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showInkAnnotation="0" codeName="BuÇalışmaKitabı" autoCompressPictures="0"/>
  <mc:AlternateContent xmlns:mc="http://schemas.openxmlformats.org/markup-compatibility/2006">
    <mc:Choice Requires="x15">
      <x15ac:absPath xmlns:x15ac="http://schemas.microsoft.com/office/spreadsheetml/2010/11/ac" url="C:\Users\crmtakimlideri\Desktop\2021 tablo 4 son\"/>
    </mc:Choice>
  </mc:AlternateContent>
  <bookViews>
    <workbookView xWindow="0" yWindow="0" windowWidth="24000" windowHeight="9615" tabRatio="932" firstSheet="1" activeTab="1"/>
  </bookViews>
  <sheets>
    <sheet name="TABLO-3" sheetId="1" state="hidden" r:id="rId1"/>
    <sheet name="TÜM BÖLGE" sheetId="8" r:id="rId2"/>
    <sheet name="İZMİR" sheetId="160" r:id="rId3"/>
    <sheet name="MANİSA" sheetId="224" r:id="rId4"/>
    <sheet name="İZMİR - KONAK" sheetId="166" r:id="rId5"/>
    <sheet name="İZMİR - BORNOVA" sheetId="167" r:id="rId6"/>
    <sheet name="İZMİR - BUCA" sheetId="168" r:id="rId7"/>
    <sheet name="İZMİR - KARŞIYAKA" sheetId="169" r:id="rId8"/>
    <sheet name="İZMİR - NARLIDERE" sheetId="170" r:id="rId9"/>
    <sheet name="İZMİR - GAZİEMİR" sheetId="171" r:id="rId10"/>
    <sheet name="İZMİR - ÇİĞLİ" sheetId="172" r:id="rId11"/>
    <sheet name="İZMİR - GÜZELBAHÇE" sheetId="173" r:id="rId12"/>
    <sheet name="İZMİR - KARABAĞLAR" sheetId="174" r:id="rId13"/>
    <sheet name="İZMİR - SELÇUK" sheetId="175" r:id="rId14"/>
    <sheet name="İZMİR - SEFERİHİSAR" sheetId="176" r:id="rId15"/>
    <sheet name="İZMİR - ÖDEMİŞ" sheetId="177" r:id="rId16"/>
    <sheet name="İZMİR - BERGAMA" sheetId="178" r:id="rId17"/>
    <sheet name="İZMİR - ALİAĞA" sheetId="179" r:id="rId18"/>
    <sheet name="İZMİR - ÇEŞME" sheetId="180" r:id="rId19"/>
    <sheet name="İZMİR - URLA" sheetId="181" r:id="rId20"/>
    <sheet name="İZMİR - BAYINDIR" sheetId="182" r:id="rId21"/>
    <sheet name="İZMİR - KARABURUN" sheetId="183" r:id="rId22"/>
    <sheet name="İZMİR - MENDERES" sheetId="184" r:id="rId23"/>
    <sheet name="İZMİR - FOÇA" sheetId="185" r:id="rId24"/>
    <sheet name="İZMİR - KINIK" sheetId="186" r:id="rId25"/>
    <sheet name="İZMİR - TORBALI" sheetId="187" r:id="rId26"/>
    <sheet name="İZMİR - KEMALPAŞA" sheetId="188" r:id="rId27"/>
    <sheet name="İZMİR - MENEMEN" sheetId="189" r:id="rId28"/>
    <sheet name="İZMİR - TİRE" sheetId="190" r:id="rId29"/>
    <sheet name="İZMİR - DİKİLİ" sheetId="191" r:id="rId30"/>
    <sheet name="İZMİR - KİRAZ" sheetId="192" r:id="rId31"/>
    <sheet name="İZMİR - BEYDAĞ" sheetId="193" r:id="rId32"/>
    <sheet name="İZMİR - BAYRAKLI" sheetId="194" r:id="rId33"/>
    <sheet name="İZMİR - BALÇOVA" sheetId="195" r:id="rId34"/>
    <sheet name="MANİSA - AKHİSAR" sheetId="196" r:id="rId35"/>
    <sheet name="MANİSA - ALAŞEHİR" sheetId="197" r:id="rId36"/>
    <sheet name="MANİSA - DEMİRCİ" sheetId="198" r:id="rId37"/>
    <sheet name="MANİSA - GÖRDES" sheetId="225" r:id="rId38"/>
    <sheet name="MANİSA - KIRKAĞAÇ" sheetId="199" r:id="rId39"/>
    <sheet name="MANİSA - KULA" sheetId="201" r:id="rId40"/>
    <sheet name="MANİSA - SALİHLİ" sheetId="202" r:id="rId41"/>
    <sheet name="MANİSA - SARIGÖL" sheetId="203" r:id="rId42"/>
    <sheet name="MANİSA - SARUHANLI" sheetId="204" r:id="rId43"/>
    <sheet name="MANİSA - SELENDİ" sheetId="205" r:id="rId44"/>
    <sheet name="MANİSA - SOMA" sheetId="206" r:id="rId45"/>
    <sheet name="MANİSA - TURGUTLU" sheetId="207" r:id="rId46"/>
    <sheet name="MANİSA - AHMETLİ" sheetId="208" r:id="rId47"/>
    <sheet name="MANİSA - GÖLMARMARA" sheetId="209" r:id="rId48"/>
    <sheet name="MANİSA - KÖPRÜBAŞI" sheetId="210" r:id="rId49"/>
    <sheet name="MANİSA - ŞEHZADELER" sheetId="211" r:id="rId50"/>
    <sheet name="MANİSA - YUNUSEMRE" sheetId="212" r:id="rId51"/>
    <sheet name="ABONE SAYILARI" sheetId="4" r:id="rId52"/>
    <sheet name="ORTALAMA TÜKETİM" sheetId="158" r:id="rId53"/>
    <sheet name="ANLAŞMA GÜÇLERİ" sheetId="159" r:id="rId54"/>
  </sheets>
  <definedNames>
    <definedName name="_xlnm._FilterDatabase" localSheetId="51" hidden="1">'ABONE SAYILARI'!$C$3:$H$52</definedName>
    <definedName name="_xlnm._FilterDatabase" localSheetId="0" hidden="1">'TABLO-3'!$A$1:$U$1</definedName>
    <definedName name="ABONE">'ABONE SAYILARI'!$A:$I</definedName>
    <definedName name="ABONE1">'ABONE SAYILARI'!$A:$O</definedName>
    <definedName name="ABONE2">'ABONE SAYILARI'!$A:$O</definedName>
    <definedName name="ANLASMA">'ANLAŞMA GÜÇLERİ'!$A:$O</definedName>
    <definedName name="BİLDİRİM">'TABLO-3'!$K:$K</definedName>
    <definedName name="İL">'TABLO-3'!$C:$C</definedName>
    <definedName name="İLÇE">'TABLO-3'!$D:$D</definedName>
    <definedName name="KAYNAK">'TABLO-3'!$H:$H</definedName>
    <definedName name="MESKENAG1">'TABLO-3'!$P:$P</definedName>
    <definedName name="MESKENAG2">'TABLO-3'!$X:$X</definedName>
    <definedName name="MESKENOG1">'TABLO-3'!$O:$O</definedName>
    <definedName name="MESKENOG2">'TABLO-3'!$W:$W</definedName>
    <definedName name="SANAYIAG1">'TABLO-3'!$V:$V</definedName>
    <definedName name="SANAYIAG2">'TABLO-3'!$AD:$AD</definedName>
    <definedName name="SANAYIOG1">'TABLO-3'!$U:$U</definedName>
    <definedName name="SANAYIOG2">'TABLO-3'!$AC:$AC</definedName>
    <definedName name="SEBEP">'TABLO-3'!$J:$J</definedName>
    <definedName name="SÜRE">'TABLO-3'!$I:$I</definedName>
    <definedName name="TARIMSALAG1">'TABLO-3'!$R:$R</definedName>
    <definedName name="TARIMSALAG2">'TABLO-3'!$Z:$Z</definedName>
    <definedName name="TARIMSALOG1">'TABLO-3'!$Q:$Q</definedName>
    <definedName name="TARIMSALOG2">'TABLO-3'!$Y:$Y</definedName>
    <definedName name="TICARETHANEAG1">'TABLO-3'!$T:$T</definedName>
    <definedName name="TICARETHANEAG2">'TABLO-3'!$AB:$AB</definedName>
    <definedName name="TICARETHANEOG1">'TABLO-3'!$S:$S</definedName>
    <definedName name="TICARETHANEOG2">'TABLO-3'!$AA:$AA</definedName>
    <definedName name="TOPLAM">'TABLO-3'!$AE:$AE</definedName>
    <definedName name="TOPLAM1">'TABLO-3'!$N:$Q</definedName>
    <definedName name="TOPLAM2">'TABLO-3'!$R:$U</definedName>
    <definedName name="TUKETIM">'ORTALAMA TÜKETİM'!$A:$O</definedName>
  </definedNames>
  <calcPr calcId="162913" calcMode="manual"/>
  <fileRecoveryPr repairLoad="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O39" i="212" l="1"/>
  <c r="N39" i="212"/>
  <c r="M39" i="212"/>
  <c r="L39" i="212"/>
  <c r="K39" i="212"/>
  <c r="J39" i="212"/>
  <c r="I39" i="212"/>
  <c r="H39" i="212"/>
  <c r="G39" i="212"/>
  <c r="F39" i="212"/>
  <c r="E39" i="212"/>
  <c r="D39" i="212"/>
  <c r="C39" i="212"/>
  <c r="O38" i="212"/>
  <c r="N38" i="212"/>
  <c r="M38" i="212"/>
  <c r="L38" i="212"/>
  <c r="K38" i="212"/>
  <c r="J38" i="212"/>
  <c r="I38" i="212"/>
  <c r="H38" i="212"/>
  <c r="G38" i="212"/>
  <c r="F38" i="212"/>
  <c r="E38" i="212"/>
  <c r="D38" i="212"/>
  <c r="C38" i="212"/>
  <c r="O37" i="212"/>
  <c r="N37" i="212"/>
  <c r="M37" i="212"/>
  <c r="L37" i="212"/>
  <c r="K37" i="212"/>
  <c r="J37" i="212"/>
  <c r="I37" i="212"/>
  <c r="H37" i="212"/>
  <c r="G37" i="212"/>
  <c r="F37" i="212"/>
  <c r="E37" i="212"/>
  <c r="D37" i="212"/>
  <c r="C37" i="212"/>
  <c r="O39" i="211"/>
  <c r="N39" i="211"/>
  <c r="M39" i="211"/>
  <c r="L39" i="211"/>
  <c r="K39" i="211"/>
  <c r="J39" i="211"/>
  <c r="I39" i="211"/>
  <c r="H39" i="211"/>
  <c r="G39" i="211"/>
  <c r="F39" i="211"/>
  <c r="E39" i="211"/>
  <c r="D39" i="211"/>
  <c r="C39" i="211"/>
  <c r="O38" i="211"/>
  <c r="N38" i="211"/>
  <c r="M38" i="211"/>
  <c r="L38" i="211"/>
  <c r="K38" i="211"/>
  <c r="J38" i="211"/>
  <c r="I38" i="211"/>
  <c r="H38" i="211"/>
  <c r="G38" i="211"/>
  <c r="F38" i="211"/>
  <c r="E38" i="211"/>
  <c r="D38" i="211"/>
  <c r="C38" i="211"/>
  <c r="O37" i="211"/>
  <c r="N37" i="211"/>
  <c r="M37" i="211"/>
  <c r="L37" i="211"/>
  <c r="K37" i="211"/>
  <c r="J37" i="211"/>
  <c r="I37" i="211"/>
  <c r="H37" i="211"/>
  <c r="G37" i="211"/>
  <c r="F37" i="211"/>
  <c r="E37" i="211"/>
  <c r="D37" i="211"/>
  <c r="C37" i="211"/>
  <c r="O39" i="210"/>
  <c r="N39" i="210"/>
  <c r="M39" i="210"/>
  <c r="L39" i="210"/>
  <c r="K39" i="210"/>
  <c r="J39" i="210"/>
  <c r="I39" i="210"/>
  <c r="H39" i="210"/>
  <c r="G39" i="210"/>
  <c r="F39" i="210"/>
  <c r="E39" i="210"/>
  <c r="D39" i="210"/>
  <c r="C39" i="210"/>
  <c r="O38" i="210"/>
  <c r="N38" i="210"/>
  <c r="M38" i="210"/>
  <c r="L38" i="210"/>
  <c r="K38" i="210"/>
  <c r="J38" i="210"/>
  <c r="I38" i="210"/>
  <c r="H38" i="210"/>
  <c r="G38" i="210"/>
  <c r="F38" i="210"/>
  <c r="E38" i="210"/>
  <c r="D38" i="210"/>
  <c r="C38" i="210"/>
  <c r="O37" i="210"/>
  <c r="N37" i="210"/>
  <c r="M37" i="210"/>
  <c r="L37" i="210"/>
  <c r="K37" i="210"/>
  <c r="J37" i="210"/>
  <c r="I37" i="210"/>
  <c r="H37" i="210"/>
  <c r="G37" i="210"/>
  <c r="F37" i="210"/>
  <c r="E37" i="210"/>
  <c r="D37" i="210"/>
  <c r="C37" i="210"/>
  <c r="O39" i="209"/>
  <c r="N39" i="209"/>
  <c r="M39" i="209"/>
  <c r="L39" i="209"/>
  <c r="K39" i="209"/>
  <c r="J39" i="209"/>
  <c r="I39" i="209"/>
  <c r="H39" i="209"/>
  <c r="G39" i="209"/>
  <c r="F39" i="209"/>
  <c r="E39" i="209"/>
  <c r="D39" i="209"/>
  <c r="C39" i="209"/>
  <c r="O38" i="209"/>
  <c r="N38" i="209"/>
  <c r="M38" i="209"/>
  <c r="L38" i="209"/>
  <c r="K38" i="209"/>
  <c r="J38" i="209"/>
  <c r="I38" i="209"/>
  <c r="H38" i="209"/>
  <c r="G38" i="209"/>
  <c r="F38" i="209"/>
  <c r="E38" i="209"/>
  <c r="D38" i="209"/>
  <c r="C38" i="209"/>
  <c r="O37" i="209"/>
  <c r="N37" i="209"/>
  <c r="M37" i="209"/>
  <c r="L37" i="209"/>
  <c r="K37" i="209"/>
  <c r="J37" i="209"/>
  <c r="I37" i="209"/>
  <c r="H37" i="209"/>
  <c r="G37" i="209"/>
  <c r="F37" i="209"/>
  <c r="E37" i="209"/>
  <c r="D37" i="209"/>
  <c r="C37" i="209"/>
  <c r="O39" i="208"/>
  <c r="N39" i="208"/>
  <c r="M39" i="208"/>
  <c r="L39" i="208"/>
  <c r="K39" i="208"/>
  <c r="J39" i="208"/>
  <c r="I39" i="208"/>
  <c r="H39" i="208"/>
  <c r="G39" i="208"/>
  <c r="F39" i="208"/>
  <c r="E39" i="208"/>
  <c r="D39" i="208"/>
  <c r="C39" i="208"/>
  <c r="O38" i="208"/>
  <c r="N38" i="208"/>
  <c r="M38" i="208"/>
  <c r="L38" i="208"/>
  <c r="K38" i="208"/>
  <c r="J38" i="208"/>
  <c r="I38" i="208"/>
  <c r="H38" i="208"/>
  <c r="G38" i="208"/>
  <c r="F38" i="208"/>
  <c r="E38" i="208"/>
  <c r="D38" i="208"/>
  <c r="C38" i="208"/>
  <c r="O37" i="208"/>
  <c r="N37" i="208"/>
  <c r="M37" i="208"/>
  <c r="L37" i="208"/>
  <c r="K37" i="208"/>
  <c r="J37" i="208"/>
  <c r="I37" i="208"/>
  <c r="H37" i="208"/>
  <c r="G37" i="208"/>
  <c r="F37" i="208"/>
  <c r="E37" i="208"/>
  <c r="D37" i="208"/>
  <c r="C37" i="208"/>
  <c r="O39" i="207"/>
  <c r="N39" i="207"/>
  <c r="M39" i="207"/>
  <c r="L39" i="207"/>
  <c r="K39" i="207"/>
  <c r="J39" i="207"/>
  <c r="I39" i="207"/>
  <c r="H39" i="207"/>
  <c r="G39" i="207"/>
  <c r="F39" i="207"/>
  <c r="E39" i="207"/>
  <c r="D39" i="207"/>
  <c r="C39" i="207"/>
  <c r="O38" i="207"/>
  <c r="N38" i="207"/>
  <c r="M38" i="207"/>
  <c r="L38" i="207"/>
  <c r="K38" i="207"/>
  <c r="J38" i="207"/>
  <c r="I38" i="207"/>
  <c r="H38" i="207"/>
  <c r="G38" i="207"/>
  <c r="F38" i="207"/>
  <c r="E38" i="207"/>
  <c r="D38" i="207"/>
  <c r="C38" i="207"/>
  <c r="O37" i="207"/>
  <c r="N37" i="207"/>
  <c r="M37" i="207"/>
  <c r="L37" i="207"/>
  <c r="K37" i="207"/>
  <c r="J37" i="207"/>
  <c r="I37" i="207"/>
  <c r="H37" i="207"/>
  <c r="G37" i="207"/>
  <c r="F37" i="207"/>
  <c r="E37" i="207"/>
  <c r="D37" i="207"/>
  <c r="C37" i="207"/>
  <c r="O39" i="206"/>
  <c r="N39" i="206"/>
  <c r="M39" i="206"/>
  <c r="L39" i="206"/>
  <c r="K39" i="206"/>
  <c r="J39" i="206"/>
  <c r="I39" i="206"/>
  <c r="H39" i="206"/>
  <c r="G39" i="206"/>
  <c r="F39" i="206"/>
  <c r="E39" i="206"/>
  <c r="D39" i="206"/>
  <c r="C39" i="206"/>
  <c r="O38" i="206"/>
  <c r="N38" i="206"/>
  <c r="M38" i="206"/>
  <c r="L38" i="206"/>
  <c r="K38" i="206"/>
  <c r="J38" i="206"/>
  <c r="I38" i="206"/>
  <c r="H38" i="206"/>
  <c r="G38" i="206"/>
  <c r="F38" i="206"/>
  <c r="E38" i="206"/>
  <c r="D38" i="206"/>
  <c r="C38" i="206"/>
  <c r="O37" i="206"/>
  <c r="N37" i="206"/>
  <c r="M37" i="206"/>
  <c r="L37" i="206"/>
  <c r="K37" i="206"/>
  <c r="J37" i="206"/>
  <c r="I37" i="206"/>
  <c r="H37" i="206"/>
  <c r="G37" i="206"/>
  <c r="F37" i="206"/>
  <c r="E37" i="206"/>
  <c r="D37" i="206"/>
  <c r="C37" i="206"/>
  <c r="O39" i="205"/>
  <c r="N39" i="205"/>
  <c r="M39" i="205"/>
  <c r="L39" i="205"/>
  <c r="K39" i="205"/>
  <c r="J39" i="205"/>
  <c r="I39" i="205"/>
  <c r="H39" i="205"/>
  <c r="G39" i="205"/>
  <c r="F39" i="205"/>
  <c r="E39" i="205"/>
  <c r="D39" i="205"/>
  <c r="C39" i="205"/>
  <c r="O38" i="205"/>
  <c r="N38" i="205"/>
  <c r="M38" i="205"/>
  <c r="L38" i="205"/>
  <c r="K38" i="205"/>
  <c r="J38" i="205"/>
  <c r="I38" i="205"/>
  <c r="H38" i="205"/>
  <c r="G38" i="205"/>
  <c r="F38" i="205"/>
  <c r="E38" i="205"/>
  <c r="D38" i="205"/>
  <c r="C38" i="205"/>
  <c r="O37" i="205"/>
  <c r="N37" i="205"/>
  <c r="M37" i="205"/>
  <c r="L37" i="205"/>
  <c r="K37" i="205"/>
  <c r="J37" i="205"/>
  <c r="I37" i="205"/>
  <c r="H37" i="205"/>
  <c r="G37" i="205"/>
  <c r="F37" i="205"/>
  <c r="E37" i="205"/>
  <c r="D37" i="205"/>
  <c r="C37" i="205"/>
  <c r="O39" i="204"/>
  <c r="N39" i="204"/>
  <c r="M39" i="204"/>
  <c r="L39" i="204"/>
  <c r="K39" i="204"/>
  <c r="J39" i="204"/>
  <c r="I39" i="204"/>
  <c r="H39" i="204"/>
  <c r="G39" i="204"/>
  <c r="F39" i="204"/>
  <c r="E39" i="204"/>
  <c r="D39" i="204"/>
  <c r="C39" i="204"/>
  <c r="O38" i="204"/>
  <c r="N38" i="204"/>
  <c r="M38" i="204"/>
  <c r="L38" i="204"/>
  <c r="K38" i="204"/>
  <c r="J38" i="204"/>
  <c r="I38" i="204"/>
  <c r="H38" i="204"/>
  <c r="G38" i="204"/>
  <c r="F38" i="204"/>
  <c r="E38" i="204"/>
  <c r="D38" i="204"/>
  <c r="C38" i="204"/>
  <c r="O37" i="204"/>
  <c r="N37" i="204"/>
  <c r="M37" i="204"/>
  <c r="L37" i="204"/>
  <c r="K37" i="204"/>
  <c r="J37" i="204"/>
  <c r="I37" i="204"/>
  <c r="H37" i="204"/>
  <c r="G37" i="204"/>
  <c r="F37" i="204"/>
  <c r="E37" i="204"/>
  <c r="D37" i="204"/>
  <c r="C37" i="204"/>
  <c r="O39" i="203"/>
  <c r="N39" i="203"/>
  <c r="M39" i="203"/>
  <c r="L39" i="203"/>
  <c r="K39" i="203"/>
  <c r="J39" i="203"/>
  <c r="I39" i="203"/>
  <c r="H39" i="203"/>
  <c r="G39" i="203"/>
  <c r="F39" i="203"/>
  <c r="E39" i="203"/>
  <c r="D39" i="203"/>
  <c r="C39" i="203"/>
  <c r="O38" i="203"/>
  <c r="N38" i="203"/>
  <c r="M38" i="203"/>
  <c r="L38" i="203"/>
  <c r="K38" i="203"/>
  <c r="J38" i="203"/>
  <c r="I38" i="203"/>
  <c r="H38" i="203"/>
  <c r="G38" i="203"/>
  <c r="F38" i="203"/>
  <c r="E38" i="203"/>
  <c r="D38" i="203"/>
  <c r="C38" i="203"/>
  <c r="O37" i="203"/>
  <c r="N37" i="203"/>
  <c r="M37" i="203"/>
  <c r="L37" i="203"/>
  <c r="K37" i="203"/>
  <c r="J37" i="203"/>
  <c r="I37" i="203"/>
  <c r="H37" i="203"/>
  <c r="G37" i="203"/>
  <c r="F37" i="203"/>
  <c r="E37" i="203"/>
  <c r="D37" i="203"/>
  <c r="C37" i="203"/>
  <c r="O39" i="202"/>
  <c r="N39" i="202"/>
  <c r="M39" i="202"/>
  <c r="L39" i="202"/>
  <c r="K39" i="202"/>
  <c r="J39" i="202"/>
  <c r="I39" i="202"/>
  <c r="H39" i="202"/>
  <c r="G39" i="202"/>
  <c r="F39" i="202"/>
  <c r="E39" i="202"/>
  <c r="D39" i="202"/>
  <c r="C39" i="202"/>
  <c r="O38" i="202"/>
  <c r="N38" i="202"/>
  <c r="M38" i="202"/>
  <c r="L38" i="202"/>
  <c r="K38" i="202"/>
  <c r="J38" i="202"/>
  <c r="I38" i="202"/>
  <c r="H38" i="202"/>
  <c r="G38" i="202"/>
  <c r="F38" i="202"/>
  <c r="E38" i="202"/>
  <c r="D38" i="202"/>
  <c r="C38" i="202"/>
  <c r="O37" i="202"/>
  <c r="N37" i="202"/>
  <c r="M37" i="202"/>
  <c r="L37" i="202"/>
  <c r="K37" i="202"/>
  <c r="J37" i="202"/>
  <c r="I37" i="202"/>
  <c r="H37" i="202"/>
  <c r="G37" i="202"/>
  <c r="F37" i="202"/>
  <c r="E37" i="202"/>
  <c r="D37" i="202"/>
  <c r="C37" i="202"/>
  <c r="O39" i="201"/>
  <c r="N39" i="201"/>
  <c r="M39" i="201"/>
  <c r="L39" i="201"/>
  <c r="K39" i="201"/>
  <c r="J39" i="201"/>
  <c r="I39" i="201"/>
  <c r="H39" i="201"/>
  <c r="G39" i="201"/>
  <c r="F39" i="201"/>
  <c r="E39" i="201"/>
  <c r="D39" i="201"/>
  <c r="C39" i="201"/>
  <c r="O38" i="201"/>
  <c r="N38" i="201"/>
  <c r="M38" i="201"/>
  <c r="L38" i="201"/>
  <c r="K38" i="201"/>
  <c r="J38" i="201"/>
  <c r="I38" i="201"/>
  <c r="H38" i="201"/>
  <c r="G38" i="201"/>
  <c r="F38" i="201"/>
  <c r="E38" i="201"/>
  <c r="D38" i="201"/>
  <c r="C38" i="201"/>
  <c r="O37" i="201"/>
  <c r="N37" i="201"/>
  <c r="M37" i="201"/>
  <c r="L37" i="201"/>
  <c r="K37" i="201"/>
  <c r="J37" i="201"/>
  <c r="I37" i="201"/>
  <c r="H37" i="201"/>
  <c r="G37" i="201"/>
  <c r="F37" i="201"/>
  <c r="E37" i="201"/>
  <c r="D37" i="201"/>
  <c r="C37" i="201"/>
  <c r="O39" i="199"/>
  <c r="N39" i="199"/>
  <c r="M39" i="199"/>
  <c r="L39" i="199"/>
  <c r="K39" i="199"/>
  <c r="J39" i="199"/>
  <c r="I39" i="199"/>
  <c r="H39" i="199"/>
  <c r="G39" i="199"/>
  <c r="F39" i="199"/>
  <c r="E39" i="199"/>
  <c r="D39" i="199"/>
  <c r="C39" i="199"/>
  <c r="O38" i="199"/>
  <c r="N38" i="199"/>
  <c r="M38" i="199"/>
  <c r="L38" i="199"/>
  <c r="K38" i="199"/>
  <c r="J38" i="199"/>
  <c r="I38" i="199"/>
  <c r="H38" i="199"/>
  <c r="G38" i="199"/>
  <c r="F38" i="199"/>
  <c r="E38" i="199"/>
  <c r="D38" i="199"/>
  <c r="C38" i="199"/>
  <c r="O37" i="199"/>
  <c r="N37" i="199"/>
  <c r="M37" i="199"/>
  <c r="L37" i="199"/>
  <c r="K37" i="199"/>
  <c r="J37" i="199"/>
  <c r="I37" i="199"/>
  <c r="H37" i="199"/>
  <c r="G37" i="199"/>
  <c r="F37" i="199"/>
  <c r="E37" i="199"/>
  <c r="D37" i="199"/>
  <c r="C37" i="199"/>
  <c r="O39" i="225"/>
  <c r="N39" i="225"/>
  <c r="M39" i="225"/>
  <c r="L39" i="225"/>
  <c r="K39" i="225"/>
  <c r="J39" i="225"/>
  <c r="I39" i="225"/>
  <c r="H39" i="225"/>
  <c r="G39" i="225"/>
  <c r="F39" i="225"/>
  <c r="E39" i="225"/>
  <c r="D39" i="225"/>
  <c r="C39" i="225"/>
  <c r="O38" i="225"/>
  <c r="N38" i="225"/>
  <c r="M38" i="225"/>
  <c r="L38" i="225"/>
  <c r="K38" i="225"/>
  <c r="J38" i="225"/>
  <c r="I38" i="225"/>
  <c r="H38" i="225"/>
  <c r="G38" i="225"/>
  <c r="F38" i="225"/>
  <c r="E38" i="225"/>
  <c r="D38" i="225"/>
  <c r="C38" i="225"/>
  <c r="O37" i="225"/>
  <c r="N37" i="225"/>
  <c r="M37" i="225"/>
  <c r="L37" i="225"/>
  <c r="K37" i="225"/>
  <c r="J37" i="225"/>
  <c r="I37" i="225"/>
  <c r="H37" i="225"/>
  <c r="G37" i="225"/>
  <c r="F37" i="225"/>
  <c r="E37" i="225"/>
  <c r="D37" i="225"/>
  <c r="C37" i="225"/>
  <c r="O39" i="198"/>
  <c r="N39" i="198"/>
  <c r="M39" i="198"/>
  <c r="L39" i="198"/>
  <c r="K39" i="198"/>
  <c r="J39" i="198"/>
  <c r="I39" i="198"/>
  <c r="H39" i="198"/>
  <c r="G39" i="198"/>
  <c r="F39" i="198"/>
  <c r="E39" i="198"/>
  <c r="D39" i="198"/>
  <c r="C39" i="198"/>
  <c r="O38" i="198"/>
  <c r="N38" i="198"/>
  <c r="M38" i="198"/>
  <c r="L38" i="198"/>
  <c r="K38" i="198"/>
  <c r="J38" i="198"/>
  <c r="I38" i="198"/>
  <c r="H38" i="198"/>
  <c r="G38" i="198"/>
  <c r="F38" i="198"/>
  <c r="E38" i="198"/>
  <c r="D38" i="198"/>
  <c r="C38" i="198"/>
  <c r="O37" i="198"/>
  <c r="N37" i="198"/>
  <c r="M37" i="198"/>
  <c r="L37" i="198"/>
  <c r="K37" i="198"/>
  <c r="J37" i="198"/>
  <c r="I37" i="198"/>
  <c r="H37" i="198"/>
  <c r="G37" i="198"/>
  <c r="F37" i="198"/>
  <c r="E37" i="198"/>
  <c r="D37" i="198"/>
  <c r="C37" i="198"/>
  <c r="O39" i="197"/>
  <c r="N39" i="197"/>
  <c r="M39" i="197"/>
  <c r="L39" i="197"/>
  <c r="K39" i="197"/>
  <c r="J39" i="197"/>
  <c r="I39" i="197"/>
  <c r="H39" i="197"/>
  <c r="G39" i="197"/>
  <c r="F39" i="197"/>
  <c r="E39" i="197"/>
  <c r="D39" i="197"/>
  <c r="C39" i="197"/>
  <c r="O38" i="197"/>
  <c r="N38" i="197"/>
  <c r="M38" i="197"/>
  <c r="L38" i="197"/>
  <c r="K38" i="197"/>
  <c r="J38" i="197"/>
  <c r="I38" i="197"/>
  <c r="H38" i="197"/>
  <c r="G38" i="197"/>
  <c r="F38" i="197"/>
  <c r="E38" i="197"/>
  <c r="D38" i="197"/>
  <c r="C38" i="197"/>
  <c r="O37" i="197"/>
  <c r="N37" i="197"/>
  <c r="M37" i="197"/>
  <c r="L37" i="197"/>
  <c r="K37" i="197"/>
  <c r="J37" i="197"/>
  <c r="I37" i="197"/>
  <c r="H37" i="197"/>
  <c r="G37" i="197"/>
  <c r="F37" i="197"/>
  <c r="E37" i="197"/>
  <c r="D37" i="197"/>
  <c r="C37" i="197"/>
  <c r="O39" i="196"/>
  <c r="N39" i="196"/>
  <c r="M39" i="196"/>
  <c r="L39" i="196"/>
  <c r="K39" i="196"/>
  <c r="J39" i="196"/>
  <c r="I39" i="196"/>
  <c r="H39" i="196"/>
  <c r="G39" i="196"/>
  <c r="F39" i="196"/>
  <c r="E39" i="196"/>
  <c r="D39" i="196"/>
  <c r="C39" i="196"/>
  <c r="O38" i="196"/>
  <c r="N38" i="196"/>
  <c r="M38" i="196"/>
  <c r="L38" i="196"/>
  <c r="K38" i="196"/>
  <c r="J38" i="196"/>
  <c r="I38" i="196"/>
  <c r="H38" i="196"/>
  <c r="G38" i="196"/>
  <c r="F38" i="196"/>
  <c r="E38" i="196"/>
  <c r="D38" i="196"/>
  <c r="C38" i="196"/>
  <c r="O37" i="196"/>
  <c r="N37" i="196"/>
  <c r="M37" i="196"/>
  <c r="L37" i="196"/>
  <c r="K37" i="196"/>
  <c r="J37" i="196"/>
  <c r="I37" i="196"/>
  <c r="H37" i="196"/>
  <c r="G37" i="196"/>
  <c r="F37" i="196"/>
  <c r="E37" i="196"/>
  <c r="D37" i="196"/>
  <c r="C37" i="196"/>
  <c r="O39" i="195"/>
  <c r="N39" i="195"/>
  <c r="M39" i="195"/>
  <c r="L39" i="195"/>
  <c r="K39" i="195"/>
  <c r="J39" i="195"/>
  <c r="I39" i="195"/>
  <c r="H39" i="195"/>
  <c r="G39" i="195"/>
  <c r="F39" i="195"/>
  <c r="E39" i="195"/>
  <c r="D39" i="195"/>
  <c r="C39" i="195"/>
  <c r="O38" i="195"/>
  <c r="N38" i="195"/>
  <c r="M38" i="195"/>
  <c r="L38" i="195"/>
  <c r="K38" i="195"/>
  <c r="J38" i="195"/>
  <c r="I38" i="195"/>
  <c r="H38" i="195"/>
  <c r="G38" i="195"/>
  <c r="F38" i="195"/>
  <c r="E38" i="195"/>
  <c r="D38" i="195"/>
  <c r="C38" i="195"/>
  <c r="O37" i="195"/>
  <c r="N37" i="195"/>
  <c r="M37" i="195"/>
  <c r="L37" i="195"/>
  <c r="K37" i="195"/>
  <c r="J37" i="195"/>
  <c r="I37" i="195"/>
  <c r="H37" i="195"/>
  <c r="G37" i="195"/>
  <c r="F37" i="195"/>
  <c r="E37" i="195"/>
  <c r="D37" i="195"/>
  <c r="C37" i="195"/>
  <c r="O39" i="194"/>
  <c r="N39" i="194"/>
  <c r="M39" i="194"/>
  <c r="L39" i="194"/>
  <c r="K39" i="194"/>
  <c r="J39" i="194"/>
  <c r="I39" i="194"/>
  <c r="H39" i="194"/>
  <c r="G39" i="194"/>
  <c r="F39" i="194"/>
  <c r="E39" i="194"/>
  <c r="D39" i="194"/>
  <c r="C39" i="194"/>
  <c r="O38" i="194"/>
  <c r="N38" i="194"/>
  <c r="M38" i="194"/>
  <c r="L38" i="194"/>
  <c r="K38" i="194"/>
  <c r="J38" i="194"/>
  <c r="I38" i="194"/>
  <c r="H38" i="194"/>
  <c r="G38" i="194"/>
  <c r="F38" i="194"/>
  <c r="E38" i="194"/>
  <c r="D38" i="194"/>
  <c r="C38" i="194"/>
  <c r="O37" i="194"/>
  <c r="N37" i="194"/>
  <c r="M37" i="194"/>
  <c r="L37" i="194"/>
  <c r="K37" i="194"/>
  <c r="J37" i="194"/>
  <c r="I37" i="194"/>
  <c r="H37" i="194"/>
  <c r="G37" i="194"/>
  <c r="F37" i="194"/>
  <c r="E37" i="194"/>
  <c r="D37" i="194"/>
  <c r="C37" i="194"/>
  <c r="O39" i="193"/>
  <c r="N39" i="193"/>
  <c r="M39" i="193"/>
  <c r="L39" i="193"/>
  <c r="K39" i="193"/>
  <c r="J39" i="193"/>
  <c r="I39" i="193"/>
  <c r="H39" i="193"/>
  <c r="G39" i="193"/>
  <c r="F39" i="193"/>
  <c r="E39" i="193"/>
  <c r="D39" i="193"/>
  <c r="C39" i="193"/>
  <c r="O38" i="193"/>
  <c r="N38" i="193"/>
  <c r="M38" i="193"/>
  <c r="L38" i="193"/>
  <c r="K38" i="193"/>
  <c r="J38" i="193"/>
  <c r="I38" i="193"/>
  <c r="H38" i="193"/>
  <c r="G38" i="193"/>
  <c r="F38" i="193"/>
  <c r="E38" i="193"/>
  <c r="D38" i="193"/>
  <c r="C38" i="193"/>
  <c r="O37" i="193"/>
  <c r="N37" i="193"/>
  <c r="M37" i="193"/>
  <c r="L37" i="193"/>
  <c r="K37" i="193"/>
  <c r="J37" i="193"/>
  <c r="I37" i="193"/>
  <c r="H37" i="193"/>
  <c r="G37" i="193"/>
  <c r="F37" i="193"/>
  <c r="E37" i="193"/>
  <c r="D37" i="193"/>
  <c r="C37" i="193"/>
  <c r="O39" i="192"/>
  <c r="N39" i="192"/>
  <c r="M39" i="192"/>
  <c r="L39" i="192"/>
  <c r="K39" i="192"/>
  <c r="J39" i="192"/>
  <c r="I39" i="192"/>
  <c r="H39" i="192"/>
  <c r="G39" i="192"/>
  <c r="F39" i="192"/>
  <c r="E39" i="192"/>
  <c r="D39" i="192"/>
  <c r="C39" i="192"/>
  <c r="O38" i="192"/>
  <c r="N38" i="192"/>
  <c r="M38" i="192"/>
  <c r="L38" i="192"/>
  <c r="K38" i="192"/>
  <c r="J38" i="192"/>
  <c r="I38" i="192"/>
  <c r="H38" i="192"/>
  <c r="G38" i="192"/>
  <c r="F38" i="192"/>
  <c r="E38" i="192"/>
  <c r="D38" i="192"/>
  <c r="C38" i="192"/>
  <c r="O37" i="192"/>
  <c r="N37" i="192"/>
  <c r="M37" i="192"/>
  <c r="L37" i="192"/>
  <c r="K37" i="192"/>
  <c r="J37" i="192"/>
  <c r="I37" i="192"/>
  <c r="H37" i="192"/>
  <c r="G37" i="192"/>
  <c r="F37" i="192"/>
  <c r="E37" i="192"/>
  <c r="D37" i="192"/>
  <c r="C37" i="192"/>
  <c r="O39" i="191"/>
  <c r="N39" i="191"/>
  <c r="M39" i="191"/>
  <c r="L39" i="191"/>
  <c r="K39" i="191"/>
  <c r="J39" i="191"/>
  <c r="I39" i="191"/>
  <c r="H39" i="191"/>
  <c r="G39" i="191"/>
  <c r="F39" i="191"/>
  <c r="E39" i="191"/>
  <c r="D39" i="191"/>
  <c r="C39" i="191"/>
  <c r="O38" i="191"/>
  <c r="N38" i="191"/>
  <c r="M38" i="191"/>
  <c r="L38" i="191"/>
  <c r="K38" i="191"/>
  <c r="J38" i="191"/>
  <c r="I38" i="191"/>
  <c r="H38" i="191"/>
  <c r="G38" i="191"/>
  <c r="F38" i="191"/>
  <c r="E38" i="191"/>
  <c r="D38" i="191"/>
  <c r="C38" i="191"/>
  <c r="O37" i="191"/>
  <c r="N37" i="191"/>
  <c r="M37" i="191"/>
  <c r="L37" i="191"/>
  <c r="K37" i="191"/>
  <c r="J37" i="191"/>
  <c r="I37" i="191"/>
  <c r="H37" i="191"/>
  <c r="G37" i="191"/>
  <c r="F37" i="191"/>
  <c r="E37" i="191"/>
  <c r="D37" i="191"/>
  <c r="C37" i="191"/>
  <c r="O39" i="190"/>
  <c r="N39" i="190"/>
  <c r="M39" i="190"/>
  <c r="L39" i="190"/>
  <c r="K39" i="190"/>
  <c r="J39" i="190"/>
  <c r="I39" i="190"/>
  <c r="H39" i="190"/>
  <c r="G39" i="190"/>
  <c r="F39" i="190"/>
  <c r="E39" i="190"/>
  <c r="D39" i="190"/>
  <c r="C39" i="190"/>
  <c r="O38" i="190"/>
  <c r="N38" i="190"/>
  <c r="M38" i="190"/>
  <c r="L38" i="190"/>
  <c r="K38" i="190"/>
  <c r="J38" i="190"/>
  <c r="I38" i="190"/>
  <c r="H38" i="190"/>
  <c r="G38" i="190"/>
  <c r="F38" i="190"/>
  <c r="E38" i="190"/>
  <c r="D38" i="190"/>
  <c r="C38" i="190"/>
  <c r="O37" i="190"/>
  <c r="N37" i="190"/>
  <c r="M37" i="190"/>
  <c r="L37" i="190"/>
  <c r="K37" i="190"/>
  <c r="J37" i="190"/>
  <c r="I37" i="190"/>
  <c r="H37" i="190"/>
  <c r="G37" i="190"/>
  <c r="F37" i="190"/>
  <c r="E37" i="190"/>
  <c r="D37" i="190"/>
  <c r="C37" i="190"/>
  <c r="O39" i="189"/>
  <c r="N39" i="189"/>
  <c r="M39" i="189"/>
  <c r="L39" i="189"/>
  <c r="K39" i="189"/>
  <c r="J39" i="189"/>
  <c r="I39" i="189"/>
  <c r="H39" i="189"/>
  <c r="G39" i="189"/>
  <c r="F39" i="189"/>
  <c r="E39" i="189"/>
  <c r="D39" i="189"/>
  <c r="C39" i="189"/>
  <c r="O38" i="189"/>
  <c r="N38" i="189"/>
  <c r="M38" i="189"/>
  <c r="L38" i="189"/>
  <c r="K38" i="189"/>
  <c r="J38" i="189"/>
  <c r="I38" i="189"/>
  <c r="H38" i="189"/>
  <c r="G38" i="189"/>
  <c r="F38" i="189"/>
  <c r="E38" i="189"/>
  <c r="D38" i="189"/>
  <c r="C38" i="189"/>
  <c r="O37" i="189"/>
  <c r="N37" i="189"/>
  <c r="M37" i="189"/>
  <c r="L37" i="189"/>
  <c r="K37" i="189"/>
  <c r="J37" i="189"/>
  <c r="I37" i="189"/>
  <c r="H37" i="189"/>
  <c r="G37" i="189"/>
  <c r="F37" i="189"/>
  <c r="E37" i="189"/>
  <c r="D37" i="189"/>
  <c r="C37" i="189"/>
  <c r="O39" i="188"/>
  <c r="N39" i="188"/>
  <c r="M39" i="188"/>
  <c r="L39" i="188"/>
  <c r="K39" i="188"/>
  <c r="J39" i="188"/>
  <c r="I39" i="188"/>
  <c r="H39" i="188"/>
  <c r="G39" i="188"/>
  <c r="F39" i="188"/>
  <c r="E39" i="188"/>
  <c r="D39" i="188"/>
  <c r="C39" i="188"/>
  <c r="O38" i="188"/>
  <c r="N38" i="188"/>
  <c r="M38" i="188"/>
  <c r="L38" i="188"/>
  <c r="K38" i="188"/>
  <c r="J38" i="188"/>
  <c r="I38" i="188"/>
  <c r="H38" i="188"/>
  <c r="G38" i="188"/>
  <c r="F38" i="188"/>
  <c r="E38" i="188"/>
  <c r="D38" i="188"/>
  <c r="C38" i="188"/>
  <c r="O37" i="188"/>
  <c r="N37" i="188"/>
  <c r="M37" i="188"/>
  <c r="L37" i="188"/>
  <c r="K37" i="188"/>
  <c r="J37" i="188"/>
  <c r="I37" i="188"/>
  <c r="H37" i="188"/>
  <c r="G37" i="188"/>
  <c r="F37" i="188"/>
  <c r="E37" i="188"/>
  <c r="D37" i="188"/>
  <c r="C37" i="188"/>
  <c r="O39" i="187"/>
  <c r="N39" i="187"/>
  <c r="M39" i="187"/>
  <c r="L39" i="187"/>
  <c r="K39" i="187"/>
  <c r="J39" i="187"/>
  <c r="I39" i="187"/>
  <c r="H39" i="187"/>
  <c r="G39" i="187"/>
  <c r="F39" i="187"/>
  <c r="E39" i="187"/>
  <c r="D39" i="187"/>
  <c r="C39" i="187"/>
  <c r="O38" i="187"/>
  <c r="N38" i="187"/>
  <c r="M38" i="187"/>
  <c r="L38" i="187"/>
  <c r="K38" i="187"/>
  <c r="J38" i="187"/>
  <c r="I38" i="187"/>
  <c r="H38" i="187"/>
  <c r="G38" i="187"/>
  <c r="F38" i="187"/>
  <c r="E38" i="187"/>
  <c r="D38" i="187"/>
  <c r="C38" i="187"/>
  <c r="O37" i="187"/>
  <c r="N37" i="187"/>
  <c r="M37" i="187"/>
  <c r="L37" i="187"/>
  <c r="K37" i="187"/>
  <c r="J37" i="187"/>
  <c r="I37" i="187"/>
  <c r="H37" i="187"/>
  <c r="G37" i="187"/>
  <c r="F37" i="187"/>
  <c r="E37" i="187"/>
  <c r="D37" i="187"/>
  <c r="C37" i="187"/>
  <c r="O39" i="186"/>
  <c r="N39" i="186"/>
  <c r="M39" i="186"/>
  <c r="L39" i="186"/>
  <c r="K39" i="186"/>
  <c r="J39" i="186"/>
  <c r="I39" i="186"/>
  <c r="H39" i="186"/>
  <c r="G39" i="186"/>
  <c r="F39" i="186"/>
  <c r="E39" i="186"/>
  <c r="D39" i="186"/>
  <c r="C39" i="186"/>
  <c r="O38" i="186"/>
  <c r="N38" i="186"/>
  <c r="M38" i="186"/>
  <c r="L38" i="186"/>
  <c r="K38" i="186"/>
  <c r="J38" i="186"/>
  <c r="I38" i="186"/>
  <c r="H38" i="186"/>
  <c r="G38" i="186"/>
  <c r="F38" i="186"/>
  <c r="E38" i="186"/>
  <c r="D38" i="186"/>
  <c r="C38" i="186"/>
  <c r="O37" i="186"/>
  <c r="N37" i="186"/>
  <c r="M37" i="186"/>
  <c r="L37" i="186"/>
  <c r="K37" i="186"/>
  <c r="J37" i="186"/>
  <c r="I37" i="186"/>
  <c r="H37" i="186"/>
  <c r="G37" i="186"/>
  <c r="F37" i="186"/>
  <c r="E37" i="186"/>
  <c r="D37" i="186"/>
  <c r="C37" i="186"/>
  <c r="O39" i="185"/>
  <c r="N39" i="185"/>
  <c r="M39" i="185"/>
  <c r="L39" i="185"/>
  <c r="K39" i="185"/>
  <c r="J39" i="185"/>
  <c r="I39" i="185"/>
  <c r="H39" i="185"/>
  <c r="G39" i="185"/>
  <c r="F39" i="185"/>
  <c r="E39" i="185"/>
  <c r="D39" i="185"/>
  <c r="C39" i="185"/>
  <c r="O38" i="185"/>
  <c r="N38" i="185"/>
  <c r="M38" i="185"/>
  <c r="L38" i="185"/>
  <c r="K38" i="185"/>
  <c r="J38" i="185"/>
  <c r="I38" i="185"/>
  <c r="H38" i="185"/>
  <c r="G38" i="185"/>
  <c r="F38" i="185"/>
  <c r="E38" i="185"/>
  <c r="D38" i="185"/>
  <c r="C38" i="185"/>
  <c r="O37" i="185"/>
  <c r="N37" i="185"/>
  <c r="M37" i="185"/>
  <c r="L37" i="185"/>
  <c r="K37" i="185"/>
  <c r="J37" i="185"/>
  <c r="I37" i="185"/>
  <c r="H37" i="185"/>
  <c r="G37" i="185"/>
  <c r="F37" i="185"/>
  <c r="E37" i="185"/>
  <c r="D37" i="185"/>
  <c r="C37" i="185"/>
  <c r="O39" i="184"/>
  <c r="N39" i="184"/>
  <c r="M39" i="184"/>
  <c r="L39" i="184"/>
  <c r="K39" i="184"/>
  <c r="J39" i="184"/>
  <c r="I39" i="184"/>
  <c r="H39" i="184"/>
  <c r="G39" i="184"/>
  <c r="F39" i="184"/>
  <c r="E39" i="184"/>
  <c r="D39" i="184"/>
  <c r="C39" i="184"/>
  <c r="O38" i="184"/>
  <c r="N38" i="184"/>
  <c r="M38" i="184"/>
  <c r="L38" i="184"/>
  <c r="K38" i="184"/>
  <c r="J38" i="184"/>
  <c r="I38" i="184"/>
  <c r="H38" i="184"/>
  <c r="G38" i="184"/>
  <c r="F38" i="184"/>
  <c r="E38" i="184"/>
  <c r="D38" i="184"/>
  <c r="C38" i="184"/>
  <c r="O37" i="184"/>
  <c r="N37" i="184"/>
  <c r="M37" i="184"/>
  <c r="L37" i="184"/>
  <c r="K37" i="184"/>
  <c r="J37" i="184"/>
  <c r="I37" i="184"/>
  <c r="H37" i="184"/>
  <c r="G37" i="184"/>
  <c r="F37" i="184"/>
  <c r="E37" i="184"/>
  <c r="D37" i="184"/>
  <c r="C37" i="184"/>
  <c r="O39" i="183"/>
  <c r="N39" i="183"/>
  <c r="M39" i="183"/>
  <c r="L39" i="183"/>
  <c r="K39" i="183"/>
  <c r="J39" i="183"/>
  <c r="I39" i="183"/>
  <c r="H39" i="183"/>
  <c r="G39" i="183"/>
  <c r="F39" i="183"/>
  <c r="E39" i="183"/>
  <c r="D39" i="183"/>
  <c r="C39" i="183"/>
  <c r="O38" i="183"/>
  <c r="N38" i="183"/>
  <c r="M38" i="183"/>
  <c r="L38" i="183"/>
  <c r="K38" i="183"/>
  <c r="J38" i="183"/>
  <c r="I38" i="183"/>
  <c r="H38" i="183"/>
  <c r="G38" i="183"/>
  <c r="F38" i="183"/>
  <c r="E38" i="183"/>
  <c r="D38" i="183"/>
  <c r="C38" i="183"/>
  <c r="O37" i="183"/>
  <c r="N37" i="183"/>
  <c r="M37" i="183"/>
  <c r="L37" i="183"/>
  <c r="K37" i="183"/>
  <c r="J37" i="183"/>
  <c r="I37" i="183"/>
  <c r="H37" i="183"/>
  <c r="G37" i="183"/>
  <c r="F37" i="183"/>
  <c r="E37" i="183"/>
  <c r="D37" i="183"/>
  <c r="C37" i="183"/>
  <c r="O39" i="182"/>
  <c r="N39" i="182"/>
  <c r="M39" i="182"/>
  <c r="L39" i="182"/>
  <c r="K39" i="182"/>
  <c r="J39" i="182"/>
  <c r="I39" i="182"/>
  <c r="H39" i="182"/>
  <c r="G39" i="182"/>
  <c r="F39" i="182"/>
  <c r="E39" i="182"/>
  <c r="D39" i="182"/>
  <c r="C39" i="182"/>
  <c r="O38" i="182"/>
  <c r="N38" i="182"/>
  <c r="M38" i="182"/>
  <c r="L38" i="182"/>
  <c r="K38" i="182"/>
  <c r="J38" i="182"/>
  <c r="I38" i="182"/>
  <c r="H38" i="182"/>
  <c r="G38" i="182"/>
  <c r="F38" i="182"/>
  <c r="E38" i="182"/>
  <c r="D38" i="182"/>
  <c r="C38" i="182"/>
  <c r="O37" i="182"/>
  <c r="N37" i="182"/>
  <c r="M37" i="182"/>
  <c r="L37" i="182"/>
  <c r="K37" i="182"/>
  <c r="J37" i="182"/>
  <c r="I37" i="182"/>
  <c r="H37" i="182"/>
  <c r="G37" i="182"/>
  <c r="F37" i="182"/>
  <c r="E37" i="182"/>
  <c r="D37" i="182"/>
  <c r="C37" i="182"/>
  <c r="O39" i="181"/>
  <c r="N39" i="181"/>
  <c r="M39" i="181"/>
  <c r="L39" i="181"/>
  <c r="K39" i="181"/>
  <c r="J39" i="181"/>
  <c r="I39" i="181"/>
  <c r="H39" i="181"/>
  <c r="G39" i="181"/>
  <c r="F39" i="181"/>
  <c r="E39" i="181"/>
  <c r="D39" i="181"/>
  <c r="C39" i="181"/>
  <c r="O38" i="181"/>
  <c r="N38" i="181"/>
  <c r="M38" i="181"/>
  <c r="L38" i="181"/>
  <c r="K38" i="181"/>
  <c r="J38" i="181"/>
  <c r="I38" i="181"/>
  <c r="H38" i="181"/>
  <c r="G38" i="181"/>
  <c r="F38" i="181"/>
  <c r="E38" i="181"/>
  <c r="D38" i="181"/>
  <c r="C38" i="181"/>
  <c r="O37" i="181"/>
  <c r="N37" i="181"/>
  <c r="M37" i="181"/>
  <c r="L37" i="181"/>
  <c r="K37" i="181"/>
  <c r="J37" i="181"/>
  <c r="I37" i="181"/>
  <c r="H37" i="181"/>
  <c r="G37" i="181"/>
  <c r="F37" i="181"/>
  <c r="E37" i="181"/>
  <c r="D37" i="181"/>
  <c r="C37" i="181"/>
  <c r="O39" i="180"/>
  <c r="N39" i="180"/>
  <c r="M39" i="180"/>
  <c r="L39" i="180"/>
  <c r="K39" i="180"/>
  <c r="J39" i="180"/>
  <c r="I39" i="180"/>
  <c r="H39" i="180"/>
  <c r="G39" i="180"/>
  <c r="F39" i="180"/>
  <c r="E39" i="180"/>
  <c r="D39" i="180"/>
  <c r="C39" i="180"/>
  <c r="O38" i="180"/>
  <c r="N38" i="180"/>
  <c r="M38" i="180"/>
  <c r="L38" i="180"/>
  <c r="K38" i="180"/>
  <c r="J38" i="180"/>
  <c r="I38" i="180"/>
  <c r="H38" i="180"/>
  <c r="G38" i="180"/>
  <c r="F38" i="180"/>
  <c r="E38" i="180"/>
  <c r="D38" i="180"/>
  <c r="C38" i="180"/>
  <c r="O37" i="180"/>
  <c r="N37" i="180"/>
  <c r="M37" i="180"/>
  <c r="L37" i="180"/>
  <c r="K37" i="180"/>
  <c r="J37" i="180"/>
  <c r="I37" i="180"/>
  <c r="H37" i="180"/>
  <c r="G37" i="180"/>
  <c r="F37" i="180"/>
  <c r="E37" i="180"/>
  <c r="D37" i="180"/>
  <c r="C37" i="180"/>
  <c r="O39" i="179"/>
  <c r="N39" i="179"/>
  <c r="M39" i="179"/>
  <c r="L39" i="179"/>
  <c r="K39" i="179"/>
  <c r="J39" i="179"/>
  <c r="I39" i="179"/>
  <c r="H39" i="179"/>
  <c r="G39" i="179"/>
  <c r="F39" i="179"/>
  <c r="E39" i="179"/>
  <c r="D39" i="179"/>
  <c r="C39" i="179"/>
  <c r="O38" i="179"/>
  <c r="N38" i="179"/>
  <c r="M38" i="179"/>
  <c r="L38" i="179"/>
  <c r="K38" i="179"/>
  <c r="J38" i="179"/>
  <c r="I38" i="179"/>
  <c r="H38" i="179"/>
  <c r="G38" i="179"/>
  <c r="F38" i="179"/>
  <c r="E38" i="179"/>
  <c r="D38" i="179"/>
  <c r="C38" i="179"/>
  <c r="O37" i="179"/>
  <c r="N37" i="179"/>
  <c r="M37" i="179"/>
  <c r="L37" i="179"/>
  <c r="K37" i="179"/>
  <c r="J37" i="179"/>
  <c r="I37" i="179"/>
  <c r="H37" i="179"/>
  <c r="G37" i="179"/>
  <c r="F37" i="179"/>
  <c r="E37" i="179"/>
  <c r="D37" i="179"/>
  <c r="C37" i="179"/>
  <c r="O39" i="178"/>
  <c r="N39" i="178"/>
  <c r="M39" i="178"/>
  <c r="L39" i="178"/>
  <c r="K39" i="178"/>
  <c r="J39" i="178"/>
  <c r="I39" i="178"/>
  <c r="H39" i="178"/>
  <c r="G39" i="178"/>
  <c r="F39" i="178"/>
  <c r="E39" i="178"/>
  <c r="D39" i="178"/>
  <c r="C39" i="178"/>
  <c r="O38" i="178"/>
  <c r="N38" i="178"/>
  <c r="M38" i="178"/>
  <c r="L38" i="178"/>
  <c r="K38" i="178"/>
  <c r="J38" i="178"/>
  <c r="I38" i="178"/>
  <c r="H38" i="178"/>
  <c r="G38" i="178"/>
  <c r="F38" i="178"/>
  <c r="E38" i="178"/>
  <c r="D38" i="178"/>
  <c r="C38" i="178"/>
  <c r="O37" i="178"/>
  <c r="N37" i="178"/>
  <c r="M37" i="178"/>
  <c r="L37" i="178"/>
  <c r="K37" i="178"/>
  <c r="J37" i="178"/>
  <c r="I37" i="178"/>
  <c r="H37" i="178"/>
  <c r="G37" i="178"/>
  <c r="F37" i="178"/>
  <c r="E37" i="178"/>
  <c r="D37" i="178"/>
  <c r="C37" i="178"/>
  <c r="O39" i="177"/>
  <c r="N39" i="177"/>
  <c r="M39" i="177"/>
  <c r="L39" i="177"/>
  <c r="K39" i="177"/>
  <c r="J39" i="177"/>
  <c r="I39" i="177"/>
  <c r="H39" i="177"/>
  <c r="G39" i="177"/>
  <c r="F39" i="177"/>
  <c r="E39" i="177"/>
  <c r="D39" i="177"/>
  <c r="C39" i="177"/>
  <c r="O38" i="177"/>
  <c r="N38" i="177"/>
  <c r="M38" i="177"/>
  <c r="L38" i="177"/>
  <c r="K38" i="177"/>
  <c r="J38" i="177"/>
  <c r="I38" i="177"/>
  <c r="H38" i="177"/>
  <c r="G38" i="177"/>
  <c r="F38" i="177"/>
  <c r="E38" i="177"/>
  <c r="D38" i="177"/>
  <c r="C38" i="177"/>
  <c r="O37" i="177"/>
  <c r="N37" i="177"/>
  <c r="M37" i="177"/>
  <c r="L37" i="177"/>
  <c r="K37" i="177"/>
  <c r="J37" i="177"/>
  <c r="I37" i="177"/>
  <c r="H37" i="177"/>
  <c r="G37" i="177"/>
  <c r="F37" i="177"/>
  <c r="E37" i="177"/>
  <c r="D37" i="177"/>
  <c r="C37" i="177"/>
  <c r="O39" i="176"/>
  <c r="N39" i="176"/>
  <c r="M39" i="176"/>
  <c r="L39" i="176"/>
  <c r="K39" i="176"/>
  <c r="J39" i="176"/>
  <c r="I39" i="176"/>
  <c r="H39" i="176"/>
  <c r="G39" i="176"/>
  <c r="F39" i="176"/>
  <c r="E39" i="176"/>
  <c r="D39" i="176"/>
  <c r="C39" i="176"/>
  <c r="O38" i="176"/>
  <c r="N38" i="176"/>
  <c r="M38" i="176"/>
  <c r="L38" i="176"/>
  <c r="K38" i="176"/>
  <c r="J38" i="176"/>
  <c r="I38" i="176"/>
  <c r="H38" i="176"/>
  <c r="G38" i="176"/>
  <c r="F38" i="176"/>
  <c r="E38" i="176"/>
  <c r="D38" i="176"/>
  <c r="C38" i="176"/>
  <c r="O37" i="176"/>
  <c r="N37" i="176"/>
  <c r="M37" i="176"/>
  <c r="L37" i="176"/>
  <c r="K37" i="176"/>
  <c r="J37" i="176"/>
  <c r="I37" i="176"/>
  <c r="H37" i="176"/>
  <c r="G37" i="176"/>
  <c r="F37" i="176"/>
  <c r="E37" i="176"/>
  <c r="D37" i="176"/>
  <c r="C37" i="176"/>
  <c r="O39" i="175"/>
  <c r="N39" i="175"/>
  <c r="M39" i="175"/>
  <c r="L39" i="175"/>
  <c r="K39" i="175"/>
  <c r="J39" i="175"/>
  <c r="I39" i="175"/>
  <c r="H39" i="175"/>
  <c r="G39" i="175"/>
  <c r="F39" i="175"/>
  <c r="E39" i="175"/>
  <c r="D39" i="175"/>
  <c r="C39" i="175"/>
  <c r="O38" i="175"/>
  <c r="N38" i="175"/>
  <c r="M38" i="175"/>
  <c r="L38" i="175"/>
  <c r="K38" i="175"/>
  <c r="J38" i="175"/>
  <c r="I38" i="175"/>
  <c r="H38" i="175"/>
  <c r="G38" i="175"/>
  <c r="F38" i="175"/>
  <c r="E38" i="175"/>
  <c r="D38" i="175"/>
  <c r="C38" i="175"/>
  <c r="O37" i="175"/>
  <c r="N37" i="175"/>
  <c r="M37" i="175"/>
  <c r="L37" i="175"/>
  <c r="K37" i="175"/>
  <c r="J37" i="175"/>
  <c r="I37" i="175"/>
  <c r="H37" i="175"/>
  <c r="G37" i="175"/>
  <c r="F37" i="175"/>
  <c r="E37" i="175"/>
  <c r="D37" i="175"/>
  <c r="C37" i="175"/>
  <c r="O39" i="174"/>
  <c r="N39" i="174"/>
  <c r="M39" i="174"/>
  <c r="L39" i="174"/>
  <c r="K39" i="174"/>
  <c r="J39" i="174"/>
  <c r="I39" i="174"/>
  <c r="H39" i="174"/>
  <c r="G39" i="174"/>
  <c r="F39" i="174"/>
  <c r="E39" i="174"/>
  <c r="D39" i="174"/>
  <c r="C39" i="174"/>
  <c r="O38" i="174"/>
  <c r="N38" i="174"/>
  <c r="M38" i="174"/>
  <c r="L38" i="174"/>
  <c r="K38" i="174"/>
  <c r="J38" i="174"/>
  <c r="I38" i="174"/>
  <c r="H38" i="174"/>
  <c r="G38" i="174"/>
  <c r="F38" i="174"/>
  <c r="E38" i="174"/>
  <c r="D38" i="174"/>
  <c r="C38" i="174"/>
  <c r="O37" i="174"/>
  <c r="N37" i="174"/>
  <c r="M37" i="174"/>
  <c r="L37" i="174"/>
  <c r="K37" i="174"/>
  <c r="J37" i="174"/>
  <c r="I37" i="174"/>
  <c r="H37" i="174"/>
  <c r="G37" i="174"/>
  <c r="F37" i="174"/>
  <c r="E37" i="174"/>
  <c r="D37" i="174"/>
  <c r="C37" i="174"/>
  <c r="O39" i="173"/>
  <c r="N39" i="173"/>
  <c r="M39" i="173"/>
  <c r="L39" i="173"/>
  <c r="K39" i="173"/>
  <c r="J39" i="173"/>
  <c r="I39" i="173"/>
  <c r="H39" i="173"/>
  <c r="G39" i="173"/>
  <c r="F39" i="173"/>
  <c r="E39" i="173"/>
  <c r="D39" i="173"/>
  <c r="C39" i="173"/>
  <c r="O38" i="173"/>
  <c r="N38" i="173"/>
  <c r="M38" i="173"/>
  <c r="L38" i="173"/>
  <c r="K38" i="173"/>
  <c r="J38" i="173"/>
  <c r="I38" i="173"/>
  <c r="H38" i="173"/>
  <c r="G38" i="173"/>
  <c r="F38" i="173"/>
  <c r="E38" i="173"/>
  <c r="D38" i="173"/>
  <c r="C38" i="173"/>
  <c r="O37" i="173"/>
  <c r="N37" i="173"/>
  <c r="M37" i="173"/>
  <c r="L37" i="173"/>
  <c r="K37" i="173"/>
  <c r="J37" i="173"/>
  <c r="I37" i="173"/>
  <c r="H37" i="173"/>
  <c r="G37" i="173"/>
  <c r="F37" i="173"/>
  <c r="E37" i="173"/>
  <c r="D37" i="173"/>
  <c r="C37" i="173"/>
  <c r="O39" i="172"/>
  <c r="N39" i="172"/>
  <c r="M39" i="172"/>
  <c r="L39" i="172"/>
  <c r="K39" i="172"/>
  <c r="J39" i="172"/>
  <c r="I39" i="172"/>
  <c r="H39" i="172"/>
  <c r="G39" i="172"/>
  <c r="F39" i="172"/>
  <c r="E39" i="172"/>
  <c r="D39" i="172"/>
  <c r="C39" i="172"/>
  <c r="O38" i="172"/>
  <c r="N38" i="172"/>
  <c r="M38" i="172"/>
  <c r="L38" i="172"/>
  <c r="K38" i="172"/>
  <c r="J38" i="172"/>
  <c r="I38" i="172"/>
  <c r="H38" i="172"/>
  <c r="G38" i="172"/>
  <c r="F38" i="172"/>
  <c r="E38" i="172"/>
  <c r="D38" i="172"/>
  <c r="C38" i="172"/>
  <c r="O37" i="172"/>
  <c r="N37" i="172"/>
  <c r="M37" i="172"/>
  <c r="L37" i="172"/>
  <c r="K37" i="172"/>
  <c r="J37" i="172"/>
  <c r="I37" i="172"/>
  <c r="H37" i="172"/>
  <c r="G37" i="172"/>
  <c r="F37" i="172"/>
  <c r="E37" i="172"/>
  <c r="D37" i="172"/>
  <c r="C37" i="172"/>
  <c r="O39" i="171"/>
  <c r="N39" i="171"/>
  <c r="M39" i="171"/>
  <c r="L39" i="171"/>
  <c r="K39" i="171"/>
  <c r="J39" i="171"/>
  <c r="I39" i="171"/>
  <c r="H39" i="171"/>
  <c r="G39" i="171"/>
  <c r="F39" i="171"/>
  <c r="E39" i="171"/>
  <c r="D39" i="171"/>
  <c r="C39" i="171"/>
  <c r="O38" i="171"/>
  <c r="N38" i="171"/>
  <c r="M38" i="171"/>
  <c r="L38" i="171"/>
  <c r="K38" i="171"/>
  <c r="J38" i="171"/>
  <c r="I38" i="171"/>
  <c r="H38" i="171"/>
  <c r="G38" i="171"/>
  <c r="F38" i="171"/>
  <c r="E38" i="171"/>
  <c r="D38" i="171"/>
  <c r="C38" i="171"/>
  <c r="O37" i="171"/>
  <c r="N37" i="171"/>
  <c r="M37" i="171"/>
  <c r="L37" i="171"/>
  <c r="K37" i="171"/>
  <c r="J37" i="171"/>
  <c r="I37" i="171"/>
  <c r="H37" i="171"/>
  <c r="G37" i="171"/>
  <c r="F37" i="171"/>
  <c r="E37" i="171"/>
  <c r="D37" i="171"/>
  <c r="C37" i="171"/>
  <c r="O39" i="170"/>
  <c r="N39" i="170"/>
  <c r="M39" i="170"/>
  <c r="L39" i="170"/>
  <c r="K39" i="170"/>
  <c r="J39" i="170"/>
  <c r="I39" i="170"/>
  <c r="H39" i="170"/>
  <c r="G39" i="170"/>
  <c r="F39" i="170"/>
  <c r="E39" i="170"/>
  <c r="D39" i="170"/>
  <c r="C39" i="170"/>
  <c r="O38" i="170"/>
  <c r="N38" i="170"/>
  <c r="M38" i="170"/>
  <c r="L38" i="170"/>
  <c r="K38" i="170"/>
  <c r="J38" i="170"/>
  <c r="I38" i="170"/>
  <c r="H38" i="170"/>
  <c r="G38" i="170"/>
  <c r="F38" i="170"/>
  <c r="E38" i="170"/>
  <c r="D38" i="170"/>
  <c r="C38" i="170"/>
  <c r="O37" i="170"/>
  <c r="N37" i="170"/>
  <c r="M37" i="170"/>
  <c r="L37" i="170"/>
  <c r="K37" i="170"/>
  <c r="J37" i="170"/>
  <c r="I37" i="170"/>
  <c r="H37" i="170"/>
  <c r="G37" i="170"/>
  <c r="F37" i="170"/>
  <c r="E37" i="170"/>
  <c r="D37" i="170"/>
  <c r="C37" i="170"/>
  <c r="O39" i="169"/>
  <c r="N39" i="169"/>
  <c r="M39" i="169"/>
  <c r="L39" i="169"/>
  <c r="K39" i="169"/>
  <c r="J39" i="169"/>
  <c r="I39" i="169"/>
  <c r="H39" i="169"/>
  <c r="G39" i="169"/>
  <c r="F39" i="169"/>
  <c r="E39" i="169"/>
  <c r="D39" i="169"/>
  <c r="C39" i="169"/>
  <c r="O38" i="169"/>
  <c r="N38" i="169"/>
  <c r="M38" i="169"/>
  <c r="L38" i="169"/>
  <c r="K38" i="169"/>
  <c r="J38" i="169"/>
  <c r="I38" i="169"/>
  <c r="H38" i="169"/>
  <c r="G38" i="169"/>
  <c r="F38" i="169"/>
  <c r="E38" i="169"/>
  <c r="D38" i="169"/>
  <c r="C38" i="169"/>
  <c r="O37" i="169"/>
  <c r="N37" i="169"/>
  <c r="M37" i="169"/>
  <c r="L37" i="169"/>
  <c r="K37" i="169"/>
  <c r="J37" i="169"/>
  <c r="I37" i="169"/>
  <c r="H37" i="169"/>
  <c r="G37" i="169"/>
  <c r="F37" i="169"/>
  <c r="E37" i="169"/>
  <c r="D37" i="169"/>
  <c r="C37" i="169"/>
  <c r="O39" i="168"/>
  <c r="N39" i="168"/>
  <c r="M39" i="168"/>
  <c r="L39" i="168"/>
  <c r="K39" i="168"/>
  <c r="J39" i="168"/>
  <c r="I39" i="168"/>
  <c r="H39" i="168"/>
  <c r="G39" i="168"/>
  <c r="F39" i="168"/>
  <c r="E39" i="168"/>
  <c r="D39" i="168"/>
  <c r="C39" i="168"/>
  <c r="O38" i="168"/>
  <c r="N38" i="168"/>
  <c r="M38" i="168"/>
  <c r="L38" i="168"/>
  <c r="K38" i="168"/>
  <c r="J38" i="168"/>
  <c r="I38" i="168"/>
  <c r="H38" i="168"/>
  <c r="G38" i="168"/>
  <c r="F38" i="168"/>
  <c r="E38" i="168"/>
  <c r="D38" i="168"/>
  <c r="C38" i="168"/>
  <c r="O37" i="168"/>
  <c r="N37" i="168"/>
  <c r="M37" i="168"/>
  <c r="L37" i="168"/>
  <c r="K37" i="168"/>
  <c r="J37" i="168"/>
  <c r="I37" i="168"/>
  <c r="H37" i="168"/>
  <c r="G37" i="168"/>
  <c r="F37" i="168"/>
  <c r="E37" i="168"/>
  <c r="D37" i="168"/>
  <c r="C37" i="168"/>
  <c r="O39" i="167"/>
  <c r="N39" i="167"/>
  <c r="M39" i="167"/>
  <c r="L39" i="167"/>
  <c r="K39" i="167"/>
  <c r="J39" i="167"/>
  <c r="I39" i="167"/>
  <c r="H39" i="167"/>
  <c r="G39" i="167"/>
  <c r="F39" i="167"/>
  <c r="E39" i="167"/>
  <c r="D39" i="167"/>
  <c r="C39" i="167"/>
  <c r="O38" i="167"/>
  <c r="N38" i="167"/>
  <c r="M38" i="167"/>
  <c r="L38" i="167"/>
  <c r="K38" i="167"/>
  <c r="J38" i="167"/>
  <c r="I38" i="167"/>
  <c r="H38" i="167"/>
  <c r="G38" i="167"/>
  <c r="F38" i="167"/>
  <c r="E38" i="167"/>
  <c r="D38" i="167"/>
  <c r="C38" i="167"/>
  <c r="O37" i="167"/>
  <c r="N37" i="167"/>
  <c r="M37" i="167"/>
  <c r="L37" i="167"/>
  <c r="K37" i="167"/>
  <c r="J37" i="167"/>
  <c r="I37" i="167"/>
  <c r="H37" i="167"/>
  <c r="G37" i="167"/>
  <c r="F37" i="167"/>
  <c r="E37" i="167"/>
  <c r="D37" i="167"/>
  <c r="C37" i="167"/>
  <c r="O39" i="166"/>
  <c r="N39" i="166"/>
  <c r="M39" i="166"/>
  <c r="L39" i="166"/>
  <c r="K39" i="166"/>
  <c r="J39" i="166"/>
  <c r="I39" i="166"/>
  <c r="H39" i="166"/>
  <c r="G39" i="166"/>
  <c r="F39" i="166"/>
  <c r="E39" i="166"/>
  <c r="D39" i="166"/>
  <c r="C39" i="166"/>
  <c r="O38" i="166"/>
  <c r="N38" i="166"/>
  <c r="M38" i="166"/>
  <c r="L38" i="166"/>
  <c r="K38" i="166"/>
  <c r="J38" i="166"/>
  <c r="I38" i="166"/>
  <c r="H38" i="166"/>
  <c r="G38" i="166"/>
  <c r="F38" i="166"/>
  <c r="E38" i="166"/>
  <c r="D38" i="166"/>
  <c r="C38" i="166"/>
  <c r="O37" i="166"/>
  <c r="N37" i="166"/>
  <c r="M37" i="166"/>
  <c r="L37" i="166"/>
  <c r="K37" i="166"/>
  <c r="J37" i="166"/>
  <c r="I37" i="166"/>
  <c r="H37" i="166"/>
  <c r="G37" i="166"/>
  <c r="F37" i="166"/>
  <c r="E37" i="166"/>
  <c r="D37" i="166"/>
  <c r="C37" i="166"/>
  <c r="O39" i="224"/>
  <c r="N39" i="224"/>
  <c r="M39" i="224"/>
  <c r="L39" i="224"/>
  <c r="K39" i="224"/>
  <c r="J39" i="224"/>
  <c r="I39" i="224"/>
  <c r="H39" i="224"/>
  <c r="G39" i="224"/>
  <c r="F39" i="224"/>
  <c r="E39" i="224"/>
  <c r="D39" i="224"/>
  <c r="C39" i="224"/>
  <c r="O38" i="224"/>
  <c r="N38" i="224"/>
  <c r="M38" i="224"/>
  <c r="L38" i="224"/>
  <c r="K38" i="224"/>
  <c r="J38" i="224"/>
  <c r="I38" i="224"/>
  <c r="H38" i="224"/>
  <c r="G38" i="224"/>
  <c r="F38" i="224"/>
  <c r="E38" i="224"/>
  <c r="D38" i="224"/>
  <c r="C38" i="224"/>
  <c r="O37" i="224"/>
  <c r="N37" i="224"/>
  <c r="M37" i="224"/>
  <c r="L37" i="224"/>
  <c r="K37" i="224"/>
  <c r="J37" i="224"/>
  <c r="I37" i="224"/>
  <c r="H37" i="224"/>
  <c r="G37" i="224"/>
  <c r="F37" i="224"/>
  <c r="E37" i="224"/>
  <c r="D37" i="224"/>
  <c r="C37" i="224"/>
  <c r="O39" i="160"/>
  <c r="N39" i="160"/>
  <c r="M39" i="160"/>
  <c r="L39" i="160"/>
  <c r="K39" i="160"/>
  <c r="J39" i="160"/>
  <c r="I39" i="160"/>
  <c r="H39" i="160"/>
  <c r="G39" i="160"/>
  <c r="F39" i="160"/>
  <c r="E39" i="160"/>
  <c r="D39" i="160"/>
  <c r="C39" i="160"/>
  <c r="O38" i="160"/>
  <c r="N38" i="160"/>
  <c r="M38" i="160"/>
  <c r="L38" i="160"/>
  <c r="K38" i="160"/>
  <c r="J38" i="160"/>
  <c r="I38" i="160"/>
  <c r="H38" i="160"/>
  <c r="G38" i="160"/>
  <c r="F38" i="160"/>
  <c r="E38" i="160"/>
  <c r="D38" i="160"/>
  <c r="C38" i="160"/>
  <c r="O37" i="160"/>
  <c r="N37" i="160"/>
  <c r="M37" i="160"/>
  <c r="L37" i="160"/>
  <c r="K37" i="160"/>
  <c r="J37" i="160"/>
  <c r="I37" i="160"/>
  <c r="H37" i="160"/>
  <c r="G37" i="160"/>
  <c r="F37" i="160"/>
  <c r="E37" i="160"/>
  <c r="D37" i="160"/>
  <c r="C37" i="160"/>
  <c r="O39" i="8"/>
  <c r="N39" i="8"/>
  <c r="M39" i="8"/>
  <c r="L39" i="8"/>
  <c r="K39" i="8"/>
  <c r="J39" i="8"/>
  <c r="I39" i="8"/>
  <c r="H39" i="8"/>
  <c r="G39" i="8"/>
  <c r="F39" i="8"/>
  <c r="E39" i="8"/>
  <c r="O38" i="8"/>
  <c r="N38" i="8"/>
  <c r="M38" i="8"/>
  <c r="L38" i="8"/>
  <c r="K38" i="8"/>
  <c r="J38" i="8"/>
  <c r="I38" i="8"/>
  <c r="H38" i="8"/>
  <c r="G38" i="8"/>
  <c r="F38" i="8"/>
  <c r="E38" i="8"/>
  <c r="O37" i="8"/>
  <c r="N37" i="8"/>
  <c r="M37" i="8"/>
  <c r="L37" i="8"/>
  <c r="K37" i="8"/>
  <c r="J37" i="8"/>
  <c r="I37" i="8"/>
  <c r="H37" i="8"/>
  <c r="G37" i="8"/>
  <c r="F37" i="8"/>
  <c r="E37" i="8" l="1"/>
  <c r="O32" i="225"/>
  <c r="N32" i="225"/>
  <c r="M32" i="225"/>
  <c r="L32" i="225"/>
  <c r="K32" i="225"/>
  <c r="J32" i="225"/>
  <c r="I32" i="225"/>
  <c r="H32" i="225"/>
  <c r="G32" i="225"/>
  <c r="F32" i="225"/>
  <c r="E32" i="225"/>
  <c r="C32" i="225"/>
  <c r="O31" i="225"/>
  <c r="N31" i="225"/>
  <c r="M31" i="225"/>
  <c r="L31" i="225"/>
  <c r="K31" i="225"/>
  <c r="J31" i="225"/>
  <c r="I31" i="225"/>
  <c r="H31" i="225"/>
  <c r="G31" i="225"/>
  <c r="F31" i="225"/>
  <c r="E31" i="225"/>
  <c r="C31" i="225"/>
  <c r="O30" i="225"/>
  <c r="N30" i="225"/>
  <c r="M30" i="225"/>
  <c r="L30" i="225"/>
  <c r="K30" i="225"/>
  <c r="J30" i="225"/>
  <c r="I30" i="225"/>
  <c r="H30" i="225"/>
  <c r="G30" i="225"/>
  <c r="F30" i="225"/>
  <c r="E30" i="225"/>
  <c r="C30" i="225"/>
  <c r="O29" i="225"/>
  <c r="N29" i="225"/>
  <c r="M29" i="225"/>
  <c r="L29" i="225"/>
  <c r="K29" i="225"/>
  <c r="J29" i="225"/>
  <c r="I29" i="225"/>
  <c r="H29" i="225"/>
  <c r="G29" i="225"/>
  <c r="F29" i="225"/>
  <c r="E29" i="225"/>
  <c r="C29" i="225"/>
  <c r="O28" i="225"/>
  <c r="N28" i="225"/>
  <c r="M28" i="225"/>
  <c r="L28" i="225"/>
  <c r="K28" i="225"/>
  <c r="J28" i="225"/>
  <c r="I28" i="225"/>
  <c r="H28" i="225"/>
  <c r="G28" i="225"/>
  <c r="F28" i="225"/>
  <c r="E28" i="225"/>
  <c r="C28" i="225"/>
  <c r="O24" i="225"/>
  <c r="N24" i="225"/>
  <c r="M24" i="225"/>
  <c r="L24" i="225"/>
  <c r="K24" i="225"/>
  <c r="J24" i="225"/>
  <c r="I24" i="225"/>
  <c r="H24" i="225"/>
  <c r="G24" i="225"/>
  <c r="F24" i="225"/>
  <c r="E24" i="225"/>
  <c r="C24" i="225"/>
  <c r="O23" i="225"/>
  <c r="N23" i="225"/>
  <c r="M23" i="225"/>
  <c r="L23" i="225"/>
  <c r="K23" i="225"/>
  <c r="J23" i="225"/>
  <c r="I23" i="225"/>
  <c r="H23" i="225"/>
  <c r="G23" i="225"/>
  <c r="F23" i="225"/>
  <c r="E23" i="225"/>
  <c r="C23" i="225"/>
  <c r="O22" i="225"/>
  <c r="N22" i="225"/>
  <c r="M22" i="225"/>
  <c r="L22" i="225"/>
  <c r="K22" i="225"/>
  <c r="J22" i="225"/>
  <c r="I22" i="225"/>
  <c r="H22" i="225"/>
  <c r="G22" i="225"/>
  <c r="F22" i="225"/>
  <c r="E22" i="225"/>
  <c r="C22" i="225"/>
  <c r="O21" i="225"/>
  <c r="N21" i="225"/>
  <c r="M21" i="225"/>
  <c r="L21" i="225"/>
  <c r="K21" i="225"/>
  <c r="J21" i="225"/>
  <c r="I21" i="225"/>
  <c r="H21" i="225"/>
  <c r="G21" i="225"/>
  <c r="F21" i="225"/>
  <c r="E21" i="225"/>
  <c r="C21" i="225"/>
  <c r="O20" i="225"/>
  <c r="N20" i="225"/>
  <c r="M20" i="225"/>
  <c r="L20" i="225"/>
  <c r="K20" i="225"/>
  <c r="J20" i="225"/>
  <c r="I20" i="225"/>
  <c r="H20" i="225"/>
  <c r="G20" i="225"/>
  <c r="F20" i="225"/>
  <c r="E20" i="225"/>
  <c r="C20" i="225"/>
  <c r="O19" i="225"/>
  <c r="N19" i="225"/>
  <c r="M19" i="225"/>
  <c r="L19" i="225"/>
  <c r="K19" i="225"/>
  <c r="J19" i="225"/>
  <c r="I19" i="225"/>
  <c r="H19" i="225"/>
  <c r="G19" i="225"/>
  <c r="F19" i="225"/>
  <c r="E19" i="225"/>
  <c r="C19" i="225"/>
  <c r="O18" i="225"/>
  <c r="N18" i="225"/>
  <c r="M18" i="225"/>
  <c r="L18" i="225"/>
  <c r="K18" i="225"/>
  <c r="J18" i="225"/>
  <c r="I18" i="225"/>
  <c r="H18" i="225"/>
  <c r="G18" i="225"/>
  <c r="F18" i="225"/>
  <c r="E18" i="225"/>
  <c r="C18" i="225"/>
  <c r="O17" i="225"/>
  <c r="N17" i="225"/>
  <c r="M17" i="225"/>
  <c r="L17" i="225"/>
  <c r="K17" i="225"/>
  <c r="J17" i="225"/>
  <c r="I17" i="225"/>
  <c r="H17" i="225"/>
  <c r="G17" i="225"/>
  <c r="F17" i="225"/>
  <c r="E17" i="225"/>
  <c r="C17" i="225"/>
  <c r="O16" i="225"/>
  <c r="N16" i="225"/>
  <c r="M16" i="225"/>
  <c r="L16" i="225"/>
  <c r="K16" i="225"/>
  <c r="J16" i="225"/>
  <c r="I16" i="225"/>
  <c r="H16" i="225"/>
  <c r="G16" i="225"/>
  <c r="F16" i="225"/>
  <c r="E16" i="225"/>
  <c r="C16" i="225"/>
  <c r="O15" i="225"/>
  <c r="N15" i="225"/>
  <c r="M15" i="225"/>
  <c r="L15" i="225"/>
  <c r="K15" i="225"/>
  <c r="J15" i="225"/>
  <c r="I15" i="225"/>
  <c r="H15" i="225"/>
  <c r="G15" i="225"/>
  <c r="F15" i="225"/>
  <c r="E15" i="225"/>
  <c r="C15" i="225"/>
  <c r="O32" i="224"/>
  <c r="N32" i="224"/>
  <c r="M32" i="224"/>
  <c r="L32" i="224"/>
  <c r="K32" i="224"/>
  <c r="J32" i="224"/>
  <c r="I32" i="224"/>
  <c r="H32" i="224"/>
  <c r="G32" i="224"/>
  <c r="F32" i="224"/>
  <c r="E32" i="224"/>
  <c r="D32" i="224"/>
  <c r="C32" i="224"/>
  <c r="O31" i="224"/>
  <c r="N31" i="224"/>
  <c r="M31" i="224"/>
  <c r="L31" i="224"/>
  <c r="K31" i="224"/>
  <c r="J31" i="224"/>
  <c r="I31" i="224"/>
  <c r="H31" i="224"/>
  <c r="G31" i="224"/>
  <c r="F31" i="224"/>
  <c r="E31" i="224"/>
  <c r="D31" i="224"/>
  <c r="C31" i="224"/>
  <c r="O30" i="224"/>
  <c r="N30" i="224"/>
  <c r="M30" i="224"/>
  <c r="L30" i="224"/>
  <c r="K30" i="224"/>
  <c r="J30" i="224"/>
  <c r="I30" i="224"/>
  <c r="H30" i="224"/>
  <c r="G30" i="224"/>
  <c r="F30" i="224"/>
  <c r="E30" i="224"/>
  <c r="D30" i="224"/>
  <c r="C30" i="224"/>
  <c r="O29" i="224"/>
  <c r="N29" i="224"/>
  <c r="M29" i="224"/>
  <c r="L29" i="224"/>
  <c r="K29" i="224"/>
  <c r="J29" i="224"/>
  <c r="I29" i="224"/>
  <c r="H29" i="224"/>
  <c r="G29" i="224"/>
  <c r="F29" i="224"/>
  <c r="E29" i="224"/>
  <c r="D29" i="224"/>
  <c r="C29" i="224"/>
  <c r="O28" i="224"/>
  <c r="N28" i="224"/>
  <c r="M28" i="224"/>
  <c r="L28" i="224"/>
  <c r="K28" i="224"/>
  <c r="J28" i="224"/>
  <c r="I28" i="224"/>
  <c r="H28" i="224"/>
  <c r="G28" i="224"/>
  <c r="F28" i="224"/>
  <c r="E28" i="224"/>
  <c r="D28" i="224"/>
  <c r="C28" i="224"/>
  <c r="O24" i="224"/>
  <c r="N24" i="224"/>
  <c r="M24" i="224"/>
  <c r="L24" i="224"/>
  <c r="K24" i="224"/>
  <c r="J24" i="224"/>
  <c r="I24" i="224"/>
  <c r="H24" i="224"/>
  <c r="G24" i="224"/>
  <c r="F24" i="224"/>
  <c r="E24" i="224"/>
  <c r="D24" i="224"/>
  <c r="C24" i="224"/>
  <c r="O23" i="224"/>
  <c r="N23" i="224"/>
  <c r="M23" i="224"/>
  <c r="L23" i="224"/>
  <c r="K23" i="224"/>
  <c r="J23" i="224"/>
  <c r="I23" i="224"/>
  <c r="H23" i="224"/>
  <c r="G23" i="224"/>
  <c r="F23" i="224"/>
  <c r="E23" i="224"/>
  <c r="D23" i="224"/>
  <c r="C23" i="224"/>
  <c r="O22" i="224"/>
  <c r="N22" i="224"/>
  <c r="M22" i="224"/>
  <c r="L22" i="224"/>
  <c r="K22" i="224"/>
  <c r="J22" i="224"/>
  <c r="I22" i="224"/>
  <c r="H22" i="224"/>
  <c r="G22" i="224"/>
  <c r="F22" i="224"/>
  <c r="E22" i="224"/>
  <c r="D22" i="224"/>
  <c r="C22" i="224"/>
  <c r="O21" i="224"/>
  <c r="N21" i="224"/>
  <c r="M21" i="224"/>
  <c r="L21" i="224"/>
  <c r="K21" i="224"/>
  <c r="J21" i="224"/>
  <c r="I21" i="224"/>
  <c r="H21" i="224"/>
  <c r="G21" i="224"/>
  <c r="F21" i="224"/>
  <c r="E21" i="224"/>
  <c r="D21" i="224"/>
  <c r="C21" i="224"/>
  <c r="O20" i="224"/>
  <c r="N20" i="224"/>
  <c r="M20" i="224"/>
  <c r="L20" i="224"/>
  <c r="K20" i="224"/>
  <c r="J20" i="224"/>
  <c r="I20" i="224"/>
  <c r="H20" i="224"/>
  <c r="G20" i="224"/>
  <c r="F20" i="224"/>
  <c r="E20" i="224"/>
  <c r="D20" i="224"/>
  <c r="C20" i="224"/>
  <c r="O19" i="224"/>
  <c r="N19" i="224"/>
  <c r="M19" i="224"/>
  <c r="L19" i="224"/>
  <c r="K19" i="224"/>
  <c r="J19" i="224"/>
  <c r="I19" i="224"/>
  <c r="H19" i="224"/>
  <c r="G19" i="224"/>
  <c r="F19" i="224"/>
  <c r="E19" i="224"/>
  <c r="D19" i="224"/>
  <c r="C19" i="224"/>
  <c r="O18" i="224"/>
  <c r="N18" i="224"/>
  <c r="M18" i="224"/>
  <c r="L18" i="224"/>
  <c r="K18" i="224"/>
  <c r="J18" i="224"/>
  <c r="I18" i="224"/>
  <c r="H18" i="224"/>
  <c r="G18" i="224"/>
  <c r="F18" i="224"/>
  <c r="E18" i="224"/>
  <c r="D18" i="224"/>
  <c r="C18" i="224"/>
  <c r="O17" i="224"/>
  <c r="N17" i="224"/>
  <c r="M17" i="224"/>
  <c r="L17" i="224"/>
  <c r="K17" i="224"/>
  <c r="J17" i="224"/>
  <c r="I17" i="224"/>
  <c r="H17" i="224"/>
  <c r="G17" i="224"/>
  <c r="F17" i="224"/>
  <c r="E17" i="224"/>
  <c r="D17" i="224"/>
  <c r="C17" i="224"/>
  <c r="O16" i="224"/>
  <c r="N16" i="224"/>
  <c r="M16" i="224"/>
  <c r="L16" i="224"/>
  <c r="K16" i="224"/>
  <c r="J16" i="224"/>
  <c r="I16" i="224"/>
  <c r="H16" i="224"/>
  <c r="G16" i="224"/>
  <c r="F16" i="224"/>
  <c r="E16" i="224"/>
  <c r="D16" i="224"/>
  <c r="C16" i="224"/>
  <c r="O15" i="224"/>
  <c r="N15" i="224"/>
  <c r="M15" i="224"/>
  <c r="L15" i="224"/>
  <c r="K15" i="224"/>
  <c r="J15" i="224"/>
  <c r="I15" i="224"/>
  <c r="H15" i="224"/>
  <c r="G15" i="224"/>
  <c r="F15" i="224"/>
  <c r="E15" i="224"/>
  <c r="D15" i="224"/>
  <c r="C15" i="224"/>
  <c r="F33" i="225" l="1"/>
  <c r="N33" i="225"/>
  <c r="H25" i="225"/>
  <c r="G33" i="225"/>
  <c r="O33" i="225"/>
  <c r="G25" i="225"/>
  <c r="H33" i="225"/>
  <c r="I25" i="225"/>
  <c r="J25" i="225"/>
  <c r="C25" i="225"/>
  <c r="K25" i="225"/>
  <c r="I33" i="225"/>
  <c r="J33" i="225"/>
  <c r="C33" i="225"/>
  <c r="K33" i="225"/>
  <c r="E25" i="225"/>
  <c r="M25" i="225"/>
  <c r="F25" i="225"/>
  <c r="N25" i="225"/>
  <c r="D25" i="225"/>
  <c r="L25" i="225"/>
  <c r="D33" i="225"/>
  <c r="L33" i="225"/>
  <c r="O25" i="225"/>
  <c r="E33" i="225"/>
  <c r="M33" i="225"/>
  <c r="G33" i="224"/>
  <c r="O33" i="224"/>
  <c r="H33" i="224"/>
  <c r="E25" i="224"/>
  <c r="M25" i="224"/>
  <c r="C33" i="224"/>
  <c r="K33" i="224"/>
  <c r="E33" i="224"/>
  <c r="M33" i="224"/>
  <c r="H25" i="224"/>
  <c r="F33" i="224"/>
  <c r="N33" i="224"/>
  <c r="O25" i="224"/>
  <c r="J25" i="224"/>
  <c r="C25" i="224"/>
  <c r="K25" i="224"/>
  <c r="I33" i="224"/>
  <c r="I25" i="224"/>
  <c r="D25" i="224"/>
  <c r="L25" i="224"/>
  <c r="G25" i="224"/>
  <c r="J33" i="224"/>
  <c r="F25" i="224"/>
  <c r="N25" i="224"/>
  <c r="D33" i="224"/>
  <c r="L33" i="224"/>
  <c r="O32" i="212" l="1"/>
  <c r="N32" i="212"/>
  <c r="M32" i="212"/>
  <c r="L32" i="212"/>
  <c r="K32" i="212"/>
  <c r="J32" i="212"/>
  <c r="I32" i="212"/>
  <c r="H32" i="212"/>
  <c r="G32" i="212"/>
  <c r="F32" i="212"/>
  <c r="E32" i="212"/>
  <c r="D32" i="212"/>
  <c r="C32" i="212"/>
  <c r="O31" i="212"/>
  <c r="N31" i="212"/>
  <c r="M31" i="212"/>
  <c r="L31" i="212"/>
  <c r="K31" i="212"/>
  <c r="J31" i="212"/>
  <c r="I31" i="212"/>
  <c r="H31" i="212"/>
  <c r="G31" i="212"/>
  <c r="F31" i="212"/>
  <c r="E31" i="212"/>
  <c r="D31" i="212"/>
  <c r="C31" i="212"/>
  <c r="O30" i="212"/>
  <c r="N30" i="212"/>
  <c r="M30" i="212"/>
  <c r="L30" i="212"/>
  <c r="K30" i="212"/>
  <c r="J30" i="212"/>
  <c r="I30" i="212"/>
  <c r="H30" i="212"/>
  <c r="G30" i="212"/>
  <c r="F30" i="212"/>
  <c r="E30" i="212"/>
  <c r="D30" i="212"/>
  <c r="C30" i="212"/>
  <c r="O29" i="212"/>
  <c r="N29" i="212"/>
  <c r="M29" i="212"/>
  <c r="L29" i="212"/>
  <c r="K29" i="212"/>
  <c r="J29" i="212"/>
  <c r="I29" i="212"/>
  <c r="H29" i="212"/>
  <c r="G29" i="212"/>
  <c r="F29" i="212"/>
  <c r="E29" i="212"/>
  <c r="D29" i="212"/>
  <c r="C29" i="212"/>
  <c r="O28" i="212"/>
  <c r="N28" i="212"/>
  <c r="M28" i="212"/>
  <c r="L28" i="212"/>
  <c r="K28" i="212"/>
  <c r="J28" i="212"/>
  <c r="I28" i="212"/>
  <c r="H28" i="212"/>
  <c r="G28" i="212"/>
  <c r="F28" i="212"/>
  <c r="E28" i="212"/>
  <c r="D28" i="212"/>
  <c r="C28" i="212"/>
  <c r="O24" i="212"/>
  <c r="N24" i="212"/>
  <c r="M24" i="212"/>
  <c r="L24" i="212"/>
  <c r="K24" i="212"/>
  <c r="J24" i="212"/>
  <c r="I24" i="212"/>
  <c r="H24" i="212"/>
  <c r="G24" i="212"/>
  <c r="F24" i="212"/>
  <c r="E24" i="212"/>
  <c r="D24" i="212"/>
  <c r="C24" i="212"/>
  <c r="O23" i="212"/>
  <c r="N23" i="212"/>
  <c r="M23" i="212"/>
  <c r="L23" i="212"/>
  <c r="K23" i="212"/>
  <c r="J23" i="212"/>
  <c r="I23" i="212"/>
  <c r="H23" i="212"/>
  <c r="G23" i="212"/>
  <c r="F23" i="212"/>
  <c r="E23" i="212"/>
  <c r="D23" i="212"/>
  <c r="C23" i="212"/>
  <c r="O22" i="212"/>
  <c r="N22" i="212"/>
  <c r="M22" i="212"/>
  <c r="L22" i="212"/>
  <c r="K22" i="212"/>
  <c r="J22" i="212"/>
  <c r="I22" i="212"/>
  <c r="H22" i="212"/>
  <c r="G22" i="212"/>
  <c r="F22" i="212"/>
  <c r="E22" i="212"/>
  <c r="D22" i="212"/>
  <c r="C22" i="212"/>
  <c r="O21" i="212"/>
  <c r="N21" i="212"/>
  <c r="M21" i="212"/>
  <c r="L21" i="212"/>
  <c r="K21" i="212"/>
  <c r="J21" i="212"/>
  <c r="I21" i="212"/>
  <c r="H21" i="212"/>
  <c r="G21" i="212"/>
  <c r="F21" i="212"/>
  <c r="E21" i="212"/>
  <c r="D21" i="212"/>
  <c r="C21" i="212"/>
  <c r="O20" i="212"/>
  <c r="N20" i="212"/>
  <c r="M20" i="212"/>
  <c r="L20" i="212"/>
  <c r="K20" i="212"/>
  <c r="J20" i="212"/>
  <c r="I20" i="212"/>
  <c r="H20" i="212"/>
  <c r="G20" i="212"/>
  <c r="F20" i="212"/>
  <c r="E20" i="212"/>
  <c r="D20" i="212"/>
  <c r="C20" i="212"/>
  <c r="O19" i="212"/>
  <c r="N19" i="212"/>
  <c r="M19" i="212"/>
  <c r="L19" i="212"/>
  <c r="K19" i="212"/>
  <c r="J19" i="212"/>
  <c r="I19" i="212"/>
  <c r="H19" i="212"/>
  <c r="G19" i="212"/>
  <c r="F19" i="212"/>
  <c r="E19" i="212"/>
  <c r="D19" i="212"/>
  <c r="C19" i="212"/>
  <c r="O18" i="212"/>
  <c r="N18" i="212"/>
  <c r="M18" i="212"/>
  <c r="L18" i="212"/>
  <c r="K18" i="212"/>
  <c r="J18" i="212"/>
  <c r="I18" i="212"/>
  <c r="H18" i="212"/>
  <c r="G18" i="212"/>
  <c r="F18" i="212"/>
  <c r="E18" i="212"/>
  <c r="D18" i="212"/>
  <c r="C18" i="212"/>
  <c r="O17" i="212"/>
  <c r="N17" i="212"/>
  <c r="M17" i="212"/>
  <c r="L17" i="212"/>
  <c r="K17" i="212"/>
  <c r="J17" i="212"/>
  <c r="I17" i="212"/>
  <c r="H17" i="212"/>
  <c r="G17" i="212"/>
  <c r="F17" i="212"/>
  <c r="E17" i="212"/>
  <c r="D17" i="212"/>
  <c r="C17" i="212"/>
  <c r="O16" i="212"/>
  <c r="N16" i="212"/>
  <c r="M16" i="212"/>
  <c r="L16" i="212"/>
  <c r="K16" i="212"/>
  <c r="J16" i="212"/>
  <c r="I16" i="212"/>
  <c r="H16" i="212"/>
  <c r="G16" i="212"/>
  <c r="F16" i="212"/>
  <c r="E16" i="212"/>
  <c r="D16" i="212"/>
  <c r="C16" i="212"/>
  <c r="O15" i="212"/>
  <c r="N15" i="212"/>
  <c r="M15" i="212"/>
  <c r="L15" i="212"/>
  <c r="K15" i="212"/>
  <c r="J15" i="212"/>
  <c r="I15" i="212"/>
  <c r="H15" i="212"/>
  <c r="G15" i="212"/>
  <c r="F15" i="212"/>
  <c r="E15" i="212"/>
  <c r="D15" i="212"/>
  <c r="C15" i="212"/>
  <c r="O32" i="211"/>
  <c r="N32" i="211"/>
  <c r="M32" i="211"/>
  <c r="L32" i="211"/>
  <c r="K32" i="211"/>
  <c r="J32" i="211"/>
  <c r="I32" i="211"/>
  <c r="H32" i="211"/>
  <c r="G32" i="211"/>
  <c r="F32" i="211"/>
  <c r="E32" i="211"/>
  <c r="D32" i="211"/>
  <c r="C32" i="211"/>
  <c r="O31" i="211"/>
  <c r="N31" i="211"/>
  <c r="M31" i="211"/>
  <c r="L31" i="211"/>
  <c r="K31" i="211"/>
  <c r="J31" i="211"/>
  <c r="I31" i="211"/>
  <c r="H31" i="211"/>
  <c r="G31" i="211"/>
  <c r="F31" i="211"/>
  <c r="E31" i="211"/>
  <c r="D31" i="211"/>
  <c r="C31" i="211"/>
  <c r="O30" i="211"/>
  <c r="N30" i="211"/>
  <c r="M30" i="211"/>
  <c r="L30" i="211"/>
  <c r="K30" i="211"/>
  <c r="J30" i="211"/>
  <c r="I30" i="211"/>
  <c r="H30" i="211"/>
  <c r="G30" i="211"/>
  <c r="F30" i="211"/>
  <c r="E30" i="211"/>
  <c r="D30" i="211"/>
  <c r="C30" i="211"/>
  <c r="O29" i="211"/>
  <c r="N29" i="211"/>
  <c r="M29" i="211"/>
  <c r="L29" i="211"/>
  <c r="K29" i="211"/>
  <c r="J29" i="211"/>
  <c r="I29" i="211"/>
  <c r="H29" i="211"/>
  <c r="G29" i="211"/>
  <c r="F29" i="211"/>
  <c r="E29" i="211"/>
  <c r="D29" i="211"/>
  <c r="C29" i="211"/>
  <c r="O28" i="211"/>
  <c r="N28" i="211"/>
  <c r="M28" i="211"/>
  <c r="L28" i="211"/>
  <c r="K28" i="211"/>
  <c r="J28" i="211"/>
  <c r="I28" i="211"/>
  <c r="H28" i="211"/>
  <c r="G28" i="211"/>
  <c r="F28" i="211"/>
  <c r="E28" i="211"/>
  <c r="D28" i="211"/>
  <c r="C28" i="211"/>
  <c r="O24" i="211"/>
  <c r="N24" i="211"/>
  <c r="M24" i="211"/>
  <c r="L24" i="211"/>
  <c r="K24" i="211"/>
  <c r="J24" i="211"/>
  <c r="I24" i="211"/>
  <c r="H24" i="211"/>
  <c r="G24" i="211"/>
  <c r="F24" i="211"/>
  <c r="E24" i="211"/>
  <c r="D24" i="211"/>
  <c r="C24" i="211"/>
  <c r="O23" i="211"/>
  <c r="N23" i="211"/>
  <c r="M23" i="211"/>
  <c r="L23" i="211"/>
  <c r="K23" i="211"/>
  <c r="J23" i="211"/>
  <c r="I23" i="211"/>
  <c r="H23" i="211"/>
  <c r="G23" i="211"/>
  <c r="F23" i="211"/>
  <c r="E23" i="211"/>
  <c r="D23" i="211"/>
  <c r="C23" i="211"/>
  <c r="O22" i="211"/>
  <c r="N22" i="211"/>
  <c r="M22" i="211"/>
  <c r="L22" i="211"/>
  <c r="K22" i="211"/>
  <c r="J22" i="211"/>
  <c r="I22" i="211"/>
  <c r="H22" i="211"/>
  <c r="G22" i="211"/>
  <c r="F22" i="211"/>
  <c r="E22" i="211"/>
  <c r="D22" i="211"/>
  <c r="C22" i="211"/>
  <c r="O21" i="211"/>
  <c r="N21" i="211"/>
  <c r="M21" i="211"/>
  <c r="L21" i="211"/>
  <c r="K21" i="211"/>
  <c r="J21" i="211"/>
  <c r="I21" i="211"/>
  <c r="H21" i="211"/>
  <c r="G21" i="211"/>
  <c r="F21" i="211"/>
  <c r="E21" i="211"/>
  <c r="D21" i="211"/>
  <c r="C21" i="211"/>
  <c r="O20" i="211"/>
  <c r="N20" i="211"/>
  <c r="M20" i="211"/>
  <c r="L20" i="211"/>
  <c r="K20" i="211"/>
  <c r="J20" i="211"/>
  <c r="I20" i="211"/>
  <c r="H20" i="211"/>
  <c r="G20" i="211"/>
  <c r="F20" i="211"/>
  <c r="E20" i="211"/>
  <c r="D20" i="211"/>
  <c r="C20" i="211"/>
  <c r="O19" i="211"/>
  <c r="N19" i="211"/>
  <c r="M19" i="211"/>
  <c r="L19" i="211"/>
  <c r="K19" i="211"/>
  <c r="J19" i="211"/>
  <c r="I19" i="211"/>
  <c r="H19" i="211"/>
  <c r="G19" i="211"/>
  <c r="F19" i="211"/>
  <c r="E19" i="211"/>
  <c r="D19" i="211"/>
  <c r="C19" i="211"/>
  <c r="O18" i="211"/>
  <c r="N18" i="211"/>
  <c r="M18" i="211"/>
  <c r="L18" i="211"/>
  <c r="K18" i="211"/>
  <c r="J18" i="211"/>
  <c r="I18" i="211"/>
  <c r="H18" i="211"/>
  <c r="G18" i="211"/>
  <c r="F18" i="211"/>
  <c r="E18" i="211"/>
  <c r="D18" i="211"/>
  <c r="C18" i="211"/>
  <c r="O17" i="211"/>
  <c r="N17" i="211"/>
  <c r="M17" i="211"/>
  <c r="L17" i="211"/>
  <c r="K17" i="211"/>
  <c r="J17" i="211"/>
  <c r="I17" i="211"/>
  <c r="H17" i="211"/>
  <c r="G17" i="211"/>
  <c r="F17" i="211"/>
  <c r="E17" i="211"/>
  <c r="D17" i="211"/>
  <c r="C17" i="211"/>
  <c r="O16" i="211"/>
  <c r="N16" i="211"/>
  <c r="M16" i="211"/>
  <c r="L16" i="211"/>
  <c r="K16" i="211"/>
  <c r="J16" i="211"/>
  <c r="I16" i="211"/>
  <c r="H16" i="211"/>
  <c r="G16" i="211"/>
  <c r="F16" i="211"/>
  <c r="E16" i="211"/>
  <c r="D16" i="211"/>
  <c r="C16" i="211"/>
  <c r="O15" i="211"/>
  <c r="N15" i="211"/>
  <c r="M15" i="211"/>
  <c r="L15" i="211"/>
  <c r="K15" i="211"/>
  <c r="J15" i="211"/>
  <c r="I15" i="211"/>
  <c r="H15" i="211"/>
  <c r="G15" i="211"/>
  <c r="F15" i="211"/>
  <c r="E15" i="211"/>
  <c r="D15" i="211"/>
  <c r="C15" i="211"/>
  <c r="O32" i="210"/>
  <c r="N32" i="210"/>
  <c r="M32" i="210"/>
  <c r="L32" i="210"/>
  <c r="K32" i="210"/>
  <c r="J32" i="210"/>
  <c r="I32" i="210"/>
  <c r="H32" i="210"/>
  <c r="G32" i="210"/>
  <c r="F32" i="210"/>
  <c r="E32" i="210"/>
  <c r="D32" i="210"/>
  <c r="C32" i="210"/>
  <c r="O31" i="210"/>
  <c r="N31" i="210"/>
  <c r="M31" i="210"/>
  <c r="L31" i="210"/>
  <c r="K31" i="210"/>
  <c r="J31" i="210"/>
  <c r="I31" i="210"/>
  <c r="H31" i="210"/>
  <c r="G31" i="210"/>
  <c r="F31" i="210"/>
  <c r="E31" i="210"/>
  <c r="D31" i="210"/>
  <c r="C31" i="210"/>
  <c r="O30" i="210"/>
  <c r="N30" i="210"/>
  <c r="M30" i="210"/>
  <c r="L30" i="210"/>
  <c r="K30" i="210"/>
  <c r="J30" i="210"/>
  <c r="I30" i="210"/>
  <c r="H30" i="210"/>
  <c r="G30" i="210"/>
  <c r="F30" i="210"/>
  <c r="E30" i="210"/>
  <c r="D30" i="210"/>
  <c r="C30" i="210"/>
  <c r="O29" i="210"/>
  <c r="N29" i="210"/>
  <c r="M29" i="210"/>
  <c r="L29" i="210"/>
  <c r="K29" i="210"/>
  <c r="J29" i="210"/>
  <c r="I29" i="210"/>
  <c r="H29" i="210"/>
  <c r="G29" i="210"/>
  <c r="F29" i="210"/>
  <c r="E29" i="210"/>
  <c r="D29" i="210"/>
  <c r="C29" i="210"/>
  <c r="O28" i="210"/>
  <c r="N28" i="210"/>
  <c r="M28" i="210"/>
  <c r="L28" i="210"/>
  <c r="K28" i="210"/>
  <c r="J28" i="210"/>
  <c r="I28" i="210"/>
  <c r="H28" i="210"/>
  <c r="G28" i="210"/>
  <c r="F28" i="210"/>
  <c r="E28" i="210"/>
  <c r="D28" i="210"/>
  <c r="C28" i="210"/>
  <c r="O24" i="210"/>
  <c r="N24" i="210"/>
  <c r="M24" i="210"/>
  <c r="L24" i="210"/>
  <c r="K24" i="210"/>
  <c r="J24" i="210"/>
  <c r="I24" i="210"/>
  <c r="H24" i="210"/>
  <c r="G24" i="210"/>
  <c r="F24" i="210"/>
  <c r="E24" i="210"/>
  <c r="D24" i="210"/>
  <c r="C24" i="210"/>
  <c r="O23" i="210"/>
  <c r="N23" i="210"/>
  <c r="M23" i="210"/>
  <c r="L23" i="210"/>
  <c r="K23" i="210"/>
  <c r="J23" i="210"/>
  <c r="I23" i="210"/>
  <c r="H23" i="210"/>
  <c r="G23" i="210"/>
  <c r="F23" i="210"/>
  <c r="E23" i="210"/>
  <c r="D23" i="210"/>
  <c r="C23" i="210"/>
  <c r="O22" i="210"/>
  <c r="N22" i="210"/>
  <c r="M22" i="210"/>
  <c r="L22" i="210"/>
  <c r="K22" i="210"/>
  <c r="J22" i="210"/>
  <c r="I22" i="210"/>
  <c r="H22" i="210"/>
  <c r="G22" i="210"/>
  <c r="F22" i="210"/>
  <c r="E22" i="210"/>
  <c r="D22" i="210"/>
  <c r="C22" i="210"/>
  <c r="O21" i="210"/>
  <c r="N21" i="210"/>
  <c r="M21" i="210"/>
  <c r="L21" i="210"/>
  <c r="K21" i="210"/>
  <c r="J21" i="210"/>
  <c r="I21" i="210"/>
  <c r="H21" i="210"/>
  <c r="G21" i="210"/>
  <c r="F21" i="210"/>
  <c r="E21" i="210"/>
  <c r="D21" i="210"/>
  <c r="C21" i="210"/>
  <c r="O20" i="210"/>
  <c r="N20" i="210"/>
  <c r="M20" i="210"/>
  <c r="L20" i="210"/>
  <c r="K20" i="210"/>
  <c r="J20" i="210"/>
  <c r="I20" i="210"/>
  <c r="H20" i="210"/>
  <c r="G20" i="210"/>
  <c r="F20" i="210"/>
  <c r="E20" i="210"/>
  <c r="D20" i="210"/>
  <c r="C20" i="210"/>
  <c r="O19" i="210"/>
  <c r="N19" i="210"/>
  <c r="M19" i="210"/>
  <c r="L19" i="210"/>
  <c r="K19" i="210"/>
  <c r="J19" i="210"/>
  <c r="I19" i="210"/>
  <c r="H19" i="210"/>
  <c r="G19" i="210"/>
  <c r="F19" i="210"/>
  <c r="E19" i="210"/>
  <c r="D19" i="210"/>
  <c r="C19" i="210"/>
  <c r="O18" i="210"/>
  <c r="N18" i="210"/>
  <c r="M18" i="210"/>
  <c r="L18" i="210"/>
  <c r="K18" i="210"/>
  <c r="J18" i="210"/>
  <c r="I18" i="210"/>
  <c r="H18" i="210"/>
  <c r="G18" i="210"/>
  <c r="F18" i="210"/>
  <c r="E18" i="210"/>
  <c r="D18" i="210"/>
  <c r="C18" i="210"/>
  <c r="O17" i="210"/>
  <c r="N17" i="210"/>
  <c r="M17" i="210"/>
  <c r="L17" i="210"/>
  <c r="K17" i="210"/>
  <c r="J17" i="210"/>
  <c r="I17" i="210"/>
  <c r="H17" i="210"/>
  <c r="G17" i="210"/>
  <c r="F17" i="210"/>
  <c r="E17" i="210"/>
  <c r="D17" i="210"/>
  <c r="C17" i="210"/>
  <c r="O16" i="210"/>
  <c r="N16" i="210"/>
  <c r="M16" i="210"/>
  <c r="L16" i="210"/>
  <c r="K16" i="210"/>
  <c r="J16" i="210"/>
  <c r="I16" i="210"/>
  <c r="H16" i="210"/>
  <c r="G16" i="210"/>
  <c r="F16" i="210"/>
  <c r="E16" i="210"/>
  <c r="D16" i="210"/>
  <c r="C16" i="210"/>
  <c r="O15" i="210"/>
  <c r="N15" i="210"/>
  <c r="M15" i="210"/>
  <c r="L15" i="210"/>
  <c r="K15" i="210"/>
  <c r="J15" i="210"/>
  <c r="I15" i="210"/>
  <c r="H15" i="210"/>
  <c r="G15" i="210"/>
  <c r="F15" i="210"/>
  <c r="E15" i="210"/>
  <c r="D15" i="210"/>
  <c r="C15" i="210"/>
  <c r="O32" i="209"/>
  <c r="N32" i="209"/>
  <c r="M32" i="209"/>
  <c r="L32" i="209"/>
  <c r="K32" i="209"/>
  <c r="J32" i="209"/>
  <c r="I32" i="209"/>
  <c r="H32" i="209"/>
  <c r="G32" i="209"/>
  <c r="F32" i="209"/>
  <c r="E32" i="209"/>
  <c r="D32" i="209"/>
  <c r="C32" i="209"/>
  <c r="O31" i="209"/>
  <c r="N31" i="209"/>
  <c r="M31" i="209"/>
  <c r="L31" i="209"/>
  <c r="K31" i="209"/>
  <c r="J31" i="209"/>
  <c r="I31" i="209"/>
  <c r="H31" i="209"/>
  <c r="G31" i="209"/>
  <c r="F31" i="209"/>
  <c r="E31" i="209"/>
  <c r="D31" i="209"/>
  <c r="C31" i="209"/>
  <c r="O30" i="209"/>
  <c r="N30" i="209"/>
  <c r="M30" i="209"/>
  <c r="L30" i="209"/>
  <c r="K30" i="209"/>
  <c r="J30" i="209"/>
  <c r="I30" i="209"/>
  <c r="H30" i="209"/>
  <c r="G30" i="209"/>
  <c r="F30" i="209"/>
  <c r="E30" i="209"/>
  <c r="D30" i="209"/>
  <c r="C30" i="209"/>
  <c r="O29" i="209"/>
  <c r="N29" i="209"/>
  <c r="M29" i="209"/>
  <c r="L29" i="209"/>
  <c r="K29" i="209"/>
  <c r="J29" i="209"/>
  <c r="I29" i="209"/>
  <c r="H29" i="209"/>
  <c r="G29" i="209"/>
  <c r="F29" i="209"/>
  <c r="E29" i="209"/>
  <c r="D29" i="209"/>
  <c r="C29" i="209"/>
  <c r="O28" i="209"/>
  <c r="N28" i="209"/>
  <c r="M28" i="209"/>
  <c r="L28" i="209"/>
  <c r="K28" i="209"/>
  <c r="J28" i="209"/>
  <c r="I28" i="209"/>
  <c r="H28" i="209"/>
  <c r="G28" i="209"/>
  <c r="F28" i="209"/>
  <c r="E28" i="209"/>
  <c r="D28" i="209"/>
  <c r="C28" i="209"/>
  <c r="O24" i="209"/>
  <c r="N24" i="209"/>
  <c r="M24" i="209"/>
  <c r="L24" i="209"/>
  <c r="K24" i="209"/>
  <c r="J24" i="209"/>
  <c r="I24" i="209"/>
  <c r="H24" i="209"/>
  <c r="G24" i="209"/>
  <c r="F24" i="209"/>
  <c r="E24" i="209"/>
  <c r="D24" i="209"/>
  <c r="C24" i="209"/>
  <c r="O23" i="209"/>
  <c r="N23" i="209"/>
  <c r="M23" i="209"/>
  <c r="L23" i="209"/>
  <c r="K23" i="209"/>
  <c r="J23" i="209"/>
  <c r="I23" i="209"/>
  <c r="H23" i="209"/>
  <c r="G23" i="209"/>
  <c r="F23" i="209"/>
  <c r="E23" i="209"/>
  <c r="D23" i="209"/>
  <c r="C23" i="209"/>
  <c r="O22" i="209"/>
  <c r="N22" i="209"/>
  <c r="M22" i="209"/>
  <c r="L22" i="209"/>
  <c r="K22" i="209"/>
  <c r="J22" i="209"/>
  <c r="I22" i="209"/>
  <c r="H22" i="209"/>
  <c r="G22" i="209"/>
  <c r="F22" i="209"/>
  <c r="E22" i="209"/>
  <c r="D22" i="209"/>
  <c r="C22" i="209"/>
  <c r="O21" i="209"/>
  <c r="N21" i="209"/>
  <c r="M21" i="209"/>
  <c r="L21" i="209"/>
  <c r="K21" i="209"/>
  <c r="J21" i="209"/>
  <c r="I21" i="209"/>
  <c r="H21" i="209"/>
  <c r="G21" i="209"/>
  <c r="F21" i="209"/>
  <c r="E21" i="209"/>
  <c r="D21" i="209"/>
  <c r="C21" i="209"/>
  <c r="O20" i="209"/>
  <c r="N20" i="209"/>
  <c r="M20" i="209"/>
  <c r="L20" i="209"/>
  <c r="K20" i="209"/>
  <c r="J20" i="209"/>
  <c r="I20" i="209"/>
  <c r="H20" i="209"/>
  <c r="G20" i="209"/>
  <c r="F20" i="209"/>
  <c r="E20" i="209"/>
  <c r="D20" i="209"/>
  <c r="C20" i="209"/>
  <c r="O19" i="209"/>
  <c r="N19" i="209"/>
  <c r="M19" i="209"/>
  <c r="L19" i="209"/>
  <c r="K19" i="209"/>
  <c r="J19" i="209"/>
  <c r="I19" i="209"/>
  <c r="H19" i="209"/>
  <c r="G19" i="209"/>
  <c r="F19" i="209"/>
  <c r="E19" i="209"/>
  <c r="D19" i="209"/>
  <c r="C19" i="209"/>
  <c r="O18" i="209"/>
  <c r="N18" i="209"/>
  <c r="M18" i="209"/>
  <c r="L18" i="209"/>
  <c r="K18" i="209"/>
  <c r="J18" i="209"/>
  <c r="I18" i="209"/>
  <c r="H18" i="209"/>
  <c r="G18" i="209"/>
  <c r="F18" i="209"/>
  <c r="E18" i="209"/>
  <c r="D18" i="209"/>
  <c r="C18" i="209"/>
  <c r="O17" i="209"/>
  <c r="N17" i="209"/>
  <c r="M17" i="209"/>
  <c r="L17" i="209"/>
  <c r="K17" i="209"/>
  <c r="J17" i="209"/>
  <c r="I17" i="209"/>
  <c r="H17" i="209"/>
  <c r="G17" i="209"/>
  <c r="F17" i="209"/>
  <c r="E17" i="209"/>
  <c r="D17" i="209"/>
  <c r="C17" i="209"/>
  <c r="O16" i="209"/>
  <c r="N16" i="209"/>
  <c r="M16" i="209"/>
  <c r="L16" i="209"/>
  <c r="K16" i="209"/>
  <c r="J16" i="209"/>
  <c r="I16" i="209"/>
  <c r="H16" i="209"/>
  <c r="G16" i="209"/>
  <c r="F16" i="209"/>
  <c r="E16" i="209"/>
  <c r="D16" i="209"/>
  <c r="C16" i="209"/>
  <c r="O15" i="209"/>
  <c r="N15" i="209"/>
  <c r="M15" i="209"/>
  <c r="L15" i="209"/>
  <c r="K15" i="209"/>
  <c r="J15" i="209"/>
  <c r="I15" i="209"/>
  <c r="H15" i="209"/>
  <c r="G15" i="209"/>
  <c r="F15" i="209"/>
  <c r="E15" i="209"/>
  <c r="D15" i="209"/>
  <c r="C15" i="209"/>
  <c r="O32" i="208"/>
  <c r="N32" i="208"/>
  <c r="M32" i="208"/>
  <c r="L32" i="208"/>
  <c r="K32" i="208"/>
  <c r="J32" i="208"/>
  <c r="I32" i="208"/>
  <c r="H32" i="208"/>
  <c r="G32" i="208"/>
  <c r="F32" i="208"/>
  <c r="E32" i="208"/>
  <c r="D32" i="208"/>
  <c r="C32" i="208"/>
  <c r="O31" i="208"/>
  <c r="N31" i="208"/>
  <c r="M31" i="208"/>
  <c r="L31" i="208"/>
  <c r="K31" i="208"/>
  <c r="J31" i="208"/>
  <c r="I31" i="208"/>
  <c r="H31" i="208"/>
  <c r="G31" i="208"/>
  <c r="F31" i="208"/>
  <c r="E31" i="208"/>
  <c r="D31" i="208"/>
  <c r="C31" i="208"/>
  <c r="O30" i="208"/>
  <c r="N30" i="208"/>
  <c r="M30" i="208"/>
  <c r="L30" i="208"/>
  <c r="K30" i="208"/>
  <c r="J30" i="208"/>
  <c r="I30" i="208"/>
  <c r="H30" i="208"/>
  <c r="G30" i="208"/>
  <c r="F30" i="208"/>
  <c r="E30" i="208"/>
  <c r="D30" i="208"/>
  <c r="C30" i="208"/>
  <c r="O29" i="208"/>
  <c r="N29" i="208"/>
  <c r="M29" i="208"/>
  <c r="L29" i="208"/>
  <c r="K29" i="208"/>
  <c r="J29" i="208"/>
  <c r="I29" i="208"/>
  <c r="H29" i="208"/>
  <c r="G29" i="208"/>
  <c r="F29" i="208"/>
  <c r="E29" i="208"/>
  <c r="D29" i="208"/>
  <c r="C29" i="208"/>
  <c r="O28" i="208"/>
  <c r="N28" i="208"/>
  <c r="M28" i="208"/>
  <c r="L28" i="208"/>
  <c r="K28" i="208"/>
  <c r="J28" i="208"/>
  <c r="I28" i="208"/>
  <c r="H28" i="208"/>
  <c r="G28" i="208"/>
  <c r="F28" i="208"/>
  <c r="E28" i="208"/>
  <c r="D28" i="208"/>
  <c r="C28" i="208"/>
  <c r="O24" i="208"/>
  <c r="N24" i="208"/>
  <c r="M24" i="208"/>
  <c r="L24" i="208"/>
  <c r="K24" i="208"/>
  <c r="J24" i="208"/>
  <c r="I24" i="208"/>
  <c r="H24" i="208"/>
  <c r="G24" i="208"/>
  <c r="F24" i="208"/>
  <c r="E24" i="208"/>
  <c r="D24" i="208"/>
  <c r="C24" i="208"/>
  <c r="O23" i="208"/>
  <c r="N23" i="208"/>
  <c r="M23" i="208"/>
  <c r="L23" i="208"/>
  <c r="K23" i="208"/>
  <c r="J23" i="208"/>
  <c r="I23" i="208"/>
  <c r="H23" i="208"/>
  <c r="G23" i="208"/>
  <c r="F23" i="208"/>
  <c r="E23" i="208"/>
  <c r="D23" i="208"/>
  <c r="C23" i="208"/>
  <c r="O22" i="208"/>
  <c r="N22" i="208"/>
  <c r="M22" i="208"/>
  <c r="L22" i="208"/>
  <c r="K22" i="208"/>
  <c r="J22" i="208"/>
  <c r="I22" i="208"/>
  <c r="H22" i="208"/>
  <c r="G22" i="208"/>
  <c r="F22" i="208"/>
  <c r="E22" i="208"/>
  <c r="D22" i="208"/>
  <c r="C22" i="208"/>
  <c r="O21" i="208"/>
  <c r="N21" i="208"/>
  <c r="M21" i="208"/>
  <c r="L21" i="208"/>
  <c r="K21" i="208"/>
  <c r="J21" i="208"/>
  <c r="I21" i="208"/>
  <c r="H21" i="208"/>
  <c r="G21" i="208"/>
  <c r="F21" i="208"/>
  <c r="E21" i="208"/>
  <c r="D21" i="208"/>
  <c r="C21" i="208"/>
  <c r="O20" i="208"/>
  <c r="N20" i="208"/>
  <c r="M20" i="208"/>
  <c r="L20" i="208"/>
  <c r="K20" i="208"/>
  <c r="J20" i="208"/>
  <c r="I20" i="208"/>
  <c r="H20" i="208"/>
  <c r="G20" i="208"/>
  <c r="F20" i="208"/>
  <c r="E20" i="208"/>
  <c r="D20" i="208"/>
  <c r="C20" i="208"/>
  <c r="O19" i="208"/>
  <c r="N19" i="208"/>
  <c r="M19" i="208"/>
  <c r="L19" i="208"/>
  <c r="K19" i="208"/>
  <c r="J19" i="208"/>
  <c r="I19" i="208"/>
  <c r="H19" i="208"/>
  <c r="G19" i="208"/>
  <c r="F19" i="208"/>
  <c r="E19" i="208"/>
  <c r="D19" i="208"/>
  <c r="C19" i="208"/>
  <c r="O18" i="208"/>
  <c r="N18" i="208"/>
  <c r="M18" i="208"/>
  <c r="L18" i="208"/>
  <c r="K18" i="208"/>
  <c r="J18" i="208"/>
  <c r="I18" i="208"/>
  <c r="H18" i="208"/>
  <c r="G18" i="208"/>
  <c r="F18" i="208"/>
  <c r="E18" i="208"/>
  <c r="D18" i="208"/>
  <c r="C18" i="208"/>
  <c r="O17" i="208"/>
  <c r="N17" i="208"/>
  <c r="M17" i="208"/>
  <c r="L17" i="208"/>
  <c r="K17" i="208"/>
  <c r="J17" i="208"/>
  <c r="I17" i="208"/>
  <c r="H17" i="208"/>
  <c r="G17" i="208"/>
  <c r="F17" i="208"/>
  <c r="E17" i="208"/>
  <c r="D17" i="208"/>
  <c r="C17" i="208"/>
  <c r="O16" i="208"/>
  <c r="N16" i="208"/>
  <c r="M16" i="208"/>
  <c r="L16" i="208"/>
  <c r="K16" i="208"/>
  <c r="J16" i="208"/>
  <c r="I16" i="208"/>
  <c r="H16" i="208"/>
  <c r="G16" i="208"/>
  <c r="F16" i="208"/>
  <c r="E16" i="208"/>
  <c r="D16" i="208"/>
  <c r="C16" i="208"/>
  <c r="O15" i="208"/>
  <c r="N15" i="208"/>
  <c r="M15" i="208"/>
  <c r="L15" i="208"/>
  <c r="K15" i="208"/>
  <c r="J15" i="208"/>
  <c r="I15" i="208"/>
  <c r="H15" i="208"/>
  <c r="G15" i="208"/>
  <c r="F15" i="208"/>
  <c r="E15" i="208"/>
  <c r="D15" i="208"/>
  <c r="C15" i="208"/>
  <c r="O32" i="207"/>
  <c r="N32" i="207"/>
  <c r="M32" i="207"/>
  <c r="L32" i="207"/>
  <c r="K32" i="207"/>
  <c r="J32" i="207"/>
  <c r="I32" i="207"/>
  <c r="H32" i="207"/>
  <c r="G32" i="207"/>
  <c r="F32" i="207"/>
  <c r="E32" i="207"/>
  <c r="D32" i="207"/>
  <c r="C32" i="207"/>
  <c r="O31" i="207"/>
  <c r="N31" i="207"/>
  <c r="M31" i="207"/>
  <c r="L31" i="207"/>
  <c r="K31" i="207"/>
  <c r="J31" i="207"/>
  <c r="I31" i="207"/>
  <c r="H31" i="207"/>
  <c r="G31" i="207"/>
  <c r="F31" i="207"/>
  <c r="E31" i="207"/>
  <c r="D31" i="207"/>
  <c r="C31" i="207"/>
  <c r="O30" i="207"/>
  <c r="N30" i="207"/>
  <c r="M30" i="207"/>
  <c r="L30" i="207"/>
  <c r="K30" i="207"/>
  <c r="J30" i="207"/>
  <c r="I30" i="207"/>
  <c r="H30" i="207"/>
  <c r="G30" i="207"/>
  <c r="F30" i="207"/>
  <c r="E30" i="207"/>
  <c r="D30" i="207"/>
  <c r="C30" i="207"/>
  <c r="O29" i="207"/>
  <c r="N29" i="207"/>
  <c r="M29" i="207"/>
  <c r="L29" i="207"/>
  <c r="K29" i="207"/>
  <c r="J29" i="207"/>
  <c r="I29" i="207"/>
  <c r="H29" i="207"/>
  <c r="G29" i="207"/>
  <c r="F29" i="207"/>
  <c r="E29" i="207"/>
  <c r="D29" i="207"/>
  <c r="C29" i="207"/>
  <c r="O28" i="207"/>
  <c r="N28" i="207"/>
  <c r="M28" i="207"/>
  <c r="L28" i="207"/>
  <c r="K28" i="207"/>
  <c r="J28" i="207"/>
  <c r="I28" i="207"/>
  <c r="H28" i="207"/>
  <c r="G28" i="207"/>
  <c r="F28" i="207"/>
  <c r="E28" i="207"/>
  <c r="D28" i="207"/>
  <c r="C28" i="207"/>
  <c r="O24" i="207"/>
  <c r="N24" i="207"/>
  <c r="M24" i="207"/>
  <c r="L24" i="207"/>
  <c r="K24" i="207"/>
  <c r="J24" i="207"/>
  <c r="I24" i="207"/>
  <c r="H24" i="207"/>
  <c r="G24" i="207"/>
  <c r="F24" i="207"/>
  <c r="E24" i="207"/>
  <c r="D24" i="207"/>
  <c r="C24" i="207"/>
  <c r="O23" i="207"/>
  <c r="N23" i="207"/>
  <c r="M23" i="207"/>
  <c r="L23" i="207"/>
  <c r="K23" i="207"/>
  <c r="J23" i="207"/>
  <c r="I23" i="207"/>
  <c r="H23" i="207"/>
  <c r="G23" i="207"/>
  <c r="F23" i="207"/>
  <c r="E23" i="207"/>
  <c r="D23" i="207"/>
  <c r="C23" i="207"/>
  <c r="O22" i="207"/>
  <c r="N22" i="207"/>
  <c r="M22" i="207"/>
  <c r="L22" i="207"/>
  <c r="K22" i="207"/>
  <c r="J22" i="207"/>
  <c r="I22" i="207"/>
  <c r="H22" i="207"/>
  <c r="G22" i="207"/>
  <c r="F22" i="207"/>
  <c r="E22" i="207"/>
  <c r="D22" i="207"/>
  <c r="C22" i="207"/>
  <c r="O21" i="207"/>
  <c r="N21" i="207"/>
  <c r="M21" i="207"/>
  <c r="L21" i="207"/>
  <c r="K21" i="207"/>
  <c r="J21" i="207"/>
  <c r="I21" i="207"/>
  <c r="H21" i="207"/>
  <c r="G21" i="207"/>
  <c r="F21" i="207"/>
  <c r="E21" i="207"/>
  <c r="D21" i="207"/>
  <c r="C21" i="207"/>
  <c r="O20" i="207"/>
  <c r="N20" i="207"/>
  <c r="M20" i="207"/>
  <c r="L20" i="207"/>
  <c r="K20" i="207"/>
  <c r="J20" i="207"/>
  <c r="I20" i="207"/>
  <c r="H20" i="207"/>
  <c r="G20" i="207"/>
  <c r="F20" i="207"/>
  <c r="E20" i="207"/>
  <c r="D20" i="207"/>
  <c r="C20" i="207"/>
  <c r="O19" i="207"/>
  <c r="N19" i="207"/>
  <c r="M19" i="207"/>
  <c r="L19" i="207"/>
  <c r="K19" i="207"/>
  <c r="J19" i="207"/>
  <c r="I19" i="207"/>
  <c r="H19" i="207"/>
  <c r="G19" i="207"/>
  <c r="F19" i="207"/>
  <c r="E19" i="207"/>
  <c r="D19" i="207"/>
  <c r="C19" i="207"/>
  <c r="O18" i="207"/>
  <c r="N18" i="207"/>
  <c r="M18" i="207"/>
  <c r="L18" i="207"/>
  <c r="K18" i="207"/>
  <c r="J18" i="207"/>
  <c r="I18" i="207"/>
  <c r="H18" i="207"/>
  <c r="G18" i="207"/>
  <c r="F18" i="207"/>
  <c r="E18" i="207"/>
  <c r="D18" i="207"/>
  <c r="C18" i="207"/>
  <c r="O17" i="207"/>
  <c r="N17" i="207"/>
  <c r="M17" i="207"/>
  <c r="L17" i="207"/>
  <c r="K17" i="207"/>
  <c r="J17" i="207"/>
  <c r="I17" i="207"/>
  <c r="H17" i="207"/>
  <c r="G17" i="207"/>
  <c r="F17" i="207"/>
  <c r="E17" i="207"/>
  <c r="D17" i="207"/>
  <c r="C17" i="207"/>
  <c r="O16" i="207"/>
  <c r="N16" i="207"/>
  <c r="M16" i="207"/>
  <c r="L16" i="207"/>
  <c r="K16" i="207"/>
  <c r="J16" i="207"/>
  <c r="I16" i="207"/>
  <c r="H16" i="207"/>
  <c r="G16" i="207"/>
  <c r="F16" i="207"/>
  <c r="E16" i="207"/>
  <c r="D16" i="207"/>
  <c r="C16" i="207"/>
  <c r="O15" i="207"/>
  <c r="N15" i="207"/>
  <c r="M15" i="207"/>
  <c r="L15" i="207"/>
  <c r="K15" i="207"/>
  <c r="J15" i="207"/>
  <c r="I15" i="207"/>
  <c r="H15" i="207"/>
  <c r="G15" i="207"/>
  <c r="F15" i="207"/>
  <c r="E15" i="207"/>
  <c r="D15" i="207"/>
  <c r="C15" i="207"/>
  <c r="O32" i="206"/>
  <c r="N32" i="206"/>
  <c r="M32" i="206"/>
  <c r="L32" i="206"/>
  <c r="K32" i="206"/>
  <c r="J32" i="206"/>
  <c r="I32" i="206"/>
  <c r="H32" i="206"/>
  <c r="G32" i="206"/>
  <c r="F32" i="206"/>
  <c r="E32" i="206"/>
  <c r="D32" i="206"/>
  <c r="C32" i="206"/>
  <c r="O31" i="206"/>
  <c r="N31" i="206"/>
  <c r="M31" i="206"/>
  <c r="L31" i="206"/>
  <c r="K31" i="206"/>
  <c r="J31" i="206"/>
  <c r="I31" i="206"/>
  <c r="H31" i="206"/>
  <c r="G31" i="206"/>
  <c r="F31" i="206"/>
  <c r="E31" i="206"/>
  <c r="D31" i="206"/>
  <c r="C31" i="206"/>
  <c r="O30" i="206"/>
  <c r="N30" i="206"/>
  <c r="M30" i="206"/>
  <c r="L30" i="206"/>
  <c r="K30" i="206"/>
  <c r="J30" i="206"/>
  <c r="I30" i="206"/>
  <c r="H30" i="206"/>
  <c r="G30" i="206"/>
  <c r="F30" i="206"/>
  <c r="E30" i="206"/>
  <c r="D30" i="206"/>
  <c r="C30" i="206"/>
  <c r="O29" i="206"/>
  <c r="N29" i="206"/>
  <c r="M29" i="206"/>
  <c r="L29" i="206"/>
  <c r="K29" i="206"/>
  <c r="J29" i="206"/>
  <c r="I29" i="206"/>
  <c r="H29" i="206"/>
  <c r="G29" i="206"/>
  <c r="F29" i="206"/>
  <c r="E29" i="206"/>
  <c r="D29" i="206"/>
  <c r="C29" i="206"/>
  <c r="O28" i="206"/>
  <c r="N28" i="206"/>
  <c r="M28" i="206"/>
  <c r="L28" i="206"/>
  <c r="K28" i="206"/>
  <c r="J28" i="206"/>
  <c r="I28" i="206"/>
  <c r="H28" i="206"/>
  <c r="G28" i="206"/>
  <c r="F28" i="206"/>
  <c r="E28" i="206"/>
  <c r="D28" i="206"/>
  <c r="C28" i="206"/>
  <c r="O24" i="206"/>
  <c r="N24" i="206"/>
  <c r="M24" i="206"/>
  <c r="L24" i="206"/>
  <c r="K24" i="206"/>
  <c r="J24" i="206"/>
  <c r="I24" i="206"/>
  <c r="H24" i="206"/>
  <c r="G24" i="206"/>
  <c r="F24" i="206"/>
  <c r="E24" i="206"/>
  <c r="D24" i="206"/>
  <c r="C24" i="206"/>
  <c r="O23" i="206"/>
  <c r="N23" i="206"/>
  <c r="M23" i="206"/>
  <c r="L23" i="206"/>
  <c r="K23" i="206"/>
  <c r="J23" i="206"/>
  <c r="I23" i="206"/>
  <c r="H23" i="206"/>
  <c r="G23" i="206"/>
  <c r="F23" i="206"/>
  <c r="E23" i="206"/>
  <c r="D23" i="206"/>
  <c r="C23" i="206"/>
  <c r="O22" i="206"/>
  <c r="N22" i="206"/>
  <c r="M22" i="206"/>
  <c r="L22" i="206"/>
  <c r="K22" i="206"/>
  <c r="J22" i="206"/>
  <c r="I22" i="206"/>
  <c r="H22" i="206"/>
  <c r="G22" i="206"/>
  <c r="F22" i="206"/>
  <c r="E22" i="206"/>
  <c r="D22" i="206"/>
  <c r="C22" i="206"/>
  <c r="O21" i="206"/>
  <c r="N21" i="206"/>
  <c r="M21" i="206"/>
  <c r="L21" i="206"/>
  <c r="K21" i="206"/>
  <c r="J21" i="206"/>
  <c r="I21" i="206"/>
  <c r="H21" i="206"/>
  <c r="G21" i="206"/>
  <c r="F21" i="206"/>
  <c r="E21" i="206"/>
  <c r="D21" i="206"/>
  <c r="C21" i="206"/>
  <c r="O20" i="206"/>
  <c r="N20" i="206"/>
  <c r="M20" i="206"/>
  <c r="L20" i="206"/>
  <c r="K20" i="206"/>
  <c r="J20" i="206"/>
  <c r="I20" i="206"/>
  <c r="H20" i="206"/>
  <c r="G20" i="206"/>
  <c r="F20" i="206"/>
  <c r="E20" i="206"/>
  <c r="D20" i="206"/>
  <c r="C20" i="206"/>
  <c r="O19" i="206"/>
  <c r="N19" i="206"/>
  <c r="M19" i="206"/>
  <c r="L19" i="206"/>
  <c r="K19" i="206"/>
  <c r="J19" i="206"/>
  <c r="I19" i="206"/>
  <c r="H19" i="206"/>
  <c r="G19" i="206"/>
  <c r="F19" i="206"/>
  <c r="E19" i="206"/>
  <c r="D19" i="206"/>
  <c r="C19" i="206"/>
  <c r="O18" i="206"/>
  <c r="N18" i="206"/>
  <c r="M18" i="206"/>
  <c r="L18" i="206"/>
  <c r="K18" i="206"/>
  <c r="J18" i="206"/>
  <c r="I18" i="206"/>
  <c r="H18" i="206"/>
  <c r="G18" i="206"/>
  <c r="F18" i="206"/>
  <c r="E18" i="206"/>
  <c r="D18" i="206"/>
  <c r="C18" i="206"/>
  <c r="O17" i="206"/>
  <c r="N17" i="206"/>
  <c r="M17" i="206"/>
  <c r="L17" i="206"/>
  <c r="K17" i="206"/>
  <c r="J17" i="206"/>
  <c r="I17" i="206"/>
  <c r="H17" i="206"/>
  <c r="G17" i="206"/>
  <c r="F17" i="206"/>
  <c r="E17" i="206"/>
  <c r="D17" i="206"/>
  <c r="C17" i="206"/>
  <c r="O16" i="206"/>
  <c r="N16" i="206"/>
  <c r="M16" i="206"/>
  <c r="L16" i="206"/>
  <c r="K16" i="206"/>
  <c r="J16" i="206"/>
  <c r="I16" i="206"/>
  <c r="H16" i="206"/>
  <c r="G16" i="206"/>
  <c r="F16" i="206"/>
  <c r="E16" i="206"/>
  <c r="D16" i="206"/>
  <c r="C16" i="206"/>
  <c r="O15" i="206"/>
  <c r="N15" i="206"/>
  <c r="M15" i="206"/>
  <c r="L15" i="206"/>
  <c r="K15" i="206"/>
  <c r="J15" i="206"/>
  <c r="I15" i="206"/>
  <c r="H15" i="206"/>
  <c r="G15" i="206"/>
  <c r="F15" i="206"/>
  <c r="E15" i="206"/>
  <c r="D15" i="206"/>
  <c r="C15" i="206"/>
  <c r="O32" i="205"/>
  <c r="N32" i="205"/>
  <c r="M32" i="205"/>
  <c r="L32" i="205"/>
  <c r="K32" i="205"/>
  <c r="J32" i="205"/>
  <c r="I32" i="205"/>
  <c r="H32" i="205"/>
  <c r="G32" i="205"/>
  <c r="F32" i="205"/>
  <c r="E32" i="205"/>
  <c r="D32" i="205"/>
  <c r="C32" i="205"/>
  <c r="O31" i="205"/>
  <c r="N31" i="205"/>
  <c r="M31" i="205"/>
  <c r="L31" i="205"/>
  <c r="K31" i="205"/>
  <c r="J31" i="205"/>
  <c r="I31" i="205"/>
  <c r="H31" i="205"/>
  <c r="G31" i="205"/>
  <c r="F31" i="205"/>
  <c r="E31" i="205"/>
  <c r="D31" i="205"/>
  <c r="C31" i="205"/>
  <c r="O30" i="205"/>
  <c r="N30" i="205"/>
  <c r="M30" i="205"/>
  <c r="L30" i="205"/>
  <c r="K30" i="205"/>
  <c r="J30" i="205"/>
  <c r="I30" i="205"/>
  <c r="H30" i="205"/>
  <c r="G30" i="205"/>
  <c r="F30" i="205"/>
  <c r="E30" i="205"/>
  <c r="D30" i="205"/>
  <c r="C30" i="205"/>
  <c r="O29" i="205"/>
  <c r="N29" i="205"/>
  <c r="M29" i="205"/>
  <c r="L29" i="205"/>
  <c r="K29" i="205"/>
  <c r="J29" i="205"/>
  <c r="I29" i="205"/>
  <c r="H29" i="205"/>
  <c r="G29" i="205"/>
  <c r="F29" i="205"/>
  <c r="E29" i="205"/>
  <c r="D29" i="205"/>
  <c r="C29" i="205"/>
  <c r="O28" i="205"/>
  <c r="N28" i="205"/>
  <c r="M28" i="205"/>
  <c r="L28" i="205"/>
  <c r="K28" i="205"/>
  <c r="J28" i="205"/>
  <c r="I28" i="205"/>
  <c r="H28" i="205"/>
  <c r="G28" i="205"/>
  <c r="F28" i="205"/>
  <c r="E28" i="205"/>
  <c r="D28" i="205"/>
  <c r="C28" i="205"/>
  <c r="O24" i="205"/>
  <c r="N24" i="205"/>
  <c r="M24" i="205"/>
  <c r="L24" i="205"/>
  <c r="K24" i="205"/>
  <c r="J24" i="205"/>
  <c r="I24" i="205"/>
  <c r="H24" i="205"/>
  <c r="G24" i="205"/>
  <c r="F24" i="205"/>
  <c r="E24" i="205"/>
  <c r="D24" i="205"/>
  <c r="C24" i="205"/>
  <c r="O23" i="205"/>
  <c r="N23" i="205"/>
  <c r="M23" i="205"/>
  <c r="L23" i="205"/>
  <c r="K23" i="205"/>
  <c r="J23" i="205"/>
  <c r="I23" i="205"/>
  <c r="H23" i="205"/>
  <c r="G23" i="205"/>
  <c r="F23" i="205"/>
  <c r="E23" i="205"/>
  <c r="D23" i="205"/>
  <c r="C23" i="205"/>
  <c r="O22" i="205"/>
  <c r="N22" i="205"/>
  <c r="M22" i="205"/>
  <c r="L22" i="205"/>
  <c r="K22" i="205"/>
  <c r="J22" i="205"/>
  <c r="I22" i="205"/>
  <c r="H22" i="205"/>
  <c r="G22" i="205"/>
  <c r="F22" i="205"/>
  <c r="E22" i="205"/>
  <c r="D22" i="205"/>
  <c r="C22" i="205"/>
  <c r="O21" i="205"/>
  <c r="N21" i="205"/>
  <c r="M21" i="205"/>
  <c r="L21" i="205"/>
  <c r="K21" i="205"/>
  <c r="J21" i="205"/>
  <c r="I21" i="205"/>
  <c r="H21" i="205"/>
  <c r="G21" i="205"/>
  <c r="F21" i="205"/>
  <c r="E21" i="205"/>
  <c r="D21" i="205"/>
  <c r="C21" i="205"/>
  <c r="O20" i="205"/>
  <c r="N20" i="205"/>
  <c r="M20" i="205"/>
  <c r="L20" i="205"/>
  <c r="K20" i="205"/>
  <c r="J20" i="205"/>
  <c r="I20" i="205"/>
  <c r="H20" i="205"/>
  <c r="G20" i="205"/>
  <c r="F20" i="205"/>
  <c r="E20" i="205"/>
  <c r="D20" i="205"/>
  <c r="C20" i="205"/>
  <c r="O19" i="205"/>
  <c r="N19" i="205"/>
  <c r="M19" i="205"/>
  <c r="L19" i="205"/>
  <c r="K19" i="205"/>
  <c r="J19" i="205"/>
  <c r="I19" i="205"/>
  <c r="H19" i="205"/>
  <c r="G19" i="205"/>
  <c r="F19" i="205"/>
  <c r="E19" i="205"/>
  <c r="D19" i="205"/>
  <c r="C19" i="205"/>
  <c r="O18" i="205"/>
  <c r="N18" i="205"/>
  <c r="M18" i="205"/>
  <c r="L18" i="205"/>
  <c r="K18" i="205"/>
  <c r="J18" i="205"/>
  <c r="I18" i="205"/>
  <c r="H18" i="205"/>
  <c r="G18" i="205"/>
  <c r="F18" i="205"/>
  <c r="E18" i="205"/>
  <c r="D18" i="205"/>
  <c r="C18" i="205"/>
  <c r="O17" i="205"/>
  <c r="N17" i="205"/>
  <c r="M17" i="205"/>
  <c r="L17" i="205"/>
  <c r="K17" i="205"/>
  <c r="J17" i="205"/>
  <c r="I17" i="205"/>
  <c r="H17" i="205"/>
  <c r="G17" i="205"/>
  <c r="F17" i="205"/>
  <c r="E17" i="205"/>
  <c r="D17" i="205"/>
  <c r="C17" i="205"/>
  <c r="O16" i="205"/>
  <c r="N16" i="205"/>
  <c r="M16" i="205"/>
  <c r="L16" i="205"/>
  <c r="K16" i="205"/>
  <c r="J16" i="205"/>
  <c r="I16" i="205"/>
  <c r="H16" i="205"/>
  <c r="G16" i="205"/>
  <c r="F16" i="205"/>
  <c r="E16" i="205"/>
  <c r="D16" i="205"/>
  <c r="C16" i="205"/>
  <c r="O15" i="205"/>
  <c r="N15" i="205"/>
  <c r="M15" i="205"/>
  <c r="L15" i="205"/>
  <c r="K15" i="205"/>
  <c r="J15" i="205"/>
  <c r="I15" i="205"/>
  <c r="H15" i="205"/>
  <c r="G15" i="205"/>
  <c r="F15" i="205"/>
  <c r="E15" i="205"/>
  <c r="D15" i="205"/>
  <c r="C15" i="205"/>
  <c r="O32" i="204"/>
  <c r="N32" i="204"/>
  <c r="M32" i="204"/>
  <c r="L32" i="204"/>
  <c r="K32" i="204"/>
  <c r="J32" i="204"/>
  <c r="I32" i="204"/>
  <c r="H32" i="204"/>
  <c r="G32" i="204"/>
  <c r="F32" i="204"/>
  <c r="E32" i="204"/>
  <c r="D32" i="204"/>
  <c r="C32" i="204"/>
  <c r="O31" i="204"/>
  <c r="N31" i="204"/>
  <c r="M31" i="204"/>
  <c r="L31" i="204"/>
  <c r="K31" i="204"/>
  <c r="J31" i="204"/>
  <c r="I31" i="204"/>
  <c r="H31" i="204"/>
  <c r="G31" i="204"/>
  <c r="F31" i="204"/>
  <c r="E31" i="204"/>
  <c r="D31" i="204"/>
  <c r="C31" i="204"/>
  <c r="O30" i="204"/>
  <c r="N30" i="204"/>
  <c r="M30" i="204"/>
  <c r="L30" i="204"/>
  <c r="K30" i="204"/>
  <c r="J30" i="204"/>
  <c r="I30" i="204"/>
  <c r="H30" i="204"/>
  <c r="G30" i="204"/>
  <c r="F30" i="204"/>
  <c r="E30" i="204"/>
  <c r="D30" i="204"/>
  <c r="C30" i="204"/>
  <c r="O29" i="204"/>
  <c r="N29" i="204"/>
  <c r="M29" i="204"/>
  <c r="L29" i="204"/>
  <c r="K29" i="204"/>
  <c r="J29" i="204"/>
  <c r="I29" i="204"/>
  <c r="H29" i="204"/>
  <c r="G29" i="204"/>
  <c r="F29" i="204"/>
  <c r="E29" i="204"/>
  <c r="D29" i="204"/>
  <c r="C29" i="204"/>
  <c r="O28" i="204"/>
  <c r="N28" i="204"/>
  <c r="M28" i="204"/>
  <c r="L28" i="204"/>
  <c r="K28" i="204"/>
  <c r="J28" i="204"/>
  <c r="I28" i="204"/>
  <c r="H28" i="204"/>
  <c r="G28" i="204"/>
  <c r="F28" i="204"/>
  <c r="E28" i="204"/>
  <c r="D28" i="204"/>
  <c r="C28" i="204"/>
  <c r="O24" i="204"/>
  <c r="N24" i="204"/>
  <c r="M24" i="204"/>
  <c r="L24" i="204"/>
  <c r="K24" i="204"/>
  <c r="J24" i="204"/>
  <c r="I24" i="204"/>
  <c r="H24" i="204"/>
  <c r="G24" i="204"/>
  <c r="F24" i="204"/>
  <c r="E24" i="204"/>
  <c r="D24" i="204"/>
  <c r="C24" i="204"/>
  <c r="O23" i="204"/>
  <c r="N23" i="204"/>
  <c r="M23" i="204"/>
  <c r="L23" i="204"/>
  <c r="K23" i="204"/>
  <c r="J23" i="204"/>
  <c r="I23" i="204"/>
  <c r="H23" i="204"/>
  <c r="G23" i="204"/>
  <c r="F23" i="204"/>
  <c r="E23" i="204"/>
  <c r="D23" i="204"/>
  <c r="C23" i="204"/>
  <c r="O22" i="204"/>
  <c r="N22" i="204"/>
  <c r="M22" i="204"/>
  <c r="L22" i="204"/>
  <c r="K22" i="204"/>
  <c r="J22" i="204"/>
  <c r="I22" i="204"/>
  <c r="H22" i="204"/>
  <c r="G22" i="204"/>
  <c r="F22" i="204"/>
  <c r="E22" i="204"/>
  <c r="D22" i="204"/>
  <c r="C22" i="204"/>
  <c r="O21" i="204"/>
  <c r="N21" i="204"/>
  <c r="M21" i="204"/>
  <c r="L21" i="204"/>
  <c r="K21" i="204"/>
  <c r="J21" i="204"/>
  <c r="I21" i="204"/>
  <c r="H21" i="204"/>
  <c r="G21" i="204"/>
  <c r="F21" i="204"/>
  <c r="E21" i="204"/>
  <c r="D21" i="204"/>
  <c r="C21" i="204"/>
  <c r="O20" i="204"/>
  <c r="N20" i="204"/>
  <c r="M20" i="204"/>
  <c r="L20" i="204"/>
  <c r="K20" i="204"/>
  <c r="J20" i="204"/>
  <c r="I20" i="204"/>
  <c r="H20" i="204"/>
  <c r="G20" i="204"/>
  <c r="F20" i="204"/>
  <c r="E20" i="204"/>
  <c r="D20" i="204"/>
  <c r="C20" i="204"/>
  <c r="O19" i="204"/>
  <c r="N19" i="204"/>
  <c r="M19" i="204"/>
  <c r="L19" i="204"/>
  <c r="K19" i="204"/>
  <c r="J19" i="204"/>
  <c r="I19" i="204"/>
  <c r="H19" i="204"/>
  <c r="G19" i="204"/>
  <c r="F19" i="204"/>
  <c r="E19" i="204"/>
  <c r="D19" i="204"/>
  <c r="C19" i="204"/>
  <c r="O18" i="204"/>
  <c r="N18" i="204"/>
  <c r="M18" i="204"/>
  <c r="L18" i="204"/>
  <c r="K18" i="204"/>
  <c r="J18" i="204"/>
  <c r="I18" i="204"/>
  <c r="H18" i="204"/>
  <c r="G18" i="204"/>
  <c r="F18" i="204"/>
  <c r="E18" i="204"/>
  <c r="D18" i="204"/>
  <c r="C18" i="204"/>
  <c r="O17" i="204"/>
  <c r="N17" i="204"/>
  <c r="M17" i="204"/>
  <c r="L17" i="204"/>
  <c r="K17" i="204"/>
  <c r="J17" i="204"/>
  <c r="I17" i="204"/>
  <c r="H17" i="204"/>
  <c r="G17" i="204"/>
  <c r="F17" i="204"/>
  <c r="E17" i="204"/>
  <c r="D17" i="204"/>
  <c r="C17" i="204"/>
  <c r="O16" i="204"/>
  <c r="N16" i="204"/>
  <c r="M16" i="204"/>
  <c r="L16" i="204"/>
  <c r="K16" i="204"/>
  <c r="J16" i="204"/>
  <c r="I16" i="204"/>
  <c r="H16" i="204"/>
  <c r="G16" i="204"/>
  <c r="F16" i="204"/>
  <c r="E16" i="204"/>
  <c r="D16" i="204"/>
  <c r="C16" i="204"/>
  <c r="O15" i="204"/>
  <c r="N15" i="204"/>
  <c r="M15" i="204"/>
  <c r="L15" i="204"/>
  <c r="K15" i="204"/>
  <c r="J15" i="204"/>
  <c r="I15" i="204"/>
  <c r="H15" i="204"/>
  <c r="G15" i="204"/>
  <c r="F15" i="204"/>
  <c r="E15" i="204"/>
  <c r="D15" i="204"/>
  <c r="C15" i="204"/>
  <c r="O32" i="203"/>
  <c r="N32" i="203"/>
  <c r="M32" i="203"/>
  <c r="L32" i="203"/>
  <c r="K32" i="203"/>
  <c r="J32" i="203"/>
  <c r="I32" i="203"/>
  <c r="H32" i="203"/>
  <c r="G32" i="203"/>
  <c r="F32" i="203"/>
  <c r="E32" i="203"/>
  <c r="D32" i="203"/>
  <c r="C32" i="203"/>
  <c r="O31" i="203"/>
  <c r="N31" i="203"/>
  <c r="M31" i="203"/>
  <c r="L31" i="203"/>
  <c r="K31" i="203"/>
  <c r="J31" i="203"/>
  <c r="I31" i="203"/>
  <c r="H31" i="203"/>
  <c r="G31" i="203"/>
  <c r="F31" i="203"/>
  <c r="E31" i="203"/>
  <c r="D31" i="203"/>
  <c r="C31" i="203"/>
  <c r="O30" i="203"/>
  <c r="N30" i="203"/>
  <c r="M30" i="203"/>
  <c r="L30" i="203"/>
  <c r="K30" i="203"/>
  <c r="J30" i="203"/>
  <c r="I30" i="203"/>
  <c r="H30" i="203"/>
  <c r="G30" i="203"/>
  <c r="F30" i="203"/>
  <c r="E30" i="203"/>
  <c r="D30" i="203"/>
  <c r="C30" i="203"/>
  <c r="O29" i="203"/>
  <c r="N29" i="203"/>
  <c r="M29" i="203"/>
  <c r="L29" i="203"/>
  <c r="K29" i="203"/>
  <c r="J29" i="203"/>
  <c r="I29" i="203"/>
  <c r="H29" i="203"/>
  <c r="G29" i="203"/>
  <c r="F29" i="203"/>
  <c r="E29" i="203"/>
  <c r="D29" i="203"/>
  <c r="C29" i="203"/>
  <c r="O28" i="203"/>
  <c r="N28" i="203"/>
  <c r="M28" i="203"/>
  <c r="L28" i="203"/>
  <c r="K28" i="203"/>
  <c r="J28" i="203"/>
  <c r="I28" i="203"/>
  <c r="H28" i="203"/>
  <c r="G28" i="203"/>
  <c r="F28" i="203"/>
  <c r="E28" i="203"/>
  <c r="D28" i="203"/>
  <c r="C28" i="203"/>
  <c r="O24" i="203"/>
  <c r="N24" i="203"/>
  <c r="M24" i="203"/>
  <c r="L24" i="203"/>
  <c r="K24" i="203"/>
  <c r="J24" i="203"/>
  <c r="I24" i="203"/>
  <c r="H24" i="203"/>
  <c r="G24" i="203"/>
  <c r="F24" i="203"/>
  <c r="E24" i="203"/>
  <c r="D24" i="203"/>
  <c r="C24" i="203"/>
  <c r="O23" i="203"/>
  <c r="N23" i="203"/>
  <c r="M23" i="203"/>
  <c r="L23" i="203"/>
  <c r="K23" i="203"/>
  <c r="J23" i="203"/>
  <c r="I23" i="203"/>
  <c r="H23" i="203"/>
  <c r="G23" i="203"/>
  <c r="F23" i="203"/>
  <c r="E23" i="203"/>
  <c r="D23" i="203"/>
  <c r="C23" i="203"/>
  <c r="O22" i="203"/>
  <c r="N22" i="203"/>
  <c r="M22" i="203"/>
  <c r="L22" i="203"/>
  <c r="K22" i="203"/>
  <c r="J22" i="203"/>
  <c r="I22" i="203"/>
  <c r="H22" i="203"/>
  <c r="G22" i="203"/>
  <c r="F22" i="203"/>
  <c r="E22" i="203"/>
  <c r="D22" i="203"/>
  <c r="C22" i="203"/>
  <c r="O21" i="203"/>
  <c r="N21" i="203"/>
  <c r="M21" i="203"/>
  <c r="L21" i="203"/>
  <c r="K21" i="203"/>
  <c r="J21" i="203"/>
  <c r="I21" i="203"/>
  <c r="H21" i="203"/>
  <c r="G21" i="203"/>
  <c r="F21" i="203"/>
  <c r="E21" i="203"/>
  <c r="D21" i="203"/>
  <c r="C21" i="203"/>
  <c r="O20" i="203"/>
  <c r="N20" i="203"/>
  <c r="M20" i="203"/>
  <c r="L20" i="203"/>
  <c r="K20" i="203"/>
  <c r="J20" i="203"/>
  <c r="I20" i="203"/>
  <c r="H20" i="203"/>
  <c r="G20" i="203"/>
  <c r="F20" i="203"/>
  <c r="E20" i="203"/>
  <c r="D20" i="203"/>
  <c r="C20" i="203"/>
  <c r="O19" i="203"/>
  <c r="N19" i="203"/>
  <c r="M19" i="203"/>
  <c r="L19" i="203"/>
  <c r="K19" i="203"/>
  <c r="J19" i="203"/>
  <c r="I19" i="203"/>
  <c r="H19" i="203"/>
  <c r="G19" i="203"/>
  <c r="F19" i="203"/>
  <c r="E19" i="203"/>
  <c r="D19" i="203"/>
  <c r="C19" i="203"/>
  <c r="O18" i="203"/>
  <c r="N18" i="203"/>
  <c r="M18" i="203"/>
  <c r="L18" i="203"/>
  <c r="K18" i="203"/>
  <c r="J18" i="203"/>
  <c r="I18" i="203"/>
  <c r="H18" i="203"/>
  <c r="G18" i="203"/>
  <c r="F18" i="203"/>
  <c r="E18" i="203"/>
  <c r="D18" i="203"/>
  <c r="C18" i="203"/>
  <c r="O17" i="203"/>
  <c r="N17" i="203"/>
  <c r="M17" i="203"/>
  <c r="L17" i="203"/>
  <c r="K17" i="203"/>
  <c r="J17" i="203"/>
  <c r="I17" i="203"/>
  <c r="H17" i="203"/>
  <c r="G17" i="203"/>
  <c r="F17" i="203"/>
  <c r="E17" i="203"/>
  <c r="D17" i="203"/>
  <c r="C17" i="203"/>
  <c r="O16" i="203"/>
  <c r="N16" i="203"/>
  <c r="M16" i="203"/>
  <c r="L16" i="203"/>
  <c r="K16" i="203"/>
  <c r="J16" i="203"/>
  <c r="I16" i="203"/>
  <c r="H16" i="203"/>
  <c r="G16" i="203"/>
  <c r="F16" i="203"/>
  <c r="E16" i="203"/>
  <c r="D16" i="203"/>
  <c r="C16" i="203"/>
  <c r="O15" i="203"/>
  <c r="N15" i="203"/>
  <c r="M15" i="203"/>
  <c r="L15" i="203"/>
  <c r="K15" i="203"/>
  <c r="J15" i="203"/>
  <c r="I15" i="203"/>
  <c r="H15" i="203"/>
  <c r="G15" i="203"/>
  <c r="F15" i="203"/>
  <c r="E15" i="203"/>
  <c r="D15" i="203"/>
  <c r="C15" i="203"/>
  <c r="O32" i="202"/>
  <c r="N32" i="202"/>
  <c r="M32" i="202"/>
  <c r="L32" i="202"/>
  <c r="K32" i="202"/>
  <c r="J32" i="202"/>
  <c r="I32" i="202"/>
  <c r="H32" i="202"/>
  <c r="G32" i="202"/>
  <c r="F32" i="202"/>
  <c r="E32" i="202"/>
  <c r="D32" i="202"/>
  <c r="C32" i="202"/>
  <c r="O31" i="202"/>
  <c r="N31" i="202"/>
  <c r="M31" i="202"/>
  <c r="L31" i="202"/>
  <c r="K31" i="202"/>
  <c r="J31" i="202"/>
  <c r="I31" i="202"/>
  <c r="H31" i="202"/>
  <c r="G31" i="202"/>
  <c r="F31" i="202"/>
  <c r="E31" i="202"/>
  <c r="D31" i="202"/>
  <c r="C31" i="202"/>
  <c r="O30" i="202"/>
  <c r="N30" i="202"/>
  <c r="M30" i="202"/>
  <c r="L30" i="202"/>
  <c r="K30" i="202"/>
  <c r="J30" i="202"/>
  <c r="I30" i="202"/>
  <c r="H30" i="202"/>
  <c r="G30" i="202"/>
  <c r="F30" i="202"/>
  <c r="E30" i="202"/>
  <c r="D30" i="202"/>
  <c r="C30" i="202"/>
  <c r="O29" i="202"/>
  <c r="N29" i="202"/>
  <c r="M29" i="202"/>
  <c r="L29" i="202"/>
  <c r="K29" i="202"/>
  <c r="J29" i="202"/>
  <c r="I29" i="202"/>
  <c r="H29" i="202"/>
  <c r="G29" i="202"/>
  <c r="F29" i="202"/>
  <c r="E29" i="202"/>
  <c r="D29" i="202"/>
  <c r="C29" i="202"/>
  <c r="O28" i="202"/>
  <c r="N28" i="202"/>
  <c r="M28" i="202"/>
  <c r="L28" i="202"/>
  <c r="K28" i="202"/>
  <c r="J28" i="202"/>
  <c r="I28" i="202"/>
  <c r="H28" i="202"/>
  <c r="G28" i="202"/>
  <c r="F28" i="202"/>
  <c r="E28" i="202"/>
  <c r="D28" i="202"/>
  <c r="C28" i="202"/>
  <c r="O24" i="202"/>
  <c r="N24" i="202"/>
  <c r="M24" i="202"/>
  <c r="L24" i="202"/>
  <c r="K24" i="202"/>
  <c r="J24" i="202"/>
  <c r="I24" i="202"/>
  <c r="H24" i="202"/>
  <c r="G24" i="202"/>
  <c r="F24" i="202"/>
  <c r="E24" i="202"/>
  <c r="D24" i="202"/>
  <c r="C24" i="202"/>
  <c r="O23" i="202"/>
  <c r="N23" i="202"/>
  <c r="M23" i="202"/>
  <c r="L23" i="202"/>
  <c r="K23" i="202"/>
  <c r="J23" i="202"/>
  <c r="I23" i="202"/>
  <c r="H23" i="202"/>
  <c r="G23" i="202"/>
  <c r="F23" i="202"/>
  <c r="E23" i="202"/>
  <c r="D23" i="202"/>
  <c r="C23" i="202"/>
  <c r="O22" i="202"/>
  <c r="N22" i="202"/>
  <c r="M22" i="202"/>
  <c r="L22" i="202"/>
  <c r="K22" i="202"/>
  <c r="J22" i="202"/>
  <c r="I22" i="202"/>
  <c r="H22" i="202"/>
  <c r="G22" i="202"/>
  <c r="F22" i="202"/>
  <c r="E22" i="202"/>
  <c r="D22" i="202"/>
  <c r="C22" i="202"/>
  <c r="O21" i="202"/>
  <c r="N21" i="202"/>
  <c r="M21" i="202"/>
  <c r="L21" i="202"/>
  <c r="K21" i="202"/>
  <c r="J21" i="202"/>
  <c r="I21" i="202"/>
  <c r="H21" i="202"/>
  <c r="G21" i="202"/>
  <c r="F21" i="202"/>
  <c r="E21" i="202"/>
  <c r="D21" i="202"/>
  <c r="C21" i="202"/>
  <c r="O20" i="202"/>
  <c r="N20" i="202"/>
  <c r="M20" i="202"/>
  <c r="L20" i="202"/>
  <c r="K20" i="202"/>
  <c r="J20" i="202"/>
  <c r="I20" i="202"/>
  <c r="H20" i="202"/>
  <c r="G20" i="202"/>
  <c r="F20" i="202"/>
  <c r="E20" i="202"/>
  <c r="D20" i="202"/>
  <c r="C20" i="202"/>
  <c r="O19" i="202"/>
  <c r="N19" i="202"/>
  <c r="M19" i="202"/>
  <c r="L19" i="202"/>
  <c r="K19" i="202"/>
  <c r="J19" i="202"/>
  <c r="I19" i="202"/>
  <c r="H19" i="202"/>
  <c r="G19" i="202"/>
  <c r="F19" i="202"/>
  <c r="E19" i="202"/>
  <c r="D19" i="202"/>
  <c r="C19" i="202"/>
  <c r="O18" i="202"/>
  <c r="N18" i="202"/>
  <c r="M18" i="202"/>
  <c r="L18" i="202"/>
  <c r="K18" i="202"/>
  <c r="J18" i="202"/>
  <c r="I18" i="202"/>
  <c r="H18" i="202"/>
  <c r="G18" i="202"/>
  <c r="F18" i="202"/>
  <c r="E18" i="202"/>
  <c r="D18" i="202"/>
  <c r="C18" i="202"/>
  <c r="O17" i="202"/>
  <c r="N17" i="202"/>
  <c r="M17" i="202"/>
  <c r="L17" i="202"/>
  <c r="K17" i="202"/>
  <c r="J17" i="202"/>
  <c r="I17" i="202"/>
  <c r="H17" i="202"/>
  <c r="G17" i="202"/>
  <c r="F17" i="202"/>
  <c r="E17" i="202"/>
  <c r="D17" i="202"/>
  <c r="C17" i="202"/>
  <c r="O16" i="202"/>
  <c r="N16" i="202"/>
  <c r="M16" i="202"/>
  <c r="L16" i="202"/>
  <c r="K16" i="202"/>
  <c r="J16" i="202"/>
  <c r="I16" i="202"/>
  <c r="H16" i="202"/>
  <c r="G16" i="202"/>
  <c r="F16" i="202"/>
  <c r="E16" i="202"/>
  <c r="D16" i="202"/>
  <c r="C16" i="202"/>
  <c r="O15" i="202"/>
  <c r="N15" i="202"/>
  <c r="M15" i="202"/>
  <c r="L15" i="202"/>
  <c r="K15" i="202"/>
  <c r="J15" i="202"/>
  <c r="I15" i="202"/>
  <c r="H15" i="202"/>
  <c r="G15" i="202"/>
  <c r="F15" i="202"/>
  <c r="E15" i="202"/>
  <c r="D15" i="202"/>
  <c r="C15" i="202"/>
  <c r="O32" i="201"/>
  <c r="N32" i="201"/>
  <c r="M32" i="201"/>
  <c r="L32" i="201"/>
  <c r="K32" i="201"/>
  <c r="J32" i="201"/>
  <c r="I32" i="201"/>
  <c r="H32" i="201"/>
  <c r="G32" i="201"/>
  <c r="F32" i="201"/>
  <c r="E32" i="201"/>
  <c r="D32" i="201"/>
  <c r="C32" i="201"/>
  <c r="O31" i="201"/>
  <c r="N31" i="201"/>
  <c r="M31" i="201"/>
  <c r="L31" i="201"/>
  <c r="K31" i="201"/>
  <c r="J31" i="201"/>
  <c r="I31" i="201"/>
  <c r="H31" i="201"/>
  <c r="G31" i="201"/>
  <c r="F31" i="201"/>
  <c r="E31" i="201"/>
  <c r="D31" i="201"/>
  <c r="C31" i="201"/>
  <c r="O30" i="201"/>
  <c r="N30" i="201"/>
  <c r="M30" i="201"/>
  <c r="L30" i="201"/>
  <c r="K30" i="201"/>
  <c r="J30" i="201"/>
  <c r="I30" i="201"/>
  <c r="H30" i="201"/>
  <c r="G30" i="201"/>
  <c r="F30" i="201"/>
  <c r="E30" i="201"/>
  <c r="D30" i="201"/>
  <c r="C30" i="201"/>
  <c r="O29" i="201"/>
  <c r="N29" i="201"/>
  <c r="M29" i="201"/>
  <c r="L29" i="201"/>
  <c r="K29" i="201"/>
  <c r="J29" i="201"/>
  <c r="I29" i="201"/>
  <c r="H29" i="201"/>
  <c r="G29" i="201"/>
  <c r="F29" i="201"/>
  <c r="E29" i="201"/>
  <c r="D29" i="201"/>
  <c r="C29" i="201"/>
  <c r="O28" i="201"/>
  <c r="N28" i="201"/>
  <c r="M28" i="201"/>
  <c r="L28" i="201"/>
  <c r="K28" i="201"/>
  <c r="J28" i="201"/>
  <c r="I28" i="201"/>
  <c r="H28" i="201"/>
  <c r="G28" i="201"/>
  <c r="F28" i="201"/>
  <c r="E28" i="201"/>
  <c r="D28" i="201"/>
  <c r="C28" i="201"/>
  <c r="O24" i="201"/>
  <c r="N24" i="201"/>
  <c r="M24" i="201"/>
  <c r="L24" i="201"/>
  <c r="K24" i="201"/>
  <c r="J24" i="201"/>
  <c r="I24" i="201"/>
  <c r="H24" i="201"/>
  <c r="G24" i="201"/>
  <c r="F24" i="201"/>
  <c r="E24" i="201"/>
  <c r="D24" i="201"/>
  <c r="C24" i="201"/>
  <c r="O23" i="201"/>
  <c r="N23" i="201"/>
  <c r="M23" i="201"/>
  <c r="L23" i="201"/>
  <c r="K23" i="201"/>
  <c r="J23" i="201"/>
  <c r="I23" i="201"/>
  <c r="H23" i="201"/>
  <c r="G23" i="201"/>
  <c r="F23" i="201"/>
  <c r="E23" i="201"/>
  <c r="D23" i="201"/>
  <c r="C23" i="201"/>
  <c r="O22" i="201"/>
  <c r="N22" i="201"/>
  <c r="M22" i="201"/>
  <c r="L22" i="201"/>
  <c r="K22" i="201"/>
  <c r="J22" i="201"/>
  <c r="I22" i="201"/>
  <c r="H22" i="201"/>
  <c r="G22" i="201"/>
  <c r="F22" i="201"/>
  <c r="E22" i="201"/>
  <c r="D22" i="201"/>
  <c r="C22" i="201"/>
  <c r="O21" i="201"/>
  <c r="N21" i="201"/>
  <c r="M21" i="201"/>
  <c r="L21" i="201"/>
  <c r="K21" i="201"/>
  <c r="J21" i="201"/>
  <c r="I21" i="201"/>
  <c r="H21" i="201"/>
  <c r="G21" i="201"/>
  <c r="F21" i="201"/>
  <c r="E21" i="201"/>
  <c r="D21" i="201"/>
  <c r="C21" i="201"/>
  <c r="O20" i="201"/>
  <c r="N20" i="201"/>
  <c r="M20" i="201"/>
  <c r="L20" i="201"/>
  <c r="K20" i="201"/>
  <c r="J20" i="201"/>
  <c r="I20" i="201"/>
  <c r="H20" i="201"/>
  <c r="G20" i="201"/>
  <c r="F20" i="201"/>
  <c r="E20" i="201"/>
  <c r="D20" i="201"/>
  <c r="C20" i="201"/>
  <c r="O19" i="201"/>
  <c r="N19" i="201"/>
  <c r="M19" i="201"/>
  <c r="L19" i="201"/>
  <c r="K19" i="201"/>
  <c r="J19" i="201"/>
  <c r="I19" i="201"/>
  <c r="H19" i="201"/>
  <c r="G19" i="201"/>
  <c r="F19" i="201"/>
  <c r="E19" i="201"/>
  <c r="D19" i="201"/>
  <c r="C19" i="201"/>
  <c r="O18" i="201"/>
  <c r="N18" i="201"/>
  <c r="M18" i="201"/>
  <c r="L18" i="201"/>
  <c r="K18" i="201"/>
  <c r="J18" i="201"/>
  <c r="I18" i="201"/>
  <c r="H18" i="201"/>
  <c r="G18" i="201"/>
  <c r="F18" i="201"/>
  <c r="E18" i="201"/>
  <c r="D18" i="201"/>
  <c r="C18" i="201"/>
  <c r="O17" i="201"/>
  <c r="N17" i="201"/>
  <c r="M17" i="201"/>
  <c r="L17" i="201"/>
  <c r="K17" i="201"/>
  <c r="J17" i="201"/>
  <c r="I17" i="201"/>
  <c r="H17" i="201"/>
  <c r="G17" i="201"/>
  <c r="F17" i="201"/>
  <c r="E17" i="201"/>
  <c r="D17" i="201"/>
  <c r="C17" i="201"/>
  <c r="O16" i="201"/>
  <c r="N16" i="201"/>
  <c r="M16" i="201"/>
  <c r="L16" i="201"/>
  <c r="K16" i="201"/>
  <c r="J16" i="201"/>
  <c r="I16" i="201"/>
  <c r="H16" i="201"/>
  <c r="G16" i="201"/>
  <c r="F16" i="201"/>
  <c r="E16" i="201"/>
  <c r="D16" i="201"/>
  <c r="C16" i="201"/>
  <c r="O15" i="201"/>
  <c r="N15" i="201"/>
  <c r="M15" i="201"/>
  <c r="L15" i="201"/>
  <c r="K15" i="201"/>
  <c r="J15" i="201"/>
  <c r="I15" i="201"/>
  <c r="H15" i="201"/>
  <c r="G15" i="201"/>
  <c r="F15" i="201"/>
  <c r="E15" i="201"/>
  <c r="D15" i="201"/>
  <c r="C15" i="201"/>
  <c r="O32" i="199"/>
  <c r="N32" i="199"/>
  <c r="M32" i="199"/>
  <c r="L32" i="199"/>
  <c r="K32" i="199"/>
  <c r="J32" i="199"/>
  <c r="I32" i="199"/>
  <c r="H32" i="199"/>
  <c r="G32" i="199"/>
  <c r="F32" i="199"/>
  <c r="E32" i="199"/>
  <c r="D32" i="199"/>
  <c r="C32" i="199"/>
  <c r="O31" i="199"/>
  <c r="N31" i="199"/>
  <c r="M31" i="199"/>
  <c r="L31" i="199"/>
  <c r="K31" i="199"/>
  <c r="J31" i="199"/>
  <c r="I31" i="199"/>
  <c r="H31" i="199"/>
  <c r="G31" i="199"/>
  <c r="F31" i="199"/>
  <c r="E31" i="199"/>
  <c r="D31" i="199"/>
  <c r="C31" i="199"/>
  <c r="O30" i="199"/>
  <c r="N30" i="199"/>
  <c r="M30" i="199"/>
  <c r="L30" i="199"/>
  <c r="K30" i="199"/>
  <c r="J30" i="199"/>
  <c r="I30" i="199"/>
  <c r="H30" i="199"/>
  <c r="G30" i="199"/>
  <c r="F30" i="199"/>
  <c r="E30" i="199"/>
  <c r="D30" i="199"/>
  <c r="C30" i="199"/>
  <c r="O29" i="199"/>
  <c r="N29" i="199"/>
  <c r="M29" i="199"/>
  <c r="L29" i="199"/>
  <c r="K29" i="199"/>
  <c r="J29" i="199"/>
  <c r="I29" i="199"/>
  <c r="H29" i="199"/>
  <c r="G29" i="199"/>
  <c r="F29" i="199"/>
  <c r="E29" i="199"/>
  <c r="D29" i="199"/>
  <c r="C29" i="199"/>
  <c r="O28" i="199"/>
  <c r="N28" i="199"/>
  <c r="M28" i="199"/>
  <c r="L28" i="199"/>
  <c r="K28" i="199"/>
  <c r="J28" i="199"/>
  <c r="I28" i="199"/>
  <c r="H28" i="199"/>
  <c r="G28" i="199"/>
  <c r="F28" i="199"/>
  <c r="E28" i="199"/>
  <c r="D28" i="199"/>
  <c r="C28" i="199"/>
  <c r="O24" i="199"/>
  <c r="N24" i="199"/>
  <c r="M24" i="199"/>
  <c r="L24" i="199"/>
  <c r="K24" i="199"/>
  <c r="J24" i="199"/>
  <c r="I24" i="199"/>
  <c r="H24" i="199"/>
  <c r="G24" i="199"/>
  <c r="F24" i="199"/>
  <c r="E24" i="199"/>
  <c r="D24" i="199"/>
  <c r="C24" i="199"/>
  <c r="O23" i="199"/>
  <c r="N23" i="199"/>
  <c r="M23" i="199"/>
  <c r="L23" i="199"/>
  <c r="K23" i="199"/>
  <c r="J23" i="199"/>
  <c r="I23" i="199"/>
  <c r="H23" i="199"/>
  <c r="G23" i="199"/>
  <c r="F23" i="199"/>
  <c r="E23" i="199"/>
  <c r="D23" i="199"/>
  <c r="C23" i="199"/>
  <c r="O22" i="199"/>
  <c r="N22" i="199"/>
  <c r="M22" i="199"/>
  <c r="L22" i="199"/>
  <c r="K22" i="199"/>
  <c r="J22" i="199"/>
  <c r="I22" i="199"/>
  <c r="H22" i="199"/>
  <c r="G22" i="199"/>
  <c r="F22" i="199"/>
  <c r="E22" i="199"/>
  <c r="D22" i="199"/>
  <c r="C22" i="199"/>
  <c r="O21" i="199"/>
  <c r="N21" i="199"/>
  <c r="M21" i="199"/>
  <c r="L21" i="199"/>
  <c r="K21" i="199"/>
  <c r="J21" i="199"/>
  <c r="I21" i="199"/>
  <c r="H21" i="199"/>
  <c r="G21" i="199"/>
  <c r="F21" i="199"/>
  <c r="E21" i="199"/>
  <c r="D21" i="199"/>
  <c r="C21" i="199"/>
  <c r="O20" i="199"/>
  <c r="N20" i="199"/>
  <c r="M20" i="199"/>
  <c r="L20" i="199"/>
  <c r="K20" i="199"/>
  <c r="J20" i="199"/>
  <c r="I20" i="199"/>
  <c r="H20" i="199"/>
  <c r="G20" i="199"/>
  <c r="F20" i="199"/>
  <c r="E20" i="199"/>
  <c r="D20" i="199"/>
  <c r="C20" i="199"/>
  <c r="O19" i="199"/>
  <c r="N19" i="199"/>
  <c r="M19" i="199"/>
  <c r="L19" i="199"/>
  <c r="K19" i="199"/>
  <c r="J19" i="199"/>
  <c r="I19" i="199"/>
  <c r="H19" i="199"/>
  <c r="G19" i="199"/>
  <c r="F19" i="199"/>
  <c r="E19" i="199"/>
  <c r="D19" i="199"/>
  <c r="C19" i="199"/>
  <c r="O18" i="199"/>
  <c r="N18" i="199"/>
  <c r="M18" i="199"/>
  <c r="L18" i="199"/>
  <c r="K18" i="199"/>
  <c r="J18" i="199"/>
  <c r="I18" i="199"/>
  <c r="H18" i="199"/>
  <c r="G18" i="199"/>
  <c r="F18" i="199"/>
  <c r="E18" i="199"/>
  <c r="D18" i="199"/>
  <c r="C18" i="199"/>
  <c r="O17" i="199"/>
  <c r="N17" i="199"/>
  <c r="M17" i="199"/>
  <c r="L17" i="199"/>
  <c r="K17" i="199"/>
  <c r="J17" i="199"/>
  <c r="I17" i="199"/>
  <c r="H17" i="199"/>
  <c r="G17" i="199"/>
  <c r="F17" i="199"/>
  <c r="E17" i="199"/>
  <c r="D17" i="199"/>
  <c r="C17" i="199"/>
  <c r="O16" i="199"/>
  <c r="N16" i="199"/>
  <c r="M16" i="199"/>
  <c r="L16" i="199"/>
  <c r="K16" i="199"/>
  <c r="J16" i="199"/>
  <c r="I16" i="199"/>
  <c r="H16" i="199"/>
  <c r="G16" i="199"/>
  <c r="F16" i="199"/>
  <c r="E16" i="199"/>
  <c r="D16" i="199"/>
  <c r="C16" i="199"/>
  <c r="O15" i="199"/>
  <c r="N15" i="199"/>
  <c r="M15" i="199"/>
  <c r="L15" i="199"/>
  <c r="K15" i="199"/>
  <c r="J15" i="199"/>
  <c r="I15" i="199"/>
  <c r="H15" i="199"/>
  <c r="G15" i="199"/>
  <c r="F15" i="199"/>
  <c r="E15" i="199"/>
  <c r="D15" i="199"/>
  <c r="C15" i="199"/>
  <c r="O32" i="198"/>
  <c r="N32" i="198"/>
  <c r="M32" i="198"/>
  <c r="L32" i="198"/>
  <c r="K32" i="198"/>
  <c r="J32" i="198"/>
  <c r="I32" i="198"/>
  <c r="H32" i="198"/>
  <c r="G32" i="198"/>
  <c r="F32" i="198"/>
  <c r="E32" i="198"/>
  <c r="D32" i="198"/>
  <c r="C32" i="198"/>
  <c r="O31" i="198"/>
  <c r="N31" i="198"/>
  <c r="M31" i="198"/>
  <c r="L31" i="198"/>
  <c r="K31" i="198"/>
  <c r="J31" i="198"/>
  <c r="I31" i="198"/>
  <c r="H31" i="198"/>
  <c r="G31" i="198"/>
  <c r="F31" i="198"/>
  <c r="E31" i="198"/>
  <c r="D31" i="198"/>
  <c r="C31" i="198"/>
  <c r="O30" i="198"/>
  <c r="N30" i="198"/>
  <c r="M30" i="198"/>
  <c r="L30" i="198"/>
  <c r="K30" i="198"/>
  <c r="J30" i="198"/>
  <c r="I30" i="198"/>
  <c r="H30" i="198"/>
  <c r="G30" i="198"/>
  <c r="F30" i="198"/>
  <c r="E30" i="198"/>
  <c r="D30" i="198"/>
  <c r="C30" i="198"/>
  <c r="O29" i="198"/>
  <c r="N29" i="198"/>
  <c r="M29" i="198"/>
  <c r="L29" i="198"/>
  <c r="K29" i="198"/>
  <c r="J29" i="198"/>
  <c r="I29" i="198"/>
  <c r="H29" i="198"/>
  <c r="G29" i="198"/>
  <c r="F29" i="198"/>
  <c r="E29" i="198"/>
  <c r="D29" i="198"/>
  <c r="C29" i="198"/>
  <c r="O28" i="198"/>
  <c r="N28" i="198"/>
  <c r="M28" i="198"/>
  <c r="L28" i="198"/>
  <c r="K28" i="198"/>
  <c r="J28" i="198"/>
  <c r="I28" i="198"/>
  <c r="H28" i="198"/>
  <c r="G28" i="198"/>
  <c r="F28" i="198"/>
  <c r="E28" i="198"/>
  <c r="D28" i="198"/>
  <c r="C28" i="198"/>
  <c r="O24" i="198"/>
  <c r="N24" i="198"/>
  <c r="M24" i="198"/>
  <c r="L24" i="198"/>
  <c r="K24" i="198"/>
  <c r="J24" i="198"/>
  <c r="I24" i="198"/>
  <c r="H24" i="198"/>
  <c r="G24" i="198"/>
  <c r="F24" i="198"/>
  <c r="E24" i="198"/>
  <c r="D24" i="198"/>
  <c r="C24" i="198"/>
  <c r="O23" i="198"/>
  <c r="N23" i="198"/>
  <c r="M23" i="198"/>
  <c r="L23" i="198"/>
  <c r="K23" i="198"/>
  <c r="J23" i="198"/>
  <c r="I23" i="198"/>
  <c r="H23" i="198"/>
  <c r="G23" i="198"/>
  <c r="F23" i="198"/>
  <c r="E23" i="198"/>
  <c r="D23" i="198"/>
  <c r="C23" i="198"/>
  <c r="O22" i="198"/>
  <c r="N22" i="198"/>
  <c r="M22" i="198"/>
  <c r="L22" i="198"/>
  <c r="K22" i="198"/>
  <c r="J22" i="198"/>
  <c r="I22" i="198"/>
  <c r="H22" i="198"/>
  <c r="G22" i="198"/>
  <c r="F22" i="198"/>
  <c r="E22" i="198"/>
  <c r="D22" i="198"/>
  <c r="C22" i="198"/>
  <c r="O21" i="198"/>
  <c r="N21" i="198"/>
  <c r="M21" i="198"/>
  <c r="L21" i="198"/>
  <c r="K21" i="198"/>
  <c r="J21" i="198"/>
  <c r="I21" i="198"/>
  <c r="H21" i="198"/>
  <c r="G21" i="198"/>
  <c r="F21" i="198"/>
  <c r="E21" i="198"/>
  <c r="D21" i="198"/>
  <c r="C21" i="198"/>
  <c r="O20" i="198"/>
  <c r="N20" i="198"/>
  <c r="M20" i="198"/>
  <c r="L20" i="198"/>
  <c r="K20" i="198"/>
  <c r="J20" i="198"/>
  <c r="I20" i="198"/>
  <c r="H20" i="198"/>
  <c r="G20" i="198"/>
  <c r="F20" i="198"/>
  <c r="E20" i="198"/>
  <c r="D20" i="198"/>
  <c r="C20" i="198"/>
  <c r="O19" i="198"/>
  <c r="N19" i="198"/>
  <c r="M19" i="198"/>
  <c r="L19" i="198"/>
  <c r="K19" i="198"/>
  <c r="J19" i="198"/>
  <c r="I19" i="198"/>
  <c r="H19" i="198"/>
  <c r="G19" i="198"/>
  <c r="F19" i="198"/>
  <c r="E19" i="198"/>
  <c r="D19" i="198"/>
  <c r="C19" i="198"/>
  <c r="O18" i="198"/>
  <c r="N18" i="198"/>
  <c r="M18" i="198"/>
  <c r="L18" i="198"/>
  <c r="K18" i="198"/>
  <c r="J18" i="198"/>
  <c r="I18" i="198"/>
  <c r="H18" i="198"/>
  <c r="G18" i="198"/>
  <c r="F18" i="198"/>
  <c r="E18" i="198"/>
  <c r="D18" i="198"/>
  <c r="C18" i="198"/>
  <c r="O17" i="198"/>
  <c r="N17" i="198"/>
  <c r="M17" i="198"/>
  <c r="L17" i="198"/>
  <c r="K17" i="198"/>
  <c r="J17" i="198"/>
  <c r="I17" i="198"/>
  <c r="H17" i="198"/>
  <c r="G17" i="198"/>
  <c r="F17" i="198"/>
  <c r="E17" i="198"/>
  <c r="D17" i="198"/>
  <c r="C17" i="198"/>
  <c r="O16" i="198"/>
  <c r="N16" i="198"/>
  <c r="M16" i="198"/>
  <c r="L16" i="198"/>
  <c r="K16" i="198"/>
  <c r="J16" i="198"/>
  <c r="I16" i="198"/>
  <c r="H16" i="198"/>
  <c r="G16" i="198"/>
  <c r="F16" i="198"/>
  <c r="E16" i="198"/>
  <c r="D16" i="198"/>
  <c r="C16" i="198"/>
  <c r="O15" i="198"/>
  <c r="N15" i="198"/>
  <c r="M15" i="198"/>
  <c r="L15" i="198"/>
  <c r="K15" i="198"/>
  <c r="J15" i="198"/>
  <c r="I15" i="198"/>
  <c r="H15" i="198"/>
  <c r="G15" i="198"/>
  <c r="F15" i="198"/>
  <c r="E15" i="198"/>
  <c r="D15" i="198"/>
  <c r="C15" i="198"/>
  <c r="O32" i="197"/>
  <c r="N32" i="197"/>
  <c r="M32" i="197"/>
  <c r="L32" i="197"/>
  <c r="K32" i="197"/>
  <c r="J32" i="197"/>
  <c r="I32" i="197"/>
  <c r="H32" i="197"/>
  <c r="G32" i="197"/>
  <c r="F32" i="197"/>
  <c r="E32" i="197"/>
  <c r="D32" i="197"/>
  <c r="C32" i="197"/>
  <c r="O31" i="197"/>
  <c r="N31" i="197"/>
  <c r="M31" i="197"/>
  <c r="L31" i="197"/>
  <c r="K31" i="197"/>
  <c r="J31" i="197"/>
  <c r="I31" i="197"/>
  <c r="H31" i="197"/>
  <c r="G31" i="197"/>
  <c r="F31" i="197"/>
  <c r="E31" i="197"/>
  <c r="D31" i="197"/>
  <c r="C31" i="197"/>
  <c r="O30" i="197"/>
  <c r="N30" i="197"/>
  <c r="M30" i="197"/>
  <c r="L30" i="197"/>
  <c r="K30" i="197"/>
  <c r="J30" i="197"/>
  <c r="I30" i="197"/>
  <c r="H30" i="197"/>
  <c r="G30" i="197"/>
  <c r="F30" i="197"/>
  <c r="E30" i="197"/>
  <c r="D30" i="197"/>
  <c r="C30" i="197"/>
  <c r="O29" i="197"/>
  <c r="N29" i="197"/>
  <c r="M29" i="197"/>
  <c r="L29" i="197"/>
  <c r="K29" i="197"/>
  <c r="J29" i="197"/>
  <c r="I29" i="197"/>
  <c r="H29" i="197"/>
  <c r="G29" i="197"/>
  <c r="F29" i="197"/>
  <c r="E29" i="197"/>
  <c r="D29" i="197"/>
  <c r="C29" i="197"/>
  <c r="O28" i="197"/>
  <c r="N28" i="197"/>
  <c r="M28" i="197"/>
  <c r="L28" i="197"/>
  <c r="K28" i="197"/>
  <c r="J28" i="197"/>
  <c r="I28" i="197"/>
  <c r="H28" i="197"/>
  <c r="G28" i="197"/>
  <c r="F28" i="197"/>
  <c r="E28" i="197"/>
  <c r="D28" i="197"/>
  <c r="C28" i="197"/>
  <c r="O24" i="197"/>
  <c r="N24" i="197"/>
  <c r="M24" i="197"/>
  <c r="L24" i="197"/>
  <c r="K24" i="197"/>
  <c r="J24" i="197"/>
  <c r="I24" i="197"/>
  <c r="H24" i="197"/>
  <c r="G24" i="197"/>
  <c r="F24" i="197"/>
  <c r="E24" i="197"/>
  <c r="D24" i="197"/>
  <c r="C24" i="197"/>
  <c r="O23" i="197"/>
  <c r="N23" i="197"/>
  <c r="M23" i="197"/>
  <c r="L23" i="197"/>
  <c r="K23" i="197"/>
  <c r="J23" i="197"/>
  <c r="I23" i="197"/>
  <c r="H23" i="197"/>
  <c r="G23" i="197"/>
  <c r="F23" i="197"/>
  <c r="E23" i="197"/>
  <c r="D23" i="197"/>
  <c r="C23" i="197"/>
  <c r="O22" i="197"/>
  <c r="N22" i="197"/>
  <c r="M22" i="197"/>
  <c r="L22" i="197"/>
  <c r="K22" i="197"/>
  <c r="J22" i="197"/>
  <c r="I22" i="197"/>
  <c r="H22" i="197"/>
  <c r="G22" i="197"/>
  <c r="F22" i="197"/>
  <c r="E22" i="197"/>
  <c r="D22" i="197"/>
  <c r="C22" i="197"/>
  <c r="O21" i="197"/>
  <c r="N21" i="197"/>
  <c r="M21" i="197"/>
  <c r="L21" i="197"/>
  <c r="K21" i="197"/>
  <c r="J21" i="197"/>
  <c r="I21" i="197"/>
  <c r="H21" i="197"/>
  <c r="G21" i="197"/>
  <c r="F21" i="197"/>
  <c r="E21" i="197"/>
  <c r="D21" i="197"/>
  <c r="C21" i="197"/>
  <c r="O20" i="197"/>
  <c r="N20" i="197"/>
  <c r="M20" i="197"/>
  <c r="L20" i="197"/>
  <c r="K20" i="197"/>
  <c r="J20" i="197"/>
  <c r="I20" i="197"/>
  <c r="H20" i="197"/>
  <c r="G20" i="197"/>
  <c r="F20" i="197"/>
  <c r="E20" i="197"/>
  <c r="D20" i="197"/>
  <c r="C20" i="197"/>
  <c r="O19" i="197"/>
  <c r="N19" i="197"/>
  <c r="M19" i="197"/>
  <c r="L19" i="197"/>
  <c r="K19" i="197"/>
  <c r="J19" i="197"/>
  <c r="I19" i="197"/>
  <c r="H19" i="197"/>
  <c r="G19" i="197"/>
  <c r="F19" i="197"/>
  <c r="E19" i="197"/>
  <c r="D19" i="197"/>
  <c r="C19" i="197"/>
  <c r="O18" i="197"/>
  <c r="N18" i="197"/>
  <c r="M18" i="197"/>
  <c r="L18" i="197"/>
  <c r="K18" i="197"/>
  <c r="J18" i="197"/>
  <c r="I18" i="197"/>
  <c r="H18" i="197"/>
  <c r="G18" i="197"/>
  <c r="F18" i="197"/>
  <c r="E18" i="197"/>
  <c r="D18" i="197"/>
  <c r="C18" i="197"/>
  <c r="O17" i="197"/>
  <c r="N17" i="197"/>
  <c r="M17" i="197"/>
  <c r="L17" i="197"/>
  <c r="K17" i="197"/>
  <c r="J17" i="197"/>
  <c r="I17" i="197"/>
  <c r="H17" i="197"/>
  <c r="G17" i="197"/>
  <c r="F17" i="197"/>
  <c r="E17" i="197"/>
  <c r="D17" i="197"/>
  <c r="C17" i="197"/>
  <c r="O16" i="197"/>
  <c r="N16" i="197"/>
  <c r="M16" i="197"/>
  <c r="L16" i="197"/>
  <c r="K16" i="197"/>
  <c r="J16" i="197"/>
  <c r="I16" i="197"/>
  <c r="H16" i="197"/>
  <c r="G16" i="197"/>
  <c r="F16" i="197"/>
  <c r="E16" i="197"/>
  <c r="D16" i="197"/>
  <c r="C16" i="197"/>
  <c r="O15" i="197"/>
  <c r="N15" i="197"/>
  <c r="M15" i="197"/>
  <c r="L15" i="197"/>
  <c r="K15" i="197"/>
  <c r="J15" i="197"/>
  <c r="I15" i="197"/>
  <c r="H15" i="197"/>
  <c r="G15" i="197"/>
  <c r="F15" i="197"/>
  <c r="E15" i="197"/>
  <c r="D15" i="197"/>
  <c r="C15" i="197"/>
  <c r="O32" i="196"/>
  <c r="N32" i="196"/>
  <c r="M32" i="196"/>
  <c r="L32" i="196"/>
  <c r="K32" i="196"/>
  <c r="J32" i="196"/>
  <c r="I32" i="196"/>
  <c r="H32" i="196"/>
  <c r="G32" i="196"/>
  <c r="F32" i="196"/>
  <c r="E32" i="196"/>
  <c r="D32" i="196"/>
  <c r="C32" i="196"/>
  <c r="O31" i="196"/>
  <c r="N31" i="196"/>
  <c r="M31" i="196"/>
  <c r="L31" i="196"/>
  <c r="K31" i="196"/>
  <c r="J31" i="196"/>
  <c r="I31" i="196"/>
  <c r="H31" i="196"/>
  <c r="G31" i="196"/>
  <c r="F31" i="196"/>
  <c r="E31" i="196"/>
  <c r="D31" i="196"/>
  <c r="C31" i="196"/>
  <c r="O30" i="196"/>
  <c r="N30" i="196"/>
  <c r="M30" i="196"/>
  <c r="L30" i="196"/>
  <c r="K30" i="196"/>
  <c r="J30" i="196"/>
  <c r="I30" i="196"/>
  <c r="H30" i="196"/>
  <c r="G30" i="196"/>
  <c r="F30" i="196"/>
  <c r="E30" i="196"/>
  <c r="D30" i="196"/>
  <c r="C30" i="196"/>
  <c r="O29" i="196"/>
  <c r="N29" i="196"/>
  <c r="M29" i="196"/>
  <c r="L29" i="196"/>
  <c r="K29" i="196"/>
  <c r="J29" i="196"/>
  <c r="I29" i="196"/>
  <c r="H29" i="196"/>
  <c r="G29" i="196"/>
  <c r="F29" i="196"/>
  <c r="E29" i="196"/>
  <c r="D29" i="196"/>
  <c r="C29" i="196"/>
  <c r="O28" i="196"/>
  <c r="N28" i="196"/>
  <c r="M28" i="196"/>
  <c r="L28" i="196"/>
  <c r="K28" i="196"/>
  <c r="J28" i="196"/>
  <c r="I28" i="196"/>
  <c r="H28" i="196"/>
  <c r="G28" i="196"/>
  <c r="F28" i="196"/>
  <c r="E28" i="196"/>
  <c r="D28" i="196"/>
  <c r="C28" i="196"/>
  <c r="O24" i="196"/>
  <c r="N24" i="196"/>
  <c r="M24" i="196"/>
  <c r="L24" i="196"/>
  <c r="K24" i="196"/>
  <c r="J24" i="196"/>
  <c r="I24" i="196"/>
  <c r="H24" i="196"/>
  <c r="G24" i="196"/>
  <c r="F24" i="196"/>
  <c r="E24" i="196"/>
  <c r="D24" i="196"/>
  <c r="C24" i="196"/>
  <c r="O23" i="196"/>
  <c r="N23" i="196"/>
  <c r="M23" i="196"/>
  <c r="L23" i="196"/>
  <c r="K23" i="196"/>
  <c r="J23" i="196"/>
  <c r="I23" i="196"/>
  <c r="H23" i="196"/>
  <c r="G23" i="196"/>
  <c r="F23" i="196"/>
  <c r="E23" i="196"/>
  <c r="D23" i="196"/>
  <c r="C23" i="196"/>
  <c r="O22" i="196"/>
  <c r="N22" i="196"/>
  <c r="M22" i="196"/>
  <c r="L22" i="196"/>
  <c r="K22" i="196"/>
  <c r="J22" i="196"/>
  <c r="I22" i="196"/>
  <c r="H22" i="196"/>
  <c r="G22" i="196"/>
  <c r="F22" i="196"/>
  <c r="E22" i="196"/>
  <c r="D22" i="196"/>
  <c r="C22" i="196"/>
  <c r="O21" i="196"/>
  <c r="N21" i="196"/>
  <c r="M21" i="196"/>
  <c r="L21" i="196"/>
  <c r="K21" i="196"/>
  <c r="J21" i="196"/>
  <c r="I21" i="196"/>
  <c r="H21" i="196"/>
  <c r="G21" i="196"/>
  <c r="F21" i="196"/>
  <c r="E21" i="196"/>
  <c r="D21" i="196"/>
  <c r="C21" i="196"/>
  <c r="O20" i="196"/>
  <c r="N20" i="196"/>
  <c r="M20" i="196"/>
  <c r="L20" i="196"/>
  <c r="K20" i="196"/>
  <c r="J20" i="196"/>
  <c r="I20" i="196"/>
  <c r="H20" i="196"/>
  <c r="G20" i="196"/>
  <c r="F20" i="196"/>
  <c r="E20" i="196"/>
  <c r="D20" i="196"/>
  <c r="C20" i="196"/>
  <c r="O19" i="196"/>
  <c r="N19" i="196"/>
  <c r="M19" i="196"/>
  <c r="L19" i="196"/>
  <c r="K19" i="196"/>
  <c r="J19" i="196"/>
  <c r="I19" i="196"/>
  <c r="H19" i="196"/>
  <c r="G19" i="196"/>
  <c r="F19" i="196"/>
  <c r="E19" i="196"/>
  <c r="D19" i="196"/>
  <c r="C19" i="196"/>
  <c r="O18" i="196"/>
  <c r="N18" i="196"/>
  <c r="M18" i="196"/>
  <c r="L18" i="196"/>
  <c r="K18" i="196"/>
  <c r="J18" i="196"/>
  <c r="I18" i="196"/>
  <c r="H18" i="196"/>
  <c r="G18" i="196"/>
  <c r="F18" i="196"/>
  <c r="E18" i="196"/>
  <c r="D18" i="196"/>
  <c r="C18" i="196"/>
  <c r="O17" i="196"/>
  <c r="N17" i="196"/>
  <c r="M17" i="196"/>
  <c r="L17" i="196"/>
  <c r="K17" i="196"/>
  <c r="J17" i="196"/>
  <c r="I17" i="196"/>
  <c r="H17" i="196"/>
  <c r="G17" i="196"/>
  <c r="F17" i="196"/>
  <c r="E17" i="196"/>
  <c r="D17" i="196"/>
  <c r="C17" i="196"/>
  <c r="O16" i="196"/>
  <c r="N16" i="196"/>
  <c r="M16" i="196"/>
  <c r="L16" i="196"/>
  <c r="K16" i="196"/>
  <c r="J16" i="196"/>
  <c r="I16" i="196"/>
  <c r="H16" i="196"/>
  <c r="G16" i="196"/>
  <c r="F16" i="196"/>
  <c r="E16" i="196"/>
  <c r="D16" i="196"/>
  <c r="C16" i="196"/>
  <c r="O15" i="196"/>
  <c r="N15" i="196"/>
  <c r="M15" i="196"/>
  <c r="L15" i="196"/>
  <c r="K15" i="196"/>
  <c r="J15" i="196"/>
  <c r="I15" i="196"/>
  <c r="H15" i="196"/>
  <c r="G15" i="196"/>
  <c r="F15" i="196"/>
  <c r="E15" i="196"/>
  <c r="D15" i="196"/>
  <c r="C15" i="196"/>
  <c r="O32" i="195"/>
  <c r="N32" i="195"/>
  <c r="M32" i="195"/>
  <c r="L32" i="195"/>
  <c r="K32" i="195"/>
  <c r="J32" i="195"/>
  <c r="I32" i="195"/>
  <c r="H32" i="195"/>
  <c r="G32" i="195"/>
  <c r="F32" i="195"/>
  <c r="E32" i="195"/>
  <c r="D32" i="195"/>
  <c r="C32" i="195"/>
  <c r="O31" i="195"/>
  <c r="N31" i="195"/>
  <c r="M31" i="195"/>
  <c r="L31" i="195"/>
  <c r="K31" i="195"/>
  <c r="J31" i="195"/>
  <c r="I31" i="195"/>
  <c r="H31" i="195"/>
  <c r="G31" i="195"/>
  <c r="F31" i="195"/>
  <c r="E31" i="195"/>
  <c r="D31" i="195"/>
  <c r="C31" i="195"/>
  <c r="O30" i="195"/>
  <c r="N30" i="195"/>
  <c r="M30" i="195"/>
  <c r="L30" i="195"/>
  <c r="K30" i="195"/>
  <c r="J30" i="195"/>
  <c r="I30" i="195"/>
  <c r="H30" i="195"/>
  <c r="G30" i="195"/>
  <c r="F30" i="195"/>
  <c r="E30" i="195"/>
  <c r="D30" i="195"/>
  <c r="C30" i="195"/>
  <c r="O29" i="195"/>
  <c r="N29" i="195"/>
  <c r="M29" i="195"/>
  <c r="L29" i="195"/>
  <c r="K29" i="195"/>
  <c r="J29" i="195"/>
  <c r="I29" i="195"/>
  <c r="H29" i="195"/>
  <c r="G29" i="195"/>
  <c r="F29" i="195"/>
  <c r="E29" i="195"/>
  <c r="D29" i="195"/>
  <c r="C29" i="195"/>
  <c r="O28" i="195"/>
  <c r="N28" i="195"/>
  <c r="M28" i="195"/>
  <c r="L28" i="195"/>
  <c r="K28" i="195"/>
  <c r="J28" i="195"/>
  <c r="I28" i="195"/>
  <c r="H28" i="195"/>
  <c r="G28" i="195"/>
  <c r="F28" i="195"/>
  <c r="E28" i="195"/>
  <c r="D28" i="195"/>
  <c r="C28" i="195"/>
  <c r="O24" i="195"/>
  <c r="N24" i="195"/>
  <c r="M24" i="195"/>
  <c r="L24" i="195"/>
  <c r="K24" i="195"/>
  <c r="J24" i="195"/>
  <c r="I24" i="195"/>
  <c r="H24" i="195"/>
  <c r="G24" i="195"/>
  <c r="F24" i="195"/>
  <c r="E24" i="195"/>
  <c r="D24" i="195"/>
  <c r="C24" i="195"/>
  <c r="O23" i="195"/>
  <c r="N23" i="195"/>
  <c r="M23" i="195"/>
  <c r="L23" i="195"/>
  <c r="K23" i="195"/>
  <c r="J23" i="195"/>
  <c r="I23" i="195"/>
  <c r="H23" i="195"/>
  <c r="G23" i="195"/>
  <c r="F23" i="195"/>
  <c r="E23" i="195"/>
  <c r="D23" i="195"/>
  <c r="C23" i="195"/>
  <c r="O22" i="195"/>
  <c r="N22" i="195"/>
  <c r="M22" i="195"/>
  <c r="L22" i="195"/>
  <c r="K22" i="195"/>
  <c r="J22" i="195"/>
  <c r="I22" i="195"/>
  <c r="H22" i="195"/>
  <c r="G22" i="195"/>
  <c r="F22" i="195"/>
  <c r="E22" i="195"/>
  <c r="D22" i="195"/>
  <c r="C22" i="195"/>
  <c r="O21" i="195"/>
  <c r="N21" i="195"/>
  <c r="M21" i="195"/>
  <c r="L21" i="195"/>
  <c r="K21" i="195"/>
  <c r="J21" i="195"/>
  <c r="I21" i="195"/>
  <c r="H21" i="195"/>
  <c r="G21" i="195"/>
  <c r="F21" i="195"/>
  <c r="E21" i="195"/>
  <c r="D21" i="195"/>
  <c r="C21" i="195"/>
  <c r="O20" i="195"/>
  <c r="N20" i="195"/>
  <c r="M20" i="195"/>
  <c r="L20" i="195"/>
  <c r="K20" i="195"/>
  <c r="J20" i="195"/>
  <c r="I20" i="195"/>
  <c r="H20" i="195"/>
  <c r="G20" i="195"/>
  <c r="F20" i="195"/>
  <c r="E20" i="195"/>
  <c r="D20" i="195"/>
  <c r="C20" i="195"/>
  <c r="O19" i="195"/>
  <c r="N19" i="195"/>
  <c r="M19" i="195"/>
  <c r="L19" i="195"/>
  <c r="K19" i="195"/>
  <c r="J19" i="195"/>
  <c r="I19" i="195"/>
  <c r="H19" i="195"/>
  <c r="G19" i="195"/>
  <c r="F19" i="195"/>
  <c r="E19" i="195"/>
  <c r="D19" i="195"/>
  <c r="C19" i="195"/>
  <c r="O18" i="195"/>
  <c r="N18" i="195"/>
  <c r="M18" i="195"/>
  <c r="L18" i="195"/>
  <c r="K18" i="195"/>
  <c r="J18" i="195"/>
  <c r="I18" i="195"/>
  <c r="H18" i="195"/>
  <c r="G18" i="195"/>
  <c r="F18" i="195"/>
  <c r="E18" i="195"/>
  <c r="D18" i="195"/>
  <c r="C18" i="195"/>
  <c r="O17" i="195"/>
  <c r="N17" i="195"/>
  <c r="M17" i="195"/>
  <c r="L17" i="195"/>
  <c r="K17" i="195"/>
  <c r="J17" i="195"/>
  <c r="I17" i="195"/>
  <c r="H17" i="195"/>
  <c r="G17" i="195"/>
  <c r="F17" i="195"/>
  <c r="E17" i="195"/>
  <c r="D17" i="195"/>
  <c r="C17" i="195"/>
  <c r="O16" i="195"/>
  <c r="N16" i="195"/>
  <c r="M16" i="195"/>
  <c r="L16" i="195"/>
  <c r="K16" i="195"/>
  <c r="J16" i="195"/>
  <c r="I16" i="195"/>
  <c r="H16" i="195"/>
  <c r="G16" i="195"/>
  <c r="F16" i="195"/>
  <c r="E16" i="195"/>
  <c r="D16" i="195"/>
  <c r="C16" i="195"/>
  <c r="O15" i="195"/>
  <c r="N15" i="195"/>
  <c r="M15" i="195"/>
  <c r="L15" i="195"/>
  <c r="K15" i="195"/>
  <c r="J15" i="195"/>
  <c r="I15" i="195"/>
  <c r="H15" i="195"/>
  <c r="G15" i="195"/>
  <c r="F15" i="195"/>
  <c r="E15" i="195"/>
  <c r="D15" i="195"/>
  <c r="C15" i="195"/>
  <c r="O32" i="194"/>
  <c r="N32" i="194"/>
  <c r="M32" i="194"/>
  <c r="L32" i="194"/>
  <c r="K32" i="194"/>
  <c r="J32" i="194"/>
  <c r="I32" i="194"/>
  <c r="H32" i="194"/>
  <c r="G32" i="194"/>
  <c r="F32" i="194"/>
  <c r="E32" i="194"/>
  <c r="D32" i="194"/>
  <c r="C32" i="194"/>
  <c r="O31" i="194"/>
  <c r="N31" i="194"/>
  <c r="M31" i="194"/>
  <c r="L31" i="194"/>
  <c r="K31" i="194"/>
  <c r="J31" i="194"/>
  <c r="I31" i="194"/>
  <c r="H31" i="194"/>
  <c r="G31" i="194"/>
  <c r="F31" i="194"/>
  <c r="E31" i="194"/>
  <c r="D31" i="194"/>
  <c r="C31" i="194"/>
  <c r="O30" i="194"/>
  <c r="N30" i="194"/>
  <c r="M30" i="194"/>
  <c r="L30" i="194"/>
  <c r="K30" i="194"/>
  <c r="J30" i="194"/>
  <c r="I30" i="194"/>
  <c r="H30" i="194"/>
  <c r="G30" i="194"/>
  <c r="F30" i="194"/>
  <c r="E30" i="194"/>
  <c r="D30" i="194"/>
  <c r="C30" i="194"/>
  <c r="O29" i="194"/>
  <c r="N29" i="194"/>
  <c r="M29" i="194"/>
  <c r="L29" i="194"/>
  <c r="K29" i="194"/>
  <c r="J29" i="194"/>
  <c r="I29" i="194"/>
  <c r="H29" i="194"/>
  <c r="G29" i="194"/>
  <c r="F29" i="194"/>
  <c r="E29" i="194"/>
  <c r="D29" i="194"/>
  <c r="C29" i="194"/>
  <c r="O28" i="194"/>
  <c r="N28" i="194"/>
  <c r="M28" i="194"/>
  <c r="L28" i="194"/>
  <c r="K28" i="194"/>
  <c r="J28" i="194"/>
  <c r="I28" i="194"/>
  <c r="H28" i="194"/>
  <c r="G28" i="194"/>
  <c r="F28" i="194"/>
  <c r="E28" i="194"/>
  <c r="D28" i="194"/>
  <c r="C28" i="194"/>
  <c r="O24" i="194"/>
  <c r="N24" i="194"/>
  <c r="M24" i="194"/>
  <c r="L24" i="194"/>
  <c r="K24" i="194"/>
  <c r="J24" i="194"/>
  <c r="I24" i="194"/>
  <c r="H24" i="194"/>
  <c r="G24" i="194"/>
  <c r="F24" i="194"/>
  <c r="E24" i="194"/>
  <c r="D24" i="194"/>
  <c r="C24" i="194"/>
  <c r="O23" i="194"/>
  <c r="N23" i="194"/>
  <c r="M23" i="194"/>
  <c r="L23" i="194"/>
  <c r="K23" i="194"/>
  <c r="J23" i="194"/>
  <c r="I23" i="194"/>
  <c r="H23" i="194"/>
  <c r="G23" i="194"/>
  <c r="F23" i="194"/>
  <c r="E23" i="194"/>
  <c r="D23" i="194"/>
  <c r="C23" i="194"/>
  <c r="O22" i="194"/>
  <c r="N22" i="194"/>
  <c r="M22" i="194"/>
  <c r="L22" i="194"/>
  <c r="K22" i="194"/>
  <c r="J22" i="194"/>
  <c r="I22" i="194"/>
  <c r="H22" i="194"/>
  <c r="G22" i="194"/>
  <c r="F22" i="194"/>
  <c r="E22" i="194"/>
  <c r="D22" i="194"/>
  <c r="C22" i="194"/>
  <c r="O21" i="194"/>
  <c r="N21" i="194"/>
  <c r="M21" i="194"/>
  <c r="L21" i="194"/>
  <c r="K21" i="194"/>
  <c r="J21" i="194"/>
  <c r="I21" i="194"/>
  <c r="H21" i="194"/>
  <c r="G21" i="194"/>
  <c r="F21" i="194"/>
  <c r="E21" i="194"/>
  <c r="D21" i="194"/>
  <c r="C21" i="194"/>
  <c r="O20" i="194"/>
  <c r="N20" i="194"/>
  <c r="M20" i="194"/>
  <c r="L20" i="194"/>
  <c r="K20" i="194"/>
  <c r="J20" i="194"/>
  <c r="I20" i="194"/>
  <c r="H20" i="194"/>
  <c r="G20" i="194"/>
  <c r="F20" i="194"/>
  <c r="E20" i="194"/>
  <c r="D20" i="194"/>
  <c r="C20" i="194"/>
  <c r="O19" i="194"/>
  <c r="N19" i="194"/>
  <c r="M19" i="194"/>
  <c r="L19" i="194"/>
  <c r="K19" i="194"/>
  <c r="J19" i="194"/>
  <c r="I19" i="194"/>
  <c r="H19" i="194"/>
  <c r="G19" i="194"/>
  <c r="F19" i="194"/>
  <c r="E19" i="194"/>
  <c r="D19" i="194"/>
  <c r="C19" i="194"/>
  <c r="O18" i="194"/>
  <c r="N18" i="194"/>
  <c r="M18" i="194"/>
  <c r="L18" i="194"/>
  <c r="K18" i="194"/>
  <c r="J18" i="194"/>
  <c r="I18" i="194"/>
  <c r="H18" i="194"/>
  <c r="G18" i="194"/>
  <c r="F18" i="194"/>
  <c r="E18" i="194"/>
  <c r="D18" i="194"/>
  <c r="C18" i="194"/>
  <c r="O17" i="194"/>
  <c r="N17" i="194"/>
  <c r="M17" i="194"/>
  <c r="L17" i="194"/>
  <c r="K17" i="194"/>
  <c r="J17" i="194"/>
  <c r="I17" i="194"/>
  <c r="H17" i="194"/>
  <c r="G17" i="194"/>
  <c r="F17" i="194"/>
  <c r="E17" i="194"/>
  <c r="D17" i="194"/>
  <c r="C17" i="194"/>
  <c r="O16" i="194"/>
  <c r="N16" i="194"/>
  <c r="M16" i="194"/>
  <c r="L16" i="194"/>
  <c r="K16" i="194"/>
  <c r="J16" i="194"/>
  <c r="I16" i="194"/>
  <c r="H16" i="194"/>
  <c r="G16" i="194"/>
  <c r="F16" i="194"/>
  <c r="E16" i="194"/>
  <c r="D16" i="194"/>
  <c r="C16" i="194"/>
  <c r="O15" i="194"/>
  <c r="N15" i="194"/>
  <c r="M15" i="194"/>
  <c r="L15" i="194"/>
  <c r="K15" i="194"/>
  <c r="J15" i="194"/>
  <c r="I15" i="194"/>
  <c r="H15" i="194"/>
  <c r="G15" i="194"/>
  <c r="F15" i="194"/>
  <c r="E15" i="194"/>
  <c r="D15" i="194"/>
  <c r="C15" i="194"/>
  <c r="O32" i="193"/>
  <c r="N32" i="193"/>
  <c r="M32" i="193"/>
  <c r="L32" i="193"/>
  <c r="K32" i="193"/>
  <c r="J32" i="193"/>
  <c r="I32" i="193"/>
  <c r="H32" i="193"/>
  <c r="G32" i="193"/>
  <c r="F32" i="193"/>
  <c r="E32" i="193"/>
  <c r="D32" i="193"/>
  <c r="C32" i="193"/>
  <c r="O31" i="193"/>
  <c r="N31" i="193"/>
  <c r="M31" i="193"/>
  <c r="L31" i="193"/>
  <c r="K31" i="193"/>
  <c r="J31" i="193"/>
  <c r="I31" i="193"/>
  <c r="H31" i="193"/>
  <c r="G31" i="193"/>
  <c r="F31" i="193"/>
  <c r="E31" i="193"/>
  <c r="D31" i="193"/>
  <c r="C31" i="193"/>
  <c r="O30" i="193"/>
  <c r="N30" i="193"/>
  <c r="M30" i="193"/>
  <c r="L30" i="193"/>
  <c r="K30" i="193"/>
  <c r="J30" i="193"/>
  <c r="I30" i="193"/>
  <c r="H30" i="193"/>
  <c r="G30" i="193"/>
  <c r="F30" i="193"/>
  <c r="E30" i="193"/>
  <c r="D30" i="193"/>
  <c r="C30" i="193"/>
  <c r="O29" i="193"/>
  <c r="N29" i="193"/>
  <c r="M29" i="193"/>
  <c r="L29" i="193"/>
  <c r="K29" i="193"/>
  <c r="J29" i="193"/>
  <c r="I29" i="193"/>
  <c r="H29" i="193"/>
  <c r="G29" i="193"/>
  <c r="F29" i="193"/>
  <c r="E29" i="193"/>
  <c r="D29" i="193"/>
  <c r="C29" i="193"/>
  <c r="O28" i="193"/>
  <c r="N28" i="193"/>
  <c r="M28" i="193"/>
  <c r="L28" i="193"/>
  <c r="K28" i="193"/>
  <c r="J28" i="193"/>
  <c r="I28" i="193"/>
  <c r="H28" i="193"/>
  <c r="G28" i="193"/>
  <c r="F28" i="193"/>
  <c r="E28" i="193"/>
  <c r="D28" i="193"/>
  <c r="C28" i="193"/>
  <c r="O24" i="193"/>
  <c r="N24" i="193"/>
  <c r="M24" i="193"/>
  <c r="L24" i="193"/>
  <c r="K24" i="193"/>
  <c r="J24" i="193"/>
  <c r="I24" i="193"/>
  <c r="H24" i="193"/>
  <c r="G24" i="193"/>
  <c r="F24" i="193"/>
  <c r="E24" i="193"/>
  <c r="D24" i="193"/>
  <c r="C24" i="193"/>
  <c r="O23" i="193"/>
  <c r="N23" i="193"/>
  <c r="M23" i="193"/>
  <c r="L23" i="193"/>
  <c r="K23" i="193"/>
  <c r="J23" i="193"/>
  <c r="I23" i="193"/>
  <c r="H23" i="193"/>
  <c r="G23" i="193"/>
  <c r="F23" i="193"/>
  <c r="E23" i="193"/>
  <c r="D23" i="193"/>
  <c r="C23" i="193"/>
  <c r="O22" i="193"/>
  <c r="N22" i="193"/>
  <c r="M22" i="193"/>
  <c r="L22" i="193"/>
  <c r="K22" i="193"/>
  <c r="J22" i="193"/>
  <c r="I22" i="193"/>
  <c r="H22" i="193"/>
  <c r="G22" i="193"/>
  <c r="F22" i="193"/>
  <c r="E22" i="193"/>
  <c r="D22" i="193"/>
  <c r="C22" i="193"/>
  <c r="O21" i="193"/>
  <c r="N21" i="193"/>
  <c r="M21" i="193"/>
  <c r="L21" i="193"/>
  <c r="K21" i="193"/>
  <c r="J21" i="193"/>
  <c r="I21" i="193"/>
  <c r="H21" i="193"/>
  <c r="G21" i="193"/>
  <c r="F21" i="193"/>
  <c r="E21" i="193"/>
  <c r="D21" i="193"/>
  <c r="C21" i="193"/>
  <c r="O20" i="193"/>
  <c r="N20" i="193"/>
  <c r="M20" i="193"/>
  <c r="L20" i="193"/>
  <c r="K20" i="193"/>
  <c r="J20" i="193"/>
  <c r="I20" i="193"/>
  <c r="H20" i="193"/>
  <c r="G20" i="193"/>
  <c r="F20" i="193"/>
  <c r="E20" i="193"/>
  <c r="D20" i="193"/>
  <c r="C20" i="193"/>
  <c r="O19" i="193"/>
  <c r="N19" i="193"/>
  <c r="M19" i="193"/>
  <c r="L19" i="193"/>
  <c r="K19" i="193"/>
  <c r="J19" i="193"/>
  <c r="I19" i="193"/>
  <c r="H19" i="193"/>
  <c r="G19" i="193"/>
  <c r="F19" i="193"/>
  <c r="E19" i="193"/>
  <c r="D19" i="193"/>
  <c r="C19" i="193"/>
  <c r="O18" i="193"/>
  <c r="N18" i="193"/>
  <c r="M18" i="193"/>
  <c r="L18" i="193"/>
  <c r="K18" i="193"/>
  <c r="J18" i="193"/>
  <c r="I18" i="193"/>
  <c r="H18" i="193"/>
  <c r="G18" i="193"/>
  <c r="F18" i="193"/>
  <c r="E18" i="193"/>
  <c r="D18" i="193"/>
  <c r="C18" i="193"/>
  <c r="O17" i="193"/>
  <c r="N17" i="193"/>
  <c r="M17" i="193"/>
  <c r="L17" i="193"/>
  <c r="K17" i="193"/>
  <c r="J17" i="193"/>
  <c r="I17" i="193"/>
  <c r="H17" i="193"/>
  <c r="G17" i="193"/>
  <c r="F17" i="193"/>
  <c r="E17" i="193"/>
  <c r="D17" i="193"/>
  <c r="C17" i="193"/>
  <c r="O16" i="193"/>
  <c r="N16" i="193"/>
  <c r="M16" i="193"/>
  <c r="L16" i="193"/>
  <c r="K16" i="193"/>
  <c r="J16" i="193"/>
  <c r="I16" i="193"/>
  <c r="H16" i="193"/>
  <c r="G16" i="193"/>
  <c r="F16" i="193"/>
  <c r="E16" i="193"/>
  <c r="D16" i="193"/>
  <c r="C16" i="193"/>
  <c r="O15" i="193"/>
  <c r="N15" i="193"/>
  <c r="M15" i="193"/>
  <c r="L15" i="193"/>
  <c r="K15" i="193"/>
  <c r="J15" i="193"/>
  <c r="I15" i="193"/>
  <c r="H15" i="193"/>
  <c r="G15" i="193"/>
  <c r="F15" i="193"/>
  <c r="E15" i="193"/>
  <c r="D15" i="193"/>
  <c r="C15" i="193"/>
  <c r="O32" i="192"/>
  <c r="N32" i="192"/>
  <c r="M32" i="192"/>
  <c r="L32" i="192"/>
  <c r="K32" i="192"/>
  <c r="J32" i="192"/>
  <c r="I32" i="192"/>
  <c r="H32" i="192"/>
  <c r="G32" i="192"/>
  <c r="F32" i="192"/>
  <c r="E32" i="192"/>
  <c r="D32" i="192"/>
  <c r="C32" i="192"/>
  <c r="O31" i="192"/>
  <c r="N31" i="192"/>
  <c r="M31" i="192"/>
  <c r="L31" i="192"/>
  <c r="K31" i="192"/>
  <c r="J31" i="192"/>
  <c r="I31" i="192"/>
  <c r="H31" i="192"/>
  <c r="G31" i="192"/>
  <c r="F31" i="192"/>
  <c r="E31" i="192"/>
  <c r="D31" i="192"/>
  <c r="C31" i="192"/>
  <c r="O30" i="192"/>
  <c r="N30" i="192"/>
  <c r="M30" i="192"/>
  <c r="L30" i="192"/>
  <c r="K30" i="192"/>
  <c r="J30" i="192"/>
  <c r="I30" i="192"/>
  <c r="H30" i="192"/>
  <c r="G30" i="192"/>
  <c r="F30" i="192"/>
  <c r="E30" i="192"/>
  <c r="D30" i="192"/>
  <c r="C30" i="192"/>
  <c r="O29" i="192"/>
  <c r="N29" i="192"/>
  <c r="M29" i="192"/>
  <c r="L29" i="192"/>
  <c r="K29" i="192"/>
  <c r="J29" i="192"/>
  <c r="I29" i="192"/>
  <c r="H29" i="192"/>
  <c r="G29" i="192"/>
  <c r="F29" i="192"/>
  <c r="E29" i="192"/>
  <c r="D29" i="192"/>
  <c r="C29" i="192"/>
  <c r="O28" i="192"/>
  <c r="N28" i="192"/>
  <c r="M28" i="192"/>
  <c r="L28" i="192"/>
  <c r="K28" i="192"/>
  <c r="J28" i="192"/>
  <c r="I28" i="192"/>
  <c r="H28" i="192"/>
  <c r="G28" i="192"/>
  <c r="F28" i="192"/>
  <c r="E28" i="192"/>
  <c r="D28" i="192"/>
  <c r="C28" i="192"/>
  <c r="O24" i="192"/>
  <c r="N24" i="192"/>
  <c r="M24" i="192"/>
  <c r="L24" i="192"/>
  <c r="K24" i="192"/>
  <c r="J24" i="192"/>
  <c r="I24" i="192"/>
  <c r="H24" i="192"/>
  <c r="G24" i="192"/>
  <c r="F24" i="192"/>
  <c r="E24" i="192"/>
  <c r="D24" i="192"/>
  <c r="C24" i="192"/>
  <c r="O23" i="192"/>
  <c r="N23" i="192"/>
  <c r="M23" i="192"/>
  <c r="L23" i="192"/>
  <c r="K23" i="192"/>
  <c r="J23" i="192"/>
  <c r="I23" i="192"/>
  <c r="H23" i="192"/>
  <c r="G23" i="192"/>
  <c r="F23" i="192"/>
  <c r="E23" i="192"/>
  <c r="D23" i="192"/>
  <c r="C23" i="192"/>
  <c r="O22" i="192"/>
  <c r="N22" i="192"/>
  <c r="M22" i="192"/>
  <c r="L22" i="192"/>
  <c r="K22" i="192"/>
  <c r="J22" i="192"/>
  <c r="I22" i="192"/>
  <c r="H22" i="192"/>
  <c r="G22" i="192"/>
  <c r="F22" i="192"/>
  <c r="E22" i="192"/>
  <c r="D22" i="192"/>
  <c r="C22" i="192"/>
  <c r="O21" i="192"/>
  <c r="N21" i="192"/>
  <c r="M21" i="192"/>
  <c r="L21" i="192"/>
  <c r="K21" i="192"/>
  <c r="J21" i="192"/>
  <c r="I21" i="192"/>
  <c r="H21" i="192"/>
  <c r="G21" i="192"/>
  <c r="F21" i="192"/>
  <c r="E21" i="192"/>
  <c r="D21" i="192"/>
  <c r="C21" i="192"/>
  <c r="O20" i="192"/>
  <c r="N20" i="192"/>
  <c r="M20" i="192"/>
  <c r="L20" i="192"/>
  <c r="K20" i="192"/>
  <c r="J20" i="192"/>
  <c r="I20" i="192"/>
  <c r="H20" i="192"/>
  <c r="G20" i="192"/>
  <c r="F20" i="192"/>
  <c r="E20" i="192"/>
  <c r="D20" i="192"/>
  <c r="C20" i="192"/>
  <c r="O19" i="192"/>
  <c r="N19" i="192"/>
  <c r="M19" i="192"/>
  <c r="L19" i="192"/>
  <c r="K19" i="192"/>
  <c r="J19" i="192"/>
  <c r="I19" i="192"/>
  <c r="H19" i="192"/>
  <c r="G19" i="192"/>
  <c r="F19" i="192"/>
  <c r="E19" i="192"/>
  <c r="D19" i="192"/>
  <c r="C19" i="192"/>
  <c r="O18" i="192"/>
  <c r="N18" i="192"/>
  <c r="M18" i="192"/>
  <c r="L18" i="192"/>
  <c r="K18" i="192"/>
  <c r="J18" i="192"/>
  <c r="I18" i="192"/>
  <c r="H18" i="192"/>
  <c r="G18" i="192"/>
  <c r="F18" i="192"/>
  <c r="E18" i="192"/>
  <c r="D18" i="192"/>
  <c r="C18" i="192"/>
  <c r="O17" i="192"/>
  <c r="N17" i="192"/>
  <c r="M17" i="192"/>
  <c r="L17" i="192"/>
  <c r="K17" i="192"/>
  <c r="J17" i="192"/>
  <c r="I17" i="192"/>
  <c r="H17" i="192"/>
  <c r="G17" i="192"/>
  <c r="F17" i="192"/>
  <c r="E17" i="192"/>
  <c r="D17" i="192"/>
  <c r="C17" i="192"/>
  <c r="O16" i="192"/>
  <c r="N16" i="192"/>
  <c r="M16" i="192"/>
  <c r="L16" i="192"/>
  <c r="K16" i="192"/>
  <c r="J16" i="192"/>
  <c r="I16" i="192"/>
  <c r="H16" i="192"/>
  <c r="G16" i="192"/>
  <c r="F16" i="192"/>
  <c r="E16" i="192"/>
  <c r="D16" i="192"/>
  <c r="C16" i="192"/>
  <c r="O15" i="192"/>
  <c r="N15" i="192"/>
  <c r="M15" i="192"/>
  <c r="L15" i="192"/>
  <c r="K15" i="192"/>
  <c r="J15" i="192"/>
  <c r="I15" i="192"/>
  <c r="H15" i="192"/>
  <c r="G15" i="192"/>
  <c r="F15" i="192"/>
  <c r="E15" i="192"/>
  <c r="D15" i="192"/>
  <c r="C15" i="192"/>
  <c r="O32" i="191"/>
  <c r="N32" i="191"/>
  <c r="M32" i="191"/>
  <c r="L32" i="191"/>
  <c r="K32" i="191"/>
  <c r="J32" i="191"/>
  <c r="I32" i="191"/>
  <c r="H32" i="191"/>
  <c r="G32" i="191"/>
  <c r="F32" i="191"/>
  <c r="E32" i="191"/>
  <c r="D32" i="191"/>
  <c r="C32" i="191"/>
  <c r="O31" i="191"/>
  <c r="N31" i="191"/>
  <c r="M31" i="191"/>
  <c r="L31" i="191"/>
  <c r="K31" i="191"/>
  <c r="J31" i="191"/>
  <c r="I31" i="191"/>
  <c r="H31" i="191"/>
  <c r="G31" i="191"/>
  <c r="F31" i="191"/>
  <c r="E31" i="191"/>
  <c r="D31" i="191"/>
  <c r="C31" i="191"/>
  <c r="O30" i="191"/>
  <c r="N30" i="191"/>
  <c r="M30" i="191"/>
  <c r="L30" i="191"/>
  <c r="K30" i="191"/>
  <c r="J30" i="191"/>
  <c r="I30" i="191"/>
  <c r="H30" i="191"/>
  <c r="G30" i="191"/>
  <c r="F30" i="191"/>
  <c r="E30" i="191"/>
  <c r="D30" i="191"/>
  <c r="C30" i="191"/>
  <c r="O29" i="191"/>
  <c r="N29" i="191"/>
  <c r="M29" i="191"/>
  <c r="L29" i="191"/>
  <c r="K29" i="191"/>
  <c r="J29" i="191"/>
  <c r="I29" i="191"/>
  <c r="H29" i="191"/>
  <c r="G29" i="191"/>
  <c r="F29" i="191"/>
  <c r="E29" i="191"/>
  <c r="D29" i="191"/>
  <c r="C29" i="191"/>
  <c r="O28" i="191"/>
  <c r="N28" i="191"/>
  <c r="M28" i="191"/>
  <c r="L28" i="191"/>
  <c r="K28" i="191"/>
  <c r="J28" i="191"/>
  <c r="I28" i="191"/>
  <c r="H28" i="191"/>
  <c r="G28" i="191"/>
  <c r="F28" i="191"/>
  <c r="E28" i="191"/>
  <c r="D28" i="191"/>
  <c r="C28" i="191"/>
  <c r="O24" i="191"/>
  <c r="N24" i="191"/>
  <c r="M24" i="191"/>
  <c r="L24" i="191"/>
  <c r="K24" i="191"/>
  <c r="J24" i="191"/>
  <c r="I24" i="191"/>
  <c r="H24" i="191"/>
  <c r="G24" i="191"/>
  <c r="F24" i="191"/>
  <c r="E24" i="191"/>
  <c r="D24" i="191"/>
  <c r="C24" i="191"/>
  <c r="O23" i="191"/>
  <c r="N23" i="191"/>
  <c r="M23" i="191"/>
  <c r="L23" i="191"/>
  <c r="K23" i="191"/>
  <c r="J23" i="191"/>
  <c r="I23" i="191"/>
  <c r="H23" i="191"/>
  <c r="G23" i="191"/>
  <c r="F23" i="191"/>
  <c r="E23" i="191"/>
  <c r="D23" i="191"/>
  <c r="C23" i="191"/>
  <c r="O22" i="191"/>
  <c r="N22" i="191"/>
  <c r="M22" i="191"/>
  <c r="L22" i="191"/>
  <c r="K22" i="191"/>
  <c r="J22" i="191"/>
  <c r="I22" i="191"/>
  <c r="H22" i="191"/>
  <c r="G22" i="191"/>
  <c r="F22" i="191"/>
  <c r="E22" i="191"/>
  <c r="D22" i="191"/>
  <c r="C22" i="191"/>
  <c r="O21" i="191"/>
  <c r="N21" i="191"/>
  <c r="M21" i="191"/>
  <c r="L21" i="191"/>
  <c r="K21" i="191"/>
  <c r="J21" i="191"/>
  <c r="I21" i="191"/>
  <c r="H21" i="191"/>
  <c r="G21" i="191"/>
  <c r="F21" i="191"/>
  <c r="E21" i="191"/>
  <c r="D21" i="191"/>
  <c r="C21" i="191"/>
  <c r="O20" i="191"/>
  <c r="N20" i="191"/>
  <c r="M20" i="191"/>
  <c r="L20" i="191"/>
  <c r="K20" i="191"/>
  <c r="J20" i="191"/>
  <c r="I20" i="191"/>
  <c r="H20" i="191"/>
  <c r="G20" i="191"/>
  <c r="F20" i="191"/>
  <c r="E20" i="191"/>
  <c r="D20" i="191"/>
  <c r="C20" i="191"/>
  <c r="O19" i="191"/>
  <c r="N19" i="191"/>
  <c r="M19" i="191"/>
  <c r="L19" i="191"/>
  <c r="K19" i="191"/>
  <c r="J19" i="191"/>
  <c r="I19" i="191"/>
  <c r="H19" i="191"/>
  <c r="G19" i="191"/>
  <c r="F19" i="191"/>
  <c r="E19" i="191"/>
  <c r="D19" i="191"/>
  <c r="C19" i="191"/>
  <c r="O18" i="191"/>
  <c r="N18" i="191"/>
  <c r="M18" i="191"/>
  <c r="L18" i="191"/>
  <c r="K18" i="191"/>
  <c r="J18" i="191"/>
  <c r="I18" i="191"/>
  <c r="H18" i="191"/>
  <c r="G18" i="191"/>
  <c r="F18" i="191"/>
  <c r="E18" i="191"/>
  <c r="D18" i="191"/>
  <c r="C18" i="191"/>
  <c r="O17" i="191"/>
  <c r="N17" i="191"/>
  <c r="M17" i="191"/>
  <c r="L17" i="191"/>
  <c r="K17" i="191"/>
  <c r="J17" i="191"/>
  <c r="I17" i="191"/>
  <c r="H17" i="191"/>
  <c r="G17" i="191"/>
  <c r="F17" i="191"/>
  <c r="E17" i="191"/>
  <c r="D17" i="191"/>
  <c r="C17" i="191"/>
  <c r="O16" i="191"/>
  <c r="N16" i="191"/>
  <c r="M16" i="191"/>
  <c r="L16" i="191"/>
  <c r="K16" i="191"/>
  <c r="J16" i="191"/>
  <c r="I16" i="191"/>
  <c r="H16" i="191"/>
  <c r="G16" i="191"/>
  <c r="F16" i="191"/>
  <c r="E16" i="191"/>
  <c r="D16" i="191"/>
  <c r="C16" i="191"/>
  <c r="O15" i="191"/>
  <c r="N15" i="191"/>
  <c r="M15" i="191"/>
  <c r="L15" i="191"/>
  <c r="K15" i="191"/>
  <c r="J15" i="191"/>
  <c r="I15" i="191"/>
  <c r="H15" i="191"/>
  <c r="G15" i="191"/>
  <c r="F15" i="191"/>
  <c r="E15" i="191"/>
  <c r="D15" i="191"/>
  <c r="C15" i="191"/>
  <c r="O32" i="190"/>
  <c r="N32" i="190"/>
  <c r="M32" i="190"/>
  <c r="L32" i="190"/>
  <c r="K32" i="190"/>
  <c r="J32" i="190"/>
  <c r="I32" i="190"/>
  <c r="H32" i="190"/>
  <c r="G32" i="190"/>
  <c r="F32" i="190"/>
  <c r="E32" i="190"/>
  <c r="D32" i="190"/>
  <c r="C32" i="190"/>
  <c r="O31" i="190"/>
  <c r="N31" i="190"/>
  <c r="M31" i="190"/>
  <c r="L31" i="190"/>
  <c r="K31" i="190"/>
  <c r="J31" i="190"/>
  <c r="I31" i="190"/>
  <c r="H31" i="190"/>
  <c r="G31" i="190"/>
  <c r="F31" i="190"/>
  <c r="E31" i="190"/>
  <c r="D31" i="190"/>
  <c r="C31" i="190"/>
  <c r="O30" i="190"/>
  <c r="N30" i="190"/>
  <c r="M30" i="190"/>
  <c r="L30" i="190"/>
  <c r="K30" i="190"/>
  <c r="J30" i="190"/>
  <c r="I30" i="190"/>
  <c r="H30" i="190"/>
  <c r="G30" i="190"/>
  <c r="F30" i="190"/>
  <c r="E30" i="190"/>
  <c r="D30" i="190"/>
  <c r="C30" i="190"/>
  <c r="O29" i="190"/>
  <c r="N29" i="190"/>
  <c r="M29" i="190"/>
  <c r="L29" i="190"/>
  <c r="K29" i="190"/>
  <c r="J29" i="190"/>
  <c r="I29" i="190"/>
  <c r="H29" i="190"/>
  <c r="G29" i="190"/>
  <c r="F29" i="190"/>
  <c r="E29" i="190"/>
  <c r="D29" i="190"/>
  <c r="C29" i="190"/>
  <c r="O28" i="190"/>
  <c r="N28" i="190"/>
  <c r="M28" i="190"/>
  <c r="L28" i="190"/>
  <c r="K28" i="190"/>
  <c r="J28" i="190"/>
  <c r="I28" i="190"/>
  <c r="H28" i="190"/>
  <c r="G28" i="190"/>
  <c r="F28" i="190"/>
  <c r="E28" i="190"/>
  <c r="D28" i="190"/>
  <c r="C28" i="190"/>
  <c r="O24" i="190"/>
  <c r="N24" i="190"/>
  <c r="M24" i="190"/>
  <c r="L24" i="190"/>
  <c r="K24" i="190"/>
  <c r="J24" i="190"/>
  <c r="I24" i="190"/>
  <c r="H24" i="190"/>
  <c r="G24" i="190"/>
  <c r="F24" i="190"/>
  <c r="E24" i="190"/>
  <c r="D24" i="190"/>
  <c r="C24" i="190"/>
  <c r="O23" i="190"/>
  <c r="N23" i="190"/>
  <c r="M23" i="190"/>
  <c r="L23" i="190"/>
  <c r="K23" i="190"/>
  <c r="J23" i="190"/>
  <c r="I23" i="190"/>
  <c r="H23" i="190"/>
  <c r="G23" i="190"/>
  <c r="F23" i="190"/>
  <c r="E23" i="190"/>
  <c r="D23" i="190"/>
  <c r="C23" i="190"/>
  <c r="O22" i="190"/>
  <c r="N22" i="190"/>
  <c r="M22" i="190"/>
  <c r="L22" i="190"/>
  <c r="K22" i="190"/>
  <c r="J22" i="190"/>
  <c r="I22" i="190"/>
  <c r="H22" i="190"/>
  <c r="G22" i="190"/>
  <c r="F22" i="190"/>
  <c r="E22" i="190"/>
  <c r="D22" i="190"/>
  <c r="C22" i="190"/>
  <c r="O21" i="190"/>
  <c r="N21" i="190"/>
  <c r="M21" i="190"/>
  <c r="L21" i="190"/>
  <c r="K21" i="190"/>
  <c r="J21" i="190"/>
  <c r="I21" i="190"/>
  <c r="H21" i="190"/>
  <c r="G21" i="190"/>
  <c r="F21" i="190"/>
  <c r="E21" i="190"/>
  <c r="D21" i="190"/>
  <c r="C21" i="190"/>
  <c r="O20" i="190"/>
  <c r="N20" i="190"/>
  <c r="M20" i="190"/>
  <c r="L20" i="190"/>
  <c r="K20" i="190"/>
  <c r="J20" i="190"/>
  <c r="I20" i="190"/>
  <c r="H20" i="190"/>
  <c r="G20" i="190"/>
  <c r="F20" i="190"/>
  <c r="E20" i="190"/>
  <c r="D20" i="190"/>
  <c r="C20" i="190"/>
  <c r="O19" i="190"/>
  <c r="N19" i="190"/>
  <c r="M19" i="190"/>
  <c r="L19" i="190"/>
  <c r="K19" i="190"/>
  <c r="J19" i="190"/>
  <c r="I19" i="190"/>
  <c r="H19" i="190"/>
  <c r="G19" i="190"/>
  <c r="F19" i="190"/>
  <c r="E19" i="190"/>
  <c r="D19" i="190"/>
  <c r="C19" i="190"/>
  <c r="O18" i="190"/>
  <c r="N18" i="190"/>
  <c r="M18" i="190"/>
  <c r="L18" i="190"/>
  <c r="K18" i="190"/>
  <c r="J18" i="190"/>
  <c r="I18" i="190"/>
  <c r="H18" i="190"/>
  <c r="G18" i="190"/>
  <c r="F18" i="190"/>
  <c r="E18" i="190"/>
  <c r="D18" i="190"/>
  <c r="C18" i="190"/>
  <c r="O17" i="190"/>
  <c r="N17" i="190"/>
  <c r="M17" i="190"/>
  <c r="L17" i="190"/>
  <c r="K17" i="190"/>
  <c r="J17" i="190"/>
  <c r="I17" i="190"/>
  <c r="H17" i="190"/>
  <c r="G17" i="190"/>
  <c r="F17" i="190"/>
  <c r="E17" i="190"/>
  <c r="D17" i="190"/>
  <c r="C17" i="190"/>
  <c r="O16" i="190"/>
  <c r="N16" i="190"/>
  <c r="M16" i="190"/>
  <c r="L16" i="190"/>
  <c r="K16" i="190"/>
  <c r="J16" i="190"/>
  <c r="I16" i="190"/>
  <c r="H16" i="190"/>
  <c r="G16" i="190"/>
  <c r="F16" i="190"/>
  <c r="E16" i="190"/>
  <c r="D16" i="190"/>
  <c r="C16" i="190"/>
  <c r="O15" i="190"/>
  <c r="N15" i="190"/>
  <c r="M15" i="190"/>
  <c r="L15" i="190"/>
  <c r="K15" i="190"/>
  <c r="J15" i="190"/>
  <c r="I15" i="190"/>
  <c r="H15" i="190"/>
  <c r="G15" i="190"/>
  <c r="F15" i="190"/>
  <c r="E15" i="190"/>
  <c r="D15" i="190"/>
  <c r="C15" i="190"/>
  <c r="O32" i="189"/>
  <c r="N32" i="189"/>
  <c r="M32" i="189"/>
  <c r="L32" i="189"/>
  <c r="K32" i="189"/>
  <c r="J32" i="189"/>
  <c r="I32" i="189"/>
  <c r="H32" i="189"/>
  <c r="G32" i="189"/>
  <c r="F32" i="189"/>
  <c r="E32" i="189"/>
  <c r="D32" i="189"/>
  <c r="C32" i="189"/>
  <c r="O31" i="189"/>
  <c r="N31" i="189"/>
  <c r="M31" i="189"/>
  <c r="L31" i="189"/>
  <c r="K31" i="189"/>
  <c r="J31" i="189"/>
  <c r="I31" i="189"/>
  <c r="H31" i="189"/>
  <c r="G31" i="189"/>
  <c r="F31" i="189"/>
  <c r="E31" i="189"/>
  <c r="D31" i="189"/>
  <c r="C31" i="189"/>
  <c r="O30" i="189"/>
  <c r="N30" i="189"/>
  <c r="M30" i="189"/>
  <c r="L30" i="189"/>
  <c r="K30" i="189"/>
  <c r="J30" i="189"/>
  <c r="I30" i="189"/>
  <c r="H30" i="189"/>
  <c r="G30" i="189"/>
  <c r="F30" i="189"/>
  <c r="E30" i="189"/>
  <c r="D30" i="189"/>
  <c r="C30" i="189"/>
  <c r="O29" i="189"/>
  <c r="N29" i="189"/>
  <c r="M29" i="189"/>
  <c r="L29" i="189"/>
  <c r="K29" i="189"/>
  <c r="J29" i="189"/>
  <c r="I29" i="189"/>
  <c r="H29" i="189"/>
  <c r="G29" i="189"/>
  <c r="F29" i="189"/>
  <c r="E29" i="189"/>
  <c r="D29" i="189"/>
  <c r="C29" i="189"/>
  <c r="O28" i="189"/>
  <c r="N28" i="189"/>
  <c r="M28" i="189"/>
  <c r="L28" i="189"/>
  <c r="K28" i="189"/>
  <c r="J28" i="189"/>
  <c r="I28" i="189"/>
  <c r="H28" i="189"/>
  <c r="G28" i="189"/>
  <c r="F28" i="189"/>
  <c r="E28" i="189"/>
  <c r="D28" i="189"/>
  <c r="C28" i="189"/>
  <c r="O24" i="189"/>
  <c r="N24" i="189"/>
  <c r="M24" i="189"/>
  <c r="L24" i="189"/>
  <c r="K24" i="189"/>
  <c r="J24" i="189"/>
  <c r="I24" i="189"/>
  <c r="H24" i="189"/>
  <c r="G24" i="189"/>
  <c r="F24" i="189"/>
  <c r="E24" i="189"/>
  <c r="D24" i="189"/>
  <c r="C24" i="189"/>
  <c r="O23" i="189"/>
  <c r="N23" i="189"/>
  <c r="M23" i="189"/>
  <c r="L23" i="189"/>
  <c r="K23" i="189"/>
  <c r="J23" i="189"/>
  <c r="I23" i="189"/>
  <c r="H23" i="189"/>
  <c r="G23" i="189"/>
  <c r="F23" i="189"/>
  <c r="E23" i="189"/>
  <c r="D23" i="189"/>
  <c r="C23" i="189"/>
  <c r="O22" i="189"/>
  <c r="N22" i="189"/>
  <c r="M22" i="189"/>
  <c r="L22" i="189"/>
  <c r="K22" i="189"/>
  <c r="J22" i="189"/>
  <c r="I22" i="189"/>
  <c r="H22" i="189"/>
  <c r="G22" i="189"/>
  <c r="F22" i="189"/>
  <c r="E22" i="189"/>
  <c r="D22" i="189"/>
  <c r="C22" i="189"/>
  <c r="O21" i="189"/>
  <c r="N21" i="189"/>
  <c r="M21" i="189"/>
  <c r="L21" i="189"/>
  <c r="K21" i="189"/>
  <c r="J21" i="189"/>
  <c r="I21" i="189"/>
  <c r="H21" i="189"/>
  <c r="G21" i="189"/>
  <c r="F21" i="189"/>
  <c r="E21" i="189"/>
  <c r="D21" i="189"/>
  <c r="C21" i="189"/>
  <c r="O20" i="189"/>
  <c r="N20" i="189"/>
  <c r="M20" i="189"/>
  <c r="L20" i="189"/>
  <c r="K20" i="189"/>
  <c r="J20" i="189"/>
  <c r="I20" i="189"/>
  <c r="H20" i="189"/>
  <c r="G20" i="189"/>
  <c r="F20" i="189"/>
  <c r="E20" i="189"/>
  <c r="D20" i="189"/>
  <c r="C20" i="189"/>
  <c r="O19" i="189"/>
  <c r="N19" i="189"/>
  <c r="M19" i="189"/>
  <c r="L19" i="189"/>
  <c r="K19" i="189"/>
  <c r="J19" i="189"/>
  <c r="I19" i="189"/>
  <c r="H19" i="189"/>
  <c r="G19" i="189"/>
  <c r="F19" i="189"/>
  <c r="E19" i="189"/>
  <c r="D19" i="189"/>
  <c r="C19" i="189"/>
  <c r="O18" i="189"/>
  <c r="N18" i="189"/>
  <c r="M18" i="189"/>
  <c r="L18" i="189"/>
  <c r="K18" i="189"/>
  <c r="J18" i="189"/>
  <c r="I18" i="189"/>
  <c r="H18" i="189"/>
  <c r="G18" i="189"/>
  <c r="F18" i="189"/>
  <c r="E18" i="189"/>
  <c r="D18" i="189"/>
  <c r="C18" i="189"/>
  <c r="O17" i="189"/>
  <c r="N17" i="189"/>
  <c r="M17" i="189"/>
  <c r="L17" i="189"/>
  <c r="K17" i="189"/>
  <c r="J17" i="189"/>
  <c r="I17" i="189"/>
  <c r="H17" i="189"/>
  <c r="G17" i="189"/>
  <c r="F17" i="189"/>
  <c r="E17" i="189"/>
  <c r="D17" i="189"/>
  <c r="C17" i="189"/>
  <c r="O16" i="189"/>
  <c r="N16" i="189"/>
  <c r="M16" i="189"/>
  <c r="L16" i="189"/>
  <c r="K16" i="189"/>
  <c r="J16" i="189"/>
  <c r="I16" i="189"/>
  <c r="H16" i="189"/>
  <c r="G16" i="189"/>
  <c r="F16" i="189"/>
  <c r="E16" i="189"/>
  <c r="D16" i="189"/>
  <c r="C16" i="189"/>
  <c r="O15" i="189"/>
  <c r="N15" i="189"/>
  <c r="M15" i="189"/>
  <c r="L15" i="189"/>
  <c r="K15" i="189"/>
  <c r="J15" i="189"/>
  <c r="I15" i="189"/>
  <c r="H15" i="189"/>
  <c r="G15" i="189"/>
  <c r="F15" i="189"/>
  <c r="E15" i="189"/>
  <c r="D15" i="189"/>
  <c r="C15" i="189"/>
  <c r="O32" i="188"/>
  <c r="N32" i="188"/>
  <c r="M32" i="188"/>
  <c r="L32" i="188"/>
  <c r="K32" i="188"/>
  <c r="J32" i="188"/>
  <c r="I32" i="188"/>
  <c r="H32" i="188"/>
  <c r="G32" i="188"/>
  <c r="F32" i="188"/>
  <c r="E32" i="188"/>
  <c r="D32" i="188"/>
  <c r="C32" i="188"/>
  <c r="O31" i="188"/>
  <c r="N31" i="188"/>
  <c r="M31" i="188"/>
  <c r="L31" i="188"/>
  <c r="K31" i="188"/>
  <c r="J31" i="188"/>
  <c r="I31" i="188"/>
  <c r="H31" i="188"/>
  <c r="G31" i="188"/>
  <c r="F31" i="188"/>
  <c r="E31" i="188"/>
  <c r="D31" i="188"/>
  <c r="C31" i="188"/>
  <c r="O30" i="188"/>
  <c r="N30" i="188"/>
  <c r="M30" i="188"/>
  <c r="L30" i="188"/>
  <c r="K30" i="188"/>
  <c r="J30" i="188"/>
  <c r="I30" i="188"/>
  <c r="H30" i="188"/>
  <c r="G30" i="188"/>
  <c r="F30" i="188"/>
  <c r="E30" i="188"/>
  <c r="D30" i="188"/>
  <c r="C30" i="188"/>
  <c r="O29" i="188"/>
  <c r="N29" i="188"/>
  <c r="M29" i="188"/>
  <c r="L29" i="188"/>
  <c r="K29" i="188"/>
  <c r="J29" i="188"/>
  <c r="I29" i="188"/>
  <c r="H29" i="188"/>
  <c r="G29" i="188"/>
  <c r="F29" i="188"/>
  <c r="E29" i="188"/>
  <c r="D29" i="188"/>
  <c r="C29" i="188"/>
  <c r="O28" i="188"/>
  <c r="N28" i="188"/>
  <c r="M28" i="188"/>
  <c r="L28" i="188"/>
  <c r="K28" i="188"/>
  <c r="J28" i="188"/>
  <c r="I28" i="188"/>
  <c r="H28" i="188"/>
  <c r="G28" i="188"/>
  <c r="F28" i="188"/>
  <c r="E28" i="188"/>
  <c r="D28" i="188"/>
  <c r="C28" i="188"/>
  <c r="O24" i="188"/>
  <c r="N24" i="188"/>
  <c r="M24" i="188"/>
  <c r="L24" i="188"/>
  <c r="K24" i="188"/>
  <c r="J24" i="188"/>
  <c r="I24" i="188"/>
  <c r="H24" i="188"/>
  <c r="G24" i="188"/>
  <c r="F24" i="188"/>
  <c r="E24" i="188"/>
  <c r="D24" i="188"/>
  <c r="C24" i="188"/>
  <c r="O23" i="188"/>
  <c r="N23" i="188"/>
  <c r="M23" i="188"/>
  <c r="L23" i="188"/>
  <c r="K23" i="188"/>
  <c r="J23" i="188"/>
  <c r="I23" i="188"/>
  <c r="H23" i="188"/>
  <c r="G23" i="188"/>
  <c r="F23" i="188"/>
  <c r="E23" i="188"/>
  <c r="D23" i="188"/>
  <c r="C23" i="188"/>
  <c r="O22" i="188"/>
  <c r="N22" i="188"/>
  <c r="M22" i="188"/>
  <c r="L22" i="188"/>
  <c r="K22" i="188"/>
  <c r="J22" i="188"/>
  <c r="I22" i="188"/>
  <c r="H22" i="188"/>
  <c r="G22" i="188"/>
  <c r="F22" i="188"/>
  <c r="E22" i="188"/>
  <c r="D22" i="188"/>
  <c r="C22" i="188"/>
  <c r="O21" i="188"/>
  <c r="N21" i="188"/>
  <c r="M21" i="188"/>
  <c r="L21" i="188"/>
  <c r="K21" i="188"/>
  <c r="J21" i="188"/>
  <c r="I21" i="188"/>
  <c r="H21" i="188"/>
  <c r="G21" i="188"/>
  <c r="F21" i="188"/>
  <c r="E21" i="188"/>
  <c r="D21" i="188"/>
  <c r="C21" i="188"/>
  <c r="O20" i="188"/>
  <c r="N20" i="188"/>
  <c r="M20" i="188"/>
  <c r="L20" i="188"/>
  <c r="K20" i="188"/>
  <c r="J20" i="188"/>
  <c r="I20" i="188"/>
  <c r="H20" i="188"/>
  <c r="G20" i="188"/>
  <c r="F20" i="188"/>
  <c r="E20" i="188"/>
  <c r="D20" i="188"/>
  <c r="C20" i="188"/>
  <c r="O19" i="188"/>
  <c r="N19" i="188"/>
  <c r="M19" i="188"/>
  <c r="L19" i="188"/>
  <c r="K19" i="188"/>
  <c r="J19" i="188"/>
  <c r="I19" i="188"/>
  <c r="H19" i="188"/>
  <c r="G19" i="188"/>
  <c r="F19" i="188"/>
  <c r="E19" i="188"/>
  <c r="D19" i="188"/>
  <c r="C19" i="188"/>
  <c r="O18" i="188"/>
  <c r="N18" i="188"/>
  <c r="M18" i="188"/>
  <c r="L18" i="188"/>
  <c r="K18" i="188"/>
  <c r="J18" i="188"/>
  <c r="I18" i="188"/>
  <c r="H18" i="188"/>
  <c r="G18" i="188"/>
  <c r="F18" i="188"/>
  <c r="E18" i="188"/>
  <c r="D18" i="188"/>
  <c r="C18" i="188"/>
  <c r="O17" i="188"/>
  <c r="N17" i="188"/>
  <c r="M17" i="188"/>
  <c r="L17" i="188"/>
  <c r="K17" i="188"/>
  <c r="J17" i="188"/>
  <c r="I17" i="188"/>
  <c r="H17" i="188"/>
  <c r="G17" i="188"/>
  <c r="F17" i="188"/>
  <c r="E17" i="188"/>
  <c r="D17" i="188"/>
  <c r="C17" i="188"/>
  <c r="O16" i="188"/>
  <c r="N16" i="188"/>
  <c r="M16" i="188"/>
  <c r="L16" i="188"/>
  <c r="K16" i="188"/>
  <c r="J16" i="188"/>
  <c r="I16" i="188"/>
  <c r="H16" i="188"/>
  <c r="G16" i="188"/>
  <c r="F16" i="188"/>
  <c r="E16" i="188"/>
  <c r="D16" i="188"/>
  <c r="C16" i="188"/>
  <c r="O15" i="188"/>
  <c r="N15" i="188"/>
  <c r="M15" i="188"/>
  <c r="L15" i="188"/>
  <c r="K15" i="188"/>
  <c r="J15" i="188"/>
  <c r="I15" i="188"/>
  <c r="H15" i="188"/>
  <c r="G15" i="188"/>
  <c r="F15" i="188"/>
  <c r="E15" i="188"/>
  <c r="D15" i="188"/>
  <c r="C15" i="188"/>
  <c r="O32" i="187"/>
  <c r="N32" i="187"/>
  <c r="M32" i="187"/>
  <c r="L32" i="187"/>
  <c r="K32" i="187"/>
  <c r="J32" i="187"/>
  <c r="I32" i="187"/>
  <c r="H32" i="187"/>
  <c r="G32" i="187"/>
  <c r="F32" i="187"/>
  <c r="E32" i="187"/>
  <c r="D32" i="187"/>
  <c r="C32" i="187"/>
  <c r="O31" i="187"/>
  <c r="N31" i="187"/>
  <c r="M31" i="187"/>
  <c r="L31" i="187"/>
  <c r="K31" i="187"/>
  <c r="J31" i="187"/>
  <c r="I31" i="187"/>
  <c r="H31" i="187"/>
  <c r="G31" i="187"/>
  <c r="F31" i="187"/>
  <c r="E31" i="187"/>
  <c r="D31" i="187"/>
  <c r="C31" i="187"/>
  <c r="O30" i="187"/>
  <c r="N30" i="187"/>
  <c r="M30" i="187"/>
  <c r="L30" i="187"/>
  <c r="K30" i="187"/>
  <c r="J30" i="187"/>
  <c r="I30" i="187"/>
  <c r="H30" i="187"/>
  <c r="G30" i="187"/>
  <c r="F30" i="187"/>
  <c r="E30" i="187"/>
  <c r="D30" i="187"/>
  <c r="C30" i="187"/>
  <c r="O29" i="187"/>
  <c r="N29" i="187"/>
  <c r="M29" i="187"/>
  <c r="L29" i="187"/>
  <c r="K29" i="187"/>
  <c r="J29" i="187"/>
  <c r="I29" i="187"/>
  <c r="H29" i="187"/>
  <c r="G29" i="187"/>
  <c r="F29" i="187"/>
  <c r="E29" i="187"/>
  <c r="D29" i="187"/>
  <c r="C29" i="187"/>
  <c r="O28" i="187"/>
  <c r="N28" i="187"/>
  <c r="M28" i="187"/>
  <c r="L28" i="187"/>
  <c r="K28" i="187"/>
  <c r="J28" i="187"/>
  <c r="I28" i="187"/>
  <c r="H28" i="187"/>
  <c r="G28" i="187"/>
  <c r="F28" i="187"/>
  <c r="E28" i="187"/>
  <c r="D28" i="187"/>
  <c r="C28" i="187"/>
  <c r="O24" i="187"/>
  <c r="N24" i="187"/>
  <c r="M24" i="187"/>
  <c r="L24" i="187"/>
  <c r="K24" i="187"/>
  <c r="J24" i="187"/>
  <c r="I24" i="187"/>
  <c r="H24" i="187"/>
  <c r="G24" i="187"/>
  <c r="F24" i="187"/>
  <c r="E24" i="187"/>
  <c r="D24" i="187"/>
  <c r="C24" i="187"/>
  <c r="O23" i="187"/>
  <c r="N23" i="187"/>
  <c r="M23" i="187"/>
  <c r="L23" i="187"/>
  <c r="K23" i="187"/>
  <c r="J23" i="187"/>
  <c r="I23" i="187"/>
  <c r="H23" i="187"/>
  <c r="G23" i="187"/>
  <c r="F23" i="187"/>
  <c r="E23" i="187"/>
  <c r="D23" i="187"/>
  <c r="C23" i="187"/>
  <c r="O22" i="187"/>
  <c r="N22" i="187"/>
  <c r="M22" i="187"/>
  <c r="L22" i="187"/>
  <c r="K22" i="187"/>
  <c r="J22" i="187"/>
  <c r="I22" i="187"/>
  <c r="H22" i="187"/>
  <c r="G22" i="187"/>
  <c r="F22" i="187"/>
  <c r="E22" i="187"/>
  <c r="D22" i="187"/>
  <c r="C22" i="187"/>
  <c r="O21" i="187"/>
  <c r="N21" i="187"/>
  <c r="M21" i="187"/>
  <c r="L21" i="187"/>
  <c r="K21" i="187"/>
  <c r="J21" i="187"/>
  <c r="I21" i="187"/>
  <c r="H21" i="187"/>
  <c r="G21" i="187"/>
  <c r="F21" i="187"/>
  <c r="E21" i="187"/>
  <c r="D21" i="187"/>
  <c r="C21" i="187"/>
  <c r="O20" i="187"/>
  <c r="N20" i="187"/>
  <c r="M20" i="187"/>
  <c r="L20" i="187"/>
  <c r="K20" i="187"/>
  <c r="J20" i="187"/>
  <c r="I20" i="187"/>
  <c r="H20" i="187"/>
  <c r="G20" i="187"/>
  <c r="F20" i="187"/>
  <c r="E20" i="187"/>
  <c r="D20" i="187"/>
  <c r="C20" i="187"/>
  <c r="O19" i="187"/>
  <c r="N19" i="187"/>
  <c r="M19" i="187"/>
  <c r="L19" i="187"/>
  <c r="K19" i="187"/>
  <c r="J19" i="187"/>
  <c r="I19" i="187"/>
  <c r="H19" i="187"/>
  <c r="G19" i="187"/>
  <c r="F19" i="187"/>
  <c r="E19" i="187"/>
  <c r="D19" i="187"/>
  <c r="C19" i="187"/>
  <c r="O18" i="187"/>
  <c r="N18" i="187"/>
  <c r="M18" i="187"/>
  <c r="L18" i="187"/>
  <c r="K18" i="187"/>
  <c r="J18" i="187"/>
  <c r="I18" i="187"/>
  <c r="H18" i="187"/>
  <c r="G18" i="187"/>
  <c r="F18" i="187"/>
  <c r="E18" i="187"/>
  <c r="D18" i="187"/>
  <c r="C18" i="187"/>
  <c r="O17" i="187"/>
  <c r="N17" i="187"/>
  <c r="M17" i="187"/>
  <c r="L17" i="187"/>
  <c r="K17" i="187"/>
  <c r="J17" i="187"/>
  <c r="I17" i="187"/>
  <c r="H17" i="187"/>
  <c r="G17" i="187"/>
  <c r="F17" i="187"/>
  <c r="E17" i="187"/>
  <c r="D17" i="187"/>
  <c r="C17" i="187"/>
  <c r="O16" i="187"/>
  <c r="N16" i="187"/>
  <c r="M16" i="187"/>
  <c r="L16" i="187"/>
  <c r="K16" i="187"/>
  <c r="J16" i="187"/>
  <c r="I16" i="187"/>
  <c r="H16" i="187"/>
  <c r="G16" i="187"/>
  <c r="F16" i="187"/>
  <c r="E16" i="187"/>
  <c r="D16" i="187"/>
  <c r="C16" i="187"/>
  <c r="O15" i="187"/>
  <c r="N15" i="187"/>
  <c r="M15" i="187"/>
  <c r="L15" i="187"/>
  <c r="K15" i="187"/>
  <c r="J15" i="187"/>
  <c r="I15" i="187"/>
  <c r="H15" i="187"/>
  <c r="G15" i="187"/>
  <c r="F15" i="187"/>
  <c r="E15" i="187"/>
  <c r="D15" i="187"/>
  <c r="C15" i="187"/>
  <c r="O32" i="186"/>
  <c r="N32" i="186"/>
  <c r="M32" i="186"/>
  <c r="L32" i="186"/>
  <c r="K32" i="186"/>
  <c r="J32" i="186"/>
  <c r="I32" i="186"/>
  <c r="H32" i="186"/>
  <c r="G32" i="186"/>
  <c r="F32" i="186"/>
  <c r="E32" i="186"/>
  <c r="D32" i="186"/>
  <c r="C32" i="186"/>
  <c r="O31" i="186"/>
  <c r="N31" i="186"/>
  <c r="M31" i="186"/>
  <c r="L31" i="186"/>
  <c r="K31" i="186"/>
  <c r="J31" i="186"/>
  <c r="I31" i="186"/>
  <c r="H31" i="186"/>
  <c r="G31" i="186"/>
  <c r="F31" i="186"/>
  <c r="E31" i="186"/>
  <c r="D31" i="186"/>
  <c r="C31" i="186"/>
  <c r="O30" i="186"/>
  <c r="N30" i="186"/>
  <c r="M30" i="186"/>
  <c r="L30" i="186"/>
  <c r="K30" i="186"/>
  <c r="J30" i="186"/>
  <c r="I30" i="186"/>
  <c r="H30" i="186"/>
  <c r="G30" i="186"/>
  <c r="F30" i="186"/>
  <c r="E30" i="186"/>
  <c r="D30" i="186"/>
  <c r="C30" i="186"/>
  <c r="O29" i="186"/>
  <c r="N29" i="186"/>
  <c r="M29" i="186"/>
  <c r="L29" i="186"/>
  <c r="K29" i="186"/>
  <c r="J29" i="186"/>
  <c r="I29" i="186"/>
  <c r="H29" i="186"/>
  <c r="G29" i="186"/>
  <c r="F29" i="186"/>
  <c r="E29" i="186"/>
  <c r="D29" i="186"/>
  <c r="C29" i="186"/>
  <c r="O28" i="186"/>
  <c r="N28" i="186"/>
  <c r="M28" i="186"/>
  <c r="L28" i="186"/>
  <c r="K28" i="186"/>
  <c r="J28" i="186"/>
  <c r="I28" i="186"/>
  <c r="H28" i="186"/>
  <c r="G28" i="186"/>
  <c r="F28" i="186"/>
  <c r="E28" i="186"/>
  <c r="D28" i="186"/>
  <c r="C28" i="186"/>
  <c r="O24" i="186"/>
  <c r="N24" i="186"/>
  <c r="M24" i="186"/>
  <c r="L24" i="186"/>
  <c r="K24" i="186"/>
  <c r="J24" i="186"/>
  <c r="I24" i="186"/>
  <c r="H24" i="186"/>
  <c r="G24" i="186"/>
  <c r="F24" i="186"/>
  <c r="E24" i="186"/>
  <c r="D24" i="186"/>
  <c r="C24" i="186"/>
  <c r="O23" i="186"/>
  <c r="N23" i="186"/>
  <c r="M23" i="186"/>
  <c r="L23" i="186"/>
  <c r="K23" i="186"/>
  <c r="J23" i="186"/>
  <c r="I23" i="186"/>
  <c r="H23" i="186"/>
  <c r="G23" i="186"/>
  <c r="F23" i="186"/>
  <c r="E23" i="186"/>
  <c r="D23" i="186"/>
  <c r="C23" i="186"/>
  <c r="O22" i="186"/>
  <c r="N22" i="186"/>
  <c r="M22" i="186"/>
  <c r="L22" i="186"/>
  <c r="K22" i="186"/>
  <c r="J22" i="186"/>
  <c r="I22" i="186"/>
  <c r="H22" i="186"/>
  <c r="G22" i="186"/>
  <c r="F22" i="186"/>
  <c r="E22" i="186"/>
  <c r="D22" i="186"/>
  <c r="C22" i="186"/>
  <c r="O21" i="186"/>
  <c r="N21" i="186"/>
  <c r="M21" i="186"/>
  <c r="L21" i="186"/>
  <c r="K21" i="186"/>
  <c r="J21" i="186"/>
  <c r="I21" i="186"/>
  <c r="H21" i="186"/>
  <c r="G21" i="186"/>
  <c r="F21" i="186"/>
  <c r="E21" i="186"/>
  <c r="D21" i="186"/>
  <c r="C21" i="186"/>
  <c r="O20" i="186"/>
  <c r="N20" i="186"/>
  <c r="M20" i="186"/>
  <c r="L20" i="186"/>
  <c r="K20" i="186"/>
  <c r="J20" i="186"/>
  <c r="I20" i="186"/>
  <c r="H20" i="186"/>
  <c r="G20" i="186"/>
  <c r="F20" i="186"/>
  <c r="E20" i="186"/>
  <c r="D20" i="186"/>
  <c r="C20" i="186"/>
  <c r="O19" i="186"/>
  <c r="N19" i="186"/>
  <c r="M19" i="186"/>
  <c r="L19" i="186"/>
  <c r="K19" i="186"/>
  <c r="J19" i="186"/>
  <c r="I19" i="186"/>
  <c r="H19" i="186"/>
  <c r="G19" i="186"/>
  <c r="F19" i="186"/>
  <c r="E19" i="186"/>
  <c r="D19" i="186"/>
  <c r="C19" i="186"/>
  <c r="O18" i="186"/>
  <c r="N18" i="186"/>
  <c r="M18" i="186"/>
  <c r="L18" i="186"/>
  <c r="K18" i="186"/>
  <c r="J18" i="186"/>
  <c r="I18" i="186"/>
  <c r="H18" i="186"/>
  <c r="G18" i="186"/>
  <c r="F18" i="186"/>
  <c r="E18" i="186"/>
  <c r="D18" i="186"/>
  <c r="C18" i="186"/>
  <c r="O17" i="186"/>
  <c r="N17" i="186"/>
  <c r="M17" i="186"/>
  <c r="L17" i="186"/>
  <c r="K17" i="186"/>
  <c r="J17" i="186"/>
  <c r="I17" i="186"/>
  <c r="H17" i="186"/>
  <c r="G17" i="186"/>
  <c r="F17" i="186"/>
  <c r="E17" i="186"/>
  <c r="D17" i="186"/>
  <c r="C17" i="186"/>
  <c r="O16" i="186"/>
  <c r="N16" i="186"/>
  <c r="M16" i="186"/>
  <c r="L16" i="186"/>
  <c r="K16" i="186"/>
  <c r="J16" i="186"/>
  <c r="I16" i="186"/>
  <c r="H16" i="186"/>
  <c r="G16" i="186"/>
  <c r="F16" i="186"/>
  <c r="E16" i="186"/>
  <c r="D16" i="186"/>
  <c r="C16" i="186"/>
  <c r="O15" i="186"/>
  <c r="N15" i="186"/>
  <c r="M15" i="186"/>
  <c r="L15" i="186"/>
  <c r="K15" i="186"/>
  <c r="J15" i="186"/>
  <c r="I15" i="186"/>
  <c r="H15" i="186"/>
  <c r="G15" i="186"/>
  <c r="F15" i="186"/>
  <c r="E15" i="186"/>
  <c r="D15" i="186"/>
  <c r="C15" i="186"/>
  <c r="O32" i="185"/>
  <c r="N32" i="185"/>
  <c r="M32" i="185"/>
  <c r="L32" i="185"/>
  <c r="K32" i="185"/>
  <c r="J32" i="185"/>
  <c r="I32" i="185"/>
  <c r="H32" i="185"/>
  <c r="G32" i="185"/>
  <c r="F32" i="185"/>
  <c r="E32" i="185"/>
  <c r="D32" i="185"/>
  <c r="C32" i="185"/>
  <c r="O31" i="185"/>
  <c r="N31" i="185"/>
  <c r="M31" i="185"/>
  <c r="L31" i="185"/>
  <c r="K31" i="185"/>
  <c r="J31" i="185"/>
  <c r="I31" i="185"/>
  <c r="H31" i="185"/>
  <c r="G31" i="185"/>
  <c r="F31" i="185"/>
  <c r="E31" i="185"/>
  <c r="D31" i="185"/>
  <c r="C31" i="185"/>
  <c r="O30" i="185"/>
  <c r="N30" i="185"/>
  <c r="M30" i="185"/>
  <c r="L30" i="185"/>
  <c r="K30" i="185"/>
  <c r="J30" i="185"/>
  <c r="I30" i="185"/>
  <c r="H30" i="185"/>
  <c r="G30" i="185"/>
  <c r="F30" i="185"/>
  <c r="E30" i="185"/>
  <c r="D30" i="185"/>
  <c r="C30" i="185"/>
  <c r="O29" i="185"/>
  <c r="N29" i="185"/>
  <c r="M29" i="185"/>
  <c r="L29" i="185"/>
  <c r="K29" i="185"/>
  <c r="J29" i="185"/>
  <c r="I29" i="185"/>
  <c r="H29" i="185"/>
  <c r="G29" i="185"/>
  <c r="F29" i="185"/>
  <c r="E29" i="185"/>
  <c r="D29" i="185"/>
  <c r="C29" i="185"/>
  <c r="O28" i="185"/>
  <c r="N28" i="185"/>
  <c r="M28" i="185"/>
  <c r="L28" i="185"/>
  <c r="K28" i="185"/>
  <c r="J28" i="185"/>
  <c r="I28" i="185"/>
  <c r="H28" i="185"/>
  <c r="G28" i="185"/>
  <c r="F28" i="185"/>
  <c r="E28" i="185"/>
  <c r="D28" i="185"/>
  <c r="C28" i="185"/>
  <c r="O24" i="185"/>
  <c r="N24" i="185"/>
  <c r="M24" i="185"/>
  <c r="L24" i="185"/>
  <c r="K24" i="185"/>
  <c r="J24" i="185"/>
  <c r="I24" i="185"/>
  <c r="H24" i="185"/>
  <c r="G24" i="185"/>
  <c r="F24" i="185"/>
  <c r="E24" i="185"/>
  <c r="D24" i="185"/>
  <c r="C24" i="185"/>
  <c r="O23" i="185"/>
  <c r="N23" i="185"/>
  <c r="M23" i="185"/>
  <c r="L23" i="185"/>
  <c r="K23" i="185"/>
  <c r="J23" i="185"/>
  <c r="I23" i="185"/>
  <c r="H23" i="185"/>
  <c r="G23" i="185"/>
  <c r="F23" i="185"/>
  <c r="E23" i="185"/>
  <c r="D23" i="185"/>
  <c r="C23" i="185"/>
  <c r="O22" i="185"/>
  <c r="N22" i="185"/>
  <c r="M22" i="185"/>
  <c r="L22" i="185"/>
  <c r="K22" i="185"/>
  <c r="J22" i="185"/>
  <c r="I22" i="185"/>
  <c r="H22" i="185"/>
  <c r="G22" i="185"/>
  <c r="F22" i="185"/>
  <c r="E22" i="185"/>
  <c r="D22" i="185"/>
  <c r="C22" i="185"/>
  <c r="O21" i="185"/>
  <c r="N21" i="185"/>
  <c r="M21" i="185"/>
  <c r="L21" i="185"/>
  <c r="K21" i="185"/>
  <c r="J21" i="185"/>
  <c r="I21" i="185"/>
  <c r="H21" i="185"/>
  <c r="G21" i="185"/>
  <c r="F21" i="185"/>
  <c r="E21" i="185"/>
  <c r="D21" i="185"/>
  <c r="C21" i="185"/>
  <c r="O20" i="185"/>
  <c r="N20" i="185"/>
  <c r="M20" i="185"/>
  <c r="L20" i="185"/>
  <c r="K20" i="185"/>
  <c r="J20" i="185"/>
  <c r="I20" i="185"/>
  <c r="H20" i="185"/>
  <c r="G20" i="185"/>
  <c r="F20" i="185"/>
  <c r="E20" i="185"/>
  <c r="D20" i="185"/>
  <c r="C20" i="185"/>
  <c r="O19" i="185"/>
  <c r="N19" i="185"/>
  <c r="M19" i="185"/>
  <c r="L19" i="185"/>
  <c r="K19" i="185"/>
  <c r="J19" i="185"/>
  <c r="I19" i="185"/>
  <c r="H19" i="185"/>
  <c r="G19" i="185"/>
  <c r="F19" i="185"/>
  <c r="E19" i="185"/>
  <c r="D19" i="185"/>
  <c r="C19" i="185"/>
  <c r="O18" i="185"/>
  <c r="N18" i="185"/>
  <c r="M18" i="185"/>
  <c r="L18" i="185"/>
  <c r="K18" i="185"/>
  <c r="J18" i="185"/>
  <c r="I18" i="185"/>
  <c r="H18" i="185"/>
  <c r="G18" i="185"/>
  <c r="F18" i="185"/>
  <c r="E18" i="185"/>
  <c r="D18" i="185"/>
  <c r="C18" i="185"/>
  <c r="O17" i="185"/>
  <c r="N17" i="185"/>
  <c r="M17" i="185"/>
  <c r="L17" i="185"/>
  <c r="K17" i="185"/>
  <c r="J17" i="185"/>
  <c r="I17" i="185"/>
  <c r="H17" i="185"/>
  <c r="G17" i="185"/>
  <c r="F17" i="185"/>
  <c r="E17" i="185"/>
  <c r="D17" i="185"/>
  <c r="C17" i="185"/>
  <c r="O16" i="185"/>
  <c r="N16" i="185"/>
  <c r="M16" i="185"/>
  <c r="L16" i="185"/>
  <c r="K16" i="185"/>
  <c r="J16" i="185"/>
  <c r="I16" i="185"/>
  <c r="H16" i="185"/>
  <c r="G16" i="185"/>
  <c r="F16" i="185"/>
  <c r="E16" i="185"/>
  <c r="D16" i="185"/>
  <c r="C16" i="185"/>
  <c r="O15" i="185"/>
  <c r="N15" i="185"/>
  <c r="M15" i="185"/>
  <c r="L15" i="185"/>
  <c r="K15" i="185"/>
  <c r="J15" i="185"/>
  <c r="I15" i="185"/>
  <c r="H15" i="185"/>
  <c r="G15" i="185"/>
  <c r="F15" i="185"/>
  <c r="E15" i="185"/>
  <c r="D15" i="185"/>
  <c r="C15" i="185"/>
  <c r="O32" i="184"/>
  <c r="N32" i="184"/>
  <c r="M32" i="184"/>
  <c r="L32" i="184"/>
  <c r="K32" i="184"/>
  <c r="J32" i="184"/>
  <c r="I32" i="184"/>
  <c r="H32" i="184"/>
  <c r="G32" i="184"/>
  <c r="F32" i="184"/>
  <c r="E32" i="184"/>
  <c r="D32" i="184"/>
  <c r="C32" i="184"/>
  <c r="O31" i="184"/>
  <c r="N31" i="184"/>
  <c r="M31" i="184"/>
  <c r="L31" i="184"/>
  <c r="K31" i="184"/>
  <c r="J31" i="184"/>
  <c r="I31" i="184"/>
  <c r="H31" i="184"/>
  <c r="G31" i="184"/>
  <c r="F31" i="184"/>
  <c r="E31" i="184"/>
  <c r="D31" i="184"/>
  <c r="C31" i="184"/>
  <c r="O30" i="184"/>
  <c r="N30" i="184"/>
  <c r="M30" i="184"/>
  <c r="L30" i="184"/>
  <c r="K30" i="184"/>
  <c r="J30" i="184"/>
  <c r="I30" i="184"/>
  <c r="H30" i="184"/>
  <c r="G30" i="184"/>
  <c r="F30" i="184"/>
  <c r="E30" i="184"/>
  <c r="D30" i="184"/>
  <c r="C30" i="184"/>
  <c r="O29" i="184"/>
  <c r="N29" i="184"/>
  <c r="M29" i="184"/>
  <c r="L29" i="184"/>
  <c r="K29" i="184"/>
  <c r="J29" i="184"/>
  <c r="I29" i="184"/>
  <c r="H29" i="184"/>
  <c r="G29" i="184"/>
  <c r="F29" i="184"/>
  <c r="E29" i="184"/>
  <c r="D29" i="184"/>
  <c r="C29" i="184"/>
  <c r="O28" i="184"/>
  <c r="N28" i="184"/>
  <c r="M28" i="184"/>
  <c r="L28" i="184"/>
  <c r="K28" i="184"/>
  <c r="J28" i="184"/>
  <c r="I28" i="184"/>
  <c r="H28" i="184"/>
  <c r="G28" i="184"/>
  <c r="F28" i="184"/>
  <c r="E28" i="184"/>
  <c r="D28" i="184"/>
  <c r="C28" i="184"/>
  <c r="O24" i="184"/>
  <c r="N24" i="184"/>
  <c r="M24" i="184"/>
  <c r="L24" i="184"/>
  <c r="K24" i="184"/>
  <c r="J24" i="184"/>
  <c r="I24" i="184"/>
  <c r="H24" i="184"/>
  <c r="G24" i="184"/>
  <c r="F24" i="184"/>
  <c r="E24" i="184"/>
  <c r="D24" i="184"/>
  <c r="C24" i="184"/>
  <c r="O23" i="184"/>
  <c r="N23" i="184"/>
  <c r="M23" i="184"/>
  <c r="L23" i="184"/>
  <c r="K23" i="184"/>
  <c r="J23" i="184"/>
  <c r="I23" i="184"/>
  <c r="H23" i="184"/>
  <c r="G23" i="184"/>
  <c r="F23" i="184"/>
  <c r="E23" i="184"/>
  <c r="D23" i="184"/>
  <c r="C23" i="184"/>
  <c r="O22" i="184"/>
  <c r="N22" i="184"/>
  <c r="M22" i="184"/>
  <c r="L22" i="184"/>
  <c r="K22" i="184"/>
  <c r="J22" i="184"/>
  <c r="I22" i="184"/>
  <c r="H22" i="184"/>
  <c r="G22" i="184"/>
  <c r="F22" i="184"/>
  <c r="E22" i="184"/>
  <c r="D22" i="184"/>
  <c r="C22" i="184"/>
  <c r="O21" i="184"/>
  <c r="N21" i="184"/>
  <c r="M21" i="184"/>
  <c r="L21" i="184"/>
  <c r="K21" i="184"/>
  <c r="J21" i="184"/>
  <c r="I21" i="184"/>
  <c r="H21" i="184"/>
  <c r="G21" i="184"/>
  <c r="F21" i="184"/>
  <c r="E21" i="184"/>
  <c r="D21" i="184"/>
  <c r="C21" i="184"/>
  <c r="O20" i="184"/>
  <c r="N20" i="184"/>
  <c r="M20" i="184"/>
  <c r="L20" i="184"/>
  <c r="K20" i="184"/>
  <c r="J20" i="184"/>
  <c r="I20" i="184"/>
  <c r="H20" i="184"/>
  <c r="G20" i="184"/>
  <c r="F20" i="184"/>
  <c r="E20" i="184"/>
  <c r="D20" i="184"/>
  <c r="C20" i="184"/>
  <c r="O19" i="184"/>
  <c r="N19" i="184"/>
  <c r="M19" i="184"/>
  <c r="L19" i="184"/>
  <c r="K19" i="184"/>
  <c r="J19" i="184"/>
  <c r="I19" i="184"/>
  <c r="H19" i="184"/>
  <c r="G19" i="184"/>
  <c r="F19" i="184"/>
  <c r="E19" i="184"/>
  <c r="D19" i="184"/>
  <c r="C19" i="184"/>
  <c r="O18" i="184"/>
  <c r="N18" i="184"/>
  <c r="M18" i="184"/>
  <c r="L18" i="184"/>
  <c r="K18" i="184"/>
  <c r="J18" i="184"/>
  <c r="I18" i="184"/>
  <c r="H18" i="184"/>
  <c r="G18" i="184"/>
  <c r="F18" i="184"/>
  <c r="E18" i="184"/>
  <c r="D18" i="184"/>
  <c r="C18" i="184"/>
  <c r="O17" i="184"/>
  <c r="N17" i="184"/>
  <c r="M17" i="184"/>
  <c r="L17" i="184"/>
  <c r="K17" i="184"/>
  <c r="J17" i="184"/>
  <c r="I17" i="184"/>
  <c r="H17" i="184"/>
  <c r="G17" i="184"/>
  <c r="F17" i="184"/>
  <c r="E17" i="184"/>
  <c r="D17" i="184"/>
  <c r="C17" i="184"/>
  <c r="O16" i="184"/>
  <c r="N16" i="184"/>
  <c r="M16" i="184"/>
  <c r="L16" i="184"/>
  <c r="K16" i="184"/>
  <c r="J16" i="184"/>
  <c r="I16" i="184"/>
  <c r="H16" i="184"/>
  <c r="G16" i="184"/>
  <c r="F16" i="184"/>
  <c r="E16" i="184"/>
  <c r="D16" i="184"/>
  <c r="C16" i="184"/>
  <c r="O15" i="184"/>
  <c r="N15" i="184"/>
  <c r="M15" i="184"/>
  <c r="L15" i="184"/>
  <c r="K15" i="184"/>
  <c r="J15" i="184"/>
  <c r="I15" i="184"/>
  <c r="H15" i="184"/>
  <c r="G15" i="184"/>
  <c r="F15" i="184"/>
  <c r="E15" i="184"/>
  <c r="D15" i="184"/>
  <c r="C15" i="184"/>
  <c r="O32" i="183"/>
  <c r="N32" i="183"/>
  <c r="M32" i="183"/>
  <c r="L32" i="183"/>
  <c r="K32" i="183"/>
  <c r="J32" i="183"/>
  <c r="I32" i="183"/>
  <c r="H32" i="183"/>
  <c r="G32" i="183"/>
  <c r="F32" i="183"/>
  <c r="E32" i="183"/>
  <c r="D32" i="183"/>
  <c r="C32" i="183"/>
  <c r="O31" i="183"/>
  <c r="N31" i="183"/>
  <c r="M31" i="183"/>
  <c r="L31" i="183"/>
  <c r="K31" i="183"/>
  <c r="J31" i="183"/>
  <c r="I31" i="183"/>
  <c r="H31" i="183"/>
  <c r="G31" i="183"/>
  <c r="F31" i="183"/>
  <c r="E31" i="183"/>
  <c r="D31" i="183"/>
  <c r="C31" i="183"/>
  <c r="O30" i="183"/>
  <c r="N30" i="183"/>
  <c r="M30" i="183"/>
  <c r="L30" i="183"/>
  <c r="K30" i="183"/>
  <c r="J30" i="183"/>
  <c r="I30" i="183"/>
  <c r="H30" i="183"/>
  <c r="G30" i="183"/>
  <c r="F30" i="183"/>
  <c r="E30" i="183"/>
  <c r="D30" i="183"/>
  <c r="C30" i="183"/>
  <c r="O29" i="183"/>
  <c r="N29" i="183"/>
  <c r="M29" i="183"/>
  <c r="L29" i="183"/>
  <c r="K29" i="183"/>
  <c r="J29" i="183"/>
  <c r="I29" i="183"/>
  <c r="H29" i="183"/>
  <c r="G29" i="183"/>
  <c r="F29" i="183"/>
  <c r="E29" i="183"/>
  <c r="D29" i="183"/>
  <c r="C29" i="183"/>
  <c r="O28" i="183"/>
  <c r="N28" i="183"/>
  <c r="M28" i="183"/>
  <c r="L28" i="183"/>
  <c r="K28" i="183"/>
  <c r="J28" i="183"/>
  <c r="I28" i="183"/>
  <c r="H28" i="183"/>
  <c r="G28" i="183"/>
  <c r="F28" i="183"/>
  <c r="E28" i="183"/>
  <c r="D28" i="183"/>
  <c r="C28" i="183"/>
  <c r="O24" i="183"/>
  <c r="N24" i="183"/>
  <c r="M24" i="183"/>
  <c r="L24" i="183"/>
  <c r="K24" i="183"/>
  <c r="J24" i="183"/>
  <c r="I24" i="183"/>
  <c r="H24" i="183"/>
  <c r="G24" i="183"/>
  <c r="F24" i="183"/>
  <c r="E24" i="183"/>
  <c r="D24" i="183"/>
  <c r="C24" i="183"/>
  <c r="O23" i="183"/>
  <c r="N23" i="183"/>
  <c r="M23" i="183"/>
  <c r="L23" i="183"/>
  <c r="K23" i="183"/>
  <c r="J23" i="183"/>
  <c r="I23" i="183"/>
  <c r="H23" i="183"/>
  <c r="G23" i="183"/>
  <c r="F23" i="183"/>
  <c r="E23" i="183"/>
  <c r="D23" i="183"/>
  <c r="C23" i="183"/>
  <c r="O22" i="183"/>
  <c r="N22" i="183"/>
  <c r="M22" i="183"/>
  <c r="L22" i="183"/>
  <c r="K22" i="183"/>
  <c r="J22" i="183"/>
  <c r="I22" i="183"/>
  <c r="H22" i="183"/>
  <c r="G22" i="183"/>
  <c r="F22" i="183"/>
  <c r="E22" i="183"/>
  <c r="D22" i="183"/>
  <c r="C22" i="183"/>
  <c r="O21" i="183"/>
  <c r="N21" i="183"/>
  <c r="M21" i="183"/>
  <c r="L21" i="183"/>
  <c r="K21" i="183"/>
  <c r="J21" i="183"/>
  <c r="I21" i="183"/>
  <c r="H21" i="183"/>
  <c r="G21" i="183"/>
  <c r="F21" i="183"/>
  <c r="E21" i="183"/>
  <c r="D21" i="183"/>
  <c r="C21" i="183"/>
  <c r="O20" i="183"/>
  <c r="N20" i="183"/>
  <c r="M20" i="183"/>
  <c r="L20" i="183"/>
  <c r="K20" i="183"/>
  <c r="J20" i="183"/>
  <c r="I20" i="183"/>
  <c r="H20" i="183"/>
  <c r="G20" i="183"/>
  <c r="F20" i="183"/>
  <c r="E20" i="183"/>
  <c r="D20" i="183"/>
  <c r="C20" i="183"/>
  <c r="O19" i="183"/>
  <c r="N19" i="183"/>
  <c r="M19" i="183"/>
  <c r="L19" i="183"/>
  <c r="K19" i="183"/>
  <c r="J19" i="183"/>
  <c r="I19" i="183"/>
  <c r="H19" i="183"/>
  <c r="G19" i="183"/>
  <c r="F19" i="183"/>
  <c r="E19" i="183"/>
  <c r="D19" i="183"/>
  <c r="C19" i="183"/>
  <c r="O18" i="183"/>
  <c r="N18" i="183"/>
  <c r="M18" i="183"/>
  <c r="L18" i="183"/>
  <c r="K18" i="183"/>
  <c r="J18" i="183"/>
  <c r="I18" i="183"/>
  <c r="H18" i="183"/>
  <c r="G18" i="183"/>
  <c r="F18" i="183"/>
  <c r="E18" i="183"/>
  <c r="D18" i="183"/>
  <c r="C18" i="183"/>
  <c r="O17" i="183"/>
  <c r="N17" i="183"/>
  <c r="M17" i="183"/>
  <c r="L17" i="183"/>
  <c r="K17" i="183"/>
  <c r="J17" i="183"/>
  <c r="I17" i="183"/>
  <c r="H17" i="183"/>
  <c r="G17" i="183"/>
  <c r="F17" i="183"/>
  <c r="E17" i="183"/>
  <c r="D17" i="183"/>
  <c r="C17" i="183"/>
  <c r="O16" i="183"/>
  <c r="N16" i="183"/>
  <c r="M16" i="183"/>
  <c r="L16" i="183"/>
  <c r="K16" i="183"/>
  <c r="J16" i="183"/>
  <c r="I16" i="183"/>
  <c r="H16" i="183"/>
  <c r="G16" i="183"/>
  <c r="F16" i="183"/>
  <c r="E16" i="183"/>
  <c r="D16" i="183"/>
  <c r="C16" i="183"/>
  <c r="O15" i="183"/>
  <c r="N15" i="183"/>
  <c r="M15" i="183"/>
  <c r="L15" i="183"/>
  <c r="K15" i="183"/>
  <c r="J15" i="183"/>
  <c r="I15" i="183"/>
  <c r="H15" i="183"/>
  <c r="G15" i="183"/>
  <c r="F15" i="183"/>
  <c r="E15" i="183"/>
  <c r="D15" i="183"/>
  <c r="C15" i="183"/>
  <c r="O32" i="182"/>
  <c r="N32" i="182"/>
  <c r="M32" i="182"/>
  <c r="L32" i="182"/>
  <c r="K32" i="182"/>
  <c r="J32" i="182"/>
  <c r="I32" i="182"/>
  <c r="H32" i="182"/>
  <c r="G32" i="182"/>
  <c r="F32" i="182"/>
  <c r="E32" i="182"/>
  <c r="D32" i="182"/>
  <c r="C32" i="182"/>
  <c r="O31" i="182"/>
  <c r="N31" i="182"/>
  <c r="M31" i="182"/>
  <c r="L31" i="182"/>
  <c r="K31" i="182"/>
  <c r="J31" i="182"/>
  <c r="I31" i="182"/>
  <c r="H31" i="182"/>
  <c r="G31" i="182"/>
  <c r="F31" i="182"/>
  <c r="E31" i="182"/>
  <c r="D31" i="182"/>
  <c r="C31" i="182"/>
  <c r="O30" i="182"/>
  <c r="N30" i="182"/>
  <c r="M30" i="182"/>
  <c r="L30" i="182"/>
  <c r="K30" i="182"/>
  <c r="J30" i="182"/>
  <c r="I30" i="182"/>
  <c r="H30" i="182"/>
  <c r="G30" i="182"/>
  <c r="F30" i="182"/>
  <c r="E30" i="182"/>
  <c r="D30" i="182"/>
  <c r="C30" i="182"/>
  <c r="O29" i="182"/>
  <c r="N29" i="182"/>
  <c r="M29" i="182"/>
  <c r="L29" i="182"/>
  <c r="K29" i="182"/>
  <c r="J29" i="182"/>
  <c r="I29" i="182"/>
  <c r="H29" i="182"/>
  <c r="G29" i="182"/>
  <c r="F29" i="182"/>
  <c r="E29" i="182"/>
  <c r="D29" i="182"/>
  <c r="C29" i="182"/>
  <c r="O28" i="182"/>
  <c r="N28" i="182"/>
  <c r="M28" i="182"/>
  <c r="L28" i="182"/>
  <c r="K28" i="182"/>
  <c r="J28" i="182"/>
  <c r="I28" i="182"/>
  <c r="H28" i="182"/>
  <c r="G28" i="182"/>
  <c r="F28" i="182"/>
  <c r="E28" i="182"/>
  <c r="D28" i="182"/>
  <c r="C28" i="182"/>
  <c r="O24" i="182"/>
  <c r="N24" i="182"/>
  <c r="M24" i="182"/>
  <c r="L24" i="182"/>
  <c r="K24" i="182"/>
  <c r="J24" i="182"/>
  <c r="I24" i="182"/>
  <c r="H24" i="182"/>
  <c r="G24" i="182"/>
  <c r="F24" i="182"/>
  <c r="E24" i="182"/>
  <c r="D24" i="182"/>
  <c r="C24" i="182"/>
  <c r="O23" i="182"/>
  <c r="N23" i="182"/>
  <c r="M23" i="182"/>
  <c r="L23" i="182"/>
  <c r="K23" i="182"/>
  <c r="J23" i="182"/>
  <c r="I23" i="182"/>
  <c r="H23" i="182"/>
  <c r="G23" i="182"/>
  <c r="F23" i="182"/>
  <c r="E23" i="182"/>
  <c r="D23" i="182"/>
  <c r="C23" i="182"/>
  <c r="O22" i="182"/>
  <c r="N22" i="182"/>
  <c r="M22" i="182"/>
  <c r="L22" i="182"/>
  <c r="K22" i="182"/>
  <c r="J22" i="182"/>
  <c r="I22" i="182"/>
  <c r="H22" i="182"/>
  <c r="G22" i="182"/>
  <c r="F22" i="182"/>
  <c r="E22" i="182"/>
  <c r="D22" i="182"/>
  <c r="C22" i="182"/>
  <c r="O21" i="182"/>
  <c r="N21" i="182"/>
  <c r="M21" i="182"/>
  <c r="L21" i="182"/>
  <c r="K21" i="182"/>
  <c r="J21" i="182"/>
  <c r="I21" i="182"/>
  <c r="H21" i="182"/>
  <c r="G21" i="182"/>
  <c r="F21" i="182"/>
  <c r="E21" i="182"/>
  <c r="D21" i="182"/>
  <c r="C21" i="182"/>
  <c r="O20" i="182"/>
  <c r="N20" i="182"/>
  <c r="M20" i="182"/>
  <c r="L20" i="182"/>
  <c r="K20" i="182"/>
  <c r="J20" i="182"/>
  <c r="I20" i="182"/>
  <c r="H20" i="182"/>
  <c r="G20" i="182"/>
  <c r="F20" i="182"/>
  <c r="E20" i="182"/>
  <c r="D20" i="182"/>
  <c r="C20" i="182"/>
  <c r="O19" i="182"/>
  <c r="N19" i="182"/>
  <c r="M19" i="182"/>
  <c r="L19" i="182"/>
  <c r="K19" i="182"/>
  <c r="J19" i="182"/>
  <c r="I19" i="182"/>
  <c r="H19" i="182"/>
  <c r="G19" i="182"/>
  <c r="F19" i="182"/>
  <c r="E19" i="182"/>
  <c r="D19" i="182"/>
  <c r="C19" i="182"/>
  <c r="O18" i="182"/>
  <c r="N18" i="182"/>
  <c r="M18" i="182"/>
  <c r="L18" i="182"/>
  <c r="K18" i="182"/>
  <c r="J18" i="182"/>
  <c r="I18" i="182"/>
  <c r="H18" i="182"/>
  <c r="G18" i="182"/>
  <c r="F18" i="182"/>
  <c r="E18" i="182"/>
  <c r="D18" i="182"/>
  <c r="C18" i="182"/>
  <c r="O17" i="182"/>
  <c r="N17" i="182"/>
  <c r="M17" i="182"/>
  <c r="L17" i="182"/>
  <c r="K17" i="182"/>
  <c r="J17" i="182"/>
  <c r="I17" i="182"/>
  <c r="H17" i="182"/>
  <c r="G17" i="182"/>
  <c r="F17" i="182"/>
  <c r="E17" i="182"/>
  <c r="D17" i="182"/>
  <c r="C17" i="182"/>
  <c r="O16" i="182"/>
  <c r="N16" i="182"/>
  <c r="M16" i="182"/>
  <c r="L16" i="182"/>
  <c r="K16" i="182"/>
  <c r="J16" i="182"/>
  <c r="I16" i="182"/>
  <c r="H16" i="182"/>
  <c r="G16" i="182"/>
  <c r="F16" i="182"/>
  <c r="E16" i="182"/>
  <c r="D16" i="182"/>
  <c r="C16" i="182"/>
  <c r="O15" i="182"/>
  <c r="N15" i="182"/>
  <c r="M15" i="182"/>
  <c r="L15" i="182"/>
  <c r="K15" i="182"/>
  <c r="J15" i="182"/>
  <c r="I15" i="182"/>
  <c r="H15" i="182"/>
  <c r="G15" i="182"/>
  <c r="F15" i="182"/>
  <c r="E15" i="182"/>
  <c r="D15" i="182"/>
  <c r="C15" i="182"/>
  <c r="O32" i="181"/>
  <c r="N32" i="181"/>
  <c r="M32" i="181"/>
  <c r="L32" i="181"/>
  <c r="K32" i="181"/>
  <c r="J32" i="181"/>
  <c r="I32" i="181"/>
  <c r="H32" i="181"/>
  <c r="G32" i="181"/>
  <c r="F32" i="181"/>
  <c r="E32" i="181"/>
  <c r="D32" i="181"/>
  <c r="C32" i="181"/>
  <c r="O31" i="181"/>
  <c r="N31" i="181"/>
  <c r="M31" i="181"/>
  <c r="L31" i="181"/>
  <c r="K31" i="181"/>
  <c r="J31" i="181"/>
  <c r="I31" i="181"/>
  <c r="H31" i="181"/>
  <c r="G31" i="181"/>
  <c r="F31" i="181"/>
  <c r="E31" i="181"/>
  <c r="D31" i="181"/>
  <c r="C31" i="181"/>
  <c r="O30" i="181"/>
  <c r="N30" i="181"/>
  <c r="M30" i="181"/>
  <c r="L30" i="181"/>
  <c r="K30" i="181"/>
  <c r="J30" i="181"/>
  <c r="I30" i="181"/>
  <c r="H30" i="181"/>
  <c r="G30" i="181"/>
  <c r="F30" i="181"/>
  <c r="E30" i="181"/>
  <c r="D30" i="181"/>
  <c r="C30" i="181"/>
  <c r="O29" i="181"/>
  <c r="N29" i="181"/>
  <c r="M29" i="181"/>
  <c r="L29" i="181"/>
  <c r="K29" i="181"/>
  <c r="J29" i="181"/>
  <c r="I29" i="181"/>
  <c r="H29" i="181"/>
  <c r="G29" i="181"/>
  <c r="F29" i="181"/>
  <c r="E29" i="181"/>
  <c r="D29" i="181"/>
  <c r="C29" i="181"/>
  <c r="O28" i="181"/>
  <c r="N28" i="181"/>
  <c r="M28" i="181"/>
  <c r="L28" i="181"/>
  <c r="K28" i="181"/>
  <c r="J28" i="181"/>
  <c r="I28" i="181"/>
  <c r="H28" i="181"/>
  <c r="G28" i="181"/>
  <c r="F28" i="181"/>
  <c r="E28" i="181"/>
  <c r="D28" i="181"/>
  <c r="C28" i="181"/>
  <c r="O24" i="181"/>
  <c r="N24" i="181"/>
  <c r="M24" i="181"/>
  <c r="L24" i="181"/>
  <c r="K24" i="181"/>
  <c r="J24" i="181"/>
  <c r="I24" i="181"/>
  <c r="H24" i="181"/>
  <c r="G24" i="181"/>
  <c r="F24" i="181"/>
  <c r="E24" i="181"/>
  <c r="D24" i="181"/>
  <c r="C24" i="181"/>
  <c r="O23" i="181"/>
  <c r="N23" i="181"/>
  <c r="M23" i="181"/>
  <c r="L23" i="181"/>
  <c r="K23" i="181"/>
  <c r="J23" i="181"/>
  <c r="I23" i="181"/>
  <c r="H23" i="181"/>
  <c r="G23" i="181"/>
  <c r="F23" i="181"/>
  <c r="E23" i="181"/>
  <c r="D23" i="181"/>
  <c r="C23" i="181"/>
  <c r="O22" i="181"/>
  <c r="N22" i="181"/>
  <c r="M22" i="181"/>
  <c r="L22" i="181"/>
  <c r="K22" i="181"/>
  <c r="J22" i="181"/>
  <c r="I22" i="181"/>
  <c r="H22" i="181"/>
  <c r="G22" i="181"/>
  <c r="F22" i="181"/>
  <c r="E22" i="181"/>
  <c r="D22" i="181"/>
  <c r="C22" i="181"/>
  <c r="O21" i="181"/>
  <c r="N21" i="181"/>
  <c r="M21" i="181"/>
  <c r="L21" i="181"/>
  <c r="K21" i="181"/>
  <c r="J21" i="181"/>
  <c r="I21" i="181"/>
  <c r="H21" i="181"/>
  <c r="G21" i="181"/>
  <c r="F21" i="181"/>
  <c r="E21" i="181"/>
  <c r="D21" i="181"/>
  <c r="C21" i="181"/>
  <c r="O20" i="181"/>
  <c r="N20" i="181"/>
  <c r="M20" i="181"/>
  <c r="L20" i="181"/>
  <c r="K20" i="181"/>
  <c r="J20" i="181"/>
  <c r="I20" i="181"/>
  <c r="H20" i="181"/>
  <c r="G20" i="181"/>
  <c r="F20" i="181"/>
  <c r="E20" i="181"/>
  <c r="D20" i="181"/>
  <c r="C20" i="181"/>
  <c r="O19" i="181"/>
  <c r="N19" i="181"/>
  <c r="M19" i="181"/>
  <c r="L19" i="181"/>
  <c r="K19" i="181"/>
  <c r="J19" i="181"/>
  <c r="I19" i="181"/>
  <c r="H19" i="181"/>
  <c r="G19" i="181"/>
  <c r="F19" i="181"/>
  <c r="E19" i="181"/>
  <c r="D19" i="181"/>
  <c r="C19" i="181"/>
  <c r="O18" i="181"/>
  <c r="N18" i="181"/>
  <c r="M18" i="181"/>
  <c r="L18" i="181"/>
  <c r="K18" i="181"/>
  <c r="J18" i="181"/>
  <c r="I18" i="181"/>
  <c r="H18" i="181"/>
  <c r="G18" i="181"/>
  <c r="F18" i="181"/>
  <c r="E18" i="181"/>
  <c r="D18" i="181"/>
  <c r="C18" i="181"/>
  <c r="O17" i="181"/>
  <c r="N17" i="181"/>
  <c r="M17" i="181"/>
  <c r="L17" i="181"/>
  <c r="K17" i="181"/>
  <c r="J17" i="181"/>
  <c r="I17" i="181"/>
  <c r="H17" i="181"/>
  <c r="G17" i="181"/>
  <c r="F17" i="181"/>
  <c r="E17" i="181"/>
  <c r="D17" i="181"/>
  <c r="C17" i="181"/>
  <c r="O16" i="181"/>
  <c r="N16" i="181"/>
  <c r="M16" i="181"/>
  <c r="L16" i="181"/>
  <c r="K16" i="181"/>
  <c r="J16" i="181"/>
  <c r="I16" i="181"/>
  <c r="H16" i="181"/>
  <c r="G16" i="181"/>
  <c r="F16" i="181"/>
  <c r="E16" i="181"/>
  <c r="D16" i="181"/>
  <c r="C16" i="181"/>
  <c r="O15" i="181"/>
  <c r="N15" i="181"/>
  <c r="M15" i="181"/>
  <c r="L15" i="181"/>
  <c r="K15" i="181"/>
  <c r="J15" i="181"/>
  <c r="I15" i="181"/>
  <c r="H15" i="181"/>
  <c r="G15" i="181"/>
  <c r="F15" i="181"/>
  <c r="E15" i="181"/>
  <c r="D15" i="181"/>
  <c r="C15" i="181"/>
  <c r="O32" i="180"/>
  <c r="N32" i="180"/>
  <c r="M32" i="180"/>
  <c r="L32" i="180"/>
  <c r="K32" i="180"/>
  <c r="J32" i="180"/>
  <c r="I32" i="180"/>
  <c r="H32" i="180"/>
  <c r="G32" i="180"/>
  <c r="F32" i="180"/>
  <c r="E32" i="180"/>
  <c r="D32" i="180"/>
  <c r="C32" i="180"/>
  <c r="O31" i="180"/>
  <c r="N31" i="180"/>
  <c r="M31" i="180"/>
  <c r="L31" i="180"/>
  <c r="K31" i="180"/>
  <c r="J31" i="180"/>
  <c r="I31" i="180"/>
  <c r="H31" i="180"/>
  <c r="G31" i="180"/>
  <c r="F31" i="180"/>
  <c r="E31" i="180"/>
  <c r="D31" i="180"/>
  <c r="C31" i="180"/>
  <c r="O30" i="180"/>
  <c r="N30" i="180"/>
  <c r="M30" i="180"/>
  <c r="L30" i="180"/>
  <c r="K30" i="180"/>
  <c r="J30" i="180"/>
  <c r="I30" i="180"/>
  <c r="H30" i="180"/>
  <c r="G30" i="180"/>
  <c r="F30" i="180"/>
  <c r="E30" i="180"/>
  <c r="D30" i="180"/>
  <c r="C30" i="180"/>
  <c r="O29" i="180"/>
  <c r="N29" i="180"/>
  <c r="M29" i="180"/>
  <c r="L29" i="180"/>
  <c r="K29" i="180"/>
  <c r="J29" i="180"/>
  <c r="I29" i="180"/>
  <c r="H29" i="180"/>
  <c r="G29" i="180"/>
  <c r="F29" i="180"/>
  <c r="E29" i="180"/>
  <c r="D29" i="180"/>
  <c r="C29" i="180"/>
  <c r="O28" i="180"/>
  <c r="N28" i="180"/>
  <c r="M28" i="180"/>
  <c r="L28" i="180"/>
  <c r="K28" i="180"/>
  <c r="J28" i="180"/>
  <c r="I28" i="180"/>
  <c r="H28" i="180"/>
  <c r="G28" i="180"/>
  <c r="F28" i="180"/>
  <c r="E28" i="180"/>
  <c r="D28" i="180"/>
  <c r="C28" i="180"/>
  <c r="O24" i="180"/>
  <c r="N24" i="180"/>
  <c r="M24" i="180"/>
  <c r="L24" i="180"/>
  <c r="K24" i="180"/>
  <c r="J24" i="180"/>
  <c r="I24" i="180"/>
  <c r="H24" i="180"/>
  <c r="G24" i="180"/>
  <c r="F24" i="180"/>
  <c r="E24" i="180"/>
  <c r="D24" i="180"/>
  <c r="C24" i="180"/>
  <c r="O23" i="180"/>
  <c r="N23" i="180"/>
  <c r="M23" i="180"/>
  <c r="L23" i="180"/>
  <c r="K23" i="180"/>
  <c r="J23" i="180"/>
  <c r="I23" i="180"/>
  <c r="H23" i="180"/>
  <c r="G23" i="180"/>
  <c r="F23" i="180"/>
  <c r="E23" i="180"/>
  <c r="D23" i="180"/>
  <c r="C23" i="180"/>
  <c r="O22" i="180"/>
  <c r="N22" i="180"/>
  <c r="M22" i="180"/>
  <c r="L22" i="180"/>
  <c r="K22" i="180"/>
  <c r="J22" i="180"/>
  <c r="I22" i="180"/>
  <c r="H22" i="180"/>
  <c r="G22" i="180"/>
  <c r="F22" i="180"/>
  <c r="E22" i="180"/>
  <c r="D22" i="180"/>
  <c r="C22" i="180"/>
  <c r="O21" i="180"/>
  <c r="N21" i="180"/>
  <c r="M21" i="180"/>
  <c r="L21" i="180"/>
  <c r="K21" i="180"/>
  <c r="J21" i="180"/>
  <c r="I21" i="180"/>
  <c r="H21" i="180"/>
  <c r="G21" i="180"/>
  <c r="F21" i="180"/>
  <c r="E21" i="180"/>
  <c r="D21" i="180"/>
  <c r="C21" i="180"/>
  <c r="O20" i="180"/>
  <c r="N20" i="180"/>
  <c r="M20" i="180"/>
  <c r="L20" i="180"/>
  <c r="K20" i="180"/>
  <c r="J20" i="180"/>
  <c r="I20" i="180"/>
  <c r="H20" i="180"/>
  <c r="G20" i="180"/>
  <c r="F20" i="180"/>
  <c r="E20" i="180"/>
  <c r="D20" i="180"/>
  <c r="C20" i="180"/>
  <c r="O19" i="180"/>
  <c r="N19" i="180"/>
  <c r="M19" i="180"/>
  <c r="L19" i="180"/>
  <c r="K19" i="180"/>
  <c r="J19" i="180"/>
  <c r="I19" i="180"/>
  <c r="H19" i="180"/>
  <c r="G19" i="180"/>
  <c r="F19" i="180"/>
  <c r="E19" i="180"/>
  <c r="D19" i="180"/>
  <c r="C19" i="180"/>
  <c r="O18" i="180"/>
  <c r="N18" i="180"/>
  <c r="M18" i="180"/>
  <c r="L18" i="180"/>
  <c r="K18" i="180"/>
  <c r="J18" i="180"/>
  <c r="I18" i="180"/>
  <c r="H18" i="180"/>
  <c r="G18" i="180"/>
  <c r="F18" i="180"/>
  <c r="E18" i="180"/>
  <c r="D18" i="180"/>
  <c r="C18" i="180"/>
  <c r="O17" i="180"/>
  <c r="N17" i="180"/>
  <c r="M17" i="180"/>
  <c r="L17" i="180"/>
  <c r="K17" i="180"/>
  <c r="J17" i="180"/>
  <c r="I17" i="180"/>
  <c r="H17" i="180"/>
  <c r="G17" i="180"/>
  <c r="F17" i="180"/>
  <c r="E17" i="180"/>
  <c r="D17" i="180"/>
  <c r="C17" i="180"/>
  <c r="O16" i="180"/>
  <c r="N16" i="180"/>
  <c r="M16" i="180"/>
  <c r="L16" i="180"/>
  <c r="K16" i="180"/>
  <c r="J16" i="180"/>
  <c r="I16" i="180"/>
  <c r="H16" i="180"/>
  <c r="G16" i="180"/>
  <c r="F16" i="180"/>
  <c r="E16" i="180"/>
  <c r="D16" i="180"/>
  <c r="C16" i="180"/>
  <c r="O15" i="180"/>
  <c r="N15" i="180"/>
  <c r="M15" i="180"/>
  <c r="L15" i="180"/>
  <c r="K15" i="180"/>
  <c r="J15" i="180"/>
  <c r="I15" i="180"/>
  <c r="H15" i="180"/>
  <c r="G15" i="180"/>
  <c r="F15" i="180"/>
  <c r="E15" i="180"/>
  <c r="D15" i="180"/>
  <c r="C15" i="180"/>
  <c r="O32" i="179"/>
  <c r="N32" i="179"/>
  <c r="M32" i="179"/>
  <c r="L32" i="179"/>
  <c r="K32" i="179"/>
  <c r="J32" i="179"/>
  <c r="I32" i="179"/>
  <c r="H32" i="179"/>
  <c r="G32" i="179"/>
  <c r="F32" i="179"/>
  <c r="E32" i="179"/>
  <c r="D32" i="179"/>
  <c r="C32" i="179"/>
  <c r="O31" i="179"/>
  <c r="N31" i="179"/>
  <c r="M31" i="179"/>
  <c r="L31" i="179"/>
  <c r="K31" i="179"/>
  <c r="J31" i="179"/>
  <c r="I31" i="179"/>
  <c r="H31" i="179"/>
  <c r="G31" i="179"/>
  <c r="F31" i="179"/>
  <c r="E31" i="179"/>
  <c r="D31" i="179"/>
  <c r="C31" i="179"/>
  <c r="O30" i="179"/>
  <c r="N30" i="179"/>
  <c r="M30" i="179"/>
  <c r="L30" i="179"/>
  <c r="K30" i="179"/>
  <c r="J30" i="179"/>
  <c r="I30" i="179"/>
  <c r="H30" i="179"/>
  <c r="G30" i="179"/>
  <c r="F30" i="179"/>
  <c r="E30" i="179"/>
  <c r="D30" i="179"/>
  <c r="C30" i="179"/>
  <c r="O29" i="179"/>
  <c r="N29" i="179"/>
  <c r="M29" i="179"/>
  <c r="L29" i="179"/>
  <c r="K29" i="179"/>
  <c r="J29" i="179"/>
  <c r="I29" i="179"/>
  <c r="H29" i="179"/>
  <c r="G29" i="179"/>
  <c r="F29" i="179"/>
  <c r="E29" i="179"/>
  <c r="D29" i="179"/>
  <c r="C29" i="179"/>
  <c r="O28" i="179"/>
  <c r="N28" i="179"/>
  <c r="M28" i="179"/>
  <c r="L28" i="179"/>
  <c r="K28" i="179"/>
  <c r="J28" i="179"/>
  <c r="I28" i="179"/>
  <c r="H28" i="179"/>
  <c r="G28" i="179"/>
  <c r="F28" i="179"/>
  <c r="E28" i="179"/>
  <c r="D28" i="179"/>
  <c r="C28" i="179"/>
  <c r="O24" i="179"/>
  <c r="N24" i="179"/>
  <c r="M24" i="179"/>
  <c r="L24" i="179"/>
  <c r="K24" i="179"/>
  <c r="J24" i="179"/>
  <c r="I24" i="179"/>
  <c r="H24" i="179"/>
  <c r="G24" i="179"/>
  <c r="F24" i="179"/>
  <c r="E24" i="179"/>
  <c r="D24" i="179"/>
  <c r="C24" i="179"/>
  <c r="O23" i="179"/>
  <c r="N23" i="179"/>
  <c r="M23" i="179"/>
  <c r="L23" i="179"/>
  <c r="K23" i="179"/>
  <c r="J23" i="179"/>
  <c r="I23" i="179"/>
  <c r="H23" i="179"/>
  <c r="G23" i="179"/>
  <c r="F23" i="179"/>
  <c r="E23" i="179"/>
  <c r="D23" i="179"/>
  <c r="C23" i="179"/>
  <c r="O22" i="179"/>
  <c r="N22" i="179"/>
  <c r="M22" i="179"/>
  <c r="L22" i="179"/>
  <c r="K22" i="179"/>
  <c r="J22" i="179"/>
  <c r="I22" i="179"/>
  <c r="H22" i="179"/>
  <c r="G22" i="179"/>
  <c r="F22" i="179"/>
  <c r="E22" i="179"/>
  <c r="D22" i="179"/>
  <c r="C22" i="179"/>
  <c r="O21" i="179"/>
  <c r="N21" i="179"/>
  <c r="M21" i="179"/>
  <c r="L21" i="179"/>
  <c r="K21" i="179"/>
  <c r="J21" i="179"/>
  <c r="I21" i="179"/>
  <c r="H21" i="179"/>
  <c r="G21" i="179"/>
  <c r="F21" i="179"/>
  <c r="E21" i="179"/>
  <c r="D21" i="179"/>
  <c r="C21" i="179"/>
  <c r="O20" i="179"/>
  <c r="N20" i="179"/>
  <c r="M20" i="179"/>
  <c r="L20" i="179"/>
  <c r="K20" i="179"/>
  <c r="J20" i="179"/>
  <c r="I20" i="179"/>
  <c r="H20" i="179"/>
  <c r="G20" i="179"/>
  <c r="F20" i="179"/>
  <c r="E20" i="179"/>
  <c r="D20" i="179"/>
  <c r="C20" i="179"/>
  <c r="O19" i="179"/>
  <c r="N19" i="179"/>
  <c r="M19" i="179"/>
  <c r="L19" i="179"/>
  <c r="K19" i="179"/>
  <c r="J19" i="179"/>
  <c r="I19" i="179"/>
  <c r="H19" i="179"/>
  <c r="G19" i="179"/>
  <c r="F19" i="179"/>
  <c r="E19" i="179"/>
  <c r="D19" i="179"/>
  <c r="C19" i="179"/>
  <c r="O18" i="179"/>
  <c r="N18" i="179"/>
  <c r="M18" i="179"/>
  <c r="L18" i="179"/>
  <c r="K18" i="179"/>
  <c r="J18" i="179"/>
  <c r="I18" i="179"/>
  <c r="H18" i="179"/>
  <c r="G18" i="179"/>
  <c r="F18" i="179"/>
  <c r="E18" i="179"/>
  <c r="D18" i="179"/>
  <c r="C18" i="179"/>
  <c r="O17" i="179"/>
  <c r="N17" i="179"/>
  <c r="M17" i="179"/>
  <c r="L17" i="179"/>
  <c r="K17" i="179"/>
  <c r="J17" i="179"/>
  <c r="I17" i="179"/>
  <c r="H17" i="179"/>
  <c r="G17" i="179"/>
  <c r="F17" i="179"/>
  <c r="E17" i="179"/>
  <c r="D17" i="179"/>
  <c r="C17" i="179"/>
  <c r="O16" i="179"/>
  <c r="N16" i="179"/>
  <c r="M16" i="179"/>
  <c r="L16" i="179"/>
  <c r="K16" i="179"/>
  <c r="J16" i="179"/>
  <c r="I16" i="179"/>
  <c r="H16" i="179"/>
  <c r="G16" i="179"/>
  <c r="F16" i="179"/>
  <c r="E16" i="179"/>
  <c r="D16" i="179"/>
  <c r="C16" i="179"/>
  <c r="O15" i="179"/>
  <c r="N15" i="179"/>
  <c r="M15" i="179"/>
  <c r="L15" i="179"/>
  <c r="K15" i="179"/>
  <c r="J15" i="179"/>
  <c r="I15" i="179"/>
  <c r="H15" i="179"/>
  <c r="G15" i="179"/>
  <c r="F15" i="179"/>
  <c r="E15" i="179"/>
  <c r="D15" i="179"/>
  <c r="C15" i="179"/>
  <c r="O32" i="178"/>
  <c r="N32" i="178"/>
  <c r="M32" i="178"/>
  <c r="L32" i="178"/>
  <c r="K32" i="178"/>
  <c r="J32" i="178"/>
  <c r="I32" i="178"/>
  <c r="H32" i="178"/>
  <c r="G32" i="178"/>
  <c r="F32" i="178"/>
  <c r="E32" i="178"/>
  <c r="D32" i="178"/>
  <c r="C32" i="178"/>
  <c r="O31" i="178"/>
  <c r="N31" i="178"/>
  <c r="M31" i="178"/>
  <c r="L31" i="178"/>
  <c r="K31" i="178"/>
  <c r="J31" i="178"/>
  <c r="I31" i="178"/>
  <c r="H31" i="178"/>
  <c r="G31" i="178"/>
  <c r="F31" i="178"/>
  <c r="E31" i="178"/>
  <c r="D31" i="178"/>
  <c r="C31" i="178"/>
  <c r="O30" i="178"/>
  <c r="N30" i="178"/>
  <c r="M30" i="178"/>
  <c r="L30" i="178"/>
  <c r="K30" i="178"/>
  <c r="J30" i="178"/>
  <c r="I30" i="178"/>
  <c r="H30" i="178"/>
  <c r="G30" i="178"/>
  <c r="F30" i="178"/>
  <c r="E30" i="178"/>
  <c r="D30" i="178"/>
  <c r="C30" i="178"/>
  <c r="O29" i="178"/>
  <c r="N29" i="178"/>
  <c r="M29" i="178"/>
  <c r="L29" i="178"/>
  <c r="K29" i="178"/>
  <c r="J29" i="178"/>
  <c r="I29" i="178"/>
  <c r="H29" i="178"/>
  <c r="G29" i="178"/>
  <c r="F29" i="178"/>
  <c r="E29" i="178"/>
  <c r="D29" i="178"/>
  <c r="C29" i="178"/>
  <c r="O28" i="178"/>
  <c r="N28" i="178"/>
  <c r="M28" i="178"/>
  <c r="L28" i="178"/>
  <c r="K28" i="178"/>
  <c r="J28" i="178"/>
  <c r="I28" i="178"/>
  <c r="H28" i="178"/>
  <c r="G28" i="178"/>
  <c r="F28" i="178"/>
  <c r="E28" i="178"/>
  <c r="D28" i="178"/>
  <c r="C28" i="178"/>
  <c r="O24" i="178"/>
  <c r="N24" i="178"/>
  <c r="M24" i="178"/>
  <c r="L24" i="178"/>
  <c r="K24" i="178"/>
  <c r="J24" i="178"/>
  <c r="I24" i="178"/>
  <c r="H24" i="178"/>
  <c r="G24" i="178"/>
  <c r="F24" i="178"/>
  <c r="E24" i="178"/>
  <c r="D24" i="178"/>
  <c r="C24" i="178"/>
  <c r="O23" i="178"/>
  <c r="N23" i="178"/>
  <c r="M23" i="178"/>
  <c r="L23" i="178"/>
  <c r="K23" i="178"/>
  <c r="J23" i="178"/>
  <c r="I23" i="178"/>
  <c r="H23" i="178"/>
  <c r="G23" i="178"/>
  <c r="F23" i="178"/>
  <c r="E23" i="178"/>
  <c r="D23" i="178"/>
  <c r="C23" i="178"/>
  <c r="O22" i="178"/>
  <c r="N22" i="178"/>
  <c r="M22" i="178"/>
  <c r="L22" i="178"/>
  <c r="K22" i="178"/>
  <c r="J22" i="178"/>
  <c r="I22" i="178"/>
  <c r="H22" i="178"/>
  <c r="G22" i="178"/>
  <c r="F22" i="178"/>
  <c r="E22" i="178"/>
  <c r="D22" i="178"/>
  <c r="C22" i="178"/>
  <c r="O21" i="178"/>
  <c r="N21" i="178"/>
  <c r="M21" i="178"/>
  <c r="L21" i="178"/>
  <c r="K21" i="178"/>
  <c r="J21" i="178"/>
  <c r="I21" i="178"/>
  <c r="H21" i="178"/>
  <c r="G21" i="178"/>
  <c r="F21" i="178"/>
  <c r="E21" i="178"/>
  <c r="D21" i="178"/>
  <c r="C21" i="178"/>
  <c r="O20" i="178"/>
  <c r="N20" i="178"/>
  <c r="M20" i="178"/>
  <c r="L20" i="178"/>
  <c r="K20" i="178"/>
  <c r="J20" i="178"/>
  <c r="I20" i="178"/>
  <c r="H20" i="178"/>
  <c r="G20" i="178"/>
  <c r="F20" i="178"/>
  <c r="E20" i="178"/>
  <c r="D20" i="178"/>
  <c r="C20" i="178"/>
  <c r="O19" i="178"/>
  <c r="N19" i="178"/>
  <c r="M19" i="178"/>
  <c r="L19" i="178"/>
  <c r="K19" i="178"/>
  <c r="J19" i="178"/>
  <c r="I19" i="178"/>
  <c r="H19" i="178"/>
  <c r="G19" i="178"/>
  <c r="F19" i="178"/>
  <c r="E19" i="178"/>
  <c r="D19" i="178"/>
  <c r="C19" i="178"/>
  <c r="O18" i="178"/>
  <c r="N18" i="178"/>
  <c r="M18" i="178"/>
  <c r="L18" i="178"/>
  <c r="K18" i="178"/>
  <c r="J18" i="178"/>
  <c r="I18" i="178"/>
  <c r="H18" i="178"/>
  <c r="G18" i="178"/>
  <c r="F18" i="178"/>
  <c r="E18" i="178"/>
  <c r="D18" i="178"/>
  <c r="C18" i="178"/>
  <c r="O17" i="178"/>
  <c r="N17" i="178"/>
  <c r="M17" i="178"/>
  <c r="L17" i="178"/>
  <c r="K17" i="178"/>
  <c r="J17" i="178"/>
  <c r="I17" i="178"/>
  <c r="H17" i="178"/>
  <c r="G17" i="178"/>
  <c r="F17" i="178"/>
  <c r="E17" i="178"/>
  <c r="D17" i="178"/>
  <c r="C17" i="178"/>
  <c r="O16" i="178"/>
  <c r="N16" i="178"/>
  <c r="M16" i="178"/>
  <c r="L16" i="178"/>
  <c r="K16" i="178"/>
  <c r="J16" i="178"/>
  <c r="I16" i="178"/>
  <c r="H16" i="178"/>
  <c r="G16" i="178"/>
  <c r="F16" i="178"/>
  <c r="E16" i="178"/>
  <c r="D16" i="178"/>
  <c r="C16" i="178"/>
  <c r="O15" i="178"/>
  <c r="N15" i="178"/>
  <c r="M15" i="178"/>
  <c r="L15" i="178"/>
  <c r="K15" i="178"/>
  <c r="J15" i="178"/>
  <c r="I15" i="178"/>
  <c r="H15" i="178"/>
  <c r="G15" i="178"/>
  <c r="F15" i="178"/>
  <c r="E15" i="178"/>
  <c r="D15" i="178"/>
  <c r="C15" i="178"/>
  <c r="O32" i="177"/>
  <c r="N32" i="177"/>
  <c r="M32" i="177"/>
  <c r="L32" i="177"/>
  <c r="K32" i="177"/>
  <c r="J32" i="177"/>
  <c r="I32" i="177"/>
  <c r="H32" i="177"/>
  <c r="G32" i="177"/>
  <c r="F32" i="177"/>
  <c r="E32" i="177"/>
  <c r="D32" i="177"/>
  <c r="C32" i="177"/>
  <c r="O31" i="177"/>
  <c r="N31" i="177"/>
  <c r="M31" i="177"/>
  <c r="L31" i="177"/>
  <c r="K31" i="177"/>
  <c r="J31" i="177"/>
  <c r="I31" i="177"/>
  <c r="H31" i="177"/>
  <c r="G31" i="177"/>
  <c r="F31" i="177"/>
  <c r="E31" i="177"/>
  <c r="D31" i="177"/>
  <c r="C31" i="177"/>
  <c r="O30" i="177"/>
  <c r="N30" i="177"/>
  <c r="M30" i="177"/>
  <c r="L30" i="177"/>
  <c r="K30" i="177"/>
  <c r="J30" i="177"/>
  <c r="I30" i="177"/>
  <c r="H30" i="177"/>
  <c r="G30" i="177"/>
  <c r="F30" i="177"/>
  <c r="E30" i="177"/>
  <c r="D30" i="177"/>
  <c r="C30" i="177"/>
  <c r="O29" i="177"/>
  <c r="N29" i="177"/>
  <c r="M29" i="177"/>
  <c r="L29" i="177"/>
  <c r="K29" i="177"/>
  <c r="J29" i="177"/>
  <c r="I29" i="177"/>
  <c r="H29" i="177"/>
  <c r="G29" i="177"/>
  <c r="F29" i="177"/>
  <c r="E29" i="177"/>
  <c r="D29" i="177"/>
  <c r="C29" i="177"/>
  <c r="O28" i="177"/>
  <c r="N28" i="177"/>
  <c r="M28" i="177"/>
  <c r="L28" i="177"/>
  <c r="K28" i="177"/>
  <c r="J28" i="177"/>
  <c r="I28" i="177"/>
  <c r="H28" i="177"/>
  <c r="G28" i="177"/>
  <c r="F28" i="177"/>
  <c r="E28" i="177"/>
  <c r="D28" i="177"/>
  <c r="C28" i="177"/>
  <c r="O24" i="177"/>
  <c r="N24" i="177"/>
  <c r="M24" i="177"/>
  <c r="L24" i="177"/>
  <c r="K24" i="177"/>
  <c r="J24" i="177"/>
  <c r="I24" i="177"/>
  <c r="H24" i="177"/>
  <c r="G24" i="177"/>
  <c r="F24" i="177"/>
  <c r="E24" i="177"/>
  <c r="D24" i="177"/>
  <c r="C24" i="177"/>
  <c r="O23" i="177"/>
  <c r="N23" i="177"/>
  <c r="M23" i="177"/>
  <c r="L23" i="177"/>
  <c r="K23" i="177"/>
  <c r="J23" i="177"/>
  <c r="I23" i="177"/>
  <c r="H23" i="177"/>
  <c r="G23" i="177"/>
  <c r="F23" i="177"/>
  <c r="E23" i="177"/>
  <c r="D23" i="177"/>
  <c r="C23" i="177"/>
  <c r="O22" i="177"/>
  <c r="N22" i="177"/>
  <c r="M22" i="177"/>
  <c r="L22" i="177"/>
  <c r="K22" i="177"/>
  <c r="J22" i="177"/>
  <c r="I22" i="177"/>
  <c r="H22" i="177"/>
  <c r="G22" i="177"/>
  <c r="F22" i="177"/>
  <c r="E22" i="177"/>
  <c r="D22" i="177"/>
  <c r="C22" i="177"/>
  <c r="O21" i="177"/>
  <c r="N21" i="177"/>
  <c r="M21" i="177"/>
  <c r="L21" i="177"/>
  <c r="K21" i="177"/>
  <c r="J21" i="177"/>
  <c r="I21" i="177"/>
  <c r="H21" i="177"/>
  <c r="G21" i="177"/>
  <c r="F21" i="177"/>
  <c r="E21" i="177"/>
  <c r="D21" i="177"/>
  <c r="C21" i="177"/>
  <c r="O20" i="177"/>
  <c r="N20" i="177"/>
  <c r="M20" i="177"/>
  <c r="L20" i="177"/>
  <c r="K20" i="177"/>
  <c r="J20" i="177"/>
  <c r="I20" i="177"/>
  <c r="H20" i="177"/>
  <c r="G20" i="177"/>
  <c r="F20" i="177"/>
  <c r="E20" i="177"/>
  <c r="D20" i="177"/>
  <c r="C20" i="177"/>
  <c r="O19" i="177"/>
  <c r="N19" i="177"/>
  <c r="M19" i="177"/>
  <c r="L19" i="177"/>
  <c r="K19" i="177"/>
  <c r="J19" i="177"/>
  <c r="I19" i="177"/>
  <c r="H19" i="177"/>
  <c r="G19" i="177"/>
  <c r="F19" i="177"/>
  <c r="E19" i="177"/>
  <c r="D19" i="177"/>
  <c r="C19" i="177"/>
  <c r="O18" i="177"/>
  <c r="N18" i="177"/>
  <c r="M18" i="177"/>
  <c r="L18" i="177"/>
  <c r="K18" i="177"/>
  <c r="J18" i="177"/>
  <c r="I18" i="177"/>
  <c r="H18" i="177"/>
  <c r="G18" i="177"/>
  <c r="F18" i="177"/>
  <c r="E18" i="177"/>
  <c r="D18" i="177"/>
  <c r="C18" i="177"/>
  <c r="O17" i="177"/>
  <c r="N17" i="177"/>
  <c r="M17" i="177"/>
  <c r="L17" i="177"/>
  <c r="K17" i="177"/>
  <c r="J17" i="177"/>
  <c r="I17" i="177"/>
  <c r="H17" i="177"/>
  <c r="G17" i="177"/>
  <c r="F17" i="177"/>
  <c r="E17" i="177"/>
  <c r="D17" i="177"/>
  <c r="C17" i="177"/>
  <c r="O16" i="177"/>
  <c r="N16" i="177"/>
  <c r="M16" i="177"/>
  <c r="L16" i="177"/>
  <c r="K16" i="177"/>
  <c r="J16" i="177"/>
  <c r="I16" i="177"/>
  <c r="H16" i="177"/>
  <c r="G16" i="177"/>
  <c r="F16" i="177"/>
  <c r="E16" i="177"/>
  <c r="D16" i="177"/>
  <c r="C16" i="177"/>
  <c r="O15" i="177"/>
  <c r="N15" i="177"/>
  <c r="M15" i="177"/>
  <c r="L15" i="177"/>
  <c r="K15" i="177"/>
  <c r="J15" i="177"/>
  <c r="I15" i="177"/>
  <c r="H15" i="177"/>
  <c r="G15" i="177"/>
  <c r="F15" i="177"/>
  <c r="E15" i="177"/>
  <c r="D15" i="177"/>
  <c r="C15" i="177"/>
  <c r="O32" i="176"/>
  <c r="N32" i="176"/>
  <c r="M32" i="176"/>
  <c r="L32" i="176"/>
  <c r="K32" i="176"/>
  <c r="J32" i="176"/>
  <c r="I32" i="176"/>
  <c r="H32" i="176"/>
  <c r="G32" i="176"/>
  <c r="F32" i="176"/>
  <c r="E32" i="176"/>
  <c r="D32" i="176"/>
  <c r="C32" i="176"/>
  <c r="O31" i="176"/>
  <c r="N31" i="176"/>
  <c r="M31" i="176"/>
  <c r="L31" i="176"/>
  <c r="K31" i="176"/>
  <c r="J31" i="176"/>
  <c r="I31" i="176"/>
  <c r="H31" i="176"/>
  <c r="G31" i="176"/>
  <c r="F31" i="176"/>
  <c r="E31" i="176"/>
  <c r="D31" i="176"/>
  <c r="C31" i="176"/>
  <c r="O30" i="176"/>
  <c r="N30" i="176"/>
  <c r="M30" i="176"/>
  <c r="L30" i="176"/>
  <c r="K30" i="176"/>
  <c r="J30" i="176"/>
  <c r="I30" i="176"/>
  <c r="H30" i="176"/>
  <c r="G30" i="176"/>
  <c r="F30" i="176"/>
  <c r="E30" i="176"/>
  <c r="D30" i="176"/>
  <c r="C30" i="176"/>
  <c r="O29" i="176"/>
  <c r="N29" i="176"/>
  <c r="M29" i="176"/>
  <c r="L29" i="176"/>
  <c r="K29" i="176"/>
  <c r="J29" i="176"/>
  <c r="I29" i="176"/>
  <c r="H29" i="176"/>
  <c r="G29" i="176"/>
  <c r="F29" i="176"/>
  <c r="E29" i="176"/>
  <c r="D29" i="176"/>
  <c r="C29" i="176"/>
  <c r="O28" i="176"/>
  <c r="N28" i="176"/>
  <c r="M28" i="176"/>
  <c r="L28" i="176"/>
  <c r="K28" i="176"/>
  <c r="J28" i="176"/>
  <c r="I28" i="176"/>
  <c r="H28" i="176"/>
  <c r="G28" i="176"/>
  <c r="F28" i="176"/>
  <c r="E28" i="176"/>
  <c r="D28" i="176"/>
  <c r="C28" i="176"/>
  <c r="O24" i="176"/>
  <c r="N24" i="176"/>
  <c r="M24" i="176"/>
  <c r="L24" i="176"/>
  <c r="K24" i="176"/>
  <c r="J24" i="176"/>
  <c r="I24" i="176"/>
  <c r="H24" i="176"/>
  <c r="G24" i="176"/>
  <c r="F24" i="176"/>
  <c r="E24" i="176"/>
  <c r="D24" i="176"/>
  <c r="C24" i="176"/>
  <c r="O23" i="176"/>
  <c r="N23" i="176"/>
  <c r="M23" i="176"/>
  <c r="L23" i="176"/>
  <c r="K23" i="176"/>
  <c r="J23" i="176"/>
  <c r="I23" i="176"/>
  <c r="H23" i="176"/>
  <c r="G23" i="176"/>
  <c r="F23" i="176"/>
  <c r="E23" i="176"/>
  <c r="D23" i="176"/>
  <c r="C23" i="176"/>
  <c r="O22" i="176"/>
  <c r="N22" i="176"/>
  <c r="M22" i="176"/>
  <c r="L22" i="176"/>
  <c r="K22" i="176"/>
  <c r="J22" i="176"/>
  <c r="I22" i="176"/>
  <c r="H22" i="176"/>
  <c r="G22" i="176"/>
  <c r="F22" i="176"/>
  <c r="E22" i="176"/>
  <c r="D22" i="176"/>
  <c r="C22" i="176"/>
  <c r="O21" i="176"/>
  <c r="N21" i="176"/>
  <c r="M21" i="176"/>
  <c r="L21" i="176"/>
  <c r="K21" i="176"/>
  <c r="J21" i="176"/>
  <c r="I21" i="176"/>
  <c r="H21" i="176"/>
  <c r="G21" i="176"/>
  <c r="F21" i="176"/>
  <c r="E21" i="176"/>
  <c r="D21" i="176"/>
  <c r="C21" i="176"/>
  <c r="O20" i="176"/>
  <c r="N20" i="176"/>
  <c r="M20" i="176"/>
  <c r="L20" i="176"/>
  <c r="K20" i="176"/>
  <c r="J20" i="176"/>
  <c r="I20" i="176"/>
  <c r="H20" i="176"/>
  <c r="G20" i="176"/>
  <c r="F20" i="176"/>
  <c r="E20" i="176"/>
  <c r="D20" i="176"/>
  <c r="C20" i="176"/>
  <c r="O19" i="176"/>
  <c r="N19" i="176"/>
  <c r="M19" i="176"/>
  <c r="L19" i="176"/>
  <c r="K19" i="176"/>
  <c r="J19" i="176"/>
  <c r="I19" i="176"/>
  <c r="H19" i="176"/>
  <c r="G19" i="176"/>
  <c r="F19" i="176"/>
  <c r="E19" i="176"/>
  <c r="D19" i="176"/>
  <c r="C19" i="176"/>
  <c r="O18" i="176"/>
  <c r="N18" i="176"/>
  <c r="M18" i="176"/>
  <c r="L18" i="176"/>
  <c r="K18" i="176"/>
  <c r="J18" i="176"/>
  <c r="I18" i="176"/>
  <c r="H18" i="176"/>
  <c r="G18" i="176"/>
  <c r="F18" i="176"/>
  <c r="E18" i="176"/>
  <c r="D18" i="176"/>
  <c r="C18" i="176"/>
  <c r="O17" i="176"/>
  <c r="N17" i="176"/>
  <c r="M17" i="176"/>
  <c r="L17" i="176"/>
  <c r="K17" i="176"/>
  <c r="J17" i="176"/>
  <c r="I17" i="176"/>
  <c r="H17" i="176"/>
  <c r="G17" i="176"/>
  <c r="F17" i="176"/>
  <c r="E17" i="176"/>
  <c r="D17" i="176"/>
  <c r="C17" i="176"/>
  <c r="O16" i="176"/>
  <c r="N16" i="176"/>
  <c r="M16" i="176"/>
  <c r="L16" i="176"/>
  <c r="K16" i="176"/>
  <c r="J16" i="176"/>
  <c r="I16" i="176"/>
  <c r="H16" i="176"/>
  <c r="G16" i="176"/>
  <c r="F16" i="176"/>
  <c r="E16" i="176"/>
  <c r="D16" i="176"/>
  <c r="C16" i="176"/>
  <c r="O15" i="176"/>
  <c r="N15" i="176"/>
  <c r="M15" i="176"/>
  <c r="L15" i="176"/>
  <c r="K15" i="176"/>
  <c r="J15" i="176"/>
  <c r="I15" i="176"/>
  <c r="H15" i="176"/>
  <c r="G15" i="176"/>
  <c r="F15" i="176"/>
  <c r="E15" i="176"/>
  <c r="D15" i="176"/>
  <c r="C15" i="176"/>
  <c r="O32" i="175"/>
  <c r="N32" i="175"/>
  <c r="M32" i="175"/>
  <c r="L32" i="175"/>
  <c r="K32" i="175"/>
  <c r="J32" i="175"/>
  <c r="I32" i="175"/>
  <c r="H32" i="175"/>
  <c r="G32" i="175"/>
  <c r="F32" i="175"/>
  <c r="E32" i="175"/>
  <c r="D32" i="175"/>
  <c r="C32" i="175"/>
  <c r="O31" i="175"/>
  <c r="N31" i="175"/>
  <c r="M31" i="175"/>
  <c r="L31" i="175"/>
  <c r="K31" i="175"/>
  <c r="J31" i="175"/>
  <c r="I31" i="175"/>
  <c r="H31" i="175"/>
  <c r="G31" i="175"/>
  <c r="F31" i="175"/>
  <c r="E31" i="175"/>
  <c r="D31" i="175"/>
  <c r="C31" i="175"/>
  <c r="O30" i="175"/>
  <c r="N30" i="175"/>
  <c r="M30" i="175"/>
  <c r="L30" i="175"/>
  <c r="K30" i="175"/>
  <c r="J30" i="175"/>
  <c r="I30" i="175"/>
  <c r="H30" i="175"/>
  <c r="G30" i="175"/>
  <c r="F30" i="175"/>
  <c r="E30" i="175"/>
  <c r="D30" i="175"/>
  <c r="C30" i="175"/>
  <c r="O29" i="175"/>
  <c r="N29" i="175"/>
  <c r="M29" i="175"/>
  <c r="L29" i="175"/>
  <c r="K29" i="175"/>
  <c r="J29" i="175"/>
  <c r="I29" i="175"/>
  <c r="H29" i="175"/>
  <c r="G29" i="175"/>
  <c r="F29" i="175"/>
  <c r="E29" i="175"/>
  <c r="D29" i="175"/>
  <c r="C29" i="175"/>
  <c r="O28" i="175"/>
  <c r="N28" i="175"/>
  <c r="M28" i="175"/>
  <c r="L28" i="175"/>
  <c r="K28" i="175"/>
  <c r="J28" i="175"/>
  <c r="I28" i="175"/>
  <c r="H28" i="175"/>
  <c r="G28" i="175"/>
  <c r="F28" i="175"/>
  <c r="E28" i="175"/>
  <c r="D28" i="175"/>
  <c r="C28" i="175"/>
  <c r="O24" i="175"/>
  <c r="N24" i="175"/>
  <c r="M24" i="175"/>
  <c r="L24" i="175"/>
  <c r="K24" i="175"/>
  <c r="J24" i="175"/>
  <c r="I24" i="175"/>
  <c r="H24" i="175"/>
  <c r="G24" i="175"/>
  <c r="F24" i="175"/>
  <c r="E24" i="175"/>
  <c r="D24" i="175"/>
  <c r="C24" i="175"/>
  <c r="O23" i="175"/>
  <c r="N23" i="175"/>
  <c r="M23" i="175"/>
  <c r="L23" i="175"/>
  <c r="K23" i="175"/>
  <c r="J23" i="175"/>
  <c r="I23" i="175"/>
  <c r="H23" i="175"/>
  <c r="G23" i="175"/>
  <c r="F23" i="175"/>
  <c r="E23" i="175"/>
  <c r="D23" i="175"/>
  <c r="C23" i="175"/>
  <c r="O22" i="175"/>
  <c r="N22" i="175"/>
  <c r="M22" i="175"/>
  <c r="L22" i="175"/>
  <c r="K22" i="175"/>
  <c r="J22" i="175"/>
  <c r="I22" i="175"/>
  <c r="H22" i="175"/>
  <c r="G22" i="175"/>
  <c r="F22" i="175"/>
  <c r="E22" i="175"/>
  <c r="D22" i="175"/>
  <c r="C22" i="175"/>
  <c r="O21" i="175"/>
  <c r="N21" i="175"/>
  <c r="M21" i="175"/>
  <c r="L21" i="175"/>
  <c r="K21" i="175"/>
  <c r="J21" i="175"/>
  <c r="I21" i="175"/>
  <c r="H21" i="175"/>
  <c r="G21" i="175"/>
  <c r="F21" i="175"/>
  <c r="E21" i="175"/>
  <c r="D21" i="175"/>
  <c r="C21" i="175"/>
  <c r="O20" i="175"/>
  <c r="N20" i="175"/>
  <c r="M20" i="175"/>
  <c r="L20" i="175"/>
  <c r="K20" i="175"/>
  <c r="J20" i="175"/>
  <c r="I20" i="175"/>
  <c r="H20" i="175"/>
  <c r="G20" i="175"/>
  <c r="F20" i="175"/>
  <c r="E20" i="175"/>
  <c r="D20" i="175"/>
  <c r="C20" i="175"/>
  <c r="O19" i="175"/>
  <c r="N19" i="175"/>
  <c r="M19" i="175"/>
  <c r="L19" i="175"/>
  <c r="K19" i="175"/>
  <c r="J19" i="175"/>
  <c r="I19" i="175"/>
  <c r="H19" i="175"/>
  <c r="G19" i="175"/>
  <c r="F19" i="175"/>
  <c r="E19" i="175"/>
  <c r="D19" i="175"/>
  <c r="C19" i="175"/>
  <c r="O18" i="175"/>
  <c r="N18" i="175"/>
  <c r="M18" i="175"/>
  <c r="L18" i="175"/>
  <c r="K18" i="175"/>
  <c r="J18" i="175"/>
  <c r="I18" i="175"/>
  <c r="H18" i="175"/>
  <c r="G18" i="175"/>
  <c r="F18" i="175"/>
  <c r="E18" i="175"/>
  <c r="D18" i="175"/>
  <c r="C18" i="175"/>
  <c r="O17" i="175"/>
  <c r="N17" i="175"/>
  <c r="M17" i="175"/>
  <c r="L17" i="175"/>
  <c r="K17" i="175"/>
  <c r="J17" i="175"/>
  <c r="I17" i="175"/>
  <c r="H17" i="175"/>
  <c r="G17" i="175"/>
  <c r="F17" i="175"/>
  <c r="E17" i="175"/>
  <c r="D17" i="175"/>
  <c r="C17" i="175"/>
  <c r="O16" i="175"/>
  <c r="N16" i="175"/>
  <c r="M16" i="175"/>
  <c r="L16" i="175"/>
  <c r="K16" i="175"/>
  <c r="J16" i="175"/>
  <c r="I16" i="175"/>
  <c r="H16" i="175"/>
  <c r="G16" i="175"/>
  <c r="F16" i="175"/>
  <c r="E16" i="175"/>
  <c r="D16" i="175"/>
  <c r="C16" i="175"/>
  <c r="O15" i="175"/>
  <c r="N15" i="175"/>
  <c r="M15" i="175"/>
  <c r="L15" i="175"/>
  <c r="K15" i="175"/>
  <c r="J15" i="175"/>
  <c r="I15" i="175"/>
  <c r="H15" i="175"/>
  <c r="G15" i="175"/>
  <c r="F15" i="175"/>
  <c r="E15" i="175"/>
  <c r="D15" i="175"/>
  <c r="C15" i="175"/>
  <c r="O32" i="174"/>
  <c r="N32" i="174"/>
  <c r="M32" i="174"/>
  <c r="L32" i="174"/>
  <c r="K32" i="174"/>
  <c r="J32" i="174"/>
  <c r="I32" i="174"/>
  <c r="H32" i="174"/>
  <c r="G32" i="174"/>
  <c r="F32" i="174"/>
  <c r="E32" i="174"/>
  <c r="D32" i="174"/>
  <c r="C32" i="174"/>
  <c r="O31" i="174"/>
  <c r="N31" i="174"/>
  <c r="M31" i="174"/>
  <c r="L31" i="174"/>
  <c r="K31" i="174"/>
  <c r="J31" i="174"/>
  <c r="I31" i="174"/>
  <c r="H31" i="174"/>
  <c r="G31" i="174"/>
  <c r="F31" i="174"/>
  <c r="E31" i="174"/>
  <c r="D31" i="174"/>
  <c r="C31" i="174"/>
  <c r="O30" i="174"/>
  <c r="N30" i="174"/>
  <c r="M30" i="174"/>
  <c r="L30" i="174"/>
  <c r="K30" i="174"/>
  <c r="J30" i="174"/>
  <c r="I30" i="174"/>
  <c r="H30" i="174"/>
  <c r="G30" i="174"/>
  <c r="F30" i="174"/>
  <c r="E30" i="174"/>
  <c r="D30" i="174"/>
  <c r="C30" i="174"/>
  <c r="O29" i="174"/>
  <c r="N29" i="174"/>
  <c r="M29" i="174"/>
  <c r="L29" i="174"/>
  <c r="K29" i="174"/>
  <c r="J29" i="174"/>
  <c r="I29" i="174"/>
  <c r="H29" i="174"/>
  <c r="G29" i="174"/>
  <c r="F29" i="174"/>
  <c r="E29" i="174"/>
  <c r="D29" i="174"/>
  <c r="C29" i="174"/>
  <c r="O28" i="174"/>
  <c r="N28" i="174"/>
  <c r="M28" i="174"/>
  <c r="L28" i="174"/>
  <c r="K28" i="174"/>
  <c r="J28" i="174"/>
  <c r="I28" i="174"/>
  <c r="H28" i="174"/>
  <c r="G28" i="174"/>
  <c r="F28" i="174"/>
  <c r="E28" i="174"/>
  <c r="D28" i="174"/>
  <c r="C28" i="174"/>
  <c r="O24" i="174"/>
  <c r="N24" i="174"/>
  <c r="M24" i="174"/>
  <c r="L24" i="174"/>
  <c r="K24" i="174"/>
  <c r="J24" i="174"/>
  <c r="I24" i="174"/>
  <c r="H24" i="174"/>
  <c r="G24" i="174"/>
  <c r="F24" i="174"/>
  <c r="E24" i="174"/>
  <c r="D24" i="174"/>
  <c r="C24" i="174"/>
  <c r="O23" i="174"/>
  <c r="N23" i="174"/>
  <c r="M23" i="174"/>
  <c r="L23" i="174"/>
  <c r="K23" i="174"/>
  <c r="J23" i="174"/>
  <c r="I23" i="174"/>
  <c r="H23" i="174"/>
  <c r="G23" i="174"/>
  <c r="F23" i="174"/>
  <c r="E23" i="174"/>
  <c r="D23" i="174"/>
  <c r="C23" i="174"/>
  <c r="O22" i="174"/>
  <c r="N22" i="174"/>
  <c r="M22" i="174"/>
  <c r="L22" i="174"/>
  <c r="K22" i="174"/>
  <c r="J22" i="174"/>
  <c r="I22" i="174"/>
  <c r="H22" i="174"/>
  <c r="G22" i="174"/>
  <c r="F22" i="174"/>
  <c r="E22" i="174"/>
  <c r="D22" i="174"/>
  <c r="C22" i="174"/>
  <c r="O21" i="174"/>
  <c r="N21" i="174"/>
  <c r="M21" i="174"/>
  <c r="L21" i="174"/>
  <c r="K21" i="174"/>
  <c r="J21" i="174"/>
  <c r="I21" i="174"/>
  <c r="H21" i="174"/>
  <c r="G21" i="174"/>
  <c r="F21" i="174"/>
  <c r="E21" i="174"/>
  <c r="D21" i="174"/>
  <c r="C21" i="174"/>
  <c r="O20" i="174"/>
  <c r="N20" i="174"/>
  <c r="M20" i="174"/>
  <c r="L20" i="174"/>
  <c r="K20" i="174"/>
  <c r="J20" i="174"/>
  <c r="I20" i="174"/>
  <c r="H20" i="174"/>
  <c r="G20" i="174"/>
  <c r="F20" i="174"/>
  <c r="E20" i="174"/>
  <c r="D20" i="174"/>
  <c r="C20" i="174"/>
  <c r="O19" i="174"/>
  <c r="N19" i="174"/>
  <c r="M19" i="174"/>
  <c r="L19" i="174"/>
  <c r="K19" i="174"/>
  <c r="J19" i="174"/>
  <c r="I19" i="174"/>
  <c r="H19" i="174"/>
  <c r="G19" i="174"/>
  <c r="F19" i="174"/>
  <c r="E19" i="174"/>
  <c r="D19" i="174"/>
  <c r="C19" i="174"/>
  <c r="O18" i="174"/>
  <c r="N18" i="174"/>
  <c r="M18" i="174"/>
  <c r="L18" i="174"/>
  <c r="K18" i="174"/>
  <c r="J18" i="174"/>
  <c r="I18" i="174"/>
  <c r="H18" i="174"/>
  <c r="G18" i="174"/>
  <c r="F18" i="174"/>
  <c r="E18" i="174"/>
  <c r="D18" i="174"/>
  <c r="C18" i="174"/>
  <c r="O17" i="174"/>
  <c r="N17" i="174"/>
  <c r="M17" i="174"/>
  <c r="L17" i="174"/>
  <c r="K17" i="174"/>
  <c r="J17" i="174"/>
  <c r="I17" i="174"/>
  <c r="H17" i="174"/>
  <c r="G17" i="174"/>
  <c r="F17" i="174"/>
  <c r="E17" i="174"/>
  <c r="D17" i="174"/>
  <c r="C17" i="174"/>
  <c r="O16" i="174"/>
  <c r="N16" i="174"/>
  <c r="M16" i="174"/>
  <c r="L16" i="174"/>
  <c r="K16" i="174"/>
  <c r="J16" i="174"/>
  <c r="I16" i="174"/>
  <c r="H16" i="174"/>
  <c r="G16" i="174"/>
  <c r="F16" i="174"/>
  <c r="E16" i="174"/>
  <c r="D16" i="174"/>
  <c r="C16" i="174"/>
  <c r="O15" i="174"/>
  <c r="N15" i="174"/>
  <c r="M15" i="174"/>
  <c r="L15" i="174"/>
  <c r="K15" i="174"/>
  <c r="J15" i="174"/>
  <c r="I15" i="174"/>
  <c r="H15" i="174"/>
  <c r="G15" i="174"/>
  <c r="F15" i="174"/>
  <c r="E15" i="174"/>
  <c r="D15" i="174"/>
  <c r="C15" i="174"/>
  <c r="O32" i="173"/>
  <c r="N32" i="173"/>
  <c r="M32" i="173"/>
  <c r="L32" i="173"/>
  <c r="K32" i="173"/>
  <c r="J32" i="173"/>
  <c r="I32" i="173"/>
  <c r="H32" i="173"/>
  <c r="G32" i="173"/>
  <c r="F32" i="173"/>
  <c r="E32" i="173"/>
  <c r="D32" i="173"/>
  <c r="C32" i="173"/>
  <c r="O31" i="173"/>
  <c r="N31" i="173"/>
  <c r="M31" i="173"/>
  <c r="L31" i="173"/>
  <c r="K31" i="173"/>
  <c r="J31" i="173"/>
  <c r="I31" i="173"/>
  <c r="H31" i="173"/>
  <c r="G31" i="173"/>
  <c r="F31" i="173"/>
  <c r="E31" i="173"/>
  <c r="D31" i="173"/>
  <c r="C31" i="173"/>
  <c r="O30" i="173"/>
  <c r="N30" i="173"/>
  <c r="M30" i="173"/>
  <c r="L30" i="173"/>
  <c r="K30" i="173"/>
  <c r="J30" i="173"/>
  <c r="I30" i="173"/>
  <c r="H30" i="173"/>
  <c r="G30" i="173"/>
  <c r="F30" i="173"/>
  <c r="E30" i="173"/>
  <c r="D30" i="173"/>
  <c r="C30" i="173"/>
  <c r="O29" i="173"/>
  <c r="N29" i="173"/>
  <c r="M29" i="173"/>
  <c r="L29" i="173"/>
  <c r="K29" i="173"/>
  <c r="J29" i="173"/>
  <c r="I29" i="173"/>
  <c r="H29" i="173"/>
  <c r="G29" i="173"/>
  <c r="F29" i="173"/>
  <c r="E29" i="173"/>
  <c r="D29" i="173"/>
  <c r="C29" i="173"/>
  <c r="O28" i="173"/>
  <c r="N28" i="173"/>
  <c r="M28" i="173"/>
  <c r="L28" i="173"/>
  <c r="K28" i="173"/>
  <c r="J28" i="173"/>
  <c r="I28" i="173"/>
  <c r="H28" i="173"/>
  <c r="G28" i="173"/>
  <c r="F28" i="173"/>
  <c r="E28" i="173"/>
  <c r="D28" i="173"/>
  <c r="C28" i="173"/>
  <c r="O24" i="173"/>
  <c r="N24" i="173"/>
  <c r="M24" i="173"/>
  <c r="L24" i="173"/>
  <c r="K24" i="173"/>
  <c r="J24" i="173"/>
  <c r="I24" i="173"/>
  <c r="H24" i="173"/>
  <c r="G24" i="173"/>
  <c r="F24" i="173"/>
  <c r="E24" i="173"/>
  <c r="D24" i="173"/>
  <c r="C24" i="173"/>
  <c r="O23" i="173"/>
  <c r="N23" i="173"/>
  <c r="M23" i="173"/>
  <c r="L23" i="173"/>
  <c r="K23" i="173"/>
  <c r="J23" i="173"/>
  <c r="I23" i="173"/>
  <c r="H23" i="173"/>
  <c r="G23" i="173"/>
  <c r="F23" i="173"/>
  <c r="E23" i="173"/>
  <c r="D23" i="173"/>
  <c r="C23" i="173"/>
  <c r="O22" i="173"/>
  <c r="N22" i="173"/>
  <c r="M22" i="173"/>
  <c r="L22" i="173"/>
  <c r="K22" i="173"/>
  <c r="J22" i="173"/>
  <c r="I22" i="173"/>
  <c r="H22" i="173"/>
  <c r="G22" i="173"/>
  <c r="F22" i="173"/>
  <c r="E22" i="173"/>
  <c r="D22" i="173"/>
  <c r="C22" i="173"/>
  <c r="O21" i="173"/>
  <c r="N21" i="173"/>
  <c r="M21" i="173"/>
  <c r="L21" i="173"/>
  <c r="K21" i="173"/>
  <c r="J21" i="173"/>
  <c r="I21" i="173"/>
  <c r="H21" i="173"/>
  <c r="G21" i="173"/>
  <c r="F21" i="173"/>
  <c r="E21" i="173"/>
  <c r="D21" i="173"/>
  <c r="C21" i="173"/>
  <c r="O20" i="173"/>
  <c r="N20" i="173"/>
  <c r="M20" i="173"/>
  <c r="L20" i="173"/>
  <c r="K20" i="173"/>
  <c r="J20" i="173"/>
  <c r="I20" i="173"/>
  <c r="H20" i="173"/>
  <c r="G20" i="173"/>
  <c r="F20" i="173"/>
  <c r="E20" i="173"/>
  <c r="D20" i="173"/>
  <c r="C20" i="173"/>
  <c r="O19" i="173"/>
  <c r="N19" i="173"/>
  <c r="M19" i="173"/>
  <c r="L19" i="173"/>
  <c r="K19" i="173"/>
  <c r="J19" i="173"/>
  <c r="I19" i="173"/>
  <c r="H19" i="173"/>
  <c r="G19" i="173"/>
  <c r="F19" i="173"/>
  <c r="E19" i="173"/>
  <c r="D19" i="173"/>
  <c r="C19" i="173"/>
  <c r="O18" i="173"/>
  <c r="N18" i="173"/>
  <c r="M18" i="173"/>
  <c r="L18" i="173"/>
  <c r="K18" i="173"/>
  <c r="J18" i="173"/>
  <c r="I18" i="173"/>
  <c r="H18" i="173"/>
  <c r="G18" i="173"/>
  <c r="F18" i="173"/>
  <c r="E18" i="173"/>
  <c r="D18" i="173"/>
  <c r="C18" i="173"/>
  <c r="O17" i="173"/>
  <c r="N17" i="173"/>
  <c r="M17" i="173"/>
  <c r="L17" i="173"/>
  <c r="K17" i="173"/>
  <c r="J17" i="173"/>
  <c r="I17" i="173"/>
  <c r="H17" i="173"/>
  <c r="G17" i="173"/>
  <c r="F17" i="173"/>
  <c r="E17" i="173"/>
  <c r="D17" i="173"/>
  <c r="C17" i="173"/>
  <c r="O16" i="173"/>
  <c r="N16" i="173"/>
  <c r="M16" i="173"/>
  <c r="L16" i="173"/>
  <c r="K16" i="173"/>
  <c r="J16" i="173"/>
  <c r="I16" i="173"/>
  <c r="H16" i="173"/>
  <c r="G16" i="173"/>
  <c r="F16" i="173"/>
  <c r="E16" i="173"/>
  <c r="D16" i="173"/>
  <c r="C16" i="173"/>
  <c r="O15" i="173"/>
  <c r="N15" i="173"/>
  <c r="M15" i="173"/>
  <c r="L15" i="173"/>
  <c r="K15" i="173"/>
  <c r="J15" i="173"/>
  <c r="I15" i="173"/>
  <c r="H15" i="173"/>
  <c r="G15" i="173"/>
  <c r="F15" i="173"/>
  <c r="E15" i="173"/>
  <c r="D15" i="173"/>
  <c r="C15" i="173"/>
  <c r="O32" i="172"/>
  <c r="N32" i="172"/>
  <c r="M32" i="172"/>
  <c r="L32" i="172"/>
  <c r="K32" i="172"/>
  <c r="J32" i="172"/>
  <c r="I32" i="172"/>
  <c r="H32" i="172"/>
  <c r="G32" i="172"/>
  <c r="F32" i="172"/>
  <c r="E32" i="172"/>
  <c r="D32" i="172"/>
  <c r="C32" i="172"/>
  <c r="O31" i="172"/>
  <c r="N31" i="172"/>
  <c r="M31" i="172"/>
  <c r="L31" i="172"/>
  <c r="K31" i="172"/>
  <c r="J31" i="172"/>
  <c r="I31" i="172"/>
  <c r="H31" i="172"/>
  <c r="G31" i="172"/>
  <c r="F31" i="172"/>
  <c r="E31" i="172"/>
  <c r="D31" i="172"/>
  <c r="C31" i="172"/>
  <c r="O30" i="172"/>
  <c r="N30" i="172"/>
  <c r="M30" i="172"/>
  <c r="L30" i="172"/>
  <c r="K30" i="172"/>
  <c r="J30" i="172"/>
  <c r="I30" i="172"/>
  <c r="H30" i="172"/>
  <c r="G30" i="172"/>
  <c r="F30" i="172"/>
  <c r="E30" i="172"/>
  <c r="D30" i="172"/>
  <c r="C30" i="172"/>
  <c r="O29" i="172"/>
  <c r="N29" i="172"/>
  <c r="M29" i="172"/>
  <c r="L29" i="172"/>
  <c r="K29" i="172"/>
  <c r="J29" i="172"/>
  <c r="I29" i="172"/>
  <c r="H29" i="172"/>
  <c r="G29" i="172"/>
  <c r="F29" i="172"/>
  <c r="E29" i="172"/>
  <c r="D29" i="172"/>
  <c r="C29" i="172"/>
  <c r="O28" i="172"/>
  <c r="N28" i="172"/>
  <c r="M28" i="172"/>
  <c r="L28" i="172"/>
  <c r="K28" i="172"/>
  <c r="J28" i="172"/>
  <c r="I28" i="172"/>
  <c r="H28" i="172"/>
  <c r="G28" i="172"/>
  <c r="F28" i="172"/>
  <c r="E28" i="172"/>
  <c r="D28" i="172"/>
  <c r="C28" i="172"/>
  <c r="O24" i="172"/>
  <c r="N24" i="172"/>
  <c r="M24" i="172"/>
  <c r="L24" i="172"/>
  <c r="K24" i="172"/>
  <c r="J24" i="172"/>
  <c r="I24" i="172"/>
  <c r="H24" i="172"/>
  <c r="G24" i="172"/>
  <c r="F24" i="172"/>
  <c r="E24" i="172"/>
  <c r="D24" i="172"/>
  <c r="C24" i="172"/>
  <c r="O23" i="172"/>
  <c r="N23" i="172"/>
  <c r="M23" i="172"/>
  <c r="L23" i="172"/>
  <c r="K23" i="172"/>
  <c r="J23" i="172"/>
  <c r="I23" i="172"/>
  <c r="H23" i="172"/>
  <c r="G23" i="172"/>
  <c r="F23" i="172"/>
  <c r="E23" i="172"/>
  <c r="D23" i="172"/>
  <c r="C23" i="172"/>
  <c r="O22" i="172"/>
  <c r="N22" i="172"/>
  <c r="M22" i="172"/>
  <c r="L22" i="172"/>
  <c r="K22" i="172"/>
  <c r="J22" i="172"/>
  <c r="I22" i="172"/>
  <c r="H22" i="172"/>
  <c r="G22" i="172"/>
  <c r="F22" i="172"/>
  <c r="E22" i="172"/>
  <c r="D22" i="172"/>
  <c r="C22" i="172"/>
  <c r="O21" i="172"/>
  <c r="N21" i="172"/>
  <c r="M21" i="172"/>
  <c r="L21" i="172"/>
  <c r="K21" i="172"/>
  <c r="J21" i="172"/>
  <c r="I21" i="172"/>
  <c r="H21" i="172"/>
  <c r="G21" i="172"/>
  <c r="F21" i="172"/>
  <c r="E21" i="172"/>
  <c r="D21" i="172"/>
  <c r="C21" i="172"/>
  <c r="O20" i="172"/>
  <c r="N20" i="172"/>
  <c r="M20" i="172"/>
  <c r="L20" i="172"/>
  <c r="K20" i="172"/>
  <c r="J20" i="172"/>
  <c r="I20" i="172"/>
  <c r="H20" i="172"/>
  <c r="G20" i="172"/>
  <c r="F20" i="172"/>
  <c r="E20" i="172"/>
  <c r="D20" i="172"/>
  <c r="C20" i="172"/>
  <c r="O19" i="172"/>
  <c r="N19" i="172"/>
  <c r="M19" i="172"/>
  <c r="L19" i="172"/>
  <c r="K19" i="172"/>
  <c r="J19" i="172"/>
  <c r="I19" i="172"/>
  <c r="H19" i="172"/>
  <c r="G19" i="172"/>
  <c r="F19" i="172"/>
  <c r="E19" i="172"/>
  <c r="D19" i="172"/>
  <c r="C19" i="172"/>
  <c r="O18" i="172"/>
  <c r="N18" i="172"/>
  <c r="M18" i="172"/>
  <c r="L18" i="172"/>
  <c r="K18" i="172"/>
  <c r="J18" i="172"/>
  <c r="I18" i="172"/>
  <c r="H18" i="172"/>
  <c r="G18" i="172"/>
  <c r="F18" i="172"/>
  <c r="E18" i="172"/>
  <c r="D18" i="172"/>
  <c r="C18" i="172"/>
  <c r="O17" i="172"/>
  <c r="N17" i="172"/>
  <c r="M17" i="172"/>
  <c r="L17" i="172"/>
  <c r="K17" i="172"/>
  <c r="J17" i="172"/>
  <c r="I17" i="172"/>
  <c r="H17" i="172"/>
  <c r="G17" i="172"/>
  <c r="F17" i="172"/>
  <c r="E17" i="172"/>
  <c r="D17" i="172"/>
  <c r="C17" i="172"/>
  <c r="O16" i="172"/>
  <c r="N16" i="172"/>
  <c r="M16" i="172"/>
  <c r="L16" i="172"/>
  <c r="K16" i="172"/>
  <c r="J16" i="172"/>
  <c r="I16" i="172"/>
  <c r="H16" i="172"/>
  <c r="G16" i="172"/>
  <c r="F16" i="172"/>
  <c r="E16" i="172"/>
  <c r="D16" i="172"/>
  <c r="C16" i="172"/>
  <c r="O15" i="172"/>
  <c r="N15" i="172"/>
  <c r="M15" i="172"/>
  <c r="L15" i="172"/>
  <c r="K15" i="172"/>
  <c r="J15" i="172"/>
  <c r="I15" i="172"/>
  <c r="H15" i="172"/>
  <c r="G15" i="172"/>
  <c r="F15" i="172"/>
  <c r="E15" i="172"/>
  <c r="D15" i="172"/>
  <c r="C15" i="172"/>
  <c r="O32" i="171"/>
  <c r="N32" i="171"/>
  <c r="M32" i="171"/>
  <c r="L32" i="171"/>
  <c r="K32" i="171"/>
  <c r="J32" i="171"/>
  <c r="I32" i="171"/>
  <c r="H32" i="171"/>
  <c r="G32" i="171"/>
  <c r="F32" i="171"/>
  <c r="E32" i="171"/>
  <c r="D32" i="171"/>
  <c r="C32" i="171"/>
  <c r="O31" i="171"/>
  <c r="N31" i="171"/>
  <c r="M31" i="171"/>
  <c r="L31" i="171"/>
  <c r="K31" i="171"/>
  <c r="J31" i="171"/>
  <c r="I31" i="171"/>
  <c r="H31" i="171"/>
  <c r="G31" i="171"/>
  <c r="F31" i="171"/>
  <c r="E31" i="171"/>
  <c r="D31" i="171"/>
  <c r="C31" i="171"/>
  <c r="O30" i="171"/>
  <c r="N30" i="171"/>
  <c r="M30" i="171"/>
  <c r="L30" i="171"/>
  <c r="K30" i="171"/>
  <c r="J30" i="171"/>
  <c r="I30" i="171"/>
  <c r="H30" i="171"/>
  <c r="G30" i="171"/>
  <c r="F30" i="171"/>
  <c r="E30" i="171"/>
  <c r="D30" i="171"/>
  <c r="C30" i="171"/>
  <c r="O29" i="171"/>
  <c r="N29" i="171"/>
  <c r="M29" i="171"/>
  <c r="L29" i="171"/>
  <c r="K29" i="171"/>
  <c r="J29" i="171"/>
  <c r="I29" i="171"/>
  <c r="H29" i="171"/>
  <c r="G29" i="171"/>
  <c r="F29" i="171"/>
  <c r="E29" i="171"/>
  <c r="D29" i="171"/>
  <c r="C29" i="171"/>
  <c r="O28" i="171"/>
  <c r="N28" i="171"/>
  <c r="M28" i="171"/>
  <c r="L28" i="171"/>
  <c r="K28" i="171"/>
  <c r="J28" i="171"/>
  <c r="I28" i="171"/>
  <c r="H28" i="171"/>
  <c r="G28" i="171"/>
  <c r="F28" i="171"/>
  <c r="E28" i="171"/>
  <c r="D28" i="171"/>
  <c r="C28" i="171"/>
  <c r="O24" i="171"/>
  <c r="N24" i="171"/>
  <c r="M24" i="171"/>
  <c r="L24" i="171"/>
  <c r="K24" i="171"/>
  <c r="J24" i="171"/>
  <c r="I24" i="171"/>
  <c r="H24" i="171"/>
  <c r="G24" i="171"/>
  <c r="F24" i="171"/>
  <c r="E24" i="171"/>
  <c r="D24" i="171"/>
  <c r="C24" i="171"/>
  <c r="O23" i="171"/>
  <c r="N23" i="171"/>
  <c r="M23" i="171"/>
  <c r="L23" i="171"/>
  <c r="K23" i="171"/>
  <c r="J23" i="171"/>
  <c r="I23" i="171"/>
  <c r="H23" i="171"/>
  <c r="G23" i="171"/>
  <c r="F23" i="171"/>
  <c r="E23" i="171"/>
  <c r="D23" i="171"/>
  <c r="C23" i="171"/>
  <c r="O22" i="171"/>
  <c r="N22" i="171"/>
  <c r="M22" i="171"/>
  <c r="L22" i="171"/>
  <c r="K22" i="171"/>
  <c r="J22" i="171"/>
  <c r="I22" i="171"/>
  <c r="H22" i="171"/>
  <c r="G22" i="171"/>
  <c r="F22" i="171"/>
  <c r="E22" i="171"/>
  <c r="D22" i="171"/>
  <c r="C22" i="171"/>
  <c r="O21" i="171"/>
  <c r="N21" i="171"/>
  <c r="M21" i="171"/>
  <c r="L21" i="171"/>
  <c r="K21" i="171"/>
  <c r="J21" i="171"/>
  <c r="I21" i="171"/>
  <c r="H21" i="171"/>
  <c r="G21" i="171"/>
  <c r="F21" i="171"/>
  <c r="E21" i="171"/>
  <c r="D21" i="171"/>
  <c r="C21" i="171"/>
  <c r="O20" i="171"/>
  <c r="N20" i="171"/>
  <c r="M20" i="171"/>
  <c r="L20" i="171"/>
  <c r="K20" i="171"/>
  <c r="J20" i="171"/>
  <c r="I20" i="171"/>
  <c r="H20" i="171"/>
  <c r="G20" i="171"/>
  <c r="F20" i="171"/>
  <c r="E20" i="171"/>
  <c r="D20" i="171"/>
  <c r="C20" i="171"/>
  <c r="O19" i="171"/>
  <c r="N19" i="171"/>
  <c r="M19" i="171"/>
  <c r="L19" i="171"/>
  <c r="K19" i="171"/>
  <c r="J19" i="171"/>
  <c r="I19" i="171"/>
  <c r="H19" i="171"/>
  <c r="G19" i="171"/>
  <c r="F19" i="171"/>
  <c r="E19" i="171"/>
  <c r="D19" i="171"/>
  <c r="C19" i="171"/>
  <c r="O18" i="171"/>
  <c r="N18" i="171"/>
  <c r="M18" i="171"/>
  <c r="L18" i="171"/>
  <c r="K18" i="171"/>
  <c r="J18" i="171"/>
  <c r="I18" i="171"/>
  <c r="H18" i="171"/>
  <c r="G18" i="171"/>
  <c r="F18" i="171"/>
  <c r="E18" i="171"/>
  <c r="D18" i="171"/>
  <c r="C18" i="171"/>
  <c r="O17" i="171"/>
  <c r="N17" i="171"/>
  <c r="M17" i="171"/>
  <c r="L17" i="171"/>
  <c r="K17" i="171"/>
  <c r="J17" i="171"/>
  <c r="I17" i="171"/>
  <c r="H17" i="171"/>
  <c r="G17" i="171"/>
  <c r="F17" i="171"/>
  <c r="E17" i="171"/>
  <c r="D17" i="171"/>
  <c r="C17" i="171"/>
  <c r="O16" i="171"/>
  <c r="N16" i="171"/>
  <c r="M16" i="171"/>
  <c r="L16" i="171"/>
  <c r="K16" i="171"/>
  <c r="J16" i="171"/>
  <c r="I16" i="171"/>
  <c r="H16" i="171"/>
  <c r="G16" i="171"/>
  <c r="F16" i="171"/>
  <c r="E16" i="171"/>
  <c r="D16" i="171"/>
  <c r="C16" i="171"/>
  <c r="O15" i="171"/>
  <c r="N15" i="171"/>
  <c r="M15" i="171"/>
  <c r="L15" i="171"/>
  <c r="K15" i="171"/>
  <c r="J15" i="171"/>
  <c r="I15" i="171"/>
  <c r="H15" i="171"/>
  <c r="G15" i="171"/>
  <c r="F15" i="171"/>
  <c r="E15" i="171"/>
  <c r="D15" i="171"/>
  <c r="C15" i="171"/>
  <c r="O32" i="170"/>
  <c r="N32" i="170"/>
  <c r="M32" i="170"/>
  <c r="L32" i="170"/>
  <c r="K32" i="170"/>
  <c r="J32" i="170"/>
  <c r="I32" i="170"/>
  <c r="H32" i="170"/>
  <c r="F32" i="170"/>
  <c r="E32" i="170"/>
  <c r="D32" i="170"/>
  <c r="C32" i="170"/>
  <c r="O31" i="170"/>
  <c r="N31" i="170"/>
  <c r="M31" i="170"/>
  <c r="L31" i="170"/>
  <c r="K31" i="170"/>
  <c r="J31" i="170"/>
  <c r="I31" i="170"/>
  <c r="H31" i="170"/>
  <c r="F31" i="170"/>
  <c r="E31" i="170"/>
  <c r="D31" i="170"/>
  <c r="C31" i="170"/>
  <c r="O30" i="170"/>
  <c r="N30" i="170"/>
  <c r="M30" i="170"/>
  <c r="L30" i="170"/>
  <c r="K30" i="170"/>
  <c r="J30" i="170"/>
  <c r="I30" i="170"/>
  <c r="H30" i="170"/>
  <c r="F30" i="170"/>
  <c r="E30" i="170"/>
  <c r="D30" i="170"/>
  <c r="C30" i="170"/>
  <c r="O29" i="170"/>
  <c r="N29" i="170"/>
  <c r="M29" i="170"/>
  <c r="L29" i="170"/>
  <c r="K29" i="170"/>
  <c r="J29" i="170"/>
  <c r="I29" i="170"/>
  <c r="H29" i="170"/>
  <c r="F29" i="170"/>
  <c r="E29" i="170"/>
  <c r="D29" i="170"/>
  <c r="C29" i="170"/>
  <c r="O28" i="170"/>
  <c r="N28" i="170"/>
  <c r="M28" i="170"/>
  <c r="L28" i="170"/>
  <c r="K28" i="170"/>
  <c r="J28" i="170"/>
  <c r="I28" i="170"/>
  <c r="H28" i="170"/>
  <c r="F28" i="170"/>
  <c r="E28" i="170"/>
  <c r="D28" i="170"/>
  <c r="C28" i="170"/>
  <c r="O24" i="170"/>
  <c r="N24" i="170"/>
  <c r="M24" i="170"/>
  <c r="L24" i="170"/>
  <c r="K24" i="170"/>
  <c r="J24" i="170"/>
  <c r="I24" i="170"/>
  <c r="H24" i="170"/>
  <c r="F24" i="170"/>
  <c r="E24" i="170"/>
  <c r="D24" i="170"/>
  <c r="C24" i="170"/>
  <c r="O23" i="170"/>
  <c r="N23" i="170"/>
  <c r="M23" i="170"/>
  <c r="L23" i="170"/>
  <c r="K23" i="170"/>
  <c r="J23" i="170"/>
  <c r="I23" i="170"/>
  <c r="H23" i="170"/>
  <c r="F23" i="170"/>
  <c r="E23" i="170"/>
  <c r="D23" i="170"/>
  <c r="C23" i="170"/>
  <c r="O22" i="170"/>
  <c r="N22" i="170"/>
  <c r="M22" i="170"/>
  <c r="L22" i="170"/>
  <c r="K22" i="170"/>
  <c r="J22" i="170"/>
  <c r="I22" i="170"/>
  <c r="H22" i="170"/>
  <c r="F22" i="170"/>
  <c r="E22" i="170"/>
  <c r="D22" i="170"/>
  <c r="C22" i="170"/>
  <c r="O21" i="170"/>
  <c r="N21" i="170"/>
  <c r="M21" i="170"/>
  <c r="L21" i="170"/>
  <c r="K21" i="170"/>
  <c r="J21" i="170"/>
  <c r="I21" i="170"/>
  <c r="H21" i="170"/>
  <c r="F21" i="170"/>
  <c r="E21" i="170"/>
  <c r="D21" i="170"/>
  <c r="C21" i="170"/>
  <c r="O20" i="170"/>
  <c r="N20" i="170"/>
  <c r="M20" i="170"/>
  <c r="L20" i="170"/>
  <c r="K20" i="170"/>
  <c r="J20" i="170"/>
  <c r="I20" i="170"/>
  <c r="H20" i="170"/>
  <c r="F20" i="170"/>
  <c r="E20" i="170"/>
  <c r="D20" i="170"/>
  <c r="C20" i="170"/>
  <c r="O19" i="170"/>
  <c r="N19" i="170"/>
  <c r="M19" i="170"/>
  <c r="L19" i="170"/>
  <c r="K19" i="170"/>
  <c r="J19" i="170"/>
  <c r="I19" i="170"/>
  <c r="H19" i="170"/>
  <c r="F19" i="170"/>
  <c r="E19" i="170"/>
  <c r="D19" i="170"/>
  <c r="C19" i="170"/>
  <c r="O18" i="170"/>
  <c r="N18" i="170"/>
  <c r="M18" i="170"/>
  <c r="L18" i="170"/>
  <c r="K18" i="170"/>
  <c r="J18" i="170"/>
  <c r="I18" i="170"/>
  <c r="H18" i="170"/>
  <c r="F18" i="170"/>
  <c r="E18" i="170"/>
  <c r="D18" i="170"/>
  <c r="C18" i="170"/>
  <c r="O17" i="170"/>
  <c r="N17" i="170"/>
  <c r="M17" i="170"/>
  <c r="L17" i="170"/>
  <c r="K17" i="170"/>
  <c r="J17" i="170"/>
  <c r="I17" i="170"/>
  <c r="H17" i="170"/>
  <c r="F17" i="170"/>
  <c r="E17" i="170"/>
  <c r="D17" i="170"/>
  <c r="C17" i="170"/>
  <c r="O16" i="170"/>
  <c r="N16" i="170"/>
  <c r="M16" i="170"/>
  <c r="L16" i="170"/>
  <c r="K16" i="170"/>
  <c r="J16" i="170"/>
  <c r="I16" i="170"/>
  <c r="H16" i="170"/>
  <c r="F16" i="170"/>
  <c r="E16" i="170"/>
  <c r="D16" i="170"/>
  <c r="C16" i="170"/>
  <c r="O15" i="170"/>
  <c r="N15" i="170"/>
  <c r="M15" i="170"/>
  <c r="L15" i="170"/>
  <c r="K15" i="170"/>
  <c r="J15" i="170"/>
  <c r="I15" i="170"/>
  <c r="H15" i="170"/>
  <c r="F15" i="170"/>
  <c r="E15" i="170"/>
  <c r="D15" i="170"/>
  <c r="C15" i="170"/>
  <c r="O32" i="169"/>
  <c r="N32" i="169"/>
  <c r="M32" i="169"/>
  <c r="L32" i="169"/>
  <c r="K32" i="169"/>
  <c r="J32" i="169"/>
  <c r="I32" i="169"/>
  <c r="H32" i="169"/>
  <c r="G32" i="169"/>
  <c r="F32" i="169"/>
  <c r="E32" i="169"/>
  <c r="D32" i="169"/>
  <c r="C32" i="169"/>
  <c r="O31" i="169"/>
  <c r="N31" i="169"/>
  <c r="M31" i="169"/>
  <c r="L31" i="169"/>
  <c r="K31" i="169"/>
  <c r="J31" i="169"/>
  <c r="I31" i="169"/>
  <c r="H31" i="169"/>
  <c r="G31" i="169"/>
  <c r="F31" i="169"/>
  <c r="E31" i="169"/>
  <c r="D31" i="169"/>
  <c r="C31" i="169"/>
  <c r="O30" i="169"/>
  <c r="N30" i="169"/>
  <c r="M30" i="169"/>
  <c r="L30" i="169"/>
  <c r="K30" i="169"/>
  <c r="J30" i="169"/>
  <c r="I30" i="169"/>
  <c r="H30" i="169"/>
  <c r="G30" i="169"/>
  <c r="F30" i="169"/>
  <c r="E30" i="169"/>
  <c r="D30" i="169"/>
  <c r="C30" i="169"/>
  <c r="O29" i="169"/>
  <c r="N29" i="169"/>
  <c r="M29" i="169"/>
  <c r="L29" i="169"/>
  <c r="K29" i="169"/>
  <c r="J29" i="169"/>
  <c r="I29" i="169"/>
  <c r="H29" i="169"/>
  <c r="G29" i="169"/>
  <c r="F29" i="169"/>
  <c r="E29" i="169"/>
  <c r="D29" i="169"/>
  <c r="C29" i="169"/>
  <c r="O28" i="169"/>
  <c r="N28" i="169"/>
  <c r="M28" i="169"/>
  <c r="L28" i="169"/>
  <c r="K28" i="169"/>
  <c r="J28" i="169"/>
  <c r="I28" i="169"/>
  <c r="H28" i="169"/>
  <c r="G28" i="169"/>
  <c r="F28" i="169"/>
  <c r="E28" i="169"/>
  <c r="D28" i="169"/>
  <c r="C28" i="169"/>
  <c r="O24" i="169"/>
  <c r="N24" i="169"/>
  <c r="M24" i="169"/>
  <c r="L24" i="169"/>
  <c r="K24" i="169"/>
  <c r="J24" i="169"/>
  <c r="I24" i="169"/>
  <c r="H24" i="169"/>
  <c r="G24" i="169"/>
  <c r="F24" i="169"/>
  <c r="E24" i="169"/>
  <c r="D24" i="169"/>
  <c r="C24" i="169"/>
  <c r="O23" i="169"/>
  <c r="N23" i="169"/>
  <c r="M23" i="169"/>
  <c r="L23" i="169"/>
  <c r="K23" i="169"/>
  <c r="J23" i="169"/>
  <c r="I23" i="169"/>
  <c r="H23" i="169"/>
  <c r="G23" i="169"/>
  <c r="F23" i="169"/>
  <c r="E23" i="169"/>
  <c r="D23" i="169"/>
  <c r="C23" i="169"/>
  <c r="O22" i="169"/>
  <c r="N22" i="169"/>
  <c r="M22" i="169"/>
  <c r="L22" i="169"/>
  <c r="K22" i="169"/>
  <c r="J22" i="169"/>
  <c r="I22" i="169"/>
  <c r="H22" i="169"/>
  <c r="G22" i="169"/>
  <c r="F22" i="169"/>
  <c r="E22" i="169"/>
  <c r="D22" i="169"/>
  <c r="C22" i="169"/>
  <c r="O21" i="169"/>
  <c r="N21" i="169"/>
  <c r="M21" i="169"/>
  <c r="L21" i="169"/>
  <c r="K21" i="169"/>
  <c r="J21" i="169"/>
  <c r="I21" i="169"/>
  <c r="H21" i="169"/>
  <c r="G21" i="169"/>
  <c r="F21" i="169"/>
  <c r="E21" i="169"/>
  <c r="D21" i="169"/>
  <c r="C21" i="169"/>
  <c r="O20" i="169"/>
  <c r="N20" i="169"/>
  <c r="M20" i="169"/>
  <c r="L20" i="169"/>
  <c r="K20" i="169"/>
  <c r="J20" i="169"/>
  <c r="I20" i="169"/>
  <c r="H20" i="169"/>
  <c r="G20" i="169"/>
  <c r="F20" i="169"/>
  <c r="E20" i="169"/>
  <c r="D20" i="169"/>
  <c r="C20" i="169"/>
  <c r="O19" i="169"/>
  <c r="N19" i="169"/>
  <c r="M19" i="169"/>
  <c r="L19" i="169"/>
  <c r="K19" i="169"/>
  <c r="J19" i="169"/>
  <c r="I19" i="169"/>
  <c r="H19" i="169"/>
  <c r="G19" i="169"/>
  <c r="F19" i="169"/>
  <c r="E19" i="169"/>
  <c r="D19" i="169"/>
  <c r="C19" i="169"/>
  <c r="O18" i="169"/>
  <c r="N18" i="169"/>
  <c r="M18" i="169"/>
  <c r="L18" i="169"/>
  <c r="K18" i="169"/>
  <c r="J18" i="169"/>
  <c r="I18" i="169"/>
  <c r="H18" i="169"/>
  <c r="G18" i="169"/>
  <c r="F18" i="169"/>
  <c r="E18" i="169"/>
  <c r="D18" i="169"/>
  <c r="C18" i="169"/>
  <c r="O17" i="169"/>
  <c r="N17" i="169"/>
  <c r="M17" i="169"/>
  <c r="L17" i="169"/>
  <c r="K17" i="169"/>
  <c r="J17" i="169"/>
  <c r="I17" i="169"/>
  <c r="H17" i="169"/>
  <c r="G17" i="169"/>
  <c r="F17" i="169"/>
  <c r="E17" i="169"/>
  <c r="D17" i="169"/>
  <c r="C17" i="169"/>
  <c r="O16" i="169"/>
  <c r="N16" i="169"/>
  <c r="M16" i="169"/>
  <c r="L16" i="169"/>
  <c r="K16" i="169"/>
  <c r="J16" i="169"/>
  <c r="I16" i="169"/>
  <c r="H16" i="169"/>
  <c r="G16" i="169"/>
  <c r="F16" i="169"/>
  <c r="E16" i="169"/>
  <c r="D16" i="169"/>
  <c r="C16" i="169"/>
  <c r="O15" i="169"/>
  <c r="N15" i="169"/>
  <c r="M15" i="169"/>
  <c r="L15" i="169"/>
  <c r="K15" i="169"/>
  <c r="J15" i="169"/>
  <c r="I15" i="169"/>
  <c r="H15" i="169"/>
  <c r="G15" i="169"/>
  <c r="F15" i="169"/>
  <c r="E15" i="169"/>
  <c r="D15" i="169"/>
  <c r="C15" i="169"/>
  <c r="O32" i="168"/>
  <c r="N32" i="168"/>
  <c r="M32" i="168"/>
  <c r="L32" i="168"/>
  <c r="K32" i="168"/>
  <c r="J32" i="168"/>
  <c r="I32" i="168"/>
  <c r="H32" i="168"/>
  <c r="G32" i="168"/>
  <c r="F32" i="168"/>
  <c r="E32" i="168"/>
  <c r="D32" i="168"/>
  <c r="C32" i="168"/>
  <c r="O31" i="168"/>
  <c r="N31" i="168"/>
  <c r="M31" i="168"/>
  <c r="L31" i="168"/>
  <c r="K31" i="168"/>
  <c r="J31" i="168"/>
  <c r="I31" i="168"/>
  <c r="H31" i="168"/>
  <c r="G31" i="168"/>
  <c r="F31" i="168"/>
  <c r="E31" i="168"/>
  <c r="D31" i="168"/>
  <c r="C31" i="168"/>
  <c r="O30" i="168"/>
  <c r="N30" i="168"/>
  <c r="M30" i="168"/>
  <c r="L30" i="168"/>
  <c r="K30" i="168"/>
  <c r="J30" i="168"/>
  <c r="I30" i="168"/>
  <c r="H30" i="168"/>
  <c r="G30" i="168"/>
  <c r="F30" i="168"/>
  <c r="E30" i="168"/>
  <c r="D30" i="168"/>
  <c r="C30" i="168"/>
  <c r="O29" i="168"/>
  <c r="N29" i="168"/>
  <c r="M29" i="168"/>
  <c r="L29" i="168"/>
  <c r="K29" i="168"/>
  <c r="J29" i="168"/>
  <c r="I29" i="168"/>
  <c r="H29" i="168"/>
  <c r="G29" i="168"/>
  <c r="F29" i="168"/>
  <c r="E29" i="168"/>
  <c r="D29" i="168"/>
  <c r="C29" i="168"/>
  <c r="O28" i="168"/>
  <c r="N28" i="168"/>
  <c r="M28" i="168"/>
  <c r="L28" i="168"/>
  <c r="K28" i="168"/>
  <c r="J28" i="168"/>
  <c r="I28" i="168"/>
  <c r="H28" i="168"/>
  <c r="G28" i="168"/>
  <c r="F28" i="168"/>
  <c r="E28" i="168"/>
  <c r="D28" i="168"/>
  <c r="C28" i="168"/>
  <c r="O24" i="168"/>
  <c r="N24" i="168"/>
  <c r="M24" i="168"/>
  <c r="L24" i="168"/>
  <c r="K24" i="168"/>
  <c r="J24" i="168"/>
  <c r="I24" i="168"/>
  <c r="H24" i="168"/>
  <c r="G24" i="168"/>
  <c r="F24" i="168"/>
  <c r="E24" i="168"/>
  <c r="D24" i="168"/>
  <c r="C24" i="168"/>
  <c r="O23" i="168"/>
  <c r="N23" i="168"/>
  <c r="M23" i="168"/>
  <c r="L23" i="168"/>
  <c r="K23" i="168"/>
  <c r="J23" i="168"/>
  <c r="I23" i="168"/>
  <c r="H23" i="168"/>
  <c r="G23" i="168"/>
  <c r="F23" i="168"/>
  <c r="E23" i="168"/>
  <c r="D23" i="168"/>
  <c r="C23" i="168"/>
  <c r="O22" i="168"/>
  <c r="N22" i="168"/>
  <c r="M22" i="168"/>
  <c r="L22" i="168"/>
  <c r="K22" i="168"/>
  <c r="J22" i="168"/>
  <c r="I22" i="168"/>
  <c r="H22" i="168"/>
  <c r="G22" i="168"/>
  <c r="F22" i="168"/>
  <c r="E22" i="168"/>
  <c r="D22" i="168"/>
  <c r="C22" i="168"/>
  <c r="O21" i="168"/>
  <c r="N21" i="168"/>
  <c r="M21" i="168"/>
  <c r="L21" i="168"/>
  <c r="K21" i="168"/>
  <c r="J21" i="168"/>
  <c r="I21" i="168"/>
  <c r="H21" i="168"/>
  <c r="G21" i="168"/>
  <c r="F21" i="168"/>
  <c r="E21" i="168"/>
  <c r="D21" i="168"/>
  <c r="C21" i="168"/>
  <c r="O20" i="168"/>
  <c r="N20" i="168"/>
  <c r="M20" i="168"/>
  <c r="L20" i="168"/>
  <c r="K20" i="168"/>
  <c r="J20" i="168"/>
  <c r="I20" i="168"/>
  <c r="H20" i="168"/>
  <c r="G20" i="168"/>
  <c r="F20" i="168"/>
  <c r="E20" i="168"/>
  <c r="D20" i="168"/>
  <c r="C20" i="168"/>
  <c r="O19" i="168"/>
  <c r="N19" i="168"/>
  <c r="M19" i="168"/>
  <c r="L19" i="168"/>
  <c r="K19" i="168"/>
  <c r="J19" i="168"/>
  <c r="I19" i="168"/>
  <c r="H19" i="168"/>
  <c r="G19" i="168"/>
  <c r="F19" i="168"/>
  <c r="E19" i="168"/>
  <c r="D19" i="168"/>
  <c r="C19" i="168"/>
  <c r="O18" i="168"/>
  <c r="N18" i="168"/>
  <c r="M18" i="168"/>
  <c r="L18" i="168"/>
  <c r="K18" i="168"/>
  <c r="J18" i="168"/>
  <c r="I18" i="168"/>
  <c r="H18" i="168"/>
  <c r="G18" i="168"/>
  <c r="F18" i="168"/>
  <c r="E18" i="168"/>
  <c r="D18" i="168"/>
  <c r="C18" i="168"/>
  <c r="O17" i="168"/>
  <c r="N17" i="168"/>
  <c r="M17" i="168"/>
  <c r="L17" i="168"/>
  <c r="K17" i="168"/>
  <c r="J17" i="168"/>
  <c r="I17" i="168"/>
  <c r="H17" i="168"/>
  <c r="G17" i="168"/>
  <c r="F17" i="168"/>
  <c r="E17" i="168"/>
  <c r="D17" i="168"/>
  <c r="C17" i="168"/>
  <c r="O16" i="168"/>
  <c r="N16" i="168"/>
  <c r="M16" i="168"/>
  <c r="L16" i="168"/>
  <c r="K16" i="168"/>
  <c r="J16" i="168"/>
  <c r="I16" i="168"/>
  <c r="H16" i="168"/>
  <c r="G16" i="168"/>
  <c r="F16" i="168"/>
  <c r="E16" i="168"/>
  <c r="D16" i="168"/>
  <c r="C16" i="168"/>
  <c r="O15" i="168"/>
  <c r="N15" i="168"/>
  <c r="M15" i="168"/>
  <c r="L15" i="168"/>
  <c r="K15" i="168"/>
  <c r="J15" i="168"/>
  <c r="I15" i="168"/>
  <c r="H15" i="168"/>
  <c r="G15" i="168"/>
  <c r="F15" i="168"/>
  <c r="E15" i="168"/>
  <c r="D15" i="168"/>
  <c r="C15" i="168"/>
  <c r="O32" i="167"/>
  <c r="N32" i="167"/>
  <c r="M32" i="167"/>
  <c r="L32" i="167"/>
  <c r="K32" i="167"/>
  <c r="J32" i="167"/>
  <c r="I32" i="167"/>
  <c r="H32" i="167"/>
  <c r="G32" i="167"/>
  <c r="F32" i="167"/>
  <c r="E32" i="167"/>
  <c r="D32" i="167"/>
  <c r="C32" i="167"/>
  <c r="O31" i="167"/>
  <c r="N31" i="167"/>
  <c r="M31" i="167"/>
  <c r="L31" i="167"/>
  <c r="K31" i="167"/>
  <c r="J31" i="167"/>
  <c r="I31" i="167"/>
  <c r="H31" i="167"/>
  <c r="G31" i="167"/>
  <c r="F31" i="167"/>
  <c r="E31" i="167"/>
  <c r="D31" i="167"/>
  <c r="C31" i="167"/>
  <c r="O30" i="167"/>
  <c r="N30" i="167"/>
  <c r="M30" i="167"/>
  <c r="L30" i="167"/>
  <c r="K30" i="167"/>
  <c r="J30" i="167"/>
  <c r="I30" i="167"/>
  <c r="H30" i="167"/>
  <c r="G30" i="167"/>
  <c r="F30" i="167"/>
  <c r="E30" i="167"/>
  <c r="D30" i="167"/>
  <c r="C30" i="167"/>
  <c r="O29" i="167"/>
  <c r="N29" i="167"/>
  <c r="M29" i="167"/>
  <c r="L29" i="167"/>
  <c r="K29" i="167"/>
  <c r="J29" i="167"/>
  <c r="I29" i="167"/>
  <c r="H29" i="167"/>
  <c r="G29" i="167"/>
  <c r="F29" i="167"/>
  <c r="E29" i="167"/>
  <c r="D29" i="167"/>
  <c r="C29" i="167"/>
  <c r="O28" i="167"/>
  <c r="N28" i="167"/>
  <c r="M28" i="167"/>
  <c r="L28" i="167"/>
  <c r="K28" i="167"/>
  <c r="J28" i="167"/>
  <c r="I28" i="167"/>
  <c r="H28" i="167"/>
  <c r="G28" i="167"/>
  <c r="F28" i="167"/>
  <c r="E28" i="167"/>
  <c r="D28" i="167"/>
  <c r="C28" i="167"/>
  <c r="O24" i="167"/>
  <c r="N24" i="167"/>
  <c r="M24" i="167"/>
  <c r="L24" i="167"/>
  <c r="K24" i="167"/>
  <c r="J24" i="167"/>
  <c r="I24" i="167"/>
  <c r="H24" i="167"/>
  <c r="G24" i="167"/>
  <c r="F24" i="167"/>
  <c r="E24" i="167"/>
  <c r="D24" i="167"/>
  <c r="C24" i="167"/>
  <c r="O23" i="167"/>
  <c r="N23" i="167"/>
  <c r="M23" i="167"/>
  <c r="L23" i="167"/>
  <c r="K23" i="167"/>
  <c r="J23" i="167"/>
  <c r="I23" i="167"/>
  <c r="H23" i="167"/>
  <c r="G23" i="167"/>
  <c r="F23" i="167"/>
  <c r="E23" i="167"/>
  <c r="D23" i="167"/>
  <c r="C23" i="167"/>
  <c r="O22" i="167"/>
  <c r="N22" i="167"/>
  <c r="M22" i="167"/>
  <c r="L22" i="167"/>
  <c r="K22" i="167"/>
  <c r="J22" i="167"/>
  <c r="I22" i="167"/>
  <c r="H22" i="167"/>
  <c r="G22" i="167"/>
  <c r="F22" i="167"/>
  <c r="E22" i="167"/>
  <c r="D22" i="167"/>
  <c r="C22" i="167"/>
  <c r="O21" i="167"/>
  <c r="N21" i="167"/>
  <c r="M21" i="167"/>
  <c r="L21" i="167"/>
  <c r="K21" i="167"/>
  <c r="J21" i="167"/>
  <c r="I21" i="167"/>
  <c r="H21" i="167"/>
  <c r="G21" i="167"/>
  <c r="F21" i="167"/>
  <c r="E21" i="167"/>
  <c r="D21" i="167"/>
  <c r="C21" i="167"/>
  <c r="O20" i="167"/>
  <c r="N20" i="167"/>
  <c r="M20" i="167"/>
  <c r="L20" i="167"/>
  <c r="K20" i="167"/>
  <c r="J20" i="167"/>
  <c r="I20" i="167"/>
  <c r="H20" i="167"/>
  <c r="G20" i="167"/>
  <c r="F20" i="167"/>
  <c r="E20" i="167"/>
  <c r="D20" i="167"/>
  <c r="C20" i="167"/>
  <c r="O19" i="167"/>
  <c r="N19" i="167"/>
  <c r="M19" i="167"/>
  <c r="L19" i="167"/>
  <c r="K19" i="167"/>
  <c r="J19" i="167"/>
  <c r="I19" i="167"/>
  <c r="H19" i="167"/>
  <c r="G19" i="167"/>
  <c r="F19" i="167"/>
  <c r="E19" i="167"/>
  <c r="D19" i="167"/>
  <c r="C19" i="167"/>
  <c r="O18" i="167"/>
  <c r="N18" i="167"/>
  <c r="M18" i="167"/>
  <c r="L18" i="167"/>
  <c r="K18" i="167"/>
  <c r="J18" i="167"/>
  <c r="I18" i="167"/>
  <c r="H18" i="167"/>
  <c r="G18" i="167"/>
  <c r="F18" i="167"/>
  <c r="E18" i="167"/>
  <c r="D18" i="167"/>
  <c r="C18" i="167"/>
  <c r="O17" i="167"/>
  <c r="N17" i="167"/>
  <c r="M17" i="167"/>
  <c r="L17" i="167"/>
  <c r="K17" i="167"/>
  <c r="J17" i="167"/>
  <c r="I17" i="167"/>
  <c r="H17" i="167"/>
  <c r="G17" i="167"/>
  <c r="F17" i="167"/>
  <c r="E17" i="167"/>
  <c r="D17" i="167"/>
  <c r="C17" i="167"/>
  <c r="O16" i="167"/>
  <c r="N16" i="167"/>
  <c r="M16" i="167"/>
  <c r="L16" i="167"/>
  <c r="K16" i="167"/>
  <c r="J16" i="167"/>
  <c r="I16" i="167"/>
  <c r="H16" i="167"/>
  <c r="G16" i="167"/>
  <c r="F16" i="167"/>
  <c r="E16" i="167"/>
  <c r="D16" i="167"/>
  <c r="C16" i="167"/>
  <c r="O15" i="167"/>
  <c r="N15" i="167"/>
  <c r="M15" i="167"/>
  <c r="L15" i="167"/>
  <c r="K15" i="167"/>
  <c r="J15" i="167"/>
  <c r="I15" i="167"/>
  <c r="H15" i="167"/>
  <c r="G15" i="167"/>
  <c r="F15" i="167"/>
  <c r="E15" i="167"/>
  <c r="D15" i="167"/>
  <c r="C15" i="167"/>
  <c r="C29" i="166"/>
  <c r="D29" i="166"/>
  <c r="E29" i="166"/>
  <c r="F29" i="166"/>
  <c r="G29" i="166"/>
  <c r="H29" i="166"/>
  <c r="I29" i="166"/>
  <c r="J29" i="166"/>
  <c r="K29" i="166"/>
  <c r="L29" i="166"/>
  <c r="M29" i="166"/>
  <c r="N29" i="166"/>
  <c r="O29" i="166"/>
  <c r="C30" i="166"/>
  <c r="D30" i="166"/>
  <c r="E30" i="166"/>
  <c r="F30" i="166"/>
  <c r="G30" i="166"/>
  <c r="H30" i="166"/>
  <c r="I30" i="166"/>
  <c r="J30" i="166"/>
  <c r="K30" i="166"/>
  <c r="L30" i="166"/>
  <c r="M30" i="166"/>
  <c r="N30" i="166"/>
  <c r="O30" i="166"/>
  <c r="C31" i="166"/>
  <c r="D31" i="166"/>
  <c r="E31" i="166"/>
  <c r="F31" i="166"/>
  <c r="G31" i="166"/>
  <c r="H31" i="166"/>
  <c r="I31" i="166"/>
  <c r="J31" i="166"/>
  <c r="K31" i="166"/>
  <c r="L31" i="166"/>
  <c r="M31" i="166"/>
  <c r="N31" i="166"/>
  <c r="O31" i="166"/>
  <c r="C32" i="166"/>
  <c r="D32" i="166"/>
  <c r="E32" i="166"/>
  <c r="F32" i="166"/>
  <c r="G32" i="166"/>
  <c r="H32" i="166"/>
  <c r="I32" i="166"/>
  <c r="J32" i="166"/>
  <c r="K32" i="166"/>
  <c r="L32" i="166"/>
  <c r="M32" i="166"/>
  <c r="N32" i="166"/>
  <c r="O32" i="166"/>
  <c r="O28" i="166"/>
  <c r="N28" i="166"/>
  <c r="M28" i="166"/>
  <c r="L28" i="166"/>
  <c r="K28" i="166"/>
  <c r="J28" i="166"/>
  <c r="I28" i="166"/>
  <c r="H28" i="166"/>
  <c r="G28" i="166"/>
  <c r="F28" i="166"/>
  <c r="E28" i="166"/>
  <c r="D28" i="166"/>
  <c r="C28" i="166"/>
  <c r="O24" i="166"/>
  <c r="N24" i="166"/>
  <c r="M24" i="166"/>
  <c r="L24" i="166"/>
  <c r="K24" i="166"/>
  <c r="J24" i="166"/>
  <c r="I24" i="166"/>
  <c r="H24" i="166"/>
  <c r="G24" i="166"/>
  <c r="F24" i="166"/>
  <c r="E24" i="166"/>
  <c r="D24" i="166"/>
  <c r="C24" i="166"/>
  <c r="O23" i="166"/>
  <c r="N23" i="166"/>
  <c r="M23" i="166"/>
  <c r="L23" i="166"/>
  <c r="K23" i="166"/>
  <c r="J23" i="166"/>
  <c r="I23" i="166"/>
  <c r="H23" i="166"/>
  <c r="G23" i="166"/>
  <c r="F23" i="166"/>
  <c r="E23" i="166"/>
  <c r="D23" i="166"/>
  <c r="C23" i="166"/>
  <c r="O22" i="166"/>
  <c r="N22" i="166"/>
  <c r="M22" i="166"/>
  <c r="L22" i="166"/>
  <c r="K22" i="166"/>
  <c r="J22" i="166"/>
  <c r="I22" i="166"/>
  <c r="H22" i="166"/>
  <c r="G22" i="166"/>
  <c r="F22" i="166"/>
  <c r="E22" i="166"/>
  <c r="D22" i="166"/>
  <c r="C22" i="166"/>
  <c r="O21" i="166"/>
  <c r="N21" i="166"/>
  <c r="M21" i="166"/>
  <c r="L21" i="166"/>
  <c r="K21" i="166"/>
  <c r="J21" i="166"/>
  <c r="I21" i="166"/>
  <c r="H21" i="166"/>
  <c r="G21" i="166"/>
  <c r="F21" i="166"/>
  <c r="E21" i="166"/>
  <c r="D21" i="166"/>
  <c r="C21" i="166"/>
  <c r="O20" i="166"/>
  <c r="N20" i="166"/>
  <c r="M20" i="166"/>
  <c r="L20" i="166"/>
  <c r="K20" i="166"/>
  <c r="J20" i="166"/>
  <c r="I20" i="166"/>
  <c r="H20" i="166"/>
  <c r="G20" i="166"/>
  <c r="F20" i="166"/>
  <c r="E20" i="166"/>
  <c r="D20" i="166"/>
  <c r="C20" i="166"/>
  <c r="O19" i="166"/>
  <c r="N19" i="166"/>
  <c r="M19" i="166"/>
  <c r="L19" i="166"/>
  <c r="K19" i="166"/>
  <c r="J19" i="166"/>
  <c r="I19" i="166"/>
  <c r="H19" i="166"/>
  <c r="G19" i="166"/>
  <c r="F19" i="166"/>
  <c r="E19" i="166"/>
  <c r="D19" i="166"/>
  <c r="C19" i="166"/>
  <c r="O18" i="166"/>
  <c r="N18" i="166"/>
  <c r="M18" i="166"/>
  <c r="L18" i="166"/>
  <c r="K18" i="166"/>
  <c r="J18" i="166"/>
  <c r="I18" i="166"/>
  <c r="H18" i="166"/>
  <c r="G18" i="166"/>
  <c r="F18" i="166"/>
  <c r="E18" i="166"/>
  <c r="D18" i="166"/>
  <c r="C18" i="166"/>
  <c r="O17" i="166"/>
  <c r="N17" i="166"/>
  <c r="M17" i="166"/>
  <c r="L17" i="166"/>
  <c r="K17" i="166"/>
  <c r="J17" i="166"/>
  <c r="I17" i="166"/>
  <c r="H17" i="166"/>
  <c r="G17" i="166"/>
  <c r="F17" i="166"/>
  <c r="E17" i="166"/>
  <c r="D17" i="166"/>
  <c r="C17" i="166"/>
  <c r="O16" i="166"/>
  <c r="N16" i="166"/>
  <c r="M16" i="166"/>
  <c r="L16" i="166"/>
  <c r="K16" i="166"/>
  <c r="J16" i="166"/>
  <c r="I16" i="166"/>
  <c r="H16" i="166"/>
  <c r="G16" i="166"/>
  <c r="F16" i="166"/>
  <c r="E16" i="166"/>
  <c r="D16" i="166"/>
  <c r="C16" i="166"/>
  <c r="O15" i="166"/>
  <c r="N15" i="166"/>
  <c r="M15" i="166"/>
  <c r="L15" i="166"/>
  <c r="K15" i="166"/>
  <c r="J15" i="166"/>
  <c r="I15" i="166"/>
  <c r="H15" i="166"/>
  <c r="G15" i="166"/>
  <c r="F15" i="166"/>
  <c r="E15" i="166"/>
  <c r="D15" i="166"/>
  <c r="C15" i="166"/>
  <c r="C29" i="160"/>
  <c r="D29" i="160"/>
  <c r="E29" i="160"/>
  <c r="F29" i="160"/>
  <c r="G29" i="160"/>
  <c r="H29" i="160"/>
  <c r="I29" i="160"/>
  <c r="J29" i="160"/>
  <c r="K29" i="160"/>
  <c r="L29" i="160"/>
  <c r="M29" i="160"/>
  <c r="N29" i="160"/>
  <c r="O29" i="160"/>
  <c r="C30" i="160"/>
  <c r="D30" i="160"/>
  <c r="E30" i="160"/>
  <c r="F30" i="160"/>
  <c r="G30" i="160"/>
  <c r="H30" i="160"/>
  <c r="I30" i="160"/>
  <c r="J30" i="160"/>
  <c r="K30" i="160"/>
  <c r="L30" i="160"/>
  <c r="M30" i="160"/>
  <c r="N30" i="160"/>
  <c r="O30" i="160"/>
  <c r="C31" i="160"/>
  <c r="D31" i="160"/>
  <c r="E31" i="160"/>
  <c r="F31" i="160"/>
  <c r="G31" i="160"/>
  <c r="H31" i="160"/>
  <c r="I31" i="160"/>
  <c r="J31" i="160"/>
  <c r="K31" i="160"/>
  <c r="L31" i="160"/>
  <c r="M31" i="160"/>
  <c r="N31" i="160"/>
  <c r="O31" i="160"/>
  <c r="C32" i="160"/>
  <c r="D32" i="160"/>
  <c r="E32" i="160"/>
  <c r="F32" i="160"/>
  <c r="G32" i="160"/>
  <c r="H32" i="160"/>
  <c r="I32" i="160"/>
  <c r="J32" i="160"/>
  <c r="K32" i="160"/>
  <c r="L32" i="160"/>
  <c r="M32" i="160"/>
  <c r="N32" i="160"/>
  <c r="O32" i="160"/>
  <c r="O28" i="160"/>
  <c r="N28" i="160"/>
  <c r="M28" i="160"/>
  <c r="L28" i="160"/>
  <c r="K28" i="160"/>
  <c r="J28" i="160"/>
  <c r="I28" i="160"/>
  <c r="H28" i="160"/>
  <c r="G28" i="160"/>
  <c r="F28" i="160"/>
  <c r="E28" i="160"/>
  <c r="D28" i="160"/>
  <c r="C28" i="160"/>
  <c r="C16" i="160"/>
  <c r="D16" i="160"/>
  <c r="E16" i="160"/>
  <c r="F16" i="160"/>
  <c r="G16" i="160"/>
  <c r="H16" i="160"/>
  <c r="I16" i="160"/>
  <c r="J16" i="160"/>
  <c r="K16" i="160"/>
  <c r="L16" i="160"/>
  <c r="M16" i="160"/>
  <c r="N16" i="160"/>
  <c r="O16" i="160"/>
  <c r="C17" i="160"/>
  <c r="D17" i="160"/>
  <c r="E17" i="160"/>
  <c r="F17" i="160"/>
  <c r="G17" i="160"/>
  <c r="H17" i="160"/>
  <c r="I17" i="160"/>
  <c r="J17" i="160"/>
  <c r="K17" i="160"/>
  <c r="L17" i="160"/>
  <c r="M17" i="160"/>
  <c r="N17" i="160"/>
  <c r="O17" i="160"/>
  <c r="C18" i="160"/>
  <c r="D18" i="160"/>
  <c r="E18" i="160"/>
  <c r="F18" i="160"/>
  <c r="G18" i="160"/>
  <c r="H18" i="160"/>
  <c r="I18" i="160"/>
  <c r="J18" i="160"/>
  <c r="K18" i="160"/>
  <c r="L18" i="160"/>
  <c r="M18" i="160"/>
  <c r="N18" i="160"/>
  <c r="O18" i="160"/>
  <c r="C19" i="160"/>
  <c r="D19" i="160"/>
  <c r="E19" i="160"/>
  <c r="F19" i="160"/>
  <c r="G19" i="160"/>
  <c r="H19" i="160"/>
  <c r="I19" i="160"/>
  <c r="J19" i="160"/>
  <c r="K19" i="160"/>
  <c r="L19" i="160"/>
  <c r="M19" i="160"/>
  <c r="N19" i="160"/>
  <c r="O19" i="160"/>
  <c r="C20" i="160"/>
  <c r="D20" i="160"/>
  <c r="E20" i="160"/>
  <c r="F20" i="160"/>
  <c r="G20" i="160"/>
  <c r="H20" i="160"/>
  <c r="I20" i="160"/>
  <c r="J20" i="160"/>
  <c r="K20" i="160"/>
  <c r="L20" i="160"/>
  <c r="M20" i="160"/>
  <c r="N20" i="160"/>
  <c r="O20" i="160"/>
  <c r="C21" i="160"/>
  <c r="D21" i="160"/>
  <c r="E21" i="160"/>
  <c r="F21" i="160"/>
  <c r="G21" i="160"/>
  <c r="H21" i="160"/>
  <c r="I21" i="160"/>
  <c r="J21" i="160"/>
  <c r="K21" i="160"/>
  <c r="L21" i="160"/>
  <c r="M21" i="160"/>
  <c r="N21" i="160"/>
  <c r="O21" i="160"/>
  <c r="C22" i="160"/>
  <c r="D22" i="160"/>
  <c r="E22" i="160"/>
  <c r="F22" i="160"/>
  <c r="G22" i="160"/>
  <c r="H22" i="160"/>
  <c r="I22" i="160"/>
  <c r="J22" i="160"/>
  <c r="K22" i="160"/>
  <c r="L22" i="160"/>
  <c r="M22" i="160"/>
  <c r="N22" i="160"/>
  <c r="O22" i="160"/>
  <c r="C23" i="160"/>
  <c r="D23" i="160"/>
  <c r="E23" i="160"/>
  <c r="F23" i="160"/>
  <c r="G23" i="160"/>
  <c r="H23" i="160"/>
  <c r="I23" i="160"/>
  <c r="J23" i="160"/>
  <c r="K23" i="160"/>
  <c r="L23" i="160"/>
  <c r="M23" i="160"/>
  <c r="N23" i="160"/>
  <c r="O23" i="160"/>
  <c r="C24" i="160"/>
  <c r="D24" i="160"/>
  <c r="E24" i="160"/>
  <c r="F24" i="160"/>
  <c r="G24" i="160"/>
  <c r="H24" i="160"/>
  <c r="I24" i="160"/>
  <c r="J24" i="160"/>
  <c r="K24" i="160"/>
  <c r="L24" i="160"/>
  <c r="M24" i="160"/>
  <c r="N24" i="160"/>
  <c r="O24" i="160"/>
  <c r="O15" i="160"/>
  <c r="N15" i="160"/>
  <c r="M15" i="160"/>
  <c r="L15" i="160"/>
  <c r="K15" i="160"/>
  <c r="J15" i="160"/>
  <c r="I15" i="160"/>
  <c r="H15" i="160"/>
  <c r="G15" i="160"/>
  <c r="F15" i="160"/>
  <c r="E15" i="160"/>
  <c r="D15" i="160"/>
  <c r="C15" i="160"/>
  <c r="D39" i="8"/>
  <c r="C39" i="8"/>
  <c r="D38" i="8"/>
  <c r="C38" i="8"/>
  <c r="C25" i="188" l="1"/>
  <c r="C33" i="188"/>
  <c r="C25" i="182"/>
  <c r="C33" i="182"/>
  <c r="F33" i="211"/>
  <c r="N33" i="211"/>
  <c r="K33" i="212"/>
  <c r="C25" i="212"/>
  <c r="K25" i="212"/>
  <c r="F25" i="212"/>
  <c r="L25" i="212"/>
  <c r="J33" i="212"/>
  <c r="C33" i="212"/>
  <c r="D25" i="212"/>
  <c r="F33" i="212"/>
  <c r="N33" i="212"/>
  <c r="N25" i="212"/>
  <c r="I25" i="212"/>
  <c r="I33" i="212"/>
  <c r="E25" i="212"/>
  <c r="M25" i="212"/>
  <c r="D33" i="212"/>
  <c r="L33" i="212"/>
  <c r="E33" i="212"/>
  <c r="M33" i="212"/>
  <c r="G25" i="212"/>
  <c r="H25" i="212"/>
  <c r="G33" i="212"/>
  <c r="O33" i="212"/>
  <c r="O25" i="212"/>
  <c r="J25" i="212"/>
  <c r="H33" i="212"/>
  <c r="H33" i="211"/>
  <c r="J33" i="211"/>
  <c r="C33" i="211"/>
  <c r="K33" i="211"/>
  <c r="G25" i="211"/>
  <c r="E33" i="211"/>
  <c r="M33" i="211"/>
  <c r="H25" i="211"/>
  <c r="I25" i="211"/>
  <c r="G33" i="211"/>
  <c r="O33" i="211"/>
  <c r="J25" i="211"/>
  <c r="I33" i="211"/>
  <c r="D25" i="211"/>
  <c r="E25" i="211"/>
  <c r="M25" i="211"/>
  <c r="K25" i="211"/>
  <c r="L25" i="211"/>
  <c r="C25" i="211"/>
  <c r="F25" i="211"/>
  <c r="N25" i="211"/>
  <c r="D33" i="211"/>
  <c r="L33" i="211"/>
  <c r="O25" i="211"/>
  <c r="O33" i="210"/>
  <c r="K33" i="210"/>
  <c r="F33" i="210"/>
  <c r="N33" i="210"/>
  <c r="E25" i="210"/>
  <c r="M25" i="210"/>
  <c r="H25" i="210"/>
  <c r="H33" i="210"/>
  <c r="G33" i="210"/>
  <c r="C25" i="210"/>
  <c r="K25" i="210"/>
  <c r="I33" i="210"/>
  <c r="J25" i="210"/>
  <c r="J33" i="210"/>
  <c r="L25" i="210"/>
  <c r="C33" i="210"/>
  <c r="D25" i="210"/>
  <c r="F25" i="210"/>
  <c r="N25" i="210"/>
  <c r="I25" i="210"/>
  <c r="D33" i="210"/>
  <c r="L33" i="210"/>
  <c r="G25" i="210"/>
  <c r="O25" i="210"/>
  <c r="E33" i="210"/>
  <c r="M33" i="210"/>
  <c r="D25" i="208"/>
  <c r="L25" i="208"/>
  <c r="J33" i="208"/>
  <c r="F25" i="209"/>
  <c r="N25" i="209"/>
  <c r="D25" i="209"/>
  <c r="L25" i="209"/>
  <c r="D33" i="209"/>
  <c r="L33" i="209"/>
  <c r="F33" i="209"/>
  <c r="N33" i="209"/>
  <c r="G33" i="209"/>
  <c r="O33" i="209"/>
  <c r="I25" i="209"/>
  <c r="H33" i="209"/>
  <c r="H25" i="209"/>
  <c r="C25" i="209"/>
  <c r="K25" i="209"/>
  <c r="I33" i="209"/>
  <c r="J33" i="209"/>
  <c r="E25" i="209"/>
  <c r="M25" i="209"/>
  <c r="C33" i="209"/>
  <c r="K33" i="209"/>
  <c r="G25" i="209"/>
  <c r="O25" i="209"/>
  <c r="J25" i="209"/>
  <c r="E33" i="209"/>
  <c r="M33" i="209"/>
  <c r="D33" i="203"/>
  <c r="L33" i="203"/>
  <c r="N33" i="204"/>
  <c r="F25" i="207"/>
  <c r="N25" i="207"/>
  <c r="D33" i="207"/>
  <c r="L33" i="207"/>
  <c r="N33" i="208"/>
  <c r="E25" i="208"/>
  <c r="G25" i="208"/>
  <c r="F33" i="208"/>
  <c r="G33" i="208"/>
  <c r="O33" i="208"/>
  <c r="H25" i="208"/>
  <c r="J25" i="208"/>
  <c r="H33" i="208"/>
  <c r="C25" i="208"/>
  <c r="K25" i="208"/>
  <c r="F25" i="208"/>
  <c r="N25" i="208"/>
  <c r="I25" i="208"/>
  <c r="I33" i="208"/>
  <c r="C33" i="208"/>
  <c r="K33" i="208"/>
  <c r="M25" i="208"/>
  <c r="D33" i="208"/>
  <c r="L33" i="208"/>
  <c r="O25" i="208"/>
  <c r="E33" i="208"/>
  <c r="M33" i="208"/>
  <c r="G33" i="207"/>
  <c r="O33" i="207"/>
  <c r="O25" i="207"/>
  <c r="E33" i="207"/>
  <c r="M33" i="207"/>
  <c r="L25" i="207"/>
  <c r="I25" i="207"/>
  <c r="J25" i="207"/>
  <c r="H33" i="207"/>
  <c r="D25" i="207"/>
  <c r="E25" i="207"/>
  <c r="C25" i="207"/>
  <c r="K25" i="207"/>
  <c r="I33" i="207"/>
  <c r="J33" i="207"/>
  <c r="C33" i="207"/>
  <c r="K33" i="207"/>
  <c r="G25" i="207"/>
  <c r="M25" i="207"/>
  <c r="H25" i="207"/>
  <c r="F33" i="207"/>
  <c r="N33" i="207"/>
  <c r="H25" i="205"/>
  <c r="F33" i="205"/>
  <c r="N33" i="205"/>
  <c r="C25" i="206"/>
  <c r="K25" i="206"/>
  <c r="I33" i="206"/>
  <c r="G33" i="206"/>
  <c r="O33" i="206"/>
  <c r="J25" i="206"/>
  <c r="H25" i="206"/>
  <c r="H33" i="206"/>
  <c r="J33" i="206"/>
  <c r="D25" i="206"/>
  <c r="L25" i="206"/>
  <c r="E25" i="206"/>
  <c r="M25" i="206"/>
  <c r="C33" i="206"/>
  <c r="K33" i="206"/>
  <c r="N25" i="206"/>
  <c r="D33" i="206"/>
  <c r="L33" i="206"/>
  <c r="G25" i="206"/>
  <c r="O25" i="206"/>
  <c r="E33" i="206"/>
  <c r="M33" i="206"/>
  <c r="F25" i="206"/>
  <c r="I25" i="206"/>
  <c r="F33" i="206"/>
  <c r="N33" i="206"/>
  <c r="C33" i="205"/>
  <c r="F25" i="205"/>
  <c r="N25" i="205"/>
  <c r="G33" i="205"/>
  <c r="O33" i="205"/>
  <c r="I25" i="205"/>
  <c r="J25" i="205"/>
  <c r="H33" i="205"/>
  <c r="I33" i="205"/>
  <c r="D25" i="205"/>
  <c r="L25" i="205"/>
  <c r="G25" i="205"/>
  <c r="O25" i="205"/>
  <c r="J33" i="205"/>
  <c r="E25" i="205"/>
  <c r="M25" i="205"/>
  <c r="C25" i="205"/>
  <c r="K25" i="205"/>
  <c r="K33" i="205"/>
  <c r="D33" i="205"/>
  <c r="L33" i="205"/>
  <c r="E33" i="205"/>
  <c r="M33" i="205"/>
  <c r="J33" i="204"/>
  <c r="G25" i="204"/>
  <c r="O25" i="204"/>
  <c r="E33" i="204"/>
  <c r="M33" i="204"/>
  <c r="F25" i="204"/>
  <c r="N25" i="204"/>
  <c r="I25" i="204"/>
  <c r="G33" i="204"/>
  <c r="O33" i="204"/>
  <c r="H25" i="204"/>
  <c r="F33" i="204"/>
  <c r="J25" i="204"/>
  <c r="H33" i="204"/>
  <c r="C25" i="204"/>
  <c r="K25" i="204"/>
  <c r="I33" i="204"/>
  <c r="L25" i="204"/>
  <c r="C33" i="204"/>
  <c r="K33" i="204"/>
  <c r="D25" i="204"/>
  <c r="E25" i="204"/>
  <c r="M25" i="204"/>
  <c r="D33" i="204"/>
  <c r="L33" i="204"/>
  <c r="C33" i="201"/>
  <c r="K33" i="201"/>
  <c r="D25" i="203"/>
  <c r="L25" i="203"/>
  <c r="G25" i="203"/>
  <c r="O25" i="203"/>
  <c r="J33" i="203"/>
  <c r="N33" i="203"/>
  <c r="F25" i="203"/>
  <c r="I25" i="203"/>
  <c r="G33" i="203"/>
  <c r="O33" i="203"/>
  <c r="N25" i="203"/>
  <c r="H33" i="203"/>
  <c r="C25" i="203"/>
  <c r="K25" i="203"/>
  <c r="I33" i="203"/>
  <c r="E25" i="203"/>
  <c r="M25" i="203"/>
  <c r="C33" i="203"/>
  <c r="K33" i="203"/>
  <c r="J25" i="203"/>
  <c r="E33" i="203"/>
  <c r="M33" i="203"/>
  <c r="H25" i="203"/>
  <c r="F33" i="203"/>
  <c r="J25" i="202"/>
  <c r="H33" i="202"/>
  <c r="J33" i="202"/>
  <c r="D25" i="202"/>
  <c r="I25" i="202"/>
  <c r="G33" i="202"/>
  <c r="O33" i="202"/>
  <c r="I33" i="202"/>
  <c r="L25" i="202"/>
  <c r="K33" i="202"/>
  <c r="D33" i="202"/>
  <c r="L33" i="202"/>
  <c r="C25" i="202"/>
  <c r="M25" i="202"/>
  <c r="C33" i="202"/>
  <c r="G25" i="202"/>
  <c r="O25" i="202"/>
  <c r="E33" i="202"/>
  <c r="M33" i="202"/>
  <c r="K25" i="202"/>
  <c r="E25" i="202"/>
  <c r="H25" i="202"/>
  <c r="F25" i="202"/>
  <c r="N25" i="202"/>
  <c r="F33" i="202"/>
  <c r="N33" i="202"/>
  <c r="C25" i="201"/>
  <c r="K25" i="201"/>
  <c r="I33" i="201"/>
  <c r="L33" i="201"/>
  <c r="G33" i="201"/>
  <c r="I25" i="201"/>
  <c r="O33" i="201"/>
  <c r="E25" i="201"/>
  <c r="M25" i="201"/>
  <c r="H25" i="201"/>
  <c r="H33" i="201"/>
  <c r="D25" i="201"/>
  <c r="L25" i="201"/>
  <c r="J25" i="201"/>
  <c r="J33" i="201"/>
  <c r="N25" i="201"/>
  <c r="D33" i="201"/>
  <c r="G25" i="201"/>
  <c r="O25" i="201"/>
  <c r="E33" i="201"/>
  <c r="M33" i="201"/>
  <c r="F25" i="201"/>
  <c r="F33" i="201"/>
  <c r="N33" i="201"/>
  <c r="C33" i="198"/>
  <c r="K33" i="198"/>
  <c r="G25" i="199"/>
  <c r="O25" i="199"/>
  <c r="E33" i="199"/>
  <c r="M33" i="199"/>
  <c r="G33" i="199"/>
  <c r="O33" i="199"/>
  <c r="H33" i="199"/>
  <c r="K25" i="199"/>
  <c r="I33" i="199"/>
  <c r="I25" i="199"/>
  <c r="J33" i="199"/>
  <c r="J25" i="199"/>
  <c r="C25" i="199"/>
  <c r="L25" i="199"/>
  <c r="K33" i="199"/>
  <c r="D25" i="199"/>
  <c r="C33" i="199"/>
  <c r="F25" i="199"/>
  <c r="N25" i="199"/>
  <c r="D33" i="199"/>
  <c r="L33" i="199"/>
  <c r="H25" i="199"/>
  <c r="F33" i="199"/>
  <c r="N33" i="199"/>
  <c r="E25" i="199"/>
  <c r="M25" i="199"/>
  <c r="G33" i="198"/>
  <c r="O33" i="198"/>
  <c r="F25" i="198"/>
  <c r="N25" i="198"/>
  <c r="D33" i="198"/>
  <c r="L33" i="198"/>
  <c r="H25" i="198"/>
  <c r="F33" i="198"/>
  <c r="N33" i="198"/>
  <c r="H33" i="198"/>
  <c r="I33" i="198"/>
  <c r="D25" i="198"/>
  <c r="L25" i="198"/>
  <c r="J25" i="198"/>
  <c r="J33" i="198"/>
  <c r="E25" i="198"/>
  <c r="M25" i="198"/>
  <c r="C25" i="198"/>
  <c r="K25" i="198"/>
  <c r="I25" i="198"/>
  <c r="G25" i="198"/>
  <c r="O25" i="198"/>
  <c r="E33" i="198"/>
  <c r="M33" i="198"/>
  <c r="J33" i="197"/>
  <c r="F25" i="197"/>
  <c r="N25" i="197"/>
  <c r="G25" i="197"/>
  <c r="O25" i="197"/>
  <c r="E33" i="197"/>
  <c r="M33" i="197"/>
  <c r="H25" i="197"/>
  <c r="F33" i="197"/>
  <c r="N33" i="197"/>
  <c r="G33" i="197"/>
  <c r="O33" i="197"/>
  <c r="H33" i="197"/>
  <c r="I25" i="197"/>
  <c r="C25" i="197"/>
  <c r="K25" i="197"/>
  <c r="I33" i="197"/>
  <c r="J25" i="197"/>
  <c r="D25" i="197"/>
  <c r="L25" i="197"/>
  <c r="E25" i="197"/>
  <c r="M25" i="197"/>
  <c r="C33" i="197"/>
  <c r="K33" i="197"/>
  <c r="D33" i="197"/>
  <c r="L33" i="197"/>
  <c r="G33" i="196"/>
  <c r="O33" i="196"/>
  <c r="I33" i="195"/>
  <c r="C33" i="196"/>
  <c r="K33" i="196"/>
  <c r="H25" i="196"/>
  <c r="F33" i="196"/>
  <c r="N33" i="196"/>
  <c r="J25" i="196"/>
  <c r="H33" i="196"/>
  <c r="I33" i="196"/>
  <c r="J33" i="196"/>
  <c r="E25" i="196"/>
  <c r="M25" i="196"/>
  <c r="C25" i="196"/>
  <c r="K25" i="196"/>
  <c r="N25" i="196"/>
  <c r="D33" i="196"/>
  <c r="L33" i="196"/>
  <c r="I25" i="196"/>
  <c r="F25" i="196"/>
  <c r="D25" i="196"/>
  <c r="L25" i="196"/>
  <c r="G25" i="196"/>
  <c r="O25" i="196"/>
  <c r="E33" i="196"/>
  <c r="M33" i="196"/>
  <c r="E33" i="194"/>
  <c r="M33" i="194"/>
  <c r="H33" i="195"/>
  <c r="F25" i="195"/>
  <c r="N25" i="195"/>
  <c r="D33" i="195"/>
  <c r="L33" i="195"/>
  <c r="I25" i="195"/>
  <c r="G25" i="195"/>
  <c r="O25" i="195"/>
  <c r="G33" i="195"/>
  <c r="O33" i="195"/>
  <c r="J25" i="195"/>
  <c r="D25" i="195"/>
  <c r="L25" i="195"/>
  <c r="J33" i="195"/>
  <c r="E25" i="195"/>
  <c r="M25" i="195"/>
  <c r="H25" i="195"/>
  <c r="C25" i="195"/>
  <c r="K25" i="195"/>
  <c r="C33" i="195"/>
  <c r="K33" i="195"/>
  <c r="E33" i="195"/>
  <c r="M33" i="195"/>
  <c r="F33" i="195"/>
  <c r="N33" i="195"/>
  <c r="E25" i="194"/>
  <c r="H25" i="194"/>
  <c r="F33" i="194"/>
  <c r="N33" i="194"/>
  <c r="O25" i="194"/>
  <c r="G33" i="194"/>
  <c r="O33" i="194"/>
  <c r="I25" i="194"/>
  <c r="G25" i="194"/>
  <c r="J25" i="194"/>
  <c r="H33" i="194"/>
  <c r="C25" i="194"/>
  <c r="K25" i="194"/>
  <c r="F25" i="194"/>
  <c r="N25" i="194"/>
  <c r="I33" i="194"/>
  <c r="D25" i="194"/>
  <c r="L25" i="194"/>
  <c r="J33" i="194"/>
  <c r="M25" i="194"/>
  <c r="C33" i="194"/>
  <c r="K33" i="194"/>
  <c r="D33" i="194"/>
  <c r="L33" i="194"/>
  <c r="D25" i="193"/>
  <c r="L25" i="193"/>
  <c r="J33" i="193"/>
  <c r="F25" i="193"/>
  <c r="I25" i="193"/>
  <c r="G33" i="193"/>
  <c r="O33" i="193"/>
  <c r="K25" i="193"/>
  <c r="G25" i="193"/>
  <c r="J25" i="193"/>
  <c r="H33" i="193"/>
  <c r="I33" i="193"/>
  <c r="H25" i="193"/>
  <c r="C33" i="193"/>
  <c r="K33" i="193"/>
  <c r="E25" i="193"/>
  <c r="C25" i="193"/>
  <c r="N25" i="193"/>
  <c r="D33" i="193"/>
  <c r="L33" i="193"/>
  <c r="O25" i="193"/>
  <c r="E33" i="193"/>
  <c r="M33" i="193"/>
  <c r="M25" i="193"/>
  <c r="F33" i="193"/>
  <c r="N33" i="193"/>
  <c r="F33" i="191"/>
  <c r="N33" i="191"/>
  <c r="J33" i="192"/>
  <c r="L25" i="192"/>
  <c r="D25" i="192"/>
  <c r="D33" i="192"/>
  <c r="L33" i="192"/>
  <c r="F33" i="192"/>
  <c r="N33" i="192"/>
  <c r="H25" i="192"/>
  <c r="N25" i="192"/>
  <c r="G33" i="192"/>
  <c r="O33" i="192"/>
  <c r="J25" i="192"/>
  <c r="H33" i="192"/>
  <c r="F25" i="192"/>
  <c r="C25" i="192"/>
  <c r="K25" i="192"/>
  <c r="I25" i="192"/>
  <c r="I33" i="192"/>
  <c r="E25" i="192"/>
  <c r="M25" i="192"/>
  <c r="C33" i="192"/>
  <c r="K33" i="192"/>
  <c r="G25" i="192"/>
  <c r="O25" i="192"/>
  <c r="E33" i="192"/>
  <c r="M33" i="192"/>
  <c r="H25" i="190"/>
  <c r="F33" i="190"/>
  <c r="N33" i="190"/>
  <c r="H33" i="191"/>
  <c r="J33" i="191"/>
  <c r="C33" i="191"/>
  <c r="K33" i="191"/>
  <c r="I25" i="191"/>
  <c r="G33" i="191"/>
  <c r="O33" i="191"/>
  <c r="J25" i="191"/>
  <c r="H25" i="191"/>
  <c r="C25" i="191"/>
  <c r="K25" i="191"/>
  <c r="I33" i="191"/>
  <c r="L25" i="191"/>
  <c r="E25" i="191"/>
  <c r="D25" i="191"/>
  <c r="F25" i="191"/>
  <c r="N25" i="191"/>
  <c r="D33" i="191"/>
  <c r="L33" i="191"/>
  <c r="M25" i="191"/>
  <c r="G25" i="191"/>
  <c r="O25" i="191"/>
  <c r="E33" i="191"/>
  <c r="M33" i="191"/>
  <c r="G33" i="190"/>
  <c r="O33" i="190"/>
  <c r="H33" i="190"/>
  <c r="K25" i="190"/>
  <c r="I33" i="190"/>
  <c r="C25" i="190"/>
  <c r="D25" i="190"/>
  <c r="L25" i="190"/>
  <c r="J33" i="190"/>
  <c r="J25" i="190"/>
  <c r="E25" i="190"/>
  <c r="M25" i="190"/>
  <c r="C33" i="190"/>
  <c r="K33" i="190"/>
  <c r="F25" i="190"/>
  <c r="N25" i="190"/>
  <c r="I25" i="190"/>
  <c r="D33" i="190"/>
  <c r="L33" i="190"/>
  <c r="G25" i="190"/>
  <c r="O25" i="190"/>
  <c r="E33" i="190"/>
  <c r="M33" i="190"/>
  <c r="C25" i="189"/>
  <c r="J33" i="189"/>
  <c r="F33" i="186"/>
  <c r="N33" i="186"/>
  <c r="J25" i="187"/>
  <c r="H33" i="187"/>
  <c r="G25" i="189"/>
  <c r="O25" i="189"/>
  <c r="E33" i="189"/>
  <c r="M33" i="189"/>
  <c r="I25" i="189"/>
  <c r="G33" i="189"/>
  <c r="O33" i="189"/>
  <c r="J25" i="189"/>
  <c r="H33" i="189"/>
  <c r="K25" i="189"/>
  <c r="I33" i="189"/>
  <c r="C33" i="189"/>
  <c r="K33" i="189"/>
  <c r="E25" i="189"/>
  <c r="M25" i="189"/>
  <c r="F25" i="189"/>
  <c r="N25" i="189"/>
  <c r="D25" i="189"/>
  <c r="L25" i="189"/>
  <c r="D33" i="189"/>
  <c r="L33" i="189"/>
  <c r="H25" i="189"/>
  <c r="F33" i="189"/>
  <c r="N33" i="189"/>
  <c r="H33" i="188"/>
  <c r="G33" i="187"/>
  <c r="O33" i="187"/>
  <c r="G25" i="188"/>
  <c r="O25" i="188"/>
  <c r="H25" i="188"/>
  <c r="F33" i="188"/>
  <c r="N33" i="188"/>
  <c r="I25" i="188"/>
  <c r="G33" i="188"/>
  <c r="O33" i="188"/>
  <c r="I33" i="188"/>
  <c r="K25" i="188"/>
  <c r="L25" i="188"/>
  <c r="J25" i="188"/>
  <c r="J33" i="188"/>
  <c r="D25" i="188"/>
  <c r="E25" i="188"/>
  <c r="M25" i="188"/>
  <c r="K33" i="188"/>
  <c r="F25" i="188"/>
  <c r="N25" i="188"/>
  <c r="D33" i="188"/>
  <c r="L33" i="188"/>
  <c r="E33" i="188"/>
  <c r="M33" i="188"/>
  <c r="I25" i="187"/>
  <c r="I33" i="187"/>
  <c r="D25" i="187"/>
  <c r="L25" i="187"/>
  <c r="J33" i="187"/>
  <c r="E25" i="187"/>
  <c r="M25" i="187"/>
  <c r="C25" i="187"/>
  <c r="K25" i="187"/>
  <c r="C33" i="187"/>
  <c r="K33" i="187"/>
  <c r="F25" i="187"/>
  <c r="N25" i="187"/>
  <c r="D33" i="187"/>
  <c r="L33" i="187"/>
  <c r="G25" i="187"/>
  <c r="O25" i="187"/>
  <c r="E33" i="187"/>
  <c r="M33" i="187"/>
  <c r="H25" i="187"/>
  <c r="F33" i="187"/>
  <c r="N33" i="187"/>
  <c r="H33" i="186"/>
  <c r="F33" i="184"/>
  <c r="N33" i="184"/>
  <c r="F25" i="186"/>
  <c r="N25" i="186"/>
  <c r="D33" i="186"/>
  <c r="L33" i="186"/>
  <c r="H25" i="186"/>
  <c r="I25" i="186"/>
  <c r="G33" i="186"/>
  <c r="O33" i="186"/>
  <c r="C25" i="186"/>
  <c r="K25" i="186"/>
  <c r="I33" i="186"/>
  <c r="J25" i="186"/>
  <c r="J33" i="186"/>
  <c r="D25" i="186"/>
  <c r="L25" i="186"/>
  <c r="E25" i="186"/>
  <c r="M25" i="186"/>
  <c r="C33" i="186"/>
  <c r="K33" i="186"/>
  <c r="G25" i="186"/>
  <c r="O25" i="186"/>
  <c r="E33" i="186"/>
  <c r="M33" i="186"/>
  <c r="G33" i="185"/>
  <c r="O33" i="185"/>
  <c r="I33" i="185"/>
  <c r="I33" i="184"/>
  <c r="G25" i="185"/>
  <c r="O25" i="185"/>
  <c r="E33" i="185"/>
  <c r="M33" i="185"/>
  <c r="N33" i="185"/>
  <c r="J25" i="185"/>
  <c r="H33" i="185"/>
  <c r="H25" i="185"/>
  <c r="K25" i="185"/>
  <c r="I25" i="185"/>
  <c r="D25" i="185"/>
  <c r="L25" i="185"/>
  <c r="J33" i="185"/>
  <c r="C25" i="185"/>
  <c r="F25" i="185"/>
  <c r="M25" i="185"/>
  <c r="C33" i="185"/>
  <c r="K33" i="185"/>
  <c r="N25" i="185"/>
  <c r="E25" i="185"/>
  <c r="D33" i="185"/>
  <c r="L33" i="185"/>
  <c r="F33" i="185"/>
  <c r="H33" i="184"/>
  <c r="C25" i="184"/>
  <c r="K25" i="184"/>
  <c r="C33" i="184"/>
  <c r="K33" i="184"/>
  <c r="H25" i="184"/>
  <c r="N25" i="184"/>
  <c r="I25" i="184"/>
  <c r="G33" i="184"/>
  <c r="O33" i="184"/>
  <c r="J25" i="184"/>
  <c r="J33" i="184"/>
  <c r="E25" i="184"/>
  <c r="L25" i="184"/>
  <c r="D33" i="184"/>
  <c r="L33" i="184"/>
  <c r="O25" i="184"/>
  <c r="E33" i="184"/>
  <c r="M33" i="184"/>
  <c r="D25" i="184"/>
  <c r="M25" i="184"/>
  <c r="G25" i="184"/>
  <c r="F25" i="184"/>
  <c r="C33" i="183"/>
  <c r="K33" i="182"/>
  <c r="H25" i="183"/>
  <c r="H33" i="183"/>
  <c r="I33" i="183"/>
  <c r="D33" i="183"/>
  <c r="L33" i="183"/>
  <c r="C25" i="183"/>
  <c r="G25" i="183"/>
  <c r="O25" i="183"/>
  <c r="G33" i="183"/>
  <c r="O33" i="183"/>
  <c r="J25" i="183"/>
  <c r="D25" i="183"/>
  <c r="L25" i="183"/>
  <c r="E25" i="183"/>
  <c r="M25" i="183"/>
  <c r="K25" i="183"/>
  <c r="J33" i="183"/>
  <c r="F25" i="183"/>
  <c r="N25" i="183"/>
  <c r="K33" i="183"/>
  <c r="E33" i="183"/>
  <c r="M33" i="183"/>
  <c r="I25" i="183"/>
  <c r="F33" i="183"/>
  <c r="N33" i="183"/>
  <c r="I33" i="181"/>
  <c r="E25" i="182"/>
  <c r="M25" i="182"/>
  <c r="H25" i="182"/>
  <c r="G33" i="182"/>
  <c r="O33" i="182"/>
  <c r="J25" i="182"/>
  <c r="H33" i="182"/>
  <c r="K25" i="182"/>
  <c r="I33" i="182"/>
  <c r="D25" i="182"/>
  <c r="L25" i="182"/>
  <c r="J33" i="182"/>
  <c r="F25" i="182"/>
  <c r="N25" i="182"/>
  <c r="I25" i="182"/>
  <c r="D33" i="182"/>
  <c r="L33" i="182"/>
  <c r="G25" i="182"/>
  <c r="O25" i="182"/>
  <c r="E33" i="182"/>
  <c r="M33" i="182"/>
  <c r="F33" i="182"/>
  <c r="N33" i="182"/>
  <c r="F25" i="181"/>
  <c r="N25" i="181"/>
  <c r="G25" i="181"/>
  <c r="O25" i="181"/>
  <c r="E33" i="181"/>
  <c r="M33" i="181"/>
  <c r="G33" i="181"/>
  <c r="O33" i="181"/>
  <c r="H33" i="181"/>
  <c r="K25" i="181"/>
  <c r="C25" i="181"/>
  <c r="J25" i="181"/>
  <c r="J33" i="181"/>
  <c r="D25" i="181"/>
  <c r="L25" i="181"/>
  <c r="E25" i="181"/>
  <c r="M25" i="181"/>
  <c r="C33" i="181"/>
  <c r="K33" i="181"/>
  <c r="I25" i="181"/>
  <c r="D33" i="181"/>
  <c r="L33" i="181"/>
  <c r="H25" i="181"/>
  <c r="F33" i="181"/>
  <c r="N33" i="181"/>
  <c r="E25" i="180"/>
  <c r="M25" i="180"/>
  <c r="C33" i="180"/>
  <c r="K33" i="180"/>
  <c r="M33" i="180"/>
  <c r="D33" i="180"/>
  <c r="L33" i="180"/>
  <c r="E33" i="180"/>
  <c r="I25" i="180"/>
  <c r="G33" i="180"/>
  <c r="O33" i="180"/>
  <c r="J25" i="180"/>
  <c r="H33" i="180"/>
  <c r="C25" i="180"/>
  <c r="K25" i="180"/>
  <c r="I33" i="180"/>
  <c r="D25" i="180"/>
  <c r="L25" i="180"/>
  <c r="J33" i="180"/>
  <c r="G25" i="180"/>
  <c r="O25" i="180"/>
  <c r="H25" i="180"/>
  <c r="F25" i="180"/>
  <c r="N25" i="180"/>
  <c r="F33" i="180"/>
  <c r="N33" i="180"/>
  <c r="H33" i="179"/>
  <c r="M33" i="179"/>
  <c r="G33" i="179"/>
  <c r="O33" i="179"/>
  <c r="K25" i="179"/>
  <c r="I33" i="179"/>
  <c r="C25" i="179"/>
  <c r="D25" i="179"/>
  <c r="L25" i="179"/>
  <c r="J25" i="179"/>
  <c r="J33" i="179"/>
  <c r="C33" i="179"/>
  <c r="K33" i="179"/>
  <c r="E25" i="179"/>
  <c r="F25" i="179"/>
  <c r="N25" i="179"/>
  <c r="I25" i="179"/>
  <c r="D33" i="179"/>
  <c r="L33" i="179"/>
  <c r="M25" i="179"/>
  <c r="O25" i="179"/>
  <c r="E33" i="179"/>
  <c r="G25" i="179"/>
  <c r="H25" i="179"/>
  <c r="F33" i="179"/>
  <c r="N33" i="179"/>
  <c r="I25" i="178"/>
  <c r="G33" i="178"/>
  <c r="O33" i="178"/>
  <c r="I33" i="178"/>
  <c r="H33" i="177"/>
  <c r="D33" i="178"/>
  <c r="L33" i="178"/>
  <c r="J25" i="178"/>
  <c r="H33" i="178"/>
  <c r="F25" i="178"/>
  <c r="D25" i="178"/>
  <c r="L25" i="178"/>
  <c r="J33" i="178"/>
  <c r="N25" i="178"/>
  <c r="E25" i="178"/>
  <c r="M25" i="178"/>
  <c r="H25" i="178"/>
  <c r="C25" i="178"/>
  <c r="K25" i="178"/>
  <c r="C33" i="178"/>
  <c r="K33" i="178"/>
  <c r="G25" i="178"/>
  <c r="O25" i="178"/>
  <c r="E33" i="178"/>
  <c r="M33" i="178"/>
  <c r="F33" i="178"/>
  <c r="N33" i="178"/>
  <c r="H33" i="176"/>
  <c r="J33" i="177"/>
  <c r="K25" i="177"/>
  <c r="H25" i="177"/>
  <c r="N33" i="177"/>
  <c r="I25" i="177"/>
  <c r="G33" i="177"/>
  <c r="O33" i="177"/>
  <c r="I33" i="177"/>
  <c r="D25" i="177"/>
  <c r="C33" i="177"/>
  <c r="K33" i="177"/>
  <c r="E25" i="177"/>
  <c r="C25" i="177"/>
  <c r="D33" i="177"/>
  <c r="L33" i="177"/>
  <c r="M25" i="177"/>
  <c r="N25" i="177"/>
  <c r="G25" i="177"/>
  <c r="O25" i="177"/>
  <c r="J25" i="177"/>
  <c r="E33" i="177"/>
  <c r="M33" i="177"/>
  <c r="L25" i="177"/>
  <c r="F25" i="177"/>
  <c r="F33" i="177"/>
  <c r="J25" i="176"/>
  <c r="J33" i="176"/>
  <c r="D25" i="175"/>
  <c r="L25" i="175"/>
  <c r="H25" i="176"/>
  <c r="F33" i="176"/>
  <c r="I25" i="176"/>
  <c r="G33" i="176"/>
  <c r="O33" i="176"/>
  <c r="C25" i="176"/>
  <c r="K25" i="176"/>
  <c r="I33" i="176"/>
  <c r="M25" i="176"/>
  <c r="C33" i="176"/>
  <c r="K33" i="176"/>
  <c r="N25" i="176"/>
  <c r="D25" i="176"/>
  <c r="L25" i="176"/>
  <c r="D33" i="176"/>
  <c r="L33" i="176"/>
  <c r="E25" i="176"/>
  <c r="F25" i="176"/>
  <c r="G25" i="176"/>
  <c r="O25" i="176"/>
  <c r="E33" i="176"/>
  <c r="M33" i="176"/>
  <c r="N33" i="176"/>
  <c r="I33" i="174"/>
  <c r="E25" i="175"/>
  <c r="M25" i="175"/>
  <c r="C25" i="175"/>
  <c r="K25" i="175"/>
  <c r="C33" i="175"/>
  <c r="K33" i="175"/>
  <c r="F25" i="175"/>
  <c r="N25" i="175"/>
  <c r="D33" i="175"/>
  <c r="L33" i="175"/>
  <c r="M33" i="175"/>
  <c r="I25" i="175"/>
  <c r="G33" i="175"/>
  <c r="O33" i="175"/>
  <c r="J25" i="175"/>
  <c r="H33" i="175"/>
  <c r="G25" i="175"/>
  <c r="I33" i="175"/>
  <c r="J33" i="175"/>
  <c r="O25" i="175"/>
  <c r="E33" i="175"/>
  <c r="H25" i="175"/>
  <c r="F33" i="175"/>
  <c r="N33" i="175"/>
  <c r="M33" i="171"/>
  <c r="D25" i="174"/>
  <c r="K25" i="174"/>
  <c r="C33" i="174"/>
  <c r="G33" i="174"/>
  <c r="O33" i="174"/>
  <c r="F25" i="174"/>
  <c r="J25" i="174"/>
  <c r="H33" i="174"/>
  <c r="L25" i="174"/>
  <c r="K33" i="174"/>
  <c r="M25" i="174"/>
  <c r="I25" i="174"/>
  <c r="D33" i="174"/>
  <c r="L33" i="174"/>
  <c r="E25" i="174"/>
  <c r="C25" i="174"/>
  <c r="G25" i="174"/>
  <c r="O25" i="174"/>
  <c r="E33" i="174"/>
  <c r="M33" i="174"/>
  <c r="J33" i="174"/>
  <c r="N25" i="174"/>
  <c r="H25" i="174"/>
  <c r="F33" i="174"/>
  <c r="N33" i="174"/>
  <c r="D25" i="173"/>
  <c r="L25" i="173"/>
  <c r="G25" i="173"/>
  <c r="O25" i="173"/>
  <c r="J33" i="173"/>
  <c r="D33" i="173"/>
  <c r="L33" i="173"/>
  <c r="F33" i="173"/>
  <c r="N33" i="173"/>
  <c r="N25" i="173"/>
  <c r="H25" i="173"/>
  <c r="G33" i="173"/>
  <c r="O33" i="173"/>
  <c r="H33" i="173"/>
  <c r="J25" i="173"/>
  <c r="C25" i="173"/>
  <c r="K25" i="173"/>
  <c r="I25" i="173"/>
  <c r="I33" i="173"/>
  <c r="E25" i="173"/>
  <c r="M25" i="173"/>
  <c r="C33" i="173"/>
  <c r="K33" i="173"/>
  <c r="E33" i="173"/>
  <c r="M33" i="173"/>
  <c r="F25" i="173"/>
  <c r="I25" i="172"/>
  <c r="G33" i="172"/>
  <c r="O33" i="172"/>
  <c r="I33" i="172"/>
  <c r="J25" i="172"/>
  <c r="H33" i="172"/>
  <c r="C25" i="172"/>
  <c r="K25" i="172"/>
  <c r="D25" i="172"/>
  <c r="L25" i="172"/>
  <c r="J33" i="172"/>
  <c r="C33" i="172"/>
  <c r="K33" i="172"/>
  <c r="D33" i="172"/>
  <c r="L33" i="172"/>
  <c r="G25" i="172"/>
  <c r="O25" i="172"/>
  <c r="E25" i="172"/>
  <c r="M25" i="172"/>
  <c r="E33" i="172"/>
  <c r="M33" i="172"/>
  <c r="H25" i="172"/>
  <c r="F25" i="172"/>
  <c r="N25" i="172"/>
  <c r="F33" i="172"/>
  <c r="N33" i="172"/>
  <c r="I33" i="171"/>
  <c r="F25" i="171"/>
  <c r="N25" i="171"/>
  <c r="I25" i="171"/>
  <c r="D33" i="171"/>
  <c r="L33" i="171"/>
  <c r="O25" i="171"/>
  <c r="G33" i="171"/>
  <c r="O33" i="171"/>
  <c r="H33" i="171"/>
  <c r="K25" i="171"/>
  <c r="C25" i="171"/>
  <c r="D25" i="171"/>
  <c r="L25" i="171"/>
  <c r="J25" i="171"/>
  <c r="J33" i="171"/>
  <c r="E25" i="171"/>
  <c r="M25" i="171"/>
  <c r="H25" i="171"/>
  <c r="C33" i="171"/>
  <c r="K33" i="171"/>
  <c r="E33" i="171"/>
  <c r="G25" i="171"/>
  <c r="F33" i="171"/>
  <c r="N33" i="171"/>
  <c r="C25" i="170"/>
  <c r="K25" i="170"/>
  <c r="I33" i="170"/>
  <c r="F33" i="170"/>
  <c r="N33" i="170"/>
  <c r="H25" i="170"/>
  <c r="N25" i="170"/>
  <c r="O25" i="170"/>
  <c r="G33" i="170"/>
  <c r="O33" i="170"/>
  <c r="D25" i="170"/>
  <c r="F25" i="170"/>
  <c r="I25" i="170"/>
  <c r="G25" i="170"/>
  <c r="J25" i="170"/>
  <c r="H33" i="170"/>
  <c r="J33" i="170"/>
  <c r="M25" i="170"/>
  <c r="C33" i="170"/>
  <c r="K33" i="170"/>
  <c r="L25" i="170"/>
  <c r="D33" i="170"/>
  <c r="L33" i="170"/>
  <c r="E25" i="170"/>
  <c r="E33" i="170"/>
  <c r="M33" i="170"/>
  <c r="G33" i="169"/>
  <c r="O33" i="169"/>
  <c r="H33" i="169"/>
  <c r="E33" i="167"/>
  <c r="M33" i="167"/>
  <c r="H33" i="168"/>
  <c r="E33" i="169"/>
  <c r="M33" i="169"/>
  <c r="G25" i="169"/>
  <c r="I25" i="169"/>
  <c r="K25" i="169"/>
  <c r="I33" i="169"/>
  <c r="D25" i="169"/>
  <c r="L25" i="169"/>
  <c r="O25" i="169"/>
  <c r="J25" i="169"/>
  <c r="J33" i="169"/>
  <c r="E25" i="169"/>
  <c r="M25" i="169"/>
  <c r="C33" i="169"/>
  <c r="K33" i="169"/>
  <c r="C25" i="169"/>
  <c r="F25" i="169"/>
  <c r="N25" i="169"/>
  <c r="D33" i="169"/>
  <c r="L33" i="169"/>
  <c r="H25" i="169"/>
  <c r="F33" i="169"/>
  <c r="N33" i="169"/>
  <c r="E25" i="168"/>
  <c r="M25" i="168"/>
  <c r="C33" i="168"/>
  <c r="K33" i="168"/>
  <c r="F33" i="168"/>
  <c r="N33" i="168"/>
  <c r="G33" i="168"/>
  <c r="O33" i="168"/>
  <c r="I25" i="168"/>
  <c r="J25" i="168"/>
  <c r="H25" i="168"/>
  <c r="K25" i="168"/>
  <c r="I33" i="168"/>
  <c r="C25" i="168"/>
  <c r="D25" i="168"/>
  <c r="L25" i="168"/>
  <c r="J33" i="168"/>
  <c r="F25" i="168"/>
  <c r="N25" i="168"/>
  <c r="D33" i="168"/>
  <c r="L33" i="168"/>
  <c r="E33" i="168"/>
  <c r="M33" i="168"/>
  <c r="G25" i="168"/>
  <c r="O25" i="168"/>
  <c r="J25" i="167"/>
  <c r="H33" i="167"/>
  <c r="D33" i="167"/>
  <c r="L33" i="167"/>
  <c r="N25" i="167"/>
  <c r="I25" i="167"/>
  <c r="G25" i="167"/>
  <c r="O25" i="167"/>
  <c r="G33" i="167"/>
  <c r="O33" i="167"/>
  <c r="C25" i="167"/>
  <c r="I33" i="167"/>
  <c r="K25" i="167"/>
  <c r="D25" i="167"/>
  <c r="L25" i="167"/>
  <c r="J33" i="167"/>
  <c r="M25" i="167"/>
  <c r="C33" i="167"/>
  <c r="K33" i="167"/>
  <c r="E25" i="167"/>
  <c r="F25" i="167"/>
  <c r="H25" i="167"/>
  <c r="F33" i="167"/>
  <c r="N33" i="167"/>
  <c r="C33" i="166"/>
  <c r="K33" i="166"/>
  <c r="E25" i="166"/>
  <c r="M25" i="166"/>
  <c r="H33" i="166"/>
  <c r="C25" i="166"/>
  <c r="K25" i="166"/>
  <c r="F33" i="166"/>
  <c r="N33" i="166"/>
  <c r="H25" i="166"/>
  <c r="I25" i="166"/>
  <c r="G33" i="166"/>
  <c r="O33" i="166"/>
  <c r="J25" i="166"/>
  <c r="I33" i="166"/>
  <c r="D25" i="166"/>
  <c r="L25" i="166"/>
  <c r="J33" i="166"/>
  <c r="F25" i="166"/>
  <c r="D33" i="166"/>
  <c r="L33" i="166"/>
  <c r="N25" i="166"/>
  <c r="G25" i="166"/>
  <c r="O25" i="166"/>
  <c r="E33" i="166"/>
  <c r="M33" i="166"/>
  <c r="F33" i="160"/>
  <c r="I25" i="160"/>
  <c r="N33" i="160"/>
  <c r="M33" i="160"/>
  <c r="G33" i="160"/>
  <c r="O33" i="160"/>
  <c r="I33" i="160"/>
  <c r="H33" i="160"/>
  <c r="D25" i="160"/>
  <c r="L25" i="160"/>
  <c r="J33" i="160"/>
  <c r="C33" i="160"/>
  <c r="K33" i="160"/>
  <c r="J25" i="160"/>
  <c r="C25" i="160"/>
  <c r="D33" i="160"/>
  <c r="L33" i="160"/>
  <c r="K25" i="160"/>
  <c r="E25" i="160"/>
  <c r="M25" i="160"/>
  <c r="F25" i="160"/>
  <c r="O25" i="160"/>
  <c r="E33" i="160"/>
  <c r="N25" i="160"/>
  <c r="G25" i="160"/>
  <c r="H25" i="160"/>
  <c r="D37" i="8"/>
  <c r="C37" i="8"/>
  <c r="C29" i="8"/>
  <c r="D29" i="8"/>
  <c r="E29" i="8"/>
  <c r="F29" i="8"/>
  <c r="G29" i="8"/>
  <c r="H29" i="8"/>
  <c r="I29" i="8"/>
  <c r="J29" i="8"/>
  <c r="K29" i="8"/>
  <c r="L29" i="8"/>
  <c r="M29" i="8"/>
  <c r="N29" i="8"/>
  <c r="O29" i="8"/>
  <c r="C30" i="8"/>
  <c r="D30" i="8"/>
  <c r="E30" i="8"/>
  <c r="F30" i="8"/>
  <c r="G30" i="8"/>
  <c r="H30" i="8"/>
  <c r="I30" i="8"/>
  <c r="J30" i="8"/>
  <c r="K30" i="8"/>
  <c r="L30" i="8"/>
  <c r="M30" i="8"/>
  <c r="N30" i="8"/>
  <c r="O30" i="8"/>
  <c r="C31" i="8"/>
  <c r="D31" i="8"/>
  <c r="E31" i="8"/>
  <c r="F31" i="8"/>
  <c r="G31" i="8"/>
  <c r="H31" i="8"/>
  <c r="I31" i="8"/>
  <c r="J31" i="8"/>
  <c r="K31" i="8"/>
  <c r="L31" i="8"/>
  <c r="M31" i="8"/>
  <c r="N31" i="8"/>
  <c r="O31" i="8"/>
  <c r="C32" i="8"/>
  <c r="D32" i="8"/>
  <c r="E32" i="8"/>
  <c r="F32" i="8"/>
  <c r="G32" i="8"/>
  <c r="H32" i="8"/>
  <c r="I32" i="8"/>
  <c r="J32" i="8"/>
  <c r="K32" i="8"/>
  <c r="L32" i="8"/>
  <c r="M32" i="8"/>
  <c r="N32" i="8"/>
  <c r="O32" i="8"/>
  <c r="O28" i="8"/>
  <c r="N28" i="8"/>
  <c r="M28" i="8"/>
  <c r="L28" i="8"/>
  <c r="K28" i="8"/>
  <c r="J28" i="8"/>
  <c r="I28" i="8"/>
  <c r="H28" i="8"/>
  <c r="G28" i="8"/>
  <c r="F28" i="8"/>
  <c r="E28" i="8"/>
  <c r="D28" i="8"/>
  <c r="C28" i="8"/>
  <c r="C16" i="8"/>
  <c r="D16" i="8"/>
  <c r="E16" i="8"/>
  <c r="F16" i="8"/>
  <c r="G16" i="8"/>
  <c r="H16" i="8"/>
  <c r="I16" i="8"/>
  <c r="J16" i="8"/>
  <c r="K16" i="8"/>
  <c r="L16" i="8"/>
  <c r="M16" i="8"/>
  <c r="N16" i="8"/>
  <c r="O16" i="8"/>
  <c r="C17" i="8"/>
  <c r="D17" i="8"/>
  <c r="E17" i="8"/>
  <c r="F17" i="8"/>
  <c r="G17" i="8"/>
  <c r="H17" i="8"/>
  <c r="I17" i="8"/>
  <c r="J17" i="8"/>
  <c r="K17" i="8"/>
  <c r="L17" i="8"/>
  <c r="M17" i="8"/>
  <c r="N17" i="8"/>
  <c r="O17" i="8"/>
  <c r="C18" i="8"/>
  <c r="D18" i="8"/>
  <c r="E18" i="8"/>
  <c r="F18" i="8"/>
  <c r="G18" i="8"/>
  <c r="H18" i="8"/>
  <c r="I18" i="8"/>
  <c r="J18" i="8"/>
  <c r="K18" i="8"/>
  <c r="L18" i="8"/>
  <c r="M18" i="8"/>
  <c r="N18" i="8"/>
  <c r="O18" i="8"/>
  <c r="C19" i="8"/>
  <c r="D19" i="8"/>
  <c r="E19" i="8"/>
  <c r="F19" i="8"/>
  <c r="G19" i="8"/>
  <c r="H19" i="8"/>
  <c r="I19" i="8"/>
  <c r="J19" i="8"/>
  <c r="K19" i="8"/>
  <c r="L19" i="8"/>
  <c r="M19" i="8"/>
  <c r="N19" i="8"/>
  <c r="O19" i="8"/>
  <c r="C20" i="8"/>
  <c r="D20" i="8"/>
  <c r="E20" i="8"/>
  <c r="F20" i="8"/>
  <c r="G20" i="8"/>
  <c r="H20" i="8"/>
  <c r="I20" i="8"/>
  <c r="J20" i="8"/>
  <c r="K20" i="8"/>
  <c r="L20" i="8"/>
  <c r="M20" i="8"/>
  <c r="N20" i="8"/>
  <c r="O20" i="8"/>
  <c r="C21" i="8"/>
  <c r="D21" i="8"/>
  <c r="E21" i="8"/>
  <c r="F21" i="8"/>
  <c r="G21" i="8"/>
  <c r="H21" i="8"/>
  <c r="I21" i="8"/>
  <c r="J21" i="8"/>
  <c r="K21" i="8"/>
  <c r="L21" i="8"/>
  <c r="M21" i="8"/>
  <c r="N21" i="8"/>
  <c r="O21" i="8"/>
  <c r="C22" i="8"/>
  <c r="D22" i="8"/>
  <c r="E22" i="8"/>
  <c r="F22" i="8"/>
  <c r="G22" i="8"/>
  <c r="H22" i="8"/>
  <c r="I22" i="8"/>
  <c r="J22" i="8"/>
  <c r="K22" i="8"/>
  <c r="L22" i="8"/>
  <c r="M22" i="8"/>
  <c r="N22" i="8"/>
  <c r="O22" i="8"/>
  <c r="C23" i="8"/>
  <c r="D23" i="8"/>
  <c r="E23" i="8"/>
  <c r="F23" i="8"/>
  <c r="G23" i="8"/>
  <c r="H23" i="8"/>
  <c r="I23" i="8"/>
  <c r="J23" i="8"/>
  <c r="K23" i="8"/>
  <c r="L23" i="8"/>
  <c r="M23" i="8"/>
  <c r="N23" i="8"/>
  <c r="O23" i="8"/>
  <c r="C24" i="8"/>
  <c r="D24" i="8"/>
  <c r="E24" i="8"/>
  <c r="F24" i="8"/>
  <c r="G24" i="8"/>
  <c r="H24" i="8"/>
  <c r="I24" i="8"/>
  <c r="J24" i="8"/>
  <c r="K24" i="8"/>
  <c r="L24" i="8"/>
  <c r="M24" i="8"/>
  <c r="N24" i="8"/>
  <c r="O24" i="8"/>
  <c r="O15" i="8"/>
  <c r="M15" i="8"/>
  <c r="N15" i="8"/>
  <c r="L15" i="8"/>
  <c r="K15" i="8"/>
  <c r="J15" i="8"/>
  <c r="I15" i="8"/>
  <c r="H15" i="8"/>
  <c r="G15" i="8"/>
  <c r="F15" i="8"/>
  <c r="E15" i="8"/>
  <c r="D15" i="8"/>
  <c r="C15" i="8"/>
  <c r="G33" i="8" l="1"/>
  <c r="H25" i="8"/>
  <c r="O33" i="8"/>
  <c r="J33" i="8"/>
  <c r="I33" i="8"/>
  <c r="C25" i="8"/>
  <c r="K25" i="8"/>
  <c r="C33" i="8"/>
  <c r="K33" i="8"/>
  <c r="F33" i="8"/>
  <c r="N33" i="8"/>
  <c r="J25" i="8"/>
  <c r="H33" i="8"/>
  <c r="L25" i="8"/>
  <c r="N25" i="8"/>
  <c r="D25" i="8"/>
  <c r="F25" i="8"/>
  <c r="M25" i="8"/>
  <c r="D33" i="8"/>
  <c r="L33" i="8"/>
  <c r="E25" i="8"/>
  <c r="G25" i="8"/>
  <c r="O25" i="8"/>
  <c r="E33" i="8"/>
  <c r="M33" i="8"/>
  <c r="I25" i="8"/>
</calcChain>
</file>

<file path=xl/sharedStrings.xml><?xml version="1.0" encoding="utf-8"?>
<sst xmlns="http://schemas.openxmlformats.org/spreadsheetml/2006/main" count="123844" uniqueCount="29703">
  <si>
    <t>KADEME</t>
  </si>
  <si>
    <t>AG</t>
  </si>
  <si>
    <t>OG</t>
  </si>
  <si>
    <t>Dışsal</t>
  </si>
  <si>
    <t>Mücbir</t>
  </si>
  <si>
    <t>Güvenlik</t>
  </si>
  <si>
    <t>T.C. ENERJİ PİYASASI DÜZENLEME KURUMU</t>
  </si>
  <si>
    <t>Form No</t>
  </si>
  <si>
    <t>EPF-02</t>
  </si>
  <si>
    <t>Form Adı</t>
  </si>
  <si>
    <t>Form Versiyonu</t>
  </si>
  <si>
    <t>Lisans No</t>
  </si>
  <si>
    <t>Vergi No</t>
  </si>
  <si>
    <t>Lisans Sahibi Unvanı</t>
  </si>
  <si>
    <t>Yıl</t>
  </si>
  <si>
    <t>Dönem</t>
  </si>
  <si>
    <t>İli</t>
  </si>
  <si>
    <t>GENEL TOPLAM</t>
  </si>
  <si>
    <t>KAYNAK</t>
  </si>
  <si>
    <t>SEBEP</t>
  </si>
  <si>
    <t xml:space="preserve">AG </t>
  </si>
  <si>
    <t>TÜM BÖLGE</t>
  </si>
  <si>
    <t>İL-1</t>
  </si>
  <si>
    <t>İL-2</t>
  </si>
  <si>
    <t>İlçesi</t>
  </si>
  <si>
    <t xml:space="preserve">TOPLAM </t>
  </si>
  <si>
    <t>İLETİM</t>
  </si>
  <si>
    <t>Şebeke İşletmecisi</t>
  </si>
  <si>
    <t>AÇIKLAMALAR:</t>
  </si>
  <si>
    <t>KESINTI_KOD_NO</t>
  </si>
  <si>
    <t>IL</t>
  </si>
  <si>
    <t>ILCE</t>
  </si>
  <si>
    <t>SEBEKE_UNSURU</t>
  </si>
  <si>
    <t>SEBEKE_UNSURU_KODU</t>
  </si>
  <si>
    <t>KESINTI_NEDENI</t>
  </si>
  <si>
    <t>KESINTI_KAYNAGI</t>
  </si>
  <si>
    <t>KESINTI_SURE_SINIFI</t>
  </si>
  <si>
    <t>KESINTI_SEBEBI</t>
  </si>
  <si>
    <t>KESINTI_BILDIRIM_SINIFI</t>
  </si>
  <si>
    <t>KESINTI_BASLANGIC_ZAMANI</t>
  </si>
  <si>
    <t>KESINTI_SONA_ERME_ZAMANI</t>
  </si>
  <si>
    <t>KESINTI_SURESI</t>
  </si>
  <si>
    <t>ETKILENEN_KULLANICI_SAYISI_MESKEN_OG</t>
  </si>
  <si>
    <t>ETKILENEN_KULLANICI_SAYISI_MESKEN_AG</t>
  </si>
  <si>
    <t>ETKILENEN_KULLANICI_SAYISI_TARIMSAL_OG</t>
  </si>
  <si>
    <t>ETKILENEN_KULLANICI_SAYISI_TARIMSAL_AG</t>
  </si>
  <si>
    <t>ETKILENEN_KULLANICI_SAYISI_TICARETHANE_OG</t>
  </si>
  <si>
    <t>ETKILENEN_KULLANICI_SAYISI_TICARETHANE_AG</t>
  </si>
  <si>
    <t>ETKILENEN_KULLANICI_SAYISI_SANAYI_OG</t>
  </si>
  <si>
    <t>ETKILENEN_KULLANICI_SAYISI_SANAYI_AG</t>
  </si>
  <si>
    <t>DAGITILMAYAN_ENERJI_MESKEN_OG</t>
  </si>
  <si>
    <t>DAGITILMAYAN_ENERJI_MESKEN_AG</t>
  </si>
  <si>
    <t>DAGITILMAYAN_ENERJI_TARIMSAL_OG</t>
  </si>
  <si>
    <t>DAGITILMAYAN_ENERJI_TARIMSAL_AG</t>
  </si>
  <si>
    <t>DAGITILMAYAN_ENERJI_TICARETHANE_OG</t>
  </si>
  <si>
    <t>DAGITILMAYAN_ENERJI_TICARETHANE_AG</t>
  </si>
  <si>
    <t>DAGITILMAYAN_ENERJI_SANAYI_OG</t>
  </si>
  <si>
    <t>DAGITILMAYAN_ENERJI_SANAYI_AG</t>
  </si>
  <si>
    <t>TOPLAM_DAGITILMAYAN_ENERJI</t>
  </si>
  <si>
    <t>Mesken</t>
  </si>
  <si>
    <t>Tarımsal Sulama</t>
  </si>
  <si>
    <t>Ticarethane</t>
  </si>
  <si>
    <t xml:space="preserve">Sanayi </t>
  </si>
  <si>
    <t>Genel Toplam</t>
  </si>
  <si>
    <t>Toplam</t>
  </si>
  <si>
    <r>
      <t>Kullanıcı Sayıları (U</t>
    </r>
    <r>
      <rPr>
        <b/>
        <vertAlign val="subscript"/>
        <sz val="11"/>
        <color theme="1"/>
        <rFont val="Times New Roman"/>
        <family val="1"/>
        <charset val="162"/>
      </rPr>
      <t>top</t>
    </r>
    <r>
      <rPr>
        <b/>
        <sz val="11"/>
        <color theme="1"/>
        <rFont val="Times New Roman"/>
        <family val="1"/>
        <charset val="162"/>
      </rPr>
      <t>)</t>
    </r>
  </si>
  <si>
    <r>
      <t>Ortalama Tüketimlerin Toplamı (OT</t>
    </r>
    <r>
      <rPr>
        <b/>
        <vertAlign val="subscript"/>
        <sz val="11"/>
        <color theme="1"/>
        <rFont val="Times New Roman"/>
        <family val="1"/>
        <charset val="162"/>
      </rPr>
      <t>top</t>
    </r>
    <r>
      <rPr>
        <b/>
        <sz val="11"/>
        <color theme="1"/>
        <rFont val="Times New Roman"/>
        <family val="1"/>
        <charset val="162"/>
      </rPr>
      <t>) (kWh)</t>
    </r>
  </si>
  <si>
    <r>
      <t>Anlaşma Güçlerinin Toplamı (L</t>
    </r>
    <r>
      <rPr>
        <b/>
        <vertAlign val="subscript"/>
        <sz val="11"/>
        <color theme="1"/>
        <rFont val="Times New Roman"/>
        <family val="1"/>
        <charset val="162"/>
      </rPr>
      <t>top</t>
    </r>
    <r>
      <rPr>
        <b/>
        <sz val="11"/>
        <color theme="1"/>
        <rFont val="Times New Roman"/>
        <family val="1"/>
        <charset val="162"/>
      </rPr>
      <t>) (kWh)</t>
    </r>
  </si>
  <si>
    <t>MESKEN KULLANICILAR</t>
  </si>
  <si>
    <t>TARIMSAL SULAMA KULLANICILAR</t>
  </si>
  <si>
    <t>TİCARETHANE KULLANICILAR</t>
  </si>
  <si>
    <t>SANAYİ KULLANICILAR</t>
  </si>
  <si>
    <t>ODE BİLDİRİMSİZ</t>
  </si>
  <si>
    <t>ODE BİLDİRİMLİ</t>
  </si>
  <si>
    <t>C-	ODE Gösterge Hesabında Kullanılan Bilgiler</t>
  </si>
  <si>
    <t xml:space="preserve">1- Ortalama Dağıtılmayan Enerji Bildirimsiz ve Bildirimli Gösterge Tablosu tüketici grubu ve bağlantı seviyesine uygun olarak doldurulur.  </t>
  </si>
  <si>
    <t xml:space="preserve">2- Dağıtım bölgesi, il, tüketici grubu ve bağlantı seviyesine göre göstergelerin hesaplanmasında dağıtılmayan enerji tablosunun ilgili kayıtları ve bu göstergelere ilişkin tüketici grubuna uygun kullanıcı sayıları kullanılır.  </t>
  </si>
  <si>
    <t>3- İl bazlı raporlanan ODE tablosunda, “C) ODE Gösterge Hesabında Kullanılan Bilgiler”de tablonun doldurulduğu ilin değerlerine yer verilir.</t>
  </si>
  <si>
    <t>4- ODE göstergeleri kWh/kullanıcı olarak hesaplanır</t>
  </si>
  <si>
    <t>Kalite Göstergeleri (Tablo 4)</t>
  </si>
  <si>
    <t>İZMİR</t>
  </si>
  <si>
    <t>MANİSA</t>
  </si>
  <si>
    <t>KONAK</t>
  </si>
  <si>
    <t>BORNOVA</t>
  </si>
  <si>
    <t>BUCA</t>
  </si>
  <si>
    <t>KARŞIYAKA</t>
  </si>
  <si>
    <t>NARLIDERE</t>
  </si>
  <si>
    <t>GAZİEMİR</t>
  </si>
  <si>
    <t>ÇİĞLİ</t>
  </si>
  <si>
    <t>GÜZELBAHÇE</t>
  </si>
  <si>
    <t>KARABAĞLAR</t>
  </si>
  <si>
    <t>SELÇUK</t>
  </si>
  <si>
    <t>SEFERİHİSAR</t>
  </si>
  <si>
    <t>ÖDEMİŞ</t>
  </si>
  <si>
    <t>BERGAMA</t>
  </si>
  <si>
    <t>ALİAĞA</t>
  </si>
  <si>
    <t>ÇEŞME</t>
  </si>
  <si>
    <t>URLA</t>
  </si>
  <si>
    <t>BAYINDIR</t>
  </si>
  <si>
    <t>KARABURUN</t>
  </si>
  <si>
    <t>MENDERES</t>
  </si>
  <si>
    <t>FOÇA</t>
  </si>
  <si>
    <t>KINIK</t>
  </si>
  <si>
    <t>TORBALI</t>
  </si>
  <si>
    <t>KEMALPAŞA</t>
  </si>
  <si>
    <t>MENEMEN</t>
  </si>
  <si>
    <t>TİRE</t>
  </si>
  <si>
    <t>DİKİLİ</t>
  </si>
  <si>
    <t>KİRAZ</t>
  </si>
  <si>
    <t>BEYDAĞ</t>
  </si>
  <si>
    <t>BAYRAKLI</t>
  </si>
  <si>
    <t>BALÇOVA</t>
  </si>
  <si>
    <t>AKHİSAR</t>
  </si>
  <si>
    <t>ALAŞEHİR</t>
  </si>
  <si>
    <t>DEMİRCİ</t>
  </si>
  <si>
    <t>GÖRDES</t>
  </si>
  <si>
    <t>KIRKAĞAÇ</t>
  </si>
  <si>
    <t>KULA</t>
  </si>
  <si>
    <t>SALİHLİ</t>
  </si>
  <si>
    <t>SARIGÖL</t>
  </si>
  <si>
    <t>SARUHANLI</t>
  </si>
  <si>
    <t>SELENDİ</t>
  </si>
  <si>
    <t>SOMA</t>
  </si>
  <si>
    <t>TURGUTLU</t>
  </si>
  <si>
    <t>AHMETLİ</t>
  </si>
  <si>
    <t>GÖLMARMARA</t>
  </si>
  <si>
    <t>KÖPRÜBAŞI</t>
  </si>
  <si>
    <t>ŞEHZADELER</t>
  </si>
  <si>
    <t>YUNUSEMRE</t>
  </si>
  <si>
    <t>DAĞITIM-OG</t>
  </si>
  <si>
    <t>DAĞITIM-AG</t>
  </si>
  <si>
    <t>KÖK</t>
  </si>
  <si>
    <t>ÖREN TOPRAK SU KÖK 35-27-M00760_ TR TABAN_72159742</t>
  </si>
  <si>
    <t>OG Fider Açması</t>
  </si>
  <si>
    <t>Dağıtım-OG</t>
  </si>
  <si>
    <t>Uzun</t>
  </si>
  <si>
    <t>Şebeke işletmecisi</t>
  </si>
  <si>
    <t>Bildirimsiz</t>
  </si>
  <si>
    <t>12.07.2021 08:42:00</t>
  </si>
  <si>
    <t>12.07.2021 09:48:11</t>
  </si>
  <si>
    <t>Kullanıcı Bağlantı Hattı</t>
  </si>
  <si>
    <t>GÖLMARMARA TR-16 45-85-L00016_945344687_945344687</t>
  </si>
  <si>
    <t>AG Direkten Kesme Açma</t>
  </si>
  <si>
    <t>Dağıtım-AG</t>
  </si>
  <si>
    <t>12.07.2021 16:07:50</t>
  </si>
  <si>
    <t>12.07.2021 18:45:22</t>
  </si>
  <si>
    <t>AG Fideri</t>
  </si>
  <si>
    <t>KIZILDAM TR-1 45-75-M00149_B_56367969_56367969</t>
  </si>
  <si>
    <t>AG Pano Kol Sigorta Atığı</t>
  </si>
  <si>
    <t>12.07.2021 07:56:23</t>
  </si>
  <si>
    <t>12.07.2021 10:20:40</t>
  </si>
  <si>
    <t>SARAÇLAR KÖK 45-77-L00104_HAMİDİYE L05_72240038</t>
  </si>
  <si>
    <t>Kısa</t>
  </si>
  <si>
    <t>12.07.2021 02:18:12</t>
  </si>
  <si>
    <t>12.07.2021 02:18:59</t>
  </si>
  <si>
    <t>ŞEHİT KEMAL KÖK 35-17-M00449_M-448 M01_66442994</t>
  </si>
  <si>
    <t>12.07.2021 11:12:52</t>
  </si>
  <si>
    <t>12.07.2021 11:37:24</t>
  </si>
  <si>
    <t>OG Fideri</t>
  </si>
  <si>
    <t>KOLDERE TR-6 45-80-M00054_KOLDERE TR-8 M04_72196823</t>
  </si>
  <si>
    <t>12.07.2021 06:05:45</t>
  </si>
  <si>
    <t>12.07.2021 06:50:55</t>
  </si>
  <si>
    <t>CİRİT SAHASI TR-1 45-81-M00067_945626262_945626262</t>
  </si>
  <si>
    <t>AG Havai Branşman Arızası</t>
  </si>
  <si>
    <t>12.07.2021 18:36:18</t>
  </si>
  <si>
    <t>12.07.2021 19:11:28</t>
  </si>
  <si>
    <t>MURADİYE DM-5/10-B KÖK 45-71-M00758_EFECE M04_2077908</t>
  </si>
  <si>
    <t>12.07.2021 08:28:57</t>
  </si>
  <si>
    <t>12.07.2021 09:40:42</t>
  </si>
  <si>
    <t>Dağıtım Transformatörü</t>
  </si>
  <si>
    <t>K-2338 35-03-K02338_35-03-K02338_41940101</t>
  </si>
  <si>
    <t>Müteahhit Çalışması</t>
  </si>
  <si>
    <t>Bildirimli</t>
  </si>
  <si>
    <t>12.07.2021 09:24:18</t>
  </si>
  <si>
    <t>12.07.2021 16:40:39</t>
  </si>
  <si>
    <t>DM4/TR-8 35-27-M00022__72374431_72374431</t>
  </si>
  <si>
    <t>12.07.2021 16:24:08</t>
  </si>
  <si>
    <t>12.07.2021 17:10:51</t>
  </si>
  <si>
    <t>KURUCUOVA TR-6 35-15-L00250_DIREK TIPI TRAFO HUCRESI H01_2045566</t>
  </si>
  <si>
    <t>OG Kademe Ayarı</t>
  </si>
  <si>
    <t>12.07.2021 11:23:00</t>
  </si>
  <si>
    <t>12.07.2021 12:01:38</t>
  </si>
  <si>
    <t>YEŞİLOVA ÇAYIR TR-6 35-20-L00131_35-20-L00131_2351386</t>
  </si>
  <si>
    <t>AG Termik Açması</t>
  </si>
  <si>
    <t>12.07.2021 20:35:45</t>
  </si>
  <si>
    <t>12.07.2021 21:56:45</t>
  </si>
  <si>
    <t>SALMAN KÖYÜ TR-1 35-21-L00076_35-21-L00076_2376072</t>
  </si>
  <si>
    <t>12.07.2021 13:17:30</t>
  </si>
  <si>
    <t>12.07.2021 18:44:37</t>
  </si>
  <si>
    <t>K-601 35-01-K00601_B_56359370_56359370</t>
  </si>
  <si>
    <t>12.07.2021 21:48:39</t>
  </si>
  <si>
    <t>13.07.2021 00:57:24</t>
  </si>
  <si>
    <t>AŞAĞICUMA DM 35-16-M00103_HatBaşıAyırıcı_53140595 M03_53140595</t>
  </si>
  <si>
    <t>12.07.2021 09:19:29</t>
  </si>
  <si>
    <t>12.07.2021 17:26:08</t>
  </si>
  <si>
    <t>K-2635 35-02-K02635_TRAFO-2 K04_2304214</t>
  </si>
  <si>
    <t>Şebeke Bakım Çalışması</t>
  </si>
  <si>
    <t>12.07.2021 09:48:00</t>
  </si>
  <si>
    <t>12.07.2021 17:05:02</t>
  </si>
  <si>
    <t>M-1122 35-02-M01122_957837464_957837464</t>
  </si>
  <si>
    <t>AG Branşman Yeraltı Kablo Arızası</t>
  </si>
  <si>
    <t>12.07.2021 11:37:15</t>
  </si>
  <si>
    <t>12.07.2021 12:35:49</t>
  </si>
  <si>
    <t>DUMANLAR KÖK 45-81-M00044_DUMANLAR M03_72038303</t>
  </si>
  <si>
    <t>12.07.2021 08:03:15</t>
  </si>
  <si>
    <t>12.07.2021 08:03:45</t>
  </si>
  <si>
    <t>K-235 35-01-K00235_910563776_910563776</t>
  </si>
  <si>
    <t>AG Box / Sdk Abone Çıkış Sigorta Atığı</t>
  </si>
  <si>
    <t>12.07.2021 09:00:50</t>
  </si>
  <si>
    <t>12.07.2021 10:33:58</t>
  </si>
  <si>
    <t>DM</t>
  </si>
  <si>
    <t>EŞREFPAŞA İM 35-01-A00002_BEŞTEPELER K25_2045385</t>
  </si>
  <si>
    <t>Üçüncü Şahısların Vermiş Olduğu Hasarlar</t>
  </si>
  <si>
    <t>12.07.2021 13:49:56</t>
  </si>
  <si>
    <t>12.07.2021 15:06:55</t>
  </si>
  <si>
    <t>TR-64 35-19-L00064_956700717_956700717</t>
  </si>
  <si>
    <t>12.07.2021 10:28:10</t>
  </si>
  <si>
    <t>12.07.2021 15:35:55</t>
  </si>
  <si>
    <t>AKÖREN TR-19 KÖK 45-78-M00974_HatBaşıAyırıcı_53139361 M04_53139361</t>
  </si>
  <si>
    <t>OG Sigorta Atması</t>
  </si>
  <si>
    <t>12.07.2021 06:49:09</t>
  </si>
  <si>
    <t>12.07.2021 10:22:33</t>
  </si>
  <si>
    <t>Saha Dağıtım Kutusu (SDK)</t>
  </si>
  <si>
    <t>L-426 ESKİ GARAJ 35-18-L00426_C c2_5898700</t>
  </si>
  <si>
    <t>12.07.2021 10:56:00</t>
  </si>
  <si>
    <t>12.07.2021 12:25:37</t>
  </si>
  <si>
    <t>ARIKBAŞI TR-1 35-20-L00218_6870234_56374943_56374943</t>
  </si>
  <si>
    <t>12.07.2021 15:34:50</t>
  </si>
  <si>
    <t>12.07.2021 16:54:55</t>
  </si>
  <si>
    <t>TM Fideri</t>
  </si>
  <si>
    <t>ARSLANLAR TM 35-26-A00004_PANCAR M24_2307686</t>
  </si>
  <si>
    <t>EİH Arızası</t>
  </si>
  <si>
    <t>İletim</t>
  </si>
  <si>
    <t>12.07.2021 15:10:35</t>
  </si>
  <si>
    <t>12.07.2021 22:33:37</t>
  </si>
  <si>
    <t>AKHİSAR İM 45-72-A00001_CAMÖNÜ L03_2058311</t>
  </si>
  <si>
    <t>12.07.2021 07:09:57</t>
  </si>
  <si>
    <t>12.07.2021 08:00:14</t>
  </si>
  <si>
    <t>ARKENT KONUTLARI 35-27-L00089_950220600_950220600</t>
  </si>
  <si>
    <t>12.07.2021 10:42:00</t>
  </si>
  <si>
    <t>12.07.2021 13:53:21</t>
  </si>
  <si>
    <t>TEKELLER KÖYÜ TR-1 45-71-M01268_44415594_56387801_56387801</t>
  </si>
  <si>
    <t>12.07.2021 08:31:49</t>
  </si>
  <si>
    <t>12.07.2021 10:00:19</t>
  </si>
  <si>
    <t>DM02/TR20 KAYMAKAMLIK YANI 45-73-M00011_A a1_45157600</t>
  </si>
  <si>
    <t>12.07.2021 17:20:05</t>
  </si>
  <si>
    <t>12.07.2021 18:00:56</t>
  </si>
  <si>
    <t>DAĞCAK TR-1 35-24-M00267__79386699_79386699</t>
  </si>
  <si>
    <t>12.07.2021 20:49:02</t>
  </si>
  <si>
    <t>12.07.2021 23:09:06</t>
  </si>
  <si>
    <t>K-1580 35-01-K01580_910685024_910685024</t>
  </si>
  <si>
    <t>12.07.2021 09:31:29</t>
  </si>
  <si>
    <t>12.07.2021 13:56:55</t>
  </si>
  <si>
    <t>DM02/TR20 KAYMAKAMLIK YANI 45-73-M00011_945671229_945671229</t>
  </si>
  <si>
    <t>12.07.2021 13:22:00</t>
  </si>
  <si>
    <t>12.07.2021 15:02:39</t>
  </si>
  <si>
    <t>K-3082 35-04-K03082_35-04-K03082_41911382</t>
  </si>
  <si>
    <t>12.07.2021 11:00:00</t>
  </si>
  <si>
    <t>12.07.2021 12:13:00</t>
  </si>
  <si>
    <t>K-2875 35-04-K02875_913356879_913356879</t>
  </si>
  <si>
    <t>12.07.2021 10:01:46</t>
  </si>
  <si>
    <t>12.07.2021 11:23:40</t>
  </si>
  <si>
    <t>M-3122 35-10-M03122_97915978_97915978</t>
  </si>
  <si>
    <t>12.07.2021 15:36:15</t>
  </si>
  <si>
    <t>12.07.2021 20:05:43</t>
  </si>
  <si>
    <t>TAHTALIÇAY KÖK (M-751) 35-22-M00145_M-1548 TÜFEKÇİOĞLU M02_2330035</t>
  </si>
  <si>
    <t>12.07.2021 20:17:02</t>
  </si>
  <si>
    <t>12.07.2021 22:09:13</t>
  </si>
  <si>
    <t>HALİLLER KÖK 35-31-L00228_UMURCALI L09_72238544</t>
  </si>
  <si>
    <t>12.07.2021 09:05:33</t>
  </si>
  <si>
    <t>12.07.2021 10:03:07</t>
  </si>
  <si>
    <t>CERİTLER TR-5 35-31-L00480_956589681_956589681</t>
  </si>
  <si>
    <t>12.07.2021 16:41:57</t>
  </si>
  <si>
    <t>12.07.2021 21:07:27</t>
  </si>
  <si>
    <t>TOPALAK TR-1 35-29-L00218_950327559_950327559</t>
  </si>
  <si>
    <t>12.07.2021 10:54:54</t>
  </si>
  <si>
    <t>12.07.2021 12:26:10</t>
  </si>
  <si>
    <t>KAYAKÖY MALAŞ TR-11 35-15-L00494_B_56369014_56369014</t>
  </si>
  <si>
    <t>12.07.2021 21:09:48</t>
  </si>
  <si>
    <t>12.07.2021 23:14:29</t>
  </si>
  <si>
    <t>KAVAKLIDERE TR-12 45-73-M00145_TR-13 M02_2093005</t>
  </si>
  <si>
    <t>12.07.2021 06:50:50</t>
  </si>
  <si>
    <t>12.07.2021 07:51:23</t>
  </si>
  <si>
    <t>OTOYOL DM 45-80-M02917_HatBaşıAyırıcı_53137209 M01_53137209</t>
  </si>
  <si>
    <t>12.07.2021 17:23:15</t>
  </si>
  <si>
    <t>12.07.2021 17:23:55</t>
  </si>
  <si>
    <t>MAKİ KONUTLARI TR 35-30-M00302_966098908_966098908</t>
  </si>
  <si>
    <t>12.07.2021 16:53:23</t>
  </si>
  <si>
    <t>12.07.2021 18:35:31</t>
  </si>
  <si>
    <t>K-1580 35-01-K01580_911923376_911923376</t>
  </si>
  <si>
    <t>12.07.2021 08:28:20</t>
  </si>
  <si>
    <t>12.07.2021 09:22:01</t>
  </si>
  <si>
    <t>TAYTAN OFİS KÖK 45-78-M00314_HatBaşıAyırıcı_53140197 M014_53140197</t>
  </si>
  <si>
    <t>OG Ayırıcı Arızası</t>
  </si>
  <si>
    <t>12.07.2021 23:21:28</t>
  </si>
  <si>
    <t>13.07.2021 00:36:46</t>
  </si>
  <si>
    <t>ÖDEMİŞ İM 35-15-A00001_ESKİ OVAKENT L15_2310686</t>
  </si>
  <si>
    <t>12.07.2021 09:09:05</t>
  </si>
  <si>
    <t>12.07.2021 10:14:47</t>
  </si>
  <si>
    <t>K-977 35-07-K00977_TRAFO K04_48272509</t>
  </si>
  <si>
    <t>12.07.2021 18:20:00</t>
  </si>
  <si>
    <t>12.07.2021 19:34:32</t>
  </si>
  <si>
    <t>_C_56380416_56380416</t>
  </si>
  <si>
    <t>12.07.2021 14:37:14</t>
  </si>
  <si>
    <t>12.07.2021 16:24:37</t>
  </si>
  <si>
    <t>KAYAKÖY DM 35-15-L00866_KAYAKÖY MERKEZ L06_72307164</t>
  </si>
  <si>
    <t>12.07.2021 07:22:54</t>
  </si>
  <si>
    <t>12.07.2021 08:48:54</t>
  </si>
  <si>
    <t>ALÇUK TM 35-17-A00001_MENEMEN-2 M28_2055287</t>
  </si>
  <si>
    <t>TEİAŞ Hat Bakım Çalışması</t>
  </si>
  <si>
    <t>12.07.2021 10:55:00</t>
  </si>
  <si>
    <t>12.07.2021 17:31:00</t>
  </si>
  <si>
    <t>ALAŞEHİR TM 45-73-A00001_KEMALİYE-2 M20_2312685</t>
  </si>
  <si>
    <t>12.07.2021 05:54:51</t>
  </si>
  <si>
    <t>12.07.2021 06:00:15</t>
  </si>
  <si>
    <t>PAŞAKÖY TR-5 45-80-M00167_956536513_956536513</t>
  </si>
  <si>
    <t>12.07.2021 10:22:00</t>
  </si>
  <si>
    <t>12.07.2021 12:15:29</t>
  </si>
  <si>
    <t>GÖRECE TR-1 35-22-M00841_955286335_955286335</t>
  </si>
  <si>
    <t>12.07.2021 20:02:12</t>
  </si>
  <si>
    <t>12.07.2021 21:39:46</t>
  </si>
  <si>
    <t>TAYTAN BEZİRGANLI TR-3 45-78-M00263_DIREK TIPI TRAFO HUCRESI H01_2125144</t>
  </si>
  <si>
    <t>12.07.2021 08:13:35</t>
  </si>
  <si>
    <t>12.07.2021 12:57:16</t>
  </si>
  <si>
    <t>M-3439(YATIRIM REZERVE) 35-03-M03439_912850736_912850736</t>
  </si>
  <si>
    <t>12.07.2021 10:43:05</t>
  </si>
  <si>
    <t>12.07.2021 16:29:53</t>
  </si>
  <si>
    <t>K-1 35-01-K00001_911078312_911078312</t>
  </si>
  <si>
    <t>12.07.2021 11:55:46</t>
  </si>
  <si>
    <t>12.07.2021 14:11:55</t>
  </si>
  <si>
    <t>DİNDARLI KÖK TR-3 KAKLIK 45-79-M00395_HatBaşıAyırıcı_53133087 M06_53133087</t>
  </si>
  <si>
    <t>12.07.2021 17:56:05</t>
  </si>
  <si>
    <t>12.07.2021 17:56:38</t>
  </si>
  <si>
    <t>YAZIBAŞI DM-6 35-26-M00634_DM-4 M04_2116917</t>
  </si>
  <si>
    <t>12.07.2021 15:00:25</t>
  </si>
  <si>
    <t>12.07.2021 15:28:43</t>
  </si>
  <si>
    <t>SİYEKLİ KÖK 45-71-M00185_DAĞYENİCE M07_72256926</t>
  </si>
  <si>
    <t>12.07.2021 09:53:57</t>
  </si>
  <si>
    <t>12.07.2021 10:51:34</t>
  </si>
  <si>
    <t>ÇOBANKÖY TR-1 35-29-L00507_35-29-L00507_2373624</t>
  </si>
  <si>
    <t>12.07.2021 09:07:45</t>
  </si>
  <si>
    <t>12.07.2021 15:25:40</t>
  </si>
  <si>
    <t>GÖKÇEN TR-5 35-29-L00543_DIREK TIPI TRAFO HUCRESI H01_2106431</t>
  </si>
  <si>
    <t>OG Kesici Arızası</t>
  </si>
  <si>
    <t>12.07.2021 03:06:33</t>
  </si>
  <si>
    <t>12.07.2021 04:09:50</t>
  </si>
  <si>
    <t>KULA İM 45-77-A00001_KULA-3(ŞEHİR-3) L04_2052209</t>
  </si>
  <si>
    <t>OG Hatta Yabancı Cisim</t>
  </si>
  <si>
    <t>12.07.2021 13:13:28</t>
  </si>
  <si>
    <t>12.07.2021 13:56:16</t>
  </si>
  <si>
    <t>ÖRNEKKÖY TR-2 35-27-L00324_98902113_98902113</t>
  </si>
  <si>
    <t>12.07.2021 20:53:20</t>
  </si>
  <si>
    <t>12.07.2021 21:49:33</t>
  </si>
  <si>
    <t>SELİMŞAHLAR TR-4 45-71-M00136_B_56400949_56400949</t>
  </si>
  <si>
    <t>12.07.2021 16:12:00</t>
  </si>
  <si>
    <t>12.07.2021 20:27:09</t>
  </si>
  <si>
    <t>L-404 35-18-L00404_950448284_950448284</t>
  </si>
  <si>
    <t>12.07.2021 13:14:28</t>
  </si>
  <si>
    <t>12.07.2021 22:43:32</t>
  </si>
  <si>
    <t>GÜLBAHÇE TR-10 35-19-L00249_35-19-L00249_2350458</t>
  </si>
  <si>
    <t>12.07.2021 18:22:17</t>
  </si>
  <si>
    <t>12.07.2021 19:42:21</t>
  </si>
  <si>
    <t>KENDİRLİK TR-2 45-84-L00172_8815542_56386567_56386567</t>
  </si>
  <si>
    <t>AG Sehim Bozukluğu</t>
  </si>
  <si>
    <t>12.07.2021 17:19:00</t>
  </si>
  <si>
    <t>12.07.2021 18:27:32</t>
  </si>
  <si>
    <t>İSTASYONALTI KÖK 45-83-M00131_GÜRKÖY M09_2097306</t>
  </si>
  <si>
    <t>12.07.2021 08:16:47</t>
  </si>
  <si>
    <t>12.07.2021 09:28:19</t>
  </si>
  <si>
    <t>K-4783 35-01-K04783_ H_60600536</t>
  </si>
  <si>
    <t>12.07.2021 15:13:18</t>
  </si>
  <si>
    <t>12.07.2021 18:12:19</t>
  </si>
  <si>
    <t>TR-1/3 45-83-M00003_PAŞATIMARI TR-1 M05_2095355</t>
  </si>
  <si>
    <t>12.07.2021 09:29:34</t>
  </si>
  <si>
    <t>12.07.2021 11:09:26</t>
  </si>
  <si>
    <t>İZZETTİN KÖK 45-83-M00132_SİNİRLİ M02_2107099</t>
  </si>
  <si>
    <t>12.07.2021 18:16:38</t>
  </si>
  <si>
    <t>12.07.2021 18:39:31</t>
  </si>
  <si>
    <t>ARSLANLAR TM 35-26-A00004_ÖZBEY M15_2305567</t>
  </si>
  <si>
    <t>12.07.2021 11:07:28</t>
  </si>
  <si>
    <t>12.07.2021 11:10:15</t>
  </si>
  <si>
    <t>GÖKTAŞ TR-1 45-82-M00330_45-82-M00330_2370122</t>
  </si>
  <si>
    <t>12.07.2021 19:37:35</t>
  </si>
  <si>
    <t>12.07.2021 21:36:00</t>
  </si>
  <si>
    <t>NURİYE DM 45-80-M00090_HatBaşıAyırıcı_53136714 M01_53136714</t>
  </si>
  <si>
    <t>12.07.2021 05:38:58</t>
  </si>
  <si>
    <t>12.07.2021 06:13:17</t>
  </si>
  <si>
    <t>KINIK TR-5 35-24-L00005_35-24-L00005_2377054</t>
  </si>
  <si>
    <t>12.07.2021 08:06:09</t>
  </si>
  <si>
    <t>12.07.2021 08:38:37</t>
  </si>
  <si>
    <t>BEYDERE KÖK 45-71-M00128_ESKİ KARAAĞAÇLI M07_50217162</t>
  </si>
  <si>
    <t>12.07.2021 10:48:56</t>
  </si>
  <si>
    <t>12.07.2021 13:01:02</t>
  </si>
  <si>
    <t>12.07.2021 16:42:36</t>
  </si>
  <si>
    <t>12.07.2021 17:40:52</t>
  </si>
  <si>
    <t>DM-1/26 35-29-M00026_49189180_56407949_56407949</t>
  </si>
  <si>
    <t>12.07.2021 17:49:46</t>
  </si>
  <si>
    <t>12.07.2021 19:31:24</t>
  </si>
  <si>
    <t>M-429 35-02-M00429_914587456_914587456</t>
  </si>
  <si>
    <t>12.07.2021 11:45:15</t>
  </si>
  <si>
    <t>12.07.2021 13:05:00</t>
  </si>
  <si>
    <t>KULA İM 45-77-A00001_KULA-1 (ŞEHİR-1) L12_2308475</t>
  </si>
  <si>
    <t>Fiziki İrtibat</t>
  </si>
  <si>
    <t>12.07.2021 13:10:36</t>
  </si>
  <si>
    <t>HASAN YILDIRIM 1 SULAMA GRUBU TR 35-27-M00263_95001195138_95001195138</t>
  </si>
  <si>
    <t>12.07.2021 09:39:51</t>
  </si>
  <si>
    <t>12.07.2021 18:03:00</t>
  </si>
  <si>
    <t>L-331 DENİZKENT 35-18-L00331_9534010_56357152_56357152</t>
  </si>
  <si>
    <t>12.07.2021 13:58:10</t>
  </si>
  <si>
    <t>12.07.2021 19:26:00</t>
  </si>
  <si>
    <t>KEMHALLI KÖK 45-86-M00044_UĞURLU KÖK M03_72224712</t>
  </si>
  <si>
    <t>12.07.2021 15:36:55</t>
  </si>
  <si>
    <t>12.07.2021 15:37:38</t>
  </si>
  <si>
    <t>KINIK TR-30 35-24-L00220_35-24-L00220_2376894</t>
  </si>
  <si>
    <t>12.07.2021 18:34:35</t>
  </si>
  <si>
    <t>12.07.2021 19:00:27</t>
  </si>
  <si>
    <t>HARMANDALI DM-3 (M-211) 35-09-M00211_DM-3/10(M-212) M09_45384133</t>
  </si>
  <si>
    <t>12.07.2021 23:58:35</t>
  </si>
  <si>
    <t>13.07.2021 02:04:31</t>
  </si>
  <si>
    <t>HELVACI TR-2 35-17-M00362_6411286_56357405_56357405</t>
  </si>
  <si>
    <t>12.07.2021 09:37:49</t>
  </si>
  <si>
    <t>12.07.2021 17:46:09</t>
  </si>
  <si>
    <t>CAFERBEYLI TR-2 45-78-L00704_49333150_56391118_56391118</t>
  </si>
  <si>
    <t>12.07.2021 18:22:04</t>
  </si>
  <si>
    <t>12.07.2021 18:46:09</t>
  </si>
  <si>
    <t>M-2205 DOĞANCILAR TR-2 35-03-M02205_915183525_915183525</t>
  </si>
  <si>
    <t>12.07.2021 10:05:06</t>
  </si>
  <si>
    <t>12.07.2021 12:00:27</t>
  </si>
  <si>
    <t>AYDOĞDU TR-3 35-31-L00087_959829751_959829751</t>
  </si>
  <si>
    <t>12.07.2021 13:00:12</t>
  </si>
  <si>
    <t>12.07.2021 15:29:09</t>
  </si>
  <si>
    <t>TAHTALI TM 35-22-A00001_PANCAR-2 M21_2307948</t>
  </si>
  <si>
    <t>12.07.2021 06:09:00</t>
  </si>
  <si>
    <t>12.07.2021 06:16:00</t>
  </si>
  <si>
    <t>DM-14/3A 45-71-M02249__73720629_73720629</t>
  </si>
  <si>
    <t>12.07.2021 17:11:00</t>
  </si>
  <si>
    <t>12.07.2021 17:51:16</t>
  </si>
  <si>
    <t>SELÇUK İM/DM 35-13-A00004_SELÇUK ZİRAİ SULAMA L05_65986069</t>
  </si>
  <si>
    <t>12.07.2021 14:09:23</t>
  </si>
  <si>
    <t>12.07.2021 14:14:39</t>
  </si>
  <si>
    <t>TURGUTALP TR-1 45-82-M00051_B_56387296_56387296</t>
  </si>
  <si>
    <t>12.07.2021 15:45:48</t>
  </si>
  <si>
    <t>12.07.2021 17:33:55</t>
  </si>
  <si>
    <t>KİLLİK TR-2 KÖK 45-73-M00343_KİLLİK MERKEZ TR-4 M02_2056937</t>
  </si>
  <si>
    <t>12.07.2021 21:44:45</t>
  </si>
  <si>
    <t>12.07.2021 22:26:37</t>
  </si>
  <si>
    <t>IŞIKLI TR-2 35-29-L00246_950346698_950346698</t>
  </si>
  <si>
    <t>12.07.2021 20:48:00</t>
  </si>
  <si>
    <t>12.07.2021 21:26:36</t>
  </si>
  <si>
    <t>KİRAZ İM 35-31-A00001_VELİLER L12_2094982</t>
  </si>
  <si>
    <t>12.07.2021 08:49:43</t>
  </si>
  <si>
    <t>12.07.2021 08:53:42</t>
  </si>
  <si>
    <t>K-1621 35-02-K01621_C_56373488_56373488</t>
  </si>
  <si>
    <t>AG Hatta Ağaç Kesimi</t>
  </si>
  <si>
    <t>12.07.2021 08:59:00</t>
  </si>
  <si>
    <t>12.07.2021 09:35:10</t>
  </si>
  <si>
    <t>PINARLI KÖK 35-20-M00085_TR-1 M05_72358873</t>
  </si>
  <si>
    <t>12.07.2021 00:32:22</t>
  </si>
  <si>
    <t>12.07.2021 01:48:14</t>
  </si>
  <si>
    <t>ALİ BAŞ VE ARK. T-SULAMA GRB. 35-13-L00114_DIREK TIPI TRAFO HUCRESI H01_2042143</t>
  </si>
  <si>
    <t>12.07.2021 11:06:41</t>
  </si>
  <si>
    <t>12.07.2021 14:24:17</t>
  </si>
  <si>
    <t>SIĞACIK DM (L-35) 35-14-M00425_C_56354551_56354551</t>
  </si>
  <si>
    <t>12.07.2021 09:46:14</t>
  </si>
  <si>
    <t>12.07.2021 16:38:38</t>
  </si>
  <si>
    <t>AKGEDİK KÖK-2 45-71-M00163_UZUNBURUN M02_55994964</t>
  </si>
  <si>
    <t>12.07.2021 05:49:38</t>
  </si>
  <si>
    <t>12.07.2021 07:42:33</t>
  </si>
  <si>
    <t>EMİRALEM TR-7 35-28-M00225_B_56365817_56365817</t>
  </si>
  <si>
    <t>AG Tel Kopuğu</t>
  </si>
  <si>
    <t>12.07.2021 08:59:17</t>
  </si>
  <si>
    <t>12.07.2021 13:54:01</t>
  </si>
  <si>
    <t>TEKELİ DM 35-22-M00088_TEKELİ M10_48495871</t>
  </si>
  <si>
    <t>12.07.2021 06:26:48</t>
  </si>
  <si>
    <t>12.07.2021 07:40:18</t>
  </si>
  <si>
    <t>DOĞANÇAY İM 35-04-A00004_ALPARSLAN K11_77533383</t>
  </si>
  <si>
    <t>Manevra</t>
  </si>
  <si>
    <t>12.07.2021 02:01:00</t>
  </si>
  <si>
    <t>12.07.2021 02:05:00</t>
  </si>
  <si>
    <t>M-2908 35-02-M02908_B_56378661_56378661</t>
  </si>
  <si>
    <t>12.07.2021 13:43:31</t>
  </si>
  <si>
    <t>12.07.2021 14:32:39</t>
  </si>
  <si>
    <t>TİRE DM-2/4 35-29-L00023_950316483_950316483</t>
  </si>
  <si>
    <t>12.07.2021 07:44:24</t>
  </si>
  <si>
    <t>12.07.2021 11:16:13</t>
  </si>
  <si>
    <t>K-4473 35-01-K04473_911959904_911959904</t>
  </si>
  <si>
    <t>12.07.2021 10:18:54</t>
  </si>
  <si>
    <t>12.07.2021 12:25:40</t>
  </si>
  <si>
    <t>TR-31 45-78-L00031_953276249_953276249</t>
  </si>
  <si>
    <t>12.07.2021 17:56:03</t>
  </si>
  <si>
    <t>12.07.2021 21:06:25</t>
  </si>
  <si>
    <t>ULUCAK DM-2/10 35-27-M00337_ M04_72388500</t>
  </si>
  <si>
    <t>12.07.2021 09:59:09</t>
  </si>
  <si>
    <t>12.07.2021 14:36:37</t>
  </si>
  <si>
    <t>KÖRFEZ TR-58 35-21-L00227_965055194_965055194</t>
  </si>
  <si>
    <t>12.07.2021 18:58:58</t>
  </si>
  <si>
    <t>12.07.2021 21:55:33</t>
  </si>
  <si>
    <t>K-588 35-01-K00588_913076450_913076450</t>
  </si>
  <si>
    <t>12.07.2021 15:07:00</t>
  </si>
  <si>
    <t>12.07.2021 15:58:50</t>
  </si>
  <si>
    <t>K-288 35-04-K00288_E E2B_5837585</t>
  </si>
  <si>
    <t>AG Yeraltı Kablo Arızası</t>
  </si>
  <si>
    <t>12.07.2021 23:37:55</t>
  </si>
  <si>
    <t>13.07.2021 02:38:56</t>
  </si>
  <si>
    <t>KUŞÇUBURUN-4 35-26-M00530_DIREK TIPI TRAFO HUCRESI H01_2039370</t>
  </si>
  <si>
    <t>12.07.2021 22:48:54</t>
  </si>
  <si>
    <t>12.07.2021 23:51:39</t>
  </si>
  <si>
    <t>YOLÜSTÜ İM 35-15-A00002_ERTUĞRUL KÖYÜ L15_2076426</t>
  </si>
  <si>
    <t>OG Atlama Arızası</t>
  </si>
  <si>
    <t>12.07.2021 15:30:15</t>
  </si>
  <si>
    <t>12.07.2021 18:26:41</t>
  </si>
  <si>
    <t>ALANLAR TR-1 35-24-M00065_955233044_955233044</t>
  </si>
  <si>
    <t>12.07.2021 08:24:56</t>
  </si>
  <si>
    <t>12.07.2021 10:04:14</t>
  </si>
  <si>
    <t>KURUCALAR TR-1 45-81-M00131_45-81-M00131_2376525</t>
  </si>
  <si>
    <t>16.07.2021 16:33:33</t>
  </si>
  <si>
    <t>16.07.2021 17:15:26</t>
  </si>
  <si>
    <t>SALİHLERALTI TANSAŞ KÖK 35-30-M00670_GÜLKENT-4 M02_72071619</t>
  </si>
  <si>
    <t>16.07.2021 21:07:23</t>
  </si>
  <si>
    <t>16.07.2021 21:17:00</t>
  </si>
  <si>
    <t>L-393 YENİ OKUL 35-18-L00393_F f4_5958899</t>
  </si>
  <si>
    <t>AG Box Arızası</t>
  </si>
  <si>
    <t>16.07.2021 12:43:35</t>
  </si>
  <si>
    <t>16.07.2021 14:56:29</t>
  </si>
  <si>
    <t>DM-7/TR-7 35-22-M00688_95000141915_95000141915</t>
  </si>
  <si>
    <t>16.07.2021 11:55:51</t>
  </si>
  <si>
    <t>16.07.2021 15:04:25</t>
  </si>
  <si>
    <t>SEYDİKÖY İM 35-08-A00002_MİLLET K06_2309386</t>
  </si>
  <si>
    <t>16.07.2021 15:08:03</t>
  </si>
  <si>
    <t>16.07.2021 18:50:18</t>
  </si>
  <si>
    <t>DM-3/29 45-71-M00083_C c3b_45134436</t>
  </si>
  <si>
    <t>AG Box / Sdk Giriş Faz Sigorta Atığı</t>
  </si>
  <si>
    <t>16.07.2021 09:14:37</t>
  </si>
  <si>
    <t>16.07.2021 14:06:24</t>
  </si>
  <si>
    <t>YENİPAZAR TR-4 45-78-M00688_49289429_56400630_56400630</t>
  </si>
  <si>
    <t>16.07.2021 21:10:49</t>
  </si>
  <si>
    <t>17.07.2021 01:07:21</t>
  </si>
  <si>
    <t>K-921 35-01-K00921_A A1_5870789</t>
  </si>
  <si>
    <t>16.07.2021 10:10:07</t>
  </si>
  <si>
    <t>16.07.2021 12:14:07</t>
  </si>
  <si>
    <t>YUKARI ÇAMKÖY TR-1 45-71-M01487_44438020_56366562_56366562</t>
  </si>
  <si>
    <t>AG Atlama Kopuğu</t>
  </si>
  <si>
    <t>16.07.2021 21:36:00</t>
  </si>
  <si>
    <t>17.07.2021 03:49:01</t>
  </si>
  <si>
    <t>DM-7/TR-7 35-22-M00688_955291822_955291822</t>
  </si>
  <si>
    <t>16.07.2021 09:32:11</t>
  </si>
  <si>
    <t>16.07.2021 10:58:37</t>
  </si>
  <si>
    <t>TR-121 45-78-L00121_45-78-L00121_2354225</t>
  </si>
  <si>
    <t>16.07.2021 18:17:37</t>
  </si>
  <si>
    <t>16.07.2021 18:59:43</t>
  </si>
  <si>
    <t>ARAPLI TR-1 35-16-M00747_35-16-M00747_2348454</t>
  </si>
  <si>
    <t>16.07.2021 21:38:03</t>
  </si>
  <si>
    <t>16.07.2021 23:19:27</t>
  </si>
  <si>
    <t>MENEMEN TR-39 35-28-L00039_A_65509089_65509089</t>
  </si>
  <si>
    <t>16.07.2021 13:09:43</t>
  </si>
  <si>
    <t>16.07.2021 14:10:10</t>
  </si>
  <si>
    <t>GÖKÇEÖREN KÖK 45-77-M00024_GÖKÇEÖREN TR-1 M01_72216585</t>
  </si>
  <si>
    <t>16.07.2021 10:39:23</t>
  </si>
  <si>
    <t>16.07.2021 10:40:03</t>
  </si>
  <si>
    <t>K-3411 35-08-K03411_TRAFO K03_42025508</t>
  </si>
  <si>
    <t>OG Yeraltı Kablo Arızası</t>
  </si>
  <si>
    <t>16.07.2021 20:28:15</t>
  </si>
  <si>
    <t>17.07.2021 06:40:48</t>
  </si>
  <si>
    <t>L-248 35-18-L00248_35-18-L00248_2376418</t>
  </si>
  <si>
    <t>AG Yük Ayırıcı Arızası</t>
  </si>
  <si>
    <t>16.07.2021 05:30:12</t>
  </si>
  <si>
    <t>16.07.2021 06:02:44</t>
  </si>
  <si>
    <t>KARAYAĞCI FIRINLI TR-1 45-72-L00862_DIREK TIPI TRAFO HUCRESI H01_2111380</t>
  </si>
  <si>
    <t>16.07.2021 11:58:29</t>
  </si>
  <si>
    <t>16.07.2021 13:21:16</t>
  </si>
  <si>
    <t>ÇUKURALTI M-14 35-25-M00060_DAĞITIM TRAFO ÇUKURALTI M-14 M04_72123888</t>
  </si>
  <si>
    <t>16.07.2021 09:01:46</t>
  </si>
  <si>
    <t>16.07.2021 09:43:10</t>
  </si>
  <si>
    <t>TR-12 35-22-M00012_C_60982655_60982655</t>
  </si>
  <si>
    <t>16.07.2021 16:47:49</t>
  </si>
  <si>
    <t>16.07.2021 18:05:04</t>
  </si>
  <si>
    <t>DM02/TR13 45-73-M00041_C c1_45157525</t>
  </si>
  <si>
    <t>16.07.2021 15:41:49</t>
  </si>
  <si>
    <t>16.07.2021 18:06:07</t>
  </si>
  <si>
    <t>SEYDİKÖY İM 35-08-A00002_TR-3 34.5 M05_2052653</t>
  </si>
  <si>
    <t>Yük Aktarımı</t>
  </si>
  <si>
    <t>16.07.2021 12:54:00</t>
  </si>
  <si>
    <t>16.07.2021 13:25:00</t>
  </si>
  <si>
    <t>M-3084 35-02-M03084_910150368_910150368</t>
  </si>
  <si>
    <t>16.07.2021 11:18:02</t>
  </si>
  <si>
    <t>16.07.2021 13:02:13</t>
  </si>
  <si>
    <t>GÜNEY DM 45-83-L00130_ÇATAL L05_2096783</t>
  </si>
  <si>
    <t>16.07.2021 17:58:53</t>
  </si>
  <si>
    <t>16.07.2021 18:10:00</t>
  </si>
  <si>
    <t>KARAYAĞCI AVŞAR TR-1 45-75-M00293_45-75-M00293_2373266</t>
  </si>
  <si>
    <t>16.07.2021 11:38:13</t>
  </si>
  <si>
    <t>16.07.2021 13:58:12</t>
  </si>
  <si>
    <t>TR-91 35-15-M00091_48908962_56378832_56378832</t>
  </si>
  <si>
    <t>16.07.2021 18:03:08</t>
  </si>
  <si>
    <t>16.07.2021 19:53:08</t>
  </si>
  <si>
    <t>DM02/TR19 BİNA ALTI TR 45-73-M00010_45-73-M00010_66803516</t>
  </si>
  <si>
    <t>AG Pano Faz Sigorta Atığı</t>
  </si>
  <si>
    <t>16.07.2021 19:49:18</t>
  </si>
  <si>
    <t>16.07.2021 21:59:16</t>
  </si>
  <si>
    <t>BOZDAĞ TR-12 35-15-L00299_C_65513155_65513155</t>
  </si>
  <si>
    <t>16.07.2021 14:39:51</t>
  </si>
  <si>
    <t>16.07.2021 18:39:21</t>
  </si>
  <si>
    <t>GÜNEY DM 45-83-L00130_DAĞMARMARA L07_2096779</t>
  </si>
  <si>
    <t>16.07.2021 19:43:53</t>
  </si>
  <si>
    <t>16.07.2021 20:02:00</t>
  </si>
  <si>
    <t>M-2902 35-02-M02902_35-02-M02902_79063422</t>
  </si>
  <si>
    <t>16.07.2021 07:07:44</t>
  </si>
  <si>
    <t>16.07.2021 10:48:20</t>
  </si>
  <si>
    <t>DM12/TR03 45-73-M00096_A_56401090_56401090</t>
  </si>
  <si>
    <t>16.07.2021 19:08:06</t>
  </si>
  <si>
    <t>16.07.2021 21:21:07</t>
  </si>
  <si>
    <t>DM-13/02-A(RAMİZ ŞİYAK) 45-71-M00331_A A01_5974640</t>
  </si>
  <si>
    <t>16.07.2021 15:25:49</t>
  </si>
  <si>
    <t>16.07.2021 19:02:52</t>
  </si>
  <si>
    <t>MENDERES DM-2/TR-1 35-22-M00300_KÖYLER-2 M01_2095055</t>
  </si>
  <si>
    <t>16.07.2021 15:10:42</t>
  </si>
  <si>
    <t>16.07.2021 15:31:54</t>
  </si>
  <si>
    <t>K-133 35-04-K00133_35-04-K00133_2350706</t>
  </si>
  <si>
    <t>16.07.2021 17:02:00</t>
  </si>
  <si>
    <t>16.07.2021 18:03:24</t>
  </si>
  <si>
    <t>ESBAŞ İM 35-08-A00001_ESBAS-8 K15_2307179</t>
  </si>
  <si>
    <t>16.07.2021 16:04:00</t>
  </si>
  <si>
    <t>16.07.2021 16:56:48</t>
  </si>
  <si>
    <t>DM-13/13 45-71-M00319_45-71-M00319_72095038</t>
  </si>
  <si>
    <t>AG Kablo Başlığı Arızası</t>
  </si>
  <si>
    <t>16.07.2021 21:07:00</t>
  </si>
  <si>
    <t>16.07.2021 23:28:38</t>
  </si>
  <si>
    <t>__72372119_72372119</t>
  </si>
  <si>
    <t>16.07.2021 08:39:00</t>
  </si>
  <si>
    <t>16.07.2021 10:19:14</t>
  </si>
  <si>
    <t>MECİDİYE TR-3 45-72-L00576_45-72-L00576_2350894</t>
  </si>
  <si>
    <t>16.07.2021 22:04:13</t>
  </si>
  <si>
    <t>16.07.2021 23:20:14</t>
  </si>
  <si>
    <t>M-2866 35-03-M02866_910348201_910348201</t>
  </si>
  <si>
    <t>16.07.2021 16:03:42</t>
  </si>
  <si>
    <t>16.07.2021 21:09:53</t>
  </si>
  <si>
    <t>GERELİ KÖYÜ KAVAKKUYU TR-8 35-15-M00225_A_56369690_56369690</t>
  </si>
  <si>
    <t>16.07.2021 15:37:05</t>
  </si>
  <si>
    <t>16.07.2021 17:35:44</t>
  </si>
  <si>
    <t>OKLUİSA KÖK 45-81-M00046_HatBaşıAyırıcı_73063133 M04_73063133</t>
  </si>
  <si>
    <t>16.07.2021 09:05:13</t>
  </si>
  <si>
    <t>16.07.2021 09:05:23</t>
  </si>
  <si>
    <t>K-4014 35-02-K04014_35-02-K04014_2359362</t>
  </si>
  <si>
    <t>16.07.2021 19:23:03</t>
  </si>
  <si>
    <t>16.07.2021 20:29:42</t>
  </si>
  <si>
    <t>ÇANDARLI TR-10 35-30-M00010_B_56369954_56369954</t>
  </si>
  <si>
    <t>16.07.2021 13:24:37</t>
  </si>
  <si>
    <t>16.07.2021 19:46:03</t>
  </si>
  <si>
    <t>ASARLIK TR-15 35-28-M00187_953369702_953369702</t>
  </si>
  <si>
    <t>16.07.2021 18:34:27</t>
  </si>
  <si>
    <t>16.07.2021 19:00:03</t>
  </si>
  <si>
    <t>M-907 35-03-M00907_B_56365699_56365699</t>
  </si>
  <si>
    <t>16.07.2021 10:05:00</t>
  </si>
  <si>
    <t>16.07.2021 11:46:18</t>
  </si>
  <si>
    <t>TUZÇULLU TR-1 35-28-M00420_953373106_953373106</t>
  </si>
  <si>
    <t>16.07.2021 10:10:25</t>
  </si>
  <si>
    <t>16.07.2021 12:30:56</t>
  </si>
  <si>
    <t>K-1025 35-01-K01025__79812638_79812638</t>
  </si>
  <si>
    <t>16.07.2021 12:36:41</t>
  </si>
  <si>
    <t>16.07.2021 14:10:12</t>
  </si>
  <si>
    <t>KINIK ORGANİZE DM 35-24-M00208_KOCAÖMERLİ KÖYLER M03_72108279</t>
  </si>
  <si>
    <t>16.07.2021 19:48:13</t>
  </si>
  <si>
    <t>16.07.2021 20:16:00</t>
  </si>
  <si>
    <t>AG Box / Sdk Giriş Sigorta Atığı</t>
  </si>
  <si>
    <t>16.07.2021 23:52:03</t>
  </si>
  <si>
    <t>17.07.2021 02:03:49</t>
  </si>
  <si>
    <t>L-145 DALYAN DM 35-18-L00145_GÜZELDENİZ L-169 L02_72052181</t>
  </si>
  <si>
    <t>16.07.2021 15:51:13</t>
  </si>
  <si>
    <t>16.07.2021 16:22:31</t>
  </si>
  <si>
    <t>TAYTAN OFİS KÖK 45-78-M00314_HatBaşıAyırıcı_53140385 M014_53140385</t>
  </si>
  <si>
    <t>16.07.2021 18:03:00</t>
  </si>
  <si>
    <t>16.07.2021 18:24:57</t>
  </si>
  <si>
    <t>K-907 35-04-K00907_K_56366391_56366391</t>
  </si>
  <si>
    <t>16.07.2021 16:18:33</t>
  </si>
  <si>
    <t>16.07.2021 17:31:07</t>
  </si>
  <si>
    <t>YAYAKENT TR-8 35-24-M00008_B_56354107_56354107</t>
  </si>
  <si>
    <t>16.07.2021 09:07:43</t>
  </si>
  <si>
    <t>16.07.2021 12:04:25</t>
  </si>
  <si>
    <t>DEREKÖY KÖK 45-77-L00290_KULA İM L07_2035832</t>
  </si>
  <si>
    <t>16.07.2021 11:33:03</t>
  </si>
  <si>
    <t>16.07.2021 11:33:43</t>
  </si>
  <si>
    <t>TEPECİK KÖYÜ TR-2 45-71-M01287_45-71-M01287_2355466</t>
  </si>
  <si>
    <t>17.07.2021 12:48:27</t>
  </si>
  <si>
    <t>17.07.2021 16:13:09</t>
  </si>
  <si>
    <t>DM-1/53 35-29-M00053_95000163435_95000163435</t>
  </si>
  <si>
    <t>17.07.2021 19:17:36</t>
  </si>
  <si>
    <t>17.07.2021 22:26:41</t>
  </si>
  <si>
    <t>SARUHANLI TR-16 45-80-M00016_45-80-M00016_2355925</t>
  </si>
  <si>
    <t>17.07.2021 18:17:00</t>
  </si>
  <si>
    <t>17.07.2021 18:53:35</t>
  </si>
  <si>
    <t>M-2200 BELENBAŞI TR-2 35-03-M02200_910501330_910501330</t>
  </si>
  <si>
    <t>17.07.2021 11:34:39</t>
  </si>
  <si>
    <t>17.07.2021 12:53:33</t>
  </si>
  <si>
    <t>K-1450 35-04-K01450_99638765_99638765</t>
  </si>
  <si>
    <t>17.07.2021 12:12:26</t>
  </si>
  <si>
    <t>17.07.2021 13:22:47</t>
  </si>
  <si>
    <t>M-3090(YATIRIM REZERVE) 35-09-M03090_C c1b_5860918</t>
  </si>
  <si>
    <t>17.07.2021 18:57:23</t>
  </si>
  <si>
    <t>17.07.2021 23:06:20</t>
  </si>
  <si>
    <t>SULUDERE KÖK 35-31-L00057_SULUDERE-2 L07_2337257</t>
  </si>
  <si>
    <t>17.07.2021 11:02:04</t>
  </si>
  <si>
    <t>17.07.2021 12:23:12</t>
  </si>
  <si>
    <t>_D_56385728_56385728</t>
  </si>
  <si>
    <t>17.07.2021 23:34:37</t>
  </si>
  <si>
    <t>18.07.2021 01:19:00</t>
  </si>
  <si>
    <t>K-3730 35-02-K03730_912841111_912841111</t>
  </si>
  <si>
    <t>17.07.2021 07:14:42</t>
  </si>
  <si>
    <t>17.07.2021 08:43:16</t>
  </si>
  <si>
    <t>TR-76 (M-701) 35-30-M00701_C c3_43010632</t>
  </si>
  <si>
    <t>17.07.2021 14:11:48</t>
  </si>
  <si>
    <t>17.07.2021 17:17:30</t>
  </si>
  <si>
    <t>L-297 35-18-L00297_950446431_950446431</t>
  </si>
  <si>
    <t>17.07.2021 19:12:51</t>
  </si>
  <si>
    <t>17.07.2021 21:32:24</t>
  </si>
  <si>
    <t>TORBALI DM 35-26-M00001_TR-55 YENİ TEZCANLAR M02_2056484</t>
  </si>
  <si>
    <t>17.07.2021 15:28:19</t>
  </si>
  <si>
    <t>17.07.2021 15:28:57</t>
  </si>
  <si>
    <t>OVACIK TR-7 35-31-L00149_35-31-L00149_2364103</t>
  </si>
  <si>
    <t>17.07.2021 21:39:01</t>
  </si>
  <si>
    <t>18.07.2021 02:39:28</t>
  </si>
  <si>
    <t>ALAÇATI TM 35-18-A00005_URLA-1 M09_2311010</t>
  </si>
  <si>
    <t>17.07.2021 06:32:02</t>
  </si>
  <si>
    <t>17.07.2021 06:45:35</t>
  </si>
  <si>
    <t>URGANLI TR-7 45-83-M00550_48024894_56407936_56407936</t>
  </si>
  <si>
    <t>17.07.2021 16:05:00</t>
  </si>
  <si>
    <t>17.07.2021 19:29:26</t>
  </si>
  <si>
    <t>ÇİFTLİK İM 35-18-A00003_GOLF-1 L12_2054622</t>
  </si>
  <si>
    <t>17.07.2021 18:06:39</t>
  </si>
  <si>
    <t>17.07.2021 18:56:56</t>
  </si>
  <si>
    <t>GÜMÜLDÜR M-43 35-25-M00043_955260089_955260089</t>
  </si>
  <si>
    <t>17.07.2021 10:48:04</t>
  </si>
  <si>
    <t>18.07.2021 13:26:40</t>
  </si>
  <si>
    <t>KİPA DM 35-26-M00283_YAZIBAŞI-2 M02_66064139</t>
  </si>
  <si>
    <t>17.07.2021 04:52:34</t>
  </si>
  <si>
    <t>17.07.2021 07:11:48</t>
  </si>
  <si>
    <t>M-9 GERMİYAN 35-18-M00009__78227297_78227297</t>
  </si>
  <si>
    <t>17.07.2021 14:01:03</t>
  </si>
  <si>
    <t>17.07.2021 17:53:53</t>
  </si>
  <si>
    <t>KARAKUYU TR-3 35-22-M00291_DIREK TIPI TRAFO HUCRESI H01_2103154</t>
  </si>
  <si>
    <t>17.07.2021 09:32:51</t>
  </si>
  <si>
    <t>17.07.2021 10:07:37</t>
  </si>
  <si>
    <t>L-25 35-14-L00025_6014730_56357445_56357445</t>
  </si>
  <si>
    <t>17.07.2021 19:57:33</t>
  </si>
  <si>
    <t>17.07.2021 22:12:57</t>
  </si>
  <si>
    <t>K-573 35-01-K00573_910723623_910723623</t>
  </si>
  <si>
    <t>17.07.2021 10:12:53</t>
  </si>
  <si>
    <t>17.07.2021 13:33:09</t>
  </si>
  <si>
    <t>M-212(DM-3/10) 35-09-M00212_D_56382280_56382280</t>
  </si>
  <si>
    <t>17.07.2021 14:55:47</t>
  </si>
  <si>
    <t>17.07.2021 17:42:46</t>
  </si>
  <si>
    <t>K-2929 35-02-K02929_910400043_910400043</t>
  </si>
  <si>
    <t>17.07.2021 16:32:02</t>
  </si>
  <si>
    <t>17.07.2021 18:05:06</t>
  </si>
  <si>
    <t>PAMUKYAZI TOP.SULAMA TR-2 35-26-L00387_DIREK TIPI TRAFO HUCRESI H01_2040529</t>
  </si>
  <si>
    <t>17.07.2021 16:20:21</t>
  </si>
  <si>
    <t>17.07.2021 18:14:45</t>
  </si>
  <si>
    <t>ULUCAK DM-1/8 35-27-M00339_914418144_914418144</t>
  </si>
  <si>
    <t>17.07.2021 12:41:30</t>
  </si>
  <si>
    <t>17.07.2021 15:47:06</t>
  </si>
  <si>
    <t>M-1573 35-01-M01573_911926512_911926512</t>
  </si>
  <si>
    <t>17.07.2021 00:51:44</t>
  </si>
  <si>
    <t>17.07.2021 04:24:29</t>
  </si>
  <si>
    <t>TİRE TR-8 35-29-L00008_48355834_56361390_56361390</t>
  </si>
  <si>
    <t>17.07.2021 12:31:36</t>
  </si>
  <si>
    <t>17.07.2021 13:41:25</t>
  </si>
  <si>
    <t>K-1486 35-08-K01486_911775632_911775632</t>
  </si>
  <si>
    <t>17.07.2021 17:45:12</t>
  </si>
  <si>
    <t>17.07.2021 21:56:12</t>
  </si>
  <si>
    <t>TR-28 FİDAN YAPI 35-26-M00028_TR-49 M01_66027341</t>
  </si>
  <si>
    <t>17.07.2021 15:42:28</t>
  </si>
  <si>
    <t>17.07.2021 16:15:51</t>
  </si>
  <si>
    <t>TR-83 45-78-L00083_B_56388054_56388054</t>
  </si>
  <si>
    <t>17.07.2021 18:20:27</t>
  </si>
  <si>
    <t>17.07.2021 19:00:57</t>
  </si>
  <si>
    <t>AŞAĞIÇOBANİSA KÖK 45-71-M00096_İSTASYON KABİN M05_2076284</t>
  </si>
  <si>
    <t>17.07.2021 09:12:00</t>
  </si>
  <si>
    <t>17.07.2021 10:23:20</t>
  </si>
  <si>
    <t>ÇEŞME İM 35-18-A00001_ALAÇATI-1 M04_2053064</t>
  </si>
  <si>
    <t>17.07.2021 20:34:00</t>
  </si>
  <si>
    <t>17.07.2021 23:58:01</t>
  </si>
  <si>
    <t>ÇINARDİBİ TR-1 35-20-M00049_B_65513226_65513226</t>
  </si>
  <si>
    <t>17.07.2021 11:13:11</t>
  </si>
  <si>
    <t>17.07.2021 18:25:14</t>
  </si>
  <si>
    <t>KARAKÖY TR-2 45-84-L00042_45-84-L00042_2365077</t>
  </si>
  <si>
    <t>17.07.2021 18:48:21</t>
  </si>
  <si>
    <t>17.07.2021 19:48:36</t>
  </si>
  <si>
    <t>TR-2/113 45-83-L00113_A_56384153_56384153</t>
  </si>
  <si>
    <t>17.07.2021 22:18:17</t>
  </si>
  <si>
    <t>18.07.2021 02:40:52</t>
  </si>
  <si>
    <t>L-117 OVACIK 35-18-L00117_950466055_950466055</t>
  </si>
  <si>
    <t>17.07.2021 11:10:01</t>
  </si>
  <si>
    <t>17.07.2021 20:23:44</t>
  </si>
  <si>
    <t>ASLANLAR TR-5 35-26-L00406_57784423_60984499_60984499</t>
  </si>
  <si>
    <t>17.07.2021 07:58:30</t>
  </si>
  <si>
    <t>17.07.2021 10:08:23</t>
  </si>
  <si>
    <t>K-3100 35-02-K03100_35-02-K03100_2359975</t>
  </si>
  <si>
    <t>17.07.2021 08:25:44</t>
  </si>
  <si>
    <t>17.07.2021 09:35:27</t>
  </si>
  <si>
    <t>DM-18/08 45-71-M00257_A_56399293_56399293</t>
  </si>
  <si>
    <t>17.07.2021 16:04:00</t>
  </si>
  <si>
    <t>17.07.2021 20:03:02</t>
  </si>
  <si>
    <t>17.07.2021 03:23:29</t>
  </si>
  <si>
    <t>17.07.2021 03:53:56</t>
  </si>
  <si>
    <t>K-3203 35-04-K03203_962687175_962687175</t>
  </si>
  <si>
    <t>17.07.2021 22:41:01</t>
  </si>
  <si>
    <t>17.07.2021 23:33:13</t>
  </si>
  <si>
    <t>MURADİYE TR-3 KÖPRÜYANI 45-71-M00254_A_56401650_56401650</t>
  </si>
  <si>
    <t>17.07.2021 21:15:00</t>
  </si>
  <si>
    <t>17.07.2021 22:03:34</t>
  </si>
  <si>
    <t>TR-17 ALPSU SİT. 35-26-M00017_10448284_56358711_56358711</t>
  </si>
  <si>
    <t>17.07.2021 18:54:43</t>
  </si>
  <si>
    <t>17.07.2021 20:03:43</t>
  </si>
  <si>
    <t>EMİRLİ TR-3 35-15-L00859__72372779_72372779</t>
  </si>
  <si>
    <t>17.07.2021 11:56:34</t>
  </si>
  <si>
    <t>17.07.2021 18:45:58</t>
  </si>
  <si>
    <t>TR-25 35-19-L00025_9033265_56394795_56394795</t>
  </si>
  <si>
    <t>17.07.2021 15:11:31</t>
  </si>
  <si>
    <t>17.07.2021 16:46:29</t>
  </si>
  <si>
    <t>TR-42 35-17-M00042_950302731_950302731</t>
  </si>
  <si>
    <t>17.07.2021 09:53:35</t>
  </si>
  <si>
    <t>19.07.2021 18:05:14</t>
  </si>
  <si>
    <t>HACIHALİLLER TR-1 KÖK 45-71-M00066_45-71-M00066_72238432</t>
  </si>
  <si>
    <t>17.07.2021 13:05:25</t>
  </si>
  <si>
    <t>18.07.2021 09:40:06</t>
  </si>
  <si>
    <t>DURASILLI TR-24 45-78-M01138_49275184_56391076_56391076</t>
  </si>
  <si>
    <t>17.07.2021 17:58:20</t>
  </si>
  <si>
    <t>17.07.2021 18:54:40</t>
  </si>
  <si>
    <t>TR-2/25 45-83-L00025_48137505_56401405_56401405</t>
  </si>
  <si>
    <t>17.07.2021 20:25:13</t>
  </si>
  <si>
    <t>17.07.2021 21:31:24</t>
  </si>
  <si>
    <t>YAĞLAR TR-5 35-31-L00448_ H_49869282</t>
  </si>
  <si>
    <t>17.07.2021 13:21:28</t>
  </si>
  <si>
    <t>17.07.2021 15:56:22</t>
  </si>
  <si>
    <t>TR-22 (DM-7/TR-23) 35-19-L00022_TR-25 L05_49933491</t>
  </si>
  <si>
    <t>17.07.2021 13:05:54</t>
  </si>
  <si>
    <t>17.07.2021 13:24:00</t>
  </si>
  <si>
    <t>TİRE İM-DM-1 35-29-A00001_YENİÇİFTLİK M18_2059040</t>
  </si>
  <si>
    <t>17.07.2021 14:36:19</t>
  </si>
  <si>
    <t>17.07.2021 14:57:54</t>
  </si>
  <si>
    <t>L-243 35-18-L00243_ L04_2096406</t>
  </si>
  <si>
    <t>17.07.2021 17:00:24</t>
  </si>
  <si>
    <t>17.07.2021 17:27:56</t>
  </si>
  <si>
    <t>K-1950 35-08-K01950_912204578_912204578</t>
  </si>
  <si>
    <t>17.07.2021 13:54:07</t>
  </si>
  <si>
    <t>17.07.2021 21:21:29</t>
  </si>
  <si>
    <t>M-2818 35-01-M02818_B_56355525_56355525</t>
  </si>
  <si>
    <t>17.07.2021 16:26:09</t>
  </si>
  <si>
    <t>17.07.2021 19:46:27</t>
  </si>
  <si>
    <t>GÜMÜLDÜR DM 35-25-M00100_HatBaşıAyırıcı_53133778 M01_53133778</t>
  </si>
  <si>
    <t>17.07.2021 02:31:14</t>
  </si>
  <si>
    <t>17.07.2021 03:47:15</t>
  </si>
  <si>
    <t>OLGUNLAR TR-3 35-31-L00215_47892185_56380886_56380886</t>
  </si>
  <si>
    <t>17.07.2021 17:17:01</t>
  </si>
  <si>
    <t>17.07.2021 18:43:32</t>
  </si>
  <si>
    <t>TR-7 35-15-M00007_48909301_56379881_56379881</t>
  </si>
  <si>
    <t>17.07.2021 19:39:28</t>
  </si>
  <si>
    <t>17.07.2021 20:26:04</t>
  </si>
  <si>
    <t>BURUNCUK TR-1 35-20-L00247_35-20-L00247_2348645</t>
  </si>
  <si>
    <t>17.07.2021 16:43:00</t>
  </si>
  <si>
    <t>17.07.2021 21:07:03</t>
  </si>
  <si>
    <t>L-30 TAŞDİBİ 35-14-L00030_9528220_56355021_56355021</t>
  </si>
  <si>
    <t>17.07.2021 13:11:00</t>
  </si>
  <si>
    <t>17.07.2021 15:03:08</t>
  </si>
  <si>
    <t>BALABANLI KÖYÜ MUSTAFA BOZ SULAMA GRB TR-10 35-15-M00255_35-15-M00255_2365383</t>
  </si>
  <si>
    <t>17.07.2021 19:42:14</t>
  </si>
  <si>
    <t>18.07.2021 03:51:56</t>
  </si>
  <si>
    <t>TR-1-5/2A 35-20-L00286_10843211_56360084_56360084</t>
  </si>
  <si>
    <t>17.07.2021 07:51:47</t>
  </si>
  <si>
    <t>17.07.2021 09:27:35</t>
  </si>
  <si>
    <t>PANCAR KÖK 35-26-M00891_KARAKUYU M02_2123365</t>
  </si>
  <si>
    <t>17.07.2021 07:39:22</t>
  </si>
  <si>
    <t>17.07.2021 08:54:52</t>
  </si>
  <si>
    <t>17.07.2021 10:07:36</t>
  </si>
  <si>
    <t>17.07.2021 12:23:44</t>
  </si>
  <si>
    <t>YAYILGAN TR-1 35-16-M00253_47441960_56400005_56400005</t>
  </si>
  <si>
    <t>17.07.2021 09:29:14</t>
  </si>
  <si>
    <t>17.07.2021 15:45:20</t>
  </si>
  <si>
    <t>BEREKETLİ TR-2 YEĞENLER 45-79-M00322_45-79-M00322_2349137</t>
  </si>
  <si>
    <t>17.07.2021 20:47:47</t>
  </si>
  <si>
    <t>17.07.2021 21:46:21</t>
  </si>
  <si>
    <t>SÖĞÜTÖREN TR-3 35-20-L00349_35-20-L00349_2359209</t>
  </si>
  <si>
    <t>17.07.2021 19:42:34</t>
  </si>
  <si>
    <t>17.07.2021 20:14:32</t>
  </si>
  <si>
    <t>L-100 DÜZCE 35-14-L00100_7862809_56367538_56367538</t>
  </si>
  <si>
    <t>17.07.2021 09:53:29</t>
  </si>
  <si>
    <t>17.07.2021 10:29:47</t>
  </si>
  <si>
    <t>KIZILCAAVLU TR-3 35-15-L00182_DIREK TIPI TRAFO HUCRESI H01_2039363</t>
  </si>
  <si>
    <t>17.07.2021 14:01:48</t>
  </si>
  <si>
    <t>17.07.2021 19:42:57</t>
  </si>
  <si>
    <t>TR-81 35-19-L00081_956693049_956693049</t>
  </si>
  <si>
    <t>17.07.2021 04:38:58</t>
  </si>
  <si>
    <t>17.07.2021 05:17:30</t>
  </si>
  <si>
    <t>L-280 35-18-L00280_ H01_2077166</t>
  </si>
  <si>
    <t>OG Trafo Arızası</t>
  </si>
  <si>
    <t>17.07.2021 21:20:05</t>
  </si>
  <si>
    <t>18.07.2021 02:09:00</t>
  </si>
  <si>
    <t>K-178 35-03-K00178_A_56365749_56365749</t>
  </si>
  <si>
    <t>17.07.2021 16:07:37</t>
  </si>
  <si>
    <t>17.07.2021 16:59:43</t>
  </si>
  <si>
    <t>KİPA DM 35-26-M00283_HAVAI HAT DM-4 M03_2122331</t>
  </si>
  <si>
    <t>OG İletken Kopması</t>
  </si>
  <si>
    <t>17.07.2021 06:54:28</t>
  </si>
  <si>
    <t>17.07.2021 07:27:14</t>
  </si>
  <si>
    <t>ALİZE KÖK 35-18-M00059_ALAÇATI TM (URLA-1) M10_72185135</t>
  </si>
  <si>
    <t>17.07.2021 08:15:21</t>
  </si>
  <si>
    <t>17.07.2021 12:43:05</t>
  </si>
  <si>
    <t>17.07.2021 05:18:23</t>
  </si>
  <si>
    <t>17.07.2021 06:09:44</t>
  </si>
  <si>
    <t>YAĞCILAR TR-5 35-19-M00230_A_56389712_56389712</t>
  </si>
  <si>
    <t>17.07.2021 22:46:20</t>
  </si>
  <si>
    <t>17.07.2021 23:35:32</t>
  </si>
  <si>
    <t>KAYMAKÇI TR-10 35-15-M00244_KAYMAKÇI DM M01_67044549</t>
  </si>
  <si>
    <t>17.07.2021 06:47:04</t>
  </si>
  <si>
    <t>17.07.2021 06:59:00</t>
  </si>
  <si>
    <t>M-1573 35-01-M01573_912060065_912060065</t>
  </si>
  <si>
    <t>17.07.2021 14:13:05</t>
  </si>
  <si>
    <t>17.07.2021 17:58:04</t>
  </si>
  <si>
    <t>BERGAMA İM-1 35-16-A00001_ŞEHİR-6 L18_2091612</t>
  </si>
  <si>
    <t>17.07.2021 18:35:31</t>
  </si>
  <si>
    <t>17.07.2021 18:53:26</t>
  </si>
  <si>
    <t>TR-64 35-19-L00064_956676290_956676290</t>
  </si>
  <si>
    <t>17.07.2021 11:19:12</t>
  </si>
  <si>
    <t>17.07.2021 15:32:15</t>
  </si>
  <si>
    <t>K-4491 LAKA TR-2 35-02-K04491_35-02-K04491_2346790</t>
  </si>
  <si>
    <t>AG Nötr İletken Kopması</t>
  </si>
  <si>
    <t>17.07.2021 18:04:40</t>
  </si>
  <si>
    <t>17.07.2021 19:09:59</t>
  </si>
  <si>
    <t>TR-40 35-27-M00040_DIREK TIPI TRAFO HUCRESI H01_2050634</t>
  </si>
  <si>
    <t>17.07.2021 12:16:33</t>
  </si>
  <si>
    <t>17.07.2021 14:15:00</t>
  </si>
  <si>
    <t>L-274 35-18-L00274_950445139_950445139</t>
  </si>
  <si>
    <t>17.07.2021 08:48:16</t>
  </si>
  <si>
    <t>17.07.2021 14:23:47</t>
  </si>
  <si>
    <t>NİLSAN KÖK 35-26-M00725_EGE YEM M02_65911196</t>
  </si>
  <si>
    <t>17.07.2021 16:30:12</t>
  </si>
  <si>
    <t>17.07.2021 18:46:50</t>
  </si>
  <si>
    <t>L-202 35-18-L00202_A A01b_78660954</t>
  </si>
  <si>
    <t>17.07.2021 23:21:56</t>
  </si>
  <si>
    <t>18.07.2021 01:28:31</t>
  </si>
  <si>
    <t>BEYLER ÇAYIRI TR-1 35-16-M00162_47542984_56397423_56397423</t>
  </si>
  <si>
    <t>17.07.2021 13:32:01</t>
  </si>
  <si>
    <t>17.07.2021 15:19:00</t>
  </si>
  <si>
    <t>UMMANDERESİ TR-1 45-75-M00075_B_56397907_56397907</t>
  </si>
  <si>
    <t>AG Direk Kırılması</t>
  </si>
  <si>
    <t>17.07.2021 07:38:55</t>
  </si>
  <si>
    <t>17.07.2021 12:39:29</t>
  </si>
  <si>
    <t>ÖRNEKKÖY TR-1 35-27-L00128_YAYLACIK L02_72169410</t>
  </si>
  <si>
    <t>17.07.2021 16:45:00</t>
  </si>
  <si>
    <t>17.07.2021 17:18:07</t>
  </si>
  <si>
    <t>M-1147 GEÇİT 35-09-M01147_M-910 M03_47553621</t>
  </si>
  <si>
    <t>17.07.2021 09:29:00</t>
  </si>
  <si>
    <t>17.07.2021 10:08:14</t>
  </si>
  <si>
    <t>PINARCIK TR-1 45-72-L00753_45-72-L00753_2375522</t>
  </si>
  <si>
    <t>17.07.2021 19:46:18</t>
  </si>
  <si>
    <t>17.07.2021 20:25:34</t>
  </si>
  <si>
    <t>SOMA KÖYLER DM-2 45-82-M00125_SAVAŞTEPE 34.5 M09_2035838</t>
  </si>
  <si>
    <t>17.07.2021 13:14:20</t>
  </si>
  <si>
    <t>17.07.2021 13:23:12</t>
  </si>
  <si>
    <t>TR-2/82 BARIŞ MANÇO KÖK 45-83-L00082_TR-2/83 L03_61336406</t>
  </si>
  <si>
    <t>17.07.2021 20:17:32</t>
  </si>
  <si>
    <t>18.07.2021 00:59:35</t>
  </si>
  <si>
    <t>YANLIZEV TR-1 35-16-L00250_B_65499621_65499621</t>
  </si>
  <si>
    <t>17.07.2021 21:20:10</t>
  </si>
  <si>
    <t>17.07.2021 21:54:44</t>
  </si>
  <si>
    <t>K-4525 35-03-K04525_912644747_912644747</t>
  </si>
  <si>
    <t>17.07.2021 15:18:06</t>
  </si>
  <si>
    <t>17.07.2021 16:08:03</t>
  </si>
  <si>
    <t>SANCAKLI BOZKÖY KÖK 45-71-M00087_SULAMA M02_61320832</t>
  </si>
  <si>
    <t>17.07.2021 20:40:00</t>
  </si>
  <si>
    <t>18.07.2021 02:39:32</t>
  </si>
  <si>
    <t>M-2746 35-01-M02746_911990492_911990492</t>
  </si>
  <si>
    <t>17.07.2021 10:39:15</t>
  </si>
  <si>
    <t>17.07.2021 12:09:33</t>
  </si>
  <si>
    <t>TR-2/79 45-83-L00079_48122738_56387561_56387561</t>
  </si>
  <si>
    <t>17.07.2021 19:02:00</t>
  </si>
  <si>
    <t>18.07.2021 02:33:20</t>
  </si>
  <si>
    <t>YEŞİLKÖY-3 35-26-M00792_5712059_56369746_56369746</t>
  </si>
  <si>
    <t>17.07.2021 18:39:50</t>
  </si>
  <si>
    <t>17.07.2021 19:10:11</t>
  </si>
  <si>
    <t>KANALYANI TR-1 45-71-M02187_953191953_953191953</t>
  </si>
  <si>
    <t>17.07.2021 14:13:23</t>
  </si>
  <si>
    <t>18.07.2021 19:36:49</t>
  </si>
  <si>
    <t>L-247 35-18-L00247_35-18-L00247_2376419</t>
  </si>
  <si>
    <t>17.07.2021 12:29:19</t>
  </si>
  <si>
    <t>17.07.2021 15:50:30</t>
  </si>
  <si>
    <t>_A_56363106_56363106</t>
  </si>
  <si>
    <t>17.07.2021 15:29:55</t>
  </si>
  <si>
    <t>17.07.2021 18:08:14</t>
  </si>
  <si>
    <t>TR-25 35-19-L00025_35-19-L00025_2372877</t>
  </si>
  <si>
    <t>17.07.2021 12:57:28</t>
  </si>
  <si>
    <t>17.07.2021 14:33:39</t>
  </si>
  <si>
    <t>PANAZTEPE DM 35-28-M00732_KESİKKÖY-1 GİRİŞ M07_2114179</t>
  </si>
  <si>
    <t>17.07.2021 05:54:59</t>
  </si>
  <si>
    <t>17.07.2021 06:25:13</t>
  </si>
  <si>
    <t>TR-311 ÖZBEK 35-19-M00527_956668322_956668322</t>
  </si>
  <si>
    <t>17.07.2021 01:29:16</t>
  </si>
  <si>
    <t>17.07.2021 01:59:24</t>
  </si>
  <si>
    <t>TR-2/102-1 45-83-L00310_48125262_56397382_56397382</t>
  </si>
  <si>
    <t>17.07.2021 20:42:13</t>
  </si>
  <si>
    <t>17.07.2021 22:13:04</t>
  </si>
  <si>
    <t>M-1335 KAYADİBİ KÖK 35-02-M01335_M-1157 KARAÇAM M05_2053136</t>
  </si>
  <si>
    <t>17.07.2021 10:25:00</t>
  </si>
  <si>
    <t>17.07.2021 10:29:49</t>
  </si>
  <si>
    <t>TR-2 GÖLCÜKLER 35-22-M00002_C_56354353_56354353</t>
  </si>
  <si>
    <t>17.07.2021 19:08:27</t>
  </si>
  <si>
    <t>17.07.2021 20:18:28</t>
  </si>
  <si>
    <t>İRFAN MADRAN GRUP SULAMA 35-29-M00335_A_56359846_56359846</t>
  </si>
  <si>
    <t>17.07.2021 10:59:16</t>
  </si>
  <si>
    <t>17.07.2021 13:29:49</t>
  </si>
  <si>
    <t>DM-9 45-71-M00386_GENEL KONUTLAR M07_66182332</t>
  </si>
  <si>
    <t>17.07.2021 07:54:59</t>
  </si>
  <si>
    <t>17.07.2021 10:10:41</t>
  </si>
  <si>
    <t>ÇAMÖNÜ TR-5 45-72-L00270_B_56403185_56403185</t>
  </si>
  <si>
    <t>17.07.2021 16:43:53</t>
  </si>
  <si>
    <t>17.07.2021 17:28:46</t>
  </si>
  <si>
    <t>L-245 35-18-L00245_A_56377236_56377236</t>
  </si>
  <si>
    <t>17.07.2021 11:08:00</t>
  </si>
  <si>
    <t>17.07.2021 18:40:22</t>
  </si>
  <si>
    <t>_D_56381958_56381958</t>
  </si>
  <si>
    <t>17.07.2021 17:58:22</t>
  </si>
  <si>
    <t>17.07.2021 19:01:13</t>
  </si>
  <si>
    <t>ALÇUK TM 35-17-A00001_MENEMEN-1 M30_2307955</t>
  </si>
  <si>
    <t>17.07.2021 10:28:16</t>
  </si>
  <si>
    <t>17.07.2021 11:25:20</t>
  </si>
  <si>
    <t>TR-17 ALPSU SİT. 35-26-M00017_35-26-M00017_2361656</t>
  </si>
  <si>
    <t>17.07.2021 17:35:02</t>
  </si>
  <si>
    <t>17.07.2021 18:06:24</t>
  </si>
  <si>
    <t>TR-1/76 45-72-M00076_C_56394411_56394411</t>
  </si>
  <si>
    <t>17.07.2021 18:51:58</t>
  </si>
  <si>
    <t>17.07.2021 20:14:27</t>
  </si>
  <si>
    <t>_48124569_56404911_56404911</t>
  </si>
  <si>
    <t>17.07.2021 18:16:00</t>
  </si>
  <si>
    <t>17.07.2021 20:38:09</t>
  </si>
  <si>
    <t>17.07.2021 06:26:54</t>
  </si>
  <si>
    <t>17.07.2021 06:29:00</t>
  </si>
  <si>
    <t>KOCAİSKAN TR-1 45-76-M00179_45-76-M00179_2347057</t>
  </si>
  <si>
    <t>17.07.2021 21:34:09</t>
  </si>
  <si>
    <t>17.07.2021 23:42:36</t>
  </si>
  <si>
    <t>TR-42 35-17-M00042_A A01_5765454</t>
  </si>
  <si>
    <t>17.07.2021 07:09:48</t>
  </si>
  <si>
    <t>17.07.2021 07:30:10</t>
  </si>
  <si>
    <t>MORDOĞAN TR-41 35-21-L00164_953358382_953358382</t>
  </si>
  <si>
    <t>17.07.2021 21:40:09</t>
  </si>
  <si>
    <t>17.07.2021 23:12:08</t>
  </si>
  <si>
    <t>K-141 35-03-K00141_912986692_912986692</t>
  </si>
  <si>
    <t>17.07.2021 16:41:17</t>
  </si>
  <si>
    <t>17.07.2021 19:48:09</t>
  </si>
  <si>
    <t>KOLDERE KÖK 45-80-M00051_ÇAVUŞOĞLU TST M06_73403318</t>
  </si>
  <si>
    <t>17.07.2021 09:33:14</t>
  </si>
  <si>
    <t>17.07.2021 10:17:44</t>
  </si>
  <si>
    <t>ARPALIK TARIMSAL SULAMA TR-6 45-83-M00344_45-83-M00344_2356839</t>
  </si>
  <si>
    <t>17.07.2021 19:37:17</t>
  </si>
  <si>
    <t>17.07.2021 23:39:16</t>
  </si>
  <si>
    <t>_A_56386505_56386505</t>
  </si>
  <si>
    <t>17.07.2021 14:29:50</t>
  </si>
  <si>
    <t>17.07.2021 15:21:02</t>
  </si>
  <si>
    <t>TR-82 TARIMSAL SULAMA 45-80-M01082_45-80-M01082_2369980</t>
  </si>
  <si>
    <t>17.07.2021 12:55:11</t>
  </si>
  <si>
    <t>17.07.2021 20:46:15</t>
  </si>
  <si>
    <t>DAĞDERE DM 45-72-M00097_DAĞDERE MERKEZ M04_2106084</t>
  </si>
  <si>
    <t>17.07.2021 08:29:01</t>
  </si>
  <si>
    <t>17.07.2021 08:33:54</t>
  </si>
  <si>
    <t>BİMEYKO TR-3 35-30-M00050_DIREK TIPI TRAFO HUCRESI H01_2035437</t>
  </si>
  <si>
    <t>17.07.2021 19:30:42</t>
  </si>
  <si>
    <t>17.07.2021 20:44:38</t>
  </si>
  <si>
    <t>MENTEŞ KÖK 35-19-M00260_UZUNADA M02_72141085</t>
  </si>
  <si>
    <t>17.07.2021 08:58:23</t>
  </si>
  <si>
    <t>17.07.2021 09:47:34</t>
  </si>
  <si>
    <t>YAĞLAR YAYLA TR-3 35-31-L00040_48580921_56371036_56371036</t>
  </si>
  <si>
    <t>17.07.2021 05:30:20</t>
  </si>
  <si>
    <t>17.07.2021 06:34:17</t>
  </si>
  <si>
    <t>M-2112 35-03-M02112_910489513_910489513</t>
  </si>
  <si>
    <t>17.07.2021 17:16:15</t>
  </si>
  <si>
    <t>17.07.2021 20:53:20</t>
  </si>
  <si>
    <t>L-92 35-18-L00092_35-18-L00092_72135939</t>
  </si>
  <si>
    <t>17.07.2021 12:32:47</t>
  </si>
  <si>
    <t>17.07.2021 15:00:44</t>
  </si>
  <si>
    <t>K-1725 35-07-K01725_35-07-K01725_2368405</t>
  </si>
  <si>
    <t>17.07.2021 16:18:03</t>
  </si>
  <si>
    <t>17.07.2021 17:10:37</t>
  </si>
  <si>
    <t>MENDERES DM-2/TR-1 35-22-M00300_KÖYLER-1 M15_2095712</t>
  </si>
  <si>
    <t>17.07.2021 19:13:18</t>
  </si>
  <si>
    <t>17.07.2021 19:25:00</t>
  </si>
  <si>
    <t>CANLI TR-3 35-20-L00134_35-20-L00134_2364016</t>
  </si>
  <si>
    <t>17.07.2021 15:58:14</t>
  </si>
  <si>
    <t>17.07.2021 16:51:56</t>
  </si>
  <si>
    <t>GÜLBAHÇE TR-8 35-19-L00268_C_56376344_56376344</t>
  </si>
  <si>
    <t>17.07.2021 18:41:53</t>
  </si>
  <si>
    <t>17.07.2021 19:51:38</t>
  </si>
  <si>
    <t>SUDELİĞİ KÖK 45-72-L00111_YENİÇEKÖY ÇIKIŞI L01_66544613</t>
  </si>
  <si>
    <t>17.07.2021 13:53:44</t>
  </si>
  <si>
    <t>17.07.2021 13:54:24</t>
  </si>
  <si>
    <t>HASANLAR TR-1 35-28-M00203_B_56357858_56357858</t>
  </si>
  <si>
    <t>17.07.2021 14:50:05</t>
  </si>
  <si>
    <t>17.07.2021 17:49:05</t>
  </si>
  <si>
    <t>ÖZBEK TR-5 35-19-M00235_DIREK TIPI TRAFO HUCRESI H01_2056912</t>
  </si>
  <si>
    <t>17.07.2021 06:10:24</t>
  </si>
  <si>
    <t>17.07.2021 06:55:23</t>
  </si>
  <si>
    <t>K-3696 35-02-K03696_A_56359157_56359157</t>
  </si>
  <si>
    <t>17.07.2021 17:50:53</t>
  </si>
  <si>
    <t>17.07.2021 18:38:23</t>
  </si>
  <si>
    <t>TR-17 35-17-M00017_DIREK TIPI TRAFO HUCRESI H01_2042885</t>
  </si>
  <si>
    <t>17.07.2021 18:13:05</t>
  </si>
  <si>
    <t>17.07.2021 20:17:28</t>
  </si>
  <si>
    <t>ÖZBEK DM (TR-315) 35-19-M00044_AKKUM M06_72140386</t>
  </si>
  <si>
    <t>17.07.2021 18:52:38</t>
  </si>
  <si>
    <t>17.07.2021 20:28:09</t>
  </si>
  <si>
    <t>HAYALLİ TR-1 45-77-M00111_B_56396462_56396462</t>
  </si>
  <si>
    <t>AG Klemens Arızası</t>
  </si>
  <si>
    <t>17.07.2021 10:07:32</t>
  </si>
  <si>
    <t>17.07.2021 12:13:08</t>
  </si>
  <si>
    <t>GÜNEY DM 45-83-L00130_45-83-L00130_2356944</t>
  </si>
  <si>
    <t>17.07.2021 23:38:24</t>
  </si>
  <si>
    <t>18.07.2021 07:51:17</t>
  </si>
  <si>
    <t>SOMA DM-1 45-82-M00050_TR-7/2 M11_60207311</t>
  </si>
  <si>
    <t>17.07.2021 10:38:37</t>
  </si>
  <si>
    <t>17.07.2021 11:20:10</t>
  </si>
  <si>
    <t>M-2583 35-08-M02583_DAĞITIM TRAFOSU M-2583 M01_50035585</t>
  </si>
  <si>
    <t>17.07.2021 22:13:19</t>
  </si>
  <si>
    <t>18.07.2021 00:42:58</t>
  </si>
  <si>
    <t>KEMALİYE TR-10 45-73-M00156_45-73-M00156_2354014</t>
  </si>
  <si>
    <t>17.07.2021 21:12:00</t>
  </si>
  <si>
    <t>17.07.2021 22:25:55</t>
  </si>
  <si>
    <t>TEKELİ TR-2 35-22-M00232_35-22-M00232_2358990</t>
  </si>
  <si>
    <t>NH Altlık Arızası</t>
  </si>
  <si>
    <t>17.07.2021 14:22:23</t>
  </si>
  <si>
    <t>17.07.2021 15:43:42</t>
  </si>
  <si>
    <t>HACIBEY TR-6/A 45-73-M01161__72373726_72373726</t>
  </si>
  <si>
    <t>17.07.2021 22:59:21</t>
  </si>
  <si>
    <t>17.07.2021 23:45:07</t>
  </si>
  <si>
    <t>ELİFLİ TR-3 35-20-L00109_A_56407376_56407376</t>
  </si>
  <si>
    <t>17.07.2021 06:57:13</t>
  </si>
  <si>
    <t>17.07.2021 07:51:22</t>
  </si>
  <si>
    <t>K-488 35-04-K00488_C C3B_5784537</t>
  </si>
  <si>
    <t>17.07.2021 11:04:00</t>
  </si>
  <si>
    <t>17.07.2021 12:27:23</t>
  </si>
  <si>
    <t>ÇAĞLAYAN TR-1 35-15-L00742_950354231_950354231</t>
  </si>
  <si>
    <t>17.07.2021 17:57:00</t>
  </si>
  <si>
    <t>17.07.2021 21:33:35</t>
  </si>
  <si>
    <t>EMİRALEM TR-9 35-28-M00232_B_56357268_56357268</t>
  </si>
  <si>
    <t>17.07.2021 17:19:04</t>
  </si>
  <si>
    <t>17.07.2021 18:11:55</t>
  </si>
  <si>
    <t>KIRTEPE KÖK 35-29-L00055_KIRTEPE FİDERİ L03_72212742</t>
  </si>
  <si>
    <t>17.07.2021 19:59:04</t>
  </si>
  <si>
    <t>17.07.2021 20:18:57</t>
  </si>
  <si>
    <t>DEĞİRMENDERE DM 35-22-M00085_ÇAMÖNÜ - ATAKÖY M09_50066534</t>
  </si>
  <si>
    <t>17.07.2021 16:12:45</t>
  </si>
  <si>
    <t>17.07.2021 18:38:12</t>
  </si>
  <si>
    <t>DOĞANÇAY İM 35-04-A00004_KÖRFEZ EVLERİ K05_77533611</t>
  </si>
  <si>
    <t>17.07.2021 13:26:10</t>
  </si>
  <si>
    <t>17.07.2021 13:56:16</t>
  </si>
  <si>
    <t>TR-2/76 45-83-M00774_B TR1879B1B_48127145</t>
  </si>
  <si>
    <t>17.07.2021 18:43:53</t>
  </si>
  <si>
    <t>17.07.2021 21:02:56</t>
  </si>
  <si>
    <t>YENİFOÇA TR-38 35-23-M00038_950421427_950421427</t>
  </si>
  <si>
    <t>17.07.2021 19:35:51</t>
  </si>
  <si>
    <t>17.07.2021 23:42:00</t>
  </si>
  <si>
    <t>TR-60 ADAYOLU 35-19-L00060_966579387_966579387</t>
  </si>
  <si>
    <t>17.07.2021 00:18:19</t>
  </si>
  <si>
    <t>17.07.2021 01:28:20</t>
  </si>
  <si>
    <t>ARSLANLAR TM 35-26-A00004_TORBALI M20_2307690</t>
  </si>
  <si>
    <t>17.07.2021 13:56:24</t>
  </si>
  <si>
    <t>17.07.2021 15:16:47</t>
  </si>
  <si>
    <t>17.07.2021 15:58:27</t>
  </si>
  <si>
    <t>17.07.2021 17:32:25</t>
  </si>
  <si>
    <t>BAĞARASI TR-3 35-23-M00172_42067670_56366208_56366208</t>
  </si>
  <si>
    <t>17.07.2021 11:23:18</t>
  </si>
  <si>
    <t>17.07.2021 17:23:42</t>
  </si>
  <si>
    <t>TR-28 35-27-M00028_KOZLUDERE TR-29 M02_66129632</t>
  </si>
  <si>
    <t>17.07.2021 08:02:44</t>
  </si>
  <si>
    <t>17.07.2021 08:54:47</t>
  </si>
  <si>
    <t>17.07.2021 16:54:22</t>
  </si>
  <si>
    <t>17.07.2021 17:29:00</t>
  </si>
  <si>
    <t>YENİKÖY TR-1 45-79-M00223_B_56387293_56387293</t>
  </si>
  <si>
    <t>17.07.2021 14:46:43</t>
  </si>
  <si>
    <t>17.07.2021 17:04:24</t>
  </si>
  <si>
    <t>CERİTLER SAÇLIYOLU TR-4 35-31-L00479_ H_72255056</t>
  </si>
  <si>
    <t>17.07.2021 12:38:00</t>
  </si>
  <si>
    <t>17.07.2021 13:35:44</t>
  </si>
  <si>
    <t>MUSABEY TR-1 35-28-M00348_95000103240_95000103240</t>
  </si>
  <si>
    <t>17.07.2021 11:29:34</t>
  </si>
  <si>
    <t>17.07.2021 12:16:07</t>
  </si>
  <si>
    <t>17.07.2021 16:43:21</t>
  </si>
  <si>
    <t>17.07.2021 17:59:53</t>
  </si>
  <si>
    <t>L-44 İONİA OTEL ÖZEL 35-18-L00044Ö_ L01_2085360</t>
  </si>
  <si>
    <t>17.07.2021 16:43:37</t>
  </si>
  <si>
    <t>17.07.2021 19:11:57</t>
  </si>
  <si>
    <t>PELİTALAN TR-1 45-71-M01570_A_56385288_56385288</t>
  </si>
  <si>
    <t>17.07.2021 12:11:08</t>
  </si>
  <si>
    <t>17.07.2021 23:32:55</t>
  </si>
  <si>
    <t>GÜLBAHÇE TR-8 35-19-L00268_A_56376342_56376342</t>
  </si>
  <si>
    <t>17.07.2021 22:23:57</t>
  </si>
  <si>
    <t>17.07.2021 22:54:03</t>
  </si>
  <si>
    <t>DELEMENLER KÖK 45-73-M00490_HACIALİLER M03_2081976</t>
  </si>
  <si>
    <t>17.07.2021 19:20:24</t>
  </si>
  <si>
    <t>17.07.2021 19:21:04</t>
  </si>
  <si>
    <t>ALAÇATI TM 35-18-A00005_HatBaşıAyırıcı_53138388 M09_53138388</t>
  </si>
  <si>
    <t>17.07.2021 07:28:08</t>
  </si>
  <si>
    <t>17.07.2021 12:26:30</t>
  </si>
  <si>
    <t>GRUPKENT KÖK 35-30-M00200_GRUPKENT M02_72066321</t>
  </si>
  <si>
    <t>17.07.2021 08:06:58</t>
  </si>
  <si>
    <t>17.07.2021 12:53:00</t>
  </si>
  <si>
    <t>L-416 KAPALI SPOR SALONU 35-18-L00416_L-254 L01_72107108</t>
  </si>
  <si>
    <t>17.07.2021 23:21:01</t>
  </si>
  <si>
    <t>18.07.2021 00:17:23</t>
  </si>
  <si>
    <t>TR-2/30-A 45-72-L00060_B B01_65858048</t>
  </si>
  <si>
    <t>17.07.2021 11:46:15</t>
  </si>
  <si>
    <t>17.07.2021 18:57:53</t>
  </si>
  <si>
    <t>KAZIKLI SÜTÇÜLER TR-1 45-81-M00201_A_56402229_56402229</t>
  </si>
  <si>
    <t>17.07.2021 20:07:24</t>
  </si>
  <si>
    <t>17.07.2021 21:29:46</t>
  </si>
  <si>
    <t>ÇİFTLİK İM 35-18-A00003_HatBaşıAyırıcı_53138297 L12_53138297</t>
  </si>
  <si>
    <t>17.07.2021 04:10:46</t>
  </si>
  <si>
    <t>17.07.2021 06:12:10</t>
  </si>
  <si>
    <t>MURADİYE DM-5/6-B KÖK 45-71-M00632_DME İNŞAAT M01_72113794</t>
  </si>
  <si>
    <t>17.07.2021 10:36:33</t>
  </si>
  <si>
    <t>17.07.2021 17:53:02</t>
  </si>
  <si>
    <t>17.07.2021 06:37:54</t>
  </si>
  <si>
    <t>17.07.2021 07:02:23</t>
  </si>
  <si>
    <t>17.07.2021 22:40:00</t>
  </si>
  <si>
    <t>18.07.2021 02:37:00</t>
  </si>
  <si>
    <t>K-3613 35-01-K03613_911188945_911188945</t>
  </si>
  <si>
    <t>17.07.2021 17:59:10</t>
  </si>
  <si>
    <t>17.07.2021 21:53:46</t>
  </si>
  <si>
    <t>TR-1/40 45-83-M00040_TR-1/1 M03_2096925</t>
  </si>
  <si>
    <t>17.07.2021 05:50:14</t>
  </si>
  <si>
    <t>17.07.2021 07:09:42</t>
  </si>
  <si>
    <t>ÖZBEK TR-4 (TR-234) 35-19-M00233_35-19-M00233_77618832</t>
  </si>
  <si>
    <t>17.07.2021 20:48:41</t>
  </si>
  <si>
    <t>17.07.2021 21:27:38</t>
  </si>
  <si>
    <t>TAYTAN OFİS KÖK 45-78-M00314_ESKİ KABAZLI M015_60669734</t>
  </si>
  <si>
    <t>17.07.2021 10:45:14</t>
  </si>
  <si>
    <t>17.07.2021 14:44:54</t>
  </si>
  <si>
    <t>ALAŞEHİR TR-87 45-73-M00087_45-73-M00087_2351886</t>
  </si>
  <si>
    <t>17.07.2021 11:03:14</t>
  </si>
  <si>
    <t>17.07.2021 12:29:17</t>
  </si>
  <si>
    <t>TUFANLAR MAH. TR 45-77-L00164_45-77-L00164_2374726</t>
  </si>
  <si>
    <t>17.07.2021 13:30:14</t>
  </si>
  <si>
    <t>17.07.2021 14:33:14</t>
  </si>
  <si>
    <t>K-122 35-01-K00122_911120440_911120440</t>
  </si>
  <si>
    <t>17.07.2021 16:51:31</t>
  </si>
  <si>
    <t>17.07.2021 19:44:35</t>
  </si>
  <si>
    <t>ÖVEÇLİ KÖK 45-76-L00002_HatBaşıAyırıcı_53136493 L03_53136493</t>
  </si>
  <si>
    <t>17.07.2021 13:55:47</t>
  </si>
  <si>
    <t>17.07.2021 17:23:36</t>
  </si>
  <si>
    <t>ÇAVLU TR-1 KÖK 45-78-L00624_ L02_2327420</t>
  </si>
  <si>
    <t>17.07.2021 19:35:54</t>
  </si>
  <si>
    <t>17.07.2021 20:31:50</t>
  </si>
  <si>
    <t>TR-1-2/8 35-20-L00036_35-20-L00036_72371595</t>
  </si>
  <si>
    <t>17.07.2021 00:17:19</t>
  </si>
  <si>
    <t>17.07.2021 01:10:56</t>
  </si>
  <si>
    <t>FATMA ORMAN ÖZEL TR 35-27-L00169Ö_DIREK TIPI TRAFO HUCRESI H01_2052480</t>
  </si>
  <si>
    <t>17.07.2021 16:31:43</t>
  </si>
  <si>
    <t>17.07.2021 22:24:53</t>
  </si>
  <si>
    <t>YAĞCILAR TR-2 45-71-M01441_45-71-M01441_2358106</t>
  </si>
  <si>
    <t>17.07.2021 20:28:22</t>
  </si>
  <si>
    <t>18.07.2021 14:08:07</t>
  </si>
  <si>
    <t>YAHŞELLİ KÖK 35-28-M00293_HatBaşıAyırıcı_53133929 M01_53133929</t>
  </si>
  <si>
    <t>17.07.2021 10:02:39</t>
  </si>
  <si>
    <t>17.07.2021 11:19:01</t>
  </si>
  <si>
    <t>ELİFLİ TR-4 35-20-L00111_6049443_65507928_65507928</t>
  </si>
  <si>
    <t>17.07.2021 18:31:44</t>
  </si>
  <si>
    <t>17.07.2021 20:34:27</t>
  </si>
  <si>
    <t>M-163 35-18-M00163_7237732_56368805_56368805</t>
  </si>
  <si>
    <t>17.07.2021 12:47:20</t>
  </si>
  <si>
    <t>17.07.2021 17:11:16</t>
  </si>
  <si>
    <t>K-1782 35-02-K01782_D_56368532_56368532</t>
  </si>
  <si>
    <t>17.07.2021 19:08:22</t>
  </si>
  <si>
    <t>17.07.2021 19:58:56</t>
  </si>
  <si>
    <t>TR-276 GÜLBAHÇE 35-19-L00276_95000510062_95000510062</t>
  </si>
  <si>
    <t>17.07.2021 09:26:55</t>
  </si>
  <si>
    <t>17.07.2021 11:07:32</t>
  </si>
  <si>
    <t>DM-1/4 35-18-L00579_DAĞITIM TRAFO DM-1/4 L03_72046706</t>
  </si>
  <si>
    <t>17.07.2021 11:43:55</t>
  </si>
  <si>
    <t>AYRANCILAR DM-2/17 35-26-M01286_956627927_956627927</t>
  </si>
  <si>
    <t>17.07.2021 08:35:02</t>
  </si>
  <si>
    <t>17.07.2021 13:17:43</t>
  </si>
  <si>
    <t>KEMALİYE DM (TR-1) 45-73-M00150_ALAŞEHİR GİRİŞ PİYADELER KÖKDEN M08_66715924</t>
  </si>
  <si>
    <t>17.07.2021 08:05:44</t>
  </si>
  <si>
    <t>17.07.2021 08:45:17</t>
  </si>
  <si>
    <t>TİRE İM-DM-1 35-29-A00001_DM-1/51 M17_2059042</t>
  </si>
  <si>
    <t>17.07.2021 06:33:03</t>
  </si>
  <si>
    <t>17.07.2021 06:35:54</t>
  </si>
  <si>
    <t>_49207149_65510265_65510265</t>
  </si>
  <si>
    <t>17.07.2021 20:06:10</t>
  </si>
  <si>
    <t>17.07.2021 22:37:30</t>
  </si>
  <si>
    <t>TR-2/78 45-83-L00078_TR-2/78-1 L07_61345009</t>
  </si>
  <si>
    <t>17.07.2021 22:35:04</t>
  </si>
  <si>
    <t>17.07.2021 23:32:00</t>
  </si>
  <si>
    <t>DENİŞ TR-1 45-82-M00340_45-82-M00340_2377090</t>
  </si>
  <si>
    <t>17.07.2021 17:02:51</t>
  </si>
  <si>
    <t>17.07.2021 19:10:45</t>
  </si>
  <si>
    <t>TR-103 TARIMSAL SULAMA 45-80-M01103_45-80-M01103_2369267</t>
  </si>
  <si>
    <t>17.07.2021 09:51:11</t>
  </si>
  <si>
    <t>17.07.2021 11:14:43</t>
  </si>
  <si>
    <t>KARACAHİSAR TR-1 45-82-L00009_45-82-L00009_2375953</t>
  </si>
  <si>
    <t>17.07.2021 18:02:34</t>
  </si>
  <si>
    <t>17.07.2021 20:32:53</t>
  </si>
  <si>
    <t>17.07.2021 09:58:50</t>
  </si>
  <si>
    <t>17.07.2021 10:22:46</t>
  </si>
  <si>
    <t>L-425 BELLONA KABİN 35-18-L00425_12294394_56372915_56372915</t>
  </si>
  <si>
    <t>17.07.2021 10:49:23</t>
  </si>
  <si>
    <t>17.07.2021 15:11:21</t>
  </si>
  <si>
    <t>DM12/TR03 45-73-M00096_B_56401789_56401789</t>
  </si>
  <si>
    <t>17.07.2021 04:30:25</t>
  </si>
  <si>
    <t>17.07.2021 07:34:26</t>
  </si>
  <si>
    <t>KARGIN KÖK 45-71-M00095_KARGIN BAKIR HAT TURGUTLU YÖNÜ M05_2321771</t>
  </si>
  <si>
    <t>17.07.2021 10:14:00</t>
  </si>
  <si>
    <t>17.07.2021 10:44:22</t>
  </si>
  <si>
    <t>M-2556 35-02-M02556__79503512_79503512</t>
  </si>
  <si>
    <t>17.07.2021 20:12:11</t>
  </si>
  <si>
    <t>17.07.2021 21:26:25</t>
  </si>
  <si>
    <t>TR-2/102-1 45-83-L00310_48124667_56396339_56396339</t>
  </si>
  <si>
    <t>17.07.2021 15:42:11</t>
  </si>
  <si>
    <t>17.07.2021 17:32:45</t>
  </si>
  <si>
    <t>17.07.2021 19:29:06</t>
  </si>
  <si>
    <t>KAZANLI TR-1 35-15-L00964_B_56369331_56369331</t>
  </si>
  <si>
    <t>17.07.2021 16:50:02</t>
  </si>
  <si>
    <t>17.07.2021 18:44:36</t>
  </si>
  <si>
    <t>SEYDİKÖY İM 35-08-A00002_ATIFBEY M07_2034975</t>
  </si>
  <si>
    <t>17.07.2021 21:45:32</t>
  </si>
  <si>
    <t>17.07.2021 22:13:38</t>
  </si>
  <si>
    <t>K-1306 35-08-K01306_K-3749 K01_42865415</t>
  </si>
  <si>
    <t>17.07.2021 11:13:00</t>
  </si>
  <si>
    <t>17.07.2021 11:21:01</t>
  </si>
  <si>
    <t>OSMANCIK TR-1 35-29-L00514__72470127_72470127</t>
  </si>
  <si>
    <t>17.07.2021 16:29:51</t>
  </si>
  <si>
    <t>17.07.2021 20:10:52</t>
  </si>
  <si>
    <t>TR-1/43 45-83-M00043_TR-1/57 M05_2096932</t>
  </si>
  <si>
    <t>17.07.2021 07:42:00</t>
  </si>
  <si>
    <t>17.07.2021 07:57:00</t>
  </si>
  <si>
    <t>L-357 EGEM SAHİL SİT. 35-18-L00357_950441635_950441635</t>
  </si>
  <si>
    <t>17.07.2021 12:43:54</t>
  </si>
  <si>
    <t>17.07.2021 17:17:49</t>
  </si>
  <si>
    <t>DM-3/15 (ESKİ TR-2/71) 45-83-L00071__72374618_72374618</t>
  </si>
  <si>
    <t>17.07.2021 09:31:00</t>
  </si>
  <si>
    <t>17.07.2021 11:02:20</t>
  </si>
  <si>
    <t>BAHÇEARASI KÖYÜ TR-2 35-31-L00318_Ayırıcı H01_2050064</t>
  </si>
  <si>
    <t>17.07.2021 16:56:08</t>
  </si>
  <si>
    <t>18.07.2021 00:10:00</t>
  </si>
  <si>
    <t>BALIKLIOVA TR-5 35-19-L00374_956700415_956700415</t>
  </si>
  <si>
    <t>17.07.2021 10:27:46</t>
  </si>
  <si>
    <t>17.07.2021 12:05:36</t>
  </si>
  <si>
    <t>ARPADERE TR-1 35-24-M00083_35-24-M00083_2357352</t>
  </si>
  <si>
    <t>17.07.2021 21:04:08</t>
  </si>
  <si>
    <t>17.07.2021 23:28:59</t>
  </si>
  <si>
    <t>PAŞAKÖY TR-6 45-80-M00168_45-80-M00168_2372072</t>
  </si>
  <si>
    <t>17.07.2021 14:14:56</t>
  </si>
  <si>
    <t>17.07.2021 17:02:16</t>
  </si>
  <si>
    <t>DERBENT İM-DM 45-83-A00004_FABRİKALAR L06_2097157</t>
  </si>
  <si>
    <t>17.07.2021 11:05:27</t>
  </si>
  <si>
    <t>17.07.2021 11:14:04</t>
  </si>
  <si>
    <t>MURADİYE DM-5/8 KÖK 45-71-M00828_DM-4/20 M03_72087087</t>
  </si>
  <si>
    <t>17.07.2021 20:35:40</t>
  </si>
  <si>
    <t>17.07.2021 21:32:02</t>
  </si>
  <si>
    <t>TIRMANLAR TR-1 35-16-M00083_B_56394960_56394960</t>
  </si>
  <si>
    <t>17.07.2021 17:39:06</t>
  </si>
  <si>
    <t>17.07.2021 20:25:23</t>
  </si>
  <si>
    <t>K-2745 35-03-K02745_35-03-K02745_41968158</t>
  </si>
  <si>
    <t>17.07.2021 13:14:55</t>
  </si>
  <si>
    <t>17.07.2021 13:27:57</t>
  </si>
  <si>
    <t>K-2580 35-07-K02580_913249535_913249535</t>
  </si>
  <si>
    <t>17.07.2021 09:37:59</t>
  </si>
  <si>
    <t>17.07.2021 12:39:19</t>
  </si>
  <si>
    <t>ESAT ZENGİNOĞLU ÖZEL TR 45-71-M02291Ö_45-71-M02291Ö_2367977</t>
  </si>
  <si>
    <t>17.07.2021 07:01:31</t>
  </si>
  <si>
    <t>17.07.2021 11:23:35</t>
  </si>
  <si>
    <t>BAKLACI TR-2 45-73-M00525_B_56372725_56372725</t>
  </si>
  <si>
    <t>17.07.2021 22:44:53</t>
  </si>
  <si>
    <t>17.07.2021 23:48:15</t>
  </si>
  <si>
    <t>AKGEDİK TR-1 45-71-M01047_A_56395255_56395255</t>
  </si>
  <si>
    <t>17.07.2021 16:20:00</t>
  </si>
  <si>
    <t>17.07.2021 20:11:42</t>
  </si>
  <si>
    <t>ÇANDARLI TR-1 35-30-M00001_A_56362631_56362631</t>
  </si>
  <si>
    <t>17.07.2021 19:53:02</t>
  </si>
  <si>
    <t>17.07.2021 22:10:40</t>
  </si>
  <si>
    <t>TATAR DM 35-19-M00256_MORDOĞAN-1 ÇIKIŞ M13_2053776</t>
  </si>
  <si>
    <t>17.07.2021 12:06:01</t>
  </si>
  <si>
    <t>17.07.2021 15:04:15</t>
  </si>
  <si>
    <t>K-3100 35-02-K03100_C_56379052_56379052</t>
  </si>
  <si>
    <t>17.07.2021 06:47:54</t>
  </si>
  <si>
    <t>17.07.2021 09:21:59</t>
  </si>
  <si>
    <t>17.07.2021 12:33:44</t>
  </si>
  <si>
    <t>17.07.2021 13:26:00</t>
  </si>
  <si>
    <t>L-209 35-18-L00209_11896750_56374874_56374874</t>
  </si>
  <si>
    <t>17.07.2021 15:57:57</t>
  </si>
  <si>
    <t>17.07.2021 18:45:26</t>
  </si>
  <si>
    <t>K-4159 35-02-K04159_A_56382552_56382552</t>
  </si>
  <si>
    <t>17.07.2021 12:54:03</t>
  </si>
  <si>
    <t>17.07.2021 14:10:00</t>
  </si>
  <si>
    <t>17.07.2021 05:59:00</t>
  </si>
  <si>
    <t>17.07.2021 06:47:25</t>
  </si>
  <si>
    <t>YENİFOÇA TR-38 35-23-M00038_950421428_950421428</t>
  </si>
  <si>
    <t>17.07.2021 10:04:28</t>
  </si>
  <si>
    <t>18.07.2021 09:54:39</t>
  </si>
  <si>
    <t>17.07.2021 01:39:27</t>
  </si>
  <si>
    <t>17.07.2021 11:06:43</t>
  </si>
  <si>
    <t>KORUCUK-3 35-26-M00463_35-26-M00463_2362909</t>
  </si>
  <si>
    <t>17.07.2021 16:31:35</t>
  </si>
  <si>
    <t>17.07.2021 17:15:43</t>
  </si>
  <si>
    <t>TR-62 45-78-M00062_953301118_953301118</t>
  </si>
  <si>
    <t>17.07.2021 11:22:40</t>
  </si>
  <si>
    <t>17.07.2021 16:00:18</t>
  </si>
  <si>
    <t>AŞAĞIÇOBANİSA KÖK 45-71-M00096_HACIHALİLLER DM M08_2075962</t>
  </si>
  <si>
    <t>17.07.2021 08:57:44</t>
  </si>
  <si>
    <t>17.07.2021 08:58:04</t>
  </si>
  <si>
    <t>TEKELİ TR-3 35-22-M00233_A_56356915_56356915</t>
  </si>
  <si>
    <t>17.07.2021 19:27:14</t>
  </si>
  <si>
    <t>17.07.2021 20:36:33</t>
  </si>
  <si>
    <t>TORBALI DM 35-26-M00001_TR-5 M07_2056987</t>
  </si>
  <si>
    <t>17.07.2021 14:52:06</t>
  </si>
  <si>
    <t>17.07.2021 15:32:00</t>
  </si>
  <si>
    <t>MENEMEN TR-16 35-28-L00016_953384019_953384019</t>
  </si>
  <si>
    <t>17.07.2021 13:43:30</t>
  </si>
  <si>
    <t>17.07.2021 15:20:29</t>
  </si>
  <si>
    <t>DEREKÖY TR-3 45-72-L00460_B_56394649_56394649</t>
  </si>
  <si>
    <t>17.07.2021 10:01:16</t>
  </si>
  <si>
    <t>17.07.2021 11:45:44</t>
  </si>
  <si>
    <t>KÜÇÜKBÖLCEK TR-23 35-24-M00019_35-24-M00019_2363643</t>
  </si>
  <si>
    <t>17.07.2021 13:18:00</t>
  </si>
  <si>
    <t>17.07.2021 14:53:17</t>
  </si>
  <si>
    <t>_49207148_56403973_56403973</t>
  </si>
  <si>
    <t>17.07.2021 06:42:44</t>
  </si>
  <si>
    <t>17.07.2021 17:44:29</t>
  </si>
  <si>
    <t>CENKYERİ TR-3 45-82-M00251_45-82-M00251_2359207</t>
  </si>
  <si>
    <t>17.07.2021 23:01:18</t>
  </si>
  <si>
    <t>17.07.2021 23:48:03</t>
  </si>
  <si>
    <t>MENEMEN TR-39 35-28-L00039_A_56394159_56394159</t>
  </si>
  <si>
    <t>17.07.2021 08:21:00</t>
  </si>
  <si>
    <t>17.07.2021 09:14:22</t>
  </si>
  <si>
    <t>İSHAKÇELEBİ TR-4 45-80-M00151_A_56386900_56386900</t>
  </si>
  <si>
    <t>17.07.2021 14:02:17</t>
  </si>
  <si>
    <t>17.07.2021 17:58:36</t>
  </si>
  <si>
    <t>K-435 35-02-K00435_B_56363457_56363457</t>
  </si>
  <si>
    <t>17.07.2021 18:55:15</t>
  </si>
  <si>
    <t>17.07.2021 19:41:20</t>
  </si>
  <si>
    <t>PAYAMLI M-6 35-25-M00162_956637287_956637287</t>
  </si>
  <si>
    <t>17.07.2021 18:32:25</t>
  </si>
  <si>
    <t>17.07.2021 19:34:48</t>
  </si>
  <si>
    <t>DUALAR KÖK 45-82-M00126_DUALAR M02_72193840</t>
  </si>
  <si>
    <t>17.07.2021 14:57:51</t>
  </si>
  <si>
    <t>17.07.2021 16:14:57</t>
  </si>
  <si>
    <t>K-278 35-01-K00278_910476987_910476987</t>
  </si>
  <si>
    <t>17.07.2021 17:36:18</t>
  </si>
  <si>
    <t>17.07.2021 21:56:14</t>
  </si>
  <si>
    <t>SARIKAYA KÖK 35-31-L00284_İĞDELİ L01_2113777</t>
  </si>
  <si>
    <t>17.07.2021 15:37:34</t>
  </si>
  <si>
    <t>17.07.2021 15:38:34</t>
  </si>
  <si>
    <t>DM-4/2 45-72-M00614_TR-1/61 TR-1/62 TR-1/63 M03_79573860</t>
  </si>
  <si>
    <t>17.07.2021 12:55:44</t>
  </si>
  <si>
    <t>17.07.2021 18:30:20</t>
  </si>
  <si>
    <t>__72372244_72372244</t>
  </si>
  <si>
    <t>17.07.2021 17:50:00</t>
  </si>
  <si>
    <t>17.07.2021 19:26:34</t>
  </si>
  <si>
    <t>GÜLBAHÇE TR-17 (TR-279) 35-19-L00279_956695596_956695596</t>
  </si>
  <si>
    <t>17.07.2021 14:38:17</t>
  </si>
  <si>
    <t>17.07.2021 19:15:37</t>
  </si>
  <si>
    <t>ALANDAMLARI TR-3 45-75-M00131_45-75-M00131_2373199</t>
  </si>
  <si>
    <t>17.07.2021 17:28:25</t>
  </si>
  <si>
    <t>17.07.2021 18:50:21</t>
  </si>
  <si>
    <t>ÇAVUŞLAR TR-1 45-79-M00270_945564051_945564051</t>
  </si>
  <si>
    <t>17.07.2021 22:39:36</t>
  </si>
  <si>
    <t>18.07.2021 02:12:04</t>
  </si>
  <si>
    <t>M-212(DM-3/10) 35-09-M00212_35-09-M00212_42943281</t>
  </si>
  <si>
    <t>17.07.2021 17:31:26</t>
  </si>
  <si>
    <t>17.07.2021 20:30:55</t>
  </si>
  <si>
    <t>17.07.2021 07:51:08</t>
  </si>
  <si>
    <t>17.07.2021 10:34:17</t>
  </si>
  <si>
    <t>L-92 35-18-L00092_8676019_56374522_56374522</t>
  </si>
  <si>
    <t>17.07.2021 15:12:35</t>
  </si>
  <si>
    <t>17.07.2021 15:34:27</t>
  </si>
  <si>
    <t>17.07.2021 07:36:19</t>
  </si>
  <si>
    <t>17.07.2021 09:52:37</t>
  </si>
  <si>
    <t>SANDAL TR-4 45-77-M00008_945506345_945506345</t>
  </si>
  <si>
    <t>17.07.2021 22:14:13</t>
  </si>
  <si>
    <t>17.07.2021 23:15:13</t>
  </si>
  <si>
    <t>ALTINOLUK TR-9 35-31-L00441_ H_47775557</t>
  </si>
  <si>
    <t>17.07.2021 14:38:26</t>
  </si>
  <si>
    <t>17.07.2021 18:16:15</t>
  </si>
  <si>
    <t>KEMALİYE DM (TR-1) 45-73-M00150_İSMETİYE M02_66716001</t>
  </si>
  <si>
    <t>17.07.2021 18:47:44</t>
  </si>
  <si>
    <t>17.07.2021 19:31:34</t>
  </si>
  <si>
    <t>BAĞARASI TR-10 KÖK 35-23-M00179_ESKİİBAĞARASI M02_72143182</t>
  </si>
  <si>
    <t>17.07.2021 19:40:31</t>
  </si>
  <si>
    <t>17.07.2021 20:38:11</t>
  </si>
  <si>
    <t>UĞURLU KÖK 45-86-M00045_HatBaşıAyırıcı_53135438 M03_53135438</t>
  </si>
  <si>
    <t>17.07.2021 08:06:24</t>
  </si>
  <si>
    <t>17.07.2021 08:06:44</t>
  </si>
  <si>
    <t>M-60 CADDEPLUS AVM TR 35-18-M00060_DALYAN ARITMA L-180 (34.5) M04_66029755</t>
  </si>
  <si>
    <t>17.07.2021 23:20:02</t>
  </si>
  <si>
    <t>18.07.2021 14:42:20</t>
  </si>
  <si>
    <t>TR-2/76 45-83-M00774__72374539_72374539</t>
  </si>
  <si>
    <t>17.07.2021 17:16:00</t>
  </si>
  <si>
    <t>17.07.2021 18:36:48</t>
  </si>
  <si>
    <t>M-3439(YATIRIM REZERVE) 35-03-M03439_F f1b_5791527</t>
  </si>
  <si>
    <t>17.07.2021 19:57:32</t>
  </si>
  <si>
    <t>17.07.2021 21:58:23</t>
  </si>
  <si>
    <t>BAKIRÇAY YANI TR-1 35-24-M00034_35-24-M00034_2346952</t>
  </si>
  <si>
    <t>17.07.2021 17:59:18</t>
  </si>
  <si>
    <t>17.07.2021 20:18:15</t>
  </si>
  <si>
    <t>KAYMAKÇI TR-6 35-15-M00407__72373713_72373713</t>
  </si>
  <si>
    <t>17.07.2021 09:34:56</t>
  </si>
  <si>
    <t>17.07.2021 10:35:00</t>
  </si>
  <si>
    <t>AHMETLİ İM 45-84-A00001_HatBaşıAyırıcı_53134295 L17_53134295</t>
  </si>
  <si>
    <t>17.07.2021 10:15:00</t>
  </si>
  <si>
    <t>17.07.2021 11:31:35</t>
  </si>
  <si>
    <t>SUBATAN TR-10 35-15-L00351_35-15-L00351_61249405</t>
  </si>
  <si>
    <t>17.07.2021 20:45:14</t>
  </si>
  <si>
    <t>17.07.2021 23:48:07</t>
  </si>
  <si>
    <t>KARAKÖY TR-1 45-83-L00295_45-83-L00295_2356901</t>
  </si>
  <si>
    <t>17.07.2021 20:12:00</t>
  </si>
  <si>
    <t>17.07.2021 21:15:40</t>
  </si>
  <si>
    <t>TR-83 45-78-L00083_45-78-L00083_2361657</t>
  </si>
  <si>
    <t>17.07.2021 16:55:31</t>
  </si>
  <si>
    <t>17.07.2021 17:35:46</t>
  </si>
  <si>
    <t>HİSARLIK TR-2 35-20-L00468_955212722_955212722</t>
  </si>
  <si>
    <t>17.07.2021 19:34:42</t>
  </si>
  <si>
    <t>17.07.2021 22:56:47</t>
  </si>
  <si>
    <t>TİRE İM-DM-1 35-29-A00001_DM-1/66 M04_2059514</t>
  </si>
  <si>
    <t>17.07.2021 14:35:31</t>
  </si>
  <si>
    <t>17.07.2021 14:59:45</t>
  </si>
  <si>
    <t>K-2725 35-02-K02725_C_56382341_56382341</t>
  </si>
  <si>
    <t>17.07.2021 16:24:26</t>
  </si>
  <si>
    <t>17.07.2021 19:01:01</t>
  </si>
  <si>
    <t>MERSİNDERE TR-1 45-78-L00472_49319729_56387952_56387952</t>
  </si>
  <si>
    <t>17.07.2021 21:44:55</t>
  </si>
  <si>
    <t>K-482 KOMPETAN OTOMOTİV ÖZEL TR 35-02-K00482Ö_ K02_2066005</t>
  </si>
  <si>
    <t>17.07.2021 10:12:00</t>
  </si>
  <si>
    <t>17.07.2021 11:26:41</t>
  </si>
  <si>
    <t>TR-2 GÖLCÜKLER 35-22-M00002_D_56354004_56354004</t>
  </si>
  <si>
    <t>17.07.2021 14:54:13</t>
  </si>
  <si>
    <t>17.07.2021 16:35:16</t>
  </si>
  <si>
    <t>SULUDERE KÖK 35-31-L00057_SARISU L03_2328069</t>
  </si>
  <si>
    <t>17.07.2021 15:11:11</t>
  </si>
  <si>
    <t>17.07.2021 16:39:43</t>
  </si>
  <si>
    <t>L-428 35-18-L00428_950459948_950459948</t>
  </si>
  <si>
    <t>17.07.2021 09:17:26</t>
  </si>
  <si>
    <t>17.07.2021 19:29:18</t>
  </si>
  <si>
    <t>TR-93 MELTEM SİTESİ 35-19-L00093_956663326_956663326</t>
  </si>
  <si>
    <t>17.07.2021 12:35:01</t>
  </si>
  <si>
    <t>17.07.2021 15:36:44</t>
  </si>
  <si>
    <t>AVDAN TR-1 45-82-M00230_945534014_945534014</t>
  </si>
  <si>
    <t>17.07.2021 17:36:31</t>
  </si>
  <si>
    <t>17.07.2021 22:17:01</t>
  </si>
  <si>
    <t>TR-39 35-16-L00039_DE_56352690_56352690</t>
  </si>
  <si>
    <t>17.07.2021 17:54:39</t>
  </si>
  <si>
    <t>17.07.2021 21:31:39</t>
  </si>
  <si>
    <t>TIRAZLI KÖK 45-79-M00079_BAHARLAR M06_72036244</t>
  </si>
  <si>
    <t>17.07.2021 12:13:34</t>
  </si>
  <si>
    <t>17.07.2021 12:14:04</t>
  </si>
  <si>
    <t>L-376 PAZARYERİ 35-18-L00376_H h1_5950677</t>
  </si>
  <si>
    <t>17.07.2021 18:50:27</t>
  </si>
  <si>
    <t>17.07.2021 22:42:10</t>
  </si>
  <si>
    <t>AYASKENT DM-2 (TR-1) 35-16-M00011_ÖZBATILILAR BELEDİYE-AZİZİYE-PAŞAKÖY M05_72045877</t>
  </si>
  <si>
    <t>17.07.2021 07:25:54</t>
  </si>
  <si>
    <t>17.07.2021 07:27:04</t>
  </si>
  <si>
    <t>FERİZLER SULAMA TR-6 35-16-M00308_DIREK TIPI TRAFO HUCRESI H01_2041018</t>
  </si>
  <si>
    <t>OG Kablo Başlığı Arızası</t>
  </si>
  <si>
    <t>17.07.2021 07:59:13</t>
  </si>
  <si>
    <t>17.07.2021 19:34:23</t>
  </si>
  <si>
    <t>K-2436 35-04-K02436_912498746_912498746</t>
  </si>
  <si>
    <t>17.07.2021 08:28:25</t>
  </si>
  <si>
    <t>17.07.2021 16:56:54</t>
  </si>
  <si>
    <t>M-3090(YATIRIM REZERVE) 35-09-M03090_A a1b_5866750</t>
  </si>
  <si>
    <t>17.07.2021 16:06:01</t>
  </si>
  <si>
    <t>17.07.2021 18:28:34</t>
  </si>
  <si>
    <t>L-103 35-18-L00103_B_56378199_56378199</t>
  </si>
  <si>
    <t>17.07.2021 14:31:37</t>
  </si>
  <si>
    <t>17.07.2021 15:00:30</t>
  </si>
  <si>
    <t>17.07.2021 21:09:03</t>
  </si>
  <si>
    <t>17.07.2021 22:40:56</t>
  </si>
  <si>
    <t>17.07.2021 06:28:42</t>
  </si>
  <si>
    <t>17.07.2021 12:36:32</t>
  </si>
  <si>
    <t>BAHADIRLAR TR-5 45-79-M00114_A_56381973_56381973</t>
  </si>
  <si>
    <t>17.07.2021 15:21:42</t>
  </si>
  <si>
    <t>17.07.2021 18:14:02</t>
  </si>
  <si>
    <t>AŞAĞI KAYAPINAR TR-1 45-71-M01004_45-71-M01004_2355327</t>
  </si>
  <si>
    <t>17.07.2021 15:08:04</t>
  </si>
  <si>
    <t>17.07.2021 19:18:00</t>
  </si>
  <si>
    <t>ENVER ÖZTÜRK VE ARK. TARIMSAL SULAMA 45-72-L00594_DIREK TIPI TRAFO HUCRESI H01_2104596</t>
  </si>
  <si>
    <t>17.07.2021 09:39:01</t>
  </si>
  <si>
    <t>17.07.2021 15:16:38</t>
  </si>
  <si>
    <t>ÜÇYOL KÖK 45-82-M00128_URUZLAR GES M06_2329339</t>
  </si>
  <si>
    <t>17.07.2021 13:04:24</t>
  </si>
  <si>
    <t>17.07.2021 14:47:50</t>
  </si>
  <si>
    <t>URLA TM-1 35-19-A00004_ALAÇATI-1 M02_2313932</t>
  </si>
  <si>
    <t>17.07.2021 08:28:34</t>
  </si>
  <si>
    <t>17.07.2021 08:51:00</t>
  </si>
  <si>
    <t>17.07.2021 11:31:34</t>
  </si>
  <si>
    <t>17.07.2021 13:54:28</t>
  </si>
  <si>
    <t>L-428 35-18-L00428_35-18-L00428_2356820</t>
  </si>
  <si>
    <t>17.07.2021 16:47:04</t>
  </si>
  <si>
    <t>17.07.2021 19:25:05</t>
  </si>
  <si>
    <t>YAZIBAŞI DM-3 35-26-M00764_ANADOLU YEM M02_2335683</t>
  </si>
  <si>
    <t>17.07.2021 19:54:05</t>
  </si>
  <si>
    <t>17.07.2021 21:15:38</t>
  </si>
  <si>
    <t>DM-5/TR-4 (ESKİ TR-36) 35-26-M01365_K G03_57783039</t>
  </si>
  <si>
    <t>17.07.2021 16:29:40</t>
  </si>
  <si>
    <t>17.07.2021 17:41:43</t>
  </si>
  <si>
    <t>ARMUTLU İM 35-27-A00001_KIZILCA L05_2050859</t>
  </si>
  <si>
    <t>17.07.2021 14:02:02</t>
  </si>
  <si>
    <t>17.07.2021 14:05:50</t>
  </si>
  <si>
    <t>K-77 35-01-K00077_A_56376423_56376423</t>
  </si>
  <si>
    <t>17.07.2021 12:15:57</t>
  </si>
  <si>
    <t>17.07.2021 13:16:15</t>
  </si>
  <si>
    <t>ALTINKÖY DUMANDAMLARI TR-1 45-81-M00118_B_56399514_56399514</t>
  </si>
  <si>
    <t>AG Hatta Yabancı Cisim</t>
  </si>
  <si>
    <t>17.07.2021 13:17:46</t>
  </si>
  <si>
    <t>17.07.2021 14:22:29</t>
  </si>
  <si>
    <t>M-2431 35-02-M02431_99647083_99647083</t>
  </si>
  <si>
    <t>17.07.2021 02:49:18</t>
  </si>
  <si>
    <t>17.07.2021 03:30:07</t>
  </si>
  <si>
    <t>17.07.2021 13:50:36</t>
  </si>
  <si>
    <t>17.07.2021 15:01:33</t>
  </si>
  <si>
    <t>MURADİYE TR-10 45-71-M02143_C_60984290_60984290</t>
  </si>
  <si>
    <t>17.07.2021 00:36:52</t>
  </si>
  <si>
    <t>17.07.2021 03:08:02</t>
  </si>
  <si>
    <t>KALEMLİ TR-1 45-71-M01533_43109910_56388855_56388855</t>
  </si>
  <si>
    <t>17.07.2021 10:05:57</t>
  </si>
  <si>
    <t>17.07.2021 13:38:14</t>
  </si>
  <si>
    <t>KABAKLAR TR-1 45-81-M00224_DIREK TIPI TRAFO HUCRESI H01_2087038</t>
  </si>
  <si>
    <t>17.07.2021 07:22:16</t>
  </si>
  <si>
    <t>17.07.2021 09:24:41</t>
  </si>
  <si>
    <t>KÜNER TR-3 35-22-M00226_955282020_955282020</t>
  </si>
  <si>
    <t>17.07.2021 13:15:56</t>
  </si>
  <si>
    <t>17.07.2021 14:21:24</t>
  </si>
  <si>
    <t>PANCAR KÖK 35-26-M00891_PANCAR ŞEHİR M01_2302861</t>
  </si>
  <si>
    <t>17.07.2021 18:22:44</t>
  </si>
  <si>
    <t>17.07.2021 18:57:52</t>
  </si>
  <si>
    <t>HATUNDERE TR-1 35-28-M00471_35-28-M00471_2374951</t>
  </si>
  <si>
    <t>17.07.2021 15:37:14</t>
  </si>
  <si>
    <t>17.07.2021 16:21:53</t>
  </si>
  <si>
    <t>AŞAĞIÇOBANİSA KÖK 45-71-M00096_AŞAĞIÇOBANİSA TR-3 M06_2321776</t>
  </si>
  <si>
    <t>17.07.2021 20:37:04</t>
  </si>
  <si>
    <t>MURADİYE DM-5/6 KÖK 45-71-M00245_DM-5/6-C M04_72097658</t>
  </si>
  <si>
    <t>17.07.2021 09:08:00</t>
  </si>
  <si>
    <t>17.07.2021 09:11:51</t>
  </si>
  <si>
    <t>TR-1/14 45-72-M00014_45-72-M00014_66509402</t>
  </si>
  <si>
    <t>17.07.2021 19:13:41</t>
  </si>
  <si>
    <t>17.07.2021 19:50:48</t>
  </si>
  <si>
    <t>L-404 35-18-L00404_10583565 e1_5954285</t>
  </si>
  <si>
    <t>17.07.2021 12:50:54</t>
  </si>
  <si>
    <t>17.07.2021 15:31:34</t>
  </si>
  <si>
    <t>L-193 ESENEVLER 35-18-L00193_950443006_950443006</t>
  </si>
  <si>
    <t>17.07.2021 09:29:03</t>
  </si>
  <si>
    <t>17.07.2021 11:05:22</t>
  </si>
  <si>
    <t>TORBALI DM 35-26-M00001_TR-53/TR-54 M08_2056985</t>
  </si>
  <si>
    <t>17.07.2021 15:28:25</t>
  </si>
  <si>
    <t>17.07.2021 15:28:46</t>
  </si>
  <si>
    <t>BODAMAS TR-3 45-75-M00299_B_56397893_56397893</t>
  </si>
  <si>
    <t>17.07.2021 20:09:39</t>
  </si>
  <si>
    <t>17.07.2021 21:41:39</t>
  </si>
  <si>
    <t>KARAKUYU KÖK 35-26-M00437_KÖYLER KORUCUK M06_66057229</t>
  </si>
  <si>
    <t>17.07.2021 06:25:06</t>
  </si>
  <si>
    <t>17.07.2021 07:54:13</t>
  </si>
  <si>
    <t>GÜMÜLDÜR M-50 35-25-M00050_966818828_966818828</t>
  </si>
  <si>
    <t>17.07.2021 14:06:28</t>
  </si>
  <si>
    <t>17.07.2021 14:31:24</t>
  </si>
  <si>
    <t>TR-1/76 45-72-M00076_B_56392681_56392681</t>
  </si>
  <si>
    <t>17.07.2021 19:04:14</t>
  </si>
  <si>
    <t>17.07.2021 22:17:54</t>
  </si>
  <si>
    <t>M-1335 KAYADİBİ KÖK 35-02-M01335_M-1157 KARAÇAM M05_2319919</t>
  </si>
  <si>
    <t>17.07.2021 08:17:12</t>
  </si>
  <si>
    <t>17.07.2021 08:23:35</t>
  </si>
  <si>
    <t>TR-34 35-30-L00034_B_56398342_56398342</t>
  </si>
  <si>
    <t>17.07.2021 18:39:59</t>
  </si>
  <si>
    <t>17.07.2021 20:31:37</t>
  </si>
  <si>
    <t>17.07.2021 19:00:51</t>
  </si>
  <si>
    <t>17.07.2021 21:55:23</t>
  </si>
  <si>
    <t>TR-2/81 45-83-L00081_DIREK TIPI TRAFO HUCRESI H01_2102980</t>
  </si>
  <si>
    <t>17.07.2021 19:02:17</t>
  </si>
  <si>
    <t>17.07.2021 23:42:31</t>
  </si>
  <si>
    <t>KILAVUZLAR KÖK 45-74-M00198_HatBaşıAyırıcı_53135297 M02_53135297</t>
  </si>
  <si>
    <t>17.07.2021 14:15:08</t>
  </si>
  <si>
    <t>17.07.2021 16:02:59</t>
  </si>
  <si>
    <t>TİRE DM-2 35-29-M00002_DM-1/23 M16_2060791</t>
  </si>
  <si>
    <t>17.07.2021 18:10:04</t>
  </si>
  <si>
    <t>17.07.2021 19:00:00</t>
  </si>
  <si>
    <t>L-286 35-18-L00286_A_56368456_56368456</t>
  </si>
  <si>
    <t>17.07.2021 15:23:09</t>
  </si>
  <si>
    <t>17.07.2021 19:27:17</t>
  </si>
  <si>
    <t>BAŞIBÜYÜK KÖK 45-77-L00158_BALIBEY ÇIKIŞ L06_61353348</t>
  </si>
  <si>
    <t>17.07.2021 17:27:25</t>
  </si>
  <si>
    <t>17.07.2021 17:27:54</t>
  </si>
  <si>
    <t>BADINCA KÖK 45-73-M00341_EVRENLİ KÖK M03_75912950</t>
  </si>
  <si>
    <t>17.07.2021 07:48:04</t>
  </si>
  <si>
    <t>17.07.2021 07:48:34</t>
  </si>
  <si>
    <t>MERSİNLİ TR-4 45-78-M00938_B_56387749_56387749</t>
  </si>
  <si>
    <t>17.07.2021 18:27:46</t>
  </si>
  <si>
    <t>17.07.2021 19:14:03</t>
  </si>
  <si>
    <t>YENİCEKÖY TR-2 45-72-L00183_956483803_956483803</t>
  </si>
  <si>
    <t>17.07.2021 20:52:11</t>
  </si>
  <si>
    <t>BOZDAĞ TR-12 35-15-L00299_950406797_950406797</t>
  </si>
  <si>
    <t>17.07.2021 11:14:00</t>
  </si>
  <si>
    <t>17.07.2021 13:49:32</t>
  </si>
  <si>
    <t>YUKARI KIZILCA TR-5 35-27-L00341_DIREK TIPI TRAFO HUCRESI H01_2120535</t>
  </si>
  <si>
    <t>17.07.2021 16:25:59</t>
  </si>
  <si>
    <t>17.07.2021 19:03:57</t>
  </si>
  <si>
    <t>YUSUFLU TR-5 35-20-L00236_5828484_56374636_56374636</t>
  </si>
  <si>
    <t>17.07.2021 19:12:00</t>
  </si>
  <si>
    <t>17.07.2021 20:23:35</t>
  </si>
  <si>
    <t>M-212(DM-3/10) 35-09-M00212_TRAFO M04_42943247</t>
  </si>
  <si>
    <t>17.07.2021 20:26:32</t>
  </si>
  <si>
    <t>17.07.2021 22:09:51</t>
  </si>
  <si>
    <t>OKLUİSA KÖK 45-81-M00046_HatBaşıAyırıcı_53135349 M05_53135349</t>
  </si>
  <si>
    <t>17.07.2021 08:14:24</t>
  </si>
  <si>
    <t>17.07.2021 08:15:04</t>
  </si>
  <si>
    <t>L-331 DENİZKENT 35-18-L00331_6905079_56357224_56357224</t>
  </si>
  <si>
    <t>17.07.2021 19:46:16</t>
  </si>
  <si>
    <t>17.07.2021 23:27:25</t>
  </si>
  <si>
    <t>URGANLI TR-4 45-83-M00554_MERA M03_2328740</t>
  </si>
  <si>
    <t>17.07.2021 08:37:23</t>
  </si>
  <si>
    <t>17.07.2021 10:44:40</t>
  </si>
  <si>
    <t>AZMAK MAHALLESİ TR-22 35-21-L00127_B_56373247_56373247</t>
  </si>
  <si>
    <t>17.07.2021 12:52:27</t>
  </si>
  <si>
    <t>17.07.2021 15:37:36</t>
  </si>
  <si>
    <t>M-1309 35-02-M01309_M-338 RASATANE M04_2324279</t>
  </si>
  <si>
    <t>17.07.2021 09:58:00</t>
  </si>
  <si>
    <t>17.07.2021 12:05:03</t>
  </si>
  <si>
    <t>YOĞURTÇULAR TR-1 35-26-M00777_35-26-M00777_2364269</t>
  </si>
  <si>
    <t>17.07.2021 20:51:04</t>
  </si>
  <si>
    <t>17.07.2021 21:35:59</t>
  </si>
  <si>
    <t>KAYAPINAR TR-1 45-71-M00963_A_56399240_56399240</t>
  </si>
  <si>
    <t>17.07.2021 12:08:12</t>
  </si>
  <si>
    <t>17.07.2021 23:46:31</t>
  </si>
  <si>
    <t>MURADİYE DM-5/7 KÖK 45-71-M00594_MURADİYE DM-5/17 M04_2336445</t>
  </si>
  <si>
    <t>17.07.2021 04:30:57</t>
  </si>
  <si>
    <t>17.07.2021 09:27:27</t>
  </si>
  <si>
    <t>GRUPKENT TR-1 35-30-M00203_C_56362655_56362655</t>
  </si>
  <si>
    <t>17.07.2021 12:54:24</t>
  </si>
  <si>
    <t>17.07.2021 14:47:49</t>
  </si>
  <si>
    <t>K-3016 35-03-K03016_A_56365587_56365587</t>
  </si>
  <si>
    <t>17.07.2021 21:06:42</t>
  </si>
  <si>
    <t>17.07.2021 22:37:19</t>
  </si>
  <si>
    <t>HAVUZBAŞI TR-1 35-20-L00211_955195891_955195891</t>
  </si>
  <si>
    <t>17.07.2021 16:18:18</t>
  </si>
  <si>
    <t>17.07.2021 19:30:18</t>
  </si>
  <si>
    <t>L-10 KARADAĞ DM 35-18-L00010_TOTAL ÇIKIŞ L03_72054839</t>
  </si>
  <si>
    <t>17.07.2021 06:42:04</t>
  </si>
  <si>
    <t>17.07.2021 09:14:19</t>
  </si>
  <si>
    <t>KİLLİK TR-1 45-81-M00138_C_56400873_56400873</t>
  </si>
  <si>
    <t>17.07.2021 15:01:26</t>
  </si>
  <si>
    <t>17.07.2021 17:07:48</t>
  </si>
  <si>
    <t>L-404 35-18-L00404_8504865 c1_5957852</t>
  </si>
  <si>
    <t>17.07.2021 06:53:00</t>
  </si>
  <si>
    <t>17.07.2021 07:49:29</t>
  </si>
  <si>
    <t>17.07.2021 15:00:00</t>
  </si>
  <si>
    <t>17.07.2021 15:32:09</t>
  </si>
  <si>
    <t>M-2813 35-03-M02813_95000008604_95000008604</t>
  </si>
  <si>
    <t>17.07.2021 16:36:11</t>
  </si>
  <si>
    <t>17.07.2021 19:16:19</t>
  </si>
  <si>
    <t>EĞERCİ TR-1 35-26-L00167_956605547_956605547</t>
  </si>
  <si>
    <t>17.07.2021 08:43:53</t>
  </si>
  <si>
    <t>17.07.2021 10:58:50</t>
  </si>
  <si>
    <t>İTOB DM 35-22-M00089_TEKELİ SULAMA M08_2328011</t>
  </si>
  <si>
    <t>17.07.2021 09:13:48</t>
  </si>
  <si>
    <t>17.07.2021 10:05:23</t>
  </si>
  <si>
    <t>17.07.2021 23:40:54</t>
  </si>
  <si>
    <t>18.07.2021 01:33:38</t>
  </si>
  <si>
    <t>DM-3/27 (KÜTÜPHANE) 45-71-M00078_C_56398006_56398006</t>
  </si>
  <si>
    <t>17.07.2021 18:30:00</t>
  </si>
  <si>
    <t>17.07.2021 22:15:53</t>
  </si>
  <si>
    <t>TR-21 TARIMSAL SULAMA 45-80-M01021_45-80-M01021_2351103</t>
  </si>
  <si>
    <t>17.07.2021 07:49:17</t>
  </si>
  <si>
    <t>17.07.2021 09:48:48</t>
  </si>
  <si>
    <t>TR-5 35-26-M00005_TR-4/TR-5-1 M04_72401110</t>
  </si>
  <si>
    <t>17.07.2021 16:21:34</t>
  </si>
  <si>
    <t>17.07.2021 17:50:12</t>
  </si>
  <si>
    <t>SEFER YILDIZ TR 35-26-L00080_DIREK TIPI TRAFO HUCRESI H01_2043810</t>
  </si>
  <si>
    <t>17.07.2021 21:39:34</t>
  </si>
  <si>
    <t>17.07.2021 22:31:32</t>
  </si>
  <si>
    <t>DM-1/23 35-29-M00023_35-29-M00023_2356538</t>
  </si>
  <si>
    <t>AG Direk Değişimi</t>
  </si>
  <si>
    <t>17.07.2021 14:22:44</t>
  </si>
  <si>
    <t>17.07.2021 15:02:57</t>
  </si>
  <si>
    <t>17.07.2021 21:01:35</t>
  </si>
  <si>
    <t>17.07.2021 22:41:54</t>
  </si>
  <si>
    <t>M-263 35-09-M00263_M-347 M03_47547818</t>
  </si>
  <si>
    <t>17.07.2021 10:22:00</t>
  </si>
  <si>
    <t>ÖDEMİŞ TM-2 35-15-A00005_OSMANTEPE M19_2334264</t>
  </si>
  <si>
    <t>17.07.2021 06:14:00</t>
  </si>
  <si>
    <t>17.07.2021 07:00:40</t>
  </si>
  <si>
    <t>BALABAN TARIMSAL SULAMA TR-2 35-16-M00176_35-16-M00176_2347110</t>
  </si>
  <si>
    <t>17.07.2021 17:38:42</t>
  </si>
  <si>
    <t>17.07.2021 23:04:16</t>
  </si>
  <si>
    <t>SOMA DM-1 45-82-M00050_TR-1 M12_60207310</t>
  </si>
  <si>
    <t>17.07.2021 10:38:38</t>
  </si>
  <si>
    <t>17.07.2021 10:39:36</t>
  </si>
  <si>
    <t>DEĞİRMENDERE DM 35-22-M00085_ÇAMÖNÜ - ATAKÖY M09_50066612</t>
  </si>
  <si>
    <t>17.07.2021 11:44:10</t>
  </si>
  <si>
    <t>17.07.2021 13:06:49</t>
  </si>
  <si>
    <t>KARGIN KÖK 45-71-M00095_KARGIN BAKIR HAT TURGUTLU YÖNÜ M05_2076269</t>
  </si>
  <si>
    <t>17.07.2021 05:13:04</t>
  </si>
  <si>
    <t>17.07.2021 07:44:13</t>
  </si>
  <si>
    <t>DM-5/TR-5 (TR-56) 35-26-M00056_956620480_956620480</t>
  </si>
  <si>
    <t>17.07.2021 17:36:00</t>
  </si>
  <si>
    <t>17.07.2021 18:17:40</t>
  </si>
  <si>
    <t>ASNUR SİTESİ TR 35-30-M00117_955328160_955328160</t>
  </si>
  <si>
    <t>17.07.2021 15:03:25</t>
  </si>
  <si>
    <t>17.07.2021 18:41:05</t>
  </si>
  <si>
    <t>M-326 35-03-M00326__72373933_72373933</t>
  </si>
  <si>
    <t>17.07.2021 23:04:22</t>
  </si>
  <si>
    <t>18.07.2021 00:21:07</t>
  </si>
  <si>
    <t>L-388 35-18-L00388_950450323_950450323</t>
  </si>
  <si>
    <t>17.07.2021 18:02:00</t>
  </si>
  <si>
    <t>17.07.2021 21:55:54</t>
  </si>
  <si>
    <t>ÖRTÜLÜ TR 1 35-24-M00098_955224993_955224993</t>
  </si>
  <si>
    <t>17.07.2021 08:14:20</t>
  </si>
  <si>
    <t>17.07.2021 10:22:35</t>
  </si>
  <si>
    <t>L-201 METAŞ 35-18-L00201_8028617_60983471_60983471</t>
  </si>
  <si>
    <t>17.07.2021 19:54:26</t>
  </si>
  <si>
    <t>17.07.2021 21:27:16</t>
  </si>
  <si>
    <t>GRUPKENT KÖK 35-30-M00200_DİKİLİ İM 34,5 M04_72066253</t>
  </si>
  <si>
    <t>17.07.2021 07:55:34</t>
  </si>
  <si>
    <t>17.07.2021 08:11:00</t>
  </si>
  <si>
    <t>TOKİ TR-1 45-83-M00826__72410726_72410726</t>
  </si>
  <si>
    <t>17.07.2021 12:44:41</t>
  </si>
  <si>
    <t>17.07.2021 14:55:34</t>
  </si>
  <si>
    <t>FOÇA JANDARMA ALAYI KÖK 35-23-M00240_YENİFOÇA 7.JANDARMA ÖZEL M02_72144109</t>
  </si>
  <si>
    <t>17.07.2021 12:18:01</t>
  </si>
  <si>
    <t>17.07.2021 13:48:00</t>
  </si>
  <si>
    <t>L-426 ESKİ GARAJ 35-18-L00426_A a1_5945316</t>
  </si>
  <si>
    <t>17.07.2021 02:04:55</t>
  </si>
  <si>
    <t>17.07.2021 02:33:18</t>
  </si>
  <si>
    <t>DM-5/1 45-71-M02283_95000536551_95000536551</t>
  </si>
  <si>
    <t>17.07.2021 18:11:00</t>
  </si>
  <si>
    <t>17.07.2021 19:03:42</t>
  </si>
  <si>
    <t>TR-2/27 45-83-L00027_955147394_955147394</t>
  </si>
  <si>
    <t>17.07.2021 21:56:00</t>
  </si>
  <si>
    <t>18.07.2021 02:57:19</t>
  </si>
  <si>
    <t>DM-1 45-71-M00001_DM-8 M09_2050179</t>
  </si>
  <si>
    <t>17.07.2021 08:56:25</t>
  </si>
  <si>
    <t>17.07.2021 09:49:24</t>
  </si>
  <si>
    <t>AŞAĞIKIRIKLAR DM 35-16-M00448_TOPÇAM M05_2115968</t>
  </si>
  <si>
    <t>17.07.2021 01:36:34</t>
  </si>
  <si>
    <t>17.07.2021 01:42:27</t>
  </si>
  <si>
    <t>TR-39 35-27-M00039_A_56356538_56356538</t>
  </si>
  <si>
    <t>17.07.2021 16:37:33</t>
  </si>
  <si>
    <t>17.07.2021 17:37:45</t>
  </si>
  <si>
    <t>K-4559 35-02-K04559_C_56358920_56358920</t>
  </si>
  <si>
    <t>17.07.2021 12:34:20</t>
  </si>
  <si>
    <t>17.07.2021 14:45:14</t>
  </si>
  <si>
    <t>_B_56401634_56401634</t>
  </si>
  <si>
    <t>17.07.2021 14:39:14</t>
  </si>
  <si>
    <t>17.07.2021 18:49:49</t>
  </si>
  <si>
    <t>M-11 GERMİYAN 35-18-M00011_950441970_950441970</t>
  </si>
  <si>
    <t>17.07.2021 19:18:35</t>
  </si>
  <si>
    <t>ÇATALCA TR-2 35-22-M00268_955290790_955290790</t>
  </si>
  <si>
    <t>17.07.2021 17:30:32</t>
  </si>
  <si>
    <t>17.07.2021 19:28:15</t>
  </si>
  <si>
    <t>17.07.2021 17:35:00</t>
  </si>
  <si>
    <t>17.07.2021 19:24:37</t>
  </si>
  <si>
    <t>SÜTÇÜLER TR-1 35-27-M00408_954899338_954899338</t>
  </si>
  <si>
    <t>17.07.2021 10:27:55</t>
  </si>
  <si>
    <t>17.07.2021 13:26:28</t>
  </si>
  <si>
    <t>K-2745 35-03-K02745_E_56365378_56365378</t>
  </si>
  <si>
    <t>17.07.2021 11:02:53</t>
  </si>
  <si>
    <t>17.07.2021 13:23:27</t>
  </si>
  <si>
    <t>K-718 35-01-K00718_C_56374009_56374009</t>
  </si>
  <si>
    <t>17.07.2021 21:29:42</t>
  </si>
  <si>
    <t>18.07.2021 02:00:31</t>
  </si>
  <si>
    <t>YAĞCILLI TR-3 45-82-M00329_A_56386845_56386845</t>
  </si>
  <si>
    <t>17.07.2021 17:56:00</t>
  </si>
  <si>
    <t>17.07.2021 21:47:55</t>
  </si>
  <si>
    <t>SUBAŞI-5 35-26-L00332_9320899_56358280_56358280</t>
  </si>
  <si>
    <t>17.07.2021 14:23:09</t>
  </si>
  <si>
    <t>17.07.2021 18:32:01</t>
  </si>
  <si>
    <t>K-2 35-01-K00002_G_60983263_60983263</t>
  </si>
  <si>
    <t>17.07.2021 18:14:48</t>
  </si>
  <si>
    <t>17.07.2021 20:32:30</t>
  </si>
  <si>
    <t>HACIRAHMANLI TR-1 KÖK 45-80-M00070_İSHAKÇELEBİ M04_72197629</t>
  </si>
  <si>
    <t>17.07.2021 05:57:15</t>
  </si>
  <si>
    <t>17.07.2021 06:39:03</t>
  </si>
  <si>
    <t>TR-166 35-15-L00166_48863784_56379921_56379921</t>
  </si>
  <si>
    <t>17.07.2021 21:31:00</t>
  </si>
  <si>
    <t>17.07.2021 22:11:15</t>
  </si>
  <si>
    <t>TR-2/121 45-83-M00715_48122543_56388332_56388332</t>
  </si>
  <si>
    <t>17.07.2021 17:15:10</t>
  </si>
  <si>
    <t>17.07.2021 19:19:49</t>
  </si>
  <si>
    <t>L-331 DENİZKENT 35-18-L00331_11824725_56407426_56407426</t>
  </si>
  <si>
    <t>17.07.2021 15:11:14</t>
  </si>
  <si>
    <t>17.07.2021 18:17:06</t>
  </si>
  <si>
    <t>17.07.2021 16:19:23</t>
  </si>
  <si>
    <t>17.07.2021 21:01:08</t>
  </si>
  <si>
    <t>L-426 ESKİ GARAJ 35-18-L00426_949674095_949674095</t>
  </si>
  <si>
    <t>17.07.2021 09:37:41</t>
  </si>
  <si>
    <t>17.07.2021 11:36:06</t>
  </si>
  <si>
    <t>M-850 KARAÇAM KÖK 35-02-M00850_HatBaşıAyırıcı_53137807 M05_53137807</t>
  </si>
  <si>
    <t>17.07.2021 08:17:00</t>
  </si>
  <si>
    <t>17.07.2021 10:19:00</t>
  </si>
  <si>
    <t>L-393 YENİ OKUL 35-18-L00393_C c1_5962283</t>
  </si>
  <si>
    <t>17.07.2021 19:55:10</t>
  </si>
  <si>
    <t>17.07.2021 23:20:18</t>
  </si>
  <si>
    <t>TR-1/45 45-83-M00045_95000001213_95000001213</t>
  </si>
  <si>
    <t>17.07.2021 19:52:00</t>
  </si>
  <si>
    <t>18.07.2021 04:14:41</t>
  </si>
  <si>
    <t>17.07.2021 13:39:48</t>
  </si>
  <si>
    <t>17.07.2021 16:32:09</t>
  </si>
  <si>
    <t>DM02/TR21 (YILDIRIM BEYAZİD OKULU)) 45-73-M00025_945682607_945682607</t>
  </si>
  <si>
    <t>17.07.2021 15:32:11</t>
  </si>
  <si>
    <t>17.07.2021 17:09:28</t>
  </si>
  <si>
    <t>VENTOLA KÖK 35-26-M00678_PİZZA PİZZA M02_65914155</t>
  </si>
  <si>
    <t>17.07.2021 19:31:31</t>
  </si>
  <si>
    <t>17.07.2021 19:53:04</t>
  </si>
  <si>
    <t>L-371 35-18-L00371_950438158_950438158</t>
  </si>
  <si>
    <t>17.07.2021 12:33:17</t>
  </si>
  <si>
    <t>17.07.2021 20:55:36</t>
  </si>
  <si>
    <t>17.07.2021 12:38:07</t>
  </si>
  <si>
    <t>17.07.2021 18:38:04</t>
  </si>
  <si>
    <t>SARUHANLI TR-22 45-80-M00022_SARUHANLI TR-5 M03_72201453</t>
  </si>
  <si>
    <t>17.07.2021 15:41:04</t>
  </si>
  <si>
    <t>17.07.2021 16:19:16</t>
  </si>
  <si>
    <t>KAYMAKÇI DM 35-15-M00254_KAYMAKÇI ŞEHİR M04_66813613</t>
  </si>
  <si>
    <t>17.07.2021 07:56:24</t>
  </si>
  <si>
    <t>17.07.2021 08:02:04</t>
  </si>
  <si>
    <t>GÖRDES TR-27 45-75-M00042_GÖRDES TR-28 M01_61363690</t>
  </si>
  <si>
    <t>17.07.2021 09:22:25</t>
  </si>
  <si>
    <t>TORBALI DM 35-26-M00001_TR-31 M10_2056980</t>
  </si>
  <si>
    <t>17.07.2021 14:52:46</t>
  </si>
  <si>
    <t>17.07.2021 15:21:36</t>
  </si>
  <si>
    <t>SULUDERE TR-12 35-31-L00391_35-31-L00391_2355663</t>
  </si>
  <si>
    <t>19.07.2021 13:17:09</t>
  </si>
  <si>
    <t>19.07.2021 14:49:11</t>
  </si>
  <si>
    <t>ÇAKMAKLI TR-2 35-17-M00346_950305476_950305476</t>
  </si>
  <si>
    <t>19.07.2021 11:50:27</t>
  </si>
  <si>
    <t>19.07.2021 12:46:21</t>
  </si>
  <si>
    <t>SARIGÖL DM 45-79-M00069_DADAĞLI FİDERİ M17_2076608</t>
  </si>
  <si>
    <t>19.07.2021 18:15:54</t>
  </si>
  <si>
    <t>19.07.2021 18:26:11</t>
  </si>
  <si>
    <t>19.07.2021 16:15:28</t>
  </si>
  <si>
    <t>19.07.2021 18:35:08</t>
  </si>
  <si>
    <t>OVAKENT İM 35-15-A00003_LOKMAN KUYU L06_2057393</t>
  </si>
  <si>
    <t>19.07.2021 18:08:54</t>
  </si>
  <si>
    <t>19.07.2021 18:41:47</t>
  </si>
  <si>
    <t>LÜTFİYE TR-1 45-80-M00131_B_56386144_56386144</t>
  </si>
  <si>
    <t>19.07.2021 08:15:00</t>
  </si>
  <si>
    <t>19.07.2021 09:17:12</t>
  </si>
  <si>
    <t>ÇAVLU TR-2 45-78-L00625_49262969_56393292_56393292</t>
  </si>
  <si>
    <t>19.07.2021 10:51:47</t>
  </si>
  <si>
    <t>19.07.2021 13:17:02</t>
  </si>
  <si>
    <t>K-4577 35-01-K04577_911385747_911385747</t>
  </si>
  <si>
    <t>19.07.2021 16:19:24</t>
  </si>
  <si>
    <t>19.07.2021 17:23:26</t>
  </si>
  <si>
    <t>K-3874 35-01-K03874_911396778_911396778</t>
  </si>
  <si>
    <t>19.07.2021 14:42:55</t>
  </si>
  <si>
    <t>19.07.2021 16:21:44</t>
  </si>
  <si>
    <t>TR-1/87 45-72-M00087_C_56390619_56390619</t>
  </si>
  <si>
    <t>19.07.2021 21:00:54</t>
  </si>
  <si>
    <t>19.07.2021 22:03:46</t>
  </si>
  <si>
    <t>SİYEKLİ KÖK 45-71-M00185_SİYEKLİ M06_72256925</t>
  </si>
  <si>
    <t>19.07.2021 11:01:23</t>
  </si>
  <si>
    <t>19.07.2021 11:09:22</t>
  </si>
  <si>
    <t>HACIVELİLER KÖK 45-85-L00035_SAZKÖY L04_2321183</t>
  </si>
  <si>
    <t>19.07.2021 00:24:57</t>
  </si>
  <si>
    <t>19.07.2021 03:26:44</t>
  </si>
  <si>
    <t>L-426 ESKİ GARAJ 35-18-L00426_950447891_950447891</t>
  </si>
  <si>
    <t>19.07.2021 01:05:00</t>
  </si>
  <si>
    <t>19.07.2021 01:50:24</t>
  </si>
  <si>
    <t>M-2506 (YATIRIM REZERVE) 35-01-M02506_ M02_47723945</t>
  </si>
  <si>
    <t>19.07.2021 05:23:40</t>
  </si>
  <si>
    <t>19.07.2021 06:24:09</t>
  </si>
  <si>
    <t>19.07.2021 09:30:00</t>
  </si>
  <si>
    <t>19.07.2021 10:35:24</t>
  </si>
  <si>
    <t>L-65 GÜNEŞLİKENT 35-14-L00065_8846381 l65a1b_5947582</t>
  </si>
  <si>
    <t>19.07.2021 14:51:35</t>
  </si>
  <si>
    <t>19.07.2021 15:38:39</t>
  </si>
  <si>
    <t>M-3439(YATIRIM REZERVE) 35-03-M03439_E_56369177_56369177</t>
  </si>
  <si>
    <t>19.07.2021 18:40:15</t>
  </si>
  <si>
    <t>19.07.2021 22:47:07</t>
  </si>
  <si>
    <t>YUKARI MİNNETLER TR-1 45-74-M00128_DIREK TIPI TRAFO HUCRESI H01_2057036</t>
  </si>
  <si>
    <t>19.07.2021 06:42:37</t>
  </si>
  <si>
    <t>19.07.2021 10:05:38</t>
  </si>
  <si>
    <t>PAYAMLI M-19 35-25-M00172__72374034_72374034</t>
  </si>
  <si>
    <t>19.07.2021 12:30:19</t>
  </si>
  <si>
    <t>19.07.2021 13:11:01</t>
  </si>
  <si>
    <t>AĞAÇ İŞLERİ KÖK-2 (M-703) 35-22-M00125_AĞAÇ SANAYİ TR-7/TR-8/TR-9/TR-10 M05_72110795</t>
  </si>
  <si>
    <t>19.07.2021 19:27:53</t>
  </si>
  <si>
    <t>19.07.2021 20:19:38</t>
  </si>
  <si>
    <t>TR-42 35-17-M00042_G G01_5765482</t>
  </si>
  <si>
    <t>19.07.2021 15:56:52</t>
  </si>
  <si>
    <t>19.07.2021 16:13:54</t>
  </si>
  <si>
    <t>ÇAYLI TR-10 35-15-L00203_DIREK TIPI TRAFO HUCRESI H01_2046447</t>
  </si>
  <si>
    <t>19.07.2021 12:07:56</t>
  </si>
  <si>
    <t>19.07.2021 14:31:54</t>
  </si>
  <si>
    <t>ALAÇATI İM 35-18-A00002_ILICA-1 L07_2052451</t>
  </si>
  <si>
    <t>19.07.2021 07:15:57</t>
  </si>
  <si>
    <t>19.07.2021 07:17:18</t>
  </si>
  <si>
    <t>19.07.2021 08:22:14</t>
  </si>
  <si>
    <t>19.07.2021 08:34:23</t>
  </si>
  <si>
    <t>L-65 GÜNEŞLİKENT 35-14-L00065_7751874 L65B1B_5951141</t>
  </si>
  <si>
    <t>19.07.2021 17:28:45</t>
  </si>
  <si>
    <t>19.07.2021 17:56:09</t>
  </si>
  <si>
    <t>ASLANLAR TR-5 35-26-L00406_DIREK TIPI TRAFO HUCRESI H01_2070591</t>
  </si>
  <si>
    <t>19.07.2021 09:04:11</t>
  </si>
  <si>
    <t>19.07.2021 12:21:58</t>
  </si>
  <si>
    <t>NAİME İÇME SUYU 35-26-L00349_6260966_56358700_56358700</t>
  </si>
  <si>
    <t>19.07.2021 09:38:08</t>
  </si>
  <si>
    <t>19.07.2021 11:12:34</t>
  </si>
  <si>
    <t>TEPECİK KÖYÜ TR-1 45-71-M01289_953218848_953218848</t>
  </si>
  <si>
    <t>19.07.2021 18:44:11</t>
  </si>
  <si>
    <t>19.07.2021 22:29:15</t>
  </si>
  <si>
    <t>19.07.2021 21:39:02</t>
  </si>
  <si>
    <t>19.07.2021 21:58:17</t>
  </si>
  <si>
    <t>FATİH MAH. TR-5 45-86-M00204_45-86-M00204_2361489</t>
  </si>
  <si>
    <t>19.07.2021 13:54:46</t>
  </si>
  <si>
    <t>19.07.2021 14:30:00</t>
  </si>
  <si>
    <t>ARMUTLU TR-4 35-27-L00004_C_56360855_56360855</t>
  </si>
  <si>
    <t>19.07.2021 16:18:18</t>
  </si>
  <si>
    <t>19.07.2021 18:10:01</t>
  </si>
  <si>
    <t>ÇEŞME İM 35-18-A00001_VAKIFLAR L06_2053080</t>
  </si>
  <si>
    <t>19.07.2021 20:23:11</t>
  </si>
  <si>
    <t>19.07.2021 20:33:00</t>
  </si>
  <si>
    <t>SABANCILAR TR-1 45-72-L00526_B_56390309_56390309</t>
  </si>
  <si>
    <t>19.07.2021 11:47:54</t>
  </si>
  <si>
    <t>19.07.2021 14:42:10</t>
  </si>
  <si>
    <t>TR-2 35-31-L00002_DIREK TIPI TRAFO HUCRESI H01_2050715</t>
  </si>
  <si>
    <t>19.07.2021 00:51:00</t>
  </si>
  <si>
    <t>19.07.2021 00:57:00</t>
  </si>
  <si>
    <t>ÇAVLU TR-1 KÖK 45-78-L00624_ L02_2106057</t>
  </si>
  <si>
    <t>19.07.2021 19:17:57</t>
  </si>
  <si>
    <t>19.07.2021 19:56:22</t>
  </si>
  <si>
    <t>19.07.2021 11:29:00</t>
  </si>
  <si>
    <t>19.07.2021 11:59:38</t>
  </si>
  <si>
    <t>DAĞISTAN KÖK 35-16-M00186_DAĞISTAN KÖYLER M03_2331409</t>
  </si>
  <si>
    <t>19.07.2021 20:01:55</t>
  </si>
  <si>
    <t>19.07.2021 20:46:54</t>
  </si>
  <si>
    <t>HALİLBEYLİ DM 35-27-M00620_HALİLBEYLİ İÇME SUYU M11_2306340</t>
  </si>
  <si>
    <t>19.07.2021 20:57:48</t>
  </si>
  <si>
    <t>19.07.2021 22:01:35</t>
  </si>
  <si>
    <t>AKÇAALAN TR-1 45-72-L00743_956530801_956530801</t>
  </si>
  <si>
    <t>19.07.2021 06:05:37</t>
  </si>
  <si>
    <t>19.07.2021 13:10:25</t>
  </si>
  <si>
    <t>BAYRAM BALCI VE ARKADAŞLARI GRB.TR 35-13-L00093_A_56369527_56369527</t>
  </si>
  <si>
    <t>19.07.2021 18:30:24</t>
  </si>
  <si>
    <t>19.07.2021 19:44:09</t>
  </si>
  <si>
    <t>ÇAPAKLI TR-4 45-78-M00448_49250384_56390059_56390059</t>
  </si>
  <si>
    <t>19.07.2021 19:41:46</t>
  </si>
  <si>
    <t>19.07.2021 20:22:35</t>
  </si>
  <si>
    <t>M-427 35-02-M00427_99885538_99885538</t>
  </si>
  <si>
    <t>19.07.2021 10:06:53</t>
  </si>
  <si>
    <t>19.07.2021 10:58:55</t>
  </si>
  <si>
    <t>19.07.2021 19:11:27</t>
  </si>
  <si>
    <t>19.07.2021 20:07:35</t>
  </si>
  <si>
    <t>19.07.2021 16:06:57</t>
  </si>
  <si>
    <t>19.07.2021 18:14:56</t>
  </si>
  <si>
    <t>SİYEKLİ KÖK 45-71-M00185_MALDAN M05_72256924</t>
  </si>
  <si>
    <t>19.07.2021 18:47:59</t>
  </si>
  <si>
    <t>19.07.2021 19:03:17</t>
  </si>
  <si>
    <t>SART TR-1 KÖK 45-78-M00168_TR-2 / TR-5 M04_2108507</t>
  </si>
  <si>
    <t>19.07.2021 15:02:46</t>
  </si>
  <si>
    <t>19.07.2021 15:37:27</t>
  </si>
  <si>
    <t>İZSU Y.ŞAKRAN İÇME SUYU ÖZEL TR 35-17-M00189Ö_ M02_2336829</t>
  </si>
  <si>
    <t>19.07.2021 10:30:54</t>
  </si>
  <si>
    <t>19.07.2021 12:07:08</t>
  </si>
  <si>
    <t>TR-17 45-77-L00017_TR-16 L02_2107680</t>
  </si>
  <si>
    <t>19.07.2021 17:38:26</t>
  </si>
  <si>
    <t>19.07.2021 18:31:15</t>
  </si>
  <si>
    <t>19.07.2021 04:40:57</t>
  </si>
  <si>
    <t>19.07.2021 09:56:30</t>
  </si>
  <si>
    <t>BIÇAKÇI OVACIK TR-5 35-15-L00084_C_56362281_56362281</t>
  </si>
  <si>
    <t>19.07.2021 20:22:47</t>
  </si>
  <si>
    <t>19.07.2021 21:41:02</t>
  </si>
  <si>
    <t>M-2818 35-01-M02818_D_56355339_56355339</t>
  </si>
  <si>
    <t>19.07.2021 08:48:00</t>
  </si>
  <si>
    <t>19.07.2021 09:25:37</t>
  </si>
  <si>
    <t>L-178 35-18-L00178_11684996_56369817_56369817</t>
  </si>
  <si>
    <t>19.07.2021 22:18:35</t>
  </si>
  <si>
    <t>20.07.2021 00:37:43</t>
  </si>
  <si>
    <t>ALAŞEHİR TR-75 45-73-M00075_D_56405378_56405378</t>
  </si>
  <si>
    <t>19.07.2021 11:04:44</t>
  </si>
  <si>
    <t>19.07.2021 13:26:49</t>
  </si>
  <si>
    <t>MENEMEN TR-39 35-28-L00039_953386574_953386574</t>
  </si>
  <si>
    <t>19.07.2021 18:03:11</t>
  </si>
  <si>
    <t>19.07.2021 19:16:24</t>
  </si>
  <si>
    <t>19.07.2021 06:48:54</t>
  </si>
  <si>
    <t>19.07.2021 07:07:00</t>
  </si>
  <si>
    <t>TR-1/17 45-72-M00017_TR-1/21 M02_2104548</t>
  </si>
  <si>
    <t>19.07.2021 09:25:36</t>
  </si>
  <si>
    <t>19.07.2021 09:48:39</t>
  </si>
  <si>
    <t>TR-118 35-15-M00118_A_56380228_56380228</t>
  </si>
  <si>
    <t>19.07.2021 12:56:39</t>
  </si>
  <si>
    <t>19.07.2021 15:52:11</t>
  </si>
  <si>
    <t>SEYREKLİ TR-3 35-15-L00442_B_56406959_56406959</t>
  </si>
  <si>
    <t>19.07.2021 01:26:57</t>
  </si>
  <si>
    <t>19.07.2021 02:36:28</t>
  </si>
  <si>
    <t>KIZILAVLU KÖK 45-78-M00837_DELİBAŞLI GRUBU M02_66247830</t>
  </si>
  <si>
    <t>19.07.2021 16:59:32</t>
  </si>
  <si>
    <t>19.07.2021 18:05:17</t>
  </si>
  <si>
    <t>L-36 35-18-L00036_950460542_950460542</t>
  </si>
  <si>
    <t>19.07.2021 13:30:05</t>
  </si>
  <si>
    <t>19.07.2021 19:47:48</t>
  </si>
  <si>
    <t>TR-2/21 45-83-L00021_48123984_56402086_56402086</t>
  </si>
  <si>
    <t>19.07.2021 15:01:31</t>
  </si>
  <si>
    <t>19.07.2021 15:31:07</t>
  </si>
  <si>
    <t>OVAKENT TR-12 35-15-L00634_950386881_950386881</t>
  </si>
  <si>
    <t>19.07.2021 10:55:08</t>
  </si>
  <si>
    <t>19.07.2021 13:59:25</t>
  </si>
  <si>
    <t>PİREVELİLER TR-1 35-16-M00081_953324987_953324987</t>
  </si>
  <si>
    <t>19.07.2021 17:28:42</t>
  </si>
  <si>
    <t>19.07.2021 19:48:48</t>
  </si>
  <si>
    <t>YAĞCILAR KÖK 45-71-M00179_SULAMALAR-AT ÇİFTLİĞİ M02_72258016</t>
  </si>
  <si>
    <t>19.07.2021 16:39:16</t>
  </si>
  <si>
    <t>19.07.2021 18:25:03</t>
  </si>
  <si>
    <t>TR-1/3 45-83-M00003_PAŞATIMARI TR-1 M05_2331761</t>
  </si>
  <si>
    <t>19.07.2021 09:48:51</t>
  </si>
  <si>
    <t>19.07.2021 11:01:13</t>
  </si>
  <si>
    <t>ADALA TR-1 45-78-M00284_ M04_66271783</t>
  </si>
  <si>
    <t>19.07.2021 13:13:06</t>
  </si>
  <si>
    <t>19.07.2021 14:29:01</t>
  </si>
  <si>
    <t>İBRAHİM ÇOBAN SULAMA GRUBU 35-29-M00386_C_56399086_56399086</t>
  </si>
  <si>
    <t>19.07.2021 21:08:17</t>
  </si>
  <si>
    <t>19.07.2021 22:52:21</t>
  </si>
  <si>
    <t>19.07.2021 08:40:00</t>
  </si>
  <si>
    <t>19.07.2021 09:06:40</t>
  </si>
  <si>
    <t>19.07.2021 22:08:29</t>
  </si>
  <si>
    <t>19.07.2021 23:38:45</t>
  </si>
  <si>
    <t>VELİLER KÖK 35-31-L00116_VELİLER TR-1 L02_2337022</t>
  </si>
  <si>
    <t>19.07.2021 11:00:00</t>
  </si>
  <si>
    <t>19.07.2021 11:38:37</t>
  </si>
  <si>
    <t>YEŞİLTEPE TR-2 TARIMSAL SULAMA 45-79-M00163_45-79-M00163_2367412</t>
  </si>
  <si>
    <t>19.07.2021 12:17:44</t>
  </si>
  <si>
    <t>TİRE TR-3 35-29-L00003_950340274_950340274</t>
  </si>
  <si>
    <t>19.07.2021 11:38:42</t>
  </si>
  <si>
    <t>19.07.2021 14:54:42</t>
  </si>
  <si>
    <t>TR-24 35-31-L00024_DAĞITIM TRAFOSU L03_2337231</t>
  </si>
  <si>
    <t>19.07.2021 01:20:00</t>
  </si>
  <si>
    <t>19.07.2021 02:11:31</t>
  </si>
  <si>
    <t>19.07.2021 12:37:15</t>
  </si>
  <si>
    <t>19.07.2021 13:26:03</t>
  </si>
  <si>
    <t>KELLETEPE KÖK 35-31-L00035_ŞEMSİLER TR-1 L04_72230944</t>
  </si>
  <si>
    <t>19.07.2021 09:09:06</t>
  </si>
  <si>
    <t>19.07.2021 09:57:18</t>
  </si>
  <si>
    <t>SOĞANLI TR-1 45-73-M01034_A_56390622_56390622</t>
  </si>
  <si>
    <t>19.07.2021 21:14:13</t>
  </si>
  <si>
    <t>19.07.2021 23:11:22</t>
  </si>
  <si>
    <t>19.07.2021 17:06:45</t>
  </si>
  <si>
    <t>19.07.2021 18:26:38</t>
  </si>
  <si>
    <t>OĞLANANASI TR-8 35-22-M00261_955292741_955292741</t>
  </si>
  <si>
    <t>19.07.2021 11:08:46</t>
  </si>
  <si>
    <t>19.07.2021 13:55:45</t>
  </si>
  <si>
    <t>SOMA KÖYLER DM-2 45-82-M00125_KÖYLER 34.5 M08_2035836</t>
  </si>
  <si>
    <t>19.07.2021 16:18:38</t>
  </si>
  <si>
    <t>19.07.2021 16:37:22</t>
  </si>
  <si>
    <t>_A_56407315_56407315</t>
  </si>
  <si>
    <t>19.07.2021 16:40:12</t>
  </si>
  <si>
    <t>19.07.2021 19:22:04</t>
  </si>
  <si>
    <t>DM03-TR-01 (TR-32) 35-27-M00032_TR-33 M06_66125369</t>
  </si>
  <si>
    <t>OG Hatta Ağaç Kesimi</t>
  </si>
  <si>
    <t>19.07.2021 09:34:00</t>
  </si>
  <si>
    <t>19.07.2021 10:37:47</t>
  </si>
  <si>
    <t>DM-01/51 45-71-M00320_C_56402409_56402409</t>
  </si>
  <si>
    <t>19.07.2021 16:41:43</t>
  </si>
  <si>
    <t>19.07.2021 21:51:39</t>
  </si>
  <si>
    <t>KISIKKÖY YENİ MAH. TR-1 35-22-M00137_955294783_955294783</t>
  </si>
  <si>
    <t>19.07.2021 09:41:09</t>
  </si>
  <si>
    <t>19.07.2021 12:45:22</t>
  </si>
  <si>
    <t>DAĞDERE DM 45-72-M00097_ÇITAK M05_2106082</t>
  </si>
  <si>
    <t>19.07.2021 05:44:27</t>
  </si>
  <si>
    <t>19.07.2021 05:47:25</t>
  </si>
  <si>
    <t>OVACIK TR-6 35-31-L00148_47821955_56352477_56352477</t>
  </si>
  <si>
    <t>19.07.2021 14:56:20</t>
  </si>
  <si>
    <t>19.07.2021 17:52:08</t>
  </si>
  <si>
    <t>ARMUTLU TR-23 35-27-L00023_B_65513987_65513987</t>
  </si>
  <si>
    <t>19.07.2021 18:29:06</t>
  </si>
  <si>
    <t>19.07.2021 19:37:11</t>
  </si>
  <si>
    <t>HULUSİ CAN DEMİRDELEN VE ARK. T-SULAMA GRB. 35-13-L00123_DIREK TIPI TRAFO HUCRESI H01_2094939</t>
  </si>
  <si>
    <t>19.07.2021 10:01:30</t>
  </si>
  <si>
    <t>19.07.2021 11:06:17</t>
  </si>
  <si>
    <t>SAĞANCI İM 35-16-A00003_SÜLEYMANLI L05_2072980</t>
  </si>
  <si>
    <t>19.07.2021 09:33:19</t>
  </si>
  <si>
    <t>19.07.2021 09:45:12</t>
  </si>
  <si>
    <t>TEPECİK KÖPRÜ DM 35-14-M00332_HatBaşıAyırıcı_53133225 M07_53133225</t>
  </si>
  <si>
    <t>19.07.2021 08:56:51</t>
  </si>
  <si>
    <t>19.07.2021 10:41:19</t>
  </si>
  <si>
    <t>DM-4/3 45-72-M00615_956509605_956509605</t>
  </si>
  <si>
    <t>19.07.2021 15:37:39</t>
  </si>
  <si>
    <t>19.07.2021 18:05:57</t>
  </si>
  <si>
    <t>M-2506 35-01-M02506_35-01-M02506_47723947</t>
  </si>
  <si>
    <t>19.07.2021 02:29:00</t>
  </si>
  <si>
    <t>19.07.2021 05:27:16</t>
  </si>
  <si>
    <t>L-279 ERDİL SİTESİ 35-18-L00279_950438668_950438668</t>
  </si>
  <si>
    <t>19.07.2021 06:59:15</t>
  </si>
  <si>
    <t>19.07.2021 09:43:01</t>
  </si>
  <si>
    <t>DAĞDERE TR-6 45-72-M00218_B_56407506_56407506</t>
  </si>
  <si>
    <t>19.07.2021 09:51:40</t>
  </si>
  <si>
    <t>19.07.2021 11:54:53</t>
  </si>
  <si>
    <t>K-4629 35-04-K04629__79725841_79725841</t>
  </si>
  <si>
    <t>19.07.2021 11:25:17</t>
  </si>
  <si>
    <t>19.07.2021 12:27:37</t>
  </si>
  <si>
    <t>SOMA TR-5 45-82-M00005_45-82-M00005_2370229</t>
  </si>
  <si>
    <t>19.07.2021 21:28:10</t>
  </si>
  <si>
    <t>20.07.2021 02:02:45</t>
  </si>
  <si>
    <t>L-297 35-18-L00297_12292686_60982892_60982892</t>
  </si>
  <si>
    <t>19.07.2021 11:48:32</t>
  </si>
  <si>
    <t>19.07.2021 13:03:21</t>
  </si>
  <si>
    <t>YENİFOÇA TR-45 35-23-M00045_D_56365096_56365096</t>
  </si>
  <si>
    <t>19.07.2021 19:49:23</t>
  </si>
  <si>
    <t>19.07.2021 21:28:42</t>
  </si>
  <si>
    <t>KIZILAVLU KÖK 45-78-M00837_DELİBAŞLI GRUBU M02_66247833</t>
  </si>
  <si>
    <t>19.07.2021 16:42:06</t>
  </si>
  <si>
    <t>19.07.2021 16:51:36</t>
  </si>
  <si>
    <t>K-2740 35-07-K02740_99251607_99251607</t>
  </si>
  <si>
    <t>19.07.2021 08:08:56</t>
  </si>
  <si>
    <t>19.07.2021 12:46:36</t>
  </si>
  <si>
    <t>KİRAZ İM 35-31-A00001_TR-1 (34.5) M04_2094993</t>
  </si>
  <si>
    <t>19.07.2021 05:23:45</t>
  </si>
  <si>
    <t>19.07.2021 05:56:05</t>
  </si>
  <si>
    <t>19.07.2021 22:32:11</t>
  </si>
  <si>
    <t>20.07.2021 02:01:33</t>
  </si>
  <si>
    <t>TR-2/77 45-83-M00772_B_56397053_56397053</t>
  </si>
  <si>
    <t>19.07.2021 13:48:51</t>
  </si>
  <si>
    <t>19.07.2021 14:29:22</t>
  </si>
  <si>
    <t>19.07.2021 09:43:48</t>
  </si>
  <si>
    <t>19.07.2021 13:06:01</t>
  </si>
  <si>
    <t>M-1260 35-09-M01260_967176786_967176786</t>
  </si>
  <si>
    <t>19.07.2021 14:40:37</t>
  </si>
  <si>
    <t>19.07.2021 17:46:33</t>
  </si>
  <si>
    <t>GÜZELBAHÇE İM 35-10-A00001_M-2878 M02_77678690</t>
  </si>
  <si>
    <t>19.07.2021 08:43:12</t>
  </si>
  <si>
    <t>19.07.2021 09:07:03</t>
  </si>
  <si>
    <t>L-210 35-18-L00210_L-211 ZÜMRÜT EVLERİ L03_2326791</t>
  </si>
  <si>
    <t>Yangın</t>
  </si>
  <si>
    <t>19.07.2021 00:36:00</t>
  </si>
  <si>
    <t>19.07.2021 01:03:09</t>
  </si>
  <si>
    <t>M-1921 35-02-M01921_915047505_915047505</t>
  </si>
  <si>
    <t>19.07.2021 13:12:04</t>
  </si>
  <si>
    <t>19.07.2021 14:18:39</t>
  </si>
  <si>
    <t>TR-292 (İM-1/TR-2) 35-19-L00292_50031808 B02_50032185</t>
  </si>
  <si>
    <t>19.07.2021 17:14:51</t>
  </si>
  <si>
    <t>19.07.2021 18:26:34</t>
  </si>
  <si>
    <t>TROPİKAL DM 35-27-L00056_HatBaşıAyırıcı_73146796 L01_73146796</t>
  </si>
  <si>
    <t>19.07.2021 11:10:12</t>
  </si>
  <si>
    <t>19.07.2021 13:41:52</t>
  </si>
  <si>
    <t>SELENDİ DM 45-81-M00001_ESKİ SELENDİ M16_2079218</t>
  </si>
  <si>
    <t>19.07.2021 18:47:16</t>
  </si>
  <si>
    <t>19.07.2021 18:54:34</t>
  </si>
  <si>
    <t>PINARCIK TR-1 45-72-L00753_D_56394360_56394360</t>
  </si>
  <si>
    <t>19.07.2021 23:21:51</t>
  </si>
  <si>
    <t>20.07.2021 01:35:31</t>
  </si>
  <si>
    <t>SELÇUK İM/DM 35-13-A00004_ŞEHİR-2 L13_65986292</t>
  </si>
  <si>
    <t>19.07.2021 14:52:25</t>
  </si>
  <si>
    <t>19.07.2021 15:10:34</t>
  </si>
  <si>
    <t>YAKUP ÇAKAR GRUBU 35-26-M01200_35-26-M01200_2350154</t>
  </si>
  <si>
    <t>19.07.2021 21:35:59</t>
  </si>
  <si>
    <t>19.07.2021 22:01:00</t>
  </si>
  <si>
    <t>TOPARLAR TR-1 35-29-L00323_A_56360832_56360832</t>
  </si>
  <si>
    <t>19.07.2021 13:51:50</t>
  </si>
  <si>
    <t>19.07.2021 18:11:14</t>
  </si>
  <si>
    <t>ÇALTIDERE KÖK 35-17-M00231__56356593_56356593</t>
  </si>
  <si>
    <t>19.07.2021 20:13:51</t>
  </si>
  <si>
    <t>19.07.2021 22:06:00</t>
  </si>
  <si>
    <t>YENİ FOÇA TR-2 35-23-M00002_TR-9 M01_66039430</t>
  </si>
  <si>
    <t>19.07.2021 08:20:49</t>
  </si>
  <si>
    <t>19.07.2021 09:21:10</t>
  </si>
  <si>
    <t>SEFERİHİSAR İM 35-14-A00002_SEFERİHİSAR ŞEHİR-2 L04_72378556</t>
  </si>
  <si>
    <t>19.07.2021 06:02:02</t>
  </si>
  <si>
    <t>19.07.2021 08:52:09</t>
  </si>
  <si>
    <t>K-2378 35-03-K02378_35-03-K02378_2349863</t>
  </si>
  <si>
    <t>AG Kademe Ayarı</t>
  </si>
  <si>
    <t>19.07.2021 19:36:02</t>
  </si>
  <si>
    <t>19.07.2021 20:58:42</t>
  </si>
  <si>
    <t>BEBEKLİ TR-3 45-77-L00198_A_56385185_56385185</t>
  </si>
  <si>
    <t>19.07.2021 06:40:08</t>
  </si>
  <si>
    <t>19.07.2021 07:59:06</t>
  </si>
  <si>
    <t>SALİHLİ TR-55 45-78-L00766_953253908_953253908</t>
  </si>
  <si>
    <t>19.07.2021 10:04:33</t>
  </si>
  <si>
    <t>19.07.2021 11:14:34</t>
  </si>
  <si>
    <t>19.07.2021 21:02:46</t>
  </si>
  <si>
    <t>20.07.2021 00:07:25</t>
  </si>
  <si>
    <t>TR-2/102 45-83-L00102_B_56395990_56395990</t>
  </si>
  <si>
    <t>19.07.2021 13:29:22</t>
  </si>
  <si>
    <t>19.07.2021 14:04:41</t>
  </si>
  <si>
    <t>19.07.2021 14:14:06</t>
  </si>
  <si>
    <t>19.07.2021 15:43:02</t>
  </si>
  <si>
    <t>BAĞLICA TR-11 TARIMSAL SULAMA 45-79-M00246_45-79-M00246_2368650</t>
  </si>
  <si>
    <t>19.07.2021 12:36:37</t>
  </si>
  <si>
    <t>19.07.2021 14:16:14</t>
  </si>
  <si>
    <t>DM-8/9 (ESKİ HARMANDALI) 45-71-M00293_953240141_953240141</t>
  </si>
  <si>
    <t>19.07.2021 23:22:35</t>
  </si>
  <si>
    <t>20.07.2021 01:13:53</t>
  </si>
  <si>
    <t>K-3188 35-01-K03188_35-01-K03188_2359781</t>
  </si>
  <si>
    <t>19.07.2021 17:28:16</t>
  </si>
  <si>
    <t>19.07.2021 19:09:22</t>
  </si>
  <si>
    <t>TR-86 35-19-L00086_12347120_56392815_56392815</t>
  </si>
  <si>
    <t>19.07.2021 15:02:18</t>
  </si>
  <si>
    <t>19.07.2021 17:08:10</t>
  </si>
  <si>
    <t>EMİRLİ TR-12 35-15-L01127__72372736_72372736</t>
  </si>
  <si>
    <t>19.07.2021 10:16:39</t>
  </si>
  <si>
    <t>19.07.2021 11:52:40</t>
  </si>
  <si>
    <t>MESCİTLİ DM 35-15-L00904_MESCİTLİ L05_72320943</t>
  </si>
  <si>
    <t>19.07.2021 19:08:15</t>
  </si>
  <si>
    <t>19.07.2021 20:20:03</t>
  </si>
  <si>
    <t>YENİ LİMAN TR-2 35-21-L00051_953357579_953357579</t>
  </si>
  <si>
    <t>19.07.2021 09:38:56</t>
  </si>
  <si>
    <t>19.07.2021 14:43:00</t>
  </si>
  <si>
    <t>KAYMAKÇI İM 35-15-A00004_ÇAYLI L04_2121819</t>
  </si>
  <si>
    <t>19.07.2021 13:29:00</t>
  </si>
  <si>
    <t>BEBEKLİ TR-3 45-77-L00198_45-77-L00198_2374999</t>
  </si>
  <si>
    <t>19.07.2021 16:05:27</t>
  </si>
  <si>
    <t>19.07.2021 18:10:42</t>
  </si>
  <si>
    <t>YAYALAR TR-1 45-73-M00161_C_56397499_56397499</t>
  </si>
  <si>
    <t>19.07.2021 20:08:38</t>
  </si>
  <si>
    <t>19.07.2021 22:37:01</t>
  </si>
  <si>
    <t>DADAĞLI TR-2 IŞIKLAR 45-79-M00390_45-79-M00390_2348724</t>
  </si>
  <si>
    <t>19.07.2021 10:39:20</t>
  </si>
  <si>
    <t>19.07.2021 12:26:53</t>
  </si>
  <si>
    <t>KÜNER TR-17 35-22-M00826__72371864_72371864</t>
  </si>
  <si>
    <t>19.07.2021 20:39:44</t>
  </si>
  <si>
    <t>19.07.2021 22:59:26</t>
  </si>
  <si>
    <t>19.07.2021 16:32:58</t>
  </si>
  <si>
    <t>19.07.2021 18:41:15</t>
  </si>
  <si>
    <t>BADEMLİ TR-1 DM 35-15-L01010_ÜÇ CEVİZLER (TR-26) L02_67544164</t>
  </si>
  <si>
    <t>19.07.2021 07:27:06</t>
  </si>
  <si>
    <t>19.07.2021 10:45:23</t>
  </si>
  <si>
    <t>AĞAÇ İŞLERİ TR-12 35-22-M00124_DIREK TIPI TRAFO HUCRESI H01_2126631</t>
  </si>
  <si>
    <t>19.07.2021 00:51:47</t>
  </si>
  <si>
    <t>19.07.2021 01:42:44</t>
  </si>
  <si>
    <t>AKPINAR GÖKSU MAH. TR-1 45-75-M00077_A_56388072_56388072</t>
  </si>
  <si>
    <t>19.07.2021 08:59:29</t>
  </si>
  <si>
    <t>19.07.2021 10:32:33</t>
  </si>
  <si>
    <t>L-430 35-18-L00430_950452561_950452561</t>
  </si>
  <si>
    <t>19.07.2021 09:13:53</t>
  </si>
  <si>
    <t>19.07.2021 10:21:36</t>
  </si>
  <si>
    <t>19.07.2021 11:20:14</t>
  </si>
  <si>
    <t>19.07.2021 15:33:20</t>
  </si>
  <si>
    <t>DM-8/TR-49 45-72-L00943__72373503_72373503</t>
  </si>
  <si>
    <t>19.07.2021 12:23:03</t>
  </si>
  <si>
    <t>19.07.2021 15:05:45</t>
  </si>
  <si>
    <t>TR-105 35-26-M00105_35-26-M00105_2374902</t>
  </si>
  <si>
    <t>19.07.2021 17:06:16</t>
  </si>
  <si>
    <t>19.07.2021 17:29:51</t>
  </si>
  <si>
    <t>MESCİTLİ TR-1 35-15-L00095_950386067_950386067</t>
  </si>
  <si>
    <t>19.07.2021 10:40:17</t>
  </si>
  <si>
    <t>19.07.2021 11:45:04</t>
  </si>
  <si>
    <t>ALİAĞA TR-43 DM 35-17-M00043_GÜZELHİSAR ÇIKIŞI M13_2315084</t>
  </si>
  <si>
    <t>19.07.2021 11:15:25</t>
  </si>
  <si>
    <t>19.07.2021 11:36:13</t>
  </si>
  <si>
    <t>TARIMSAL SULAMA TR-8 45-85-L00072_45-85-L00072_2349940</t>
  </si>
  <si>
    <t>19.07.2021 11:29:58</t>
  </si>
  <si>
    <t>19.07.2021 13:39:39</t>
  </si>
  <si>
    <t>YOLÜSTÜ TR-5 (ÜÇ DUTLAR MEVKİİ) 35-15-M00219_950361308_950361308</t>
  </si>
  <si>
    <t>19.07.2021 18:52:30</t>
  </si>
  <si>
    <t>19.07.2021 20:15:24</t>
  </si>
  <si>
    <t>BIÇAKÇI OVACIK TR-3 35-15-L00082_953095497_953095497</t>
  </si>
  <si>
    <t>19.07.2021 13:43:12</t>
  </si>
  <si>
    <t>19.07.2021 17:32:15</t>
  </si>
  <si>
    <t>L-286 35-18-L00286_F f4b_5949494</t>
  </si>
  <si>
    <t>19.07.2021 12:14:00</t>
  </si>
  <si>
    <t>19.07.2021 15:55:19</t>
  </si>
  <si>
    <t>K-928 35-04-K00928_912454525_912454525</t>
  </si>
  <si>
    <t>19.07.2021 12:58:40</t>
  </si>
  <si>
    <t>19.07.2021 14:02:26</t>
  </si>
  <si>
    <t>19.07.2021 08:46:43</t>
  </si>
  <si>
    <t>19.07.2021 09:02:17</t>
  </si>
  <si>
    <t>ULUDERBENT DM 45-73-M00491_ÖRENCİK M01_66856544</t>
  </si>
  <si>
    <t>19.07.2021 06:35:36</t>
  </si>
  <si>
    <t>19.07.2021 06:37:26</t>
  </si>
  <si>
    <t>ALİFAKI TR-1 45-76-L00024_45-76-L00024_2354064</t>
  </si>
  <si>
    <t>19.07.2021 16:00:35</t>
  </si>
  <si>
    <t>19.07.2021 21:22:03</t>
  </si>
  <si>
    <t>M-3569(YATIRIM REZERVE) 35-02-M03569_912888463_912888463</t>
  </si>
  <si>
    <t>19.07.2021 09:16:05</t>
  </si>
  <si>
    <t>19.07.2021 09:51:04</t>
  </si>
  <si>
    <t>K-49 35-01-K00049_35-01-K00049_42446532</t>
  </si>
  <si>
    <t>19.07.2021 18:22:48</t>
  </si>
  <si>
    <t>19.07.2021 18:46:50</t>
  </si>
  <si>
    <t>ÖDEMİŞ TM-2 35-15-A00005_OSMANTEPE M19_2119830</t>
  </si>
  <si>
    <t>19.07.2021 07:04:00</t>
  </si>
  <si>
    <t>19.07.2021 10:53:49</t>
  </si>
  <si>
    <t>19.07.2021 21:18:41</t>
  </si>
  <si>
    <t>20.07.2021 03:56:58</t>
  </si>
  <si>
    <t>YAĞMURLU TARIMSAL SULAMA TR-1 45-76-L00156_DIREK TIPI TRAFO HUCRESI H01_2093100</t>
  </si>
  <si>
    <t>19.07.2021 15:57:56</t>
  </si>
  <si>
    <t>19.07.2021 20:22:31</t>
  </si>
  <si>
    <t>ÇAMLICA TR-1 35-26-M00454_11303539_56358491_56358491</t>
  </si>
  <si>
    <t>19.07.2021 19:09:37</t>
  </si>
  <si>
    <t>19.07.2021 20:26:25</t>
  </si>
  <si>
    <t>ARSLANLAR TM 35-26-A00004_YAZIBAŞI-2 M17_2305565</t>
  </si>
  <si>
    <t>19.07.2021 20:29:47</t>
  </si>
  <si>
    <t>19.07.2021 21:00:17</t>
  </si>
  <si>
    <t>K-4361 35-02-K04361_910303198_910303198</t>
  </si>
  <si>
    <t>19.07.2021 09:25:04</t>
  </si>
  <si>
    <t>19.07.2021 13:07:13</t>
  </si>
  <si>
    <t>ÇAMLIK DM 35-17-M00173_ŞAKRAN GİRİŞ M10_66328134</t>
  </si>
  <si>
    <t>19.07.2021 09:47:44</t>
  </si>
  <si>
    <t>19.07.2021 09:51:11</t>
  </si>
  <si>
    <t>ÇANDIR TR-1 45-74-M00113_B_56352948_56352948</t>
  </si>
  <si>
    <t>19.07.2021 17:33:46</t>
  </si>
  <si>
    <t>19.07.2021 19:25:32</t>
  </si>
  <si>
    <t>TR-63(DM-12/14) 45-78-M00063_953257527_953257527</t>
  </si>
  <si>
    <t>19.07.2021 18:28:00</t>
  </si>
  <si>
    <t>19.07.2021 19:08:45</t>
  </si>
  <si>
    <t>ÇUKURALTI M-21 35-25-M00069_35-25-M00069_72122717</t>
  </si>
  <si>
    <t>23.07.2021 16:21:00</t>
  </si>
  <si>
    <t>23.07.2021 18:06:49</t>
  </si>
  <si>
    <t>TR-2/6-A 45-72-L00942__72373410_72373410</t>
  </si>
  <si>
    <t>23.07.2021 15:39:49</t>
  </si>
  <si>
    <t>23.07.2021 17:19:27</t>
  </si>
  <si>
    <t>SELİMŞAHLAR TR-2 45-71-M00137_TOKİ M03_2080336</t>
  </si>
  <si>
    <t>23.07.2021 20:09:08</t>
  </si>
  <si>
    <t>23.07.2021 22:03:32</t>
  </si>
  <si>
    <t>TR-27 35-19-L00027_956672820_956672820</t>
  </si>
  <si>
    <t>23.07.2021 20:31:41</t>
  </si>
  <si>
    <t>23.07.2021 22:16:29</t>
  </si>
  <si>
    <t>GÖKÇELER (YAYLACIK MAH.) TR-1 45-71-M00999_43149870_56384094_56384094</t>
  </si>
  <si>
    <t>23.07.2021 13:33:00</t>
  </si>
  <si>
    <t>23.07.2021 21:21:54</t>
  </si>
  <si>
    <t>FOÇA TR-46 35-23-L00046_950422897_950422897</t>
  </si>
  <si>
    <t>23.07.2021 09:04:11</t>
  </si>
  <si>
    <t>23.07.2021 09:54:27</t>
  </si>
  <si>
    <t>SARIGÜL TR-2 35-30-M00217_955325263_955325263</t>
  </si>
  <si>
    <t>23.07.2021 17:25:45</t>
  </si>
  <si>
    <t>23.07.2021 20:25:34</t>
  </si>
  <si>
    <t>YOLÜSTÜ İM 35-15-A00002_EURO GIDA L02_2074346</t>
  </si>
  <si>
    <t>23.07.2021 12:50:41</t>
  </si>
  <si>
    <t>23.07.2021 13:18:53</t>
  </si>
  <si>
    <t>TAŞLIYATAK TR-6 35-31-L00342_35-31-L00342_2365271</t>
  </si>
  <si>
    <t>AG İzolatör Arızası</t>
  </si>
  <si>
    <t>23.07.2021 05:30:11</t>
  </si>
  <si>
    <t>23.07.2021 05:59:13</t>
  </si>
  <si>
    <t>YUKARI ÇOBANİSA TR-1 45-71-M00626_43137504_56393423_56393423</t>
  </si>
  <si>
    <t>23.07.2021 11:14:54</t>
  </si>
  <si>
    <t>23.07.2021 14:25:21</t>
  </si>
  <si>
    <t>K-407 35-02-K00407_TRAFO-1 K02_42316886</t>
  </si>
  <si>
    <t>23.07.2021 16:20:00</t>
  </si>
  <si>
    <t>23.07.2021 16:41:51</t>
  </si>
  <si>
    <t>SOMA DM-3 45-82-M00025_TURGUTALP TR-1 M02_60210160</t>
  </si>
  <si>
    <t>23.07.2021 07:21:00</t>
  </si>
  <si>
    <t>23.07.2021 07:45:00</t>
  </si>
  <si>
    <t>ERGENLİ TR-2 35-20-L00456_955209741_955209741</t>
  </si>
  <si>
    <t>23.07.2021 14:08:20</t>
  </si>
  <si>
    <t>23.07.2021 15:09:50</t>
  </si>
  <si>
    <t>ARDIÇ MAHALLESİ TR-12 35-21-L00134_MORDOĞAN KÖYÜ L05_72192709</t>
  </si>
  <si>
    <t>23.07.2021 08:19:06</t>
  </si>
  <si>
    <t>23.07.2021 09:15:06</t>
  </si>
  <si>
    <t>HALİTPAŞA TR-11 45-80-M00063_9939147_56405652_56405652</t>
  </si>
  <si>
    <t>23.07.2021 00:23:01</t>
  </si>
  <si>
    <t>23.07.2021 01:09:09</t>
  </si>
  <si>
    <t>KUMKUYUCAK KÖK 45-80-M00093_ÇİFTLİK M04_72193189</t>
  </si>
  <si>
    <t>23.07.2021 20:00:41</t>
  </si>
  <si>
    <t>23.07.2021 21:49:02</t>
  </si>
  <si>
    <t>TR-69 TARIMSAL SULAMA 45-80-M01069_45-80-M01069_2363032</t>
  </si>
  <si>
    <t>23.07.2021 09:31:00</t>
  </si>
  <si>
    <t>23.07.2021 12:02:18</t>
  </si>
  <si>
    <t>ARIKBAŞI TR-2 35-20-L00219_DIREK TIPI TRAFO HUCRESI H01_2049524</t>
  </si>
  <si>
    <t>23.07.2021 08:57:05</t>
  </si>
  <si>
    <t>23.07.2021 10:22:49</t>
  </si>
  <si>
    <t>MEDAR TR-2/A 45-72-M00584__72373606_72373606</t>
  </si>
  <si>
    <t>23.07.2021 19:15:59</t>
  </si>
  <si>
    <t>23.07.2021 20:01:55</t>
  </si>
  <si>
    <t>KEÇİLİKÖY DM-17/4 45-71-M02259_953211321_953211321</t>
  </si>
  <si>
    <t>23.07.2021 14:44:00</t>
  </si>
  <si>
    <t>23.07.2021 15:35:03</t>
  </si>
  <si>
    <t>L-498 35-18-L00498_950451113_950451113</t>
  </si>
  <si>
    <t>23.07.2021 15:42:56</t>
  </si>
  <si>
    <t>23.07.2021 17:30:43</t>
  </si>
  <si>
    <t>K-3094 35-02-K03094_B_56379033_56379033</t>
  </si>
  <si>
    <t>23.07.2021 21:41:23</t>
  </si>
  <si>
    <t>23.07.2021 22:48:16</t>
  </si>
  <si>
    <t>GÖMEÇLER YENİ MAH. TR 1 45-74-M00282_A_56390169_56390169</t>
  </si>
  <si>
    <t>23.07.2021 16:17:09</t>
  </si>
  <si>
    <t>23.07.2021 18:12:26</t>
  </si>
  <si>
    <t>TR-6 45-77-L00006_C_56403929_56403929</t>
  </si>
  <si>
    <t>23.07.2021 16:57:21</t>
  </si>
  <si>
    <t>23.07.2021 17:28:07</t>
  </si>
  <si>
    <t>MALTA TR-1 35-22-M00153_A_56364876_56364876</t>
  </si>
  <si>
    <t>23.07.2021 20:37:42</t>
  </si>
  <si>
    <t>23.07.2021 22:58:32</t>
  </si>
  <si>
    <t>23.07.2021 21:06:08</t>
  </si>
  <si>
    <t>23.07.2021 23:37:14</t>
  </si>
  <si>
    <t>L-325 (ALBAYRAK) 35-18-L00325_950449956_950449956</t>
  </si>
  <si>
    <t>23.07.2021 14:52:10</t>
  </si>
  <si>
    <t>23.07.2021 17:58:57</t>
  </si>
  <si>
    <t>K-1870 35-09-K01870_F 1870  f1_5881434</t>
  </si>
  <si>
    <t>23.07.2021 17:55:09</t>
  </si>
  <si>
    <t>23.07.2021 18:23:16</t>
  </si>
  <si>
    <t>YAĞCILAR OVA TR-4 35-32-L00150_915142474_915142474</t>
  </si>
  <si>
    <t>23.07.2021 11:47:03</t>
  </si>
  <si>
    <t>23.07.2021 13:04:03</t>
  </si>
  <si>
    <t>KARŞIYAKA GIS TM 35-04-A00002_Karşıyaka-18 K32_2309959</t>
  </si>
  <si>
    <t>23.07.2021 05:54:21</t>
  </si>
  <si>
    <t>23.07.2021 07:11:58</t>
  </si>
  <si>
    <t>L-325 (ALBAYRAK) 35-18-L00325_A_60984040_60984040</t>
  </si>
  <si>
    <t>23.07.2021 07:30:18</t>
  </si>
  <si>
    <t>23.07.2021 11:44:02</t>
  </si>
  <si>
    <t>M-3199 (YATIRIM REZERVE) 35-01-M03199_911098589_911098589</t>
  </si>
  <si>
    <t>23.07.2021 16:44:38</t>
  </si>
  <si>
    <t>23.07.2021 18:28:48</t>
  </si>
  <si>
    <t>İNECİK TR-1 35-21-L00121_B_56373640_56373640</t>
  </si>
  <si>
    <t>23.07.2021 17:36:19</t>
  </si>
  <si>
    <t>23.07.2021 20:50:06</t>
  </si>
  <si>
    <t>OVAKENT İM 35-15-A00003_ÇATAL ARMUT L05_2057398</t>
  </si>
  <si>
    <t>23.07.2021 08:27:03</t>
  </si>
  <si>
    <t>23.07.2021 09:04:44</t>
  </si>
  <si>
    <t>ÇAPAKLI KÖK 45-78-M01161_HatBaşıAyırıcı_53139033 M07_53139033</t>
  </si>
  <si>
    <t>23.07.2021 18:46:20</t>
  </si>
  <si>
    <t>23.07.2021 18:48:01</t>
  </si>
  <si>
    <t>KARABURÇ SARIYER TR-12 35-31-L00270_956582499_956582499</t>
  </si>
  <si>
    <t>23.07.2021 10:38:38</t>
  </si>
  <si>
    <t>23.07.2021 11:54:45</t>
  </si>
  <si>
    <t>23.07.2021 12:21:24</t>
  </si>
  <si>
    <t>23.07.2021 13:52:01</t>
  </si>
  <si>
    <t>ÇIRPI İM 35-20-A00002_ARIKBAŞI L12_2307623</t>
  </si>
  <si>
    <t>23.07.2021 09:34:00</t>
  </si>
  <si>
    <t>23.07.2021 10:30:10</t>
  </si>
  <si>
    <t>K-802 35-01-K00802_A_56392448_56392448</t>
  </si>
  <si>
    <t>23.07.2021 00:14:10</t>
  </si>
  <si>
    <t>23.07.2021 01:04:19</t>
  </si>
  <si>
    <t>HACIVELİLER TR-1 45-85-L00083_A_56404678_56404678</t>
  </si>
  <si>
    <t>23.07.2021 14:07:27</t>
  </si>
  <si>
    <t>23.07.2021 15:39:00</t>
  </si>
  <si>
    <t>YEŞİLOVA ÇAYIR TR-7 35-20-L00132_10766643_56375970_56375970</t>
  </si>
  <si>
    <t>23.07.2021 12:10:07</t>
  </si>
  <si>
    <t>23.07.2021 15:10:48</t>
  </si>
  <si>
    <t>AKHİSAR İM 45-72-A00001_BAŞLAMIŞ L02_2058313</t>
  </si>
  <si>
    <t>23.07.2021 17:44:00</t>
  </si>
  <si>
    <t>23.07.2021 18:35:00</t>
  </si>
  <si>
    <t>23.07.2021 17:01:42</t>
  </si>
  <si>
    <t>23.07.2021 17:37:42</t>
  </si>
  <si>
    <t>DM-2/9 SEPETÇİK 35-18-L00589_950453788_950453788</t>
  </si>
  <si>
    <t>23.07.2021 20:32:17</t>
  </si>
  <si>
    <t>24.07.2021 01:30:44</t>
  </si>
  <si>
    <t>TR-252 35-19-M00252_B_56354033_56354033</t>
  </si>
  <si>
    <t>23.07.2021 22:06:47</t>
  </si>
  <si>
    <t>23.07.2021 23:07:44</t>
  </si>
  <si>
    <t>EROĞLU TR-4 45-72-L00931_956506979_956506979</t>
  </si>
  <si>
    <t>23.07.2021 18:24:49</t>
  </si>
  <si>
    <t>23.07.2021 21:48:13</t>
  </si>
  <si>
    <t>TR-1-5/11 (YANIKKAVAK MERKEZ) 35-20-L00056_955204723_955204723</t>
  </si>
  <si>
    <t>23.07.2021 14:56:09</t>
  </si>
  <si>
    <t>23.07.2021 17:59:02</t>
  </si>
  <si>
    <t>İZZETTİN KÖK 45-83-M00132_SİNİRLİ M02_2327937</t>
  </si>
  <si>
    <t>23.07.2021 12:56:16</t>
  </si>
  <si>
    <t>23.07.2021 13:59:14</t>
  </si>
  <si>
    <t>KUŞÇULAR TR-10(OVAKAHVE) 35-19-M00222_956675355_956675355</t>
  </si>
  <si>
    <t>23.07.2021 05:50:40</t>
  </si>
  <si>
    <t>23.07.2021 11:08:00</t>
  </si>
  <si>
    <t>İSTASYONALTI KÖK 45-83-M00131_MANİSA-2 M04_2329933</t>
  </si>
  <si>
    <t>23.07.2021 21:15:54</t>
  </si>
  <si>
    <t>23.07.2021 23:45:48</t>
  </si>
  <si>
    <t>MEDAR DM 45-72-L00079_A_56401285_56401285</t>
  </si>
  <si>
    <t>23.07.2021 16:42:38</t>
  </si>
  <si>
    <t>23.07.2021 18:34:59</t>
  </si>
  <si>
    <t>K-2007 35-01-K02007_D_56390355_56390355</t>
  </si>
  <si>
    <t>23.07.2021 19:26:35</t>
  </si>
  <si>
    <t>23.07.2021 20:33:18</t>
  </si>
  <si>
    <t>23.07.2021 11:29:46</t>
  </si>
  <si>
    <t>23.07.2021 16:03:48</t>
  </si>
  <si>
    <t>PAYAMLI M-21 35-25-M00171_D_56377712_56377712</t>
  </si>
  <si>
    <t>23.07.2021 14:19:47</t>
  </si>
  <si>
    <t>23.07.2021 16:09:16</t>
  </si>
  <si>
    <t>KARADOĞAN TR-6 35-15-L00465__72372042_72372042</t>
  </si>
  <si>
    <t>23.07.2021 19:31:19</t>
  </si>
  <si>
    <t>23.07.2021 20:12:18</t>
  </si>
  <si>
    <t>DM-14/3A 45-71-M02249_953200402_953200402</t>
  </si>
  <si>
    <t>23.07.2021 18:47:01</t>
  </si>
  <si>
    <t>23.07.2021 19:56:22</t>
  </si>
  <si>
    <t>MORDOĞAN TR-41 35-21-L00164_953367153_953367153</t>
  </si>
  <si>
    <t>23.07.2021 13:32:29</t>
  </si>
  <si>
    <t>23.07.2021 15:02:41</t>
  </si>
  <si>
    <t>OVAKENT TR-15 35-15-L01145__72373578_72373578</t>
  </si>
  <si>
    <t>23.07.2021 07:38:30</t>
  </si>
  <si>
    <t>23.07.2021 09:29:21</t>
  </si>
  <si>
    <t>ARSLANLAR TM 35-26-A00004_BEŞİKÇİOĞLU M21_2307689</t>
  </si>
  <si>
    <t>23.07.2021 09:13:43</t>
  </si>
  <si>
    <t>23.07.2021 10:33:21</t>
  </si>
  <si>
    <t>SOFTALAR TR-1 45-75-M00207_45-75-M00207_2371427</t>
  </si>
  <si>
    <t>23.07.2021 17:33:20</t>
  </si>
  <si>
    <t>23.07.2021 18:35:40</t>
  </si>
  <si>
    <t>YAYLA KÖYÜ TR-1 35-21-L00093_DIREK TIPI TRAFO HUCRESI H01_2086619</t>
  </si>
  <si>
    <t>23.07.2021 21:45:59</t>
  </si>
  <si>
    <t>24.07.2021 01:33:45</t>
  </si>
  <si>
    <t>BAKLACI TR-1 45-73-M00523_45-73-M00523_2355604</t>
  </si>
  <si>
    <t>23.07.2021 20:14:22</t>
  </si>
  <si>
    <t>23.07.2021 23:56:44</t>
  </si>
  <si>
    <t>TR-23 35-19-L00023_35-19-L00023_2353718</t>
  </si>
  <si>
    <t>AG Pano Arızası</t>
  </si>
  <si>
    <t>23.07.2021 15:58:40</t>
  </si>
  <si>
    <t>23.07.2021 17:13:50</t>
  </si>
  <si>
    <t>YUKARI ILGINDERE TR-1 35-16-M00150_47422516_56402017_56402017</t>
  </si>
  <si>
    <t>23.07.2021 15:55:39</t>
  </si>
  <si>
    <t>23.07.2021 20:32:54</t>
  </si>
  <si>
    <t>GELENBE TR-2 45-76-L00061_955236176_955236176</t>
  </si>
  <si>
    <t>23.07.2021 10:44:22</t>
  </si>
  <si>
    <t>23.07.2021 14:11:37</t>
  </si>
  <si>
    <t>SELENDİ DM 45-81-M00001_ESKİ SELENDİ M16_2321602</t>
  </si>
  <si>
    <t>23.07.2021 08:03:10</t>
  </si>
  <si>
    <t>23.07.2021 08:06:00</t>
  </si>
  <si>
    <t>KOYUNDERE DM 35-28-M00165_KOYUNDERE TR-13 M05_66524566</t>
  </si>
  <si>
    <t>23.07.2021 17:41:50</t>
  </si>
  <si>
    <t>23.07.2021 17:59:33</t>
  </si>
  <si>
    <t>YAKAKÖY KÖK 45-75-M00067_YAKAKÖY M04_2324689</t>
  </si>
  <si>
    <t>24.07.2021 22:33:48</t>
  </si>
  <si>
    <t>24.07.2021 23:21:46</t>
  </si>
  <si>
    <t>OLGUNLAR TR-4 35-31-L00217_47891407_56390984_56390984</t>
  </si>
  <si>
    <t>24.07.2021 08:21:04</t>
  </si>
  <si>
    <t>24.07.2021 11:27:17</t>
  </si>
  <si>
    <t>ALİAĞA TR-43 DM 35-17-M00043_M-87 M04_2315214</t>
  </si>
  <si>
    <t>24.07.2021 09:29:14</t>
  </si>
  <si>
    <t>24.07.2021 09:50:44</t>
  </si>
  <si>
    <t>CABBAR DM 45-73-M00100_KULA ÇIKIŞI M08_2058237</t>
  </si>
  <si>
    <t>24.07.2021 21:37:11</t>
  </si>
  <si>
    <t>24.07.2021 21:41:30</t>
  </si>
  <si>
    <t>SOMA KÖYLER DM-2 45-82-M00125_DM-1 ÇIKIŞI (DM-2 FİDER-1) M01_66332597</t>
  </si>
  <si>
    <t>24.07.2021 07:36:59</t>
  </si>
  <si>
    <t>24.07.2021 07:38:35</t>
  </si>
  <si>
    <t>ULUCAK TM 35-28-A00002_KOYUNDERE M13_2313760</t>
  </si>
  <si>
    <t>24.07.2021 16:53:30</t>
  </si>
  <si>
    <t>24.07.2021 17:16:40</t>
  </si>
  <si>
    <t>KARAOĞLANLI TR-4 45-71-M00093_953212478_953212478</t>
  </si>
  <si>
    <t>24.07.2021 10:40:14</t>
  </si>
  <si>
    <t>24.07.2021 22:28:09</t>
  </si>
  <si>
    <t>TAHTALIÇAY KÖK (M-751) 35-22-M00145_M-1548 TÜFEKÇİOĞLU M02_2112935</t>
  </si>
  <si>
    <t>24.07.2021 19:02:53</t>
  </si>
  <si>
    <t>24.07.2021 21:06:00</t>
  </si>
  <si>
    <t>L-201 METAŞ 35-18-L00201_950458299_950458299</t>
  </si>
  <si>
    <t>AG Box / Sdk Abone Çıkış Faz Sigorta Atığı</t>
  </si>
  <si>
    <t>24.07.2021 19:44:21</t>
  </si>
  <si>
    <t>24.07.2021 20:59:28</t>
  </si>
  <si>
    <t>TR-97 MENTEŞ YOLU 35-19-L00097_6408087_56354486_56354486</t>
  </si>
  <si>
    <t>24.07.2021 19:56:44</t>
  </si>
  <si>
    <t>24.07.2021 23:00:12</t>
  </si>
  <si>
    <t>MENDERES DM-2/TR-1 35-22-M00300_DM-1/TR-1 M04_2328339</t>
  </si>
  <si>
    <t>24.07.2021 19:50:30</t>
  </si>
  <si>
    <t>24.07.2021 19:56:00</t>
  </si>
  <si>
    <t>K-3593 35-01-K03593_35-01-K03593_2359777</t>
  </si>
  <si>
    <t>24.07.2021 16:13:50</t>
  </si>
  <si>
    <t>24.07.2021 16:43:25</t>
  </si>
  <si>
    <t>HATUNDERE TR-2 35-28-M00567_DIREK TIPI TRAFO HUCRESI H01_2107793</t>
  </si>
  <si>
    <t>24.07.2021 06:04:39</t>
  </si>
  <si>
    <t>24.07.2021 09:39:59</t>
  </si>
  <si>
    <t>TR-105 ZEYTİNALANI 35-19-L00105_6746509_56394747_56394747</t>
  </si>
  <si>
    <t>24.07.2021 14:57:58</t>
  </si>
  <si>
    <t>24.07.2021 16:11:22</t>
  </si>
  <si>
    <t>TR-114 35-26-M00114_CANET/TORBALI DEVLET HASTANESİ M01_65974713</t>
  </si>
  <si>
    <t>24.07.2021 09:01:28</t>
  </si>
  <si>
    <t>24.07.2021 10:09:35</t>
  </si>
  <si>
    <t>24.07.2021 23:37:11</t>
  </si>
  <si>
    <t>25.07.2021 00:11:28</t>
  </si>
  <si>
    <t>24.07.2021 07:14:22</t>
  </si>
  <si>
    <t>24.07.2021 08:57:09</t>
  </si>
  <si>
    <t>_A_56399463_56399463</t>
  </si>
  <si>
    <t>24.07.2021 08:15:13</t>
  </si>
  <si>
    <t>24.07.2021 10:06:32</t>
  </si>
  <si>
    <t>CUMALI TR 1 35-24-M00094_35-24-M00094_2373555</t>
  </si>
  <si>
    <t>24.07.2021 17:02:32</t>
  </si>
  <si>
    <t>24.07.2021 17:42:45</t>
  </si>
  <si>
    <t>TR-2 DM (M-702) 35-30-M00702_DİKİLİ TR-16 M04_66045490</t>
  </si>
  <si>
    <t>24.07.2021 10:41:48</t>
  </si>
  <si>
    <t>24.07.2021 11:13:00</t>
  </si>
  <si>
    <t>MEHMET ZEYTİN SULAMA GRUBU 35-29-M00260_A_56374930_56374930</t>
  </si>
  <si>
    <t>24.07.2021 20:38:58</t>
  </si>
  <si>
    <t>24.07.2021 22:23:30</t>
  </si>
  <si>
    <t>K-1229 35-01-K01229_910821261_910821261</t>
  </si>
  <si>
    <t>24.07.2021 19:08:22</t>
  </si>
  <si>
    <t>24.07.2021 20:27:07</t>
  </si>
  <si>
    <t>BAŞIBÜYÜK KÖK 45-77-L00158_HatBaşıAyırıcı_76564806 L03_76564806</t>
  </si>
  <si>
    <t>24.07.2021 13:29:00</t>
  </si>
  <si>
    <t>24.07.2021 13:49:38</t>
  </si>
  <si>
    <t>TR-69 35-19-L00069_956698169_956698169</t>
  </si>
  <si>
    <t>24.07.2021 19:55:53</t>
  </si>
  <si>
    <t>24.07.2021 21:19:04</t>
  </si>
  <si>
    <t>K-1927 35-10-K01927_912656809_912656809</t>
  </si>
  <si>
    <t>24.07.2021 12:35:29</t>
  </si>
  <si>
    <t>24.07.2021 17:10:27</t>
  </si>
  <si>
    <t>M-257 35-09-M00257_97866421_97866421</t>
  </si>
  <si>
    <t>24.07.2021 08:28:57</t>
  </si>
  <si>
    <t>24.07.2021 10:00:44</t>
  </si>
  <si>
    <t>CERİTLER TR-1 35-31-L00117_956588778_956588778</t>
  </si>
  <si>
    <t>24.07.2021 17:59:54</t>
  </si>
  <si>
    <t>24.07.2021 19:57:38</t>
  </si>
  <si>
    <t>YUKARI KIZILCA TR-3 35-27-L00053_913800142_913800142</t>
  </si>
  <si>
    <t>24.07.2021 10:05:54</t>
  </si>
  <si>
    <t>24.07.2021 14:55:58</t>
  </si>
  <si>
    <t>YİĞİTLER TR-3 35-27-L00227_98848683_98848683</t>
  </si>
  <si>
    <t>24.07.2021 15:44:06</t>
  </si>
  <si>
    <t>24.07.2021 18:41:21</t>
  </si>
  <si>
    <t>24.07.2021 05:19:39</t>
  </si>
  <si>
    <t>24.07.2021 05:34:02</t>
  </si>
  <si>
    <t>KÖREZ TR-2 45-77-L00368_945508178_945508178</t>
  </si>
  <si>
    <t>24.07.2021 19:31:37</t>
  </si>
  <si>
    <t>24.07.2021 20:18:17</t>
  </si>
  <si>
    <t>L-331 DENİZKENT 35-18-L00331_35-18-L00331_2371956</t>
  </si>
  <si>
    <t>24.07.2021 11:10:12</t>
  </si>
  <si>
    <t>24.07.2021 16:38:05</t>
  </si>
  <si>
    <t>K-915 35-01-K00915_G 1G_5844048</t>
  </si>
  <si>
    <t>24.07.2021 09:40:18</t>
  </si>
  <si>
    <t>24.07.2021 13:27:48</t>
  </si>
  <si>
    <t>KIRATLI TR-2 35-30-L00142_D_56404384_56404384</t>
  </si>
  <si>
    <t>24.07.2021 10:30:27</t>
  </si>
  <si>
    <t>24.07.2021 12:34:12</t>
  </si>
  <si>
    <t>M-1544 35-01-M01544_910965444_910965444</t>
  </si>
  <si>
    <t>24.07.2021 17:10:16</t>
  </si>
  <si>
    <t>24.07.2021 18:02:16</t>
  </si>
  <si>
    <t>TEKELİ TR-3 35-22-M00233_955255498_955255498</t>
  </si>
  <si>
    <t>24.07.2021 12:17:16</t>
  </si>
  <si>
    <t>24.07.2021 14:10:40</t>
  </si>
  <si>
    <t>ARMUTLU TR-5 35-27-L00005_35-27-L00005_72164936</t>
  </si>
  <si>
    <t>24.07.2021 09:24:31</t>
  </si>
  <si>
    <t>24.07.2021 10:22:44</t>
  </si>
  <si>
    <t>24.07.2021 21:51:48</t>
  </si>
  <si>
    <t>24.07.2021 23:03:00</t>
  </si>
  <si>
    <t>KABAZLI KÖK 45-78-M00675_TAYTAN OFİS YENİ GİRİŞ 1/0 HAT M06_65971500</t>
  </si>
  <si>
    <t>24.07.2021 08:42:41</t>
  </si>
  <si>
    <t>24.07.2021 08:43:11</t>
  </si>
  <si>
    <t>TR-57 BAKSAN 35-19-L00057_956663963_956663963</t>
  </si>
  <si>
    <t>24.07.2021 16:34:28</t>
  </si>
  <si>
    <t>24.07.2021 17:41:34</t>
  </si>
  <si>
    <t>SÜLEYMANİYE TR-2 45-78-M00423_45-78-M00423_2366531</t>
  </si>
  <si>
    <t>24.07.2021 20:38:11</t>
  </si>
  <si>
    <t>24.07.2021 21:38:51</t>
  </si>
  <si>
    <t>ALAŞEHİR TR-59 45-73-M00059_945670651_945670651</t>
  </si>
  <si>
    <t>24.07.2021 22:55:23</t>
  </si>
  <si>
    <t>24.07.2021 23:59:04</t>
  </si>
  <si>
    <t>FOÇA TR-46 35-23-L00046_950416561_950416561</t>
  </si>
  <si>
    <t>24.07.2021 07:52:08</t>
  </si>
  <si>
    <t>24.07.2021 11:43:23</t>
  </si>
  <si>
    <t>AHMETLİ TR-64 SANAYİ 45-84-L00064_C_56384531_56384531</t>
  </si>
  <si>
    <t>24.07.2021 12:05:00</t>
  </si>
  <si>
    <t>24.07.2021 12:41:24</t>
  </si>
  <si>
    <t>KIZILÇUKUR TR-2 45-79-M00472_945570140_945570140</t>
  </si>
  <si>
    <t>24.07.2021 10:20:53</t>
  </si>
  <si>
    <t>24.07.2021 12:02:23</t>
  </si>
  <si>
    <t>MEHMET ŞURGUN ÖZEL TR 35-13-L00503Ö_35-13-L00503Ö_72440332</t>
  </si>
  <si>
    <t>24.07.2021 11:12:03</t>
  </si>
  <si>
    <t>24.07.2021 15:46:06</t>
  </si>
  <si>
    <t>24.07.2021 13:00:09</t>
  </si>
  <si>
    <t>24.07.2021 13:07:40</t>
  </si>
  <si>
    <t>YEĞENOBA TR-2 45-72-M00214_DIREK TIPI TRAFO HUCRESI H01_2112097</t>
  </si>
  <si>
    <t>24.07.2021 17:15:26</t>
  </si>
  <si>
    <t>24.07.2021 19:33:38</t>
  </si>
  <si>
    <t>K-3203 35-04-K03203_99359654_99359654</t>
  </si>
  <si>
    <t>24.07.2021 14:55:26</t>
  </si>
  <si>
    <t>24.07.2021 16:11:18</t>
  </si>
  <si>
    <t>TR-2/23 45-72-L00023_49736051_56406766_56406766</t>
  </si>
  <si>
    <t>24.07.2021 19:23:27</t>
  </si>
  <si>
    <t>24.07.2021 20:20:55</t>
  </si>
  <si>
    <t>ORTAKÖY TR-2 35-15-L00475_A_56361675_56361675</t>
  </si>
  <si>
    <t>24.07.2021 07:39:59</t>
  </si>
  <si>
    <t>24.07.2021 10:00:13</t>
  </si>
  <si>
    <t>M-1872 KÖK 35-09-M01872_ULUCAK TM ÇİĞLİ-1 M04_66904525</t>
  </si>
  <si>
    <t>24.07.2021 08:48:44</t>
  </si>
  <si>
    <t>24.07.2021 13:37:31</t>
  </si>
  <si>
    <t>KARAKUYU KÖK 35-22-M00091_NOHUT GÖLÜ(KÖY SULAMA) M01_72111686</t>
  </si>
  <si>
    <t>24.07.2021 13:29:29</t>
  </si>
  <si>
    <t>24.07.2021 14:28:12</t>
  </si>
  <si>
    <t>TR-11 ( RAMAZAN IŞIK SULAMA GRUBU ) 35-27-M00011_98996869_98996869</t>
  </si>
  <si>
    <t>24.07.2021 14:19:56</t>
  </si>
  <si>
    <t>24.07.2021 17:13:34</t>
  </si>
  <si>
    <t>HALİTPAŞA DM 45-80-M00060_HALİTPAŞA ŞEHİR M04_72188655</t>
  </si>
  <si>
    <t>24.07.2021 11:51:31</t>
  </si>
  <si>
    <t>24.07.2021 11:55:11</t>
  </si>
  <si>
    <t>MENDERES DM-2/TR-1 35-22-M00300_KÖYLER-2 M01_2328336</t>
  </si>
  <si>
    <t>24.07.2021 19:56:21</t>
  </si>
  <si>
    <t>24.07.2021 20:34:41</t>
  </si>
  <si>
    <t>M-3550(YATIRIM REZERVE) 35-02-M03550_912740726_912740726</t>
  </si>
  <si>
    <t>24.07.2021 07:11:22</t>
  </si>
  <si>
    <t>24.07.2021 12:25:12</t>
  </si>
  <si>
    <t>L-226 ARITMA 35-18-L00226_950451071_950451071</t>
  </si>
  <si>
    <t>24.07.2021 13:18:19</t>
  </si>
  <si>
    <t>24.07.2021 18:04:57</t>
  </si>
  <si>
    <t>TR-39 35-30-L00039_TR-46 L04_2330007</t>
  </si>
  <si>
    <t>24.07.2021 19:49:42</t>
  </si>
  <si>
    <t>24.07.2021 20:34:12</t>
  </si>
  <si>
    <t>ÖDEMİŞ İM 35-15-A00001_YENİCEKÖY L24_2309736</t>
  </si>
  <si>
    <t>24.07.2021 07:27:46</t>
  </si>
  <si>
    <t>24.07.2021 09:16:18</t>
  </si>
  <si>
    <t>YENİ ŞAKRAN TR-3 35-17-M00203_C_56355811_56355811</t>
  </si>
  <si>
    <t>24.07.2021 16:40:20</t>
  </si>
  <si>
    <t>24.07.2021 17:47:44</t>
  </si>
  <si>
    <t>BAŞIBÜYÜK KÖK 45-77-L00158_HatBaşıAyırıcı_66086361 L06_66086361</t>
  </si>
  <si>
    <t>24.07.2021 09:23:29</t>
  </si>
  <si>
    <t>24.07.2021 11:06:59</t>
  </si>
  <si>
    <t>GÜMÜLDÜR DM 35-25-M00100_BARAJ M01_2054403</t>
  </si>
  <si>
    <t>24.07.2021 10:45:12</t>
  </si>
  <si>
    <t>24.07.2021 10:47:04</t>
  </si>
  <si>
    <t>DAĞDERE DM 45-72-M00097_GÖRDES M01_2106584</t>
  </si>
  <si>
    <t>24.07.2021 23:22:13</t>
  </si>
  <si>
    <t>25.07.2021 00:03:00</t>
  </si>
  <si>
    <t>M-2760(YATIRIM REZERVE) 35-10-M02760_ M01_72853569</t>
  </si>
  <si>
    <t>24.07.2021 10:24:57</t>
  </si>
  <si>
    <t>24.07.2021 11:40:50</t>
  </si>
  <si>
    <t>TR-8 35-16-L00008_953320478_953320478</t>
  </si>
  <si>
    <t>24.07.2021 11:17:13</t>
  </si>
  <si>
    <t>24.07.2021 12:45:42</t>
  </si>
  <si>
    <t>24.07.2021 15:43:21</t>
  </si>
  <si>
    <t>24.07.2021 16:51:30</t>
  </si>
  <si>
    <t>EVCİLER KARIKOCA MAH. TR 45-77-L00266_A_56386932_56386932</t>
  </si>
  <si>
    <t>24.07.2021 20:20:50</t>
  </si>
  <si>
    <t>24.07.2021 21:10:29</t>
  </si>
  <si>
    <t>24.07.2021 10:09:31</t>
  </si>
  <si>
    <t>24.07.2021 10:14:47</t>
  </si>
  <si>
    <t>TEKELİ DM 35-22-M00088_PANCAR-2 M07_48495874</t>
  </si>
  <si>
    <t>24.07.2021 05:37:43</t>
  </si>
  <si>
    <t>24.07.2021 08:59:58</t>
  </si>
  <si>
    <t>M-2132 KÖK 35-07-M02132_M-2442 M03_60554924</t>
  </si>
  <si>
    <t>01.07.2021 08:14:45</t>
  </si>
  <si>
    <t>01.07.2021 10:29:29</t>
  </si>
  <si>
    <t>ILGIN TR-3 45-73-M00594_B_56390823_56390823</t>
  </si>
  <si>
    <t>01.07.2021 20:02:07</t>
  </si>
  <si>
    <t>01.07.2021 21:53:35</t>
  </si>
  <si>
    <t>DM-1/12 45-71-M00031_45-71-M00031_66458446</t>
  </si>
  <si>
    <t>01.07.2021 14:08:00</t>
  </si>
  <si>
    <t>01.07.2021 15:31:21</t>
  </si>
  <si>
    <t>MALDAN KÖYÜ TR-1 45-71-M01666_953209725_953209725</t>
  </si>
  <si>
    <t>01.07.2021 12:03:00</t>
  </si>
  <si>
    <t>01.07.2021 21:12:48</t>
  </si>
  <si>
    <t>M-361 35-09-M00361_M-570 M03_47619810</t>
  </si>
  <si>
    <t>01.07.2021 13:39:58</t>
  </si>
  <si>
    <t>01.07.2021 14:45:08</t>
  </si>
  <si>
    <t>01.07.2021 08:51:15</t>
  </si>
  <si>
    <t>01.07.2021 08:51:45</t>
  </si>
  <si>
    <t>DM08/TR01 45-73-M00017_B b1_45157594</t>
  </si>
  <si>
    <t>01.07.2021 14:14:01</t>
  </si>
  <si>
    <t>01.07.2021 17:02:45</t>
  </si>
  <si>
    <t>SOMA TR-5 45-82-M00005_C_56403831_56403831</t>
  </si>
  <si>
    <t>01.07.2021 22:52:18</t>
  </si>
  <si>
    <t>02.07.2021 01:16:16</t>
  </si>
  <si>
    <t>OĞLANANASI TR-3 35-22-M00257_C_56354841_56354841</t>
  </si>
  <si>
    <t>01.07.2021 10:40:52</t>
  </si>
  <si>
    <t>01.07.2021 11:12:37</t>
  </si>
  <si>
    <t>GÜNEŞLİ KÖK 45-75-M00056_KÖSELER - ULGAR M01_67577840</t>
  </si>
  <si>
    <t>01.07.2021 08:00:55</t>
  </si>
  <si>
    <t>01.07.2021 08:01:25</t>
  </si>
  <si>
    <t>M-1021 35-03-M01021_M-1788 M02_41973164</t>
  </si>
  <si>
    <t>01.07.2021 17:42:05</t>
  </si>
  <si>
    <t>01.07.2021 19:40:42</t>
  </si>
  <si>
    <t>ÇAYLI TR-8 35-15-L00199_D_56368587_56368587</t>
  </si>
  <si>
    <t>01.07.2021 18:20:30</t>
  </si>
  <si>
    <t>01.07.2021 19:45:16</t>
  </si>
  <si>
    <t>M-1589 35-01-M01589_911533408_911533408</t>
  </si>
  <si>
    <t>01.07.2021 12:16:38</t>
  </si>
  <si>
    <t>01.07.2021 13:55:37</t>
  </si>
  <si>
    <t>BEYOBA TR-12 45-72-M00414_TR-6 SAZOBA TOPSU RİNG M04_2102850</t>
  </si>
  <si>
    <t>01.07.2021 01:04:38</t>
  </si>
  <si>
    <t>01.07.2021 01:05:48</t>
  </si>
  <si>
    <t>EMİRLİ TR-12 35-15-L01127__72372737_72372737</t>
  </si>
  <si>
    <t>01.07.2021 05:11:59</t>
  </si>
  <si>
    <t>01.07.2021 09:16:28</t>
  </si>
  <si>
    <t>DM-3/29 45-71-M00083_953211633_953211633</t>
  </si>
  <si>
    <t>01.07.2021 15:07:25</t>
  </si>
  <si>
    <t>01.07.2021 17:45:22</t>
  </si>
  <si>
    <t>PİYADELER KÖK 45-73-M00136_ŞAHYAR M03_66674814</t>
  </si>
  <si>
    <t>01.07.2021 22:50:46</t>
  </si>
  <si>
    <t>01.07.2021 23:18:02</t>
  </si>
  <si>
    <t>DAĞDERE DM 45-72-M00097_KÖMÜRCÜ M06_2106080</t>
  </si>
  <si>
    <t>01.07.2021 09:29:23</t>
  </si>
  <si>
    <t>01.07.2021 09:34:29</t>
  </si>
  <si>
    <t>L-105 DÜZCE AĞA ÇEŞMESİ 35-14-L00105_DIREK TIPI TRAFO HUCRESI H01_2101937</t>
  </si>
  <si>
    <t>01.07.2021 09:46:56</t>
  </si>
  <si>
    <t>01.07.2021 10:50:10</t>
  </si>
  <si>
    <t>M-324 35-02-M00324_99551239_99551239</t>
  </si>
  <si>
    <t>01.07.2021 10:02:49</t>
  </si>
  <si>
    <t>01.07.2021 12:24:52</t>
  </si>
  <si>
    <t>M-2892 35-10-M02892_98158887_98158887</t>
  </si>
  <si>
    <t>01.07.2021 11:39:26</t>
  </si>
  <si>
    <t>01.07.2021 17:02:41</t>
  </si>
  <si>
    <t>ALAŞEHİR TR-16/A 45-73-M00092_945673613_945673613</t>
  </si>
  <si>
    <t>01.07.2021 19:06:08</t>
  </si>
  <si>
    <t>01.07.2021 23:55:15</t>
  </si>
  <si>
    <t>KOCAİSKAN TR-1 45-76-M00179_DIREK TIPI TRAFO HUCRESI H01_2085423</t>
  </si>
  <si>
    <t>01.07.2021 06:57:37</t>
  </si>
  <si>
    <t>01.07.2021 12:12:36</t>
  </si>
  <si>
    <t>01.07.2021 17:54:54</t>
  </si>
  <si>
    <t>01.07.2021 20:05:57</t>
  </si>
  <si>
    <t>ALAŞEHİR TR-81 45-73-M00081_A_56403628_56403628</t>
  </si>
  <si>
    <t>01.07.2021 09:04:00</t>
  </si>
  <si>
    <t>01.07.2021 13:28:00</t>
  </si>
  <si>
    <t>AYHAN BEZİRGENOGLU SULAMA GRUBU 35-29-L00346_A_56395624_56395624</t>
  </si>
  <si>
    <t>01.07.2021 20:05:44</t>
  </si>
  <si>
    <t>01.07.2021 20:43:13</t>
  </si>
  <si>
    <t>KUŞÇULAR TR-12 35-19-M00266_956673514_956673514</t>
  </si>
  <si>
    <t>01.07.2021 21:43:49</t>
  </si>
  <si>
    <t>01.07.2021 23:39:30</t>
  </si>
  <si>
    <t>DM-1/TR-12 35-13-L00459_965794430_965794430</t>
  </si>
  <si>
    <t>01.07.2021 12:59:09</t>
  </si>
  <si>
    <t>01.07.2021 13:56:45</t>
  </si>
  <si>
    <t>ÜRKMEZ M-7 35-25-M00144_8167413_56377064_56377064</t>
  </si>
  <si>
    <t>01.07.2021 14:21:04</t>
  </si>
  <si>
    <t>01.07.2021 15:39:23</t>
  </si>
  <si>
    <t>AKÇAŞEHİR TR-1 35-29-L00173_A_56360346_56360346</t>
  </si>
  <si>
    <t>01.07.2021 17:01:52</t>
  </si>
  <si>
    <t>01.07.2021 20:07:30</t>
  </si>
  <si>
    <t>CEVİZALAN TR-2 35-15-L01027_C_56362022_56362022</t>
  </si>
  <si>
    <t>01.07.2021 21:10:08</t>
  </si>
  <si>
    <t>01.07.2021 23:02:31</t>
  </si>
  <si>
    <t>SELÇİKLİ ULUYOL TR-3 45-72-L00151_DIREK TIPI TRAFO HUCRESI H01_2125227</t>
  </si>
  <si>
    <t>01.07.2021 11:20:00</t>
  </si>
  <si>
    <t>01.07.2021 11:40:54</t>
  </si>
  <si>
    <t>TR-85 35-16-L00085_35-16-L00085_2346557</t>
  </si>
  <si>
    <t>01.07.2021 17:01:00</t>
  </si>
  <si>
    <t>01.07.2021 17:29:00</t>
  </si>
  <si>
    <t>AKKOYUNLU TR-1 35-29-L00269_A_56360370_56360370</t>
  </si>
  <si>
    <t>01.07.2021 17:05:08</t>
  </si>
  <si>
    <t>01.07.2021 19:30:01</t>
  </si>
  <si>
    <t>M-331 35-02-M00331_M-1644 M04_2334054</t>
  </si>
  <si>
    <t>01.07.2021 05:42:00</t>
  </si>
  <si>
    <t>01.07.2021 06:06:42</t>
  </si>
  <si>
    <t>GÖKDERE TR 45-77-M00101_945514220_945514220</t>
  </si>
  <si>
    <t>01.07.2021 12:36:42</t>
  </si>
  <si>
    <t>01.07.2021 14:37:25</t>
  </si>
  <si>
    <t>KARAKUYU TR-2 35-22-M00290_35-22-M00290_2350682</t>
  </si>
  <si>
    <t>01.07.2021 23:27:00</t>
  </si>
  <si>
    <t>02.07.2021 00:03:54</t>
  </si>
  <si>
    <t>TEPECİK KÖYÜ TR-1 45-71-M01289_44415798_56399277_56399277</t>
  </si>
  <si>
    <t>01.07.2021 12:00:01</t>
  </si>
  <si>
    <t>01.07.2021 15:02:05</t>
  </si>
  <si>
    <t>K-2 35-01-K00002_J_56377437_56377437</t>
  </si>
  <si>
    <t>01.07.2021 08:01:06</t>
  </si>
  <si>
    <t>01.07.2021 15:59:05</t>
  </si>
  <si>
    <t>01.07.2021 20:28:00</t>
  </si>
  <si>
    <t>01.07.2021 20:34:00</t>
  </si>
  <si>
    <t>M-3091(YATIRIM REZERVE) 35-07-M03091_B_56355611_56355611</t>
  </si>
  <si>
    <t>01.07.2021 14:25:15</t>
  </si>
  <si>
    <t>01.07.2021 15:40:38</t>
  </si>
  <si>
    <t>TEOMAN AVCIOĞLU SLM GRB TR 35-27-M00549_DIREK TIPI TRAFO HUCRESI H01_2054791</t>
  </si>
  <si>
    <t>01.07.2021 19:24:39</t>
  </si>
  <si>
    <t>01.07.2021 22:06:45</t>
  </si>
  <si>
    <t>SALMAN KÖYÜ TR-1 35-21-L00076_953357852_953357852</t>
  </si>
  <si>
    <t>01.07.2021 10:22:46</t>
  </si>
  <si>
    <t>01.07.2021 13:38:28</t>
  </si>
  <si>
    <t>YAKACIK TR-4 35-20-L00242_35-20-L00242_2376784</t>
  </si>
  <si>
    <t>01.07.2021 15:26:36</t>
  </si>
  <si>
    <t>01.07.2021 16:30:16</t>
  </si>
  <si>
    <t>NAKİ YAŞAR KARAKOBAK 35-30-M00084_C_56366469_56366469</t>
  </si>
  <si>
    <t>01.07.2021 06:21:08</t>
  </si>
  <si>
    <t>01.07.2021 10:33:41</t>
  </si>
  <si>
    <t>SALİHLİ BİOKÜTLE YAKITLI ENERJİ SANTRALİ KÖK 45-78-M01333_ M01_72251413</t>
  </si>
  <si>
    <t>01.07.2021 09:41:53</t>
  </si>
  <si>
    <t>01.07.2021 10:46:14</t>
  </si>
  <si>
    <t>KORDON KÖK 45-78-M00730_ÇAKALDOĞAN M03_2327657</t>
  </si>
  <si>
    <t>01.07.2021 18:02:00</t>
  </si>
  <si>
    <t>01.07.2021 18:39:18</t>
  </si>
  <si>
    <t>DM02/TR18 BELEDİYE ÖNÜ 45-73-M00012_A a10_45157778</t>
  </si>
  <si>
    <t>01.07.2021 14:54:50</t>
  </si>
  <si>
    <t>01.07.2021 17:36:52</t>
  </si>
  <si>
    <t>M-2922 35-04-M02922_ M01_73937389</t>
  </si>
  <si>
    <t>01.07.2021 03:25:35</t>
  </si>
  <si>
    <t>01.07.2021 04:12:00</t>
  </si>
  <si>
    <t>K-3196 35-03-K03196_911985425_911985425</t>
  </si>
  <si>
    <t>01.07.2021 12:00:28</t>
  </si>
  <si>
    <t>01.07.2021 22:36:05</t>
  </si>
  <si>
    <t>PANCAR OSB DM-1 35-26-M00869_YAZIBAŞI-3 ÇETMEN M22_2303678</t>
  </si>
  <si>
    <t>01.07.2021 21:20:10</t>
  </si>
  <si>
    <t>01.07.2021 23:02:41</t>
  </si>
  <si>
    <t>01.07.2021 18:04:16</t>
  </si>
  <si>
    <t>01.07.2021 20:40:02</t>
  </si>
  <si>
    <t>AKÇAKÖY TR-1 45-71-M01662_953199626_953199626</t>
  </si>
  <si>
    <t>01.07.2021 21:43:37</t>
  </si>
  <si>
    <t>02.07.2021 02:21:38</t>
  </si>
  <si>
    <t>TİYENLİ KÖK 45-85-M00004_TİYENLİ KÖY ÇIKIŞI M01_72102208</t>
  </si>
  <si>
    <t>01.07.2021 18:50:26</t>
  </si>
  <si>
    <t>01.07.2021 18:50:38</t>
  </si>
  <si>
    <t>GÜMÜŞGÖLÜ TARIMSAL SULAMA TR-1 35-22-M00210_DIREK TIPI TRAFO HUCRESI H01_2126899</t>
  </si>
  <si>
    <t>01.07.2021 15:27:57</t>
  </si>
  <si>
    <t>01.07.2021 17:14:49</t>
  </si>
  <si>
    <t>TR-2/21 45-83-L00021_48123985_56406865_56406865</t>
  </si>
  <si>
    <t>01.07.2021 21:48:17</t>
  </si>
  <si>
    <t>01.07.2021 23:59:17</t>
  </si>
  <si>
    <t>M-2346 35-03-M02346_B_72410399_72410399</t>
  </si>
  <si>
    <t>01.07.2021 17:12:59</t>
  </si>
  <si>
    <t>01.07.2021 17:56:13</t>
  </si>
  <si>
    <t>YAĞCILAR TR-1 35-32-L00134_A_56376356_56376356</t>
  </si>
  <si>
    <t>01.07.2021 09:13:00</t>
  </si>
  <si>
    <t>01.07.2021 10:20:39</t>
  </si>
  <si>
    <t>KARAKUYU TR-3 35-22-M00291_A_56354206_56354206</t>
  </si>
  <si>
    <t>01.07.2021 20:34:29</t>
  </si>
  <si>
    <t>01.07.2021 22:33:02</t>
  </si>
  <si>
    <t>GÖLMARMARA TR-12 45-85-L00012_TR-7 L03_72103474</t>
  </si>
  <si>
    <t>01.07.2021 10:08:18</t>
  </si>
  <si>
    <t>01.07.2021 12:19:00</t>
  </si>
  <si>
    <t>M-313 35-02-M00313_M-1563 M03_2323988</t>
  </si>
  <si>
    <t>01.07.2021 10:22:55</t>
  </si>
  <si>
    <t>01.07.2021 11:27:08</t>
  </si>
  <si>
    <t>KARAKOCA TR-1 45-71-M00978_953180093_953180093</t>
  </si>
  <si>
    <t>01.07.2021 14:37:28</t>
  </si>
  <si>
    <t>02.07.2021 01:15:07</t>
  </si>
  <si>
    <t>L-296 35-18-L00296_950447792_950447792</t>
  </si>
  <si>
    <t>01.07.2021 12:08:38</t>
  </si>
  <si>
    <t>01.07.2021 21:51:55</t>
  </si>
  <si>
    <t>ALAÇATI TM 35-18-A00005_HatBaşıAyırıcı_53138278 M09_53138278</t>
  </si>
  <si>
    <t>01.07.2021 18:17:00</t>
  </si>
  <si>
    <t>01.07.2021 19:57:44</t>
  </si>
  <si>
    <t>K-3 35-01-K00003_911785981_911785981</t>
  </si>
  <si>
    <t>01.07.2021 09:31:00</t>
  </si>
  <si>
    <t>01.07.2021 11:01:30</t>
  </si>
  <si>
    <t>TR-48 35-15-M00048_48866677_56363736_56363736</t>
  </si>
  <si>
    <t>01.07.2021 11:02:06</t>
  </si>
  <si>
    <t>01.07.2021 12:42:04</t>
  </si>
  <si>
    <t>L-216 YEŞEREN 35-18-L00216_8673808 C1_5946494</t>
  </si>
  <si>
    <t>01.07.2021 02:01:09</t>
  </si>
  <si>
    <t>01.07.2021 05:09:51</t>
  </si>
  <si>
    <t>KORDON KÖK 45-78-M00730_KABAZLI M01_2105504</t>
  </si>
  <si>
    <t>01.07.2021 17:30:46</t>
  </si>
  <si>
    <t>01.07.2021 17:31:16</t>
  </si>
  <si>
    <t>SANEM KÖK 35-26-M00704_EHS HURDACILIK M06_65955282</t>
  </si>
  <si>
    <t>01.07.2021 09:24:33</t>
  </si>
  <si>
    <t>01.07.2021 10:11:02</t>
  </si>
  <si>
    <t>K-4118 35-08-K04118_99874049_99874049</t>
  </si>
  <si>
    <t>01.07.2021 18:25:50</t>
  </si>
  <si>
    <t>01.07.2021 19:53:01</t>
  </si>
  <si>
    <t>TATAR DM 35-19-M00256_ALAÇATI-1 GİRİŞ M11_2319182</t>
  </si>
  <si>
    <t>01.07.2021 08:59:48</t>
  </si>
  <si>
    <t>01.07.2021 14:56:22</t>
  </si>
  <si>
    <t>KARABURUN BOZKÖY 35-21-L00053_C_56358259_56358259</t>
  </si>
  <si>
    <t>01.07.2021 23:06:00</t>
  </si>
  <si>
    <t>01.07.2021 23:58:32</t>
  </si>
  <si>
    <t>DM-3/TR-21 (ESKİ TR-29) 35-26-M01364_956620905_956620905</t>
  </si>
  <si>
    <t>01.07.2021 14:05:55</t>
  </si>
  <si>
    <t>01.07.2021 15:22:54</t>
  </si>
  <si>
    <t>EVRENOS TR-3 45-71-M01411_45-71-M01411_2371340</t>
  </si>
  <si>
    <t>01.07.2021 07:50:15</t>
  </si>
  <si>
    <t>01.07.2021 13:02:53</t>
  </si>
  <si>
    <t>ÇAYBAŞI DM-1/TR-7 35-26-L00210_956603115_956603115</t>
  </si>
  <si>
    <t>01.07.2021 23:48:00</t>
  </si>
  <si>
    <t>02.07.2021 00:38:12</t>
  </si>
  <si>
    <t>ERDELLİ TR-2 KÖK 45-72-L00476_ARABACI BOZKÖY ÇIKIŞ L04_66551690</t>
  </si>
  <si>
    <t>01.07.2021 10:13:28</t>
  </si>
  <si>
    <t>01.07.2021 10:44:30</t>
  </si>
  <si>
    <t>ALAŞEHİR TR-79 45-73-M00079_B_56404993_56404993</t>
  </si>
  <si>
    <t>01.07.2021 16:31:05</t>
  </si>
  <si>
    <t>01.07.2021 19:36:34</t>
  </si>
  <si>
    <t>M-2009 35-01-M02009_9253619 1R_5857641</t>
  </si>
  <si>
    <t>01.07.2021 19:57:00</t>
  </si>
  <si>
    <t>02.07.2021 00:30:04</t>
  </si>
  <si>
    <t>PETEK PLASTİK-2 45-71-M00794Ö_45-71-M00794Ö_2348522</t>
  </si>
  <si>
    <t>01.07.2021 10:26:00</t>
  </si>
  <si>
    <t>01.07.2021 15:07:01</t>
  </si>
  <si>
    <t>BAĞARASI TR-10 KÖK 35-23-M00179_HatBaşıAyırıcı_72050055 M05_72050055</t>
  </si>
  <si>
    <t>01.07.2021 15:20:29</t>
  </si>
  <si>
    <t>01.07.2021 18:00:59</t>
  </si>
  <si>
    <t>TR-20 35-26-M00020_35-26-M00020_2349206</t>
  </si>
  <si>
    <t>01.07.2021 15:27:06</t>
  </si>
  <si>
    <t>01.07.2021 15:59:51</t>
  </si>
  <si>
    <t>GÜNEŞLİ TR-1 35-16-M00125_47470075_56399695_56399695</t>
  </si>
  <si>
    <t>01.07.2021 12:41:55</t>
  </si>
  <si>
    <t>01.07.2021 19:30:34</t>
  </si>
  <si>
    <t>FIRINLI TR-7 35-20-L00094_35-20-L00094_2371661</t>
  </si>
  <si>
    <t>01.07.2021 10:44:24</t>
  </si>
  <si>
    <t>ARMUTLU DM-2/TR-36 (ESKİ TR-6) 35-27-L00006_B_65510931_65510931</t>
  </si>
  <si>
    <t>01.07.2021 21:06:10</t>
  </si>
  <si>
    <t>01.07.2021 22:41:38</t>
  </si>
  <si>
    <t>KAYRAK TR-1 45-83-L00256_45-83-L00256_2362736</t>
  </si>
  <si>
    <t>01.07.2021 14:10:00</t>
  </si>
  <si>
    <t>01.07.2021 15:50:05</t>
  </si>
  <si>
    <t>K-904 35-02-K00904_99973368_99973368</t>
  </si>
  <si>
    <t>01.07.2021 21:47:44</t>
  </si>
  <si>
    <t>02.07.2021 01:33:20</t>
  </si>
  <si>
    <t>DALBAHÇE TR-1 45-83-L00187_45-83-L00187_2350425</t>
  </si>
  <si>
    <t>01.07.2021 21:48:14</t>
  </si>
  <si>
    <t>01.07.2021 22:50:33</t>
  </si>
  <si>
    <t>GELENBE İM 45-76-A00001_ALACALAR L02_2093763</t>
  </si>
  <si>
    <t>01.07.2021 12:07:00</t>
  </si>
  <si>
    <t>01.07.2021 12:20:46</t>
  </si>
  <si>
    <t>L-45 JANDARMA SİTESİ 35-14-L00045_956645881_956645881</t>
  </si>
  <si>
    <t>01.07.2021 14:52:11</t>
  </si>
  <si>
    <t>01.07.2021 17:27:46</t>
  </si>
  <si>
    <t>01.07.2021 14:25:06</t>
  </si>
  <si>
    <t>01.07.2021 15:58:26</t>
  </si>
  <si>
    <t>KAŞIKÇI BAHADIRLAR TR 45-75-M00097_C_56391338_56391338</t>
  </si>
  <si>
    <t>01.07.2021 12:32:00</t>
  </si>
  <si>
    <t>01.07.2021 14:40:40</t>
  </si>
  <si>
    <t>TR-1/70 45-72-M00070_49743280 b1_49745854</t>
  </si>
  <si>
    <t>01.07.2021 16:59:43</t>
  </si>
  <si>
    <t>01.07.2021 17:53:53</t>
  </si>
  <si>
    <t>K-544 35-01-K00544_35-01-K00544_2366404</t>
  </si>
  <si>
    <t>01.07.2021 00:03:06</t>
  </si>
  <si>
    <t>01.07.2021 00:50:22</t>
  </si>
  <si>
    <t>YAZIBAŞI DM-6 35-26-M00634_956622554_956622554</t>
  </si>
  <si>
    <t>01.07.2021 09:21:28</t>
  </si>
  <si>
    <t>01.07.2021 10:32:17</t>
  </si>
  <si>
    <t>ŞEHİTLER TR-1 35-26-L00161_6777505_56358079_56358079</t>
  </si>
  <si>
    <t>01.07.2021 09:02:00</t>
  </si>
  <si>
    <t>01.07.2021 13:12:34</t>
  </si>
  <si>
    <t>01.07.2021 18:48:19</t>
  </si>
  <si>
    <t>01.07.2021 19:31:46</t>
  </si>
  <si>
    <t>ZEYTİNELİ TR-1 35-19-M00208_12199569_56394760_56394760</t>
  </si>
  <si>
    <t>01.07.2021 14:15:28</t>
  </si>
  <si>
    <t>01.07.2021 16:26:00</t>
  </si>
  <si>
    <t>M-1222 35-01-M01222_B_56353988_56353988</t>
  </si>
  <si>
    <t>01.07.2021 23:36:10</t>
  </si>
  <si>
    <t>02.07.2021 00:40:22</t>
  </si>
  <si>
    <t>M-2133 35-07-M02133__72410860_72410860</t>
  </si>
  <si>
    <t>01.07.2021 13:38:38</t>
  </si>
  <si>
    <t>01.07.2021 13:58:36</t>
  </si>
  <si>
    <t>01.07.2021 15:40:00</t>
  </si>
  <si>
    <t>01.07.2021 16:40:02</t>
  </si>
  <si>
    <t>TR-13 35-31-L00013_35-31-L00013_2364380</t>
  </si>
  <si>
    <t>01.07.2021 04:55:58</t>
  </si>
  <si>
    <t>01.07.2021 05:48:21</t>
  </si>
  <si>
    <t>TR-19 35-27-M00019__56371242_56371242</t>
  </si>
  <si>
    <t>01.07.2021 17:31:06</t>
  </si>
  <si>
    <t>01.07.2021 22:37:56</t>
  </si>
  <si>
    <t>01.07.2021 16:36:59</t>
  </si>
  <si>
    <t>01.07.2021 18:45:38</t>
  </si>
  <si>
    <t>TR-1/83 KAPTANOĞLU DM 45-83-M00083_JANDARMA M01_61291952</t>
  </si>
  <si>
    <t>01.07.2021 07:45:31</t>
  </si>
  <si>
    <t>01.07.2021 08:58:34</t>
  </si>
  <si>
    <t>TR-2/124 45-83-M00667_955143896_955143896</t>
  </si>
  <si>
    <t>01.07.2021 18:31:14</t>
  </si>
  <si>
    <t>01.07.2021 23:17:00</t>
  </si>
  <si>
    <t>EMİRALEM TR-7 35-28-M00225_953370877_953370877</t>
  </si>
  <si>
    <t>01.07.2021 08:33:12</t>
  </si>
  <si>
    <t>01.07.2021 11:57:26</t>
  </si>
  <si>
    <t>EVRENOS TR-2 45-71-M01405_965995242_965995242</t>
  </si>
  <si>
    <t>01.07.2021 10:18:28</t>
  </si>
  <si>
    <t>01.07.2021 15:28:43</t>
  </si>
  <si>
    <t>K-779 35-07-K00779_35-07-K00779_49846753</t>
  </si>
  <si>
    <t>01.07.2021 21:25:34</t>
  </si>
  <si>
    <t>01.07.2021 22:31:37</t>
  </si>
  <si>
    <t>01.07.2021 06:53:05</t>
  </si>
  <si>
    <t>01.07.2021 07:06:44</t>
  </si>
  <si>
    <t>01.07.2021 13:11:24</t>
  </si>
  <si>
    <t>01.07.2021 16:01:22</t>
  </si>
  <si>
    <t>K-583 35-02-K00583_35-02-K00583_42317275</t>
  </si>
  <si>
    <t>01.07.2021 12:53:25</t>
  </si>
  <si>
    <t>01.07.2021 14:01:07</t>
  </si>
  <si>
    <t>DERBENT İM-DM 45-83-A00004_MANİSA-2 M12_2097148</t>
  </si>
  <si>
    <t>01.07.2021 05:28:28</t>
  </si>
  <si>
    <t>01.07.2021 06:43:13</t>
  </si>
  <si>
    <t>ESBAŞ İM 35-08-A00001_YEDEK K06_2053327</t>
  </si>
  <si>
    <t>01.07.2021 15:40:58</t>
  </si>
  <si>
    <t>01.07.2021 15:51:06</t>
  </si>
  <si>
    <t>01.07.2021 15:58:07</t>
  </si>
  <si>
    <t>01.07.2021 17:55:31</t>
  </si>
  <si>
    <t>DM-2/8 BAŞKENT TR 35-18-L00588_950453779_950453779</t>
  </si>
  <si>
    <t>01.07.2021 10:28:26</t>
  </si>
  <si>
    <t>01.07.2021 15:55:12</t>
  </si>
  <si>
    <t>TR-333 35-19-L00309_956683877_956683877</t>
  </si>
  <si>
    <t>01.07.2021 13:17:40</t>
  </si>
  <si>
    <t>01.07.2021 15:32:28</t>
  </si>
  <si>
    <t>L-23 ESKİ POSTANE ÖNÜ 35-14-L00023_956639640_956639640</t>
  </si>
  <si>
    <t>01.07.2021 18:42:10</t>
  </si>
  <si>
    <t>01.07.2021 20:34:05</t>
  </si>
  <si>
    <t>DURASILLI TR-1 KÖK 45-78-M01114_TR-2 M04_2328783</t>
  </si>
  <si>
    <t>01.07.2021 05:42:14</t>
  </si>
  <si>
    <t>01.07.2021 07:08:07</t>
  </si>
  <si>
    <t>GÜMÜLDÜR M-16 35-25-M00016_955263554_955263554</t>
  </si>
  <si>
    <t>01.07.2021 09:29:32</t>
  </si>
  <si>
    <t>01.07.2021 14:04:47</t>
  </si>
  <si>
    <t>MENEMEN TR-65 35-28-L00065_953372984_953372984</t>
  </si>
  <si>
    <t>01.07.2021 14:25:00</t>
  </si>
  <si>
    <t>01.07.2021 16:28:29</t>
  </si>
  <si>
    <t>SARUHANLI DM 45-80-M00001_AKHİSAR-1 M07_2086499</t>
  </si>
  <si>
    <t>01.07.2021 19:33:06</t>
  </si>
  <si>
    <t>01.07.2021 20:09:00</t>
  </si>
  <si>
    <t>ERZA KAP KÖK 35-27-M00078_KIZILÜZÜM M06_72177779</t>
  </si>
  <si>
    <t>01.07.2021 08:13:48</t>
  </si>
  <si>
    <t>01.07.2021 09:57:39</t>
  </si>
  <si>
    <t>TR-1-5-/15 35-20-L00058_35-20-L00058_2370580</t>
  </si>
  <si>
    <t>01.07.2021 07:43:07</t>
  </si>
  <si>
    <t>01.07.2021 09:24:50</t>
  </si>
  <si>
    <t>K-133 35-04-K00133_913798009_913798009</t>
  </si>
  <si>
    <t>01.07.2021 11:54:05</t>
  </si>
  <si>
    <t>01.07.2021 12:40:03</t>
  </si>
  <si>
    <t>KEMALPAŞA TM 35-27-A00002_IŞIKLAR-1 M03_2048968</t>
  </si>
  <si>
    <t>01.07.2021 09:08:00</t>
  </si>
  <si>
    <t>01.07.2021 09:29:42</t>
  </si>
  <si>
    <t>ALİZE KÖK 35-18-M00059_TATAR DM (İYTE)-1 M09_72185134</t>
  </si>
  <si>
    <t>01.07.2021 00:33:44</t>
  </si>
  <si>
    <t>01.07.2021 01:40:04</t>
  </si>
  <si>
    <t>APANÇEŞME KÖK( TR-1) 35-16-M00683_ARAPLI OVASI KARADİKEN M04_72042357</t>
  </si>
  <si>
    <t>01.07.2021 14:36:37</t>
  </si>
  <si>
    <t>01.07.2021 15:49:17</t>
  </si>
  <si>
    <t>TR-41 KÖK 45-78-L00041__56392314_56392314</t>
  </si>
  <si>
    <t>01.07.2021 21:19:58</t>
  </si>
  <si>
    <t>01.07.2021 23:48:33</t>
  </si>
  <si>
    <t>L-393 YENİ OKUL 35-18-L00393_950448725_950448725</t>
  </si>
  <si>
    <t>01.07.2021 11:06:33</t>
  </si>
  <si>
    <t>01.07.2021 14:47:24</t>
  </si>
  <si>
    <t>TAYTAN BEZİRGANLI TR-1 45-78-M00271_953271530_953271530</t>
  </si>
  <si>
    <t>01.07.2021 17:28:17</t>
  </si>
  <si>
    <t>01.07.2021 19:13:48</t>
  </si>
  <si>
    <t>K-4371 35-01-K04371_K-80 K02_2117572</t>
  </si>
  <si>
    <t>01.07.2021 20:20:00</t>
  </si>
  <si>
    <t>01.07.2021 22:28:40</t>
  </si>
  <si>
    <t>K-1637 35-01-K01637_911542223_911542223</t>
  </si>
  <si>
    <t>01.07.2021 11:39:20</t>
  </si>
  <si>
    <t>01.07.2021 13:11:51</t>
  </si>
  <si>
    <t>01.07.2021 08:46:38</t>
  </si>
  <si>
    <t>01.07.2021 08:47:05</t>
  </si>
  <si>
    <t>ÖZPINAR TR-3 45-79-M00546_945562760_945562760</t>
  </si>
  <si>
    <t>01.07.2021 21:03:18</t>
  </si>
  <si>
    <t>01.07.2021 22:40:43</t>
  </si>
  <si>
    <t>K-2732 35-04-K02732_35-04-K02732_2373917</t>
  </si>
  <si>
    <t>01.07.2021 21:44:45</t>
  </si>
  <si>
    <t>02.07.2021 03:46:00</t>
  </si>
  <si>
    <t>ARAPLIOVASI GES DM 35-16-M00811_PAŞAKÖY ENH GİRİŞ M018_48716785</t>
  </si>
  <si>
    <t>01.07.2021 11:54:55</t>
  </si>
  <si>
    <t>01.07.2021 12:24:40</t>
  </si>
  <si>
    <t>TÜRKMEN KÖYÜ TR-1 45-71-M01740_953217389_953217389</t>
  </si>
  <si>
    <t>01.07.2021 22:44:23</t>
  </si>
  <si>
    <t>02.07.2021 02:54:32</t>
  </si>
  <si>
    <t>01.07.2021 07:43:28</t>
  </si>
  <si>
    <t>01.07.2021 09:51:00</t>
  </si>
  <si>
    <t>KAZANLI TR-3 35-15-L00977_B_56369638_56369638</t>
  </si>
  <si>
    <t>01.07.2021 19:55:00</t>
  </si>
  <si>
    <t>01.07.2021 22:21:08</t>
  </si>
  <si>
    <t>DM-1/TR-1 (TARİŞ) 35-13-M00028_DM-1/TR-23 M01_66202109</t>
  </si>
  <si>
    <t>01.07.2021 07:07:07</t>
  </si>
  <si>
    <t>01.07.2021 08:03:05</t>
  </si>
  <si>
    <t>K-135 35-01-K00135_911922984_911922984</t>
  </si>
  <si>
    <t>01.07.2021 16:20:36</t>
  </si>
  <si>
    <t>01.07.2021 19:45:53</t>
  </si>
  <si>
    <t>ŞEYHDAVUTLAR TR-8 45-79-M00595_945550641_945550641</t>
  </si>
  <si>
    <t>01.07.2021 12:13:45</t>
  </si>
  <si>
    <t>01.07.2021 15:40:19</t>
  </si>
  <si>
    <t>L-268 BOZDOĞAN MARKET 35-18-L00268_950452823_950452823</t>
  </si>
  <si>
    <t>01.07.2021 08:18:40</t>
  </si>
  <si>
    <t>01.07.2021 09:55:10</t>
  </si>
  <si>
    <t>TR-131 35-15-M00131_48910054_56381623_56381623</t>
  </si>
  <si>
    <t>01.07.2021 18:33:58</t>
  </si>
  <si>
    <t>01.07.2021 20:00:41</t>
  </si>
  <si>
    <t>ÜRKMEZ M-7 35-25-M00144_9484815_65508429_65508429</t>
  </si>
  <si>
    <t>01.07.2021 15:52:42</t>
  </si>
  <si>
    <t>01.07.2021 19:41:50</t>
  </si>
  <si>
    <t>KEMALPAŞA TM 35-27-A00002_KEMALPAŞA-1 M06_2306690</t>
  </si>
  <si>
    <t>01.07.2021 16:03:00</t>
  </si>
  <si>
    <t>01.07.2021 18:39:20</t>
  </si>
  <si>
    <t>M-2530 35-07-M02530_M-2654 M02_66103003</t>
  </si>
  <si>
    <t>01.07.2021 10:30:28</t>
  </si>
  <si>
    <t>01.07.2021 11:27:51</t>
  </si>
  <si>
    <t>01.07.2021 20:21:37</t>
  </si>
  <si>
    <t>01.07.2021 21:16:54</t>
  </si>
  <si>
    <t>TR-21 35-27-M00021_D_56363204_56363204</t>
  </si>
  <si>
    <t>01.07.2021 23:17:12</t>
  </si>
  <si>
    <t>02.07.2021 00:09:00</t>
  </si>
  <si>
    <t>KULA İM 45-77-A00001_ESKİ SELENDİ M07_2120660</t>
  </si>
  <si>
    <t>01.07.2021 19:29:58</t>
  </si>
  <si>
    <t>01.07.2021 19:53:46</t>
  </si>
  <si>
    <t>BEŞPINARLAR KÖYÜ TR-1 35-27-M00413_DAĞITIM TRAFO BEŞPINARLAR KÖYÜ TR-1 M03_72162645</t>
  </si>
  <si>
    <t>01.07.2021 07:16:06</t>
  </si>
  <si>
    <t>01.07.2021 11:46:19</t>
  </si>
  <si>
    <t>PAZARKÖY TR-1 45-78-L00699_C_56391768_56391768</t>
  </si>
  <si>
    <t>01.07.2021 14:59:47</t>
  </si>
  <si>
    <t>01.07.2021 17:21:52</t>
  </si>
  <si>
    <t>ALACALAR TR-1 45-76-L00087_DIREK TIPI TRAFO HUCRESI H01_2092519</t>
  </si>
  <si>
    <t>01.07.2021 13:25:52</t>
  </si>
  <si>
    <t>01.07.2021 15:45:54</t>
  </si>
  <si>
    <t>SÜLEYMANLI KÖK 35-28-M00606_AYVACIK M11_66870994</t>
  </si>
  <si>
    <t>01.07.2021 05:34:48</t>
  </si>
  <si>
    <t>01.07.2021 06:16:51</t>
  </si>
  <si>
    <t>MEHMET ÇETE SULAMA GRUBU 35-29-M00325_DIREK TIPI TRAFO HUCRESI H01_2101130</t>
  </si>
  <si>
    <t>01.07.2021 08:50:00</t>
  </si>
  <si>
    <t>01.07.2021 17:27:17</t>
  </si>
  <si>
    <t>L-236 35-18-L00236_950441344_950441344</t>
  </si>
  <si>
    <t>01.07.2021 20:44:53</t>
  </si>
  <si>
    <t>02.07.2021 02:12:35</t>
  </si>
  <si>
    <t>TR-1/18 45-72-M00018_B_56391703_56391703</t>
  </si>
  <si>
    <t>01.07.2021 16:53:51</t>
  </si>
  <si>
    <t>01.07.2021 17:36:33</t>
  </si>
  <si>
    <t>DİLEK TR-3 45-80-M00138_956545144_956545144</t>
  </si>
  <si>
    <t>01.07.2021 07:52:48</t>
  </si>
  <si>
    <t>01.07.2021 09:26:30</t>
  </si>
  <si>
    <t>MORDOĞAN TR-38 35-21-L00165_F_56379508_56379508</t>
  </si>
  <si>
    <t>01.07.2021 20:44:45</t>
  </si>
  <si>
    <t>01.07.2021 21:33:06</t>
  </si>
  <si>
    <t>K-3426 35-07-K03426_A_56376514_56376514</t>
  </si>
  <si>
    <t>01.07.2021 09:24:00</t>
  </si>
  <si>
    <t>01.07.2021 13:36:00</t>
  </si>
  <si>
    <t>TR-71 ÖZYURT 35-19-L00071_6556131_56354941_56354941</t>
  </si>
  <si>
    <t>01.07.2021 09:46:24</t>
  </si>
  <si>
    <t>01.07.2021 11:18:57</t>
  </si>
  <si>
    <t>01.07.2021 22:35:49</t>
  </si>
  <si>
    <t>02.07.2021 00:12:03</t>
  </si>
  <si>
    <t>M-324 35-02-M00324_C C1B_5806785</t>
  </si>
  <si>
    <t>01.07.2021 15:03:11</t>
  </si>
  <si>
    <t>01.07.2021 17:04:58</t>
  </si>
  <si>
    <t>ALANKÖY TR-1 35-20-L00288_DIREK TIPI TRAFO HUCRESI H01_2045463</t>
  </si>
  <si>
    <t>01.07.2021 09:07:50</t>
  </si>
  <si>
    <t>01.07.2021 17:31:05</t>
  </si>
  <si>
    <t>M-1843 35-02-M01843_99850223_99850223</t>
  </si>
  <si>
    <t>01.07.2021 09:03:42</t>
  </si>
  <si>
    <t>01.07.2021 14:34:16</t>
  </si>
  <si>
    <t>K-879 35-01-K00879_911708023_911708023</t>
  </si>
  <si>
    <t>01.07.2021 19:57:09</t>
  </si>
  <si>
    <t>01.07.2021 22:34:31</t>
  </si>
  <si>
    <t>DM-8/25 DOĞU KIŞLA KABİN 45-71-M01317_953198556_953198556</t>
  </si>
  <si>
    <t>01.07.2021 08:10:25</t>
  </si>
  <si>
    <t>01.07.2021 09:22:22</t>
  </si>
  <si>
    <t>YENİ DOĞAN KÖK 45-72-M00633_YENİ DOĞAN M01_79260697</t>
  </si>
  <si>
    <t>01.07.2021 17:17:50</t>
  </si>
  <si>
    <t>01.07.2021 19:39:06</t>
  </si>
  <si>
    <t>K-1755 35-02-K01755_A_56382097_56382097</t>
  </si>
  <si>
    <t>01.07.2021 12:01:09</t>
  </si>
  <si>
    <t>01.07.2021 22:51:54</t>
  </si>
  <si>
    <t>SABRİ BOZDEMİR SULAMA GR 45-84-L00075_45-84-L00075_2359873</t>
  </si>
  <si>
    <t>01.07.2021 16:29:00</t>
  </si>
  <si>
    <t>01.07.2021 17:56:35</t>
  </si>
  <si>
    <t>AVDAN TR-1 45-82-M00230_DIREK TIPI TRAFO HUCRESI H01_2091930</t>
  </si>
  <si>
    <t>01.07.2021 11:43:44</t>
  </si>
  <si>
    <t>01.07.2021 13:43:03</t>
  </si>
  <si>
    <t>TR-44 35-27-M00044_C_56356430_56356430</t>
  </si>
  <si>
    <t>01.07.2021 15:48:46</t>
  </si>
  <si>
    <t>01.07.2021 17:44:31</t>
  </si>
  <si>
    <t>ARMUTLU DM-2/TR-28 (ESKİ TR-2) 35-27-L00002_913389795_913389795</t>
  </si>
  <si>
    <t>01.07.2021 10:31:06</t>
  </si>
  <si>
    <t>01.07.2021 17:06:29</t>
  </si>
  <si>
    <t>MUSTAFA YILMAZ SULAMA GRUBU 35-29-M00226_B_56361345_56361345</t>
  </si>
  <si>
    <t>01.07.2021 11:19:04</t>
  </si>
  <si>
    <t>01.07.2021 13:28:31</t>
  </si>
  <si>
    <t>HAMİDİYE TR-1 45-77-L00114_DIREK TIPI TRAFO HUCRESI H01_2056352</t>
  </si>
  <si>
    <t>01.07.2021 14:18:20</t>
  </si>
  <si>
    <t>01.07.2021 17:29:42</t>
  </si>
  <si>
    <t>GÜNEY TR-1 45-83-L00269_A_56407854_56407854</t>
  </si>
  <si>
    <t>01.07.2021 21:56:11</t>
  </si>
  <si>
    <t>02.07.2021 00:00:47</t>
  </si>
  <si>
    <t>SOMA TR-12/2 45-82-M00087_B_56402209_56402209</t>
  </si>
  <si>
    <t>01.07.2021 14:01:41</t>
  </si>
  <si>
    <t>01.07.2021 15:54:53</t>
  </si>
  <si>
    <t>AKYURT TR-1 35-29-L00624_A_56402415_56402415</t>
  </si>
  <si>
    <t>01.07.2021 12:02:26</t>
  </si>
  <si>
    <t>01.07.2021 19:55:18</t>
  </si>
  <si>
    <t>DM-14/16-A 45-71-M00552_953197239_953197239</t>
  </si>
  <si>
    <t>01.07.2021 19:28:00</t>
  </si>
  <si>
    <t>01.07.2021 20:28:51</t>
  </si>
  <si>
    <t>BÜYÜKKALE TR-3 35-29-L00667_DIREK TIPI TRAFO HUCRESI H01_2099091</t>
  </si>
  <si>
    <t>01.07.2021 10:06:34</t>
  </si>
  <si>
    <t>01.07.2021 15:57:05</t>
  </si>
  <si>
    <t>SULTAN DM 35-25-M00121_İZSU ARITMA M04_72117223</t>
  </si>
  <si>
    <t>01.07.2021 08:06:55</t>
  </si>
  <si>
    <t>01.07.2021 09:12:02</t>
  </si>
  <si>
    <t>ÇAYLI TR-8 35-15-L00199_A_56369665_56369665</t>
  </si>
  <si>
    <t>01.07.2021 07:25:56</t>
  </si>
  <si>
    <t>01.07.2021 10:09:21</t>
  </si>
  <si>
    <t>MAVİDERE TR-4 35-31-L00213_47875663_56391335_56391335</t>
  </si>
  <si>
    <t>01.07.2021 18:27:54</t>
  </si>
  <si>
    <t>01.07.2021 20:08:50</t>
  </si>
  <si>
    <t>KISIK TR-1 (M-135) 35-22-M00135_955260802_955260802</t>
  </si>
  <si>
    <t>01.07.2021 23:25:20</t>
  </si>
  <si>
    <t>02.07.2021 01:03:39</t>
  </si>
  <si>
    <t>M-2385 35-01-M02385_35-01-M02385_2358565</t>
  </si>
  <si>
    <t>01.07.2021 20:26:34</t>
  </si>
  <si>
    <t>01.07.2021 22:27:10</t>
  </si>
  <si>
    <t>DM-5/TR-12 URLA 35-19-M00468_35-19-M00468_49816371</t>
  </si>
  <si>
    <t>01.07.2021 15:22:39</t>
  </si>
  <si>
    <t>01.07.2021 20:14:30</t>
  </si>
  <si>
    <t>ULUKENT KÖK-15 35-28-M00070_ULUKENT TR-6 M05_66524969</t>
  </si>
  <si>
    <t>01.07.2021 17:54:24</t>
  </si>
  <si>
    <t>01.07.2021 18:29:03</t>
  </si>
  <si>
    <t>DAĞISTAN KÖK 35-16-M00186_HatBaşıAyırıcı_53138908 M03_53138908</t>
  </si>
  <si>
    <t>01.07.2021 10:09:54</t>
  </si>
  <si>
    <t>01.07.2021 13:29:34</t>
  </si>
  <si>
    <t>BORLU KÖK 45-86-M00046_ÇATALOLUK DM M02_72227051</t>
  </si>
  <si>
    <t>01.07.2021 18:50:28</t>
  </si>
  <si>
    <t>01.07.2021 18:51:18</t>
  </si>
  <si>
    <t>DAYIOĞLU TR-3 45-72-L00341_B_56394370_56394370</t>
  </si>
  <si>
    <t>01.07.2021 16:16:25</t>
  </si>
  <si>
    <t>01.07.2021 20:25:05</t>
  </si>
  <si>
    <t>AKÖREN TR-19 KÖK 45-78-M00974_ÇOBANOĞLU M01_66244827</t>
  </si>
  <si>
    <t>01.07.2021 07:59:55</t>
  </si>
  <si>
    <t>01.07.2021 10:25:03</t>
  </si>
  <si>
    <t>KABAKUM BANKACILAR TR-4 35-30-M00210_955302060_955302060</t>
  </si>
  <si>
    <t>01.07.2021 18:18:24</t>
  </si>
  <si>
    <t>01.07.2021 19:12:29</t>
  </si>
  <si>
    <t>M-639 OLDURUK KÖK 35-03-M00639_M-738  ( GÖLET) M02_42868422</t>
  </si>
  <si>
    <t>01.07.2021 09:14:34</t>
  </si>
  <si>
    <t>01.07.2021 09:18:09</t>
  </si>
  <si>
    <t>L-181 TAN SİTESİ 35-18-L00181_8412372 SDP-A1_5921886</t>
  </si>
  <si>
    <t>01.07.2021 08:31:00</t>
  </si>
  <si>
    <t>01.07.2021 14:33:50</t>
  </si>
  <si>
    <t>MÜTEVELLİ TR-6 45-80-M00105_956537897_956537897</t>
  </si>
  <si>
    <t>01.07.2021 19:15:51</t>
  </si>
  <si>
    <t>01.07.2021 19:55:16</t>
  </si>
  <si>
    <t>K-3451 35-08-K03451_C_56373981_56373981</t>
  </si>
  <si>
    <t>01.07.2021 18:07:21</t>
  </si>
  <si>
    <t>01.07.2021 20:35:51</t>
  </si>
  <si>
    <t>KURUDERE OVA TR-2 35-32-L00051_A_56391069_56391069</t>
  </si>
  <si>
    <t>01.07.2021 19:59:08</t>
  </si>
  <si>
    <t>01.07.2021 20:47:16</t>
  </si>
  <si>
    <t>ARKAS KÖK 35-27-M00497_EYÜP ALTIN M03_72167891</t>
  </si>
  <si>
    <t>01.07.2021 20:33:31</t>
  </si>
  <si>
    <t>01.07.2021 22:10:25</t>
  </si>
  <si>
    <t>_6411503_56356522_56356522</t>
  </si>
  <si>
    <t>01.07.2021 09:18:06</t>
  </si>
  <si>
    <t>01.07.2021 17:22:32</t>
  </si>
  <si>
    <t>M-417 35-02-M00417_914657453_914657453</t>
  </si>
  <si>
    <t>01.07.2021 13:58:37</t>
  </si>
  <si>
    <t>01.07.2021 17:46:33</t>
  </si>
  <si>
    <t>AKÇAALAN YEDİEVLER TR-1 35-22-M00221_DIREK TIPI TRAFO HUCRESI H01_2126910</t>
  </si>
  <si>
    <t>01.07.2021 11:13:25</t>
  </si>
  <si>
    <t>01.07.2021 12:20:36</t>
  </si>
  <si>
    <t>TR-61 35-19-L00061_956666536_956666536</t>
  </si>
  <si>
    <t>01.07.2021 15:39:40</t>
  </si>
  <si>
    <t>01.07.2021 18:23:49</t>
  </si>
  <si>
    <t>SARICALAR TOPRAK SULAMA TR-2 35-16-M00298_35-16-M00298_2361944</t>
  </si>
  <si>
    <t>01.07.2021 14:10:55</t>
  </si>
  <si>
    <t>01.07.2021 19:14:29</t>
  </si>
  <si>
    <t>BAYINDIR İM 35-20-A00001_TR-A (15.8) L03_2058790</t>
  </si>
  <si>
    <t>01.07.2021 19:46:26</t>
  </si>
  <si>
    <t>01.07.2021 19:48:36</t>
  </si>
  <si>
    <t>K-583 35-02-K00583_E_56367046_56367046</t>
  </si>
  <si>
    <t>01.07.2021 07:56:52</t>
  </si>
  <si>
    <t>01.07.2021 13:21:38</t>
  </si>
  <si>
    <t>01.07.2021 19:38:36</t>
  </si>
  <si>
    <t>01.07.2021 19:52:58</t>
  </si>
  <si>
    <t>TR-36 45-77-L00036_B b1b_42438056</t>
  </si>
  <si>
    <t>01.07.2021 10:52:24</t>
  </si>
  <si>
    <t>01.07.2021 12:14:32</t>
  </si>
  <si>
    <t>ALİAĞA GIS TM 35-17-A00014_KARDEMİR-2 (2H07) M020_66127965</t>
  </si>
  <si>
    <t>01.07.2021 17:46:38</t>
  </si>
  <si>
    <t>01.07.2021 18:11:30</t>
  </si>
  <si>
    <t>TR-74 ( M-774) 35-30-M00774_955324938_955324938</t>
  </si>
  <si>
    <t>01.07.2021 11:57:00</t>
  </si>
  <si>
    <t>01.07.2021 16:54:37</t>
  </si>
  <si>
    <t>ÖKSÜZLÜ BEYLİK MH TR-1 45-74-M00213_45-74-M00213_2359470</t>
  </si>
  <si>
    <t>01.07.2021 15:48:57</t>
  </si>
  <si>
    <t>01.07.2021 18:16:49</t>
  </si>
  <si>
    <t>METAL İŞLERİ TR-12 KÖK 35-22-M00112_HatBaşıAyırıcı_53133263 M04_53133263</t>
  </si>
  <si>
    <t>01.07.2021 09:47:52</t>
  </si>
  <si>
    <t>DM-8/3 45-71-M00538_953198706_953198706</t>
  </si>
  <si>
    <t>01.07.2021 18:20:34</t>
  </si>
  <si>
    <t>01.07.2021 19:54:27</t>
  </si>
  <si>
    <t>KIZILÇUKUR TR-4 45-79-M00476_945573370_945573370</t>
  </si>
  <si>
    <t>01.07.2021 15:16:16</t>
  </si>
  <si>
    <t>01.07.2021 17:45:41</t>
  </si>
  <si>
    <t>YUKARICUMA TR-1 35-16-M00107_35-16-M00107_2347828</t>
  </si>
  <si>
    <t>01.07.2021 09:50:25</t>
  </si>
  <si>
    <t>01.07.2021 18:27:15</t>
  </si>
  <si>
    <t>L-233 AKARCA KÖK 35-14-L00233_L-58 HAVACILAR SİTESİ L03_72202703</t>
  </si>
  <si>
    <t>01.07.2021 06:37:00</t>
  </si>
  <si>
    <t>01.07.2021 07:01:10</t>
  </si>
  <si>
    <t>01.07.2021 07:21:25</t>
  </si>
  <si>
    <t>01.07.2021 08:30:06</t>
  </si>
  <si>
    <t>BALABANLI DM 35-15-M00280_B_56398702_56398702</t>
  </si>
  <si>
    <t>01.07.2021 08:10:03</t>
  </si>
  <si>
    <t>01.07.2021 15:38:10</t>
  </si>
  <si>
    <t>ŞEHİTLİOĞLU ALTINTAŞ TR-1 45-77-M00083_DIREK TIPI TRAFO HUCRESI H01_2058110</t>
  </si>
  <si>
    <t>01.07.2021 18:04:36</t>
  </si>
  <si>
    <t>01.07.2021 19:47:27</t>
  </si>
  <si>
    <t>01.07.2021 13:51:16</t>
  </si>
  <si>
    <t>01.07.2021 15:49:02</t>
  </si>
  <si>
    <t>L-272 35-18-L00272_950445332_950445332</t>
  </si>
  <si>
    <t>01.07.2021 09:14:28</t>
  </si>
  <si>
    <t>01.07.2021 10:23:22</t>
  </si>
  <si>
    <t>M-164 35-18-M00164_950444066_950444066</t>
  </si>
  <si>
    <t>01.07.2021 13:07:53</t>
  </si>
  <si>
    <t>01.07.2021 18:19:09</t>
  </si>
  <si>
    <t>TİRE İM-DM-1 35-29-A00001_TR-2 34.5 M16_2312220</t>
  </si>
  <si>
    <t>01.07.2021 10:37:08</t>
  </si>
  <si>
    <t>01.07.2021 10:39:35</t>
  </si>
  <si>
    <t>GÜNEY DM 45-83-L00130_DAĞMARMARA L07_2303291</t>
  </si>
  <si>
    <t>01.07.2021 20:13:38</t>
  </si>
  <si>
    <t>01.07.2021 22:27:05</t>
  </si>
  <si>
    <t>DURASILLI TR-5 45-78-M01116_49274757_56391786_56391786</t>
  </si>
  <si>
    <t>01.07.2021 19:51:20</t>
  </si>
  <si>
    <t>01.07.2021 21:28:50</t>
  </si>
  <si>
    <t>KARAKUYU TR-1 35-22-M00289_DIREK TIPI TRAFO HUCRESI H01_2103155</t>
  </si>
  <si>
    <t>OG Klemens Arızası</t>
  </si>
  <si>
    <t>01.07.2021 09:08:49</t>
  </si>
  <si>
    <t>01.07.2021 13:13:43</t>
  </si>
  <si>
    <t>M-1814 KISIK DM-1 35-22-M00095_MENDERES-1 M13_72099712</t>
  </si>
  <si>
    <t>01.07.2021 01:34:38</t>
  </si>
  <si>
    <t>01.07.2021 01:36:48</t>
  </si>
  <si>
    <t>KARABURUN İM 35-21-A00001_KÜÇÜKBAHÇE L05_2063035</t>
  </si>
  <si>
    <t>01.07.2021 12:07:48</t>
  </si>
  <si>
    <t>01.07.2021 12:15:42</t>
  </si>
  <si>
    <t>AKHİSAR İM 45-72-A00001_ŞEHİR-1 M19_2308700</t>
  </si>
  <si>
    <t>01.07.2021 17:50:56</t>
  </si>
  <si>
    <t>01.07.2021 18:19:23</t>
  </si>
  <si>
    <t>K-1683 35-01-K01683_35-01-K01683_2360128</t>
  </si>
  <si>
    <t>01.07.2021 01:48:45</t>
  </si>
  <si>
    <t>01.07.2021 02:21:37</t>
  </si>
  <si>
    <t>M-1020 35-03-M01020_M-1463 M01_41973317</t>
  </si>
  <si>
    <t>01.07.2021 14:33:18</t>
  </si>
  <si>
    <t>01.07.2021 14:41:38</t>
  </si>
  <si>
    <t>TR-62 MUSTAFA BOZKURT GRB 35-15-M00062_48857544_56371412_56371412</t>
  </si>
  <si>
    <t>01.07.2021 11:49:12</t>
  </si>
  <si>
    <t>01.07.2021 13:51:48</t>
  </si>
  <si>
    <t>ÇANDARLI TR-11(CANKENT1) 35-30-M00011_A_56367549_56367549</t>
  </si>
  <si>
    <t>01.07.2021 14:56:28</t>
  </si>
  <si>
    <t>01.07.2021 17:54:41</t>
  </si>
  <si>
    <t>MEHMET ÇETE SULAMA GRUBU 35-29-M00325_35-29-M00325_2360428</t>
  </si>
  <si>
    <t>01.07.2021 00:06:51</t>
  </si>
  <si>
    <t>01.07.2021 01:01:23</t>
  </si>
  <si>
    <t>TR-2/16 45-72-L00016_D_56391568_56391568</t>
  </si>
  <si>
    <t>01.07.2021 22:27:01</t>
  </si>
  <si>
    <t>01.07.2021 23:02:54</t>
  </si>
  <si>
    <t>DM-3/29 45-71-M00083_B B2_45134569</t>
  </si>
  <si>
    <t>01.07.2021 11:50:38</t>
  </si>
  <si>
    <t>01.07.2021 15:08:27</t>
  </si>
  <si>
    <t>FIRINLI TR-2 35-20-L00090_35-20-L00090_2371663</t>
  </si>
  <si>
    <t>01.07.2021 11:00:28</t>
  </si>
  <si>
    <t>01.07.2021 11:57:22</t>
  </si>
  <si>
    <t>YENİŞEHİR TR-2 35-31-L00378_47863664_56390929_56390929</t>
  </si>
  <si>
    <t>01.07.2021 04:34:59</t>
  </si>
  <si>
    <t>01.07.2021 07:13:37</t>
  </si>
  <si>
    <t>SELİM GES KÖK 35-23-M00319_ESKİ FOÇA İM FOTAŞ-1 M09_72307474</t>
  </si>
  <si>
    <t>01.07.2021 08:58:00</t>
  </si>
  <si>
    <t>01.07.2021 09:11:00</t>
  </si>
  <si>
    <t>OLGUNLAR TR-4 35-31-L00217_47891399_56390971_56390971</t>
  </si>
  <si>
    <t>01.07.2021 11:44:19</t>
  </si>
  <si>
    <t>01.07.2021 14:59:56</t>
  </si>
  <si>
    <t>YELKİ TR-20 35-10-L00020_945213270_945213270</t>
  </si>
  <si>
    <t>01.07.2021 23:40:32</t>
  </si>
  <si>
    <t>02.07.2021 00:04:00</t>
  </si>
  <si>
    <t>ÇUKURALTI M-27 35-25-M00075_D_56354930_56354930</t>
  </si>
  <si>
    <t>01.07.2021 10:40:00</t>
  </si>
  <si>
    <t>01.07.2021 11:25:22</t>
  </si>
  <si>
    <t>GÜZELBAHÇE İM 35-10-A00001_İSTİKLAL M07_77678696</t>
  </si>
  <si>
    <t>01.07.2021 10:22:05</t>
  </si>
  <si>
    <t>01.07.2021 10:39:54</t>
  </si>
  <si>
    <t>01.07.2021 06:34:10</t>
  </si>
  <si>
    <t>01.07.2021 11:49:13</t>
  </si>
  <si>
    <t>ALAŞEHİR TR-80 45-73-M00080_E_56404143_56404143</t>
  </si>
  <si>
    <t>01.07.2021 09:08:40</t>
  </si>
  <si>
    <t>01.07.2021 13:31:19</t>
  </si>
  <si>
    <t>M-2573 35-01-M02573_912032470_912032470</t>
  </si>
  <si>
    <t>01.07.2021 08:42:00</t>
  </si>
  <si>
    <t>01.07.2021 14:25:53</t>
  </si>
  <si>
    <t>DM-2/TR-11 35-22-M00298_961533059_961533059</t>
  </si>
  <si>
    <t>01.07.2021 19:25:04</t>
  </si>
  <si>
    <t>01.07.2021 21:00:07</t>
  </si>
  <si>
    <t>BEYDERE KÖK 45-71-M00128_ESKİ KARAAĞAÇLI M07_50217231</t>
  </si>
  <si>
    <t>01.07.2021 20:18:09</t>
  </si>
  <si>
    <t>01.07.2021 22:28:24</t>
  </si>
  <si>
    <t>ZİRAATÇİLER SİTESİ TR 35-30-M00293_D_56378233_56378233</t>
  </si>
  <si>
    <t>01.07.2021 09:51:30</t>
  </si>
  <si>
    <t>01.07.2021 12:17:23</t>
  </si>
  <si>
    <t>TR-2/107 (İBRAHİMCİ KÖK) 45-83-L00107_45-83-L00107_72168215</t>
  </si>
  <si>
    <t>01.07.2021 19:16:26</t>
  </si>
  <si>
    <t>01.07.2021 21:29:31</t>
  </si>
  <si>
    <t>01.07.2021 10:40:40</t>
  </si>
  <si>
    <t>01.07.2021 12:17:46</t>
  </si>
  <si>
    <t>SELÇİKLİ TR-1 45-72-L00163_956484289_956484289</t>
  </si>
  <si>
    <t>01.07.2021 17:32:19</t>
  </si>
  <si>
    <t>01.07.2021 23:18:36</t>
  </si>
  <si>
    <t>TR-330 35-19-L00369_956664505_956664505</t>
  </si>
  <si>
    <t>01.07.2021 13:57:39</t>
  </si>
  <si>
    <t>01.07.2021 15:40:30</t>
  </si>
  <si>
    <t>TR-2/14-A 45-72-L00068_D_56404811_56404811</t>
  </si>
  <si>
    <t>01.07.2021 20:04:30</t>
  </si>
  <si>
    <t>01.07.2021 21:17:01</t>
  </si>
  <si>
    <t>TR-20 35-26-M00020_6486757_56358926_56358926</t>
  </si>
  <si>
    <t>01.07.2021 16:17:09</t>
  </si>
  <si>
    <t>01.07.2021 17:13:49</t>
  </si>
  <si>
    <t>TR-11 TARIMSAL SULAMA 45-80-M01011_45-80-M01011_2373414</t>
  </si>
  <si>
    <t>01.07.2021 09:48:34</t>
  </si>
  <si>
    <t>01.07.2021 12:37:26</t>
  </si>
  <si>
    <t>ESAT KÖYÜ TR-1 45-86-M00126_950122102_950122102</t>
  </si>
  <si>
    <t>01.07.2021 13:57:38</t>
  </si>
  <si>
    <t>01.07.2021 17:03:19</t>
  </si>
  <si>
    <t>K-4731 35-01-K04731_ H_42872336</t>
  </si>
  <si>
    <t>01.07.2021 11:00:46</t>
  </si>
  <si>
    <t>01.07.2021 15:08:57</t>
  </si>
  <si>
    <t>TR-52 35-17-M00052_6901324_56353993_56353993</t>
  </si>
  <si>
    <t>01.07.2021 09:33:37</t>
  </si>
  <si>
    <t>01.07.2021 10:05:55</t>
  </si>
  <si>
    <t>ŞEHİT KEMAL KÖK 35-17-M00449_OMS METAL M02_66442991</t>
  </si>
  <si>
    <t>01.07.2021 09:57:31</t>
  </si>
  <si>
    <t>01.07.2021 15:31:49</t>
  </si>
  <si>
    <t>01.07.2021 12:36:29</t>
  </si>
  <si>
    <t>01.07.2021 12:41:45</t>
  </si>
  <si>
    <t>SARIGÖL TR-32 45-79-M00032_945556855_945556855</t>
  </si>
  <si>
    <t>01.07.2021 18:14:21</t>
  </si>
  <si>
    <t>01.07.2021 19:09:40</t>
  </si>
  <si>
    <t>01.07.2021 02:21:00</t>
  </si>
  <si>
    <t>01.07.2021 03:00:21</t>
  </si>
  <si>
    <t>OĞLANANASI TR-9 35-22-M00262_D_56353775_56353775</t>
  </si>
  <si>
    <t>01.07.2021 21:13:12</t>
  </si>
  <si>
    <t>01.07.2021 22:27:18</t>
  </si>
  <si>
    <t>CUMALI TOPRAK SULAMA TR-2 35-24-M00198_967094344_967094344</t>
  </si>
  <si>
    <t>01.07.2021 22:32:27</t>
  </si>
  <si>
    <t>01.07.2021 23:25:50</t>
  </si>
  <si>
    <t>KEMAL TOPAL VE ARK. TR 35-24-M00047_35-24-M00047_2373561</t>
  </si>
  <si>
    <t>01.07.2021 12:28:04</t>
  </si>
  <si>
    <t>01.07.2021 14:26:21</t>
  </si>
  <si>
    <t>K-2662 35-02-K02662_912713375_912713375</t>
  </si>
  <si>
    <t>01.07.2021 20:54:09</t>
  </si>
  <si>
    <t>01.07.2021 22:59:25</t>
  </si>
  <si>
    <t>EŞREFPAŞA İM 35-01-A00002_ÇİMENTEPE K18_2045371</t>
  </si>
  <si>
    <t>01.07.2021 09:42:23</t>
  </si>
  <si>
    <t>01.07.2021 10:54:00</t>
  </si>
  <si>
    <t>EMİRLİ TR-13 35-15-L01128__72373593_72373593</t>
  </si>
  <si>
    <t>01.07.2021 21:57:19</t>
  </si>
  <si>
    <t>02.07.2021 03:45:50</t>
  </si>
  <si>
    <t>BÜNYAN OSMANİYE TR-1 45-72-L00444_DIREK TIPI TRAFO HUCRESI H01_2111909</t>
  </si>
  <si>
    <t>01.07.2021 14:11:06</t>
  </si>
  <si>
    <t>01.07.2021 15:22:49</t>
  </si>
  <si>
    <t>M-1449 GEÇİT 35-08-M01449_M-2786 M03_2078425</t>
  </si>
  <si>
    <t>01.07.2021 15:54:05</t>
  </si>
  <si>
    <t>01.07.2021 19:00:33</t>
  </si>
  <si>
    <t>DM-5/TR-12 URLA 35-19-M00468_50039848 E1_50040818</t>
  </si>
  <si>
    <t>01.07.2021 11:49:57</t>
  </si>
  <si>
    <t>01.07.2021 12:42:02</t>
  </si>
  <si>
    <t>M-2876 35-04-M02876_M-1173 M02_76822753</t>
  </si>
  <si>
    <t>01.07.2021 04:12:04</t>
  </si>
  <si>
    <t>01.07.2021 04:34:20</t>
  </si>
  <si>
    <t>TR-88 TARIMSAL SULAMA 45-80-M01088_45-80-M01088_2350925</t>
  </si>
  <si>
    <t>01.07.2021 11:09:00</t>
  </si>
  <si>
    <t>01.07.2021 13:35:56</t>
  </si>
  <si>
    <t>K-166 35-04-K00166_99574980_99574980</t>
  </si>
  <si>
    <t>01.07.2021 16:41:13</t>
  </si>
  <si>
    <t>01.07.2021 18:23:30</t>
  </si>
  <si>
    <t>KINIK HACIMUSALAR TR-1 45-81-M00144__72373957_72373957</t>
  </si>
  <si>
    <t>01.07.2021 22:30:25</t>
  </si>
  <si>
    <t>01.07.2021 23:03:16</t>
  </si>
  <si>
    <t>SOMA TR-17/2 45-82-M00110_B B02_5984380</t>
  </si>
  <si>
    <t>01.07.2021 17:34:06</t>
  </si>
  <si>
    <t>01.07.2021 18:49:53</t>
  </si>
  <si>
    <t>YAŞAR ÖZLÜ 35-26-L00078_956631550_956631550</t>
  </si>
  <si>
    <t>01.07.2021 21:08:06</t>
  </si>
  <si>
    <t>01.07.2021 23:29:25</t>
  </si>
  <si>
    <t>KARAHALİLLİ KÖK 35-20-L00087_TOKATBAŞI L05_66504217</t>
  </si>
  <si>
    <t>01.07.2021 20:10:08</t>
  </si>
  <si>
    <t>01.07.2021 22:10:03</t>
  </si>
  <si>
    <t>HACIHALİLLER TR-1 KÖK 45-71-M00066_942589536_942589536</t>
  </si>
  <si>
    <t>01.07.2021 19:17:51</t>
  </si>
  <si>
    <t>02.07.2021 00:04:02</t>
  </si>
  <si>
    <t>BELEN TR-1 35-28-M00205_953381669_953381669</t>
  </si>
  <si>
    <t>01.07.2021 07:59:20</t>
  </si>
  <si>
    <t>01.07.2021 09:33:29</t>
  </si>
  <si>
    <t>BUCA TM 35-03-A00003_Kozağaç M32_2311291</t>
  </si>
  <si>
    <t>01.07.2021 14:35:00</t>
  </si>
  <si>
    <t>01.07.2021 17:42:00</t>
  </si>
  <si>
    <t>AHMET KOCA TARIMSAL SULAMA GRB TR-1 45-71-M00902_45-71-M00902_2355717</t>
  </si>
  <si>
    <t>01.07.2021 08:27:26</t>
  </si>
  <si>
    <t>01.07.2021 12:40:39</t>
  </si>
  <si>
    <t>DURASILLI TR-5 45-78-M01116_49274761_56391785_56391785</t>
  </si>
  <si>
    <t>01.07.2021 13:04:43</t>
  </si>
  <si>
    <t>01.07.2021 18:07:01</t>
  </si>
  <si>
    <t>ADALA TR-9 45-78-M00294_DIREK TIPI TRAFO HUCRESI H01_2125170</t>
  </si>
  <si>
    <t>01.07.2021 11:29:51</t>
  </si>
  <si>
    <t>01.07.2021 13:00:52</t>
  </si>
  <si>
    <t>K-3083 35-04-K03083_TRAFO-1 K01_60707546</t>
  </si>
  <si>
    <t>01.07.2021 13:53:34</t>
  </si>
  <si>
    <t>01.07.2021 17:57:59</t>
  </si>
  <si>
    <t>İSTASYONALTI KÖK 45-83-M00131_MANİSA-1 GİRİŞ M07_2099096</t>
  </si>
  <si>
    <t>01.07.2021 10:06:25</t>
  </si>
  <si>
    <t>01.07.2021 11:25:18</t>
  </si>
  <si>
    <t>_945669324_945669324</t>
  </si>
  <si>
    <t>01.07.2021 16:35:20</t>
  </si>
  <si>
    <t>02.07.2021 19:42:03</t>
  </si>
  <si>
    <t>01.07.2021 23:08:53</t>
  </si>
  <si>
    <t>02.07.2021 05:47:31</t>
  </si>
  <si>
    <t>YEŞİLYURT TR-4 45-73-M00801_B_56402085_56402085</t>
  </si>
  <si>
    <t>01.07.2021 15:35:05</t>
  </si>
  <si>
    <t>01.07.2021 17:42:31</t>
  </si>
  <si>
    <t>TAYTAN OFİS KÖK 45-78-M00314_SALİHLİ DM-1 GİRİŞİ (DEMİRKÖPRÜ-1) M011_60669726</t>
  </si>
  <si>
    <t>01.07.2021 05:40:15</t>
  </si>
  <si>
    <t>01.07.2021 05:40:45</t>
  </si>
  <si>
    <t>M-164 35-18-M00164_950444061_950444061</t>
  </si>
  <si>
    <t>01.07.2021 12:32:15</t>
  </si>
  <si>
    <t>01.07.2021 18:43:00</t>
  </si>
  <si>
    <t>M-164 35-18-M00164_950444358_950444358</t>
  </si>
  <si>
    <t>01.07.2021 20:24:13</t>
  </si>
  <si>
    <t>ÇAYKÖY TR-1 45-78-L00429_49322396_56390744_56390744</t>
  </si>
  <si>
    <t>01.07.2021 14:59:13</t>
  </si>
  <si>
    <t>01.07.2021 17:01:29</t>
  </si>
  <si>
    <t>M-2573 35-01-M02573_913093096_913093096</t>
  </si>
  <si>
    <t>01.07.2021 14:18:00</t>
  </si>
  <si>
    <t>01.07.2021 14:44:55</t>
  </si>
  <si>
    <t>M-2139 35-07-M02139_912560144_912560144</t>
  </si>
  <si>
    <t>01.07.2021 19:22:42</t>
  </si>
  <si>
    <t>01.07.2021 20:08:32</t>
  </si>
  <si>
    <t>CAMBAZLI TR-1 45-84-M00007__72372624_72372624</t>
  </si>
  <si>
    <t>01.07.2021 20:44:48</t>
  </si>
  <si>
    <t>01.07.2021 21:40:26</t>
  </si>
  <si>
    <t>KORDON KÖK 45-78-M00730_HatBaşıAyırıcı_53139496 M03_53139496</t>
  </si>
  <si>
    <t>01.07.2021 18:01:08</t>
  </si>
  <si>
    <t>01.07.2021 18:02:46</t>
  </si>
  <si>
    <t>SARUHANLI TR-6/A 45-80-M01200_45-80-M01200_72188343</t>
  </si>
  <si>
    <t>01.07.2021 03:21:00</t>
  </si>
  <si>
    <t>01.07.2021 03:50:22</t>
  </si>
  <si>
    <t>K-4136 35-07-K04136_35-07-K04136_2350908</t>
  </si>
  <si>
    <t>01.07.2021 09:46:49</t>
  </si>
  <si>
    <t>01.07.2021 11:25:08</t>
  </si>
  <si>
    <t>SOMA KÖYLER DM-2 45-82-M00125_BERGAMA M02_2035736</t>
  </si>
  <si>
    <t>01.07.2021 11:37:40</t>
  </si>
  <si>
    <t>01.07.2021 11:41:10</t>
  </si>
  <si>
    <t>KEMİKLİDERE KÖK 45-80-M00108_KAPAKLI DM  GİRİŞ M04_2086357</t>
  </si>
  <si>
    <t>01.07.2021 11:14:25</t>
  </si>
  <si>
    <t>01.07.2021 11:15:28</t>
  </si>
  <si>
    <t>TR-2/78 45-83-L00078_TR-2/78-1 L07_61345067</t>
  </si>
  <si>
    <t>01.07.2021 21:16:25</t>
  </si>
  <si>
    <t>01.07.2021 21:43:00</t>
  </si>
  <si>
    <t>M-324 35-02-M00324_913617486_913617486</t>
  </si>
  <si>
    <t>01.07.2021 07:20:17</t>
  </si>
  <si>
    <t>01.07.2021 09:23:03</t>
  </si>
  <si>
    <t>ÜRKMEZ M-8 35-25-M00143_10633572_56376019_56376019</t>
  </si>
  <si>
    <t>01.07.2021 19:46:56</t>
  </si>
  <si>
    <t>01.07.2021 20:13:21</t>
  </si>
  <si>
    <t>M-2991(YATIRIM REZERVE) 35-02-M02991_C_56379003_56379003</t>
  </si>
  <si>
    <t>01.07.2021 23:05:54</t>
  </si>
  <si>
    <t>02.07.2021 00:40:04</t>
  </si>
  <si>
    <t>SARIGÖL TR-29 45-79-M00029_C_56395592_56395592</t>
  </si>
  <si>
    <t>01.07.2021 00:53:27</t>
  </si>
  <si>
    <t>01.07.2021 01:54:09</t>
  </si>
  <si>
    <t>TR-76 35-19-L00076_956675303_956675303</t>
  </si>
  <si>
    <t>01.07.2021 17:18:20</t>
  </si>
  <si>
    <t>01.07.2021 18:47:16</t>
  </si>
  <si>
    <t>ULUKENT DM-6/7 KÖK 35-28-M00618_SUBAY LOJMANLARI M02_66498894</t>
  </si>
  <si>
    <t>01.07.2021 20:06:41</t>
  </si>
  <si>
    <t>01.07.2021 20:42:26</t>
  </si>
  <si>
    <t>M-974 35-03-M00974_911235523_911235523</t>
  </si>
  <si>
    <t>01.07.2021 10:40:20</t>
  </si>
  <si>
    <t>02.07.2021 01:41:13</t>
  </si>
  <si>
    <t>SARUHANLI TR-25 45-80-M00025_TR-135 PAĞMAT ÖZEL M03_72203530</t>
  </si>
  <si>
    <t>01.07.2021 13:23:00</t>
  </si>
  <si>
    <t>01.07.2021 14:21:33</t>
  </si>
  <si>
    <t>ABDULLAH BALKIYAN VE ARKADAŞLARI TR 45-71-M01105_45-71-M01105_2367972</t>
  </si>
  <si>
    <t>01.07.2021 07:58:37</t>
  </si>
  <si>
    <t>01.07.2021 13:38:19</t>
  </si>
  <si>
    <t>MADEN KÖK 45-83-M00128_CAMBAZLI KÖK M04_47316672</t>
  </si>
  <si>
    <t>01.07.2021 07:04:25</t>
  </si>
  <si>
    <t>01.07.2021 07:47:04</t>
  </si>
  <si>
    <t>TR-116 45-78-M00116_953263538_953263538</t>
  </si>
  <si>
    <t>01.07.2021 15:55:54</t>
  </si>
  <si>
    <t>01.07.2021 17:10:00</t>
  </si>
  <si>
    <t>ÇANDARLI TR-7 35-30-M00007_955333842_955333842</t>
  </si>
  <si>
    <t>01.07.2021 22:00:02</t>
  </si>
  <si>
    <t>02.07.2021 00:26:31</t>
  </si>
  <si>
    <t>_C_56390955_56390955</t>
  </si>
  <si>
    <t>01.07.2021 16:31:41</t>
  </si>
  <si>
    <t>01.07.2021 19:09:34</t>
  </si>
  <si>
    <t>ÖDEMİŞ İM 35-15-A00001_HatBaşıAyırıcı_72212684 L15_72212684</t>
  </si>
  <si>
    <t>01.07.2021 09:37:30</t>
  </si>
  <si>
    <t>01.07.2021 13:00:39</t>
  </si>
  <si>
    <t>SELİMŞAHLAR TR-7 45-71-M01294_45-71-M01294_2356040</t>
  </si>
  <si>
    <t>01.07.2021 11:15:00</t>
  </si>
  <si>
    <t>01.07.2021 14:06:20</t>
  </si>
  <si>
    <t>TİRE İM-DM-1 35-29-A00001_TR-2 34.5 M16_2059044</t>
  </si>
  <si>
    <t>01.07.2021 15:21:00</t>
  </si>
  <si>
    <t>01.07.2021 15:33:00</t>
  </si>
  <si>
    <t>K-262 35-01-K00262_C_56375946_56375946</t>
  </si>
  <si>
    <t>01.07.2021 13:43:23</t>
  </si>
  <si>
    <t>01.07.2021 17:36:01</t>
  </si>
  <si>
    <t>TR-53 35-30-L00053_955330904_955330904</t>
  </si>
  <si>
    <t>01.07.2021 18:36:04</t>
  </si>
  <si>
    <t>01.07.2021 22:31:45</t>
  </si>
  <si>
    <t>DM-20/08 45-71-M00419_953244711_953244711</t>
  </si>
  <si>
    <t>01.07.2021 11:56:00</t>
  </si>
  <si>
    <t>01.07.2021 12:33:01</t>
  </si>
  <si>
    <t>Y. YAZAR SULAMA GRUBU TR 35-27-M00528_B_56363223_56363223</t>
  </si>
  <si>
    <t>01.07.2021 12:48:50</t>
  </si>
  <si>
    <t>01.07.2021 17:54:47</t>
  </si>
  <si>
    <t>ALSANCAK TM 35-01-A00005_ALTAY ANIL K23_2308238</t>
  </si>
  <si>
    <t>01.07.2021 16:51:00</t>
  </si>
  <si>
    <t>01.07.2021 20:28:46</t>
  </si>
  <si>
    <t>SAĞANCI İM 35-16-A00003_YAVAŞÇA L06_2316405</t>
  </si>
  <si>
    <t>01.07.2021 12:43:00</t>
  </si>
  <si>
    <t>01.07.2021 15:17:50</t>
  </si>
  <si>
    <t>DM-20/09 45-71-M00589_953246439_953246439</t>
  </si>
  <si>
    <t>01.07.2021 10:18:05</t>
  </si>
  <si>
    <t>01.07.2021 11:06:35</t>
  </si>
  <si>
    <t>DEMİRCİ KÖK 35-26-M00779_KARACAAĞAÇ ENH M06_65897266</t>
  </si>
  <si>
    <t>01.07.2021 14:40:06</t>
  </si>
  <si>
    <t>01.07.2021 14:50:00</t>
  </si>
  <si>
    <t>TİYENLİ KÖK 45-85-M00004_TİYENLİ -  KAPASİTÖR M05_72102276</t>
  </si>
  <si>
    <t>01.07.2021 17:13:01</t>
  </si>
  <si>
    <t>01.07.2021 18:53:10</t>
  </si>
  <si>
    <t>01.07.2021 20:55:29</t>
  </si>
  <si>
    <t>02.07.2021 09:59:31</t>
  </si>
  <si>
    <t>AŞAĞIGÜLLÜCE TR-1 45-81-M00169_45-81-M00169_2357648</t>
  </si>
  <si>
    <t>01.07.2021 17:09:19</t>
  </si>
  <si>
    <t>01.07.2021 12:04:17</t>
  </si>
  <si>
    <t>01.07.2021 12:08:45</t>
  </si>
  <si>
    <t>TAŞKUYUCAK TR-1 45-85-L00171_45-85-L00171_2371604</t>
  </si>
  <si>
    <t>01.07.2021 09:23:35</t>
  </si>
  <si>
    <t>01.07.2021 17:40:24</t>
  </si>
  <si>
    <t>SEKİ KÖY İĞDELİ AKTEPE ÇİÇEKLİK YANI TR-3 35-15-L00512_C_56369700_56369700</t>
  </si>
  <si>
    <t>01.07.2021 22:35:50</t>
  </si>
  <si>
    <t>02.07.2021 01:44:11</t>
  </si>
  <si>
    <t>DM-3/TR-32 35-22-M00074_95000518370_95000518370</t>
  </si>
  <si>
    <t>01.07.2021 18:14:30</t>
  </si>
  <si>
    <t>01.07.2021 20:11:55</t>
  </si>
  <si>
    <t>YASEMİN DM 35-19-M00002_ÖZBEK M03_2333725</t>
  </si>
  <si>
    <t>01.07.2021 09:06:35</t>
  </si>
  <si>
    <t>01.07.2021 17:41:49</t>
  </si>
  <si>
    <t>KEMAL ERGÜN SULAMA GRUBU 35-29-M00189_DIREK TIPI TRAFO HUCRESI H01_2099117</t>
  </si>
  <si>
    <t>01.07.2021 20:05:00</t>
  </si>
  <si>
    <t>01.07.2021 20:38:38</t>
  </si>
  <si>
    <t>01.07.2021 21:41:26</t>
  </si>
  <si>
    <t>01.07.2021 22:08:13</t>
  </si>
  <si>
    <t>BÜYÜKBELEN KÖK 45-80-M00066_ÇULLU GÖRECE ENH M03_72191842</t>
  </si>
  <si>
    <t>01.07.2021 10:04:28</t>
  </si>
  <si>
    <t>01.07.2021 10:53:30</t>
  </si>
  <si>
    <t>TR-170 35-26-M01191__72374402_72374402</t>
  </si>
  <si>
    <t>01.07.2021 17:07:41</t>
  </si>
  <si>
    <t>01.07.2021 17:42:59</t>
  </si>
  <si>
    <t>01.07.2021 14:52:28</t>
  </si>
  <si>
    <t>01.07.2021 15:26:33</t>
  </si>
  <si>
    <t>ASIM HASKÖY SULAMA GRUBU 35-20-L00387_9474435_56382245_56382245</t>
  </si>
  <si>
    <t>01.07.2021 11:09:58</t>
  </si>
  <si>
    <t>01.07.2021 13:58:49</t>
  </si>
  <si>
    <t>M-3336 35-04-M03336_G_56369205_56369205</t>
  </si>
  <si>
    <t>01.07.2021 22:25:42</t>
  </si>
  <si>
    <t>02.07.2021 03:11:45</t>
  </si>
  <si>
    <t>M-1305 35-04-M01305_912502802_912502802</t>
  </si>
  <si>
    <t>01.07.2021 17:24:07</t>
  </si>
  <si>
    <t>01.07.2021 19:22:00</t>
  </si>
  <si>
    <t>K-178 35-03-K00178_910444334_910444334</t>
  </si>
  <si>
    <t>01.07.2021 11:41:50</t>
  </si>
  <si>
    <t>01.07.2021 17:38:22</t>
  </si>
  <si>
    <t>SEKİ KÖYÜ KÜSTÜK TR-7 35-15-L00138_35-15-L00138_2365069</t>
  </si>
  <si>
    <t>01.07.2021 11:31:35</t>
  </si>
  <si>
    <t>01.07.2021 14:55:14</t>
  </si>
  <si>
    <t>TEPECİK KÖPRÜ DM 35-14-M00332_TAŞKENT DM-2 (DOĞANBEY-2 477 H.H. SAĞ DEVRE) M07_49833970</t>
  </si>
  <si>
    <t>01.07.2021 12:31:38</t>
  </si>
  <si>
    <t>01.07.2021 12:55:24</t>
  </si>
  <si>
    <t>PAYAMLI M-21 35-25-M00171_C_56377710_56377710</t>
  </si>
  <si>
    <t>01.07.2021 13:53:06</t>
  </si>
  <si>
    <t>01.07.2021 14:55:24</t>
  </si>
  <si>
    <t>M-314 35-02-M00314_A A2B_5821852</t>
  </si>
  <si>
    <t>01.07.2021 09:24:16</t>
  </si>
  <si>
    <t>01.07.2021 13:41:11</t>
  </si>
  <si>
    <t>M-2929(YATIRIM REZERVE) 35-01-M02929_B_56354506_56354506</t>
  </si>
  <si>
    <t>01.07.2021 17:39:42</t>
  </si>
  <si>
    <t>01.07.2021 20:08:35</t>
  </si>
  <si>
    <t>TR-138 35-19-L00138_956692993_956692993</t>
  </si>
  <si>
    <t>01.07.2021 21:35:36</t>
  </si>
  <si>
    <t>01.07.2021 22:12:46</t>
  </si>
  <si>
    <t>ÜRKMEZ M-7 35-25-M00144_11220679 d1b_5913660</t>
  </si>
  <si>
    <t>01.07.2021 20:39:36</t>
  </si>
  <si>
    <t>01.07.2021 22:37:43</t>
  </si>
  <si>
    <t>KURUCUOVA TR-8 35-15-L00249_950407230_950407230</t>
  </si>
  <si>
    <t>01.07.2021 10:59:00</t>
  </si>
  <si>
    <t>01.07.2021 11:27:49</t>
  </si>
  <si>
    <t>K-2907 35-01-K02907_912957818_912957818</t>
  </si>
  <si>
    <t>01.07.2021 15:51:32</t>
  </si>
  <si>
    <t>01.07.2021 16:51:08</t>
  </si>
  <si>
    <t>ESBAŞ İM 35-08-A00001_OPTİMUM-1 M17_2050946</t>
  </si>
  <si>
    <t>01.07.2021 07:45:20</t>
  </si>
  <si>
    <t>01.07.2021 08:03:00</t>
  </si>
  <si>
    <t>DAĞYENİKÖY TR-1 45-83-L00272_A_56407855_56407855</t>
  </si>
  <si>
    <t>01.07.2021 15:33:27</t>
  </si>
  <si>
    <t>01.07.2021 19:59:11</t>
  </si>
  <si>
    <t>YILDIZ KUSURU TR-1 45-81-M00040_B_56403297_56403297</t>
  </si>
  <si>
    <t>01.07.2021 18:52:21</t>
  </si>
  <si>
    <t>01.07.2021 19:48:23</t>
  </si>
  <si>
    <t>EMİRLİ TR-7 35-15-L00636_A_56369759_56369759</t>
  </si>
  <si>
    <t>01.07.2021 18:24:16</t>
  </si>
  <si>
    <t>01.07.2021 20:29:44</t>
  </si>
  <si>
    <t>K-2302 35-04-K02302_A_56368535_56368535</t>
  </si>
  <si>
    <t>01.07.2021 22:45:40</t>
  </si>
  <si>
    <t>02.07.2021 05:15:39</t>
  </si>
  <si>
    <t>TR-164 45-78-L00164_953254056_953254056</t>
  </si>
  <si>
    <t>01.07.2021 19:15:37</t>
  </si>
  <si>
    <t>01.07.2021 20:16:30</t>
  </si>
  <si>
    <t>01.07.2021 06:29:28</t>
  </si>
  <si>
    <t>01.07.2021 06:29:48</t>
  </si>
  <si>
    <t>TR-2/102 45-83-L00102__72372163_72372163</t>
  </si>
  <si>
    <t>01.07.2021 16:09:22</t>
  </si>
  <si>
    <t>01.07.2021 17:35:36</t>
  </si>
  <si>
    <t>M-974 35-03-M00974_B_56359172_56359172</t>
  </si>
  <si>
    <t>01.07.2021 06:53:04</t>
  </si>
  <si>
    <t>01.07.2021 09:31:49</t>
  </si>
  <si>
    <t>TR-1-7/1 BEKLEME KABİN 35-20-L00032_35-20-L00032_66527241</t>
  </si>
  <si>
    <t>01.07.2021 13:56:57</t>
  </si>
  <si>
    <t>01.07.2021 15:10:13</t>
  </si>
  <si>
    <t>BEYOBA TR-12 45-72-M00414_TR-10 M01_2331533</t>
  </si>
  <si>
    <t>01.07.2021 01:26:49</t>
  </si>
  <si>
    <t>01.07.2021 02:15:48</t>
  </si>
  <si>
    <t>GÜMÜŞÇAY KÖK 45-73-M00477_SULAMA ÇIKIŞI M05_2056802</t>
  </si>
  <si>
    <t>01.07.2021 09:17:05</t>
  </si>
  <si>
    <t>01.07.2021 09:49:30</t>
  </si>
  <si>
    <t>DERBENT TR-6 45-83-L00411_A_56399779_56399779</t>
  </si>
  <si>
    <t>01.07.2021 08:25:47</t>
  </si>
  <si>
    <t>01.07.2021 15:17:13</t>
  </si>
  <si>
    <t>BÜYÜKBELEN TR-4 45-80-M00099_B_56389686_56389686</t>
  </si>
  <si>
    <t>01.07.2021 15:15:36</t>
  </si>
  <si>
    <t>01.07.2021 16:54:51</t>
  </si>
  <si>
    <t>OĞLANANASI TR-9 35-22-M00262__72371893_72371893</t>
  </si>
  <si>
    <t>01.07.2021 22:36:39</t>
  </si>
  <si>
    <t>02.07.2021 00:44:22</t>
  </si>
  <si>
    <t>KINIK ORGANİZE DM 35-24-M00208_HatBaşıAyırıcı_72291214 M13_72291214</t>
  </si>
  <si>
    <t>01.07.2021 13:10:05</t>
  </si>
  <si>
    <t>01.07.2021 13:52:15</t>
  </si>
  <si>
    <t>AYDOĞDU TR-3 35-31-L00087_DIREK TIPI TRAFO HUCRESI H01_2049415</t>
  </si>
  <si>
    <t>01.07.2021 21:44:51</t>
  </si>
  <si>
    <t>01.07.2021 22:47:00</t>
  </si>
  <si>
    <t>M-2142 35-07-M02142_912669898_912669898</t>
  </si>
  <si>
    <t>01.07.2021 14:45:54</t>
  </si>
  <si>
    <t>01.07.2021 16:42:13</t>
  </si>
  <si>
    <t>ESBAŞ İM 35-08-A00001_OPTİMUM-1 M17_2307529</t>
  </si>
  <si>
    <t>01.07.2021 08:07:00</t>
  </si>
  <si>
    <t>01.07.2021 09:51:58</t>
  </si>
  <si>
    <t>DM-17/03 HUZUREVİ 45-71-M00415_A_56353874_56353874</t>
  </si>
  <si>
    <t>01.07.2021 13:28:06</t>
  </si>
  <si>
    <t>01.07.2021 15:45:45</t>
  </si>
  <si>
    <t>M-1038 35-04-M01038_F_56383056_56383056</t>
  </si>
  <si>
    <t>01.07.2021 18:24:47</t>
  </si>
  <si>
    <t>01.07.2021 19:58:22</t>
  </si>
  <si>
    <t>EVRENOS TR-2 45-71-M01405_953239729_953239729</t>
  </si>
  <si>
    <t>01.07.2021 14:11:00</t>
  </si>
  <si>
    <t>01.07.2021 15:31:08</t>
  </si>
  <si>
    <t>YENİKENT SULAMA TR-4 35-16-M00301_47521213_56395742_56395742</t>
  </si>
  <si>
    <t>01.07.2021 12:49:32</t>
  </si>
  <si>
    <t>01.07.2021 21:05:16</t>
  </si>
  <si>
    <t>TR-62 35-16-L00062_C C01_5764151</t>
  </si>
  <si>
    <t>01.07.2021 19:43:40</t>
  </si>
  <si>
    <t>02.07.2021 00:06:00</t>
  </si>
  <si>
    <t>YAĞBASAN AYDINLAR TR-1 45-78-M00559_49226279_56391285_56391285</t>
  </si>
  <si>
    <t>01.07.2021 23:29:45</t>
  </si>
  <si>
    <t>02.07.2021 00:10:41</t>
  </si>
  <si>
    <t>LÜTFİYE TR-1 45-80-M00131_45-80-M00131_2357249</t>
  </si>
  <si>
    <t>01.07.2021 20:32:18</t>
  </si>
  <si>
    <t>01.07.2021 21:01:07</t>
  </si>
  <si>
    <t>AHMET KAYACIK ÖZEL TR 35-20-L00251Ö_DIREK TIPI TRAFO HUCRESI H01_2048202</t>
  </si>
  <si>
    <t>01.07.2021 20:28:29</t>
  </si>
  <si>
    <t>01.07.2021 20:51:41</t>
  </si>
  <si>
    <t>K-1284 35-01-K01284_35-01-K01284_2354784</t>
  </si>
  <si>
    <t>01.07.2021 19:18:26</t>
  </si>
  <si>
    <t>01.07.2021 21:52:21</t>
  </si>
  <si>
    <t>TR-78/1 45-83-L00305_DIREK TIPI TRAFO HUCRESI H01_2107396</t>
  </si>
  <si>
    <t>01.07.2021 21:51:38</t>
  </si>
  <si>
    <t>02.07.2021 05:11:25</t>
  </si>
  <si>
    <t>GÖÇBEYLİ DM 35-16-M00139_ALHATLI GRUBU-ÇAMOBA-DURMUŞLAR-KAPLAN M06_72044611</t>
  </si>
  <si>
    <t>01.07.2021 10:00:35</t>
  </si>
  <si>
    <t>01.07.2021 18:44:35</t>
  </si>
  <si>
    <t>YAĞCILAR KÖK 45-71-M00179_HatBaşıAyırıcı_53135847 M04_53135847</t>
  </si>
  <si>
    <t>01.07.2021 06:41:05</t>
  </si>
  <si>
    <t>01.07.2021 07:31:41</t>
  </si>
  <si>
    <t>EMRİYE ACAR ÖZEL TR 45-86-M00312Ö_ H_61472867</t>
  </si>
  <si>
    <t>01.07.2021 10:26:49</t>
  </si>
  <si>
    <t>01.07.2021 13:20:15</t>
  </si>
  <si>
    <t>AYRANCILAR DM-5/TR-22 35-26-M01289_956628719_956628719</t>
  </si>
  <si>
    <t>01.07.2021 08:09:00</t>
  </si>
  <si>
    <t>01.07.2021 15:46:32</t>
  </si>
  <si>
    <t>BEYDAĞ İM 35-32-A00001_HALIKÖY L12_2308122</t>
  </si>
  <si>
    <t>01.07.2021 01:28:00</t>
  </si>
  <si>
    <t>01.07.2021 03:25:44</t>
  </si>
  <si>
    <t>ÖDEMİŞ İM 35-15-A00001_GERİLİM-ÖLÇÜ -B L18_2062388</t>
  </si>
  <si>
    <t>01.07.2021 12:30:25</t>
  </si>
  <si>
    <t>01.07.2021 12:56:55</t>
  </si>
  <si>
    <t>DM-2/10 35-26-M00828__56359919_56359919</t>
  </si>
  <si>
    <t>01.07.2021 18:54:21</t>
  </si>
  <si>
    <t>01.07.2021 19:59:06</t>
  </si>
  <si>
    <t>ABALIOĞLU DM 45-83-M00136_BAĞYURDU-DOĞALGAZ-OZAN BLOK M09_72134615</t>
  </si>
  <si>
    <t>01.07.2021 08:33:00</t>
  </si>
  <si>
    <t>01.07.2021 10:50:06</t>
  </si>
  <si>
    <t>SOMA TR-1 45-82-M00001_C_56389335_56389335</t>
  </si>
  <si>
    <t>01.07.2021 15:18:53</t>
  </si>
  <si>
    <t>01.07.2021 18:34:53</t>
  </si>
  <si>
    <t>GÜLBAHÇE TR-10 35-19-L00249_DIREK TIPI TRAFO HUCRESI H01_2058573</t>
  </si>
  <si>
    <t>01.07.2021 20:02:27</t>
  </si>
  <si>
    <t>01.07.2021 22:28:17</t>
  </si>
  <si>
    <t>CABBAR DM 45-73-M00100_DSİ ÇIKIŞ M03_2057597</t>
  </si>
  <si>
    <t>01.07.2021 18:11:50</t>
  </si>
  <si>
    <t>01.07.2021 18:17:07</t>
  </si>
  <si>
    <t>TR-77 35-30-L00077_E_56366935_56366935</t>
  </si>
  <si>
    <t>01.07.2021 09:36:51</t>
  </si>
  <si>
    <t>01.07.2021 19:13:49</t>
  </si>
  <si>
    <t>DM-10/TR-27 (M-1879) 35-22-M00148_A_65616182_65616182</t>
  </si>
  <si>
    <t>01.07.2021 09:56:00</t>
  </si>
  <si>
    <t>01.07.2021 11:09:51</t>
  </si>
  <si>
    <t>M-3411(YATIRIM REZERVE) 35-03-M03411_910186844_910186844</t>
  </si>
  <si>
    <t>01.07.2021 18:38:52</t>
  </si>
  <si>
    <t>01.07.2021 22:46:11</t>
  </si>
  <si>
    <t>ALİ SEZGİNER SULAMA GRUBU 35-29-L00609_35-29-L00609_2351656</t>
  </si>
  <si>
    <t>01.07.2021 12:20:07</t>
  </si>
  <si>
    <t>K-930 35-04-K00930_35-04-K00930_2377292</t>
  </si>
  <si>
    <t>01.07.2021 18:28:36</t>
  </si>
  <si>
    <t>01.07.2021 18:46:00</t>
  </si>
  <si>
    <t>M-2909(YATIRIM REZERVE) 35-02-M02909_913433212_913433212</t>
  </si>
  <si>
    <t>01.07.2021 10:30:47</t>
  </si>
  <si>
    <t>01.07.2021 16:36:51</t>
  </si>
  <si>
    <t>ZEYTİNLİOVA TR-7 45-72-L00421_ÜÇ AVLU ÇIKIŞI L02_66556445</t>
  </si>
  <si>
    <t>01.07.2021 02:20:16</t>
  </si>
  <si>
    <t>01.07.2021 03:42:27</t>
  </si>
  <si>
    <t>01.07.2021 11:02:09</t>
  </si>
  <si>
    <t>01.07.2021 13:40:06</t>
  </si>
  <si>
    <t>AKÖREN TR-19 KÖK 45-78-M00974_ALAŞEHİR M04_66244783</t>
  </si>
  <si>
    <t>01.07.2021 09:44:35</t>
  </si>
  <si>
    <t>01.07.2021 09:44:55</t>
  </si>
  <si>
    <t>TR-102 TARIMSAL SULAMA 45-80-M01102_45-80-M01102_2375871</t>
  </si>
  <si>
    <t>01.07.2021 19:04:29</t>
  </si>
  <si>
    <t>01.07.2021 21:20:26</t>
  </si>
  <si>
    <t>01.07.2021 23:36:49</t>
  </si>
  <si>
    <t>02.07.2021 00:48:35</t>
  </si>
  <si>
    <t>L-23 ESKİ POSTANE ÖNÜ 35-14-L00023_956639621_956639621</t>
  </si>
  <si>
    <t>01.07.2021 14:59:02</t>
  </si>
  <si>
    <t>01.07.2021 15:52:47</t>
  </si>
  <si>
    <t>K-440 35-01-K00440_35-01-K00440_2374504</t>
  </si>
  <si>
    <t>01.07.2021 09:53:01</t>
  </si>
  <si>
    <t>M-997 35-03-M00997_910341268_910341268</t>
  </si>
  <si>
    <t>01.07.2021 14:13:50</t>
  </si>
  <si>
    <t>01.07.2021 19:36:44</t>
  </si>
  <si>
    <t>M-1289 35-02-M01289_910181504_910181504</t>
  </si>
  <si>
    <t>01.07.2021 20:53:16</t>
  </si>
  <si>
    <t>01.07.2021 22:09:59</t>
  </si>
  <si>
    <t>ULUKENT DM-3/3 35-28-M00049_35-28-M00049_66488340</t>
  </si>
  <si>
    <t>01.07.2021 16:53:47</t>
  </si>
  <si>
    <t>01.07.2021 17:50:30</t>
  </si>
  <si>
    <t>GELENBE İM 45-76-A00001_TR-B GİRİŞ L10_2084377</t>
  </si>
  <si>
    <t>01.07.2021 08:03:15</t>
  </si>
  <si>
    <t>01.07.2021 08:27:30</t>
  </si>
  <si>
    <t>KARAAĞAÇLI TR-1 45-71-M01904_ M02_2334944</t>
  </si>
  <si>
    <t>01.07.2021 17:04:29</t>
  </si>
  <si>
    <t>01.07.2021 17:50:00</t>
  </si>
  <si>
    <t>01.07.2021 11:30:05</t>
  </si>
  <si>
    <t>01.07.2021 14:15:01</t>
  </si>
  <si>
    <t>K-1182 35-04-K01182_DIREK TIPI TRAFO HUCRESI H01_2065366</t>
  </si>
  <si>
    <t>01.07.2021 21:00:32</t>
  </si>
  <si>
    <t>01.07.2021 22:23:29</t>
  </si>
  <si>
    <t>K-782 35-01-K00782_TRAFO K01_2317083</t>
  </si>
  <si>
    <t>01.07.2021 11:09:19</t>
  </si>
  <si>
    <t>01.07.2021 11:23:12</t>
  </si>
  <si>
    <t>TR-40 35-15-M00040_48885180_56366775_56366775</t>
  </si>
  <si>
    <t>01.07.2021 19:16:06</t>
  </si>
  <si>
    <t>01.07.2021 22:05:19</t>
  </si>
  <si>
    <t>İKİZTEPE KÖK 45-78-M00258_HatBaşıAyırıcı_53140258 M03_53140258</t>
  </si>
  <si>
    <t>01.07.2021 09:01:51</t>
  </si>
  <si>
    <t>01.07.2021 11:41:12</t>
  </si>
  <si>
    <t>K-2846 35-07-K02846_35-07-K02846_72258128</t>
  </si>
  <si>
    <t>01.07.2021 16:58:56</t>
  </si>
  <si>
    <t>01.07.2021 18:48:10</t>
  </si>
  <si>
    <t>KARABURÇ ATÇILAR TR-6 35-31-L00095_35-31-L00095_2363551</t>
  </si>
  <si>
    <t>01.07.2021 19:55:47</t>
  </si>
  <si>
    <t>01.07.2021 22:09:23</t>
  </si>
  <si>
    <t>YENİKÖY TOPRAK SU TR-12 35-15-L00380_E_56397747_56397747</t>
  </si>
  <si>
    <t>01.07.2021 07:21:24</t>
  </si>
  <si>
    <t>01.07.2021 14:40:05</t>
  </si>
  <si>
    <t>TİRE TR-17 35-29-M00452_A A01b_49260689</t>
  </si>
  <si>
    <t>01.07.2021 10:31:27</t>
  </si>
  <si>
    <t>01.07.2021 16:37:47</t>
  </si>
  <si>
    <t>ZAĞNOS TR-1 35-16-M00143_953355492_953355492</t>
  </si>
  <si>
    <t>01.07.2021 18:57:26</t>
  </si>
  <si>
    <t>01.07.2021 20:12:07</t>
  </si>
  <si>
    <t>KÜÇÜKAVULCUK DM 35-15-L00727_İSMAİL BAYSAL L04_72098513</t>
  </si>
  <si>
    <t>01.07.2021 10:47:48</t>
  </si>
  <si>
    <t>01.07.2021 14:09:40</t>
  </si>
  <si>
    <t>ILICAKSU TR-1 45-72-L00884_A_56389852_56389852</t>
  </si>
  <si>
    <t>01.07.2021 06:51:30</t>
  </si>
  <si>
    <t>01.07.2021 11:42:58</t>
  </si>
  <si>
    <t>BAHATTİN DOĞANER KÖK 35-27-M00482_ÇİFTEL KAZAN M05_72166834</t>
  </si>
  <si>
    <t>01.07.2021 12:42:11</t>
  </si>
  <si>
    <t>01.07.2021 16:55:50</t>
  </si>
  <si>
    <t>KORDON TR-2 45-78-M00760_49284091_56391049_56391049</t>
  </si>
  <si>
    <t>01.07.2021 18:12:58</t>
  </si>
  <si>
    <t>01.07.2021 18:53:12</t>
  </si>
  <si>
    <t>SEYDİKÖY İM 35-08-A00002_VODAFONE M15_2052670</t>
  </si>
  <si>
    <t>01.07.2021 15:39:41</t>
  </si>
  <si>
    <t>01.07.2021 15:50:38</t>
  </si>
  <si>
    <t>DM-12/07 45-71-M00459_953199997_953199997</t>
  </si>
  <si>
    <t>01.07.2021 12:57:33</t>
  </si>
  <si>
    <t>01.07.2021 13:25:01</t>
  </si>
  <si>
    <t>AKTEPE TR-1 35-32-L00115_B_56390389_56390389</t>
  </si>
  <si>
    <t>01.07.2021 13:24:00</t>
  </si>
  <si>
    <t>01.07.2021 15:56:40</t>
  </si>
  <si>
    <t>M-1039 35-04-M01039_99045213_99045213</t>
  </si>
  <si>
    <t>01.07.2021 15:16:09</t>
  </si>
  <si>
    <t>01.07.2021 16:21:01</t>
  </si>
  <si>
    <t>DM-2/TR-21 35-22-M00063_DAĞITIM TRAFO DM-2/TR-21 M03_72131538</t>
  </si>
  <si>
    <t>01.07.2021 17:46:00</t>
  </si>
  <si>
    <t>01.07.2021 17:49:00</t>
  </si>
  <si>
    <t>DEMİRCİ KÖK 35-26-M00779_956622155_956622155</t>
  </si>
  <si>
    <t>01.07.2021 15:54:31</t>
  </si>
  <si>
    <t>01.07.2021 17:38:53</t>
  </si>
  <si>
    <t>ŞEHİTLER TR-2 35-26-L00162_35-26-L00162_2357910</t>
  </si>
  <si>
    <t>01.07.2021 10:20:16</t>
  </si>
  <si>
    <t>01.07.2021 13:19:59</t>
  </si>
  <si>
    <t>L-240 PTT TRAFO 35-18-L00240_6348110_56370833_56370833</t>
  </si>
  <si>
    <t>01.07.2021 17:01:36</t>
  </si>
  <si>
    <t>01.07.2021 20:43:46</t>
  </si>
  <si>
    <t>DEMİRCİ KÖK 35-26-M00779_KARACAAĞAÇ ENH M06_42707188</t>
  </si>
  <si>
    <t>01.07.2021 16:37:16</t>
  </si>
  <si>
    <t>01.07.2021 17:09:05</t>
  </si>
  <si>
    <t>L-242 35-18-L00242_8663856_56375470_56375470</t>
  </si>
  <si>
    <t>01.07.2021 00:30:00</t>
  </si>
  <si>
    <t>01.07.2021 02:29:39</t>
  </si>
  <si>
    <t>01.07.2021 08:41:00</t>
  </si>
  <si>
    <t>01.07.2021 11:44:14</t>
  </si>
  <si>
    <t>M-2825 35-03-M02825_910245971_910245971</t>
  </si>
  <si>
    <t>01.07.2021 16:43:45</t>
  </si>
  <si>
    <t>01.07.2021 18:21:53</t>
  </si>
  <si>
    <t>K-883 35-01-K00883_A A1_5894945</t>
  </si>
  <si>
    <t>01.07.2021 19:53:28</t>
  </si>
  <si>
    <t>01.07.2021 20:59:35</t>
  </si>
  <si>
    <t>01.07.2021 15:30:00</t>
  </si>
  <si>
    <t>01.07.2021 16:17:10</t>
  </si>
  <si>
    <t>GİRELLİ TR-2 45-73-M00766_45-73-M00766_2355702</t>
  </si>
  <si>
    <t>01.07.2021 19:50:24</t>
  </si>
  <si>
    <t>01.07.2021 20:35:53</t>
  </si>
  <si>
    <t>ARPALIK KÖK 45-83-M00137_ÇAMPINAR TARIMSAL SULAMA - TR-6 M06_72124446</t>
  </si>
  <si>
    <t>01.07.2021 09:00:39</t>
  </si>
  <si>
    <t>01.07.2021 11:24:16</t>
  </si>
  <si>
    <t>KİLLİK TR-10 45-73-M00850_B_56405679_56405679</t>
  </si>
  <si>
    <t>01.07.2021 12:06:31</t>
  </si>
  <si>
    <t>01.07.2021 15:04:04</t>
  </si>
  <si>
    <t>K-3844 35-04-K03844_99312229_99312229</t>
  </si>
  <si>
    <t>01.07.2021 14:35:35</t>
  </si>
  <si>
    <t>01.07.2021 15:57:26</t>
  </si>
  <si>
    <t>TR-1/42-C 45-72-M00111_DIREK TIPI TRAFO HUCRESI H01_2103336</t>
  </si>
  <si>
    <t>01.07.2021 22:44:37</t>
  </si>
  <si>
    <t>01.07.2021 23:55:08</t>
  </si>
  <si>
    <t>01.07.2021 19:05:33</t>
  </si>
  <si>
    <t>01.07.2021 19:20:41</t>
  </si>
  <si>
    <t>ÇİFTLİK İM 35-18-A00003_GOLF-1 L12_2307808</t>
  </si>
  <si>
    <t>02.07.2021 12:55:00</t>
  </si>
  <si>
    <t>02.07.2021 17:21:00</t>
  </si>
  <si>
    <t>MURADİYE TR-1 İSTASYON KABİN 45-71-M00192_953176810_953176810</t>
  </si>
  <si>
    <t>02.07.2021 09:17:00</t>
  </si>
  <si>
    <t>02.07.2021 21:39:34</t>
  </si>
  <si>
    <t>02.07.2021 09:03:37</t>
  </si>
  <si>
    <t>02.07.2021 09:22:44</t>
  </si>
  <si>
    <t>EBSO TM 35-09-A00001_EBSO-12 K42_2312297</t>
  </si>
  <si>
    <t>02.07.2021 10:18:50</t>
  </si>
  <si>
    <t>02.07.2021 11:07:24</t>
  </si>
  <si>
    <t>TR-2/36 45-72-L00036_C_56394468_56394468</t>
  </si>
  <si>
    <t>02.07.2021 21:38:13</t>
  </si>
  <si>
    <t>02.07.2021 23:32:28</t>
  </si>
  <si>
    <t>TR-74 ( M-774) 35-30-M00774_955300132_955300132</t>
  </si>
  <si>
    <t>02.07.2021 10:32:21</t>
  </si>
  <si>
    <t>02.07.2021 15:11:11</t>
  </si>
  <si>
    <t>_911405055_911405055</t>
  </si>
  <si>
    <t>02.07.2021 08:22:52</t>
  </si>
  <si>
    <t>02.07.2021 10:21:25</t>
  </si>
  <si>
    <t>TR-11 45-77-L00011_945487865_945487865</t>
  </si>
  <si>
    <t>02.07.2021 13:37:26</t>
  </si>
  <si>
    <t>02.07.2021 16:07:12</t>
  </si>
  <si>
    <t>02.07.2021 18:40:05</t>
  </si>
  <si>
    <t>02.07.2021 20:10:03</t>
  </si>
  <si>
    <t>GÜMÜŞÇAY KÖK 45-73-M00477_GÜMÜŞÇAY M03_2309299</t>
  </si>
  <si>
    <t>02.07.2021 10:00:09</t>
  </si>
  <si>
    <t>02.07.2021 11:24:34</t>
  </si>
  <si>
    <t>DM-8/25 DOĞU KIŞLA KABİN 45-71-M01317_DM-8/12 DOĞU KIŞLA M02_66496473</t>
  </si>
  <si>
    <t>02.07.2021 19:50:16</t>
  </si>
  <si>
    <t>02.07.2021 21:08:44</t>
  </si>
  <si>
    <t>02.07.2021 07:05:19</t>
  </si>
  <si>
    <t>02.07.2021 07:27:04</t>
  </si>
  <si>
    <t>BAYINDIR İM 35-20-A00001_TR-A (34.5) M08_2309888</t>
  </si>
  <si>
    <t>02.07.2021 15:15:07</t>
  </si>
  <si>
    <t>02.07.2021 15:36:48</t>
  </si>
  <si>
    <t>KIZILCAOVA TOPRAK SU 35-20-L00162Ö_35-20-L00162Ö_2349166</t>
  </si>
  <si>
    <t>02.07.2021 20:34:41</t>
  </si>
  <si>
    <t>02.07.2021 22:59:50</t>
  </si>
  <si>
    <t>BİMEYKO TR-4 35-30-M00051_A_56353142_56353142</t>
  </si>
  <si>
    <t>02.07.2021 11:26:43</t>
  </si>
  <si>
    <t>02.07.2021 13:04:32</t>
  </si>
  <si>
    <t>DOĞANÇAY İM 35-04-A00004_ALAYBEY M07_77533628</t>
  </si>
  <si>
    <t>02.07.2021 06:32:44</t>
  </si>
  <si>
    <t>02.07.2021 14:34:46</t>
  </si>
  <si>
    <t>02.07.2021 07:14:08</t>
  </si>
  <si>
    <t>02.07.2021 07:36:11</t>
  </si>
  <si>
    <t>02.07.2021 13:13:14</t>
  </si>
  <si>
    <t>02.07.2021 15:47:09</t>
  </si>
  <si>
    <t>METAL İŞLERİ TR-12 KÖK 35-22-M00112_TAHTALIÇAY-OĞLANANASI DİZDARLAR SULAMA GRUBU M04_72106699</t>
  </si>
  <si>
    <t>02.07.2021 12:10:15</t>
  </si>
  <si>
    <t>02.07.2021 13:19:36</t>
  </si>
  <si>
    <t>ÜZÜMLÜ TR-1 45-73-M00630_A_56386035_56386035</t>
  </si>
  <si>
    <t>02.07.2021 16:28:46</t>
  </si>
  <si>
    <t>02.07.2021 17:38:11</t>
  </si>
  <si>
    <t>TR-142 YAĞCILAR KÖK 35-19-M00142_YAĞCILAR M01_72114553</t>
  </si>
  <si>
    <t>02.07.2021 09:03:16</t>
  </si>
  <si>
    <t>02.07.2021 09:47:01</t>
  </si>
  <si>
    <t>BOZKÖY TR-1 35-16-M00051_953336580_953336580</t>
  </si>
  <si>
    <t>02.07.2021 10:06:56</t>
  </si>
  <si>
    <t>02.07.2021 15:47:44</t>
  </si>
  <si>
    <t>L-99 DÜZCE TR-1 35-14-L00099_956641025_956641025</t>
  </si>
  <si>
    <t>02.07.2021 18:19:50</t>
  </si>
  <si>
    <t>02.07.2021 19:58:32</t>
  </si>
  <si>
    <t>M-271 KARAKAYALAR DM 35-14-M00271_ÇEVREKENT M06_2097312</t>
  </si>
  <si>
    <t>02.07.2021 20:24:09</t>
  </si>
  <si>
    <t>02.07.2021 20:33:48</t>
  </si>
  <si>
    <t>K-2883 35-03-K02883_F_56398317_56398317</t>
  </si>
  <si>
    <t>02.07.2021 10:21:04</t>
  </si>
  <si>
    <t>02.07.2021 13:30:29</t>
  </si>
  <si>
    <t>DELEMENLER KÖK 45-73-M00490_HatBaşıAyırıcı_53136480 M03_53136480</t>
  </si>
  <si>
    <t>02.07.2021 17:20:17</t>
  </si>
  <si>
    <t>02.07.2021 19:57:37</t>
  </si>
  <si>
    <t>02.07.2021 13:53:10</t>
  </si>
  <si>
    <t>02.07.2021 15:43:13</t>
  </si>
  <si>
    <t>ALAŞEHİR TR-7 45-73-M00007_TR-8 M02_66754473</t>
  </si>
  <si>
    <t>02.07.2021 09:10:12</t>
  </si>
  <si>
    <t>02.07.2021 19:27:39</t>
  </si>
  <si>
    <t>TR-30 (M-730) 35-30-M00730_955297007_955297007</t>
  </si>
  <si>
    <t>02.07.2021 18:25:39</t>
  </si>
  <si>
    <t>02.07.2021 20:54:58</t>
  </si>
  <si>
    <t>BAYINDIR İM 35-20-A00001_ TR_2058796</t>
  </si>
  <si>
    <t>02.07.2021 16:19:47</t>
  </si>
  <si>
    <t>02.07.2021 16:48:36</t>
  </si>
  <si>
    <t>BADEMLER TR-5 35-19-L00330_956700244_956700244</t>
  </si>
  <si>
    <t>02.07.2021 18:15:32</t>
  </si>
  <si>
    <t>02.07.2021 19:57:36</t>
  </si>
  <si>
    <t>ÇUKURALTI M-53 35-25-M00088_D_56355308_56355308</t>
  </si>
  <si>
    <t>02.07.2021 23:45:05</t>
  </si>
  <si>
    <t>03.07.2021 00:47:11</t>
  </si>
  <si>
    <t>K-1658 35-03-K01658_35-03-K01658_72118310</t>
  </si>
  <si>
    <t>02.07.2021 03:07:12</t>
  </si>
  <si>
    <t>02.07.2021 03:58:46</t>
  </si>
  <si>
    <t>KAYMAKÇI TR-37 35-15-L00231_B_56361619_56361619</t>
  </si>
  <si>
    <t>02.07.2021 16:37:00</t>
  </si>
  <si>
    <t>02.07.2021 18:25:40</t>
  </si>
  <si>
    <t>SOMA A SANTRALİ İM/DM 45-82-A00001_DENİŞ-2 M12_2091666</t>
  </si>
  <si>
    <t>02.07.2021 16:04:00</t>
  </si>
  <si>
    <t>02.07.2021 16:22:00</t>
  </si>
  <si>
    <t>TIRMANLAR DM 35-16-M00171_TIRMANLAR M03_72041537</t>
  </si>
  <si>
    <t>02.07.2021 10:01:16</t>
  </si>
  <si>
    <t>02.07.2021 18:09:05</t>
  </si>
  <si>
    <t>GÜRLEK TR-1 45-73-M00446_945684199_945684199</t>
  </si>
  <si>
    <t>02.07.2021 14:08:32</t>
  </si>
  <si>
    <t>02.07.2021 20:57:40</t>
  </si>
  <si>
    <t>TR-21 35-31-L00021_47995426_56370768_56370768</t>
  </si>
  <si>
    <t>02.07.2021 15:31:00</t>
  </si>
  <si>
    <t>02.07.2021 16:37:54</t>
  </si>
  <si>
    <t>BÜYÜKBELEN TR-7 45-80-M00098_956550774_956550774</t>
  </si>
  <si>
    <t>02.07.2021 21:23:48</t>
  </si>
  <si>
    <t>02.07.2021 23:11:48</t>
  </si>
  <si>
    <t>02.07.2021 19:03:38</t>
  </si>
  <si>
    <t>02.07.2021 20:28:48</t>
  </si>
  <si>
    <t>L-266 35-18-L00266_A_56369139_56369139</t>
  </si>
  <si>
    <t>02.07.2021 20:44:57</t>
  </si>
  <si>
    <t>02.07.2021 22:52:15</t>
  </si>
  <si>
    <t>M-2139 35-07-M02139_97539381_97539381</t>
  </si>
  <si>
    <t>02.07.2021 07:03:20</t>
  </si>
  <si>
    <t>02.07.2021 07:59:50</t>
  </si>
  <si>
    <t>MAHMUTLAR TR-1 35-29-L00118_A_56361323_56361323</t>
  </si>
  <si>
    <t>02.07.2021 17:32:39</t>
  </si>
  <si>
    <t>02.07.2021 20:44:33</t>
  </si>
  <si>
    <t>BÖLCEK MEZARLIK-4 TR 35-16-M00266_DIREK TIPI TRAFO HUCRESI H01_2039693</t>
  </si>
  <si>
    <t>02.07.2021 14:41:49</t>
  </si>
  <si>
    <t>02.07.2021 17:36:24</t>
  </si>
  <si>
    <t>DEMİRTAŞ KÖK 35-30-M00149_DELİKTAŞ M05_72078606</t>
  </si>
  <si>
    <t>02.07.2021 14:13:16</t>
  </si>
  <si>
    <t>02.07.2021 15:50:26</t>
  </si>
  <si>
    <t>ZEYTİNDAĞ TR-2 35-16-M00004_35-16-M00004_2346981</t>
  </si>
  <si>
    <t>02.07.2021 04:57:21</t>
  </si>
  <si>
    <t>02.07.2021 05:57:03</t>
  </si>
  <si>
    <t>M-367 35-02-M00367_910063829_910063829</t>
  </si>
  <si>
    <t>02.07.2021 16:43:02</t>
  </si>
  <si>
    <t>02.07.2021 18:10:44</t>
  </si>
  <si>
    <t>M-448 35-03-M00448_910424986_910424986</t>
  </si>
  <si>
    <t>02.07.2021 07:46:33</t>
  </si>
  <si>
    <t>02.07.2021 12:41:49</t>
  </si>
  <si>
    <t>DM-12/07 45-71-M00459_953200006_953200006</t>
  </si>
  <si>
    <t>02.07.2021 11:11:00</t>
  </si>
  <si>
    <t>02.07.2021 11:36:00</t>
  </si>
  <si>
    <t>K-3683 35-01-K03683_911009571_911009571</t>
  </si>
  <si>
    <t>02.07.2021 13:05:32</t>
  </si>
  <si>
    <t>02.07.2021 14:38:05</t>
  </si>
  <si>
    <t>TR-38 35-19-L00038_956686364_956686364</t>
  </si>
  <si>
    <t>02.07.2021 21:07:38</t>
  </si>
  <si>
    <t>02.07.2021 23:45:34</t>
  </si>
  <si>
    <t>L-55 ÖZMET 35-14-L00055_95000151187_95000151187</t>
  </si>
  <si>
    <t>02.07.2021 14:05:51</t>
  </si>
  <si>
    <t>02.07.2021 20:39:25</t>
  </si>
  <si>
    <t>M-1039 35-04-M01039_A_56379826_56379826</t>
  </si>
  <si>
    <t>02.07.2021 15:55:15</t>
  </si>
  <si>
    <t>02.07.2021 18:27:18</t>
  </si>
  <si>
    <t>K-2771 35-09-K02771_K-2769 K03_45352613</t>
  </si>
  <si>
    <t>02.07.2021 11:07:40</t>
  </si>
  <si>
    <t>02.07.2021 11:45:09</t>
  </si>
  <si>
    <t>SULUDERE KÖK 35-31-L00057_KELETEPE L01_72236997</t>
  </si>
  <si>
    <t>02.07.2021 17:19:59</t>
  </si>
  <si>
    <t>02.07.2021 18:03:00</t>
  </si>
  <si>
    <t>MURADİYE DM 45-71-M00006_ORMAN FİDANLIĞI M12_2077013</t>
  </si>
  <si>
    <t>02.07.2021 06:39:48</t>
  </si>
  <si>
    <t>02.07.2021 08:14:00</t>
  </si>
  <si>
    <t>M-1432 35-02-M01432_966864968_966864968</t>
  </si>
  <si>
    <t>02.07.2021 11:40:46</t>
  </si>
  <si>
    <t>02.07.2021 14:02:26</t>
  </si>
  <si>
    <t>L-248 35-18-L00248_SC c1b_5947294</t>
  </si>
  <si>
    <t>02.07.2021 16:36:42</t>
  </si>
  <si>
    <t>02.07.2021 18:48:14</t>
  </si>
  <si>
    <t>DM-1/27 35-29-M00027_48346093_56367740_56367740</t>
  </si>
  <si>
    <t>02.07.2021 20:05:00</t>
  </si>
  <si>
    <t>02.07.2021 20:29:29</t>
  </si>
  <si>
    <t>DM-2/18 (YENİHAN) 45-71-M00155_45-71-M00155_66468250</t>
  </si>
  <si>
    <t>02.07.2021 11:26:00</t>
  </si>
  <si>
    <t>02.07.2021 18:52:33</t>
  </si>
  <si>
    <t>DERBENT İM-DM 45-83-A00004_B.BELEN M14_2097152</t>
  </si>
  <si>
    <t>02.07.2021 04:13:14</t>
  </si>
  <si>
    <t>02.07.2021 05:39:23</t>
  </si>
  <si>
    <t>EMENLER TR-2 35-31-L00138_35-31-L00138_2364260</t>
  </si>
  <si>
    <t>02.07.2021 16:25:00</t>
  </si>
  <si>
    <t>02.07.2021 18:21:36</t>
  </si>
  <si>
    <t>ALAŞEHİR TR-84 YENİ MEZARLIK YANI 45-73-M00084_B_56400277_56400277</t>
  </si>
  <si>
    <t>02.07.2021 22:00:42</t>
  </si>
  <si>
    <t>02.07.2021 23:57:48</t>
  </si>
  <si>
    <t>EŞREFPAŞA İM 35-01-A00002_YEŞİLLİK K05_2045903</t>
  </si>
  <si>
    <t>02.07.2021 10:42:50</t>
  </si>
  <si>
    <t>02.07.2021 10:55:29</t>
  </si>
  <si>
    <t>02.07.2021 09:06:26</t>
  </si>
  <si>
    <t>02.07.2021 09:18:00</t>
  </si>
  <si>
    <t>K-2353 35-02-K02353_35-02-K02353_2362683</t>
  </si>
  <si>
    <t>02.07.2021 12:09:52</t>
  </si>
  <si>
    <t>02.07.2021 13:04:30</t>
  </si>
  <si>
    <t>TR-26 35-30-L00026_A_56398323_56398323</t>
  </si>
  <si>
    <t>02.07.2021 12:13:50</t>
  </si>
  <si>
    <t>02.07.2021 13:44:26</t>
  </si>
  <si>
    <t>MURADİYE DM-4/12-A (DİREK TR-1) 45-71-M01872_A_56384730_56384730</t>
  </si>
  <si>
    <t>02.07.2021 18:25:31</t>
  </si>
  <si>
    <t>02.07.2021 22:45:53</t>
  </si>
  <si>
    <t>K-2662 35-02-K02662_910051829_910051829</t>
  </si>
  <si>
    <t>02.07.2021 08:42:51</t>
  </si>
  <si>
    <t>02.07.2021 11:36:14</t>
  </si>
  <si>
    <t>TAYTAN OFİS KÖK 45-78-M00314_HatBaşıAyırıcı_53140260 M014_53140260</t>
  </si>
  <si>
    <t>02.07.2021 17:25:57</t>
  </si>
  <si>
    <t>02.07.2021 19:21:25</t>
  </si>
  <si>
    <t>PAMUCAK KÖK 35-13-L00400_ESKİ PAMUCAK (HAVAALANI) L09_2326932</t>
  </si>
  <si>
    <t>02.07.2021 16:37:27</t>
  </si>
  <si>
    <t>02.07.2021 17:18:20</t>
  </si>
  <si>
    <t>M-362 35-09-M00362_M-447 M03_47555429</t>
  </si>
  <si>
    <t>02.07.2021 09:24:00</t>
  </si>
  <si>
    <t>02.07.2021 09:41:03</t>
  </si>
  <si>
    <t>BIÇAKÇI OVACIK TR-3 35-15-L00082_950407635_950407635</t>
  </si>
  <si>
    <t>02.07.2021 19:14:06</t>
  </si>
  <si>
    <t>02.07.2021 21:39:28</t>
  </si>
  <si>
    <t>BAYAT TR-1 45-82-L00059_45-82-L00059_57993913</t>
  </si>
  <si>
    <t>02.07.2021 22:39:12</t>
  </si>
  <si>
    <t>03.07.2021 00:00:09</t>
  </si>
  <si>
    <t>KARAKÖY TR-1 45-72-L00275_A_65509287_65509287</t>
  </si>
  <si>
    <t>02.07.2021 15:03:44</t>
  </si>
  <si>
    <t>02.07.2021 17:38:57</t>
  </si>
  <si>
    <t>02.07.2021 13:56:37</t>
  </si>
  <si>
    <t>02.07.2021 17:43:59</t>
  </si>
  <si>
    <t>K-1606 35-01-K01606_912941838_912941838</t>
  </si>
  <si>
    <t>02.07.2021 09:43:46</t>
  </si>
  <si>
    <t>02.07.2021 13:36:08</t>
  </si>
  <si>
    <t>ULUCAK DM-2/18 35-27-M00943_98485691_98485691</t>
  </si>
  <si>
    <t>02.07.2021 00:34:20</t>
  </si>
  <si>
    <t>02.07.2021 03:02:38</t>
  </si>
  <si>
    <t>DEĞİRMENDERE TR-2 35-22-M00198_955270314_955270314</t>
  </si>
  <si>
    <t>02.07.2021 14:09:30</t>
  </si>
  <si>
    <t>02.07.2021 15:28:32</t>
  </si>
  <si>
    <t>TR-26 35-27-M00026_98759547_98759547</t>
  </si>
  <si>
    <t>02.07.2021 16:53:52</t>
  </si>
  <si>
    <t>02.07.2021 18:56:42</t>
  </si>
  <si>
    <t>K-3278 35-01-K03278_911277240_911277240</t>
  </si>
  <si>
    <t>02.07.2021 20:31:00</t>
  </si>
  <si>
    <t>02.07.2021 22:25:30</t>
  </si>
  <si>
    <t>K-3016 35-03-K03016_TRAFO K04_41943669</t>
  </si>
  <si>
    <t>02.07.2021 17:11:09</t>
  </si>
  <si>
    <t>02.07.2021 19:48:17</t>
  </si>
  <si>
    <t>MORDOĞAN TR-28 35-21-L00156_DAĞITIM TRAFO MORDOĞAN TR-28 L06_72195645</t>
  </si>
  <si>
    <t>02.07.2021 10:56:46</t>
  </si>
  <si>
    <t>02.07.2021 11:13:00</t>
  </si>
  <si>
    <t>TM-1-2/5 ZEYTİNLİK 35-20-L00009_11142174_56360694_56360694</t>
  </si>
  <si>
    <t>02.07.2021 19:52:02</t>
  </si>
  <si>
    <t>02.07.2021 22:30:19</t>
  </si>
  <si>
    <t>SELENDİ DM 45-81-M00001_HatBaşıAyırıcı_53135459 M16_53135459</t>
  </si>
  <si>
    <t>02.07.2021 17:33:12</t>
  </si>
  <si>
    <t>02.07.2021 20:04:42</t>
  </si>
  <si>
    <t>SÜLEYMANLI KÖK 35-28-M00606_HatBaşıAyırıcı_53133882 M04_53133882</t>
  </si>
  <si>
    <t>02.07.2021 07:16:11</t>
  </si>
  <si>
    <t>02.07.2021 10:19:13</t>
  </si>
  <si>
    <t>L-426 ESKİ GARAJ 35-18-L00426_E e6_5957372</t>
  </si>
  <si>
    <t>02.07.2021 19:36:16</t>
  </si>
  <si>
    <t>02.07.2021 22:02:26</t>
  </si>
  <si>
    <t>HACI HALİLLER DM 45-71-M00065_TURGUTLU-2 M09_72237336</t>
  </si>
  <si>
    <t>02.07.2021 14:19:29</t>
  </si>
  <si>
    <t>02.07.2021 14:24:37</t>
  </si>
  <si>
    <t>M-997 35-03-M00997_910676162_910676162</t>
  </si>
  <si>
    <t>02.07.2021 09:06:07</t>
  </si>
  <si>
    <t>02.07.2021 10:20:26</t>
  </si>
  <si>
    <t>02.07.2021 10:05:00</t>
  </si>
  <si>
    <t>02.07.2021 11:55:33</t>
  </si>
  <si>
    <t>02.07.2021 03:53:07</t>
  </si>
  <si>
    <t>02.07.2021 05:02:52</t>
  </si>
  <si>
    <t>DM4/TR-8 35-27-M00022_C C01b_49895662</t>
  </si>
  <si>
    <t>02.07.2021 16:09:10</t>
  </si>
  <si>
    <t>02.07.2021 17:35:19</t>
  </si>
  <si>
    <t>02.07.2021 08:36:56</t>
  </si>
  <si>
    <t>02.07.2021 08:46:39</t>
  </si>
  <si>
    <t>MORDOĞAN TR-54 35-21-L00195_953366928_953366928</t>
  </si>
  <si>
    <t>02.07.2021 21:57:40</t>
  </si>
  <si>
    <t>02.07.2021 22:26:59</t>
  </si>
  <si>
    <t>HARMANDALI KÖK 45-71-M00061_NURİ SORMAN M11_72231093</t>
  </si>
  <si>
    <t>02.07.2021 22:43:17</t>
  </si>
  <si>
    <t>03.07.2021 00:00:06</t>
  </si>
  <si>
    <t>DM-1/48 35-29-M00048_48378295_56362143_56362143</t>
  </si>
  <si>
    <t>02.07.2021 18:58:31</t>
  </si>
  <si>
    <t>02.07.2021 20:12:33</t>
  </si>
  <si>
    <t>ÇAPAK KÖK 35-26-M00435_DAĞKIZILCA-2 ÇIKIŞ M05_66033222</t>
  </si>
  <si>
    <t>02.07.2021 07:17:19</t>
  </si>
  <si>
    <t>02.07.2021 08:46:36</t>
  </si>
  <si>
    <t>KÜÇÜKKALE KÖK 35-29-L00036_BÜYÜKKALE L07_2327049</t>
  </si>
  <si>
    <t>02.07.2021 15:47:00</t>
  </si>
  <si>
    <t>02.07.2021 16:10:00</t>
  </si>
  <si>
    <t>K-3515 35-02-K03515_35-02-K03515_2373046</t>
  </si>
  <si>
    <t>02.07.2021 10:23:48</t>
  </si>
  <si>
    <t>02.07.2021 11:28:22</t>
  </si>
  <si>
    <t>02.07.2021 19:18:07</t>
  </si>
  <si>
    <t>02.07.2021 19:18:47</t>
  </si>
  <si>
    <t>02.07.2021 09:46:00</t>
  </si>
  <si>
    <t>02.07.2021 11:25:34</t>
  </si>
  <si>
    <t>KAVAKDERE DM 35-14-M00339_KAVAKDERE KÖY M08_65666754</t>
  </si>
  <si>
    <t>02.07.2021 19:39:01</t>
  </si>
  <si>
    <t>02.07.2021 20:44:00</t>
  </si>
  <si>
    <t>YEŞİLYURT TR-4 45-73-M00801_C_56401083_56401083</t>
  </si>
  <si>
    <t>02.07.2021 12:50:45</t>
  </si>
  <si>
    <t>02.07.2021 13:03:40</t>
  </si>
  <si>
    <t>02.07.2021 11:48:52</t>
  </si>
  <si>
    <t>02.07.2021 12:47:50</t>
  </si>
  <si>
    <t>VİKİNG TM 35-17-A00007_VİKİNG KÖYLER R08_2314259</t>
  </si>
  <si>
    <t>02.07.2021 09:48:00</t>
  </si>
  <si>
    <t>02.07.2021 16:54:00</t>
  </si>
  <si>
    <t>PINARLI TR-11 35-20-M00099_35-20-M00099_72366314</t>
  </si>
  <si>
    <t>02.07.2021 21:38:00</t>
  </si>
  <si>
    <t>02.07.2021 23:23:16</t>
  </si>
  <si>
    <t>DM-14/3A 45-71-M02249_953200391_953200391</t>
  </si>
  <si>
    <t>02.07.2021 15:24:00</t>
  </si>
  <si>
    <t>02.07.2021 19:27:08</t>
  </si>
  <si>
    <t>L-140 35-18-L00140_950436602_950436602</t>
  </si>
  <si>
    <t>02.07.2021 23:40:57</t>
  </si>
  <si>
    <t>03.07.2021 02:20:38</t>
  </si>
  <si>
    <t>DUMANLAR KÖK 45-81-M00044_KARABEYLER M02_72038302</t>
  </si>
  <si>
    <t>02.07.2021 08:22:36</t>
  </si>
  <si>
    <t>02.07.2021 08:23:36</t>
  </si>
  <si>
    <t>KAHRAMANDERE İM 35-10-A00002_TR-1 10,5 GİRİŞ K03_2101985</t>
  </si>
  <si>
    <t>02.07.2021 19:05:25</t>
  </si>
  <si>
    <t>02.07.2021 20:11:00</t>
  </si>
  <si>
    <t>TR-7 DEPREM KONUTLARI 35-19-L00007_5847425_56394181_56394181</t>
  </si>
  <si>
    <t>02.07.2021 09:30:47</t>
  </si>
  <si>
    <t>02.07.2021 13:34:47</t>
  </si>
  <si>
    <t>TR-146 35-15-M00146_TR-147 M01_66585688</t>
  </si>
  <si>
    <t>02.07.2021 09:08:26</t>
  </si>
  <si>
    <t>02.07.2021 09:41:24</t>
  </si>
  <si>
    <t>SARMA KÖYÜ TR-2 45-71-M01525_43197467_56395514_56395514</t>
  </si>
  <si>
    <t>02.07.2021 12:02:52</t>
  </si>
  <si>
    <t>02.07.2021 13:57:35</t>
  </si>
  <si>
    <t>SALİHLERALTI BENZİNLİK TR 35-30-L00143_C_56400680_56400680</t>
  </si>
  <si>
    <t>02.07.2021 20:49:01</t>
  </si>
  <si>
    <t>03.07.2021 00:11:05</t>
  </si>
  <si>
    <t>YENİ HARMANDALI TR-2 45-71-M00892_45-71-M00892_2355983</t>
  </si>
  <si>
    <t>02.07.2021 09:51:00</t>
  </si>
  <si>
    <t>02.07.2021 11:10:07</t>
  </si>
  <si>
    <t>KİRELLİ KÖK 35-29-L00809_HatBaşıAyırıcı_53138783 L05_53138783</t>
  </si>
  <si>
    <t>02.07.2021 09:13:34</t>
  </si>
  <si>
    <t>02.07.2021 10:56:01</t>
  </si>
  <si>
    <t>SANCAKLI TR-6 35-22-M00155_DIREK TIPI TRAFO HUCRESI H01_2126241</t>
  </si>
  <si>
    <t>02.07.2021 07:00:52</t>
  </si>
  <si>
    <t>02.07.2021 07:23:57</t>
  </si>
  <si>
    <t>K-3620 35-01-K03620_C_56393874_56393874</t>
  </si>
  <si>
    <t>02.07.2021 09:14:40</t>
  </si>
  <si>
    <t>02.07.2021 12:22:43</t>
  </si>
  <si>
    <t>02.07.2021 19:23:37</t>
  </si>
  <si>
    <t>02.07.2021 21:15:16</t>
  </si>
  <si>
    <t>ÇAMLICA KÖK 45-81-M00048_ÇANŞA ÇIKIŞ M03_71996194</t>
  </si>
  <si>
    <t>02.07.2021 11:06:00</t>
  </si>
  <si>
    <t>02.07.2021 11:49:04</t>
  </si>
  <si>
    <t>K-4876 35-07-K04876_99169325_99169325</t>
  </si>
  <si>
    <t>02.07.2021 17:03:10</t>
  </si>
  <si>
    <t>02.07.2021 19:21:02</t>
  </si>
  <si>
    <t>KARAKUYU TR-1 35-22-M00289_35-22-M00289_2350914</t>
  </si>
  <si>
    <t>02.07.2021 11:47:27</t>
  </si>
  <si>
    <t>02.07.2021 12:04:22</t>
  </si>
  <si>
    <t>OLGUNLAR TR-3 35-31-L00215_47892076_56380547_56380547</t>
  </si>
  <si>
    <t>02.07.2021 14:22:50</t>
  </si>
  <si>
    <t>02.07.2021 20:00:15</t>
  </si>
  <si>
    <t>KUŞÇULAR TR-10(OVAKAHVE) 35-19-M00222_956700348_956700348</t>
  </si>
  <si>
    <t>02.07.2021 16:20:20</t>
  </si>
  <si>
    <t>02.07.2021 18:52:55</t>
  </si>
  <si>
    <t>02.07.2021 10:34:16</t>
  </si>
  <si>
    <t>02.07.2021 12:04:00</t>
  </si>
  <si>
    <t>02.07.2021 23:35:18</t>
  </si>
  <si>
    <t>03.07.2021 01:06:40</t>
  </si>
  <si>
    <t>K-493 35-01-K00493_K K1_5856234</t>
  </si>
  <si>
    <t>02.07.2021 09:42:00</t>
  </si>
  <si>
    <t>02.07.2021 12:27:15</t>
  </si>
  <si>
    <t>K-2537 35-09-K02537_913207092_913207092</t>
  </si>
  <si>
    <t>02.07.2021 15:37:36</t>
  </si>
  <si>
    <t>02.07.2021 16:34:12</t>
  </si>
  <si>
    <t>BARAJ KÖK 35-17-M00461_HatBaşıAyırıcı_72921882 M01_72921882</t>
  </si>
  <si>
    <t>02.07.2021 18:19:57</t>
  </si>
  <si>
    <t>02.07.2021 19:05:10</t>
  </si>
  <si>
    <t>ÖZBEK TR-4 (TR-234) 35-19-M00233_A_77618840_77618840</t>
  </si>
  <si>
    <t>02.07.2021 20:04:35</t>
  </si>
  <si>
    <t>02.07.2021 20:56:00</t>
  </si>
  <si>
    <t>02.07.2021 15:03:14</t>
  </si>
  <si>
    <t>02.07.2021 16:46:18</t>
  </si>
  <si>
    <t>GÖKKAYA TR-1 45-84-L00018_A_56405273_56405273</t>
  </si>
  <si>
    <t>02.07.2021 05:50:31</t>
  </si>
  <si>
    <t>02.07.2021 08:44:12</t>
  </si>
  <si>
    <t>TR-18 (M-718) 35-30-M00718_955298102_955298102</t>
  </si>
  <si>
    <t>02.07.2021 18:14:01</t>
  </si>
  <si>
    <t>02.07.2021 22:12:40</t>
  </si>
  <si>
    <t>AHMETBEYLİ M-4 35-22-M00242_D_56354597_56354597</t>
  </si>
  <si>
    <t>02.07.2021 18:37:05</t>
  </si>
  <si>
    <t>02.07.2021 20:40:05</t>
  </si>
  <si>
    <t>K-1004 35-03-K01004_B b1b_5785483</t>
  </si>
  <si>
    <t>02.07.2021 13:22:54</t>
  </si>
  <si>
    <t>02.07.2021 16:04:39</t>
  </si>
  <si>
    <t>DM-19/02A 45-71-M02184_MANİSA VANA HATTI M08_65995560</t>
  </si>
  <si>
    <t>02.07.2021 06:46:04</t>
  </si>
  <si>
    <t>02.07.2021 07:18:45</t>
  </si>
  <si>
    <t>02.07.2021 07:36:22</t>
  </si>
  <si>
    <t>02.07.2021 09:38:41</t>
  </si>
  <si>
    <t>OVAKENT TR-8 35-15-L00588_DIREK TIPI TRAFO HUCRESI H01_2048046</t>
  </si>
  <si>
    <t>02.07.2021 21:06:04</t>
  </si>
  <si>
    <t>02.07.2021 22:31:11</t>
  </si>
  <si>
    <t>AYDINLAR TR-1 45-80-M00165_45-80-M00165_2371974</t>
  </si>
  <si>
    <t>02.07.2021 09:55:00</t>
  </si>
  <si>
    <t>02.07.2021 14:39:37</t>
  </si>
  <si>
    <t>TR-11 SANAYİ SİTESİ 35-19-L00011_D_56378470_56378470</t>
  </si>
  <si>
    <t>02.07.2021 08:45:48</t>
  </si>
  <si>
    <t>02.07.2021 10:13:06</t>
  </si>
  <si>
    <t>KULA İM 45-77-A00001_DEMİRKÖPRÜ M03_2049496</t>
  </si>
  <si>
    <t>02.07.2021 19:03:50</t>
  </si>
  <si>
    <t>02.07.2021 19:47:30</t>
  </si>
  <si>
    <t>_A_56386756_56386756</t>
  </si>
  <si>
    <t>02.07.2021 00:00:19</t>
  </si>
  <si>
    <t>02.07.2021 00:58:43</t>
  </si>
  <si>
    <t>ÇAYLI TR-11 35-15-L00196_950408330_950408330</t>
  </si>
  <si>
    <t>02.07.2021 20:34:54</t>
  </si>
  <si>
    <t>03.07.2021 00:19:37</t>
  </si>
  <si>
    <t>TR-2/100 45-83-M00781_955154133_955154133</t>
  </si>
  <si>
    <t>02.07.2021 16:14:54</t>
  </si>
  <si>
    <t>02.07.2021 20:24:53</t>
  </si>
  <si>
    <t>K-2932 35-07-K02932_35-07-K02932_49837041</t>
  </si>
  <si>
    <t>02.07.2021 09:35:14</t>
  </si>
  <si>
    <t>02.07.2021 14:33:19</t>
  </si>
  <si>
    <t>K-3620 35-01-K03620_D_56394134_56394134</t>
  </si>
  <si>
    <t>02.07.2021 09:18:52</t>
  </si>
  <si>
    <t>02.07.2021 12:24:36</t>
  </si>
  <si>
    <t>TR-31 35-26-M00031_956631994_956631994</t>
  </si>
  <si>
    <t>02.07.2021 15:06:11</t>
  </si>
  <si>
    <t>02.07.2021 16:15:14</t>
  </si>
  <si>
    <t>AKGEDİK KÖK-3 45-71-M00164_AKGEDİK M02_55994694</t>
  </si>
  <si>
    <t>02.07.2021 15:25:00</t>
  </si>
  <si>
    <t>02.07.2021 23:30:54</t>
  </si>
  <si>
    <t>TR-10 ( ALİ ÇOK SULAMA GRUBU ) 35-27-M00010_C_56370645_56370645</t>
  </si>
  <si>
    <t>02.07.2021 10:39:32</t>
  </si>
  <si>
    <t>02.07.2021 16:03:18</t>
  </si>
  <si>
    <t>SUBAŞI İM 35-26-A00002_NAİME L03_2035579</t>
  </si>
  <si>
    <t>02.07.2021 16:30:41</t>
  </si>
  <si>
    <t>02.07.2021 16:47:33</t>
  </si>
  <si>
    <t>02.07.2021 14:04:59</t>
  </si>
  <si>
    <t>02.07.2021 14:35:48</t>
  </si>
  <si>
    <t>02.07.2021 16:46:36</t>
  </si>
  <si>
    <t>02.07.2021 18:27:04</t>
  </si>
  <si>
    <t>M-180 DALYAN ARITMA DM 35-18-M00180_ÇEŞME İM L03_66030456</t>
  </si>
  <si>
    <t>02.07.2021 15:51:47</t>
  </si>
  <si>
    <t>02.07.2021 16:12:30</t>
  </si>
  <si>
    <t>K-1681 35-04-K01681_99173505_99173505</t>
  </si>
  <si>
    <t>02.07.2021 16:20:36</t>
  </si>
  <si>
    <t>02.07.2021 18:17:00</t>
  </si>
  <si>
    <t>02.07.2021 13:49:46</t>
  </si>
  <si>
    <t>02.07.2021 17:08:17</t>
  </si>
  <si>
    <t>K-3016 35-03-K03016_B_56365591_56365591</t>
  </si>
  <si>
    <t>02.07.2021 19:11:33</t>
  </si>
  <si>
    <t>02.07.2021 20:40:59</t>
  </si>
  <si>
    <t>MURADİYE DM-4 45-71-M00190_B_56389334_56389334</t>
  </si>
  <si>
    <t>02.07.2021 10:33:00</t>
  </si>
  <si>
    <t>02.07.2021 14:09:27</t>
  </si>
  <si>
    <t>KARAOĞLANLI TR-4 45-71-M00093_953212186_953212186</t>
  </si>
  <si>
    <t>02.07.2021 20:21:44</t>
  </si>
  <si>
    <t>03.07.2021 02:36:03</t>
  </si>
  <si>
    <t>02.07.2021 12:29:28</t>
  </si>
  <si>
    <t>02.07.2021 15:15:22</t>
  </si>
  <si>
    <t>TOYGAR KÖK 45-73-M00166_TOYGAR ÇIKIŞ M01_66715045</t>
  </si>
  <si>
    <t>02.07.2021 06:06:56</t>
  </si>
  <si>
    <t>02.07.2021 06:07:16</t>
  </si>
  <si>
    <t>02.07.2021 11:11:47</t>
  </si>
  <si>
    <t>02.07.2021 11:25:30</t>
  </si>
  <si>
    <t>İNCİKENT TR 35-30-M00270_35-30-M00270_2347457</t>
  </si>
  <si>
    <t>02.07.2021 16:16:32</t>
  </si>
  <si>
    <t>02.07.2021 22:03:27</t>
  </si>
  <si>
    <t>TR-27 35-15-L00027_35-15-L00027_66564112</t>
  </si>
  <si>
    <t>02.07.2021 09:10:16</t>
  </si>
  <si>
    <t>02.07.2021 10:54:41</t>
  </si>
  <si>
    <t>02.07.2021 08:50:38</t>
  </si>
  <si>
    <t>02.07.2021 09:08:11</t>
  </si>
  <si>
    <t>OVAKENT TR-10 35-15-L00630_48656105_56372124_56372124</t>
  </si>
  <si>
    <t>02.07.2021 10:56:00</t>
  </si>
  <si>
    <t>02.07.2021 16:51:03</t>
  </si>
  <si>
    <t>M-164 35-18-M00164_950444353_950444353</t>
  </si>
  <si>
    <t>02.07.2021 16:25:46</t>
  </si>
  <si>
    <t>02.07.2021 22:40:56</t>
  </si>
  <si>
    <t>_C_56391308_56391308</t>
  </si>
  <si>
    <t>02.07.2021 17:17:05</t>
  </si>
  <si>
    <t>02.07.2021 22:46:40</t>
  </si>
  <si>
    <t>L-264 ŞİFNE CAD. SONU 35-18-L00264_11685220 b4b_5958164</t>
  </si>
  <si>
    <t>02.07.2021 15:28:44</t>
  </si>
  <si>
    <t>02.07.2021 19:50:42</t>
  </si>
  <si>
    <t>02.07.2021 20:46:22</t>
  </si>
  <si>
    <t>02.07.2021 21:49:43</t>
  </si>
  <si>
    <t>ÇEŞME İM 35-18-A00001_ALTINYUNUS L10_2053074</t>
  </si>
  <si>
    <t>02.07.2021 11:34:59</t>
  </si>
  <si>
    <t>02.07.2021 12:39:37</t>
  </si>
  <si>
    <t>K-1746 35-04-K01746_A A1B_5824840</t>
  </si>
  <si>
    <t>02.07.2021 08:26:36</t>
  </si>
  <si>
    <t>02.07.2021 10:23:53</t>
  </si>
  <si>
    <t>TR-81 YÜCEL GÜLCÜ GRB. 35-15-M00081_A_56367684_56367684</t>
  </si>
  <si>
    <t>02.07.2021 08:32:50</t>
  </si>
  <si>
    <t>02.07.2021 10:50:06</t>
  </si>
  <si>
    <t>ZEYTİNDAĞ TR-2 35-16-M00004_953328636_953328636</t>
  </si>
  <si>
    <t>02.07.2021 11:18:52</t>
  </si>
  <si>
    <t>02.07.2021 14:46:33</t>
  </si>
  <si>
    <t>SELENDİ DM 45-81-M00001_HatBaşıAyırıcı_53135367 M14_53135367</t>
  </si>
  <si>
    <t>02.07.2021 18:00:17</t>
  </si>
  <si>
    <t>02.07.2021 18:00:39</t>
  </si>
  <si>
    <t>K-1302 35-08-K01302_97658925_97658925</t>
  </si>
  <si>
    <t>02.07.2021 16:22:58</t>
  </si>
  <si>
    <t>02.07.2021 18:09:24</t>
  </si>
  <si>
    <t>DM-20/13 (ÇAPRA KABİN) 45-71-M00272_TR-90-91-92-93 M02_2306310</t>
  </si>
  <si>
    <t>02.07.2021 07:07:27</t>
  </si>
  <si>
    <t>02.07.2021 07:32:45</t>
  </si>
  <si>
    <t>M-2389 35-02-M02389_DAĞITIM TRF M-2389 M01_66106958</t>
  </si>
  <si>
    <t>02.07.2021 06:05:02</t>
  </si>
  <si>
    <t>02.07.2021 08:26:29</t>
  </si>
  <si>
    <t>TELEKLER TR-1 35-28-M00276_DIREK TIPI TRAFO HUCRESI H01_2110246</t>
  </si>
  <si>
    <t>02.07.2021 06:32:09</t>
  </si>
  <si>
    <t>02.07.2021 09:29:40</t>
  </si>
  <si>
    <t>İM-2/TR-21 SIĞACIK 35-14-L00301_956655913_956655913</t>
  </si>
  <si>
    <t>02.07.2021 15:02:42</t>
  </si>
  <si>
    <t>02.07.2021 17:58:15</t>
  </si>
  <si>
    <t>ÇAPAKLI KÖK 45-78-M01161_ÇAPAKLI MERKEZ M03_78225838</t>
  </si>
  <si>
    <t>02.07.2021 16:01:48</t>
  </si>
  <si>
    <t>02.07.2021 17:06:54</t>
  </si>
  <si>
    <t>ÇIKRIKÇI TR-1 45-81-M00206_B_56399492_56399492</t>
  </si>
  <si>
    <t>02.07.2021 14:26:01</t>
  </si>
  <si>
    <t>02.07.2021 15:03:20</t>
  </si>
  <si>
    <t>KÖSEALİ TR-1 45-78-M00781_953286744_953286744</t>
  </si>
  <si>
    <t>02.07.2021 20:58:43</t>
  </si>
  <si>
    <t>02.07.2021 22:51:12</t>
  </si>
  <si>
    <t>DEĞİRMENCİELİ TR-1 35-24-M00076_A_65496947_65496947</t>
  </si>
  <si>
    <t>02.07.2021 11:01:46</t>
  </si>
  <si>
    <t>02.07.2021 12:26:22</t>
  </si>
  <si>
    <t>GERELİ KÖYÜ EKREM DİNÇER SULAMA GRB TR-10 35-15-M00321_B_56368269_56368269</t>
  </si>
  <si>
    <t>02.07.2021 00:30:03</t>
  </si>
  <si>
    <t>02.07.2021 04:21:00</t>
  </si>
  <si>
    <t>TEPEKÖY TR-1 45-73-M00785_A_56385761_56385761</t>
  </si>
  <si>
    <t>02.07.2021 15:54:55</t>
  </si>
  <si>
    <t>02.07.2021 16:53:54</t>
  </si>
  <si>
    <t>_B_56391606_56391606</t>
  </si>
  <si>
    <t>02.07.2021 11:16:13</t>
  </si>
  <si>
    <t>02.07.2021 13:06:10</t>
  </si>
  <si>
    <t>TR-2/12 (KİRLİOĞLU) 45-83-L00012_TR-2/18 L03_2325957</t>
  </si>
  <si>
    <t>02.07.2021 10:23:16</t>
  </si>
  <si>
    <t>02.07.2021 14:40:09</t>
  </si>
  <si>
    <t>TR-49 45-78-L00049_953254276_953254276</t>
  </si>
  <si>
    <t>02.07.2021 19:51:00</t>
  </si>
  <si>
    <t>02.07.2021 20:51:23</t>
  </si>
  <si>
    <t>BADEMLER DM 35-19-M00443_SEFERİHİSAR ÇIKIŞ SOL M14_72218957</t>
  </si>
  <si>
    <t>02.07.2021 19:05:27</t>
  </si>
  <si>
    <t>02.07.2021 19:38:00</t>
  </si>
  <si>
    <t>TAYTAN OFİS KÖK 45-78-M00314_ÜLKÜ FABRİKALAR M014_60669844</t>
  </si>
  <si>
    <t>02.07.2021 10:52:57</t>
  </si>
  <si>
    <t>02.07.2021 11:17:06</t>
  </si>
  <si>
    <t>L-401 ALTINYUNUS DM 35-18-L00401_VERİCİLER L17_2326018</t>
  </si>
  <si>
    <t>02.07.2021 08:54:59</t>
  </si>
  <si>
    <t>02.07.2021 12:12:09</t>
  </si>
  <si>
    <t>TR-1/82 HAYDAR TRAFO 45-83-M00082_45-83-M00082_2375874</t>
  </si>
  <si>
    <t>02.07.2021 10:36:00</t>
  </si>
  <si>
    <t>02.07.2021 12:40:24</t>
  </si>
  <si>
    <t>TR-7 35-27-M00007_98794075_98794075</t>
  </si>
  <si>
    <t>02.07.2021 22:21:44</t>
  </si>
  <si>
    <t>02.07.2021 23:43:15</t>
  </si>
  <si>
    <t>K-3620 35-01-K03620_F_56394841_56394841</t>
  </si>
  <si>
    <t>02.07.2021 09:22:19</t>
  </si>
  <si>
    <t>02.07.2021 12:26:56</t>
  </si>
  <si>
    <t>M-1017 35-03-M01017_B_56380359_56380359</t>
  </si>
  <si>
    <t>02.07.2021 11:30:57</t>
  </si>
  <si>
    <t>02.07.2021 12:15:15</t>
  </si>
  <si>
    <t>BALIKLIOVA TR-2 35-19-L00272_95000064145_95000064145</t>
  </si>
  <si>
    <t>02.07.2021 16:44:09</t>
  </si>
  <si>
    <t>02.07.2021 18:05:21</t>
  </si>
  <si>
    <t>KOZLUCA TR-2 45-73-M00502_C_56389541_56389541</t>
  </si>
  <si>
    <t>02.07.2021 18:35:27</t>
  </si>
  <si>
    <t>02.07.2021 21:07:05</t>
  </si>
  <si>
    <t>YENİKÖY TR-1 35-22-M00276_955255738_955255738</t>
  </si>
  <si>
    <t>02.07.2021 09:34:35</t>
  </si>
  <si>
    <t>02.07.2021 14:21:20</t>
  </si>
  <si>
    <t>_C_56390284_56390284</t>
  </si>
  <si>
    <t>02.07.2021 16:10:54</t>
  </si>
  <si>
    <t>02.07.2021 17:22:41</t>
  </si>
  <si>
    <t>TR-7/B 45-77-L00353_F f3b_42438094</t>
  </si>
  <si>
    <t>02.07.2021 12:15:27</t>
  </si>
  <si>
    <t>02.07.2021 12:41:05</t>
  </si>
  <si>
    <t>02.07.2021 14:07:59</t>
  </si>
  <si>
    <t>02.07.2021 15:21:03</t>
  </si>
  <si>
    <t>MORALILAR İM 45-72-A00002_PINARCIK L03_2097901</t>
  </si>
  <si>
    <t>02.07.2021 12:17:17</t>
  </si>
  <si>
    <t>02.07.2021 14:04:58</t>
  </si>
  <si>
    <t>ALÇUK TM 35-17-A00001_MENEMEN-1 M30_2055291</t>
  </si>
  <si>
    <t>02.07.2021 07:15:00</t>
  </si>
  <si>
    <t>02.07.2021 07:20:59</t>
  </si>
  <si>
    <t>02.07.2021 15:28:10</t>
  </si>
  <si>
    <t>02.07.2021 23:32:24</t>
  </si>
  <si>
    <t>ÇAPAKLI TR-1 45-78-M00445_49250633_56406060_56406060</t>
  </si>
  <si>
    <t>02.07.2021 06:23:00</t>
  </si>
  <si>
    <t>02.07.2021 07:28:31</t>
  </si>
  <si>
    <t>02.07.2021 12:36:37</t>
  </si>
  <si>
    <t>02.07.2021 13:39:23</t>
  </si>
  <si>
    <t>TR-2/6 45-83-L00006_48077989_56387242_56387242</t>
  </si>
  <si>
    <t>02.07.2021 14:17:00</t>
  </si>
  <si>
    <t>02.07.2021 21:41:05</t>
  </si>
  <si>
    <t>KOZLUÖREN TR-1 45-82-M00309_A_65509927_65509927</t>
  </si>
  <si>
    <t>02.07.2021 15:58:47</t>
  </si>
  <si>
    <t>02.07.2021 20:52:22</t>
  </si>
  <si>
    <t>TİRE İM-DM-1 35-29-A00001_TOKİ M24_2059030</t>
  </si>
  <si>
    <t>02.07.2021 09:27:01</t>
  </si>
  <si>
    <t>02.07.2021 15:21:54</t>
  </si>
  <si>
    <t>02.07.2021 07:52:08</t>
  </si>
  <si>
    <t>02.07.2021 10:53:07</t>
  </si>
  <si>
    <t>TİLKİKÖY TR-2 45-71-M01272_44415816_56399578_56399578</t>
  </si>
  <si>
    <t>02.07.2021 09:41:00</t>
  </si>
  <si>
    <t>02.07.2021 11:39:10</t>
  </si>
  <si>
    <t>M-3570(YATIRIM REZERVE) 35-02-M03570_99747682_99747682</t>
  </si>
  <si>
    <t>02.07.2021 17:47:49</t>
  </si>
  <si>
    <t>02.07.2021 21:30:39</t>
  </si>
  <si>
    <t>MURADİYE TR-5 (ESKİ MEZARLIK YANI) 45-71-M00204_COCA COLA M02_2321022</t>
  </si>
  <si>
    <t>02.07.2021 06:36:00</t>
  </si>
  <si>
    <t>02.07.2021 07:40:31</t>
  </si>
  <si>
    <t>HİSAR TR-2 35-31-L00119_47996461_56398072_56398072</t>
  </si>
  <si>
    <t>02.07.2021 07:03:50</t>
  </si>
  <si>
    <t>02.07.2021 08:31:14</t>
  </si>
  <si>
    <t>NURHAL COŞKUN 35-26-M00988_LARTH KÖK M01_65924786</t>
  </si>
  <si>
    <t>02.07.2021 11:16:59</t>
  </si>
  <si>
    <t>02.07.2021 12:26:50</t>
  </si>
  <si>
    <t>GÜZELKÖY SULAMA TR 45-71-M01300_45-71-M01300_2354994</t>
  </si>
  <si>
    <t>02.07.2021 08:15:49</t>
  </si>
  <si>
    <t>02.07.2021 10:09:39</t>
  </si>
  <si>
    <t>TR-88 35-19-L00088_D_60983802_60983802</t>
  </si>
  <si>
    <t>02.07.2021 13:15:05</t>
  </si>
  <si>
    <t>02.07.2021 14:57:27</t>
  </si>
  <si>
    <t>ÇITAK TR-1 35-17-M00438_C_56356485_56356485</t>
  </si>
  <si>
    <t>02.07.2021 09:29:31</t>
  </si>
  <si>
    <t>02.07.2021 11:10:27</t>
  </si>
  <si>
    <t>DM-1/1A 45-71-M00018_E E7b_45125442</t>
  </si>
  <si>
    <t>02.07.2021 15:16:45</t>
  </si>
  <si>
    <t>02.07.2021 18:07:48</t>
  </si>
  <si>
    <t>TAHTALIÇAY KÖK (M-751) 35-22-M00145_ M11_2330030</t>
  </si>
  <si>
    <t>02.07.2021 09:03:14</t>
  </si>
  <si>
    <t>02.07.2021 10:05:43</t>
  </si>
  <si>
    <t>TR-14 35-31-L00014_DIREK TIPI TRAFO HUCRESI H01_2050753</t>
  </si>
  <si>
    <t>02.07.2021 12:17:00</t>
  </si>
  <si>
    <t>02.07.2021 14:36:41</t>
  </si>
  <si>
    <t>ZEKİ ÖZÇAM VE ARK. TR 35-24-M00068_35-24-M00068_2362588</t>
  </si>
  <si>
    <t>02.07.2021 10:38:22</t>
  </si>
  <si>
    <t>02.07.2021 11:58:07</t>
  </si>
  <si>
    <t>02.07.2021 08:42:09</t>
  </si>
  <si>
    <t>02.07.2021 09:06:36</t>
  </si>
  <si>
    <t>M-3089 35-03-M03089_A_56363320_56363320</t>
  </si>
  <si>
    <t>02.07.2021 13:19:58</t>
  </si>
  <si>
    <t>02.07.2021 14:15:34</t>
  </si>
  <si>
    <t>02.07.2021 11:01:00</t>
  </si>
  <si>
    <t>02.07.2021 11:33:59</t>
  </si>
  <si>
    <t>M-2777(YATIRIM REZERVE) 35-04-M02777_35-04-M02777_66332019</t>
  </si>
  <si>
    <t>02.07.2021 16:41:40</t>
  </si>
  <si>
    <t>02.07.2021 18:24:03</t>
  </si>
  <si>
    <t>KALABAK TR-1 45-75-M00133_45-75-M00133_2373200</t>
  </si>
  <si>
    <t>02.07.2021 09:05:49</t>
  </si>
  <si>
    <t>02.07.2021 16:53:36</t>
  </si>
  <si>
    <t>02.07.2021 18:33:00</t>
  </si>
  <si>
    <t>02.07.2021 20:08:13</t>
  </si>
  <si>
    <t>K-1464 35-09-K01464_97765865_97765865</t>
  </si>
  <si>
    <t>02.07.2021 14:03:44</t>
  </si>
  <si>
    <t>02.07.2021 16:00:45</t>
  </si>
  <si>
    <t>HALİLBEYLİ TR-3 35-27-M01052_912471505_912471505</t>
  </si>
  <si>
    <t>02.07.2021 16:09:00</t>
  </si>
  <si>
    <t>02.07.2021 17:41:37</t>
  </si>
  <si>
    <t>HALİTPAŞA DM 45-80-M00060_DEVELİ-ÇAMLIYURT M03_72188716</t>
  </si>
  <si>
    <t>02.07.2021 05:34:36</t>
  </si>
  <si>
    <t>02.07.2021 06:04:41</t>
  </si>
  <si>
    <t>BODAMAS TR-1 45-75-M00297_C_56398897_56398897</t>
  </si>
  <si>
    <t>02.07.2021 10:31:00</t>
  </si>
  <si>
    <t>02.07.2021 14:19:47</t>
  </si>
  <si>
    <t>L-426 ESKİ GARAJ 35-18-L00426_950447955_950447955</t>
  </si>
  <si>
    <t>02.07.2021 14:11:14</t>
  </si>
  <si>
    <t>02.07.2021 22:44:36</t>
  </si>
  <si>
    <t>SEYREK TR-7 KÖK 35-28-M00379_GÜNERLİ M05_2329493</t>
  </si>
  <si>
    <t>02.07.2021 11:58:00</t>
  </si>
  <si>
    <t>02.07.2021 13:04:38</t>
  </si>
  <si>
    <t>02.07.2021 21:02:37</t>
  </si>
  <si>
    <t>02.07.2021 23:45:39</t>
  </si>
  <si>
    <t>ÇAYIR TR-2 35-29-L00767_A_65498026_65498026</t>
  </si>
  <si>
    <t>02.07.2021 16:17:39</t>
  </si>
  <si>
    <t>02.07.2021 17:57:16</t>
  </si>
  <si>
    <t>02.07.2021 05:31:06</t>
  </si>
  <si>
    <t>02.07.2021 05:37:36</t>
  </si>
  <si>
    <t>02.07.2021 07:32:00</t>
  </si>
  <si>
    <t>02.07.2021 07:35:17</t>
  </si>
  <si>
    <t>KOYUNDERE DM 35-28-M00165_KOYUNDERE TR-5 M04_66524414</t>
  </si>
  <si>
    <t>02.07.2021 06:45:43</t>
  </si>
  <si>
    <t>02.07.2021 06:56:46</t>
  </si>
  <si>
    <t>DM-14/3 45-71-M00387_953239089_953239089</t>
  </si>
  <si>
    <t>02.07.2021 11:54:48</t>
  </si>
  <si>
    <t>02.07.2021 15:37:56</t>
  </si>
  <si>
    <t>KAHRAMANDERE İM 35-10-A00002_YELKİ-2 M10_2310126</t>
  </si>
  <si>
    <t>02.07.2021 19:57:54</t>
  </si>
  <si>
    <t>02.07.2021 21:19:03</t>
  </si>
  <si>
    <t>DM02/TR19 BİNA ALTI TR 45-73-M00010_A a1_45157459</t>
  </si>
  <si>
    <t>02.07.2021 18:08:56</t>
  </si>
  <si>
    <t>02.07.2021 20:17:31</t>
  </si>
  <si>
    <t>TR-25 35-19-L00025_8164569_56394796_56394796</t>
  </si>
  <si>
    <t>02.07.2021 16:44:11</t>
  </si>
  <si>
    <t>02.07.2021 18:09:32</t>
  </si>
  <si>
    <t>K-1641 35-03-K01641_K-1001 K02_72131037</t>
  </si>
  <si>
    <t>02.07.2021 11:14:25</t>
  </si>
  <si>
    <t>02.07.2021 11:38:15</t>
  </si>
  <si>
    <t>KAREL DM 35-17-M00247_İMBAT M04_66441224</t>
  </si>
  <si>
    <t>02.07.2021 03:57:17</t>
  </si>
  <si>
    <t>02.07.2021 04:39:42</t>
  </si>
  <si>
    <t>TR-15 35-15-M00015_35-15-M00015_67047613</t>
  </si>
  <si>
    <t>02.07.2021 09:10:39</t>
  </si>
  <si>
    <t>02.07.2021 17:38:47</t>
  </si>
  <si>
    <t>MORDOĞAN TR-38 35-21-L00165_DAĞITIM TRAFO MORDOĞAN TR-38 L06_72182262</t>
  </si>
  <si>
    <t>02.07.2021 14:18:17</t>
  </si>
  <si>
    <t>02.07.2021 14:26:00</t>
  </si>
  <si>
    <t>DM-3/27 (KÜTÜPHANE) 45-71-M00078_953211548_953211548</t>
  </si>
  <si>
    <t>02.07.2021 15:15:20</t>
  </si>
  <si>
    <t>02.07.2021 17:41:02</t>
  </si>
  <si>
    <t>02.07.2021 13:21:25</t>
  </si>
  <si>
    <t>02.07.2021 14:31:48</t>
  </si>
  <si>
    <t>SOBRAN TR-2 45-73-M00953_C_56386719_56386719</t>
  </si>
  <si>
    <t>02.07.2021 14:43:18</t>
  </si>
  <si>
    <t>02.07.2021 17:06:11</t>
  </si>
  <si>
    <t>KURUCALAR TR-1 45-81-M00131_A_56399130_56399130</t>
  </si>
  <si>
    <t>02.07.2021 09:13:43</t>
  </si>
  <si>
    <t>02.07.2021 10:31:45</t>
  </si>
  <si>
    <t>L-433 35-18-L00433_950459581_950459581</t>
  </si>
  <si>
    <t>02.07.2021 19:14:32</t>
  </si>
  <si>
    <t>03.07.2021 02:02:18</t>
  </si>
  <si>
    <t>MEDAR TR-11 45-72-M00276_A_56393198_56393198</t>
  </si>
  <si>
    <t>02.07.2021 13:45:36</t>
  </si>
  <si>
    <t>02.07.2021 15:19:04</t>
  </si>
  <si>
    <t>02.07.2021 15:02:39</t>
  </si>
  <si>
    <t>02.07.2021 16:29:00</t>
  </si>
  <si>
    <t>ULUCAK DM-2/14 35-27-M00332_913169568_913169568</t>
  </si>
  <si>
    <t>02.07.2021 08:38:33</t>
  </si>
  <si>
    <t>02.07.2021 13:23:48</t>
  </si>
  <si>
    <t>UĞURLU KÖK 45-86-M00045_GÜNDOĞDU UĞURLU M02_72226020</t>
  </si>
  <si>
    <t>02.07.2021 18:03:07</t>
  </si>
  <si>
    <t>02.07.2021 18:07:00</t>
  </si>
  <si>
    <t>KALEMOĞLU KÖK 45-75-M00069_FUNDACIK KÖK M01_2101948</t>
  </si>
  <si>
    <t>02.07.2021 08:14:06</t>
  </si>
  <si>
    <t>02.07.2021 08:14:46</t>
  </si>
  <si>
    <t>02.07.2021 15:15:45</t>
  </si>
  <si>
    <t>02.07.2021 19:35:21</t>
  </si>
  <si>
    <t>HALİLBEYLİ TR-4 35-27-M01053_B_56356288_56356288</t>
  </si>
  <si>
    <t>02.07.2021 18:28:52</t>
  </si>
  <si>
    <t>02.07.2021 20:59:17</t>
  </si>
  <si>
    <t>MURADİYE DM-4 45-71-M00190_953177229_953177229</t>
  </si>
  <si>
    <t>02.07.2021 10:58:00</t>
  </si>
  <si>
    <t>02.07.2021 13:22:26</t>
  </si>
  <si>
    <t>02.07.2021 12:55:35</t>
  </si>
  <si>
    <t>02.07.2021 17:20:14</t>
  </si>
  <si>
    <t>02.07.2021 08:53:13</t>
  </si>
  <si>
    <t>02.07.2021 09:10:02</t>
  </si>
  <si>
    <t>K-2537 35-09-K02537_913152407_913152407</t>
  </si>
  <si>
    <t>02.07.2021 18:38:52</t>
  </si>
  <si>
    <t>02.07.2021 19:24:57</t>
  </si>
  <si>
    <t>KIZILCAAVLU TR-4 35-29-L00574_A_56379204_56379204</t>
  </si>
  <si>
    <t>02.07.2021 07:32:36</t>
  </si>
  <si>
    <t>02.07.2021 08:52:57</t>
  </si>
  <si>
    <t>M-1844 35-02-M01844_A_56376428_56376428</t>
  </si>
  <si>
    <t>02.07.2021 12:27:00</t>
  </si>
  <si>
    <t>02.07.2021 16:55:37</t>
  </si>
  <si>
    <t>VEDAT FİLİZ SLM 35-26-M00730_DIREK TIPI TRAFO HUCRESI H01_2042052</t>
  </si>
  <si>
    <t>02.07.2021 10:08:50</t>
  </si>
  <si>
    <t>02.07.2021 12:14:39</t>
  </si>
  <si>
    <t>SEYREK TR-7 KÖK 35-28-M00379_HatBaşıAyırıcı_53133679 M05_53133679</t>
  </si>
  <si>
    <t>02.07.2021 08:58:08</t>
  </si>
  <si>
    <t>02.07.2021 12:29:08</t>
  </si>
  <si>
    <t>KİRELLİ KÖK 35-29-L00809_GÖKÇEN L07_74719103</t>
  </si>
  <si>
    <t>02.07.2021 08:47:06</t>
  </si>
  <si>
    <t>02.07.2021 08:47:36</t>
  </si>
  <si>
    <t>POYRAZDAMLARI TR-11 45-78-M00576_HatBaşıAyırıcı_53138947 M05_53138947</t>
  </si>
  <si>
    <t>02.07.2021 09:19:14</t>
  </si>
  <si>
    <t>02.07.2021 10:15:36</t>
  </si>
  <si>
    <t>TR-42 45-77-L00042_B_56395847_56395847</t>
  </si>
  <si>
    <t>02.07.2021 20:36:59</t>
  </si>
  <si>
    <t>02.07.2021 21:50:18</t>
  </si>
  <si>
    <t>TR-94 TARIMSAL SULAMA 45-80-M01094_45-80-M01094_2373887</t>
  </si>
  <si>
    <t>02.07.2021 17:07:00</t>
  </si>
  <si>
    <t>02.07.2021 17:58:39</t>
  </si>
  <si>
    <t>MUSTAFA EKİZ SULAMA GRUBU TR 35-22-M00282_A_56352220_56352220</t>
  </si>
  <si>
    <t>02.07.2021 11:43:40</t>
  </si>
  <si>
    <t>02.07.2021 14:18:06</t>
  </si>
  <si>
    <t>K-4786 35-04-K04786_A_60984859_60984859</t>
  </si>
  <si>
    <t>02.07.2021 04:08:14</t>
  </si>
  <si>
    <t>TR-9 45-77-L00009_B_56395785_56395785</t>
  </si>
  <si>
    <t>02.07.2021 09:10:04</t>
  </si>
  <si>
    <t>02.07.2021 10:12:45</t>
  </si>
  <si>
    <t>DM-2/14 35-29-M00099_950325937_950325937</t>
  </si>
  <si>
    <t>02.07.2021 14:01:12</t>
  </si>
  <si>
    <t>02.07.2021 15:16:37</t>
  </si>
  <si>
    <t>02.07.2021 14:19:25</t>
  </si>
  <si>
    <t>02.07.2021 16:08:54</t>
  </si>
  <si>
    <t>GÖRDES TR-37 45-75-M00037_D_56391195_56391195</t>
  </si>
  <si>
    <t>02.07.2021 14:51:29</t>
  </si>
  <si>
    <t>02.07.2021 15:44:45</t>
  </si>
  <si>
    <t>AKSELENDİ İM 45-72-A00004_MORALILAR ÇIKIŞ L22_2326923</t>
  </si>
  <si>
    <t>02.07.2021 01:06:05</t>
  </si>
  <si>
    <t>02.07.2021 01:50:36</t>
  </si>
  <si>
    <t>HASAN ATİK SULAMA GRUBU 35-29-L00183_DIREK TIPI TRAFO HUCRESI H01_2099049</t>
  </si>
  <si>
    <t>02.07.2021 14:35:47</t>
  </si>
  <si>
    <t>KORUCUK-4 35-26-M00464_6841678_56357978_56357978</t>
  </si>
  <si>
    <t>02.07.2021 16:52:00</t>
  </si>
  <si>
    <t>02.07.2021 18:24:00</t>
  </si>
  <si>
    <t>YAĞBASAN TR-1 45-78-M00546_49222089_56392127_56392127</t>
  </si>
  <si>
    <t>02.07.2021 20:54:25</t>
  </si>
  <si>
    <t>02.07.2021 21:56:14</t>
  </si>
  <si>
    <t>RAĞILLAR TR-1 45-86-M00236_45-86-M00236_2355537</t>
  </si>
  <si>
    <t>02.07.2021 05:39:11</t>
  </si>
  <si>
    <t>02.07.2021 08:54:01</t>
  </si>
  <si>
    <t>K-3083 35-04-K03083_957960195_957960195</t>
  </si>
  <si>
    <t>02.07.2021 07:45:39</t>
  </si>
  <si>
    <t>02.07.2021 08:25:22</t>
  </si>
  <si>
    <t>EMİRLİ TR-7 35-15-L00636_B_56369761_56369761</t>
  </si>
  <si>
    <t>02.07.2021 10:49:14</t>
  </si>
  <si>
    <t>02.07.2021 15:59:27</t>
  </si>
  <si>
    <t>TR-116 45-78-M00116_953263542_953263542</t>
  </si>
  <si>
    <t>02.07.2021 17:18:08</t>
  </si>
  <si>
    <t>02.07.2021 21:07:39</t>
  </si>
  <si>
    <t>TR-2/113 45-83-L00113_45-83-L00113_2356782</t>
  </si>
  <si>
    <t>02.07.2021 15:28:57</t>
  </si>
  <si>
    <t>02.07.2021 17:41:49</t>
  </si>
  <si>
    <t>L-221 35-18-L00221_950451237_950451237</t>
  </si>
  <si>
    <t>02.07.2021 22:17:51</t>
  </si>
  <si>
    <t>03.07.2021 01:14:58</t>
  </si>
  <si>
    <t>L-36 35-14-L00036_956651912_956651912</t>
  </si>
  <si>
    <t>02.07.2021 16:03:24</t>
  </si>
  <si>
    <t>02.07.2021 17:23:46</t>
  </si>
  <si>
    <t>M-3199 (YATIRIM REZERVE) 35-01-M03199_B_56394169_56394169</t>
  </si>
  <si>
    <t>02.07.2021 18:25:32</t>
  </si>
  <si>
    <t>02.07.2021 19:36:59</t>
  </si>
  <si>
    <t>ÇİÇEKLİ KIRDİBİ TR-1 45-75-M00310_A_56401441_56401441</t>
  </si>
  <si>
    <t>02.07.2021 08:50:00</t>
  </si>
  <si>
    <t>02.07.2021 13:43:20</t>
  </si>
  <si>
    <t>OLGUNLAR TR-6 35-31-L00221_47890109_56391030_56391030</t>
  </si>
  <si>
    <t>02.07.2021 08:22:56</t>
  </si>
  <si>
    <t>02.07.2021 13:06:58</t>
  </si>
  <si>
    <t>L-3 TEKEL 35-18-L00003_950436401_950436401</t>
  </si>
  <si>
    <t>02.07.2021 19:26:04</t>
  </si>
  <si>
    <t>02.07.2021 21:16:25</t>
  </si>
  <si>
    <t>MURADİYE TR-2 SU DEPOSU 45-71-M00199_953176746_953176746</t>
  </si>
  <si>
    <t>02.07.2021 21:12:34</t>
  </si>
  <si>
    <t>02.07.2021 22:42:46</t>
  </si>
  <si>
    <t>BÖLCEK DM 35-16-M00153_GÖÇBEYLİ-MEZARLIKALTI M02_72044968</t>
  </si>
  <si>
    <t>02.07.2021 16:16:00</t>
  </si>
  <si>
    <t>02.07.2021 17:40:12</t>
  </si>
  <si>
    <t>ALAŞEHİR TR-58 45-73-M00058_B_56391553_56391553</t>
  </si>
  <si>
    <t>02.07.2021 18:42:40</t>
  </si>
  <si>
    <t>02.07.2021 21:43:15</t>
  </si>
  <si>
    <t>KEPENEKLİ TR-1 45-80-M00169_45-80-M00169_2352945</t>
  </si>
  <si>
    <t>02.07.2021 08:27:00</t>
  </si>
  <si>
    <t>02.07.2021 10:06:28</t>
  </si>
  <si>
    <t>KIZILOBA TR-1 35-20-L00257_955206247_955206247</t>
  </si>
  <si>
    <t>02.07.2021 20:35:36</t>
  </si>
  <si>
    <t>02.07.2021 22:26:18</t>
  </si>
  <si>
    <t>DEMİRCİ KÖK 35-26-M00779_DEMİRCİ KÖYÜ TR-1 M02_42707190</t>
  </si>
  <si>
    <t>02.07.2021 06:55:43</t>
  </si>
  <si>
    <t>02.07.2021 07:59:42</t>
  </si>
  <si>
    <t>TR-2/24 45-83-L00024_45-83-L00024_72170863</t>
  </si>
  <si>
    <t>02.07.2021 14:30:57</t>
  </si>
  <si>
    <t>02.07.2021 15:41:33</t>
  </si>
  <si>
    <t>02.07.2021 06:03:20</t>
  </si>
  <si>
    <t>02.07.2021 07:15:08</t>
  </si>
  <si>
    <t>TR-135 35-26-M00135_9643443_56360964_56360964</t>
  </si>
  <si>
    <t>02.07.2021 11:42:47</t>
  </si>
  <si>
    <t>02.07.2021 12:37:28</t>
  </si>
  <si>
    <t>02.07.2021 16:31:29</t>
  </si>
  <si>
    <t>02.07.2021 17:27:40</t>
  </si>
  <si>
    <t>KARAYAĞCI TR-1 45-75-M00195_45-75-M00195_2372957</t>
  </si>
  <si>
    <t>02.07.2021 14:52:37</t>
  </si>
  <si>
    <t>02.07.2021 16:05:02</t>
  </si>
  <si>
    <t>NURULLAH ÇOBAN VE ARK.TARIMSAL SULAMA GRUBU 45-71-M01360_45-71-M01360_2357178</t>
  </si>
  <si>
    <t>02.07.2021 15:03:32</t>
  </si>
  <si>
    <t>02.07.2021 19:45:20</t>
  </si>
  <si>
    <t>KUMKUYUCAK KÖK 45-80-M00093_KUMKUYUCAK TR-1/TR-2/TR-3/TR-4 TARIMSAL SULAMA M02_72193244</t>
  </si>
  <si>
    <t>02.07.2021 11:10:23</t>
  </si>
  <si>
    <t>02.07.2021 12:32:25</t>
  </si>
  <si>
    <t>K-3016 35-03-K03016_E_56365588_56365588</t>
  </si>
  <si>
    <t>02.07.2021 21:03:22</t>
  </si>
  <si>
    <t>02.07.2021 22:15:48</t>
  </si>
  <si>
    <t>L-400 35-18-L00400_950450998_950450998</t>
  </si>
  <si>
    <t>02.07.2021 23:28:22</t>
  </si>
  <si>
    <t>03.07.2021 04:52:22</t>
  </si>
  <si>
    <t>LÜTFİYE TR-1 45-80-M00131_A_56386146_56386146</t>
  </si>
  <si>
    <t>02.07.2021 20:09:38</t>
  </si>
  <si>
    <t>02.07.2021 20:57:56</t>
  </si>
  <si>
    <t>L-290 35-18-L00290_95562783 D39/1_5949030</t>
  </si>
  <si>
    <t>02.07.2021 15:39:27</t>
  </si>
  <si>
    <t>02.07.2021 22:56:08</t>
  </si>
  <si>
    <t>TR-1/42-A 45-72-M00109_956504215_956504215</t>
  </si>
  <si>
    <t>02.07.2021 17:33:47</t>
  </si>
  <si>
    <t>02.07.2021 18:22:28</t>
  </si>
  <si>
    <t>K-1449 35-04-K01449_A_56364838_56364838</t>
  </si>
  <si>
    <t>02.07.2021 09:46:51</t>
  </si>
  <si>
    <t>02.07.2021 14:01:00</t>
  </si>
  <si>
    <t>TR-68 35-30-L00068_43004765_56362703_56362703</t>
  </si>
  <si>
    <t>02.07.2021 14:48:38</t>
  </si>
  <si>
    <t>02.07.2021 23:48:39</t>
  </si>
  <si>
    <t>TR-135 35-26-M00135_35-26-M00135_2346755</t>
  </si>
  <si>
    <t>02.07.2021 17:02:23</t>
  </si>
  <si>
    <t>02.07.2021 17:34:10</t>
  </si>
  <si>
    <t>K-1465 35-03-K01465_910040104_910040104</t>
  </si>
  <si>
    <t>02.07.2021 20:31:12</t>
  </si>
  <si>
    <t>02.07.2021 22:24:04</t>
  </si>
  <si>
    <t>M-1038 35-04-M01038_N_56383846_56383846</t>
  </si>
  <si>
    <t>02.07.2021 09:37:20</t>
  </si>
  <si>
    <t>02.07.2021 11:58:55</t>
  </si>
  <si>
    <t>TR-157 35-19-M00157_956692024_956692024</t>
  </si>
  <si>
    <t>02.07.2021 20:47:48</t>
  </si>
  <si>
    <t>02.07.2021 23:34:44</t>
  </si>
  <si>
    <t>KARABURÇ HACI EVİ YANI TR-3 35-31-L00255_ H_72249852</t>
  </si>
  <si>
    <t>02.07.2021 20:30:00</t>
  </si>
  <si>
    <t>02.07.2021 20:34:00</t>
  </si>
  <si>
    <t>KEMİKLİDERE TR-1 45-80-M00134_D_56386150_56386150</t>
  </si>
  <si>
    <t>02.07.2021 18:40:57</t>
  </si>
  <si>
    <t>02.07.2021 20:39:54</t>
  </si>
  <si>
    <t>BALABANLI DM 35-15-M00280_OTURAKKUYU M04_72306325</t>
  </si>
  <si>
    <t>02.07.2021 06:28:48</t>
  </si>
  <si>
    <t>02.07.2021 07:13:29</t>
  </si>
  <si>
    <t>K-3620 35-01-K03620_B_56394135_56394135</t>
  </si>
  <si>
    <t>02.07.2021 09:11:53</t>
  </si>
  <si>
    <t>02.07.2021 12:20:23</t>
  </si>
  <si>
    <t>KORDON KÖK 45-78-M00730_KÖSEALİ KABAZLI GÖBEKLİ M02_2327656</t>
  </si>
  <si>
    <t>02.07.2021 10:37:54</t>
  </si>
  <si>
    <t>02.07.2021 12:38:39</t>
  </si>
  <si>
    <t>DM-13 45-71-M00336_DM-12/1 M06_72259936</t>
  </si>
  <si>
    <t>02.07.2021 08:26:00</t>
  </si>
  <si>
    <t>02.07.2021 08:51:00</t>
  </si>
  <si>
    <t>02.07.2021 12:18:00</t>
  </si>
  <si>
    <t>02.07.2021 13:46:29</t>
  </si>
  <si>
    <t>TR-162 35-19-L00162_50033882_56390746_56390746</t>
  </si>
  <si>
    <t>02.07.2021 21:53:20</t>
  </si>
  <si>
    <t>02.07.2021 22:41:14</t>
  </si>
  <si>
    <t>MENEMEN TR-13 35-28-L00013_7002873_56393154_56393154</t>
  </si>
  <si>
    <t>02.07.2021 18:21:42</t>
  </si>
  <si>
    <t>02.07.2021 19:36:09</t>
  </si>
  <si>
    <t>TEKKE EYÜP YAVUZ GRB. TR-6 35-15-L00128_35-15-L00128_2358852</t>
  </si>
  <si>
    <t>02.07.2021 13:41:57</t>
  </si>
  <si>
    <t>02.07.2021 18:19:11</t>
  </si>
  <si>
    <t>M-2760(YATIRIM REZERVE) 35-10-M02760_ M02_72853566</t>
  </si>
  <si>
    <t>02.07.2021 06:12:19</t>
  </si>
  <si>
    <t>02.07.2021 07:13:18</t>
  </si>
  <si>
    <t>AHMETLİ TR-45 ŞEHİTLER 45-84-L00045_955180602_955180602</t>
  </si>
  <si>
    <t>02.07.2021 15:01:00</t>
  </si>
  <si>
    <t>02.07.2021 15:36:06</t>
  </si>
  <si>
    <t>HÜSEYİN ÇETİNKAYA SULAMA GRUBU 35-29-M00368_A_56369189_56369189</t>
  </si>
  <si>
    <t>02.07.2021 17:40:38</t>
  </si>
  <si>
    <t>02.07.2021 21:39:45</t>
  </si>
  <si>
    <t>KIRKAĞAÇ TR-7 45-76-M00007_955250041_955250041</t>
  </si>
  <si>
    <t>02.07.2021 20:25:38</t>
  </si>
  <si>
    <t>02.07.2021 23:02:21</t>
  </si>
  <si>
    <t>02.07.2021 14:04:12</t>
  </si>
  <si>
    <t>02.07.2021 14:27:38</t>
  </si>
  <si>
    <t>K-804 35-01-K00804_911525680_911525680</t>
  </si>
  <si>
    <t>02.07.2021 00:34:50</t>
  </si>
  <si>
    <t>02.07.2021 01:44:56</t>
  </si>
  <si>
    <t>SOMA KÖYLER DM-2 45-82-M00125_SAVAŞTEPE 34.5 M09_2304041</t>
  </si>
  <si>
    <t>02.07.2021 09:20:41</t>
  </si>
  <si>
    <t>02.07.2021 11:22:24</t>
  </si>
  <si>
    <t>UĞURLU KÖK 45-86-M00045_GÜNDOĞDU UĞURLU M02_72226051</t>
  </si>
  <si>
    <t>02.07.2021 10:15:57</t>
  </si>
  <si>
    <t>02.07.2021 13:55:44</t>
  </si>
  <si>
    <t>TEKELİ DM 35-22-M00088_ESKİ AHMETBEYLİ M08_48495817</t>
  </si>
  <si>
    <t>02.07.2021 18:23:34</t>
  </si>
  <si>
    <t>02.07.2021 21:10:59</t>
  </si>
  <si>
    <t>02.07.2021 00:02:32</t>
  </si>
  <si>
    <t>02.07.2021 05:36:41</t>
  </si>
  <si>
    <t>02.07.2021 19:40:36</t>
  </si>
  <si>
    <t>02.07.2021 20:59:24</t>
  </si>
  <si>
    <t>M-421 35-02-M00421_910096776_910096776</t>
  </si>
  <si>
    <t>02.07.2021 14:24:24</t>
  </si>
  <si>
    <t>02.07.2021 22:10:55</t>
  </si>
  <si>
    <t>SOMA TR-19 45-82-M00019_A_56401867_56401867</t>
  </si>
  <si>
    <t>02.07.2021 19:08:56</t>
  </si>
  <si>
    <t>02.07.2021 20:20:21</t>
  </si>
  <si>
    <t>K-4260 35-07-K04260_913224182_913224182</t>
  </si>
  <si>
    <t>02.07.2021 16:06:06</t>
  </si>
  <si>
    <t>02.07.2021 20:48:36</t>
  </si>
  <si>
    <t>SOMA A SANTRALİ İM/DM 45-82-A00001_DENİŞ-2 M12_2324964</t>
  </si>
  <si>
    <t>02.07.2021 18:02:00</t>
  </si>
  <si>
    <t>ÇAYAĞZI KÖK 35-31-L00259_KARABURÇ KÖYÜ L02_2113761</t>
  </si>
  <si>
    <t>02.07.2021 17:19:39</t>
  </si>
  <si>
    <t>02.07.2021 19:04:28</t>
  </si>
  <si>
    <t>02.07.2021 14:43:11</t>
  </si>
  <si>
    <t>02.07.2021 16:16:42</t>
  </si>
  <si>
    <t>DOĞANCI TR-1 35-16-M00071_A_72293390_72293390</t>
  </si>
  <si>
    <t>02.07.2021 09:34:01</t>
  </si>
  <si>
    <t>02.07.2021 12:42:44</t>
  </si>
  <si>
    <t>K-427 35-04-K00427_35-04-K00427_41954269</t>
  </si>
  <si>
    <t>02.07.2021 15:23:13</t>
  </si>
  <si>
    <t>02.07.2021 16:04:24</t>
  </si>
  <si>
    <t>KAVAKLIDERE TR-13 45-73-M01030_TR-12 GİRİŞ M02_2088262</t>
  </si>
  <si>
    <t>02.07.2021 20:48:37</t>
  </si>
  <si>
    <t>02.07.2021 21:05:00</t>
  </si>
  <si>
    <t>02.07.2021 18:52:57</t>
  </si>
  <si>
    <t>02.07.2021 18:53:37</t>
  </si>
  <si>
    <t>SART TR-8 45-78-M00180_953252360_953252360</t>
  </si>
  <si>
    <t>02.07.2021 12:14:33</t>
  </si>
  <si>
    <t>02.07.2021 13:46:01</t>
  </si>
  <si>
    <t>KARAOĞLANLI TR-1 45-78-M00350_953272646_953272646</t>
  </si>
  <si>
    <t>02.07.2021 17:56:11</t>
  </si>
  <si>
    <t>02.07.2021 18:51:23</t>
  </si>
  <si>
    <t>CUMALI TR 1 35-24-M00094_A_56354171_56354171</t>
  </si>
  <si>
    <t>02.07.2021 07:10:24</t>
  </si>
  <si>
    <t>02.07.2021 09:25:00</t>
  </si>
  <si>
    <t>ULUKENT DM-1/18 35-28-M00585_953382424_953382424</t>
  </si>
  <si>
    <t>02.07.2021 13:21:00</t>
  </si>
  <si>
    <t>02.07.2021 15:17:00</t>
  </si>
  <si>
    <t>SOMA A SANTRALİ İM/DM 45-82-A00001_HatBaşıAyırıcı_53135060 M12_53135060</t>
  </si>
  <si>
    <t>02.07.2021 17:32:18</t>
  </si>
  <si>
    <t>02.07.2021 21:52:19</t>
  </si>
  <si>
    <t>02.07.2021 15:13:00</t>
  </si>
  <si>
    <t>02.07.2021 18:17:39</t>
  </si>
  <si>
    <t>BERGAMA TM 35-16-A00004_KUPLAJ M11_2314068</t>
  </si>
  <si>
    <t>02.07.2021 22:41:30</t>
  </si>
  <si>
    <t>02.07.2021 23:06:31</t>
  </si>
  <si>
    <t>PAYAMLI M-2 35-25-M00177_956636942_956636942</t>
  </si>
  <si>
    <t>02.07.2021 17:15:46</t>
  </si>
  <si>
    <t>02.07.2021 19:23:31</t>
  </si>
  <si>
    <t>02.07.2021 09:24:25</t>
  </si>
  <si>
    <t>02.07.2021 11:42:07</t>
  </si>
  <si>
    <t>K-697 35-02-K00697_910172278_910172278</t>
  </si>
  <si>
    <t>02.07.2021 19:01:00</t>
  </si>
  <si>
    <t>02.07.2021 20:42:21</t>
  </si>
  <si>
    <t>02.07.2021 10:59:00</t>
  </si>
  <si>
    <t>02.07.2021 12:31:06</t>
  </si>
  <si>
    <t>YAĞCILI TR-2 45-82-M00367_HatBaşıAyırıcı_53136142 M02_53136142</t>
  </si>
  <si>
    <t>02.07.2021 11:48:03</t>
  </si>
  <si>
    <t>02.07.2021 13:25:29</t>
  </si>
  <si>
    <t>TR-8 35-27-M00008_99140406_99140406</t>
  </si>
  <si>
    <t>02.07.2021 15:50:42</t>
  </si>
  <si>
    <t>02.07.2021 17:13:21</t>
  </si>
  <si>
    <t>K-3515 35-02-K03515_C_56364825_56364825</t>
  </si>
  <si>
    <t>02.07.2021 08:55:41</t>
  </si>
  <si>
    <t>02.07.2021 10:22:12</t>
  </si>
  <si>
    <t>02.07.2021 12:00:00</t>
  </si>
  <si>
    <t>02.07.2021 12:58:47</t>
  </si>
  <si>
    <t>KOBAŞDERE TR-1 45-72-L00205_45-72-L00205_2376941</t>
  </si>
  <si>
    <t>02.07.2021 21:09:45</t>
  </si>
  <si>
    <t>02.07.2021 23:55:04</t>
  </si>
  <si>
    <t>M-1885 35-02-M01885_TRAFO M03_2113023</t>
  </si>
  <si>
    <t>02.07.2021 06:32:02</t>
  </si>
  <si>
    <t>02.07.2021 12:15:07</t>
  </si>
  <si>
    <t>TR-27(M-727) 35-30-M00727_955299237_955299237</t>
  </si>
  <si>
    <t>02.07.2021 17:17:16</t>
  </si>
  <si>
    <t>02.07.2021 20:20:18</t>
  </si>
  <si>
    <t>SARIÇALI TR-1 45-72-L00776_B_56394595_56394595</t>
  </si>
  <si>
    <t>02.07.2021 12:06:00</t>
  </si>
  <si>
    <t>02.07.2021 13:50:57</t>
  </si>
  <si>
    <t>L-105 35-18-L00105_HatBaşıAyırıcı_53138360 L03_53138360</t>
  </si>
  <si>
    <t>02.07.2021 05:24:06</t>
  </si>
  <si>
    <t>02.07.2021 06:09:08</t>
  </si>
  <si>
    <t>02.07.2021 08:20:00</t>
  </si>
  <si>
    <t>02.07.2021 11:05:13</t>
  </si>
  <si>
    <t>KEMAL ÖZBAŞ SULAMA GRUBU TR 35-27-M00530_915930673_915930673</t>
  </si>
  <si>
    <t>02.07.2021 07:29:07</t>
  </si>
  <si>
    <t>02.07.2021 10:55:23</t>
  </si>
  <si>
    <t>02.07.2021 17:43:25</t>
  </si>
  <si>
    <t>02.07.2021 20:32:14</t>
  </si>
  <si>
    <t>TOLOZ KÖK 45-79-M00251_ERENKÖY-ÇEŞNELİ-OSMANİYE-KIZILDAĞ M02_66843654</t>
  </si>
  <si>
    <t>02.07.2021 12:21:37</t>
  </si>
  <si>
    <t>02.07.2021 13:45:40</t>
  </si>
  <si>
    <t>SİYEKLİ KÖK 45-71-M00185_DAĞYENİCE M07_72256967</t>
  </si>
  <si>
    <t>02.07.2021 09:41:05</t>
  </si>
  <si>
    <t>02.07.2021 10:11:15</t>
  </si>
  <si>
    <t>TR-16 35-31-L00016_47982153_56400199_56400199</t>
  </si>
  <si>
    <t>02.07.2021 18:22:24</t>
  </si>
  <si>
    <t>02.07.2021 19:14:24</t>
  </si>
  <si>
    <t>M-1547 35-03-M01547_DIREK TIPI TRAFO HUCRESI H01_2056973</t>
  </si>
  <si>
    <t>02.07.2021 09:25:08</t>
  </si>
  <si>
    <t>02.07.2021 10:30:49</t>
  </si>
  <si>
    <t>TR-33 35-19-M00033_956671083_956671083</t>
  </si>
  <si>
    <t>02.07.2021 21:02:58</t>
  </si>
  <si>
    <t>02.07.2021 23:13:56</t>
  </si>
  <si>
    <t>ÜÇPINAR DM 45-71-M00183_GÖKBEL M09_72249134</t>
  </si>
  <si>
    <t>02.07.2021 16:18:43</t>
  </si>
  <si>
    <t>02.07.2021 16:42:18</t>
  </si>
  <si>
    <t>02.07.2021 14:11:36</t>
  </si>
  <si>
    <t>02.07.2021 17:49:51</t>
  </si>
  <si>
    <t>K-277 35-04-K00277_C_56370542_56370542</t>
  </si>
  <si>
    <t>02.07.2021 15:13:50</t>
  </si>
  <si>
    <t>02.07.2021 17:52:43</t>
  </si>
  <si>
    <t>BARAJ KÖK 35-17-M00461_HatBaşıAyırıcı_72921877 M01_72921877</t>
  </si>
  <si>
    <t>02.07.2021 10:05:06</t>
  </si>
  <si>
    <t>02.07.2021 12:09:40</t>
  </si>
  <si>
    <t>02.07.2021 16:27:19</t>
  </si>
  <si>
    <t>02.07.2021 16:31:00</t>
  </si>
  <si>
    <t>TR-83 35-30-L00083_955293214_955293214</t>
  </si>
  <si>
    <t>02.07.2021 09:30:24</t>
  </si>
  <si>
    <t>02.07.2021 10:21:02</t>
  </si>
  <si>
    <t>L-231 35-18-L00231_7172988 B1b_5958364</t>
  </si>
  <si>
    <t>02.07.2021 20:52:21</t>
  </si>
  <si>
    <t>_12122240_56356523_56356523</t>
  </si>
  <si>
    <t>02.07.2021 09:01:06</t>
  </si>
  <si>
    <t>02.07.2021 15:54:53</t>
  </si>
  <si>
    <t>M-443 35-02-M00443_35-02-M00443_2356579</t>
  </si>
  <si>
    <t>02.07.2021 19:00:22</t>
  </si>
  <si>
    <t>02.07.2021 19:36:01</t>
  </si>
  <si>
    <t>TR-135 35-26-M00135_8232285_56360271_56360271</t>
  </si>
  <si>
    <t>02.07.2021 16:14:51</t>
  </si>
  <si>
    <t>02.07.2021 16:40:33</t>
  </si>
  <si>
    <t>TR-19 (M-719) 35-30-M00719_955298896_955298896</t>
  </si>
  <si>
    <t>02.07.2021 11:10:35</t>
  </si>
  <si>
    <t>02.07.2021 14:35:43</t>
  </si>
  <si>
    <t>YEŞİLYURT DM 45-73-M00476_KÖYLER HATTI M04_2318331</t>
  </si>
  <si>
    <t>02.07.2021 08:39:40</t>
  </si>
  <si>
    <t>02.07.2021 10:06:17</t>
  </si>
  <si>
    <t>K-833 35-04-K00833_N N1B_5824798</t>
  </si>
  <si>
    <t>02.07.2021 15:41:35</t>
  </si>
  <si>
    <t>02.07.2021 17:27:58</t>
  </si>
  <si>
    <t>02.07.2021 06:05:16</t>
  </si>
  <si>
    <t>02.07.2021 06:35:00</t>
  </si>
  <si>
    <t>TR-63 35-19-L00063_B_56377041_56377041</t>
  </si>
  <si>
    <t>02.07.2021 21:31:56</t>
  </si>
  <si>
    <t>03.07.2021 01:28:11</t>
  </si>
  <si>
    <t>02.07.2021 20:03:00</t>
  </si>
  <si>
    <t>02.07.2021 20:16:12</t>
  </si>
  <si>
    <t>DEMİRCİ KÖK 35-26-M00779_YEŞİLKÖY ENH M01_42707191</t>
  </si>
  <si>
    <t>02.07.2021 13:31:14</t>
  </si>
  <si>
    <t>02.07.2021 15:11:05</t>
  </si>
  <si>
    <t>HACIBEY TR-6/A 45-73-M01161_945670246_945670246</t>
  </si>
  <si>
    <t>02.07.2021 20:13:08</t>
  </si>
  <si>
    <t>02.07.2021 22:50:31</t>
  </si>
  <si>
    <t>02.07.2021 14:50:57</t>
  </si>
  <si>
    <t>02.07.2021 16:02:08</t>
  </si>
  <si>
    <t>SANDAL TR-4 45-77-M00008_D_56393392_56393392</t>
  </si>
  <si>
    <t>02.07.2021 09:40:39</t>
  </si>
  <si>
    <t>02.07.2021 17:17:21</t>
  </si>
  <si>
    <t>MEHMET KARABIYIK TR-1 35-27-M00261_914622935_914622935</t>
  </si>
  <si>
    <t>02.07.2021 12:00:28</t>
  </si>
  <si>
    <t>02.07.2021 19:36:35</t>
  </si>
  <si>
    <t>DEĞİRMENCİELİ TR-1 35-24-M00076_955222834_955222834</t>
  </si>
  <si>
    <t>02.07.2021 07:24:04</t>
  </si>
  <si>
    <t>02.07.2021 08:46:55</t>
  </si>
  <si>
    <t>K-3060 35-01-K03060_A_56368478_56368478</t>
  </si>
  <si>
    <t>02.07.2021 21:57:21</t>
  </si>
  <si>
    <t>02.07.2021 23:07:16</t>
  </si>
  <si>
    <t>L-210 35-18-L00210_10502919_56375209_56375209</t>
  </si>
  <si>
    <t>02.07.2021 12:31:00</t>
  </si>
  <si>
    <t>02.07.2021 14:09:00</t>
  </si>
  <si>
    <t>YEŞİLYURT TR-4 45-73-M00801_A_56355197_56355197</t>
  </si>
  <si>
    <t>02.07.2021 18:04:22</t>
  </si>
  <si>
    <t>02.07.2021 19:40:26</t>
  </si>
  <si>
    <t>M-11 GERMİYAN 35-18-M00011_ H_76953651</t>
  </si>
  <si>
    <t>02.07.2021 11:24:25</t>
  </si>
  <si>
    <t>02.07.2021 17:26:00</t>
  </si>
  <si>
    <t>M-2116 35-03-M02116_910463374_910463374</t>
  </si>
  <si>
    <t>02.07.2021 08:06:14</t>
  </si>
  <si>
    <t>02.07.2021 12:06:36</t>
  </si>
  <si>
    <t>K-311 35-01-K00311__72410578_72410578</t>
  </si>
  <si>
    <t>02.07.2021 09:32:00</t>
  </si>
  <si>
    <t>02.07.2021 12:31:02</t>
  </si>
  <si>
    <t>TR-65 KANLICAKONAĞI MEVKİİ 35-15-L00065_A_56362006_56362006</t>
  </si>
  <si>
    <t>02.07.2021 18:51:38</t>
  </si>
  <si>
    <t>02.07.2021 19:44:11</t>
  </si>
  <si>
    <t>MANİSA TM-1 45-71-A00001_DONANIMLI YEDEK M05_2309458</t>
  </si>
  <si>
    <t>02.07.2021 03:50:00</t>
  </si>
  <si>
    <t>02.07.2021 04:20:00</t>
  </si>
  <si>
    <t>DM-13/20 (HAFSA SULTAN CAMİİ YANI) 45-71-M00334_A_56403368_56403368</t>
  </si>
  <si>
    <t>02.07.2021 09:07:00</t>
  </si>
  <si>
    <t>02.07.2021 11:19:50</t>
  </si>
  <si>
    <t>TR-31 35-26-M00031_8974342 g3b_5910242</t>
  </si>
  <si>
    <t>02.07.2021 16:39:53</t>
  </si>
  <si>
    <t>02.07.2021 17:22:58</t>
  </si>
  <si>
    <t>K-77 35-01-K00077_K-812 K04_41903905</t>
  </si>
  <si>
    <t>02.07.2021 16:02:04</t>
  </si>
  <si>
    <t>02.07.2021 19:26:20</t>
  </si>
  <si>
    <t>AŞAĞIKIRIKLAR DM 35-16-M00448_ÇİFTLİK SULAMA M03_2115965</t>
  </si>
  <si>
    <t>02.07.2021 19:28:36</t>
  </si>
  <si>
    <t>02.07.2021 19:48:25</t>
  </si>
  <si>
    <t>ATAKÖY TR-2 45-84-L00033_955181414_955181414</t>
  </si>
  <si>
    <t>02.07.2021 11:02:00</t>
  </si>
  <si>
    <t>02.07.2021 11:42:23</t>
  </si>
  <si>
    <t>ALAŞARLI M.ÇETİN GRUBU TR-3 35-15-L00221_C_56367894_56367894</t>
  </si>
  <si>
    <t>02.07.2021 17:47:29</t>
  </si>
  <si>
    <t>02.07.2021 08:30:43</t>
  </si>
  <si>
    <t>02.07.2021 11:40:01</t>
  </si>
  <si>
    <t>DM-2/35 (VERİCİLER) 45-71-M00531_953186339_953186339</t>
  </si>
  <si>
    <t>02.07.2021 18:33:12</t>
  </si>
  <si>
    <t>02.07.2021 23:55:05</t>
  </si>
  <si>
    <t>ÜRKMEZ M-2 35-25-M00138_7532069 c1b_5941181</t>
  </si>
  <si>
    <t>02.07.2021 20:10:39</t>
  </si>
  <si>
    <t>02.07.2021 20:39:12</t>
  </si>
  <si>
    <t>ÇULLUGÖRECE TR-1 45-80-M00096_45-80-M00096_73431596</t>
  </si>
  <si>
    <t>02.07.2021 14:28:02</t>
  </si>
  <si>
    <t>02.07.2021 15:42:59</t>
  </si>
  <si>
    <t>TR-37 35-30-L00037_955315201_955315201</t>
  </si>
  <si>
    <t>02.07.2021 15:46:11</t>
  </si>
  <si>
    <t>02.07.2021 20:15:29</t>
  </si>
  <si>
    <t>HACI HALİLLER DM 45-71-M00065_A_56404201_56404201</t>
  </si>
  <si>
    <t>02.07.2021 01:12:06</t>
  </si>
  <si>
    <t>02.07.2021 16:10:58</t>
  </si>
  <si>
    <t>MUSACALI TR-1 45-83-M00402_48014370_56401028_56401028</t>
  </si>
  <si>
    <t>02.07.2021 10:25:25</t>
  </si>
  <si>
    <t>02.07.2021 14:08:39</t>
  </si>
  <si>
    <t>HASANLAR TR-3 35-28-M00506_DIREK TIPI TRAFO HUCRESI H01_2109944</t>
  </si>
  <si>
    <t>03.07.2021 00:21:12</t>
  </si>
  <si>
    <t>03.07.2021 01:48:29</t>
  </si>
  <si>
    <t>TR-72 45-78-M00072__56388443_56388443</t>
  </si>
  <si>
    <t>03.07.2021 00:29:59</t>
  </si>
  <si>
    <t>03.07.2021 03:11:19</t>
  </si>
  <si>
    <t>K-4494 35-03-K04494_35-03-K04494_41923932</t>
  </si>
  <si>
    <t>03.07.2021 00:29:41</t>
  </si>
  <si>
    <t>03.07.2021 02:25:43</t>
  </si>
  <si>
    <t>TR-67 35-16-L00067_A_56398463_56398463</t>
  </si>
  <si>
    <t>03.07.2021 00:55:43</t>
  </si>
  <si>
    <t>03.07.2021 02:30:44</t>
  </si>
  <si>
    <t>SALİHLERALTI BENZİNLİK TR 35-30-L00143_955310034_955310034</t>
  </si>
  <si>
    <t>03.07.2021 01:32:45</t>
  </si>
  <si>
    <t>03.07.2021 03:37:09</t>
  </si>
  <si>
    <t>TEPEKÖY TR-2 45-73-M00788_A_56385072_56385072</t>
  </si>
  <si>
    <t>03.07.2021 01:35:11</t>
  </si>
  <si>
    <t>03.07.2021 02:04:17</t>
  </si>
  <si>
    <t>M-1037 35-04-M01037_M-1037 H-1b _61269735</t>
  </si>
  <si>
    <t>03.07.2021 00:38:42</t>
  </si>
  <si>
    <t>03.07.2021 02:19:52</t>
  </si>
  <si>
    <t>YAĞCILAR TR-2 45-71-M01441_953237026_953237026</t>
  </si>
  <si>
    <t>03.07.2021 01:47:18</t>
  </si>
  <si>
    <t>03.07.2021 06:00:20</t>
  </si>
  <si>
    <t>KARABAĞLAR TM 35-01-A00012_ÖZGÜR M11_2310486</t>
  </si>
  <si>
    <t>TEİAŞ Trafo Bakım Çalışması</t>
  </si>
  <si>
    <t>03.07.2021 01:58:46</t>
  </si>
  <si>
    <t>03.07.2021 07:05:07</t>
  </si>
  <si>
    <t>03.07.2021 02:24:05</t>
  </si>
  <si>
    <t>03.07.2021 02:26:00</t>
  </si>
  <si>
    <t>TEKELİ DM 35-22-M00088_ESKİ AHMETBEYLİ M08_48495873</t>
  </si>
  <si>
    <t>03.07.2021 03:10:22</t>
  </si>
  <si>
    <t>03.07.2021 04:29:56</t>
  </si>
  <si>
    <t>DURASILLI TR-5 45-78-M01116_49275066_56392394_56392394</t>
  </si>
  <si>
    <t>03.07.2021 03:36:44</t>
  </si>
  <si>
    <t>03.07.2021 04:22:47</t>
  </si>
  <si>
    <t>03.07.2021 03:59:59</t>
  </si>
  <si>
    <t>03.07.2021 04:32:20</t>
  </si>
  <si>
    <t>SELENDİ TR-3 45-81-M00003_ŞEHİR-1 GİRİŞ M01_2321604</t>
  </si>
  <si>
    <t>03.07.2021 05:19:17</t>
  </si>
  <si>
    <t>03.07.2021 06:40:07</t>
  </si>
  <si>
    <t>TARİŞ KÖK 45-73-M01049_ULAŞTIRMA TABURU M02_66732611</t>
  </si>
  <si>
    <t>03.07.2021 05:25:11</t>
  </si>
  <si>
    <t>03.07.2021 06:53:44</t>
  </si>
  <si>
    <t>ULUCAK TM 35-28-A00002_KOYUNDERE M13_2061637</t>
  </si>
  <si>
    <t>03.07.2021 05:31:30</t>
  </si>
  <si>
    <t>03.07.2021 08:17:01</t>
  </si>
  <si>
    <t>IŞIKLAR RAHMANLAR TR-1 35-29-M00274_DIREK TIPI TRAFO HUCRESI H01_2095317</t>
  </si>
  <si>
    <t>03.07.2021 05:41:23</t>
  </si>
  <si>
    <t>03.07.2021 08:06:38</t>
  </si>
  <si>
    <t>HACIRAHMANLI TR-1 KÖK 45-80-M00070_İSHAKÇELEBİ M04_72197690</t>
  </si>
  <si>
    <t>03.07.2021 05:50:40</t>
  </si>
  <si>
    <t>03.07.2021 06:11:12</t>
  </si>
  <si>
    <t>03.07.2021 06:05:00</t>
  </si>
  <si>
    <t>03.07.2021 06:38:57</t>
  </si>
  <si>
    <t>03.07.2021 06:07:56</t>
  </si>
  <si>
    <t>03.07.2021 06:09:47</t>
  </si>
  <si>
    <t>DURASILLI TR-1 KÖK 45-78-M01114_TR-2 M04_2106814</t>
  </si>
  <si>
    <t>03.07.2021 06:04:22</t>
  </si>
  <si>
    <t>03.07.2021 07:00:27</t>
  </si>
  <si>
    <t>L-234 35-18-L00234_D_65590835_65590835</t>
  </si>
  <si>
    <t>03.07.2021 06:05:35</t>
  </si>
  <si>
    <t>03.07.2021 07:11:29</t>
  </si>
  <si>
    <t>DM-13/14-D 45-71-M02183_953219825_953219825</t>
  </si>
  <si>
    <t>03.07.2021 06:12:30</t>
  </si>
  <si>
    <t>03.07.2021 11:11:27</t>
  </si>
  <si>
    <t>DM-3/29 45-71-M00083_B b1_45134567</t>
  </si>
  <si>
    <t>03.07.2021 06:34:00</t>
  </si>
  <si>
    <t>03.07.2021 07:20:56</t>
  </si>
  <si>
    <t>M-1635 GEÇİT 35-02-M01635_M-660 M04_2329435</t>
  </si>
  <si>
    <t>03.07.2021 06:33:00</t>
  </si>
  <si>
    <t>03.07.2021 07:28:08</t>
  </si>
  <si>
    <t>TURGUTLU İM 45-83-A00001_TRF-A M03_42295732</t>
  </si>
  <si>
    <t>Trafo Bakım Çalışması</t>
  </si>
  <si>
    <t>03.07.2021 06:31:00</t>
  </si>
  <si>
    <t>03.07.2021 07:25:51</t>
  </si>
  <si>
    <t>ÇAMLIK DM 35-17-M00173_HatBaşıAyırıcı_65826607 M08_65826607</t>
  </si>
  <si>
    <t>03.07.2021 06:21:50</t>
  </si>
  <si>
    <t>03.07.2021 07:30:28</t>
  </si>
  <si>
    <t>ÇANDARLI DM-TR-20 35-30-M00020_BERGAMA-1 M11_72352932</t>
  </si>
  <si>
    <t>03.07.2021 06:32:17</t>
  </si>
  <si>
    <t>03.07.2021 07:20:43</t>
  </si>
  <si>
    <t>YAĞCILAR KÖK 45-71-M00179_YAĞCILAR M04_72258057</t>
  </si>
  <si>
    <t>03.07.2021 06:42:15</t>
  </si>
  <si>
    <t>03.07.2021 09:28:28</t>
  </si>
  <si>
    <t>SANCAKLI BOZKÖY KÖK 45-71-M00087__56384982_56384982</t>
  </si>
  <si>
    <t>03.07.2021 06:34:39</t>
  </si>
  <si>
    <t>03.07.2021 12:32:46</t>
  </si>
  <si>
    <t>DOMBAYLI BAHÇELER TR-2 45-78-M00276_953295227_953295227</t>
  </si>
  <si>
    <t>03.07.2021 06:40:19</t>
  </si>
  <si>
    <t>03.07.2021 11:08:29</t>
  </si>
  <si>
    <t>K-4494 35-03-K04494_95000515130_95000515130</t>
  </si>
  <si>
    <t>03.07.2021 06:49:12</t>
  </si>
  <si>
    <t>03.07.2021 09:28:27</t>
  </si>
  <si>
    <t>ÇAKIRBEYLİ TR-1 35-26-M00486_DIREK TIPI TRAFO HUCRESI H01_2039664</t>
  </si>
  <si>
    <t>03.07.2021 06:56:07</t>
  </si>
  <si>
    <t>03.07.2021 08:05:49</t>
  </si>
  <si>
    <t>DURASILLI TR-7 45-78-M01118_TR-8 M05_2327267</t>
  </si>
  <si>
    <t>03.07.2021 06:57:00</t>
  </si>
  <si>
    <t>03.07.2021 07:16:02</t>
  </si>
  <si>
    <t>KARAHALİLLİ TR-2 35-20-L00089_A_56360388_56360388</t>
  </si>
  <si>
    <t>03.07.2021 07:05:06</t>
  </si>
  <si>
    <t>03.07.2021 07:52:24</t>
  </si>
  <si>
    <t>03.07.2021 07:11:56</t>
  </si>
  <si>
    <t>03.07.2021 07:21:13</t>
  </si>
  <si>
    <t>L-241 35-18-L00241_11330364 c1b_5957476</t>
  </si>
  <si>
    <t>03.07.2021 07:08:09</t>
  </si>
  <si>
    <t>03.07.2021 09:36:32</t>
  </si>
  <si>
    <t>DM-2/15 35-26-M00823__60982601_60982601</t>
  </si>
  <si>
    <t>03.07.2021 07:17:38</t>
  </si>
  <si>
    <t>03.07.2021 10:55:36</t>
  </si>
  <si>
    <t>İZZETTİN TR-1 45-83-M00438_45-83-M00438_61352775</t>
  </si>
  <si>
    <t>03.07.2021 07:24:30</t>
  </si>
  <si>
    <t>03.07.2021 09:58:47</t>
  </si>
  <si>
    <t>ALÇUK TM 35-17-A00001_HatBaşıAyırıcı_53133619 M30_53133619</t>
  </si>
  <si>
    <t>03.07.2021 07:11:13</t>
  </si>
  <si>
    <t>03.07.2021 11:47:19</t>
  </si>
  <si>
    <t>03.07.2021 07:34:21</t>
  </si>
  <si>
    <t>03.07.2021 08:12:00</t>
  </si>
  <si>
    <t>TOKMAKLI KÖK 45-86-M00047_ÇATALOLUK ENH.(BORLU KÖK) M01_72227668</t>
  </si>
  <si>
    <t>03.07.2021 07:41:07</t>
  </si>
  <si>
    <t>03.07.2021 07:41:30</t>
  </si>
  <si>
    <t>OĞLANANASI TR-2 35-22-M00255_DIREK TIPI TRAFO HUCRESI H01_2046533</t>
  </si>
  <si>
    <t>03.07.2021 06:51:40</t>
  </si>
  <si>
    <t>03.07.2021 10:48:58</t>
  </si>
  <si>
    <t>HİSAR MAH.TR-6 45-86-M00050_BORLU TR-3 M05_72227361</t>
  </si>
  <si>
    <t>03.07.2021 07:41:27</t>
  </si>
  <si>
    <t>03.07.2021 07:41:47</t>
  </si>
  <si>
    <t>M-32 CUMHURİYET 35-25-M00103_DIREK TIPI TRAFO HUCRESI H01_2043626</t>
  </si>
  <si>
    <t>03.07.2021 07:13:35</t>
  </si>
  <si>
    <t>03.07.2021 10:56:06</t>
  </si>
  <si>
    <t>YUKARI KARABURÇ TR-11 35-31-L00269_47942332_56362064_56362064</t>
  </si>
  <si>
    <t>03.07.2021 07:17:51</t>
  </si>
  <si>
    <t>03.07.2021 09:11:57</t>
  </si>
  <si>
    <t>NURİ SOLMAN 45-71-M00918_45-71-M00918_2356534</t>
  </si>
  <si>
    <t>03.07.2021 07:48:00</t>
  </si>
  <si>
    <t>03.07.2021 10:43:40</t>
  </si>
  <si>
    <t>TOKMAKLI KÖK 45-86-M00047_ZEYTİNBURNU TR-1/ZEYTİNBURNU TR-2 M03_72227760</t>
  </si>
  <si>
    <t>03.07.2021 07:49:05</t>
  </si>
  <si>
    <t>03.07.2021 08:30:17</t>
  </si>
  <si>
    <t>03.07.2021 07:45:29</t>
  </si>
  <si>
    <t>03.07.2021 09:21:45</t>
  </si>
  <si>
    <t>M-1335 KAYADİBİ KÖK 35-02-M01335_M-676 GİRİŞ M04_2118175</t>
  </si>
  <si>
    <t>03.07.2021 07:57:00</t>
  </si>
  <si>
    <t>03.07.2021 08:32:44</t>
  </si>
  <si>
    <t>AVŞAR İM 45-83-A00002_TR-A (34.5) M06_2309881</t>
  </si>
  <si>
    <t>03.07.2021 08:01:18</t>
  </si>
  <si>
    <t>03.07.2021 08:31:23</t>
  </si>
  <si>
    <t>ZEYTİNDAĞ HALİMAĞA ÇİFTLİĞİ SULAMA TR 35-16-M00182_35-16-M00182_2366459</t>
  </si>
  <si>
    <t>03.07.2021 08:01:06</t>
  </si>
  <si>
    <t>03.07.2021 09:19:51</t>
  </si>
  <si>
    <t>M-2542 (YATIRIM REZERVE) 35-02-M02542_M-1046 M06_48507741</t>
  </si>
  <si>
    <t>03.07.2021 07:40:27</t>
  </si>
  <si>
    <t>03.07.2021 09:12:00</t>
  </si>
  <si>
    <t>03.07.2021 08:22:00</t>
  </si>
  <si>
    <t>03.07.2021 10:27:49</t>
  </si>
  <si>
    <t>03.07.2021 08:10:45</t>
  </si>
  <si>
    <t>03.07.2021 10:14:36</t>
  </si>
  <si>
    <t>ÇAYBAŞI DM-1/19 35-26-M00182_ M12_2333048</t>
  </si>
  <si>
    <t>03.07.2021 08:24:00</t>
  </si>
  <si>
    <t>03.07.2021 08:54:05</t>
  </si>
  <si>
    <t>SEYREK TR-7 KÖK 35-28-M00379_HatBaşıAyırıcı_53132275 M04_53132275</t>
  </si>
  <si>
    <t>03.07.2021 08:21:27</t>
  </si>
  <si>
    <t>03.07.2021 09:19:33</t>
  </si>
  <si>
    <t>ÜRKMEZ M-8 35-25-M00143_956660903_956660903</t>
  </si>
  <si>
    <t>03.07.2021 08:14:26</t>
  </si>
  <si>
    <t>03.07.2021 09:20:28</t>
  </si>
  <si>
    <t>TR-35 35-30-L00035_955330970_955330970</t>
  </si>
  <si>
    <t>03.07.2021 08:28:58</t>
  </si>
  <si>
    <t>03.07.2021 15:57:57</t>
  </si>
  <si>
    <t>M-1826 35-02-M01826_A_56382805_56382805</t>
  </si>
  <si>
    <t>Hırsızlık</t>
  </si>
  <si>
    <t>03.07.2021 08:34:00</t>
  </si>
  <si>
    <t>03.07.2021 13:33:42</t>
  </si>
  <si>
    <t>KESİKKÖY DM 35-28-M00309_SAKIPAĞA KÖK M09_2329426</t>
  </si>
  <si>
    <t>03.07.2021 08:37:36</t>
  </si>
  <si>
    <t>03.07.2021 08:41:04</t>
  </si>
  <si>
    <t>TR-51 45-78-L00051_953255929_953255929</t>
  </si>
  <si>
    <t>03.07.2021 08:37:15</t>
  </si>
  <si>
    <t>03.07.2021 10:15:13</t>
  </si>
  <si>
    <t>K-111 35-04-K00111_912408046_912408046</t>
  </si>
  <si>
    <t>03.07.2021 08:42:28</t>
  </si>
  <si>
    <t>03.07.2021 09:46:08</t>
  </si>
  <si>
    <t>KUYUCAK TR-2 35-27-M00864_95000046595_95000046595</t>
  </si>
  <si>
    <t>03.07.2021 08:43:10</t>
  </si>
  <si>
    <t>03.07.2021 10:02:32</t>
  </si>
  <si>
    <t>KEMALPAŞA TM 35-27-A00002_KEMALPAŞA-2 M09_2306687</t>
  </si>
  <si>
    <t>03.07.2021 08:48:33</t>
  </si>
  <si>
    <t>03.07.2021 08:54:17</t>
  </si>
  <si>
    <t>03.07.2021 08:53:17</t>
  </si>
  <si>
    <t>03.07.2021 08:53:57</t>
  </si>
  <si>
    <t>YENİ ŞAKRAN KÖK 35-17-M00174_HatBaşıAyırıcı_72921815 M02_72921815</t>
  </si>
  <si>
    <t>03.07.2021 08:35:04</t>
  </si>
  <si>
    <t>03.07.2021 10:52:20</t>
  </si>
  <si>
    <t>03.07.2021 08:57:34</t>
  </si>
  <si>
    <t>03.07.2021 18:20:46</t>
  </si>
  <si>
    <t>HALİLLER AKKEÇİLİ TR-2 35-31-L00188_47918383_56386844_56386844</t>
  </si>
  <si>
    <t>03.07.2021 08:42:39</t>
  </si>
  <si>
    <t>03.07.2021 09:58:51</t>
  </si>
  <si>
    <t>03.07.2021 08:54:00</t>
  </si>
  <si>
    <t>03.07.2021 10:05:22</t>
  </si>
  <si>
    <t>03.07.2021 08:48:00</t>
  </si>
  <si>
    <t>03.07.2021 09:01:00</t>
  </si>
  <si>
    <t>KİPA DM 35-26-M00283_HAVAI HAT DM-4 M03_2309266</t>
  </si>
  <si>
    <t>03.07.2021 09:00:00</t>
  </si>
  <si>
    <t>03.07.2021 09:15:14</t>
  </si>
  <si>
    <t>K-3833 35-02-K03833_TRAFO K03_2303203</t>
  </si>
  <si>
    <t>03.07.2021 09:01:42</t>
  </si>
  <si>
    <t>03.07.2021 19:28:15</t>
  </si>
  <si>
    <t>KARABULU TR-3 35-31-L00350_35-31-L00350_2365348</t>
  </si>
  <si>
    <t>03.07.2021 07:24:50</t>
  </si>
  <si>
    <t>03.07.2021 11:10:02</t>
  </si>
  <si>
    <t>M-834 35-03-M00834_DIREK TIPI TRAFO HUCRESI H01_2064207</t>
  </si>
  <si>
    <t>03.07.2021 08:57:24</t>
  </si>
  <si>
    <t>03.07.2021 11:46:27</t>
  </si>
  <si>
    <t>KARAMAN TR-1 35-31-L00049_35-31-L00049_2351546</t>
  </si>
  <si>
    <t>03.07.2021 09:05:45</t>
  </si>
  <si>
    <t>03.07.2021 16:48:03</t>
  </si>
  <si>
    <t>ÖZBEK DM (TR-315) 35-19-M00044_EĞRİLİMAN M04_72140384</t>
  </si>
  <si>
    <t>03.07.2021 09:01:36</t>
  </si>
  <si>
    <t>03.07.2021 11:42:00</t>
  </si>
  <si>
    <t>_11823585_56357104_56357104</t>
  </si>
  <si>
    <t>03.07.2021 08:53:45</t>
  </si>
  <si>
    <t>03.07.2021 17:18:16</t>
  </si>
  <si>
    <t>KARAMAN OKUL YANI TR-2 35-31-L00052_35-31-L00052_2364616</t>
  </si>
  <si>
    <t>03.07.2021 09:08:51</t>
  </si>
  <si>
    <t>03.07.2021 16:50:36</t>
  </si>
  <si>
    <t>03.07.2021 09:01:40</t>
  </si>
  <si>
    <t>03.07.2021 10:02:08</t>
  </si>
  <si>
    <t>DM-3/29 45-71-M00083_B B4_45134501</t>
  </si>
  <si>
    <t>03.07.2021 09:05:00</t>
  </si>
  <si>
    <t>03.07.2021 11:48:30</t>
  </si>
  <si>
    <t>03.07.2021 08:31:46</t>
  </si>
  <si>
    <t>03.07.2021 13:00:38</t>
  </si>
  <si>
    <t>ÇAMLIK DM 35-17-M00173_M-212(ŞAKRAN) M02_66328147</t>
  </si>
  <si>
    <t>03.07.2021 09:10:11</t>
  </si>
  <si>
    <t>03.07.2021 09:18:44</t>
  </si>
  <si>
    <t>BEYLER KÖK 45-85-L00034_TAŞKUYUCAK L03_72102935</t>
  </si>
  <si>
    <t>03.07.2021 09:09:07</t>
  </si>
  <si>
    <t>03.07.2021 09:50:00</t>
  </si>
  <si>
    <t>KARAMAN İÇME SUYU YANI TR-3 35-31-L00050_35-31-L00050_2364614</t>
  </si>
  <si>
    <t>03.07.2021 09:14:15</t>
  </si>
  <si>
    <t>03.07.2021 16:52:30</t>
  </si>
  <si>
    <t>BURUNCUK KÖK 35-20-L00273_ZEYTİNOVA DAĞ GRUBU L02_66528763</t>
  </si>
  <si>
    <t>03.07.2021 09:10:37</t>
  </si>
  <si>
    <t>03.07.2021 11:03:37</t>
  </si>
  <si>
    <t>K-2338 35-03-K02338_A_56363967_56363967</t>
  </si>
  <si>
    <t>03.07.2021 09:14:20</t>
  </si>
  <si>
    <t>03.07.2021 12:42:06</t>
  </si>
  <si>
    <t>HİTİT KÖK 35-27-M01124_4 NO LU DİREK M04_72060301</t>
  </si>
  <si>
    <t>03.07.2021 09:14:42</t>
  </si>
  <si>
    <t>03.07.2021 09:48:05</t>
  </si>
  <si>
    <t>EĞLENHOCA DM 35-21-M00013_KARABURUN-1 M05_72178832</t>
  </si>
  <si>
    <t>03.07.2021 09:15:45</t>
  </si>
  <si>
    <t>03.07.2021 17:49:44</t>
  </si>
  <si>
    <t>HAMİDİYE TR-1 45-77-L00114_B_56395094_56395094</t>
  </si>
  <si>
    <t>03.07.2021 09:16:24</t>
  </si>
  <si>
    <t>03.07.2021 14:10:37</t>
  </si>
  <si>
    <t>M-2542 (YATIRIM REZERVE) 35-02-M02542_M-1046 M06_48507710</t>
  </si>
  <si>
    <t>03.07.2021 09:13:06</t>
  </si>
  <si>
    <t>03.07.2021 11:36:00</t>
  </si>
  <si>
    <t>03.07.2021 09:14:49</t>
  </si>
  <si>
    <t>03.07.2021 10:53:58</t>
  </si>
  <si>
    <t>03.07.2021 09:19:12</t>
  </si>
  <si>
    <t>03.07.2021 09:25:21</t>
  </si>
  <si>
    <t>DUALAR TR-1 45-76-M00155_45-76-M00155_2358557</t>
  </si>
  <si>
    <t>03.07.2021 09:17:00</t>
  </si>
  <si>
    <t>03.07.2021 17:13:00</t>
  </si>
  <si>
    <t>KOZANLI YEŞİLKENT MAH. TR-1 45-82-M00216_45-82-M00216_2365902</t>
  </si>
  <si>
    <t>03.07.2021 09:19:58</t>
  </si>
  <si>
    <t>03.07.2021 17:12:12</t>
  </si>
  <si>
    <t>TR-54 YILDIZTEPE 35-19-L00054__72371925_72371925</t>
  </si>
  <si>
    <t>03.07.2021 09:17:40</t>
  </si>
  <si>
    <t>03.07.2021 11:32:08</t>
  </si>
  <si>
    <t>TR-13(M-713) 35-30-M00713_A tr13a1_43010710</t>
  </si>
  <si>
    <t>03.07.2021 09:23:17</t>
  </si>
  <si>
    <t>03.07.2021 16:07:43</t>
  </si>
  <si>
    <t>03.07.2021 09:15:51</t>
  </si>
  <si>
    <t>03.07.2021 19:04:33</t>
  </si>
  <si>
    <t>K-1391 35-01-K01391_35-01-K01391_2367937</t>
  </si>
  <si>
    <t>03.07.2021 09:25:54</t>
  </si>
  <si>
    <t>03.07.2021 12:27:40</t>
  </si>
  <si>
    <t>BOZCAYAKA TR-1 35-15-L00919_35-15-L00919_2365527</t>
  </si>
  <si>
    <t>03.07.2021 09:35:07</t>
  </si>
  <si>
    <t>03.07.2021 17:43:20</t>
  </si>
  <si>
    <t>OSMANGAZİ İM 35-02-A00004_TR-1 10.5 K17_2101346</t>
  </si>
  <si>
    <t>03.07.2021 09:31:28</t>
  </si>
  <si>
    <t>03.07.2021 09:37:27</t>
  </si>
  <si>
    <t>OSMANGAZİ İM 35-02-A00004_WESTPARK M03_2053243</t>
  </si>
  <si>
    <t>03.07.2021 09:34:35</t>
  </si>
  <si>
    <t>03.07.2021 09:43:55</t>
  </si>
  <si>
    <t>DM-2/4 35-26-M00826__56369028_56369028</t>
  </si>
  <si>
    <t>03.07.2021 09:39:02</t>
  </si>
  <si>
    <t>03.07.2021 17:32:07</t>
  </si>
  <si>
    <t>ULUKENT DM-4/6 35-28-M00027_953369206_953369206</t>
  </si>
  <si>
    <t>03.07.2021 09:33:24</t>
  </si>
  <si>
    <t>03.07.2021 10:58:05</t>
  </si>
  <si>
    <t>L-433 35-18-L00433_950440603_950440603</t>
  </si>
  <si>
    <t>03.07.2021 09:10:17</t>
  </si>
  <si>
    <t>03.07.2021 12:24:44</t>
  </si>
  <si>
    <t>ASRİ ADALI 35-26-L00064_35-26-L00064_2350818</t>
  </si>
  <si>
    <t>03.07.2021 09:27:55</t>
  </si>
  <si>
    <t>03.07.2021 11:24:17</t>
  </si>
  <si>
    <t>KÜÇÜK AVULCUK TR-1 35-15-L00715_35-15-L00715_2364960</t>
  </si>
  <si>
    <t>03.07.2021 09:43:49</t>
  </si>
  <si>
    <t>03.07.2021 17:46:56</t>
  </si>
  <si>
    <t>M-2380 35-03-M02380_910352742_910352742</t>
  </si>
  <si>
    <t>03.07.2021 09:43:52</t>
  </si>
  <si>
    <t>03.07.2021 13:18:15</t>
  </si>
  <si>
    <t>KARABAĞLAR TM 35-01-A00012_KARTAL-2 M04_2054026</t>
  </si>
  <si>
    <t>03.07.2021 09:46:50</t>
  </si>
  <si>
    <t>YENİKENT SULAMA TR-6 35-16-M00214_35-16-M00214_2374481</t>
  </si>
  <si>
    <t>03.07.2021 09:44:09</t>
  </si>
  <si>
    <t>03.07.2021 11:43:03</t>
  </si>
  <si>
    <t>_49218471_56407953_56407953</t>
  </si>
  <si>
    <t>03.07.2021 09:46:35</t>
  </si>
  <si>
    <t>03.07.2021 12:17:51</t>
  </si>
  <si>
    <t>ALANKÖY TR-1 35-20-L00288_35-20-L00288_2356203</t>
  </si>
  <si>
    <t>03.07.2021 09:49:39</t>
  </si>
  <si>
    <t>03.07.2021 17:49:53</t>
  </si>
  <si>
    <t>KABAAĞAÇ TR-1 35-20-L00286_35-20-L00286_2371298</t>
  </si>
  <si>
    <t>03.07.2021 09:50:24</t>
  </si>
  <si>
    <t>03.07.2021 17:17:48</t>
  </si>
  <si>
    <t>03.07.2021 09:36:57</t>
  </si>
  <si>
    <t>03.07.2021 11:30:09</t>
  </si>
  <si>
    <t>ÇIRPI TOPRAK SULAMA TR-3 35-20-L00189_35-20-L00189_2368094</t>
  </si>
  <si>
    <t>03.07.2021 09:43:39</t>
  </si>
  <si>
    <t>03.07.2021 11:33:01</t>
  </si>
  <si>
    <t>OVAKENT İM 35-15-A00003_OVAKENT GİRİŞ M01_2057379</t>
  </si>
  <si>
    <t>03.07.2021 09:58:27</t>
  </si>
  <si>
    <t>03.07.2021 10:26:10</t>
  </si>
  <si>
    <t>YUSUFLU TR-1 35-20-L00227_955206739_955206739</t>
  </si>
  <si>
    <t>03.07.2021 09:53:21</t>
  </si>
  <si>
    <t>03.07.2021 13:08:55</t>
  </si>
  <si>
    <t>BAHRİBABA İM-DM 35-01-A00014_BAHRİBABA-14/BAHRİBABA-3 K02_60323560</t>
  </si>
  <si>
    <t>03.07.2021 09:41:50</t>
  </si>
  <si>
    <t>03.07.2021 10:16:11</t>
  </si>
  <si>
    <t>İSTASYONALTI KÖK 45-83-M00131_CELALETTİN AŞKIN M08_2329824</t>
  </si>
  <si>
    <t>03.07.2021 09:49:35</t>
  </si>
  <si>
    <t>03.07.2021 10:44:31</t>
  </si>
  <si>
    <t>ÇAYLI TR-8 35-15-L00199_35-15-L00199_2365424</t>
  </si>
  <si>
    <t>03.07.2021 10:36:58</t>
  </si>
  <si>
    <t>03.07.2021 11:25:09</t>
  </si>
  <si>
    <t>TR-67 45-77-L00067_A_56363337_56363337</t>
  </si>
  <si>
    <t>03.07.2021 10:02:42</t>
  </si>
  <si>
    <t>03.07.2021 10:27:00</t>
  </si>
  <si>
    <t>BAHRİBABA İM-DM 35-01-A00014_BAHRİBABA-15/BAHRİBABA-4 K07_60323564</t>
  </si>
  <si>
    <t>03.07.2021 10:11:47</t>
  </si>
  <si>
    <t>03.07.2021 11:19:00</t>
  </si>
  <si>
    <t>03.07.2021 10:10:05</t>
  </si>
  <si>
    <t>03.07.2021 11:53:40</t>
  </si>
  <si>
    <t>ARPALIK KÖK 45-83-M00137_ARPALIK KÖK-2 M08_2329851</t>
  </si>
  <si>
    <t>03.07.2021 10:09:31</t>
  </si>
  <si>
    <t>03.07.2021 11:23:52</t>
  </si>
  <si>
    <t>ÇAKMAKLI TR-1 35-17-M00345_DIREK TIPI TRAFO HUCRESI H01_2047695</t>
  </si>
  <si>
    <t>03.07.2021 09:37:02</t>
  </si>
  <si>
    <t>03.07.2021 11:44:23</t>
  </si>
  <si>
    <t>MEHMET KAYA GRB TR-1 35-24-M00111_35-24-M00111_2361309</t>
  </si>
  <si>
    <t>03.07.2021 09:57:42</t>
  </si>
  <si>
    <t>03.07.2021 10:50:44</t>
  </si>
  <si>
    <t>POLYAK TR-1 35-30-L00132_955303518_955303518</t>
  </si>
  <si>
    <t>03.07.2021 10:22:00</t>
  </si>
  <si>
    <t>03.07.2021 11:20:00</t>
  </si>
  <si>
    <t>L-59 GÜVENTUR 35-14-L00059_956635125_956635125</t>
  </si>
  <si>
    <t>03.07.2021 10:16:42</t>
  </si>
  <si>
    <t>03.07.2021 11:38:17</t>
  </si>
  <si>
    <t>TAHTALI TM 35-22-A00001_GÜMÜLDÜR-1 M05_2307932</t>
  </si>
  <si>
    <t>03.07.2021 09:29:12</t>
  </si>
  <si>
    <t>03.07.2021 17:16:00</t>
  </si>
  <si>
    <t>TIRMANLAR DM 35-16-M00171_YOĞURTANLI M01_72041584</t>
  </si>
  <si>
    <t>03.07.2021 10:33:09</t>
  </si>
  <si>
    <t>03.07.2021 18:35:57</t>
  </si>
  <si>
    <t>GÜRES KÖK 45-80-M00053_KOLDERE-GÜMÜRCELİ-MTV M01_72195903</t>
  </si>
  <si>
    <t>03.07.2021 10:33:20</t>
  </si>
  <si>
    <t>03.07.2021 11:03:30</t>
  </si>
  <si>
    <t>EFES MESLEK YÜKSEL OKULU 35-13-L00409_946424391_946424391</t>
  </si>
  <si>
    <t>03.07.2021 10:31:56</t>
  </si>
  <si>
    <t>03.07.2021 11:51:43</t>
  </si>
  <si>
    <t>03.07.2021 10:28:00</t>
  </si>
  <si>
    <t>03.07.2021 12:27:00</t>
  </si>
  <si>
    <t>BERGAMA TM 35-16-A00004_DİKİLİ-1 M08_2314064</t>
  </si>
  <si>
    <t>03.07.2021 10:42:10</t>
  </si>
  <si>
    <t>03.07.2021 13:48:02</t>
  </si>
  <si>
    <t>TR-1 35-27-M00001_KEMALPAŞA TR-2/TR-3/TR-4 M07_72206340</t>
  </si>
  <si>
    <t>03.07.2021 10:49:00</t>
  </si>
  <si>
    <t>03.07.2021 12:20:22</t>
  </si>
  <si>
    <t>AŞAĞICUMA DM 35-16-M00103_TERZİHALİLLER M03_72040361</t>
  </si>
  <si>
    <t>03.07.2021 10:49:30</t>
  </si>
  <si>
    <t>03.07.2021 12:00:56</t>
  </si>
  <si>
    <t>AVDAN TR-5 KÖK 45-82-M00130_CENKYERİ M02_72194251</t>
  </si>
  <si>
    <t>03.07.2021 10:44:13</t>
  </si>
  <si>
    <t>03.07.2021 11:34:00</t>
  </si>
  <si>
    <t>03.07.2021 10:54:00</t>
  </si>
  <si>
    <t>03.07.2021 13:11:13</t>
  </si>
  <si>
    <t>SIRIMLI DERE MAH. TR-3 35-31-L00194_47918248_56386191_56386191</t>
  </si>
  <si>
    <t>03.07.2021 09:10:47</t>
  </si>
  <si>
    <t>03.07.2021 13:10:17</t>
  </si>
  <si>
    <t>AKÇAPINAR TR-3 45-83-L00441_A_56400742_56400742</t>
  </si>
  <si>
    <t>03.07.2021 10:55:01</t>
  </si>
  <si>
    <t>03.07.2021 13:51:42</t>
  </si>
  <si>
    <t>ÇAVUŞOĞLU TR-1 45-71-M01820_DIREK TIPI TRAFO HUCRESI H01_2094690</t>
  </si>
  <si>
    <t>03.07.2021 11:02:00</t>
  </si>
  <si>
    <t>03.07.2021 16:56:43</t>
  </si>
  <si>
    <t>ADİLKÖY TR-1 45-82-L00054_45-82-L00054_2366405</t>
  </si>
  <si>
    <t>03.07.2021 10:48:20</t>
  </si>
  <si>
    <t>03.07.2021 14:26:20</t>
  </si>
  <si>
    <t>BADEMLİ TR-1 DM 35-15-L01010_KUBLAJ L07_67544169</t>
  </si>
  <si>
    <t>03.07.2021 11:06:08</t>
  </si>
  <si>
    <t>03.07.2021 11:12:38</t>
  </si>
  <si>
    <t>DM-14/16-A 45-71-M00552_953184352_953184352</t>
  </si>
  <si>
    <t>03.07.2021 11:01:39</t>
  </si>
  <si>
    <t>03.07.2021 12:14:56</t>
  </si>
  <si>
    <t>EĞERCİ TR-3 35-26-L00207_10566959_56359046_56359046</t>
  </si>
  <si>
    <t>03.07.2021 10:59:27</t>
  </si>
  <si>
    <t>03.07.2021 11:51:21</t>
  </si>
  <si>
    <t>M-1430 35-02-M01430_99338861_99338861</t>
  </si>
  <si>
    <t>03.07.2021 11:04:10</t>
  </si>
  <si>
    <t>03.07.2021 14:27:17</t>
  </si>
  <si>
    <t>BAYAT TR-1 45-82-L00059_ H_57993910</t>
  </si>
  <si>
    <t>03.07.2021 10:59:43</t>
  </si>
  <si>
    <t>03.07.2021 14:10:36</t>
  </si>
  <si>
    <t>DM-13/22 (ÇİMENLİ SOKAK) 45-71-M00059_953215581_953215581</t>
  </si>
  <si>
    <t>03.07.2021 11:09:00</t>
  </si>
  <si>
    <t>03.07.2021 14:46:35</t>
  </si>
  <si>
    <t>03.07.2021 11:00:38</t>
  </si>
  <si>
    <t>03.07.2021 14:07:00</t>
  </si>
  <si>
    <t>YARBASAN KÖK 45-74-M00119_ESKİ YARBASAN M02_72246696</t>
  </si>
  <si>
    <t>03.07.2021 11:15:38</t>
  </si>
  <si>
    <t>03.07.2021 12:28:00</t>
  </si>
  <si>
    <t>DM-2/10 35-26-M00828__60982489_60982489</t>
  </si>
  <si>
    <t>03.07.2021 10:38:26</t>
  </si>
  <si>
    <t>03.07.2021 11:45:44</t>
  </si>
  <si>
    <t>03.07.2021 11:20:22</t>
  </si>
  <si>
    <t>03.07.2021 12:55:03</t>
  </si>
  <si>
    <t>03.07.2021 11:19:17</t>
  </si>
  <si>
    <t>03.07.2021 12:21:18</t>
  </si>
  <si>
    <t>YAKAKÖY KÖK 45-75-M00067_KAYACIK KÖK M01_2092153</t>
  </si>
  <si>
    <t>03.07.2021 11:22:28</t>
  </si>
  <si>
    <t>03.07.2021 11:23:30</t>
  </si>
  <si>
    <t>03.07.2021 11:30:45</t>
  </si>
  <si>
    <t>03.07.2021 12:21:09</t>
  </si>
  <si>
    <t>TR-149 35-19-L00149_956697488_956697488</t>
  </si>
  <si>
    <t>03.07.2021 11:31:00</t>
  </si>
  <si>
    <t>03.07.2021 12:15:19</t>
  </si>
  <si>
    <t>03.07.2021 11:35:24</t>
  </si>
  <si>
    <t>03.07.2021 12:00:08</t>
  </si>
  <si>
    <t>L-286 35-18-L00286_950452385_950452385</t>
  </si>
  <si>
    <t>03.07.2021 11:22:09</t>
  </si>
  <si>
    <t>03.07.2021 14:58:12</t>
  </si>
  <si>
    <t>KORUBAŞI TR-1 45-75-M00240_C_56393721_56393721</t>
  </si>
  <si>
    <t>03.07.2021 11:40:00</t>
  </si>
  <si>
    <t>03.07.2021 14:42:04</t>
  </si>
  <si>
    <t>L-23 ESKİ POSTANE ÖNÜ 35-14-L00023_956639648_956639648</t>
  </si>
  <si>
    <t>03.07.2021 11:28:07</t>
  </si>
  <si>
    <t>03.07.2021 15:58:40</t>
  </si>
  <si>
    <t>KARATEKE TR-1 35-29-L00142_950334446_950334446</t>
  </si>
  <si>
    <t>03.07.2021 11:22:44</t>
  </si>
  <si>
    <t>03.07.2021 14:39:34</t>
  </si>
  <si>
    <t>L-226 ARITMA 35-18-L00226_950444580_950444580</t>
  </si>
  <si>
    <t>03.07.2021 11:36:03</t>
  </si>
  <si>
    <t>03.07.2021 15:47:40</t>
  </si>
  <si>
    <t>KUMKUYUCAK TR-2 45-80-M00175_45-80-M00175_2348141</t>
  </si>
  <si>
    <t>03.07.2021 11:44:00</t>
  </si>
  <si>
    <t>03.07.2021 12:53:59</t>
  </si>
  <si>
    <t>03.07.2021 11:43:45</t>
  </si>
  <si>
    <t>03.07.2021 13:54:06</t>
  </si>
  <si>
    <t>HACIHIDIR TR-1 45-78-M00673_45-78-M00673_2360859</t>
  </si>
  <si>
    <t>03.07.2021 11:45:34</t>
  </si>
  <si>
    <t>03.07.2021 12:45:32</t>
  </si>
  <si>
    <t>ÖZBEK DM (TR-315) 35-19-M00044_EĞRİLİMAN M04_72140336</t>
  </si>
  <si>
    <t>OG İzolatör Arızası</t>
  </si>
  <si>
    <t>03.07.2021 11:42:25</t>
  </si>
  <si>
    <t>03.07.2021 13:45:16</t>
  </si>
  <si>
    <t>DM-18/08 45-71-M00257_DM-18/03 M03_72077939</t>
  </si>
  <si>
    <t>03.07.2021 11:50:20</t>
  </si>
  <si>
    <t>03.07.2021 14:05:24</t>
  </si>
  <si>
    <t>TR-60 BAYRAMKUYU 35-15-L00060_DIREK TIPI TRAFO HUCRESI H01_2037803</t>
  </si>
  <si>
    <t>03.07.2021 09:20:13</t>
  </si>
  <si>
    <t>03.07.2021 13:09:35</t>
  </si>
  <si>
    <t>YAĞCILAR TR-4 45-71-M01477_45-71-M01477_2371339</t>
  </si>
  <si>
    <t>03.07.2021 11:55:00</t>
  </si>
  <si>
    <t>03.07.2021 15:53:11</t>
  </si>
  <si>
    <t>M-758 35-03-M00758_DIREK TIPI TRAFO HUCRESI H01_2126840</t>
  </si>
  <si>
    <t>03.07.2021 11:55:14</t>
  </si>
  <si>
    <t>03.07.2021 14:08:33</t>
  </si>
  <si>
    <t>TR-26 35-15-L00026_950352949_950352949</t>
  </si>
  <si>
    <t>03.07.2021 09:46:18</t>
  </si>
  <si>
    <t>03.07.2021 12:57:21</t>
  </si>
  <si>
    <t>ESBAŞ İM 35-08-A00001_OPTİMUM-1 M17_2050947</t>
  </si>
  <si>
    <t>03.07.2021 12:00:00</t>
  </si>
  <si>
    <t>03.07.2021 12:59:54</t>
  </si>
  <si>
    <t>KABAZLI KÖK 45-78-M00675_KORDON KÖSEALİ ÇIKIŞ M02_65971404</t>
  </si>
  <si>
    <t>03.07.2021 12:04:12</t>
  </si>
  <si>
    <t>03.07.2021 13:51:24</t>
  </si>
  <si>
    <t>TR-2/87-1 45-83-L00133_955177995_955177995</t>
  </si>
  <si>
    <t>03.07.2021 12:08:00</t>
  </si>
  <si>
    <t>03.07.2021 13:36:36</t>
  </si>
  <si>
    <t>03.07.2021 09:51:00</t>
  </si>
  <si>
    <t>03.07.2021 18:07:00</t>
  </si>
  <si>
    <t>TR-38 35-30-L00038_955318844_955318844</t>
  </si>
  <si>
    <t>03.07.2021 12:03:39</t>
  </si>
  <si>
    <t>03.07.2021 14:14:55</t>
  </si>
  <si>
    <t>OKLUİSA KÖK 45-81-M00046_ESKİN GRUP M03_71994463</t>
  </si>
  <si>
    <t>03.07.2021 12:12:48</t>
  </si>
  <si>
    <t>03.07.2021 13:09:52</t>
  </si>
  <si>
    <t>GÖKÇEN DM 1-2/7 35-29-L00063_950343377_950343377</t>
  </si>
  <si>
    <t>03.07.2021 12:10:27</t>
  </si>
  <si>
    <t>GÖLMARMARA İM 45-85-A00001_ESKİ GÖLMARMARA L28_2305901</t>
  </si>
  <si>
    <t>03.07.2021 12:05:07</t>
  </si>
  <si>
    <t>03.07.2021 12:38:45</t>
  </si>
  <si>
    <t>DİKKAYA SU KONTROL ÖZEL TR 35-27-M00157Ö_ M03_2050997</t>
  </si>
  <si>
    <t>03.07.2021 11:03:15</t>
  </si>
  <si>
    <t>03.07.2021 17:07:25</t>
  </si>
  <si>
    <t>BERGAMA TM 35-16-A00004_HatBaşıAyırıcı_53140638 M08_53140638</t>
  </si>
  <si>
    <t>OG Atlama(Jumper) Arızası</t>
  </si>
  <si>
    <t>03.07.2021 12:39:00</t>
  </si>
  <si>
    <t>03.07.2021 14:13:02</t>
  </si>
  <si>
    <t>YENMİŞ KÖK 35-27-M00366_YUKARI YENMİŞ M05_72163708</t>
  </si>
  <si>
    <t>03.07.2021 12:39:48</t>
  </si>
  <si>
    <t>03.07.2021 14:01:18</t>
  </si>
  <si>
    <t>M-1981 35-09-M01981_912368716_912368716</t>
  </si>
  <si>
    <t>03.07.2021 12:40:57</t>
  </si>
  <si>
    <t>03.07.2021 13:14:59</t>
  </si>
  <si>
    <t>K-4150 35-01-K04150_912933600_912933600</t>
  </si>
  <si>
    <t>03.07.2021 12:33:19</t>
  </si>
  <si>
    <t>03.07.2021 14:35:05</t>
  </si>
  <si>
    <t>HAYAL SİTESİ TR 35-27-L00095_DIREK TIPI TRAFO HUCRESI H01_2048438</t>
  </si>
  <si>
    <t>03.07.2021 11:09:30</t>
  </si>
  <si>
    <t>03.07.2021 15:37:22</t>
  </si>
  <si>
    <t>ARKACILAR TR-1 35-31-L00037_956597399_956597399</t>
  </si>
  <si>
    <t>03.07.2021 11:05:43</t>
  </si>
  <si>
    <t>03.07.2021 17:08:08</t>
  </si>
  <si>
    <t>GÖLCÜK TR-6 35-15-L00322_950403447_950403447</t>
  </si>
  <si>
    <t>03.07.2021 11:47:56</t>
  </si>
  <si>
    <t>03.07.2021 20:15:49</t>
  </si>
  <si>
    <t>03.07.2021 12:59:42</t>
  </si>
  <si>
    <t>03.07.2021 13:27:14</t>
  </si>
  <si>
    <t>L-175 35-18-L00175_950437746_950437746</t>
  </si>
  <si>
    <t>03.07.2021 13:05:16</t>
  </si>
  <si>
    <t>03.07.2021 13:40:26</t>
  </si>
  <si>
    <t>K-2663 35-02-K02663_F F1B_5852826</t>
  </si>
  <si>
    <t>03.07.2021 13:06:51</t>
  </si>
  <si>
    <t>03.07.2021 19:26:01</t>
  </si>
  <si>
    <t>L-37 YAT LİMANI 35-14-L00037_956636319_956636319</t>
  </si>
  <si>
    <t>03.07.2021 12:59:09</t>
  </si>
  <si>
    <t>03.07.2021 15:40:57</t>
  </si>
  <si>
    <t>AKÇAKÖY TR-1 35-22-M00288_961536926_961536926</t>
  </si>
  <si>
    <t>03.07.2021 11:51:34</t>
  </si>
  <si>
    <t>03.07.2021 13:56:36</t>
  </si>
  <si>
    <t>L-201 GÜZELÇİFTLİK 35-14-L00201_8355331_56358201_56358201</t>
  </si>
  <si>
    <t>03.07.2021 13:08:38</t>
  </si>
  <si>
    <t>03.07.2021 14:29:18</t>
  </si>
  <si>
    <t>DENİZGİREN TR-3 35-21-L00206_953363818_953363818</t>
  </si>
  <si>
    <t>03.07.2021 13:17:43</t>
  </si>
  <si>
    <t>03.07.2021 15:44:58</t>
  </si>
  <si>
    <t>03.07.2021 13:19:52</t>
  </si>
  <si>
    <t>03.07.2021 14:15:18</t>
  </si>
  <si>
    <t>ÇATALCA TR-3 35-22-M00269_955294847_955294847</t>
  </si>
  <si>
    <t>03.07.2021 12:57:16</t>
  </si>
  <si>
    <t>03.07.2021 15:18:12</t>
  </si>
  <si>
    <t>HACIBAŞTANLAR TR-1 45-85-L00193_DIREK TIPI TRAFO HUCRESI H01_2084748</t>
  </si>
  <si>
    <t>03.07.2021 13:14:32</t>
  </si>
  <si>
    <t>03.07.2021 14:58:36</t>
  </si>
  <si>
    <t>HARMANDALI DM-2 (M-200) 35-09-M00200_DM-2/20 (M-207) M06_45385760</t>
  </si>
  <si>
    <t>03.07.2021 13:17:57</t>
  </si>
  <si>
    <t>03.07.2021 18:11:01</t>
  </si>
  <si>
    <t>ASARLIK TR-18 35-28-M00171_ASARLIK DM-2 M01_66530264</t>
  </si>
  <si>
    <t>03.07.2021 13:18:47</t>
  </si>
  <si>
    <t>03.07.2021 15:11:31</t>
  </si>
  <si>
    <t>SEKİ KÖYÜ KÜSKÜT TR-6 35-15-L01043_B_56369342_56369342</t>
  </si>
  <si>
    <t>03.07.2021 12:27:19</t>
  </si>
  <si>
    <t>03.07.2021 17:16:05</t>
  </si>
  <si>
    <t>K-1283 35-07-K01283_35-07-K01283_49715750</t>
  </si>
  <si>
    <t>03.07.2021 13:35:00</t>
  </si>
  <si>
    <t>03.07.2021 14:55:35</t>
  </si>
  <si>
    <t>_956637334_956637334</t>
  </si>
  <si>
    <t>03.07.2021 13:31:49</t>
  </si>
  <si>
    <t>03.07.2021 15:30:41</t>
  </si>
  <si>
    <t>SELENDİ TR-16 45-81-M00016_TR-15 M02_71987620</t>
  </si>
  <si>
    <t>03.07.2021 13:37:58</t>
  </si>
  <si>
    <t>03.07.2021 15:22:25</t>
  </si>
  <si>
    <t>03.07.2021 13:38:21</t>
  </si>
  <si>
    <t>03.07.2021 14:19:21</t>
  </si>
  <si>
    <t>RAHMİYE-2 SULAMA TR-2 45-72-M00366_DIREK TIPI TRAFO HUCRESI H01_2045299</t>
  </si>
  <si>
    <t>03.07.2021 13:40:09</t>
  </si>
  <si>
    <t>03.07.2021 18:12:07</t>
  </si>
  <si>
    <t>ARAPLIOVASI GES DM 35-16-M00811_PAŞAKÖY ENH-ÇIKIŞ M016_48716786</t>
  </si>
  <si>
    <t>03.07.2021 13:59:00</t>
  </si>
  <si>
    <t>03.07.2021 14:40:30</t>
  </si>
  <si>
    <t>MALAZ BAĞBAŞI TR-1 45-75-M00289_D_56397877_56397877</t>
  </si>
  <si>
    <t>03.07.2021 14:04:25</t>
  </si>
  <si>
    <t>03.07.2021 17:34:17</t>
  </si>
  <si>
    <t>TR-144 35-16-L00144_953323228_953323228</t>
  </si>
  <si>
    <t>03.07.2021 14:19:35</t>
  </si>
  <si>
    <t>03.07.2021 19:39:30</t>
  </si>
  <si>
    <t>DM-21 45-78-L00186__56407496_56407496</t>
  </si>
  <si>
    <t>03.07.2021 14:18:18</t>
  </si>
  <si>
    <t>03.07.2021 15:42:32</t>
  </si>
  <si>
    <t>KARAKUYU TR-2 35-22-M00290_C_56353831_56353831</t>
  </si>
  <si>
    <t>03.07.2021 13:25:34</t>
  </si>
  <si>
    <t>03.07.2021 17:46:38</t>
  </si>
  <si>
    <t>TR-23 35-15-M00023_950350249_950350249</t>
  </si>
  <si>
    <t>03.07.2021 13:45:33</t>
  </si>
  <si>
    <t>03.07.2021 15:41:42</t>
  </si>
  <si>
    <t>SELENDİ TR-11 45-81-M00011_C_56386164_56386164</t>
  </si>
  <si>
    <t>03.07.2021 14:27:39</t>
  </si>
  <si>
    <t>03.07.2021 17:39:05</t>
  </si>
  <si>
    <t>03.07.2021 13:55:02</t>
  </si>
  <si>
    <t>03.07.2021 16:06:38</t>
  </si>
  <si>
    <t>M-1430 35-02-M01430_99526448_99526448</t>
  </si>
  <si>
    <t>03.07.2021 14:25:24</t>
  </si>
  <si>
    <t>03.07.2021 16:05:04</t>
  </si>
  <si>
    <t>K-891 35-02-K00891_99141594_99141594</t>
  </si>
  <si>
    <t>03.07.2021 14:27:26</t>
  </si>
  <si>
    <t>03.07.2021 16:56:31</t>
  </si>
  <si>
    <t>CABERBURHAN TR-1 45-73-M00869_45-73-M00869_2355804</t>
  </si>
  <si>
    <t>03.07.2021 14:22:09</t>
  </si>
  <si>
    <t>03.07.2021 17:18:20</t>
  </si>
  <si>
    <t>DM-8/24 45-71-M00296_DM-8/13 DOĞU KIŞLA M02_66489909</t>
  </si>
  <si>
    <t>03.07.2021 14:37:00</t>
  </si>
  <si>
    <t>03.07.2021 15:44:35</t>
  </si>
  <si>
    <t>PAZARKÖY TR-2 45-78-L00651_49253170_56389663_56389663</t>
  </si>
  <si>
    <t>03.07.2021 14:38:54</t>
  </si>
  <si>
    <t>03.07.2021 17:17:20</t>
  </si>
  <si>
    <t>DIRAZLAR TR-1 45-81-M00223_A_56400563_56400563</t>
  </si>
  <si>
    <t>03.07.2021 14:12:07</t>
  </si>
  <si>
    <t>04.07.2021 01:37:43</t>
  </si>
  <si>
    <t>SELENDİ TR-5 45-81-M00005_A_56402005_56402005</t>
  </si>
  <si>
    <t>03.07.2021 14:42:36</t>
  </si>
  <si>
    <t>03.07.2021 16:56:28</t>
  </si>
  <si>
    <t>TR-87 MENTEŞ KAVŞAĞI 35-19-L00087_956695154_956695154</t>
  </si>
  <si>
    <t>03.07.2021 14:32:16</t>
  </si>
  <si>
    <t>03.07.2021 18:04:48</t>
  </si>
  <si>
    <t>ÇİNAN ÇALTIKÖY TR-1 45-81-M00228_A_56398848_56398848</t>
  </si>
  <si>
    <t>03.07.2021 14:39:17</t>
  </si>
  <si>
    <t>04.07.2021 01:42:16</t>
  </si>
  <si>
    <t>TR-25 35-19-L00025_956670421_956670421</t>
  </si>
  <si>
    <t>03.07.2021 14:32:59</t>
  </si>
  <si>
    <t>03.07.2021 15:52:58</t>
  </si>
  <si>
    <t>TR-135 35-26-M00135_956620892_956620892</t>
  </si>
  <si>
    <t>03.07.2021 14:41:17</t>
  </si>
  <si>
    <t>03.07.2021 17:01:43</t>
  </si>
  <si>
    <t>M-2189 KARAAĞAÇ TR-2 35-03-M02189_35-03-M02189_2349524</t>
  </si>
  <si>
    <t>03.07.2021 14:46:54</t>
  </si>
  <si>
    <t>03.07.2021 18:03:49</t>
  </si>
  <si>
    <t>KAYALIOĞLU TR-8 45-72-L00073_956531263_956531263</t>
  </si>
  <si>
    <t>03.07.2021 14:53:03</t>
  </si>
  <si>
    <t>03.07.2021 17:52:58</t>
  </si>
  <si>
    <t>SALİHLİ BİOKÜTLE YAKITLI ENERJİ SANTRALİ KÖK 45-78-M01333_AKÖREN KÖK M02_72251539</t>
  </si>
  <si>
    <t>03.07.2021 14:56:59</t>
  </si>
  <si>
    <t>03.07.2021 17:06:26</t>
  </si>
  <si>
    <t>K-222 35-01-K00222_911580481_911580481</t>
  </si>
  <si>
    <t>03.07.2021 15:06:19</t>
  </si>
  <si>
    <t>03.07.2021 16:12:43</t>
  </si>
  <si>
    <t>BAKIR TR-2 45-76-M00069_45-76-M00069_2366824</t>
  </si>
  <si>
    <t>03.07.2021 15:11:09</t>
  </si>
  <si>
    <t>03.07.2021 15:52:06</t>
  </si>
  <si>
    <t>DURASILLI TR-7 45-78-M01118_YENİKENT M04_2328935</t>
  </si>
  <si>
    <t>03.07.2021 15:14:13</t>
  </si>
  <si>
    <t>03.07.2021 16:33:40</t>
  </si>
  <si>
    <t>TR-92 35-16-L00092_953330289_953330289</t>
  </si>
  <si>
    <t>03.07.2021 15:00:04</t>
  </si>
  <si>
    <t>03.07.2021 20:05:26</t>
  </si>
  <si>
    <t>TR-86 35-19-L00086_956666440_956666440</t>
  </si>
  <si>
    <t>03.07.2021 15:16:27</t>
  </si>
  <si>
    <t>03.07.2021 22:00:30</t>
  </si>
  <si>
    <t>TR-27 35-16-L00027_C C2b_47561539</t>
  </si>
  <si>
    <t>03.07.2021 15:01:49</t>
  </si>
  <si>
    <t>03.07.2021 20:57:47</t>
  </si>
  <si>
    <t>03.07.2021 15:20:05</t>
  </si>
  <si>
    <t>03.07.2021 16:00:40</t>
  </si>
  <si>
    <t>ŞİNASİ GÖKÇEN TARIMSAL SULAMA 45-78-M00413_45-78-M00413_2366251</t>
  </si>
  <si>
    <t>03.07.2021 15:32:24</t>
  </si>
  <si>
    <t>03.07.2021 17:49:17</t>
  </si>
  <si>
    <t>URGANLI TR-10 45-83-M00548_48025154_56400091_56400091</t>
  </si>
  <si>
    <t>03.07.2021 15:36:00</t>
  </si>
  <si>
    <t>03.07.2021 16:27:38</t>
  </si>
  <si>
    <t>L-266 35-18-L00266_A A1/1_5951853</t>
  </si>
  <si>
    <t>03.07.2021 15:27:47</t>
  </si>
  <si>
    <t>03.07.2021 18:54:33</t>
  </si>
  <si>
    <t>ADAKÜRE KÖYÜ TR-1 35-32-L00027_946417126_946417126</t>
  </si>
  <si>
    <t>03.07.2021 15:10:04</t>
  </si>
  <si>
    <t>03.07.2021 20:26:00</t>
  </si>
  <si>
    <t>BAĞARASI TR-1 35-23-M00170_950415831_950415831</t>
  </si>
  <si>
    <t>03.07.2021 15:22:42</t>
  </si>
  <si>
    <t>03.07.2021 20:41:39</t>
  </si>
  <si>
    <t>ÇİFTLİK SULAMA TR-4 35-16-M00555_DIREK TIPI TRAFO HUCRESI H01_2042513</t>
  </si>
  <si>
    <t>03.07.2021 15:15:39</t>
  </si>
  <si>
    <t>03.07.2021 17:25:00</t>
  </si>
  <si>
    <t>PAYAMLI M-21 35-25-M00171_956653126_956653126</t>
  </si>
  <si>
    <t>03.07.2021 15:38:04</t>
  </si>
  <si>
    <t>03.07.2021 19:28:53</t>
  </si>
  <si>
    <t>TEPEKÖY TR-1 45-73-M00785_945660711_945660711</t>
  </si>
  <si>
    <t>03.07.2021 15:49:11</t>
  </si>
  <si>
    <t>03.07.2021 18:27:43</t>
  </si>
  <si>
    <t>DM02/TR-14  BULVAR ÜZERİ 45-73-M00031_945682803_945682803</t>
  </si>
  <si>
    <t>03.07.2021 15:50:20</t>
  </si>
  <si>
    <t>03.07.2021 19:46:18</t>
  </si>
  <si>
    <t>DM-16/14 45-71-M00621_C_56399257_56399257</t>
  </si>
  <si>
    <t>03.07.2021 15:50:30</t>
  </si>
  <si>
    <t>03.07.2021 17:52:47</t>
  </si>
  <si>
    <t>ÇALTILI TR-1 45-78-L00365_49333415_56407483_56407483</t>
  </si>
  <si>
    <t>03.07.2021 15:52:04</t>
  </si>
  <si>
    <t>03.07.2021 19:37:26</t>
  </si>
  <si>
    <t>03.07.2021 15:40:08</t>
  </si>
  <si>
    <t>03.07.2021 16:47:56</t>
  </si>
  <si>
    <t>TR-57 BAKSAN 35-19-L00057_956667462_956667462</t>
  </si>
  <si>
    <t>03.07.2021 16:09:30</t>
  </si>
  <si>
    <t>03.07.2021 21:26:36</t>
  </si>
  <si>
    <t>KEMALİYE TR-3 45-73-M00151_A_56405005_56405005</t>
  </si>
  <si>
    <t>03.07.2021 16:10:51</t>
  </si>
  <si>
    <t>03.07.2021 18:58:05</t>
  </si>
  <si>
    <t>_B_56399128_56399128</t>
  </si>
  <si>
    <t>03.07.2021 16:04:07</t>
  </si>
  <si>
    <t>03.07.2021 23:22:16</t>
  </si>
  <si>
    <t>KARASELENDİ TR-1 45-81-M00055_A_56398788_56398788</t>
  </si>
  <si>
    <t>03.07.2021 16:16:08</t>
  </si>
  <si>
    <t>03.07.2021 16:28:00</t>
  </si>
  <si>
    <t>AVDAN TR-5 KÖK 45-82-M00130_HatBaşıAyırıcı_53136131 M02_53136131</t>
  </si>
  <si>
    <t>03.07.2021 16:00:04</t>
  </si>
  <si>
    <t>03.07.2021 18:19:32</t>
  </si>
  <si>
    <t>M-1614 GEÇİT 35-02-M01614_M-1639 M04_66559313</t>
  </si>
  <si>
    <t>03.07.2021 16:31:37</t>
  </si>
  <si>
    <t>03.07.2021 18:17:35</t>
  </si>
  <si>
    <t>03.07.2021 16:31:49</t>
  </si>
  <si>
    <t>03.07.2021 20:03:30</t>
  </si>
  <si>
    <t>L-426 ESKİ GARAJ 35-18-L00426_950448508_950448508</t>
  </si>
  <si>
    <t>03.07.2021 16:35:51</t>
  </si>
  <si>
    <t>03.07.2021 19:58:23</t>
  </si>
  <si>
    <t>AHMETBEYLİ MAYDANOZ M-7 35-22-M00245_955255972_955255972</t>
  </si>
  <si>
    <t>03.07.2021 16:13:24</t>
  </si>
  <si>
    <t>03.07.2021 17:56:31</t>
  </si>
  <si>
    <t>TR-2/106 45-83-L00106__72374312_72374312</t>
  </si>
  <si>
    <t>03.07.2021 16:49:19</t>
  </si>
  <si>
    <t>03.07.2021 17:48:53</t>
  </si>
  <si>
    <t>SADULLAH SEZER GRB 35-30-M00197_A_56353315_56353315</t>
  </si>
  <si>
    <t>03.07.2021 16:49:25</t>
  </si>
  <si>
    <t>03.07.2021 17:31:58</t>
  </si>
  <si>
    <t>03.07.2021 16:58:49</t>
  </si>
  <si>
    <t>03.07.2021 19:09:22</t>
  </si>
  <si>
    <t>ZEYTİNLİPARK DM (M-400) 35-17-M00400_950313689_950313689</t>
  </si>
  <si>
    <t>03.07.2021 16:43:28</t>
  </si>
  <si>
    <t>03.07.2021 17:49:12</t>
  </si>
  <si>
    <t>03.07.2021 17:01:24</t>
  </si>
  <si>
    <t>03.07.2021 17:09:14</t>
  </si>
  <si>
    <t>03.07.2021 18:47:49</t>
  </si>
  <si>
    <t>YUKARI ÇOBANİSA TR-1 45-71-M00626_43137476_56384245_56384245</t>
  </si>
  <si>
    <t>03.07.2021 14:53:21</t>
  </si>
  <si>
    <t>03.07.2021 18:19:19</t>
  </si>
  <si>
    <t>03.07.2021 17:03:54</t>
  </si>
  <si>
    <t>03.07.2021 18:54:54</t>
  </si>
  <si>
    <t>KARASELENDİ TR-1 45-81-M00055_45-81-M00055_2360881</t>
  </si>
  <si>
    <t>03.07.2021 16:29:00</t>
  </si>
  <si>
    <t>04.07.2021 00:33:00</t>
  </si>
  <si>
    <t>OVACIK TR-1 35-19-L00305_6772856_56354517_56354517</t>
  </si>
  <si>
    <t>03.07.2021 17:03:24</t>
  </si>
  <si>
    <t>03.07.2021 19:26:13</t>
  </si>
  <si>
    <t>IŞIKLAR TR-3 45-73-M00617_45-73-M00617_2354924</t>
  </si>
  <si>
    <t>03.07.2021 17:01:38</t>
  </si>
  <si>
    <t>03.07.2021 17:51:12</t>
  </si>
  <si>
    <t>TR-2/25 45-83-L00025_48136812_56386828_56386828</t>
  </si>
  <si>
    <t>03.07.2021 17:14:42</t>
  </si>
  <si>
    <t>03.07.2021 22:21:47</t>
  </si>
  <si>
    <t>ÇOBANLAR SUBATAN TR-1 35-15-L00358_35-15-L00358_2365314</t>
  </si>
  <si>
    <t>03.07.2021 16:19:20</t>
  </si>
  <si>
    <t>03.07.2021 20:54:45</t>
  </si>
  <si>
    <t>KAYIŞLAR KÖK 45-80-M00183_KAYIŞLAR M02_72195715</t>
  </si>
  <si>
    <t>03.07.2021 17:20:28</t>
  </si>
  <si>
    <t>03.07.2021 18:00:32</t>
  </si>
  <si>
    <t>SELENDİ TR-16 45-81-M00016_A_56387237_56387237</t>
  </si>
  <si>
    <t>03.07.2021 17:20:58</t>
  </si>
  <si>
    <t>03.07.2021 18:58:55</t>
  </si>
  <si>
    <t>AKÇEŞME TR-2 45-75-M00275_A_56390196_56390196</t>
  </si>
  <si>
    <t>03.07.2021 17:20:53</t>
  </si>
  <si>
    <t>03.07.2021 18:42:12</t>
  </si>
  <si>
    <t>GERÇEKLİ TR-4 35-15-L00652_C_56361931_56361931</t>
  </si>
  <si>
    <t>03.07.2021 16:56:25</t>
  </si>
  <si>
    <t>03.07.2021 18:17:08</t>
  </si>
  <si>
    <t>M-2908 35-02-M02908_915138560_915138560</t>
  </si>
  <si>
    <t>03.07.2021 17:28:46</t>
  </si>
  <si>
    <t>03.07.2021 18:22:15</t>
  </si>
  <si>
    <t>03.07.2021 17:32:00</t>
  </si>
  <si>
    <t>03.07.2021 20:57:43</t>
  </si>
  <si>
    <t>GÜNEYDAMLARI TR-3 45-79-M00119_A_56381935_56381935</t>
  </si>
  <si>
    <t>03.07.2021 17:32:30</t>
  </si>
  <si>
    <t>03.07.2021 18:33:42</t>
  </si>
  <si>
    <t>K-1410 35-07-K01410_E_65506014_65506014</t>
  </si>
  <si>
    <t>03.07.2021 17:31:42</t>
  </si>
  <si>
    <t>03.07.2021 22:56:18</t>
  </si>
  <si>
    <t>K-3673 35-03-K03673_910025562_910025562</t>
  </si>
  <si>
    <t>03.07.2021 17:34:14</t>
  </si>
  <si>
    <t>03.07.2021 20:07:06</t>
  </si>
  <si>
    <t>GÜMÜLCELİ TR-5 45-80-M00112_956543308_956543308</t>
  </si>
  <si>
    <t>03.07.2021 17:37:56</t>
  </si>
  <si>
    <t>03.07.2021 20:27:24</t>
  </si>
  <si>
    <t>ÜÇPINAR DM 45-71-M00183_AVDAL M02_72249124</t>
  </si>
  <si>
    <t>03.07.2021 17:39:23</t>
  </si>
  <si>
    <t>03.07.2021 17:46:17</t>
  </si>
  <si>
    <t>SELENDİ TR-17 45-81-M00017_A_56404781_56404781</t>
  </si>
  <si>
    <t>03.07.2021 17:24:43</t>
  </si>
  <si>
    <t>03.07.2021 18:34:53</t>
  </si>
  <si>
    <t>YEŞİLYURT DM 45-73-M00476_KÖYLER HATTI M04_2086188</t>
  </si>
  <si>
    <t>03.07.2021 17:38:29</t>
  </si>
  <si>
    <t>03.07.2021 21:08:25</t>
  </si>
  <si>
    <t>GÜZELKÖY TR 45-71-M00984_45-71-M00984_2370300</t>
  </si>
  <si>
    <t>03.07.2021 17:49:25</t>
  </si>
  <si>
    <t>03.07.2021 20:46:33</t>
  </si>
  <si>
    <t>SELİMŞAHLAR TR-7 45-71-M01294_43112089_56388113_56388113</t>
  </si>
  <si>
    <t>03.07.2021 17:53:18</t>
  </si>
  <si>
    <t>03.07.2021 20:07:21</t>
  </si>
  <si>
    <t>SEYREK TR-7 KÖK 35-28-M00379_SÜZBEYLİ-TUZCULU M04_2303511</t>
  </si>
  <si>
    <t>03.07.2021 18:17:52</t>
  </si>
  <si>
    <t>03.07.2021 18:39:03</t>
  </si>
  <si>
    <t>MIDIKLI KÖK 45-81-M00043_A_56388930_56388930</t>
  </si>
  <si>
    <t>03.07.2021 17:51:17</t>
  </si>
  <si>
    <t>03.07.2021 19:18:50</t>
  </si>
  <si>
    <t>SANAYİ TR-4 35-14-M00307_956642495_956642495</t>
  </si>
  <si>
    <t>03.07.2021 17:51:58</t>
  </si>
  <si>
    <t>03.07.2021 20:51:15</t>
  </si>
  <si>
    <t>M-208(DM-2/21) 35-09-M00208_M-2164 M03_42967103</t>
  </si>
  <si>
    <t>03.07.2021 18:02:47</t>
  </si>
  <si>
    <t>03.07.2021 23:38:47</t>
  </si>
  <si>
    <t>TR-2/7 45-72-L00007_956476901_956476901</t>
  </si>
  <si>
    <t>03.07.2021 17:57:16</t>
  </si>
  <si>
    <t>03.07.2021 18:29:23</t>
  </si>
  <si>
    <t>ÖZİMAR-ETKİNKENT SİTESİ 35-25-M00284_956661662_956661662</t>
  </si>
  <si>
    <t>03.07.2021 17:25:50</t>
  </si>
  <si>
    <t>03.07.2021 20:39:12</t>
  </si>
  <si>
    <t>ÇIRPI TR-1/1 35-20-M00001_9688299_56383276_56383276</t>
  </si>
  <si>
    <t>03.07.2021 18:03:18</t>
  </si>
  <si>
    <t>03.07.2021 19:09:58</t>
  </si>
  <si>
    <t>SUBAŞI TR-507 TARIMSAL SULAMA 45-73-M00827_45-73-M00827_2356148</t>
  </si>
  <si>
    <t>03.07.2021 18:01:54</t>
  </si>
  <si>
    <t>03.07.2021 21:55:46</t>
  </si>
  <si>
    <t>KINIK TR-13 35-24-L00013_955221225_955221225</t>
  </si>
  <si>
    <t>03.07.2021 18:02:11</t>
  </si>
  <si>
    <t>03.07.2021 20:14:41</t>
  </si>
  <si>
    <t>ÇAMLIK DM 35-17-M00173_HatBaşıAyırıcı_53134091 M08_53134091</t>
  </si>
  <si>
    <t>03.07.2021 18:01:29</t>
  </si>
  <si>
    <t>03.07.2021 18:47:56</t>
  </si>
  <si>
    <t>L-433 35-18-L00433_950465285_950465285</t>
  </si>
  <si>
    <t>03.07.2021 17:31:21</t>
  </si>
  <si>
    <t>03.07.2021 20:43:37</t>
  </si>
  <si>
    <t>MADIR FAKRA TR-1 45-81-M00232_A_56399517_56399517</t>
  </si>
  <si>
    <t>03.07.2021 18:17:34</t>
  </si>
  <si>
    <t>03.07.2021 22:24:21</t>
  </si>
  <si>
    <t>03.07.2021 18:23:19</t>
  </si>
  <si>
    <t>03.07.2021 19:30:05</t>
  </si>
  <si>
    <t>ÖZDERE M-34 35-25-M00104_C_56355652_56355652</t>
  </si>
  <si>
    <t>03.07.2021 18:16:20</t>
  </si>
  <si>
    <t>04.07.2021 02:13:13</t>
  </si>
  <si>
    <t>SULUDERE TR-9 CEVİZDALLARI 35-31-L00084_956594816_956594816</t>
  </si>
  <si>
    <t>03.07.2021 18:31:54</t>
  </si>
  <si>
    <t>03.07.2021 20:04:40</t>
  </si>
  <si>
    <t>KOYUNDERE TR-20 35-28-M00113_953381141_953381141</t>
  </si>
  <si>
    <t>03.07.2021 18:30:22</t>
  </si>
  <si>
    <t>05.07.2021 12:13:50</t>
  </si>
  <si>
    <t>İZZETTİN KÖK 45-83-M00132_SİNİRLİ M02_2107098</t>
  </si>
  <si>
    <t>03.07.2021 18:41:48</t>
  </si>
  <si>
    <t>03.07.2021 19:21:18</t>
  </si>
  <si>
    <t>TÜRKELLİ DM (TR-4) 35-28-M00368_HATUNDERE DM (HELVACI DM) M05_56299108</t>
  </si>
  <si>
    <t>03.07.2021 18:30:58</t>
  </si>
  <si>
    <t>03.07.2021 19:45:01</t>
  </si>
  <si>
    <t>03.07.2021 18:49:38</t>
  </si>
  <si>
    <t>03.07.2021 19:09:59</t>
  </si>
  <si>
    <t>03.07.2021 18:46:36</t>
  </si>
  <si>
    <t>03.07.2021 20:49:45</t>
  </si>
  <si>
    <t>TR-292 (İM-1/TR-2) 35-19-L00292_95000632466_95000632466</t>
  </si>
  <si>
    <t>03.07.2021 18:45:36</t>
  </si>
  <si>
    <t>03.07.2021 22:47:39</t>
  </si>
  <si>
    <t>AKÇAALAN YEDİEVLER TR-2 35-22-M00220_955266174_955266174</t>
  </si>
  <si>
    <t>03.07.2021 18:42:05</t>
  </si>
  <si>
    <t>03.07.2021 21:57:57</t>
  </si>
  <si>
    <t>TR-97 MENTEŞ YOLU 35-19-L00097_956662332_956662332</t>
  </si>
  <si>
    <t>03.07.2021 18:50:40</t>
  </si>
  <si>
    <t>04.07.2021 01:22:54</t>
  </si>
  <si>
    <t>TR-252 35-19-M00252_956693690_956693690</t>
  </si>
  <si>
    <t>03.07.2021 18:55:05</t>
  </si>
  <si>
    <t>04.07.2021 02:11:12</t>
  </si>
  <si>
    <t>HALİTPAŞA TR-10 45-80-M00081_956541450_956541450</t>
  </si>
  <si>
    <t>03.07.2021 19:08:47</t>
  </si>
  <si>
    <t>03.07.2021 22:27:01</t>
  </si>
  <si>
    <t>L-316 YALIKENT 35-18-L00316_7579699_56358305_56358305</t>
  </si>
  <si>
    <t>03.07.2021 19:14:05</t>
  </si>
  <si>
    <t>03.07.2021 23:25:10</t>
  </si>
  <si>
    <t>03.07.2021 19:14:38</t>
  </si>
  <si>
    <t>03.07.2021 21:09:19</t>
  </si>
  <si>
    <t>ÇAVUŞLAR TR-1 45-79-M00270_945563973_945563973</t>
  </si>
  <si>
    <t>03.07.2021 19:21:46</t>
  </si>
  <si>
    <t>03.07.2021 20:15:33</t>
  </si>
  <si>
    <t>M-50 DOĞANKENT SİTESİ 35-14-M00050_956645095_956645095</t>
  </si>
  <si>
    <t>03.07.2021 19:16:47</t>
  </si>
  <si>
    <t>03.07.2021 21:49:40</t>
  </si>
  <si>
    <t>03.07.2021 19:25:59</t>
  </si>
  <si>
    <t>03.07.2021 20:20:25</t>
  </si>
  <si>
    <t>ÜÇPINAR DM 45-71-M00183_ESKİ ÜÇPINAR M11_72249517</t>
  </si>
  <si>
    <t>03.07.2021 19:29:02</t>
  </si>
  <si>
    <t>03.07.2021 19:35:17</t>
  </si>
  <si>
    <t>03.07.2021 19:23:11</t>
  </si>
  <si>
    <t>03.07.2021 22:19:22</t>
  </si>
  <si>
    <t>M-3426(YATIRIM REZERVE) 35-03-M03426_910306564_910306564</t>
  </si>
  <si>
    <t>03.07.2021 19:32:04</t>
  </si>
  <si>
    <t>03.07.2021 21:43:18</t>
  </si>
  <si>
    <t>L-291 35-18-L00291_950452296_950452296</t>
  </si>
  <si>
    <t>03.07.2021 19:31:25</t>
  </si>
  <si>
    <t>03.07.2021 23:30:43</t>
  </si>
  <si>
    <t>ÖZBEY İM 35-26-A00005_TR-1 M06_2314086</t>
  </si>
  <si>
    <t>03.07.2021 19:32:01</t>
  </si>
  <si>
    <t>03.07.2021 20:12:00</t>
  </si>
  <si>
    <t>HAFİZE BİLGİ TR 35-27-M00774_DIREK TIPI TRAFO HUCRESI H01_2053025</t>
  </si>
  <si>
    <t>03.07.2021 19:09:23</t>
  </si>
  <si>
    <t>03.07.2021 21:03:00</t>
  </si>
  <si>
    <t>YENİ KARAKÖY TR-1 35-17-M00730_950303534_950303534</t>
  </si>
  <si>
    <t>03.07.2021 19:25:28</t>
  </si>
  <si>
    <t>03.07.2021 23:52:57</t>
  </si>
  <si>
    <t>TR-93 MELTEM SİTESİ 35-19-L00093_956663772_956663772</t>
  </si>
  <si>
    <t>03.07.2021 19:37:24</t>
  </si>
  <si>
    <t>03.07.2021 22:49:32</t>
  </si>
  <si>
    <t>L-316 YALIKENT 35-18-L00316_8483156_56356838_56356838</t>
  </si>
  <si>
    <t>03.07.2021 19:29:03</t>
  </si>
  <si>
    <t>03.07.2021 22:55:46</t>
  </si>
  <si>
    <t>ÇANŞA KÖK 45-81-M00047_ M03_2317361</t>
  </si>
  <si>
    <t>03.07.2021 19:43:28</t>
  </si>
  <si>
    <t>03.07.2021 20:36:14</t>
  </si>
  <si>
    <t>GİRELLİ TR-2 45-73-M00766_945648787_945648787</t>
  </si>
  <si>
    <t>03.07.2021 19:51:54</t>
  </si>
  <si>
    <t>03.07.2021 23:23:54</t>
  </si>
  <si>
    <t>TR-75 35-19-L00075_956663323_956663323</t>
  </si>
  <si>
    <t>03.07.2021 19:47:57</t>
  </si>
  <si>
    <t>03.07.2021 23:58:50</t>
  </si>
  <si>
    <t>KÖSELER TR-2 (KOCA MEZARLIK) 35-15-L00473_B_56362060_56362060</t>
  </si>
  <si>
    <t>03.07.2021 19:57:23</t>
  </si>
  <si>
    <t>03.07.2021 21:00:41</t>
  </si>
  <si>
    <t>SALMAN KÖYÜ TR-1 35-21-L00076_947278011_947278011</t>
  </si>
  <si>
    <t>03.07.2021 19:53:25</t>
  </si>
  <si>
    <t>03.07.2021 20:48:11</t>
  </si>
  <si>
    <t>K-3451 35-08-K03451_A_56364609_56364609</t>
  </si>
  <si>
    <t>03.07.2021 20:04:46</t>
  </si>
  <si>
    <t>03.07.2021 21:34:17</t>
  </si>
  <si>
    <t>BAĞARASI TR-1 35-23-M00170_B_65513676_65513676</t>
  </si>
  <si>
    <t>03.07.2021 20:11:36</t>
  </si>
  <si>
    <t>03.07.2021 20:47:14</t>
  </si>
  <si>
    <t>K-3625 35-01-K03625_912343823_912343823</t>
  </si>
  <si>
    <t>03.07.2021 20:05:30</t>
  </si>
  <si>
    <t>03.07.2021 21:29:32</t>
  </si>
  <si>
    <t>AŞAĞIÇOBANİSA TR-14 45-71-M00099_953197716_953197716</t>
  </si>
  <si>
    <t>03.07.2021 20:16:04</t>
  </si>
  <si>
    <t>04.07.2021 02:15:56</t>
  </si>
  <si>
    <t>ORTADOĞULULAR SİTESİ 35-21-L00200_953368854_953368854</t>
  </si>
  <si>
    <t>03.07.2021 20:18:18</t>
  </si>
  <si>
    <t>03.07.2021 21:21:46</t>
  </si>
  <si>
    <t>OSMANLAR TR-1 45-75-M00128_C_56394051_56394051</t>
  </si>
  <si>
    <t>03.07.2021 20:24:49</t>
  </si>
  <si>
    <t>03.07.2021 20:57:11</t>
  </si>
  <si>
    <t>AKTEPE TR-1 35-32-L00115_95000460210_95000460210</t>
  </si>
  <si>
    <t>03.07.2021 20:23:33</t>
  </si>
  <si>
    <t>03.07.2021 22:33:24</t>
  </si>
  <si>
    <t>03.07.2021 20:34:42</t>
  </si>
  <si>
    <t>03.07.2021 20:38:48</t>
  </si>
  <si>
    <t>03.07.2021 20:33:56</t>
  </si>
  <si>
    <t>03.07.2021 21:57:28</t>
  </si>
  <si>
    <t>M-3439(YATIRIM REZERVE) 35-03-M03439_910033626_910033626</t>
  </si>
  <si>
    <t>03.07.2021 20:36:24</t>
  </si>
  <si>
    <t>03.07.2021 22:22:32</t>
  </si>
  <si>
    <t>DM-2/22 45-72-M00612_956481340_956481340</t>
  </si>
  <si>
    <t>03.07.2021 20:34:43</t>
  </si>
  <si>
    <t>03.07.2021 21:30:19</t>
  </si>
  <si>
    <t>SART TR-14 45-78-M00170_49316476_56405922_56405922</t>
  </si>
  <si>
    <t>03.07.2021 20:36:46</t>
  </si>
  <si>
    <t>03.07.2021 21:09:41</t>
  </si>
  <si>
    <t>GÜZELKÖY KÖK 45-71-M00123_HAŞİM AKCURA ENH M03_50218012</t>
  </si>
  <si>
    <t>03.07.2021 19:28:00</t>
  </si>
  <si>
    <t>03.07.2021 21:47:56</t>
  </si>
  <si>
    <t>SAÇLI TR-1 35-31-L00153_DIREK TIPI TRAFO HUCRESI H01_2048227</t>
  </si>
  <si>
    <t>03.07.2021 20:38:32</t>
  </si>
  <si>
    <t>03.07.2021 23:11:55</t>
  </si>
  <si>
    <t>TR-83 35-30-L00083_955292920_955292920</t>
  </si>
  <si>
    <t>03.07.2021 20:47:19</t>
  </si>
  <si>
    <t>03.07.2021 22:18:12</t>
  </si>
  <si>
    <t>PAYAMLI M-6 35-25-M00162_D_56376021_56376021</t>
  </si>
  <si>
    <t>03.07.2021 20:48:22</t>
  </si>
  <si>
    <t>04.07.2021 01:23:43</t>
  </si>
  <si>
    <t>TIRMANLAR DM 35-16-M00171_HatBaşıAyırıcı_53139827 M01_53139827</t>
  </si>
  <si>
    <t>03.07.2021 21:01:15</t>
  </si>
  <si>
    <t>03.07.2021 23:19:13</t>
  </si>
  <si>
    <t>AKALAN İÇME SUYU TR-2 35-27-M01025_ H_50224841</t>
  </si>
  <si>
    <t>03.07.2021 20:59:34</t>
  </si>
  <si>
    <t>03.07.2021 23:45:46</t>
  </si>
  <si>
    <t>BAHRİBABA İM-DM 35-01-A00014_BAHRİBABA-18/BAHRİBABA-9 K09_60323566</t>
  </si>
  <si>
    <t>03.07.2021 20:59:43</t>
  </si>
  <si>
    <t>03.07.2021 22:54:17</t>
  </si>
  <si>
    <t>SOLAKLAR TR-7 (RECEPLER) 35-31-L00463_956575891_956575891</t>
  </si>
  <si>
    <t>03.07.2021 21:03:59</t>
  </si>
  <si>
    <t>03.07.2021 22:23:52</t>
  </si>
  <si>
    <t>M-292 OĞLANANASI HAVUZ TR 35-22-M00643_D_56356845_56356845</t>
  </si>
  <si>
    <t>03.07.2021 20:51:27</t>
  </si>
  <si>
    <t>03.07.2021 22:38:00</t>
  </si>
  <si>
    <t>YUKARICUMA TR-2 35-16-M00844_953307795_953307795</t>
  </si>
  <si>
    <t>03.07.2021 21:10:18</t>
  </si>
  <si>
    <t>04.07.2021 02:51:45</t>
  </si>
  <si>
    <t>DİKİLİTAŞ TR-1 45-75-M00314_B_56389780_56389780</t>
  </si>
  <si>
    <t>03.07.2021 21:12:11</t>
  </si>
  <si>
    <t>03.07.2021 22:40:34</t>
  </si>
  <si>
    <t>AZİMLİ TR-1 45-80-M00127_D_56384897_56384897</t>
  </si>
  <si>
    <t>03.07.2021 21:21:33</t>
  </si>
  <si>
    <t>03.07.2021 23:46:03</t>
  </si>
  <si>
    <t>HARMANDALI DM-3 (M-211) 35-09-M00211_DM-3/10(M-212) M09_45384034</t>
  </si>
  <si>
    <t>03.07.2021 21:33:37</t>
  </si>
  <si>
    <t>03.07.2021 21:44:00</t>
  </si>
  <si>
    <t>YILMAZ DİRİK GRB. 35-20-M00025_35-20-M00025_2349272</t>
  </si>
  <si>
    <t>03.07.2021 21:37:19</t>
  </si>
  <si>
    <t>03.07.2021 23:11:23</t>
  </si>
  <si>
    <t>MEHMET EMİN YAMAN SULAMA GRUBU 35-22-M00817_ H_48528265</t>
  </si>
  <si>
    <t>03.07.2021 21:43:31</t>
  </si>
  <si>
    <t>03.07.2021 23:23:44</t>
  </si>
  <si>
    <t>KAYACIK TR-3 45-75-M00361__72373670_72373670</t>
  </si>
  <si>
    <t>03.07.2021 21:51:20</t>
  </si>
  <si>
    <t>04.07.2021 01:04:26</t>
  </si>
  <si>
    <t>DM-3/14 35-29-M00014_48374470 G1b_48374732</t>
  </si>
  <si>
    <t>03.07.2021 22:09:00</t>
  </si>
  <si>
    <t>03.07.2021 23:54:46</t>
  </si>
  <si>
    <t>K-4024 35-01-K04024_911374951_911374951</t>
  </si>
  <si>
    <t>03.07.2021 22:22:14</t>
  </si>
  <si>
    <t>04.07.2021 00:21:39</t>
  </si>
  <si>
    <t>ALAŞEHİR TR-68 45-73-M00068_B_56400383_56400383</t>
  </si>
  <si>
    <t>03.07.2021 22:28:00</t>
  </si>
  <si>
    <t>03.07.2021 23:52:26</t>
  </si>
  <si>
    <t>DM-2/22 35-27-M01093_ H_72388063</t>
  </si>
  <si>
    <t>03.07.2021 22:32:09</t>
  </si>
  <si>
    <t>04.07.2021 00:08:52</t>
  </si>
  <si>
    <t>TR-48 ARSİTESİ TR 35-14-L00048_956640185_956640185</t>
  </si>
  <si>
    <t>03.07.2021 22:45:54</t>
  </si>
  <si>
    <t>03.07.2021 23:54:44</t>
  </si>
  <si>
    <t>VELİLER KÖK 35-31-L00116_SAÇLI TR-1 L01_2119154</t>
  </si>
  <si>
    <t>03.07.2021 23:01:48</t>
  </si>
  <si>
    <t>03.07.2021 23:18:28</t>
  </si>
  <si>
    <t>DOĞANCI TR-11 35-31-L00337_47793662_56352006_56352006</t>
  </si>
  <si>
    <t>03.07.2021 23:17:36</t>
  </si>
  <si>
    <t>04.07.2021 01:59:02</t>
  </si>
  <si>
    <t>K-1664 35-04-K01664_99560451_99560451</t>
  </si>
  <si>
    <t>03.07.2021 23:17:15</t>
  </si>
  <si>
    <t>04.07.2021 01:04:00</t>
  </si>
  <si>
    <t>KEMALPAŞA TM 35-27-A00002_ARMUTLU-2 M01_2319665</t>
  </si>
  <si>
    <t>03.07.2021 23:24:06</t>
  </si>
  <si>
    <t>03.07.2021 23:49:19</t>
  </si>
  <si>
    <t>M-207(DM-2/20) 35-09-M00207_M-2164 M02_42967538</t>
  </si>
  <si>
    <t>03.07.2021 23:56:55</t>
  </si>
  <si>
    <t>04.07.2021 02:40:41</t>
  </si>
  <si>
    <t>03.07.2021 23:59:40</t>
  </si>
  <si>
    <t>04.07.2021 01:49:04</t>
  </si>
  <si>
    <t>03.07.2021 09:52:00</t>
  </si>
  <si>
    <t>03.07.2021 10:38:00</t>
  </si>
  <si>
    <t>BEYDERE KÖK 45-71-M00128_SARUHANLI M04_50217153</t>
  </si>
  <si>
    <t>03.07.2021 07:30:00</t>
  </si>
  <si>
    <t>03.07.2021 08:19:00</t>
  </si>
  <si>
    <t>04.07.2021 09:43:29</t>
  </si>
  <si>
    <t>04.07.2021 17:56:56</t>
  </si>
  <si>
    <t>M-2114 35-03-M02114_B_56366755_56366755</t>
  </si>
  <si>
    <t>04.07.2021 18:08:00</t>
  </si>
  <si>
    <t>04.07.2021 18:39:56</t>
  </si>
  <si>
    <t>AŞAĞIGÜLLÜCE TR-2 45-81-M00170_45-81-M00170_2375078</t>
  </si>
  <si>
    <t>04.07.2021 17:27:22</t>
  </si>
  <si>
    <t>04.07.2021 21:50:11</t>
  </si>
  <si>
    <t>KARAHIDIRLI KÖK 35-16-M00718_KARAHIDIRLI M3_2118797</t>
  </si>
  <si>
    <t>04.07.2021 10:02:40</t>
  </si>
  <si>
    <t>04.07.2021 17:28:07</t>
  </si>
  <si>
    <t>M-2908 35-02-M02908_99014205_99014205</t>
  </si>
  <si>
    <t>04.07.2021 12:39:41</t>
  </si>
  <si>
    <t>04.07.2021 17:39:04</t>
  </si>
  <si>
    <t>KİLLİK TR-16 45-73-M00350_45-73-M00350_67005557</t>
  </si>
  <si>
    <t>04.07.2021 14:14:58</t>
  </si>
  <si>
    <t>04.07.2021 17:34:52</t>
  </si>
  <si>
    <t>K-4341 35-01-K04341_912053512_912053512</t>
  </si>
  <si>
    <t>04.07.2021 15:58:01</t>
  </si>
  <si>
    <t>04.07.2021 17:24:44</t>
  </si>
  <si>
    <t>YAKAKÖY KÖK 45-75-M00067_HatBaşıAyırıcı_53134697 M05_53134697</t>
  </si>
  <si>
    <t>04.07.2021 19:42:59</t>
  </si>
  <si>
    <t>04.07.2021 22:05:08</t>
  </si>
  <si>
    <t>KARABAĞLAR TM 35-01-A00012_KARABAĞLAR-13 K36_2310508</t>
  </si>
  <si>
    <t>04.07.2021 01:50:32</t>
  </si>
  <si>
    <t>04.07.2021 03:05:38</t>
  </si>
  <si>
    <t>IŞIKLAR TM 35-02-A00006_BOĞAZİÇİ-2 M03_2307644</t>
  </si>
  <si>
    <t>04.07.2021 16:07:23</t>
  </si>
  <si>
    <t>04.07.2021 16:19:21</t>
  </si>
  <si>
    <t>IŞIKLAR KÖK-2 45-82-M00140_IŞIKLAR-2 GİRİŞ M06_72198347</t>
  </si>
  <si>
    <t>04.07.2021 08:23:08</t>
  </si>
  <si>
    <t>04.07.2021 19:55:00</t>
  </si>
  <si>
    <t>DOĞANCI HACILAR TR-9 35-31-L00329_47797199_56352377_56352377</t>
  </si>
  <si>
    <t>04.07.2021 06:22:00</t>
  </si>
  <si>
    <t>04.07.2021 10:33:08</t>
  </si>
  <si>
    <t>MEHMET EMİN YAMAN SULAMA GRUBU 35-22-M00817_35-22-M00817_48528268</t>
  </si>
  <si>
    <t>04.07.2021 09:58:00</t>
  </si>
  <si>
    <t>04.07.2021 12:40:24</t>
  </si>
  <si>
    <t>DERE MAH. TR-1 45-76-M00156_A_56386284_56386284</t>
  </si>
  <si>
    <t>04.07.2021 21:38:52</t>
  </si>
  <si>
    <t>04.07.2021 23:41:57</t>
  </si>
  <si>
    <t>UZUNBURUN TR-1 45-71-M01048_43156012_56395170_56395170</t>
  </si>
  <si>
    <t>04.07.2021 22:59:16</t>
  </si>
  <si>
    <t>05.07.2021 11:26:26</t>
  </si>
  <si>
    <t>ÇAPAKLI KÖK 45-78-M01161_GÖKÇEKÖY M05_78225836</t>
  </si>
  <si>
    <t>04.07.2021 13:45:28</t>
  </si>
  <si>
    <t>04.07.2021 13:54:58</t>
  </si>
  <si>
    <t>KARABAŞLAR TR-1 45-81-M00212_B_56400916_56400916</t>
  </si>
  <si>
    <t>04.07.2021 08:50:46</t>
  </si>
  <si>
    <t>04.07.2021 10:41:29</t>
  </si>
  <si>
    <t>KINIK ORGANİZE DM 35-24-M00208_ORGANİZE SANAYİ ÇIKIŞI M018_72108417</t>
  </si>
  <si>
    <t>04.07.2021 10:38:10</t>
  </si>
  <si>
    <t>04.07.2021 15:21:00</t>
  </si>
  <si>
    <t>ZEYTİNLİOVA TR-1 KÖK 45-72-L00389_TR-2 - TR-2-A L03_2330199</t>
  </si>
  <si>
    <t>04.07.2021 14:50:42</t>
  </si>
  <si>
    <t>04.07.2021 15:37:40</t>
  </si>
  <si>
    <t>04.07.2021 15:12:11</t>
  </si>
  <si>
    <t>04.07.2021 15:13:11</t>
  </si>
  <si>
    <t>DM-1/23-A 35-29-M00490_950323959_950323959</t>
  </si>
  <si>
    <t>04.07.2021 19:04:32</t>
  </si>
  <si>
    <t>04.07.2021 21:42:33</t>
  </si>
  <si>
    <t>PAYAMLI M-21 35-25-M00171_35-25-M00171_2373565</t>
  </si>
  <si>
    <t>04.07.2021 18:09:17</t>
  </si>
  <si>
    <t>04.07.2021 19:28:53</t>
  </si>
  <si>
    <t>M-2024 35-09-M02024_E E01b_5968209</t>
  </si>
  <si>
    <t>04.07.2021 13:11:02</t>
  </si>
  <si>
    <t>04.07.2021 18:00:52</t>
  </si>
  <si>
    <t>ULUKENT DM-1/9 35-28-M00574_953382549_953382549</t>
  </si>
  <si>
    <t>04.07.2021 17:32:52</t>
  </si>
  <si>
    <t>04.07.2021 19:07:26</t>
  </si>
  <si>
    <t>ÖZBEK DM (TR-315) 35-19-M00044_AKKUM M06_72140344</t>
  </si>
  <si>
    <t>04.07.2021 12:38:28</t>
  </si>
  <si>
    <t>04.07.2021 13:20:12</t>
  </si>
  <si>
    <t>DM-14/2 45-71-M00373_B_56397660_56397660</t>
  </si>
  <si>
    <t>04.07.2021 09:39:00</t>
  </si>
  <si>
    <t>04.07.2021 10:34:34</t>
  </si>
  <si>
    <t>TR-12 45-78-L00012_TR-194 HALICI DERİ ÖZEL L02_2327757</t>
  </si>
  <si>
    <t>04.07.2021 10:13:15</t>
  </si>
  <si>
    <t>04.07.2021 11:31:30</t>
  </si>
  <si>
    <t>L-2 35-18-L00002_950436354_950436354</t>
  </si>
  <si>
    <t>04.07.2021 19:46:49</t>
  </si>
  <si>
    <t>04.07.2021 22:20:49</t>
  </si>
  <si>
    <t>YEŞİLDERE TR 45-74-M00190_A_56352226_56352226</t>
  </si>
  <si>
    <t>04.07.2021 22:45:31</t>
  </si>
  <si>
    <t>04.07.2021 23:56:10</t>
  </si>
  <si>
    <t>SELENDİ DM 45-81-M00001_KINIK M06_2077097</t>
  </si>
  <si>
    <t>04.07.2021 01:31:28</t>
  </si>
  <si>
    <t>04.07.2021 01:33:18</t>
  </si>
  <si>
    <t>DM02/TR20 KAYMAKAMLIK YANI 45-73-M00011_45-73-M00011_66809323</t>
  </si>
  <si>
    <t>04.07.2021 18:07:20</t>
  </si>
  <si>
    <t>04.07.2021 18:25:00</t>
  </si>
  <si>
    <t>DM-14/3B 45-71-M02250_DM-14/4-B M02_73387477</t>
  </si>
  <si>
    <t>04.07.2021 06:17:18</t>
  </si>
  <si>
    <t>04.07.2021 07:16:00</t>
  </si>
  <si>
    <t>04.07.2021 14:07:25</t>
  </si>
  <si>
    <t>04.07.2021 15:10:34</t>
  </si>
  <si>
    <t>DM-1/TR-15 35-13-M00029_DM-1/TR-24 M03_66202386</t>
  </si>
  <si>
    <t>04.07.2021 20:37:36</t>
  </si>
  <si>
    <t>04.07.2021 21:35:27</t>
  </si>
  <si>
    <t>GERELİ KÖYÜ İBRAHİM SAYGILI SULAMA GRB TR-14 35-15-M00130_35-15-M00130_2365568</t>
  </si>
  <si>
    <t>04.07.2021 14:56:50</t>
  </si>
  <si>
    <t>04.07.2021 16:01:25</t>
  </si>
  <si>
    <t>ÇINARDİBİ TR-1 35-20-M00049_915131065_915131065</t>
  </si>
  <si>
    <t>04.07.2021 16:22:48</t>
  </si>
  <si>
    <t>04.07.2021 20:53:07</t>
  </si>
  <si>
    <t>SULUDERE TR-13 35-31-L00392_47982128_56395313_56395313</t>
  </si>
  <si>
    <t>04.07.2021 12:33:34</t>
  </si>
  <si>
    <t>04.07.2021 18:10:04</t>
  </si>
  <si>
    <t>K-4277 35-02-K04277_D_56365003_56365003</t>
  </si>
  <si>
    <t>04.07.2021 11:18:49</t>
  </si>
  <si>
    <t>04.07.2021 12:31:02</t>
  </si>
  <si>
    <t>DUALAR KÖK 45-82-M00126_DUALAR M02_72193854</t>
  </si>
  <si>
    <t>04.07.2021 18:56:37</t>
  </si>
  <si>
    <t>04.07.2021 21:10:36</t>
  </si>
  <si>
    <t>04.07.2021 00:02:25</t>
  </si>
  <si>
    <t>04.07.2021 03:31:20</t>
  </si>
  <si>
    <t>AVŞAR TR-2 45-83-L00352_C_56400095_56400095</t>
  </si>
  <si>
    <t>04.07.2021 11:12:24</t>
  </si>
  <si>
    <t>04.07.2021 15:17:38</t>
  </si>
  <si>
    <t>04.07.2021 06:53:24</t>
  </si>
  <si>
    <t>04.07.2021 07:47:15</t>
  </si>
  <si>
    <t>SİYEKLİ KÖK 45-71-M00185_OSMANCALI M04_72256923</t>
  </si>
  <si>
    <t>04.07.2021 07:54:46</t>
  </si>
  <si>
    <t>04.07.2021 07:57:33</t>
  </si>
  <si>
    <t>YENİKENT SULAMA TR-9 35-16-M00218_953354489_953354489</t>
  </si>
  <si>
    <t>04.07.2021 15:29:45</t>
  </si>
  <si>
    <t>04.07.2021 20:27:41</t>
  </si>
  <si>
    <t>04.07.2021 09:55:35</t>
  </si>
  <si>
    <t>04.07.2021 11:16:16</t>
  </si>
  <si>
    <t>MURADİYE TR-5 (ESKİ MEZARLIK YANI) 45-71-M00204_COCA COLA M02_2091441</t>
  </si>
  <si>
    <t>04.07.2021 18:16:31</t>
  </si>
  <si>
    <t>04.07.2021 19:57:05</t>
  </si>
  <si>
    <t>TR-81 35-30-L00081_955331774_955331774</t>
  </si>
  <si>
    <t>04.07.2021 11:11:38</t>
  </si>
  <si>
    <t>04.07.2021 13:57:48</t>
  </si>
  <si>
    <t>TİRE İM-DM-1 35-29-A00001_GÖKÇEN SULAMA M26_2313893</t>
  </si>
  <si>
    <t>04.07.2021 10:05:52</t>
  </si>
  <si>
    <t>04.07.2021 10:54:45</t>
  </si>
  <si>
    <t>ÇİMENTEPE TR-1 45-79-M00236_A_56377095_56377095</t>
  </si>
  <si>
    <t>04.07.2021 11:54:38</t>
  </si>
  <si>
    <t>04.07.2021 13:00:52</t>
  </si>
  <si>
    <t>TAYTAN OFİS KÖK 45-78-M00314_ÜLKÜ FABRİKALAR M014_60669732</t>
  </si>
  <si>
    <t>04.07.2021 09:04:29</t>
  </si>
  <si>
    <t>04.07.2021 16:43:31</t>
  </si>
  <si>
    <t>04.07.2021 09:27:37</t>
  </si>
  <si>
    <t>04.07.2021 11:03:52</t>
  </si>
  <si>
    <t>K-4950 35-01-K04950_911291273_911291273</t>
  </si>
  <si>
    <t>04.07.2021 16:51:45</t>
  </si>
  <si>
    <t>04.07.2021 18:17:10</t>
  </si>
  <si>
    <t>İZZETTİN DOĞUSU TARIMSAL SULAMA TR-3 45-83-M00437_45-83-M00437_2357206</t>
  </si>
  <si>
    <t>04.07.2021 19:21:01</t>
  </si>
  <si>
    <t>04.07.2021 19:58:08</t>
  </si>
  <si>
    <t>L-266 35-18-L00266_950445593_950445593</t>
  </si>
  <si>
    <t>04.07.2021 11:33:58</t>
  </si>
  <si>
    <t>04.07.2021 14:11:49</t>
  </si>
  <si>
    <t>YENİÇİFTLİK TR-2 35-20-L00400_35-20-L00400_2371953</t>
  </si>
  <si>
    <t>04.07.2021 15:21:33</t>
  </si>
  <si>
    <t>04.07.2021 20:37:18</t>
  </si>
  <si>
    <t>AKHİSAR İM 45-72-A00001_CAMÖNÜ L03_2058312</t>
  </si>
  <si>
    <t>04.07.2021 07:50:18</t>
  </si>
  <si>
    <t>04.07.2021 08:47:43</t>
  </si>
  <si>
    <t>04.07.2021 10:21:40</t>
  </si>
  <si>
    <t>04.07.2021 10:51:06</t>
  </si>
  <si>
    <t>04.07.2021 09:40:17</t>
  </si>
  <si>
    <t>04.07.2021 09:55:10</t>
  </si>
  <si>
    <t>TR-2/8 45-83-L00008_48078090_56386841_56386841</t>
  </si>
  <si>
    <t>04.07.2021 20:00:49</t>
  </si>
  <si>
    <t>04.07.2021 21:01:36</t>
  </si>
  <si>
    <t>KOZANLI TR-1 45-82-M00214_DIREK TIPI TRAFO HUCRESI H01_2091798</t>
  </si>
  <si>
    <t>04.07.2021 10:50:33</t>
  </si>
  <si>
    <t>04.07.2021 17:01:18</t>
  </si>
  <si>
    <t>TİRE İM-DM-1 35-29-A00001_TİRE ŞEHİR-4 L21_2312362</t>
  </si>
  <si>
    <t>04.07.2021 10:04:42</t>
  </si>
  <si>
    <t>04.07.2021 11:01:08</t>
  </si>
  <si>
    <t>ŞEHİTLER TR-1 35-26-L00161_35-26-L00161_2369083</t>
  </si>
  <si>
    <t>04.07.2021 13:46:18</t>
  </si>
  <si>
    <t>04.07.2021 13:59:00</t>
  </si>
  <si>
    <t>04.07.2021 21:53:38</t>
  </si>
  <si>
    <t>04.07.2021 22:12:34</t>
  </si>
  <si>
    <t>MIDIKLI KÖK 45-81-M00043_KINIK M03_2101973</t>
  </si>
  <si>
    <t>04.07.2021 02:04:57</t>
  </si>
  <si>
    <t>04.07.2021 02:51:40</t>
  </si>
  <si>
    <t>_A_56399147_56399147</t>
  </si>
  <si>
    <t>04.07.2021 12:31:45</t>
  </si>
  <si>
    <t>04.07.2021 13:47:16</t>
  </si>
  <si>
    <t>SOMA A SANTRALİ İM/DM 45-82-A00001_HatBaşıAyırıcı_53136052 L14_53136052</t>
  </si>
  <si>
    <t>04.07.2021 14:22:24</t>
  </si>
  <si>
    <t>04.07.2021 15:47:15</t>
  </si>
  <si>
    <t>FUNDACIK KÖK 45-75-M00068_FUNDACIK M03_67108815</t>
  </si>
  <si>
    <t>04.07.2021 06:56:48</t>
  </si>
  <si>
    <t>04.07.2021 06:57:08</t>
  </si>
  <si>
    <t>_A_56388898_56388898</t>
  </si>
  <si>
    <t>04.07.2021 07:10:14</t>
  </si>
  <si>
    <t>04.07.2021 09:25:28</t>
  </si>
  <si>
    <t>SULUDERE TR-9 CEVİZDALLARI 35-31-L00084_941913526_941913526</t>
  </si>
  <si>
    <t>04.07.2021 09:06:00</t>
  </si>
  <si>
    <t>04.07.2021 10:55:34</t>
  </si>
  <si>
    <t>04.07.2021 22:13:42</t>
  </si>
  <si>
    <t>04.07.2021 22:32:24</t>
  </si>
  <si>
    <t>DM02/TR19 BİNA ALTI TR 45-73-M00010_DAĞITIM TRAFOSU M03_66803488</t>
  </si>
  <si>
    <t>04.07.2021 10:06:30</t>
  </si>
  <si>
    <t>04.07.2021 13:20:15</t>
  </si>
  <si>
    <t>YILMAZ TR-28 45-78-L00228_953249064_953249064</t>
  </si>
  <si>
    <t>04.07.2021 16:52:04</t>
  </si>
  <si>
    <t>04.07.2021 21:02:08</t>
  </si>
  <si>
    <t>M-850 KARAÇAM KÖK 35-02-M00850_BENZİNLİK M08_49919689</t>
  </si>
  <si>
    <t>04.07.2021 08:39:15</t>
  </si>
  <si>
    <t>04.07.2021 10:31:10</t>
  </si>
  <si>
    <t>AKHİSAR TM 45-72-A00006_TR-D M14_2053709</t>
  </si>
  <si>
    <t>04.07.2021 09:06:09</t>
  </si>
  <si>
    <t>04.07.2021 09:20:00</t>
  </si>
  <si>
    <t>DEMİRKÖPRÜ TM 45-78-A00005_HatBaşıAyırıcı_53139846 M05_53139846</t>
  </si>
  <si>
    <t>04.07.2021 17:41:26</t>
  </si>
  <si>
    <t>04.07.2021 20:15:00</t>
  </si>
  <si>
    <t>KIRAN KÖYÜ TR-2 45-75-M00470_945610339_945610339</t>
  </si>
  <si>
    <t>04.07.2021 18:30:13</t>
  </si>
  <si>
    <t>04.07.2021 19:32:06</t>
  </si>
  <si>
    <t>04.07.2021 07:47:18</t>
  </si>
  <si>
    <t>04.07.2021 07:47:48</t>
  </si>
  <si>
    <t>AYASKENT DM-2 (TR-1) 35-16-M00011_AYASKÖY TR-4 M03_72045942</t>
  </si>
  <si>
    <t>04.07.2021 13:28:25</t>
  </si>
  <si>
    <t>04.07.2021 13:49:49</t>
  </si>
  <si>
    <t>CABARLAR KÖK 45-75-M00053_CABARLAR ÇIKIŞ M02_67579548</t>
  </si>
  <si>
    <t>04.07.2021 09:01:43</t>
  </si>
  <si>
    <t>04.07.2021 16:36:14</t>
  </si>
  <si>
    <t>KARABURUN İM 35-21-A00001_YENİ LİMAN L03_2062912</t>
  </si>
  <si>
    <t>04.07.2021 15:24:23</t>
  </si>
  <si>
    <t>04.07.2021 15:30:49</t>
  </si>
  <si>
    <t>SUBATAN TR-3 35-15-L00337_B_56371061_56371061</t>
  </si>
  <si>
    <t>04.07.2021 08:56:45</t>
  </si>
  <si>
    <t>04.07.2021 15:55:35</t>
  </si>
  <si>
    <t>TAYTAN OFİS KÖK 45-78-M00314_ESKİ KABAZLI M015_60669845</t>
  </si>
  <si>
    <t>04.07.2021 22:28:00</t>
  </si>
  <si>
    <t>04.07.2021 22:54:03</t>
  </si>
  <si>
    <t>PANCAR KÖK 35-26-M00891_BULGURCA OĞLANANASI M03_2302863</t>
  </si>
  <si>
    <t>04.07.2021 08:16:08</t>
  </si>
  <si>
    <t>04.07.2021 09:03:10</t>
  </si>
  <si>
    <t>L-426 ESKİ GARAJ 35-18-L00426_C c1_5898692</t>
  </si>
  <si>
    <t>04.07.2021 16:22:54</t>
  </si>
  <si>
    <t>04.07.2021 17:45:12</t>
  </si>
  <si>
    <t>ÇANAKÇI KÖK 45-79-M00194_ÇİMENTEPE YENİKÖY M01_67098847</t>
  </si>
  <si>
    <t>04.07.2021 10:45:49</t>
  </si>
  <si>
    <t>04.07.2021 11:13:16</t>
  </si>
  <si>
    <t>HASAN BÜYÜKYOLDAŞ SULAMA GRUBU 35-29-M00277_A_56360446_56360446</t>
  </si>
  <si>
    <t>04.07.2021 21:11:23</t>
  </si>
  <si>
    <t>04.07.2021 21:48:01</t>
  </si>
  <si>
    <t>MENEMEN TR-18 35-28-L00018_953369871_953369871</t>
  </si>
  <si>
    <t>04.07.2021 09:06:52</t>
  </si>
  <si>
    <t>04.07.2021 15:00:04</t>
  </si>
  <si>
    <t>YEŞİLDERE TR 45-74-M00190_45-74-M00190_2355347</t>
  </si>
  <si>
    <t>04.07.2021 13:42:15</t>
  </si>
  <si>
    <t>04.07.2021 14:44:21</t>
  </si>
  <si>
    <t>04.07.2021 10:02:18</t>
  </si>
  <si>
    <t>04.07.2021 10:41:58</t>
  </si>
  <si>
    <t>MEHMET İNCE SULAMA GRUBU 35-27-M00174_DIREK TIPI TRAFO HUCRESI H01_2051630</t>
  </si>
  <si>
    <t>04.07.2021 17:44:44</t>
  </si>
  <si>
    <t>04.07.2021 20:09:27</t>
  </si>
  <si>
    <t>M-2114 35-03-M02114_A_64928616_64928616</t>
  </si>
  <si>
    <t>04.07.2021 18:07:00</t>
  </si>
  <si>
    <t>04.07.2021 18:44:19</t>
  </si>
  <si>
    <t>AĞAÇ İŞLERİ KÖK-2 (M-703) 35-22-M00125_KISIKKÖY(KARTAL) M02_72110742</t>
  </si>
  <si>
    <t>04.07.2021 13:36:06</t>
  </si>
  <si>
    <t>04.07.2021 14:33:00</t>
  </si>
  <si>
    <t>TİRE İM-DM-1 35-29-A00001_YENİÇİFTLİK M18_2312218</t>
  </si>
  <si>
    <t>04.07.2021 10:07:57</t>
  </si>
  <si>
    <t>04.07.2021 11:49:42</t>
  </si>
  <si>
    <t>M-2758 35-03-M02758_910367459_910367459</t>
  </si>
  <si>
    <t>04.07.2021 19:38:43</t>
  </si>
  <si>
    <t>04.07.2021 22:01:00</t>
  </si>
  <si>
    <t>KARABAĞLAR TM 35-01-A00012_TR-A M05_2310482</t>
  </si>
  <si>
    <t>04.07.2021 03:20:26</t>
  </si>
  <si>
    <t>04.07.2021 03:53:12</t>
  </si>
  <si>
    <t>M-626 35-09-M00626_A_56368867_56368867</t>
  </si>
  <si>
    <t>04.07.2021 09:38:10</t>
  </si>
  <si>
    <t>04.07.2021 11:36:28</t>
  </si>
  <si>
    <t>TEPEBOZ TR-3 35-21-L00062_953368875_953368875</t>
  </si>
  <si>
    <t>04.07.2021 21:35:08</t>
  </si>
  <si>
    <t>04.07.2021 22:36:22</t>
  </si>
  <si>
    <t>HACIHALİLLER TR-1 KÖK 45-71-M00066_TARIMSAL SULAMA M03_72238376</t>
  </si>
  <si>
    <t>04.07.2021 14:17:06</t>
  </si>
  <si>
    <t>04.07.2021 18:40:51</t>
  </si>
  <si>
    <t>04.07.2021 03:23:59</t>
  </si>
  <si>
    <t>04.07.2021 04:43:09</t>
  </si>
  <si>
    <t>TİRE DM-2 35-29-M00002_DM-1/23 M16_2312847</t>
  </si>
  <si>
    <t>04.07.2021 17:28:40</t>
  </si>
  <si>
    <t>04.07.2021 18:07:39</t>
  </si>
  <si>
    <t>YEŞİLYURT DM 45-73-M00476_KÖYLER HATTI M04_2086193</t>
  </si>
  <si>
    <t>04.07.2021 13:26:00</t>
  </si>
  <si>
    <t>04.07.2021 16:00:38</t>
  </si>
  <si>
    <t>L-308 35-18-L00308_950456819_950456819</t>
  </si>
  <si>
    <t>04.07.2021 18:49:18</t>
  </si>
  <si>
    <t>04.07.2021 20:34:35</t>
  </si>
  <si>
    <t>BOZDAĞ TR-12 35-15-L00299_950406769_950406769</t>
  </si>
  <si>
    <t>04.07.2021 17:28:15</t>
  </si>
  <si>
    <t>04.07.2021 20:35:16</t>
  </si>
  <si>
    <t>SALİHLİ İM 45-78-A00001_TRF-C L12_48928851</t>
  </si>
  <si>
    <t>04.07.2021 08:51:48</t>
  </si>
  <si>
    <t>04.07.2021 09:24:19</t>
  </si>
  <si>
    <t>M-2902 35-02-M02902_910068179_910068179</t>
  </si>
  <si>
    <t>04.07.2021 14:38:32</t>
  </si>
  <si>
    <t>04.07.2021 18:16:37</t>
  </si>
  <si>
    <t>AVLAŞA TR-1 45-81-M00162__72374342_72374342</t>
  </si>
  <si>
    <t>04.07.2021 20:09:07</t>
  </si>
  <si>
    <t>04.07.2021 22:23:22</t>
  </si>
  <si>
    <t>KAPLANCIK TR-2 35-26-L00094_6264467_56360379_56360379</t>
  </si>
  <si>
    <t>04.07.2021 09:10:59</t>
  </si>
  <si>
    <t>04.07.2021 15:50:50</t>
  </si>
  <si>
    <t>KARABEL KÖK(VİŞNELİ KÖK) 35-26-M01207_DEREKÖY CUMALI M05_66051272</t>
  </si>
  <si>
    <t>04.07.2021 13:47:34</t>
  </si>
  <si>
    <t>04.07.2021 15:49:05</t>
  </si>
  <si>
    <t>ARMAK KÖK 35-26-M00558_BAL-ET M02_65935498</t>
  </si>
  <si>
    <t>04.07.2021 12:54:15</t>
  </si>
  <si>
    <t>04.07.2021 15:24:15</t>
  </si>
  <si>
    <t>MORDOĞAN TR-26 35-21-L00209_966566884_966566884</t>
  </si>
  <si>
    <t>04.07.2021 18:41:24</t>
  </si>
  <si>
    <t>04.07.2021 19:54:16</t>
  </si>
  <si>
    <t>04.07.2021 06:06:00</t>
  </si>
  <si>
    <t>04.07.2021 06:10:53</t>
  </si>
  <si>
    <t>04.07.2021 09:33:00</t>
  </si>
  <si>
    <t>04.07.2021 10:57:12</t>
  </si>
  <si>
    <t>PAYAMLI M-6 35-25-M00162_B_65606058_65606058</t>
  </si>
  <si>
    <t>04.07.2021 00:39:19</t>
  </si>
  <si>
    <t>04.07.2021 01:28:29</t>
  </si>
  <si>
    <t>KARAKURT TR-2 45-76-M00090_A_56388125_56388125</t>
  </si>
  <si>
    <t>04.07.2021 07:37:43</t>
  </si>
  <si>
    <t>04.07.2021 10:44:33</t>
  </si>
  <si>
    <t>TR-17 45-78-L00017_A_56384650_56384650</t>
  </si>
  <si>
    <t>04.07.2021 21:21:23</t>
  </si>
  <si>
    <t>04.07.2021 22:06:46</t>
  </si>
  <si>
    <t>PİYADELER TR-2 45-73-M00167_945663444_945663444</t>
  </si>
  <si>
    <t>04.07.2021 19:09:41</t>
  </si>
  <si>
    <t>04.07.2021 19:43:57</t>
  </si>
  <si>
    <t>TAYTAN OFİS KÖK 45-78-M00314_ESKİ KABAZLI M015_60669733</t>
  </si>
  <si>
    <t>04.07.2021 17:33:41</t>
  </si>
  <si>
    <t>04.07.2021 19:03:21</t>
  </si>
  <si>
    <t>GÜMÜLCELİ KÖK 45-80-M00057_A_56400929_56400929</t>
  </si>
  <si>
    <t>04.07.2021 13:14:48</t>
  </si>
  <si>
    <t>04.07.2021 15:42:03</t>
  </si>
  <si>
    <t>M-2356 35-01-M02356_D_56373898_56373898</t>
  </si>
  <si>
    <t>04.07.2021 16:41:07</t>
  </si>
  <si>
    <t>04.07.2021 17:08:21</t>
  </si>
  <si>
    <t>TR-2/47-A 45-72-L00082_45-72-L00082_2348226</t>
  </si>
  <si>
    <t>04.07.2021 10:17:02</t>
  </si>
  <si>
    <t>04.07.2021 12:16:41</t>
  </si>
  <si>
    <t>YENMİŞ KÖK 35-27-M00366_HatBaşıAyırıcı_54692210 M01_54692210</t>
  </si>
  <si>
    <t>04.07.2021 11:53:04</t>
  </si>
  <si>
    <t>04.07.2021 18:40:45</t>
  </si>
  <si>
    <t>L-279 ERDİL SİTESİ 35-18-L00279_950438671_950438671</t>
  </si>
  <si>
    <t>04.07.2021 11:47:49</t>
  </si>
  <si>
    <t>04.07.2021 13:13:27</t>
  </si>
  <si>
    <t>DM-3/06 45-71-M00072_953217577_953217577</t>
  </si>
  <si>
    <t>04.07.2021 21:49:40</t>
  </si>
  <si>
    <t>04.07.2021 23:05:29</t>
  </si>
  <si>
    <t>KULA İM 45-77-A00001_KONURCA M01_2049499</t>
  </si>
  <si>
    <t>04.07.2021 15:06:54</t>
  </si>
  <si>
    <t>04.07.2021 15:14:49</t>
  </si>
  <si>
    <t>AKHİSAR TM 45-72-A00006_TR-D M14_2313123</t>
  </si>
  <si>
    <t>04.07.2021 11:08:48</t>
  </si>
  <si>
    <t>04.07.2021 11:37:58</t>
  </si>
  <si>
    <t>04.07.2021 21:52:00</t>
  </si>
  <si>
    <t>04.07.2021 22:25:00</t>
  </si>
  <si>
    <t>04.07.2021 09:21:19</t>
  </si>
  <si>
    <t>04.07.2021 10:56:56</t>
  </si>
  <si>
    <t>GÜZELHİSAR TR-2 35-17-M00168_950314971_950314971</t>
  </si>
  <si>
    <t>04.07.2021 22:45:13</t>
  </si>
  <si>
    <t>07.07.2021 13:26:01</t>
  </si>
  <si>
    <t>DM-7/21 35-28-M00966_C C1b_5762354</t>
  </si>
  <si>
    <t>04.07.2021 08:15:00</t>
  </si>
  <si>
    <t>04.07.2021 10:45:19</t>
  </si>
  <si>
    <t>ÇAMLICA KÖK 45-81-M00048_ÇERİPAŞA M02_71996192</t>
  </si>
  <si>
    <t>04.07.2021 07:48:00</t>
  </si>
  <si>
    <t>04.07.2021 08:18:20</t>
  </si>
  <si>
    <t>L-279 ERDİL SİTESİ 35-18-L00279_950463324_950463324</t>
  </si>
  <si>
    <t>04.07.2021 12:04:31</t>
  </si>
  <si>
    <t>04.07.2021 14:52:20</t>
  </si>
  <si>
    <t>04.07.2021 16:48:57</t>
  </si>
  <si>
    <t>04.07.2021 17:53:45</t>
  </si>
  <si>
    <t>M-910 35-09-M00910_913897125_913897125</t>
  </si>
  <si>
    <t>04.07.2021 13:41:50</t>
  </si>
  <si>
    <t>04.07.2021 16:29:44</t>
  </si>
  <si>
    <t>SOMA DM-3 45-82-M00025_TR-16/4 M03_60210159</t>
  </si>
  <si>
    <t>04.07.2021 11:30:58</t>
  </si>
  <si>
    <t>04.07.2021 12:39:00</t>
  </si>
  <si>
    <t>M-650 35-02-M00650_M-652 M02_2325058</t>
  </si>
  <si>
    <t>04.07.2021 09:13:33</t>
  </si>
  <si>
    <t>04.07.2021 16:55:14</t>
  </si>
  <si>
    <t>MEHMET TÜRK TR 35-27-M00510_DIREK TIPI TRAFO HUCRESI H01_2051173</t>
  </si>
  <si>
    <t>04.07.2021 11:46:16</t>
  </si>
  <si>
    <t>04.07.2021 17:25:09</t>
  </si>
  <si>
    <t>SAZOBA TR-3 45-72-M00455_956487858_956487858</t>
  </si>
  <si>
    <t>04.07.2021 12:37:07</t>
  </si>
  <si>
    <t>04.07.2021 19:34:44</t>
  </si>
  <si>
    <t>HACIİSA TR-1 45-83-L00282_955157243_955157243</t>
  </si>
  <si>
    <t>04.07.2021 10:19:00</t>
  </si>
  <si>
    <t>04.07.2021 12:21:34</t>
  </si>
  <si>
    <t>KİLLİK TR-2 KÖK 45-73-M00343_KİLLİK MERKEZ TR-4 M02_2309304</t>
  </si>
  <si>
    <t>04.07.2021 13:19:38</t>
  </si>
  <si>
    <t>04.07.2021 14:04:38</t>
  </si>
  <si>
    <t>GÜMÜŞÇAY KÖK 45-73-M00477_AYDOĞDU M02_2056795</t>
  </si>
  <si>
    <t>04.07.2021 17:38:06</t>
  </si>
  <si>
    <t>04.07.2021 18:20:09</t>
  </si>
  <si>
    <t>BERGAMA İM-1 35-16-A00001_ŞEHİR-4 L16_2091608</t>
  </si>
  <si>
    <t>04.07.2021 06:54:12</t>
  </si>
  <si>
    <t>04.07.2021 07:01:00</t>
  </si>
  <si>
    <t>TR-122 ZEYTİNALANI 35-19-L00122_956671671_956671671</t>
  </si>
  <si>
    <t>04.07.2021 11:34:21</t>
  </si>
  <si>
    <t>04.07.2021 13:25:00</t>
  </si>
  <si>
    <t>DM-2/36 45-71-M00168_A_56405353_56405353</t>
  </si>
  <si>
    <t>04.07.2021 01:48:55</t>
  </si>
  <si>
    <t>04.07.2021 03:26:00</t>
  </si>
  <si>
    <t>HALİLBEYLİ TR-2 35-27-M01051_99171998_99171998</t>
  </si>
  <si>
    <t>04.07.2021 09:26:58</t>
  </si>
  <si>
    <t>04.07.2021 13:10:32</t>
  </si>
  <si>
    <t>04.07.2021 07:44:00</t>
  </si>
  <si>
    <t>04.07.2021 08:46:25</t>
  </si>
  <si>
    <t>SELÇUK İM/DM 35-13-A00004_BELEVİ (ARSLANLAR-2) M13_65986278</t>
  </si>
  <si>
    <t>04.07.2021 13:53:28</t>
  </si>
  <si>
    <t>04.07.2021 17:55:31</t>
  </si>
  <si>
    <t>GÖRECE TR-3 35-22-M00127_955294420_955294420</t>
  </si>
  <si>
    <t>04.07.2021 08:42:52</t>
  </si>
  <si>
    <t>04.07.2021 13:34:54</t>
  </si>
  <si>
    <t>04.07.2021 22:15:10</t>
  </si>
  <si>
    <t>04.07.2021 23:12:10</t>
  </si>
  <si>
    <t>ÖDEMİŞ İM 35-15-A00001_ŞEHİR-2 L27_2062533</t>
  </si>
  <si>
    <t>04.07.2021 10:46:08</t>
  </si>
  <si>
    <t>04.07.2021 11:42:34</t>
  </si>
  <si>
    <t>YENİ ÇİFTLİK TR-3 35-32-L00079_A_56390062_56390062</t>
  </si>
  <si>
    <t>04.07.2021 14:37:58</t>
  </si>
  <si>
    <t>04.07.2021 15:48:58</t>
  </si>
  <si>
    <t>ÇUKURALTI M-11 35-25-M00057_955269087_955269087</t>
  </si>
  <si>
    <t>04.07.2021 14:03:16</t>
  </si>
  <si>
    <t>04.07.2021 17:56:54</t>
  </si>
  <si>
    <t>YENİ LİMAN TR-2 35-21-L00051_ H_49790890</t>
  </si>
  <si>
    <t>04.07.2021 16:10:50</t>
  </si>
  <si>
    <t>04.07.2021 17:21:33</t>
  </si>
  <si>
    <t>OĞLANANASI TR-3 35-22-M00257_955257001_955257001</t>
  </si>
  <si>
    <t>04.07.2021 02:17:50</t>
  </si>
  <si>
    <t>04.07.2021 02:49:07</t>
  </si>
  <si>
    <t>04.07.2021 09:28:41</t>
  </si>
  <si>
    <t>04.07.2021 17:24:01</t>
  </si>
  <si>
    <t>KARAOĞLANLI TR-1 45-78-M00350_DIREK TIPI TRAFO HUCRESI H01_2070633</t>
  </si>
  <si>
    <t>04.07.2021 07:12:12</t>
  </si>
  <si>
    <t>04.07.2021 09:20:55</t>
  </si>
  <si>
    <t>ARMUTLU DM-2/TR-34 35-27-L00347_98811654_98811654</t>
  </si>
  <si>
    <t>04.07.2021 12:22:27</t>
  </si>
  <si>
    <t>04.07.2021 14:31:31</t>
  </si>
  <si>
    <t>TR-2/46 45-72-L00046_B_56392714_56392714</t>
  </si>
  <si>
    <t>04.07.2021 17:04:00</t>
  </si>
  <si>
    <t>04.07.2021 18:16:42</t>
  </si>
  <si>
    <t>SALİHLİ İM 45-78-A00001_ŞEHİR-2 L08_48928855</t>
  </si>
  <si>
    <t>04.07.2021 09:26:45</t>
  </si>
  <si>
    <t>04.07.2021 10:11:34</t>
  </si>
  <si>
    <t>SİNANCILAR KÖYÜ TR-2 35-27-L00260_DIREK TIPI TRAFO HUCRESI H01_2055080</t>
  </si>
  <si>
    <t>04.07.2021 17:46:00</t>
  </si>
  <si>
    <t>04.07.2021 20:33:50</t>
  </si>
  <si>
    <t>ARSLANLAR TM 35-26-A00004_SUBAŞI M19_2307691</t>
  </si>
  <si>
    <t>04.07.2021 03:01:18</t>
  </si>
  <si>
    <t>04.07.2021 03:34:45</t>
  </si>
  <si>
    <t>K-4042 35-02-K04042_910027026_910027026</t>
  </si>
  <si>
    <t>04.07.2021 18:31:16</t>
  </si>
  <si>
    <t>04.07.2021 20:14:43</t>
  </si>
  <si>
    <t>BARAJ KÖK 35-17-M00461_HatBaşıAyırıcı_65631794 M01_65631794</t>
  </si>
  <si>
    <t>04.07.2021 08:32:23</t>
  </si>
  <si>
    <t>04.07.2021 10:18:58</t>
  </si>
  <si>
    <t>04.07.2021 09:08:00</t>
  </si>
  <si>
    <t>04.07.2021 09:21:57</t>
  </si>
  <si>
    <t>04.07.2021 17:12:03</t>
  </si>
  <si>
    <t>04.07.2021 19:42:57</t>
  </si>
  <si>
    <t>BELEVİ İM 35-13-A00002_BELEVİ ŞEHİR-2 L04_2313341</t>
  </si>
  <si>
    <t>04.07.2021 05:40:57</t>
  </si>
  <si>
    <t>04.07.2021 06:32:26</t>
  </si>
  <si>
    <t>TR-30 35-15-M00030_48860296_56371391_56371391</t>
  </si>
  <si>
    <t>04.07.2021 08:46:00</t>
  </si>
  <si>
    <t>04.07.2021 10:34:23</t>
  </si>
  <si>
    <t>DM02/TR18 BELEDİYE ÖNÜ 45-73-M00012_DM-2/19 M02_66932990</t>
  </si>
  <si>
    <t>04.07.2021 09:40:08</t>
  </si>
  <si>
    <t>04.07.2021 10:03:21</t>
  </si>
  <si>
    <t>GÖRDES DM 45-75-M00050_KÜREKÇİ M09_2083715</t>
  </si>
  <si>
    <t>04.07.2021 07:55:08</t>
  </si>
  <si>
    <t>04.07.2021 07:55:28</t>
  </si>
  <si>
    <t>DUMANLAR KÖK 45-81-M00044_HatBaşıAyırıcı_73215675 M03_73215675</t>
  </si>
  <si>
    <t>04.07.2021 14:33:51</t>
  </si>
  <si>
    <t>04.07.2021 14:56:58</t>
  </si>
  <si>
    <t>YUKARI EMLAKDERE TR-1 45-71-M01032_B_56399621_56399621</t>
  </si>
  <si>
    <t>04.07.2021 15:32:45</t>
  </si>
  <si>
    <t>05.07.2021 04:35:42</t>
  </si>
  <si>
    <t>04.07.2021 20:00:11</t>
  </si>
  <si>
    <t>04.07.2021 23:47:30</t>
  </si>
  <si>
    <t>AZİZTEPE TR-1 45-73-M00214_A_56391476_56391476</t>
  </si>
  <si>
    <t>04.07.2021 11:35:31</t>
  </si>
  <si>
    <t>TORUNLU TR-1 45-78-M01079_45-78-M01079_2373902</t>
  </si>
  <si>
    <t>04.07.2021 13:46:50</t>
  </si>
  <si>
    <t>04.07.2021 14:37:40</t>
  </si>
  <si>
    <t>DM-3/25 (MUTLU MAH. MUHTARLIK) 45-71-M00076_D_60985030_60985030</t>
  </si>
  <si>
    <t>04.07.2021 13:53:16</t>
  </si>
  <si>
    <t>04.07.2021 15:12:27</t>
  </si>
  <si>
    <t>TR-96 35-26-M00096_6413510_56358722_56358722</t>
  </si>
  <si>
    <t>04.07.2021 12:49:49</t>
  </si>
  <si>
    <t>04.07.2021 13:25:13</t>
  </si>
  <si>
    <t>AĞAÇ İŞLERİ KÖK-2 (M-703) 35-22-M00125_KISIKKÖY(KARTAL) M02_72110798</t>
  </si>
  <si>
    <t>04.07.2021 06:51:51</t>
  </si>
  <si>
    <t>04.07.2021 08:42:56</t>
  </si>
  <si>
    <t>04.07.2021 09:32:25</t>
  </si>
  <si>
    <t>04.07.2021 17:53:24</t>
  </si>
  <si>
    <t>SARIGÖL TR-10 45-79-M00010_949731434_949731434</t>
  </si>
  <si>
    <t>04.07.2021 18:27:14</t>
  </si>
  <si>
    <t>04.07.2021 19:40:27</t>
  </si>
  <si>
    <t>URGANLI TR-4 45-83-M00554_MERA M03_2103479</t>
  </si>
  <si>
    <t>04.07.2021 19:23:19</t>
  </si>
  <si>
    <t>04.07.2021 21:09:32</t>
  </si>
  <si>
    <t>MAHMUTLAR TR-2 35-29-L00119_A_56361310_56361310</t>
  </si>
  <si>
    <t>04.07.2021 15:26:56</t>
  </si>
  <si>
    <t>04.07.2021 21:04:17</t>
  </si>
  <si>
    <t>ALÇUK TM 35-17-A00001_MENEMEN-2 M28_2307838</t>
  </si>
  <si>
    <t>04.07.2021 04:58:38</t>
  </si>
  <si>
    <t>04.07.2021 05:10:00</t>
  </si>
  <si>
    <t>04.07.2021 17:07:13</t>
  </si>
  <si>
    <t>04.07.2021 19:12:30</t>
  </si>
  <si>
    <t>M-396 35-09-M00396_97712031_97712031</t>
  </si>
  <si>
    <t>04.07.2021 17:32:19</t>
  </si>
  <si>
    <t>04.07.2021 18:46:39</t>
  </si>
  <si>
    <t>DM-2/45 35-26-M00842_95000094299_95000094299</t>
  </si>
  <si>
    <t>04.07.2021 12:41:57</t>
  </si>
  <si>
    <t>04.07.2021 14:10:16</t>
  </si>
  <si>
    <t>M-2200 BELENBAŞI TR-2 35-03-M02200_910550542_910550542</t>
  </si>
  <si>
    <t>04.07.2021 11:38:49</t>
  </si>
  <si>
    <t>04.07.2021 13:30:46</t>
  </si>
  <si>
    <t>04.07.2021 15:35:31</t>
  </si>
  <si>
    <t>04.07.2021 16:52:40</t>
  </si>
  <si>
    <t>YELKİ TR-13 (M-2424) 35-10-M02424_F F01b_5840932</t>
  </si>
  <si>
    <t>04.07.2021 12:07:43</t>
  </si>
  <si>
    <t>04.07.2021 15:18:41</t>
  </si>
  <si>
    <t>KUŞÇULAR DM 35-19-M00461_ALAÇATI-1 ÇIKIŞ M02_46998946</t>
  </si>
  <si>
    <t>04.07.2021 22:35:19</t>
  </si>
  <si>
    <t>05.07.2021 00:05:38</t>
  </si>
  <si>
    <t>TR-112 35-16-L00112_47584359_56352796_56352796</t>
  </si>
  <si>
    <t>04.07.2021 09:03:53</t>
  </si>
  <si>
    <t>04.07.2021 11:57:40</t>
  </si>
  <si>
    <t>L-438 35-18-L00438_950448965_950448965</t>
  </si>
  <si>
    <t>04.07.2021 16:03:21</t>
  </si>
  <si>
    <t>04.07.2021 17:58:50</t>
  </si>
  <si>
    <t>ARSLANLAR TM 35-26-A00004_TORBALI M20_2057966</t>
  </si>
  <si>
    <t>04.07.2021 00:39:38</t>
  </si>
  <si>
    <t>04.07.2021 01:28:28</t>
  </si>
  <si>
    <t>04.07.2021 19:49:08</t>
  </si>
  <si>
    <t>04.07.2021 21:01:03</t>
  </si>
  <si>
    <t>IŞIKLAR TM 35-02-A00006_BOĞAZİÇİ-1 M04_2307645</t>
  </si>
  <si>
    <t>04.07.2021 14:04:34</t>
  </si>
  <si>
    <t>04.07.2021 15:18:30</t>
  </si>
  <si>
    <t>ALAŞEHİR TR-80 45-73-M00080_B_56403663_56403663</t>
  </si>
  <si>
    <t>04.07.2021 19:32:56</t>
  </si>
  <si>
    <t>04.07.2021 20:36:39</t>
  </si>
  <si>
    <t>ÇİFTLİKDERE TR-3 45-73-M00548_A_56390957_56390957</t>
  </si>
  <si>
    <t>04.07.2021 10:31:00</t>
  </si>
  <si>
    <t>04.07.2021 12:59:40</t>
  </si>
  <si>
    <t>DM-1/60 35-29-M00060_48365509_56361128_56361128</t>
  </si>
  <si>
    <t>04.07.2021 00:45:03</t>
  </si>
  <si>
    <t>04.07.2021 02:47:01</t>
  </si>
  <si>
    <t>GİRELLİ TR-1 45-73-M00758_A_56390510_56390510</t>
  </si>
  <si>
    <t>04.07.2021 07:27:24</t>
  </si>
  <si>
    <t>04.07.2021 09:47:08</t>
  </si>
  <si>
    <t>KESİKKÖY DM 35-28-M00309_KESİKKÖY-2 (PANAZTEPE DM) M02_2323288</t>
  </si>
  <si>
    <t>04.07.2021 10:00:57</t>
  </si>
  <si>
    <t>04.07.2021 11:25:42</t>
  </si>
  <si>
    <t>SART TR-3 45-78-M00175_45-78-M00175_2355226</t>
  </si>
  <si>
    <t>04.07.2021 06:35:37</t>
  </si>
  <si>
    <t>04.07.2021 11:08:55</t>
  </si>
  <si>
    <t>BOZKÖY TARIMSAL SULAMA TR-3 35-16-M00223_35-16-M00223_2361321</t>
  </si>
  <si>
    <t>04.07.2021 14:56:22</t>
  </si>
  <si>
    <t>04.07.2021 17:52:50</t>
  </si>
  <si>
    <t>M-442 35-02-M00442_M-480 M02_2098975</t>
  </si>
  <si>
    <t>04.07.2021 13:40:00</t>
  </si>
  <si>
    <t>04.07.2021 14:06:22</t>
  </si>
  <si>
    <t>ZEYTİNDAĞ TR-1 35-16-M00003_953339804_953339804</t>
  </si>
  <si>
    <t>04.07.2021 10:07:01</t>
  </si>
  <si>
    <t>04.07.2021 13:54:20</t>
  </si>
  <si>
    <t>BOZDAĞ TR-7 35-15-L00290_950401189_950401189</t>
  </si>
  <si>
    <t>04.07.2021 16:15:26</t>
  </si>
  <si>
    <t>04.07.2021 18:08:36</t>
  </si>
  <si>
    <t>DEMİRKÖPRÜ TM 45-78-A00005_KULA M05_2329518</t>
  </si>
  <si>
    <t>04.07.2021 17:27:41</t>
  </si>
  <si>
    <t>04.07.2021 17:38:44</t>
  </si>
  <si>
    <t>EMİRALEM TR-18 KÖK 35-28-M00239_EMİRALEM TR-15 M04_66567534</t>
  </si>
  <si>
    <t>04.07.2021 09:15:08</t>
  </si>
  <si>
    <t>04.07.2021 17:17:42</t>
  </si>
  <si>
    <t>04.07.2021 11:25:08</t>
  </si>
  <si>
    <t>04.07.2021 11:25:48</t>
  </si>
  <si>
    <t>TR-25 35-19-L00025_956670544_956670544</t>
  </si>
  <si>
    <t>04.07.2021 16:45:00</t>
  </si>
  <si>
    <t>04.07.2021 17:46:46</t>
  </si>
  <si>
    <t>ÖVEÇLİ KÖK 45-76-L00002_JANDARMA ALAYI-İSMAİL TÜZEL VERİCİLER L02_72215242</t>
  </si>
  <si>
    <t>04.07.2021 00:43:58</t>
  </si>
  <si>
    <t>04.07.2021 01:26:27</t>
  </si>
  <si>
    <t>TR-41 KÖK 45-78-L00041_KURŞUNLU BANYOLARI L07_65890245</t>
  </si>
  <si>
    <t>04.07.2021 08:31:39</t>
  </si>
  <si>
    <t>04.07.2021 10:13:21</t>
  </si>
  <si>
    <t>_B_56352057_56352057</t>
  </si>
  <si>
    <t>04.07.2021 15:56:48</t>
  </si>
  <si>
    <t>04.07.2021 19:30:18</t>
  </si>
  <si>
    <t>L-25 35-14-L00025_956658894_956658894</t>
  </si>
  <si>
    <t>04.07.2021 12:01:37</t>
  </si>
  <si>
    <t>04.07.2021 13:53:08</t>
  </si>
  <si>
    <t>04.07.2021 06:06:16</t>
  </si>
  <si>
    <t>04.07.2021 07:16:36</t>
  </si>
  <si>
    <t>KARAGÖZLER TR-2 45-72-M00265_A_56406371_56406371</t>
  </si>
  <si>
    <t>04.07.2021 10:03:10</t>
  </si>
  <si>
    <t>04.07.2021 13:50:03</t>
  </si>
  <si>
    <t>L-177 35-18-L00177_A_56372870_56372870</t>
  </si>
  <si>
    <t>04.07.2021 19:37:22</t>
  </si>
  <si>
    <t>04.07.2021 21:50:59</t>
  </si>
  <si>
    <t>MEHMET AVCI 35-24-M00213_35-24-M00213_2350596</t>
  </si>
  <si>
    <t>04.07.2021 20:35:37</t>
  </si>
  <si>
    <t>04.07.2021 22:10:23</t>
  </si>
  <si>
    <t>M-275 35-02-M00275_99890598_99890598</t>
  </si>
  <si>
    <t>04.07.2021 09:56:29</t>
  </si>
  <si>
    <t>04.07.2021 10:40:50</t>
  </si>
  <si>
    <t>04.07.2021 06:35:00</t>
  </si>
  <si>
    <t>04.07.2021 07:39:26</t>
  </si>
  <si>
    <t>04.07.2021 07:36:48</t>
  </si>
  <si>
    <t>04.07.2021 07:37:28</t>
  </si>
  <si>
    <t>DM-4/TR-15 (ESKİ TR-14) 35-26-M00014_35-26-M00014_42460444</t>
  </si>
  <si>
    <t>04.07.2021 22:44:00</t>
  </si>
  <si>
    <t>04.07.2021 23:35:11</t>
  </si>
  <si>
    <t>K-1667 35-02-K01667_913190387_913190387</t>
  </si>
  <si>
    <t>04.07.2021 14:50:57</t>
  </si>
  <si>
    <t>04.07.2021 16:28:19</t>
  </si>
  <si>
    <t>ZEYTİNDAĞ GALİP GEÇİDİ SULAMA TR 35-16-M00180_A_56396457_56396457</t>
  </si>
  <si>
    <t>04.07.2021 09:37:15</t>
  </si>
  <si>
    <t>04.07.2021 13:12:35</t>
  </si>
  <si>
    <t>KOYUNDERE DM 35-28-M00165_KOYUNDERE TR-13 M05_66524558</t>
  </si>
  <si>
    <t>04.07.2021 07:57:08</t>
  </si>
  <si>
    <t>04.07.2021 08:15:01</t>
  </si>
  <si>
    <t>04.07.2021 10:16:39</t>
  </si>
  <si>
    <t>04.07.2021 13:28:00</t>
  </si>
  <si>
    <t>K-772 35-01-K00772_C_56355990_56355990</t>
  </si>
  <si>
    <t>04.07.2021 08:55:07</t>
  </si>
  <si>
    <t>04.07.2021 13:29:39</t>
  </si>
  <si>
    <t>HACIHALİLLER TR-1 KÖK 45-71-M00066_43141094_56393388_56393388</t>
  </si>
  <si>
    <t>04.07.2021 18:57:00</t>
  </si>
  <si>
    <t>05.07.2021 18:16:16</t>
  </si>
  <si>
    <t>BALIKLIOVA TR-2 35-19-L00272_956669183_956669183</t>
  </si>
  <si>
    <t>04.07.2021 09:39:39</t>
  </si>
  <si>
    <t>04.07.2021 13:03:13</t>
  </si>
  <si>
    <t>EMİRALEM TR-21 35-28-M00093_953394450_953394450</t>
  </si>
  <si>
    <t>04.07.2021 19:07:12</t>
  </si>
  <si>
    <t>04.07.2021 20:32:45</t>
  </si>
  <si>
    <t>KULA İM 45-77-A00001_BAŞI BÜYÜK L14_2049995</t>
  </si>
  <si>
    <t>04.07.2021 12:42:54</t>
  </si>
  <si>
    <t>04.07.2021 12:47:54</t>
  </si>
  <si>
    <t>04.07.2021 13:24:00</t>
  </si>
  <si>
    <t>04.07.2021 16:05:03</t>
  </si>
  <si>
    <t>K-1685 35-01-K01685_A_56366132_56366132</t>
  </si>
  <si>
    <t>04.07.2021 10:51:08</t>
  </si>
  <si>
    <t>04.07.2021 11:52:32</t>
  </si>
  <si>
    <t>M-531 KAVAKLIDERE KÖK 35-02-M00531_M-530 / M529 M11_72200151</t>
  </si>
  <si>
    <t>04.07.2021 08:19:19</t>
  </si>
  <si>
    <t>04.07.2021 09:25:55</t>
  </si>
  <si>
    <t>04.07.2021 10:21:01</t>
  </si>
  <si>
    <t>ÇANDARLI TATİL KÖYÜ KÖK-12 35-30-M00087_TATİL KÖYÜ1-2 M02_2334669</t>
  </si>
  <si>
    <t>04.07.2021 17:44:28</t>
  </si>
  <si>
    <t>04.07.2021 18:22:57</t>
  </si>
  <si>
    <t>04.07.2021 06:28:08</t>
  </si>
  <si>
    <t>04.07.2021 09:40:41</t>
  </si>
  <si>
    <t>SULTAN DM 35-25-M00121_MOBİL-ZİNDANCIK M05_72117321</t>
  </si>
  <si>
    <t>04.07.2021 08:27:37</t>
  </si>
  <si>
    <t>04.07.2021 09:49:59</t>
  </si>
  <si>
    <t>04.07.2021 14:28:00</t>
  </si>
  <si>
    <t>04.07.2021 15:18:07</t>
  </si>
  <si>
    <t>YENİKÖY TR-1 35-22-M00276_955255663_955255663</t>
  </si>
  <si>
    <t>04.07.2021 21:50:24</t>
  </si>
  <si>
    <t>04.07.2021 23:07:29</t>
  </si>
  <si>
    <t>04.07.2021 01:50:08</t>
  </si>
  <si>
    <t>04.07.2021 02:35:50</t>
  </si>
  <si>
    <t>ÖREN TOPRAK SU KÖK 35-27-M00760_ TR TABAN_76459878</t>
  </si>
  <si>
    <t>04.07.2021 08:01:48</t>
  </si>
  <si>
    <t>04.07.2021 10:20:14</t>
  </si>
  <si>
    <t>KAYMAKÇI TR-27 35-15-L00237_950406043_950406043</t>
  </si>
  <si>
    <t>04.07.2021 16:40:25</t>
  </si>
  <si>
    <t>04.07.2021 19:32:02</t>
  </si>
  <si>
    <t>HACIMUSA TR-1 45-80-M00128_A_56392513_56392513</t>
  </si>
  <si>
    <t>04.07.2021 11:32:27</t>
  </si>
  <si>
    <t>04.07.2021 12:35:18</t>
  </si>
  <si>
    <t>FATMA ŞENER SULAMA GRUBU TR 35-27-M00355_DIREK TIPI TRAFO HUCRESI H01_2049439</t>
  </si>
  <si>
    <t>04.07.2021 07:37:12</t>
  </si>
  <si>
    <t>04.07.2021 09:36:32</t>
  </si>
  <si>
    <t>DİNDARLI KÖK TR-3 KAKLIK 45-79-M00395_KIZILÇUKUR GÜNYAKA KARACAALİ BEYHARMAN M06_72035371</t>
  </si>
  <si>
    <t>04.07.2021 18:28:31</t>
  </si>
  <si>
    <t>04.07.2021 18:29:01</t>
  </si>
  <si>
    <t>GÖKKAYA TR-3 45-84-L00020_955183254_955183254</t>
  </si>
  <si>
    <t>04.07.2021 13:13:05</t>
  </si>
  <si>
    <t>04.07.2021 15:52:14</t>
  </si>
  <si>
    <t>04.07.2021 09:00:30</t>
  </si>
  <si>
    <t>04.07.2021 09:24:09</t>
  </si>
  <si>
    <t>MORDOĞAN TR-41 35-21-L00164_953367131_953367131</t>
  </si>
  <si>
    <t>04.07.2021 09:41:57</t>
  </si>
  <si>
    <t>04.07.2021 13:05:35</t>
  </si>
  <si>
    <t>DM-12/TR-1 45-72-L00062_TR-2/52 L010_66452634</t>
  </si>
  <si>
    <t>04.07.2021 12:31:07</t>
  </si>
  <si>
    <t>04.07.2021 13:36:17</t>
  </si>
  <si>
    <t>_48122678_56387200_56387200</t>
  </si>
  <si>
    <t>04.07.2021 10:01:54</t>
  </si>
  <si>
    <t>04.07.2021 17:22:54</t>
  </si>
  <si>
    <t>TR-155 35-15-L00155_950373056_950373056</t>
  </si>
  <si>
    <t>04.07.2021 21:53:04</t>
  </si>
  <si>
    <t>04.07.2021 23:25:04</t>
  </si>
  <si>
    <t>PİYADELER TR-254 TARIMSAL SULAMA 45-73-M00937_45-73-M00937_2356137</t>
  </si>
  <si>
    <t>04.07.2021 12:35:05</t>
  </si>
  <si>
    <t>04.07.2021 16:06:22</t>
  </si>
  <si>
    <t>04.07.2021 14:17:34</t>
  </si>
  <si>
    <t>04.07.2021 18:02:58</t>
  </si>
  <si>
    <t>TİRE İM-DM-1 35-29-A00001_BOYNUYOĞUN L04_2312348</t>
  </si>
  <si>
    <t>04.07.2021 10:03:28</t>
  </si>
  <si>
    <t>04.07.2021 10:56:54</t>
  </si>
  <si>
    <t>K-4505 35-04-K04505_913619808_913619808</t>
  </si>
  <si>
    <t>04.07.2021 18:59:03</t>
  </si>
  <si>
    <t>04.07.2021 21:19:12</t>
  </si>
  <si>
    <t>ASARLIK TR-1 35-28-M00167_953376821_953376821</t>
  </si>
  <si>
    <t>04.07.2021 09:16:47</t>
  </si>
  <si>
    <t>04.07.2021 14:42:21</t>
  </si>
  <si>
    <t>04.07.2021 15:06:00</t>
  </si>
  <si>
    <t>04.07.2021 16:45:01</t>
  </si>
  <si>
    <t>04.07.2021 11:32:04</t>
  </si>
  <si>
    <t>04.07.2021 11:37:28</t>
  </si>
  <si>
    <t>TAŞKUYUCAK TR-1 45-85-L00171_DIREK TIPI TRAFO HUCRESI H01_2086598</t>
  </si>
  <si>
    <t>04.07.2021 09:02:57</t>
  </si>
  <si>
    <t>04.07.2021 17:14:13</t>
  </si>
  <si>
    <t>DM-20/13 (ÇAPRA KABİN) 45-71-M00272_953244809_953244809</t>
  </si>
  <si>
    <t>04.07.2021 10:27:56</t>
  </si>
  <si>
    <t>04.07.2021 12:09:25</t>
  </si>
  <si>
    <t>04.07.2021 08:21:57</t>
  </si>
  <si>
    <t>04.07.2021 11:00:20</t>
  </si>
  <si>
    <t>MURADİYE TR-3 45-71-M02147__72374696_72374696</t>
  </si>
  <si>
    <t>04.07.2021 15:21:32</t>
  </si>
  <si>
    <t>05.07.2021 01:27:03</t>
  </si>
  <si>
    <t>04.07.2021 00:01:48</t>
  </si>
  <si>
    <t>04.07.2021 03:34:07</t>
  </si>
  <si>
    <t>ÇAPAK KÖK 35-26-M00435_KARAKUYU M02_66033275</t>
  </si>
  <si>
    <t>04.07.2021 07:49:58</t>
  </si>
  <si>
    <t>04.07.2021 08:42:45</t>
  </si>
  <si>
    <t>04.07.2021 17:05:49</t>
  </si>
  <si>
    <t>04.07.2021 17:12:42</t>
  </si>
  <si>
    <t>K-1030 35-08-K01030_911442032_911442032</t>
  </si>
  <si>
    <t>04.07.2021 20:54:48</t>
  </si>
  <si>
    <t>04.07.2021 22:26:45</t>
  </si>
  <si>
    <t>TR-8 35-27-M00008_99140241_99140241</t>
  </si>
  <si>
    <t>04.07.2021 16:18:04</t>
  </si>
  <si>
    <t>04.07.2021 21:53:08</t>
  </si>
  <si>
    <t>TAYTAN OFİS KÖK 45-78-M00314_HatBaşıAyırıcı_53140316 M015_53140316</t>
  </si>
  <si>
    <t>04.07.2021 20:57:57</t>
  </si>
  <si>
    <t>04.07.2021 22:49:31</t>
  </si>
  <si>
    <t>ÖDEMİŞ İM 35-15-A00001_ESKİ OVAKENT L40_2310689</t>
  </si>
  <si>
    <t>04.07.2021 11:39:17</t>
  </si>
  <si>
    <t>04.07.2021 12:55:30</t>
  </si>
  <si>
    <t>YENİ FOÇA TR-29 35-23-M00029_950419692_950419692</t>
  </si>
  <si>
    <t>04.07.2021 19:19:48</t>
  </si>
  <si>
    <t>04.07.2021 20:04:48</t>
  </si>
  <si>
    <t>K-3093 35-02-K03093_35-02-K03093_2360870</t>
  </si>
  <si>
    <t>04.07.2021 14:26:41</t>
  </si>
  <si>
    <t>04.07.2021 15:04:49</t>
  </si>
  <si>
    <t>KURUCUOVA TR-8 35-15-L00249_C_56361948_56361948</t>
  </si>
  <si>
    <t>04.07.2021 11:13:27</t>
  </si>
  <si>
    <t>04.07.2021 14:58:57</t>
  </si>
  <si>
    <t>KARAOĞLANLI TR-1 KÖK 45-71-M00091_ŞEHİR İÇİ ÇIKIŞ M02_61195438</t>
  </si>
  <si>
    <t>04.07.2021 16:21:19</t>
  </si>
  <si>
    <t>04.07.2021 18:16:08</t>
  </si>
  <si>
    <t>ALİ ÖRÜMLÜ TR-1 SULAMA 45-71-M01165_DIREK TIPI TRAFO HUCRESI H01_2081577</t>
  </si>
  <si>
    <t>04.07.2021 13:52:46</t>
  </si>
  <si>
    <t>04.07.2021 17:36:09</t>
  </si>
  <si>
    <t>TİRE İM-DM-1 35-29-A00001_DEREBAŞI M25_2313894</t>
  </si>
  <si>
    <t>04.07.2021 10:06:26</t>
  </si>
  <si>
    <t>04.07.2021 10:58:50</t>
  </si>
  <si>
    <t>OKLUİSA KÖK 45-81-M00046_HatBaşıAyırıcı_53135426 M03_53135426</t>
  </si>
  <si>
    <t>04.07.2021 17:47:10</t>
  </si>
  <si>
    <t>04.07.2021 20:11:39</t>
  </si>
  <si>
    <t>ARSLANLAR TM 35-26-A00004_BEŞİKÇİOĞLU M21_2057965</t>
  </si>
  <si>
    <t>04.07.2021 03:21:29</t>
  </si>
  <si>
    <t>04.07.2021 05:57:00</t>
  </si>
  <si>
    <t>ASLANLAR TR-5 35-26-L00406_7475338_60982517_60982517</t>
  </si>
  <si>
    <t>04.07.2021 18:39:41</t>
  </si>
  <si>
    <t>04.07.2021 20:36:53</t>
  </si>
  <si>
    <t>04.07.2021 00:35:22</t>
  </si>
  <si>
    <t>04.07.2021 01:26:47</t>
  </si>
  <si>
    <t>M-715 35-17-M00715_950311935_950311935</t>
  </si>
  <si>
    <t>04.07.2021 09:28:23</t>
  </si>
  <si>
    <t>04.07.2021 11:09:00</t>
  </si>
  <si>
    <t>ARPACI TR-1 45-86-M00092_DIREK TIPI TRAFO HUCRESI H01_2082498</t>
  </si>
  <si>
    <t>04.07.2021 05:43:07</t>
  </si>
  <si>
    <t>KARAYAĞCI YANIKDAĞ TR-2 45-75-M00194_B_56384563_56384563</t>
  </si>
  <si>
    <t>04.07.2021 19:16:25</t>
  </si>
  <si>
    <t>04.07.2021 20:54:44</t>
  </si>
  <si>
    <t>L-222 35-21-L00222_953367163_953367163</t>
  </si>
  <si>
    <t>04.07.2021 20:25:33</t>
  </si>
  <si>
    <t>04.07.2021 21:52:06</t>
  </si>
  <si>
    <t>TR-32 35-13-L00032_B_56356274_56356274</t>
  </si>
  <si>
    <t>04.07.2021 09:03:00</t>
  </si>
  <si>
    <t>04.07.2021 13:25:06</t>
  </si>
  <si>
    <t>04.07.2021 09:14:17</t>
  </si>
  <si>
    <t>04.07.2021 12:58:34</t>
  </si>
  <si>
    <t>KINIK İM 35-24-A00001_YAYA KENT M09_2058920</t>
  </si>
  <si>
    <t>04.07.2021 07:54:12</t>
  </si>
  <si>
    <t>04.07.2021 08:00:41</t>
  </si>
  <si>
    <t>04.07.2021 07:57:52</t>
  </si>
  <si>
    <t>04.07.2021 08:18:30</t>
  </si>
  <si>
    <t>K-4337 35-09-K04337_K-2767 K02_45382611</t>
  </si>
  <si>
    <t>04.07.2021 10:22:00</t>
  </si>
  <si>
    <t>04.07.2021 10:36:51</t>
  </si>
  <si>
    <t>L-330 DENİZKIZI-1 35-18-L00330_950460350_950460350</t>
  </si>
  <si>
    <t>04.07.2021 12:19:11</t>
  </si>
  <si>
    <t>04.07.2021 19:00:38</t>
  </si>
  <si>
    <t>04.07.2021 22:25:42</t>
  </si>
  <si>
    <t>04.07.2021 22:35:00</t>
  </si>
  <si>
    <t>TULUM TR-2 35-26-L00354_DIREK TIPI TRAFO HUCRESI H01_2039790</t>
  </si>
  <si>
    <t>04.07.2021 21:09:48</t>
  </si>
  <si>
    <t>04.07.2021 22:36:05</t>
  </si>
  <si>
    <t>SARIKAYA TR-1 35-31-L00282_956574072_956574072</t>
  </si>
  <si>
    <t>04.07.2021 14:49:22</t>
  </si>
  <si>
    <t>04.07.2021 17:16:39</t>
  </si>
  <si>
    <t>DM-3 35-29-M00003_48371488_56362166_56362166</t>
  </si>
  <si>
    <t>04.07.2021 15:34:43</t>
  </si>
  <si>
    <t>04.07.2021 17:01:47</t>
  </si>
  <si>
    <t>YILANLI TR-1 35-31-L00171_A_56371016_56371016</t>
  </si>
  <si>
    <t>04.07.2021 07:02:41</t>
  </si>
  <si>
    <t>04.07.2021 12:10:09</t>
  </si>
  <si>
    <t>YEŞİLKÖY-3 35-26-M00792_966126295_966126295</t>
  </si>
  <si>
    <t>04.07.2021 09:09:50</t>
  </si>
  <si>
    <t>04.07.2021 11:10:25</t>
  </si>
  <si>
    <t>TR-140 ŞHT.ALİ DERELİ MEVKİİ 35-15-L00140_C_56372473_56372473</t>
  </si>
  <si>
    <t>04.07.2021 15:53:37</t>
  </si>
  <si>
    <t>04.07.2021 17:05:58</t>
  </si>
  <si>
    <t>TR-11 35-15-M00011_BOYACIOĞLU ZÜCCACİYE ÖZEL M02_72303961</t>
  </si>
  <si>
    <t>04.07.2021 13:03:00</t>
  </si>
  <si>
    <t>04.07.2021 13:50:48</t>
  </si>
  <si>
    <t>AHMETBEYLER DM 35-16-M00154_YUKARIKIRIKLAR M05_72044317</t>
  </si>
  <si>
    <t>04.07.2021 10:01:09</t>
  </si>
  <si>
    <t>04.07.2021 18:20:00</t>
  </si>
  <si>
    <t>TR-2/11 45-72-L00011_45-72-L00011_66456789</t>
  </si>
  <si>
    <t>04.07.2021 10:03:22</t>
  </si>
  <si>
    <t>04.07.2021 12:17:06</t>
  </si>
  <si>
    <t>HALİLBEYLİ DM 35-27-M00620_Recloser M09_2313231</t>
  </si>
  <si>
    <t>04.07.2021 15:24:06</t>
  </si>
  <si>
    <t>ÇUKURALTI M-26 35-25-M00074_955265014_955265014</t>
  </si>
  <si>
    <t>04.07.2021 19:30:24</t>
  </si>
  <si>
    <t>04.07.2021 22:14:40</t>
  </si>
  <si>
    <t>K-2806 35-07-K02806_TRAFO / K-808 / K-3425 K01_49867515</t>
  </si>
  <si>
    <t>04.07.2021 03:08:00</t>
  </si>
  <si>
    <t>04.07.2021 03:22:03</t>
  </si>
  <si>
    <t>K-1685 35-01-K01685_911271224_911271224</t>
  </si>
  <si>
    <t>04.07.2021 18:03:22</t>
  </si>
  <si>
    <t>04.07.2021 21:19:49</t>
  </si>
  <si>
    <t>KÜÇÜK EVRENOS TR-3 45-71-M01396_953191861_953191861</t>
  </si>
  <si>
    <t>04.07.2021 08:48:07</t>
  </si>
  <si>
    <t>04.07.2021 09:41:23</t>
  </si>
  <si>
    <t>KARAKUYU KÖK 35-22-M00091_PANCAR M06_72111685</t>
  </si>
  <si>
    <t>04.07.2021 13:31:00</t>
  </si>
  <si>
    <t>04.07.2021 14:41:17</t>
  </si>
  <si>
    <t>TÜRKELLİ DM (TR-4) 35-28-M00368_HATUNDERE CEZAEVİ M08_58094034</t>
  </si>
  <si>
    <t>04.07.2021 10:17:46</t>
  </si>
  <si>
    <t>04.07.2021 12:35:28</t>
  </si>
  <si>
    <t>04.07.2021 07:53:38</t>
  </si>
  <si>
    <t>04.07.2021 09:04:18</t>
  </si>
  <si>
    <t>ARMUTLU DM-2/TR-28 (ESKİ TR-2) 35-27-L00002_95000034510_95000034510</t>
  </si>
  <si>
    <t>05.07.2021 17:51:04</t>
  </si>
  <si>
    <t>05.07.2021 23:16:50</t>
  </si>
  <si>
    <t>TR-111 ZEYTİNALANI 35-19-L00111_956664470_956664470</t>
  </si>
  <si>
    <t>05.07.2021 18:17:19</t>
  </si>
  <si>
    <t>05.07.2021 19:57:07</t>
  </si>
  <si>
    <t>05.07.2021 17:33:52</t>
  </si>
  <si>
    <t>05.07.2021 17:51:18</t>
  </si>
  <si>
    <t>ULUKENT DM-4/12 35-28-M00030_953390867_953390867</t>
  </si>
  <si>
    <t>05.07.2021 09:32:45</t>
  </si>
  <si>
    <t>05.07.2021 19:07:25</t>
  </si>
  <si>
    <t>05.07.2021 09:05:29</t>
  </si>
  <si>
    <t>05.07.2021 17:09:00</t>
  </si>
  <si>
    <t>M-361 35-09-M00361_M-570 M03_47619857</t>
  </si>
  <si>
    <t>05.07.2021 07:56:57</t>
  </si>
  <si>
    <t>05.07.2021 08:52:32</t>
  </si>
  <si>
    <t>05.07.2021 19:30:34</t>
  </si>
  <si>
    <t>05.07.2021 19:31:04</t>
  </si>
  <si>
    <t>DERBENT İM-DM 45-83-A00004_SARIBEY-2 L07_54875609</t>
  </si>
  <si>
    <t>05.07.2021 06:42:46</t>
  </si>
  <si>
    <t>05.07.2021 07:36:34</t>
  </si>
  <si>
    <t>05.07.2021 16:34:12</t>
  </si>
  <si>
    <t>05.07.2021 18:16:01</t>
  </si>
  <si>
    <t>05.07.2021 12:49:05</t>
  </si>
  <si>
    <t>05.07.2021 17:50:49</t>
  </si>
  <si>
    <t>BÜNYAN OSMANİYE TR-2 45-72-L00445_A_65509266_65509266</t>
  </si>
  <si>
    <t>05.07.2021 23:57:24</t>
  </si>
  <si>
    <t>06.07.2021 01:11:26</t>
  </si>
  <si>
    <t>L-326 35-18-L00326_950449825_950449825</t>
  </si>
  <si>
    <t>05.07.2021 21:33:59</t>
  </si>
  <si>
    <t>05.07.2021 22:56:14</t>
  </si>
  <si>
    <t>K-3193 35-03-K03193_910254069_910254069</t>
  </si>
  <si>
    <t>05.07.2021 11:19:29</t>
  </si>
  <si>
    <t>05.07.2021 12:20:48</t>
  </si>
  <si>
    <t>M-219 35-09-M00219_97577970_97577970</t>
  </si>
  <si>
    <t>05.07.2021 23:46:33</t>
  </si>
  <si>
    <t>06.07.2021 01:31:01</t>
  </si>
  <si>
    <t>TR-31(M-731) 35-30-M00731_955297570_955297570</t>
  </si>
  <si>
    <t>05.07.2021 14:21:37</t>
  </si>
  <si>
    <t>05.07.2021 18:57:20</t>
  </si>
  <si>
    <t>GÖKÇEKÖY FATİH MAH.TR-2 45-80-L00179_A_56402290_56402290</t>
  </si>
  <si>
    <t>05.07.2021 21:54:12</t>
  </si>
  <si>
    <t>05.07.2021 23:13:26</t>
  </si>
  <si>
    <t>KARAKUYU KÖK 35-26-M00437_KÖYLER KORUCUK M06_66057122</t>
  </si>
  <si>
    <t>05.07.2021 14:47:32</t>
  </si>
  <si>
    <t>05.07.2021 15:18:00</t>
  </si>
  <si>
    <t>ADİLOBA TR-2 45-80-M00157_956533733_956533733</t>
  </si>
  <si>
    <t>05.07.2021 08:52:00</t>
  </si>
  <si>
    <t>05.07.2021 09:45:13</t>
  </si>
  <si>
    <t>YENİ LİMAN TR-1 35-21-L00050_D_56406725_56406725</t>
  </si>
  <si>
    <t>05.07.2021 15:54:20</t>
  </si>
  <si>
    <t>05.07.2021 20:22:05</t>
  </si>
  <si>
    <t>L-470 KÖK 35-18-L00470_B_56357035_56357035</t>
  </si>
  <si>
    <t>05.07.2021 10:41:00</t>
  </si>
  <si>
    <t>05.07.2021 13:23:17</t>
  </si>
  <si>
    <t>TOKMAKLI KÖK 45-86-M00047_TOKMAKLI M05_72227672</t>
  </si>
  <si>
    <t>05.07.2021 15:03:52</t>
  </si>
  <si>
    <t>05.07.2021 15:20:00</t>
  </si>
  <si>
    <t>İ.İHSAN KURU SULAMA GRUBU 35-29-M00366_B_56367134_56367134</t>
  </si>
  <si>
    <t>05.07.2021 14:48:01</t>
  </si>
  <si>
    <t>05.07.2021 15:32:36</t>
  </si>
  <si>
    <t>TR-255(DM-2/2) 35-19-L00255_956675553_956675553</t>
  </si>
  <si>
    <t>05.07.2021 11:00:16</t>
  </si>
  <si>
    <t>05.07.2021 20:24:43</t>
  </si>
  <si>
    <t>05.07.2021 12:46:23</t>
  </si>
  <si>
    <t>05.07.2021 12:47:58</t>
  </si>
  <si>
    <t>ÖZGÖRKEY KÖK 35-26-M00256_BEŞEVLER KUŞÇUBURUN M05_65969693</t>
  </si>
  <si>
    <t>05.07.2021 11:55:02</t>
  </si>
  <si>
    <t>05.07.2021 12:20:10</t>
  </si>
  <si>
    <t>MENEMEN İM 35-28-A00001_MENEMEN ŞEHİR-3 L08_2311524</t>
  </si>
  <si>
    <t>05.07.2021 06:33:23</t>
  </si>
  <si>
    <t>05.07.2021 07:32:06</t>
  </si>
  <si>
    <t>GÖRECE TR-1 35-22-M00841_ H_49665664</t>
  </si>
  <si>
    <t>05.07.2021 09:13:53</t>
  </si>
  <si>
    <t>05.07.2021 12:12:34</t>
  </si>
  <si>
    <t>05.07.2021 06:38:31</t>
  </si>
  <si>
    <t>05.07.2021 07:27:03</t>
  </si>
  <si>
    <t>YAĞCILAR TR-4 35-19-M00229_956696394_956696394</t>
  </si>
  <si>
    <t>05.07.2021 16:49:00</t>
  </si>
  <si>
    <t>05.07.2021 19:46:55</t>
  </si>
  <si>
    <t>HAMZALI TOPRAK SULAMA 35-24-M00136_955233060_955233060</t>
  </si>
  <si>
    <t>05.07.2021 21:46:32</t>
  </si>
  <si>
    <t>05.07.2021 23:13:07</t>
  </si>
  <si>
    <t>L-470 KÖK 35-18-L00470_L-310 L03_72090138</t>
  </si>
  <si>
    <t>05.07.2021 11:59:02</t>
  </si>
  <si>
    <t>05.07.2021 12:00:42</t>
  </si>
  <si>
    <t>DİLEK TR-3 45-80-M00138_95000154936_95000154936</t>
  </si>
  <si>
    <t>05.07.2021 11:19:00</t>
  </si>
  <si>
    <t>05.07.2021 13:54:22</t>
  </si>
  <si>
    <t>L-327 DELPHİ DOKTORLAR SİTESİ 35-18-L00327_10446084_56357951_56357951</t>
  </si>
  <si>
    <t>05.07.2021 09:18:00</t>
  </si>
  <si>
    <t>05.07.2021 12:52:00</t>
  </si>
  <si>
    <t>DM-1 45-71-M00001_DM-14 M27_2048785</t>
  </si>
  <si>
    <t>05.07.2021 09:03:14</t>
  </si>
  <si>
    <t>05.07.2021 09:06:11</t>
  </si>
  <si>
    <t>ÇUKURKÖY KÖK 35-29-L00034_ATEŞ TİCARET L01_2087127</t>
  </si>
  <si>
    <t>05.07.2021 23:51:35</t>
  </si>
  <si>
    <t>06.07.2021 01:47:29</t>
  </si>
  <si>
    <t>M-2379 35-01-M02379_911334486_911334486</t>
  </si>
  <si>
    <t>05.07.2021 13:06:55</t>
  </si>
  <si>
    <t>05.07.2021 19:38:29</t>
  </si>
  <si>
    <t>OVAKENT İM 35-15-A00003_LOKMAN KUYU L06_2308499</t>
  </si>
  <si>
    <t>OG Parafudr Patlaması</t>
  </si>
  <si>
    <t>05.07.2021 17:21:01</t>
  </si>
  <si>
    <t>05.07.2021 18:08:19</t>
  </si>
  <si>
    <t>SART TR-1 KÖK 45-78-M00168_OKUL M05_2108503</t>
  </si>
  <si>
    <t>05.07.2021 02:42:26</t>
  </si>
  <si>
    <t>05.07.2021 07:01:17</t>
  </si>
  <si>
    <t>DM-4/18 35-26-M00803__56360972_56360972</t>
  </si>
  <si>
    <t>05.07.2021 07:19:09</t>
  </si>
  <si>
    <t>05.07.2021 09:52:27</t>
  </si>
  <si>
    <t>GÖRECE M-352 35-22-M00352_955294611_955294611</t>
  </si>
  <si>
    <t>05.07.2021 14:47:35</t>
  </si>
  <si>
    <t>05.07.2021 18:10:06</t>
  </si>
  <si>
    <t>M-2079 35-01-M02079_B D1_49443047</t>
  </si>
  <si>
    <t>05.07.2021 16:43:48</t>
  </si>
  <si>
    <t>05.07.2021 18:50:37</t>
  </si>
  <si>
    <t>KOCA MEHMETLER TR-1 35-23-M00212_B_60983342_60983342</t>
  </si>
  <si>
    <t>05.07.2021 08:56:09</t>
  </si>
  <si>
    <t>05.07.2021 11:55:51</t>
  </si>
  <si>
    <t>ULUCAK DM-2 35-27-M00331_914548781_914548781</t>
  </si>
  <si>
    <t>05.07.2021 12:15:00</t>
  </si>
  <si>
    <t>05.07.2021 15:59:40</t>
  </si>
  <si>
    <t>POYRAZDAMLARI TR-3 45-78-M00574__56407795_56407795</t>
  </si>
  <si>
    <t>05.07.2021 20:25:08</t>
  </si>
  <si>
    <t>05.07.2021 21:20:40</t>
  </si>
  <si>
    <t>MEDAR TR-2 45-72-M00593_956532660_956532660</t>
  </si>
  <si>
    <t>05.07.2021 19:37:19</t>
  </si>
  <si>
    <t>05.07.2021 21:22:22</t>
  </si>
  <si>
    <t>SARUHANLI TR-16 45-80-M00016_956558750_956558750</t>
  </si>
  <si>
    <t>05.07.2021 11:30:39</t>
  </si>
  <si>
    <t>05.07.2021 14:02:56</t>
  </si>
  <si>
    <t>TOKMAKLI KÖK 45-86-M00047_HatBaşıAyırıcı_53135377 M05_53135377</t>
  </si>
  <si>
    <t>05.07.2021 10:45:23</t>
  </si>
  <si>
    <t>05.07.2021 15:27:48</t>
  </si>
  <si>
    <t>05.07.2021 05:45:02</t>
  </si>
  <si>
    <t>05.07.2021 06:52:34</t>
  </si>
  <si>
    <t>05.07.2021 09:59:26</t>
  </si>
  <si>
    <t>05.07.2021 10:01:19</t>
  </si>
  <si>
    <t>EYNEZ KÖK 45-82-M00158_EYNEZ M04_72199497</t>
  </si>
  <si>
    <t>05.07.2021 10:24:25</t>
  </si>
  <si>
    <t>05.07.2021 14:14:22</t>
  </si>
  <si>
    <t>OZANCA TR-1 45-85-L00214_DIREK TIPI TRAFO HUCRESI H01_2087502</t>
  </si>
  <si>
    <t>05.07.2021 09:14:01</t>
  </si>
  <si>
    <t>05.07.2021 11:49:42</t>
  </si>
  <si>
    <t>YENİ ŞAKRAN M-469 35-17-M00469_950309264_950309264</t>
  </si>
  <si>
    <t>05.07.2021 18:59:36</t>
  </si>
  <si>
    <t>05.07.2021 21:25:06</t>
  </si>
  <si>
    <t>05.07.2021 06:39:28</t>
  </si>
  <si>
    <t>05.07.2021 07:48:23</t>
  </si>
  <si>
    <t>DM02/TR19 BİNA ALTI TR 45-73-M00010_945671874_945671874</t>
  </si>
  <si>
    <t>05.07.2021 19:44:29</t>
  </si>
  <si>
    <t>05.07.2021 21:48:23</t>
  </si>
  <si>
    <t>K-4203 35-03-K04203_910384856_910384856</t>
  </si>
  <si>
    <t>05.07.2021 15:42:16</t>
  </si>
  <si>
    <t>05.07.2021 16:45:09</t>
  </si>
  <si>
    <t>ÇUKURALTI M-29 35-25-M00077_A_65497430_65497430</t>
  </si>
  <si>
    <t>05.07.2021 07:34:05</t>
  </si>
  <si>
    <t>05.07.2021 10:53:57</t>
  </si>
  <si>
    <t>METAL İŞLERİ TR-4 35-22-M00104_DEKORSAN ÖZEL M03_72108472</t>
  </si>
  <si>
    <t>05.07.2021 15:30:52</t>
  </si>
  <si>
    <t>05.07.2021 17:17:39</t>
  </si>
  <si>
    <t>ÜÇYOL KÖK 45-82-M00128_KARAÇAM GES M05_2090481</t>
  </si>
  <si>
    <t>05.07.2021 12:56:30</t>
  </si>
  <si>
    <t>05.07.2021 15:03:39</t>
  </si>
  <si>
    <t>TİRE İM-DM-1 35-29-A00001_BOYNUYOĞUN L04_2059647</t>
  </si>
  <si>
    <t>05.07.2021 11:07:52</t>
  </si>
  <si>
    <t>05.07.2021 14:39:07</t>
  </si>
  <si>
    <t>_966395009_966395009</t>
  </si>
  <si>
    <t>05.07.2021 09:43:57</t>
  </si>
  <si>
    <t>05.07.2021 12:15:55</t>
  </si>
  <si>
    <t>K-4522 35-02-K04522_957932153_957932153</t>
  </si>
  <si>
    <t>05.07.2021 21:55:29</t>
  </si>
  <si>
    <t>05.07.2021 23:56:32</t>
  </si>
  <si>
    <t>ARSLANLAR TM 35-26-A00004_KÖYLER-3 L45_2305569</t>
  </si>
  <si>
    <t>05.07.2021 17:07:08</t>
  </si>
  <si>
    <t>05.07.2021 17:11:32</t>
  </si>
  <si>
    <t>GÖKEYÜP TR-1 KÖK 45-78-M00798_SARISU M04_2328536</t>
  </si>
  <si>
    <t>05.07.2021 11:28:32</t>
  </si>
  <si>
    <t>05.07.2021 11:50:50</t>
  </si>
  <si>
    <t>05.07.2021 16:19:40</t>
  </si>
  <si>
    <t>05.07.2021 21:59:21</t>
  </si>
  <si>
    <t>K-2760 35-04-K02760_C_56364130_56364130</t>
  </si>
  <si>
    <t>05.07.2021 17:53:37</t>
  </si>
  <si>
    <t>05.07.2021 20:12:10</t>
  </si>
  <si>
    <t>05.07.2021 08:28:07</t>
  </si>
  <si>
    <t>05.07.2021 09:42:53</t>
  </si>
  <si>
    <t>ÇIRPI İM 35-20-A00002_ÇIRPI SULAMA M09_2056271</t>
  </si>
  <si>
    <t>05.07.2021 10:50:24</t>
  </si>
  <si>
    <t>05.07.2021 10:54:15</t>
  </si>
  <si>
    <t>05.07.2021 09:08:39</t>
  </si>
  <si>
    <t>05.07.2021 12:22:01</t>
  </si>
  <si>
    <t>DM-3/TR-4 35-13-L00056_946422238_946422238</t>
  </si>
  <si>
    <t>05.07.2021 19:06:53</t>
  </si>
  <si>
    <t>05.07.2021 21:22:53</t>
  </si>
  <si>
    <t>K-3948 35-07-K03948__72410514_72410514</t>
  </si>
  <si>
    <t>05.07.2021 18:25:00</t>
  </si>
  <si>
    <t>05.07.2021 18:46:18</t>
  </si>
  <si>
    <t>05.07.2021 06:54:05</t>
  </si>
  <si>
    <t>05.07.2021 07:03:50</t>
  </si>
  <si>
    <t>MADEN KÖK 45-83-M00128_İZZETTİN M03_47316729</t>
  </si>
  <si>
    <t>05.07.2021 07:41:00</t>
  </si>
  <si>
    <t>05.07.2021 09:26:28</t>
  </si>
  <si>
    <t>CAFERBEY KÖK 45-78-L00231_HatBaşıAyırıcı_53139908 L04_53139908</t>
  </si>
  <si>
    <t>05.07.2021 20:32:02</t>
  </si>
  <si>
    <t>05.07.2021 21:57:16</t>
  </si>
  <si>
    <t>URGANLI TR-2 45-83-M00570_955161609_955161609</t>
  </si>
  <si>
    <t>05.07.2021 13:36:23</t>
  </si>
  <si>
    <t>05.07.2021 17:39:11</t>
  </si>
  <si>
    <t>YENİKÖY MERKEZ TR-1 35-31-L00183_950251128_950251128</t>
  </si>
  <si>
    <t>05.07.2021 12:23:37</t>
  </si>
  <si>
    <t>05.07.2021 15:50:09</t>
  </si>
  <si>
    <t>DM-9/12-A 45-71-M01919_953174122_953174122</t>
  </si>
  <si>
    <t>05.07.2021 22:33:19</t>
  </si>
  <si>
    <t>05.07.2021 23:37:53</t>
  </si>
  <si>
    <t>05.07.2021 13:47:00</t>
  </si>
  <si>
    <t>06.07.2021 14:46:31</t>
  </si>
  <si>
    <t>ÇANDARLI DM-TR-20 35-30-M00020_ŞEHİR-2 M02_72352922</t>
  </si>
  <si>
    <t>05.07.2021 05:38:11</t>
  </si>
  <si>
    <t>05.07.2021 06:34:00</t>
  </si>
  <si>
    <t>TİRE İM-DM-1 35-29-A00001_AKÇAŞEHİR L19_2060156</t>
  </si>
  <si>
    <t>05.07.2021 23:13:39</t>
  </si>
  <si>
    <t>05.07.2021 23:43:03</t>
  </si>
  <si>
    <t>BELEVİ İM 35-13-A00002_TR B M08_50095205</t>
  </si>
  <si>
    <t>05.07.2021 09:46:11</t>
  </si>
  <si>
    <t>05.07.2021 10:19:00</t>
  </si>
  <si>
    <t>05.07.2021 17:13:13</t>
  </si>
  <si>
    <t>05.07.2021 19:18:03</t>
  </si>
  <si>
    <t>HİSAR TR-2 35-31-L00119_47996460_56397703_56397703</t>
  </si>
  <si>
    <t>05.07.2021 10:11:00</t>
  </si>
  <si>
    <t>05.07.2021 10:50:28</t>
  </si>
  <si>
    <t>GÖÇBEYLİ DM 35-16-M00139_ALİBEYLİ M05_72044680</t>
  </si>
  <si>
    <t>05.07.2021 09:58:55</t>
  </si>
  <si>
    <t>05.07.2021 11:41:08</t>
  </si>
  <si>
    <t>L-329 35-18-L00329_950460128_950460128</t>
  </si>
  <si>
    <t>05.07.2021 17:18:32</t>
  </si>
  <si>
    <t>05.07.2021 20:37:44</t>
  </si>
  <si>
    <t>ÇAĞLAYAN TR-1 45-75-M00274_45-75-M00274_2376802</t>
  </si>
  <si>
    <t>05.07.2021 09:11:18</t>
  </si>
  <si>
    <t>05.07.2021 17:10:08</t>
  </si>
  <si>
    <t>SALİHLİ İM 45-78-A00001_ŞEHİR-6 L04_48929109</t>
  </si>
  <si>
    <t>05.07.2021 18:07:44</t>
  </si>
  <si>
    <t>05.07.2021 18:25:07</t>
  </si>
  <si>
    <t>SARUHANLI TR-6/B 45-80-M03001_956560144_956560144</t>
  </si>
  <si>
    <t>05.07.2021 15:10:47</t>
  </si>
  <si>
    <t>05.07.2021 18:20:15</t>
  </si>
  <si>
    <t>M-2079 35-01-M02079_B D2_49443048</t>
  </si>
  <si>
    <t>05.07.2021 19:25:00</t>
  </si>
  <si>
    <t>05.07.2021 21:45:22</t>
  </si>
  <si>
    <t>KIZILCAAVLU KÖK 35-29-L00056_HatBaşıAyırıcı_53133489 L05_53133489</t>
  </si>
  <si>
    <t>05.07.2021 15:59:02</t>
  </si>
  <si>
    <t>05.07.2021 15:59:22</t>
  </si>
  <si>
    <t>DEYNEKLER TR-2 45-85-M00031_45-85-M00031_2356022</t>
  </si>
  <si>
    <t>05.07.2021 10:43:27</t>
  </si>
  <si>
    <t>05.07.2021 13:23:11</t>
  </si>
  <si>
    <t>TR-27 35-19-L00027_956675361_956675361</t>
  </si>
  <si>
    <t>05.07.2021 19:12:54</t>
  </si>
  <si>
    <t>05.07.2021 22:32:48</t>
  </si>
  <si>
    <t>05.07.2021 09:01:25</t>
  </si>
  <si>
    <t>05.07.2021 13:27:41</t>
  </si>
  <si>
    <t>SULUDERE TR-10 35-31-L00064_47982912_56400173_56400173</t>
  </si>
  <si>
    <t>05.07.2021 07:42:34</t>
  </si>
  <si>
    <t>05.07.2021 09:44:11</t>
  </si>
  <si>
    <t>GERELİ KÖYÜ İBRAHİM KAYALI SULAMA GRB TR-12 35-15-M00311_35-15-M00311_2365565</t>
  </si>
  <si>
    <t>05.07.2021 21:30:12</t>
  </si>
  <si>
    <t>05.07.2021 22:51:05</t>
  </si>
  <si>
    <t>ÖREN TR-4 35-27-L00219_DIREK TIPI TRAFO HUCRESI H01_2054283</t>
  </si>
  <si>
    <t>05.07.2021 09:39:17</t>
  </si>
  <si>
    <t>05.07.2021 13:11:10</t>
  </si>
  <si>
    <t>KÖYLÜCE TR-1 45-74-M00235_DIREK TIPI TRAFO HUCRESI H01_2058503</t>
  </si>
  <si>
    <t>05.07.2021 03:02:00</t>
  </si>
  <si>
    <t>05.07.2021 04:44:53</t>
  </si>
  <si>
    <t>DM-3/28(ALAN SK. TR) 45-71-M00082_953210452_953210452</t>
  </si>
  <si>
    <t>05.07.2021 09:25:50</t>
  </si>
  <si>
    <t>05.07.2021 12:01:34</t>
  </si>
  <si>
    <t>ALOSBİ TM 35-17-A00006_ŞAKRAN M05_2310717</t>
  </si>
  <si>
    <t>05.07.2021 18:12:52</t>
  </si>
  <si>
    <t>05.07.2021 18:28:14</t>
  </si>
  <si>
    <t>K-1971 35-10-K01971_912613640_912613640</t>
  </si>
  <si>
    <t>05.07.2021 14:15:20</t>
  </si>
  <si>
    <t>05.07.2021 15:19:04</t>
  </si>
  <si>
    <t>YENİ ŞAKRAN TR-6 35-17-M00206__65503823_65503823</t>
  </si>
  <si>
    <t>05.07.2021 11:40:00</t>
  </si>
  <si>
    <t>05.07.2021 13:05:32</t>
  </si>
  <si>
    <t>OVACIK TR-6 35-31-L00148_956583095_956583095</t>
  </si>
  <si>
    <t>05.07.2021 21:32:26</t>
  </si>
  <si>
    <t>05.07.2021 23:24:32</t>
  </si>
  <si>
    <t>ŞEHİTLER TR-3 SLM 35-26-L00153_11828924_56358989_56358989</t>
  </si>
  <si>
    <t>05.07.2021 09:05:56</t>
  </si>
  <si>
    <t>05.07.2021 10:50:54</t>
  </si>
  <si>
    <t>DM-13/14-C 45-71-M00328_953191262_953191262</t>
  </si>
  <si>
    <t>05.07.2021 16:29:06</t>
  </si>
  <si>
    <t>05.07.2021 18:00:04</t>
  </si>
  <si>
    <t>BALABANLI DM 35-15-M00280_OVAKENT İM M02_72306321</t>
  </si>
  <si>
    <t>05.07.2021 14:41:19</t>
  </si>
  <si>
    <t>05.07.2021 15:50:16</t>
  </si>
  <si>
    <t>DM-14 45-71-M00361_DM-1 M08_72258879</t>
  </si>
  <si>
    <t>05.07.2021 09:02:51</t>
  </si>
  <si>
    <t>05.07.2021 09:04:51</t>
  </si>
  <si>
    <t>05.07.2021 10:59:32</t>
  </si>
  <si>
    <t>05.07.2021 13:57:29</t>
  </si>
  <si>
    <t>05.07.2021 08:18:28</t>
  </si>
  <si>
    <t>05.07.2021 09:03:00</t>
  </si>
  <si>
    <t>GERÇEKLİ TR-2 35-15-L00649_B_56373068_56373068</t>
  </si>
  <si>
    <t>05.07.2021 21:49:36</t>
  </si>
  <si>
    <t>06.07.2021 01:08:24</t>
  </si>
  <si>
    <t>05.07.2021 13:09:27</t>
  </si>
  <si>
    <t>05.07.2021 15:55:36</t>
  </si>
  <si>
    <t>05.07.2021 15:43:38</t>
  </si>
  <si>
    <t>05.07.2021 17:18:49</t>
  </si>
  <si>
    <t>KARAKUYU KÖK 35-26-M00437_KÖYLER KORUCUK M06_66057101</t>
  </si>
  <si>
    <t>05.07.2021 20:04:22</t>
  </si>
  <si>
    <t>05.07.2021 20:25:00</t>
  </si>
  <si>
    <t>DM-2/14 35-29-M00099_950324942_950324942</t>
  </si>
  <si>
    <t>05.07.2021 18:37:12</t>
  </si>
  <si>
    <t>05.07.2021 20:34:32</t>
  </si>
  <si>
    <t>K-4278 35-01-K04278_97822497_97822497</t>
  </si>
  <si>
    <t>05.07.2021 14:35:42</t>
  </si>
  <si>
    <t>05.07.2021 17:56:33</t>
  </si>
  <si>
    <t>TR-255(DM-2/2) 35-19-L00255_956682792_956682792</t>
  </si>
  <si>
    <t>05.07.2021 12:05:14</t>
  </si>
  <si>
    <t>05.07.2021 20:47:07</t>
  </si>
  <si>
    <t>K-2863 35-01-K02863_912399816_912399816</t>
  </si>
  <si>
    <t>05.07.2021 18:04:12</t>
  </si>
  <si>
    <t>05.07.2021 21:11:41</t>
  </si>
  <si>
    <t>K-1406 35-01-K01406_35-01-K01406_2355491</t>
  </si>
  <si>
    <t>05.07.2021 18:48:51</t>
  </si>
  <si>
    <t>05.07.2021 21:20:00</t>
  </si>
  <si>
    <t>ÇUKURALTI M-16 35-25-M00062_955268338_955268338</t>
  </si>
  <si>
    <t>05.07.2021 14:50:16</t>
  </si>
  <si>
    <t>05.07.2021 15:32:01</t>
  </si>
  <si>
    <t>05.07.2021 09:05:21</t>
  </si>
  <si>
    <t>05.07.2021 09:07:17</t>
  </si>
  <si>
    <t>TR-126 35-15-M00126_950374508_950374508</t>
  </si>
  <si>
    <t>05.07.2021 10:03:32</t>
  </si>
  <si>
    <t>05.07.2021 14:01:26</t>
  </si>
  <si>
    <t>KAPAKLI DM 45-72-M00309_HatBaşıAyırıcı_53139164 M06_53139164</t>
  </si>
  <si>
    <t>05.07.2021 16:34:19</t>
  </si>
  <si>
    <t>05.07.2021 17:28:15</t>
  </si>
  <si>
    <t>K-1887 35-09-K01887_97850133_97850133</t>
  </si>
  <si>
    <t>05.07.2021 09:35:01</t>
  </si>
  <si>
    <t>05.07.2021 10:00:42</t>
  </si>
  <si>
    <t>SEFERİHİSAR İM 35-14-A00002_GÖZSÜZLER L11_72378549</t>
  </si>
  <si>
    <t>05.07.2021 09:50:53</t>
  </si>
  <si>
    <t>05.07.2021 12:06:33</t>
  </si>
  <si>
    <t>DM-2/41 (ULUCAMİİ ÖNÜ) 45-71-M00515_953187760_953187760</t>
  </si>
  <si>
    <t>05.07.2021 21:49:01</t>
  </si>
  <si>
    <t>05.07.2021 23:03:20</t>
  </si>
  <si>
    <t>05.07.2021 09:04:33</t>
  </si>
  <si>
    <t>05.07.2021 17:38:13</t>
  </si>
  <si>
    <t>K-3920 35-08-K03920_97449466_97449466</t>
  </si>
  <si>
    <t>05.07.2021 18:23:48</t>
  </si>
  <si>
    <t>05.07.2021 21:55:53</t>
  </si>
  <si>
    <t>AŞAĞIGÜLLÜCE TR-2 45-81-M00170_B_56386198_56386198</t>
  </si>
  <si>
    <t>05.07.2021 09:19:59</t>
  </si>
  <si>
    <t>05.07.2021 17:55:31</t>
  </si>
  <si>
    <t>05.07.2021 16:08:36</t>
  </si>
  <si>
    <t>05.07.2021 18:50:29</t>
  </si>
  <si>
    <t>TR-113 ZEYTİNALANI 35-19-L00113_TR-118 L01_2335171</t>
  </si>
  <si>
    <t>05.07.2021 12:37:20</t>
  </si>
  <si>
    <t>05.07.2021 13:27:27</t>
  </si>
  <si>
    <t>05.07.2021 07:35:21</t>
  </si>
  <si>
    <t>05.07.2021 07:36:01</t>
  </si>
  <si>
    <t>VELİLER KÖK 35-31-L00116_CERİTLER TR-1 L03_2119150</t>
  </si>
  <si>
    <t>05.07.2021 08:46:28</t>
  </si>
  <si>
    <t>05.07.2021 09:35:52</t>
  </si>
  <si>
    <t>TR-140 ŞHT.ALİ DERELİ MEVKİİ 35-15-L00140_950372642_950372642</t>
  </si>
  <si>
    <t>05.07.2021 16:56:51</t>
  </si>
  <si>
    <t>05.07.2021 21:04:09</t>
  </si>
  <si>
    <t>05.07.2021 05:50:06</t>
  </si>
  <si>
    <t>05.07.2021 07:47:25</t>
  </si>
  <si>
    <t>L-377 35-18-L00377_950448691_950448691</t>
  </si>
  <si>
    <t>05.07.2021 11:03:21</t>
  </si>
  <si>
    <t>05.07.2021 17:38:55</t>
  </si>
  <si>
    <t>K-1547 35-02-K01547_912707795_912707795</t>
  </si>
  <si>
    <t>05.07.2021 13:48:59</t>
  </si>
  <si>
    <t>05.07.2021 14:54:52</t>
  </si>
  <si>
    <t>05.07.2021 14:20:58</t>
  </si>
  <si>
    <t>05.07.2021 15:26:15</t>
  </si>
  <si>
    <t>05.07.2021 11:27:27</t>
  </si>
  <si>
    <t>05.07.2021 13:18:20</t>
  </si>
  <si>
    <t>K-1654 35-07-K01654_B_56376077_56376077</t>
  </si>
  <si>
    <t>05.07.2021 15:15:57</t>
  </si>
  <si>
    <t>05.07.2021 16:37:20</t>
  </si>
  <si>
    <t>05.07.2021 09:06:03</t>
  </si>
  <si>
    <t>05.07.2021 10:37:00</t>
  </si>
  <si>
    <t>KINIK ORGANİZE DM 35-24-M00208_SOMA KÖYLER M05_72108413</t>
  </si>
  <si>
    <t>05.07.2021 16:17:32</t>
  </si>
  <si>
    <t>05.07.2021 17:06:42</t>
  </si>
  <si>
    <t>ARMUTLU İM 35-27-A00001_BAĞYURDU L15_73034160</t>
  </si>
  <si>
    <t>05.07.2021 07:59:28</t>
  </si>
  <si>
    <t>05.07.2021 08:10:00</t>
  </si>
  <si>
    <t>ARAPLIOVASI GES DM 35-16-M00811_BÖLCEK ENH ÇIKIŞ M022_62466278</t>
  </si>
  <si>
    <t>05.07.2021 15:34:34</t>
  </si>
  <si>
    <t>05.07.2021 15:35:02</t>
  </si>
  <si>
    <t>AYASKENT DM-2 (TR-1) 35-16-M00011_KADIKÖY M04_72045937</t>
  </si>
  <si>
    <t>05.07.2021 05:47:41</t>
  </si>
  <si>
    <t>05.07.2021 07:28:28</t>
  </si>
  <si>
    <t>M-2161 BIYIKLAR METAL GERİ DÖNÜŞÜM TESİSİ ÖZEL TR 35-02-M02161Ö_DIREK TIPI TRAFO HUCRESI H01_2116593</t>
  </si>
  <si>
    <t>05.07.2021 08:20:09</t>
  </si>
  <si>
    <t>05.07.2021 16:48:53</t>
  </si>
  <si>
    <t>SEFERİHİSAR İM 35-14-A00002_BEYLER L10_72378550</t>
  </si>
  <si>
    <t>05.07.2021 09:09:21</t>
  </si>
  <si>
    <t>05.07.2021 19:31:51</t>
  </si>
  <si>
    <t>M-2549 35-09-M02549_E_60982813_60982813</t>
  </si>
  <si>
    <t>05.07.2021 12:27:00</t>
  </si>
  <si>
    <t>05.07.2021 13:32:16</t>
  </si>
  <si>
    <t>_A_56385916_56385916</t>
  </si>
  <si>
    <t>05.07.2021 09:39:05</t>
  </si>
  <si>
    <t>05.07.2021 17:50:34</t>
  </si>
  <si>
    <t>L-279 ERDİL SİTESİ 35-18-L00279_950460411_950460411</t>
  </si>
  <si>
    <t>05.07.2021 21:58:49</t>
  </si>
  <si>
    <t>05.07.2021 23:54:41</t>
  </si>
  <si>
    <t>05.07.2021 09:32:00</t>
  </si>
  <si>
    <t>05.07.2021 16:46:39</t>
  </si>
  <si>
    <t>M-32 CUMHURİYET 35-25-M00103_35-25-M00103_2376684</t>
  </si>
  <si>
    <t>05.07.2021 15:43:52</t>
  </si>
  <si>
    <t>05.07.2021 17:00:23</t>
  </si>
  <si>
    <t>ALAŞEHİR TR-84 YENİ MEZARLIK YANI 45-73-M00084_A_56395582_56395582</t>
  </si>
  <si>
    <t>05.07.2021 10:02:13</t>
  </si>
  <si>
    <t>05.07.2021 12:38:53</t>
  </si>
  <si>
    <t>L-306 35-18-L00306_950446592_950446592</t>
  </si>
  <si>
    <t>05.07.2021 13:04:32</t>
  </si>
  <si>
    <t>05.07.2021 18:57:11</t>
  </si>
  <si>
    <t>HACIHALİLLER SULAMA TR-1 45-71-M01801_DIREK TIPI TRAFO HUCRESI H01_2082455</t>
  </si>
  <si>
    <t>05.07.2021 10:12:13</t>
  </si>
  <si>
    <t>05.07.2021 13:46:14</t>
  </si>
  <si>
    <t>TR-318 ZEYTİNALANI 35-19-L00366_95000100912_95000100912</t>
  </si>
  <si>
    <t>05.07.2021 12:29:22</t>
  </si>
  <si>
    <t>05.07.2021 18:28:18</t>
  </si>
  <si>
    <t>HACIYERİ TR-1 45-81-M00071_45-81-M00071_2377014</t>
  </si>
  <si>
    <t>05.07.2021 11:32:00</t>
  </si>
  <si>
    <t>05.07.2021 11:52:39</t>
  </si>
  <si>
    <t>M-1256 35-01-M01256_911990884_911990884</t>
  </si>
  <si>
    <t>05.07.2021 16:08:57</t>
  </si>
  <si>
    <t>05.07.2021 17:43:21</t>
  </si>
  <si>
    <t>ALİ EŞEN SULAMA GRB. 35-20-L00183_DIREK TIPI TRAFO HUCRESI H01_2050587</t>
  </si>
  <si>
    <t>05.07.2021 15:19:58</t>
  </si>
  <si>
    <t>06.07.2021 00:22:44</t>
  </si>
  <si>
    <t>MURADİYE DM-5/11 45-71-M00232_İRG MAKİNA M11_73832062</t>
  </si>
  <si>
    <t>05.07.2021 08:12:11</t>
  </si>
  <si>
    <t>05.07.2021 09:53:17</t>
  </si>
  <si>
    <t>AKGEDİK KÖK-1 45-71-M00162_EMLAKDERE M03_56219277</t>
  </si>
  <si>
    <t>05.07.2021 09:33:53</t>
  </si>
  <si>
    <t>05.07.2021 10:42:09</t>
  </si>
  <si>
    <t>L-279 ERDİL SİTESİ 35-18-L00279_950438625_950438625</t>
  </si>
  <si>
    <t>05.07.2021 12:51:58</t>
  </si>
  <si>
    <t>05.07.2021 14:54:21</t>
  </si>
  <si>
    <t>APAK TR-1 45-80-M00126_956547744_956547744</t>
  </si>
  <si>
    <t>05.07.2021 15:02:06</t>
  </si>
  <si>
    <t>05.07.2021 17:23:45</t>
  </si>
  <si>
    <t>05.07.2021 09:03:01</t>
  </si>
  <si>
    <t>05.07.2021 09:56:00</t>
  </si>
  <si>
    <t>05.07.2021 10:40:43</t>
  </si>
  <si>
    <t>05.07.2021 11:28:35</t>
  </si>
  <si>
    <t>GÖKEYÜP TR-4 45-78-M00817_49203317_56405904_56405904</t>
  </si>
  <si>
    <t>05.07.2021 13:50:46</t>
  </si>
  <si>
    <t>05.07.2021 19:07:16</t>
  </si>
  <si>
    <t>DM-12/07 45-71-M00459_953200257_953200257</t>
  </si>
  <si>
    <t>05.07.2021 10:25:00</t>
  </si>
  <si>
    <t>05.07.2021 12:46:06</t>
  </si>
  <si>
    <t>05.07.2021 19:51:15</t>
  </si>
  <si>
    <t>TR-318 ZEYTİNALANI 35-19-L00366_A_72050232_72050232</t>
  </si>
  <si>
    <t>05.07.2021 07:02:47</t>
  </si>
  <si>
    <t>05.07.2021 10:02:24</t>
  </si>
  <si>
    <t>KALEMOĞLU TR-1 45-75-M00318_945614863_945614863</t>
  </si>
  <si>
    <t>05.07.2021 07:42:58</t>
  </si>
  <si>
    <t>05.07.2021 12:59:22</t>
  </si>
  <si>
    <t>05.07.2021 17:12:14</t>
  </si>
  <si>
    <t>05.07.2021 17:13:12</t>
  </si>
  <si>
    <t>EKİZ KÖK 35-23-M00087_İSMAİL CİDER ENH M02_72156441</t>
  </si>
  <si>
    <t>05.07.2021 11:54:19</t>
  </si>
  <si>
    <t>05.07.2021 13:15:13</t>
  </si>
  <si>
    <t>TR-311 ÖZBEK 35-19-M00527_962511463_962511463</t>
  </si>
  <si>
    <t>05.07.2021 14:26:14</t>
  </si>
  <si>
    <t>05.07.2021 18:17:02</t>
  </si>
  <si>
    <t>MENEMEN GÖRECE TR-2 35-28-M00272_953394789_953394789</t>
  </si>
  <si>
    <t>05.07.2021 01:21:10</t>
  </si>
  <si>
    <t>05.07.2021 02:35:21</t>
  </si>
  <si>
    <t>MENEMEN TR-87 (DM-5/31) 35-28-M00687_953386351_953386351</t>
  </si>
  <si>
    <t>05.07.2021 22:41:04</t>
  </si>
  <si>
    <t>05.07.2021 23:13:19</t>
  </si>
  <si>
    <t>K-2530 35-02-K02530_B_56369956_56369956</t>
  </si>
  <si>
    <t>05.07.2021 16:14:25</t>
  </si>
  <si>
    <t>05.07.2021 18:08:01</t>
  </si>
  <si>
    <t>TR-91 35-15-M00091_48908961_56406474_56406474</t>
  </si>
  <si>
    <t>05.07.2021 08:59:14</t>
  </si>
  <si>
    <t>05.07.2021 10:31:54</t>
  </si>
  <si>
    <t>ÇİFTLİK KÖY TR-334 35-19-M00176_95000481676_95000481676</t>
  </si>
  <si>
    <t>05.07.2021 19:24:32</t>
  </si>
  <si>
    <t>05.07.2021 22:44:16</t>
  </si>
  <si>
    <t>AKALAN TR-1 35-27-M00433_95000125833_95000125833</t>
  </si>
  <si>
    <t>05.07.2021 14:44:13</t>
  </si>
  <si>
    <t>05.07.2021 17:35:41</t>
  </si>
  <si>
    <t>05.07.2021 06:56:51</t>
  </si>
  <si>
    <t>05.07.2021 06:57:21</t>
  </si>
  <si>
    <t>TORBALI DM-5/TR-1 (TR-101) 35-26-M00101_ORMAN FİD. (TR-103-104-105) M07_66227492</t>
  </si>
  <si>
    <t>05.07.2021 18:31:42</t>
  </si>
  <si>
    <t>05.07.2021 19:07:04</t>
  </si>
  <si>
    <t>05.07.2021 18:23:11</t>
  </si>
  <si>
    <t>SARUHANLI TR-23 45-80-M00023_C_56400474_56400474</t>
  </si>
  <si>
    <t>05.07.2021 11:12:33</t>
  </si>
  <si>
    <t>05.07.2021 12:50:47</t>
  </si>
  <si>
    <t>GÜZELBAHÇE İM 35-10-A00001_ZEYTİNALANI M03_77678691</t>
  </si>
  <si>
    <t>05.07.2021 10:29:42</t>
  </si>
  <si>
    <t>05.07.2021 11:57:00</t>
  </si>
  <si>
    <t>M-2040 35-01-M02040_M-2041 M03_42881926</t>
  </si>
  <si>
    <t>05.07.2021 07:29:33</t>
  </si>
  <si>
    <t>05.07.2021 10:22:27</t>
  </si>
  <si>
    <t>05.07.2021 18:49:50</t>
  </si>
  <si>
    <t>05.07.2021 19:55:15</t>
  </si>
  <si>
    <t>05.07.2021 19:50:29</t>
  </si>
  <si>
    <t>05.07.2021 19:58:21</t>
  </si>
  <si>
    <t>BÜYÜKKIRAN TR-1 45-74-M00145_945578361_945578361</t>
  </si>
  <si>
    <t>05.07.2021 08:57:55</t>
  </si>
  <si>
    <t>05.07.2021 11:54:36</t>
  </si>
  <si>
    <t>05.07.2021 01:49:33</t>
  </si>
  <si>
    <t>05.07.2021 05:37:52</t>
  </si>
  <si>
    <t>HALİLLER TR-6 SIRIMLI YOLU 35-31-L00233_956581097_956581097</t>
  </si>
  <si>
    <t>05.07.2021 10:49:52</t>
  </si>
  <si>
    <t>05.07.2021 13:13:59</t>
  </si>
  <si>
    <t>TR-91 35-19-L00091_956683901_956683901</t>
  </si>
  <si>
    <t>05.07.2021 18:37:06</t>
  </si>
  <si>
    <t>05.07.2021 19:24:53</t>
  </si>
  <si>
    <t>DUMANLAR KÖK 45-81-M00044_HatBaşıAyırıcı_73215482 M03_73215482</t>
  </si>
  <si>
    <t>05.07.2021 18:09:31</t>
  </si>
  <si>
    <t>05.07.2021 20:57:31</t>
  </si>
  <si>
    <t>M-2909 35-02-M02909_914555748_914555748</t>
  </si>
  <si>
    <t>05.07.2021 14:20:04</t>
  </si>
  <si>
    <t>05.07.2021 16:31:25</t>
  </si>
  <si>
    <t>BARAJ KÖK 35-17-M00461_ÇITAK M04_2122886</t>
  </si>
  <si>
    <t>05.07.2021 14:49:12</t>
  </si>
  <si>
    <t>05.07.2021 15:03:27</t>
  </si>
  <si>
    <t>05.07.2021 17:27:44</t>
  </si>
  <si>
    <t>05.07.2021 18:35:25</t>
  </si>
  <si>
    <t>SULTAN DM 35-25-M00121_ÖZDERE M-23 M10_72117238</t>
  </si>
  <si>
    <t>05.07.2021 10:34:41</t>
  </si>
  <si>
    <t>05.07.2021 10:43:42</t>
  </si>
  <si>
    <t>EKOTEN KÖK 35-26-M00380_TEDAŞ ÇIKIŞI M02_2303912</t>
  </si>
  <si>
    <t>05.07.2021 15:34:00</t>
  </si>
  <si>
    <t>05.07.2021 16:09:00</t>
  </si>
  <si>
    <t>MEHMET ÇUĞ VE ARK. T-SULAMA GRB. 35-13-L00136_DIREK TIPI TRAFO HUCRESI H01_2042170</t>
  </si>
  <si>
    <t>05.07.2021 17:28:56</t>
  </si>
  <si>
    <t>05.07.2021 19:14:42</t>
  </si>
  <si>
    <t>05.07.2021 07:49:39</t>
  </si>
  <si>
    <t>05.07.2021 08:14:44</t>
  </si>
  <si>
    <t>ALAÇATI İM 35-18-A00002_L-299 ARITMA L13_2052461</t>
  </si>
  <si>
    <t>05.07.2021 06:38:36</t>
  </si>
  <si>
    <t>05.07.2021 07:07:58</t>
  </si>
  <si>
    <t>DM-4/TR-14 35-26-M01288_HAYRAN DERİ ÖZEL M03_42462296</t>
  </si>
  <si>
    <t>05.07.2021 19:11:51</t>
  </si>
  <si>
    <t>05.07.2021 20:18:20</t>
  </si>
  <si>
    <t>ATAKÖY OVA TR-1 35-22-M00182_DIREK TIPI TRAFO HUCRESI H01_2126874</t>
  </si>
  <si>
    <t>05.07.2021 21:44:06</t>
  </si>
  <si>
    <t>05.07.2021 23:07:07</t>
  </si>
  <si>
    <t>TURGUTALP TR-4/1 (DM3/9) 45-82-M00063_TR-4/7 M02_72192903</t>
  </si>
  <si>
    <t>05.07.2021 09:09:03</t>
  </si>
  <si>
    <t>05.07.2021 10:09:54</t>
  </si>
  <si>
    <t>KARABURUN TR-18 35-21-L00026_964546852_964546852</t>
  </si>
  <si>
    <t>05.07.2021 11:52:13</t>
  </si>
  <si>
    <t>05.07.2021 16:09:23</t>
  </si>
  <si>
    <t>BALABAN TARIMSAL SULAMA TR-1 35-16-M00175_47595778_56353433_56353433</t>
  </si>
  <si>
    <t>05.07.2021 12:11:26</t>
  </si>
  <si>
    <t>05.07.2021 18:27:02</t>
  </si>
  <si>
    <t>YENİCE KÖK 45-86-M00234_HatBaşıAyırıcı_53134188 M03_53134188</t>
  </si>
  <si>
    <t>05.07.2021 06:47:09</t>
  </si>
  <si>
    <t>05.07.2021 09:27:16</t>
  </si>
  <si>
    <t>FAHRİ AYDIN SULAMA GRUBU 35-29-M00389_B_56407196_56407196</t>
  </si>
  <si>
    <t>05.07.2021 18:34:26</t>
  </si>
  <si>
    <t>05.07.2021 23:37:33</t>
  </si>
  <si>
    <t>CELENGÖZ MAH. TR 45-77-L00221_A_56387438_56387438</t>
  </si>
  <si>
    <t>05.07.2021 16:06:35</t>
  </si>
  <si>
    <t>05.07.2021 17:06:18</t>
  </si>
  <si>
    <t>GÖLCÜK DM 35-15-L01153_SUBATAN L04_67177020</t>
  </si>
  <si>
    <t>05.07.2021 20:12:44</t>
  </si>
  <si>
    <t>05.07.2021 22:23:17</t>
  </si>
  <si>
    <t>MUŞTULLAR TR-2 45-72-L00221_45-72-L00221_2370550</t>
  </si>
  <si>
    <t>05.07.2021 09:18:26</t>
  </si>
  <si>
    <t>05.07.2021 15:31:31</t>
  </si>
  <si>
    <t>05.07.2021 06:42:07</t>
  </si>
  <si>
    <t>05.07.2021 06:56:08</t>
  </si>
  <si>
    <t>AHMETBEYLİ MAYDANOZ M-7 35-22-M00245_955255896_955255896</t>
  </si>
  <si>
    <t>05.07.2021 13:19:59</t>
  </si>
  <si>
    <t>05.07.2021 14:32:17</t>
  </si>
  <si>
    <t>05.07.2021 02:40:20</t>
  </si>
  <si>
    <t>05.07.2021 03:15:06</t>
  </si>
  <si>
    <t>BALIKLI KAYADİBİ TR-1 45-75-M00220_A_56388838_56388838</t>
  </si>
  <si>
    <t>05.07.2021 13:01:08</t>
  </si>
  <si>
    <t>05.07.2021 15:23:04</t>
  </si>
  <si>
    <t>M-2139 35-07-M02139_912571471_912571471</t>
  </si>
  <si>
    <t>05.07.2021 18:09:00</t>
  </si>
  <si>
    <t>05.07.2021 18:44:21</t>
  </si>
  <si>
    <t>ÜRKMEZ M-7 35-25-M00144_7067901 e3b_5913724</t>
  </si>
  <si>
    <t>05.07.2021 17:21:07</t>
  </si>
  <si>
    <t>05.07.2021 18:08:45</t>
  </si>
  <si>
    <t>05.07.2021 14:17:00</t>
  </si>
  <si>
    <t>05.07.2021 14:26:44</t>
  </si>
  <si>
    <t>DM-2/9 SEPETÇİK 35-18-L00589_8031516_56389471_56389471</t>
  </si>
  <si>
    <t>05.07.2021 09:11:31</t>
  </si>
  <si>
    <t>05.07.2021 12:02:43</t>
  </si>
  <si>
    <t>K-4283 GÖRECE 35-22-K04283_955287892_955287892</t>
  </si>
  <si>
    <t>05.07.2021 14:34:55</t>
  </si>
  <si>
    <t>05.07.2021 18:08:47</t>
  </si>
  <si>
    <t>TR-309 35-19-L00360_35-19-L00360_77737682</t>
  </si>
  <si>
    <t>05.07.2021 07:46:58</t>
  </si>
  <si>
    <t>K-4310 35-07-K04310_K-4332 K03_48272007</t>
  </si>
  <si>
    <t>05.07.2021 09:14:38</t>
  </si>
  <si>
    <t>05.07.2021 13:48:38</t>
  </si>
  <si>
    <t>TR-29 35-19-L00029_956664837_956664837</t>
  </si>
  <si>
    <t>05.07.2021 21:31:14</t>
  </si>
  <si>
    <t>05.07.2021 23:38:35</t>
  </si>
  <si>
    <t>05.07.2021 11:27:07</t>
  </si>
  <si>
    <t>05.07.2021 12:42:06</t>
  </si>
  <si>
    <t>TR-54 TARIMSAL SULAMA 45-80-M01054_45-80-M01054_2375766</t>
  </si>
  <si>
    <t>05.07.2021 07:51:00</t>
  </si>
  <si>
    <t>05.07.2021 09:33:45</t>
  </si>
  <si>
    <t>TR-28 35-15-M00028_950350521_950350521</t>
  </si>
  <si>
    <t>05.07.2021 11:03:53</t>
  </si>
  <si>
    <t>05.07.2021 13:23:43</t>
  </si>
  <si>
    <t>KARAAZMAK TR-1 45-83-M00641_45-83-M00641_2362777</t>
  </si>
  <si>
    <t>05.07.2021 08:27:07</t>
  </si>
  <si>
    <t>05.07.2021 13:19:38</t>
  </si>
  <si>
    <t>05.07.2021 12:17:11</t>
  </si>
  <si>
    <t>05.07.2021 12:43:14</t>
  </si>
  <si>
    <t>AKÖREN TR-19 KÖK 45-78-M00974_ALAŞEHİR M04_66244830</t>
  </si>
  <si>
    <t>05.07.2021 07:11:21</t>
  </si>
  <si>
    <t>05.07.2021 07:17:00</t>
  </si>
  <si>
    <t>05.07.2021 09:31:14</t>
  </si>
  <si>
    <t>05.07.2021 17:24:00</t>
  </si>
  <si>
    <t>TR-2/84 45-83-L00084_965906473_965906473</t>
  </si>
  <si>
    <t>05.07.2021 16:58:00</t>
  </si>
  <si>
    <t>05.07.2021 20:05:36</t>
  </si>
  <si>
    <t>TR-7 (KURTULUŞ PARKI KABİN) 35-32-L00007_946411296_946411296</t>
  </si>
  <si>
    <t>05.07.2021 11:21:52</t>
  </si>
  <si>
    <t>05.07.2021 15:35:44</t>
  </si>
  <si>
    <t>M-2466 35-04-M02466_99514677_99514677</t>
  </si>
  <si>
    <t>05.07.2021 11:06:37</t>
  </si>
  <si>
    <t>05.07.2021 11:51:46</t>
  </si>
  <si>
    <t>PARLAK TR-1 35-21-L00074_953358184_953358184</t>
  </si>
  <si>
    <t>05.07.2021 19:25:42</t>
  </si>
  <si>
    <t>05.07.2021 22:24:47</t>
  </si>
  <si>
    <t>GÖRDES TR-27 45-75-M00042_GÖRDES TR-28 M01_61335194</t>
  </si>
  <si>
    <t>05.07.2021 14:26:22</t>
  </si>
  <si>
    <t>05.07.2021 15:03:48</t>
  </si>
  <si>
    <t>05.07.2021 12:03:03</t>
  </si>
  <si>
    <t>05.07.2021 12:39:45</t>
  </si>
  <si>
    <t>MÜTEVELLİ TR-6 45-80-M00105_956537507_956537507</t>
  </si>
  <si>
    <t>05.07.2021 14:55:02</t>
  </si>
  <si>
    <t>05.07.2021 15:53:18</t>
  </si>
  <si>
    <t>05.07.2021 18:50:02</t>
  </si>
  <si>
    <t>05.07.2021 21:11:45</t>
  </si>
  <si>
    <t>K-3231 35-02-K03231_914535991_914535991</t>
  </si>
  <si>
    <t>05.07.2021 16:35:39</t>
  </si>
  <si>
    <t>05.07.2021 18:09:47</t>
  </si>
  <si>
    <t>M-1289 35-02-M01289_910327399_910327399</t>
  </si>
  <si>
    <t>05.07.2021 09:53:00</t>
  </si>
  <si>
    <t>05.07.2021 12:34:48</t>
  </si>
  <si>
    <t>SULUDERE TR-10 35-31-L00064_47982236_56395259_56395259</t>
  </si>
  <si>
    <t>05.07.2021 06:25:24</t>
  </si>
  <si>
    <t>05.07.2021 07:28:01</t>
  </si>
  <si>
    <t>FERİZLER TR-1 35-16-M00072_35-16-M00072_72337184</t>
  </si>
  <si>
    <t>05.07.2021 21:09:03</t>
  </si>
  <si>
    <t>05.07.2021 22:48:30</t>
  </si>
  <si>
    <t>SUBATAN TR-14 35-15-L01073_DIREK TIPI TRAFO HUCRESI H01_2066621</t>
  </si>
  <si>
    <t>05.07.2021 15:59:54</t>
  </si>
  <si>
    <t>05.07.2021 22:18:00</t>
  </si>
  <si>
    <t>KERİMAĞA MERKEZ ORTAKÖY TR-4 45-78-M00789_45-78-M00789_2372342</t>
  </si>
  <si>
    <t>05.07.2021 05:30:03</t>
  </si>
  <si>
    <t>05.07.2021 09:15:40</t>
  </si>
  <si>
    <t>05.07.2021 10:03:22</t>
  </si>
  <si>
    <t>05.07.2021 10:45:54</t>
  </si>
  <si>
    <t>05.07.2021 04:24:13</t>
  </si>
  <si>
    <t>05.07.2021 05:24:56</t>
  </si>
  <si>
    <t>TAYTAN OFİS KÖK 45-78-M00314_HatBaşıAyırıcı_53139982 M06_53139982</t>
  </si>
  <si>
    <t>05.07.2021 09:22:35</t>
  </si>
  <si>
    <t>05.07.2021 17:36:31</t>
  </si>
  <si>
    <t>05.07.2021 18:22:57</t>
  </si>
  <si>
    <t>05.07.2021 19:28:48</t>
  </si>
  <si>
    <t>KARAMAN İÇME SUYU YANI TR-3 35-31-L00050_47863828_56393995_56393995</t>
  </si>
  <si>
    <t>05.07.2021 12:58:53</t>
  </si>
  <si>
    <t>05.07.2021 16:31:49</t>
  </si>
  <si>
    <t>HAMZABEYLİ TR-2 45-71-M01772_953189330_953189330</t>
  </si>
  <si>
    <t>05.07.2021 21:20:09</t>
  </si>
  <si>
    <t>06.07.2021 01:43:08</t>
  </si>
  <si>
    <t>K-4019 35-02-K04019_35-02-K04019_2348623</t>
  </si>
  <si>
    <t>05.07.2021 18:50:20</t>
  </si>
  <si>
    <t>05.07.2021 19:48:55</t>
  </si>
  <si>
    <t>M-991 35-03-M00991_910483607_910483607</t>
  </si>
  <si>
    <t>05.07.2021 16:37:34</t>
  </si>
  <si>
    <t>05.07.2021 18:32:21</t>
  </si>
  <si>
    <t>KAYAPINAR KÖK 45-71-M02146_ M05_60777327</t>
  </si>
  <si>
    <t>05.07.2021 16:12:02</t>
  </si>
  <si>
    <t>05.07.2021 19:06:44</t>
  </si>
  <si>
    <t>SARMA KÖYÜ TR-2 45-71-M01525_43197477_56388477_56388477</t>
  </si>
  <si>
    <t>05.07.2021 11:59:29</t>
  </si>
  <si>
    <t>05.07.2021 15:22:54</t>
  </si>
  <si>
    <t>05.07.2021 14:53:57</t>
  </si>
  <si>
    <t>05.07.2021 16:51:00</t>
  </si>
  <si>
    <t>ALİAĞA TR-43 DM 35-17-M00043_M-54 ÇIKIŞI M12_2315083</t>
  </si>
  <si>
    <t>05.07.2021 05:58:21</t>
  </si>
  <si>
    <t>05.07.2021 07:19:02</t>
  </si>
  <si>
    <t>K-3751 35-08-K03751_R R1_48444665</t>
  </si>
  <si>
    <t>05.07.2021 08:35:00</t>
  </si>
  <si>
    <t>05.07.2021 12:55:23</t>
  </si>
  <si>
    <t>M-516 METAŞ KÖK 35-02-M00516_M-1151 M04_72046138</t>
  </si>
  <si>
    <t>05.07.2021 16:37:00</t>
  </si>
  <si>
    <t>05.07.2021 16:55:43</t>
  </si>
  <si>
    <t>L-400 35-18-L00400_915954208_915954208</t>
  </si>
  <si>
    <t>05.07.2021 08:44:38</t>
  </si>
  <si>
    <t>05.07.2021 17:42:07</t>
  </si>
  <si>
    <t>URGANLI TR-3 45-83-M00571_48024873_56407934_56407934</t>
  </si>
  <si>
    <t>05.07.2021 08:02:22</t>
  </si>
  <si>
    <t>05.07.2021 10:30:22</t>
  </si>
  <si>
    <t>MENDERES DM-2/TR-1 35-22-M00300_HatBaşıAyırıcı_53096775 M15_53096775</t>
  </si>
  <si>
    <t>05.07.2021 18:06:11</t>
  </si>
  <si>
    <t>05.07.2021 20:58:21</t>
  </si>
  <si>
    <t>SANCAKLI UZUNÇINAR KÖYÜ 45-71-M00566_45-71-M00566_2353872</t>
  </si>
  <si>
    <t>05.07.2021 06:45:21</t>
  </si>
  <si>
    <t>05.07.2021 08:02:06</t>
  </si>
  <si>
    <t>05.07.2021 07:29:21</t>
  </si>
  <si>
    <t>05.07.2021 08:01:18</t>
  </si>
  <si>
    <t>KRAL KÖK 35-26-M00345_PEHLİNAOĞLU M01_66236494</t>
  </si>
  <si>
    <t>05.07.2021 08:43:36</t>
  </si>
  <si>
    <t>05.07.2021 10:09:09</t>
  </si>
  <si>
    <t>DEĞİRMENDERE DM 35-22-M00085_ÇAMÖNÜ - ATAKÖY M09_50066540</t>
  </si>
  <si>
    <t>05.07.2021 22:53:52</t>
  </si>
  <si>
    <t>05.07.2021 23:04:36</t>
  </si>
  <si>
    <t>M-540 35-09-M00540_TRF-2 M03_47723419</t>
  </si>
  <si>
    <t>05.07.2021 14:26:06</t>
  </si>
  <si>
    <t>05.07.2021 14:57:07</t>
  </si>
  <si>
    <t>DM-20/23 (AYAKKABICILAR SİTESİ) 45-71-M00436_DAĞITIM TRAFOSU M04_2308980</t>
  </si>
  <si>
    <t>05.07.2021 11:10:00</t>
  </si>
  <si>
    <t>05.07.2021 14:26:33</t>
  </si>
  <si>
    <t>ELİT SİTELERİ 45-78-L00713__72371781_72371781</t>
  </si>
  <si>
    <t>05.07.2021 13:13:10</t>
  </si>
  <si>
    <t>05.07.2021 16:28:01</t>
  </si>
  <si>
    <t>İZZET BEKTAŞ SULAMA GRUBU TR 35-27-M00525_35-27-M00525_2372125</t>
  </si>
  <si>
    <t>05.07.2021 08:47:43</t>
  </si>
  <si>
    <t>05.07.2021 10:19:41</t>
  </si>
  <si>
    <t>DAĞDERE DM 45-72-M00097_HatBaşıAyırıcı_66364245 M04_66364245</t>
  </si>
  <si>
    <t>05.07.2021 17:02:51</t>
  </si>
  <si>
    <t>05.07.2021 19:09:42</t>
  </si>
  <si>
    <t>DM-1 45-71-M00001_MÜESSESE-1 M29_2308947</t>
  </si>
  <si>
    <t>05.07.2021 09:00:00</t>
  </si>
  <si>
    <t>05.07.2021 09:20:00</t>
  </si>
  <si>
    <t>L-330 DENİZKIZI-1 35-18-L00330_950437868_950437868</t>
  </si>
  <si>
    <t>05.07.2021 18:06:48</t>
  </si>
  <si>
    <t>05.07.2021 22:20:39</t>
  </si>
  <si>
    <t>YENİFOÇA TR-51 35-23-M00051_950420934_950420934</t>
  </si>
  <si>
    <t>05.07.2021 23:31:00</t>
  </si>
  <si>
    <t>06.07.2021 10:28:50</t>
  </si>
  <si>
    <t>K-3975 35-04-K03975_912492189_912492189</t>
  </si>
  <si>
    <t>05.07.2021 21:04:17</t>
  </si>
  <si>
    <t>05.07.2021 22:08:42</t>
  </si>
  <si>
    <t>05.07.2021 13:36:45</t>
  </si>
  <si>
    <t>05.07.2021 15:15:05</t>
  </si>
  <si>
    <t>05.07.2021 06:22:00</t>
  </si>
  <si>
    <t>05.07.2021 08:14:50</t>
  </si>
  <si>
    <t>05.07.2021 17:57:02</t>
  </si>
  <si>
    <t>05.07.2021 17:59:20</t>
  </si>
  <si>
    <t>ASARLIK TR-16 35-28-M00174_953369551_953369551</t>
  </si>
  <si>
    <t>05.07.2021 11:30:56</t>
  </si>
  <si>
    <t>05.07.2021 16:18:17</t>
  </si>
  <si>
    <t>ŞEMİKLER TM 35-04-A00003_ŞEMİKLER-11 K41_2312129</t>
  </si>
  <si>
    <t>05.07.2021 14:36:24</t>
  </si>
  <si>
    <t>05.07.2021 16:02:42</t>
  </si>
  <si>
    <t>GÜMÜLDÜR M-30 35-25-M00030_B_56357566_56357566</t>
  </si>
  <si>
    <t>05.07.2021 18:31:48</t>
  </si>
  <si>
    <t>05.07.2021 19:27:48</t>
  </si>
  <si>
    <t>BADEMLİ TR-7 35-30-L00104_955325012_955325012</t>
  </si>
  <si>
    <t>05.07.2021 11:47:06</t>
  </si>
  <si>
    <t>05.07.2021 15:03:16</t>
  </si>
  <si>
    <t>KARABURÇ HACILAR TR-7 35-31-L00263_956579759_956579759</t>
  </si>
  <si>
    <t>05.07.2021 11:04:20</t>
  </si>
  <si>
    <t>05.07.2021 14:56:51</t>
  </si>
  <si>
    <t>05.07.2021 07:41:47</t>
  </si>
  <si>
    <t>05.07.2021 07:50:00</t>
  </si>
  <si>
    <t>TR-76 (M-701) 35-30-M00701_E e3_43010685</t>
  </si>
  <si>
    <t>05.07.2021 07:53:45</t>
  </si>
  <si>
    <t>05.07.2021 10:42:12</t>
  </si>
  <si>
    <t>YAĞCILAR TR-3 45-71-M01442_45-71-M01442_2371343</t>
  </si>
  <si>
    <t>05.07.2021 00:52:06</t>
  </si>
  <si>
    <t>05.07.2021 04:13:28</t>
  </si>
  <si>
    <t>IŞIKLAR KÖK 45-73-M00467_BAKLACI M02_67094230</t>
  </si>
  <si>
    <t>05.07.2021 10:11:03</t>
  </si>
  <si>
    <t>05.07.2021 10:12:12</t>
  </si>
  <si>
    <t>TAYTAN BEZİRGANLI TR-2 45-78-M00267_DIREK TIPI TRAFO HUCRESI H01_2125146</t>
  </si>
  <si>
    <t>05.07.2021 08:59:39</t>
  </si>
  <si>
    <t>05.07.2021 17:40:19</t>
  </si>
  <si>
    <t>ÇAVUŞLAR TR-5 TARIMSAL SULAMA 45-79-M00257_45-79-M00257_2366700</t>
  </si>
  <si>
    <t>05.07.2021 19:58:02</t>
  </si>
  <si>
    <t>05.07.2021 21:35:38</t>
  </si>
  <si>
    <t>TAVAK TR-1 45-81-M00076_A_56399146_56399146</t>
  </si>
  <si>
    <t>05.07.2021 12:17:00</t>
  </si>
  <si>
    <t>05.07.2021 15:18:54</t>
  </si>
  <si>
    <t>05.07.2021 13:06:53</t>
  </si>
  <si>
    <t>05.07.2021 13:11:00</t>
  </si>
  <si>
    <t>K-1675 35-02-K01675_967164119_967164119</t>
  </si>
  <si>
    <t>05.07.2021 01:44:39</t>
  </si>
  <si>
    <t>05.07.2021 04:29:14</t>
  </si>
  <si>
    <t>K-3 35-01-K00003_912897297_912897297</t>
  </si>
  <si>
    <t>05.07.2021 12:11:00</t>
  </si>
  <si>
    <t>05.07.2021 13:54:06</t>
  </si>
  <si>
    <t>KIRCALAR DM 35-16-M00261_KARALAR-KATRANCI ENH GRUBU M02_72041843</t>
  </si>
  <si>
    <t>05.07.2021 13:37:12</t>
  </si>
  <si>
    <t>05.07.2021 17:43:52</t>
  </si>
  <si>
    <t>05.07.2021 10:32:21</t>
  </si>
  <si>
    <t>05.07.2021 10:47:07</t>
  </si>
  <si>
    <t>ÜÇPINAR DM 45-71-M00183_PELİTALAN M03_72249125</t>
  </si>
  <si>
    <t>05.07.2021 06:23:38</t>
  </si>
  <si>
    <t>05.07.2021 06:38:54</t>
  </si>
  <si>
    <t>PAYAMLI M-1 KÖK 35-25-M00175_DONANIMLI YEDEK M16_72057877</t>
  </si>
  <si>
    <t>05.07.2021 09:44:38</t>
  </si>
  <si>
    <t>05.07.2021 14:50:09</t>
  </si>
  <si>
    <t>GÜMÜLDÜR M-39 35-25-M00039_955259850_955259850</t>
  </si>
  <si>
    <t>05.07.2021 10:35:31</t>
  </si>
  <si>
    <t>05.07.2021 12:34:12</t>
  </si>
  <si>
    <t>05.07.2021 09:10:52</t>
  </si>
  <si>
    <t>05.07.2021 13:49:50</t>
  </si>
  <si>
    <t>KORUCUK-4 35-26-M00464_35-26-M00464_2363074</t>
  </si>
  <si>
    <t>05.07.2021 16:54:54</t>
  </si>
  <si>
    <t>05.07.2021 22:07:12</t>
  </si>
  <si>
    <t>DİNDARLI KÖK TR-3 KAKLIK 45-79-M00395_ALEMŞAHLI M05_72035370</t>
  </si>
  <si>
    <t>05.07.2021 07:49:21</t>
  </si>
  <si>
    <t>05.07.2021 07:50:31</t>
  </si>
  <si>
    <t>TR-89 MAVİ PLAJ 35-19-L00089_956666660_956666660</t>
  </si>
  <si>
    <t>05.07.2021 19:49:14</t>
  </si>
  <si>
    <t>05.07.2021 22:17:40</t>
  </si>
  <si>
    <t>M-1686 35-02-M01686_B_56375474_56375474</t>
  </si>
  <si>
    <t>05.07.2021 10:06:27</t>
  </si>
  <si>
    <t>05.07.2021 10:21:12</t>
  </si>
  <si>
    <t>KIZILCAOVA TR-3 35-20-L00172_DIREK TIPI TRAFO HUCRESI H01_2048026</t>
  </si>
  <si>
    <t>05.07.2021 08:41:40</t>
  </si>
  <si>
    <t>05.07.2021 09:41:51</t>
  </si>
  <si>
    <t>M-1329 35-08-M01329_C_56378920_56378920</t>
  </si>
  <si>
    <t>05.07.2021 21:32:21</t>
  </si>
  <si>
    <t>05.07.2021 22:38:37</t>
  </si>
  <si>
    <t>L-438 35-18-L00438_L-437 L03_2064709</t>
  </si>
  <si>
    <t>05.07.2021 08:45:51</t>
  </si>
  <si>
    <t>05.07.2021 10:07:16</t>
  </si>
  <si>
    <t>TR-107 45-78-L00107_953265648_953265648</t>
  </si>
  <si>
    <t>05.07.2021 11:07:13</t>
  </si>
  <si>
    <t>05.07.2021 20:06:01</t>
  </si>
  <si>
    <t>K-2883 35-03-K02883_913061926_913061926</t>
  </si>
  <si>
    <t>05.07.2021 12:11:14</t>
  </si>
  <si>
    <t>05.07.2021 14:52:06</t>
  </si>
  <si>
    <t>SAİP TR-2 35-21-L00103_953358023_953358023</t>
  </si>
  <si>
    <t>06.07.2021 14:29:08</t>
  </si>
  <si>
    <t>06.07.2021 16:01:06</t>
  </si>
  <si>
    <t>06.07.2021 11:05:53</t>
  </si>
  <si>
    <t>06.07.2021 13:21:01</t>
  </si>
  <si>
    <t>BADINCA KÖK 45-73-M00341_EVRENLİ KÖK M03_75913003</t>
  </si>
  <si>
    <t>06.07.2021 13:40:20</t>
  </si>
  <si>
    <t>06.07.2021 14:29:04</t>
  </si>
  <si>
    <t>L-476 MAMURBABA YENİ KABİN 35-18-L00476_950466105_950466105</t>
  </si>
  <si>
    <t>06.07.2021 16:10:07</t>
  </si>
  <si>
    <t>06.07.2021 19:35:19</t>
  </si>
  <si>
    <t>YILMAZ İM 45-78-A00003_TR-2 (15.8) L02_2108822</t>
  </si>
  <si>
    <t>06.07.2021 11:31:23</t>
  </si>
  <si>
    <t>06.07.2021 11:36:43</t>
  </si>
  <si>
    <t>BOZDAĞ TR-15 (KAYAK MERKEZİ) 35-15-L00304_950406886_950406886</t>
  </si>
  <si>
    <t>06.07.2021 12:27:10</t>
  </si>
  <si>
    <t>06.07.2021 20:34:04</t>
  </si>
  <si>
    <t>L-251 35-18-L00251_A A1_5956412</t>
  </si>
  <si>
    <t>06.07.2021 07:11:19</t>
  </si>
  <si>
    <t>06.07.2021 13:19:28</t>
  </si>
  <si>
    <t>KORUKÖY KÖYÜ TR-1 45-71-M01683_953211101_953211101</t>
  </si>
  <si>
    <t>06.07.2021 15:28:41</t>
  </si>
  <si>
    <t>06.07.2021 23:33:18</t>
  </si>
  <si>
    <t>M-2948(YATIRIM REZERVE) 35-01-M02948_F_56359379_56359379</t>
  </si>
  <si>
    <t>06.07.2021 10:15:38</t>
  </si>
  <si>
    <t>06.07.2021 11:32:39</t>
  </si>
  <si>
    <t>M-1852 YAKAKÖY TR-2 35-02-M01852_35-02-M01852_2358661</t>
  </si>
  <si>
    <t>06.07.2021 09:45:08</t>
  </si>
  <si>
    <t>06.07.2021 13:17:27</t>
  </si>
  <si>
    <t>EVRENOS TR-2 45-71-M01405_953191933_953191933</t>
  </si>
  <si>
    <t>06.07.2021 15:17:04</t>
  </si>
  <si>
    <t>07.07.2021 05:47:12</t>
  </si>
  <si>
    <t>ALMAK TM 35-17-A00003_HatBaşıAyırıcı_65314110 M28_65314110</t>
  </si>
  <si>
    <t>06.07.2021 19:02:48</t>
  </si>
  <si>
    <t>06.07.2021 20:03:50</t>
  </si>
  <si>
    <t>BERGAMA İM-2 35-16-A00002_TR-117(TM-2/117) L03_72053281</t>
  </si>
  <si>
    <t>06.07.2021 11:51:01</t>
  </si>
  <si>
    <t>06.07.2021 11:54:21</t>
  </si>
  <si>
    <t>ZEYTİNOVA TR-6 35-20-L00313__76142803_76142803</t>
  </si>
  <si>
    <t>06.07.2021 11:24:29</t>
  </si>
  <si>
    <t>06.07.2021 13:58:44</t>
  </si>
  <si>
    <t>TR-1-3/2 ESKİ ARIZA KABİN 35-20-L00017_955198532_955198532</t>
  </si>
  <si>
    <t>06.07.2021 20:37:04</t>
  </si>
  <si>
    <t>06.07.2021 22:11:44</t>
  </si>
  <si>
    <t>ARMUTLU DM-2/TR-28 (ESKİ TR-2) 35-27-L00002_913296875_913296875</t>
  </si>
  <si>
    <t>06.07.2021 16:27:41</t>
  </si>
  <si>
    <t>06.07.2021 21:56:33</t>
  </si>
  <si>
    <t>ÇATALOLUK DM 45-74-M00227_DEMİRCİ M10_2111070</t>
  </si>
  <si>
    <t>06.07.2021 09:25:13</t>
  </si>
  <si>
    <t>06.07.2021 09:25:53</t>
  </si>
  <si>
    <t>DM-18/08 45-71-M00257_DM-18/03 M03_72077938</t>
  </si>
  <si>
    <t>06.07.2021 15:58:40</t>
  </si>
  <si>
    <t>06.07.2021 18:51:34</t>
  </si>
  <si>
    <t>06.07.2021 09:09:03</t>
  </si>
  <si>
    <t>06.07.2021 14:44:40</t>
  </si>
  <si>
    <t>ZEKİ ALTAN-RAMAZAN BALKAN ÖZEL TR 45-73-M00589Ö_DIREK TIPI TRAFO HUCRESI H01_2089975</t>
  </si>
  <si>
    <t>06.07.2021 18:25:34</t>
  </si>
  <si>
    <t>06.07.2021 20:19:58</t>
  </si>
  <si>
    <t>Yabani Hayvan Teması</t>
  </si>
  <si>
    <t>06.07.2021 23:13:05</t>
  </si>
  <si>
    <t>06.07.2021 23:38:00</t>
  </si>
  <si>
    <t>MANİSA TM-1 45-71-A00001_NECATİBEY M10_2309463</t>
  </si>
  <si>
    <t>06.07.2021 06:07:20</t>
  </si>
  <si>
    <t>06.07.2021 06:43:50</t>
  </si>
  <si>
    <t>HACIHALİLLER TR-2 45-71-M01785_953189886_953189886</t>
  </si>
  <si>
    <t>06.07.2021 08:05:59</t>
  </si>
  <si>
    <t>06.07.2021 22:19:28</t>
  </si>
  <si>
    <t>ÖREN TOPRAK SU KÖK 35-27-M00760_HatBaşıAyırıcı_72454955 M02_72454955</t>
  </si>
  <si>
    <t>06.07.2021 14:57:05</t>
  </si>
  <si>
    <t>06.07.2021 19:47:14</t>
  </si>
  <si>
    <t>TR-135/1 35-19-L00362_956666080_956666080</t>
  </si>
  <si>
    <t>06.07.2021 10:41:18</t>
  </si>
  <si>
    <t>06.07.2021 11:36:22</t>
  </si>
  <si>
    <t>06.07.2021 16:57:02</t>
  </si>
  <si>
    <t>06.07.2021 17:51:26</t>
  </si>
  <si>
    <t>TR-20 35-27-M00020_912513215_912513215</t>
  </si>
  <si>
    <t>06.07.2021 10:20:22</t>
  </si>
  <si>
    <t>06.07.2021 15:03:49</t>
  </si>
  <si>
    <t>DM-3 (TR-16) 35-15-M00016_TR-48 SANAYİ M03_67054316</t>
  </si>
  <si>
    <t>06.07.2021 17:42:05</t>
  </si>
  <si>
    <t>06.07.2021 18:23:57</t>
  </si>
  <si>
    <t>GÖRDES TR-27 45-75-M00042_HatBaşıAyırıcı_53135103 M01_53135103</t>
  </si>
  <si>
    <t>06.07.2021 10:38:47</t>
  </si>
  <si>
    <t>06.07.2021 13:51:12</t>
  </si>
  <si>
    <t>KAPANCI KÖK 45-78-L00229_HatBaşıAyırıcı_53139905 L02_53139905</t>
  </si>
  <si>
    <t>06.07.2021 19:13:27</t>
  </si>
  <si>
    <t>06.07.2021 21:38:30</t>
  </si>
  <si>
    <t>TEKELİ ARITMA KÖK 35-22-M00090_İTOP M04_2328483</t>
  </si>
  <si>
    <t>06.07.2021 13:27:19</t>
  </si>
  <si>
    <t>06.07.2021 15:05:11</t>
  </si>
  <si>
    <t>ÜÇYOL KÖK 45-82-M00128_URUZLAR GES M06_2090645</t>
  </si>
  <si>
    <t>06.07.2021 11:54:04</t>
  </si>
  <si>
    <t>06.07.2021 13:06:54</t>
  </si>
  <si>
    <t>ÇAMÖNÜ TR-1 45-72-L00271_45-72-L00271_2367315</t>
  </si>
  <si>
    <t>AG Travers Arızası</t>
  </si>
  <si>
    <t>06.07.2021 10:15:00</t>
  </si>
  <si>
    <t>06.07.2021 14:19:34</t>
  </si>
  <si>
    <t>K-122 35-01-K00122_F_56375661_56375661</t>
  </si>
  <si>
    <t>06.07.2021 10:11:33</t>
  </si>
  <si>
    <t>06.07.2021 11:56:56</t>
  </si>
  <si>
    <t>06.07.2021 20:17:17</t>
  </si>
  <si>
    <t>06.07.2021 21:25:04</t>
  </si>
  <si>
    <t>DM-3/28(ALAN SK. TR) 45-71-M00082_953210449_953210449</t>
  </si>
  <si>
    <t>06.07.2021 09:16:17</t>
  </si>
  <si>
    <t>07.07.2021 01:27:23</t>
  </si>
  <si>
    <t>K-3060 35-01-K03060_913948516_913948516</t>
  </si>
  <si>
    <t>06.07.2021 09:24:58</t>
  </si>
  <si>
    <t>06.07.2021 10:50:56</t>
  </si>
  <si>
    <t>YENİKÖY MERKEZ TR-1 35-31-L00183_B_72247288_72247288</t>
  </si>
  <si>
    <t>06.07.2021 14:16:11</t>
  </si>
  <si>
    <t>06.07.2021 17:15:01</t>
  </si>
  <si>
    <t>06.07.2021 19:45:34</t>
  </si>
  <si>
    <t>06.07.2021 21:00:03</t>
  </si>
  <si>
    <t>TAYTAN OFİS KÖK 45-78-M00314_ÜLKÜ FABRİKALAR M014_60669731</t>
  </si>
  <si>
    <t>06.07.2021 09:13:58</t>
  </si>
  <si>
    <t>06.07.2021 10:57:36</t>
  </si>
  <si>
    <t>SELENDİ TR-12 45-81-M00012_TR-11 M02_2321242</t>
  </si>
  <si>
    <t>06.07.2021 05:48:32</t>
  </si>
  <si>
    <t>06.07.2021 06:28:36</t>
  </si>
  <si>
    <t>DÜNDARLI TR-1 35-29-L00332_A_56400169_56400169</t>
  </si>
  <si>
    <t>06.07.2021 22:53:33</t>
  </si>
  <si>
    <t>07.07.2021 02:35:08</t>
  </si>
  <si>
    <t>SEYREK TR-7 KÖK 35-28-M00379_KESİKKÖY-2 M03_2093197</t>
  </si>
  <si>
    <t>06.07.2021 08:14:02</t>
  </si>
  <si>
    <t>06.07.2021 08:15:23</t>
  </si>
  <si>
    <t>ILIPINAR KÖK 35-23-M00154_FOÇA BES ÇIKIŞI M07_67163397</t>
  </si>
  <si>
    <t>06.07.2021 08:51:00</t>
  </si>
  <si>
    <t>06.07.2021 09:30:06</t>
  </si>
  <si>
    <t>İĞDECİK TR-5 45-71-M00079_45-71-M00079_2370340</t>
  </si>
  <si>
    <t>06.07.2021 14:47:59</t>
  </si>
  <si>
    <t>06.07.2021 15:38:03</t>
  </si>
  <si>
    <t>DM-3/04 (MURAT GERMEN ÖNÜ) 45-71-M00070_953199713_953199713</t>
  </si>
  <si>
    <t>06.07.2021 09:00:12</t>
  </si>
  <si>
    <t>06.07.2021 21:54:36</t>
  </si>
  <si>
    <t>GÜLBAHÇE TR-13 (KARAPINAR) 35-19-L00143_956689837_956689837</t>
  </si>
  <si>
    <t>06.07.2021 15:10:47</t>
  </si>
  <si>
    <t>06.07.2021 17:51:11</t>
  </si>
  <si>
    <t>CANLI TR-1 KÖK 35-20-L00124_35-20-L00124_66505831</t>
  </si>
  <si>
    <t>06.07.2021 09:33:14</t>
  </si>
  <si>
    <t>06.07.2021 10:58:19</t>
  </si>
  <si>
    <t>KILCANLAR OVALILAR TR-1 45-75-M00127_B_56391350_56391350</t>
  </si>
  <si>
    <t>06.07.2021 19:20:40</t>
  </si>
  <si>
    <t>06.07.2021 21:38:12</t>
  </si>
  <si>
    <t>TR-1/10 45-72-M00010_D_56392509_56392509</t>
  </si>
  <si>
    <t>06.07.2021 11:35:48</t>
  </si>
  <si>
    <t>06.07.2021 13:04:29</t>
  </si>
  <si>
    <t>ALANDAMLARI TR-2 45-75-M00130_A_56386667_56386667</t>
  </si>
  <si>
    <t>06.07.2021 18:43:40</t>
  </si>
  <si>
    <t>06.07.2021 20:39:27</t>
  </si>
  <si>
    <t>06.07.2021 12:31:18</t>
  </si>
  <si>
    <t>06.07.2021 17:06:03</t>
  </si>
  <si>
    <t>MECİDİYE TR-1 KÖK 45-72-L00078_GÖKÇEKÖY (KÖYLER ÇIKIŞI) L010_66560808</t>
  </si>
  <si>
    <t>06.07.2021 18:17:53</t>
  </si>
  <si>
    <t>06.07.2021 18:24:00</t>
  </si>
  <si>
    <t>06.07.2021 20:44:49</t>
  </si>
  <si>
    <t>06.07.2021 22:48:56</t>
  </si>
  <si>
    <t>MENEMEN DM-5/15 35-28-M00845_953393347_953393347</t>
  </si>
  <si>
    <t>06.07.2021 08:55:20</t>
  </si>
  <si>
    <t>06.07.2021 13:25:02</t>
  </si>
  <si>
    <t>MURADİYE TR-2/B (23 NİSAN PARKI) 45-71-M01852_953243102_953243102</t>
  </si>
  <si>
    <t>06.07.2021 00:32:00</t>
  </si>
  <si>
    <t>06.07.2021 02:06:56</t>
  </si>
  <si>
    <t>DM-12/05 45-71-M02403_955019805_955019805</t>
  </si>
  <si>
    <t>06.07.2021 13:44:29</t>
  </si>
  <si>
    <t>06.07.2021 14:54:33</t>
  </si>
  <si>
    <t>TİRE İM-DM-1 35-29-A00001_GÖKÇEN SULAMA M26_2059026</t>
  </si>
  <si>
    <t>06.07.2021 10:53:38</t>
  </si>
  <si>
    <t>06.07.2021 11:10:32</t>
  </si>
  <si>
    <t>DM-2/27 (TAŞBİNA) 45-71-M00169_953204906_953204906</t>
  </si>
  <si>
    <t>06.07.2021 19:20:17</t>
  </si>
  <si>
    <t>07.07.2021 01:42:06</t>
  </si>
  <si>
    <t>HALIKÖY OVACIK MAH. TR-3 35-32-L00124_946417069_946417069</t>
  </si>
  <si>
    <t>06.07.2021 17:04:46</t>
  </si>
  <si>
    <t>07.07.2021 00:05:01</t>
  </si>
  <si>
    <t>K-162 35-01-K00162_910550366_910550366</t>
  </si>
  <si>
    <t>06.07.2021 21:46:21</t>
  </si>
  <si>
    <t>06.07.2021 23:03:13</t>
  </si>
  <si>
    <t>06.07.2021 17:48:16</t>
  </si>
  <si>
    <t>SEYREK TR-8 35-28-M00377_962544806_962544806</t>
  </si>
  <si>
    <t>06.07.2021 22:01:24</t>
  </si>
  <si>
    <t>M-2573 35-01-M02573__72410766_72410766</t>
  </si>
  <si>
    <t>06.07.2021 16:07:20</t>
  </si>
  <si>
    <t>06.07.2021 17:27:09</t>
  </si>
  <si>
    <t>ALÇUK TM 35-17-A00001_KESİKKÖY M29_2307839</t>
  </si>
  <si>
    <t>06.07.2021 04:40:35</t>
  </si>
  <si>
    <t>06.07.2021 07:32:02</t>
  </si>
  <si>
    <t>SAMURLU TR-2 35-17-M00319_950313526_950313526</t>
  </si>
  <si>
    <t>06.07.2021 19:01:00</t>
  </si>
  <si>
    <t>06.07.2021 19:35:08</t>
  </si>
  <si>
    <t>MANDIRACILAR TR 35-26-M00945_956627125_956627125</t>
  </si>
  <si>
    <t>06.07.2021 13:59:27</t>
  </si>
  <si>
    <t>06.07.2021 16:04:33</t>
  </si>
  <si>
    <t>BALLICA İM 45-72-A00005_HatBaşıAyırıcı_53139865 L07_53139865</t>
  </si>
  <si>
    <t>06.07.2021 11:58:17</t>
  </si>
  <si>
    <t>06.07.2021 14:50:32</t>
  </si>
  <si>
    <t>TR-5 35-19-L00005_HatBaşıAyırıcı_66054549 L03_66054549</t>
  </si>
  <si>
    <t>06.07.2021 08:14:51</t>
  </si>
  <si>
    <t>06.07.2021 09:11:35</t>
  </si>
  <si>
    <t>KARAPINAR İM 45-78-A00002_HatBaşıAyırıcı_53139832 M06_53139832</t>
  </si>
  <si>
    <t>06.07.2021 18:43:35</t>
  </si>
  <si>
    <t>06.07.2021 19:44:35</t>
  </si>
  <si>
    <t>06.07.2021 14:01:00</t>
  </si>
  <si>
    <t>06.07.2021 18:02:16</t>
  </si>
  <si>
    <t>TR-142 45-78-L00142_DIREK TIPI TRAFO HUCRESI H01_2107380</t>
  </si>
  <si>
    <t>06.07.2021 15:12:00</t>
  </si>
  <si>
    <t>06.07.2021 16:02:46</t>
  </si>
  <si>
    <t>K-3696 35-02-K03696_99445298_99445298</t>
  </si>
  <si>
    <t>06.07.2021 11:46:39</t>
  </si>
  <si>
    <t>06.07.2021 18:28:33</t>
  </si>
  <si>
    <t>BOZDAĞ TR-7 35-15-L00290_D_56369340_56369340</t>
  </si>
  <si>
    <t>06.07.2021 12:31:00</t>
  </si>
  <si>
    <t>06.07.2021 14:33:31</t>
  </si>
  <si>
    <t>SÜTÇÜLER TR-1 35-27-M00408_912458828_912458828</t>
  </si>
  <si>
    <t>06.07.2021 14:53:24</t>
  </si>
  <si>
    <t>06.07.2021 19:41:45</t>
  </si>
  <si>
    <t>ÇEŞME İM 35-18-A00001_ALTINYUNUS L10_2308111</t>
  </si>
  <si>
    <t>06.07.2021 10:11:00</t>
  </si>
  <si>
    <t>06.07.2021 10:58:00</t>
  </si>
  <si>
    <t>TR-2/112 45-83-L00112_955141746_955141746</t>
  </si>
  <si>
    <t>06.07.2021 18:14:49</t>
  </si>
  <si>
    <t>06.07.2021 22:03:34</t>
  </si>
  <si>
    <t>ALTINOLUK TR-7 35-31-L00439_B_56406119_56406119</t>
  </si>
  <si>
    <t>06.07.2021 15:28:36</t>
  </si>
  <si>
    <t>07.07.2021 00:09:19</t>
  </si>
  <si>
    <t>K-10 35-01-K00010_D_56365721_56365721</t>
  </si>
  <si>
    <t>06.07.2021 09:30:47</t>
  </si>
  <si>
    <t>06.07.2021 10:03:27</t>
  </si>
  <si>
    <t>CENKYERİ TR-7 45-82-M00255_B_56405230_56405230</t>
  </si>
  <si>
    <t>06.07.2021 00:00:14</t>
  </si>
  <si>
    <t>06.07.2021 01:02:57</t>
  </si>
  <si>
    <t>K-2784 35-02-K02784_A_56363455_56363455</t>
  </si>
  <si>
    <t>06.07.2021 08:59:00</t>
  </si>
  <si>
    <t>06.07.2021 09:59:32</t>
  </si>
  <si>
    <t>L-433 35-18-L00433_950440612_950440612</t>
  </si>
  <si>
    <t>06.07.2021 20:59:00</t>
  </si>
  <si>
    <t>06.07.2021 23:26:57</t>
  </si>
  <si>
    <t>M-2638 35-03-M02638_913661345_913661345</t>
  </si>
  <si>
    <t>06.07.2021 19:25:21</t>
  </si>
  <si>
    <t>06.07.2021 22:11:04</t>
  </si>
  <si>
    <t>M-1020 35-03-M01020_A_56365349_56365349</t>
  </si>
  <si>
    <t>06.07.2021 13:42:59</t>
  </si>
  <si>
    <t>06.07.2021 16:42:29</t>
  </si>
  <si>
    <t>K-4522 35-02-K04522_913331130_913331130</t>
  </si>
  <si>
    <t>06.07.2021 10:06:08</t>
  </si>
  <si>
    <t>06.07.2021 13:25:44</t>
  </si>
  <si>
    <t>K-3696 35-02-K03696_99422985_99422985</t>
  </si>
  <si>
    <t>06.07.2021 00:46:54</t>
  </si>
  <si>
    <t>06.07.2021 01:28:06</t>
  </si>
  <si>
    <t>TR-95 TARIMSAL SULAMA 45-80-M01095_45-80-M01095_2363724</t>
  </si>
  <si>
    <t>06.07.2021 09:55:01</t>
  </si>
  <si>
    <t>06.07.2021 10:58:20</t>
  </si>
  <si>
    <t>TR-2/27 45-83-L00027_B_56388617_56388617</t>
  </si>
  <si>
    <t>06.07.2021 21:25:44</t>
  </si>
  <si>
    <t>06.07.2021 23:55:38</t>
  </si>
  <si>
    <t>YILMAZ İM 45-78-A00003_AYTEKİN ŞENER L01_2331489</t>
  </si>
  <si>
    <t>06.07.2021 12:21:00</t>
  </si>
  <si>
    <t>06.07.2021 12:25:31</t>
  </si>
  <si>
    <t>KÖSEDERE TR-1 35-21-L00124_953359522_953359522</t>
  </si>
  <si>
    <t>06.07.2021 15:05:58</t>
  </si>
  <si>
    <t>06.07.2021 19:21:41</t>
  </si>
  <si>
    <t>06.07.2021 22:02:45</t>
  </si>
  <si>
    <t>06.07.2021 23:38:31</t>
  </si>
  <si>
    <t>MENEMEN GÖRECE TR-2 35-28-M00272_953394836_953394836</t>
  </si>
  <si>
    <t>06.07.2021 15:48:27</t>
  </si>
  <si>
    <t>06.07.2021 19:46:52</t>
  </si>
  <si>
    <t>UMMANDERESİ TR-1 45-75-M00075_45-75-M00075_2374611</t>
  </si>
  <si>
    <t>06.07.2021 14:12:31</t>
  </si>
  <si>
    <t>06.07.2021 17:36:00</t>
  </si>
  <si>
    <t>K-4564 35-02-K04564_B_56368581_56368581</t>
  </si>
  <si>
    <t>06.07.2021 09:17:13</t>
  </si>
  <si>
    <t>06.07.2021 17:37:39</t>
  </si>
  <si>
    <t>KARABURÇ KÖK 35-31-L00253_KARABURÇ L03_2337264</t>
  </si>
  <si>
    <t>06.07.2021 05:55:02</t>
  </si>
  <si>
    <t>06.07.2021 07:04:24</t>
  </si>
  <si>
    <t>L-332 SERKANKENT 35-18-L00332_950466921_950466921</t>
  </si>
  <si>
    <t>06.07.2021 21:03:59</t>
  </si>
  <si>
    <t>07.07.2021 02:26:43</t>
  </si>
  <si>
    <t>DENİZGİREN TR-3 35-21-L00206_953363861_953363861</t>
  </si>
  <si>
    <t>06.07.2021 16:03:48</t>
  </si>
  <si>
    <t>06.07.2021 21:44:55</t>
  </si>
  <si>
    <t>L-401 ALTINYUNUS DM 35-18-L00401_YILDIZ SİTESİ L03_2326013</t>
  </si>
  <si>
    <t>06.07.2021 10:20:09</t>
  </si>
  <si>
    <t>06.07.2021 13:35:02</t>
  </si>
  <si>
    <t>06.07.2021 06:42:42</t>
  </si>
  <si>
    <t>06.07.2021 07:23:51</t>
  </si>
  <si>
    <t>06.07.2021 14:20:39</t>
  </si>
  <si>
    <t>06.07.2021 15:17:23</t>
  </si>
  <si>
    <t>KARABEL KÖK(VİŞNELİ KÖK) 35-26-M01207_VİŞNELİ M04_66051264</t>
  </si>
  <si>
    <t>06.07.2021 07:07:13</t>
  </si>
  <si>
    <t>06.07.2021 08:00:50</t>
  </si>
  <si>
    <t>AHMETAĞA TR-2 45-79-M00319_C_56386100_56386100</t>
  </si>
  <si>
    <t>06.07.2021 11:12:53</t>
  </si>
  <si>
    <t>06.07.2021 12:06:59</t>
  </si>
  <si>
    <t>ULUCAK DM-2/1 35-27-M00335_913342144_913342144</t>
  </si>
  <si>
    <t>06.07.2021 08:54:34</t>
  </si>
  <si>
    <t>06.07.2021 10:25:40</t>
  </si>
  <si>
    <t>M-235 35-02-M00235_99894503_99894503</t>
  </si>
  <si>
    <t>06.07.2021 10:35:57</t>
  </si>
  <si>
    <t>06.07.2021 13:09:39</t>
  </si>
  <si>
    <t>YENİFOÇA TR-38 35-23-M00038_950421407_950421407</t>
  </si>
  <si>
    <t>06.07.2021 19:48:06</t>
  </si>
  <si>
    <t>06.07.2021 21:47:30</t>
  </si>
  <si>
    <t>KARAYAHŞİ TR-3 45-78-L00426_953289190_953289190</t>
  </si>
  <si>
    <t>06.07.2021 09:15:20</t>
  </si>
  <si>
    <t>06.07.2021 10:43:25</t>
  </si>
  <si>
    <t>06.07.2021 13:03:30</t>
  </si>
  <si>
    <t>06.07.2021 14:53:37</t>
  </si>
  <si>
    <t>06.07.2021 22:29:00</t>
  </si>
  <si>
    <t>06.07.2021 23:25:23</t>
  </si>
  <si>
    <t>ÖDEMİŞ İM 35-15-A00001_ESKİ OVAKENT L15_2062382</t>
  </si>
  <si>
    <t>06.07.2021 17:34:03</t>
  </si>
  <si>
    <t>06.07.2021 18:00:49</t>
  </si>
  <si>
    <t>L-127 35-18-L00127_950436211_950436211</t>
  </si>
  <si>
    <t>06.07.2021 09:59:52</t>
  </si>
  <si>
    <t>06.07.2021 15:42:47</t>
  </si>
  <si>
    <t>KARGIN KÖK 45-84-M00004_9623930_56401850_56401850</t>
  </si>
  <si>
    <t>06.07.2021 16:23:47</t>
  </si>
  <si>
    <t>06.07.2021 18:24:07</t>
  </si>
  <si>
    <t>ARMUTLU İM 35-27-A00001_ÇUKURBAĞ L10_2050863</t>
  </si>
  <si>
    <t>06.07.2021 16:59:32</t>
  </si>
  <si>
    <t>06.07.2021 17:08:23</t>
  </si>
  <si>
    <t>KUMKUYUCAK KÖK 45-80-M00093_ÇİFTLİK M04_72193246</t>
  </si>
  <si>
    <t>06.07.2021 12:40:57</t>
  </si>
  <si>
    <t>06.07.2021 13:31:06</t>
  </si>
  <si>
    <t>KARAMAN TR-1 35-31-L00049_47864620_56394406_56394406</t>
  </si>
  <si>
    <t>06.07.2021 13:27:06</t>
  </si>
  <si>
    <t>06.07.2021 14:50:26</t>
  </si>
  <si>
    <t>PAMUCAK OTELLER ÖNÜ TR-2 35-13-M00011_915127769_915127769</t>
  </si>
  <si>
    <t>06.07.2021 11:32:59</t>
  </si>
  <si>
    <t>06.07.2021 12:42:26</t>
  </si>
  <si>
    <t>KARAYAĞCI TR-1 45-75-M00195_DIREK TIPI TRAFO HUCRESI H01_2086115</t>
  </si>
  <si>
    <t>06.07.2021 09:38:56</t>
  </si>
  <si>
    <t>06.07.2021 17:33:34</t>
  </si>
  <si>
    <t>06.07.2021 07:00:34</t>
  </si>
  <si>
    <t>06.07.2021 07:07:51</t>
  </si>
  <si>
    <t>ÇOBANKÖY TR-2 35-29-L00508_35-29-L00508_2368725</t>
  </si>
  <si>
    <t>06.07.2021 09:05:23</t>
  </si>
  <si>
    <t>06.07.2021 17:18:03</t>
  </si>
  <si>
    <t>TR-1-2/6 35-20-L00035_DIREK TIPI TRAFO HUCRESI H01_2065123</t>
  </si>
  <si>
    <t>06.07.2021 15:00:47</t>
  </si>
  <si>
    <t>06.07.2021 17:51:45</t>
  </si>
  <si>
    <t>URLA TM-1 35-19-A00004_ALAÇATI-2 M04_2313935</t>
  </si>
  <si>
    <t>06.07.2021 10:55:00</t>
  </si>
  <si>
    <t>06.07.2021 16:11:29</t>
  </si>
  <si>
    <t>M-1023 35-03-M01023_910453926_910453926</t>
  </si>
  <si>
    <t>06.07.2021 17:44:21</t>
  </si>
  <si>
    <t>06.07.2021 19:02:58</t>
  </si>
  <si>
    <t>ZEYTİNOVA TR-6 35-20-L00313__72662743_72662743</t>
  </si>
  <si>
    <t>06.07.2021 11:25:03</t>
  </si>
  <si>
    <t>06.07.2021 13:28:42</t>
  </si>
  <si>
    <t>ÇAKIRCA ALİ TR-1 45-73-M00557_ H_61314934</t>
  </si>
  <si>
    <t>06.07.2021 19:34:03</t>
  </si>
  <si>
    <t>06.07.2021 20:33:35</t>
  </si>
  <si>
    <t>06.07.2021 17:41:12</t>
  </si>
  <si>
    <t>06.07.2021 20:26:20</t>
  </si>
  <si>
    <t>AĞAÇ İŞLERİ TR-9 35-22-M00109_955256948_955256948</t>
  </si>
  <si>
    <t>06.07.2021 10:21:02</t>
  </si>
  <si>
    <t>06.07.2021 11:01:28</t>
  </si>
  <si>
    <t>AHMETBEYLER DM 35-16-M00154_BERGAMA T.M.-GERİLİM M04_72044260</t>
  </si>
  <si>
    <t>06.07.2021 08:02:02</t>
  </si>
  <si>
    <t>06.07.2021 08:02:44</t>
  </si>
  <si>
    <t>ÇAYAĞZI TR-8 35-31-L00412__72373127_72373127</t>
  </si>
  <si>
    <t>06.07.2021 11:08:12</t>
  </si>
  <si>
    <t>06.07.2021 19:49:06</t>
  </si>
  <si>
    <t>DM-7/TR-10 35-22-M00059_955288996_955288996</t>
  </si>
  <si>
    <t>06.07.2021 16:06:49</t>
  </si>
  <si>
    <t>06.07.2021 18:50:51</t>
  </si>
  <si>
    <t>GÖKÇEN DM 1-2/2 35-29-L00060_950343752_950343752</t>
  </si>
  <si>
    <t>06.07.2021 16:36:06</t>
  </si>
  <si>
    <t>06.07.2021 19:08:18</t>
  </si>
  <si>
    <t>AVDAN TR-4 45-82-M00234_45-82-M00234_2376145</t>
  </si>
  <si>
    <t>06.07.2021 18:45:00</t>
  </si>
  <si>
    <t>06.07.2021 19:58:42</t>
  </si>
  <si>
    <t>M-2088 35-09-M02088_A_60983308_60983308</t>
  </si>
  <si>
    <t>06.07.2021 10:43:20</t>
  </si>
  <si>
    <t>06.07.2021 14:54:52</t>
  </si>
  <si>
    <t>K-3013 35-08-K03013_E e1b_5792827</t>
  </si>
  <si>
    <t>06.07.2021 11:03:11</t>
  </si>
  <si>
    <t>06.07.2021 12:21:46</t>
  </si>
  <si>
    <t>NURİYE TR-3 45-80-M00092_956537181_956537181</t>
  </si>
  <si>
    <t>06.07.2021 14:45:24</t>
  </si>
  <si>
    <t>06.07.2021 15:10:38</t>
  </si>
  <si>
    <t>06.07.2021 11:56:18</t>
  </si>
  <si>
    <t>06.07.2021 11:58:35</t>
  </si>
  <si>
    <t>HÜSEYİN DEMİR SULAMA GRUBU 35-29-M00388_B_56397728_56397728</t>
  </si>
  <si>
    <t>06.07.2021 00:14:06</t>
  </si>
  <si>
    <t>06.07.2021 02:25:19</t>
  </si>
  <si>
    <t>TR-2/88 45-83-L00088_TR-2/91 L01_2328252</t>
  </si>
  <si>
    <t>06.07.2021 10:12:13</t>
  </si>
  <si>
    <t>06.07.2021 11:46:41</t>
  </si>
  <si>
    <t>YILMAZ İM 45-78-A00003_YILMAZ TR-12 L04_2331486</t>
  </si>
  <si>
    <t>06.07.2021 12:16:23</t>
  </si>
  <si>
    <t>06.07.2021 12:20:08</t>
  </si>
  <si>
    <t>TR-48 45-78-L00048_953253950_953253950</t>
  </si>
  <si>
    <t>06.07.2021 13:28:16</t>
  </si>
  <si>
    <t>06.07.2021 16:49:38</t>
  </si>
  <si>
    <t>06.07.2021 16:07:21</t>
  </si>
  <si>
    <t>06.07.2021 19:49:54</t>
  </si>
  <si>
    <t>MESCİTLİ DM 35-15-L00904_MESCİTLİ L05_72321000</t>
  </si>
  <si>
    <t>06.07.2021 06:10:15</t>
  </si>
  <si>
    <t>06.07.2021 06:56:58</t>
  </si>
  <si>
    <t>MURADİYE DM-9/4 45-71-M00636_OTTO SERAMİK M03_72113440</t>
  </si>
  <si>
    <t>06.07.2021 13:37:06</t>
  </si>
  <si>
    <t>06.07.2021 14:47:20</t>
  </si>
  <si>
    <t>AKGEDİK KÖK-2 45-71-M00163_UZUNBURUN M02_55994925</t>
  </si>
  <si>
    <t>06.07.2021 19:50:33</t>
  </si>
  <si>
    <t>06.07.2021 22:13:19</t>
  </si>
  <si>
    <t>YUKARIBEY TR-1 35-16-M00120_47478920_56399989_56399989</t>
  </si>
  <si>
    <t>06.07.2021 23:04:37</t>
  </si>
  <si>
    <t>07.07.2021 02:29:42</t>
  </si>
  <si>
    <t>06.07.2021 08:05:29</t>
  </si>
  <si>
    <t>06.07.2021 08:52:00</t>
  </si>
  <si>
    <t>KAZIKBAĞLARI TR-1 35-16-M00482_953340406_953340406</t>
  </si>
  <si>
    <t>06.07.2021 11:28:07</t>
  </si>
  <si>
    <t>06.07.2021 19:48:45</t>
  </si>
  <si>
    <t>DM-3 35-29-M00003_DM-3/14 M03_72188086</t>
  </si>
  <si>
    <t>06.07.2021 13:33:53</t>
  </si>
  <si>
    <t>06.07.2021 14:08:00</t>
  </si>
  <si>
    <t>YENİÇİFTLİK KÖK 35-20-L00373_HatBaşıAyırıcı_53138813 L01_53138813</t>
  </si>
  <si>
    <t>06.07.2021 14:21:21</t>
  </si>
  <si>
    <t>06.07.2021 18:29:12</t>
  </si>
  <si>
    <t>K-4566 35-02-K04566_910152843_910152843</t>
  </si>
  <si>
    <t>06.07.2021 11:55:51</t>
  </si>
  <si>
    <t>06.07.2021 14:45:17</t>
  </si>
  <si>
    <t>06.07.2021 10:17:23</t>
  </si>
  <si>
    <t>06.07.2021 10:40:00</t>
  </si>
  <si>
    <t>DENİZKÖY TR-1 35-30-M00594_955319225_955319225</t>
  </si>
  <si>
    <t>06.07.2021 15:56:57</t>
  </si>
  <si>
    <t>06.07.2021 20:21:20</t>
  </si>
  <si>
    <t>KIRCALAR DM 35-16-M00261_ÜRKÜTLER-SINIRADA GRUP KÖYLER ENH M03_72041844</t>
  </si>
  <si>
    <t>06.07.2021 09:28:49</t>
  </si>
  <si>
    <t>06.07.2021 18:05:56</t>
  </si>
  <si>
    <t>YENİ ŞAKRAN TR-9 35-17-M00209_950312898_950312898</t>
  </si>
  <si>
    <t>06.07.2021 08:42:08</t>
  </si>
  <si>
    <t>06.07.2021 13:48:44</t>
  </si>
  <si>
    <t>TAŞLIYOL KÖK 35-27-M00495_HatBaşıAyırıcı_53132526 M03_53132526</t>
  </si>
  <si>
    <t>06.07.2021 07:18:00</t>
  </si>
  <si>
    <t>06.07.2021 09:18:57</t>
  </si>
  <si>
    <t>HİSARLIK TR-1 35-20-L00261_955195818_955195818</t>
  </si>
  <si>
    <t>06.07.2021 10:40:55</t>
  </si>
  <si>
    <t>06.07.2021 15:09:17</t>
  </si>
  <si>
    <t>MURADİYE DM 45-71-M00006_ÜÇPINAR DM M02_2076872</t>
  </si>
  <si>
    <t>06.07.2021 08:57:39</t>
  </si>
  <si>
    <t>06.07.2021 09:01:45</t>
  </si>
  <si>
    <t>MALAZ BAĞBAŞI TR-1 45-75-M00289_B_56397879_56397879</t>
  </si>
  <si>
    <t>06.07.2021 19:15:39</t>
  </si>
  <si>
    <t>06.07.2021 23:29:09</t>
  </si>
  <si>
    <t>TR-2/107 (İBRAHİMCİ KÖK) 45-83-L00107_955140413_955140413</t>
  </si>
  <si>
    <t>06.07.2021 16:10:51</t>
  </si>
  <si>
    <t>06.07.2021 18:00:16</t>
  </si>
  <si>
    <t>06.07.2021 11:54:23</t>
  </si>
  <si>
    <t>06.07.2021 14:23:12</t>
  </si>
  <si>
    <t>K-3499 35-03-K03499_35-03-K03499_41968975</t>
  </si>
  <si>
    <t>06.07.2021 09:41:33</t>
  </si>
  <si>
    <t>06.07.2021 17:10:25</t>
  </si>
  <si>
    <t>MURADİYE DM-5/05 45-71-M00235_DM-5/6 M06_2320754</t>
  </si>
  <si>
    <t>06.07.2021 06:11:03</t>
  </si>
  <si>
    <t>06.07.2021 08:06:29</t>
  </si>
  <si>
    <t>K-891 35-02-K00891_99511168_99511168</t>
  </si>
  <si>
    <t>06.07.2021 21:29:58</t>
  </si>
  <si>
    <t>06.07.2021 23:02:13</t>
  </si>
  <si>
    <t>ALANLAR TR-1 35-24-M00065_A_56372396_56372396</t>
  </si>
  <si>
    <t>06.07.2021 17:15:15</t>
  </si>
  <si>
    <t>06.07.2021 19:24:25</t>
  </si>
  <si>
    <t>K-3492 35-09-K03492_A_56382013_56382013</t>
  </si>
  <si>
    <t>06.07.2021 09:44:00</t>
  </si>
  <si>
    <t>06.07.2021 12:06:41</t>
  </si>
  <si>
    <t>ÇİLE DM 35-22-M00086_HatBaşıAyırıcı_54668784 M04_54668784</t>
  </si>
  <si>
    <t>06.07.2021 20:16:48</t>
  </si>
  <si>
    <t>06.07.2021 21:50:24</t>
  </si>
  <si>
    <t>06.07.2021 09:16:29</t>
  </si>
  <si>
    <t>06.07.2021 10:46:00</t>
  </si>
  <si>
    <t>ILGIN TR-1 45-73-M00591_DIREK TIPI TRAFO HUCRESI H01_2089976</t>
  </si>
  <si>
    <t>06.07.2021 15:06:22</t>
  </si>
  <si>
    <t>06.07.2021 15:42:08</t>
  </si>
  <si>
    <t>ALİAĞA TR-43 DM 35-17-M00043_HatBaşıAyırıcı_72727542 M13_72727542</t>
  </si>
  <si>
    <t>06.07.2021 08:10:49</t>
  </si>
  <si>
    <t>06.07.2021 09:49:16</t>
  </si>
  <si>
    <t>NURİYE DM 45-80-M00090_AKHİSAR-1(İZSU) M08_72194610</t>
  </si>
  <si>
    <t>06.07.2021 12:15:54</t>
  </si>
  <si>
    <t>06.07.2021 13:07:54</t>
  </si>
  <si>
    <t>06.07.2021 06:09:23</t>
  </si>
  <si>
    <t>06.07.2021 06:14:53</t>
  </si>
  <si>
    <t>TR-255(DM-2/2) 35-19-L00255_956665752_956665752</t>
  </si>
  <si>
    <t>06.07.2021 08:11:18</t>
  </si>
  <si>
    <t>06.07.2021 13:08:04</t>
  </si>
  <si>
    <t>ARIKBAŞI TR-1 35-20-L00218_B_56363389_56363389</t>
  </si>
  <si>
    <t>06.07.2021 19:27:00</t>
  </si>
  <si>
    <t>06.07.2021 20:57:23</t>
  </si>
  <si>
    <t>_A_56391216_56391216</t>
  </si>
  <si>
    <t>06.07.2021 11:52:41</t>
  </si>
  <si>
    <t>06.07.2021 16:03:55</t>
  </si>
  <si>
    <t>06.07.2021 14:22:41</t>
  </si>
  <si>
    <t>06.07.2021 15:04:16</t>
  </si>
  <si>
    <t>DÜNDARLI AKKAVAK TR-3 35-29-L00333_B_56400168_56400168</t>
  </si>
  <si>
    <t>06.07.2021 12:25:24</t>
  </si>
  <si>
    <t>06.07.2021 14:56:37</t>
  </si>
  <si>
    <t>M-79 35-14-M00079_956635504_956635504</t>
  </si>
  <si>
    <t>06.07.2021 15:14:07</t>
  </si>
  <si>
    <t>06.07.2021 16:59:37</t>
  </si>
  <si>
    <t>TR-11 35-15-M00011__72373397_72373397</t>
  </si>
  <si>
    <t>06.07.2021 11:41:00</t>
  </si>
  <si>
    <t>06.07.2021 19:56:14</t>
  </si>
  <si>
    <t>06.07.2021 09:50:14</t>
  </si>
  <si>
    <t>06.07.2021 10:53:57</t>
  </si>
  <si>
    <t>KARAKOVA TR-4 35-15-L01080_A_65499670_65499670</t>
  </si>
  <si>
    <t>06.07.2021 12:35:37</t>
  </si>
  <si>
    <t>06.07.2021 17:59:56</t>
  </si>
  <si>
    <t>TR-2 35-31-L00002_47983116_56395280_56395280</t>
  </si>
  <si>
    <t>06.07.2021 20:46:50</t>
  </si>
  <si>
    <t>06.07.2021 22:28:59</t>
  </si>
  <si>
    <t>TUZÇULLU TR-1 35-28-M00420_B_56359000_56359000</t>
  </si>
  <si>
    <t>06.07.2021 09:03:48</t>
  </si>
  <si>
    <t>06.07.2021 17:28:53</t>
  </si>
  <si>
    <t>BEYDAĞ İM 35-32-A00001_BAKIR L03_2049979</t>
  </si>
  <si>
    <t>06.07.2021 13:54:38</t>
  </si>
  <si>
    <t>06.07.2021 14:00:34</t>
  </si>
  <si>
    <t>YUSUFDERE TR-1 35-15-L00529_35-15-L00529_2364697</t>
  </si>
  <si>
    <t>06.07.2021 14:36:00</t>
  </si>
  <si>
    <t>06.07.2021 15:35:22</t>
  </si>
  <si>
    <t>DM-17/03 HUZUREVİ 45-71-M00415_B_56353875_56353875</t>
  </si>
  <si>
    <t>06.07.2021 09:36:25</t>
  </si>
  <si>
    <t>06.07.2021 12:12:38</t>
  </si>
  <si>
    <t>GÜLKENT TR-3 35-30-M00226_955313184_955313184</t>
  </si>
  <si>
    <t>06.07.2021 20:54:17</t>
  </si>
  <si>
    <t>07.07.2021 01:48:39</t>
  </si>
  <si>
    <t>06.07.2021 06:27:04</t>
  </si>
  <si>
    <t>06.07.2021 14:51:05</t>
  </si>
  <si>
    <t>K-3060 35-01-K03060_35-01-K03060_2367990</t>
  </si>
  <si>
    <t>06.07.2021 17:50:13</t>
  </si>
  <si>
    <t>06.07.2021 18:50:16</t>
  </si>
  <si>
    <t>K-4538 35-07-K04538_912483673_912483673</t>
  </si>
  <si>
    <t>06.07.2021 17:10:18</t>
  </si>
  <si>
    <t>06.07.2021 17:56:17</t>
  </si>
  <si>
    <t>TR-1-3/2 ESKİ ARIZA KABİN 35-20-L00017_955192065_955192065</t>
  </si>
  <si>
    <t>06.07.2021 14:50:45</t>
  </si>
  <si>
    <t>06.07.2021 15:59:34</t>
  </si>
  <si>
    <t>06.07.2021 18:31:14</t>
  </si>
  <si>
    <t>06.07.2021 23:29:41</t>
  </si>
  <si>
    <t>KONAKLI HULUSİ ŞEN SULAMA GRB TR-23 35-15-M00328_C_56353896_56353896</t>
  </si>
  <si>
    <t>06.07.2021 08:16:44</t>
  </si>
  <si>
    <t>06.07.2021 11:06:29</t>
  </si>
  <si>
    <t>06.07.2021 09:18:08</t>
  </si>
  <si>
    <t>06.07.2021 18:05:50</t>
  </si>
  <si>
    <t>06.07.2021 11:19:27</t>
  </si>
  <si>
    <t>06.07.2021 12:12:00</t>
  </si>
  <si>
    <t>GERELİ TR-1 35-15-L00669_B_56369658_56369658</t>
  </si>
  <si>
    <t>06.07.2021 09:03:45</t>
  </si>
  <si>
    <t>06.07.2021 14:09:31</t>
  </si>
  <si>
    <t>K-4492 35-10-K04492_F_56374076_56374076</t>
  </si>
  <si>
    <t>06.07.2021 14:49:05</t>
  </si>
  <si>
    <t>06.07.2021 15:43:09</t>
  </si>
  <si>
    <t>HACIRAHMANLAR TARIMSAL SULAMA ÖZEL KÖK 45-80-M02000Ö_SARUHANLI DM M04_2323504</t>
  </si>
  <si>
    <t>06.07.2021 15:12:56</t>
  </si>
  <si>
    <t>06.07.2021 15:38:26</t>
  </si>
  <si>
    <t>L-353 İŞTUR 35-18-L00353_950463734_950463734</t>
  </si>
  <si>
    <t>06.07.2021 11:59:28</t>
  </si>
  <si>
    <t>06.07.2021 17:54:02</t>
  </si>
  <si>
    <t>06.07.2021 19:01:02</t>
  </si>
  <si>
    <t>06.07.2021 21:56:24</t>
  </si>
  <si>
    <t>YILMAZ İM 45-78-A00003_CAFERBEY L05_2331485</t>
  </si>
  <si>
    <t>06.07.2021 12:29:30</t>
  </si>
  <si>
    <t>06.07.2021 15:11:50</t>
  </si>
  <si>
    <t>ÇAMLICA KÖYÜ TR-1 45-71-M01596_A_56406651_56406651</t>
  </si>
  <si>
    <t>06.07.2021 20:54:24</t>
  </si>
  <si>
    <t>07.07.2021 02:16:07</t>
  </si>
  <si>
    <t>ÇATAK TR-1 35-31-L00165_DIREK TIPI TRAFO HUCRESI H01_2048239</t>
  </si>
  <si>
    <t>06.07.2021 08:46:12</t>
  </si>
  <si>
    <t>06.07.2021 14:58:26</t>
  </si>
  <si>
    <t>DOĞANBEY M-101 35-14-M00101_956658267_956658267</t>
  </si>
  <si>
    <t>06.07.2021 11:01:57</t>
  </si>
  <si>
    <t>06.07.2021 12:39:43</t>
  </si>
  <si>
    <t>06.07.2021 13:13:40</t>
  </si>
  <si>
    <t>06.07.2021 15:06:46</t>
  </si>
  <si>
    <t>K-258 35-01-K00258_910439362_910439362</t>
  </si>
  <si>
    <t>06.07.2021 18:34:07</t>
  </si>
  <si>
    <t>06.07.2021 21:31:21</t>
  </si>
  <si>
    <t>ÇALTIDERE KÖK 35-17-M00231_ŞAKRAN M03_66291235</t>
  </si>
  <si>
    <t>06.07.2021 08:11:26</t>
  </si>
  <si>
    <t>06.07.2021 09:08:05</t>
  </si>
  <si>
    <t>ARAPLI OVASI TR-2 35-16-M00748_967134676_967134676</t>
  </si>
  <si>
    <t>06.07.2021 13:16:05</t>
  </si>
  <si>
    <t>06.07.2021 15:07:19</t>
  </si>
  <si>
    <t>KULA İM 45-77-A00001_DEMİRKÖPRÜ M03_2308470</t>
  </si>
  <si>
    <t>06.07.2021 14:18:13</t>
  </si>
  <si>
    <t>06.07.2021 14:34:15</t>
  </si>
  <si>
    <t>06.07.2021 17:25:32</t>
  </si>
  <si>
    <t>06.07.2021 18:18:18</t>
  </si>
  <si>
    <t>VEYSEL GÖKSEL VE ARK. T-SULAMA GRB. 35-13-L00091_946425660_946425660</t>
  </si>
  <si>
    <t>06.07.2021 10:34:04</t>
  </si>
  <si>
    <t>06.07.2021 11:43:19</t>
  </si>
  <si>
    <t>DM-8/12 (TSK DOĞU KIŞLA TR) 45-71-M01175Ö_DIREK TIPI TRAFO HUCRESI H01_2088789</t>
  </si>
  <si>
    <t>06.07.2021 13:32:42</t>
  </si>
  <si>
    <t>06.07.2021 17:44:29</t>
  </si>
  <si>
    <t>TR-49 TARIMSAL SULAMA 45-80-M01049_45-80-M01049_2375950</t>
  </si>
  <si>
    <t>06.07.2021 16:30:45</t>
  </si>
  <si>
    <t>06.07.2021 20:33:26</t>
  </si>
  <si>
    <t>MORALILAR İM 45-72-A00002_MORALILAR TARIMSAL SULAMA L04_2330484</t>
  </si>
  <si>
    <t>06.07.2021 08:47:17</t>
  </si>
  <si>
    <t>06.07.2021 10:34:25</t>
  </si>
  <si>
    <t>KURUCAOVA TR-1 35-15-L00245_35-15-L00245_2365154</t>
  </si>
  <si>
    <t>06.07.2021 12:00:22</t>
  </si>
  <si>
    <t>06.07.2021 20:13:18</t>
  </si>
  <si>
    <t>_950445695_950445695</t>
  </si>
  <si>
    <t>06.07.2021 19:13:05</t>
  </si>
  <si>
    <t>06.07.2021 21:11:58</t>
  </si>
  <si>
    <t>TR-60 45-77-L00060_TR-65 L01_72215094</t>
  </si>
  <si>
    <t>06.07.2021 06:58:52</t>
  </si>
  <si>
    <t>06.07.2021 07:34:17</t>
  </si>
  <si>
    <t>VİLLAKENT TR-4 35-28-M00388_L tr4l2_5925856</t>
  </si>
  <si>
    <t>06.07.2021 17:57:00</t>
  </si>
  <si>
    <t>06.07.2021 18:18:21</t>
  </si>
  <si>
    <t>_A_56367210_56367210</t>
  </si>
  <si>
    <t>06.07.2021 10:14:00</t>
  </si>
  <si>
    <t>06.07.2021 13:31:00</t>
  </si>
  <si>
    <t>06.07.2021 18:30:32</t>
  </si>
  <si>
    <t>06.07.2021 18:56:32</t>
  </si>
  <si>
    <t>06.07.2021 02:44:46</t>
  </si>
  <si>
    <t>06.07.2021 03:15:58</t>
  </si>
  <si>
    <t>06.07.2021 19:44:03</t>
  </si>
  <si>
    <t>06.07.2021 19:44:23</t>
  </si>
  <si>
    <t>TR-67 45-78-M00067_49415101 tr67/a4_49409074</t>
  </si>
  <si>
    <t>06.07.2021 08:56:10</t>
  </si>
  <si>
    <t>06.07.2021 10:45:09</t>
  </si>
  <si>
    <t>06.07.2021 12:08:13</t>
  </si>
  <si>
    <t>06.07.2021 12:27:00</t>
  </si>
  <si>
    <t>06.07.2021 16:00:31</t>
  </si>
  <si>
    <t>06.07.2021 19:13:02</t>
  </si>
  <si>
    <t>L-248 35-18-L00248_A a5b_5958372</t>
  </si>
  <si>
    <t>06.07.2021 20:20:12</t>
  </si>
  <si>
    <t>06.07.2021 21:01:52</t>
  </si>
  <si>
    <t>ABDULLAH SÜRÜCÜ SULAMA GRUBU TR 35-22-M00214_DIREK TIPI TRAFO HUCRESI H01_2126903</t>
  </si>
  <si>
    <t>06.07.2021 07:57:33</t>
  </si>
  <si>
    <t>06.07.2021 10:45:49</t>
  </si>
  <si>
    <t>06.07.2021 09:53:55</t>
  </si>
  <si>
    <t>06.07.2021 17:56:01</t>
  </si>
  <si>
    <t>TATAR DM 35-19-M00256_KUPLAJ M15_2057192</t>
  </si>
  <si>
    <t>06.07.2021 18:39:34</t>
  </si>
  <si>
    <t>06.07.2021 18:44:23</t>
  </si>
  <si>
    <t>BAĞLICA KÖK 45-79-M00248_HatBaşıAyırıcı_53134484 M04_53134484</t>
  </si>
  <si>
    <t>06.07.2021 08:10:22</t>
  </si>
  <si>
    <t>06.07.2021 09:55:46</t>
  </si>
  <si>
    <t>KOZAKLAR KÖYÜ TR-1 45-71-M01672_43182490_56388876_56388876</t>
  </si>
  <si>
    <t>06.07.2021 04:14:17</t>
  </si>
  <si>
    <t>06.07.2021 07:58:18</t>
  </si>
  <si>
    <t>YASEMİN DM 35-19-M00002_HatBaşıAyırıcı_66084748 M02_66084748</t>
  </si>
  <si>
    <t>06.07.2021 07:12:32</t>
  </si>
  <si>
    <t>06.07.2021 07:47:41</t>
  </si>
  <si>
    <t>ÇANDARLI DM-TR-20 35-30-M00020_ŞEHİR-1 M13_72352835</t>
  </si>
  <si>
    <t>06.07.2021 13:37:23</t>
  </si>
  <si>
    <t>06.07.2021 14:26:34</t>
  </si>
  <si>
    <t>GÜLKENT KÖK-3 35-30-M00219_ALTINOVA-1 ÇIKIŞ M05_2099586</t>
  </si>
  <si>
    <t>06.07.2021 11:26:25</t>
  </si>
  <si>
    <t>06.07.2021 17:47:53</t>
  </si>
  <si>
    <t>TR-1/9 45-72-M00009_A_56392650_56392650</t>
  </si>
  <si>
    <t>06.07.2021 02:31:02</t>
  </si>
  <si>
    <t>06.07.2021 05:29:15</t>
  </si>
  <si>
    <t>KORDON KÖK 45-78-M00730_HatBaşıAyırıcı_66076837 M03_66076837</t>
  </si>
  <si>
    <t>06.07.2021 10:12:31</t>
  </si>
  <si>
    <t>06.07.2021 12:42:23</t>
  </si>
  <si>
    <t>K-3705 35-09-K03705_912151177_912151177</t>
  </si>
  <si>
    <t>06.07.2021 10:39:27</t>
  </si>
  <si>
    <t>06.07.2021 12:54:22</t>
  </si>
  <si>
    <t>TR-30 35-27-M00030_965785444_965785444</t>
  </si>
  <si>
    <t>06.07.2021 21:18:29</t>
  </si>
  <si>
    <t>DEĞİRMENDERE TR-4 35-22-M00195_955290256_955290256</t>
  </si>
  <si>
    <t>06.07.2021 19:12:48</t>
  </si>
  <si>
    <t>06.07.2021 23:58:26</t>
  </si>
  <si>
    <t>06.07.2021 16:54:14</t>
  </si>
  <si>
    <t>06.07.2021 17:29:32</t>
  </si>
  <si>
    <t>L-433 35-18-L00433_950464842_950464842</t>
  </si>
  <si>
    <t>06.07.2021 14:36:25</t>
  </si>
  <si>
    <t>06.07.2021 19:01:33</t>
  </si>
  <si>
    <t>06.07.2021 12:47:08</t>
  </si>
  <si>
    <t>06.07.2021 12:49:05</t>
  </si>
  <si>
    <t>DM-20/TR01-A 45-71-M02373_953244715_953244715</t>
  </si>
  <si>
    <t>06.07.2021 18:04:00</t>
  </si>
  <si>
    <t>06.07.2021 23:31:35</t>
  </si>
  <si>
    <t>BEYAZITLAR TR-1 35-15-L00792_35-15-L00792_2374802</t>
  </si>
  <si>
    <t>06.07.2021 10:16:41</t>
  </si>
  <si>
    <t>06.07.2021 17:34:58</t>
  </si>
  <si>
    <t>ÜÇPINAR DM 45-71-M00183_ESKİ YAĞCILAR M10_72249340</t>
  </si>
  <si>
    <t>06.07.2021 11:49:09</t>
  </si>
  <si>
    <t>06.07.2021 12:13:48</t>
  </si>
  <si>
    <t>BAYAT ALANDAMLARI TR-1 45-75-M00243_C_56384659_56384659</t>
  </si>
  <si>
    <t>06.07.2021 09:16:02</t>
  </si>
  <si>
    <t>06.07.2021 10:59:20</t>
  </si>
  <si>
    <t>K-1113 35-08-K01113_97619560_97619560</t>
  </si>
  <si>
    <t>06.07.2021 15:23:06</t>
  </si>
  <si>
    <t>07.07.2021 02:33:31</t>
  </si>
  <si>
    <t>MENEMEN İM 35-28-A00001_SADA HASTANESİ M13_2323834</t>
  </si>
  <si>
    <t>06.07.2021 09:43:00</t>
  </si>
  <si>
    <t>06.07.2021 10:03:45</t>
  </si>
  <si>
    <t>TR-29 45-78-L00029__72373541_72373541</t>
  </si>
  <si>
    <t>06.07.2021 20:32:49</t>
  </si>
  <si>
    <t>06.07.2021 22:22:07</t>
  </si>
  <si>
    <t>HARMANDALI DM-3 (M-211) 35-09-M00211_TRAFO M12_45384037</t>
  </si>
  <si>
    <t>06.07.2021 10:50:00</t>
  </si>
  <si>
    <t>06.07.2021 11:12:29</t>
  </si>
  <si>
    <t>ÇALTIDERE KÖK 35-17-M00231_HatBaşıAyırıcı_73034396 M01_73034396</t>
  </si>
  <si>
    <t>06.07.2021 10:28:06</t>
  </si>
  <si>
    <t>06.07.2021 11:48:22</t>
  </si>
  <si>
    <t>K-4473 35-01-K04473_912087855_912087855</t>
  </si>
  <si>
    <t>06.07.2021 14:21:57</t>
  </si>
  <si>
    <t>06.07.2021 17:14:39</t>
  </si>
  <si>
    <t>06.07.2021 23:04:59</t>
  </si>
  <si>
    <t>07.07.2021 03:13:47</t>
  </si>
  <si>
    <t>KÜNER TR-1 35-22-M00229_B_56372010_56372010</t>
  </si>
  <si>
    <t>06.07.2021 22:31:35</t>
  </si>
  <si>
    <t>07.07.2021 00:57:10</t>
  </si>
  <si>
    <t>06.07.2021 08:11:56</t>
  </si>
  <si>
    <t>06.07.2021 08:17:00</t>
  </si>
  <si>
    <t>BADEMLİ KÖK-8 (BADEMLİ TR-9) 35-30-L00097_BADEMLİ L01_72058410</t>
  </si>
  <si>
    <t>06.07.2021 17:34:26</t>
  </si>
  <si>
    <t>06.07.2021 18:14:00</t>
  </si>
  <si>
    <t>06.07.2021 09:52:53</t>
  </si>
  <si>
    <t>06.07.2021 09:54:24</t>
  </si>
  <si>
    <t>DM06/TR-01 45-73-M00053_TR-50-54-55 M05_67583537</t>
  </si>
  <si>
    <t>06.07.2021 11:03:03</t>
  </si>
  <si>
    <t>06.07.2021 12:47:00</t>
  </si>
  <si>
    <t>06.07.2021 17:57:34</t>
  </si>
  <si>
    <t>06.07.2021 20:43:44</t>
  </si>
  <si>
    <t>TEKELİ TR-2 35-22-M00232_A_56356068_56356068</t>
  </si>
  <si>
    <t>06.07.2021 11:16:15</t>
  </si>
  <si>
    <t>06.07.2021 13:57:06</t>
  </si>
  <si>
    <t>06.07.2021 14:50:15</t>
  </si>
  <si>
    <t>06.07.2021 17:41:34</t>
  </si>
  <si>
    <t>BADEMLİ TR-5 35-30-L00102_DIREK TIPI TRAFO HUCRESI H01_2039546</t>
  </si>
  <si>
    <t>06.07.2021 15:19:19</t>
  </si>
  <si>
    <t>06.07.2021 18:25:09</t>
  </si>
  <si>
    <t>GÜLBAHÇE TR-7 35-19-L00167_DIREK TIPI TRAFO HUCRESI H01_2079386</t>
  </si>
  <si>
    <t>06.07.2021 07:12:45</t>
  </si>
  <si>
    <t>06.07.2021 10:12:10</t>
  </si>
  <si>
    <t>DERBENT İM-DM 45-83-A00004_CANBAZLI KÖK M02_2097293</t>
  </si>
  <si>
    <t>06.07.2021 13:52:03</t>
  </si>
  <si>
    <t>06.07.2021 14:20:37</t>
  </si>
  <si>
    <t>TAŞLIYOL KÖK 35-27-M00495_TAŞLIYOL M03_72168905</t>
  </si>
  <si>
    <t>06.07.2021 08:58:00</t>
  </si>
  <si>
    <t>06.07.2021 09:28:00</t>
  </si>
  <si>
    <t>HÜSNÜ MOLA SULAMA TR 45-71-M01342_45-71-M01342_2357161</t>
  </si>
  <si>
    <t>06.07.2021 10:30:00</t>
  </si>
  <si>
    <t>06.07.2021 14:30:25</t>
  </si>
  <si>
    <t>06.07.2021 10:03:36</t>
  </si>
  <si>
    <t>06.07.2021 10:08:29</t>
  </si>
  <si>
    <t>L-281 35-18-L00281_950438289_950438289</t>
  </si>
  <si>
    <t>06.07.2021 00:11:42</t>
  </si>
  <si>
    <t>06.07.2021 01:14:01</t>
  </si>
  <si>
    <t>M-2139 35-07-M02139_912582944_912582944</t>
  </si>
  <si>
    <t>06.07.2021 10:14:17</t>
  </si>
  <si>
    <t>06.07.2021 11:44:37</t>
  </si>
  <si>
    <t>GÜZELKÖY SULAMA TR 45-71-M01300_44420226_56389204_56389204</t>
  </si>
  <si>
    <t>06.07.2021 19:50:31</t>
  </si>
  <si>
    <t>07.07.2021 06:03:18</t>
  </si>
  <si>
    <t>KAYMAKÇI TR-30 35-15-L00240_A_56368661_56368661</t>
  </si>
  <si>
    <t>06.07.2021 17:16:25</t>
  </si>
  <si>
    <t>06.07.2021 18:24:08</t>
  </si>
  <si>
    <t>BALABANLI DM 35-15-M00280_KIZILCAAVLU M05_72306394</t>
  </si>
  <si>
    <t>06.07.2021 09:58:04</t>
  </si>
  <si>
    <t>06.07.2021 11:15:40</t>
  </si>
  <si>
    <t>06.07.2021 21:21:31</t>
  </si>
  <si>
    <t>06.07.2021 23:58:41</t>
  </si>
  <si>
    <t>06.07.2021 06:20:53</t>
  </si>
  <si>
    <t>06.07.2021 06:57:21</t>
  </si>
  <si>
    <t>BOZKÖY TARIMSAL SULAMA TR-2 35-16-M00224_47524814_56397410_56397410</t>
  </si>
  <si>
    <t>06.07.2021 09:23:47</t>
  </si>
  <si>
    <t>06.07.2021 14:27:35</t>
  </si>
  <si>
    <t>TR-66 45-78-L00066_953260369_953260369</t>
  </si>
  <si>
    <t>06.07.2021 23:14:08</t>
  </si>
  <si>
    <t>07.07.2021 00:08:06</t>
  </si>
  <si>
    <t>BAĞLICA KÖK 45-79-M00248_ÇAVUŞLAR M04_72036938</t>
  </si>
  <si>
    <t>06.07.2021 09:20:43</t>
  </si>
  <si>
    <t>06.07.2021 10:09:07</t>
  </si>
  <si>
    <t>M-1507 35-01-M01507_912173980_912173980</t>
  </si>
  <si>
    <t>06.07.2021 08:17:03</t>
  </si>
  <si>
    <t>06.07.2021 14:28:16</t>
  </si>
  <si>
    <t>GÜMÜLCELİ TR-3 45-80-M00111_956543405_956543405</t>
  </si>
  <si>
    <t>06.07.2021 20:12:10</t>
  </si>
  <si>
    <t>06.07.2021 21:26:00</t>
  </si>
  <si>
    <t>06.07.2021 18:17:00</t>
  </si>
  <si>
    <t>06.07.2021 18:28:34</t>
  </si>
  <si>
    <t>TR-6 35-31-L00006_956592029_956592029</t>
  </si>
  <si>
    <t>06.07.2021 11:13:03</t>
  </si>
  <si>
    <t>06.07.2021 16:54:11</t>
  </si>
  <si>
    <t>ÇİLEME TR-1 35-22-M00160_DIREK TIPI TRAFO HUCRESI H01_2126244</t>
  </si>
  <si>
    <t>06.07.2021 11:10:44</t>
  </si>
  <si>
    <t>06.07.2021 12:53:44</t>
  </si>
  <si>
    <t>06.07.2021 19:20:38</t>
  </si>
  <si>
    <t>06.07.2021 19:24:23</t>
  </si>
  <si>
    <t>YILMAZ İM 45-78-A00003_YILMAZ TR-2 L03_2331487</t>
  </si>
  <si>
    <t>06.07.2021 11:44:54</t>
  </si>
  <si>
    <t>06.07.2021 12:03:06</t>
  </si>
  <si>
    <t>CUMHURİYET KÖK 35-29-L00057_KIZILCAAVLU KÖK L02_2096549</t>
  </si>
  <si>
    <t>06.07.2021 07:30:54</t>
  </si>
  <si>
    <t>06.07.2021 07:31:42</t>
  </si>
  <si>
    <t>K-3060 35-01-K03060_911894575_911894575</t>
  </si>
  <si>
    <t>06.07.2021 12:49:25</t>
  </si>
  <si>
    <t>06.07.2021 18:19:24</t>
  </si>
  <si>
    <t>PİRENTEPE TR-1 35-22-M00270_B_56355257_56355257</t>
  </si>
  <si>
    <t>06.07.2021 15:36:36</t>
  </si>
  <si>
    <t>06.07.2021 18:10:41</t>
  </si>
  <si>
    <t>L-278 DM-1/TR-19 35-14-L00278_B G1_5847747</t>
  </si>
  <si>
    <t>06.07.2021 09:32:10</t>
  </si>
  <si>
    <t>06.07.2021 15:59:15</t>
  </si>
  <si>
    <t>AKGEDİK KÖK-3 45-71-M00164_AKGEDİK M02_55994733</t>
  </si>
  <si>
    <t>06.07.2021 06:29:00</t>
  </si>
  <si>
    <t>06.07.2021 12:19:18</t>
  </si>
  <si>
    <t>TR-20 (SANAYİ KABİN) 35-32-L00020_B_56378026_56378026</t>
  </si>
  <si>
    <t>06.07.2021 21:38:19</t>
  </si>
  <si>
    <t>06.07.2021 22:37:04</t>
  </si>
  <si>
    <t>K-1498 35-02-K01498_99673412_99673412</t>
  </si>
  <si>
    <t>06.07.2021 20:40:30</t>
  </si>
  <si>
    <t>06.07.2021 21:22:01</t>
  </si>
  <si>
    <t>K-1140 35-02-K01140_F F1B_5809564</t>
  </si>
  <si>
    <t>06.07.2021 16:04:21</t>
  </si>
  <si>
    <t>06.07.2021 18:38:01</t>
  </si>
  <si>
    <t>K-1865 35-09-K01865_97711778_97711778</t>
  </si>
  <si>
    <t>06.07.2021 12:50:50</t>
  </si>
  <si>
    <t>06.07.2021 14:05:46</t>
  </si>
  <si>
    <t>TR-7 35-26-M00007_956614423_956614423</t>
  </si>
  <si>
    <t>06.07.2021 12:16:10</t>
  </si>
  <si>
    <t>06.07.2021 16:24:27</t>
  </si>
  <si>
    <t>ÇAPAKLI TR-3 45-78-M00447_49250725_56407955_56407955</t>
  </si>
  <si>
    <t>06.07.2021 17:13:00</t>
  </si>
  <si>
    <t>06.07.2021 18:47:49</t>
  </si>
  <si>
    <t>DM02/TR01 45-73-M00037_DM-2/03 M09_2319242</t>
  </si>
  <si>
    <t>06.07.2021 06:09:52</t>
  </si>
  <si>
    <t>06.07.2021 06:23:16</t>
  </si>
  <si>
    <t>KUŞÇUBURUN TR-5 35-26-M01261_DIREK TIPI TRAFO HUCRESI H01_2120558</t>
  </si>
  <si>
    <t>06.07.2021 19:53:07</t>
  </si>
  <si>
    <t>06.07.2021 21:01:36</t>
  </si>
  <si>
    <t>DİNDARLI KÖK TR-3 KAKLIK 45-79-M00395_KIZILÇUKUR GÜNYAKA KARACAALİ BEYHARMAN M06_72035421</t>
  </si>
  <si>
    <t>06.07.2021 09:37:43</t>
  </si>
  <si>
    <t>06.07.2021 11:05:04</t>
  </si>
  <si>
    <t>KARATEKE TR-1 35-29-L00142__66115856_66115856</t>
  </si>
  <si>
    <t>06.07.2021 14:00:30</t>
  </si>
  <si>
    <t>06.07.2021 18:15:32</t>
  </si>
  <si>
    <t>AHMETBEYLER DM 35-16-M00154_FERİZLER SULAMA M02_72044314</t>
  </si>
  <si>
    <t>06.07.2021 10:28:00</t>
  </si>
  <si>
    <t>06.07.2021 14:36:57</t>
  </si>
  <si>
    <t>KAPANCI KÖK 45-78-L00229_HASALAN L02_2108490</t>
  </si>
  <si>
    <t>06.07.2021 18:42:33</t>
  </si>
  <si>
    <t>06.07.2021 18:43:33</t>
  </si>
  <si>
    <t>TR-7(M-707) 35-30-M00707_D_56367632_56367632</t>
  </si>
  <si>
    <t>06.07.2021 09:49:35</t>
  </si>
  <si>
    <t>06.07.2021 10:15:30</t>
  </si>
  <si>
    <t>DM-20/07 (VEZİROĞLU) 45-71-M00274_953244611_953244611</t>
  </si>
  <si>
    <t>06.07.2021 08:14:04</t>
  </si>
  <si>
    <t>06.07.2021 14:17:06</t>
  </si>
  <si>
    <t>TR-124 35-16-L00124_47573939_56352906_56352906</t>
  </si>
  <si>
    <t>06.07.2021 12:51:57</t>
  </si>
  <si>
    <t>06.07.2021 14:55:53</t>
  </si>
  <si>
    <t>KOZANLI TR-1 45-82-M00214_45-82-M00214_2370776</t>
  </si>
  <si>
    <t>06.07.2021 09:35:15</t>
  </si>
  <si>
    <t>06.07.2021 17:34:08</t>
  </si>
  <si>
    <t>NURİYE TR-6 45-80-M00121_956537287_956537287</t>
  </si>
  <si>
    <t>06.07.2021 15:05:17</t>
  </si>
  <si>
    <t>06.07.2021 15:26:38</t>
  </si>
  <si>
    <t>İKİZTEPE KÖK 45-78-M00258_İKİZTEPE M03_66251203</t>
  </si>
  <si>
    <t>06.07.2021 15:22:43</t>
  </si>
  <si>
    <t>06.07.2021 16:11:56</t>
  </si>
  <si>
    <t>_C_56400550_56400550</t>
  </si>
  <si>
    <t>06.07.2021 21:05:55</t>
  </si>
  <si>
    <t>06.07.2021 22:55:02</t>
  </si>
  <si>
    <t>MESCİTLİ TR-4 35-15-L01016_950393549_950393549</t>
  </si>
  <si>
    <t>06.07.2021 10:07:22</t>
  </si>
  <si>
    <t>06.07.2021 21:43:42</t>
  </si>
  <si>
    <t>KARGIN KÖK 45-71-M00095_AYTEKİNLER ESKİ HARMANDALI M07_2076259</t>
  </si>
  <si>
    <t>06.07.2021 12:38:03</t>
  </si>
  <si>
    <t>06.07.2021 12:38:24</t>
  </si>
  <si>
    <t>KARAYAHŞİ TR-4 45-78-L00427_953300243_953300243</t>
  </si>
  <si>
    <t>06.07.2021 20:22:48</t>
  </si>
  <si>
    <t>06.07.2021 22:36:34</t>
  </si>
  <si>
    <t>ZEYTİNLİPARK DM (M-400) 35-17-M00400_M-500 M014_66434811</t>
  </si>
  <si>
    <t>06.07.2021 18:57:23</t>
  </si>
  <si>
    <t>06.07.2021 19:14:34</t>
  </si>
  <si>
    <t>M-2911 35-01-M02911_911361878_911361878</t>
  </si>
  <si>
    <t>06.07.2021 12:27:09</t>
  </si>
  <si>
    <t>06.07.2021 13:39:40</t>
  </si>
  <si>
    <t>06.07.2021 09:22:09</t>
  </si>
  <si>
    <t>06.07.2021 10:18:08</t>
  </si>
  <si>
    <t>İĞDECİK KÖK 45-71-M00077_ŞEHİR-2 (TR-5) M04_72234121</t>
  </si>
  <si>
    <t>06.07.2021 14:36:13</t>
  </si>
  <si>
    <t>06.07.2021 14:39:53</t>
  </si>
  <si>
    <t>06.07.2021 09:06:00</t>
  </si>
  <si>
    <t>06.07.2021 09:50:10</t>
  </si>
  <si>
    <t>L-45 JANDARMA SİTESİ 35-14-L00045_956656925_956656925</t>
  </si>
  <si>
    <t>06.07.2021 11:11:51</t>
  </si>
  <si>
    <t>06.07.2021 17:38:25</t>
  </si>
  <si>
    <t>MURADİYE TR-2 SU DEPOSU 45-71-M00199_953221335_953221335</t>
  </si>
  <si>
    <t>06.07.2021 20:56:01</t>
  </si>
  <si>
    <t>07.07.2021 02:32:48</t>
  </si>
  <si>
    <t>KAYMAKÇI TR-12 35-15-M00249_48699469_56361823_56361823</t>
  </si>
  <si>
    <t>06.07.2021 13:47:24</t>
  </si>
  <si>
    <t>06.07.2021 17:32:07</t>
  </si>
  <si>
    <t>KAYMAKÇI TR-33 35-15-L00236_A_56369326_56369326</t>
  </si>
  <si>
    <t>06.07.2021 15:48:23</t>
  </si>
  <si>
    <t>06.07.2021 20:00:50</t>
  </si>
  <si>
    <t>KOLDERE KÖK 45-80-M00051_TR-2 TR-4 TR-5 M03_73403315</t>
  </si>
  <si>
    <t>06.07.2021 07:51:42</t>
  </si>
  <si>
    <t>06.07.2021 08:34:19</t>
  </si>
  <si>
    <t>06.07.2021 09:08:33</t>
  </si>
  <si>
    <t>06.07.2021 09:10:00</t>
  </si>
  <si>
    <t>06.07.2021 13:26:04</t>
  </si>
  <si>
    <t>06.07.2021 14:35:52</t>
  </si>
  <si>
    <t>K-426 35-07-K00426_F f1b_5832776</t>
  </si>
  <si>
    <t>06.07.2021 16:17:03</t>
  </si>
  <si>
    <t>06.07.2021 18:09:26</t>
  </si>
  <si>
    <t>06.07.2021 09:09:14</t>
  </si>
  <si>
    <t>06.07.2021 09:52:00</t>
  </si>
  <si>
    <t>HİSARLIK TR-2 35-20-L00468_35-20-L00468_2371246</t>
  </si>
  <si>
    <t>06.07.2021 09:49:00</t>
  </si>
  <si>
    <t>06.07.2021 13:53:16</t>
  </si>
  <si>
    <t>M-669 KÖK 35-17-M00669_YENİ KARAKÖY M05_72390611</t>
  </si>
  <si>
    <t>06.07.2021 05:33:32</t>
  </si>
  <si>
    <t>06.07.2021 06:34:31</t>
  </si>
  <si>
    <t>TR-36 45-77-L00036_945487973_945487973</t>
  </si>
  <si>
    <t>06.07.2021 11:56:21</t>
  </si>
  <si>
    <t>06.07.2021 13:21:03</t>
  </si>
  <si>
    <t>BOZDAĞ TR-7 35-15-L00290_C_56369355_56369355</t>
  </si>
  <si>
    <t>06.07.2021 19:33:41</t>
  </si>
  <si>
    <t>07.07.2021 00:14:26</t>
  </si>
  <si>
    <t>06.07.2021 12:51:29</t>
  </si>
  <si>
    <t>06.07.2021 16:57:34</t>
  </si>
  <si>
    <t>BADINCA KÖK 45-73-M00341_HatBaşıAyırıcı_53135621 M03_53135621</t>
  </si>
  <si>
    <t>06.07.2021 13:36:43</t>
  </si>
  <si>
    <t>06.07.2021 14:24:03</t>
  </si>
  <si>
    <t>06.07.2021 15:56:13</t>
  </si>
  <si>
    <t>06.07.2021 17:30:08</t>
  </si>
  <si>
    <t>SAKARLI KÖK 45-76-M00046_HACET M04_72214510</t>
  </si>
  <si>
    <t>06.07.2021 10:38:43</t>
  </si>
  <si>
    <t>06.07.2021 10:40:54</t>
  </si>
  <si>
    <t>KUMKUYUCAK TR-4 45-80-M00174_A_56385153_56385153</t>
  </si>
  <si>
    <t>06.07.2021 19:38:45</t>
  </si>
  <si>
    <t>06.07.2021 22:25:35</t>
  </si>
  <si>
    <t>TAYTAN OFİS KÖK 45-78-M00314_HatBaşıAyırıcı_53140187 M06_53140187</t>
  </si>
  <si>
    <t>06.07.2021 09:04:23</t>
  </si>
  <si>
    <t>06.07.2021 17:07:29</t>
  </si>
  <si>
    <t>06.07.2021 09:34:00</t>
  </si>
  <si>
    <t>06.07.2021 09:53:45</t>
  </si>
  <si>
    <t>ÇEPNİDERE TR-1 45-83-L00222_45-83-L00222_2372850</t>
  </si>
  <si>
    <t>06.07.2021 10:52:00</t>
  </si>
  <si>
    <t>06.07.2021 14:08:14</t>
  </si>
  <si>
    <t>AŞAĞIÇOBANİSA TR-14 45-71-M00099_A_56393059_56393059</t>
  </si>
  <si>
    <t>06.07.2021 21:03:49</t>
  </si>
  <si>
    <t>07.07.2021 05:59:10</t>
  </si>
  <si>
    <t>ARIKBAŞI TR-2 35-20-L00219_7632500_56373716_56373716</t>
  </si>
  <si>
    <t>06.07.2021 17:16:57</t>
  </si>
  <si>
    <t>06.07.2021 20:51:00</t>
  </si>
  <si>
    <t>KAMİL ATMACA SULAMA GRUBU 35-29-M00256_35-29-M00256_2350840</t>
  </si>
  <si>
    <t>06.07.2021 07:47:12</t>
  </si>
  <si>
    <t>06.07.2021 09:26:18</t>
  </si>
  <si>
    <t>DM-12/TR-1 45-72-L00062_960779565_960779565</t>
  </si>
  <si>
    <t>06.07.2021 10:29:37</t>
  </si>
  <si>
    <t>06.07.2021 16:49:29</t>
  </si>
  <si>
    <t>SELİMŞAHLAR TR-2 45-71-M00137_TOKİ M03_2320416</t>
  </si>
  <si>
    <t>06.07.2021 08:19:06</t>
  </si>
  <si>
    <t>06.07.2021 10:45:44</t>
  </si>
  <si>
    <t>K-3195 35-03-K03195_35-03-K03195_41919036</t>
  </si>
  <si>
    <t>06.07.2021 08:46:05</t>
  </si>
  <si>
    <t>06.07.2021 10:29:45</t>
  </si>
  <si>
    <t>FOÇA TR-52 35-23-L00052_950427606_950427606</t>
  </si>
  <si>
    <t>06.07.2021 10:41:08</t>
  </si>
  <si>
    <t>06.07.2021 16:42:03</t>
  </si>
  <si>
    <t>VELİLER KÖK 35-31-L00116_CERİTLER TR-1 L03_2119151</t>
  </si>
  <si>
    <t>06.07.2021 12:51:35</t>
  </si>
  <si>
    <t>YAKUP ÇAKAR GRUBU 35-26-M01200_DIREK TIPI TRAFO HUCRESI H01_2041793</t>
  </si>
  <si>
    <t>06.07.2021 22:11:25</t>
  </si>
  <si>
    <t>06.07.2021 23:06:27</t>
  </si>
  <si>
    <t>06.07.2021 04:30:41</t>
  </si>
  <si>
    <t>06.07.2021 04:38:33</t>
  </si>
  <si>
    <t>06.07.2021 09:02:49</t>
  </si>
  <si>
    <t>06.07.2021 11:55:33</t>
  </si>
  <si>
    <t>KILCANLAR DEBELEK TR-1 45-75-M00129_C_56392338_56392338</t>
  </si>
  <si>
    <t>06.07.2021 14:00:53</t>
  </si>
  <si>
    <t>06.07.2021 15:44:08</t>
  </si>
  <si>
    <t>DOĞANBEY M-101 35-14-M00101_956645082_956645082</t>
  </si>
  <si>
    <t>07.07.2021 04:44:32</t>
  </si>
  <si>
    <t>07.07.2021 09:38:45</t>
  </si>
  <si>
    <t>07.07.2021 18:57:16</t>
  </si>
  <si>
    <t>07.07.2021 18:57:44</t>
  </si>
  <si>
    <t>07.07.2021 10:53:21</t>
  </si>
  <si>
    <t>07.07.2021 11:36:28</t>
  </si>
  <si>
    <t>BOZDAĞ TR-15 (KAYAK MERKEZİ) 35-15-L00304_950406876_950406876</t>
  </si>
  <si>
    <t>07.07.2021 10:30:00</t>
  </si>
  <si>
    <t>07.07.2021 10:51:16</t>
  </si>
  <si>
    <t>ÇAYLI TR-9 35-15-L00202_A_56369646_56369646</t>
  </si>
  <si>
    <t>07.07.2021 10:49:53</t>
  </si>
  <si>
    <t>07.07.2021 18:38:50</t>
  </si>
  <si>
    <t>DM-16/24 45-71-M02400_953200366_953200366</t>
  </si>
  <si>
    <t>07.07.2021 14:24:00</t>
  </si>
  <si>
    <t>07.07.2021 15:14:22</t>
  </si>
  <si>
    <t>07.07.2021 07:07:42</t>
  </si>
  <si>
    <t>07.07.2021 08:40:30</t>
  </si>
  <si>
    <t>KOYUNDERE TR-14 35-28-M00153_953381009_953381009</t>
  </si>
  <si>
    <t>07.07.2021 15:28:34</t>
  </si>
  <si>
    <t>07.07.2021 18:11:50</t>
  </si>
  <si>
    <t>DM02/TR01 45-73-M00037_DM-6/01 M10_2319241</t>
  </si>
  <si>
    <t>07.07.2021 01:04:13</t>
  </si>
  <si>
    <t>07.07.2021 01:15:24</t>
  </si>
  <si>
    <t>K-1498 35-02-K01498_950261618_950261618</t>
  </si>
  <si>
    <t>07.07.2021 19:22:09</t>
  </si>
  <si>
    <t>07.07.2021 21:53:12</t>
  </si>
  <si>
    <t>AMBARSEKİ KÖYÜ TR-1 35-21-L00105_A_56376926_56376926</t>
  </si>
  <si>
    <t>07.07.2021 19:52:00</t>
  </si>
  <si>
    <t>07.07.2021 20:49:30</t>
  </si>
  <si>
    <t>07.07.2021 08:20:14</t>
  </si>
  <si>
    <t>07.07.2021 08:20:44</t>
  </si>
  <si>
    <t>ULUKENT TR-5 35-28-M00085_B_56359052_56359052</t>
  </si>
  <si>
    <t>07.07.2021 21:13:02</t>
  </si>
  <si>
    <t>07.07.2021 21:45:10</t>
  </si>
  <si>
    <t>BOZDAĞ TR-12 35-15-L00299_A_65513111_65513111</t>
  </si>
  <si>
    <t>07.07.2021 17:29:09</t>
  </si>
  <si>
    <t>07.07.2021 19:30:32</t>
  </si>
  <si>
    <t>BOZDAĞ TR-11 35-15-L00298_35-15-L00298_61269747</t>
  </si>
  <si>
    <t>07.07.2021 07:50:29</t>
  </si>
  <si>
    <t>07.07.2021 11:34:53</t>
  </si>
  <si>
    <t>M-1335 KAYADİBİ KÖK 35-02-M01335_M-676 GİRİŞ M04_2333769</t>
  </si>
  <si>
    <t>07.07.2021 07:43:55</t>
  </si>
  <si>
    <t>07.07.2021 09:52:31</t>
  </si>
  <si>
    <t>TR-50 35-27-M00050_C_56363236_56363236</t>
  </si>
  <si>
    <t>07.07.2021 22:28:45</t>
  </si>
  <si>
    <t>07.07.2021 23:23:37</t>
  </si>
  <si>
    <t>DM-14/3B 45-71-M02250_95000556417_95000556417</t>
  </si>
  <si>
    <t>07.07.2021 14:50:28</t>
  </si>
  <si>
    <t>07.07.2021 19:15:49</t>
  </si>
  <si>
    <t>ALMAK TM 35-17-A00003_YENİFOÇA-2 M28_2307152</t>
  </si>
  <si>
    <t>07.07.2021 11:51:54</t>
  </si>
  <si>
    <t>07.07.2021 12:10:38</t>
  </si>
  <si>
    <t>ÇAKIRBEYLİ TR-4 35-26-M01236_ H_53069865</t>
  </si>
  <si>
    <t>07.07.2021 07:46:29</t>
  </si>
  <si>
    <t>07.07.2021 09:37:25</t>
  </si>
  <si>
    <t>KOBAŞDERE TR-1 45-72-L00205_B_56391628_56391628</t>
  </si>
  <si>
    <t>07.07.2021 10:52:00</t>
  </si>
  <si>
    <t>07.07.2021 14:43:03</t>
  </si>
  <si>
    <t>07.07.2021 10:09:44</t>
  </si>
  <si>
    <t>07.07.2021 10:39:10</t>
  </si>
  <si>
    <t>DURASILLI TR-1 KÖK 45-78-M01114_TAYTAN TR-1 KÖK M03_2106678</t>
  </si>
  <si>
    <t>07.07.2021 14:26:34</t>
  </si>
  <si>
    <t>07.07.2021 15:10:48</t>
  </si>
  <si>
    <t>MENEMEN DM-4 35-28-M00733_953372620_953372620</t>
  </si>
  <si>
    <t>07.07.2021 15:52:23</t>
  </si>
  <si>
    <t>07.07.2021 17:30:29</t>
  </si>
  <si>
    <t>07.07.2021 07:21:02</t>
  </si>
  <si>
    <t>07.07.2021 07:53:24</t>
  </si>
  <si>
    <t>HILAL GIS TM 35-01-A00010_HİLAL-3 K15_2313221</t>
  </si>
  <si>
    <t>07.07.2021 12:17:53</t>
  </si>
  <si>
    <t>07.07.2021 13:06:12</t>
  </si>
  <si>
    <t>K-4256 35-03-K04256_TRAFO K01_42463836</t>
  </si>
  <si>
    <t>07.07.2021 09:32:36</t>
  </si>
  <si>
    <t>07.07.2021 09:59:35</t>
  </si>
  <si>
    <t>MESCİTLİ TR-2 35-15-L01019_35-15-L01019_2364775</t>
  </si>
  <si>
    <t>07.07.2021 17:03:34</t>
  </si>
  <si>
    <t>07.07.2021 20:26:26</t>
  </si>
  <si>
    <t>K-49 35-01-K00049_A A2_5865662</t>
  </si>
  <si>
    <t>07.07.2021 20:33:48</t>
  </si>
  <si>
    <t>07.07.2021 22:44:17</t>
  </si>
  <si>
    <t>K-4522 35-02-K04522_913145627_913145627</t>
  </si>
  <si>
    <t>07.07.2021 17:28:34</t>
  </si>
  <si>
    <t>07.07.2021 17:57:27</t>
  </si>
  <si>
    <t>KÖMÜRCÜ TR-1 45-72-M00200_ H_61417037</t>
  </si>
  <si>
    <t>07.07.2021 17:48:44</t>
  </si>
  <si>
    <t>07.07.2021 20:18:49</t>
  </si>
  <si>
    <t>TR-1/44 45-72-M00044_B_56389987_56389987</t>
  </si>
  <si>
    <t>07.07.2021 10:21:24</t>
  </si>
  <si>
    <t>07.07.2021 14:43:00</t>
  </si>
  <si>
    <t>KOCAOBA KÖK-7 35-30-L00200_ÇATI L03_72060148</t>
  </si>
  <si>
    <t>07.07.2021 07:21:22</t>
  </si>
  <si>
    <t>07.07.2021 08:51:55</t>
  </si>
  <si>
    <t>07.07.2021 16:01:59</t>
  </si>
  <si>
    <t>07.07.2021 16:49:01</t>
  </si>
  <si>
    <t>BALABANLI DM 35-15-M00280_OTURAKKUYU M04_72306393</t>
  </si>
  <si>
    <t>07.07.2021 16:55:47</t>
  </si>
  <si>
    <t>07.07.2021 17:28:20</t>
  </si>
  <si>
    <t>LOKMANKUYU KÖK 35-15-L00903_OVAKENT İM L04_67112585</t>
  </si>
  <si>
    <t>07.07.2021 09:04:04</t>
  </si>
  <si>
    <t>07.07.2021 11:59:43</t>
  </si>
  <si>
    <t>KİPA DM 35-26-M00283_LA ŞARAP İDOL ÇIKIŞI M06_66064687</t>
  </si>
  <si>
    <t>07.07.2021 07:38:42</t>
  </si>
  <si>
    <t>07.07.2021 07:43:39</t>
  </si>
  <si>
    <t>DOĞUCA TR-1 45-72-L00642_B_56390272_56390272</t>
  </si>
  <si>
    <t>07.07.2021 20:31:20</t>
  </si>
  <si>
    <t>07.07.2021 23:01:36</t>
  </si>
  <si>
    <t>07.07.2021 01:55:06</t>
  </si>
  <si>
    <t>07.07.2021 02:49:02</t>
  </si>
  <si>
    <t>07.07.2021 10:01:53</t>
  </si>
  <si>
    <t>07.07.2021 13:25:20</t>
  </si>
  <si>
    <t>SOMA B SANTRALİ TM 45-82-A00004_SOMA KÖYLER DM-2 FİDER-1 (2H09) M018_66326549</t>
  </si>
  <si>
    <t>07.07.2021 10:51:04</t>
  </si>
  <si>
    <t>07.07.2021 11:00:00</t>
  </si>
  <si>
    <t>VEZİR YILDIZ SLM GRB TR 35-27-M00545_914628740_914628740</t>
  </si>
  <si>
    <t>07.07.2021 09:42:24</t>
  </si>
  <si>
    <t>07.07.2021 10:50:07</t>
  </si>
  <si>
    <t>KELLETEPE KÖK 35-31-L00035_ŞEMSİLER TR-1 L04_72230902</t>
  </si>
  <si>
    <t>07.07.2021 09:18:54</t>
  </si>
  <si>
    <t>07.07.2021 09:42:20</t>
  </si>
  <si>
    <t>K-4145 35-01-K04145_B_56377196_56377196</t>
  </si>
  <si>
    <t>07.07.2021 02:07:04</t>
  </si>
  <si>
    <t>07.07.2021 06:58:48</t>
  </si>
  <si>
    <t>PAMUKYAZI TOP.SULAMA TR-1 35-26-L00385_35-26-L00385_2347101</t>
  </si>
  <si>
    <t>07.07.2021 16:32:45</t>
  </si>
  <si>
    <t>07.07.2021 18:10:39</t>
  </si>
  <si>
    <t>07.07.2021 21:42:37</t>
  </si>
  <si>
    <t>07.07.2021 22:09:54</t>
  </si>
  <si>
    <t>İSHAKÇELEBİ TR-1 45-80-M00152_956540547_956540547</t>
  </si>
  <si>
    <t>07.07.2021 17:42:45</t>
  </si>
  <si>
    <t>07.07.2021 18:51:13</t>
  </si>
  <si>
    <t>DM-14/3B 45-71-M02250_95000119011_95000119011</t>
  </si>
  <si>
    <t>07.07.2021 11:18:49</t>
  </si>
  <si>
    <t>07.07.2021 12:56:50</t>
  </si>
  <si>
    <t>07.07.2021 12:13:39</t>
  </si>
  <si>
    <t>07.07.2021 14:33:06</t>
  </si>
  <si>
    <t>M-2909 35-02-M02909_910105775_910105775</t>
  </si>
  <si>
    <t>07.07.2021 17:14:44</t>
  </si>
  <si>
    <t>07.07.2021 18:30:53</t>
  </si>
  <si>
    <t>TR-333 35-19-L00309_956669528_956669528</t>
  </si>
  <si>
    <t>07.07.2021 10:57:56</t>
  </si>
  <si>
    <t>07.07.2021 15:46:22</t>
  </si>
  <si>
    <t>MECİDİYE TR-4 45-72-L00577_A_56392173_56392173</t>
  </si>
  <si>
    <t>07.07.2021 19:07:38</t>
  </si>
  <si>
    <t>07.07.2021 22:22:49</t>
  </si>
  <si>
    <t>K-445 35-02-K00445_965432766_965432766</t>
  </si>
  <si>
    <t>07.07.2021 12:35:58</t>
  </si>
  <si>
    <t>07.07.2021 13:47:07</t>
  </si>
  <si>
    <t>07.07.2021 07:01:31</t>
  </si>
  <si>
    <t>07.07.2021 20:11:54</t>
  </si>
  <si>
    <t>KAYMAKÇI TR-22 35-15-M00250_950397453_950397453</t>
  </si>
  <si>
    <t>07.07.2021 20:57:00</t>
  </si>
  <si>
    <t>07.07.2021 21:46:09</t>
  </si>
  <si>
    <t>GÜMÜLDÜR M-32 35-25-M00032_B_56357867_56357867</t>
  </si>
  <si>
    <t>07.07.2021 18:03:41</t>
  </si>
  <si>
    <t>07.07.2021 19:37:00</t>
  </si>
  <si>
    <t>07.07.2021 19:05:16</t>
  </si>
  <si>
    <t>07.07.2021 19:36:25</t>
  </si>
  <si>
    <t>KAYMAKÇI İM 35-15-A00004_EMİRLİOVA L07_2333299</t>
  </si>
  <si>
    <t>07.07.2021 06:33:00</t>
  </si>
  <si>
    <t>07.07.2021 06:43:31</t>
  </si>
  <si>
    <t>K-1531 35-08-K01531_A_56372706_56372706</t>
  </si>
  <si>
    <t>07.07.2021 00:03:56</t>
  </si>
  <si>
    <t>07.07.2021 01:16:12</t>
  </si>
  <si>
    <t>07.07.2021 21:32:19</t>
  </si>
  <si>
    <t>07.07.2021 23:06:20</t>
  </si>
  <si>
    <t>K-126 35-01-K00126_K-4723 K02_2057795</t>
  </si>
  <si>
    <t>07.07.2021 09:23:23</t>
  </si>
  <si>
    <t>07.07.2021 17:51:11</t>
  </si>
  <si>
    <t>TEPEYNİHAN TR-1 45-81-M00244_45-81-M00244_2361216</t>
  </si>
  <si>
    <t>07.07.2021 20:04:48</t>
  </si>
  <si>
    <t>07.07.2021 22:20:01</t>
  </si>
  <si>
    <t>07.07.2021 20:03:54</t>
  </si>
  <si>
    <t>07.07.2021 20:09:49</t>
  </si>
  <si>
    <t>K-1695 35-04-K01695_D_56370238_56370238</t>
  </si>
  <si>
    <t>07.07.2021 17:45:52</t>
  </si>
  <si>
    <t>07.07.2021 23:08:26</t>
  </si>
  <si>
    <t>DM-5/TR-11 ALPKENT (ESKİ TR-38) 35-26-M01359_E E03_57777645</t>
  </si>
  <si>
    <t>07.07.2021 21:39:40</t>
  </si>
  <si>
    <t>07.07.2021 22:14:51</t>
  </si>
  <si>
    <t>07.07.2021 10:28:18</t>
  </si>
  <si>
    <t>07.07.2021 10:33:37</t>
  </si>
  <si>
    <t>K-1796 35-01-K01796_D 1D_5870662</t>
  </si>
  <si>
    <t>07.07.2021 16:49:45</t>
  </si>
  <si>
    <t>07.07.2021 19:04:32</t>
  </si>
  <si>
    <t>ULUKENT DM-3/12 35-28-M00061_A_56364385_56364385</t>
  </si>
  <si>
    <t>07.07.2021 13:24:49</t>
  </si>
  <si>
    <t>07.07.2021 14:43:04</t>
  </si>
  <si>
    <t>SARIÇAM TR-1 45-80-M00161_956535723_956535723</t>
  </si>
  <si>
    <t>07.07.2021 19:24:36</t>
  </si>
  <si>
    <t>07.07.2021 20:04:14</t>
  </si>
  <si>
    <t>K-1397 GÖRECE 35-22-K01397_35-22-K01397_2358790</t>
  </si>
  <si>
    <t>07.07.2021 21:15:07</t>
  </si>
  <si>
    <t>07.07.2021 22:28:17</t>
  </si>
  <si>
    <t>AYVACIK TR-1 35-28-M00256_A_65513385_65513385</t>
  </si>
  <si>
    <t>07.07.2021 10:08:00</t>
  </si>
  <si>
    <t>07.07.2021 10:46:48</t>
  </si>
  <si>
    <t>DM-5/14 35-26-M00808_G G01b_42573280</t>
  </si>
  <si>
    <t>07.07.2021 23:49:06</t>
  </si>
  <si>
    <t>08.07.2021 01:12:11</t>
  </si>
  <si>
    <t>ÇİFTLİK İM 35-18-A00003_SAĞLIKÇILAR L06_2307805</t>
  </si>
  <si>
    <t>07.07.2021 15:39:00</t>
  </si>
  <si>
    <t>07.07.2021 16:31:00</t>
  </si>
  <si>
    <t>07.07.2021 19:03:22</t>
  </si>
  <si>
    <t>07.07.2021 20:05:40</t>
  </si>
  <si>
    <t>DURASILLI TR-7 45-78-M01118_TR-8 M05_2105389</t>
  </si>
  <si>
    <t>07.07.2021 07:44:44</t>
  </si>
  <si>
    <t>07.07.2021 10:20:48</t>
  </si>
  <si>
    <t>07.07.2021 19:45:45</t>
  </si>
  <si>
    <t>07.07.2021 20:34:28</t>
  </si>
  <si>
    <t>M-3401(YATIRIM REZERVE) 35-03-M03401_A_56363647_56363647</t>
  </si>
  <si>
    <t>07.07.2021 15:22:28</t>
  </si>
  <si>
    <t>07.07.2021 17:09:50</t>
  </si>
  <si>
    <t>TR-11 35-32-L00011_946413425_946413425</t>
  </si>
  <si>
    <t>07.07.2021 11:40:40</t>
  </si>
  <si>
    <t>07.07.2021 14:04:12</t>
  </si>
  <si>
    <t>K-4145 35-01-K04145_35-01-K04145_2364851</t>
  </si>
  <si>
    <t>07.07.2021 03:03:43</t>
  </si>
  <si>
    <t>07.07.2021 07:00:56</t>
  </si>
  <si>
    <t>07.07.2021 20:27:53</t>
  </si>
  <si>
    <t>07.07.2021 21:11:25</t>
  </si>
  <si>
    <t>M-1430 35-02-M01430_913437847_913437847</t>
  </si>
  <si>
    <t>07.07.2021 17:25:25</t>
  </si>
  <si>
    <t>07.07.2021 17:54:16</t>
  </si>
  <si>
    <t>07.07.2021 12:26:39</t>
  </si>
  <si>
    <t>07.07.2021 13:44:55</t>
  </si>
  <si>
    <t>FOÇA TR-45 35-23-L00045_950427684_950427684</t>
  </si>
  <si>
    <t>07.07.2021 09:25:24</t>
  </si>
  <si>
    <t>07.07.2021 13:54:16</t>
  </si>
  <si>
    <t>L-278 DM-1/TR-19 35-14-L00278_956646216_956646216</t>
  </si>
  <si>
    <t>07.07.2021 18:45:01</t>
  </si>
  <si>
    <t>07.07.2021 22:01:20</t>
  </si>
  <si>
    <t>M-2023 35-09-M02023_943001024_943001024</t>
  </si>
  <si>
    <t>07.07.2021 11:35:17</t>
  </si>
  <si>
    <t>07.07.2021 16:22:45</t>
  </si>
  <si>
    <t>L-490 35-18-L00490_8769364_56366819_56366819</t>
  </si>
  <si>
    <t>07.07.2021 17:06:16</t>
  </si>
  <si>
    <t>07.07.2021 20:22:28</t>
  </si>
  <si>
    <t>07.07.2021 08:49:35</t>
  </si>
  <si>
    <t>07.07.2021 09:26:09</t>
  </si>
  <si>
    <t>07.07.2021 18:28:44</t>
  </si>
  <si>
    <t>07.07.2021 18:47:34</t>
  </si>
  <si>
    <t>K-3902 35-03-K03902_910290233_910290233</t>
  </si>
  <si>
    <t>07.07.2021 10:26:52</t>
  </si>
  <si>
    <t>07.07.2021 12:44:07</t>
  </si>
  <si>
    <t>HALIKÖY OVACIK TR-5 35-32-L00126_A_56372395_56372395</t>
  </si>
  <si>
    <t>07.07.2021 12:55:20</t>
  </si>
  <si>
    <t>07.07.2021 15:15:26</t>
  </si>
  <si>
    <t>DOĞANCI HACILAR TR-10 35-31-L00330_47797343_56352040_56352040</t>
  </si>
  <si>
    <t>07.07.2021 13:45:06</t>
  </si>
  <si>
    <t>07.07.2021 18:57:14</t>
  </si>
  <si>
    <t>TR-28 45-78-L00028_TR-29 L01_61376790</t>
  </si>
  <si>
    <t>07.07.2021 09:03:28</t>
  </si>
  <si>
    <t>07.07.2021 15:30:59</t>
  </si>
  <si>
    <t>ERZA KAP KÖK 35-27-M00078_ÖMEROĞLU TARIM ÜRÜNLERİ M05_72177834</t>
  </si>
  <si>
    <t>07.07.2021 16:59:35</t>
  </si>
  <si>
    <t>07.07.2021 19:52:23</t>
  </si>
  <si>
    <t>KAŞIKÇI TAŞPINAR TR-1 45-75-M00083_B_56390982_56390982</t>
  </si>
  <si>
    <t>07.07.2021 12:02:16</t>
  </si>
  <si>
    <t>07.07.2021 15:38:18</t>
  </si>
  <si>
    <t>TAHİR SILAY SULAMA GRUBU 35-29-M00261_DIREK TIPI TRAFO HUCRESI H01_2095304</t>
  </si>
  <si>
    <t>07.07.2021 14:57:03</t>
  </si>
  <si>
    <t>07.07.2021 21:21:35</t>
  </si>
  <si>
    <t>DELİÇOBAN TR-2 45-75-M00370__72371938_72371938</t>
  </si>
  <si>
    <t>07.07.2021 07:37:32</t>
  </si>
  <si>
    <t>07.07.2021 10:10:31</t>
  </si>
  <si>
    <t>07.07.2021 19:07:04</t>
  </si>
  <si>
    <t>07.07.2021 21:09:22</t>
  </si>
  <si>
    <t>M-2377 35-03-M02377__72374255_72374255</t>
  </si>
  <si>
    <t>07.07.2021 23:35:28</t>
  </si>
  <si>
    <t>08.07.2021 00:14:45</t>
  </si>
  <si>
    <t>TR-96 35-26-M00096_949163157_949163157</t>
  </si>
  <si>
    <t>07.07.2021 11:32:12</t>
  </si>
  <si>
    <t>07.07.2021 14:10:00</t>
  </si>
  <si>
    <t>MAVİKENT TR-1 35-30-M00132_955311527_955311527</t>
  </si>
  <si>
    <t>07.07.2021 08:13:25</t>
  </si>
  <si>
    <t>07.07.2021 13:33:54</t>
  </si>
  <si>
    <t>TOKİ KONUTLARI 35-20-L00191_12329283 1_5898212</t>
  </si>
  <si>
    <t>07.07.2021 19:23:49</t>
  </si>
  <si>
    <t>07.07.2021 20:48:40</t>
  </si>
  <si>
    <t>ARPALIK KÖK 45-83-M00137_ÇAMPINAR TARIMSAL SULAMA - TR-6 M06_2096501</t>
  </si>
  <si>
    <t>07.07.2021 06:49:02</t>
  </si>
  <si>
    <t>07.07.2021 10:49:16</t>
  </si>
  <si>
    <t>GERELİ KÖYÜ KAVAKKUYU TR 9 35-15-M00226_A_56406986_56406986</t>
  </si>
  <si>
    <t>07.07.2021 10:25:00</t>
  </si>
  <si>
    <t>07.07.2021 14:48:48</t>
  </si>
  <si>
    <t>K-311 35-01-K00311_35-01-K00311_2370280</t>
  </si>
  <si>
    <t>07.07.2021 20:21:53</t>
  </si>
  <si>
    <t>07.07.2021 21:24:32</t>
  </si>
  <si>
    <t>07.07.2021 02:54:34</t>
  </si>
  <si>
    <t>07.07.2021 03:10:13</t>
  </si>
  <si>
    <t>TR-137 TORASAN MAH. 35-19-L00137_6151648_56376370_56376370</t>
  </si>
  <si>
    <t>07.07.2021 19:40:48</t>
  </si>
  <si>
    <t>07.07.2021 22:47:11</t>
  </si>
  <si>
    <t>L-221 35-18-L00221_49975989_56372721_56372721</t>
  </si>
  <si>
    <t>07.07.2021 22:00:11</t>
  </si>
  <si>
    <t>08.07.2021 02:08:50</t>
  </si>
  <si>
    <t>TR-170 35-26-M01191__56358757_56358757</t>
  </si>
  <si>
    <t>07.07.2021 13:27:09</t>
  </si>
  <si>
    <t>KAYMAKÇI TR-36 35-15-L00230_950406139_950406139</t>
  </si>
  <si>
    <t>07.07.2021 16:20:17</t>
  </si>
  <si>
    <t>07.07.2021 20:08:41</t>
  </si>
  <si>
    <t>07.07.2021 08:14:56</t>
  </si>
  <si>
    <t>07.07.2021 08:53:38</t>
  </si>
  <si>
    <t>BURUNCUK KÖK 35-20-L00273_BURUNCUK OVA - ÇAYIR L05_66528757</t>
  </si>
  <si>
    <t>07.07.2021 18:51:24</t>
  </si>
  <si>
    <t>07.07.2021 18:52:24</t>
  </si>
  <si>
    <t>BADEMLİ KARAHAYIT MEV. TR-28 35-15-L01041_35-15-L01041_2364712</t>
  </si>
  <si>
    <t>07.07.2021 11:03:25</t>
  </si>
  <si>
    <t>07.07.2021 20:07:09</t>
  </si>
  <si>
    <t>HACIRAHMANLI TR-19 45-80-M00148_956565596_956565596</t>
  </si>
  <si>
    <t>07.07.2021 19:30:26</t>
  </si>
  <si>
    <t>07.07.2021 20:40:27</t>
  </si>
  <si>
    <t>BALLICA TR-2 45-72-L00548_A_56393096_56393096</t>
  </si>
  <si>
    <t>07.07.2021 10:32:52</t>
  </si>
  <si>
    <t>07.07.2021 15:32:32</t>
  </si>
  <si>
    <t>AYVACIK TR-1 45-83-L00298_45-83-L00298_2375365</t>
  </si>
  <si>
    <t>07.07.2021 18:52:40</t>
  </si>
  <si>
    <t>07.07.2021 20:59:31</t>
  </si>
  <si>
    <t>SANCAKLI BOZKÖY TR-4 45-71-M00564_A_56393365_56393365</t>
  </si>
  <si>
    <t>07.07.2021 13:14:59</t>
  </si>
  <si>
    <t>08.07.2021 01:34:07</t>
  </si>
  <si>
    <t>ULUCAK DM-2/15 35-27-M00334_913319355_913319355</t>
  </si>
  <si>
    <t>07.07.2021 14:50:54</t>
  </si>
  <si>
    <t>07.07.2021 17:48:52</t>
  </si>
  <si>
    <t>YENİOBA KÖK 35-29-M00125_YENİÇİFTLİK M05_72190934</t>
  </si>
  <si>
    <t>07.07.2021 13:02:41</t>
  </si>
  <si>
    <t>07.07.2021 13:41:25</t>
  </si>
  <si>
    <t>TR-43 35-15-M00043_950373708_950373708</t>
  </si>
  <si>
    <t>07.07.2021 10:36:49</t>
  </si>
  <si>
    <t>07.07.2021 22:07:28</t>
  </si>
  <si>
    <t>07.07.2021 12:19:24</t>
  </si>
  <si>
    <t>07.07.2021 12:19:44</t>
  </si>
  <si>
    <t>TÜRKELLİ DM (TR-4) 35-28-M00368_HATUNDERE DM (HELVACI DM) M05_56298990</t>
  </si>
  <si>
    <t>07.07.2021 20:42:22</t>
  </si>
  <si>
    <t>07.07.2021 22:05:57</t>
  </si>
  <si>
    <t>07.07.2021 07:21:07</t>
  </si>
  <si>
    <t>07.07.2021 08:56:33</t>
  </si>
  <si>
    <t>HALİLLER KÖK 35-31-L00228_SIRIMLI L011_72238546</t>
  </si>
  <si>
    <t>07.07.2021 17:11:34</t>
  </si>
  <si>
    <t>07.07.2021 17:12:34</t>
  </si>
  <si>
    <t>DM06/TR-01 45-73-M00053_TR-50-54-55 M05_67583627</t>
  </si>
  <si>
    <t>07.07.2021 12:06:53</t>
  </si>
  <si>
    <t>07.07.2021 15:32:41</t>
  </si>
  <si>
    <t>KAŞIKÇI KUYUDERE MAH.TR 45-75-M00082_A_56392915_56392915</t>
  </si>
  <si>
    <t>07.07.2021 19:40:01</t>
  </si>
  <si>
    <t>07.07.2021 23:31:47</t>
  </si>
  <si>
    <t>ÇIPLAK KÖYÜ TR-1 35-20-L00117_35-20-L00117_2371230</t>
  </si>
  <si>
    <t>07.07.2021 22:21:42</t>
  </si>
  <si>
    <t>07.07.2021 22:59:06</t>
  </si>
  <si>
    <t>K-1178 GEÇİT 35-01-K01178_ K02_2314625</t>
  </si>
  <si>
    <t>07.07.2021 17:50:00</t>
  </si>
  <si>
    <t>07.07.2021 19:25:10</t>
  </si>
  <si>
    <t>KIZILCAAVLU TR-3 35-15-L00182_D_56373021_56373021</t>
  </si>
  <si>
    <t>07.07.2021 18:41:00</t>
  </si>
  <si>
    <t>07.07.2021 19:22:48</t>
  </si>
  <si>
    <t>PINARLI TR-7 35-20-M00090_955206048_955206048</t>
  </si>
  <si>
    <t>07.07.2021 19:20:51</t>
  </si>
  <si>
    <t>07.07.2021 21:29:35</t>
  </si>
  <si>
    <t>K-2626 35-02-K02626_912523511_912523511</t>
  </si>
  <si>
    <t>07.07.2021 13:43:34</t>
  </si>
  <si>
    <t>07.07.2021 20:53:33</t>
  </si>
  <si>
    <t>07.07.2021 09:43:45</t>
  </si>
  <si>
    <t>07.07.2021 12:14:05</t>
  </si>
  <si>
    <t>RAMİZ IŞIK TARIMSAL SULAMA 45-76-L00016_B_60984005_60984005</t>
  </si>
  <si>
    <t>07.07.2021 18:27:05</t>
  </si>
  <si>
    <t>07.07.2021 20:34:01</t>
  </si>
  <si>
    <t>07.07.2021 05:55:31</t>
  </si>
  <si>
    <t>07.07.2021 07:02:53</t>
  </si>
  <si>
    <t>SEFERİHİSAR İM 35-14-A00002_SIĞACIK L03_72378557</t>
  </si>
  <si>
    <t>07.07.2021 10:10:38</t>
  </si>
  <si>
    <t>07.07.2021 12:12:00</t>
  </si>
  <si>
    <t>L-493 (BALANBAKA-2) 35-18-L00493_D D1_5897342</t>
  </si>
  <si>
    <t>07.07.2021 12:26:35</t>
  </si>
  <si>
    <t>07.07.2021 14:56:00</t>
  </si>
  <si>
    <t>07.07.2021 06:58:41</t>
  </si>
  <si>
    <t>07.07.2021 10:33:20</t>
  </si>
  <si>
    <t>M-2142 35-07-M02142_A B1_61173738</t>
  </si>
  <si>
    <t>07.07.2021 18:56:12</t>
  </si>
  <si>
    <t>07.07.2021 20:12:49</t>
  </si>
  <si>
    <t>TR-27 35-13-L00027_946421607_946421607</t>
  </si>
  <si>
    <t>07.07.2021 12:06:44</t>
  </si>
  <si>
    <t>07.07.2021 15:24:09</t>
  </si>
  <si>
    <t>M-333 35-02-M00333_910013462_910013462</t>
  </si>
  <si>
    <t>07.07.2021 18:05:31</t>
  </si>
  <si>
    <t>07.07.2021 20:33:29</t>
  </si>
  <si>
    <t>K-255 35-02-K00255_99804680_99804680</t>
  </si>
  <si>
    <t>07.07.2021 14:28:46</t>
  </si>
  <si>
    <t>07.07.2021 17:06:31</t>
  </si>
  <si>
    <t>K-793 35-01-K00793_B_56356192_56356192</t>
  </si>
  <si>
    <t>07.07.2021 19:20:16</t>
  </si>
  <si>
    <t>07.07.2021 21:15:42</t>
  </si>
  <si>
    <t>SELENDİ DM 45-81-M00001_OKLU İSA M15_2321601</t>
  </si>
  <si>
    <t>07.07.2021 11:05:24</t>
  </si>
  <si>
    <t>07.07.2021 14:56:09</t>
  </si>
  <si>
    <t>07.07.2021 17:14:53</t>
  </si>
  <si>
    <t>07.07.2021 18:27:52</t>
  </si>
  <si>
    <t>KAYALIOĞLU TR-1 45-72-L00071_B_56390187_56390187</t>
  </si>
  <si>
    <t>07.07.2021 23:01:00</t>
  </si>
  <si>
    <t>07.07.2021 23:37:00</t>
  </si>
  <si>
    <t>ÇÖKELEK TR-1 45-78-L00649_953293197_953293197</t>
  </si>
  <si>
    <t>07.07.2021 13:10:38</t>
  </si>
  <si>
    <t>07.07.2021 18:01:07</t>
  </si>
  <si>
    <t>SALİHLİ TR-55 45-78-L00766_953255615_953255615</t>
  </si>
  <si>
    <t>07.07.2021 09:49:32</t>
  </si>
  <si>
    <t>07.07.2021 10:55:14</t>
  </si>
  <si>
    <t>L-91 ULAMIŞ TEPE KAHVE 35-14-L00091_956646018_956646018</t>
  </si>
  <si>
    <t>07.07.2021 12:41:00</t>
  </si>
  <si>
    <t>07.07.2021 13:54:59</t>
  </si>
  <si>
    <t>TROPİKAL DM 35-27-L00056_ÖRNEKKÖY L04_72201760</t>
  </si>
  <si>
    <t>07.07.2021 07:52:39</t>
  </si>
  <si>
    <t>07.07.2021 08:20:00</t>
  </si>
  <si>
    <t>AŞAĞIKIRIKLAR DM 35-16-M00448_AŞAĞIKIRIKLAR M06_2115970</t>
  </si>
  <si>
    <t>07.07.2021 09:19:54</t>
  </si>
  <si>
    <t>07.07.2021 09:40:51</t>
  </si>
  <si>
    <t>L-331 DENİZKENT 35-18-L00331_950436951_950436951</t>
  </si>
  <si>
    <t>07.07.2021 11:48:47</t>
  </si>
  <si>
    <t>07.07.2021 14:52:04</t>
  </si>
  <si>
    <t>TR-29 35-17-M00029_A_72297109_72297109</t>
  </si>
  <si>
    <t>07.07.2021 21:39:00</t>
  </si>
  <si>
    <t>07.07.2021 21:58:00</t>
  </si>
  <si>
    <t>KIRANKÖY ALANYAKA TR-1 45-75-M00189_B_56385893_56385893</t>
  </si>
  <si>
    <t>07.07.2021 16:10:43</t>
  </si>
  <si>
    <t>07.07.2021 19:14:22</t>
  </si>
  <si>
    <t>ZİHNİ KARAKAYA SULAMA GRUBU 35-29-M00200_955211229_955211229</t>
  </si>
  <si>
    <t>07.07.2021 14:33:48</t>
  </si>
  <si>
    <t>07.07.2021 19:14:16</t>
  </si>
  <si>
    <t>YEŞİLYAYLA TR-10 45-77-M00131_DIREK TIPI TRAFO HUCRESI H01_2099131</t>
  </si>
  <si>
    <t>07.07.2021 16:54:26</t>
  </si>
  <si>
    <t>07.07.2021 18:46:42</t>
  </si>
  <si>
    <t>ÇIRPI TR-1-2/4 35-20-M00009_DIREK TIPI TRAFO HUCRESI H01_2039163</t>
  </si>
  <si>
    <t>07.07.2021 09:50:00</t>
  </si>
  <si>
    <t>07.07.2021 19:46:37</t>
  </si>
  <si>
    <t>L-91 ULAMIŞ TEPE KAHVE 35-14-L00091_956633744_956633744</t>
  </si>
  <si>
    <t>07.07.2021 19:39:32</t>
  </si>
  <si>
    <t>07.07.2021 21:48:10</t>
  </si>
  <si>
    <t>TOPARLAR KARŞI MAH.TR-2 35-29-L00324_B_56395291_56395291</t>
  </si>
  <si>
    <t>07.07.2021 12:03:22</t>
  </si>
  <si>
    <t>SELENDİ TR-3 45-81-M00003_TR-30 M05_2321606</t>
  </si>
  <si>
    <t>07.07.2021 15:32:04</t>
  </si>
  <si>
    <t>07.07.2021 15:58:39</t>
  </si>
  <si>
    <t>07.07.2021 08:53:04</t>
  </si>
  <si>
    <t>07.07.2021 08:54:24</t>
  </si>
  <si>
    <t>MURADİYE TR-5(BELEDİYE KABİN) 45-71-M00194_45-71-M00194_56294723</t>
  </si>
  <si>
    <t>07.07.2021 20:34:30</t>
  </si>
  <si>
    <t>07.07.2021 22:41:17</t>
  </si>
  <si>
    <t>PAYAMLI M-6 35-25-M00162_956637012_956637012</t>
  </si>
  <si>
    <t>07.07.2021 14:30:48</t>
  </si>
  <si>
    <t>07.07.2021 17:28:43</t>
  </si>
  <si>
    <t>K-407 35-02-K00407_913024248_913024248</t>
  </si>
  <si>
    <t>07.07.2021 14:35:43</t>
  </si>
  <si>
    <t>07.07.2021 16:17:00</t>
  </si>
  <si>
    <t>YUSUFLU KÖK 35-20-L00077_YUSUFLU ÇAYIR L02_66528469</t>
  </si>
  <si>
    <t>07.07.2021 18:21:04</t>
  </si>
  <si>
    <t>07.07.2021 18:21:26</t>
  </si>
  <si>
    <t>07.07.2021 10:49:52</t>
  </si>
  <si>
    <t>07.07.2021 10:59:35</t>
  </si>
  <si>
    <t>M-2414 35-01-M02414_M-2414 TR-1 M04_66125549</t>
  </si>
  <si>
    <t>07.07.2021 19:34:55</t>
  </si>
  <si>
    <t>07.07.2021 21:04:46</t>
  </si>
  <si>
    <t>TR-30 (M-730) 35-30-M00730_T b2_43010667</t>
  </si>
  <si>
    <t>07.07.2021 23:02:55</t>
  </si>
  <si>
    <t>08.07.2021 01:18:09</t>
  </si>
  <si>
    <t>ŞEMSİLER TR-3 35-31-L00103_DIREK TIPI TRAFO HUCRESI H01_2049560</t>
  </si>
  <si>
    <t>07.07.2021 09:54:08</t>
  </si>
  <si>
    <t>07.07.2021 12:00:12</t>
  </si>
  <si>
    <t>ALÇUK TM 35-17-A00001_HatBaşıAyırıcı_53133587 M30_53133587</t>
  </si>
  <si>
    <t>07.07.2021 06:32:49</t>
  </si>
  <si>
    <t>07.07.2021 07:06:56</t>
  </si>
  <si>
    <t>ÇIRPI İM 35-20-A00002_ÇİFTÇİGEDİĞİ L09_2307625</t>
  </si>
  <si>
    <t>07.07.2021 10:19:30</t>
  </si>
  <si>
    <t>07.07.2021 10:40:52</t>
  </si>
  <si>
    <t>CELALETTİN AŞKIN TARIMSAL SULAMA TR-1 45-83-M00311_967122706_967122706</t>
  </si>
  <si>
    <t>07.07.2021 19:04:28</t>
  </si>
  <si>
    <t>07.07.2021 20:26:27</t>
  </si>
  <si>
    <t>BAĞYOLU TR-2 45-71-M01599_953196442_953196442</t>
  </si>
  <si>
    <t>07.07.2021 00:08:33</t>
  </si>
  <si>
    <t>07.07.2021 02:04:39</t>
  </si>
  <si>
    <t>ÜÇYOL KÖK 45-82-M00128_KARAÇAM GES M05_2329338</t>
  </si>
  <si>
    <t>07.07.2021 11:24:39</t>
  </si>
  <si>
    <t>07.07.2021 14:13:41</t>
  </si>
  <si>
    <t>IRLAMAZ TR-2 45-83-L00233_45-83-L00233_2359485</t>
  </si>
  <si>
    <t>07.07.2021 20:18:13</t>
  </si>
  <si>
    <t>07.07.2021 20:45:00</t>
  </si>
  <si>
    <t>ÖZPINAR TR-3 45-79-M00546_945563493_945563493</t>
  </si>
  <si>
    <t>07.07.2021 09:17:37</t>
  </si>
  <si>
    <t>07.07.2021 12:01:27</t>
  </si>
  <si>
    <t>K-1314 35-03-K01314_A_56374541_56374541</t>
  </si>
  <si>
    <t>07.07.2021 14:14:59</t>
  </si>
  <si>
    <t>07.07.2021 18:05:07</t>
  </si>
  <si>
    <t>TR-330 35-19-L00369_95000091461_95000091461</t>
  </si>
  <si>
    <t>07.07.2021 13:54:19</t>
  </si>
  <si>
    <t>07.07.2021 18:19:10</t>
  </si>
  <si>
    <t>GÜNEŞLİ KÖK 45-75-M00056_SALUR M03_67577842</t>
  </si>
  <si>
    <t>07.07.2021 16:05:14</t>
  </si>
  <si>
    <t>07.07.2021 16:05:36</t>
  </si>
  <si>
    <t>07.07.2021 12:23:30</t>
  </si>
  <si>
    <t>07.07.2021 15:06:52</t>
  </si>
  <si>
    <t>M-1827 35-01-M01827__72410555_72410555</t>
  </si>
  <si>
    <t>07.07.2021 21:05:06</t>
  </si>
  <si>
    <t>08.07.2021 00:46:04</t>
  </si>
  <si>
    <t>BAYINDIR İM 35-20-A00001_CANLI L09_2313515</t>
  </si>
  <si>
    <t>07.07.2021 09:16:04</t>
  </si>
  <si>
    <t>07.07.2021 09:35:07</t>
  </si>
  <si>
    <t>ÇAMKÖY TR-1 45-74-M00127_945576256_945576256</t>
  </si>
  <si>
    <t>07.07.2021 20:08:08</t>
  </si>
  <si>
    <t>07.07.2021 22:27:38</t>
  </si>
  <si>
    <t>DM4/TR-8 35-27-M00022_912923651_912923651</t>
  </si>
  <si>
    <t>07.07.2021 11:55:23</t>
  </si>
  <si>
    <t>07.07.2021 15:54:40</t>
  </si>
  <si>
    <t>TR-69 35-16-L00069_F F1b_47588851</t>
  </si>
  <si>
    <t>07.07.2021 17:10:00</t>
  </si>
  <si>
    <t>07.07.2021 18:50:24</t>
  </si>
  <si>
    <t>MORDOĞAN YUVAM SİTESİ TR 35-21-L00167_953365644_953365644</t>
  </si>
  <si>
    <t>07.07.2021 09:59:50</t>
  </si>
  <si>
    <t>07.07.2021 16:00:55</t>
  </si>
  <si>
    <t>07.07.2021 18:28:51</t>
  </si>
  <si>
    <t>07.07.2021 20:12:32</t>
  </si>
  <si>
    <t>ELİFLİ TR-1 35-20-L00107_DIREK TIPI TRAFO HUCRESI H01_2100791</t>
  </si>
  <si>
    <t>07.07.2021 10:50:00</t>
  </si>
  <si>
    <t>07.07.2021 19:46:16</t>
  </si>
  <si>
    <t>MURADİYE DM-5/11 45-71-M00232_DM-11/10A M014_72091336</t>
  </si>
  <si>
    <t>07.07.2021 18:12:37</t>
  </si>
  <si>
    <t>07.07.2021 18:28:37</t>
  </si>
  <si>
    <t>L-437 ŞEHİTLİK 35-18-L00437_950449165_950449165</t>
  </si>
  <si>
    <t>07.07.2021 10:16:35</t>
  </si>
  <si>
    <t>07.07.2021 18:12:55</t>
  </si>
  <si>
    <t>KONURCA İSMAİLBEY TR-1 45-77-M00110_ H_61323533</t>
  </si>
  <si>
    <t>07.07.2021 18:58:53</t>
  </si>
  <si>
    <t>07.07.2021 20:47:53</t>
  </si>
  <si>
    <t>TR-2/21 35-27-M01034_95000478142_95000478142</t>
  </si>
  <si>
    <t>07.07.2021 16:15:19</t>
  </si>
  <si>
    <t>07.07.2021 18:16:39</t>
  </si>
  <si>
    <t>BERGAMA İM-1 35-16-A00001_BERGAMA-1 M03_2094398</t>
  </si>
  <si>
    <t>07.07.2021 17:52:34</t>
  </si>
  <si>
    <t>07.07.2021 17:53:54</t>
  </si>
  <si>
    <t>K-4237 35-03-K04237_C_56369225_56369225</t>
  </si>
  <si>
    <t>07.07.2021 17:43:48</t>
  </si>
  <si>
    <t>07.07.2021 20:27:43</t>
  </si>
  <si>
    <t>ÇAPAKLI KÖK 45-78-M01161_HatBaşıAyırıcı_53139984 M05_53139984</t>
  </si>
  <si>
    <t>07.07.2021 14:04:17</t>
  </si>
  <si>
    <t>07.07.2021 21:41:01</t>
  </si>
  <si>
    <t>BÖLCEK MEZARLIK-2 TR 35-16-M00264_47439487_56399682_56399682</t>
  </si>
  <si>
    <t>07.07.2021 17:56:15</t>
  </si>
  <si>
    <t>07.07.2021 23:34:58</t>
  </si>
  <si>
    <t>TR-120 ZEYTİNALANI 35-19-L00120_956670350_956670350</t>
  </si>
  <si>
    <t>07.07.2021 10:01:22</t>
  </si>
  <si>
    <t>07.07.2021 10:51:14</t>
  </si>
  <si>
    <t>07.07.2021 09:20:24</t>
  </si>
  <si>
    <t>07.07.2021 10:50:09</t>
  </si>
  <si>
    <t>BALABANLI DM 35-15-M00280_C_56398700_56398700</t>
  </si>
  <si>
    <t>07.07.2021 18:18:06</t>
  </si>
  <si>
    <t>07.07.2021 23:48:34</t>
  </si>
  <si>
    <t>M-3401(YATIRIM REZERVE) 35-03-M03401_C_56363650_56363650</t>
  </si>
  <si>
    <t>07.07.2021 13:38:10</t>
  </si>
  <si>
    <t>07.07.2021 14:34:57</t>
  </si>
  <si>
    <t>07.07.2021 09:04:36</t>
  </si>
  <si>
    <t>07.07.2021 18:12:16</t>
  </si>
  <si>
    <t>HALIKÖY TR-2 35-32-L00133_946414836_946414836</t>
  </si>
  <si>
    <t>07.07.2021 14:45:39</t>
  </si>
  <si>
    <t>07.07.2021 15:55:49</t>
  </si>
  <si>
    <t>M-627 35-09-M00627_97739057_97739057</t>
  </si>
  <si>
    <t>07.07.2021 21:06:42</t>
  </si>
  <si>
    <t>08.07.2021 00:48:31</t>
  </si>
  <si>
    <t>KURTULMUŞ KÖK 45-72-L00080_KURTULMUŞ ÇIKIŞI L02_66546760</t>
  </si>
  <si>
    <t>07.07.2021 12:59:25</t>
  </si>
  <si>
    <t>07.07.2021 13:50:00</t>
  </si>
  <si>
    <t>K-2519 35-02-K02519_913277862_913277862</t>
  </si>
  <si>
    <t>07.07.2021 19:17:52</t>
  </si>
  <si>
    <t>07.07.2021 20:19:27</t>
  </si>
  <si>
    <t>TR-3 TAVSU 35-19-L00003_D_56394873_56394873</t>
  </si>
  <si>
    <t>07.07.2021 11:38:15</t>
  </si>
  <si>
    <t>07.07.2021 13:44:40</t>
  </si>
  <si>
    <t>L-217 35-18-L00217_949959071_949959071</t>
  </si>
  <si>
    <t>07.07.2021 08:20:32</t>
  </si>
  <si>
    <t>07.07.2021 10:34:07</t>
  </si>
  <si>
    <t>TİRKEŞ TR-1 45-80-M00125_10155629_56393304_56393304</t>
  </si>
  <si>
    <t>07.07.2021 09:13:51</t>
  </si>
  <si>
    <t>07.07.2021 10:28:49</t>
  </si>
  <si>
    <t>SOMA A SANTRALİ İM/DM 45-82-A00001_HatBaşıAyırıcı_53135904 L16_53135904</t>
  </si>
  <si>
    <t>07.07.2021 06:58:04</t>
  </si>
  <si>
    <t>07.07.2021 07:59:40</t>
  </si>
  <si>
    <t>L-279 ERDİL SİTESİ 35-18-L00279_35-18-L00279_2358528</t>
  </si>
  <si>
    <t>07.07.2021 10:54:00</t>
  </si>
  <si>
    <t>07.07.2021 11:30:39</t>
  </si>
  <si>
    <t>07.07.2021 09:41:55</t>
  </si>
  <si>
    <t>07.07.2021 10:59:31</t>
  </si>
  <si>
    <t>KAVAKLIDERE TR-12 45-73-M00145_TR-14 M05_2093011</t>
  </si>
  <si>
    <t>07.07.2021 04:36:13</t>
  </si>
  <si>
    <t>07.07.2021 06:27:57</t>
  </si>
  <si>
    <t>07.07.2021 14:59:03</t>
  </si>
  <si>
    <t>07.07.2021 20:06:35</t>
  </si>
  <si>
    <t>BAYINDIR İM 35-20-A00001_CANLI L09_2058778</t>
  </si>
  <si>
    <t>07.07.2021 16:34:38</t>
  </si>
  <si>
    <t>07.07.2021 16:45:32</t>
  </si>
  <si>
    <t>KUYUCAK DM 35-27-M00273_ESKİ ÇAMBEL M02_72164174</t>
  </si>
  <si>
    <t>07.07.2021 19:09:16</t>
  </si>
  <si>
    <t>07.07.2021 23:22:53</t>
  </si>
  <si>
    <t>EMİRLİ TR-3 35-15-L00859__72372778_72372778</t>
  </si>
  <si>
    <t>07.07.2021 15:01:31</t>
  </si>
  <si>
    <t>07.07.2021 20:54:23</t>
  </si>
  <si>
    <t>DM-2/TR-2 35-22-M00805_NESAN M02_42463862</t>
  </si>
  <si>
    <t>07.07.2021 23:53:54</t>
  </si>
  <si>
    <t>08.07.2021 00:42:49</t>
  </si>
  <si>
    <t>KÜÇÜKBÖLCEK DM 35-24-M00210_KÜÇÜK BÖLCEK M01_72093073</t>
  </si>
  <si>
    <t>07.07.2021 12:52:21</t>
  </si>
  <si>
    <t>07.07.2021 13:15:16</t>
  </si>
  <si>
    <t>GÜLPINAR TR-1 45-75-M00147_A_56385332_56385332</t>
  </si>
  <si>
    <t>07.07.2021 17:15:29</t>
  </si>
  <si>
    <t>07.07.2021 21:32:07</t>
  </si>
  <si>
    <t>YUKARIBEY DM (TR-3) 35-16-M00866_YUKARIBEY M04_79464825</t>
  </si>
  <si>
    <t>07.07.2021 10:26:00</t>
  </si>
  <si>
    <t>07.07.2021 15:45:43</t>
  </si>
  <si>
    <t>L-4 TEKKE 35-18-L00004_8872154 b2b_5944660</t>
  </si>
  <si>
    <t>07.07.2021 16:57:26</t>
  </si>
  <si>
    <t>07.07.2021 19:09:41</t>
  </si>
  <si>
    <t>DM-12/08 45-71-M02401_953184035_953184035</t>
  </si>
  <si>
    <t>07.07.2021 11:19:00</t>
  </si>
  <si>
    <t>07.07.2021 12:05:57</t>
  </si>
  <si>
    <t>M-1004 35-03-M01004_F_56378704_56378704</t>
  </si>
  <si>
    <t>07.07.2021 14:15:23</t>
  </si>
  <si>
    <t>07.07.2021 15:51:35</t>
  </si>
  <si>
    <t>ALİ EŞEN SULAMA GRB. 35-20-L00183_12188660_56373889_56373889</t>
  </si>
  <si>
    <t>07.07.2021 17:20:35</t>
  </si>
  <si>
    <t>07.07.2021 19:00:36</t>
  </si>
  <si>
    <t>TR-1/53 45-72-M00053_956507543_956507543</t>
  </si>
  <si>
    <t>07.07.2021 13:02:29</t>
  </si>
  <si>
    <t>07.07.2021 16:56:20</t>
  </si>
  <si>
    <t>ÇİÇEKLİ KÖK 45-75-M00070_HatBaşıAyırıcı_53135614 M03_53135614</t>
  </si>
  <si>
    <t>07.07.2021 15:40:13</t>
  </si>
  <si>
    <t>07.07.2021 21:02:12</t>
  </si>
  <si>
    <t>GÜMÜLDÜR M-36 35-25-M00036_A_56372043_56372043</t>
  </si>
  <si>
    <t>07.07.2021 09:00:00</t>
  </si>
  <si>
    <t>07.07.2021 14:31:29</t>
  </si>
  <si>
    <t>OĞLANANASI TR-4 35-22-M00258_7573451_65497167_65497167</t>
  </si>
  <si>
    <t>07.07.2021 12:03:08</t>
  </si>
  <si>
    <t>07.07.2021 16:03:41</t>
  </si>
  <si>
    <t>07.07.2021 15:24:30</t>
  </si>
  <si>
    <t>07.07.2021 17:30:15</t>
  </si>
  <si>
    <t>BÖLCEK DM 35-16-M00153_GÖÇBEYLİ-MEZARLIKALTI M02_72045025</t>
  </si>
  <si>
    <t>07.07.2021 19:49:00</t>
  </si>
  <si>
    <t>07.07.2021 22:15:58</t>
  </si>
  <si>
    <t>ALFA DOLUM TESİSİ ÖZEL TR 35-17-M00308Ö_ M03_2078302</t>
  </si>
  <si>
    <t>07.07.2021 07:47:43</t>
  </si>
  <si>
    <t>07.07.2021 12:20:08</t>
  </si>
  <si>
    <t>K-49 35-01-K00049_D D2_61338183</t>
  </si>
  <si>
    <t>07.07.2021 20:32:59</t>
  </si>
  <si>
    <t>07.07.2021 22:27:30</t>
  </si>
  <si>
    <t>07.07.2021 11:50:41</t>
  </si>
  <si>
    <t>07.07.2021 12:05:14</t>
  </si>
  <si>
    <t>07.07.2021 06:50:13</t>
  </si>
  <si>
    <t>07.07.2021 12:14:04</t>
  </si>
  <si>
    <t>KARAHALİLLİ TR-1 35-20-L00350_7257204_56381145_56381145</t>
  </si>
  <si>
    <t>07.07.2021 19:19:55</t>
  </si>
  <si>
    <t>07.07.2021 22:40:44</t>
  </si>
  <si>
    <t>07.07.2021 12:31:21</t>
  </si>
  <si>
    <t>07.07.2021 13:32:52</t>
  </si>
  <si>
    <t>K-4305 35-03-K04305_K-4768 K02_41974147</t>
  </si>
  <si>
    <t>07.07.2021 08:18:55</t>
  </si>
  <si>
    <t>07.07.2021 08:55:00</t>
  </si>
  <si>
    <t>L-300 DM 35-18-L00300_PETEK L11_2332977</t>
  </si>
  <si>
    <t>07.07.2021 15:09:06</t>
  </si>
  <si>
    <t>07.07.2021 18:20:03</t>
  </si>
  <si>
    <t>SOBRAN TR-1 45-73-M00952_45-73-M00952_2353922</t>
  </si>
  <si>
    <t>07.07.2021 18:47:54</t>
  </si>
  <si>
    <t>07.07.2021 20:30:16</t>
  </si>
  <si>
    <t>YUKARIBEY DM (TR-3) 35-16-M00866_BERGAMA TM M01_79464765</t>
  </si>
  <si>
    <t>07.07.2021 09:35:24</t>
  </si>
  <si>
    <t>07.07.2021 10:48:29</t>
  </si>
  <si>
    <t>SARIGÖL TR-29 45-79-M00029_TR-34-35-36-33 M03_2315971</t>
  </si>
  <si>
    <t>07.07.2021 08:10:46</t>
  </si>
  <si>
    <t>07.07.2021 08:53:16</t>
  </si>
  <si>
    <t>A. CANCAN SLM GRB TR-1 35-27-M00602_DIREK TIPI TRAFO HUCRESI H01_2050914</t>
  </si>
  <si>
    <t>07.07.2021 16:07:26</t>
  </si>
  <si>
    <t>07.07.2021 21:37:46</t>
  </si>
  <si>
    <t>_49207150_56403974_56403974</t>
  </si>
  <si>
    <t>07.07.2021 19:31:55</t>
  </si>
  <si>
    <t>07.07.2021 21:53:27</t>
  </si>
  <si>
    <t>KIRCALAR DM 35-16-M00261_HatBaşıAyırıcı_53138978 M03_53138978</t>
  </si>
  <si>
    <t>07.07.2021 18:24:55</t>
  </si>
  <si>
    <t>07.07.2021 20:36:46</t>
  </si>
  <si>
    <t>TR-111 35-15-M00111_48890424_56364770_56364770</t>
  </si>
  <si>
    <t>07.07.2021 15:21:23</t>
  </si>
  <si>
    <t>07.07.2021 18:29:47</t>
  </si>
  <si>
    <t>DM-2/19 35-27-M01091_913701696_913701696</t>
  </si>
  <si>
    <t>07.07.2021 18:07:47</t>
  </si>
  <si>
    <t>07.07.2021 19:35:03</t>
  </si>
  <si>
    <t>K-2541 35-02-K02541_A_56366767_56366767</t>
  </si>
  <si>
    <t>07.07.2021 08:40:00</t>
  </si>
  <si>
    <t>07.07.2021 09:15:19</t>
  </si>
  <si>
    <t>TR-28 35-27-M00028_913641609_913641609</t>
  </si>
  <si>
    <t>07.07.2021 19:15:05</t>
  </si>
  <si>
    <t>07.07.2021 20:42:16</t>
  </si>
  <si>
    <t>K-4481 35-02-K04481_99787037_99787037</t>
  </si>
  <si>
    <t>07.07.2021 14:29:06</t>
  </si>
  <si>
    <t>07.07.2021 16:02:03</t>
  </si>
  <si>
    <t>ALANİÇİ TR-2 35-28-M00264_C_56373435_56373435</t>
  </si>
  <si>
    <t>07.07.2021 17:11:47</t>
  </si>
  <si>
    <t>07.07.2021 19:13:30</t>
  </si>
  <si>
    <t>GÖBEKLİ TR-1 45-73-M01076_A_56386898_56386898</t>
  </si>
  <si>
    <t>07.07.2021 07:27:26</t>
  </si>
  <si>
    <t>07.07.2021 11:02:09</t>
  </si>
  <si>
    <t>YUKARI YENMİŞ TR-1 35-27-M00382_98713558_98713558</t>
  </si>
  <si>
    <t>07.07.2021 20:43:52</t>
  </si>
  <si>
    <t>07.07.2021 22:43:30</t>
  </si>
  <si>
    <t>KULA İM 45-77-A00001_KONURCA M01_2308471</t>
  </si>
  <si>
    <t>07.07.2021 18:14:34</t>
  </si>
  <si>
    <t>07.07.2021 18:51:58</t>
  </si>
  <si>
    <t>07.07.2021 09:53:58</t>
  </si>
  <si>
    <t>07.07.2021 17:08:36</t>
  </si>
  <si>
    <t>07.07.2021 13:12:44</t>
  </si>
  <si>
    <t>07.07.2021 14:06:49</t>
  </si>
  <si>
    <t>URGANLI TR-2 45-83-M00570_48025556_56353960_56353960</t>
  </si>
  <si>
    <t>07.07.2021 17:33:13</t>
  </si>
  <si>
    <t>07.07.2021 19:53:20</t>
  </si>
  <si>
    <t>KAYMAKÇI TR-36 35-15-L00230_B_56361799_56361799</t>
  </si>
  <si>
    <t>07.07.2021 15:47:29</t>
  </si>
  <si>
    <t>07.07.2021 18:59:09</t>
  </si>
  <si>
    <t>07.07.2021 22:39:22</t>
  </si>
  <si>
    <t>K-311 35-01-K00311_911440570_911440570</t>
  </si>
  <si>
    <t>07.07.2021 16:34:58</t>
  </si>
  <si>
    <t>07.07.2021 21:15:13</t>
  </si>
  <si>
    <t>KAYALIOĞLU TR-1 45-72-L00071_D_56394282_56394282</t>
  </si>
  <si>
    <t>07.07.2021 10:29:36</t>
  </si>
  <si>
    <t>07.07.2021 12:31:19</t>
  </si>
  <si>
    <t>ALLAHDİYEN TR-2 45-78-L00281_A_56385573_56385573</t>
  </si>
  <si>
    <t>07.07.2021 11:25:06</t>
  </si>
  <si>
    <t>07.07.2021 19:45:30</t>
  </si>
  <si>
    <t>SALİHLİ İM 45-78-A00001_ŞEHİR-1 L05_48929108</t>
  </si>
  <si>
    <t>07.07.2021 05:36:53</t>
  </si>
  <si>
    <t>07.07.2021 06:09:05</t>
  </si>
  <si>
    <t>07.07.2021 17:42:56</t>
  </si>
  <si>
    <t>07.07.2021 19:03:18</t>
  </si>
  <si>
    <t>L-207 MERKEZTUR 35-18-L00207_6146961_56373992_56373992</t>
  </si>
  <si>
    <t>07.07.2021 19:54:07</t>
  </si>
  <si>
    <t>07.07.2021 21:12:26</t>
  </si>
  <si>
    <t>DERBENT ALTI TST KÖK 45-83-M00127_DERBENT TARIMSAL SULAMA M04_72202044</t>
  </si>
  <si>
    <t>07.07.2021 11:53:23</t>
  </si>
  <si>
    <t>07.07.2021 14:52:53</t>
  </si>
  <si>
    <t>FOÇA TR-48 35-23-L00048_42134250_56398594_56398594</t>
  </si>
  <si>
    <t>07.07.2021 11:18:43</t>
  </si>
  <si>
    <t>07.07.2021 13:22:25</t>
  </si>
  <si>
    <t>TR-142 YAĞCILAR KÖK 35-19-M00142_YAĞCILAR M01_72114523</t>
  </si>
  <si>
    <t>07.07.2021 15:54:34</t>
  </si>
  <si>
    <t>07.07.2021 17:04:31</t>
  </si>
  <si>
    <t>K-2011 35-08-K02011_913546326_913546326</t>
  </si>
  <si>
    <t>07.07.2021 15:08:02</t>
  </si>
  <si>
    <t>07.07.2021 16:35:27</t>
  </si>
  <si>
    <t>TR-1-5-/15 35-20-L00058_955210811_955210811</t>
  </si>
  <si>
    <t>07.07.2021 14:39:58</t>
  </si>
  <si>
    <t>07.07.2021 18:21:06</t>
  </si>
  <si>
    <t>HAYKIRAN TR-1 35-28-M00200__72372588_72372588</t>
  </si>
  <si>
    <t>07.07.2021 23:03:13</t>
  </si>
  <si>
    <t>08.07.2021 00:20:59</t>
  </si>
  <si>
    <t>HASAN VARLIK 35-26-M00535_6779364_56360281_56360281</t>
  </si>
  <si>
    <t>07.07.2021 13:09:43</t>
  </si>
  <si>
    <t>07.07.2021 14:56:41</t>
  </si>
  <si>
    <t>ZEYTİNOVA KÖK 35-20-L00274_ZEYTİNOVA L05_2106535</t>
  </si>
  <si>
    <t>07.07.2021 07:16:38</t>
  </si>
  <si>
    <t>07.07.2021 08:32:50</t>
  </si>
  <si>
    <t>07.07.2021 17:36:44</t>
  </si>
  <si>
    <t>07.07.2021 21:38:25</t>
  </si>
  <si>
    <t>_A_56356468_56356468</t>
  </si>
  <si>
    <t>07.07.2021 09:46:08</t>
  </si>
  <si>
    <t>07.07.2021 17:40:23</t>
  </si>
  <si>
    <t>YELKİ TR-20 35-10-L00020_913393344_913393344</t>
  </si>
  <si>
    <t>07.07.2021 12:02:32</t>
  </si>
  <si>
    <t>07.07.2021 12:43:28</t>
  </si>
  <si>
    <t>M-50 DOĞANKENT SİTESİ 35-14-M00050_956651544_956651544</t>
  </si>
  <si>
    <t>07.07.2021 01:59:49</t>
  </si>
  <si>
    <t>07.07.2021 02:58:28</t>
  </si>
  <si>
    <t>SOMA A SANTRALİ İM/DM 45-82-A00001_SAVAŞTEPE 15.8 L14_2091658</t>
  </si>
  <si>
    <t>07.07.2021 22:27:16</t>
  </si>
  <si>
    <t>08.07.2021 06:03:27</t>
  </si>
  <si>
    <t>MÜTEVELLİ TR-3 45-80-M00102_956537481_956537481</t>
  </si>
  <si>
    <t>07.07.2021 08:33:00</t>
  </si>
  <si>
    <t>07.07.2021 10:00:18</t>
  </si>
  <si>
    <t>MEHMET FİL-ÖMER BÜYÜR TARIMSAL SULAMA TR 45-71-M01345_45-71-M01345_2358259</t>
  </si>
  <si>
    <t>07.07.2021 07:58:04</t>
  </si>
  <si>
    <t>07.07.2021 12:15:25</t>
  </si>
  <si>
    <t>OLGUNLAR CERİTLER MAH. TR-1 35-31-L00219_956575713_956575713</t>
  </si>
  <si>
    <t>07.07.2021 16:43:36</t>
  </si>
  <si>
    <t>07.07.2021 21:19:00</t>
  </si>
  <si>
    <t>07.07.2021 05:35:23</t>
  </si>
  <si>
    <t>07.07.2021 05:43:23</t>
  </si>
  <si>
    <t>ERTUĞRUL TR-3 35-15-L00676_DIREK TIPI TRAFO HUCRESI H01_2047919</t>
  </si>
  <si>
    <t>OG Trafo Kademe Ayarı</t>
  </si>
  <si>
    <t>07.07.2021 21:49:16</t>
  </si>
  <si>
    <t>07.07.2021 22:08:24</t>
  </si>
  <si>
    <t>TARIMSAL SULAMA TR-10 45-85-L00054_DIREK TIPI TRAFO HUCRESI H01_2090762</t>
  </si>
  <si>
    <t>07.07.2021 10:29:51</t>
  </si>
  <si>
    <t>07.07.2021 13:13:36</t>
  </si>
  <si>
    <t>LA ŞARAPÇILIK KÖK 35-26-M00322_BAĞLAR M02_65912786</t>
  </si>
  <si>
    <t>07.07.2021 08:41:42</t>
  </si>
  <si>
    <t>07.07.2021 09:19:33</t>
  </si>
  <si>
    <t>AYVACIK TR-1 45-83-L00298_955158905_955158905</t>
  </si>
  <si>
    <t>07.07.2021 17:20:38</t>
  </si>
  <si>
    <t>07.07.2021 22:51:18</t>
  </si>
  <si>
    <t>BAKIR KÖK 45-76-M00047_BAKIR KASABA M07_72212643</t>
  </si>
  <si>
    <t>07.07.2021 17:58:54</t>
  </si>
  <si>
    <t>07.07.2021 18:21:00</t>
  </si>
  <si>
    <t>M-9 GERMİYAN 35-18-M00009_945357621_945357621</t>
  </si>
  <si>
    <t>07.07.2021 10:01:07</t>
  </si>
  <si>
    <t>07.07.2021 13:31:39</t>
  </si>
  <si>
    <t>07.07.2021 20:17:20</t>
  </si>
  <si>
    <t>07.07.2021 20:36:52</t>
  </si>
  <si>
    <t>ATAKÖY OVA TR-3 35-22-M00181_DIREK TIPI TRAFO HUCRESI H01_2126873</t>
  </si>
  <si>
    <t>07.07.2021 00:18:30</t>
  </si>
  <si>
    <t>07.07.2021 01:49:25</t>
  </si>
  <si>
    <t>AVDAN TR-4 45-82-M00234_A_56405104_56405104</t>
  </si>
  <si>
    <t>07.07.2021 13:25:23</t>
  </si>
  <si>
    <t>07.07.2021 15:43:45</t>
  </si>
  <si>
    <t>K-4145 35-01-K04145_911230452_911230452</t>
  </si>
  <si>
    <t>07.07.2021 07:38:00</t>
  </si>
  <si>
    <t>07.07.2021 09:20:56</t>
  </si>
  <si>
    <t>CABBAR DM 45-73-M00100_KÖYLER ÇIKIŞI M04_2057594</t>
  </si>
  <si>
    <t>07.07.2021 18:27:33</t>
  </si>
  <si>
    <t>07.07.2021 18:38:43</t>
  </si>
  <si>
    <t>MURADİYE DM-4 45-71-M00190_45-71-M00190_56295592</t>
  </si>
  <si>
    <t>07.07.2021 18:13:54</t>
  </si>
  <si>
    <t>07.07.2021 21:08:39</t>
  </si>
  <si>
    <t>ATAKÖY TR-2 35-22-M00191_955269934_955269934</t>
  </si>
  <si>
    <t>07.07.2021 11:11:03</t>
  </si>
  <si>
    <t>07.07.2021 13:49:08</t>
  </si>
  <si>
    <t>ARAPBAŞI TR-3 35-20-M00033_12276292_56360819_56360819</t>
  </si>
  <si>
    <t>07.07.2021 18:35:54</t>
  </si>
  <si>
    <t>07.07.2021 20:22:41</t>
  </si>
  <si>
    <t>K-1362 35-02-K01362_966526948_966526948</t>
  </si>
  <si>
    <t>07.07.2021 10:34:30</t>
  </si>
  <si>
    <t>07.07.2021 13:05:21</t>
  </si>
  <si>
    <t>BUCA TM 35-03-A00003_Buca-9 K12_2311890</t>
  </si>
  <si>
    <t>07.07.2021 06:52:45</t>
  </si>
  <si>
    <t>07.07.2021 08:17:00</t>
  </si>
  <si>
    <t>07.07.2021 10:27:47</t>
  </si>
  <si>
    <t>07.07.2021 10:36:54</t>
  </si>
  <si>
    <t>KARAHALİLLİ KÖK 35-20-L00087_ÖLÇÜ-GERİLİM - CANLI L01_66504964</t>
  </si>
  <si>
    <t>07.07.2021 16:31:36</t>
  </si>
  <si>
    <t>07.07.2021 16:32:04</t>
  </si>
  <si>
    <t>GÜLKENT TR-2 35-30-M00225_955310403_955310403</t>
  </si>
  <si>
    <t>07.07.2021 12:34:00</t>
  </si>
  <si>
    <t>07.07.2021 15:24:08</t>
  </si>
  <si>
    <t>KAPAKLI TR-3 45-72-M00312_B_56391594_56391594</t>
  </si>
  <si>
    <t>07.07.2021 08:12:02</t>
  </si>
  <si>
    <t>07.07.2021 12:31:04</t>
  </si>
  <si>
    <t>YENİ ŞAKRAN TR-6 35-17-M00206__56374656_56374656</t>
  </si>
  <si>
    <t>07.07.2021 10:49:07</t>
  </si>
  <si>
    <t>07.07.2021 12:07:53</t>
  </si>
  <si>
    <t>K-311 35-01-K00311__72410577_72410577</t>
  </si>
  <si>
    <t>07.07.2021 14:50:50</t>
  </si>
  <si>
    <t>07.07.2021 16:58:28</t>
  </si>
  <si>
    <t>L-96 TURGUT KÖYÜ 35-14-L00096_956634137_956634137</t>
  </si>
  <si>
    <t>07.07.2021 18:49:17</t>
  </si>
  <si>
    <t>07.07.2021 22:57:30</t>
  </si>
  <si>
    <t>TR-1-5/9 35-20-L00053_35-20-L00053_2355329</t>
  </si>
  <si>
    <t>07.07.2021 21:11:17</t>
  </si>
  <si>
    <t>07.07.2021 21:53:26</t>
  </si>
  <si>
    <t>07.07.2021 16:05:58</t>
  </si>
  <si>
    <t>07.07.2021 17:06:10</t>
  </si>
  <si>
    <t>M-3520(YATIRIM REZERVE) 35-09-M03520_97719026_97719026</t>
  </si>
  <si>
    <t>07.07.2021 17:22:33</t>
  </si>
  <si>
    <t>07.07.2021 19:57:05</t>
  </si>
  <si>
    <t>BAKIR TR-1 45-76-M00052_BAKIR TR-2/TR-3/TR-4/TR-6 M02_72211629</t>
  </si>
  <si>
    <t>07.07.2021 13:35:19</t>
  </si>
  <si>
    <t>07.07.2021 15:06:54</t>
  </si>
  <si>
    <t>K-1579 35-01-K01579_D D1_5861685</t>
  </si>
  <si>
    <t>07.07.2021 18:17:32</t>
  </si>
  <si>
    <t>07.07.2021 20:21:37</t>
  </si>
  <si>
    <t>AHMETBEYLER DM 35-16-M00154_TIRMANLAR M07_72044321</t>
  </si>
  <si>
    <t>07.07.2021 10:27:00</t>
  </si>
  <si>
    <t>07.07.2021 17:49:53</t>
  </si>
  <si>
    <t>HACIVELİLER TR-1 35-16-M00157_47450910_56395357_56395357</t>
  </si>
  <si>
    <t>07.07.2021 21:03:06</t>
  </si>
  <si>
    <t>07.07.2021 23:29:57</t>
  </si>
  <si>
    <t>07.07.2021 17:17:54</t>
  </si>
  <si>
    <t>07.07.2021 18:55:00</t>
  </si>
  <si>
    <t>SOMA KÖYLER DM-2 45-82-M00125_DM-1 ÇIKIŞI DM-2 FİDER-2 M10_66332640</t>
  </si>
  <si>
    <t>07.07.2021 14:38:49</t>
  </si>
  <si>
    <t>07.07.2021 14:39:04</t>
  </si>
  <si>
    <t>YUSUFLU TR-8 35-20-L00357_955212757_955212757</t>
  </si>
  <si>
    <t>07.07.2021 15:21:43</t>
  </si>
  <si>
    <t>07.07.2021 17:34:47</t>
  </si>
  <si>
    <t>K-1866 35-09-K01866_948845376_948845376</t>
  </si>
  <si>
    <t>07.07.2021 10:49:05</t>
  </si>
  <si>
    <t>07.07.2021 18:31:21</t>
  </si>
  <si>
    <t>SOBRAN TR-2 45-73-M00953_A_56391168_56391168</t>
  </si>
  <si>
    <t>07.07.2021 19:05:00</t>
  </si>
  <si>
    <t>07.07.2021 20:32:56</t>
  </si>
  <si>
    <t>TR-13 35-27-M00013_35-27-M00013_72169893</t>
  </si>
  <si>
    <t>07.07.2021 11:11:32</t>
  </si>
  <si>
    <t>07.07.2021 15:27:47</t>
  </si>
  <si>
    <t>TR-138 35-19-L00138_956663931_956663931</t>
  </si>
  <si>
    <t>07.07.2021 10:20:24</t>
  </si>
  <si>
    <t>07.07.2021 11:51:14</t>
  </si>
  <si>
    <t>RAHMİYE-2 SULAMA TR-7 45-72-M00370_45-72-M00370_2362698</t>
  </si>
  <si>
    <t>07.07.2021 07:40:07</t>
  </si>
  <si>
    <t>07.07.2021 10:42:04</t>
  </si>
  <si>
    <t>07.07.2021 06:44:14</t>
  </si>
  <si>
    <t>07.07.2021 06:44:45</t>
  </si>
  <si>
    <t>07.07.2021 10:52:31</t>
  </si>
  <si>
    <t>07.07.2021 20:49:50</t>
  </si>
  <si>
    <t>07.07.2021 14:05:44</t>
  </si>
  <si>
    <t>07.07.2021 14:31:41</t>
  </si>
  <si>
    <t>TR-19 35-26-M00019__72371998_72371998</t>
  </si>
  <si>
    <t>07.07.2021 20:23:03</t>
  </si>
  <si>
    <t>07.07.2021 21:08:14</t>
  </si>
  <si>
    <t>07.07.2021 09:23:00</t>
  </si>
  <si>
    <t>07.07.2021 14:26:47</t>
  </si>
  <si>
    <t>TR-14 35-32-L00014_946411294_946411294</t>
  </si>
  <si>
    <t>07.07.2021 14:55:48</t>
  </si>
  <si>
    <t>07.07.2021 17:30:55</t>
  </si>
  <si>
    <t>İLHAMİ ERMAN VE ARK 35-24-M00212_955233159_955233159</t>
  </si>
  <si>
    <t>07.07.2021 15:04:08</t>
  </si>
  <si>
    <t>07.07.2021 16:11:40</t>
  </si>
  <si>
    <t>YEŞİLKÖY-2 35-26-M00791_35-26-M00791_2376545</t>
  </si>
  <si>
    <t>07.07.2021 09:13:54</t>
  </si>
  <si>
    <t>07.07.2021 10:23:35</t>
  </si>
  <si>
    <t>L-25 35-14-L00025_956659935_956659935</t>
  </si>
  <si>
    <t>08.07.2021 20:16:00</t>
  </si>
  <si>
    <t>08.07.2021 21:49:55</t>
  </si>
  <si>
    <t>08.07.2021 21:35:44</t>
  </si>
  <si>
    <t>09.07.2021 01:37:20</t>
  </si>
  <si>
    <t>GRUPKENT TR-1 35-30-M00203_955311442_955311442</t>
  </si>
  <si>
    <t>08.07.2021 15:42:52</t>
  </si>
  <si>
    <t>08.07.2021 18:28:50</t>
  </si>
  <si>
    <t>ULUCAK DM-2/17 35-27-M00859_99011981_99011981</t>
  </si>
  <si>
    <t>08.07.2021 09:48:05</t>
  </si>
  <si>
    <t>08.07.2021 16:40:55</t>
  </si>
  <si>
    <t>KARAAĞAÇ DEDEBAŞI TR-1 45-75-M00229_B_56386686_56386686</t>
  </si>
  <si>
    <t>08.07.2021 17:15:54</t>
  </si>
  <si>
    <t>08.07.2021 18:45:29</t>
  </si>
  <si>
    <t>08.07.2021 18:26:54</t>
  </si>
  <si>
    <t>08.07.2021 21:17:50</t>
  </si>
  <si>
    <t>M-470 35-17-M00470_964982061_964982061</t>
  </si>
  <si>
    <t>08.07.2021 11:26:00</t>
  </si>
  <si>
    <t>08.07.2021 12:27:18</t>
  </si>
  <si>
    <t>08.07.2021 09:10:34</t>
  </si>
  <si>
    <t>08.07.2021 10:15:24</t>
  </si>
  <si>
    <t>ALAÇATI TM 35-18-A00005_KARABURUN-1 M19_2310585</t>
  </si>
  <si>
    <t>08.07.2021 07:46:00</t>
  </si>
  <si>
    <t>08.07.2021 13:30:51</t>
  </si>
  <si>
    <t>08.07.2021 08:27:03</t>
  </si>
  <si>
    <t>08.07.2021 08:35:42</t>
  </si>
  <si>
    <t>HALİLLER DAVULCULAR TR-11 35-31-L00192_35-31-L00192_2364432</t>
  </si>
  <si>
    <t>08.07.2021 18:56:18</t>
  </si>
  <si>
    <t>08.07.2021 21:11:25</t>
  </si>
  <si>
    <t>AŞAĞIGÜLLÜCE TR-2 45-81-M00170_A_56401953_56401953</t>
  </si>
  <si>
    <t>08.07.2021 11:05:01</t>
  </si>
  <si>
    <t>08.07.2021 15:39:07</t>
  </si>
  <si>
    <t>L-20 DÖRT YOL KAVŞAĞI 35-14-L00020_9319789_60982297_60982297</t>
  </si>
  <si>
    <t>08.07.2021 14:05:35</t>
  </si>
  <si>
    <t>08.07.2021 15:49:21</t>
  </si>
  <si>
    <t>08.07.2021 18:02:09</t>
  </si>
  <si>
    <t>08.07.2021 18:18:00</t>
  </si>
  <si>
    <t>K-921 35-01-K00921_912438507_912438507</t>
  </si>
  <si>
    <t>08.07.2021 16:44:31</t>
  </si>
  <si>
    <t>08.07.2021 20:56:10</t>
  </si>
  <si>
    <t>M-1303 35-03-M01303_95000594487_95000594487</t>
  </si>
  <si>
    <t>08.07.2021 17:08:59</t>
  </si>
  <si>
    <t>08.07.2021 19:05:28</t>
  </si>
  <si>
    <t>YUKARI KIZILCA TR-2 35-27-L00052_B_56406141_56406141</t>
  </si>
  <si>
    <t>08.07.2021 09:41:38</t>
  </si>
  <si>
    <t>08.07.2021 12:43:54</t>
  </si>
  <si>
    <t>DM-13/07 45-71-M00347_953210055_953210055</t>
  </si>
  <si>
    <t>08.07.2021 13:05:33</t>
  </si>
  <si>
    <t>08.07.2021 17:40:04</t>
  </si>
  <si>
    <t>OSMANCALI KÖYÜ TR-3 45-71-M01722_953206164_953206164</t>
  </si>
  <si>
    <t>08.07.2021 14:44:46</t>
  </si>
  <si>
    <t>08.07.2021 19:45:54</t>
  </si>
  <si>
    <t>08.07.2021 17:34:39</t>
  </si>
  <si>
    <t>08.07.2021 19:27:21</t>
  </si>
  <si>
    <t>M-85 ORHANLI TEMESALTI 35-14-M00085_956661376_956661376</t>
  </si>
  <si>
    <t>08.07.2021 12:30:11</t>
  </si>
  <si>
    <t>08.07.2021 19:15:54</t>
  </si>
  <si>
    <t>KAYACIK GÖKKÖY 45-75-M00215_A_56388805_56388805</t>
  </si>
  <si>
    <t>08.07.2021 20:53:46</t>
  </si>
  <si>
    <t>08.07.2021 22:05:41</t>
  </si>
  <si>
    <t>08.07.2021 05:58:25</t>
  </si>
  <si>
    <t>08.07.2021 06:44:18</t>
  </si>
  <si>
    <t>08.07.2021 09:05:31</t>
  </si>
  <si>
    <t>08.07.2021 17:55:44</t>
  </si>
  <si>
    <t>M-50 DOĞANKENT SİTESİ 35-14-M00050_956658189_956658189</t>
  </si>
  <si>
    <t>08.07.2021 20:51:57</t>
  </si>
  <si>
    <t>08.07.2021 22:38:39</t>
  </si>
  <si>
    <t>L-252 SİSSUS HASTANE 35-18-L00252_950441368_950441368</t>
  </si>
  <si>
    <t>08.07.2021 15:07:37</t>
  </si>
  <si>
    <t>08.07.2021 21:34:28</t>
  </si>
  <si>
    <t>DEMİRCİLİ DM 35-15-L00895_ÜZÜMLÜ L02_2115255</t>
  </si>
  <si>
    <t>08.07.2021 08:24:06</t>
  </si>
  <si>
    <t>08.07.2021 08:45:12</t>
  </si>
  <si>
    <t>08.07.2021 14:37:16</t>
  </si>
  <si>
    <t>08.07.2021 20:05:41</t>
  </si>
  <si>
    <t>SARUHANLI TR-17 45-80-M00017_B_56388539_56388539</t>
  </si>
  <si>
    <t>08.07.2021 18:55:07</t>
  </si>
  <si>
    <t>08.07.2021 22:19:58</t>
  </si>
  <si>
    <t>BEKİRLER TR-4 45-72-L00361_956517828_956517828</t>
  </si>
  <si>
    <t>08.07.2021 15:38:25</t>
  </si>
  <si>
    <t>08.07.2021 17:15:33</t>
  </si>
  <si>
    <t>08.07.2021 22:21:11</t>
  </si>
  <si>
    <t>09.07.2021 00:21:05</t>
  </si>
  <si>
    <t>YEŞİLKÖY-3 35-26-M00792_35-26-M00792_2373662</t>
  </si>
  <si>
    <t>08.07.2021 18:01:24</t>
  </si>
  <si>
    <t>08.07.2021 19:35:00</t>
  </si>
  <si>
    <t>CANLI TR-2 35-20-L00133_35-20-L00133_2367746</t>
  </si>
  <si>
    <t>08.07.2021 06:19:24</t>
  </si>
  <si>
    <t>08.07.2021 09:17:49</t>
  </si>
  <si>
    <t>08.07.2021 19:23:47</t>
  </si>
  <si>
    <t>08.07.2021 20:23:56</t>
  </si>
  <si>
    <t>SANCAKLI BOZKÖY KÖK 45-71-M00087_KÖY İÇİ RİNG-2 M04_61320834</t>
  </si>
  <si>
    <t>08.07.2021 12:49:23</t>
  </si>
  <si>
    <t>08.07.2021 14:16:51</t>
  </si>
  <si>
    <t>TOSUNLAR HACIİSA TR-3 35-32-L00042_35-32-L00042_2360931</t>
  </si>
  <si>
    <t>08.07.2021 18:44:48</t>
  </si>
  <si>
    <t>08.07.2021 19:53:59</t>
  </si>
  <si>
    <t>08.07.2021 08:01:07</t>
  </si>
  <si>
    <t>08.07.2021 08:38:59</t>
  </si>
  <si>
    <t>DM-12/TR-1 45-73-M00067_H H4_45119875</t>
  </si>
  <si>
    <t>08.07.2021 10:49:51</t>
  </si>
  <si>
    <t>08.07.2021 13:18:28</t>
  </si>
  <si>
    <t>PİYADELER TR-1 45-73-M00165_B_56397172_56397172</t>
  </si>
  <si>
    <t>08.07.2021 17:19:01</t>
  </si>
  <si>
    <t>08.07.2021 19:30:44</t>
  </si>
  <si>
    <t>ALTAŞ GERİDÖNÜŞÜM ÖZEL TR 35-27-M01099Ö_DIREK TIPI TRAFO HUCRESI H01_2066844</t>
  </si>
  <si>
    <t>08.07.2021 08:46:01</t>
  </si>
  <si>
    <t>08.07.2021 09:59:56</t>
  </si>
  <si>
    <t>SAZOBA TARIMSAL SULAMA TR-6 45-72-M00464_DIREK TIPI TRAFO HUCRESI H01_2112242</t>
  </si>
  <si>
    <t>08.07.2021 12:58:47</t>
  </si>
  <si>
    <t>08.07.2021 18:32:50</t>
  </si>
  <si>
    <t>M-2091 35-09-M02091_915932697_915932697</t>
  </si>
  <si>
    <t>08.07.2021 15:01:19</t>
  </si>
  <si>
    <t>08.07.2021 18:04:14</t>
  </si>
  <si>
    <t>L-209 35-18-L00209_950451532_950451532</t>
  </si>
  <si>
    <t>08.07.2021 09:35:08</t>
  </si>
  <si>
    <t>08.07.2021 13:59:36</t>
  </si>
  <si>
    <t>MÜNİR ÇELİK TR 45-71-M00889_DIREK TIPI TRAFO HUCRESI H01_2084261</t>
  </si>
  <si>
    <t>08.07.2021 08:13:00</t>
  </si>
  <si>
    <t>08.07.2021 08:43:44</t>
  </si>
  <si>
    <t>TR-122 ZEYTİNALANI 35-19-L00122_956684337_956684337</t>
  </si>
  <si>
    <t>08.07.2021 22:49:20</t>
  </si>
  <si>
    <t>09.07.2021 00:37:19</t>
  </si>
  <si>
    <t>ÇALTI TR-1 35-28-M00261_A_56375379_56375379</t>
  </si>
  <si>
    <t>08.07.2021 16:30:53</t>
  </si>
  <si>
    <t>08.07.2021 17:44:45</t>
  </si>
  <si>
    <t>GÜLKENT TR-3 35-30-M00226_A_56404418_56404418</t>
  </si>
  <si>
    <t>08.07.2021 13:10:23</t>
  </si>
  <si>
    <t>08.07.2021 14:50:27</t>
  </si>
  <si>
    <t>BAĞARASI TR-12 35-23-M00181_42067223_56357401_56357401</t>
  </si>
  <si>
    <t>08.07.2021 09:58:00</t>
  </si>
  <si>
    <t>08.07.2021 10:50:48</t>
  </si>
  <si>
    <t>K-1188 35-01-K01188_911576321_911576321</t>
  </si>
  <si>
    <t>08.07.2021 00:23:52</t>
  </si>
  <si>
    <t>08.07.2021 03:54:11</t>
  </si>
  <si>
    <t>08.07.2021 20:00:22</t>
  </si>
  <si>
    <t>08.07.2021 21:32:34</t>
  </si>
  <si>
    <t>TR-1-2/4-A 35-20-L00464__72750566_72750566</t>
  </si>
  <si>
    <t>08.07.2021 17:17:51</t>
  </si>
  <si>
    <t>08.07.2021 18:36:54</t>
  </si>
  <si>
    <t>M-2913 35-01-M02913_911219692_911219692</t>
  </si>
  <si>
    <t>08.07.2021 23:52:36</t>
  </si>
  <si>
    <t>09.07.2021 07:59:21</t>
  </si>
  <si>
    <t>08.07.2021 19:22:05</t>
  </si>
  <si>
    <t>08.07.2021 19:41:15</t>
  </si>
  <si>
    <t>DURASILLI TR-24 45-78-M01138_TR-25 M03_2107482</t>
  </si>
  <si>
    <t>08.07.2021 18:15:26</t>
  </si>
  <si>
    <t>08.07.2021 19:55:17</t>
  </si>
  <si>
    <t>08.07.2021 07:28:36</t>
  </si>
  <si>
    <t>08.07.2021 13:00:31</t>
  </si>
  <si>
    <t>K-433 GEÇİT 35-02-K00433_K-962 K03_66533584</t>
  </si>
  <si>
    <t>08.07.2021 01:59:00</t>
  </si>
  <si>
    <t>08.07.2021 02:07:36</t>
  </si>
  <si>
    <t>ŞEMİKLER TM 35-04-A00003_DEMİRKÖPRÜ M16_2311167</t>
  </si>
  <si>
    <t>08.07.2021 10:19:06</t>
  </si>
  <si>
    <t>08.07.2021 11:20:31</t>
  </si>
  <si>
    <t>TR-35/A 45-78-L00715_953251506_953251506</t>
  </si>
  <si>
    <t>08.07.2021 15:27:56</t>
  </si>
  <si>
    <t>08.07.2021 18:19:10</t>
  </si>
  <si>
    <t>08.07.2021 11:58:09</t>
  </si>
  <si>
    <t>08.07.2021 15:40:12</t>
  </si>
  <si>
    <t>KAYRAK TR-1 45-83-L00256_955156714_955156714</t>
  </si>
  <si>
    <t>08.07.2021 13:09:38</t>
  </si>
  <si>
    <t>08.07.2021 18:43:04</t>
  </si>
  <si>
    <t>UZUNHASANLAR TR-1 35-17-M00471_C_56356432_56356432</t>
  </si>
  <si>
    <t>08.07.2021 18:00:57</t>
  </si>
  <si>
    <t>08.07.2021 18:54:21</t>
  </si>
  <si>
    <t>K-2537 35-09-K02537_913267870_913267870</t>
  </si>
  <si>
    <t>08.07.2021 15:33:00</t>
  </si>
  <si>
    <t>08.07.2021 18:09:23</t>
  </si>
  <si>
    <t>TR-64 35-30-L00064_C_56397605_56397605</t>
  </si>
  <si>
    <t>08.07.2021 22:39:11</t>
  </si>
  <si>
    <t>09.07.2021 00:08:06</t>
  </si>
  <si>
    <t>M-1826 35-02-M01826_910353510_910353510</t>
  </si>
  <si>
    <t>08.07.2021 14:48:58</t>
  </si>
  <si>
    <t>08.07.2021 15:41:44</t>
  </si>
  <si>
    <t>K-4622 35-04-K04622_99614444_99614444</t>
  </si>
  <si>
    <t>08.07.2021 11:47:31</t>
  </si>
  <si>
    <t>08.07.2021 14:50:09</t>
  </si>
  <si>
    <t>TR-106 ZEYTİNALANI 35-19-L00106_A_56390016_56390016</t>
  </si>
  <si>
    <t>08.07.2021 12:15:27</t>
  </si>
  <si>
    <t>08.07.2021 13:52:42</t>
  </si>
  <si>
    <t>08.07.2021 14:17:58</t>
  </si>
  <si>
    <t>08.07.2021 14:44:02</t>
  </si>
  <si>
    <t>GÜNDOĞDU KÖYÜ TR-1 45-86-M00143_DIREK TIPI TRAFO HUCRESI H01_2082834</t>
  </si>
  <si>
    <t>08.07.2021 10:34:30</t>
  </si>
  <si>
    <t>08.07.2021 11:15:50</t>
  </si>
  <si>
    <t>FOÇA TR-42 35-23-L00042_950427244_950427244</t>
  </si>
  <si>
    <t>08.07.2021 10:13:21</t>
  </si>
  <si>
    <t>08.07.2021 12:20:15</t>
  </si>
  <si>
    <t>M-1543 35-01-M01543_910702398_910702398</t>
  </si>
  <si>
    <t>08.07.2021 17:38:06</t>
  </si>
  <si>
    <t>08.07.2021 21:36:41</t>
  </si>
  <si>
    <t>M-2425 35-04-M02425_99068015_99068015</t>
  </si>
  <si>
    <t>08.07.2021 12:44:07</t>
  </si>
  <si>
    <t>08.07.2021 14:50:37</t>
  </si>
  <si>
    <t>KUŞÇULAR TR-8 35-19-M00220_5852475_56378076_56378076</t>
  </si>
  <si>
    <t>08.07.2021 15:42:45</t>
  </si>
  <si>
    <t>08.07.2021 17:06:27</t>
  </si>
  <si>
    <t>MEHMET İNAL 35-30-M00369_914987467_914987467</t>
  </si>
  <si>
    <t>08.07.2021 09:27:56</t>
  </si>
  <si>
    <t>08.07.2021 11:55:01</t>
  </si>
  <si>
    <t>K-3129 35-01-K03129_910774208_910774208</t>
  </si>
  <si>
    <t>08.07.2021 16:45:16</t>
  </si>
  <si>
    <t>08.07.2021 18:02:19</t>
  </si>
  <si>
    <t>IŞIKLAR TM 35-02-A00006_CUMAOVASI-1 M06_2307647</t>
  </si>
  <si>
    <t>08.07.2021 19:01:09</t>
  </si>
  <si>
    <t>08.07.2021 20:19:58</t>
  </si>
  <si>
    <t>L-284 İMAMOĞLU TRAFO 35-18-L00284_950459263_950459263</t>
  </si>
  <si>
    <t>08.07.2021 16:40:04</t>
  </si>
  <si>
    <t>08.07.2021 22:06:33</t>
  </si>
  <si>
    <t>L-108 GÖDENCE 35-14-L00108_E_56358253_56358253</t>
  </si>
  <si>
    <t>08.07.2021 20:04:00</t>
  </si>
  <si>
    <t>08.07.2021 20:43:33</t>
  </si>
  <si>
    <t>MURADİYE TR-6 45-71-M01473_45-71-M01473_2371344</t>
  </si>
  <si>
    <t>08.07.2021 09:37:04</t>
  </si>
  <si>
    <t>08.07.2021 14:48:12</t>
  </si>
  <si>
    <t>08.07.2021 10:14:16</t>
  </si>
  <si>
    <t>08.07.2021 11:07:18</t>
  </si>
  <si>
    <t>M-2241 BELENBAŞI TR-1 35-03-M02241_ H_79439380</t>
  </si>
  <si>
    <t>08.07.2021 20:15:00</t>
  </si>
  <si>
    <t>08.07.2021 20:41:00</t>
  </si>
  <si>
    <t>ÖZBEK TR-4 (TR-234) 35-19-M00233_967051238_967051238</t>
  </si>
  <si>
    <t>08.07.2021 08:30:10</t>
  </si>
  <si>
    <t>08.07.2021 10:36:24</t>
  </si>
  <si>
    <t>DM-14/3 45-71-M00387_MAĞRA BAHÇE M03_66511408</t>
  </si>
  <si>
    <t>08.07.2021 07:19:23</t>
  </si>
  <si>
    <t>08.07.2021 07:44:32</t>
  </si>
  <si>
    <t>M-1044 35-02-M01044_A_56367095_56367095</t>
  </si>
  <si>
    <t>08.07.2021 21:35:24</t>
  </si>
  <si>
    <t>08.07.2021 22:22:05</t>
  </si>
  <si>
    <t>KULA İM 45-77-A00001_HatBaşıAyırıcı_80021704 M07_80021704</t>
  </si>
  <si>
    <t>08.07.2021 13:20:08</t>
  </si>
  <si>
    <t>08.07.2021 15:37:23</t>
  </si>
  <si>
    <t>TIRAZLAR TR-1 45-79-M00076_A_56395901_56395901</t>
  </si>
  <si>
    <t>08.07.2021 15:29:16</t>
  </si>
  <si>
    <t>08.07.2021 16:38:22</t>
  </si>
  <si>
    <t>EROĞLU TR-2 45-72-L00370_A_56393075_56393075</t>
  </si>
  <si>
    <t>08.07.2021 13:26:21</t>
  </si>
  <si>
    <t>08.07.2021 17:26:04</t>
  </si>
  <si>
    <t>İĞDECİK TR-6 45-71-M00086_953229342_953229342</t>
  </si>
  <si>
    <t>08.07.2021 13:03:08</t>
  </si>
  <si>
    <t>08.07.2021 14:57:15</t>
  </si>
  <si>
    <t>08.07.2021 10:05:21</t>
  </si>
  <si>
    <t>08.07.2021 17:21:36</t>
  </si>
  <si>
    <t>YUKARI KIZILCA TR-2 35-27-L00052_910217626_910217626</t>
  </si>
  <si>
    <t>08.07.2021 14:53:03</t>
  </si>
  <si>
    <t>08.07.2021 18:58:28</t>
  </si>
  <si>
    <t>K-973 35-01-K00973_E_56354630_56354630</t>
  </si>
  <si>
    <t>08.07.2021 17:19:33</t>
  </si>
  <si>
    <t>08.07.2021 20:56:37</t>
  </si>
  <si>
    <t>GÖLCÜK TR-3 35-15-L00318_950403454_950403454</t>
  </si>
  <si>
    <t>08.07.2021 11:15:36</t>
  </si>
  <si>
    <t>08.07.2021 12:04:41</t>
  </si>
  <si>
    <t>08.07.2021 09:02:00</t>
  </si>
  <si>
    <t>08.07.2021 19:44:00</t>
  </si>
  <si>
    <t>08.07.2021 05:43:23</t>
  </si>
  <si>
    <t>08.07.2021 05:44:13</t>
  </si>
  <si>
    <t>VİŞNELİ TR-2 35-27-M00951_912614204_912614204</t>
  </si>
  <si>
    <t>08.07.2021 16:40:36</t>
  </si>
  <si>
    <t>08.07.2021 18:40:01</t>
  </si>
  <si>
    <t>ALAÇATI TM 35-18-A00005_KARABURUN-3 M08_2311008</t>
  </si>
  <si>
    <t>08.07.2021 06:51:03</t>
  </si>
  <si>
    <t>08.07.2021 13:32:59</t>
  </si>
  <si>
    <t>TR-1-5/5 35-20-L00063_955204554_955204554</t>
  </si>
  <si>
    <t>08.07.2021 17:55:51</t>
  </si>
  <si>
    <t>08.07.2021 19:07:25</t>
  </si>
  <si>
    <t>M-461 35-03-M00461_35-03-M00461_2354951</t>
  </si>
  <si>
    <t>08.07.2021 09:37:00</t>
  </si>
  <si>
    <t>08.07.2021 10:25:00</t>
  </si>
  <si>
    <t>TR-114 35-26-M00114_CANET/TORBALI DEVLET HASTANESİ M01_65974760</t>
  </si>
  <si>
    <t>08.07.2021 17:43:56</t>
  </si>
  <si>
    <t>08.07.2021 18:18:39</t>
  </si>
  <si>
    <t>M-1335 KAYADİBİ KÖK 35-02-M01335_M-640 TRT ÇIKIŞI M03_2333770</t>
  </si>
  <si>
    <t>08.07.2021 07:30:00</t>
  </si>
  <si>
    <t>08.07.2021 08:11:28</t>
  </si>
  <si>
    <t>MEHMET NAFİH YILMAZ ÖZEL TR 35-20-M00020Ö_DIREK TIPI TRAFO HUCRESI H01_2049507</t>
  </si>
  <si>
    <t>08.07.2021 21:21:17</t>
  </si>
  <si>
    <t>08.07.2021 22:29:33</t>
  </si>
  <si>
    <t>ÇAPAK TR-1 35-26-M00425_956612902_956612902</t>
  </si>
  <si>
    <t>08.07.2021 18:22:37</t>
  </si>
  <si>
    <t>08.07.2021 19:07:09</t>
  </si>
  <si>
    <t>08.07.2021 12:00:37</t>
  </si>
  <si>
    <t>08.07.2021 12:45:00</t>
  </si>
  <si>
    <t>08.07.2021 19:25:00</t>
  </si>
  <si>
    <t>08.07.2021 19:35:19</t>
  </si>
  <si>
    <t>M-1305 35-04-M01305_TRAFO M03_2059488</t>
  </si>
  <si>
    <t>08.07.2021 01:07:26</t>
  </si>
  <si>
    <t>08.07.2021 02:40:00</t>
  </si>
  <si>
    <t>08.07.2021 09:01:34</t>
  </si>
  <si>
    <t>08.07.2021 15:21:52</t>
  </si>
  <si>
    <t>L-157 YEŞİLKENT 35-14-L00157_6523871_56390123_56390123</t>
  </si>
  <si>
    <t>08.07.2021 16:23:41</t>
  </si>
  <si>
    <t>08.07.2021 17:39:02</t>
  </si>
  <si>
    <t>K-4522 35-02-K04522_965432632_965432632</t>
  </si>
  <si>
    <t>08.07.2021 09:33:59</t>
  </si>
  <si>
    <t>08.07.2021 10:25:52</t>
  </si>
  <si>
    <t>ÇOBANKÖY TR-1 35-29-L00507_DIREK TIPI TRAFO HUCRESI H01_2078973</t>
  </si>
  <si>
    <t>08.07.2021 09:10:33</t>
  </si>
  <si>
    <t>08.07.2021 18:00:15</t>
  </si>
  <si>
    <t>L-58 HAVACILAR SİTESİ 35-14-L00058_956640607_956640607</t>
  </si>
  <si>
    <t>08.07.2021 15:51:19</t>
  </si>
  <si>
    <t>08.07.2021 17:09:26</t>
  </si>
  <si>
    <t>08.07.2021 13:08:40</t>
  </si>
  <si>
    <t>08.07.2021 15:21:24</t>
  </si>
  <si>
    <t>TR-79 35-16-L00079_DIREK TIPI TRAFO HUCRESI H01_2043707</t>
  </si>
  <si>
    <t>08.07.2021 09:04:17</t>
  </si>
  <si>
    <t>08.07.2021 16:22:51</t>
  </si>
  <si>
    <t>YAYLAKÖY KÖYÜ TR-1 45-71-M01710_953216130_953216130</t>
  </si>
  <si>
    <t>08.07.2021 20:52:15</t>
  </si>
  <si>
    <t>08.07.2021 23:33:58</t>
  </si>
  <si>
    <t>MEHMET KARAMAN SULAMA GRUBU TR 35-27-M00191_DIREK TIPI TRAFO HUCRESI H01_2054792</t>
  </si>
  <si>
    <t>08.07.2021 22:17:22</t>
  </si>
  <si>
    <t>09.07.2021 03:17:30</t>
  </si>
  <si>
    <t>DELEMENLER KÖK 45-73-M00490_HatBaşıAyırıcı_53135748 M03_53135748</t>
  </si>
  <si>
    <t>08.07.2021 08:20:23</t>
  </si>
  <si>
    <t>08.07.2021 08:21:03</t>
  </si>
  <si>
    <t>ESKİ KARAKÖY TR 35-17-M00447_950303514_950303514</t>
  </si>
  <si>
    <t>08.07.2021 19:25:14</t>
  </si>
  <si>
    <t>08.07.2021 20:50:42</t>
  </si>
  <si>
    <t>M-2111 35-03-M02111_B_65512082_65512082</t>
  </si>
  <si>
    <t>08.07.2021 04:32:52</t>
  </si>
  <si>
    <t>08.07.2021 05:40:09</t>
  </si>
  <si>
    <t>ILIPINAR TR-2 35-23-M00082_35-23-M00082_2368103</t>
  </si>
  <si>
    <t>08.07.2021 17:35:45</t>
  </si>
  <si>
    <t>08.07.2021 19:51:30</t>
  </si>
  <si>
    <t>UZUNALAN TR-1 45-72-M00212_45-72-M00212_2372502</t>
  </si>
  <si>
    <t>08.07.2021 19:27:59</t>
  </si>
  <si>
    <t>08.07.2021 21:05:22</t>
  </si>
  <si>
    <t>KİRAZ İM 35-31-A00001_ŞEHİR-1 L05_2096755</t>
  </si>
  <si>
    <t>08.07.2021 17:29:24</t>
  </si>
  <si>
    <t>08.07.2021 17:49:51</t>
  </si>
  <si>
    <t>AŞAĞI KIZILCA İÇME SUYU TR 35-27-L00029_DIREK TIPI TRAFO HUCRESI H01_2048086</t>
  </si>
  <si>
    <t>08.07.2021 21:09:36</t>
  </si>
  <si>
    <t>09.07.2021 02:55:00</t>
  </si>
  <si>
    <t>DM-14/3B 45-71-M02250_DM-14/3 M01_73387476</t>
  </si>
  <si>
    <t>08.07.2021 08:19:13</t>
  </si>
  <si>
    <t>08.07.2021 09:18:17</t>
  </si>
  <si>
    <t>L-274 35-18-L00274_5719475_56371872_56371872</t>
  </si>
  <si>
    <t>08.07.2021 10:51:41</t>
  </si>
  <si>
    <t>08.07.2021 19:14:06</t>
  </si>
  <si>
    <t>ALAÇATI İM 35-18-A00002_ILICA-1 L07_2307539</t>
  </si>
  <si>
    <t>08.07.2021 06:56:09</t>
  </si>
  <si>
    <t>08.07.2021 07:38:50</t>
  </si>
  <si>
    <t>M-2425 35-04-M02425_954705746_954705746</t>
  </si>
  <si>
    <t>08.07.2021 03:51:34</t>
  </si>
  <si>
    <t>08.07.2021 04:20:34</t>
  </si>
  <si>
    <t>_B_56377822_56377822</t>
  </si>
  <si>
    <t>08.07.2021 17:52:32</t>
  </si>
  <si>
    <t>08.07.2021 19:15:51</t>
  </si>
  <si>
    <t>08.07.2021 08:43:00</t>
  </si>
  <si>
    <t>08.07.2021 09:38:14</t>
  </si>
  <si>
    <t>_B_56381154_56381154</t>
  </si>
  <si>
    <t>08.07.2021 18:19:08</t>
  </si>
  <si>
    <t>08.07.2021 19:46:38</t>
  </si>
  <si>
    <t>TM-1-2/5 ZEYTİNLİK 35-20-L00009_35-20-L00009_2376706</t>
  </si>
  <si>
    <t>08.07.2021 21:27:19</t>
  </si>
  <si>
    <t>08.07.2021 22:13:04</t>
  </si>
  <si>
    <t>08.07.2021 21:54:59</t>
  </si>
  <si>
    <t>08.07.2021 23:01:32</t>
  </si>
  <si>
    <t>K-4269 35-01-K04269_TRAFO K04_2119072</t>
  </si>
  <si>
    <t>08.07.2021 00:33:36</t>
  </si>
  <si>
    <t>08.07.2021 05:29:01</t>
  </si>
  <si>
    <t>BALIKLI KAYADİBİ TR-1 45-75-M00220_45-75-M00220_2362798</t>
  </si>
  <si>
    <t>08.07.2021 16:53:46</t>
  </si>
  <si>
    <t>08.07.2021 18:11:49</t>
  </si>
  <si>
    <t>SAKARLI KÖK 45-76-M00046_HatBaşıAyırıcı_53136509 M04_53136509</t>
  </si>
  <si>
    <t>08.07.2021 09:24:17</t>
  </si>
  <si>
    <t>08.07.2021 19:51:00</t>
  </si>
  <si>
    <t>08.07.2021 17:07:41</t>
  </si>
  <si>
    <t>08.07.2021 19:55:34</t>
  </si>
  <si>
    <t>TR-90 ÖZTİRYAKİLER 35-19-L00090_956666473_956666473</t>
  </si>
  <si>
    <t>08.07.2021 10:21:16</t>
  </si>
  <si>
    <t>08.07.2021 19:29:34</t>
  </si>
  <si>
    <t>TR-64 35-30-L00064_A_56397607_56397607</t>
  </si>
  <si>
    <t>08.07.2021 16:41:08</t>
  </si>
  <si>
    <t>08.07.2021 20:10:35</t>
  </si>
  <si>
    <t>08.07.2021 10:25:17</t>
  </si>
  <si>
    <t>08.07.2021 11:23:00</t>
  </si>
  <si>
    <t>GÜRLE TR-1 45-71-M02371_43155074_56384097_56384097</t>
  </si>
  <si>
    <t>08.07.2021 16:54:00</t>
  </si>
  <si>
    <t>08.07.2021 20:59:26</t>
  </si>
  <si>
    <t>YAHŞELLİ DM-5 35-28-M00882_HatBaşıAyırıcı_53134128 M10_53134128</t>
  </si>
  <si>
    <t>08.07.2021 10:00:00</t>
  </si>
  <si>
    <t>08.07.2021 14:53:00</t>
  </si>
  <si>
    <t>ERDELLİ TR-2 KÖK 45-72-L00476_HatBaşıAyırıcı_53137213 L04_53137213</t>
  </si>
  <si>
    <t>08.07.2021 13:48:23</t>
  </si>
  <si>
    <t>08.07.2021 13:49:03</t>
  </si>
  <si>
    <t>TR-2/16 45-72-L00016_960202948_960202948</t>
  </si>
  <si>
    <t>08.07.2021 22:23:11</t>
  </si>
  <si>
    <t>08.07.2021 23:59:02</t>
  </si>
  <si>
    <t>TİRE SANAYİ TR-2 35-29-L00019_950316011_950316011</t>
  </si>
  <si>
    <t>08.07.2021 18:38:12</t>
  </si>
  <si>
    <t>08.07.2021 19:41:38</t>
  </si>
  <si>
    <t>DİNDARLI TR-8 45-79-M00430_45-79-M00430_2364537</t>
  </si>
  <si>
    <t>08.07.2021 20:59:47</t>
  </si>
  <si>
    <t>08.07.2021 23:01:35</t>
  </si>
  <si>
    <t>08.07.2021 06:08:39</t>
  </si>
  <si>
    <t>08.07.2021 07:07:51</t>
  </si>
  <si>
    <t>ALMAK TM 35-17-A00003_KAREL-1 M33_2307157</t>
  </si>
  <si>
    <t>08.07.2021 12:52:07</t>
  </si>
  <si>
    <t>08.07.2021 13:04:55</t>
  </si>
  <si>
    <t>DEMİRTAŞ KÖK 35-30-M00149_ESENTEPE KÖYLER M02_72078600</t>
  </si>
  <si>
    <t>08.07.2021 09:31:43</t>
  </si>
  <si>
    <t>08.07.2021 10:49:30</t>
  </si>
  <si>
    <t>GÖKÇEN DM 1-1/2 35-29-L00059_950343622_950343622</t>
  </si>
  <si>
    <t>08.07.2021 15:07:25</t>
  </si>
  <si>
    <t>08.07.2021 17:21:15</t>
  </si>
  <si>
    <t>08.07.2021 09:15:09</t>
  </si>
  <si>
    <t>08.07.2021 18:09:05</t>
  </si>
  <si>
    <t>K-228 35-07-K00228_C_56374944_56374944</t>
  </si>
  <si>
    <t>08.07.2021 22:13:52</t>
  </si>
  <si>
    <t>08.07.2021 22:51:22</t>
  </si>
  <si>
    <t>DM-3/TR-14 35-22-M00820_35-22-M00820_53079041</t>
  </si>
  <si>
    <t>08.07.2021 08:45:46</t>
  </si>
  <si>
    <t>08.07.2021 09:04:44</t>
  </si>
  <si>
    <t>TR-9 ( EŞREF ATMACA SULAMA GRUBU ) 35-27-M00009_B_56363209_56363209</t>
  </si>
  <si>
    <t>08.07.2021 19:37:11</t>
  </si>
  <si>
    <t>08.07.2021 21:31:42</t>
  </si>
  <si>
    <t>08.07.2021 08:52:56</t>
  </si>
  <si>
    <t>08.07.2021 09:22:35</t>
  </si>
  <si>
    <t>TR-330 35-19-L00369_956664506_956664506</t>
  </si>
  <si>
    <t>08.07.2021 14:01:31</t>
  </si>
  <si>
    <t>08.07.2021 20:14:22</t>
  </si>
  <si>
    <t>DURASILLI TR-8 45-78-M01119_DAĞITIM TRAFOSU TR-8 - TR-20 M04_66108920</t>
  </si>
  <si>
    <t>08.07.2021 01:47:00</t>
  </si>
  <si>
    <t>08.07.2021 03:07:32</t>
  </si>
  <si>
    <t>SUDELİĞİ KÖK 45-72-L00111_HatBaşıAyırıcı_53139714 L04_53139714</t>
  </si>
  <si>
    <t>08.07.2021 13:16:00</t>
  </si>
  <si>
    <t>08.07.2021 14:19:42</t>
  </si>
  <si>
    <t>AŞAĞIKIRIKLAR TR-2 35-16-M00058_60266925_60984745_60984745</t>
  </si>
  <si>
    <t>08.07.2021 18:04:59</t>
  </si>
  <si>
    <t>08.07.2021 21:41:00</t>
  </si>
  <si>
    <t>BALLICA TR-4 45-72-L00550_A_56392858_56392858</t>
  </si>
  <si>
    <t>08.07.2021 09:23:20</t>
  </si>
  <si>
    <t>08.07.2021 10:17:40</t>
  </si>
  <si>
    <t>M-2926 35-03-M02926_910808739_910808739</t>
  </si>
  <si>
    <t>08.07.2021 13:39:06</t>
  </si>
  <si>
    <t>08.07.2021 17:53:46</t>
  </si>
  <si>
    <t>ÇİÇEKLİ KÖK 45-75-M00070_META ÖZEL M07_2308352</t>
  </si>
  <si>
    <t>08.07.2021 08:00:54</t>
  </si>
  <si>
    <t>08.07.2021 09:17:14</t>
  </si>
  <si>
    <t>AVDAN TR-1 45-82-M00230_945534001_945534001</t>
  </si>
  <si>
    <t>08.07.2021 21:36:47</t>
  </si>
  <si>
    <t>08.07.2021 23:57:31</t>
  </si>
  <si>
    <t>ADALA-6 TARIMSAL SULAMA 45-78-M00407_45-78-M00407_2367406</t>
  </si>
  <si>
    <t>08.07.2021 17:19:25</t>
  </si>
  <si>
    <t>08.07.2021 18:30:57</t>
  </si>
  <si>
    <t>DM-5/TR-8 (ESKİ TR-40) 35-26-M01360_956631261_956631261</t>
  </si>
  <si>
    <t>08.07.2021 16:51:37</t>
  </si>
  <si>
    <t>08.07.2021 18:36:42</t>
  </si>
  <si>
    <t>SELENDİ DM 45-81-M00001_SELENDİ ŞEHİR-2 M03_2321593</t>
  </si>
  <si>
    <t>08.07.2021 07:46:53</t>
  </si>
  <si>
    <t>08.07.2021 08:06:00</t>
  </si>
  <si>
    <t>KIRCALAR DM 35-16-M00261_SARICAOĞLU ENH GRUBU M05_72041846</t>
  </si>
  <si>
    <t>08.07.2021 09:59:00</t>
  </si>
  <si>
    <t>08.07.2021 17:22:57</t>
  </si>
  <si>
    <t>08.07.2021 15:47:13</t>
  </si>
  <si>
    <t>08.07.2021 17:41:54</t>
  </si>
  <si>
    <t>KUŞÇULAR TR-12 35-19-M00266_50034163_56392129_56392129</t>
  </si>
  <si>
    <t>08.07.2021 09:44:30</t>
  </si>
  <si>
    <t>08.07.2021 10:30:37</t>
  </si>
  <si>
    <t>HASAN ŞAHİN SULAMA GRB TR 35-27-M00104_A_56372344_56372344</t>
  </si>
  <si>
    <t>08.07.2021 14:43:43</t>
  </si>
  <si>
    <t>08.07.2021 18:02:17</t>
  </si>
  <si>
    <t>MANİSA TM-1 45-71-A00001_DONANIMLI YEDEK M05_2059994</t>
  </si>
  <si>
    <t>08.07.2021 05:55:13</t>
  </si>
  <si>
    <t>08.07.2021 06:16:43</t>
  </si>
  <si>
    <t>SOMA A SANTRALİ İM/DM 45-82-A00001_KIRKAĞAÇ L15_2091660</t>
  </si>
  <si>
    <t>08.07.2021 09:12:56</t>
  </si>
  <si>
    <t>08.07.2021 09:55:55</t>
  </si>
  <si>
    <t>L-439 35-18-L00439_B B01_5937734</t>
  </si>
  <si>
    <t>08.07.2021 18:56:36</t>
  </si>
  <si>
    <t>08.07.2021 23:37:58</t>
  </si>
  <si>
    <t>TR-4 35-27-M00004_A_56383160_56383160</t>
  </si>
  <si>
    <t>08.07.2021 15:42:07</t>
  </si>
  <si>
    <t>08.07.2021 17:03:02</t>
  </si>
  <si>
    <t>TÜRKÖNÜ TR-1 35-15-M00301_DIREK TIPI TRAFO HUCRESI H01_2043592</t>
  </si>
  <si>
    <t>08.07.2021 08:38:01</t>
  </si>
  <si>
    <t>08.07.2021 12:27:52</t>
  </si>
  <si>
    <t>K-1768 35-01-K01768_35-01-K01768_48413585</t>
  </si>
  <si>
    <t>08.07.2021 11:29:50</t>
  </si>
  <si>
    <t>08.07.2021 12:23:37</t>
  </si>
  <si>
    <t>K-833 35-04-K00833_N N2B_5835629</t>
  </si>
  <si>
    <t>08.07.2021 18:33:00</t>
  </si>
  <si>
    <t>08.07.2021 20:15:23</t>
  </si>
  <si>
    <t>M-1975 35-09-M01975_912535771_912535771</t>
  </si>
  <si>
    <t>08.07.2021 23:39:15</t>
  </si>
  <si>
    <t>09.07.2021 01:25:11</t>
  </si>
  <si>
    <t>BAHÇECİK TR-1 35-22-M00264_955255408_955255408</t>
  </si>
  <si>
    <t>08.07.2021 16:53:24</t>
  </si>
  <si>
    <t>08.07.2021 17:50:17</t>
  </si>
  <si>
    <t>IŞIKLAR TM 35-02-A00006_CUMAOVASI-2 M05_2307646</t>
  </si>
  <si>
    <t>08.07.2021 18:04:35</t>
  </si>
  <si>
    <t>08.07.2021 20:14:37</t>
  </si>
  <si>
    <t>DİKİLİ İM 35-30-A00001_ALTINOVA-1 M08_72357026</t>
  </si>
  <si>
    <t>08.07.2021 13:59:00</t>
  </si>
  <si>
    <t>08.07.2021 14:33:42</t>
  </si>
  <si>
    <t>08.07.2021 07:13:14</t>
  </si>
  <si>
    <t>08.07.2021 07:14:16</t>
  </si>
  <si>
    <t>M-2118 35-03-M02118_35-03-M02118_2360708</t>
  </si>
  <si>
    <t>08.07.2021 20:22:34</t>
  </si>
  <si>
    <t>08.07.2021 21:19:34</t>
  </si>
  <si>
    <t>ÖZPINAR TR-1 45-79-M00224_45-79-M00224_2368640</t>
  </si>
  <si>
    <t>08.07.2021 09:01:29</t>
  </si>
  <si>
    <t>08.07.2021 17:05:50</t>
  </si>
  <si>
    <t>AŞAĞI KIZILCA TR-3 35-27-L00047_912580052_912580052</t>
  </si>
  <si>
    <t>08.07.2021 15:30:33</t>
  </si>
  <si>
    <t>08.07.2021 17:35:19</t>
  </si>
  <si>
    <t>GÜLKENT KÖK-3 35-30-M00219_DİKİLİ İM M06_2099585</t>
  </si>
  <si>
    <t>08.07.2021 13:08:36</t>
  </si>
  <si>
    <t>08.07.2021 13:26:00</t>
  </si>
  <si>
    <t>SÖĞÜTLÜ KUYU TR-28 35-15-M00411__72373743_72373743</t>
  </si>
  <si>
    <t>08.07.2021 14:50:00</t>
  </si>
  <si>
    <t>08.07.2021 15:17:53</t>
  </si>
  <si>
    <t>L-242 35-18-L00242_950441096_950441096</t>
  </si>
  <si>
    <t>08.07.2021 11:09:25</t>
  </si>
  <si>
    <t>08.07.2021 15:00:05</t>
  </si>
  <si>
    <t>08.07.2021 14:18:06</t>
  </si>
  <si>
    <t>08.07.2021 14:24:37</t>
  </si>
  <si>
    <t>YENİŞEHİR TR-4 35-31-L00112_47864169_56390316_56390316</t>
  </si>
  <si>
    <t>08.07.2021 10:34:03</t>
  </si>
  <si>
    <t>08.07.2021 12:21:34</t>
  </si>
  <si>
    <t>K-1266 35-07-K01266_D_56367057_56367057</t>
  </si>
  <si>
    <t>08.07.2021 15:46:03</t>
  </si>
  <si>
    <t>08.07.2021 17:15:25</t>
  </si>
  <si>
    <t>UZUNBURUN TR-1 35-30-M00158_35-30-M00158_2371551</t>
  </si>
  <si>
    <t>08.07.2021 17:31:27</t>
  </si>
  <si>
    <t>08.07.2021 21:09:53</t>
  </si>
  <si>
    <t>BEŞ KARDEŞLER ÖZEL TR 35-17-M00258Ö_DIREK TIPI TRAFO HUCRESI H01_2047884</t>
  </si>
  <si>
    <t>08.07.2021 10:08:51</t>
  </si>
  <si>
    <t>08.07.2021 12:52:35</t>
  </si>
  <si>
    <t>L-356 BAŞKENT SİTESİ 35-18-L00356_7162340_56356679_56356679</t>
  </si>
  <si>
    <t>08.07.2021 18:44:37</t>
  </si>
  <si>
    <t>08.07.2021 20:00:43</t>
  </si>
  <si>
    <t>K-288 35-04-K00288_912673295_912673295</t>
  </si>
  <si>
    <t>08.07.2021 13:37:00</t>
  </si>
  <si>
    <t>08.07.2021 16:13:39</t>
  </si>
  <si>
    <t>TR-1/47 45-72-M00047_966611602_966611602</t>
  </si>
  <si>
    <t>08.07.2021 16:38:42</t>
  </si>
  <si>
    <t>08.07.2021 17:10:00</t>
  </si>
  <si>
    <t>L-191 35-18-L00191_950442486_950442486</t>
  </si>
  <si>
    <t>08.07.2021 09:52:32</t>
  </si>
  <si>
    <t>ARMUTLU İM 35-27-A00001_TR-2 34.5 M09_2050866</t>
  </si>
  <si>
    <t>08.07.2021 10:20:29</t>
  </si>
  <si>
    <t>08.07.2021 11:01:22</t>
  </si>
  <si>
    <t>KAVAKLIDERE TR-12 45-73-M00145_TR-14 M05_2317559</t>
  </si>
  <si>
    <t>08.07.2021 06:42:29</t>
  </si>
  <si>
    <t>08.07.2021 07:38:56</t>
  </si>
  <si>
    <t>DM-3/TR-10 SEFERİHİSAR 35-14-M00331_956634288_956634288</t>
  </si>
  <si>
    <t>08.07.2021 00:20:07</t>
  </si>
  <si>
    <t>08.07.2021 01:40:45</t>
  </si>
  <si>
    <t>YENİ ŞAKRAN TR-11 35-17-M00211_10560031_56356233_56356233</t>
  </si>
  <si>
    <t>08.07.2021 10:03:00</t>
  </si>
  <si>
    <t>08.07.2021 10:52:44</t>
  </si>
  <si>
    <t>DERBENT İM-DM 45-83-A00004_AKÇAPINAR L04_2097161</t>
  </si>
  <si>
    <t>08.07.2021 07:28:32</t>
  </si>
  <si>
    <t>08.07.2021 07:52:08</t>
  </si>
  <si>
    <t>CELALETTİN AŞKIN TARIMSAL SULAMA TR-1 45-83-M00311_48066394_56398043_56398043</t>
  </si>
  <si>
    <t>08.07.2021 17:20:01</t>
  </si>
  <si>
    <t>08.07.2021 18:38:08</t>
  </si>
  <si>
    <t>PİYADELER TR-645 TARIMSAL SULAMA 45-73-M00958_45-73-M00958_2353818</t>
  </si>
  <si>
    <t>08.07.2021 13:44:52</t>
  </si>
  <si>
    <t>08.07.2021 14:51:38</t>
  </si>
  <si>
    <t>BADEMLER TR-5 35-19-L00330_12488607_56389425_56389425</t>
  </si>
  <si>
    <t>08.07.2021 16:01:24</t>
  </si>
  <si>
    <t>08.07.2021 17:49:04</t>
  </si>
  <si>
    <t>08.07.2021 08:36:17</t>
  </si>
  <si>
    <t>KARAPINAR İM 45-78-A00002_HatBaşıAyırıcı_53140419 M02_53140419</t>
  </si>
  <si>
    <t>08.07.2021 13:21:44</t>
  </si>
  <si>
    <t>08.07.2021 18:40:57</t>
  </si>
  <si>
    <t>ARMUTLU İM 35-27-A00001_TR-1 34.5 M04_2307563</t>
  </si>
  <si>
    <t>08.07.2021 10:20:00</t>
  </si>
  <si>
    <t>08.07.2021 10:33:13</t>
  </si>
  <si>
    <t>TURGUTLU TR-1 35-29-L00121_B_56405916_56405916</t>
  </si>
  <si>
    <t>08.07.2021 08:34:00</t>
  </si>
  <si>
    <t>08.07.2021 12:46:32</t>
  </si>
  <si>
    <t>_A_56387724_56387724</t>
  </si>
  <si>
    <t>08.07.2021 18:17:08</t>
  </si>
  <si>
    <t>08.07.2021 19:13:17</t>
  </si>
  <si>
    <t>TR-1/80 45-72-M00080_956505228_956505228</t>
  </si>
  <si>
    <t>08.07.2021 14:37:49</t>
  </si>
  <si>
    <t>08.07.2021 15:26:22</t>
  </si>
  <si>
    <t>TÜRKELLİ DM (TR-4) 35-28-M00368_HatBaşıAyırıcı_53133518 M14_53133518</t>
  </si>
  <si>
    <t>08.07.2021 08:22:52</t>
  </si>
  <si>
    <t>08.07.2021 16:37:33</t>
  </si>
  <si>
    <t>OKLUİSA KÖK 45-81-M00046_SELENDİ DM M02_71994397</t>
  </si>
  <si>
    <t>08.07.2021 15:31:23</t>
  </si>
  <si>
    <t>M-50 DOĞANKENT SİTESİ 35-14-M00050__79007374_79007374</t>
  </si>
  <si>
    <t>08.07.2021 17:38:04</t>
  </si>
  <si>
    <t>08.07.2021 18:59:58</t>
  </si>
  <si>
    <t>TR-4 METROPOLİS 35-26-M00004_10330196_56358437_56358437</t>
  </si>
  <si>
    <t>08.07.2021 09:20:34</t>
  </si>
  <si>
    <t>08.07.2021 16:41:51</t>
  </si>
  <si>
    <t>M-2091 35-09-M02091_912779595_912779595</t>
  </si>
  <si>
    <t>08.07.2021 08:17:15</t>
  </si>
  <si>
    <t>08.07.2021 09:43:40</t>
  </si>
  <si>
    <t>ELMADERE TR-1 35-24-M00085_955229310_955229310</t>
  </si>
  <si>
    <t>08.07.2021 14:13:48</t>
  </si>
  <si>
    <t>08.07.2021 15:59:30</t>
  </si>
  <si>
    <t>TM-1-2/5 ZEYTİNLİK 35-20-L00009_955198599_955198599</t>
  </si>
  <si>
    <t>08.07.2021 19:26:14</t>
  </si>
  <si>
    <t>08.07.2021 21:46:01</t>
  </si>
  <si>
    <t>GÖKÇELER (YAYLACIK MAH.) TR-1 45-71-M00999_953182282_953182282</t>
  </si>
  <si>
    <t>08.07.2021 12:24:59</t>
  </si>
  <si>
    <t>08.07.2021 17:24:20</t>
  </si>
  <si>
    <t>BAYAT TR-3 45-75-M00230_A_56391346_56391346</t>
  </si>
  <si>
    <t>08.07.2021 22:34:27</t>
  </si>
  <si>
    <t>09.07.2021 01:30:17</t>
  </si>
  <si>
    <t>ŞEMSİLER MANDAL TR-2 35-31-L00102_956596154_956596154</t>
  </si>
  <si>
    <t>08.07.2021 09:59:10</t>
  </si>
  <si>
    <t>08.07.2021 11:21:10</t>
  </si>
  <si>
    <t>GÖLET TR-1 35-27-L00377_95000093975_95000093975</t>
  </si>
  <si>
    <t>08.07.2021 17:01:49</t>
  </si>
  <si>
    <t>08.07.2021 19:41:40</t>
  </si>
  <si>
    <t>MENDERES DM-4/TR-1 35-22-M00004_DM-4/TR-12 M14_2330245</t>
  </si>
  <si>
    <t>08.07.2021 07:30:09</t>
  </si>
  <si>
    <t>08.07.2021 07:56:52</t>
  </si>
  <si>
    <t>TR-41 35-30-L00041_948070066_948070066</t>
  </si>
  <si>
    <t>08.07.2021 21:10:10</t>
  </si>
  <si>
    <t>09.07.2021 00:04:55</t>
  </si>
  <si>
    <t>SUBAŞI TR-6 35-26-L00473_915159428_915159428</t>
  </si>
  <si>
    <t>08.07.2021 20:32:00</t>
  </si>
  <si>
    <t>09.07.2021 02:46:29</t>
  </si>
  <si>
    <t>DEREKÖY TR-1 45-72-L00461_D_56390195_56390195</t>
  </si>
  <si>
    <t>08.07.2021 19:18:06</t>
  </si>
  <si>
    <t>08.07.2021 20:58:24</t>
  </si>
  <si>
    <t>08.07.2021 19:45:51</t>
  </si>
  <si>
    <t>08.07.2021 21:33:59</t>
  </si>
  <si>
    <t>L-36 35-18-L00036_950438727_950438727</t>
  </si>
  <si>
    <t>08.07.2021 03:09:29</t>
  </si>
  <si>
    <t>08.07.2021 04:04:41</t>
  </si>
  <si>
    <t>SARIGÖL DM 45-79-M00069_ULUDERBENT FİDERİ M16_2076610</t>
  </si>
  <si>
    <t>08.07.2021 17:52:22</t>
  </si>
  <si>
    <t>08.07.2021 17:53:00</t>
  </si>
  <si>
    <t>KASAPLI TR-418 TARIMSAL SULAMA 45-73-M00318_45-73-M00318_2353975</t>
  </si>
  <si>
    <t>08.07.2021 06:56:27</t>
  </si>
  <si>
    <t>08.07.2021 09:15:15</t>
  </si>
  <si>
    <t>FIRINLI TR-5 35-20-L00092_DIREK TIPI TRAFO HUCRESI H01_2038054</t>
  </si>
  <si>
    <t>08.07.2021 09:16:21</t>
  </si>
  <si>
    <t>08.07.2021 17:07:03</t>
  </si>
  <si>
    <t>K-2868 35-02-K02868_A A1B_5880219</t>
  </si>
  <si>
    <t>08.07.2021 21:49:27</t>
  </si>
  <si>
    <t>08.07.2021 22:53:51</t>
  </si>
  <si>
    <t>BERGAMA İM-1 35-16-A00001_ŞEHİR-3 L03_2093767</t>
  </si>
  <si>
    <t>08.07.2021 07:24:59</t>
  </si>
  <si>
    <t>08.07.2021 07:29:03</t>
  </si>
  <si>
    <t>08.07.2021 13:04:31</t>
  </si>
  <si>
    <t>08.07.2021 13:52:52</t>
  </si>
  <si>
    <t>ZEYTİNLİOVA TR-1 KÖK 45-72-L00389_956486732_956486732</t>
  </si>
  <si>
    <t>08.07.2021 17:59:07</t>
  </si>
  <si>
    <t>08.07.2021 22:23:54</t>
  </si>
  <si>
    <t>HALİL TAŞPINAR VE ARK. T-SULAMA GRB. 35-13-L00092_DIREK TIPI TRAFO HUCRESI H01_2042168</t>
  </si>
  <si>
    <t>08.07.2021 16:12:00</t>
  </si>
  <si>
    <t>08.07.2021 17:02:26</t>
  </si>
  <si>
    <t>AYVACIK TR-1 45-71-M00787_A_56399620_56399620</t>
  </si>
  <si>
    <t>08.07.2021 15:51:06</t>
  </si>
  <si>
    <t>08.07.2021 18:03:29</t>
  </si>
  <si>
    <t>M-2959(YATIRIM REZERVE) 35-04-M02959_C_56359149_56359149</t>
  </si>
  <si>
    <t>08.07.2021 16:08:44</t>
  </si>
  <si>
    <t>08.07.2021 18:07:15</t>
  </si>
  <si>
    <t>DEREKÖY TR-2 35-20-L00254_6218123_56373598_56373598</t>
  </si>
  <si>
    <t>08.07.2021 13:11:39</t>
  </si>
  <si>
    <t>08.07.2021 14:06:36</t>
  </si>
  <si>
    <t>BAŞIBÜYÜK KÖK 45-77-L00158_HatBaşıAyırıcı_76564793 L03_76564793</t>
  </si>
  <si>
    <t>08.07.2021 15:39:34</t>
  </si>
  <si>
    <t>08.07.2021 15:39:53</t>
  </si>
  <si>
    <t>08.07.2021 20:36:53</t>
  </si>
  <si>
    <t>08.07.2021 23:39:10</t>
  </si>
  <si>
    <t>08.07.2021 00:02:36</t>
  </si>
  <si>
    <t>08.07.2021 00:21:23</t>
  </si>
  <si>
    <t>K-3451 35-08-K03451_B_56366827_56366827</t>
  </si>
  <si>
    <t>08.07.2021 14:30:17</t>
  </si>
  <si>
    <t>08.07.2021 17:56:13</t>
  </si>
  <si>
    <t>KEMALİYE TR-6 45-73-M00154_45-73-M00154_2354209</t>
  </si>
  <si>
    <t>08.07.2021 08:16:14</t>
  </si>
  <si>
    <t>08.07.2021 09:38:04</t>
  </si>
  <si>
    <t>K-973 35-01-K00973_B_56354631_56354631</t>
  </si>
  <si>
    <t>08.07.2021 15:05:29</t>
  </si>
  <si>
    <t>08.07.2021 17:19:08</t>
  </si>
  <si>
    <t>08.07.2021 11:00:35</t>
  </si>
  <si>
    <t>08.07.2021 19:20:36</t>
  </si>
  <si>
    <t>KARABURUN TR-1/15 35-21-L00019_C_56358263_56358263</t>
  </si>
  <si>
    <t>08.07.2021 23:54:39</t>
  </si>
  <si>
    <t>09.07.2021 01:12:35</t>
  </si>
  <si>
    <t>TR-58 35-30-L00058_D_56367282_56367282</t>
  </si>
  <si>
    <t>08.07.2021 21:24:00</t>
  </si>
  <si>
    <t>08.07.2021 22:33:34</t>
  </si>
  <si>
    <t>YAĞLAR TR-2 35-31-L00423_B_56386379_56386379</t>
  </si>
  <si>
    <t>08.07.2021 13:22:27</t>
  </si>
  <si>
    <t>08.07.2021 15:36:19</t>
  </si>
  <si>
    <t>GÖLCÜK TR-25 35-15-L00320_950408940_950408940</t>
  </si>
  <si>
    <t>08.07.2021 11:56:42</t>
  </si>
  <si>
    <t>08.07.2021 13:22:36</t>
  </si>
  <si>
    <t>M-2425 35-04-M02425_D D01b_78917533</t>
  </si>
  <si>
    <t>08.07.2021 01:20:53</t>
  </si>
  <si>
    <t>08.07.2021 02:16:38</t>
  </si>
  <si>
    <t>_95000150851_95000150851</t>
  </si>
  <si>
    <t>08.07.2021 17:09:25</t>
  </si>
  <si>
    <t>08.07.2021 19:54:03</t>
  </si>
  <si>
    <t>08.07.2021 22:24:40</t>
  </si>
  <si>
    <t>M-2909 35-02-M02909_913126295_913126295</t>
  </si>
  <si>
    <t>08.07.2021 12:02:00</t>
  </si>
  <si>
    <t>08.07.2021 17:55:16</t>
  </si>
  <si>
    <t>KARAHALİLLİ KÖK 35-20-L00087_TOKATBAŞI L05_66504220</t>
  </si>
  <si>
    <t>08.07.2021 16:32:20</t>
  </si>
  <si>
    <t>08.07.2021 17:09:43</t>
  </si>
  <si>
    <t>08.07.2021 12:52:30</t>
  </si>
  <si>
    <t>08.07.2021 14:40:58</t>
  </si>
  <si>
    <t>YENİCEKÖY TR-2 35-15-L00428_A_56381608_56381608</t>
  </si>
  <si>
    <t>08.07.2021 17:28:43</t>
  </si>
  <si>
    <t>08.07.2021 22:13:20</t>
  </si>
  <si>
    <t>TR-90 ÖZTİRYAKİLER 35-19-L00090_50074328_56406466_56406466</t>
  </si>
  <si>
    <t>08.07.2021 10:34:51</t>
  </si>
  <si>
    <t>08.07.2021 12:00:00</t>
  </si>
  <si>
    <t>DOMBAYLI BAHÇELER TR-2 45-78-M00276_953282511_953282511</t>
  </si>
  <si>
    <t>08.07.2021 19:40:20</t>
  </si>
  <si>
    <t>08.07.2021 20:37:42</t>
  </si>
  <si>
    <t>DM-3/TR-26 (TR-94) 35-26-M00094_956625746_956625746</t>
  </si>
  <si>
    <t>08.07.2021 20:44:10</t>
  </si>
  <si>
    <t>08.07.2021 21:50:54</t>
  </si>
  <si>
    <t>TR-167 35-15-M00167_TR-144 ADLİYE M02_66902318</t>
  </si>
  <si>
    <t>08.07.2021 09:37:56</t>
  </si>
  <si>
    <t>08.07.2021 10:11:14</t>
  </si>
  <si>
    <t>L-330 DENİZKIZI-1 35-18-L00330_950437904_950437904</t>
  </si>
  <si>
    <t>08.07.2021 14:44:00</t>
  </si>
  <si>
    <t>08.07.2021 20:15:24</t>
  </si>
  <si>
    <t>KARAKILIÇLI TR-2 45-71-M01556_43188757_56399607_56399607</t>
  </si>
  <si>
    <t>08.07.2021 10:56:40</t>
  </si>
  <si>
    <t>08.07.2021 12:06:47</t>
  </si>
  <si>
    <t>L-92 35-18-L00092_950460847_950460847</t>
  </si>
  <si>
    <t>08.07.2021 23:14:59</t>
  </si>
  <si>
    <t>09.07.2021 00:55:34</t>
  </si>
  <si>
    <t>ASARLIK DM-3 35-28-M00178_953376577_953376577</t>
  </si>
  <si>
    <t>08.07.2021 15:43:00</t>
  </si>
  <si>
    <t>08.07.2021 18:12:43</t>
  </si>
  <si>
    <t>YANLIZEV TR-1 35-16-L00250_953341597_953341597</t>
  </si>
  <si>
    <t>08.07.2021 09:07:46</t>
  </si>
  <si>
    <t>08.07.2021 14:41:56</t>
  </si>
  <si>
    <t>BALABANLI MUSTAFA ÖZDEMIR GRB-4 35-15-L00974_A_56367971_56367971</t>
  </si>
  <si>
    <t>08.07.2021 07:39:44</t>
  </si>
  <si>
    <t>08.07.2021 12:11:40</t>
  </si>
  <si>
    <t>ŞEHİTLİOĞLU ÇAKIRCA MAH TR 45-77-L00331_B_56387043_56387043</t>
  </si>
  <si>
    <t>08.07.2021 21:20:44</t>
  </si>
  <si>
    <t>08.07.2021 22:58:56</t>
  </si>
  <si>
    <t>ÇİLEME TR-2 35-22-M00161_955267344_955267344</t>
  </si>
  <si>
    <t>08.07.2021 18:22:41</t>
  </si>
  <si>
    <t>08.07.2021 20:10:16</t>
  </si>
  <si>
    <t>DUMANLAR TR-1 45-81-M00081_A_56388279_56388279</t>
  </si>
  <si>
    <t>08.07.2021 08:13:05</t>
  </si>
  <si>
    <t>08.07.2021 09:45:02</t>
  </si>
  <si>
    <t>ÜRKMEZ M-16 35-25-M00141_956652123_956652123</t>
  </si>
  <si>
    <t>08.07.2021 09:21:18</t>
  </si>
  <si>
    <t>08.07.2021 11:07:21</t>
  </si>
  <si>
    <t>M-1539 35-01-M01539_910922414_910922414</t>
  </si>
  <si>
    <t>08.07.2021 14:02:31</t>
  </si>
  <si>
    <t>08.07.2021 21:33:40</t>
  </si>
  <si>
    <t>TAHİR UNCU SULAMA GRUBU 35-29-M00395_A_56398437_56398437</t>
  </si>
  <si>
    <t>08.07.2021 19:21:22</t>
  </si>
  <si>
    <t>08.07.2021 22:40:12</t>
  </si>
  <si>
    <t>TURGUTALP TR-4 45-82-M00054_B_56386551_56386551</t>
  </si>
  <si>
    <t>08.07.2021 12:00:43</t>
  </si>
  <si>
    <t>08.07.2021 12:11:15</t>
  </si>
  <si>
    <t>08.07.2021 07:10:21</t>
  </si>
  <si>
    <t>08.07.2021 07:20:06</t>
  </si>
  <si>
    <t>_B_56391857_56391857</t>
  </si>
  <si>
    <t>08.07.2021 19:55:42</t>
  </si>
  <si>
    <t>08.07.2021 20:58:10</t>
  </si>
  <si>
    <t>M-51 DOĞAKENT SİTESİ 35-14-M00051_956645237_956645237</t>
  </si>
  <si>
    <t>08.07.2021 16:50:15</t>
  </si>
  <si>
    <t>08.07.2021 18:42:34</t>
  </si>
  <si>
    <t>MEDAR TR-9 45-72-L00278_C_56392268_56392268</t>
  </si>
  <si>
    <t>08.07.2021 21:38:24</t>
  </si>
  <si>
    <t>08.07.2021 23:03:28</t>
  </si>
  <si>
    <t>SARUHANLI TR-31 45-80-M00031_956561975_956561975</t>
  </si>
  <si>
    <t>08.07.2021 07:59:13</t>
  </si>
  <si>
    <t>08.07.2021 09:50:03</t>
  </si>
  <si>
    <t>TR-160 35-26-M00160_956621228_956621228</t>
  </si>
  <si>
    <t>08.07.2021 22:38:08</t>
  </si>
  <si>
    <t>08.07.2021 23:07:47</t>
  </si>
  <si>
    <t>TR-83 35-30-L00083_955293078_955293078</t>
  </si>
  <si>
    <t>08.07.2021 09:34:05</t>
  </si>
  <si>
    <t>08.07.2021 17:32:01</t>
  </si>
  <si>
    <t>KARAKUYU-6 35-26-M00445_11304178_56357853_56357853</t>
  </si>
  <si>
    <t>08.07.2021 17:29:02</t>
  </si>
  <si>
    <t>08.07.2021 18:25:48</t>
  </si>
  <si>
    <t>FOÇA TR-42 35-23-L00042_950427463_950427463</t>
  </si>
  <si>
    <t>08.07.2021 16:23:56</t>
  </si>
  <si>
    <t>08.07.2021 21:09:02</t>
  </si>
  <si>
    <t>08.07.2021 16:30:32</t>
  </si>
  <si>
    <t>08.07.2021 17:31:52</t>
  </si>
  <si>
    <t>VELİLER KÖK 35-31-L00116_SAÇLI TR-1 L01_2337020</t>
  </si>
  <si>
    <t>08.07.2021 13:47:00</t>
  </si>
  <si>
    <t>08.07.2021 14:14:21</t>
  </si>
  <si>
    <t>TROPİKAL DM 35-27-L00056_KIZILCA L01_72201764</t>
  </si>
  <si>
    <t>08.07.2021 11:11:13</t>
  </si>
  <si>
    <t>08.07.2021 11:32:07</t>
  </si>
  <si>
    <t>08.07.2021 06:25:13</t>
  </si>
  <si>
    <t>08.07.2021 07:36:00</t>
  </si>
  <si>
    <t>TR-87 MENTEŞ KAVŞAĞI 35-19-L00087_956662821_956662821</t>
  </si>
  <si>
    <t>08.07.2021 13:34:21</t>
  </si>
  <si>
    <t>08.07.2021 19:57:15</t>
  </si>
  <si>
    <t>TR-330 35-19-L00369_95000486606_95000486606</t>
  </si>
  <si>
    <t>08.07.2021 21:11:14</t>
  </si>
  <si>
    <t>08.07.2021 22:49:07</t>
  </si>
  <si>
    <t>GERELİ KÖYÜ KAVAKKUYU TR 5 35-15-M00222_35-15-M00222_2365388</t>
  </si>
  <si>
    <t>08.07.2021 17:30:30</t>
  </si>
  <si>
    <t>08.07.2021 18:38:14</t>
  </si>
  <si>
    <t>SARIÇALI TR-1 45-72-L00776_D_56389864_56389864</t>
  </si>
  <si>
    <t>08.07.2021 18:31:23</t>
  </si>
  <si>
    <t>08.07.2021 19:56:41</t>
  </si>
  <si>
    <t>08.07.2021 06:02:12</t>
  </si>
  <si>
    <t>08.07.2021 07:45:33</t>
  </si>
  <si>
    <t>M-2959(YATIRIM REZERVE) 35-04-M02959_D_56359132_56359132</t>
  </si>
  <si>
    <t>08.07.2021 21:00:05</t>
  </si>
  <si>
    <t>08.07.2021 22:56:03</t>
  </si>
  <si>
    <t>RAMİZ IŞIK TARIMSAL SULAMA 45-76-L00016_45-76-L00016_2346885</t>
  </si>
  <si>
    <t>08.07.2021 00:40:52</t>
  </si>
  <si>
    <t>08.07.2021 15:43:07</t>
  </si>
  <si>
    <t>08.07.2021 09:14:43</t>
  </si>
  <si>
    <t>08.07.2021 09:43:59</t>
  </si>
  <si>
    <t>PINARLI TR-1 35-20-M00100__72731377_72731377</t>
  </si>
  <si>
    <t>08.07.2021 18:51:11</t>
  </si>
  <si>
    <t>08.07.2021 20:47:18</t>
  </si>
  <si>
    <t>K-3211 35-04-K03211_913603904_913603904</t>
  </si>
  <si>
    <t>08.07.2021 19:33:26</t>
  </si>
  <si>
    <t>08.07.2021 21:06:49</t>
  </si>
  <si>
    <t>KAVAKDERE DM 35-14-M00339_KAVAKDERE KÖY M08_65666681</t>
  </si>
  <si>
    <t>08.07.2021 08:48:36</t>
  </si>
  <si>
    <t>08.07.2021 09:26:34</t>
  </si>
  <si>
    <t>BALABANLI ÜNER DEVECİ SULAMA GRB TR-7 35-15-M00339_A_56367707_56367707</t>
  </si>
  <si>
    <t>08.07.2021 16:36:06</t>
  </si>
  <si>
    <t>08.07.2021 19:10:18</t>
  </si>
  <si>
    <t>KURUCUOVA TR-6 35-15-L00250_35-15-L00250_2365158</t>
  </si>
  <si>
    <t>08.07.2021 18:01:19</t>
  </si>
  <si>
    <t>08.07.2021 20:15:04</t>
  </si>
  <si>
    <t>YENİ HARMANDALI TR-1 45-71-M00893_43142897_56384826_56384826</t>
  </si>
  <si>
    <t>08.07.2021 19:06:24</t>
  </si>
  <si>
    <t>09.07.2021 03:42:10</t>
  </si>
  <si>
    <t>SARUHANLI TR-25 45-80-M00025_SARUHANLI TR-26/SARUHANLI TR-27 M05_72203528</t>
  </si>
  <si>
    <t>08.07.2021 20:22:44</t>
  </si>
  <si>
    <t>08.07.2021 21:47:10</t>
  </si>
  <si>
    <t>TR-120 ZEYTİNALANI 35-19-L00120_956695085_956695085</t>
  </si>
  <si>
    <t>08.07.2021 12:06:33</t>
  </si>
  <si>
    <t>08.07.2021 14:11:23</t>
  </si>
  <si>
    <t>OKLUİSA KÖK 45-81-M00046_CINAN GRUP M04_71994402</t>
  </si>
  <si>
    <t>08.07.2021 09:30:43</t>
  </si>
  <si>
    <t>BAYINDIR İM 35-20-A00001_CANLI L09_2058779</t>
  </si>
  <si>
    <t>08.07.2021 07:15:56</t>
  </si>
  <si>
    <t>08.07.2021 07:24:00</t>
  </si>
  <si>
    <t>K-2318 35-01-K02318_910640353_910640353</t>
  </si>
  <si>
    <t>08.07.2021 10:12:58</t>
  </si>
  <si>
    <t>08.07.2021 11:46:51</t>
  </si>
  <si>
    <t>M-1539 35-01-M01539_910851737_910851737</t>
  </si>
  <si>
    <t>08.07.2021 10:42:01</t>
  </si>
  <si>
    <t>08.07.2021 13:58:03</t>
  </si>
  <si>
    <t>K-4950 35-01-K04950_911083408_911083408</t>
  </si>
  <si>
    <t>08.07.2021 17:45:09</t>
  </si>
  <si>
    <t>08.07.2021 18:47:53</t>
  </si>
  <si>
    <t>M-1182 35-04-M01182_M-1643 M01_2047719</t>
  </si>
  <si>
    <t>08.07.2021 11:08:13</t>
  </si>
  <si>
    <t>08.07.2021 12:38:15</t>
  </si>
  <si>
    <t>M-2091 35-09-M02091_97793545_97793545</t>
  </si>
  <si>
    <t>08.07.2021 10:23:11</t>
  </si>
  <si>
    <t>08.07.2021 11:01:01</t>
  </si>
  <si>
    <t>YILMAZ TR-15 45-78-L00215_TR-12 L01_2108480</t>
  </si>
  <si>
    <t>08.07.2021 06:08:21</t>
  </si>
  <si>
    <t>08.07.2021 07:19:16</t>
  </si>
  <si>
    <t>K-1146 35-07-K01146_962858098_962858098</t>
  </si>
  <si>
    <t>08.07.2021 08:53:06</t>
  </si>
  <si>
    <t>08.07.2021 10:11:47</t>
  </si>
  <si>
    <t>08.07.2021 14:49:53</t>
  </si>
  <si>
    <t>08.07.2021 14:53:27</t>
  </si>
  <si>
    <t>AKÖREN TR-2 45-78-M00892_953292227_953292227</t>
  </si>
  <si>
    <t>08.07.2021 12:42:23</t>
  </si>
  <si>
    <t>08.07.2021 20:53:28</t>
  </si>
  <si>
    <t>TURGUTALP TR-1/2 (DM-3/18) 45-82-M00057_D A1b_5983228</t>
  </si>
  <si>
    <t>08.07.2021 09:57:16</t>
  </si>
  <si>
    <t>08.07.2021 11:43:51</t>
  </si>
  <si>
    <t>SOMA A SANTRALİ İM/DM 45-82-A00001_HatBaşıAyırıcı_53137200 L14_53137200</t>
  </si>
  <si>
    <t>08.07.2021 09:31:21</t>
  </si>
  <si>
    <t>08.07.2021 14:02:14</t>
  </si>
  <si>
    <t>GÖKÇEN TR-5 35-29-L00543_A_56361244_56361244</t>
  </si>
  <si>
    <t>08.07.2021 12:53:00</t>
  </si>
  <si>
    <t>08.07.2021 15:23:50</t>
  </si>
  <si>
    <t>TR-5 45-74-M00005_945589017_945589017</t>
  </si>
  <si>
    <t>08.07.2021 10:53:34</t>
  </si>
  <si>
    <t>MENDERES TR-1 35-32-M00001_946412329_946412329</t>
  </si>
  <si>
    <t>08.07.2021 16:12:15</t>
  </si>
  <si>
    <t>08.07.2021 18:32:44</t>
  </si>
  <si>
    <t>Y. YAZAR SULAMA GRUBU TR 35-27-M00528_914629217_914629217</t>
  </si>
  <si>
    <t>08.07.2021 08:52:00</t>
  </si>
  <si>
    <t>08.07.2021 20:18:29</t>
  </si>
  <si>
    <t>_C_56356467_56356467</t>
  </si>
  <si>
    <t>08.07.2021 20:00:00</t>
  </si>
  <si>
    <t>08.07.2021 22:20:02</t>
  </si>
  <si>
    <t>TR-70 KADİR ÇAKIR GRB. 35-15-L00070_35-15-L00070_2365768</t>
  </si>
  <si>
    <t>08.07.2021 10:17:23</t>
  </si>
  <si>
    <t>08.07.2021 18:42:12</t>
  </si>
  <si>
    <t>EVCİLER KARAKEÇİLİ TR-2 45-77-L00410_945492996_945492996</t>
  </si>
  <si>
    <t>08.07.2021 20:28:30</t>
  </si>
  <si>
    <t>08.07.2021 21:36:00</t>
  </si>
  <si>
    <t>DM-1/TR-18 35-14-M00340_966034685_966034685</t>
  </si>
  <si>
    <t>08.07.2021 14:44:30</t>
  </si>
  <si>
    <t>08.07.2021 16:16:21</t>
  </si>
  <si>
    <t>KARAYENİCE TR-2 45-71-M01507_A_56395546_56395546</t>
  </si>
  <si>
    <t>08.07.2021 18:59:59</t>
  </si>
  <si>
    <t>08.07.2021 22:08:29</t>
  </si>
  <si>
    <t>K-3649 35-02-K03649_912885966_912885966</t>
  </si>
  <si>
    <t>08.07.2021 21:46:55</t>
  </si>
  <si>
    <t>08.07.2021 22:36:54</t>
  </si>
  <si>
    <t>ERKAN ATMACA SULAMA GRUBU 35-29-M00225_B_56360590_56360590</t>
  </si>
  <si>
    <t>08.07.2021 13:15:47</t>
  </si>
  <si>
    <t>08.07.2021 14:37:50</t>
  </si>
  <si>
    <t>KARAYAHŞİ TARIMSAL SULAMA TR-5 45-78-L00438_DIREK TIPI TRAFO HUCRESI H01_2107809</t>
  </si>
  <si>
    <t>08.07.2021 10:08:23</t>
  </si>
  <si>
    <t>08.07.2021 11:29:19</t>
  </si>
  <si>
    <t>K-806 35-07-K00806_912505246_912505246</t>
  </si>
  <si>
    <t>08.07.2021 07:13:02</t>
  </si>
  <si>
    <t>08.07.2021 09:01:19</t>
  </si>
  <si>
    <t>DEMİRCİLİ TR-2 35-19-M00212_966406543_966406543</t>
  </si>
  <si>
    <t>08.07.2021 19:14:01</t>
  </si>
  <si>
    <t>08.07.2021 22:21:00</t>
  </si>
  <si>
    <t>SÜZBEYLİ TR-1 35-28-M00421_DIREK TIPI TRAFO HUCRESI H01_2108315</t>
  </si>
  <si>
    <t>08.07.2021 11:54:00</t>
  </si>
  <si>
    <t>08.07.2021 12:44:42</t>
  </si>
  <si>
    <t>BÜKNÜŞ TR-3 45-72-L00941_C_65514202_65514202</t>
  </si>
  <si>
    <t>08.07.2021 18:06:47</t>
  </si>
  <si>
    <t>08.07.2021 21:25:48</t>
  </si>
  <si>
    <t>M-2900 35-03-M02900_35-03-M02900_73146870</t>
  </si>
  <si>
    <t>08.07.2021 10:26:00</t>
  </si>
  <si>
    <t>TR-20 35-22-M00020_B_56370098_56370098</t>
  </si>
  <si>
    <t>08.07.2021 19:30:46</t>
  </si>
  <si>
    <t>08.07.2021 19:58:05</t>
  </si>
  <si>
    <t>YENİŞEHİR TR-4 35-31-L00112_47864153_56393705_56393705</t>
  </si>
  <si>
    <t>08.07.2021 14:25:27</t>
  </si>
  <si>
    <t>08.07.2021 18:10:00</t>
  </si>
  <si>
    <t>PINARLI TR-9 35-20-M00096__72554206_72554206</t>
  </si>
  <si>
    <t>08.07.2021 12:45:55</t>
  </si>
  <si>
    <t>08.07.2021 13:34:00</t>
  </si>
  <si>
    <t>K-3314 35-09-K03314_35-09-K03314_45401219</t>
  </si>
  <si>
    <t>08.07.2021 16:28:52</t>
  </si>
  <si>
    <t>09.07.2021 00:45:04</t>
  </si>
  <si>
    <t>GÖRDES TR-32 45-75-M00032_945604418_945604418</t>
  </si>
  <si>
    <t>08.07.2021 16:53:00</t>
  </si>
  <si>
    <t>08.07.2021 19:43:18</t>
  </si>
  <si>
    <t>08.07.2021 21:56:45</t>
  </si>
  <si>
    <t>09.07.2021 06:18:33</t>
  </si>
  <si>
    <t>M-1335 KAYADİBİ KÖK 35-02-M01335_M-2625 M07_72281512</t>
  </si>
  <si>
    <t>08.07.2021 17:00:59</t>
  </si>
  <si>
    <t>08.07.2021 17:54:20</t>
  </si>
  <si>
    <t>SARIGÖL DM 45-79-M00069_ULUDERBENT FİDERİ M16_2076611</t>
  </si>
  <si>
    <t>08.07.2021 17:53:29</t>
  </si>
  <si>
    <t>08.07.2021 17:54:09</t>
  </si>
  <si>
    <t>08.07.2021 09:35:50</t>
  </si>
  <si>
    <t>08.07.2021 09:48:00</t>
  </si>
  <si>
    <t>ARSLANLAR TM 35-26-A00004_YAZIBAŞI-1 M34_2307565</t>
  </si>
  <si>
    <t>08.07.2021 07:34:13</t>
  </si>
  <si>
    <t>08.07.2021 07:50:30</t>
  </si>
  <si>
    <t>08.07.2021 02:59:15</t>
  </si>
  <si>
    <t>08.07.2021 09:31:26</t>
  </si>
  <si>
    <t>08.07.2021 19:49:04</t>
  </si>
  <si>
    <t>08.07.2021 22:15:50</t>
  </si>
  <si>
    <t>MUSTAFA İKİZ ÖZEL TR 35-30-M00660Ö_DIREK TIPI TRAFO HUCRESI H01_2110831</t>
  </si>
  <si>
    <t>08.07.2021 21:14:01</t>
  </si>
  <si>
    <t>09.07.2021 03:20:20</t>
  </si>
  <si>
    <t>SARUHANLI TR-16 45-80-M00016_956559988_956559988</t>
  </si>
  <si>
    <t>08.07.2021 16:14:00</t>
  </si>
  <si>
    <t>08.07.2021 17:16:49</t>
  </si>
  <si>
    <t>K-4323 35-04-K04323_99355801_99355801</t>
  </si>
  <si>
    <t>08.07.2021 21:52:17</t>
  </si>
  <si>
    <t>09.07.2021 00:22:43</t>
  </si>
  <si>
    <t>M-1826 35-02-M01826_913448110_913448110</t>
  </si>
  <si>
    <t>08.07.2021 09:13:22</t>
  </si>
  <si>
    <t>08.07.2021 13:06:47</t>
  </si>
  <si>
    <t>K-4732 35-07-K04732_35-07-K04732_2368981</t>
  </si>
  <si>
    <t>08.07.2021 13:45:45</t>
  </si>
  <si>
    <t>K-4136 35-07-K04136_B_56382390_56382390</t>
  </si>
  <si>
    <t>08.07.2021 13:52:00</t>
  </si>
  <si>
    <t>08.07.2021 15:51:30</t>
  </si>
  <si>
    <t>VEZİR YILDIZ SLM GRB TR 35-27-M00545_B_56355506_56355506</t>
  </si>
  <si>
    <t>08.07.2021 09:18:06</t>
  </si>
  <si>
    <t>08.07.2021 10:53:45</t>
  </si>
  <si>
    <t>KONAKLI TR-1 35-15-L00902_48652661_56370376_56370376</t>
  </si>
  <si>
    <t>08.07.2021 15:51:03</t>
  </si>
  <si>
    <t>08.07.2021 20:00:42</t>
  </si>
  <si>
    <t>M-2517 35-02-M02517_E_56367040_56367040</t>
  </si>
  <si>
    <t>08.07.2021 11:12:36</t>
  </si>
  <si>
    <t>08.07.2021 12:33:25</t>
  </si>
  <si>
    <t>K-1495 35-04-K01495_912466550_912466550</t>
  </si>
  <si>
    <t>08.07.2021 15:34:00</t>
  </si>
  <si>
    <t>08.07.2021 20:01:21</t>
  </si>
  <si>
    <t>08.07.2021 14:56:00</t>
  </si>
  <si>
    <t>08.07.2021 16:37:36</t>
  </si>
  <si>
    <t>ULUKENT DM-4/3 35-28-M00045_953382823_953382823</t>
  </si>
  <si>
    <t>08.07.2021 12:02:56</t>
  </si>
  <si>
    <t>08.07.2021 13:45:23</t>
  </si>
  <si>
    <t>K-2823 35-02-K02823_35-02-K02823_2363600</t>
  </si>
  <si>
    <t>08.07.2021 10:32:00</t>
  </si>
  <si>
    <t>KINIK TR-16 35-24-L00016_955227289_955227289</t>
  </si>
  <si>
    <t>08.07.2021 14:52:30</t>
  </si>
  <si>
    <t>08.07.2021 17:40:29</t>
  </si>
  <si>
    <t>08.07.2021 23:12:25</t>
  </si>
  <si>
    <t>09.07.2021 00:24:19</t>
  </si>
  <si>
    <t>K-1188 35-01-K01188_911304585_911304585</t>
  </si>
  <si>
    <t>08.07.2021 03:55:00</t>
  </si>
  <si>
    <t>08.07.2021 11:57:01</t>
  </si>
  <si>
    <t>DM-2/16 35-29-M00097_48376979_60982723_60982723</t>
  </si>
  <si>
    <t>08.07.2021 14:25:52</t>
  </si>
  <si>
    <t>08.07.2021 15:46:05</t>
  </si>
  <si>
    <t>ŞEHİTLİOĞLU KÖYÜ TR 45-77-M00078_A_56370126_56370126</t>
  </si>
  <si>
    <t>08.07.2021 16:49:41</t>
  </si>
  <si>
    <t>08.07.2021 18:35:10</t>
  </si>
  <si>
    <t>M-2382 35-02-M02382_99808140_99808140</t>
  </si>
  <si>
    <t>08.07.2021 21:44:55</t>
  </si>
  <si>
    <t>08.07.2021 22:44:15</t>
  </si>
  <si>
    <t>BOĞAZİÇİ İM 35-01-A00001_TR-1 K14_2047755</t>
  </si>
  <si>
    <t>08.07.2021 03:03:03</t>
  </si>
  <si>
    <t>08.07.2021 03:09:09</t>
  </si>
  <si>
    <t>DEMİRKÖPRÜ TM 45-78-A00005_HatBaşıAyırıcı_53139700 M05_53139700</t>
  </si>
  <si>
    <t>08.07.2021 07:34:47</t>
  </si>
  <si>
    <t>08.07.2021 10:23:30</t>
  </si>
  <si>
    <t>L-10 MEZARLIK YANI 35-14-L00010_HatBaşıAyırıcı_53133246 L04_53133246</t>
  </si>
  <si>
    <t>08.07.2021 12:14:32</t>
  </si>
  <si>
    <t>08.07.2021 15:13:50</t>
  </si>
  <si>
    <t>YAZIBAŞI DM-5 35-26-M00550_ASLANLAR-YAZIBAŞI1 M02_2116256</t>
  </si>
  <si>
    <t>08.07.2021 07:28:12</t>
  </si>
  <si>
    <t>08.07.2021 07:49:54</t>
  </si>
  <si>
    <t>POYRAZDAMLARI TR-3 45-78-M00574_45-78-M00574_66076336</t>
  </si>
  <si>
    <t>08.07.2021 19:58:33</t>
  </si>
  <si>
    <t>08.07.2021 20:47:55</t>
  </si>
  <si>
    <t>_C_56366796_56366796</t>
  </si>
  <si>
    <t>08.07.2021 16:27:38</t>
  </si>
  <si>
    <t>08.07.2021 19:35:50</t>
  </si>
  <si>
    <t>08.07.2021 08:37:18</t>
  </si>
  <si>
    <t>08.07.2021 09:21:34</t>
  </si>
  <si>
    <t>09.07.2021 11:10:31</t>
  </si>
  <si>
    <t>09.07.2021 12:05:09</t>
  </si>
  <si>
    <t>ÇİLEME TR-1 35-22-M00160_955267939_955267939</t>
  </si>
  <si>
    <t>09.07.2021 17:33:09</t>
  </si>
  <si>
    <t>09.07.2021 19:28:16</t>
  </si>
  <si>
    <t>09.07.2021 18:04:42</t>
  </si>
  <si>
    <t>09.07.2021 19:24:41</t>
  </si>
  <si>
    <t>HALİLBEYLİ TR-1 KÖK 35-27-M01057_HAMZABABA VE KÖYLER M04_61283942</t>
  </si>
  <si>
    <t>09.07.2021 12:02:33</t>
  </si>
  <si>
    <t>09.07.2021 12:49:20</t>
  </si>
  <si>
    <t>TR-115 35-16-L00115_D_56398112_56398112</t>
  </si>
  <si>
    <t>09.07.2021 18:20:14</t>
  </si>
  <si>
    <t>09.07.2021 19:31:21</t>
  </si>
  <si>
    <t>09.07.2021 08:51:00</t>
  </si>
  <si>
    <t>09.07.2021 09:16:37</t>
  </si>
  <si>
    <t>AZMAK TR-22 35-21-L00178_953358497_953358497</t>
  </si>
  <si>
    <t>09.07.2021 14:28:26</t>
  </si>
  <si>
    <t>09.07.2021 18:32:11</t>
  </si>
  <si>
    <t>YEŞİLOVA ÇAYIR TR-2 35-20-L00127_6869983_56378168_56378168</t>
  </si>
  <si>
    <t>09.07.2021 13:55:20</t>
  </si>
  <si>
    <t>09.07.2021 16:03:19</t>
  </si>
  <si>
    <t>YAYAKENT DM 35-24-M00209_IŞIKLAR M02_72093613</t>
  </si>
  <si>
    <t>09.07.2021 09:12:00</t>
  </si>
  <si>
    <t>09.07.2021 09:36:26</t>
  </si>
  <si>
    <t>POYRAZDAMLARI TR-11 45-78-M00576_HatBaşıAyırıcı_53139061 M05_53139061</t>
  </si>
  <si>
    <t>09.07.2021 11:00:09</t>
  </si>
  <si>
    <t>09.07.2021 11:53:48</t>
  </si>
  <si>
    <t>DM-2/6 35-26-M00812_TR-1 M03_2125654</t>
  </si>
  <si>
    <t>09.07.2021 12:46:24</t>
  </si>
  <si>
    <t>09.07.2021 12:49:29</t>
  </si>
  <si>
    <t>HİSAR TR-2 35-31-L00119_35-31-L00119_2351273</t>
  </si>
  <si>
    <t>09.07.2021 21:19:36</t>
  </si>
  <si>
    <t>09.07.2021 22:04:54</t>
  </si>
  <si>
    <t>TR-93 35-26-M00093_954980703_954980703</t>
  </si>
  <si>
    <t>09.07.2021 19:16:18</t>
  </si>
  <si>
    <t>09.07.2021 22:05:02</t>
  </si>
  <si>
    <t>VİLLAKENT TR-1 35-28-M00391_VİLLAKENT DM M03_66513861</t>
  </si>
  <si>
    <t>09.07.2021 10:06:24</t>
  </si>
  <si>
    <t>09.07.2021 11:04:26</t>
  </si>
  <si>
    <t>L-189 TERBAY 35-18-L00189_950442386_950442386</t>
  </si>
  <si>
    <t>09.07.2021 14:38:12</t>
  </si>
  <si>
    <t>09.07.2021 17:47:14</t>
  </si>
  <si>
    <t>GÜMÜLDÜR M-32 35-25-M00032_A_56357868_56357868</t>
  </si>
  <si>
    <t>09.07.2021 16:12:49</t>
  </si>
  <si>
    <t>09.07.2021 17:36:18</t>
  </si>
  <si>
    <t>PAYAMLI M-27 (SAKIZAĞACI KÖK) 35-25-M00188_HatBaşıAyırıcı_53133046 M02_53133046</t>
  </si>
  <si>
    <t>09.07.2021 13:06:10</t>
  </si>
  <si>
    <t>09.07.2021 17:06:35</t>
  </si>
  <si>
    <t>L-83 35-14-L00083_956643290_956643290</t>
  </si>
  <si>
    <t>09.07.2021 20:19:35</t>
  </si>
  <si>
    <t>10.07.2021 00:09:57</t>
  </si>
  <si>
    <t>09.07.2021 13:57:48</t>
  </si>
  <si>
    <t>09.07.2021 15:43:43</t>
  </si>
  <si>
    <t>ÇINARDİBİ TR-5 35-20-M00072_35-20-M00072_41895747</t>
  </si>
  <si>
    <t>09.07.2021 21:56:55</t>
  </si>
  <si>
    <t>09.07.2021 22:14:34</t>
  </si>
  <si>
    <t>TR-17 45-77-L00017_TR-21 L01_2107677</t>
  </si>
  <si>
    <t>09.07.2021 11:24:28</t>
  </si>
  <si>
    <t>09.07.2021 13:34:38</t>
  </si>
  <si>
    <t>IRLAMAZ KÖK 45-83-L00153_IRLAMAZ L03_72158563</t>
  </si>
  <si>
    <t>09.07.2021 09:34:27</t>
  </si>
  <si>
    <t>09.07.2021 10:16:00</t>
  </si>
  <si>
    <t>EROĞLU TR-4 45-72-L00931__72373555_72373555</t>
  </si>
  <si>
    <t>09.07.2021 07:26:08</t>
  </si>
  <si>
    <t>09.07.2021 11:58:07</t>
  </si>
  <si>
    <t>09.07.2021 10:26:39</t>
  </si>
  <si>
    <t>09.07.2021 11:57:11</t>
  </si>
  <si>
    <t>DEMİRTAŞ KÖK 35-30-M00149_DELİKTAŞ M05_72078603</t>
  </si>
  <si>
    <t>09.07.2021 12:14:15</t>
  </si>
  <si>
    <t>09.07.2021 13:20:24</t>
  </si>
  <si>
    <t>K-4357 35-02-K04357_910039037_910039037</t>
  </si>
  <si>
    <t>09.07.2021 14:32:00</t>
  </si>
  <si>
    <t>09.07.2021 21:50:09</t>
  </si>
  <si>
    <t>TR-55 35-27-M00055_98895985_98895985</t>
  </si>
  <si>
    <t>09.07.2021 22:41:50</t>
  </si>
  <si>
    <t>09.07.2021 23:44:47</t>
  </si>
  <si>
    <t>TR-2/103 45-83-L00103_955145528_955145528</t>
  </si>
  <si>
    <t>09.07.2021 10:48:58</t>
  </si>
  <si>
    <t>09.07.2021 12:22:41</t>
  </si>
  <si>
    <t>TEPECİK KÖPRÜ DM 35-14-M00332_TAŞKENT DM-1 (DOĞANBEY-1 H.H. 477 SOL DEVRE) M15_49833960</t>
  </si>
  <si>
    <t>09.07.2021 09:06:49</t>
  </si>
  <si>
    <t>09.07.2021 17:16:17</t>
  </si>
  <si>
    <t>RAHMİYE-2 SULAMA TR-12 45-72-M00376_45-72-M00376_2362701</t>
  </si>
  <si>
    <t>09.07.2021 11:46:00</t>
  </si>
  <si>
    <t>09.07.2021 14:13:58</t>
  </si>
  <si>
    <t>DELİKTAŞ TR-1 35-30-M00155_DIREK TIPI TRAFO HUCRESI H01_2039248</t>
  </si>
  <si>
    <t>09.07.2021 19:36:50</t>
  </si>
  <si>
    <t>10.07.2021 02:45:08</t>
  </si>
  <si>
    <t>09.07.2021 09:33:35</t>
  </si>
  <si>
    <t>09.07.2021 17:45:53</t>
  </si>
  <si>
    <t>L-200 35-18-L00200_F F01b_79361410</t>
  </si>
  <si>
    <t>09.07.2021 10:10:20</t>
  </si>
  <si>
    <t>09.07.2021 15:33:16</t>
  </si>
  <si>
    <t>ILIPINAR TR-4 35-23-M00084_A_56356400_56356400</t>
  </si>
  <si>
    <t>09.07.2021 05:16:33</t>
  </si>
  <si>
    <t>09.07.2021 10:52:57</t>
  </si>
  <si>
    <t>BAYINDIR İM 35-20-A00001_GENCER L14_2058769</t>
  </si>
  <si>
    <t>09.07.2021 10:08:19</t>
  </si>
  <si>
    <t>09.07.2021 11:22:55</t>
  </si>
  <si>
    <t>BOZYAKA TM 35-01-A00007_BOZYAKA-4 K16_2314205</t>
  </si>
  <si>
    <t>09.07.2021 21:24:35</t>
  </si>
  <si>
    <t>09.07.2021 22:14:20</t>
  </si>
  <si>
    <t>09.07.2021 05:44:49</t>
  </si>
  <si>
    <t>09.07.2021 06:57:00</t>
  </si>
  <si>
    <t>SELENDİ TR-7 SANAYİ 45-81-M00007_B_56389187_56389187</t>
  </si>
  <si>
    <t>09.07.2021 20:10:27</t>
  </si>
  <si>
    <t>09.07.2021 22:01:23</t>
  </si>
  <si>
    <t>09.07.2021 14:11:09</t>
  </si>
  <si>
    <t>09.07.2021 14:13:25</t>
  </si>
  <si>
    <t>KEMERDAMLARI ORHANİYE MAH.TR-1 45-78-L00661_DIREK TIPI TRAFO HUCRESI H01_2112768</t>
  </si>
  <si>
    <t>09.07.2021 16:51:11</t>
  </si>
  <si>
    <t>09.07.2021 19:34:47</t>
  </si>
  <si>
    <t>PAYAMLI M-1 KÖK 35-25-M00175_DONANIMLI YEDEK M16_72057731</t>
  </si>
  <si>
    <t>09.07.2021 14:35:59</t>
  </si>
  <si>
    <t>09.07.2021 15:31:09</t>
  </si>
  <si>
    <t>ÇATALKAYA KÖYÜ TR-2 35-21-L00172_C_56379187_56379187</t>
  </si>
  <si>
    <t>09.07.2021 12:20:04</t>
  </si>
  <si>
    <t>09.07.2021 14:17:00</t>
  </si>
  <si>
    <t>09.07.2021 09:07:44</t>
  </si>
  <si>
    <t>09.07.2021 10:08:41</t>
  </si>
  <si>
    <t>PAYAMLI M-23 35-25-M00190_956644917_956644917</t>
  </si>
  <si>
    <t>09.07.2021 17:04:17</t>
  </si>
  <si>
    <t>09.07.2021 20:12:11</t>
  </si>
  <si>
    <t>DM-1/TR-15 35-13-M00029_TR-24 M02_66202385</t>
  </si>
  <si>
    <t>09.07.2021 20:51:06</t>
  </si>
  <si>
    <t>09.07.2021 21:05:19</t>
  </si>
  <si>
    <t>M-2462 35-02-M02462_913211006_913211006</t>
  </si>
  <si>
    <t>09.07.2021 09:53:17</t>
  </si>
  <si>
    <t>09.07.2021 12:22:09</t>
  </si>
  <si>
    <t>TR-8 BOZAVLU 35-19-L00008_956694378_956694378</t>
  </si>
  <si>
    <t>09.07.2021 15:55:41</t>
  </si>
  <si>
    <t>09.07.2021 17:09:15</t>
  </si>
  <si>
    <t>ÇINARLIKUYU KÖK 45-71-M00188_ÇINARLIKUYU TR-1 M02_72248777</t>
  </si>
  <si>
    <t>09.07.2021 14:53:22</t>
  </si>
  <si>
    <t>09.07.2021 16:00:34</t>
  </si>
  <si>
    <t>ÇAYLI TR-2 35-15-L00189_950390871_950390871</t>
  </si>
  <si>
    <t>09.07.2021 12:21:27</t>
  </si>
  <si>
    <t>09.07.2021 18:12:29</t>
  </si>
  <si>
    <t>BAHADIRLAR TR-3 45-79-M00124_45-79-M00124_2366289</t>
  </si>
  <si>
    <t>09.07.2021 00:55:27</t>
  </si>
  <si>
    <t>09.07.2021 02:16:48</t>
  </si>
  <si>
    <t>DEĞİRMENDERE DM 35-22-M00085_ÇİLEME-MALTA-SANCAKLI M08_50066611</t>
  </si>
  <si>
    <t>09.07.2021 19:35:00</t>
  </si>
  <si>
    <t>09.07.2021 19:50:00</t>
  </si>
  <si>
    <t>09.07.2021 04:01:00</t>
  </si>
  <si>
    <t>09.07.2021 04:57:37</t>
  </si>
  <si>
    <t>09.07.2021 20:01:49</t>
  </si>
  <si>
    <t>09.07.2021 21:21:54</t>
  </si>
  <si>
    <t>09.07.2021 07:00:46</t>
  </si>
  <si>
    <t>09.07.2021 07:16:53</t>
  </si>
  <si>
    <t>K-2940 35-04-K02940_966542422_966542422</t>
  </si>
  <si>
    <t>09.07.2021 12:35:57</t>
  </si>
  <si>
    <t>09.07.2021 17:01:37</t>
  </si>
  <si>
    <t>L-197 (AYAYORGİ-2) 35-18-L00197_950086495_950086495</t>
  </si>
  <si>
    <t>09.07.2021 16:27:23</t>
  </si>
  <si>
    <t>09.07.2021 18:12:58</t>
  </si>
  <si>
    <t>TR-17 35-27-M00017_912508885_912508885</t>
  </si>
  <si>
    <t>09.07.2021 08:27:27</t>
  </si>
  <si>
    <t>09.07.2021 14:10:43</t>
  </si>
  <si>
    <t>K-426 35-07-K00426_A a1b_5830870</t>
  </si>
  <si>
    <t>09.07.2021 18:52:58</t>
  </si>
  <si>
    <t>09.07.2021 19:15:13</t>
  </si>
  <si>
    <t>09.07.2021 16:40:10</t>
  </si>
  <si>
    <t>09.07.2021 17:37:49</t>
  </si>
  <si>
    <t>TR-135 35-16-L00135_47584408_60982134_60982134</t>
  </si>
  <si>
    <t>09.07.2021 11:02:26</t>
  </si>
  <si>
    <t>09.07.2021 17:40:30</t>
  </si>
  <si>
    <t>DEMİRCİLİ TR-1 35-15-L00390_35-15-L00390_61262473</t>
  </si>
  <si>
    <t>09.07.2021 18:28:05</t>
  </si>
  <si>
    <t>09.07.2021 22:41:51</t>
  </si>
  <si>
    <t>Y. YAZAR SULAMA GRUBU TR 35-27-M00528_914629100_914629100</t>
  </si>
  <si>
    <t>09.07.2021 23:03:07</t>
  </si>
  <si>
    <t>10.07.2021 00:12:04</t>
  </si>
  <si>
    <t>TR-1-6/1 YAĞCI KAVAĞI 35-20-L00033_BAYINDIR İM L01_66512520</t>
  </si>
  <si>
    <t>09.07.2021 06:00:39</t>
  </si>
  <si>
    <t>09.07.2021 06:33:14</t>
  </si>
  <si>
    <t>IŞIKLAR TM 35-02-A00006_KARAYOLLARI M25_2308414</t>
  </si>
  <si>
    <t>09.07.2021 14:16:34</t>
  </si>
  <si>
    <t>09.07.2021 14:58:31</t>
  </si>
  <si>
    <t>TR-97 ERENLER 35-26-M00097_5681270_60982688_60982688</t>
  </si>
  <si>
    <t>09.07.2021 14:11:41</t>
  </si>
  <si>
    <t>09.07.2021 16:11:26</t>
  </si>
  <si>
    <t>SARUHANLI TR-17 45-80-M00017_956560157_956560157</t>
  </si>
  <si>
    <t>09.07.2021 17:50:26</t>
  </si>
  <si>
    <t>09.07.2021 18:53:37</t>
  </si>
  <si>
    <t>ÇUKURALTI M-42 (ÖZKENT-2) 35-25-M00081_955268119_955268119</t>
  </si>
  <si>
    <t>09.07.2021 17:58:56</t>
  </si>
  <si>
    <t>09.07.2021 18:36:10</t>
  </si>
  <si>
    <t>09.07.2021 08:10:04</t>
  </si>
  <si>
    <t>09.07.2021 08:58:53</t>
  </si>
  <si>
    <t>AYVACIK TR-2 35-28-M00812_965871001_965871001</t>
  </si>
  <si>
    <t>09.07.2021 17:27:13</t>
  </si>
  <si>
    <t>09.07.2021 20:11:15</t>
  </si>
  <si>
    <t>KALE KÖY TR-1 45-71-M01658_43197764_56395516_56395516</t>
  </si>
  <si>
    <t>09.07.2021 21:08:00</t>
  </si>
  <si>
    <t>09.07.2021 23:41:00</t>
  </si>
  <si>
    <t>YASEMİN DM 35-19-M00002_956688567_956688567</t>
  </si>
  <si>
    <t>09.07.2021 16:56:55</t>
  </si>
  <si>
    <t>09.07.2021 18:47:30</t>
  </si>
  <si>
    <t>BAĞARASI TR-8 35-23-M00177_DIREK TIPI TRAFO HUCRESI H01_2057830</t>
  </si>
  <si>
    <t>09.07.2021 08:46:03</t>
  </si>
  <si>
    <t>09.07.2021 12:25:34</t>
  </si>
  <si>
    <t>MAVİ KÖŞE TR-1 KÖK 35-17-M00224_ŞAKRAN GİRİŞ M05_66294342</t>
  </si>
  <si>
    <t>09.07.2021 18:25:15</t>
  </si>
  <si>
    <t>09.07.2021 18:37:52</t>
  </si>
  <si>
    <t>YAYILGAN TR-3 35-16-M00254_DIREK TIPI TRAFO HUCRESI H01_2042675</t>
  </si>
  <si>
    <t>09.07.2021 10:35:31</t>
  </si>
  <si>
    <t>09.07.2021 12:12:00</t>
  </si>
  <si>
    <t>KARABULU KÖK 35-31-L00227_HatBaşıAyırıcı_66319059 L03_66319059</t>
  </si>
  <si>
    <t>09.07.2021 07:26:50</t>
  </si>
  <si>
    <t>09.07.2021 09:55:50</t>
  </si>
  <si>
    <t>09.07.2021 19:46:19</t>
  </si>
  <si>
    <t>09.07.2021 21:19:44</t>
  </si>
  <si>
    <t>DÜNDARLI TR-2 35-24-M00203_965674776_965674776</t>
  </si>
  <si>
    <t>09.07.2021 13:19:12</t>
  </si>
  <si>
    <t>09.07.2021 16:12:39</t>
  </si>
  <si>
    <t>YAYAKENT DM 35-24-M00209_IŞIKLAR M02_72093560</t>
  </si>
  <si>
    <t>09.07.2021 12:10:24</t>
  </si>
  <si>
    <t>09.07.2021 12:38:26</t>
  </si>
  <si>
    <t>DM-2/4 35-26-M00826_DM-2 M01_65896728</t>
  </si>
  <si>
    <t>09.07.2021 09:36:36</t>
  </si>
  <si>
    <t>09.07.2021 12:52:22</t>
  </si>
  <si>
    <t>MESCİTLİ TR-3 35-15-L00097_B_56362198_56362198</t>
  </si>
  <si>
    <t>09.07.2021 15:02:00</t>
  </si>
  <si>
    <t>09.07.2021 15:19:17</t>
  </si>
  <si>
    <t>09.07.2021 09:19:37</t>
  </si>
  <si>
    <t>09.07.2021 09:40:23</t>
  </si>
  <si>
    <t>DEMİRCİLİ TR-2 35-19-M00212_35-19-M00212_2349497</t>
  </si>
  <si>
    <t>09.07.2021 16:00:03</t>
  </si>
  <si>
    <t>09.07.2021 18:33:54</t>
  </si>
  <si>
    <t>YENİKÖY TR-4 45-71-M00125_YENİKÖY TR-3 M03_72244248</t>
  </si>
  <si>
    <t>09.07.2021 18:27:25</t>
  </si>
  <si>
    <t>09.07.2021 20:14:18</t>
  </si>
  <si>
    <t>KESİKKÖY DM 35-28-M00309_KESİKKÖY-1 (MENEMEN İM) M11_2302937</t>
  </si>
  <si>
    <t>09.07.2021 10:52:00</t>
  </si>
  <si>
    <t>09.07.2021 11:26:00</t>
  </si>
  <si>
    <t>K-558 35-01-K00558_TRAFO K02_2047817</t>
  </si>
  <si>
    <t>09.07.2021 18:02:35</t>
  </si>
  <si>
    <t>09.07.2021 18:09:34</t>
  </si>
  <si>
    <t>09.07.2021 14:32:49</t>
  </si>
  <si>
    <t>09.07.2021 15:49:20</t>
  </si>
  <si>
    <t>KARAKURT TR-2 45-76-M00090_955252325_955252325</t>
  </si>
  <si>
    <t>09.07.2021 07:56:24</t>
  </si>
  <si>
    <t>09.07.2021 15:04:33</t>
  </si>
  <si>
    <t>TR-59 35-16-L00059_A_56398461_56398461</t>
  </si>
  <si>
    <t>09.07.2021 06:40:32</t>
  </si>
  <si>
    <t>09.07.2021 07:16:13</t>
  </si>
  <si>
    <t>TİRE İM-DM-1 35-29-A00001_BOYNUYOĞUN L04_2059646</t>
  </si>
  <si>
    <t>09.07.2021 17:25:57</t>
  </si>
  <si>
    <t>09.07.2021 18:06:57</t>
  </si>
  <si>
    <t>HALİLAĞALAR TR-1 35-16-M00088_D_56399019_56399019</t>
  </si>
  <si>
    <t>09.07.2021 16:51:26</t>
  </si>
  <si>
    <t>09.07.2021 23:20:55</t>
  </si>
  <si>
    <t>L-427 35-18-L00427_962699799_962699799</t>
  </si>
  <si>
    <t>09.07.2021 10:45:06</t>
  </si>
  <si>
    <t>09.07.2021 13:04:52</t>
  </si>
  <si>
    <t>M-1995 35-09-M01995_C F01b_5968065</t>
  </si>
  <si>
    <t>09.07.2021 11:22:31</t>
  </si>
  <si>
    <t>09.07.2021 18:29:03</t>
  </si>
  <si>
    <t>09.07.2021 16:17:57</t>
  </si>
  <si>
    <t>09.07.2021 17:10:39</t>
  </si>
  <si>
    <t>KARAVELİLER TR-1 KÖK 35-20-L00137_KIZILCAOVA L03_2328879</t>
  </si>
  <si>
    <t>09.07.2021 10:32:55</t>
  </si>
  <si>
    <t>09.07.2021 11:04:24</t>
  </si>
  <si>
    <t>BOSTANCI TR-1 45-76-L00025_A_56388523_56388523</t>
  </si>
  <si>
    <t>09.07.2021 19:18:45</t>
  </si>
  <si>
    <t>10.07.2021 01:36:39</t>
  </si>
  <si>
    <t>ÇAĞLAYAN SİTESİ TR 45-82-M00269_45-82-M00269_2375962</t>
  </si>
  <si>
    <t>09.07.2021 09:01:19</t>
  </si>
  <si>
    <t>09.07.2021 12:39:53</t>
  </si>
  <si>
    <t>KAVAKLIDERE TR-12 45-73-M00145_TR-13 M02_2317694</t>
  </si>
  <si>
    <t>09.07.2021 07:22:19</t>
  </si>
  <si>
    <t>09.07.2021 08:59:40</t>
  </si>
  <si>
    <t>L-110 BEYLER KÖYÜ 35-14-L00110_A_56357808_56357808</t>
  </si>
  <si>
    <t>09.07.2021 21:05:33</t>
  </si>
  <si>
    <t>09.07.2021 23:16:29</t>
  </si>
  <si>
    <t>KUŞÇULAR TR-9 35-19-M00221_6181307_56355638_56355638</t>
  </si>
  <si>
    <t>09.07.2021 21:44:49</t>
  </si>
  <si>
    <t>09.07.2021 23:06:26</t>
  </si>
  <si>
    <t>PAYAMLI M-27 (SAKIZAĞACI KÖK) 35-25-M00188_M-26/M-28/DERYA SİTESİ M02_72070650</t>
  </si>
  <si>
    <t>09.07.2021 11:28:18</t>
  </si>
  <si>
    <t>09.07.2021 12:45:01</t>
  </si>
  <si>
    <t>ILIPINAR TR-4 35-23-M00084_A_60983086_60983086</t>
  </si>
  <si>
    <t>09.07.2021 08:16:46</t>
  </si>
  <si>
    <t>09.07.2021 10:56:34</t>
  </si>
  <si>
    <t>K-1304 35-08-K01304_97618217_97618217</t>
  </si>
  <si>
    <t>09.07.2021 08:28:54</t>
  </si>
  <si>
    <t>09.07.2021 10:12:13</t>
  </si>
  <si>
    <t>ÖREN TR-4 35-27-L00219_914633377_914633377</t>
  </si>
  <si>
    <t>09.07.2021 16:03:58</t>
  </si>
  <si>
    <t>09.07.2021 17:33:11</t>
  </si>
  <si>
    <t>KAYALIOĞLU TR-8 45-72-L00073_A_56394623_56394623</t>
  </si>
  <si>
    <t>09.07.2021 17:32:43</t>
  </si>
  <si>
    <t>09.07.2021 19:51:33</t>
  </si>
  <si>
    <t>L-184 35-18-L00184_950437170_950437170</t>
  </si>
  <si>
    <t>09.07.2021 11:45:57</t>
  </si>
  <si>
    <t>09.07.2021 17:22:41</t>
  </si>
  <si>
    <t>09.07.2021 08:56:25</t>
  </si>
  <si>
    <t>09.07.2021 11:02:44</t>
  </si>
  <si>
    <t>PAYAMLI M-7 35-25-M00179_35-25-M00179_72068229</t>
  </si>
  <si>
    <t>09.07.2021 19:41:40</t>
  </si>
  <si>
    <t>09.07.2021 20:14:47</t>
  </si>
  <si>
    <t>ÇAYIRLI KARŞIYAKA TR-3 35-29-L00164_A_72404236_72404236</t>
  </si>
  <si>
    <t>09.07.2021 18:58:14</t>
  </si>
  <si>
    <t>09.07.2021 19:36:41</t>
  </si>
  <si>
    <t>BALLICA İM 45-72-A00005_HAMİDİYE L07_2095866</t>
  </si>
  <si>
    <t>09.07.2021 15:11:15</t>
  </si>
  <si>
    <t>09.07.2021 15:11:49</t>
  </si>
  <si>
    <t>K-2589 35-02-K02589_B_56368158_56368158</t>
  </si>
  <si>
    <t>09.07.2021 12:36:42</t>
  </si>
  <si>
    <t>09.07.2021 13:21:32</t>
  </si>
  <si>
    <t>KIZILCAOVA TR-1 35-20-L00167_35-20-L00167_2368018</t>
  </si>
  <si>
    <t>09.07.2021 08:06:21</t>
  </si>
  <si>
    <t>09.07.2021 10:55:00</t>
  </si>
  <si>
    <t>UZUNKÖY TR-1 35-31-L00144_35-31-L00144_72255937</t>
  </si>
  <si>
    <t>09.07.2021 15:43:34</t>
  </si>
  <si>
    <t>09.07.2021 19:10:41</t>
  </si>
  <si>
    <t>EROĞLU TR-2 45-72-L00370_45-72-L00370_2374961</t>
  </si>
  <si>
    <t>09.07.2021 16:04:37</t>
  </si>
  <si>
    <t>09.07.2021 20:39:09</t>
  </si>
  <si>
    <t>09.07.2021 01:48:38</t>
  </si>
  <si>
    <t>09.07.2021 02:45:20</t>
  </si>
  <si>
    <t>TR-45 35-16-L00045_47569374_56352665_56352665</t>
  </si>
  <si>
    <t>09.07.2021 15:11:05</t>
  </si>
  <si>
    <t>09.07.2021 17:04:06</t>
  </si>
  <si>
    <t>L-293 YENİ MECİDİYE 35-18-L00293_950449138_950449138</t>
  </si>
  <si>
    <t>09.07.2021 09:32:10</t>
  </si>
  <si>
    <t>09.07.2021 15:16:29</t>
  </si>
  <si>
    <t>K-1037 35-01-K01037_B 1B_5861525</t>
  </si>
  <si>
    <t>09.07.2021 19:28:09</t>
  </si>
  <si>
    <t>09.07.2021 20:47:54</t>
  </si>
  <si>
    <t>09.07.2021 09:10:46</t>
  </si>
  <si>
    <t>09.07.2021 17:15:00</t>
  </si>
  <si>
    <t>TR-2/12 45-72-L01016_TR-2/15 TR-2/16 L04_79524921</t>
  </si>
  <si>
    <t>09.07.2021 18:06:55</t>
  </si>
  <si>
    <t>09.07.2021 19:29:53</t>
  </si>
  <si>
    <t>09.07.2021 20:37:17</t>
  </si>
  <si>
    <t>09.07.2021 23:55:41</t>
  </si>
  <si>
    <t>09.07.2021 12:20:39</t>
  </si>
  <si>
    <t>09.07.2021 12:21:24</t>
  </si>
  <si>
    <t>TR-109 ZEYTİNALANI 35-19-L00109_956668556_956668556</t>
  </si>
  <si>
    <t>09.07.2021 14:21:13</t>
  </si>
  <si>
    <t>09.07.2021 17:54:53</t>
  </si>
  <si>
    <t>09.07.2021 07:15:25</t>
  </si>
  <si>
    <t>09.07.2021 07:48:29</t>
  </si>
  <si>
    <t>M-2189 KARAAĞAÇ TR-2 35-03-M02189_B_56397542_56397542</t>
  </si>
  <si>
    <t>09.07.2021 21:07:11</t>
  </si>
  <si>
    <t>10.07.2021 00:41:33</t>
  </si>
  <si>
    <t>BENLİELİ TR-1 45-75-M00162_B_56362366_56362366</t>
  </si>
  <si>
    <t>09.07.2021 13:50:25</t>
  </si>
  <si>
    <t>09.07.2021 15:36:53</t>
  </si>
  <si>
    <t>TR-18 35-26-M00018__60982521_60982521</t>
  </si>
  <si>
    <t>09.07.2021 21:50:52</t>
  </si>
  <si>
    <t>09.07.2021 22:53:20</t>
  </si>
  <si>
    <t>M-1574 35-01-M01574_911825358_911825358</t>
  </si>
  <si>
    <t>09.07.2021 09:57:04</t>
  </si>
  <si>
    <t>09.07.2021 11:52:42</t>
  </si>
  <si>
    <t>ERGENEKON TR-3 45-83-L00140__73215841_73215841</t>
  </si>
  <si>
    <t>09.07.2021 10:23:54</t>
  </si>
  <si>
    <t>09.07.2021 11:12:04</t>
  </si>
  <si>
    <t>TAYLAN SAVRAN SULAMA GRUBU 35-29-M00307_DIREK TIPI TRAFO HUCRESI H01_2095981</t>
  </si>
  <si>
    <t>09.07.2021 08:17:37</t>
  </si>
  <si>
    <t>09.07.2021 09:12:53</t>
  </si>
  <si>
    <t>ÇINARDİBİ TR-5 35-20-M00072_955208271_955208271</t>
  </si>
  <si>
    <t>09.07.2021 20:10:20</t>
  </si>
  <si>
    <t>09.07.2021 22:09:37</t>
  </si>
  <si>
    <t>SUDELİĞİ KÖK 45-72-L00111_DİNGİLLER ÇIKIŞI L03_66544615</t>
  </si>
  <si>
    <t>09.07.2021 11:09:59</t>
  </si>
  <si>
    <t>09.07.2021 11:16:00</t>
  </si>
  <si>
    <t>MENEMEN TR-38 35-28-L00038_953375217_953375217</t>
  </si>
  <si>
    <t>09.07.2021 17:33:04</t>
  </si>
  <si>
    <t>09.07.2021 18:44:08</t>
  </si>
  <si>
    <t>09.07.2021 14:35:15</t>
  </si>
  <si>
    <t>09.07.2021 16:36:49</t>
  </si>
  <si>
    <t>L-293 YENİ MECİDİYE 35-18-L00293_950448421_950448421</t>
  </si>
  <si>
    <t>09.07.2021 09:22:59</t>
  </si>
  <si>
    <t>SİLEDİK TR-1 45-76-L00152_DIREK TIPI TRAFO HUCRESI H01_2093097</t>
  </si>
  <si>
    <t>09.07.2021 12:24:36</t>
  </si>
  <si>
    <t>09.07.2021 15:45:28</t>
  </si>
  <si>
    <t>POYRAZDAMLARI TR-11 45-78-M00576_HatBaşıAyırıcı_53138956 M05_53138956</t>
  </si>
  <si>
    <t>09.07.2021 09:06:09</t>
  </si>
  <si>
    <t>09.07.2021 10:07:25</t>
  </si>
  <si>
    <t>BAĞARASI TR-11 35-23-M00180_950415790_950415790</t>
  </si>
  <si>
    <t>09.07.2021 19:20:15</t>
  </si>
  <si>
    <t>09.07.2021 20:56:53</t>
  </si>
  <si>
    <t>ZAĞNOS TR-1 35-16-M00143_47445966_56399331_56399331</t>
  </si>
  <si>
    <t>09.07.2021 16:28:44</t>
  </si>
  <si>
    <t>09.07.2021 20:08:50</t>
  </si>
  <si>
    <t>TR-9 ( EŞREF ATMACA SULAMA GRUBU ) 35-27-M00009_35-27-M00009_2374162</t>
  </si>
  <si>
    <t>09.07.2021 19:02:46</t>
  </si>
  <si>
    <t>09.07.2021 21:56:33</t>
  </si>
  <si>
    <t>YENİFOÇA TR-7 35-23-M00007_950417448_950417448</t>
  </si>
  <si>
    <t>09.07.2021 17:52:36</t>
  </si>
  <si>
    <t>09.07.2021 19:21:08</t>
  </si>
  <si>
    <t>09.07.2021 10:24:57</t>
  </si>
  <si>
    <t>09.07.2021 15:43:00</t>
  </si>
  <si>
    <t>09.07.2021 16:28:45</t>
  </si>
  <si>
    <t>09.07.2021 22:54:46</t>
  </si>
  <si>
    <t>M-182 PEHLİVANOĞLU ÖZEL 35-03-M00619Ö_DIREK TIPI TRAFO HUCRESI H01_2126000</t>
  </si>
  <si>
    <t>09.07.2021 20:49:00</t>
  </si>
  <si>
    <t>09.07.2021 21:19:41</t>
  </si>
  <si>
    <t>YENİFOÇA TR-7 35-23-M00007_B_56399900_56399900</t>
  </si>
  <si>
    <t>09.07.2021 14:33:00</t>
  </si>
  <si>
    <t>09.07.2021 15:56:48</t>
  </si>
  <si>
    <t>M-30 35-02-M00030_M-454 M08_2121890</t>
  </si>
  <si>
    <t>09.07.2021 09:15:00</t>
  </si>
  <si>
    <t>09.07.2021 09:22:47</t>
  </si>
  <si>
    <t>YENİKÖY KAHVELERİ KÜSKÜT YOLU TR-2 35-15-L00381_A_56406701_56406701</t>
  </si>
  <si>
    <t>09.07.2021 15:13:59</t>
  </si>
  <si>
    <t>09.07.2021 18:36:50</t>
  </si>
  <si>
    <t>ÇUKURALAN TR-1 35-30-L00138_35-30-L00138_2356464</t>
  </si>
  <si>
    <t>09.07.2021 23:52:22</t>
  </si>
  <si>
    <t>10.07.2021 05:44:56</t>
  </si>
  <si>
    <t>09.07.2021 11:34:10</t>
  </si>
  <si>
    <t>09.07.2021 14:11:33</t>
  </si>
  <si>
    <t>K-235 35-01-K00235_910643588_910643588</t>
  </si>
  <si>
    <t>09.07.2021 11:04:17</t>
  </si>
  <si>
    <t>09.07.2021 12:33:33</t>
  </si>
  <si>
    <t>BERGAMA TM 35-16-A00004_KOZAK M10_2314066</t>
  </si>
  <si>
    <t>09.07.2021 10:10:09</t>
  </si>
  <si>
    <t>09.07.2021 18:16:35</t>
  </si>
  <si>
    <t>09.07.2021 09:55:34</t>
  </si>
  <si>
    <t>09.07.2021 10:50:31</t>
  </si>
  <si>
    <t>09.07.2021 05:25:50</t>
  </si>
  <si>
    <t>09.07.2021 06:12:23</t>
  </si>
  <si>
    <t>09.07.2021 21:07:06</t>
  </si>
  <si>
    <t>10.07.2021 00:13:13</t>
  </si>
  <si>
    <t>HACIVELİLER KÖK 45-85-L00035_HACIVELİLER KÖY L02_2321298</t>
  </si>
  <si>
    <t>09.07.2021 08:20:36</t>
  </si>
  <si>
    <t>09.07.2021 10:24:35</t>
  </si>
  <si>
    <t>TR-1-2/2 35-20-L00008_ZEYTİNLİK (TM-1-2/5) L01_66513053</t>
  </si>
  <si>
    <t>09.07.2021 09:23:12</t>
  </si>
  <si>
    <t>09.07.2021 10:09:11</t>
  </si>
  <si>
    <t>TR-70 35-30-L00070_A_60985057_60985057</t>
  </si>
  <si>
    <t>09.07.2021 20:18:08</t>
  </si>
  <si>
    <t>10.07.2021 00:51:45</t>
  </si>
  <si>
    <t>KARABULU KÖK 35-31-L00227_HALİLLER YENİ (SIRIMLI) L03_2119137</t>
  </si>
  <si>
    <t>09.07.2021 09:44:25</t>
  </si>
  <si>
    <t>09.07.2021 10:04:11</t>
  </si>
  <si>
    <t>09.07.2021 05:47:00</t>
  </si>
  <si>
    <t>09.07.2021 06:09:00</t>
  </si>
  <si>
    <t>09.07.2021 13:32:37</t>
  </si>
  <si>
    <t>09.07.2021 15:58:47</t>
  </si>
  <si>
    <t>KABAKUM KÖK-9 35-30-L00126_DİKİLİ İM 15,8 (KABAKUM FİDERİ ) L01_72067080</t>
  </si>
  <si>
    <t>09.07.2021 21:06:50</t>
  </si>
  <si>
    <t>09.07.2021 21:13:30</t>
  </si>
  <si>
    <t>MENEMEN İM 35-28-A00001_ULUCAK-2 M14_2053670</t>
  </si>
  <si>
    <t>09.07.2021 14:36:15</t>
  </si>
  <si>
    <t>09.07.2021 14:37:05</t>
  </si>
  <si>
    <t>K-1789 35-07-K01789_35-07-K01789_2350873</t>
  </si>
  <si>
    <t>09.07.2021 17:00:00</t>
  </si>
  <si>
    <t>09.07.2021 17:14:01</t>
  </si>
  <si>
    <t>KUŞÇUBURUN-4 35-26-M00530_10570620_56359923_56359923</t>
  </si>
  <si>
    <t>09.07.2021 20:24:29</t>
  </si>
  <si>
    <t>09.07.2021 21:29:45</t>
  </si>
  <si>
    <t>_A_56393109_56393109</t>
  </si>
  <si>
    <t>09.07.2021 09:45:52</t>
  </si>
  <si>
    <t>09.07.2021 12:55:15</t>
  </si>
  <si>
    <t>TR-1/83 KAPTANOĞLU DM 45-83-M00083_DAHİLİ TRAFO M10_61334103</t>
  </si>
  <si>
    <t>09.07.2021 08:47:42</t>
  </si>
  <si>
    <t>09.07.2021 09:28:15</t>
  </si>
  <si>
    <t>TR-138 35-15-M00138_950356941_950356941</t>
  </si>
  <si>
    <t>09.07.2021 10:35:29</t>
  </si>
  <si>
    <t>09.07.2021 13:26:58</t>
  </si>
  <si>
    <t>L-243 35-18-L00243_6443944_56380841_56380841</t>
  </si>
  <si>
    <t>09.07.2021 07:03:13</t>
  </si>
  <si>
    <t>09.07.2021 11:19:55</t>
  </si>
  <si>
    <t>TR-1/20 45-72-M00020_B_56394712_56394712</t>
  </si>
  <si>
    <t>09.07.2021 11:40:59</t>
  </si>
  <si>
    <t>09.07.2021 13:34:10</t>
  </si>
  <si>
    <t>K-83 35-03-K00083_913367643_913367643</t>
  </si>
  <si>
    <t>09.07.2021 11:45:54</t>
  </si>
  <si>
    <t>09.07.2021 20:44:24</t>
  </si>
  <si>
    <t>09.07.2021 19:09:37</t>
  </si>
  <si>
    <t>09.07.2021 21:34:46</t>
  </si>
  <si>
    <t>EMİRALEM TR-1 35-28-M00227_B_56357707_56357707</t>
  </si>
  <si>
    <t>09.07.2021 19:42:37</t>
  </si>
  <si>
    <t>09.07.2021 23:08:45</t>
  </si>
  <si>
    <t>IŞIKLAR KÖK 45-73-M00467_HatBaşıAyırıcı_53136476 M06_53136476</t>
  </si>
  <si>
    <t>09.07.2021 09:30:55</t>
  </si>
  <si>
    <t>09.07.2021 11:23:23</t>
  </si>
  <si>
    <t>TR-35/A 45-78-L00715_953266768_953266768</t>
  </si>
  <si>
    <t>09.07.2021 14:03:25</t>
  </si>
  <si>
    <t>09.07.2021 14:58:22</t>
  </si>
  <si>
    <t>DM-25/14 45-71-M00053_DAĞITIM TRAFOSU M03_72048236</t>
  </si>
  <si>
    <t>09.07.2021 10:55:41</t>
  </si>
  <si>
    <t>09.07.2021 16:09:06</t>
  </si>
  <si>
    <t>CENKYERİ TR-2 45-82-M00257_B_56404467_56404467</t>
  </si>
  <si>
    <t>09.07.2021 23:00:15</t>
  </si>
  <si>
    <t>10.07.2021 00:24:58</t>
  </si>
  <si>
    <t>TR-24 35-17-M00024__72374172_72374172</t>
  </si>
  <si>
    <t>09.07.2021 13:47:25</t>
  </si>
  <si>
    <t>09.07.2021 14:49:37</t>
  </si>
  <si>
    <t>M-1252 35-01-M01252_A 1A_5843120</t>
  </si>
  <si>
    <t>09.07.2021 15:49:35</t>
  </si>
  <si>
    <t>09.07.2021 17:58:00</t>
  </si>
  <si>
    <t>KARAKOVA TR-1 35-24-M00031_A_56353231_56353231</t>
  </si>
  <si>
    <t>09.07.2021 12:33:11</t>
  </si>
  <si>
    <t>09.07.2021 14:15:33</t>
  </si>
  <si>
    <t>CENKYERİ TR-1 45-82-M00131_HatBaşıAyırıcı_53135122 M04_53135122</t>
  </si>
  <si>
    <t>09.07.2021 20:49:16</t>
  </si>
  <si>
    <t>09.07.2021 22:39:44</t>
  </si>
  <si>
    <t>TEPECİK KÖPRÜ DM 35-14-M00332_TRAFO M22_49833782</t>
  </si>
  <si>
    <t>09.07.2021 16:30:50</t>
  </si>
  <si>
    <t>09.07.2021 17:52:37</t>
  </si>
  <si>
    <t>K-4070 35-03-K04070_910741258_910741258</t>
  </si>
  <si>
    <t>09.07.2021 19:37:06</t>
  </si>
  <si>
    <t>09.07.2021 22:14:25</t>
  </si>
  <si>
    <t>TAHİR ÇAKAN SULAMA GRUBU 35-29-M00254_DIREK TIPI TRAFO HUCRESI H01_2097615</t>
  </si>
  <si>
    <t>09.07.2021 18:18:34</t>
  </si>
  <si>
    <t>09.07.2021 20:21:48</t>
  </si>
  <si>
    <t>K-847 35-01-K00847_910547254_910547254</t>
  </si>
  <si>
    <t>09.07.2021 00:06:45</t>
  </si>
  <si>
    <t>09.07.2021 01:42:50</t>
  </si>
  <si>
    <t>MAHMUT YILDIZDAĞ SULAMA GRUBU TR 35-27-M00536_DIREK TIPI TRAFO HUCRESI H01_2052553</t>
  </si>
  <si>
    <t>09.07.2021 19:11:26</t>
  </si>
  <si>
    <t>09.07.2021 20:26:03</t>
  </si>
  <si>
    <t>TR-2/77 45-83-M00772_955168862_955168862</t>
  </si>
  <si>
    <t>09.07.2021 11:15:34</t>
  </si>
  <si>
    <t>09.07.2021 14:10:53</t>
  </si>
  <si>
    <t>09.07.2021 07:44:03</t>
  </si>
  <si>
    <t>09.07.2021 08:33:52</t>
  </si>
  <si>
    <t>K-1904 35-10-K01904_98055937_98055937</t>
  </si>
  <si>
    <t>09.07.2021 10:32:05</t>
  </si>
  <si>
    <t>09.07.2021 11:59:52</t>
  </si>
  <si>
    <t>ÇORTAK  DEĞİRMENDERE TR-1 45-81-M00069_45-81-M00069_2377013</t>
  </si>
  <si>
    <t>09.07.2021 21:52:30</t>
  </si>
  <si>
    <t>09.07.2021 23:13:42</t>
  </si>
  <si>
    <t>09.07.2021 04:29:00</t>
  </si>
  <si>
    <t>09.07.2021 04:42:00</t>
  </si>
  <si>
    <t>09.07.2021 20:43:00</t>
  </si>
  <si>
    <t>09.07.2021 22:36:34</t>
  </si>
  <si>
    <t>KUŞÇUBURUN-1 35-26-M00536_35-26-M00536_2362206</t>
  </si>
  <si>
    <t>09.07.2021 19:59:00</t>
  </si>
  <si>
    <t>09.07.2021 20:47:49</t>
  </si>
  <si>
    <t>KARAAĞAÇLI TR-1 45-71-M01904_A_56352530_56352530</t>
  </si>
  <si>
    <t>09.07.2021 21:10:16</t>
  </si>
  <si>
    <t>10.07.2021 02:30:03</t>
  </si>
  <si>
    <t>L-470 KÖK 35-18-L00470_950436813_950436813</t>
  </si>
  <si>
    <t>09.07.2021 10:13:44</t>
  </si>
  <si>
    <t>09.07.2021 13:39:42</t>
  </si>
  <si>
    <t>M-2304 35-02-M02304_99832336_99832336</t>
  </si>
  <si>
    <t>09.07.2021 10:46:03</t>
  </si>
  <si>
    <t>09.07.2021 12:03:50</t>
  </si>
  <si>
    <t>MECİDİYE TR-1 KÖK 45-72-L00078_MECİDİYE TR-3 L09_66560900</t>
  </si>
  <si>
    <t>09.07.2021 09:15:34</t>
  </si>
  <si>
    <t>09.07.2021 09:34:00</t>
  </si>
  <si>
    <t>K-2443 35-07-K02443_35-07-K02443_2364891</t>
  </si>
  <si>
    <t>09.07.2021 16:01:30</t>
  </si>
  <si>
    <t>09.07.2021 17:02:04</t>
  </si>
  <si>
    <t>09.07.2021 17:24:43</t>
  </si>
  <si>
    <t>09.07.2021 21:58:06</t>
  </si>
  <si>
    <t>M-989 35-03-M00989_910204304_910204304</t>
  </si>
  <si>
    <t>09.07.2021 11:01:01</t>
  </si>
  <si>
    <t>09.07.2021 17:56:23</t>
  </si>
  <si>
    <t>DEMİRTAŞ KÖK 35-30-M00149_HatBaşıAyırıcı_53133809 M05_53133809</t>
  </si>
  <si>
    <t>09.07.2021 13:29:51</t>
  </si>
  <si>
    <t>09.07.2021 16:57:21</t>
  </si>
  <si>
    <t>TİRE İM-DM-1 35-29-A00001_DEREBAŞI M25_2059028</t>
  </si>
  <si>
    <t>09.07.2021 08:04:17</t>
  </si>
  <si>
    <t>09.07.2021 08:08:36</t>
  </si>
  <si>
    <t>DM12/TR02 HORZUMOĞLU 45-73-M00047_B dm12tr2-b1_45119849</t>
  </si>
  <si>
    <t>09.07.2021 08:29:45</t>
  </si>
  <si>
    <t>09.07.2021 10:07:36</t>
  </si>
  <si>
    <t>KURFALLI TR-2 35-16-M00055_953332659_953332659</t>
  </si>
  <si>
    <t>09.07.2021 14:28:42</t>
  </si>
  <si>
    <t>09.07.2021 15:55:46</t>
  </si>
  <si>
    <t>EMİRALEM TR-1 35-28-M00227_35-28-M00227_2369588</t>
  </si>
  <si>
    <t>09.07.2021 23:43:55</t>
  </si>
  <si>
    <t>10.07.2021 07:08:18</t>
  </si>
  <si>
    <t>DELİKTAŞ TR-3 35-30-M00632_955331732_955331732</t>
  </si>
  <si>
    <t>09.07.2021 17:14:49</t>
  </si>
  <si>
    <t>09.07.2021 18:10:45</t>
  </si>
  <si>
    <t>ALOSBİ TM 35-17-A00006_HatBaşıAyırıcı_65357671 M05_65357671</t>
  </si>
  <si>
    <t>09.07.2021 17:49:08</t>
  </si>
  <si>
    <t>09.07.2021 18:33:59</t>
  </si>
  <si>
    <t>K-587 35-04-K00587_D D1_5780482</t>
  </si>
  <si>
    <t>09.07.2021 17:01:06</t>
  </si>
  <si>
    <t>09.07.2021 19:15:58</t>
  </si>
  <si>
    <t>KÖPRÜBAŞI TR-31 45-86-M00031_DIREK TIPI TRAFO HUCRESI H01_2076964</t>
  </si>
  <si>
    <t>09.07.2021 09:02:59</t>
  </si>
  <si>
    <t>09.07.2021 14:15:27</t>
  </si>
  <si>
    <t>GÜMÜLDÜR M-32 35-25-M00032_DAĞITIM TRAFO GÜMÜLDÜR M-32 M03_72081518</t>
  </si>
  <si>
    <t>09.07.2021 19:27:30</t>
  </si>
  <si>
    <t>09.07.2021 20:16:58</t>
  </si>
  <si>
    <t>09.07.2021 16:20:27</t>
  </si>
  <si>
    <t>09.07.2021 17:08:21</t>
  </si>
  <si>
    <t>TR-37 35-30-L00037_A_56402523_56402523</t>
  </si>
  <si>
    <t>09.07.2021 17:06:12</t>
  </si>
  <si>
    <t>09.07.2021 19:02:06</t>
  </si>
  <si>
    <t>KORDON KÖK 45-78-M00730_HatBaşıAyırıcı_53133054 M04_53133054</t>
  </si>
  <si>
    <t>09.07.2021 09:47:46</t>
  </si>
  <si>
    <t>09.07.2021 12:14:39</t>
  </si>
  <si>
    <t>KINIK TR-11 35-24-L00011_955217220_955217220</t>
  </si>
  <si>
    <t>09.07.2021 16:26:54</t>
  </si>
  <si>
    <t>09.07.2021 17:15:26</t>
  </si>
  <si>
    <t>09.07.2021 00:52:47</t>
  </si>
  <si>
    <t>09.07.2021 03:02:35</t>
  </si>
  <si>
    <t>HALIKÖY TR-1 35-32-L00031_B_56380907_56380907</t>
  </si>
  <si>
    <t>09.07.2021 12:43:01</t>
  </si>
  <si>
    <t>09.07.2021 13:56:26</t>
  </si>
  <si>
    <t>KABAKUM KÖK-9 35-30-L00126_SALİHLER- BAHÇELİ L07_72067144</t>
  </si>
  <si>
    <t>09.07.2021 20:40:00</t>
  </si>
  <si>
    <t>09.07.2021 22:26:46</t>
  </si>
  <si>
    <t>TR-57 35-17-M00057__56377370_56377370</t>
  </si>
  <si>
    <t>09.07.2021 21:01:47</t>
  </si>
  <si>
    <t>09.07.2021 22:00:14</t>
  </si>
  <si>
    <t>09.07.2021 10:13:06</t>
  </si>
  <si>
    <t>09.07.2021 10:47:56</t>
  </si>
  <si>
    <t>TR-1/10 45-83-M00010_45-83-M00010_2357990</t>
  </si>
  <si>
    <t>09.07.2021 18:54:55</t>
  </si>
  <si>
    <t>09.07.2021 19:50:25</t>
  </si>
  <si>
    <t>DOĞANCI TR-2 35-31-L00335_956569517_956569517</t>
  </si>
  <si>
    <t>09.07.2021 11:01:50</t>
  </si>
  <si>
    <t>09.07.2021 13:49:37</t>
  </si>
  <si>
    <t>SOMA DM-4/TR10 45-82-M00010_TR-12 M06_60208853</t>
  </si>
  <si>
    <t>09.07.2021 20:08:30</t>
  </si>
  <si>
    <t>09.07.2021 20:45:33</t>
  </si>
  <si>
    <t>ADİLOBA TR-2 45-80-M00157_949918387_949918387</t>
  </si>
  <si>
    <t>09.07.2021 09:26:00</t>
  </si>
  <si>
    <t>K-1683 35-01-K01683_910564106_910564106</t>
  </si>
  <si>
    <t>09.07.2021 18:31:52</t>
  </si>
  <si>
    <t>09.07.2021 21:43:43</t>
  </si>
  <si>
    <t>M-56 35-18-M00097_950465547_950465547</t>
  </si>
  <si>
    <t>09.07.2021 23:14:41</t>
  </si>
  <si>
    <t>10.07.2021 02:35:51</t>
  </si>
  <si>
    <t>ORUÇLAR TR-1 35-16-M00093_953325129_953325129</t>
  </si>
  <si>
    <t>09.07.2021 18:54:13</t>
  </si>
  <si>
    <t>09.07.2021 21:28:30</t>
  </si>
  <si>
    <t>EROĞLU TR-1 45-72-L00366__72373273_72373273</t>
  </si>
  <si>
    <t>09.07.2021 14:04:56</t>
  </si>
  <si>
    <t>09.07.2021 15:48:21</t>
  </si>
  <si>
    <t>09.07.2021 21:38:27</t>
  </si>
  <si>
    <t>09.07.2021 23:18:06</t>
  </si>
  <si>
    <t>M-2425 35-04-M02425_912664571_912664571</t>
  </si>
  <si>
    <t>09.07.2021 12:57:26</t>
  </si>
  <si>
    <t>09.07.2021 17:20:55</t>
  </si>
  <si>
    <t>TR-105 TARIMSAL SULAMA 45-80-M01105_45-80-M01105_2359979</t>
  </si>
  <si>
    <t>09.07.2021 17:50:43</t>
  </si>
  <si>
    <t>09.07.2021 20:16:08</t>
  </si>
  <si>
    <t>L-433 35-18-L00433_949964135_949964135</t>
  </si>
  <si>
    <t>09.07.2021 08:29:52</t>
  </si>
  <si>
    <t>09.07.2021 12:36:34</t>
  </si>
  <si>
    <t>M-1148 35-09-M01148_M-360 M06_47617277</t>
  </si>
  <si>
    <t>09.07.2021 08:05:55</t>
  </si>
  <si>
    <t>09.07.2021 09:16:42</t>
  </si>
  <si>
    <t>09.07.2021 20:52:15</t>
  </si>
  <si>
    <t>09.07.2021 23:54:45</t>
  </si>
  <si>
    <t>ÇUKURALTI M-21 35-25-M00069_DAĞITIM TRAFO ÇUKURALTI M-21 M03_72122692</t>
  </si>
  <si>
    <t>09.07.2021 21:04:56</t>
  </si>
  <si>
    <t>09.07.2021 23:23:34</t>
  </si>
  <si>
    <t>EVRENLİ TR-1 45-73-M00494_A_56385965_56385965</t>
  </si>
  <si>
    <t>09.07.2021 15:37:12</t>
  </si>
  <si>
    <t>09.07.2021 17:39:45</t>
  </si>
  <si>
    <t>L-10 MEZARLIK YANI 35-14-L00010_956645387_956645387</t>
  </si>
  <si>
    <t>09.07.2021 19:33:00</t>
  </si>
  <si>
    <t>09.07.2021 22:11:00</t>
  </si>
  <si>
    <t>09.07.2021 16:59:12</t>
  </si>
  <si>
    <t>09.07.2021 18:51:14</t>
  </si>
  <si>
    <t>M-319 35-02-M00319_TRAFO M03_2311488</t>
  </si>
  <si>
    <t>09.07.2021 14:30:00</t>
  </si>
  <si>
    <t>09.07.2021 15:37:15</t>
  </si>
  <si>
    <t>YİĞİTLER TR-3 35-27-L00227_912568627_912568627</t>
  </si>
  <si>
    <t>09.07.2021 14:27:04</t>
  </si>
  <si>
    <t>09.07.2021 15:43:17</t>
  </si>
  <si>
    <t>TR-136 35-16-L00136_915038739_915038739</t>
  </si>
  <si>
    <t>09.07.2021 08:15:51</t>
  </si>
  <si>
    <t>09.07.2021 10:03:21</t>
  </si>
  <si>
    <t>SOMA MERKEZ DM-2 45-82-M00070_TR-38 M06_2092857</t>
  </si>
  <si>
    <t>09.07.2021 07:12:14</t>
  </si>
  <si>
    <t>09.07.2021 07:34:00</t>
  </si>
  <si>
    <t>09.07.2021 08:36:29</t>
  </si>
  <si>
    <t>09.07.2021 09:42:56</t>
  </si>
  <si>
    <t>DM-1/38 45-71-M00050_964214814_964214814</t>
  </si>
  <si>
    <t>09.07.2021 17:12:34</t>
  </si>
  <si>
    <t>TR-330 35-19-L00369_956664087_956664087</t>
  </si>
  <si>
    <t>09.07.2021 22:49:25</t>
  </si>
  <si>
    <t>10.07.2021 00:48:49</t>
  </si>
  <si>
    <t>YENİFOÇA TR-53 35-23-M00053_950421212_950421212</t>
  </si>
  <si>
    <t>09.07.2021 13:33:00</t>
  </si>
  <si>
    <t>09.07.2021 16:06:08</t>
  </si>
  <si>
    <t>M. ALİ ÇETİN SULAMA GRUBU 35-27-M00172_35-27-M00172_2368441</t>
  </si>
  <si>
    <t>09.07.2021 11:59:48</t>
  </si>
  <si>
    <t>09.07.2021 15:30:02</t>
  </si>
  <si>
    <t>MENEMEN TR-36 KÖK 35-28-L00036_MENEMEN TR-37 L07_66578886</t>
  </si>
  <si>
    <t>09.07.2021 18:38:15</t>
  </si>
  <si>
    <t>09.07.2021 19:35:43</t>
  </si>
  <si>
    <t>09.07.2021 17:40:49</t>
  </si>
  <si>
    <t>09.07.2021 19:16:53</t>
  </si>
  <si>
    <t>ŞEHİTLER TR-4 35-26-L00391_956601381_956601381</t>
  </si>
  <si>
    <t>09.07.2021 11:29:09</t>
  </si>
  <si>
    <t>09.07.2021 13:01:41</t>
  </si>
  <si>
    <t>M-1145 35-09-M01145_97689474_97689474</t>
  </si>
  <si>
    <t>09.07.2021 16:17:06</t>
  </si>
  <si>
    <t>09.07.2021 19:29:38</t>
  </si>
  <si>
    <t>KOBAŞDERE TR-1 45-72-L00205_956485115_956485115</t>
  </si>
  <si>
    <t>09.07.2021 09:24:43</t>
  </si>
  <si>
    <t>09.07.2021 22:39:57</t>
  </si>
  <si>
    <t>K-3314 35-09-K03314_98714955_98714955</t>
  </si>
  <si>
    <t>09.07.2021 02:12:41</t>
  </si>
  <si>
    <t>09.07.2021 02:40:26</t>
  </si>
  <si>
    <t>TR-30 35-27-M00030_962566696_962566696</t>
  </si>
  <si>
    <t>09.07.2021 15:46:05</t>
  </si>
  <si>
    <t>09.07.2021 17:34:42</t>
  </si>
  <si>
    <t>TR-40 35-16-L00040_E_65496934_65496934</t>
  </si>
  <si>
    <t>09.07.2021 16:37:09</t>
  </si>
  <si>
    <t>09.07.2021 17:23:51</t>
  </si>
  <si>
    <t>DM-2/19 (NECATİBEY TR) 45-71-M00124_953187564_953187564</t>
  </si>
  <si>
    <t>09.07.2021 13:36:35</t>
  </si>
  <si>
    <t>09.07.2021 17:26:23</t>
  </si>
  <si>
    <t>_956597090_956597090</t>
  </si>
  <si>
    <t>09.07.2021 19:42:26</t>
  </si>
  <si>
    <t>09.07.2021 23:37:15</t>
  </si>
  <si>
    <t>09.07.2021 16:40:37</t>
  </si>
  <si>
    <t>09.07.2021 17:03:58</t>
  </si>
  <si>
    <t>TAHTALIÇAY KÖK (M-751) 35-22-M00145_ M08_2330027</t>
  </si>
  <si>
    <t>09.07.2021 19:02:41</t>
  </si>
  <si>
    <t>09.07.2021 19:59:43</t>
  </si>
  <si>
    <t>CELALETTİN AŞKIN TARIMSAL SULAMA TR-2 45-83-M00604_B_56407860_56407860</t>
  </si>
  <si>
    <t>09.07.2021 20:48:24</t>
  </si>
  <si>
    <t>09.07.2021 21:43:03</t>
  </si>
  <si>
    <t>09.07.2021 13:03:52</t>
  </si>
  <si>
    <t>09.07.2021 14:14:40</t>
  </si>
  <si>
    <t>TR-333 35-19-L00309_956666124_956666124</t>
  </si>
  <si>
    <t>09.07.2021 18:04:49</t>
  </si>
  <si>
    <t>09.07.2021 19:44:17</t>
  </si>
  <si>
    <t>M-529 35-02-M00529_910028654_910028654</t>
  </si>
  <si>
    <t>09.07.2021 09:40:21</t>
  </si>
  <si>
    <t>09.07.2021 10:55:23</t>
  </si>
  <si>
    <t>09.07.2021 18:09:31</t>
  </si>
  <si>
    <t>09.07.2021 18:57:26</t>
  </si>
  <si>
    <t>M-362 35-09-M00362_M-447 M03_47555515</t>
  </si>
  <si>
    <t>09.07.2021 07:36:24</t>
  </si>
  <si>
    <t>09.07.2021 07:55:00</t>
  </si>
  <si>
    <t>09.07.2021 08:23:20</t>
  </si>
  <si>
    <t>09.07.2021 08:58:03</t>
  </si>
  <si>
    <t>09.07.2021 13:29:23</t>
  </si>
  <si>
    <t>09.07.2021 14:22:45</t>
  </si>
  <si>
    <t>M-2926(YATIRIM REZERVE) 35-03-M02926_A_56357715_56357715</t>
  </si>
  <si>
    <t>09.07.2021 13:52:10</t>
  </si>
  <si>
    <t>09.07.2021 17:16:55</t>
  </si>
  <si>
    <t>SÜTÇÜLER TR-1 35-27-M00408_B_56356197_56356197</t>
  </si>
  <si>
    <t>09.07.2021 08:36:34</t>
  </si>
  <si>
    <t>09.07.2021 12:14:47</t>
  </si>
  <si>
    <t>TR-1/126-1 (KEMALPAŞA SOKAK TRF) 45-83-M00270_48123544_56405631_56405631</t>
  </si>
  <si>
    <t>09.07.2021 16:30:41</t>
  </si>
  <si>
    <t>09.07.2021 17:54:16</t>
  </si>
  <si>
    <t>KAZIKBAĞLARI TR-1 35-16-M00482_6442037_56375812_56375812</t>
  </si>
  <si>
    <t>09.07.2021 15:04:04</t>
  </si>
  <si>
    <t>09.07.2021 22:50:45</t>
  </si>
  <si>
    <t>DM-1/23 35-29-M00023_950323925_950323925</t>
  </si>
  <si>
    <t>09.07.2021 10:18:45</t>
  </si>
  <si>
    <t>09.07.2021 12:29:14</t>
  </si>
  <si>
    <t>KARABURUN TR-3 35-21-L00007_953359634_953359634</t>
  </si>
  <si>
    <t>09.07.2021 11:59:35</t>
  </si>
  <si>
    <t>09.07.2021 18:59:25</t>
  </si>
  <si>
    <t>SEYREKLİ TR-1 35-15-L00441_B_56361875_56361875</t>
  </si>
  <si>
    <t>09.07.2021 17:34:24</t>
  </si>
  <si>
    <t>10.07.2021 01:04:54</t>
  </si>
  <si>
    <t>K-3102 35-04-K03102_912215932_912215932</t>
  </si>
  <si>
    <t>09.07.2021 16:41:05</t>
  </si>
  <si>
    <t>09.07.2021 20:11:53</t>
  </si>
  <si>
    <t>DM-12/TR-1 45-73-M00067_AKKEÇİLİ M03_65917910</t>
  </si>
  <si>
    <t>09.07.2021 12:42:08</t>
  </si>
  <si>
    <t>09.07.2021 14:43:54</t>
  </si>
  <si>
    <t>09.07.2021 13:02:39</t>
  </si>
  <si>
    <t>09.07.2021 16:46:31</t>
  </si>
  <si>
    <t>L-283 35-18-L00283_950458905_950458905</t>
  </si>
  <si>
    <t>09.07.2021 19:39:01</t>
  </si>
  <si>
    <t>09.07.2021 21:37:08</t>
  </si>
  <si>
    <t>OSMANGAZİ İM 35-02-A00004_DUMLUPINAR K22_2101324</t>
  </si>
  <si>
    <t>09.07.2021 16:15:53</t>
  </si>
  <si>
    <t>09.07.2021 17:00:38</t>
  </si>
  <si>
    <t>09.07.2021 09:10:50</t>
  </si>
  <si>
    <t>09.07.2021 13:57:41</t>
  </si>
  <si>
    <t>EYKO TR-3 35-30-M00029_95000518393_95000518393</t>
  </si>
  <si>
    <t>09.07.2021 19:06:52</t>
  </si>
  <si>
    <t>10.07.2021 03:57:29</t>
  </si>
  <si>
    <t>ŞEREMET KÖYÜ TR-1 45-77-M00067_45-77-M00067_2366491</t>
  </si>
  <si>
    <t>09.07.2021 01:54:52</t>
  </si>
  <si>
    <t>09.07.2021 03:15:36</t>
  </si>
  <si>
    <t>TR-72 45-77-L00072_45-77-L00072_2367126</t>
  </si>
  <si>
    <t>09.07.2021 10:38:51</t>
  </si>
  <si>
    <t>YAĞLAR YAYLA TR-3 35-31-L00040_48580922_56371037_56371037</t>
  </si>
  <si>
    <t>09.07.2021 15:03:51</t>
  </si>
  <si>
    <t>09.07.2021 18:13:07</t>
  </si>
  <si>
    <t>GÖKÇEKÖY FATİH MAH.TR-2 45-80-L00179_956544390_956544390</t>
  </si>
  <si>
    <t>09.07.2021 20:45:45</t>
  </si>
  <si>
    <t>09.07.2021 23:15:10</t>
  </si>
  <si>
    <t>09.07.2021 07:27:06</t>
  </si>
  <si>
    <t>09.07.2021 09:39:00</t>
  </si>
  <si>
    <t>L-434 MENDERES BP 35-18-L00434_950456939_950456939</t>
  </si>
  <si>
    <t>09.07.2021 17:09:17</t>
  </si>
  <si>
    <t>09.07.2021 18:41:20</t>
  </si>
  <si>
    <t>TR-87 MENTEŞ KAVŞAĞI 35-19-L00087_956664341_956664341</t>
  </si>
  <si>
    <t>09.07.2021 12:30:02</t>
  </si>
  <si>
    <t>09.07.2021 13:47:30</t>
  </si>
  <si>
    <t>SELENDİ TR-7 SANAYİ 45-81-M00007_945631585_945631585</t>
  </si>
  <si>
    <t>09.07.2021 19:16:58</t>
  </si>
  <si>
    <t>09.07.2021 20:00:45</t>
  </si>
  <si>
    <t>L-14 SEVTUR 35-18-L00014_7196389_56394158_56394158</t>
  </si>
  <si>
    <t>09.07.2021 19:46:09</t>
  </si>
  <si>
    <t>09.07.2021 23:28:47</t>
  </si>
  <si>
    <t>DAMARDI AKPINAR TR-2 45-75-M00326_C_56398207_56398207</t>
  </si>
  <si>
    <t>09.07.2021 15:54:40</t>
  </si>
  <si>
    <t>09.07.2021 17:39:24</t>
  </si>
  <si>
    <t>BEBEKLİ SARIALİLER TR-1 45-77-L00200_45-77-L00200_2375065</t>
  </si>
  <si>
    <t>09.07.2021 09:49:27</t>
  </si>
  <si>
    <t>09.07.2021 16:12:05</t>
  </si>
  <si>
    <t>GERELİ KÖYÜ KAVAKKUYU TR 5 35-15-M00222_C_56367958_56367958</t>
  </si>
  <si>
    <t>09.07.2021 19:25:25</t>
  </si>
  <si>
    <t>10.07.2021 05:07:17</t>
  </si>
  <si>
    <t>AŞAĞI KIZILCA TR-1 35-27-L00045_C_56381965_56381965</t>
  </si>
  <si>
    <t>09.07.2021 09:35:14</t>
  </si>
  <si>
    <t>09.07.2021 16:51:20</t>
  </si>
  <si>
    <t>K-3451 35-08-K03451_K K1B_5833647</t>
  </si>
  <si>
    <t>09.07.2021 11:46:38</t>
  </si>
  <si>
    <t>09.07.2021 12:25:39</t>
  </si>
  <si>
    <t>L-240 PTT TRAFO 35-18-L00240_950429081_950429081</t>
  </si>
  <si>
    <t>09.07.2021 13:43:31</t>
  </si>
  <si>
    <t>09.07.2021 15:30:29</t>
  </si>
  <si>
    <t>M-2703 35-01-M02703_911472615_911472615</t>
  </si>
  <si>
    <t>09.07.2021 23:08:09</t>
  </si>
  <si>
    <t>10.07.2021 00:34:24</t>
  </si>
  <si>
    <t>09.07.2021 15:41:15</t>
  </si>
  <si>
    <t>09.07.2021 17:09:32</t>
  </si>
  <si>
    <t>M-2014(YATIRIM REZERVE) 35-01-M02014_35-01-M02014_72279471</t>
  </si>
  <si>
    <t>09.07.2021 20:48:39</t>
  </si>
  <si>
    <t>09.07.2021 22:55:42</t>
  </si>
  <si>
    <t>GENCERLER TR-5 35-20-L00042_DIREK TIPI TRAFO HUCRESI H01_2047506</t>
  </si>
  <si>
    <t>09.07.2021 06:34:11</t>
  </si>
  <si>
    <t>09.07.2021 09:39:56</t>
  </si>
  <si>
    <t>MURADİYE DM-5/6 KÖK 45-71-M00245_DM-5/10 M03_72097657</t>
  </si>
  <si>
    <t>09.07.2021 07:56:16</t>
  </si>
  <si>
    <t>09.07.2021 08:01:00</t>
  </si>
  <si>
    <t>M-50 DOĞANKENT SİTESİ 35-14-M00050_956645096_956645096</t>
  </si>
  <si>
    <t>09.07.2021 20:24:44</t>
  </si>
  <si>
    <t>09.07.2021 23:42:29</t>
  </si>
  <si>
    <t>09.07.2021 09:44:00</t>
  </si>
  <si>
    <t>09.07.2021 10:40:29</t>
  </si>
  <si>
    <t>AVDAN TR-4 45-82-M00234_945533827_945533827</t>
  </si>
  <si>
    <t>09.07.2021 11:21:12</t>
  </si>
  <si>
    <t>09.07.2021 12:27:40</t>
  </si>
  <si>
    <t>SALİHLİ TM 45-78-A00004_HatBaşıAyırıcı_53140381 M08_53140381</t>
  </si>
  <si>
    <t>09.07.2021 19:11:15</t>
  </si>
  <si>
    <t>09.07.2021 20:26:51</t>
  </si>
  <si>
    <t>K-4502 35-10-K04502_915115175_915115175</t>
  </si>
  <si>
    <t>09.07.2021 18:24:38</t>
  </si>
  <si>
    <t>09.07.2021 21:58:05</t>
  </si>
  <si>
    <t>PINARLAR TR-1 45-81-M00241_B_56399145_56399145</t>
  </si>
  <si>
    <t>09.07.2021 19:23:41</t>
  </si>
  <si>
    <t>09.07.2021 21:10:20</t>
  </si>
  <si>
    <t>ÇAMLIYURT TR-1 45-80-M00071_45-80-M00071_2370282</t>
  </si>
  <si>
    <t>09.07.2021 09:01:01</t>
  </si>
  <si>
    <t>MEHMET ZİNCİRCİ SULAMA GRUBU 35-29-L00275_DIREK TIPI TRAFO HUCRESI H01_2103514</t>
  </si>
  <si>
    <t>09.07.2021 14:47:33</t>
  </si>
  <si>
    <t>09.07.2021 18:09:21</t>
  </si>
  <si>
    <t>ARMUTLU TR-3 35-27-L00003_910506059_910506059</t>
  </si>
  <si>
    <t>09.07.2021 19:50:29</t>
  </si>
  <si>
    <t>TR-52 35-16-L00052_B_56397784_56397784</t>
  </si>
  <si>
    <t>09.07.2021 08:49:00</t>
  </si>
  <si>
    <t>09.07.2021 10:31:39</t>
  </si>
  <si>
    <t>M-234 35-02-M00234_99855533_99855533</t>
  </si>
  <si>
    <t>09.07.2021 12:06:49</t>
  </si>
  <si>
    <t>09.07.2021 18:23:14</t>
  </si>
  <si>
    <t>09.07.2021 11:44:35</t>
  </si>
  <si>
    <t>09.07.2021 22:41:08</t>
  </si>
  <si>
    <t>KIZILCAAVLU TR-5 35-29-L00576_950332497_950332497</t>
  </si>
  <si>
    <t>09.07.2021 09:51:28</t>
  </si>
  <si>
    <t>09.07.2021 10:59:47</t>
  </si>
  <si>
    <t>MERKEZ BODAMAS TR-4 45-75-M00141_C_56398569_56398569</t>
  </si>
  <si>
    <t>09.07.2021 12:27:05</t>
  </si>
  <si>
    <t>09.07.2021 13:10:17</t>
  </si>
  <si>
    <t>TR-5 45-74-M00005_A_56352304_56352304</t>
  </si>
  <si>
    <t>09.07.2021 20:40:10</t>
  </si>
  <si>
    <t>09.07.2021 21:42:45</t>
  </si>
  <si>
    <t>09.07.2021 03:41:27</t>
  </si>
  <si>
    <t>09.07.2021 04:11:13</t>
  </si>
  <si>
    <t>09.07.2021 19:48:26</t>
  </si>
  <si>
    <t>09.07.2021 21:16:48</t>
  </si>
  <si>
    <t>_47983448_56400207_56400207</t>
  </si>
  <si>
    <t>09.07.2021 12:33:54</t>
  </si>
  <si>
    <t>09.07.2021 18:17:50</t>
  </si>
  <si>
    <t>GÖKÇEN DM 1-2/2 35-29-L00060_GÖKÇEN DM 1-2/2 L01_72210546</t>
  </si>
  <si>
    <t>09.07.2021 16:43:15</t>
  </si>
  <si>
    <t>09.07.2021 17:17:41</t>
  </si>
  <si>
    <t>BİRGİ TR-10 35-15-L00266_C c1b_48763328</t>
  </si>
  <si>
    <t>09.07.2021 10:10:00</t>
  </si>
  <si>
    <t>09.07.2021 12:30:00</t>
  </si>
  <si>
    <t>09.07.2021 05:34:26</t>
  </si>
  <si>
    <t>09.07.2021 05:42:56</t>
  </si>
  <si>
    <t>ABDÜL ÖZTÜRK TEDAŞ 35-26-L00055_11304290_56358641_56358641</t>
  </si>
  <si>
    <t>09.07.2021 18:44:46</t>
  </si>
  <si>
    <t>09.07.2021 20:02:41</t>
  </si>
  <si>
    <t>SALUR KÖK 45-75-M00062_HatBaşıAyırıcı_53135664 M03_53135664</t>
  </si>
  <si>
    <t>09.07.2021 21:27:09</t>
  </si>
  <si>
    <t>09.07.2021 22:47:07</t>
  </si>
  <si>
    <t>09.07.2021 23:18:00</t>
  </si>
  <si>
    <t>10.07.2021 00:14:51</t>
  </si>
  <si>
    <t>TR-114 35-16-L00114_953354329_953354329</t>
  </si>
  <si>
    <t>09.07.2021 10:47:07</t>
  </si>
  <si>
    <t>09.07.2021 19:01:45</t>
  </si>
  <si>
    <t>09.07.2021 14:01:59</t>
  </si>
  <si>
    <t>09.07.2021 14:40:42</t>
  </si>
  <si>
    <t>ÇUKURALTI M-21 35-25-M00069_D_56355121_56355121</t>
  </si>
  <si>
    <t>09.07.2021 17:11:52</t>
  </si>
  <si>
    <t>09.07.2021 17:47:03</t>
  </si>
  <si>
    <t>TR-15 35-26-M00015_956618758_956618758</t>
  </si>
  <si>
    <t>09.07.2021 21:09:39</t>
  </si>
  <si>
    <t>09.07.2021 22:32:08</t>
  </si>
  <si>
    <t>L-142 TEOS EVLERİ 35-14-L00142_35-14-L00142_72211253</t>
  </si>
  <si>
    <t>09.07.2021 14:36:52</t>
  </si>
  <si>
    <t>09.07.2021 17:54:10</t>
  </si>
  <si>
    <t>K-3569 35-02-K03569_913068980_913068980</t>
  </si>
  <si>
    <t>09.07.2021 10:39:13</t>
  </si>
  <si>
    <t>09.07.2021 11:24:32</t>
  </si>
  <si>
    <t>PINARLI KÖK 35-20-M00085_TR-1 M05_72358821</t>
  </si>
  <si>
    <t>09.07.2021 07:10:39</t>
  </si>
  <si>
    <t>09.07.2021 08:44:12</t>
  </si>
  <si>
    <t>TR-1/4-A 45-72-M00130_D_56391636_56391636</t>
  </si>
  <si>
    <t>09.07.2021 18:09:58</t>
  </si>
  <si>
    <t>09.07.2021 19:20:25</t>
  </si>
  <si>
    <t>AKKEÇİLİ TR-1 45-73-M00422_DIREK TIPI TRAFO HUCRESI H01_2094086</t>
  </si>
  <si>
    <t>09.07.2021 11:12:34</t>
  </si>
  <si>
    <t>09.07.2021 15:03:03</t>
  </si>
  <si>
    <t>K-2711 35-03-K02711_35-03-K02711_72136076</t>
  </si>
  <si>
    <t>09.07.2021 10:25:28</t>
  </si>
  <si>
    <t>09.07.2021 13:25:28</t>
  </si>
  <si>
    <t>09.07.2021 09:57:00</t>
  </si>
  <si>
    <t>09.07.2021 10:16:58</t>
  </si>
  <si>
    <t>TR-1-3/6 TAVUK  PAZARI KABİN 35-20-L00022_955192953_955192953</t>
  </si>
  <si>
    <t>09.07.2021 13:25:00</t>
  </si>
  <si>
    <t>09.07.2021 15:11:46</t>
  </si>
  <si>
    <t>IŞIKLAR KÖK 45-73-M00467_IŞIKLAR-TEPEKÖY M01_67094223</t>
  </si>
  <si>
    <t>09.07.2021 07:08:02</t>
  </si>
  <si>
    <t>09.07.2021 07:48:41</t>
  </si>
  <si>
    <t>ELİFLİ TR-6 35-20-L00445_ H_48404479</t>
  </si>
  <si>
    <t>09.07.2021 08:10:14</t>
  </si>
  <si>
    <t>09.07.2021 12:18:26</t>
  </si>
  <si>
    <t>09.07.2021 22:23:39</t>
  </si>
  <si>
    <t>09.07.2021 23:53:45</t>
  </si>
  <si>
    <t>K-1001 35-03-K01001_910203391_910203391</t>
  </si>
  <si>
    <t>09.07.2021 12:46:34</t>
  </si>
  <si>
    <t>09.07.2021 17:31:11</t>
  </si>
  <si>
    <t>HALİT YİĞİT ÖZEL TR 35-28-M00720Ö_93552243_93552243</t>
  </si>
  <si>
    <t>09.07.2021 12:00:43</t>
  </si>
  <si>
    <t>09.07.2021 13:39:03</t>
  </si>
  <si>
    <t>İLYASLAR TARIMSAL SULAMA TR-4 45-76-L00053_45-76-L00053_2355534</t>
  </si>
  <si>
    <t>09.07.2021 17:05:15</t>
  </si>
  <si>
    <t>09.07.2021 19:08:25</t>
  </si>
  <si>
    <t>M-3335 35-04-M03335_C_56363578_56363578</t>
  </si>
  <si>
    <t>09.07.2021 09:25:00</t>
  </si>
  <si>
    <t>09.07.2021 10:24:00</t>
  </si>
  <si>
    <t>K-3719 35-04-K03719_B_56365308_56365308</t>
  </si>
  <si>
    <t>09.07.2021 13:47:42</t>
  </si>
  <si>
    <t>09.07.2021 17:02:16</t>
  </si>
  <si>
    <t>09.07.2021 16:41:42</t>
  </si>
  <si>
    <t>09.07.2021 22:18:48</t>
  </si>
  <si>
    <t>09.07.2021 09:30:30</t>
  </si>
  <si>
    <t>09.07.2021 09:57:41</t>
  </si>
  <si>
    <t>L-308 35-18-L00308_950447475_950447475</t>
  </si>
  <si>
    <t>09.07.2021 15:48:05</t>
  </si>
  <si>
    <t>09.07.2021 21:03:37</t>
  </si>
  <si>
    <t>TR-57 35-17-M00057_950307337_950307337</t>
  </si>
  <si>
    <t>09.07.2021 08:54:01</t>
  </si>
  <si>
    <t>09.07.2021 11:53:34</t>
  </si>
  <si>
    <t>09.07.2021 15:07:05</t>
  </si>
  <si>
    <t>09.07.2021 15:43:38</t>
  </si>
  <si>
    <t>09.07.2021 08:43:00</t>
  </si>
  <si>
    <t>K-4325 35-04-K04325_913647360_913647360</t>
  </si>
  <si>
    <t>09.07.2021 10:45:36</t>
  </si>
  <si>
    <t>09.07.2021 12:30:19</t>
  </si>
  <si>
    <t>AHMET DİRİK SULAMA GRUBU TR 35-27-M00266_A_56356716_56356716</t>
  </si>
  <si>
    <t>09.07.2021 19:31:28</t>
  </si>
  <si>
    <t>09.07.2021 20:58:39</t>
  </si>
  <si>
    <t>YENİCEKÖY YEŞİLLER TR-2 45-72-L00178_45-72-L00178_2370046</t>
  </si>
  <si>
    <t>09.07.2021 16:47:39</t>
  </si>
  <si>
    <t>09.07.2021 21:48:29</t>
  </si>
  <si>
    <t>09.07.2021 11:59:50</t>
  </si>
  <si>
    <t>09.07.2021 12:52:54</t>
  </si>
  <si>
    <t>K-299 35-02-K00299_99815820_99815820</t>
  </si>
  <si>
    <t>09.07.2021 15:15:18</t>
  </si>
  <si>
    <t>09.07.2021 22:14:44</t>
  </si>
  <si>
    <t>09.07.2021 20:33:55</t>
  </si>
  <si>
    <t>09.07.2021 20:57:03</t>
  </si>
  <si>
    <t>İM-2/TR-29 SIĞACIK 35-14-L00287_956649234_956649234</t>
  </si>
  <si>
    <t>09.07.2021 12:52:17</t>
  </si>
  <si>
    <t>09.07.2021 15:39:51</t>
  </si>
  <si>
    <t>09.07.2021 09:25:54</t>
  </si>
  <si>
    <t>09.07.2021 09:26:29</t>
  </si>
  <si>
    <t>HELVACI-1 35-26-M00468_9534950_56358649_56358649</t>
  </si>
  <si>
    <t>09.07.2021 12:20:51</t>
  </si>
  <si>
    <t>09.07.2021 15:58:21</t>
  </si>
  <si>
    <t>KARABULU KÖK 35-31-L00227_TUMBULLAR L03_2119135</t>
  </si>
  <si>
    <t>09.07.2021 17:41:20</t>
  </si>
  <si>
    <t>09.07.2021 17:41:45</t>
  </si>
  <si>
    <t>L-83 35-14-L00083_10438671_56354812_56354812</t>
  </si>
  <si>
    <t>09.07.2021 11:05:53</t>
  </si>
  <si>
    <t>09.07.2021 11:29:53</t>
  </si>
  <si>
    <t>TR-74 35-19-L00074_956665708_956665708</t>
  </si>
  <si>
    <t>09.07.2021 14:36:11</t>
  </si>
  <si>
    <t>09.07.2021 17:37:57</t>
  </si>
  <si>
    <t>IRLAMAZ TR-1 45-83-L00231_48037278_56388318_56388318</t>
  </si>
  <si>
    <t>09.07.2021 08:08:41</t>
  </si>
  <si>
    <t>09.07.2021 14:58:05</t>
  </si>
  <si>
    <t>L-331 DENİZKENT 35-18-L00331_950437812_950437812</t>
  </si>
  <si>
    <t>09.07.2021 15:42:14</t>
  </si>
  <si>
    <t>09.07.2021 20:42:51</t>
  </si>
  <si>
    <t>SOMA TR-9 45-82-M00009_B_56388656_56388656</t>
  </si>
  <si>
    <t>09.07.2021 18:58:40</t>
  </si>
  <si>
    <t>09.07.2021 20:24:07</t>
  </si>
  <si>
    <t>09.07.2021 18:24:45</t>
  </si>
  <si>
    <t>09.07.2021 19:59:14</t>
  </si>
  <si>
    <t>09.07.2021 23:48:01</t>
  </si>
  <si>
    <t>10.07.2021 01:37:46</t>
  </si>
  <si>
    <t>L-27 35-14-L00027_956636736_956636736</t>
  </si>
  <si>
    <t>09.07.2021 17:56:25</t>
  </si>
  <si>
    <t>09.07.2021 18:58:32</t>
  </si>
  <si>
    <t>MENEMEN TR-2 35-28-L00002_953386703_953386703</t>
  </si>
  <si>
    <t>09.07.2021 22:07:40</t>
  </si>
  <si>
    <t>09.07.2021 23:54:07</t>
  </si>
  <si>
    <t>M-3571(YATIRIM REZERVE) 35-02-M03571_ K04_2114279</t>
  </si>
  <si>
    <t>09.07.2021 17:00:44</t>
  </si>
  <si>
    <t>09.07.2021 17:35:08</t>
  </si>
  <si>
    <t>MÜDÜROĞLU KÖK 35-26-M00940_HALİL KOYUNCU M04_65893189</t>
  </si>
  <si>
    <t>09.07.2021 06:41:14</t>
  </si>
  <si>
    <t>09.07.2021 08:07:42</t>
  </si>
  <si>
    <t>PAYAMLI M-17 35-25-M00168_DIREK TIPI TRAFO HUCRESI H01_2112163</t>
  </si>
  <si>
    <t>09.07.2021 14:09:56</t>
  </si>
  <si>
    <t>09.07.2021 17:09:13</t>
  </si>
  <si>
    <t>K-1797 35-02-K01797_A_56364483_56364483</t>
  </si>
  <si>
    <t>10.07.2021 09:43:15</t>
  </si>
  <si>
    <t>10.07.2021 09:57:38</t>
  </si>
  <si>
    <t>HACITUFAN KÖYÜ TR 45-77-L00162_45-77-L00162_2374724</t>
  </si>
  <si>
    <t>10.07.2021 18:35:45</t>
  </si>
  <si>
    <t>10.07.2021 19:14:58</t>
  </si>
  <si>
    <t>TOSUNLAR MERKEZ TR-1 35-32-L00038_B_65511410_65511410</t>
  </si>
  <si>
    <t>10.07.2021 19:04:16</t>
  </si>
  <si>
    <t>10.07.2021 19:58:09</t>
  </si>
  <si>
    <t>KAPANCI TR-3 45-78-L00382_953291135_953291135</t>
  </si>
  <si>
    <t>10.07.2021 12:55:27</t>
  </si>
  <si>
    <t>10.07.2021 15:42:00</t>
  </si>
  <si>
    <t>K-4525 35-03-K04525_910116089_910116089</t>
  </si>
  <si>
    <t>10.07.2021 20:00:41</t>
  </si>
  <si>
    <t>10.07.2021 21:08:52</t>
  </si>
  <si>
    <t>ÇOBANKÖY KÖK 35-29-L00066_HatBaşıAyırıcı_53138744 L04_53138744</t>
  </si>
  <si>
    <t>10.07.2021 09:20:10</t>
  </si>
  <si>
    <t>10.07.2021 18:20:28</t>
  </si>
  <si>
    <t>TR-103 MEZARLIK YOLU 35-26-M00103_35-26-M00103_2356819</t>
  </si>
  <si>
    <t>10.07.2021 15:20:00</t>
  </si>
  <si>
    <t>10.07.2021 15:49:11</t>
  </si>
  <si>
    <t>DAMARDI AKPINAR TR-2 45-75-M00326_A_56398208_56398208</t>
  </si>
  <si>
    <t>10.07.2021 16:54:18</t>
  </si>
  <si>
    <t>10.07.2021 23:02:46</t>
  </si>
  <si>
    <t>10.07.2021 22:59:53</t>
  </si>
  <si>
    <t>10.07.2021 23:33:22</t>
  </si>
  <si>
    <t>L-365 ILDIR ÇAYAĞZI 35-18-L00365_11899175_56376067_56376067</t>
  </si>
  <si>
    <t>10.07.2021 11:34:33</t>
  </si>
  <si>
    <t>10.07.2021 13:39:23</t>
  </si>
  <si>
    <t>DEREKÖY TARIMSAL SULAMA TR-2 45-72-L00537_45-72-L00537_2361286</t>
  </si>
  <si>
    <t>10.07.2021 14:18:45</t>
  </si>
  <si>
    <t>10.07.2021 17:27:11</t>
  </si>
  <si>
    <t>EMİRLİ TR-3 35-15-L00859_ H_65832105</t>
  </si>
  <si>
    <t>10.07.2021 12:21:53</t>
  </si>
  <si>
    <t>11.07.2021 00:34:11</t>
  </si>
  <si>
    <t>KAVAKLIDERE TR-9 45-73-M00143_KAVAKLIDERE TR-7 M03_2317688</t>
  </si>
  <si>
    <t>10.07.2021 20:45:55</t>
  </si>
  <si>
    <t>10.07.2021 22:17:41</t>
  </si>
  <si>
    <t>L-264 ŞİFNE CAD. SONU 35-18-L00264_11511800 d2b_5953750</t>
  </si>
  <si>
    <t>10.07.2021 15:30:12</t>
  </si>
  <si>
    <t>10.07.2021 20:51:52</t>
  </si>
  <si>
    <t>M-1390 35-02-M01390_E_56362750_56362750</t>
  </si>
  <si>
    <t>10.07.2021 19:48:45</t>
  </si>
  <si>
    <t>10.07.2021 21:13:41</t>
  </si>
  <si>
    <t>TR-149 35-19-L00149_35-19-L00149_2375791</t>
  </si>
  <si>
    <t>10.07.2021 16:22:17</t>
  </si>
  <si>
    <t>10.07.2021 19:08:34</t>
  </si>
  <si>
    <t>YENİFOÇA TR-3 35-23-M00003_950426980_950426980</t>
  </si>
  <si>
    <t>10.07.2021 17:06:12</t>
  </si>
  <si>
    <t>10.07.2021 18:28:15</t>
  </si>
  <si>
    <t>ÇİNAN TOYGAR TR-1 45-81-M00217_B_56389050_56389050</t>
  </si>
  <si>
    <t>10.07.2021 16:50:00</t>
  </si>
  <si>
    <t>10.07.2021 17:59:52</t>
  </si>
  <si>
    <t>GÖRDES TR-27 45-75-M00042_HatBaşıAyırıcı_53135799 M01_53135799</t>
  </si>
  <si>
    <t>10.07.2021 20:32:02</t>
  </si>
  <si>
    <t>10.07.2021 21:53:14</t>
  </si>
  <si>
    <t>10.07.2021 17:41:29</t>
  </si>
  <si>
    <t>10.07.2021 18:17:15</t>
  </si>
  <si>
    <t>KUYUCAK KARAPINAR TR-1 45-75-M00091_45-75-M00091_2363322</t>
  </si>
  <si>
    <t>10.07.2021 08:55:39</t>
  </si>
  <si>
    <t>10.07.2021 18:35:23</t>
  </si>
  <si>
    <t>TR-93 35-26-M00093_967137208_967137208</t>
  </si>
  <si>
    <t>10.07.2021 13:37:45</t>
  </si>
  <si>
    <t>10.07.2021 15:17:08</t>
  </si>
  <si>
    <t>K-1797 35-02-K01797_C C1B_5850715</t>
  </si>
  <si>
    <t>10.07.2021 09:19:55</t>
  </si>
  <si>
    <t>10.07.2021 09:56:22</t>
  </si>
  <si>
    <t>YUKARIBEY TR-1 35-16-M00120_953323694_953323694</t>
  </si>
  <si>
    <t>10.07.2021 08:18:12</t>
  </si>
  <si>
    <t>10.07.2021 11:48:57</t>
  </si>
  <si>
    <t>YENİ ÇİFTLİK TOPRAK SU KOOP 35-20-L00392_DIREK TIPI TRAFO HUCRESI H01_2095338</t>
  </si>
  <si>
    <t>10.07.2021 09:13:58</t>
  </si>
  <si>
    <t>10.07.2021 10:48:00</t>
  </si>
  <si>
    <t>DM-5/TR-4 (ESKİ TR-36) 35-26-M01365_6189048 G01_57783037</t>
  </si>
  <si>
    <t>10.07.2021 13:25:23</t>
  </si>
  <si>
    <t>10.07.2021 14:09:16</t>
  </si>
  <si>
    <t>AHMET ANDAŞ-1 SULAMA GRUBU 35-29-M00305_35-29-M00305_2375606</t>
  </si>
  <si>
    <t>10.07.2021 15:51:00</t>
  </si>
  <si>
    <t>10.07.2021 20:31:17</t>
  </si>
  <si>
    <t>ALAŞEHİR TR-83 45-73-M00083_45-73-M00083_2352962</t>
  </si>
  <si>
    <t>10.07.2021 05:47:30</t>
  </si>
  <si>
    <t>10.07.2021 06:36:10</t>
  </si>
  <si>
    <t>TEPEKÖY TR-515 TARIMSAL SULAMA 45-73-M00674_45-73-M00674_2352299</t>
  </si>
  <si>
    <t>10.07.2021 08:07:50</t>
  </si>
  <si>
    <t>10.07.2021 10:24:14</t>
  </si>
  <si>
    <t>M-1147 GEÇİT 35-09-M01147_M-1073 M01_47553533</t>
  </si>
  <si>
    <t>10.07.2021 14:27:44</t>
  </si>
  <si>
    <t>10.07.2021 15:33:00</t>
  </si>
  <si>
    <t>ÇATALKAYA KÖYÜ TR-2 35-21-L00172_953357161_953357161</t>
  </si>
  <si>
    <t>10.07.2021 11:50:38</t>
  </si>
  <si>
    <t>10.07.2021 17:17:05</t>
  </si>
  <si>
    <t>TR-18 35-22-M00018_35-22-M00018_2376610</t>
  </si>
  <si>
    <t>10.07.2021 11:54:01</t>
  </si>
  <si>
    <t>10.07.2021 15:25:42</t>
  </si>
  <si>
    <t>TR-2/52 45-72-L00052_956528954_956528954</t>
  </si>
  <si>
    <t>10.07.2021 17:25:51</t>
  </si>
  <si>
    <t>10.07.2021 20:37:41</t>
  </si>
  <si>
    <t>DM-4/TR-13 45-72-M00620_956510622_956510622</t>
  </si>
  <si>
    <t>10.07.2021 16:08:10</t>
  </si>
  <si>
    <t>10.07.2021 16:45:51</t>
  </si>
  <si>
    <t>TR-31 45-78-L00031_953276260_953276260</t>
  </si>
  <si>
    <t>10.07.2021 19:51:37</t>
  </si>
  <si>
    <t>10.07.2021 21:38:56</t>
  </si>
  <si>
    <t>TR-48 TEKEL 35-19-L00048_956667984_956667984</t>
  </si>
  <si>
    <t>10.07.2021 09:33:12</t>
  </si>
  <si>
    <t>10.07.2021 10:55:54</t>
  </si>
  <si>
    <t>TURKUAZ VİLLALARI 35-30-M00215_966391904_966391904</t>
  </si>
  <si>
    <t>10.07.2021 16:06:43</t>
  </si>
  <si>
    <t>10.07.2021 19:28:25</t>
  </si>
  <si>
    <t>MUSALAR YENİKÖY TR-1 45-83-M00663__72373880_72373880</t>
  </si>
  <si>
    <t>10.07.2021 11:11:37</t>
  </si>
  <si>
    <t>10.07.2021 13:10:03</t>
  </si>
  <si>
    <t>FUNDACIK KÖK 45-75-M00068_HatBaşıAyırıcı_53135125 M03_53135125</t>
  </si>
  <si>
    <t>10.07.2021 21:26:43</t>
  </si>
  <si>
    <t>10.07.2021 23:57:37</t>
  </si>
  <si>
    <t>M-2929 35-01-M02929_911879273_911879273</t>
  </si>
  <si>
    <t>10.07.2021 08:57:59</t>
  </si>
  <si>
    <t>10.07.2021 12:55:04</t>
  </si>
  <si>
    <t>K-1725 35-07-K01725_D_56353042_56353042</t>
  </si>
  <si>
    <t>10.07.2021 15:00:00</t>
  </si>
  <si>
    <t>10.07.2021 15:24:02</t>
  </si>
  <si>
    <t>10.07.2021 06:36:17</t>
  </si>
  <si>
    <t>10.07.2021 07:19:37</t>
  </si>
  <si>
    <t>L-4 TEKKE 35-18-L00004_35-18-L00004_72053995</t>
  </si>
  <si>
    <t>10.07.2021 05:12:00</t>
  </si>
  <si>
    <t>10.07.2021 07:39:54</t>
  </si>
  <si>
    <t>L-512 REİSDERE 35-18-L00512_950461647_950461647</t>
  </si>
  <si>
    <t>10.07.2021 11:22:44</t>
  </si>
  <si>
    <t>10.07.2021 18:01:46</t>
  </si>
  <si>
    <t>KAYACIK KÖK 45-75-M00065_SARIALİLER M06_2324683</t>
  </si>
  <si>
    <t>10.07.2021 21:20:34</t>
  </si>
  <si>
    <t>10.07.2021 21:20:58</t>
  </si>
  <si>
    <t>10.07.2021 10:24:13</t>
  </si>
  <si>
    <t>10.07.2021 11:26:00</t>
  </si>
  <si>
    <t>GÜMÜŞÇAY KÖK 45-73-M00477_SULAMA ÇIKIŞI M05_2309301</t>
  </si>
  <si>
    <t>10.07.2021 07:45:40</t>
  </si>
  <si>
    <t>10.07.2021 09:11:55</t>
  </si>
  <si>
    <t>GÖLCÜK TR-22 35-15-L00319_950357304_950357304</t>
  </si>
  <si>
    <t>10.07.2021 16:54:59</t>
  </si>
  <si>
    <t>10.07.2021 23:04:22</t>
  </si>
  <si>
    <t>GÖÇBEYLİ DM 35-16-M00139_ALHATLI GRUBU-ÇAMOBA-DURMUŞLAR-KAPLAN M06_72044617</t>
  </si>
  <si>
    <t>10.07.2021 09:31:48</t>
  </si>
  <si>
    <t>10.07.2021 15:24:59</t>
  </si>
  <si>
    <t>KIZILCAAVLU TR-7 35-29-L00572_A_56360705_56360705</t>
  </si>
  <si>
    <t>10.07.2021 21:41:14</t>
  </si>
  <si>
    <t>EROĞLU TR-4 45-72-L00931_956506901_956506901</t>
  </si>
  <si>
    <t>10.07.2021 11:50:08</t>
  </si>
  <si>
    <t>10.07.2021 17:00:14</t>
  </si>
  <si>
    <t>K-3427 35-10-K03427_35-10-K03427_47780953</t>
  </si>
  <si>
    <t>10.07.2021 17:04:34</t>
  </si>
  <si>
    <t>10.07.2021 18:09:34</t>
  </si>
  <si>
    <t>10.07.2021 19:27:28</t>
  </si>
  <si>
    <t>10.07.2021 20:44:11</t>
  </si>
  <si>
    <t>10.07.2021 17:57:00</t>
  </si>
  <si>
    <t>10.07.2021 18:25:41</t>
  </si>
  <si>
    <t>TR-6 35-15-M00006_48879852_56407337_56407337</t>
  </si>
  <si>
    <t>10.07.2021 14:06:46</t>
  </si>
  <si>
    <t>10.07.2021 15:31:09</t>
  </si>
  <si>
    <t>CENNET MAHALLESİ TR-3 35-16-M00136_47492149_56396388_56396388</t>
  </si>
  <si>
    <t>10.07.2021 18:11:56</t>
  </si>
  <si>
    <t>11.07.2021 02:46:12</t>
  </si>
  <si>
    <t>MORDOĞAN İM 35-21-A00002_PETLİNE BENZİNLİK L14_2061849</t>
  </si>
  <si>
    <t>10.07.2021 21:57:34</t>
  </si>
  <si>
    <t>10.07.2021 22:02:00</t>
  </si>
  <si>
    <t>ALİAĞA GIS TM 35-17-A00014_EGE GÜBRE-1 (2H06) M019_66128139</t>
  </si>
  <si>
    <t>10.07.2021 13:36:00</t>
  </si>
  <si>
    <t>10.07.2021 15:32:14</t>
  </si>
  <si>
    <t>K-3665 35-02-K03665_C_56378754_56378754</t>
  </si>
  <si>
    <t>10.07.2021 14:33:29</t>
  </si>
  <si>
    <t>10.07.2021 16:48:28</t>
  </si>
  <si>
    <t>KAYACIK TR-3 45-75-M00361__72373672_72373672</t>
  </si>
  <si>
    <t>10.07.2021 17:49:57</t>
  </si>
  <si>
    <t>10.07.2021 19:58:39</t>
  </si>
  <si>
    <t>SOMA TR-15 45-82-M00525_TR-15/1 TR-15/2 TR-15/5 M03_79767448</t>
  </si>
  <si>
    <t>10.07.2021 07:36:11</t>
  </si>
  <si>
    <t>10.07.2021 08:44:44</t>
  </si>
  <si>
    <t>10.07.2021 09:12:01</t>
  </si>
  <si>
    <t>10.07.2021 18:00:33</t>
  </si>
  <si>
    <t>PAZARKÖY-3 TARIMSAL SULAMA TR 45-78-L00596_DIREK TIPI TRAFO HUCRESI H01_2111256</t>
  </si>
  <si>
    <t>10.07.2021 09:45:40</t>
  </si>
  <si>
    <t>10.07.2021 17:34:34</t>
  </si>
  <si>
    <t>AHMETBEYLİ M-6 35-22-M00244_A_56354672_56354672</t>
  </si>
  <si>
    <t>10.07.2021 19:40:16</t>
  </si>
  <si>
    <t>10.07.2021 22:08:12</t>
  </si>
  <si>
    <t>K-1711 35-02-K01711_35-02-K01711_2373671</t>
  </si>
  <si>
    <t>10.07.2021 13:45:56</t>
  </si>
  <si>
    <t>10.07.2021 14:12:20</t>
  </si>
  <si>
    <t>DM-16/09 45-71-M00611_953244635_953244635</t>
  </si>
  <si>
    <t>10.07.2021 16:25:46</t>
  </si>
  <si>
    <t>10.07.2021 18:24:18</t>
  </si>
  <si>
    <t>M-999 35-09-M00999_F_56364603_56364603</t>
  </si>
  <si>
    <t>10.07.2021 01:40:24</t>
  </si>
  <si>
    <t>10.07.2021 02:19:37</t>
  </si>
  <si>
    <t>10.07.2021 08:54:18</t>
  </si>
  <si>
    <t>10.07.2021 12:11:43</t>
  </si>
  <si>
    <t>SAZOBA TR-4 45-72-M00456_C_56392244_56392244</t>
  </si>
  <si>
    <t>10.07.2021 19:54:05</t>
  </si>
  <si>
    <t>10.07.2021 22:00:23</t>
  </si>
  <si>
    <t>L-260 35-18-L00260_950467578_950467578</t>
  </si>
  <si>
    <t>10.07.2021 11:18:20</t>
  </si>
  <si>
    <t>10.07.2021 12:30:54</t>
  </si>
  <si>
    <t>GELENBE İM 45-76-A00001_HatBaşıAyırıcı_53136523 L03_53136523</t>
  </si>
  <si>
    <t>10.07.2021 21:10:02</t>
  </si>
  <si>
    <t>10.07.2021 22:37:11</t>
  </si>
  <si>
    <t>ALİBEYLİ TR-5 45-80-M00087_956548012_956548012</t>
  </si>
  <si>
    <t>10.07.2021 12:01:00</t>
  </si>
  <si>
    <t>10.07.2021 13:45:23</t>
  </si>
  <si>
    <t>L-400 35-18-L00400_950459125_950459125</t>
  </si>
  <si>
    <t>10.07.2021 20:28:59</t>
  </si>
  <si>
    <t>10.07.2021 23:35:46</t>
  </si>
  <si>
    <t>10.07.2021 06:22:50</t>
  </si>
  <si>
    <t>10.07.2021 06:23:15</t>
  </si>
  <si>
    <t>SOMA DM-3 45-82-M00025_TURGUTALP TR-1 M02_60210061</t>
  </si>
  <si>
    <t>10.07.2021 06:45:45</t>
  </si>
  <si>
    <t>10.07.2021 07:06:41</t>
  </si>
  <si>
    <t>OVAKENT TR-9 35-15-L00589_950407492_950407492</t>
  </si>
  <si>
    <t>10.07.2021 07:36:41</t>
  </si>
  <si>
    <t>10.07.2021 10:11:52</t>
  </si>
  <si>
    <t>10.07.2021 10:27:59</t>
  </si>
  <si>
    <t>10.07.2021 10:51:06</t>
  </si>
  <si>
    <t>ÇİLEME TR-1 35-22-M00160_35-22-M00160_2377297</t>
  </si>
  <si>
    <t>10.07.2021 08:26:52</t>
  </si>
  <si>
    <t>10.07.2021 09:06:06</t>
  </si>
  <si>
    <t>TR-9 45-74-M00009_TR-10 M01_75313725</t>
  </si>
  <si>
    <t>10.07.2021 17:04:38</t>
  </si>
  <si>
    <t>10.07.2021 17:14:04</t>
  </si>
  <si>
    <t>10.07.2021 18:07:52</t>
  </si>
  <si>
    <t>10.07.2021 20:02:15</t>
  </si>
  <si>
    <t>İKİZTEPE KÖK 45-78-M00258_HatBaşıAyırıcı_53139941 M03_53139941</t>
  </si>
  <si>
    <t>10.07.2021 09:25:13</t>
  </si>
  <si>
    <t>10.07.2021 13:39:33</t>
  </si>
  <si>
    <t>K-4753 35-01-K04753_911917289_911917289</t>
  </si>
  <si>
    <t>10.07.2021 15:41:37</t>
  </si>
  <si>
    <t>10.07.2021 17:47:29</t>
  </si>
  <si>
    <t>TR-299 35-19-L00355_35-19-L00355_76803488</t>
  </si>
  <si>
    <t>10.07.2021 09:25:54</t>
  </si>
  <si>
    <t>10.07.2021 10:39:40</t>
  </si>
  <si>
    <t>SEVİŞLER TR-2 45-82-L00004_A_56387310_56387310</t>
  </si>
  <si>
    <t>10.07.2021 13:35:58</t>
  </si>
  <si>
    <t>10.07.2021 16:16:24</t>
  </si>
  <si>
    <t>10.07.2021 18:57:14</t>
  </si>
  <si>
    <t>10.07.2021 19:00:39</t>
  </si>
  <si>
    <t>SELCE TR-1 45-73-M00716__72373656_72373656</t>
  </si>
  <si>
    <t>10.07.2021 23:36:14</t>
  </si>
  <si>
    <t>11.07.2021 01:16:41</t>
  </si>
  <si>
    <t>MENEMEN TR-46 35-28-L00046_953386270_953386270</t>
  </si>
  <si>
    <t>10.07.2021 17:26:29</t>
  </si>
  <si>
    <t>TR-10 35-15-M00010_35-15-M00010_66873606</t>
  </si>
  <si>
    <t>10.07.2021 14:08:56</t>
  </si>
  <si>
    <t>10.07.2021 17:42:10</t>
  </si>
  <si>
    <t>10.07.2021 09:06:53</t>
  </si>
  <si>
    <t>10.07.2021 10:41:50</t>
  </si>
  <si>
    <t>TR-61 35-27-M01103_913831977_913831977</t>
  </si>
  <si>
    <t>10.07.2021 12:08:25</t>
  </si>
  <si>
    <t>10.07.2021 17:39:16</t>
  </si>
  <si>
    <t>HALİL ETKİN SLM GRB TR 35-27-M00678_914591317_914591317</t>
  </si>
  <si>
    <t>10.07.2021 13:22:55</t>
  </si>
  <si>
    <t>10.07.2021 14:27:29</t>
  </si>
  <si>
    <t>10.07.2021 09:36:44</t>
  </si>
  <si>
    <t>10.07.2021 15:18:00</t>
  </si>
  <si>
    <t>SELÇİKLİ TR-2 45-72-L00164__72373608_72373608</t>
  </si>
  <si>
    <t>10.07.2021 11:54:52</t>
  </si>
  <si>
    <t>10.07.2021 15:43:48</t>
  </si>
  <si>
    <t>BOZCAYAKA TR-1 35-15-L00919_DIREK TIPI TRAFO HUCRESI H01_2046288</t>
  </si>
  <si>
    <t>10.07.2021 09:15:59</t>
  </si>
  <si>
    <t>10.07.2021 18:29:30</t>
  </si>
  <si>
    <t>TR-2/33 (GALERİCİLER) 45-83-L00033_YÜKSEL TOPRAK ÖZEL L01_2327481</t>
  </si>
  <si>
    <t>10.07.2021 20:53:37</t>
  </si>
  <si>
    <t>10.07.2021 21:47:04</t>
  </si>
  <si>
    <t>İÇMECE TR-1 35-31-L00114_946407875_946407875</t>
  </si>
  <si>
    <t>10.07.2021 10:35:45</t>
  </si>
  <si>
    <t>10.07.2021 11:46:58</t>
  </si>
  <si>
    <t>K-1211 35-03-K01211_910820147_910820147</t>
  </si>
  <si>
    <t>10.07.2021 11:19:43</t>
  </si>
  <si>
    <t>10.07.2021 13:25:50</t>
  </si>
  <si>
    <t>DM-16/21 45-71-M00587_953200200_953200200</t>
  </si>
  <si>
    <t>10.07.2021 11:05:00</t>
  </si>
  <si>
    <t>10.07.2021 12:40:52</t>
  </si>
  <si>
    <t>TR-76 35-19-L00076_956673217_956673217</t>
  </si>
  <si>
    <t>10.07.2021 18:55:38</t>
  </si>
  <si>
    <t>10.07.2021 22:20:08</t>
  </si>
  <si>
    <t>AVŞAR İM 45-83-A00002_E KOLU L13_2309878</t>
  </si>
  <si>
    <t>10.07.2021 14:54:54</t>
  </si>
  <si>
    <t>10.07.2021 15:45:12</t>
  </si>
  <si>
    <t>K-503 35-02-K00503_B_56379738_56379738</t>
  </si>
  <si>
    <t>10.07.2021 10:12:11</t>
  </si>
  <si>
    <t>10.07.2021 10:52:44</t>
  </si>
  <si>
    <t>YENİÇİFTLİK KÖK 35-20-L00373_ L05_2331262</t>
  </si>
  <si>
    <t>10.07.2021 06:35:12</t>
  </si>
  <si>
    <t>10.07.2021 09:15:49</t>
  </si>
  <si>
    <t>K-1879 35-09-K01879_97812642_97812642</t>
  </si>
  <si>
    <t>10.07.2021 20:17:45</t>
  </si>
  <si>
    <t>10.07.2021 22:04:40</t>
  </si>
  <si>
    <t>_6714644_56360662_56360662</t>
  </si>
  <si>
    <t>10.07.2021 21:25:11</t>
  </si>
  <si>
    <t>10.07.2021 21:58:42</t>
  </si>
  <si>
    <t>K-3881 35-01-K03881_B_56370175_56370175</t>
  </si>
  <si>
    <t>10.07.2021 18:05:36</t>
  </si>
  <si>
    <t>10.07.2021 18:35:50</t>
  </si>
  <si>
    <t>ÇIPLAK KÖK 35-29-M00126_YENİÇİFTLİK ENH M09_72189962</t>
  </si>
  <si>
    <t>10.07.2021 07:48:59</t>
  </si>
  <si>
    <t>10.07.2021 08:54:26</t>
  </si>
  <si>
    <t>SARIGÖL TR-58 45-79-M00058_45-79-M00058_2346808</t>
  </si>
  <si>
    <t>10.07.2021 12:33:36</t>
  </si>
  <si>
    <t>10.07.2021 13:25:19</t>
  </si>
  <si>
    <t>10.07.2021 09:14:10</t>
  </si>
  <si>
    <t>10.07.2021 09:59:20</t>
  </si>
  <si>
    <t>TR-2/103 45-83-L00103__72372165_72372165</t>
  </si>
  <si>
    <t>10.07.2021 11:29:00</t>
  </si>
  <si>
    <t>10.07.2021 14:05:14</t>
  </si>
  <si>
    <t>10.07.2021 17:55:04</t>
  </si>
  <si>
    <t>10.07.2021 19:46:29</t>
  </si>
  <si>
    <t>MENDERES DM-2/TR-1 35-22-M00300_PERLİT M18_2095706</t>
  </si>
  <si>
    <t>10.07.2021 08:07:53</t>
  </si>
  <si>
    <t>10.07.2021 08:25:00</t>
  </si>
  <si>
    <t>K-3929 35-10-K03929_954873238_954873238</t>
  </si>
  <si>
    <t>10.07.2021 13:08:10</t>
  </si>
  <si>
    <t>10.07.2021 15:04:34</t>
  </si>
  <si>
    <t>DM-2/TR-33 45-73-M01277_945680785_945680785</t>
  </si>
  <si>
    <t>10.07.2021 22:23:54</t>
  </si>
  <si>
    <t>10.07.2021 23:15:54</t>
  </si>
  <si>
    <t>URGANLI TR-1 KÖK 45-83-M00129_TR-9 M01_2331300</t>
  </si>
  <si>
    <t>10.07.2021 05:16:20</t>
  </si>
  <si>
    <t>10.07.2021 07:08:39</t>
  </si>
  <si>
    <t>M-1101 35-03-M01101_910435490_910435490</t>
  </si>
  <si>
    <t>10.07.2021 11:03:28</t>
  </si>
  <si>
    <t>10.07.2021 12:32:00</t>
  </si>
  <si>
    <t>TR-172 45-78-M00172_953263563_953263563</t>
  </si>
  <si>
    <t>10.07.2021 14:32:29</t>
  </si>
  <si>
    <t>10.07.2021 15:24:52</t>
  </si>
  <si>
    <t>PINARLI KÖK 35-20-M00085_TR-4 - TR-5 M04_72358819</t>
  </si>
  <si>
    <t>10.07.2021 15:56:07</t>
  </si>
  <si>
    <t>10.07.2021 16:53:00</t>
  </si>
  <si>
    <t>M-462 BELENAŞI 35-03-M00462_965128505_965128505</t>
  </si>
  <si>
    <t>10.07.2021 12:05:11</t>
  </si>
  <si>
    <t>10.07.2021 14:54:57</t>
  </si>
  <si>
    <t>TR-115 45-78-L00115_953262789_953262789</t>
  </si>
  <si>
    <t>10.07.2021 18:25:09</t>
  </si>
  <si>
    <t>10.07.2021 19:17:40</t>
  </si>
  <si>
    <t>10.07.2021 06:54:54</t>
  </si>
  <si>
    <t>10.07.2021 13:37:39</t>
  </si>
  <si>
    <t>10.07.2021 20:23:00</t>
  </si>
  <si>
    <t>10.07.2021 20:37:16</t>
  </si>
  <si>
    <t>L-371 35-18-L00371_8098550_60982543_60982543</t>
  </si>
  <si>
    <t>10.07.2021 03:45:21</t>
  </si>
  <si>
    <t>10.07.2021 04:52:49</t>
  </si>
  <si>
    <t>L-306 35-18-L00306_950446998_950446998</t>
  </si>
  <si>
    <t>10.07.2021 17:04:00</t>
  </si>
  <si>
    <t>10.07.2021 23:37:19</t>
  </si>
  <si>
    <t>ZAĞNOS TR-1 35-16-M00143_47445457_56399013_56399013</t>
  </si>
  <si>
    <t>10.07.2021 02:07:21</t>
  </si>
  <si>
    <t>10.07.2021 04:35:36</t>
  </si>
  <si>
    <t>L-437 ŞEHİTLİK 35-18-L00437_950448391_950448391</t>
  </si>
  <si>
    <t>10.07.2021 09:42:25</t>
  </si>
  <si>
    <t>10.07.2021 11:35:04</t>
  </si>
  <si>
    <t>ÇAYIRYERİ TR-4 45-76-M00244_955241909_955241909</t>
  </si>
  <si>
    <t>10.07.2021 09:08:57</t>
  </si>
  <si>
    <t>10.07.2021 16:20:31</t>
  </si>
  <si>
    <t>10.07.2021 05:03:50</t>
  </si>
  <si>
    <t>10.07.2021 05:06:45</t>
  </si>
  <si>
    <t>SUBAŞI İM 35-26-A00002_SUBAŞI 15.8 ŞEHİR L02_2035582</t>
  </si>
  <si>
    <t>10.07.2021 10:22:39</t>
  </si>
  <si>
    <t>10.07.2021 10:41:00</t>
  </si>
  <si>
    <t>HACIYERİ TR-1 45-81-M00071_A_56398799_56398799</t>
  </si>
  <si>
    <t>10.07.2021 06:22:15</t>
  </si>
  <si>
    <t>10.07.2021 07:44:40</t>
  </si>
  <si>
    <t>L-376 PAZARYERİ 35-18-L00376_950448109_950448109</t>
  </si>
  <si>
    <t>10.07.2021 11:52:37</t>
  </si>
  <si>
    <t>10.07.2021 21:31:25</t>
  </si>
  <si>
    <t>TEKBIÇAKLAR TR-4 35-31-L00242_35-31-L00242_2365456</t>
  </si>
  <si>
    <t>10.07.2021 20:33:51</t>
  </si>
  <si>
    <t>11.07.2021 00:42:52</t>
  </si>
  <si>
    <t>L-319 BAHÇELİEVLER-2 35-18-L00319_950449583_950449583</t>
  </si>
  <si>
    <t>10.07.2021 14:35:00</t>
  </si>
  <si>
    <t>10.07.2021 19:31:06</t>
  </si>
  <si>
    <t>ÇIRPI MEKTEP MAH. TR 35-20-M00005_8414471_56381182_56381182</t>
  </si>
  <si>
    <t>10.07.2021 10:49:00</t>
  </si>
  <si>
    <t>10.07.2021 12:28:09</t>
  </si>
  <si>
    <t>10.07.2021 19:00:04</t>
  </si>
  <si>
    <t>10.07.2021 19:39:14</t>
  </si>
  <si>
    <t>10.07.2021 05:57:30</t>
  </si>
  <si>
    <t>10.07.2021 05:58:40</t>
  </si>
  <si>
    <t>BAĞARASI TR-1 35-23-M00170_35-23-M00170_59847239</t>
  </si>
  <si>
    <t>10.07.2021 15:38:12</t>
  </si>
  <si>
    <t>10.07.2021 16:10:04</t>
  </si>
  <si>
    <t>K-418 35-03-K00418_K-2675 K02_41928986</t>
  </si>
  <si>
    <t>10.07.2021 18:12:29</t>
  </si>
  <si>
    <t>10.07.2021 21:13:44</t>
  </si>
  <si>
    <t>CEVİZLİ BALYAKASI TR-3 35-31-L00320_35-31-L00320_2364988</t>
  </si>
  <si>
    <t>10.07.2021 10:16:35</t>
  </si>
  <si>
    <t>10.07.2021 13:14:59</t>
  </si>
  <si>
    <t>AKMESCİT TR-1 35-29-L00219_A_56391930_56391930</t>
  </si>
  <si>
    <t>10.07.2021 19:13:29</t>
  </si>
  <si>
    <t>10.07.2021 21:59:46</t>
  </si>
  <si>
    <t>DARKALE TR-1 45-82-L00044_45-82-L00044_2370195</t>
  </si>
  <si>
    <t>10.07.2021 21:38:54</t>
  </si>
  <si>
    <t>10.07.2021 22:47:52</t>
  </si>
  <si>
    <t>MÜTEVELLİ TR-3 45-80-M00102_956537488_956537488</t>
  </si>
  <si>
    <t>10.07.2021 12:48:26</t>
  </si>
  <si>
    <t>10.07.2021 14:49:20</t>
  </si>
  <si>
    <t>DM08/TR20 45-73-M00071_945675532_945675532</t>
  </si>
  <si>
    <t>10.07.2021 12:18:38</t>
  </si>
  <si>
    <t>11.07.2021 00:40:48</t>
  </si>
  <si>
    <t>K-3881 35-01-K03881_910147563_910147563</t>
  </si>
  <si>
    <t>10.07.2021 16:48:17</t>
  </si>
  <si>
    <t>10.07.2021 18:29:59</t>
  </si>
  <si>
    <t>_956597086_956597086</t>
  </si>
  <si>
    <t>10.07.2021 21:10:35</t>
  </si>
  <si>
    <t>11.07.2021 03:29:16</t>
  </si>
  <si>
    <t>HARMANDALI TR-2 45-72-L00770_956522663_956522663</t>
  </si>
  <si>
    <t>10.07.2021 17:43:35</t>
  </si>
  <si>
    <t>10.07.2021 19:21:07</t>
  </si>
  <si>
    <t>K-4283 GÖRECE 35-22-K04283_948215408_948215408</t>
  </si>
  <si>
    <t>10.07.2021 12:43:54</t>
  </si>
  <si>
    <t>10.07.2021 14:46:44</t>
  </si>
  <si>
    <t>K-3975 35-04-K03975_C_56363851_56363851</t>
  </si>
  <si>
    <t>10.07.2021 17:29:50</t>
  </si>
  <si>
    <t>10.07.2021 18:50:41</t>
  </si>
  <si>
    <t>10.07.2021 13:32:09</t>
  </si>
  <si>
    <t>10.07.2021 15:22:55</t>
  </si>
  <si>
    <t>KÜÇÜKBÖLCEK TR-23 35-24-M00019_6008529_56353113_56353113</t>
  </si>
  <si>
    <t>10.07.2021 16:20:55</t>
  </si>
  <si>
    <t>10.07.2021 18:15:20</t>
  </si>
  <si>
    <t>K-1760 35-04-K01760_B 1760 B1B_5831325</t>
  </si>
  <si>
    <t>10.07.2021 19:57:01</t>
  </si>
  <si>
    <t>10.07.2021 21:22:39</t>
  </si>
  <si>
    <t>TR-77 HULUSİ İZLEYEN GRB. 35-15-M00077_35-15-M00077_2365992</t>
  </si>
  <si>
    <t>10.07.2021 07:27:15</t>
  </si>
  <si>
    <t>10.07.2021 13:08:43</t>
  </si>
  <si>
    <t>YUKARIBEY TR-1 35-16-M00120_47478741_56400045_56400045</t>
  </si>
  <si>
    <t>10.07.2021 14:50:19</t>
  </si>
  <si>
    <t>10.07.2021 18:38:01</t>
  </si>
  <si>
    <t>DM-8/9-B 45-71-M02281_953206746_953206746</t>
  </si>
  <si>
    <t>10.07.2021 11:11:41</t>
  </si>
  <si>
    <t>10.07.2021 13:35:45</t>
  </si>
  <si>
    <t>KAYMAKÇI İM 35-15-A00004_EMİRLİOVA L07_2121824</t>
  </si>
  <si>
    <t>10.07.2021 18:39:04</t>
  </si>
  <si>
    <t>10.07.2021 18:43:28</t>
  </si>
  <si>
    <t>DEĞİRMENDERE TR-1 35-22-M00197_955272597_955272597</t>
  </si>
  <si>
    <t>10.07.2021 10:19:00</t>
  </si>
  <si>
    <t>10.07.2021 10:35:28</t>
  </si>
  <si>
    <t>M-584 DOĞANLAR KÖK 35-02-M00584_M-2599 M02_66682459</t>
  </si>
  <si>
    <t>10.07.2021 10:48:15</t>
  </si>
  <si>
    <t>10.07.2021 11:41:50</t>
  </si>
  <si>
    <t>AYASKENT DM-2 (TR-1) 35-16-M00011_953321749_953321749</t>
  </si>
  <si>
    <t>10.07.2021 19:12:45</t>
  </si>
  <si>
    <t>11.07.2021 03:15:27</t>
  </si>
  <si>
    <t>_E_56392530_56392530</t>
  </si>
  <si>
    <t>10.07.2021 19:38:41</t>
  </si>
  <si>
    <t>10.07.2021 23:03:57</t>
  </si>
  <si>
    <t>K-3186 35-02-K03186_35-02-K03186_2374823</t>
  </si>
  <si>
    <t>10.07.2021 14:26:08</t>
  </si>
  <si>
    <t>10.07.2021 15:22:48</t>
  </si>
  <si>
    <t>ŞAŞAL TR-1 35-22-M00283_955254190_955254190</t>
  </si>
  <si>
    <t>10.07.2021 11:09:31</t>
  </si>
  <si>
    <t>10.07.2021 13:01:22</t>
  </si>
  <si>
    <t>TR-15 35-13-M00015_946422933_946422933</t>
  </si>
  <si>
    <t>10.07.2021 04:05:57</t>
  </si>
  <si>
    <t>10.07.2021 04:54:20</t>
  </si>
  <si>
    <t>10.07.2021 00:14:47</t>
  </si>
  <si>
    <t>10.07.2021 10:01:15</t>
  </si>
  <si>
    <t>TR-85 45-78-L00085_49416337_56385774_56385774</t>
  </si>
  <si>
    <t>10.07.2021 11:32:54</t>
  </si>
  <si>
    <t>10.07.2021 14:05:17</t>
  </si>
  <si>
    <t>YEŞİLYURT DM 45-73-M00476_ALAŞEHİR DM GİRİŞ M03_2086189</t>
  </si>
  <si>
    <t>10.07.2021 23:08:14</t>
  </si>
  <si>
    <t>10.07.2021 23:08:54</t>
  </si>
  <si>
    <t>KARAPINAR İM 45-78-A00002_KARAPINAR KÖYÜ M10_66243744</t>
  </si>
  <si>
    <t>10.07.2021 07:16:50</t>
  </si>
  <si>
    <t>10.07.2021 08:36:03</t>
  </si>
  <si>
    <t>10.07.2021 12:39:52</t>
  </si>
  <si>
    <t>10.07.2021 13:50:47</t>
  </si>
  <si>
    <t>TEKKEDERE TR-1 35-16-M00056_35-16-M00056_2350402</t>
  </si>
  <si>
    <t>10.07.2021 20:57:36</t>
  </si>
  <si>
    <t>11.07.2021 00:57:12</t>
  </si>
  <si>
    <t>M-2556 35-02-M02556__79503510_79503510</t>
  </si>
  <si>
    <t>10.07.2021 16:21:20</t>
  </si>
  <si>
    <t>10.07.2021 18:11:23</t>
  </si>
  <si>
    <t>ALANYOLU TR-2 45-86-M00113_915792802_915792802</t>
  </si>
  <si>
    <t>10.07.2021 17:02:30</t>
  </si>
  <si>
    <t>10.07.2021 22:09:18</t>
  </si>
  <si>
    <t>KABAKUM BANKACILAR TR-3 35-30-M00209_955312973_955312973</t>
  </si>
  <si>
    <t>10.07.2021 08:24:05</t>
  </si>
  <si>
    <t>10.07.2021 11:20:56</t>
  </si>
  <si>
    <t>ARPASEKİ TR-1 35-24-M00092_955221164_955221164</t>
  </si>
  <si>
    <t>10.07.2021 12:18:56</t>
  </si>
  <si>
    <t>10.07.2021 14:41:49</t>
  </si>
  <si>
    <t>M-461 35-03-M00461_DIREK TIPI TRAFO HUCRESI H01_2070534</t>
  </si>
  <si>
    <t>10.07.2021 14:54:18</t>
  </si>
  <si>
    <t>10.07.2021 17:30:58</t>
  </si>
  <si>
    <t>M.ÇAPUR 35-26-M00364_35-26-M00364_2348356</t>
  </si>
  <si>
    <t>10.07.2021 09:07:00</t>
  </si>
  <si>
    <t>10.07.2021 11:15:01</t>
  </si>
  <si>
    <t>KARAÇAM TR-1 45-82-M00176_DIREK TIPI TRAFO HUCRESI H01_2088860</t>
  </si>
  <si>
    <t>10.07.2021 18:30:34</t>
  </si>
  <si>
    <t>10.07.2021 20:17:37</t>
  </si>
  <si>
    <t>SARIKAYA MERKEZ TR-1 35-32-L00063_B_56389724_56389724</t>
  </si>
  <si>
    <t>10.07.2021 20:35:42</t>
  </si>
  <si>
    <t>10.07.2021 21:45:59</t>
  </si>
  <si>
    <t>TR-1/47 45-72-M00047_956495283_956495283</t>
  </si>
  <si>
    <t>10.07.2021 11:49:44</t>
  </si>
  <si>
    <t>10.07.2021 14:08:00</t>
  </si>
  <si>
    <t>K-2352 35-01-K02352_35-01-K02352_2358942</t>
  </si>
  <si>
    <t>10.07.2021 22:14:44</t>
  </si>
  <si>
    <t>10.07.2021 22:56:17</t>
  </si>
  <si>
    <t>DENİZKÖY TR-1 35-30-M00594_35-30-M00594_2376196</t>
  </si>
  <si>
    <t>10.07.2021 21:21:39</t>
  </si>
  <si>
    <t>10.07.2021 21:50:39</t>
  </si>
  <si>
    <t>ALAŞEHİR TR-83 45-73-M00083_A_56403331_56403331</t>
  </si>
  <si>
    <t>10.07.2021 07:55:39</t>
  </si>
  <si>
    <t>10.07.2021 09:19:25</t>
  </si>
  <si>
    <t>10.07.2021 05:15:01</t>
  </si>
  <si>
    <t>10.07.2021 06:04:38</t>
  </si>
  <si>
    <t>10.07.2021 10:29:05</t>
  </si>
  <si>
    <t>10.07.2021 10:53:09</t>
  </si>
  <si>
    <t>10.07.2021 15:59:24</t>
  </si>
  <si>
    <t>10.07.2021 15:59:54</t>
  </si>
  <si>
    <t>K-1904 35-10-K01904_912174305_912174305</t>
  </si>
  <si>
    <t>10.07.2021 09:04:07</t>
  </si>
  <si>
    <t>10.07.2021 11:57:39</t>
  </si>
  <si>
    <t>KURTULMUŞ TR-1 45-72-L00201_956484927_956484927</t>
  </si>
  <si>
    <t>10.07.2021 10:00:00</t>
  </si>
  <si>
    <t>10.07.2021 14:50:42</t>
  </si>
  <si>
    <t>K-3427 35-10-K03427_A a1_5881138</t>
  </si>
  <si>
    <t>10.07.2021 19:42:14</t>
  </si>
  <si>
    <t>10.07.2021 21:00:31</t>
  </si>
  <si>
    <t>MERKEZ BODAMAS TR-4 45-75-M00141_45-75-M00141_2351160</t>
  </si>
  <si>
    <t>10.07.2021 18:17:21</t>
  </si>
  <si>
    <t>10.07.2021 21:05:39</t>
  </si>
  <si>
    <t>KAYRAKALTI TR-1 45-82-M00353_DIREK TIPI TRAFO HUCRESI H01_2086958</t>
  </si>
  <si>
    <t>10.07.2021 23:40:10</t>
  </si>
  <si>
    <t>11.07.2021 02:44:52</t>
  </si>
  <si>
    <t>ALACAYAKA TR-1 45-75-M00212_A_56387496_56387496</t>
  </si>
  <si>
    <t>10.07.2021 14:37:22</t>
  </si>
  <si>
    <t>10.07.2021 19:23:49</t>
  </si>
  <si>
    <t>10.07.2021 09:09:00</t>
  </si>
  <si>
    <t>10.07.2021 17:33:53</t>
  </si>
  <si>
    <t>ÇAMYAYLA TR-1 35-15-L00981_35-15-L00981_2360612</t>
  </si>
  <si>
    <t>10.07.2021 10:55:26</t>
  </si>
  <si>
    <t>10.07.2021 13:13:16</t>
  </si>
  <si>
    <t>YENİFOÇA TR-45 35-23-M00045_950311756_950311756</t>
  </si>
  <si>
    <t>10.07.2021 17:32:39</t>
  </si>
  <si>
    <t>10.07.2021 20:44:07</t>
  </si>
  <si>
    <t>DAĞDERE TR-2 45-72-M00257_A_66324878_66324878</t>
  </si>
  <si>
    <t>10.07.2021 07:40:17</t>
  </si>
  <si>
    <t>10.07.2021 13:27:28</t>
  </si>
  <si>
    <t>KENGER TR-1 45-77-L00143_945517045_945517045</t>
  </si>
  <si>
    <t>10.07.2021 15:45:19</t>
  </si>
  <si>
    <t>10.07.2021 18:52:01</t>
  </si>
  <si>
    <t>SOMA A SANTRALİ İM/DM 45-82-A00001_İM 34.5 ÇIKIŞ M01_2324951</t>
  </si>
  <si>
    <t>10.07.2021 05:25:00</t>
  </si>
  <si>
    <t>10.07.2021 06:04:25</t>
  </si>
  <si>
    <t>10.07.2021 20:31:30</t>
  </si>
  <si>
    <t>10.07.2021 21:43:52</t>
  </si>
  <si>
    <t>BEKİRLER TR-4 45-72-L00361_956511818_956511818</t>
  </si>
  <si>
    <t>10.07.2021 10:59:10</t>
  </si>
  <si>
    <t>10.07.2021 16:40:54</t>
  </si>
  <si>
    <t>KARABURUN TR-11 35-21-L00010_DAĞITIM TRAFO KARABURUN TR-11 L03_72175097</t>
  </si>
  <si>
    <t>10.07.2021 11:26:31</t>
  </si>
  <si>
    <t>10.07.2021 13:11:39</t>
  </si>
  <si>
    <t>KILAVUZLAR KÖK 45-74-M00198_HatBaşıAyırıcı_53134454 M03_53134454</t>
  </si>
  <si>
    <t>10.07.2021 23:58:32</t>
  </si>
  <si>
    <t>11.07.2021 01:18:26</t>
  </si>
  <si>
    <t>DM-1/TR-26 35-14-M00302_956646203_956646203</t>
  </si>
  <si>
    <t>10.07.2021 16:03:56</t>
  </si>
  <si>
    <t>10.07.2021 19:07:28</t>
  </si>
  <si>
    <t>10.07.2021 08:31:00</t>
  </si>
  <si>
    <t>10.07.2021 10:11:23</t>
  </si>
  <si>
    <t>10.07.2021 11:40:00</t>
  </si>
  <si>
    <t>10.07.2021 11:52:00</t>
  </si>
  <si>
    <t>10.07.2021 20:41:46</t>
  </si>
  <si>
    <t>10.07.2021 21:52:51</t>
  </si>
  <si>
    <t>10.07.2021 05:34:33</t>
  </si>
  <si>
    <t>10.07.2021 06:02:32</t>
  </si>
  <si>
    <t>K-3969 35-04-K03969_99618044_99618044</t>
  </si>
  <si>
    <t>10.07.2021 19:24:13</t>
  </si>
  <si>
    <t>10.07.2021 20:59:37</t>
  </si>
  <si>
    <t>DEMİRCİ KÖK 35-26-M00779_HatBaşıAyırıcı_53137788 M06_53137788</t>
  </si>
  <si>
    <t>10.07.2021 17:10:25</t>
  </si>
  <si>
    <t>10.07.2021 17:11:28</t>
  </si>
  <si>
    <t>MUZAFFER DURAL GRB. 35-20-L00097_10098357_56361047_56361047</t>
  </si>
  <si>
    <t>10.07.2021 18:11:27</t>
  </si>
  <si>
    <t>10.07.2021 22:09:03</t>
  </si>
  <si>
    <t>KOYUNDERE TR-12 35-28-M00161_953372370_953372370</t>
  </si>
  <si>
    <t>10.07.2021 10:30:03</t>
  </si>
  <si>
    <t>10.07.2021 23:50:12</t>
  </si>
  <si>
    <t>BORNOVA 380 GIS TM 35-02-A00015_LALETEPE M05_73019604</t>
  </si>
  <si>
    <t>10.07.2021 15:08:49</t>
  </si>
  <si>
    <t>10.07.2021 15:48:00</t>
  </si>
  <si>
    <t>10.07.2021 09:12:49</t>
  </si>
  <si>
    <t>10.07.2021 17:11:06</t>
  </si>
  <si>
    <t>M-442 35-02-M00442_M-48 M04_2323989</t>
  </si>
  <si>
    <t>10.07.2021 06:46:55</t>
  </si>
  <si>
    <t>10.07.2021 07:48:17</t>
  </si>
  <si>
    <t>K-2486 35-04-K02486_99188917_99188917</t>
  </si>
  <si>
    <t>10.07.2021 12:27:56</t>
  </si>
  <si>
    <t>10.07.2021 14:33:57</t>
  </si>
  <si>
    <t>10.07.2021 01:54:32</t>
  </si>
  <si>
    <t>10.07.2021 02:56:53</t>
  </si>
  <si>
    <t>KARABEL KÖK(VİŞNELİ KÖK) 35-26-M01207_DEREKÖY CUMALI M05_66051265</t>
  </si>
  <si>
    <t>10.07.2021 08:32:45</t>
  </si>
  <si>
    <t>10.07.2021 09:48:42</t>
  </si>
  <si>
    <t>TR-13 35-27-M00013_954844888_954844888</t>
  </si>
  <si>
    <t>10.07.2021 08:28:38</t>
  </si>
  <si>
    <t>10.07.2021 09:43:51</t>
  </si>
  <si>
    <t>ALİAĞA GIS TM 35-17-A00014_KARDEMİR-1 (1H03) M03_66128128</t>
  </si>
  <si>
    <t>10.07.2021 13:33:00</t>
  </si>
  <si>
    <t>10.07.2021 15:21:37</t>
  </si>
  <si>
    <t>KUYUCAK TR-2 35-27-M00864_B_56371787_56371787</t>
  </si>
  <si>
    <t>10.07.2021 12:29:22</t>
  </si>
  <si>
    <t>10.07.2021 19:50:47</t>
  </si>
  <si>
    <t>MELEK BEY ÇİFTLİĞİ TR 35-24-M00030_A_56353312_56353312</t>
  </si>
  <si>
    <t>10.07.2021 09:39:47</t>
  </si>
  <si>
    <t>10.07.2021 11:32:59</t>
  </si>
  <si>
    <t>TR-54 35-30-L00054_43004959 _43010970</t>
  </si>
  <si>
    <t>10.07.2021 20:44:51</t>
  </si>
  <si>
    <t>11.07.2021 00:03:37</t>
  </si>
  <si>
    <t>10.07.2021 09:35:16</t>
  </si>
  <si>
    <t>10.07.2021 10:55:35</t>
  </si>
  <si>
    <t>ÇETİN ALTINDAĞ SULAMA TR 45-71-M01463_45-71-M01463_2372113</t>
  </si>
  <si>
    <t>10.07.2021 08:08:00</t>
  </si>
  <si>
    <t>10.07.2021 09:54:38</t>
  </si>
  <si>
    <t>SARNIÇ KÜÇÜKALAN TR-1 45-72-L00262_C_56390128_56390128</t>
  </si>
  <si>
    <t>10.07.2021 14:21:01</t>
  </si>
  <si>
    <t>10.07.2021 20:39:27</t>
  </si>
  <si>
    <t>_C_56362450_56362450</t>
  </si>
  <si>
    <t>10.07.2021 17:48:23</t>
  </si>
  <si>
    <t>10.07.2021 18:14:03</t>
  </si>
  <si>
    <t>ULUKENT DM-3/18 35-28-M00058_C_56364710_56364710</t>
  </si>
  <si>
    <t>10.07.2021 15:56:49</t>
  </si>
  <si>
    <t>10.07.2021 17:35:39</t>
  </si>
  <si>
    <t>M-879 GÖKÇELER 35-02-M00879_953188813_953188813</t>
  </si>
  <si>
    <t>10.07.2021 15:33:06</t>
  </si>
  <si>
    <t>10.07.2021 17:00:23</t>
  </si>
  <si>
    <t>TR-10 45-74-M00010_DIREK TIPI TRAFO HUCRESI H01_2047047</t>
  </si>
  <si>
    <t>10.07.2021 16:14:00</t>
  </si>
  <si>
    <t>10.07.2021 17:40:41</t>
  </si>
  <si>
    <t>AYASKENT DM-2 (TR-1) 35-16-M00011_ÖZBATILILAR BELEDİYE-AZİZİYE-PAŞAKÖY M05_72045944</t>
  </si>
  <si>
    <t>10.07.2021 09:41:58</t>
  </si>
  <si>
    <t>10.07.2021 10:30:50</t>
  </si>
  <si>
    <t>EVRENOS TR-2 45-71-M01405_45-71-M01405_2366556</t>
  </si>
  <si>
    <t>10.07.2021 06:07:58</t>
  </si>
  <si>
    <t>10.07.2021 07:44:50</t>
  </si>
  <si>
    <t>10.07.2021 21:16:03</t>
  </si>
  <si>
    <t>11.07.2021 02:14:34</t>
  </si>
  <si>
    <t>ZEYTİNDAĞ TR-2 35-16-M00004_953328946_953328946</t>
  </si>
  <si>
    <t>10.07.2021 17:44:00</t>
  </si>
  <si>
    <t>10.07.2021 18:33:49</t>
  </si>
  <si>
    <t>_956520012_956520012</t>
  </si>
  <si>
    <t>10.07.2021 14:56:08</t>
  </si>
  <si>
    <t>10.07.2021 15:55:07</t>
  </si>
  <si>
    <t>10.07.2021 13:31:40</t>
  </si>
  <si>
    <t>10.07.2021 13:33:16</t>
  </si>
  <si>
    <t>HACIBEKTAŞLI TR-1 45-78-M00692_DIREK TIPI TRAFO HUCRESI H01_2111699</t>
  </si>
  <si>
    <t>10.07.2021 13:38:23</t>
  </si>
  <si>
    <t>10.07.2021 14:34:44</t>
  </si>
  <si>
    <t>K-25 35-03-K00025_D_56373867_56373867</t>
  </si>
  <si>
    <t>10.07.2021 10:29:41</t>
  </si>
  <si>
    <t>10.07.2021 11:42:54</t>
  </si>
  <si>
    <t>KARABURUN GIS TM 35-19-A00008_KARAREİS M05_2317316</t>
  </si>
  <si>
    <t>10.07.2021 09:16:00</t>
  </si>
  <si>
    <t>MURADİYE TR-2 SU DEPOSU 45-71-M00199_A A1_5965634</t>
  </si>
  <si>
    <t>10.07.2021 14:21:27</t>
  </si>
  <si>
    <t>10.07.2021 15:54:25</t>
  </si>
  <si>
    <t>L-33 35-14-L00033_11026005_60983068_60983068</t>
  </si>
  <si>
    <t>10.07.2021 09:22:01</t>
  </si>
  <si>
    <t>10.07.2021 17:05:34</t>
  </si>
  <si>
    <t>10.07.2021 15:50:30</t>
  </si>
  <si>
    <t>10.07.2021 20:41:00</t>
  </si>
  <si>
    <t>TR-1-1/5 CEZAEVİ KABİN 35-20-L00005_955190309_955190309</t>
  </si>
  <si>
    <t>10.07.2021 10:41:03</t>
  </si>
  <si>
    <t>10.07.2021 15:21:46</t>
  </si>
  <si>
    <t>TR-42 45-77-L00042_TR-43 L02_2107817</t>
  </si>
  <si>
    <t>10.07.2021 20:45:15</t>
  </si>
  <si>
    <t>10.07.2021 21:45:24</t>
  </si>
  <si>
    <t>10.07.2021 10:36:21</t>
  </si>
  <si>
    <t>10.07.2021 11:55:16</t>
  </si>
  <si>
    <t>L-353 İŞTUR 35-18-L00353_950455291_950455291</t>
  </si>
  <si>
    <t>10.07.2021 16:18:19</t>
  </si>
  <si>
    <t>10.07.2021 18:40:18</t>
  </si>
  <si>
    <t>ÇIRPI İM 35-20-A00002_KANDAK(ÇIRPI-3) M02_2055128</t>
  </si>
  <si>
    <t>10.07.2021 05:50:06</t>
  </si>
  <si>
    <t>10.07.2021 06:10:31</t>
  </si>
  <si>
    <t>L-498 35-18-L00498_9239815_56367619_56367619</t>
  </si>
  <si>
    <t>10.07.2021 11:08:00</t>
  </si>
  <si>
    <t>10.07.2021 11:40:40</t>
  </si>
  <si>
    <t>MÜTEVELLİ TR-3 45-80-M00102_956537601_956537601</t>
  </si>
  <si>
    <t>10.07.2021 15:37:23</t>
  </si>
  <si>
    <t>10.07.2021 17:17:33</t>
  </si>
  <si>
    <t>KÜNER TR-1 35-22-M00229_C_56372008_56372008</t>
  </si>
  <si>
    <t>10.07.2021 20:07:13</t>
  </si>
  <si>
    <t>10.07.2021 20:56:24</t>
  </si>
  <si>
    <t>10.07.2021 16:48:02</t>
  </si>
  <si>
    <t>10.07.2021 17:04:46</t>
  </si>
  <si>
    <t>KOZAKLI HACI MUSALI 45-86-M00095_B_56389225_56389225</t>
  </si>
  <si>
    <t>10.07.2021 16:29:51</t>
  </si>
  <si>
    <t>10.07.2021 19:38:29</t>
  </si>
  <si>
    <t>TR-13 35-31-L00013_47996363_56398014_56398014</t>
  </si>
  <si>
    <t>10.07.2021 12:48:01</t>
  </si>
  <si>
    <t>10.07.2021 14:44:20</t>
  </si>
  <si>
    <t>YILMAZ İM 45-78-A00003_HatBaşıAyırıcı_53140496 L01_53140496</t>
  </si>
  <si>
    <t>10.07.2021 19:44:51</t>
  </si>
  <si>
    <t>10.07.2021 20:49:23</t>
  </si>
  <si>
    <t>10.07.2021 18:41:56</t>
  </si>
  <si>
    <t>10.07.2021 19:15:13</t>
  </si>
  <si>
    <t>HÜSEYİN DEMİR SULAMA GRUBU 35-29-M00388_35-29-M00388_2366919</t>
  </si>
  <si>
    <t>10.07.2021 08:49:10</t>
  </si>
  <si>
    <t>10.07.2021 17:42:31</t>
  </si>
  <si>
    <t>KUŞÇULAR TR-4 (BEYDERESİ) 35-19-M00216_11903039_56373314_56373314</t>
  </si>
  <si>
    <t>10.07.2021 13:43:38</t>
  </si>
  <si>
    <t>10.07.2021 18:04:14</t>
  </si>
  <si>
    <t>SAZOBA TR-4 45-72-M00456_956487936_956487936</t>
  </si>
  <si>
    <t>10.07.2021 17:25:48</t>
  </si>
  <si>
    <t>10.07.2021 18:11:50</t>
  </si>
  <si>
    <t>TR-42 45-77-L00042_TR-41 L05_2105736</t>
  </si>
  <si>
    <t>10.07.2021 21:32:08</t>
  </si>
  <si>
    <t>10.07.2021 21:34:04</t>
  </si>
  <si>
    <t>VELİ KOYUNCU SULAMA GRUBU TR 35-27-M00514_35-27-M00514_2367016</t>
  </si>
  <si>
    <t>10.07.2021 07:09:57</t>
  </si>
  <si>
    <t>10.07.2021 10:36:52</t>
  </si>
  <si>
    <t>KARABURUN TR-11 35-21-L00010_A_56354139_56354139</t>
  </si>
  <si>
    <t>10.07.2021 15:55:19</t>
  </si>
  <si>
    <t>10.07.2021 18:28:18</t>
  </si>
  <si>
    <t>10.07.2021 19:55:00</t>
  </si>
  <si>
    <t>10.07.2021 22:34:41</t>
  </si>
  <si>
    <t>SOMA A SANTRALİ İM/DM 45-82-A00001_KIRKAĞAÇ L15_2324961</t>
  </si>
  <si>
    <t>10.07.2021 05:25:45</t>
  </si>
  <si>
    <t>10.07.2021 06:04:55</t>
  </si>
  <si>
    <t>BAĞYURDU TR-3 (DM-2/1) 35-27-L00242_913639682_913639682</t>
  </si>
  <si>
    <t>10.07.2021 20:30:30</t>
  </si>
  <si>
    <t>10.07.2021 22:51:07</t>
  </si>
  <si>
    <t>L-272 35-18-L00272_950445131_950445131</t>
  </si>
  <si>
    <t>10.07.2021 14:28:23</t>
  </si>
  <si>
    <t>10.07.2021 20:02:10</t>
  </si>
  <si>
    <t>10.07.2021 06:19:35</t>
  </si>
  <si>
    <t>10.07.2021 06:20:00</t>
  </si>
  <si>
    <t>TİYELTİ TR-1 35-16-L00251_953354607_953354607</t>
  </si>
  <si>
    <t>10.07.2021 16:49:08</t>
  </si>
  <si>
    <t>10.07.2021 17:52:01</t>
  </si>
  <si>
    <t>TR-11 35-15-M00011_35-15-M00011_72303965</t>
  </si>
  <si>
    <t>10.07.2021 09:28:49</t>
  </si>
  <si>
    <t>10.07.2021 17:46:03</t>
  </si>
  <si>
    <t>M-580 (DM-6/18) 35-17-M00580__75483178_75483178</t>
  </si>
  <si>
    <t>10.07.2021 15:27:58</t>
  </si>
  <si>
    <t>10.07.2021 15:53:59</t>
  </si>
  <si>
    <t>TR-93 35-26-M00093_966704570_966704570</t>
  </si>
  <si>
    <t>10.07.2021 23:27:29</t>
  </si>
  <si>
    <t>11.07.2021 00:06:48</t>
  </si>
  <si>
    <t>ALİAĞA GIS TM 35-17-A00014_EGE GÜBRE-2 (1H07) M07_66128142</t>
  </si>
  <si>
    <t>10.07.2021 13:39:00</t>
  </si>
  <si>
    <t>10.07.2021 14:10:53</t>
  </si>
  <si>
    <t>M-1814 KISIK DM-1 35-22-M00095_SULAMA M15_72099717</t>
  </si>
  <si>
    <t>10.07.2021 12:39:25</t>
  </si>
  <si>
    <t>10.07.2021 13:14:38</t>
  </si>
  <si>
    <t>PAYAMLI M-24 35-25-M00191_956651391_956651391</t>
  </si>
  <si>
    <t>10.07.2021 17:50:53</t>
  </si>
  <si>
    <t>10.07.2021 19:43:06</t>
  </si>
  <si>
    <t>SOMA TR-11 45-82-M00011_945542536_945542536</t>
  </si>
  <si>
    <t>10.07.2021 16:59:24</t>
  </si>
  <si>
    <t>10.07.2021 20:31:58</t>
  </si>
  <si>
    <t>YUKARI MİNNETLER TR-1 45-74-M00128_D_56352053_56352053</t>
  </si>
  <si>
    <t>10.07.2021 20:59:29</t>
  </si>
  <si>
    <t>10.07.2021 22:43:38</t>
  </si>
  <si>
    <t>ŞEVKET ŞAKI SULAMA GRUBU 35-29-M00361_A_56368047_56368047</t>
  </si>
  <si>
    <t>10.07.2021 07:32:54</t>
  </si>
  <si>
    <t>10.07.2021 10:50:49</t>
  </si>
  <si>
    <t>KAYRAKALTI TR-1 45-82-M00353_45-82-M00353_2361540</t>
  </si>
  <si>
    <t>10.07.2021 18:41:26</t>
  </si>
  <si>
    <t>10.07.2021 21:24:08</t>
  </si>
  <si>
    <t>TR-19 35-27-M00019_913744226_913744226</t>
  </si>
  <si>
    <t>10.07.2021 00:37:07</t>
  </si>
  <si>
    <t>10.07.2021 01:22:35</t>
  </si>
  <si>
    <t>DEVELİ TR-1 35-22-M00279_35-22-M00279_2356898</t>
  </si>
  <si>
    <t>10.07.2021 09:02:15</t>
  </si>
  <si>
    <t>10.07.2021 15:35:19</t>
  </si>
  <si>
    <t>TR-1/126 (ESKİ 17) 45-83-M00126_DM-2/TR-12 M02_2096399</t>
  </si>
  <si>
    <t>10.07.2021 09:08:30</t>
  </si>
  <si>
    <t>10.07.2021 17:03:13</t>
  </si>
  <si>
    <t>10.07.2021 23:16:00</t>
  </si>
  <si>
    <t>11.07.2021 06:03:50</t>
  </si>
  <si>
    <t>ÇELİKLİ CELİLLER TR-1 45-78-M00749_ H_65886822</t>
  </si>
  <si>
    <t>10.07.2021 16:24:14</t>
  </si>
  <si>
    <t>10.07.2021 07:41:00</t>
  </si>
  <si>
    <t>10.07.2021 08:00:34</t>
  </si>
  <si>
    <t>UZUNHASANLAR TR-1 35-17-M00471_A_56356828_56356828</t>
  </si>
  <si>
    <t>10.07.2021 15:08:56</t>
  </si>
  <si>
    <t>YUKARIBEY DM (TR-3) 35-16-M00866_AŞAĞICUMA DM M02_79464823</t>
  </si>
  <si>
    <t>Ağaç Kesimi</t>
  </si>
  <si>
    <t>10.07.2021 20:48:55</t>
  </si>
  <si>
    <t>10.07.2021 22:30:00</t>
  </si>
  <si>
    <t>10.07.2021 08:23:05</t>
  </si>
  <si>
    <t>10.07.2021 09:03:10</t>
  </si>
  <si>
    <t>K-692 35-04-K00692_99259530_99259530</t>
  </si>
  <si>
    <t>10.07.2021 22:57:48</t>
  </si>
  <si>
    <t>10.07.2021 23:50:11</t>
  </si>
  <si>
    <t>_956599364_956599364</t>
  </si>
  <si>
    <t>10.07.2021 09:11:20</t>
  </si>
  <si>
    <t>10.07.2021 17:37:37</t>
  </si>
  <si>
    <t>K-195 35-03-K00195_H H1_5911154</t>
  </si>
  <si>
    <t>10.07.2021 19:16:56</t>
  </si>
  <si>
    <t>10.07.2021 20:36:20</t>
  </si>
  <si>
    <t>YAŞAR SÖKELİOĞLU-1 35-20-L00099_9096100_56360475_56360475</t>
  </si>
  <si>
    <t>10.07.2021 22:47:30</t>
  </si>
  <si>
    <t>11.07.2021 05:51:51</t>
  </si>
  <si>
    <t>L-24 SIĞACIK YOLU 35-14-L00024_956659941_956659941</t>
  </si>
  <si>
    <t>10.07.2021 13:35:11</t>
  </si>
  <si>
    <t>10.07.2021 14:12:08</t>
  </si>
  <si>
    <t>SARIÇAM TR-1 45-80-M00161_A_56385590_56385590</t>
  </si>
  <si>
    <t>10.07.2021 16:51:54</t>
  </si>
  <si>
    <t>10.07.2021 19:32:05</t>
  </si>
  <si>
    <t>K-3594 35-01-K03594_911093096_911093096</t>
  </si>
  <si>
    <t>10.07.2021 20:58:17</t>
  </si>
  <si>
    <t>10.07.2021 22:49:28</t>
  </si>
  <si>
    <t>TR-22 (DM-7/TR-23) 35-19-L00022_956662438_956662438</t>
  </si>
  <si>
    <t>10.07.2021 14:09:59</t>
  </si>
  <si>
    <t>10.07.2021 16:34:43</t>
  </si>
  <si>
    <t>BAŞIBÜYÜK KÖK 45-77-L00158_HACITUFAN ÇIKIŞI L02_61353341</t>
  </si>
  <si>
    <t>10.07.2021 13:36:36</t>
  </si>
  <si>
    <t>10.07.2021 13:57:00</t>
  </si>
  <si>
    <t>KAYALIOĞLU TR-8 45-72-L00073_C_56390793_56390793</t>
  </si>
  <si>
    <t>10.07.2021 17:45:18</t>
  </si>
  <si>
    <t>10.07.2021 19:18:00</t>
  </si>
  <si>
    <t>TIRAZLAR TR-3 45-79-M00078_B_56396548_56396548</t>
  </si>
  <si>
    <t>10.07.2021 20:33:56</t>
  </si>
  <si>
    <t>10.07.2021 21:08:13</t>
  </si>
  <si>
    <t>10.07.2021 22:02:17</t>
  </si>
  <si>
    <t>11.07.2021 04:17:28</t>
  </si>
  <si>
    <t>YUSUF SAVAŞ YILMAZ ÖZEL TR 35-17-M00455Ö_DIREK TIPI TRAFO HUCRESI H01_2035541</t>
  </si>
  <si>
    <t>10.07.2021 01:11:42</t>
  </si>
  <si>
    <t>10.07.2021 11:28:00</t>
  </si>
  <si>
    <t>BULGURCA TR-1 35-22-M00252_35-22-M00252_2358295</t>
  </si>
  <si>
    <t>10.07.2021 18:42:35</t>
  </si>
  <si>
    <t>10.07.2021 19:51:26</t>
  </si>
  <si>
    <t>10.07.2021 16:25:59</t>
  </si>
  <si>
    <t>10.07.2021 17:11:54</t>
  </si>
  <si>
    <t>DÜNDARLI KÖK 35-29-L00053_DÜNDARLI L04_72215845</t>
  </si>
  <si>
    <t>10.07.2021 07:36:00</t>
  </si>
  <si>
    <t>10.07.2021 07:36:50</t>
  </si>
  <si>
    <t>DELEMENLER KANAL KENARI TR 45-73-M00728_945644689_945644689</t>
  </si>
  <si>
    <t>10.07.2021 09:44:15</t>
  </si>
  <si>
    <t>10.07.2021 12:45:45</t>
  </si>
  <si>
    <t>İBRAHİM KIZIL VE ARKADAŞLARI 35-24-M00027_35-24-M00027_58184877</t>
  </si>
  <si>
    <t>10.07.2021 20:08:50</t>
  </si>
  <si>
    <t>10.07.2021 21:55:00</t>
  </si>
  <si>
    <t>HİKMET GIDA KÖK 45-72-M00122_HatBaşıAyırıcı_53136426 M04_53136426</t>
  </si>
  <si>
    <t>10.07.2021 08:50:56</t>
  </si>
  <si>
    <t>10.07.2021 09:59:06</t>
  </si>
  <si>
    <t>KÜREKÇİ TR-1 45-75-M00099_945609424_945609424</t>
  </si>
  <si>
    <t>10.07.2021 08:44:09</t>
  </si>
  <si>
    <t>10.07.2021 12:59:15</t>
  </si>
  <si>
    <t>10.07.2021 07:50:00</t>
  </si>
  <si>
    <t>10.07.2021 09:39:32</t>
  </si>
  <si>
    <t>GÖRECE M-1130 35-22-M00187_B_60982582_60982582</t>
  </si>
  <si>
    <t>10.07.2021 15:25:43</t>
  </si>
  <si>
    <t>10.07.2021 17:19:42</t>
  </si>
  <si>
    <t>SANCAKLI TR-1 35-22-M00157_966462090_966462090</t>
  </si>
  <si>
    <t>10.07.2021 06:35:37</t>
  </si>
  <si>
    <t>10.07.2021 10:24:43</t>
  </si>
  <si>
    <t>DİKİLİ İM 35-30-A00001_DEMİRTAŞ M02_72357031</t>
  </si>
  <si>
    <t>10.07.2021 12:36:00</t>
  </si>
  <si>
    <t>10.07.2021 13:36:39</t>
  </si>
  <si>
    <t>NURİYE TR-3 45-80-M00092_956537324_956537324</t>
  </si>
  <si>
    <t>10.07.2021 17:58:49</t>
  </si>
  <si>
    <t>10.07.2021 21:27:47</t>
  </si>
  <si>
    <t>ÇINARLIKUYU KÖK 45-71-M00188_HatBaşıAyırıcı_53134641 M02_53134641</t>
  </si>
  <si>
    <t>10.07.2021 11:04:36</t>
  </si>
  <si>
    <t>10.07.2021 13:06:28</t>
  </si>
  <si>
    <t>DM-3/8 (KAYACIK) 45-71-M00119_953207272_953207272</t>
  </si>
  <si>
    <t>10.07.2021 14:12:04</t>
  </si>
  <si>
    <t>10.07.2021 15:58:11</t>
  </si>
  <si>
    <t>ATAKÖY TR-7 35-22-M00177_A_56368741_56368741</t>
  </si>
  <si>
    <t>10.07.2021 18:52:05</t>
  </si>
  <si>
    <t>10.07.2021 22:37:42</t>
  </si>
  <si>
    <t>M-2909 35-02-M02909_910251165_910251165</t>
  </si>
  <si>
    <t>10.07.2021 16:07:00</t>
  </si>
  <si>
    <t>10.07.2021 20:24:21</t>
  </si>
  <si>
    <t>EMİRALEM TR-8 35-28-M00231_953394246_953394246</t>
  </si>
  <si>
    <t>10.07.2021 15:18:34</t>
  </si>
  <si>
    <t>10.07.2021 17:18:21</t>
  </si>
  <si>
    <t>TR-15 35-31-L00015_956593518_956593518</t>
  </si>
  <si>
    <t>10.07.2021 10:50:50</t>
  </si>
  <si>
    <t>10.07.2021 20:42:31</t>
  </si>
  <si>
    <t>TR-114 35-16-L00114_B_56398100_56398100</t>
  </si>
  <si>
    <t>10.07.2021 18:15:21</t>
  </si>
  <si>
    <t>10.07.2021 20:14:40</t>
  </si>
  <si>
    <t>TR-5 35-26-M00005_TR-6/TR-7 M03_72401079</t>
  </si>
  <si>
    <t>10.07.2021 16:38:44</t>
  </si>
  <si>
    <t>10.07.2021 17:08:56</t>
  </si>
  <si>
    <t>10.07.2021 01:50:43</t>
  </si>
  <si>
    <t>10.07.2021 03:21:33</t>
  </si>
  <si>
    <t>DM-12/08 45-71-M02401_953200265_953200265</t>
  </si>
  <si>
    <t>10.07.2021 11:17:20</t>
  </si>
  <si>
    <t>10.07.2021 17:41:18</t>
  </si>
  <si>
    <t>_98819465_98819465</t>
  </si>
  <si>
    <t>10.07.2021 10:02:02</t>
  </si>
  <si>
    <t>10.07.2021 12:15:58</t>
  </si>
  <si>
    <t>VEZİROĞLU TR-1 45-71-M01034_ H_42027122</t>
  </si>
  <si>
    <t>10.07.2021 13:43:02</t>
  </si>
  <si>
    <t>10.07.2021 17:57:59</t>
  </si>
  <si>
    <t>DM-2/14 35-29-M00099_950317627_950317627</t>
  </si>
  <si>
    <t>10.07.2021 20:13:18</t>
  </si>
  <si>
    <t>10.07.2021 22:37:49</t>
  </si>
  <si>
    <t>ARSLANLAR TM 35-26-A00004_KÖYLER-2 L43_2305570</t>
  </si>
  <si>
    <t>10.07.2021 17:42:59</t>
  </si>
  <si>
    <t>10.07.2021 17:45:28</t>
  </si>
  <si>
    <t>YARBASAN KÖK 45-74-M00119_MİNNETLER M03_72246660</t>
  </si>
  <si>
    <t>10.07.2021 20:41:04</t>
  </si>
  <si>
    <t>10.07.2021 20:41:34</t>
  </si>
  <si>
    <t>İSMAİL ARMAĞAN TR 35-27-L00186_35-27-L00186_2366738</t>
  </si>
  <si>
    <t>10.07.2021 11:56:11</t>
  </si>
  <si>
    <t>10.07.2021 20:51:04</t>
  </si>
  <si>
    <t>MORDOĞAN TR-38 35-21-L00165_MORDOĞAN TR-41 L04_72182264</t>
  </si>
  <si>
    <t>10.07.2021 22:07:04</t>
  </si>
  <si>
    <t>10.07.2021 23:10:04</t>
  </si>
  <si>
    <t>10.07.2021 08:42:58</t>
  </si>
  <si>
    <t>10.07.2021 10:44:03</t>
  </si>
  <si>
    <t>K-805 35-01-K00805_E_56393180_56393180</t>
  </si>
  <si>
    <t>10.07.2021 09:12:00</t>
  </si>
  <si>
    <t>10.07.2021 12:39:34</t>
  </si>
  <si>
    <t>KIZILÇUKUR TR-5 KESKİN 45-79-M00469_45-79-M00469_2358806</t>
  </si>
  <si>
    <t>10.07.2021 11:21:06</t>
  </si>
  <si>
    <t>10.07.2021 12:37:05</t>
  </si>
  <si>
    <t>10.07.2021 20:49:36</t>
  </si>
  <si>
    <t>10.07.2021 21:35:27</t>
  </si>
  <si>
    <t>10.07.2021 18:00:46</t>
  </si>
  <si>
    <t>10.07.2021 19:06:44</t>
  </si>
  <si>
    <t>FİKRİ ORÇİN SULAMA GRUBU 35-29-M00213_A_56360684_56360684</t>
  </si>
  <si>
    <t>10.07.2021 11:33:22</t>
  </si>
  <si>
    <t>10.07.2021 14:43:40</t>
  </si>
  <si>
    <t>BİRGİ TR-24 35-15-L00795_DIREK TIPI TRAFO HUCRESI H01_2049229</t>
  </si>
  <si>
    <t>10.07.2021 07:57:43</t>
  </si>
  <si>
    <t>10.07.2021 10:47:00</t>
  </si>
  <si>
    <t>10.07.2021 19:39:08</t>
  </si>
  <si>
    <t>10.07.2021 20:18:51</t>
  </si>
  <si>
    <t>K-3975 35-04-K03975_E_56362850_56362850</t>
  </si>
  <si>
    <t>10.07.2021 17:06:03</t>
  </si>
  <si>
    <t>10.07.2021 18:15:13</t>
  </si>
  <si>
    <t>KÖSELER ÇATALÇEŞME TR-1 45-75-M00175_45-75-M00175_2371990</t>
  </si>
  <si>
    <t>10.07.2021 10:31:40</t>
  </si>
  <si>
    <t>10.07.2021 17:15:00</t>
  </si>
  <si>
    <t>VEZİRKÖPRÜ İM 35-03-A00002_FİDANLIK K17_2050518</t>
  </si>
  <si>
    <t>10.07.2021 17:18:07</t>
  </si>
  <si>
    <t>10.07.2021 18:11:09</t>
  </si>
  <si>
    <t>TR-108 35-15-M00108_48874433_56364728_56364728</t>
  </si>
  <si>
    <t>10.07.2021 09:15:05</t>
  </si>
  <si>
    <t>10.07.2021 12:03:01</t>
  </si>
  <si>
    <t>K-3417 35-08-K03417_A_56380662_56380662</t>
  </si>
  <si>
    <t>10.07.2021 13:11:00</t>
  </si>
  <si>
    <t>10.07.2021 13:48:34</t>
  </si>
  <si>
    <t>BAHRİBABA İM-DM 35-01-A00014_TRAFO-A K06_60323440</t>
  </si>
  <si>
    <t>10.07.2021 03:02:15</t>
  </si>
  <si>
    <t>10.07.2021 03:03:20</t>
  </si>
  <si>
    <t>TR-61 35-27-M01103_913828783_913828783</t>
  </si>
  <si>
    <t>10.07.2021 18:52:07</t>
  </si>
  <si>
    <t>10.07.2021 20:32:53</t>
  </si>
  <si>
    <t>EMİRALEM TR-18 KÖK 35-28-M00239_EMİRALEM TR-7/EMİRALEM TR-13 M03_66567540</t>
  </si>
  <si>
    <t>10.07.2021 05:44:20</t>
  </si>
  <si>
    <t>10.07.2021 05:54:45</t>
  </si>
  <si>
    <t>ABDİ GÜLTEN SULAMA GRB 35-26-M00944_11153724_56368689_56368689</t>
  </si>
  <si>
    <t>10.07.2021 14:36:43</t>
  </si>
  <si>
    <t>10.07.2021 15:57:32</t>
  </si>
  <si>
    <t>L-319 BAHÇELİEVLER-2 35-18-L00319_950449582_950449582</t>
  </si>
  <si>
    <t>10.07.2021 23:48:41</t>
  </si>
  <si>
    <t>11.07.2021 02:50:59</t>
  </si>
  <si>
    <t>10.07.2021 20:24:58</t>
  </si>
  <si>
    <t>10.07.2021 20:26:04</t>
  </si>
  <si>
    <t>TR-59 35-17-M00059_950313741_950313741</t>
  </si>
  <si>
    <t>10.07.2021 11:02:00</t>
  </si>
  <si>
    <t>10.07.2021 17:48:14</t>
  </si>
  <si>
    <t>ÇAMAVLU TR-1 35-16-M00123_953328265_953328265</t>
  </si>
  <si>
    <t>10.07.2021 21:23:42</t>
  </si>
  <si>
    <t>10.07.2021 23:49:38</t>
  </si>
  <si>
    <t>10.07.2021 17:40:24</t>
  </si>
  <si>
    <t>10.07.2021 17:58:06</t>
  </si>
  <si>
    <t>KÖPRÜBAŞI TR-3 DAMLAR MAH. 45-86-M00003_KÖPRÜBAŞI DM M01_72223923</t>
  </si>
  <si>
    <t>10.07.2021 06:51:10</t>
  </si>
  <si>
    <t>10.07.2021 08:18:43</t>
  </si>
  <si>
    <t>10.07.2021 13:44:36</t>
  </si>
  <si>
    <t>10.07.2021 14:35:30</t>
  </si>
  <si>
    <t>10.07.2021 09:58:14</t>
  </si>
  <si>
    <t>10.07.2021 12:04:00</t>
  </si>
  <si>
    <t>RAMAZAN YETİŞMİŞ TR-1 SULAMA GRUBU 35-29-L00632_DIREK TIPI TRAFO HUCRESI H01_2098454</t>
  </si>
  <si>
    <t>11.07.2021 17:41:27</t>
  </si>
  <si>
    <t>11.07.2021 20:11:37</t>
  </si>
  <si>
    <t>TR-1/82 HAYDAR TRAFO 45-83-M00082_C_56406280_56406280</t>
  </si>
  <si>
    <t>11.07.2021 23:21:16</t>
  </si>
  <si>
    <t>11.07.2021 23:57:50</t>
  </si>
  <si>
    <t>DEMİRCİLİ TR-1 35-15-L00390_A_65514147_65514147</t>
  </si>
  <si>
    <t>11.07.2021 17:00:15</t>
  </si>
  <si>
    <t>11.07.2021 18:02:18</t>
  </si>
  <si>
    <t>KYBELE ZEYTİNCİLİK ÖZEL TR 35-21-L00077Ö_DIREK TIPI TRAFO HUCRESI H01_2084994</t>
  </si>
  <si>
    <t>11.07.2021 10:36:18</t>
  </si>
  <si>
    <t>11.07.2021 12:22:40</t>
  </si>
  <si>
    <t>GERENKÖY KÖK 35-23-M00156_GERENKÖY M01_72155600</t>
  </si>
  <si>
    <t>11.07.2021 11:39:09</t>
  </si>
  <si>
    <t>11.07.2021 11:39:24</t>
  </si>
  <si>
    <t>L-519 OVACIK 35-18-L00519_950440322_950440322</t>
  </si>
  <si>
    <t>11.07.2021 15:14:11</t>
  </si>
  <si>
    <t>11.07.2021 18:04:30</t>
  </si>
  <si>
    <t>YAKAKÖY ULUBEY TR-3 45-75-M00222_C_56393747_56393747</t>
  </si>
  <si>
    <t>11.07.2021 17:11:52</t>
  </si>
  <si>
    <t>11.07.2021 19:28:15</t>
  </si>
  <si>
    <t>DAMLACIK TR-2 35-27-M00860_C_56364810_56364810</t>
  </si>
  <si>
    <t>11.07.2021 10:32:35</t>
  </si>
  <si>
    <t>11.07.2021 11:35:01</t>
  </si>
  <si>
    <t>11.07.2021 08:20:48</t>
  </si>
  <si>
    <t>11.07.2021 11:35:56</t>
  </si>
  <si>
    <t>M-1573 35-01-M01573_913424374_913424374</t>
  </si>
  <si>
    <t>11.07.2021 19:09:36</t>
  </si>
  <si>
    <t>11.07.2021 21:06:40</t>
  </si>
  <si>
    <t>M-462 BELENAŞI 35-03-M00462_910689796_910689796</t>
  </si>
  <si>
    <t>11.07.2021 12:02:21</t>
  </si>
  <si>
    <t>11.07.2021 13:55:32</t>
  </si>
  <si>
    <t>BAŞKÖY KUREYŞ TR-2 35-29-L00195_35-29-L00195_2371361</t>
  </si>
  <si>
    <t>11.07.2021 12:09:58</t>
  </si>
  <si>
    <t>11.07.2021 13:15:28</t>
  </si>
  <si>
    <t>ALİ ÇAĞATAY SULAMA GRUBU TR 35-27-M00516_B_56383192_56383192</t>
  </si>
  <si>
    <t>11.07.2021 19:34:50</t>
  </si>
  <si>
    <t>11.07.2021 21:54:40</t>
  </si>
  <si>
    <t>ÇATALOLUK DM 45-74-M00227_HatBaşıAyırıcı_53134200 M10_53134200</t>
  </si>
  <si>
    <t>11.07.2021 20:27:57</t>
  </si>
  <si>
    <t>11.07.2021 23:17:07</t>
  </si>
  <si>
    <t>K-4269 35-01-K04269_TRAFO K04_2310513</t>
  </si>
  <si>
    <t>11.07.2021 07:29:18</t>
  </si>
  <si>
    <t>11.07.2021 09:38:25</t>
  </si>
  <si>
    <t>KIZILCAAVLU TR-6 35-29-L00571_A_56378885_56378885</t>
  </si>
  <si>
    <t>11.07.2021 19:55:55</t>
  </si>
  <si>
    <t>11.07.2021 20:48:31</t>
  </si>
  <si>
    <t>MEDİ KABİN ÖZEL TR 35-27-M00426Ö_ M03_2311831</t>
  </si>
  <si>
    <t>11.07.2021 20:12:46</t>
  </si>
  <si>
    <t>11.07.2021 22:51:04</t>
  </si>
  <si>
    <t>11.07.2021 09:04:00</t>
  </si>
  <si>
    <t>11.07.2021 17:41:24</t>
  </si>
  <si>
    <t>11.07.2021 17:58:09</t>
  </si>
  <si>
    <t>11.07.2021 19:11:18</t>
  </si>
  <si>
    <t>ARAPBAŞI TR-2 35-20-M00032_11664373_56359676_56359676</t>
  </si>
  <si>
    <t>11.07.2021 13:01:23</t>
  </si>
  <si>
    <t>11.07.2021 15:14:06</t>
  </si>
  <si>
    <t>M-850 KARAÇAM KÖK 35-02-M00850_BEŞYOL M04_49920194</t>
  </si>
  <si>
    <t>11.07.2021 08:59:27</t>
  </si>
  <si>
    <t>11.07.2021 10:45:01</t>
  </si>
  <si>
    <t>KEMER TR-19 35-31-L00374_47983452_56400208_56400208</t>
  </si>
  <si>
    <t>11.07.2021 21:58:51</t>
  </si>
  <si>
    <t>11.07.2021 22:45:40</t>
  </si>
  <si>
    <t>11.07.2021 10:05:39</t>
  </si>
  <si>
    <t>11.07.2021 11:26:58</t>
  </si>
  <si>
    <t>11.07.2021 12:12:53</t>
  </si>
  <si>
    <t>11.07.2021 12:25:29</t>
  </si>
  <si>
    <t>GÜMÜLDÜR DM 35-25-M00100_DM-4/1 M09_2309337</t>
  </si>
  <si>
    <t>11.07.2021 16:03:47</t>
  </si>
  <si>
    <t>11.07.2021 16:34:36</t>
  </si>
  <si>
    <t>11.07.2021 08:06:18</t>
  </si>
  <si>
    <t>11.07.2021 12:43:02</t>
  </si>
  <si>
    <t>11.07.2021 09:15:49</t>
  </si>
  <si>
    <t>11.07.2021 09:37:00</t>
  </si>
  <si>
    <t>DERBENT TM 45-83-A00003_TURGUTLU-1 M06_2312535</t>
  </si>
  <si>
    <t>11.07.2021 17:37:00</t>
  </si>
  <si>
    <t>11.07.2021 18:19:15</t>
  </si>
  <si>
    <t>ÇAPAKLI TR-1 45-78-M00445_49250532_56402337_56402337</t>
  </si>
  <si>
    <t>11.07.2021 21:21:51</t>
  </si>
  <si>
    <t>11.07.2021 22:56:53</t>
  </si>
  <si>
    <t>K-610 35-02-K00610_912109958_912109958</t>
  </si>
  <si>
    <t>11.07.2021 15:40:44</t>
  </si>
  <si>
    <t>12.07.2021 01:20:39</t>
  </si>
  <si>
    <t>K-4538 35-07-K04538_98245931_98245931</t>
  </si>
  <si>
    <t>11.07.2021 20:32:27</t>
  </si>
  <si>
    <t>11.07.2021 21:30:48</t>
  </si>
  <si>
    <t>L-426 ESKİ GARAJ 35-18-L00426_35-18-L00426_66340330</t>
  </si>
  <si>
    <t>11.07.2021 18:11:22</t>
  </si>
  <si>
    <t>11.07.2021 22:24:34</t>
  </si>
  <si>
    <t>11.07.2021 21:26:29</t>
  </si>
  <si>
    <t>12.07.2021 02:23:16</t>
  </si>
  <si>
    <t>KIRBAŞI TR-1 35-26-L00319_12418981_56357801_56357801</t>
  </si>
  <si>
    <t>11.07.2021 13:03:33</t>
  </si>
  <si>
    <t>11.07.2021 15:32:32</t>
  </si>
  <si>
    <t>ÇATALKAYA KÖYÜ TR-2 35-21-L00172_953367263_953367263</t>
  </si>
  <si>
    <t>11.07.2021 13:40:38</t>
  </si>
  <si>
    <t>11.07.2021 20:08:28</t>
  </si>
  <si>
    <t>TR-139 ERİNCİKLER 35-19-L00139_11907872_56391754_56391754</t>
  </si>
  <si>
    <t>11.07.2021 11:18:00</t>
  </si>
  <si>
    <t>11.07.2021 12:29:16</t>
  </si>
  <si>
    <t>11.07.2021 09:08:49</t>
  </si>
  <si>
    <t>11.07.2021 18:55:34</t>
  </si>
  <si>
    <t>11.07.2021 11:46:00</t>
  </si>
  <si>
    <t>11.07.2021 14:28:55</t>
  </si>
  <si>
    <t>11.07.2021 08:32:35</t>
  </si>
  <si>
    <t>11.07.2021 08:34:00</t>
  </si>
  <si>
    <t>11.07.2021 16:05:45</t>
  </si>
  <si>
    <t>11.07.2021 19:07:39</t>
  </si>
  <si>
    <t>TR-46 35-30-L00046_DAĞITIM TRAFOSU TR-46 L04_2097035</t>
  </si>
  <si>
    <t>11.07.2021 09:04:22</t>
  </si>
  <si>
    <t>11.07.2021 10:50:36</t>
  </si>
  <si>
    <t>SERİNYAYLA TR-1 45-73-L00004_DIREK TIPI TRAFO HUCRESI H01_2057345</t>
  </si>
  <si>
    <t>11.07.2021 06:12:25</t>
  </si>
  <si>
    <t>11.07.2021 08:27:55</t>
  </si>
  <si>
    <t>K-3193 35-03-K03193_G g4b_5815907</t>
  </si>
  <si>
    <t>11.07.2021 19:23:43</t>
  </si>
  <si>
    <t>11.07.2021 20:08:38</t>
  </si>
  <si>
    <t>GERELİ KÖYÜ EKREM DİNÇER SULAMA GRB TR-10 35-15-M00321_A_65499208_65499208</t>
  </si>
  <si>
    <t>11.07.2021 10:39:52</t>
  </si>
  <si>
    <t>11.07.2021 11:34:17</t>
  </si>
  <si>
    <t>M-2141 35-07-M02141_D D1_61163384</t>
  </si>
  <si>
    <t>11.07.2021 21:35:11</t>
  </si>
  <si>
    <t>11.07.2021 22:42:49</t>
  </si>
  <si>
    <t>HELVACI TR-6 35-17-M00366_A_56358330_56358330</t>
  </si>
  <si>
    <t>11.07.2021 09:04:42</t>
  </si>
  <si>
    <t>11.07.2021 17:09:39</t>
  </si>
  <si>
    <t>TEKELİ TR-4 35-22-M00234_DIREK TIPI TRAFO HUCRESI H01_2125276</t>
  </si>
  <si>
    <t>11.07.2021 06:50:20</t>
  </si>
  <si>
    <t>11.07.2021 07:39:49</t>
  </si>
  <si>
    <t>TIRMANLAR DM 35-16-M00171_HatBaşıAyırıcı_53138909 M03_53138909</t>
  </si>
  <si>
    <t>11.07.2021 09:58:24</t>
  </si>
  <si>
    <t>11.07.2021 18:10:22</t>
  </si>
  <si>
    <t>ALAŞEHİR TR-57 45-73-M00057_TR-58-59-60 M02_66699709</t>
  </si>
  <si>
    <t>11.07.2021 18:25:38</t>
  </si>
  <si>
    <t>11.07.2021 19:03:38</t>
  </si>
  <si>
    <t>L-297 35-18-L00297_950446435_950446435</t>
  </si>
  <si>
    <t>11.07.2021 13:26:56</t>
  </si>
  <si>
    <t>11.07.2021 15:46:47</t>
  </si>
  <si>
    <t>KARAALİ TR-1 45-71-M01470_45-71-M01470_2366198</t>
  </si>
  <si>
    <t>11.07.2021 12:11:19</t>
  </si>
  <si>
    <t>11.07.2021 13:09:30</t>
  </si>
  <si>
    <t>11.07.2021 07:48:58</t>
  </si>
  <si>
    <t>11.07.2021 07:49:38</t>
  </si>
  <si>
    <t>DM-2/TR-20 35-22-M00853_TR-51 (ALTINTEPE) M01_66057503</t>
  </si>
  <si>
    <t>11.07.2021 08:27:34</t>
  </si>
  <si>
    <t>11.07.2021 09:02:44</t>
  </si>
  <si>
    <t>11.07.2021 08:42:00</t>
  </si>
  <si>
    <t>11.07.2021 13:11:13</t>
  </si>
  <si>
    <t>TR-136 35-15-M00136_A a18b_48912957</t>
  </si>
  <si>
    <t>11.07.2021 11:46:04</t>
  </si>
  <si>
    <t>11.07.2021 15:57:23</t>
  </si>
  <si>
    <t>11.07.2021 06:03:18</t>
  </si>
  <si>
    <t>11.07.2021 06:03:54</t>
  </si>
  <si>
    <t>11.07.2021 17:44:35</t>
  </si>
  <si>
    <t>11.07.2021 18:14:39</t>
  </si>
  <si>
    <t>ÜRKMEZ M-11 35-25-M00148_DAĞITIM TRAFO ÜRKMEZ M-11 M03_72075041</t>
  </si>
  <si>
    <t>11.07.2021 20:49:48</t>
  </si>
  <si>
    <t>11.07.2021 22:03:35</t>
  </si>
  <si>
    <t>GÖRECE M-355 35-22-M00355_6647383 c1b_5965970</t>
  </si>
  <si>
    <t>11.07.2021 19:06:01</t>
  </si>
  <si>
    <t>11.07.2021 22:04:43</t>
  </si>
  <si>
    <t>11.07.2021 19:19:42</t>
  </si>
  <si>
    <t>11.07.2021 20:25:35</t>
  </si>
  <si>
    <t>YENİCE Ç.TEKKE KÖYÜ TR-1 45-73-L00003_DIREK TIPI TRAFO HUCRESI H01_2070630</t>
  </si>
  <si>
    <t>11.07.2021 06:19:37</t>
  </si>
  <si>
    <t>11.07.2021 08:28:56</t>
  </si>
  <si>
    <t>VEZİROĞLU TR-1 45-71-M01034_45-71-M01034_42027125</t>
  </si>
  <si>
    <t>11.07.2021 21:28:33</t>
  </si>
  <si>
    <t>12.07.2021 00:48:00</t>
  </si>
  <si>
    <t>11.07.2021 20:39:01</t>
  </si>
  <si>
    <t>12.07.2021 00:09:09</t>
  </si>
  <si>
    <t>TR-61 35-26-M00061_DAĞITIM TRAFO TR-61 M06_65930671</t>
  </si>
  <si>
    <t>11.07.2021 16:32:09</t>
  </si>
  <si>
    <t>11.07.2021 16:33:09</t>
  </si>
  <si>
    <t>MEDAR TR-9 45-72-L00278_956479383_956479383</t>
  </si>
  <si>
    <t>11.07.2021 17:37:46</t>
  </si>
  <si>
    <t>11.07.2021 22:50:34</t>
  </si>
  <si>
    <t>11.07.2021 10:04:44</t>
  </si>
  <si>
    <t>11.07.2021 10:30:19</t>
  </si>
  <si>
    <t>BURUNCUK TR-6 35-20-L00304_DIREK TIPI TRAFO HUCRESI H01_2045450</t>
  </si>
  <si>
    <t>11.07.2021 18:17:00</t>
  </si>
  <si>
    <t>11.07.2021 19:15:10</t>
  </si>
  <si>
    <t>YEĞENOBA TR-2 45-72-M00214_A_56407703_56407703</t>
  </si>
  <si>
    <t>11.07.2021 06:34:24</t>
  </si>
  <si>
    <t>11.07.2021 11:10:44</t>
  </si>
  <si>
    <t>11.07.2021 09:00:00</t>
  </si>
  <si>
    <t>11.07.2021 09:28:00</t>
  </si>
  <si>
    <t>YAKAKÖY ULUBEY TR-1 45-75-M00263_B_56391370_56391370</t>
  </si>
  <si>
    <t>11.07.2021 00:33:54</t>
  </si>
  <si>
    <t>11.07.2021 03:40:44</t>
  </si>
  <si>
    <t>11.07.2021 16:34:38</t>
  </si>
  <si>
    <t>11.07.2021 17:28:34</t>
  </si>
  <si>
    <t>11.07.2021 15:29:49</t>
  </si>
  <si>
    <t>11.07.2021 17:00:01</t>
  </si>
  <si>
    <t>YAĞCILAR TR-5 35-19-M00230_95000575923_95000575923</t>
  </si>
  <si>
    <t>11.07.2021 09:21:26</t>
  </si>
  <si>
    <t>11.07.2021 10:51:12</t>
  </si>
  <si>
    <t>NEVZAT KARAKAŞ SULAMA GRUBU 35-29-M00152_A_56396363_56396363</t>
  </si>
  <si>
    <t>11.07.2021 07:51:55</t>
  </si>
  <si>
    <t>11.07.2021 08:37:34</t>
  </si>
  <si>
    <t>11.07.2021 23:07:03</t>
  </si>
  <si>
    <t>11.07.2021 23:15:04</t>
  </si>
  <si>
    <t>K-1131 35-08-K01131_911825493_911825493</t>
  </si>
  <si>
    <t>11.07.2021 10:59:54</t>
  </si>
  <si>
    <t>11.07.2021 13:37:49</t>
  </si>
  <si>
    <t>ÇELİKLİ MANASTIR TR-2 45-78-M00750_45-78-M00750_2375410</t>
  </si>
  <si>
    <t>11.07.2021 12:44:34</t>
  </si>
  <si>
    <t>11.07.2021 15:16:06</t>
  </si>
  <si>
    <t>DM-2/20 35-29-M00020_48384674 C1b_48385825</t>
  </si>
  <si>
    <t>11.07.2021 18:00:00</t>
  </si>
  <si>
    <t>11.07.2021 18:42:22</t>
  </si>
  <si>
    <t>IŞIKLAR TM 35-02-A00006_BATIÇİM-1 M24_2308413</t>
  </si>
  <si>
    <t>11.07.2021 06:24:31</t>
  </si>
  <si>
    <t>11.07.2021 07:41:01</t>
  </si>
  <si>
    <t>BURUNCUK TR-5 35-20-L00305_DIREK TIPI TRAFO HUCRESI H01_2045451</t>
  </si>
  <si>
    <t>11.07.2021 18:21:03</t>
  </si>
  <si>
    <t>11.07.2021 19:43:13</t>
  </si>
  <si>
    <t>_B_56384155_56384155</t>
  </si>
  <si>
    <t>11.07.2021 19:37:29</t>
  </si>
  <si>
    <t>11.07.2021 21:43:13</t>
  </si>
  <si>
    <t>HATUNDERE TR-1 35-28-M00471_B_56375372_56375372</t>
  </si>
  <si>
    <t>11.07.2021 14:24:27</t>
  </si>
  <si>
    <t>11.07.2021 17:09:17</t>
  </si>
  <si>
    <t>DM06/TR02 45-73-M00052_TR-57 DM-6/9 RADYAL M06_66687740</t>
  </si>
  <si>
    <t>11.07.2021 16:45:25</t>
  </si>
  <si>
    <t>11.07.2021 17:47:00</t>
  </si>
  <si>
    <t>GİRELLİ TR-1 45-73-M00758_45-73-M00758_2355697</t>
  </si>
  <si>
    <t>11.07.2021 20:20:38</t>
  </si>
  <si>
    <t>11.07.2021 21:28:16</t>
  </si>
  <si>
    <t>GÜZELYALI TM 35-01-A00008_GÜZELYALI-4 K04_2313697</t>
  </si>
  <si>
    <t>11.07.2021 08:44:36</t>
  </si>
  <si>
    <t>11.07.2021 10:27:39</t>
  </si>
  <si>
    <t>11.07.2021 07:23:14</t>
  </si>
  <si>
    <t>11.07.2021 07:38:44</t>
  </si>
  <si>
    <t>YEŞİLKÖY TR-2 45-71-M01822_953214837_953214837</t>
  </si>
  <si>
    <t>11.07.2021 15:14:40</t>
  </si>
  <si>
    <t>12.07.2021 02:50:34</t>
  </si>
  <si>
    <t>11.07.2021 06:52:31</t>
  </si>
  <si>
    <t>11.07.2021 11:50:15</t>
  </si>
  <si>
    <t>11.07.2021 09:59:36</t>
  </si>
  <si>
    <t>11.07.2021 15:25:52</t>
  </si>
  <si>
    <t>K-2380 35-08-K02380_B_56373170_56373170</t>
  </si>
  <si>
    <t>11.07.2021 17:42:27</t>
  </si>
  <si>
    <t>12.07.2021 01:00:14</t>
  </si>
  <si>
    <t>M-408 35-02-M00408_914665804_914665804</t>
  </si>
  <si>
    <t>11.07.2021 00:03:31</t>
  </si>
  <si>
    <t>11.07.2021 02:05:34</t>
  </si>
  <si>
    <t>MORDOĞAN TR-27 35-21-L00154_95000151147_95000151147</t>
  </si>
  <si>
    <t>11.07.2021 15:26:22</t>
  </si>
  <si>
    <t>11.07.2021 19:46:22</t>
  </si>
  <si>
    <t>TR-57 35-17-M00057__56394786_56394786</t>
  </si>
  <si>
    <t>11.07.2021 14:33:50</t>
  </si>
  <si>
    <t>11.07.2021 15:15:03</t>
  </si>
  <si>
    <t>ÇANAKÇI KÖK 45-79-M00194_ÇİMENTEPE YENİKÖY M01_67098832</t>
  </si>
  <si>
    <t>11.07.2021 09:09:35</t>
  </si>
  <si>
    <t>11.07.2021 09:09:58</t>
  </si>
  <si>
    <t>MALDAN KÖYÜ TR-1 45-71-M01666_DIREK TIPI TRAFO HUCRESI H01_2087225</t>
  </si>
  <si>
    <t>11.07.2021 09:32:57</t>
  </si>
  <si>
    <t>11.07.2021 18:45:18</t>
  </si>
  <si>
    <t>KURTULMUŞ TR-1 45-72-L00201_956484944_956484944</t>
  </si>
  <si>
    <t>11.07.2021 13:52:20</t>
  </si>
  <si>
    <t>11.07.2021 14:59:43</t>
  </si>
  <si>
    <t>K-1075 35-02-K01075_D_56369517_56369517</t>
  </si>
  <si>
    <t>11.07.2021 10:47:48</t>
  </si>
  <si>
    <t>11.07.2021 11:54:00</t>
  </si>
  <si>
    <t>İZZETTİN TR-2 45-83-M00439_45-83-M00439_2357210</t>
  </si>
  <si>
    <t>11.07.2021 07:48:24</t>
  </si>
  <si>
    <t>11.07.2021 09:47:42</t>
  </si>
  <si>
    <t>TEKKE TR-2 35-15-L01012_950399864_950399864</t>
  </si>
  <si>
    <t>11.07.2021 11:54:07</t>
  </si>
  <si>
    <t>11.07.2021 19:32:41</t>
  </si>
  <si>
    <t>11.07.2021 07:13:02</t>
  </si>
  <si>
    <t>11.07.2021 12:30:03</t>
  </si>
  <si>
    <t>AKÖREN TR-19 KÖK 45-78-M00974_YENİKENT ÇIKIŞI    KAPASİTÖR M05_66244826</t>
  </si>
  <si>
    <t>11.07.2021 19:44:26</t>
  </si>
  <si>
    <t>11.07.2021 21:08:47</t>
  </si>
  <si>
    <t>K-1024 35-01-K01024_K-813 K05_61260263</t>
  </si>
  <si>
    <t>11.07.2021 03:41:00</t>
  </si>
  <si>
    <t>11.07.2021 06:05:00</t>
  </si>
  <si>
    <t>L-277 GÖLCÜK GÖDENCE KÖK 35-14-L00277_HatBaşıAyırıcı_53134096 L01_53134096</t>
  </si>
  <si>
    <t>11.07.2021 10:57:53</t>
  </si>
  <si>
    <t>11.07.2021 13:16:10</t>
  </si>
  <si>
    <t>ALAÇATI İM 35-18-A00002_L-424 L18_2052436</t>
  </si>
  <si>
    <t>11.07.2021 18:13:40</t>
  </si>
  <si>
    <t>11.07.2021 18:45:45</t>
  </si>
  <si>
    <t>11.07.2021 21:40:46</t>
  </si>
  <si>
    <t>11.07.2021 22:30:25</t>
  </si>
  <si>
    <t>11.07.2021 05:44:58</t>
  </si>
  <si>
    <t>11.07.2021 06:54:34</t>
  </si>
  <si>
    <t>11.07.2021 12:14:28</t>
  </si>
  <si>
    <t>11.07.2021 13:47:11</t>
  </si>
  <si>
    <t>ÇAPAKLI KÖK 45-78-M01161_İKİZTEPE M04_78225837</t>
  </si>
  <si>
    <t>11.07.2021 10:24:53</t>
  </si>
  <si>
    <t>11.07.2021 10:54:24</t>
  </si>
  <si>
    <t>11.07.2021 11:13:00</t>
  </si>
  <si>
    <t>11.07.2021 13:25:19</t>
  </si>
  <si>
    <t>HACIÖMERLİ KARAKUYULAR TR 35-17-M00444_950313788_950313788</t>
  </si>
  <si>
    <t>11.07.2021 07:31:03</t>
  </si>
  <si>
    <t>11.07.2021 13:45:33</t>
  </si>
  <si>
    <t>EĞERCİ KÖYÜ-1 35-26-L00167_35-26-L00167_2355278</t>
  </si>
  <si>
    <t>11.07.2021 15:46:48</t>
  </si>
  <si>
    <t>11.07.2021 17:07:19</t>
  </si>
  <si>
    <t>11.07.2021 06:04:34</t>
  </si>
  <si>
    <t>11.07.2021 06:05:18</t>
  </si>
  <si>
    <t>KAYAKÖY MALAŞ TR-11 35-15-L00494_DIREK TIPI TRAFO HUCRESI H01_2050553</t>
  </si>
  <si>
    <t>11.07.2021 08:08:07</t>
  </si>
  <si>
    <t>11.07.2021 10:29:20</t>
  </si>
  <si>
    <t>TR-1/14-C 45-72-M00100_956478050_956478050</t>
  </si>
  <si>
    <t>11.07.2021 19:06:37</t>
  </si>
  <si>
    <t>11.07.2021 20:41:47</t>
  </si>
  <si>
    <t>BADEMLER TR-6 35-19-L00296_DIREK TIPI TRAFO HUCRESI H01_2078291</t>
  </si>
  <si>
    <t>11.07.2021 10:10:18</t>
  </si>
  <si>
    <t>11.07.2021 12:43:47</t>
  </si>
  <si>
    <t>K-1560 35-01-K01560_911215357_911215357</t>
  </si>
  <si>
    <t>11.07.2021 09:16:29</t>
  </si>
  <si>
    <t>11.07.2021 12:05:46</t>
  </si>
  <si>
    <t>KIRATLI TR-1 35-30-L00141_DIREK TIPI TRAFO HUCRESI H01_2044199</t>
  </si>
  <si>
    <t>11.07.2021 09:11:43</t>
  </si>
  <si>
    <t>11.07.2021 11:04:48</t>
  </si>
  <si>
    <t>TR-255(DM-2/2) 35-19-L00255_E E03_5793540</t>
  </si>
  <si>
    <t>11.07.2021 17:30:57</t>
  </si>
  <si>
    <t>11.07.2021 20:26:00</t>
  </si>
  <si>
    <t>K-228 35-07-K00228_35-07-K00228_2361892</t>
  </si>
  <si>
    <t>11.07.2021 23:32:06</t>
  </si>
  <si>
    <t>12.07.2021 03:07:27</t>
  </si>
  <si>
    <t>_5922015_56386607_56386607</t>
  </si>
  <si>
    <t>11.07.2021 16:29:01</t>
  </si>
  <si>
    <t>11.07.2021 20:22:08</t>
  </si>
  <si>
    <t>11.07.2021 19:40:25</t>
  </si>
  <si>
    <t>11.07.2021 20:21:15</t>
  </si>
  <si>
    <t>TR-36 45-77-L00036_945488061_945488061</t>
  </si>
  <si>
    <t>11.07.2021 21:25:02</t>
  </si>
  <si>
    <t>12.07.2021 02:19:47</t>
  </si>
  <si>
    <t>K-3193 35-03-K03193_912892379_912892379</t>
  </si>
  <si>
    <t>11.07.2021 15:34:01</t>
  </si>
  <si>
    <t>11.07.2021 16:57:27</t>
  </si>
  <si>
    <t>SUBATAN TR-12 35-15-L01186_35-15-L01186_2373398</t>
  </si>
  <si>
    <t>11.07.2021 20:03:01</t>
  </si>
  <si>
    <t>11.07.2021 23:53:14</t>
  </si>
  <si>
    <t>SARUHANLI TR-6 45-80-M00006_956563784_956563784</t>
  </si>
  <si>
    <t>11.07.2021 23:57:33</t>
  </si>
  <si>
    <t>GELENBE İM 45-76-A00001_ALACALAR L02_2326556</t>
  </si>
  <si>
    <t>11.07.2021 17:11:19</t>
  </si>
  <si>
    <t>11.07.2021 18:21:05</t>
  </si>
  <si>
    <t>GELENBE İM 45-76-A00001_HatBaşıAyırıcı_53135055 L02_53135055</t>
  </si>
  <si>
    <t>11.07.2021 17:52:03</t>
  </si>
  <si>
    <t>11.07.2021 18:50:08</t>
  </si>
  <si>
    <t>KARATEKE TR-1 35-29-L00142__56360870_56360870</t>
  </si>
  <si>
    <t>11.07.2021 09:30:56</t>
  </si>
  <si>
    <t>11.07.2021 10:34:32</t>
  </si>
  <si>
    <t>11.07.2021 11:06:49</t>
  </si>
  <si>
    <t>11.07.2021 11:22:34</t>
  </si>
  <si>
    <t>K-707 35-04-K00707_D D1B_5821083</t>
  </si>
  <si>
    <t>11.07.2021 18:24:21</t>
  </si>
  <si>
    <t>12.07.2021 01:07:35</t>
  </si>
  <si>
    <t>MURADİYE DM-5/10 45-71-M00775_PETEK PLASTİK VE ALPEREN TEKSTİL M05_2124690</t>
  </si>
  <si>
    <t>11.07.2021 17:44:20</t>
  </si>
  <si>
    <t>11.07.2021 18:58:47</t>
  </si>
  <si>
    <t>11.07.2021 11:41:11</t>
  </si>
  <si>
    <t>11.07.2021 12:08:23</t>
  </si>
  <si>
    <t>KAYAKÖY DM 35-15-L00866_İLKKURŞUN L05_72307163</t>
  </si>
  <si>
    <t>11.07.2021 06:24:36</t>
  </si>
  <si>
    <t>11.07.2021 07:41:05</t>
  </si>
  <si>
    <t>11.07.2021 17:03:36</t>
  </si>
  <si>
    <t>11.07.2021 17:50:59</t>
  </si>
  <si>
    <t>M-316 35-02-M00316_99476264_99476264</t>
  </si>
  <si>
    <t>11.07.2021 16:13:32</t>
  </si>
  <si>
    <t>11.07.2021 17:14:38</t>
  </si>
  <si>
    <t>İRİŞLER TR-1 45-74-M00126_C_56380018_56380018</t>
  </si>
  <si>
    <t>11.07.2021 19:09:52</t>
  </si>
  <si>
    <t>11.07.2021 20:54:05</t>
  </si>
  <si>
    <t>TR-97/A(GÜMÜŞÇAY) 45-78-L00740_HACI BEKTAŞLI ÖZEL OKUL ÇIKIŞ L02_64742243</t>
  </si>
  <si>
    <t>11.07.2021 08:20:28</t>
  </si>
  <si>
    <t>11.07.2021 09:47:59</t>
  </si>
  <si>
    <t>11.07.2021 20:48:01</t>
  </si>
  <si>
    <t>11.07.2021 21:22:41</t>
  </si>
  <si>
    <t>TR-115 35-26-M00115_TR-107 M02_65974252</t>
  </si>
  <si>
    <t>11.07.2021 14:02:55</t>
  </si>
  <si>
    <t>11.07.2021 14:21:31</t>
  </si>
  <si>
    <t>YAKACIK TR-6 35-20-L00244_955212178_955212178</t>
  </si>
  <si>
    <t>11.07.2021 14:39:27</t>
  </si>
  <si>
    <t>11.07.2021 18:44:40</t>
  </si>
  <si>
    <t>TR-55 35-30-L00055_955329938_955329938</t>
  </si>
  <si>
    <t>11.07.2021 15:49:05</t>
  </si>
  <si>
    <t>11.07.2021 18:57:20</t>
  </si>
  <si>
    <t>KAYACIK YANIKDAĞ TR-2 45-75-M00198_945616623_945616623</t>
  </si>
  <si>
    <t>11.07.2021 22:20:05</t>
  </si>
  <si>
    <t>11.07.2021 23:28:03</t>
  </si>
  <si>
    <t>M-2925 35-03-M02925_910090683_910090683</t>
  </si>
  <si>
    <t>11.07.2021 15:45:32</t>
  </si>
  <si>
    <t>11.07.2021 16:23:31</t>
  </si>
  <si>
    <t>OCAKLI TR-1 35-15-L00770_35-15-L00770_2365239</t>
  </si>
  <si>
    <t>11.07.2021 21:03:36</t>
  </si>
  <si>
    <t>11.07.2021 21:55:10</t>
  </si>
  <si>
    <t>İZZETTİN TR-1 45-83-M00438_955156895_955156895</t>
  </si>
  <si>
    <t>11.07.2021 11:06:30</t>
  </si>
  <si>
    <t>11.07.2021 15:17:00</t>
  </si>
  <si>
    <t>SÜLEYMANLI KÖK 35-28-M00606_BOZALAN M04_66870929</t>
  </si>
  <si>
    <t>11.07.2021 22:00:19</t>
  </si>
  <si>
    <t>11.07.2021 22:02:00</t>
  </si>
  <si>
    <t>11.07.2021 02:10:00</t>
  </si>
  <si>
    <t>11.07.2021 02:18:06</t>
  </si>
  <si>
    <t>11.07.2021 01:25:33</t>
  </si>
  <si>
    <t>11.07.2021 02:28:05</t>
  </si>
  <si>
    <t>HİSAR TR-2 35-31-L00119_47996592_56397706_56397706</t>
  </si>
  <si>
    <t>11.07.2021 13:17:28</t>
  </si>
  <si>
    <t>11.07.2021 16:52:55</t>
  </si>
  <si>
    <t>11.07.2021 09:43:58</t>
  </si>
  <si>
    <t>11.07.2021 10:09:28</t>
  </si>
  <si>
    <t>AKGEDİK KÖK-2 45-71-M00163_BELEDİYE İÇME SUYU M04_55994929</t>
  </si>
  <si>
    <t>11.07.2021 09:00:13</t>
  </si>
  <si>
    <t>11.07.2021 11:54:18</t>
  </si>
  <si>
    <t>11.07.2021 18:14:13</t>
  </si>
  <si>
    <t>11.07.2021 21:01:33</t>
  </si>
  <si>
    <t>TR-74 TARIMSAL SULAMA 45-80-M01074_45-80-M01074_2363519</t>
  </si>
  <si>
    <t>11.07.2021 13:38:06</t>
  </si>
  <si>
    <t>11.07.2021 14:41:44</t>
  </si>
  <si>
    <t>11.07.2021 15:08:04</t>
  </si>
  <si>
    <t>11.07.2021 15:41:19</t>
  </si>
  <si>
    <t>M-2091 35-09-M02091_913706078_913706078</t>
  </si>
  <si>
    <t>11.07.2021 08:40:53</t>
  </si>
  <si>
    <t>11.07.2021 18:21:49</t>
  </si>
  <si>
    <t>K-4734 35-07-K04734_35-07-K04734_66860049</t>
  </si>
  <si>
    <t>11.07.2021 09:06:00</t>
  </si>
  <si>
    <t>11.07.2021 10:03:14</t>
  </si>
  <si>
    <t>SOMA TR-44 45-82-M00044_SOMA TR-44/2 M03_2091595</t>
  </si>
  <si>
    <t>11.07.2021 09:22:53</t>
  </si>
  <si>
    <t>11.07.2021 10:08:34</t>
  </si>
  <si>
    <t>KARABURUN İM 35-21-A00001_HatBaşıAyırıcı_53138230 L05_53138230</t>
  </si>
  <si>
    <t>11.07.2021 23:24:57</t>
  </si>
  <si>
    <t>AYASKENT DM-2 (TR-1) 35-16-M00011_47445666_56400007_56400007</t>
  </si>
  <si>
    <t>11.07.2021 07:45:44</t>
  </si>
  <si>
    <t>11.07.2021 12:38:07</t>
  </si>
  <si>
    <t>11.07.2021 15:58:16</t>
  </si>
  <si>
    <t>11.07.2021 17:36:38</t>
  </si>
  <si>
    <t>11.07.2021 03:00:37</t>
  </si>
  <si>
    <t>11.07.2021 03:40:23</t>
  </si>
  <si>
    <t>ERENKÖY TR-1 45-73-M00450_45-73-M00450_2353840</t>
  </si>
  <si>
    <t>11.07.2021 22:31:00</t>
  </si>
  <si>
    <t>12.07.2021 00:02:44</t>
  </si>
  <si>
    <t>11.07.2021 06:06:55</t>
  </si>
  <si>
    <t>11.07.2021 06:53:01</t>
  </si>
  <si>
    <t>TIRAZLI KÖK 45-79-M00079_BAHARLAR M06_72036291</t>
  </si>
  <si>
    <t>11.07.2021 21:33:35</t>
  </si>
  <si>
    <t>11.07.2021 21:42:00</t>
  </si>
  <si>
    <t>BALABANLI ÜNER DEVECİ SULAMA GRB TR-7 35-15-M00339_B_65499404_65499404</t>
  </si>
  <si>
    <t>11.07.2021 18:20:35</t>
  </si>
  <si>
    <t>11.07.2021 20:41:45</t>
  </si>
  <si>
    <t>ÇUKURKÖY KÖK 35-29-L00034_AKÇAŞEHİR-1 L03_2087129</t>
  </si>
  <si>
    <t>11.07.2021 11:20:49</t>
  </si>
  <si>
    <t>11.07.2021 11:46:15</t>
  </si>
  <si>
    <t>11.07.2021 10:04:02</t>
  </si>
  <si>
    <t>11.07.2021 10:24:40</t>
  </si>
  <si>
    <t>GÜMÜLDÜR DM 35-25-M00100_DM-4/1 M09_2054418</t>
  </si>
  <si>
    <t>11.07.2021 16:37:00</t>
  </si>
  <si>
    <t>11.07.2021 16:59:00</t>
  </si>
  <si>
    <t>IRLAMAZ TR-1 45-83-L00231_45-83-L00231_2359483</t>
  </si>
  <si>
    <t>11.07.2021 18:24:14</t>
  </si>
  <si>
    <t>11.07.2021 20:29:00</t>
  </si>
  <si>
    <t>KALEDİBİ MAHALLESİ TR-1 45-78-M00613_45-78-M00613_2352183</t>
  </si>
  <si>
    <t>11.07.2021 20:16:15</t>
  </si>
  <si>
    <t>11.07.2021 21:57:45</t>
  </si>
  <si>
    <t>M-263 35-09-M00263_M-251 M01_47547813</t>
  </si>
  <si>
    <t>11.07.2021 07:00:22</t>
  </si>
  <si>
    <t>11.07.2021 07:26:03</t>
  </si>
  <si>
    <t>HÜSEYİN DEMİR SULAMA GRUBU 35-29-M00388_C_56397729_56397729</t>
  </si>
  <si>
    <t>11.07.2021 15:13:00</t>
  </si>
  <si>
    <t>11.07.2021 15:51:28</t>
  </si>
  <si>
    <t>TOLOZ KÖK 45-79-M00251_AKKEÇELİ KÖK M01_66843588</t>
  </si>
  <si>
    <t>11.07.2021 08:40:05</t>
  </si>
  <si>
    <t>11.07.2021 08:45:00</t>
  </si>
  <si>
    <t>TR-38 TARIMSAL SULAMA 45-80-M01038_45-80-M01038_2358174</t>
  </si>
  <si>
    <t>11.07.2021 07:42:29</t>
  </si>
  <si>
    <t>11.07.2021 09:54:27</t>
  </si>
  <si>
    <t>11.07.2021 13:47:34</t>
  </si>
  <si>
    <t>11.07.2021 16:05:26</t>
  </si>
  <si>
    <t>ŞEMSİLER KEMER TR-4 35-31-L00101_47982573_56400205_56400205</t>
  </si>
  <si>
    <t>11.07.2021 14:15:23</t>
  </si>
  <si>
    <t>11.07.2021 15:24:55</t>
  </si>
  <si>
    <t>M-1644 35-02-M01644_M-2272 M04_76914696</t>
  </si>
  <si>
    <t>11.07.2021 09:09:02</t>
  </si>
  <si>
    <t>11.07.2021 17:27:04</t>
  </si>
  <si>
    <t>KARAOĞLANLI TR-4 45-71-M00093_45-71-M00093_2353705</t>
  </si>
  <si>
    <t>11.07.2021 07:48:55</t>
  </si>
  <si>
    <t>11.07.2021 15:28:03</t>
  </si>
  <si>
    <t>SART TR-5 45-78-M00174_953252694_953252694</t>
  </si>
  <si>
    <t>11.07.2021 21:00:33</t>
  </si>
  <si>
    <t>11.07.2021 22:11:43</t>
  </si>
  <si>
    <t>KULA İM 45-77-A00001_TR-1 M04_2308469</t>
  </si>
  <si>
    <t>11.07.2021 06:02:49</t>
  </si>
  <si>
    <t>11.07.2021 06:28:38</t>
  </si>
  <si>
    <t>GÜMÜLDÜR M-20 35-25-M00020_GÜMÜLDÜR M-19 M01_72086848</t>
  </si>
  <si>
    <t>11.07.2021 16:08:55</t>
  </si>
  <si>
    <t>11.07.2021 16:17:00</t>
  </si>
  <si>
    <t>ARSLANLAR TM 35-26-A00004_SANAYİ-2 M11_2305578</t>
  </si>
  <si>
    <t>11.07.2021 16:34:46</t>
  </si>
  <si>
    <t>11.07.2021 16:50:49</t>
  </si>
  <si>
    <t>KABAÇINAR TR-2 45-83-L00286_955156739_955156739</t>
  </si>
  <si>
    <t>11.07.2021 11:15:38</t>
  </si>
  <si>
    <t>11.07.2021 14:31:20</t>
  </si>
  <si>
    <t>ÇAYBAŞI DM-1/TR-7 35-26-L00210_8736884_56357751_56357751</t>
  </si>
  <si>
    <t>11.07.2021 17:29:30</t>
  </si>
  <si>
    <t>11.07.2021 17:49:35</t>
  </si>
  <si>
    <t>TR-108 45-78-L00108_TR-104 L01_61303519</t>
  </si>
  <si>
    <t>11.07.2021 03:10:54</t>
  </si>
  <si>
    <t>11.07.2021 03:52:01</t>
  </si>
  <si>
    <t>L-133 35-18-L00133__79364642_79364642</t>
  </si>
  <si>
    <t>11.07.2021 20:28:15</t>
  </si>
  <si>
    <t>12.07.2021 01:06:29</t>
  </si>
  <si>
    <t>BAĞARASI TR-5 35-23-M00174_DIREK TIPI TRAFO HUCRESI H01_2056225</t>
  </si>
  <si>
    <t>11.07.2021 17:50:00</t>
  </si>
  <si>
    <t>11.07.2021 19:30:37</t>
  </si>
  <si>
    <t>ÜRKMEZ M-7 35-25-M00144_ÜRKMEZ M-8 M02_72077514</t>
  </si>
  <si>
    <t>11.07.2021 16:54:06</t>
  </si>
  <si>
    <t>11.07.2021 18:56:39</t>
  </si>
  <si>
    <t>GÖKÇEAHMET TR-1 45-72-L00119_956514759_956514759</t>
  </si>
  <si>
    <t>11.07.2021 06:28:03</t>
  </si>
  <si>
    <t>11.07.2021 14:18:39</t>
  </si>
  <si>
    <t>UĞURLU KÖK 45-86-M00045_HatBaşıAyırıcı_53135437 M04_53135437</t>
  </si>
  <si>
    <t>11.07.2021 10:00:54</t>
  </si>
  <si>
    <t>11.07.2021 10:02:08</t>
  </si>
  <si>
    <t>AHMETBEYLER DM 35-16-M00154_HatBaşıAyırıcı_74604399 M08_74604399</t>
  </si>
  <si>
    <t>11.07.2021 15:04:00</t>
  </si>
  <si>
    <t>11.07.2021 17:01:36</t>
  </si>
  <si>
    <t>_C_56395293_56395293</t>
  </si>
  <si>
    <t>11.07.2021 20:14:00</t>
  </si>
  <si>
    <t>11.07.2021 22:27:34</t>
  </si>
  <si>
    <t>YUSUFLU KÖK 35-20-L00077_HatBaşıAyırıcı_72068112 L02_72068112</t>
  </si>
  <si>
    <t>11.07.2021 05:42:44</t>
  </si>
  <si>
    <t>11.07.2021 05:43:08</t>
  </si>
  <si>
    <t>SOMA DM-1 45-82-M00050_TR-41 M06_60207296</t>
  </si>
  <si>
    <t>11.07.2021 16:27:00</t>
  </si>
  <si>
    <t>11.07.2021 16:28:40</t>
  </si>
  <si>
    <t>TR-1/13 45-72-M00013_D_56392499_56392499</t>
  </si>
  <si>
    <t>11.07.2021 15:38:26</t>
  </si>
  <si>
    <t>11.07.2021 17:25:59</t>
  </si>
  <si>
    <t>TİRE İM-DM-1 35-29-A00001_DEREBAŞI M25_2059029</t>
  </si>
  <si>
    <t>11.07.2021 09:29:00</t>
  </si>
  <si>
    <t>11.07.2021 12:19:38</t>
  </si>
  <si>
    <t>KULA İM 45-77-A00001_TR-2 M09_2308467</t>
  </si>
  <si>
    <t>11.07.2021 06:29:14</t>
  </si>
  <si>
    <t>11.07.2021 08:26:54</t>
  </si>
  <si>
    <t>L-277 GÖLCÜK GÖDENCE KÖK 35-14-L00277_OVACIK-BADEMLER L01_72144413</t>
  </si>
  <si>
    <t>11.07.2021 09:17:18</t>
  </si>
  <si>
    <t>11.07.2021 09:58:29</t>
  </si>
  <si>
    <t>GÜMÜŞÇAY KÖK 45-73-M00477_AYDOĞDU M02_2309298</t>
  </si>
  <si>
    <t>11.07.2021 16:11:27</t>
  </si>
  <si>
    <t>11.07.2021 17:10:44</t>
  </si>
  <si>
    <t>OVACIK TR-1 35-15-L00285_B_56369994_56369994</t>
  </si>
  <si>
    <t>11.07.2021 11:47:19</t>
  </si>
  <si>
    <t>11.07.2021 13:52:09</t>
  </si>
  <si>
    <t>ORHAN BATURAY 35-26-L00081_9210775_56359186_56359186</t>
  </si>
  <si>
    <t>11.07.2021 21:00:08</t>
  </si>
  <si>
    <t>11.07.2021 22:00:36</t>
  </si>
  <si>
    <t>SEKİKÖY MUSLUK TR-8 35-15-L00517_B_56398432_56398432</t>
  </si>
  <si>
    <t>11.07.2021 17:25:51</t>
  </si>
  <si>
    <t>11.07.2021 18:39:58</t>
  </si>
  <si>
    <t>GELENBE İM 45-76-A00001_ÇALTICAK(KARAKURT-İLYASLAR) L03_2092597</t>
  </si>
  <si>
    <t>11.07.2021 08:06:28</t>
  </si>
  <si>
    <t>11.07.2021 09:03:00</t>
  </si>
  <si>
    <t>11.07.2021 18:23:44</t>
  </si>
  <si>
    <t>11.07.2021 21:24:16</t>
  </si>
  <si>
    <t>11.07.2021 08:14:26</t>
  </si>
  <si>
    <t>11.07.2021 08:34:04</t>
  </si>
  <si>
    <t>ORTA MAHALLE M-40 35-25-M00112_955258767_955258767</t>
  </si>
  <si>
    <t>11.07.2021 18:47:08</t>
  </si>
  <si>
    <t>11.07.2021 20:08:56</t>
  </si>
  <si>
    <t>SELENDİ TR-4 45-81-M00004_TR-5 M05_2076769</t>
  </si>
  <si>
    <t>11.07.2021 07:01:56</t>
  </si>
  <si>
    <t>11.07.2021 09:15:17</t>
  </si>
  <si>
    <t>KAYACIK KOZLUCA TR-2 45-75-M00227_B_56388847_56388847</t>
  </si>
  <si>
    <t>11.07.2021 12:43:18</t>
  </si>
  <si>
    <t>11.07.2021 15:39:57</t>
  </si>
  <si>
    <t>BURUNCUK SULAMA KOOP. TR-1 35-20-L00296_955212415_955212415</t>
  </si>
  <si>
    <t>11.07.2021 15:50:05</t>
  </si>
  <si>
    <t>11.07.2021 17:41:22</t>
  </si>
  <si>
    <t>K-1956 35-09-K01956_913203527_913203527</t>
  </si>
  <si>
    <t>11.07.2021 09:20:54</t>
  </si>
  <si>
    <t>11.07.2021 13:16:04</t>
  </si>
  <si>
    <t>11.07.2021 08:44:49</t>
  </si>
  <si>
    <t>11.07.2021 11:11:11</t>
  </si>
  <si>
    <t>11.07.2021 01:37:29</t>
  </si>
  <si>
    <t>11.07.2021 01:48:48</t>
  </si>
  <si>
    <t>TAHİR UNCU SULAMA GRUBU 35-29-M00395_C_56407258_56407258</t>
  </si>
  <si>
    <t>11.07.2021 21:39:07</t>
  </si>
  <si>
    <t>11.07.2021 22:56:43</t>
  </si>
  <si>
    <t>HECİZ KÖK 45-82-M00485_ENİ TAŞ OCAĞI M04_66191122</t>
  </si>
  <si>
    <t>11.07.2021 21:52:41</t>
  </si>
  <si>
    <t>11.07.2021 23:24:11</t>
  </si>
  <si>
    <t>ERGENEKON TR-3 45-83-L00140_955151987_955151987</t>
  </si>
  <si>
    <t>11.07.2021 16:52:58</t>
  </si>
  <si>
    <t>13.07.2021 17:54:31</t>
  </si>
  <si>
    <t>11.07.2021 05:56:01</t>
  </si>
  <si>
    <t>11.07.2021 06:13:31</t>
  </si>
  <si>
    <t>TR-19 35-32-L00019_946413298_946413298</t>
  </si>
  <si>
    <t>11.07.2021 11:02:00</t>
  </si>
  <si>
    <t>11.07.2021 13:51:03</t>
  </si>
  <si>
    <t>UĞURLU KÖK 45-86-M00045_HatBaşıAyırıcı_53135423 M04_53135423</t>
  </si>
  <si>
    <t>11.07.2021 10:21:57</t>
  </si>
  <si>
    <t>11.07.2021 11:43:34</t>
  </si>
  <si>
    <t>GELENBE İM 45-76-A00001_GEBELER L12_2092293</t>
  </si>
  <si>
    <t>11.07.2021 10:17:54</t>
  </si>
  <si>
    <t>11.07.2021 10:53:39</t>
  </si>
  <si>
    <t>TR-10 BABACAN 35-19-L00010_8029982_56375032_56375032</t>
  </si>
  <si>
    <t>11.07.2021 17:24:09</t>
  </si>
  <si>
    <t>11.07.2021 18:28:47</t>
  </si>
  <si>
    <t>TR-109 35-16-L00109_953332948_953332948</t>
  </si>
  <si>
    <t>11.07.2021 21:11:18</t>
  </si>
  <si>
    <t>11.07.2021 22:07:07</t>
  </si>
  <si>
    <t>11.07.2021 09:13:00</t>
  </si>
  <si>
    <t>11.07.2021 10:01:18</t>
  </si>
  <si>
    <t>TR-18 35-22-M00018_955292075_955292075</t>
  </si>
  <si>
    <t>11.07.2021 22:57:25</t>
  </si>
  <si>
    <t>12.07.2021 01:23:12</t>
  </si>
  <si>
    <t>YUSUFLU TR-2 35-20-L00238_6742231_56374544_56374544</t>
  </si>
  <si>
    <t>11.07.2021 11:54:33</t>
  </si>
  <si>
    <t>11.07.2021 14:18:41</t>
  </si>
  <si>
    <t>TURGUTALP TR-1 45-82-M00051_TR-2 M02_72191152</t>
  </si>
  <si>
    <t>11.07.2021 08:58:58</t>
  </si>
  <si>
    <t>11.07.2021 09:24:00</t>
  </si>
  <si>
    <t>CABBAR KAMARA TR-1 45-73-M00857_A_56391170_56391170</t>
  </si>
  <si>
    <t>11.07.2021 17:56:17</t>
  </si>
  <si>
    <t>11.07.2021 19:47:28</t>
  </si>
  <si>
    <t>KÜÇÜKKALE KÖK 35-29-L00036_MEHMETLER L02_2327050</t>
  </si>
  <si>
    <t>11.07.2021 19:33:52</t>
  </si>
  <si>
    <t>11.07.2021 20:17:57</t>
  </si>
  <si>
    <t>K-289 35-04-K00289_966861386_966861386</t>
  </si>
  <si>
    <t>11.07.2021 14:35:20</t>
  </si>
  <si>
    <t>12.07.2021 00:05:37</t>
  </si>
  <si>
    <t>İSHAKÇELEBİ TR-2 45-80-M00154_C_56386836_56386836</t>
  </si>
  <si>
    <t>11.07.2021 16:48:07</t>
  </si>
  <si>
    <t>11.07.2021 18:57:36</t>
  </si>
  <si>
    <t>DOĞANÇAY İM 35-04-A00004_TRAFO-1 K07_77533378</t>
  </si>
  <si>
    <t>11.07.2021 11:35:19</t>
  </si>
  <si>
    <t>11.07.2021 12:13:00</t>
  </si>
  <si>
    <t>ALİ ÖCAL TARIMSAL SULAMA TR 35-30-L00209_C_56400771_56400771</t>
  </si>
  <si>
    <t>11.07.2021 11:38:46</t>
  </si>
  <si>
    <t>11.07.2021 14:43:14</t>
  </si>
  <si>
    <t>11.07.2021 07:47:27</t>
  </si>
  <si>
    <t>11.07.2021 08:15:41</t>
  </si>
  <si>
    <t>YENİFOÇA TR-45 35-23-M00045_950420593_950420593</t>
  </si>
  <si>
    <t>11.07.2021 12:18:24</t>
  </si>
  <si>
    <t>11.07.2021 14:42:21</t>
  </si>
  <si>
    <t>CABBAR DM 45-73-M00100_KÖYLER ÇIKIŞI M04_2307307</t>
  </si>
  <si>
    <t>11.07.2021 06:42:47</t>
  </si>
  <si>
    <t>11.07.2021 08:21:03</t>
  </si>
  <si>
    <t>SELENDİ TR-15 45-81-M00015_45-81-M00015_72005537</t>
  </si>
  <si>
    <t>11.07.2021 17:09:00</t>
  </si>
  <si>
    <t>11.07.2021 20:57:01</t>
  </si>
  <si>
    <t>TOKATBAŞI TR-3 35-20-L00103_7037934_56360868_56360868</t>
  </si>
  <si>
    <t>11.07.2021 08:21:39</t>
  </si>
  <si>
    <t>11.07.2021 09:07:17</t>
  </si>
  <si>
    <t>DENİZGİREN TR-3 35-21-L00206_B_56355467_56355467</t>
  </si>
  <si>
    <t>11.07.2021 10:46:43</t>
  </si>
  <si>
    <t>11.07.2021 14:18:59</t>
  </si>
  <si>
    <t>İHSAN GÖREN SLM GRB TR 35-27-M00715_DIREK TIPI TRAFO HUCRESI H01_2049315</t>
  </si>
  <si>
    <t>11.07.2021 08:50:45</t>
  </si>
  <si>
    <t>11.07.2021 14:06:54</t>
  </si>
  <si>
    <t>11.07.2021 06:03:14</t>
  </si>
  <si>
    <t>SELÇİKLİ OVA MAH.TR-2 45-72-L00157_C_56392515_56392515</t>
  </si>
  <si>
    <t>11.07.2021 14:00:58</t>
  </si>
  <si>
    <t>11.07.2021 22:46:15</t>
  </si>
  <si>
    <t>K-1560 35-01-K01560_911366162_911366162</t>
  </si>
  <si>
    <t>11.07.2021 14:18:13</t>
  </si>
  <si>
    <t>11.07.2021 16:10:35</t>
  </si>
  <si>
    <t>BALABANLI TR-2 35-15-L00968_A_56398380_56398380</t>
  </si>
  <si>
    <t>11.07.2021 15:51:47</t>
  </si>
  <si>
    <t>11.07.2021 17:08:09</t>
  </si>
  <si>
    <t>M-1309 35-02-M01309_D D1B_5819250</t>
  </si>
  <si>
    <t>11.07.2021 14:44:00</t>
  </si>
  <si>
    <t>11.07.2021 20:03:04</t>
  </si>
  <si>
    <t>ÇİNANDAVUTLAR TR-1 45-81-M00227_A_56398833_56398833</t>
  </si>
  <si>
    <t>11.07.2021 21:31:07</t>
  </si>
  <si>
    <t>11.07.2021 22:47:48</t>
  </si>
  <si>
    <t>11.07.2021 16:29:55</t>
  </si>
  <si>
    <t>11.07.2021 16:33:30</t>
  </si>
  <si>
    <t>11.07.2021 07:03:25</t>
  </si>
  <si>
    <t>11.07.2021 07:59:14</t>
  </si>
  <si>
    <t>OVACIK TR-2 35-31-L00150_35-31-L00150_2364104</t>
  </si>
  <si>
    <t>11.07.2021 08:33:31</t>
  </si>
  <si>
    <t>11.07.2021 14:57:18</t>
  </si>
  <si>
    <t>11.07.2021 18:22:51</t>
  </si>
  <si>
    <t>11.07.2021 18:30:53</t>
  </si>
  <si>
    <t>YAKACIK TR-2 35-20-L00233_5830925_56373466_56373466</t>
  </si>
  <si>
    <t>11.07.2021 09:42:27</t>
  </si>
  <si>
    <t>11.07.2021 13:54:07</t>
  </si>
  <si>
    <t>11.07.2021 15:05:00</t>
  </si>
  <si>
    <t>11.07.2021 20:13:11</t>
  </si>
  <si>
    <t>11.07.2021 06:38:54</t>
  </si>
  <si>
    <t>11.07.2021 07:11:40</t>
  </si>
  <si>
    <t>L-142 MAVİ BESTE SİTESİ 35-18-L00142_B_56368123_56368123</t>
  </si>
  <si>
    <t>11.07.2021 12:18:20</t>
  </si>
  <si>
    <t>11.07.2021 13:32:09</t>
  </si>
  <si>
    <t>SÜLEYMANİYE TR-1 45-78-M00422_49250473_56404101_56404101</t>
  </si>
  <si>
    <t>11.07.2021 08:24:58</t>
  </si>
  <si>
    <t>11.07.2021 11:10:17</t>
  </si>
  <si>
    <t>SAMİ GÜÇLÜ GRB. 35-20-M00014_955207999_955207999</t>
  </si>
  <si>
    <t>11.07.2021 11:42:28</t>
  </si>
  <si>
    <t>11.07.2021 19:08:07</t>
  </si>
  <si>
    <t>ÇINARDİBİ TR-4 35-20-M00046_915038208_915038208</t>
  </si>
  <si>
    <t>11.07.2021 09:12:33</t>
  </si>
  <si>
    <t>11.07.2021 15:57:40</t>
  </si>
  <si>
    <t>TR-2/90 45-83-L00090_B_56387876_56387876</t>
  </si>
  <si>
    <t>11.07.2021 09:21:03</t>
  </si>
  <si>
    <t>11.07.2021 14:56:42</t>
  </si>
  <si>
    <t>GÜMÜLDÜR M-31 35-25-M00031_A_56358269_56358269</t>
  </si>
  <si>
    <t>11.07.2021 19:13:24</t>
  </si>
  <si>
    <t>11.07.2021 19:34:26</t>
  </si>
  <si>
    <t>11.07.2021 15:57:37</t>
  </si>
  <si>
    <t>11.07.2021 16:23:13</t>
  </si>
  <si>
    <t>L-280 35-18-L00280_950438213_950438213</t>
  </si>
  <si>
    <t>11.07.2021 21:24:06</t>
  </si>
  <si>
    <t>OCAKLI TR-2 35-15-L00775_950404676_950404676</t>
  </si>
  <si>
    <t>11.07.2021 21:10:18</t>
  </si>
  <si>
    <t>11.07.2021 22:29:31</t>
  </si>
  <si>
    <t>11.07.2021 22:29:23</t>
  </si>
  <si>
    <t>11.07.2021 23:57:42</t>
  </si>
  <si>
    <t>GERELİ KÖYÜ SADIK PİLGİR SULAMA GRB TR-13 35-15-M00318_A_56367974_56367974</t>
  </si>
  <si>
    <t>11.07.2021 20:02:51</t>
  </si>
  <si>
    <t>11.07.2021 22:08:55</t>
  </si>
  <si>
    <t>M-1053 35-02-M01053_M-1 M02_2104675</t>
  </si>
  <si>
    <t>11.07.2021 17:19:35</t>
  </si>
  <si>
    <t>11.07.2021 18:25:28</t>
  </si>
  <si>
    <t>11.07.2021 13:12:54</t>
  </si>
  <si>
    <t>11.07.2021 21:36:22</t>
  </si>
  <si>
    <t>ERBUDAK SULAMA GRUBU TR 35-22-M00213_8726489_56353239_56353239</t>
  </si>
  <si>
    <t>11.07.2021 09:25:57</t>
  </si>
  <si>
    <t>11.07.2021 11:15:17</t>
  </si>
  <si>
    <t>OTOYOL DM 45-80-M02917_APPAK M01_72022599</t>
  </si>
  <si>
    <t>11.07.2021 11:05:00</t>
  </si>
  <si>
    <t>11.07.2021 11:21:00</t>
  </si>
  <si>
    <t>11.07.2021 19:50:30</t>
  </si>
  <si>
    <t>11.07.2021 21:06:31</t>
  </si>
  <si>
    <t>HALIKÖY TR-2 35-32-L00133_A_56386693_56386693</t>
  </si>
  <si>
    <t>11.07.2021 14:50:23</t>
  </si>
  <si>
    <t>11.07.2021 17:06:29</t>
  </si>
  <si>
    <t>TR-1/44 45-72-M00044_TR-1/45 M01_2043132</t>
  </si>
  <si>
    <t>11.07.2021 09:09:15</t>
  </si>
  <si>
    <t>11.07.2021 13:54:00</t>
  </si>
  <si>
    <t>SARUHANLI TR-37 45-80-M02889_956563926_956563926</t>
  </si>
  <si>
    <t>11.07.2021 20:12:11</t>
  </si>
  <si>
    <t>11.07.2021 22:36:33</t>
  </si>
  <si>
    <t>KAPAKLI DM 45-72-M00309_KAYIŞLAR M09_2322957</t>
  </si>
  <si>
    <t>11.07.2021 09:56:00</t>
  </si>
  <si>
    <t>11.07.2021 09:59:00</t>
  </si>
  <si>
    <t>ESENDERE TR-1 35-21-L00108_953357404_953357404</t>
  </si>
  <si>
    <t>11.07.2021 09:13:52</t>
  </si>
  <si>
    <t>11.07.2021 11:20:34</t>
  </si>
  <si>
    <t>TR-31/A 35-15-M00449_950407091_950407091</t>
  </si>
  <si>
    <t>11.07.2021 19:16:50</t>
  </si>
  <si>
    <t>11.07.2021 20:11:38</t>
  </si>
  <si>
    <t>DM-7/TR-2 35-22-M00053_DAĞITIM TRAFO DM-7/TR-2 M03_72138618</t>
  </si>
  <si>
    <t>11.07.2021 05:56:15</t>
  </si>
  <si>
    <t>11.07.2021 06:49:25</t>
  </si>
  <si>
    <t>TR-5 35-32-L00005_DIREK TIPI TRAFO HUCRESI H01_2042371</t>
  </si>
  <si>
    <t>11.07.2021 10:52:00</t>
  </si>
  <si>
    <t>11.07.2021 12:17:38</t>
  </si>
  <si>
    <t>TR-109 ZEYTİNALANI 35-19-L00109_95000544634_95000544634</t>
  </si>
  <si>
    <t>11.07.2021 07:41:07</t>
  </si>
  <si>
    <t>11.07.2021 09:38:19</t>
  </si>
  <si>
    <t>11.07.2021 21:02:09</t>
  </si>
  <si>
    <t>11.07.2021 21:26:49</t>
  </si>
  <si>
    <t>K-2011 35-08-K02011_915074330_915074330</t>
  </si>
  <si>
    <t>11.07.2021 11:20:28</t>
  </si>
  <si>
    <t>11.07.2021 14:29:38</t>
  </si>
  <si>
    <t>AŞAĞICUMA DM 35-16-M00103_TERZİHALİLLER M03_72040415</t>
  </si>
  <si>
    <t>11.07.2021 07:16:00</t>
  </si>
  <si>
    <t>11.07.2021 09:29:41</t>
  </si>
  <si>
    <t>TR-39 35-27-M00039_A_56356572_56356572</t>
  </si>
  <si>
    <t>11.07.2021 16:35:00</t>
  </si>
  <si>
    <t>11.07.2021 18:45:50</t>
  </si>
  <si>
    <t>11.07.2021 22:37:02</t>
  </si>
  <si>
    <t>12.07.2021 01:09:21</t>
  </si>
  <si>
    <t>KAPAKLI DM 45-72-M00309_KAPAKLI ŞEHİR M04_2099420</t>
  </si>
  <si>
    <t>11.07.2021 18:44:25</t>
  </si>
  <si>
    <t>11.07.2021 20:23:18</t>
  </si>
  <si>
    <t>K-1531 35-08-K01531_E_56381830_56381830</t>
  </si>
  <si>
    <t>11.07.2021 08:50:00</t>
  </si>
  <si>
    <t>11.07.2021 11:42:27</t>
  </si>
  <si>
    <t>SALUR KÖK 45-75-M00062_OĞULDURUK M03_72037125</t>
  </si>
  <si>
    <t>11.07.2021 18:39:45</t>
  </si>
  <si>
    <t>11.07.2021 18:40:35</t>
  </si>
  <si>
    <t>TR-51 45-77-L00051_TR-52 L01_72401651</t>
  </si>
  <si>
    <t>11.07.2021 10:02:00</t>
  </si>
  <si>
    <t>11.07.2021 17:39:00</t>
  </si>
  <si>
    <t>K-270 35-01-K00270_35-01-K00270_78915726</t>
  </si>
  <si>
    <t>11.07.2021 12:38:32</t>
  </si>
  <si>
    <t>11.07.2021 12:56:51</t>
  </si>
  <si>
    <t>HALİTPAŞA DM 45-80-M00060_SARUHANLI DM-GERİLİM M05_72188658</t>
  </si>
  <si>
    <t>11.07.2021 14:24:15</t>
  </si>
  <si>
    <t>11.07.2021 14:45:26</t>
  </si>
  <si>
    <t>YEŞİLYURT DM 45-73-M00476_HatBaşıAyırıcı_53135540 M04_53135540</t>
  </si>
  <si>
    <t>11.07.2021 13:42:02</t>
  </si>
  <si>
    <t>11.07.2021 15:42:13</t>
  </si>
  <si>
    <t>11.07.2021 16:34:00</t>
  </si>
  <si>
    <t>ÜRKMEZ DM-4 (ÜRKMEZ M-21) 35-25-M00155_ÜRKMEZ DM-2(ÜRKMEZ M-1) M02_72072819</t>
  </si>
  <si>
    <t>11.07.2021 15:26:15</t>
  </si>
  <si>
    <t>11.07.2021 16:04:00</t>
  </si>
  <si>
    <t>DM-5/TR-4 (ESKİ TR-36) 35-26-M01365_956621016_956621016</t>
  </si>
  <si>
    <t>11.07.2021 09:03:59</t>
  </si>
  <si>
    <t>11.07.2021 09:49:22</t>
  </si>
  <si>
    <t>M-1209 35-01-M01209_B_56354976_56354976</t>
  </si>
  <si>
    <t>11.07.2021 11:37:23</t>
  </si>
  <si>
    <t>11.07.2021 07:44:54</t>
  </si>
  <si>
    <t>11.07.2021 09:47:41</t>
  </si>
  <si>
    <t>ARMUTLU TR-4 35-27-L00004_98767555_98767555</t>
  </si>
  <si>
    <t>11.07.2021 11:55:00</t>
  </si>
  <si>
    <t>11.07.2021 12:43:33</t>
  </si>
  <si>
    <t>YENİ ORHANLI M-87 35-14-M00087_956645408_956645408</t>
  </si>
  <si>
    <t>11.07.2021 22:58:49</t>
  </si>
  <si>
    <t>12.07.2021 00:04:43</t>
  </si>
  <si>
    <t>DM-2/14 35-29-M00099_48384780_60983206_60983206</t>
  </si>
  <si>
    <t>11.07.2021 08:00:51</t>
  </si>
  <si>
    <t>11.07.2021 08:38:45</t>
  </si>
  <si>
    <t>11.07.2021 17:26:29</t>
  </si>
  <si>
    <t>11.07.2021 17:26:55</t>
  </si>
  <si>
    <t>KIRKAĞAÇ TR-10 45-76-M00010_KIRKAĞAÇ TR-25/TR-22/TR-15/TR-17 M02_72217301</t>
  </si>
  <si>
    <t>11.07.2021 06:24:28</t>
  </si>
  <si>
    <t>11.07.2021 07:58:23</t>
  </si>
  <si>
    <t>L-16 TEPECİK KAVŞAĞI 35-14-L00016_DIREK TIPI TRAFO HUCRESI H01_2097987</t>
  </si>
  <si>
    <t>11.07.2021 11:50:40</t>
  </si>
  <si>
    <t>11.07.2021 12:59:18</t>
  </si>
  <si>
    <t>11.07.2021 17:56:19</t>
  </si>
  <si>
    <t>11.07.2021 23:52:39</t>
  </si>
  <si>
    <t>TR-2/115 45-83-L00115_45-83-L00115_2356785</t>
  </si>
  <si>
    <t>11.07.2021 12:25:22</t>
  </si>
  <si>
    <t>11.07.2021 14:59:17</t>
  </si>
  <si>
    <t>BAHRİBABA İM-DM 35-01-A00014_TRAFO-B K04_60323435</t>
  </si>
  <si>
    <t>11.07.2021 03:07:38</t>
  </si>
  <si>
    <t>11.07.2021 03:09:54</t>
  </si>
  <si>
    <t>ÇAMBEL KÖK 35-27-M00619_ÇAMBEL KÖYÜ M03_72166067</t>
  </si>
  <si>
    <t>11.07.2021 21:21:58</t>
  </si>
  <si>
    <t>11.07.2021 23:14:54</t>
  </si>
  <si>
    <t>ESANYAZI TR-1 45-77-M00017_DIREK TIPI TRAFO HUCRESI H01_2055535</t>
  </si>
  <si>
    <t>11.07.2021 10:05:07</t>
  </si>
  <si>
    <t>11.07.2021 12:22:46</t>
  </si>
  <si>
    <t>ARMUTLU TR-4 35-27-L00004_914477008_914477008</t>
  </si>
  <si>
    <t>11.07.2021 08:43:00</t>
  </si>
  <si>
    <t>11.07.2021 10:42:49</t>
  </si>
  <si>
    <t>TR-1-5/12 35-20-L00061_6017655_56359125_56359125</t>
  </si>
  <si>
    <t>11.07.2021 19:31:47</t>
  </si>
  <si>
    <t>11.07.2021 21:57:05</t>
  </si>
  <si>
    <t>SEYDİKÖY İM 35-08-A00002_MİLLET K06_2050811</t>
  </si>
  <si>
    <t>12.07.2021 09:44:41</t>
  </si>
  <si>
    <t>12.07.2021 10:58:35</t>
  </si>
  <si>
    <t>ÇEŞNELİ TR-2 45-73-M00455_45-73-M00455_2353847</t>
  </si>
  <si>
    <t>12.07.2021 17:02:15</t>
  </si>
  <si>
    <t>12.07.2021 18:54:05</t>
  </si>
  <si>
    <t>K-1940 35-09-K01940_35-09-K01940_2347226</t>
  </si>
  <si>
    <t>12.07.2021 20:51:38</t>
  </si>
  <si>
    <t>12.07.2021 21:51:06</t>
  </si>
  <si>
    <t>TR-1/70 45-72-M00070_TR-1/78 - TR-1/78A M03_66616577</t>
  </si>
  <si>
    <t>12.07.2021 04:47:15</t>
  </si>
  <si>
    <t>12.07.2021 18:00:05</t>
  </si>
  <si>
    <t>KARGINIŞIKLAR TR-1 45-74-M00125_DIREK TIPI TRAFO HUCRESI H01_2057033</t>
  </si>
  <si>
    <t>12.07.2021 19:14:52</t>
  </si>
  <si>
    <t>12.07.2021 21:16:17</t>
  </si>
  <si>
    <t>BIÇAKÇI OVACIK TR-5 35-15-L00084_A_56406994_56406994</t>
  </si>
  <si>
    <t>12.07.2021 20:06:08</t>
  </si>
  <si>
    <t>12.07.2021 21:57:30</t>
  </si>
  <si>
    <t>NARINCALISÜLEYMAN TR 45-77-L00209_A_56402988_56402988</t>
  </si>
  <si>
    <t>12.07.2021 08:18:13</t>
  </si>
  <si>
    <t>12.07.2021 15:57:07</t>
  </si>
  <si>
    <t>ÖRENCİK KÖYÜ TR-1 45-71-M01564_DIREK TIPI TRAFO HUCRESI H01_2086329</t>
  </si>
  <si>
    <t>12.07.2021 20:37:00</t>
  </si>
  <si>
    <t>12.07.2021 22:43:29</t>
  </si>
  <si>
    <t>12.07.2021 07:40:40</t>
  </si>
  <si>
    <t>12.07.2021 07:54:15</t>
  </si>
  <si>
    <t>KAPAKLI DM 45-72-M00309_KAYIŞLAR M09_2099434</t>
  </si>
  <si>
    <t>12.07.2021 17:25:15</t>
  </si>
  <si>
    <t>12.07.2021 18:10:49</t>
  </si>
  <si>
    <t>SİYEKLİ KÖK 45-71-M00185_MALDAN M05_72256965</t>
  </si>
  <si>
    <t>12.07.2021 15:56:00</t>
  </si>
  <si>
    <t>12.07.2021 16:14:00</t>
  </si>
  <si>
    <t>TR-57 BAKSAN 35-19-L00057_956663007_956663007</t>
  </si>
  <si>
    <t>12.07.2021 10:01:50</t>
  </si>
  <si>
    <t>12.07.2021 14:53:19</t>
  </si>
  <si>
    <t>SANCAKLI KAYADİBİ 45-71-M00641_953203521_953203521</t>
  </si>
  <si>
    <t>12.07.2021 13:40:08</t>
  </si>
  <si>
    <t>12.07.2021 18:29:30</t>
  </si>
  <si>
    <t>MALDAN KÖYÜ TR-1 45-71-M01666_A_56384091_56384091</t>
  </si>
  <si>
    <t>12.07.2021 16:44:00</t>
  </si>
  <si>
    <t>13.07.2021 04:16:28</t>
  </si>
  <si>
    <t>12.07.2021 20:24:53</t>
  </si>
  <si>
    <t>12.07.2021 21:14:25</t>
  </si>
  <si>
    <t>GÖRDES TR-4 45-75-M00004_45-75-M00004_61368922</t>
  </si>
  <si>
    <t>12.07.2021 12:36:41</t>
  </si>
  <si>
    <t>12.07.2021 14:55:10</t>
  </si>
  <si>
    <t>K-3620 35-01-K03620_911460629_911460629</t>
  </si>
  <si>
    <t>12.07.2021 12:27:20</t>
  </si>
  <si>
    <t>12.07.2021 14:46:09</t>
  </si>
  <si>
    <t>K-1779 35-01-K01779_E_56377850_56377850</t>
  </si>
  <si>
    <t>12.07.2021 15:08:14</t>
  </si>
  <si>
    <t>12.07.2021 16:32:23</t>
  </si>
  <si>
    <t>TR-17 35-31-L00017_35-31-L00017_2350088</t>
  </si>
  <si>
    <t>12.07.2021 19:07:35</t>
  </si>
  <si>
    <t>12.07.2021 19:33:44</t>
  </si>
  <si>
    <t>TR-2/15 45-72-L00015_956496013_956496013</t>
  </si>
  <si>
    <t>12.07.2021 16:11:25</t>
  </si>
  <si>
    <t>12.07.2021 19:08:03</t>
  </si>
  <si>
    <t>12.07.2021 09:22:05</t>
  </si>
  <si>
    <t>12.07.2021 09:43:06</t>
  </si>
  <si>
    <t>TR-54 35-30-L00054_955329593_955329593</t>
  </si>
  <si>
    <t>12.07.2021 17:16:51</t>
  </si>
  <si>
    <t>12.07.2021 22:21:28</t>
  </si>
  <si>
    <t>TİRE İM-DM-1 35-29-A00001_HatBaşıAyırıcı_53138615 M03_53138615</t>
  </si>
  <si>
    <t>12.07.2021 18:18:00</t>
  </si>
  <si>
    <t>12.07.2021 19:06:55</t>
  </si>
  <si>
    <t>12.07.2021 06:48:54</t>
  </si>
  <si>
    <t>12.07.2021 07:18:44</t>
  </si>
  <si>
    <t>12.07.2021 13:53:29</t>
  </si>
  <si>
    <t>12.07.2021 13:54:55</t>
  </si>
  <si>
    <t>ÖZGÖRKEY KÖK 35-26-M00256_ÇAPAK M07_65969695</t>
  </si>
  <si>
    <t>12.07.2021 23:05:00</t>
  </si>
  <si>
    <t>12.07.2021 23:46:30</t>
  </si>
  <si>
    <t>SOMA TR-16/8 (DM3/19) LABELLA ÜSTÜ 45-82-M00100_945530476_945530476</t>
  </si>
  <si>
    <t>12.07.2021 13:24:20</t>
  </si>
  <si>
    <t>12.07.2021 14:19:42</t>
  </si>
  <si>
    <t>AYANLAR TR-1 45-85-L00249_45-85-L00249_2376744</t>
  </si>
  <si>
    <t>12.07.2021 18:40:00</t>
  </si>
  <si>
    <t>12.07.2021 20:32:35</t>
  </si>
  <si>
    <t>TR-91 35-15-M00091_35-15-M00091_2364917</t>
  </si>
  <si>
    <t>12.07.2021 15:31:08</t>
  </si>
  <si>
    <t>12.07.2021 19:32:14</t>
  </si>
  <si>
    <t>KIZILCAAVLU TR-7 35-29-L00572_C_56361339_56361339</t>
  </si>
  <si>
    <t>12.07.2021 09:51:00</t>
  </si>
  <si>
    <t>12.07.2021 10:52:08</t>
  </si>
  <si>
    <t>KURUCUOVA TR-4 35-15-L00255_A_56369302_56369302</t>
  </si>
  <si>
    <t>12.07.2021 11:04:00</t>
  </si>
  <si>
    <t>12.07.2021 11:39:15</t>
  </si>
  <si>
    <t>12.07.2021 20:22:06</t>
  </si>
  <si>
    <t>12.07.2021 23:16:52</t>
  </si>
  <si>
    <t>KAYMAKÇI TR-9 35-15-M00410_ H_65838195</t>
  </si>
  <si>
    <t>12.07.2021 08:37:48</t>
  </si>
  <si>
    <t>12.07.2021 10:33:01</t>
  </si>
  <si>
    <t>12.07.2021 17:36:18</t>
  </si>
  <si>
    <t>12.07.2021 17:55:18</t>
  </si>
  <si>
    <t>HATUNDERE DM 35-28-M00862_HELVACI DM-2 M04_62637106</t>
  </si>
  <si>
    <t>12.07.2021 17:51:45</t>
  </si>
  <si>
    <t>12.07.2021 18:00:00</t>
  </si>
  <si>
    <t>YEŞİLKÖY TR-2 45-71-M01822_953214854_953214854</t>
  </si>
  <si>
    <t>12.07.2021 18:55:29</t>
  </si>
  <si>
    <t>12.07.2021 08:57:04</t>
  </si>
  <si>
    <t>12.07.2021 10:30:23</t>
  </si>
  <si>
    <t>TR-67 45-77-L00067_DAĞITIM TRAFOSU L06_72215697</t>
  </si>
  <si>
    <t>12.07.2021 08:57:06</t>
  </si>
  <si>
    <t>12.07.2021 07:47:17</t>
  </si>
  <si>
    <t>12.07.2021 09:51:17</t>
  </si>
  <si>
    <t>DM-3/13 (İSTİKLAL OKULU ARKASI) 45-71-M00121_953192743_953192743</t>
  </si>
  <si>
    <t>12.07.2021 02:20:46</t>
  </si>
  <si>
    <t>12.07.2021 03:52:05</t>
  </si>
  <si>
    <t>SAĞANCI İM 35-16-A00003_YAVAŞÇA L06_2073457</t>
  </si>
  <si>
    <t>12.07.2021 19:36:38</t>
  </si>
  <si>
    <t>12.07.2021 19:45:46</t>
  </si>
  <si>
    <t>TOKMAKLI KÖK 45-86-M00047_BORLU TR-10 M04_72227761</t>
  </si>
  <si>
    <t>12.07.2021 06:18:35</t>
  </si>
  <si>
    <t>12.07.2021 08:30:57</t>
  </si>
  <si>
    <t>BELENYENİCE KÖYÜ TR-1 45-71-M01512_953194806_953194806</t>
  </si>
  <si>
    <t>12.07.2021 11:49:00</t>
  </si>
  <si>
    <t>12.07.2021 21:54:27</t>
  </si>
  <si>
    <t>12.07.2021 19:53:30</t>
  </si>
  <si>
    <t>12.07.2021 22:16:19</t>
  </si>
  <si>
    <t>12.07.2021 10:37:33</t>
  </si>
  <si>
    <t>12.07.2021 18:51:10</t>
  </si>
  <si>
    <t>12.07.2021 16:32:15</t>
  </si>
  <si>
    <t>12.07.2021 16:41:00</t>
  </si>
  <si>
    <t>TR-72 45-78-M00072_DAĞITIM TRAFOSU M03_65969306</t>
  </si>
  <si>
    <t>12.07.2021 00:02:05</t>
  </si>
  <si>
    <t>12.07.2021 01:51:53</t>
  </si>
  <si>
    <t>BAŞIBÜYÜK KÖK 45-77-L00158_EVCİLER ÇIKIŞI L03_61353338</t>
  </si>
  <si>
    <t>12.07.2021 09:24:00</t>
  </si>
  <si>
    <t>12.07.2021 12:51:44</t>
  </si>
  <si>
    <t>K-77 35-01-K00077_E_56378293_56378293</t>
  </si>
  <si>
    <t>12.07.2021 15:07:15</t>
  </si>
  <si>
    <t>12.07.2021 17:34:28</t>
  </si>
  <si>
    <t>TURGUTALP TR-1 45-82-M00051_B B4b_5983172</t>
  </si>
  <si>
    <t>12.07.2021 21:46:21</t>
  </si>
  <si>
    <t>13.07.2021 03:19:00</t>
  </si>
  <si>
    <t>12.07.2021 09:20:20</t>
  </si>
  <si>
    <t>12.07.2021 17:12:00</t>
  </si>
  <si>
    <t>MIDIKLI TR-1 45-81-M00147_B_56388604_56388604</t>
  </si>
  <si>
    <t>12.07.2021 10:02:03</t>
  </si>
  <si>
    <t>12.07.2021 10:47:56</t>
  </si>
  <si>
    <t>TR-43 35-19-M00043_C_56355072_56355072</t>
  </si>
  <si>
    <t>12.07.2021 09:03:42</t>
  </si>
  <si>
    <t>12.07.2021 13:10:29</t>
  </si>
  <si>
    <t>12.07.2021 07:59:49</t>
  </si>
  <si>
    <t>12.07.2021 08:43:22</t>
  </si>
  <si>
    <t>12.07.2021 16:51:00</t>
  </si>
  <si>
    <t>12.07.2021 23:18:00</t>
  </si>
  <si>
    <t>GÜMÜLDÜR M-23 35-25-M00023_955261946_955261946</t>
  </si>
  <si>
    <t>12.07.2021 18:42:00</t>
  </si>
  <si>
    <t>12.07.2021 23:46:57</t>
  </si>
  <si>
    <t>TR-63 GERENLİKUYU MEVKİİ 35-15-L00063_B_56378247_56378247</t>
  </si>
  <si>
    <t>12.07.2021 22:18:28</t>
  </si>
  <si>
    <t>13.07.2021 02:01:10</t>
  </si>
  <si>
    <t>KUYUCAK DM 35-27-M00273_HatBaşıAyırıcı_72552199 M02_72552199</t>
  </si>
  <si>
    <t>12.07.2021 07:37:27</t>
  </si>
  <si>
    <t>12.07.2021 09:54:16</t>
  </si>
  <si>
    <t>BEYLER KÖK 45-85-L00034_HatBaşıAyırıcı_53135928 L03_53135928</t>
  </si>
  <si>
    <t>12.07.2021 22:35:00</t>
  </si>
  <si>
    <t>12.07.2021 23:33:59</t>
  </si>
  <si>
    <t>12.07.2021 13:31:48</t>
  </si>
  <si>
    <t>12.07.2021 14:12:00</t>
  </si>
  <si>
    <t>OVACIK TR-1 35-16-L00262_47528013_56397482_56397482</t>
  </si>
  <si>
    <t>12.07.2021 16:19:48</t>
  </si>
  <si>
    <t>12.07.2021 20:51:56</t>
  </si>
  <si>
    <t>M-1536 35-01-M01536_A_60982794_60982794</t>
  </si>
  <si>
    <t>12.07.2021 17:27:17</t>
  </si>
  <si>
    <t>12.07.2021 19:35:48</t>
  </si>
  <si>
    <t>12.07.2021 20:14:42</t>
  </si>
  <si>
    <t>12.07.2021 21:15:42</t>
  </si>
  <si>
    <t>KÜÇÜKBELEN KÖYÜ TR-1 45-71-M01677_953211023_953211023</t>
  </si>
  <si>
    <t>12.07.2021 12:58:11</t>
  </si>
  <si>
    <t>12.07.2021 14:40:25</t>
  </si>
  <si>
    <t>GRUPKENT TR-1 35-30-M00203_955310199_955310199</t>
  </si>
  <si>
    <t>12.07.2021 11:11:29</t>
  </si>
  <si>
    <t>12.07.2021 13:46:04</t>
  </si>
  <si>
    <t>K-1464 35-09-K01464_35-09-K01464_45351827</t>
  </si>
  <si>
    <t>12.07.2021 08:43:21</t>
  </si>
  <si>
    <t>12.07.2021 17:14:31</t>
  </si>
  <si>
    <t>12.07.2021 00:11:02</t>
  </si>
  <si>
    <t>12.07.2021 03:58:37</t>
  </si>
  <si>
    <t>AHMETBEYLER DM 35-16-M00154_HatBaşıAyırıcı_53139015 M08_53139015</t>
  </si>
  <si>
    <t>12.07.2021 09:32:05</t>
  </si>
  <si>
    <t>12.07.2021 17:45:00</t>
  </si>
  <si>
    <t>TEKELİ TR-6 35-22-M00236_955254998_955254998</t>
  </si>
  <si>
    <t>12.07.2021 16:18:39</t>
  </si>
  <si>
    <t>12.07.2021 19:21:42</t>
  </si>
  <si>
    <t>12.07.2021 07:24:35</t>
  </si>
  <si>
    <t>12.07.2021 09:36:33</t>
  </si>
  <si>
    <t>TR-72 M.MAVİOĞLU GRB. 35-15-M00072_950409104_950409104</t>
  </si>
  <si>
    <t>12.07.2021 08:18:33</t>
  </si>
  <si>
    <t>12.07.2021 11:56:04</t>
  </si>
  <si>
    <t>YUKARI MİNNETLER TR-1 45-74-M00128_945576330_945576330</t>
  </si>
  <si>
    <t>12.07.2021 15:20:58</t>
  </si>
  <si>
    <t>12.07.2021 17:28:03</t>
  </si>
  <si>
    <t>TR-62 MUSTAFA BOZKURT GRB 35-15-M00062_35-15-M00062_2365989</t>
  </si>
  <si>
    <t>12.07.2021 07:51:51</t>
  </si>
  <si>
    <t>12.07.2021 09:24:58</t>
  </si>
  <si>
    <t>KARAĞAÇLI TR-6 45-71-M01905_A_56352631_56352631</t>
  </si>
  <si>
    <t>12.07.2021 11:33:51</t>
  </si>
  <si>
    <t>12.07.2021 15:17:11</t>
  </si>
  <si>
    <t>12.07.2021 11:08:05</t>
  </si>
  <si>
    <t>12.07.2021 11:36:21</t>
  </si>
  <si>
    <t>ARMUTLU TR-4 35-27-L00004_98926776_98926776</t>
  </si>
  <si>
    <t>12.07.2021 18:54:46</t>
  </si>
  <si>
    <t>12.07.2021 20:37:12</t>
  </si>
  <si>
    <t>M-429 35-02-M00429_913762724_913762724</t>
  </si>
  <si>
    <t>12.07.2021 09:49:34</t>
  </si>
  <si>
    <t>12.07.2021 10:52:23</t>
  </si>
  <si>
    <t>12.07.2021 15:42:36</t>
  </si>
  <si>
    <t>12.07.2021 17:39:45</t>
  </si>
  <si>
    <t>MERSİNLİDERE TR-4 (GARİPLER) 35-31-L00200_ H_65822579</t>
  </si>
  <si>
    <t>12.07.2021 13:40:44</t>
  </si>
  <si>
    <t>12.07.2021 17:14:25</t>
  </si>
  <si>
    <t>K-3083 35-04-K03083_35-04-K03083_60707547</t>
  </si>
  <si>
    <t>12.07.2021 17:20:01</t>
  </si>
  <si>
    <t>12.07.2021 18:28:25</t>
  </si>
  <si>
    <t>TR-35/A 45-78-L00715_G G01_65767807</t>
  </si>
  <si>
    <t>12.07.2021 13:50:27</t>
  </si>
  <si>
    <t>12.07.2021 19:37:04</t>
  </si>
  <si>
    <t>URGANLI TR-2 45-83-M00570_955162331_955162331</t>
  </si>
  <si>
    <t>12.07.2021 08:46:23</t>
  </si>
  <si>
    <t>12.07.2021 10:44:38</t>
  </si>
  <si>
    <t>ULUCAK DM-2/14 35-27-M00332_915186309_915186309</t>
  </si>
  <si>
    <t>12.07.2021 15:24:27</t>
  </si>
  <si>
    <t>12.07.2021 19:47:22</t>
  </si>
  <si>
    <t>SELİMŞAHLAR TR-4 45-71-M00136_C_56353053_56353053</t>
  </si>
  <si>
    <t>12.07.2021 12:49:58</t>
  </si>
  <si>
    <t>12.07.2021 15:30:41</t>
  </si>
  <si>
    <t>12.07.2021 18:21:46</t>
  </si>
  <si>
    <t>12.07.2021 18:22:15</t>
  </si>
  <si>
    <t>YAKAKÖY KÖK 45-75-M00067_HatBaşıAyırıcı_53136574 M02_53136574</t>
  </si>
  <si>
    <t>12.07.2021 19:07:24</t>
  </si>
  <si>
    <t>12.07.2021 20:46:26</t>
  </si>
  <si>
    <t>ÜÇPINAR TR-5 45-71-M01536_45-71-M01536_2366428</t>
  </si>
  <si>
    <t>12.07.2021 11:30:47</t>
  </si>
  <si>
    <t>12.07.2021 14:16:11</t>
  </si>
  <si>
    <t>SELÇUK İM/DM 35-13-A00004_KÖYLER-ÇAMLIK L14_65986062</t>
  </si>
  <si>
    <t>12.07.2021 07:34:45</t>
  </si>
  <si>
    <t>12.07.2021 07:50:34</t>
  </si>
  <si>
    <t>KARAKILIÇLI TR-1 45-71-M01555_DIREK TIPI TRAFO HUCRESI H01_2086648</t>
  </si>
  <si>
    <t>12.07.2021 10:21:38</t>
  </si>
  <si>
    <t>12.07.2021 16:51:23</t>
  </si>
  <si>
    <t>12.07.2021 08:18:52</t>
  </si>
  <si>
    <t>12.07.2021 08:25:37</t>
  </si>
  <si>
    <t>OCAKLI TR-1 35-15-L00770_DIREK TIPI TRAFO HUCRESI H01_2049713</t>
  </si>
  <si>
    <t>12.07.2021 09:12:58</t>
  </si>
  <si>
    <t>12.07.2021 16:45:15</t>
  </si>
  <si>
    <t>12.07.2021 14:57:06</t>
  </si>
  <si>
    <t>12.07.2021 15:58:04</t>
  </si>
  <si>
    <t>12.07.2021 17:56:15</t>
  </si>
  <si>
    <t>12.07.2021 17:56:58</t>
  </si>
  <si>
    <t>12.07.2021 16:45:09</t>
  </si>
  <si>
    <t>12.07.2021 20:07:28</t>
  </si>
  <si>
    <t>TR-1/6 45-83-M00006_TR-1/11 M03_2095345</t>
  </si>
  <si>
    <t>12.07.2021 13:39:33</t>
  </si>
  <si>
    <t>12.07.2021 16:02:15</t>
  </si>
  <si>
    <t>12.07.2021 10:57:44</t>
  </si>
  <si>
    <t>12.07.2021 11:22:30</t>
  </si>
  <si>
    <t>TOKMAKLI KÖK 45-86-M00047_TOKMAKLI M05_72227683</t>
  </si>
  <si>
    <t>12.07.2021 02:39:29</t>
  </si>
  <si>
    <t>12.07.2021 02:39:59</t>
  </si>
  <si>
    <t>SÜLEYMANLI KÖK 45-72-L00299_HatBaşıAyırıcı_53140149 L03_53140149</t>
  </si>
  <si>
    <t>12.07.2021 19:36:37</t>
  </si>
  <si>
    <t>13.07.2021 00:46:47</t>
  </si>
  <si>
    <t>12.07.2021 07:07:39</t>
  </si>
  <si>
    <t>12.07.2021 07:28:56</t>
  </si>
  <si>
    <t>SEYREK TR-7 KÖK 35-28-M00379_953393163_953393163</t>
  </si>
  <si>
    <t>12.07.2021 14:59:04</t>
  </si>
  <si>
    <t>12.07.2021 22:26:08</t>
  </si>
  <si>
    <t>12.07.2021 22:51:50</t>
  </si>
  <si>
    <t>13.07.2021 02:09:36</t>
  </si>
  <si>
    <t>M-1242 35-01-M01242_B 1B_5871836</t>
  </si>
  <si>
    <t>12.07.2021 18:07:00</t>
  </si>
  <si>
    <t>12.07.2021 18:40:41</t>
  </si>
  <si>
    <t>YENİFOÇA TR-20 35-23-M00020_C_56356056_56356056</t>
  </si>
  <si>
    <t>12.07.2021 11:11:57</t>
  </si>
  <si>
    <t>12.07.2021 18:08:09</t>
  </si>
  <si>
    <t>12.07.2021 20:28:49</t>
  </si>
  <si>
    <t>YENİFOÇA TR-44 35-23-M00044_B_56388989_56388989</t>
  </si>
  <si>
    <t>12.07.2021 15:05:58</t>
  </si>
  <si>
    <t>12.07.2021 16:01:56</t>
  </si>
  <si>
    <t>12.07.2021 15:21:16</t>
  </si>
  <si>
    <t>12.07.2021 17:31:03</t>
  </si>
  <si>
    <t>SOMA TR-1 45-82-M00001_95000590418_95000590418</t>
  </si>
  <si>
    <t>12.07.2021 14:00:32</t>
  </si>
  <si>
    <t>12.07.2021 15:12:20</t>
  </si>
  <si>
    <t>SALİHLİ TR-55 45-78-L00766_953251036_953251036</t>
  </si>
  <si>
    <t>12.07.2021 10:21:44</t>
  </si>
  <si>
    <t>12.07.2021 12:49:24</t>
  </si>
  <si>
    <t>12.07.2021 16:33:01</t>
  </si>
  <si>
    <t>12.07.2021 20:08:34</t>
  </si>
  <si>
    <t>TR-29 YILDIZ AKYOKUŞ 45-81-M00029_A_56401213_56401213</t>
  </si>
  <si>
    <t>12.07.2021 20:07:42</t>
  </si>
  <si>
    <t>12.07.2021 22:11:53</t>
  </si>
  <si>
    <t>TR-115 45-78-L00115_49364991_56389122_56389122</t>
  </si>
  <si>
    <t>12.07.2021 23:01:23</t>
  </si>
  <si>
    <t>13.07.2021 01:52:36</t>
  </si>
  <si>
    <t>K-1589 35-04-K01589_D_56361540_56361540</t>
  </si>
  <si>
    <t>12.07.2021 09:22:19</t>
  </si>
  <si>
    <t>12.07.2021 10:07:47</t>
  </si>
  <si>
    <t>KURUM TR 45-71-M00971_45-71-M00971_2369201</t>
  </si>
  <si>
    <t>12.07.2021 13:13:45</t>
  </si>
  <si>
    <t>12.07.2021 14:58:44</t>
  </si>
  <si>
    <t>12.07.2021 09:14:44</t>
  </si>
  <si>
    <t>12.07.2021 17:14:30</t>
  </si>
  <si>
    <t>12.07.2021 09:45:05</t>
  </si>
  <si>
    <t>12.07.2021 10:54:00</t>
  </si>
  <si>
    <t>12.07.2021 21:36:38</t>
  </si>
  <si>
    <t>13.07.2021 00:13:06</t>
  </si>
  <si>
    <t>HATUNDERE DM 35-28-M00862_HELVACI DM-2 M04_62637186</t>
  </si>
  <si>
    <t>12.07.2021 08:56:15</t>
  </si>
  <si>
    <t>12.07.2021 09:11:18</t>
  </si>
  <si>
    <t>ARIKBAŞI TOPRAK SU KOOP TR-1 35-20-L00215_95000579199_95000579199</t>
  </si>
  <si>
    <t>12.07.2021 20:17:31</t>
  </si>
  <si>
    <t>12.07.2021 22:49:59</t>
  </si>
  <si>
    <t>12.07.2021 07:03:48</t>
  </si>
  <si>
    <t>12.07.2021 08:34:36</t>
  </si>
  <si>
    <t>SART TR-1 KÖK 45-78-M00168_TR-2 / TR-5 M04_2327025</t>
  </si>
  <si>
    <t>12.07.2021 17:36:38</t>
  </si>
  <si>
    <t>12.07.2021 18:08:00</t>
  </si>
  <si>
    <t>PEŞREFLİ  TR-1 35-29-L00450__72569549_72569549</t>
  </si>
  <si>
    <t>12.07.2021 11:35:39</t>
  </si>
  <si>
    <t>12.07.2021 13:40:27</t>
  </si>
  <si>
    <t>DEVELİ TR-4 35-22-M00286_955285234_955285234</t>
  </si>
  <si>
    <t>12.07.2021 15:33:26</t>
  </si>
  <si>
    <t>12.07.2021 16:57:08</t>
  </si>
  <si>
    <t>SİYEKLİ KÖK 45-71-M00185_MALDAN M05_72256929</t>
  </si>
  <si>
    <t>12.07.2021 15:31:00</t>
  </si>
  <si>
    <t>12.07.2021 15:43:00</t>
  </si>
  <si>
    <t>AVŞAR TR-2 45-83-L00352_B_56399732_56399732</t>
  </si>
  <si>
    <t>12.07.2021 18:03:25</t>
  </si>
  <si>
    <t>12.07.2021 22:36:07</t>
  </si>
  <si>
    <t>ZEYTİNLİOVA TR-1 KÖK 45-72-L00389_TR-2 - TR-2-A L03_2102916</t>
  </si>
  <si>
    <t>12.07.2021 06:34:55</t>
  </si>
  <si>
    <t>12.07.2021 09:44:42</t>
  </si>
  <si>
    <t>L-25 35-14-L00025_7094893_56355370_56355370</t>
  </si>
  <si>
    <t>12.07.2021 14:43:34</t>
  </si>
  <si>
    <t>12.07.2021 18:00:27</t>
  </si>
  <si>
    <t>12.07.2021 07:44:21</t>
  </si>
  <si>
    <t>12.07.2021 09:50:02</t>
  </si>
  <si>
    <t>ÇUKURALTI M-15 35-25-M00061_955267674_955267674</t>
  </si>
  <si>
    <t>12.07.2021 18:02:49</t>
  </si>
  <si>
    <t>12.07.2021 20:32:14</t>
  </si>
  <si>
    <t>12.07.2021 12:10:11</t>
  </si>
  <si>
    <t>12.07.2021 13:42:28</t>
  </si>
  <si>
    <t>12.07.2021 18:05:02</t>
  </si>
  <si>
    <t>12.07.2021 21:08:57</t>
  </si>
  <si>
    <t>SOMA A SANTRALİ İM/DM 45-82-A00001_SAVAŞTEPE 15.8 L14_2091657</t>
  </si>
  <si>
    <t>12.07.2021 08:15:57</t>
  </si>
  <si>
    <t>12.07.2021 08:56:55</t>
  </si>
  <si>
    <t>DEVELİ TR-3 35-22-M00285_955285235_955285235</t>
  </si>
  <si>
    <t>12.07.2021 11:14:20</t>
  </si>
  <si>
    <t>12.07.2021 12:43:07</t>
  </si>
  <si>
    <t>ESKİOBA TR-3 35-29-L00145_950339011_950339011</t>
  </si>
  <si>
    <t>12.07.2021 10:32:11</t>
  </si>
  <si>
    <t>12.07.2021 11:57:53</t>
  </si>
  <si>
    <t>12.07.2021 20:44:34</t>
  </si>
  <si>
    <t>12.07.2021 21:12:16</t>
  </si>
  <si>
    <t>L-217 35-18-L00217_950451788_950451788</t>
  </si>
  <si>
    <t>12.07.2021 15:55:49</t>
  </si>
  <si>
    <t>12.07.2021 17:33:37</t>
  </si>
  <si>
    <t>HARMANDALI DM-3 (M-211) 35-09-M00211_M-2781 M03_45384026</t>
  </si>
  <si>
    <t>12.07.2021 22:59:40</t>
  </si>
  <si>
    <t>13.07.2021 00:03:00</t>
  </si>
  <si>
    <t>AYRANCILAR DM-3 35-26-M00795_PANCAR-3 (AYIRANCILAR-2) M14_2116036</t>
  </si>
  <si>
    <t>12.07.2021 06:01:00</t>
  </si>
  <si>
    <t>12.07.2021 06:19:00</t>
  </si>
  <si>
    <t>M-2017 35-01-M02017_910755207_910755207</t>
  </si>
  <si>
    <t>12.07.2021 11:41:48</t>
  </si>
  <si>
    <t>12.07.2021 13:02:37</t>
  </si>
  <si>
    <t>KAVAKDERE DM 35-14-M00339_KAVAKDERE KÖY M08_65666679</t>
  </si>
  <si>
    <t>12.07.2021 17:51:29</t>
  </si>
  <si>
    <t>BOZKÖY-1 35-26-M00480_956611039_956611039</t>
  </si>
  <si>
    <t>12.07.2021 18:58:10</t>
  </si>
  <si>
    <t>12.07.2021 21:09:15</t>
  </si>
  <si>
    <t>M-236 35-02-M00236_C_56382754_56382754</t>
  </si>
  <si>
    <t>12.07.2021 16:43:44</t>
  </si>
  <si>
    <t>12.07.2021 18:41:31</t>
  </si>
  <si>
    <t>M-865 ÇAMİÇİ KÖYÜ 35-02-M00865_DIREK TIPI TRAFO HUCRESI H01_2061800</t>
  </si>
  <si>
    <t>12.07.2021 14:26:25</t>
  </si>
  <si>
    <t>12.07.2021 18:03:39</t>
  </si>
  <si>
    <t>EŞREFPAŞA İM 35-01-A00002_TR-2 34.5 M09_2045240</t>
  </si>
  <si>
    <t>12.07.2021 13:53:44</t>
  </si>
  <si>
    <t>ALÇUK TM 35-17-A00001_KESİKKÖY M29_2055289</t>
  </si>
  <si>
    <t>12.07.2021 16:39:06</t>
  </si>
  <si>
    <t>12.07.2021 17:19:08</t>
  </si>
  <si>
    <t>M-1185 35-04-M01185_35-04-M01185_2351848</t>
  </si>
  <si>
    <t>12.07.2021 16:34:23</t>
  </si>
  <si>
    <t>12.07.2021 17:14:20</t>
  </si>
  <si>
    <t>SÜLEYMANİYE TR-1 45-78-M00422_49250474_56404102_56404102</t>
  </si>
  <si>
    <t>12.07.2021 08:57:54</t>
  </si>
  <si>
    <t>12.07.2021 12:03:45</t>
  </si>
  <si>
    <t>12.07.2021 11:42:48</t>
  </si>
  <si>
    <t>12.07.2021 12:41:25</t>
  </si>
  <si>
    <t>ÇAMLICA KÖK 45-81-M00048_ÇANŞA ÇIKIŞ M03_71996151</t>
  </si>
  <si>
    <t>12.07.2021 07:59:15</t>
  </si>
  <si>
    <t>12.07.2021 08:58:04</t>
  </si>
  <si>
    <t>TR-2/87 45-83-L00087_48125423_56388983_56388983</t>
  </si>
  <si>
    <t>12.07.2021 20:23:51</t>
  </si>
  <si>
    <t>12.07.2021 21:33:28</t>
  </si>
  <si>
    <t>12.07.2021 12:11:38</t>
  </si>
  <si>
    <t>12.07.2021 14:06:56</t>
  </si>
  <si>
    <t>TR-249 (DM-5/10) 35-19-M00249_956678709_956678709</t>
  </si>
  <si>
    <t>12.07.2021 20:32:41</t>
  </si>
  <si>
    <t>13.07.2021 00:25:50</t>
  </si>
  <si>
    <t>M-204(DM-2/7) 35-09-M00204_M-1531 M03_77815036</t>
  </si>
  <si>
    <t>12.07.2021 19:10:06</t>
  </si>
  <si>
    <t>12.07.2021 22:38:32</t>
  </si>
  <si>
    <t>M-1038 35-04-M01038_G_56383053_56383053</t>
  </si>
  <si>
    <t>12.07.2021 10:24:26</t>
  </si>
  <si>
    <t>12.07.2021 10:41:42</t>
  </si>
  <si>
    <t>M-2142 35-07-M02142_D d1b_5848003</t>
  </si>
  <si>
    <t>12.07.2021 17:13:42</t>
  </si>
  <si>
    <t>12.07.2021 18:58:05</t>
  </si>
  <si>
    <t>_49209945_56394343_56394343</t>
  </si>
  <si>
    <t>12.07.2021 21:03:51</t>
  </si>
  <si>
    <t>12.07.2021 22:06:59</t>
  </si>
  <si>
    <t>MENEMEN DM-6/31 35-28-L00094_D D02_5855692</t>
  </si>
  <si>
    <t>12.07.2021 18:10:19</t>
  </si>
  <si>
    <t>12.07.2021 19:37:33</t>
  </si>
  <si>
    <t>MEVLÜTLÜ TR-1 45-78-M01082_49276303_56388087_56388087</t>
  </si>
  <si>
    <t>12.07.2021 19:38:21</t>
  </si>
  <si>
    <t>12.07.2021 06:54:42</t>
  </si>
  <si>
    <t>12.07.2021 08:32:59</t>
  </si>
  <si>
    <t>12.07.2021 09:48:48</t>
  </si>
  <si>
    <t>12.07.2021 12:03:00</t>
  </si>
  <si>
    <t>DEMİRCİ TM 45-74-A00001_HatBaşıAyırıcı_53135265 M15_53135265</t>
  </si>
  <si>
    <t>12.07.2021 10:39:24</t>
  </si>
  <si>
    <t>12.07.2021 14:08:02</t>
  </si>
  <si>
    <t>ÖDEMİŞ İM 35-15-A00001_GÜNLÜCE L13_2062378</t>
  </si>
  <si>
    <t>12.07.2021 13:59:15</t>
  </si>
  <si>
    <t>12.07.2021 14:02:08</t>
  </si>
  <si>
    <t>12.07.2021 05:06:55</t>
  </si>
  <si>
    <t>12.07.2021 06:57:07</t>
  </si>
  <si>
    <t>DUMANLAR KÖK 45-81-M00044_SELENDİ DM M01_72038295</t>
  </si>
  <si>
    <t>12.07.2021 08:04:59</t>
  </si>
  <si>
    <t>12.07.2021 08:26:00</t>
  </si>
  <si>
    <t>TR-96 35-15-L00096_A a1b_48898132</t>
  </si>
  <si>
    <t>12.07.2021 18:45:25</t>
  </si>
  <si>
    <t>12.07.2021 22:06:24</t>
  </si>
  <si>
    <t>ORTAKÖY TR-1 35-29-L00217_DIREK TIPI TRAFO HUCRESI H01_2102147</t>
  </si>
  <si>
    <t>12.07.2021 22:15:38</t>
  </si>
  <si>
    <t>13.07.2021 03:31:54</t>
  </si>
  <si>
    <t>TORBALI ADLİYESİ ÖZEL 35-26-M01175Ö_ M03_2304864</t>
  </si>
  <si>
    <t>12.07.2021 09:54:39</t>
  </si>
  <si>
    <t>12.07.2021 12:13:15</t>
  </si>
  <si>
    <t>TR-1/10 45-72-M00010_A_60983715_60983715</t>
  </si>
  <si>
    <t>12.07.2021 11:53:13</t>
  </si>
  <si>
    <t>12.07.2021 12:49:02</t>
  </si>
  <si>
    <t>12.07.2021 15:48:00</t>
  </si>
  <si>
    <t>12.07.2021 19:09:17</t>
  </si>
  <si>
    <t>K-1644 35-01-K01644_B_56375214_56375214</t>
  </si>
  <si>
    <t>12.07.2021 13:31:30</t>
  </si>
  <si>
    <t>12.07.2021 15:56:03</t>
  </si>
  <si>
    <t>PAYAMLI M-1 KÖK 35-25-M00175_HatBaşıAyırıcı_53133339 M16_53133339</t>
  </si>
  <si>
    <t>12.07.2021 12:37:49</t>
  </si>
  <si>
    <t>12.07.2021 16:41:29</t>
  </si>
  <si>
    <t>ÇAMURHAMAMI KÖK 45-78-L00230_YILMAZ İM L01_2109816</t>
  </si>
  <si>
    <t>12.07.2021 16:58:08</t>
  </si>
  <si>
    <t>12.07.2021 17:24:42</t>
  </si>
  <si>
    <t>12.07.2021 17:23:05</t>
  </si>
  <si>
    <t>12.07.2021 17:23:38</t>
  </si>
  <si>
    <t>KARABULU KÖK 35-31-L00227_HALİLLER KÖK L06_2119141</t>
  </si>
  <si>
    <t>12.07.2021 06:43:19</t>
  </si>
  <si>
    <t>12.07.2021 07:55:43</t>
  </si>
  <si>
    <t>ŞEMSİLER MANDAL TR-2 35-31-L00102_956597037_956597037</t>
  </si>
  <si>
    <t>12.07.2021 21:02:32</t>
  </si>
  <si>
    <t>SARUHANLI TR-26 45-80-M00026_956560076_956560076</t>
  </si>
  <si>
    <t>12.07.2021 15:09:25</t>
  </si>
  <si>
    <t>12.07.2021 17:22:20</t>
  </si>
  <si>
    <t>L-280 35-18-L00280_8989992_56370849_56370849</t>
  </si>
  <si>
    <t>12.07.2021 08:45:00</t>
  </si>
  <si>
    <t>12.07.2021 14:17:13</t>
  </si>
  <si>
    <t>K-1051 35-04-K01051_A_56379113_56379113</t>
  </si>
  <si>
    <t>12.07.2021 10:51:35</t>
  </si>
  <si>
    <t>12.07.2021 13:17:41</t>
  </si>
  <si>
    <t>12.07.2021 08:18:05</t>
  </si>
  <si>
    <t>12.07.2021 10:06:44</t>
  </si>
  <si>
    <t>TR-1/6 45-83-M00006_TR-1/3 M04_2095344</t>
  </si>
  <si>
    <t>12.07.2021 11:17:15</t>
  </si>
  <si>
    <t>12.07.2021 12:08:08</t>
  </si>
  <si>
    <t>EFENDİLİ ESENYURT TR-1 45-75-M00184_C_56386293_56386293</t>
  </si>
  <si>
    <t>12.07.2021 18:49:05</t>
  </si>
  <si>
    <t>12.07.2021 22:23:15</t>
  </si>
  <si>
    <t>NOHUTALAN TR-2 35-19-M00258_B_56355019_56355019</t>
  </si>
  <si>
    <t>12.07.2021 09:47:00</t>
  </si>
  <si>
    <t>12.07.2021 12:02:00</t>
  </si>
  <si>
    <t>12.07.2021 06:33:25</t>
  </si>
  <si>
    <t>12.07.2021 10:27:45</t>
  </si>
  <si>
    <t>KARAGÖZLER TR-2 45-72-M00265_A_56406372_56406372</t>
  </si>
  <si>
    <t>12.07.2021 13:25:46</t>
  </si>
  <si>
    <t>12.07.2021 21:01:24</t>
  </si>
  <si>
    <t>KAPANCI KÖK 45-78-L00229_KENDİRLİ-YARAŞLI L04_2108494</t>
  </si>
  <si>
    <t>12.07.2021 18:40:48</t>
  </si>
  <si>
    <t>12.07.2021 18:41:15</t>
  </si>
  <si>
    <t>OLGUNLAR TR-5 35-31-L00218_47891857_56381292_56381292</t>
  </si>
  <si>
    <t>12.07.2021 17:19:35</t>
  </si>
  <si>
    <t>12.07.2021 18:47:08</t>
  </si>
  <si>
    <t>TR-5 35-26-M00005_915023116_915023116</t>
  </si>
  <si>
    <t>12.07.2021 11:58:04</t>
  </si>
  <si>
    <t>12.07.2021 17:22:11</t>
  </si>
  <si>
    <t>DM-25/18 45-71-M00366_953195710_953195710</t>
  </si>
  <si>
    <t>12.07.2021 22:06:00</t>
  </si>
  <si>
    <t>12.07.2021 23:17:58</t>
  </si>
  <si>
    <t>GÖKÇEALAN VERİCİLER KÖK 35-13-L00500_GÖKÇEALAN KÖY L02_76583383</t>
  </si>
  <si>
    <t>12.07.2021 09:06:22</t>
  </si>
  <si>
    <t>12.07.2021 12:41:04</t>
  </si>
  <si>
    <t>BAHRİBABA İM-DM 35-01-A00014_TRAFO-B K04_60323562</t>
  </si>
  <si>
    <t>12.07.2021 03:03:35</t>
  </si>
  <si>
    <t>12.07.2021 03:09:17</t>
  </si>
  <si>
    <t>ŞERİF ALİ ENGİN TARIMSAL SULAMA TR 45-78-M01091_45-78-M01091_2374225</t>
  </si>
  <si>
    <t>12.07.2021 06:29:09</t>
  </si>
  <si>
    <t>12.07.2021 07:54:40</t>
  </si>
  <si>
    <t>SOMA A SANTRALİ İM/DM 45-82-A00001_HatBaşıAyırıcı_53135925 L14_53135925</t>
  </si>
  <si>
    <t>12.07.2021 09:27:26</t>
  </si>
  <si>
    <t>12.07.2021 10:46:05</t>
  </si>
  <si>
    <t>DM-12/13 45-72-L00064_45-72-L00064_66460202</t>
  </si>
  <si>
    <t>12.07.2021 14:10:20</t>
  </si>
  <si>
    <t>12.07.2021 18:12:57</t>
  </si>
  <si>
    <t>12.07.2021 15:01:25</t>
  </si>
  <si>
    <t>12.07.2021 17:08:40</t>
  </si>
  <si>
    <t>TR-86 35-19-L00086_956665860_956665860</t>
  </si>
  <si>
    <t>12.07.2021 17:02:12</t>
  </si>
  <si>
    <t>12.07.2021 18:44:06</t>
  </si>
  <si>
    <t>YAĞLAR TR-7 35-31-L00045_DIREK TIPI TRAFO HUCRESI H01_2048875</t>
  </si>
  <si>
    <t>12.07.2021 13:14:15</t>
  </si>
  <si>
    <t>12.07.2021 13:52:29</t>
  </si>
  <si>
    <t>TR-1/67 (CEZAEVİ YANI) 45-83-M00067_ŞAHİN OTOMOTİV ÖZEL M04_2331139</t>
  </si>
  <si>
    <t>12.07.2021 19:21:48</t>
  </si>
  <si>
    <t>12.07.2021 20:12:21</t>
  </si>
  <si>
    <t>K-3810 35-01-K03810_A_56365101_56365101</t>
  </si>
  <si>
    <t>12.07.2021 11:26:15</t>
  </si>
  <si>
    <t>12.07.2021 14:02:29</t>
  </si>
  <si>
    <t>12.07.2021 16:16:30</t>
  </si>
  <si>
    <t>12.07.2021 17:25:12</t>
  </si>
  <si>
    <t>12.07.2021 10:47:25</t>
  </si>
  <si>
    <t>12.07.2021 11:01:09</t>
  </si>
  <si>
    <t>TR-29 35-19-L00029_10857008_56371837_56371837</t>
  </si>
  <si>
    <t>12.07.2021 21:25:04</t>
  </si>
  <si>
    <t>12.07.2021 23:29:22</t>
  </si>
  <si>
    <t>URGANLI YENİKÖY TR-2 45-83-L00446_45-83-L00446_2358036</t>
  </si>
  <si>
    <t>12.07.2021 09:13:20</t>
  </si>
  <si>
    <t>12.07.2021 18:54:22</t>
  </si>
  <si>
    <t>GÖRECE TR-1 35-22-M00841_955262776_955262776</t>
  </si>
  <si>
    <t>12.07.2021 17:25:09</t>
  </si>
  <si>
    <t>12.07.2021 19:00:47</t>
  </si>
  <si>
    <t>12.07.2021 12:00:22</t>
  </si>
  <si>
    <t>12.07.2021 16:26:11</t>
  </si>
  <si>
    <t>TR-72 45-78-M00072_F f1_49409215</t>
  </si>
  <si>
    <t>12.07.2021 16:35:00</t>
  </si>
  <si>
    <t>12.07.2021 20:19:05</t>
  </si>
  <si>
    <t>ÇAMLIK DM 35-17-M00173_ZEYTİNDAĞ-1 M08_66328132</t>
  </si>
  <si>
    <t>12.07.2021 07:39:36</t>
  </si>
  <si>
    <t>12.07.2021 08:56:37</t>
  </si>
  <si>
    <t>TR-98 45-78-L00098_953256525_953256525</t>
  </si>
  <si>
    <t>12.07.2021 09:49:14</t>
  </si>
  <si>
    <t>12.07.2021 13:16:07</t>
  </si>
  <si>
    <t>KINIK ORGANİZE DM 35-24-M00208_HatBaşıAyırıcı_53133581 M015_53133581</t>
  </si>
  <si>
    <t>12.07.2021 15:41:28</t>
  </si>
  <si>
    <t>12.07.2021 18:00:04</t>
  </si>
  <si>
    <t>12.07.2021 15:00:46</t>
  </si>
  <si>
    <t>12.07.2021 20:23:48</t>
  </si>
  <si>
    <t>OĞLANANASI TR-10 35-22-M00263_A_56355294_56355294</t>
  </si>
  <si>
    <t>12.07.2021 17:18:08</t>
  </si>
  <si>
    <t>12.07.2021 22:37:45</t>
  </si>
  <si>
    <t>12.07.2021 21:14:40</t>
  </si>
  <si>
    <t>13.07.2021 03:41:56</t>
  </si>
  <si>
    <t>ÇİLE DM 35-22-M00086_ÇAKALTEPE M04_50064098</t>
  </si>
  <si>
    <t>12.07.2021 19:26:41</t>
  </si>
  <si>
    <t>12.07.2021 20:03:38</t>
  </si>
  <si>
    <t>K-418 35-03-K00418_35-03-K00418_41929000</t>
  </si>
  <si>
    <t>12.07.2021 20:31:21</t>
  </si>
  <si>
    <t>13.07.2021 03:37:43</t>
  </si>
  <si>
    <t>K-3451 35-08-K03451_C_56370201_56370201</t>
  </si>
  <si>
    <t>12.07.2021 13:02:00</t>
  </si>
  <si>
    <t>12.07.2021 14:40:01</t>
  </si>
  <si>
    <t>ÇAYBAŞI DM-1/19 35-26-M00182_ M11_2038832</t>
  </si>
  <si>
    <t>12.07.2021 06:27:00</t>
  </si>
  <si>
    <t>12.07.2021 06:37:09</t>
  </si>
  <si>
    <t>MORDOĞAN TR-41 35-21-L00164_KÖRFEZ BALIKLIOVA TR-49 TR-50 L05_72179932</t>
  </si>
  <si>
    <t>12.07.2021 10:32:32</t>
  </si>
  <si>
    <t>12.07.2021 11:57:28</t>
  </si>
  <si>
    <t>12.07.2021 00:52:26</t>
  </si>
  <si>
    <t>12.07.2021 01:04:00</t>
  </si>
  <si>
    <t>EBSO TM 35-09-A00001_EBSO-14 K46_2312301</t>
  </si>
  <si>
    <t>12.07.2021 07:24:58</t>
  </si>
  <si>
    <t>12.07.2021 08:42:56</t>
  </si>
  <si>
    <t>K-4058 35-04-K04058_35-04-K04058_2359447</t>
  </si>
  <si>
    <t>12.07.2021 12:15:50</t>
  </si>
  <si>
    <t>12.07.2021 12:29:02</t>
  </si>
  <si>
    <t>TR-71 TARIMSAL SULAMA 45-80-M01071_45-80-M01071_2361943</t>
  </si>
  <si>
    <t>12.07.2021 08:25:58</t>
  </si>
  <si>
    <t>12.07.2021 13:38:10</t>
  </si>
  <si>
    <t>12.07.2021 20:29:39</t>
  </si>
  <si>
    <t>12.07.2021 21:40:56</t>
  </si>
  <si>
    <t>MERSİNLİ TR-1 45-78-M00935_DIREK TIPI TRAFO HUCRESI H01_2112465</t>
  </si>
  <si>
    <t>12.07.2021 12:58:13</t>
  </si>
  <si>
    <t>12.07.2021 16:53:06</t>
  </si>
  <si>
    <t>12.07.2021 14:56:50</t>
  </si>
  <si>
    <t>12.07.2021 18:48:10</t>
  </si>
  <si>
    <t>L-233 AKARCA KÖK 35-14-L00233_L-47 DENİZKENT SİTESİ L02_72202702</t>
  </si>
  <si>
    <t>12.07.2021 08:33:37</t>
  </si>
  <si>
    <t>12.07.2021 09:03:40</t>
  </si>
  <si>
    <t>M-2038 35-07-M02038_M-2877 M02_60557080</t>
  </si>
  <si>
    <t>12.07.2021 08:54:21</t>
  </si>
  <si>
    <t>12.07.2021 09:32:35</t>
  </si>
  <si>
    <t>L-426 ESKİ GARAJ 35-18-L00426_A a3_5945332</t>
  </si>
  <si>
    <t>12.07.2021 18:52:36</t>
  </si>
  <si>
    <t>12.07.2021 22:00:22</t>
  </si>
  <si>
    <t>12.07.2021 16:34:43</t>
  </si>
  <si>
    <t>12.07.2021 17:53:44</t>
  </si>
  <si>
    <t>YENİ ŞAKRAN TR-10 35-17-M00210_950314468_950314468</t>
  </si>
  <si>
    <t>12.07.2021 15:47:43</t>
  </si>
  <si>
    <t>13.07.2021 09:58:53</t>
  </si>
  <si>
    <t>ÖRNEKKÖY TR4 35-27-L00129_B_56372362_56372362</t>
  </si>
  <si>
    <t>12.07.2021 09:11:25</t>
  </si>
  <si>
    <t>12.07.2021 18:38:01</t>
  </si>
  <si>
    <t>MERSİNLİDERE TR-4 (GARİPLER) 35-31-L00200__72372334_72372334</t>
  </si>
  <si>
    <t>12.07.2021 20:08:57</t>
  </si>
  <si>
    <t>12.07.2021 23:48:02</t>
  </si>
  <si>
    <t>TR-2 35-27-M00002_D_65503299_65503299</t>
  </si>
  <si>
    <t>12.07.2021 09:56:09</t>
  </si>
  <si>
    <t>12.07.2021 12:27:44</t>
  </si>
  <si>
    <t>ALİBEYLİ DM 45-80-M00064_ALİBEYLİ ŞEHİR-1 M07_72190833</t>
  </si>
  <si>
    <t>13.07.2021 00:14:19</t>
  </si>
  <si>
    <t>13.07.2021 00:53:10</t>
  </si>
  <si>
    <t>DM-3 (TR-16) 35-15-M00016_HASTANE DM M16_67054329</t>
  </si>
  <si>
    <t>13.07.2021 00:23:26</t>
  </si>
  <si>
    <t>13.07.2021 00:59:38</t>
  </si>
  <si>
    <t>DM-3 (TR-16) 35-15-M00016_DONANIMLI YEDEK M07_67054320</t>
  </si>
  <si>
    <t>13.07.2021 00:25:30</t>
  </si>
  <si>
    <t>13.07.2021 00:57:44</t>
  </si>
  <si>
    <t>NEVZAT TİMUR SULAMA GRUBU 35-29-L00354_A_56395623_56395623</t>
  </si>
  <si>
    <t>13.07.2021 00:35:42</t>
  </si>
  <si>
    <t>13.07.2021 05:17:00</t>
  </si>
  <si>
    <t>DM-3/29 45-71-M00083_953199153_953199153</t>
  </si>
  <si>
    <t>13.07.2021 00:46:03</t>
  </si>
  <si>
    <t>13.07.2021 01:38:28</t>
  </si>
  <si>
    <t>KAYIŞLAR KÖK 45-80-M00183_YENİOSMANİYE M04_72195774</t>
  </si>
  <si>
    <t>13.07.2021 01:36:42</t>
  </si>
  <si>
    <t>13.07.2021 02:51:34</t>
  </si>
  <si>
    <t>13.07.2021 02:07:20</t>
  </si>
  <si>
    <t>13.07.2021 04:03:27</t>
  </si>
  <si>
    <t>13.07.2021 03:03:49</t>
  </si>
  <si>
    <t>13.07.2021 03:44:58</t>
  </si>
  <si>
    <t>MALDAN KÖYÜ TR-2 45-71-M01667_953209678_953209678</t>
  </si>
  <si>
    <t>13.07.2021 04:05:35</t>
  </si>
  <si>
    <t>13.07.2021 06:20:15</t>
  </si>
  <si>
    <t>L-376 PAZARYERİ 35-18-L00376_35-18-L00376_72060231</t>
  </si>
  <si>
    <t>13.07.2021 04:39:00</t>
  </si>
  <si>
    <t>13.07.2021 05:58:56</t>
  </si>
  <si>
    <t>L-347 MASİSA BURCU SİTESİ-2 35-18-L00347_35-18-L00347_2372305</t>
  </si>
  <si>
    <t>13.07.2021 05:23:23</t>
  </si>
  <si>
    <t>13.07.2021 09:37:34</t>
  </si>
  <si>
    <t>13.07.2021 05:37:55</t>
  </si>
  <si>
    <t>13.07.2021 05:38:45</t>
  </si>
  <si>
    <t>KUŞÇUBURUN-4 35-26-M00530_7100597_56360980_56360980</t>
  </si>
  <si>
    <t>13.07.2021 03:21:52</t>
  </si>
  <si>
    <t>13.07.2021 06:28:38</t>
  </si>
  <si>
    <t>13.07.2021 05:59:07</t>
  </si>
  <si>
    <t>13.07.2021 06:45:13</t>
  </si>
  <si>
    <t>13.07.2021 05:53:56</t>
  </si>
  <si>
    <t>13.07.2021 06:25:18</t>
  </si>
  <si>
    <t>13.07.2021 06:02:11</t>
  </si>
  <si>
    <t>13.07.2021 07:42:25</t>
  </si>
  <si>
    <t>13.07.2021 05:48:35</t>
  </si>
  <si>
    <t>13.07.2021 07:15:25</t>
  </si>
  <si>
    <t>13.07.2021 06:53:27</t>
  </si>
  <si>
    <t>13.07.2021 06:58:59</t>
  </si>
  <si>
    <t>ÖKSÜZLÜ BEYLİK MH TR-1 45-74-M00213_A_56352101_56352101</t>
  </si>
  <si>
    <t>13.07.2021 06:01:04</t>
  </si>
  <si>
    <t>13.07.2021 08:06:59</t>
  </si>
  <si>
    <t>K-288 35-04-K00288_B_56371193_56371193</t>
  </si>
  <si>
    <t>13.07.2021 06:53:53</t>
  </si>
  <si>
    <t>13.07.2021 10:55:11</t>
  </si>
  <si>
    <t>HACIRAHMANLI TR-1 KÖK 45-80-M00070_HACIRAHMANLI M05_72197691</t>
  </si>
  <si>
    <t>13.07.2021 07:02:48</t>
  </si>
  <si>
    <t>13.07.2021 07:46:35</t>
  </si>
  <si>
    <t>13.07.2021 07:11:12</t>
  </si>
  <si>
    <t>13.07.2021 07:14:20</t>
  </si>
  <si>
    <t>13.07.2021 06:56:43</t>
  </si>
  <si>
    <t>13.07.2021 08:42:09</t>
  </si>
  <si>
    <t>ÇINARLIKUYU KÖK 45-71-M00188_ÇINARLIKUYU TR-1 M02_72248739</t>
  </si>
  <si>
    <t>13.07.2021 07:21:59</t>
  </si>
  <si>
    <t>13.07.2021 07:22:55</t>
  </si>
  <si>
    <t>BALABANLI DM 35-15-M00280_A_56398701_56398701</t>
  </si>
  <si>
    <t>13.07.2021 07:32:22</t>
  </si>
  <si>
    <t>13.07.2021 10:14:12</t>
  </si>
  <si>
    <t>13.07.2021 07:27:58</t>
  </si>
  <si>
    <t>13.07.2021 09:58:09</t>
  </si>
  <si>
    <t>YATAĞAN TR-1 45-72-L00325_DIREK TIPI TRAFO HUCRESI H01_2127082</t>
  </si>
  <si>
    <t>13.07.2021 07:21:08</t>
  </si>
  <si>
    <t>13.07.2021 10:53:05</t>
  </si>
  <si>
    <t>KARAKUYU KÖK 35-22-M00091_KARAKUYU ENH M05_72111622</t>
  </si>
  <si>
    <t>13.07.2021 07:40:33</t>
  </si>
  <si>
    <t>13.07.2021 11:20:56</t>
  </si>
  <si>
    <t>13.07.2021 07:57:40</t>
  </si>
  <si>
    <t>13.07.2021 08:07:00</t>
  </si>
  <si>
    <t>13.07.2021 07:59:15</t>
  </si>
  <si>
    <t>13.07.2021 08:05:41</t>
  </si>
  <si>
    <t>13.07.2021 07:53:30</t>
  </si>
  <si>
    <t>13.07.2021 09:22:52</t>
  </si>
  <si>
    <t>13.07.2021 07:45:02</t>
  </si>
  <si>
    <t>13.07.2021 10:01:01</t>
  </si>
  <si>
    <t>ÖRTÜLÜ TR 1 35-24-M00098_DIREK TIPI TRAFO HUCRESI H01_2035680</t>
  </si>
  <si>
    <t>13.07.2021 07:50:05</t>
  </si>
  <si>
    <t>13.07.2021 09:17:46</t>
  </si>
  <si>
    <t>ULUCAK DM 35-27-M00792_HatBaşıAyırıcı_53137580 M18_53137580</t>
  </si>
  <si>
    <t>13.07.2021 07:58:05</t>
  </si>
  <si>
    <t>13.07.2021 11:56:21</t>
  </si>
  <si>
    <t>13.07.2021 08:08:45</t>
  </si>
  <si>
    <t>13.07.2021 08:45:12</t>
  </si>
  <si>
    <t>TR-39 35-15-M00039_48885350_56363717_56363717</t>
  </si>
  <si>
    <t>13.07.2021 08:11:08</t>
  </si>
  <si>
    <t>13.07.2021 09:36:04</t>
  </si>
  <si>
    <t>13.07.2021 08:17:00</t>
  </si>
  <si>
    <t>13.07.2021 09:56:42</t>
  </si>
  <si>
    <t>M-328 35-03-M00328_910499581_910499581</t>
  </si>
  <si>
    <t>13.07.2021 08:07:52</t>
  </si>
  <si>
    <t>13.07.2021 10:51:19</t>
  </si>
  <si>
    <t>DM-7/7 35-26-M00638_956623130_956623130</t>
  </si>
  <si>
    <t>13.07.2021 08:19:02</t>
  </si>
  <si>
    <t>13.07.2021 10:09:55</t>
  </si>
  <si>
    <t>13.07.2021 08:26:25</t>
  </si>
  <si>
    <t>13.07.2021 09:51:42</t>
  </si>
  <si>
    <t>HALİLBEYLİ DM 35-27-M00620_HatBaşıAyırıcı_72468784 M09_72468784</t>
  </si>
  <si>
    <t>13.07.2021 07:58:57</t>
  </si>
  <si>
    <t>13.07.2021 09:53:42</t>
  </si>
  <si>
    <t>SARUHANLI TR-19 45-80-M00019_956559075_956559075</t>
  </si>
  <si>
    <t>13.07.2021 08:45:00</t>
  </si>
  <si>
    <t>13.07.2021 11:05:50</t>
  </si>
  <si>
    <t>DAMLACIK TR 1 35-27-M00346_914541185_914541185</t>
  </si>
  <si>
    <t>13.07.2021 08:39:27</t>
  </si>
  <si>
    <t>13.07.2021 16:35:34</t>
  </si>
  <si>
    <t>TR-1-5/7 35-20-L00065_ H_72368177</t>
  </si>
  <si>
    <t>13.07.2021 08:47:50</t>
  </si>
  <si>
    <t>13.07.2021 10:01:09</t>
  </si>
  <si>
    <t>TR-1-1/4 (KAVAK TR) 35-20-L00004_Ayırıcı H01_2047370</t>
  </si>
  <si>
    <t>13.07.2021 08:58:00</t>
  </si>
  <si>
    <t>13.07.2021 09:18:52</t>
  </si>
  <si>
    <t>ŞEMSİLER KEMER TR-4 35-31-L00101_47982686_56395279_56395279</t>
  </si>
  <si>
    <t>13.07.2021 09:00:00</t>
  </si>
  <si>
    <t>13.07.2021 10:24:57</t>
  </si>
  <si>
    <t>13.07.2021 09:04:10</t>
  </si>
  <si>
    <t>13.07.2021 17:18:14</t>
  </si>
  <si>
    <t>K-3618 35-01-K03618_35-01-K03618_2366956</t>
  </si>
  <si>
    <t>13.07.2021 09:04:36</t>
  </si>
  <si>
    <t>13.07.2021 14:01:29</t>
  </si>
  <si>
    <t>13.07.2021 08:58:09</t>
  </si>
  <si>
    <t>13.07.2021 12:31:30</t>
  </si>
  <si>
    <t>13.07.2021 09:08:14</t>
  </si>
  <si>
    <t>13.07.2021 09:17:27</t>
  </si>
  <si>
    <t>ÇOBANKÖY TR-2 35-29-L00508_DIREK TIPI TRAFO HUCRESI H01_2078974</t>
  </si>
  <si>
    <t>13.07.2021 09:08:30</t>
  </si>
  <si>
    <t>13.07.2021 16:36:54</t>
  </si>
  <si>
    <t>DEMİRCİ MAH. TR-5D 45-74-M00154_DIREK TIPI TRAFO HUCRESI H01_2054884</t>
  </si>
  <si>
    <t>13.07.2021 08:45:29</t>
  </si>
  <si>
    <t>13.07.2021 10:06:57</t>
  </si>
  <si>
    <t>GÖRECE M-1130 35-22-M00187_B_56369193_56369193</t>
  </si>
  <si>
    <t>13.07.2021 08:38:18</t>
  </si>
  <si>
    <t>13.07.2021 14:34:26</t>
  </si>
  <si>
    <t>L-526 SAĞLIKÇILAR 35-18-L00526_49948158_56391401_56391401</t>
  </si>
  <si>
    <t>13.07.2021 09:04:18</t>
  </si>
  <si>
    <t>13.07.2021 11:56:42</t>
  </si>
  <si>
    <t>ÇAVUŞOĞLU TR-1 45-71-M01820_A_56403777_56403777</t>
  </si>
  <si>
    <t>13.07.2021 09:20:46</t>
  </si>
  <si>
    <t>13.07.2021 13:13:33</t>
  </si>
  <si>
    <t>AŞAĞI KIZILCA TR-2 35-27-L00025_DIREK TIPI TRAFO HUCRESI H01_2048082</t>
  </si>
  <si>
    <t>13.07.2021 08:53:16</t>
  </si>
  <si>
    <t>13.07.2021 15:24:05</t>
  </si>
  <si>
    <t>BALIKLIOVA DM 35-19-L00270_BALIKLIOVA TR-3 TR-4 L05_2321768</t>
  </si>
  <si>
    <t>13.07.2021 09:21:26</t>
  </si>
  <si>
    <t>13.07.2021 17:22:10</t>
  </si>
  <si>
    <t>K-4390 35-09-K04390_35-09-K04390_45382247</t>
  </si>
  <si>
    <t>13.07.2021 09:27:09</t>
  </si>
  <si>
    <t>13.07.2021 10:45:33</t>
  </si>
  <si>
    <t>13.07.2021 09:20:16</t>
  </si>
  <si>
    <t>13.07.2021 09:58:30</t>
  </si>
  <si>
    <t>L-280 35-18-L00280_35-18-L00280_2367096</t>
  </si>
  <si>
    <t>13.07.2021 09:23:31</t>
  </si>
  <si>
    <t>13.07.2021 10:57:41</t>
  </si>
  <si>
    <t>KAYAKÖY TR-2 35-15-L00522_950387879_950387879</t>
  </si>
  <si>
    <t>13.07.2021 09:25:54</t>
  </si>
  <si>
    <t>13.07.2021 15:28:35</t>
  </si>
  <si>
    <t>AŞAĞIGÜLLÜCE TR-1 45-81-M00169_945636853_945636853</t>
  </si>
  <si>
    <t>13.07.2021 09:29:41</t>
  </si>
  <si>
    <t>13.07.2021 10:52:21</t>
  </si>
  <si>
    <t>HELVACI DM-2 35-17-M00359_HELVACI M04_66476613</t>
  </si>
  <si>
    <t>13.07.2021 09:33:35</t>
  </si>
  <si>
    <t>13.07.2021 09:39:09</t>
  </si>
  <si>
    <t>_97674986_97674986</t>
  </si>
  <si>
    <t>13.07.2021 09:31:25</t>
  </si>
  <si>
    <t>13.07.2021 13:32:03</t>
  </si>
  <si>
    <t>HELVACI DM-2 35-17-M00359_ŞEHİT KEMAL M05_66476614</t>
  </si>
  <si>
    <t>13.07.2021 09:39:06</t>
  </si>
  <si>
    <t>13.07.2021 09:48:19</t>
  </si>
  <si>
    <t>URGANLI YENİKÖY TR-1 45-83-L00447_45-83-L00447_2358111</t>
  </si>
  <si>
    <t>13.07.2021 09:39:23</t>
  </si>
  <si>
    <t>13.07.2021 17:08:30</t>
  </si>
  <si>
    <t>_A_56384156_56384156</t>
  </si>
  <si>
    <t>13.07.2021 09:40:10</t>
  </si>
  <si>
    <t>13.07.2021 18:24:19</t>
  </si>
  <si>
    <t>TR-75 45-78-M00075_953264280_953264280</t>
  </si>
  <si>
    <t>13.07.2021 09:37:49</t>
  </si>
  <si>
    <t>13.07.2021 10:57:39</t>
  </si>
  <si>
    <t>13.07.2021 09:39:10</t>
  </si>
  <si>
    <t>13.07.2021 10:42:06</t>
  </si>
  <si>
    <t>TR-273 35-19-L00273_6938718_56394202_56394202</t>
  </si>
  <si>
    <t>13.07.2021 09:44:47</t>
  </si>
  <si>
    <t>13.07.2021 15:33:47</t>
  </si>
  <si>
    <t>M-2908 35-02-M02908_F_56378679_56378679</t>
  </si>
  <si>
    <t>13.07.2021 09:42:50</t>
  </si>
  <si>
    <t>13.07.2021 10:41:17</t>
  </si>
  <si>
    <t>TR-1/59 45-83-M00059_TR-1/67 M02_2069096</t>
  </si>
  <si>
    <t>13.07.2021 09:41:45</t>
  </si>
  <si>
    <t>13.07.2021 10:44:45</t>
  </si>
  <si>
    <t>KARABURUN TR-4/6 35-21-L00030_KARABURUN TR-6 TR-7 L02_72175726</t>
  </si>
  <si>
    <t>13.07.2021 09:46:19</t>
  </si>
  <si>
    <t>13.07.2021 15:42:46</t>
  </si>
  <si>
    <t>TR-92 TARIMSAL SULAMA 45-80-M01092_45-80-M01092_2353376</t>
  </si>
  <si>
    <t>13.07.2021 09:47:54</t>
  </si>
  <si>
    <t>13.07.2021 10:54:52</t>
  </si>
  <si>
    <t>DM-20/06 45-71-M00425_DIREK TIPI TRAFO HUCRESI H01_2079254</t>
  </si>
  <si>
    <t>13.07.2021 09:45:36</t>
  </si>
  <si>
    <t>13.07.2021 12:50:32</t>
  </si>
  <si>
    <t>KARAKUYU KÖK 35-22-M00091_KARAKUYU M02_72111688</t>
  </si>
  <si>
    <t>13.07.2021 09:52:24</t>
  </si>
  <si>
    <t>13.07.2021 19:18:53</t>
  </si>
  <si>
    <t>13.07.2021 09:49:10</t>
  </si>
  <si>
    <t>13.07.2021 11:44:48</t>
  </si>
  <si>
    <t>GÜLBAHÇE TR-1 45-71-M00184_HatBaşıAyırıcı_53134547 M03_53134547</t>
  </si>
  <si>
    <t>13.07.2021 09:46:00</t>
  </si>
  <si>
    <t>13.07.2021 11:41:19</t>
  </si>
  <si>
    <t>TR-35/A 45-78-L00715_953251498_953251498</t>
  </si>
  <si>
    <t>13.07.2021 09:41:14</t>
  </si>
  <si>
    <t>13.07.2021 14:27:13</t>
  </si>
  <si>
    <t>M-2674 35-01-M02674_910901774_910901774</t>
  </si>
  <si>
    <t>13.07.2021 09:51:59</t>
  </si>
  <si>
    <t>13.07.2021 12:08:38</t>
  </si>
  <si>
    <t>L-376 PAZARYERİ 35-18-L00376_950464959_950464959</t>
  </si>
  <si>
    <t>13.07.2021 08:24:53</t>
  </si>
  <si>
    <t>13.07.2021 12:18:06</t>
  </si>
  <si>
    <t>AKÖREN TR-19 KÖK 45-78-M00974_HatBaşıAyırıcı_53139707 M04_53139707</t>
  </si>
  <si>
    <t>13.07.2021 09:54:16</t>
  </si>
  <si>
    <t>13.07.2021 14:14:48</t>
  </si>
  <si>
    <t>DM-14/3A 45-71-M02249_953200524_953200524</t>
  </si>
  <si>
    <t>13.07.2021 09:54:02</t>
  </si>
  <si>
    <t>13.07.2021 15:12:38</t>
  </si>
  <si>
    <t>TR-2/62 45-83-L00062_955178225_955178225</t>
  </si>
  <si>
    <t>13.07.2021 10:04:00</t>
  </si>
  <si>
    <t>13.07.2021 13:26:46</t>
  </si>
  <si>
    <t>TR-1/85 45-83-M00085_955165828_955165828</t>
  </si>
  <si>
    <t>13.07.2021 10:05:00</t>
  </si>
  <si>
    <t>13.07.2021 15:58:24</t>
  </si>
  <si>
    <t>TR-2/115 45-83-L00115_955149393_955149393</t>
  </si>
  <si>
    <t>13.07.2021 10:06:00</t>
  </si>
  <si>
    <t>13.07.2021 11:17:40</t>
  </si>
  <si>
    <t>ÖRNEKKÖY TR4 35-27-L00129_D_56372365_56372365</t>
  </si>
  <si>
    <t>13.07.2021 10:08:14</t>
  </si>
  <si>
    <t>13.07.2021 11:20:41</t>
  </si>
  <si>
    <t>13.07.2021 10:12:02</t>
  </si>
  <si>
    <t>13.07.2021 19:17:35</t>
  </si>
  <si>
    <t>K-2919 35-03-K02919_910201620_910201620</t>
  </si>
  <si>
    <t>13.07.2021 10:07:38</t>
  </si>
  <si>
    <t>13.07.2021 11:45:48</t>
  </si>
  <si>
    <t>K-3618 35-01-K03618_D_56383630_56383630</t>
  </si>
  <si>
    <t>13.07.2021 10:13:00</t>
  </si>
  <si>
    <t>13.07.2021 13:59:27</t>
  </si>
  <si>
    <t>ORTA MAHALLE M-2 35-25-M00109_ORTA MAHALLE M-3 M02_72126917</t>
  </si>
  <si>
    <t>13.07.2021 10:24:22</t>
  </si>
  <si>
    <t>13.07.2021 15:13:14</t>
  </si>
  <si>
    <t>13.07.2021 10:19:49</t>
  </si>
  <si>
    <t>13.07.2021 11:47:50</t>
  </si>
  <si>
    <t>KARABURUN TR-1/15 35-21-L00019_35-21-L00019_72176118</t>
  </si>
  <si>
    <t>13.07.2021 10:25:36</t>
  </si>
  <si>
    <t>13.07.2021 14:59:09</t>
  </si>
  <si>
    <t>TR-249 (DM-5/10) 35-19-M00249_YASEMİN KÖK M03_2095024</t>
  </si>
  <si>
    <t>13.07.2021 10:21:46</t>
  </si>
  <si>
    <t>13.07.2021 11:04:54</t>
  </si>
  <si>
    <t>13.07.2021 10:30:47</t>
  </si>
  <si>
    <t>13.07.2021 17:08:22</t>
  </si>
  <si>
    <t>13.07.2021 10:31:14</t>
  </si>
  <si>
    <t>13.07.2021 17:48:45</t>
  </si>
  <si>
    <t>VELİLER DM 35-15-L00840_BÜLBÜLLER-KERPİÇLİK L01_66945989</t>
  </si>
  <si>
    <t>13.07.2021 10:34:29</t>
  </si>
  <si>
    <t>13.07.2021 11:21:54</t>
  </si>
  <si>
    <t>ALİ ÖCAL TARIMSAL SULAMA TR 35-30-L00209_35-30-L00209_2352066</t>
  </si>
  <si>
    <t>13.07.2021 10:39:31</t>
  </si>
  <si>
    <t>13.07.2021 14:32:15</t>
  </si>
  <si>
    <t>IŞIKKÖY TR-1 45-72-L01011_ H_79302490</t>
  </si>
  <si>
    <t>13.07.2021 10:12:52</t>
  </si>
  <si>
    <t>13.07.2021 13:36:56</t>
  </si>
  <si>
    <t>K-2626 35-02-K02626_99857633_99857633</t>
  </si>
  <si>
    <t>13.07.2021 10:37:39</t>
  </si>
  <si>
    <t>13.07.2021 13:43:58</t>
  </si>
  <si>
    <t>SİNDEL TR-1 45-75-M00331_45-75-M00331_2373444</t>
  </si>
  <si>
    <t>13.07.2021 10:34:37</t>
  </si>
  <si>
    <t>13.07.2021 13:18:00</t>
  </si>
  <si>
    <t>M-2911(YATIRIM REZERVE) 35-01-M02911_D_56394859_56394859</t>
  </si>
  <si>
    <t>13.07.2021 10:18:23</t>
  </si>
  <si>
    <t>13.07.2021 14:04:33</t>
  </si>
  <si>
    <t>GÜLBAHÇE TR-1 45-71-M00184_BAĞYOLU TR-1 M03_72255579</t>
  </si>
  <si>
    <t>13.07.2021 10:48:56</t>
  </si>
  <si>
    <t>13.07.2021 10:59:00</t>
  </si>
  <si>
    <t>TR-1/8 45-83-M00008_45-83-M00008_2356906</t>
  </si>
  <si>
    <t>13.07.2021 10:47:58</t>
  </si>
  <si>
    <t>13.07.2021 17:14:01</t>
  </si>
  <si>
    <t>M-2911(YATIRIM REZERVE) 35-01-M02911_C_56394863_56394863</t>
  </si>
  <si>
    <t>13.07.2021 10:49:53</t>
  </si>
  <si>
    <t>13.07.2021 14:03:24</t>
  </si>
  <si>
    <t>M-797 KSK SPOR TESİSLERİ 35-09-M00797Ö_ M03_2315223</t>
  </si>
  <si>
    <t>13.07.2021 10:50:00</t>
  </si>
  <si>
    <t>13.07.2021 12:22:13</t>
  </si>
  <si>
    <t>M-2911(YATIRIM REZERVE) 35-01-M02911_B_56394167_56394167</t>
  </si>
  <si>
    <t>13.07.2021 10:52:01</t>
  </si>
  <si>
    <t>13.07.2021 14:02:08</t>
  </si>
  <si>
    <t>13.07.2021 10:51:03</t>
  </si>
  <si>
    <t>13.07.2021 11:53:31</t>
  </si>
  <si>
    <t>YAKACIK TR-1 35-20-L00232_10901971_56376220_56376220</t>
  </si>
  <si>
    <t>13.07.2021 10:55:00</t>
  </si>
  <si>
    <t>13.07.2021 12:13:40</t>
  </si>
  <si>
    <t>GÖKÇEAHMET TR-1 45-72-L00119_956514526_956514526</t>
  </si>
  <si>
    <t>13.07.2021 10:54:00</t>
  </si>
  <si>
    <t>13.07.2021 12:46:06</t>
  </si>
  <si>
    <t>ULUCAK DM 35-27-M00792_EĞRİDERE-1 M06_2053523</t>
  </si>
  <si>
    <t>13.07.2021 10:57:59</t>
  </si>
  <si>
    <t>13.07.2021 11:41:00</t>
  </si>
  <si>
    <t>ULUCAK DM 35-27-M00792_EĞRİDERE-2 M18_2052607</t>
  </si>
  <si>
    <t>13.07.2021 10:58:56</t>
  </si>
  <si>
    <t>13.07.2021 12:03:26</t>
  </si>
  <si>
    <t>_A_56386574_56386574</t>
  </si>
  <si>
    <t>13.07.2021 11:00:34</t>
  </si>
  <si>
    <t>13.07.2021 14:26:27</t>
  </si>
  <si>
    <t>OĞULDURUK AKYAR TR-1 45-75-M00300_DIREK TIPI TRAFO HUCRESI H01_2089061</t>
  </si>
  <si>
    <t>13.07.2021 10:54:27</t>
  </si>
  <si>
    <t>13.07.2021 12:45:39</t>
  </si>
  <si>
    <t>13.07.2021 11:09:07</t>
  </si>
  <si>
    <t>13.07.2021 11:21:11</t>
  </si>
  <si>
    <t>M-2164 35-09-M02164_35-09-M02164_47229346</t>
  </si>
  <si>
    <t>13.07.2021 11:10:04</t>
  </si>
  <si>
    <t>13.07.2021 12:22:01</t>
  </si>
  <si>
    <t>13.07.2021 10:52:46</t>
  </si>
  <si>
    <t>13.07.2021 13:51:02</t>
  </si>
  <si>
    <t>13.07.2021 10:57:54</t>
  </si>
  <si>
    <t>13.07.2021 13:29:55</t>
  </si>
  <si>
    <t>K-3102 35-04-K03102_E E5B_5834331</t>
  </si>
  <si>
    <t>13.07.2021 11:05:23</t>
  </si>
  <si>
    <t>13.07.2021 12:07:20</t>
  </si>
  <si>
    <t>13.07.2021 10:49:33</t>
  </si>
  <si>
    <t>13.07.2021 11:54:10</t>
  </si>
  <si>
    <t>M-292 OĞLANANASI HAVUZ TR 35-22-M00643_DIREK TIPI TRAFO HUCRESI H01_2102586</t>
  </si>
  <si>
    <t>13.07.2021 11:00:44</t>
  </si>
  <si>
    <t>13.07.2021 13:20:00</t>
  </si>
  <si>
    <t>K-106 35-01-K00106_35-01-K00106_2375116</t>
  </si>
  <si>
    <t>13.07.2021 11:12:39</t>
  </si>
  <si>
    <t>13.07.2021 13:25:28</t>
  </si>
  <si>
    <t>YEŞİLYURT TR-1 45-75-M00357_A_65512907_65512907</t>
  </si>
  <si>
    <t>13.07.2021 11:21:55</t>
  </si>
  <si>
    <t>13.07.2021 17:23:31</t>
  </si>
  <si>
    <t>BAŞIBÜYÜK KÖK 45-77-L00158_EVCİLER ÇIKIŞI L03_61353342</t>
  </si>
  <si>
    <t>13.07.2021 11:26:50</t>
  </si>
  <si>
    <t>13.07.2021 11:27:58</t>
  </si>
  <si>
    <t>BERGAMA İM-1 35-16-A00001_ŞEHİR-2 L14_2090779</t>
  </si>
  <si>
    <t>13.07.2021 11:32:11</t>
  </si>
  <si>
    <t>13.07.2021 11:34:41</t>
  </si>
  <si>
    <t>13.07.2021 11:22:32</t>
  </si>
  <si>
    <t>13.07.2021 12:39:19</t>
  </si>
  <si>
    <t>13.07.2021 11:54:07</t>
  </si>
  <si>
    <t>13.07.2021 11:58:47</t>
  </si>
  <si>
    <t>DURASILLI TR-17 45-78-M01144_49274363_56403612_56403612</t>
  </si>
  <si>
    <t>13.07.2021 11:53:00</t>
  </si>
  <si>
    <t>13.07.2021 13:09:40</t>
  </si>
  <si>
    <t>13.07.2021 11:24:08</t>
  </si>
  <si>
    <t>13.07.2021 14:10:17</t>
  </si>
  <si>
    <t>13.07.2021 12:06:16</t>
  </si>
  <si>
    <t>13.07.2021 12:48:00</t>
  </si>
  <si>
    <t>K-2473 35-01-K02473_911192785_911192785</t>
  </si>
  <si>
    <t>13.07.2021 12:03:23</t>
  </si>
  <si>
    <t>13.07.2021 15:39:31</t>
  </si>
  <si>
    <t>K-3076 35-03-K03076_A A01b_79214496</t>
  </si>
  <si>
    <t>13.07.2021 12:08:27</t>
  </si>
  <si>
    <t>13.07.2021 14:33:17</t>
  </si>
  <si>
    <t>DAMLACIK TR-2 35-27-M00860_DIREK TIPI TRAFO HUCRESI H01_2099825</t>
  </si>
  <si>
    <t>13.07.2021 11:47:02</t>
  </si>
  <si>
    <t>13.07.2021 20:02:07</t>
  </si>
  <si>
    <t>13.07.2021 12:12:00</t>
  </si>
  <si>
    <t>13.07.2021 13:32:15</t>
  </si>
  <si>
    <t>KOCAOBA KÖK-11 35-30-L00201_KOCOBA KÖK L03_72060454</t>
  </si>
  <si>
    <t>13.07.2021 12:13:06</t>
  </si>
  <si>
    <t>13.07.2021 14:35:05</t>
  </si>
  <si>
    <t>KİRAZ İM 35-31-A00001_ŞEHİR-1 L05_2328561</t>
  </si>
  <si>
    <t>13.07.2021 12:01:56</t>
  </si>
  <si>
    <t>13.07.2021 13:04:52</t>
  </si>
  <si>
    <t>İSMAİL AĞAR VE ARKADAŞLARI TR 35-24-M00029_35-24-M00029_58185980</t>
  </si>
  <si>
    <t>13.07.2021 12:13:00</t>
  </si>
  <si>
    <t>13.07.2021 13:05:32</t>
  </si>
  <si>
    <t>13.07.2021 12:18:26</t>
  </si>
  <si>
    <t>13.07.2021 16:21:09</t>
  </si>
  <si>
    <t>BAŞKÖY TR-1 35-29-L00229_A_56395257_56395257</t>
  </si>
  <si>
    <t>13.07.2021 12:08:04</t>
  </si>
  <si>
    <t>13.07.2021 14:24:06</t>
  </si>
  <si>
    <t>GÜMÜLDÜR M-43 35-25-M00043_DIREK TIPI TRAFO HUCRESI H01_2114871</t>
  </si>
  <si>
    <t>13.07.2021 12:20:00</t>
  </si>
  <si>
    <t>13.07.2021 20:33:00</t>
  </si>
  <si>
    <t>TAHTALIÇAY KÖK (M-751) 35-22-M00145_M-1548 TÜFEKÇİOĞLU M02_2112936</t>
  </si>
  <si>
    <t>13.07.2021 12:27:39</t>
  </si>
  <si>
    <t>13.07.2021 13:28:47</t>
  </si>
  <si>
    <t>SOMA KÖYLER DM-2 45-82-M00125_HatBaşıAyırıcı_53136198 M08_53136198</t>
  </si>
  <si>
    <t>13.07.2021 12:14:22</t>
  </si>
  <si>
    <t>13.07.2021 16:43:50</t>
  </si>
  <si>
    <t>TR-5 35-31-L00005_956592094_956592094</t>
  </si>
  <si>
    <t>13.07.2021 12:02:30</t>
  </si>
  <si>
    <t>13.07.2021 15:45:00</t>
  </si>
  <si>
    <t>DOĞANCI AYVAZLAR TR-5 35-31-L00327_47798718_56353019_56353019</t>
  </si>
  <si>
    <t>13.07.2021 11:26:56</t>
  </si>
  <si>
    <t>13.07.2021 18:36:51</t>
  </si>
  <si>
    <t>M-1241 35-01-M01241_35-01-M01241_41901703</t>
  </si>
  <si>
    <t>13.07.2021 12:23:04</t>
  </si>
  <si>
    <t>14.07.2021 01:50:11</t>
  </si>
  <si>
    <t>TOKİ TR-1 45-83-M00826_955144217_955144217</t>
  </si>
  <si>
    <t>13.07.2021 12:39:24</t>
  </si>
  <si>
    <t>13.07.2021 16:58:22</t>
  </si>
  <si>
    <t>ALSANCAK TM 35-01-A00005_BEHÇET UZ M09_2308849</t>
  </si>
  <si>
    <t>13.07.2021 12:49:51</t>
  </si>
  <si>
    <t>13.07.2021 13:28:00</t>
  </si>
  <si>
    <t>ŞAMDANLAR TR-1 45-81-M00154_B_56399512_56399512</t>
  </si>
  <si>
    <t>13.07.2021 12:43:55</t>
  </si>
  <si>
    <t>13.07.2021 16:45:40</t>
  </si>
  <si>
    <t>URGANLI TR-1 KÖK 45-83-M00129_955157549_955157549</t>
  </si>
  <si>
    <t>13.07.2021 13:03:01</t>
  </si>
  <si>
    <t>13.07.2021 15:38:07</t>
  </si>
  <si>
    <t>K-3451 35-08-K03451_97486572_97486572</t>
  </si>
  <si>
    <t>13.07.2021 13:10:19</t>
  </si>
  <si>
    <t>13.07.2021 14:40:30</t>
  </si>
  <si>
    <t>L-40 35-14-L00040_DIREK TIPI TRAFO HUCRESI H01_2095792</t>
  </si>
  <si>
    <t>13.07.2021 13:24:49</t>
  </si>
  <si>
    <t>13.07.2021 14:51:09</t>
  </si>
  <si>
    <t>MENEMEN DM-5/15 35-28-M00845_E E01_65898586</t>
  </si>
  <si>
    <t>13.07.2021 13:30:57</t>
  </si>
  <si>
    <t>13.07.2021 14:36:28</t>
  </si>
  <si>
    <t>K-1406 35-01-K01406_R_56381096_56381096</t>
  </si>
  <si>
    <t>13.07.2021 13:30:17</t>
  </si>
  <si>
    <t>13.07.2021 17:18:42</t>
  </si>
  <si>
    <t>M-180 DALYAN ARITMA DM 35-18-M00180_DAĞITIM TRF L-180 L08_66030461</t>
  </si>
  <si>
    <t>13.07.2021 13:23:33</t>
  </si>
  <si>
    <t>13.07.2021 14:57:01</t>
  </si>
  <si>
    <t>13.07.2021 13:27:42</t>
  </si>
  <si>
    <t>13.07.2021 14:06:04</t>
  </si>
  <si>
    <t>ÖREN TOPRAK SULAMA TR-5 35-27-M00775_B_72385897_72385897</t>
  </si>
  <si>
    <t>13.07.2021 13:52:00</t>
  </si>
  <si>
    <t>13.07.2021 15:16:13</t>
  </si>
  <si>
    <t>K-491 35-04-K00491_912288437_912288437</t>
  </si>
  <si>
    <t>13.07.2021 13:12:45</t>
  </si>
  <si>
    <t>13.07.2021 14:58:40</t>
  </si>
  <si>
    <t>FOÇA TR-17 35-23-L00017_FOÇA TR-22 L03_72149487</t>
  </si>
  <si>
    <t>13.07.2021 13:53:35</t>
  </si>
  <si>
    <t>13.07.2021 14:40:00</t>
  </si>
  <si>
    <t>SÜLEYMANLI KÖK 35-28-M00606_HatBaşıAyırıcı_53134122 M04_53134122</t>
  </si>
  <si>
    <t>13.07.2021 13:51:45</t>
  </si>
  <si>
    <t>13.07.2021 15:59:35</t>
  </si>
  <si>
    <t>ÖZBEY İM 35-26-A00005_CEZA EVİ L12_2314087</t>
  </si>
  <si>
    <t>13.07.2021 13:44:20</t>
  </si>
  <si>
    <t>13.07.2021 14:32:33</t>
  </si>
  <si>
    <t>TR-2/114 45-83-L00114_48136942_56388315_56388315</t>
  </si>
  <si>
    <t>13.07.2021 13:55:23</t>
  </si>
  <si>
    <t>13.07.2021 15:20:35</t>
  </si>
  <si>
    <t>MAVİKÖŞE TR-3 35-17-M00227_9743989_56356909_56356909</t>
  </si>
  <si>
    <t>13.07.2021 13:54:02</t>
  </si>
  <si>
    <t>13.07.2021 14:21:35</t>
  </si>
  <si>
    <t>TR-24 35-31-L00024_956593735_956593735</t>
  </si>
  <si>
    <t>13.07.2021 13:57:00</t>
  </si>
  <si>
    <t>13.07.2021 14:49:00</t>
  </si>
  <si>
    <t>13.07.2021 13:59:08</t>
  </si>
  <si>
    <t>13.07.2021 14:01:15</t>
  </si>
  <si>
    <t>13.07.2021 13:19:00</t>
  </si>
  <si>
    <t>13.07.2021 15:31:57</t>
  </si>
  <si>
    <t>_911673762_911673762</t>
  </si>
  <si>
    <t>13.07.2021 14:08:49</t>
  </si>
  <si>
    <t>13.07.2021 19:11:58</t>
  </si>
  <si>
    <t>13.07.2021 14:13:17</t>
  </si>
  <si>
    <t>13.07.2021 14:17:54</t>
  </si>
  <si>
    <t>ESBAŞ İM 35-08-A00001_ESBAŞ-12 K04_2050758</t>
  </si>
  <si>
    <t>13.07.2021 14:19:39</t>
  </si>
  <si>
    <t>13.07.2021 16:18:41</t>
  </si>
  <si>
    <t>13.07.2021 12:39:36</t>
  </si>
  <si>
    <t>13.07.2021 15:42:42</t>
  </si>
  <si>
    <t>ORTA MAHALLE M-40 35-25-M00112_955256673_955256673</t>
  </si>
  <si>
    <t>13.07.2021 14:19:47</t>
  </si>
  <si>
    <t>13.07.2021 15:46:47</t>
  </si>
  <si>
    <t>M-1128 35-01-M01128_912397853_912397853</t>
  </si>
  <si>
    <t>13.07.2021 14:22:41</t>
  </si>
  <si>
    <t>13.07.2021 17:31:05</t>
  </si>
  <si>
    <t>K-4919 35-01-K04919_912425209_912425209</t>
  </si>
  <si>
    <t>13.07.2021 14:26:09</t>
  </si>
  <si>
    <t>13.07.2021 18:36:39</t>
  </si>
  <si>
    <t>OTOKENT İM 35-08-A00004_SÜMER K08_2052220</t>
  </si>
  <si>
    <t>13.07.2021 14:28:28</t>
  </si>
  <si>
    <t>13.07.2021 16:09:11</t>
  </si>
  <si>
    <t>13.07.2021 14:29:00</t>
  </si>
  <si>
    <t>13.07.2021 14:58:31</t>
  </si>
  <si>
    <t>TR-2/36 45-72-L00036_956480740_956480740</t>
  </si>
  <si>
    <t>13.07.2021 14:17:11</t>
  </si>
  <si>
    <t>13.07.2021 14:56:42</t>
  </si>
  <si>
    <t>SÜLEYMANLI TR-2 45-72-L00300_A_56393616_56393616</t>
  </si>
  <si>
    <t>13.07.2021 14:30:32</t>
  </si>
  <si>
    <t>13.07.2021 15:55:33</t>
  </si>
  <si>
    <t>K-228 35-07-K00228_B_56382989_56382989</t>
  </si>
  <si>
    <t>13.07.2021 14:38:29</t>
  </si>
  <si>
    <t>13.07.2021 15:12:23</t>
  </si>
  <si>
    <t>13.07.2021 14:43:46</t>
  </si>
  <si>
    <t>13.07.2021 16:31:03</t>
  </si>
  <si>
    <t>SARUHANLI TR-11 45-80-M00011_B_56385511_56385511</t>
  </si>
  <si>
    <t>13.07.2021 14:45:00</t>
  </si>
  <si>
    <t>13.07.2021 15:41:50</t>
  </si>
  <si>
    <t>13.07.2021 14:51:17</t>
  </si>
  <si>
    <t>13.07.2021 15:03:29</t>
  </si>
  <si>
    <t>13.07.2021 14:11:19</t>
  </si>
  <si>
    <t>13.07.2021 18:49:04</t>
  </si>
  <si>
    <t>L-270 35-18-L00270_950467572_950467572</t>
  </si>
  <si>
    <t>13.07.2021 14:45:13</t>
  </si>
  <si>
    <t>13.07.2021 20:21:24</t>
  </si>
  <si>
    <t>K-3102 35-04-K03102_99374463_99374463</t>
  </si>
  <si>
    <t>13.07.2021 15:03:17</t>
  </si>
  <si>
    <t>13.07.2021 15:37:24</t>
  </si>
  <si>
    <t>M-2600 35-01-M02600_F F2_5863742</t>
  </si>
  <si>
    <t>13.07.2021 15:05:00</t>
  </si>
  <si>
    <t>13.07.2021 17:30:14</t>
  </si>
  <si>
    <t>K-49 35-01-K00049_912365859_912365859</t>
  </si>
  <si>
    <t>13.07.2021 20:15:23</t>
  </si>
  <si>
    <t>ERGENEKON TR-3 45-83-L00140_955149952_955149952</t>
  </si>
  <si>
    <t>13.07.2021 15:19:44</t>
  </si>
  <si>
    <t>13.07.2021 19:44:56</t>
  </si>
  <si>
    <t>KIROBA KÖYÜ DEMİRCİLER TR-1 35-30-L00212_A_56403813_56403813</t>
  </si>
  <si>
    <t>13.07.2021 15:19:49</t>
  </si>
  <si>
    <t>13.07.2021 20:32:22</t>
  </si>
  <si>
    <t>MEHMET YELSELİ SULAMA GRUBU 35-29-M00257_A_56361058_56361058</t>
  </si>
  <si>
    <t>13.07.2021 15:24:00</t>
  </si>
  <si>
    <t>13.07.2021 16:04:25</t>
  </si>
  <si>
    <t>M-1305 35-04-M01305_35-04-M01305_2358563</t>
  </si>
  <si>
    <t>13.07.2021 15:26:30</t>
  </si>
  <si>
    <t>13.07.2021 16:19:14</t>
  </si>
  <si>
    <t>HARMANDALI KÖK 45-71-M00061_HARMANDALI KÖYÜ M02_72230848</t>
  </si>
  <si>
    <t>13.07.2021 15:29:28</t>
  </si>
  <si>
    <t>13.07.2021 16:02:28</t>
  </si>
  <si>
    <t>13.07.2021 15:32:33</t>
  </si>
  <si>
    <t>13.07.2021 17:51:01</t>
  </si>
  <si>
    <t>13.07.2021 15:32:07</t>
  </si>
  <si>
    <t>13.07.2021 18:26:33</t>
  </si>
  <si>
    <t>ÇAVUŞALİ MAHALLESİ 35-16-L00254_35-16-L00254_2362427</t>
  </si>
  <si>
    <t>13.07.2021 15:32:47</t>
  </si>
  <si>
    <t>13.07.2021 17:33:31</t>
  </si>
  <si>
    <t>L-140 35-18-L00140_950466179_950466179</t>
  </si>
  <si>
    <t>13.07.2021 15:18:34</t>
  </si>
  <si>
    <t>13.07.2021 21:47:57</t>
  </si>
  <si>
    <t>SÜLEYMANLI KÖK 35-28-M00606_BOZALAN M04_66870996</t>
  </si>
  <si>
    <t>13.07.2021 15:46:08</t>
  </si>
  <si>
    <t>13.07.2021 16:10:44</t>
  </si>
  <si>
    <t>M-1524 ÇİNÇİN MEVKİİ 35-03-M01524_35-03-M01524_2375780</t>
  </si>
  <si>
    <t>13.07.2021 15:32:45</t>
  </si>
  <si>
    <t>13.07.2021 19:04:41</t>
  </si>
  <si>
    <t>BEKİR ŞENOL 35-26-L00063_956631742_956631742</t>
  </si>
  <si>
    <t>13.07.2021 15:40:05</t>
  </si>
  <si>
    <t>13.07.2021 16:50:15</t>
  </si>
  <si>
    <t>ORTA MAHALLE M-62 35-25-M00366_G_60984968_60984968</t>
  </si>
  <si>
    <t>13.07.2021 15:30:10</t>
  </si>
  <si>
    <t>13.07.2021 20:47:38</t>
  </si>
  <si>
    <t>K-2530 35-02-K02530_DAĞITIM TRAFOSU K02_75276463</t>
  </si>
  <si>
    <t>13.07.2021 15:27:00</t>
  </si>
  <si>
    <t>13.07.2021 17:48:00</t>
  </si>
  <si>
    <t>13.07.2021 16:03:58</t>
  </si>
  <si>
    <t>13.07.2021 16:04:21</t>
  </si>
  <si>
    <t>K-4420 35-10-K04420_915053572_915053572</t>
  </si>
  <si>
    <t>13.07.2021 16:05:00</t>
  </si>
  <si>
    <t>13.07.2021 16:32:00</t>
  </si>
  <si>
    <t>SUBAŞI İM 35-26-A00002_PAMUKYAZI L04_2035578</t>
  </si>
  <si>
    <t>13.07.2021 16:18:16</t>
  </si>
  <si>
    <t>13.07.2021 16:20:58</t>
  </si>
  <si>
    <t>TR-19 (M-719) 35-30-M00719_E e2_43010759</t>
  </si>
  <si>
    <t>13.07.2021 16:10:01</t>
  </si>
  <si>
    <t>13.07.2021 17:36:15</t>
  </si>
  <si>
    <t>SÖĞÜTLÜ TR-1 45-72-L00203_956483879_956483879</t>
  </si>
  <si>
    <t>13.07.2021 16:17:34</t>
  </si>
  <si>
    <t>13.07.2021 18:35:08</t>
  </si>
  <si>
    <t>TR-31 45-74-M00031_DAĞITIM TRAFO TR-31 M01_72239088</t>
  </si>
  <si>
    <t>13.07.2021 16:15:29</t>
  </si>
  <si>
    <t>13.07.2021 18:57:42</t>
  </si>
  <si>
    <t>HACI HALİLLER TR-3 45-71-M00067_45-71-M00067_2350190</t>
  </si>
  <si>
    <t>13.07.2021 16:18:48</t>
  </si>
  <si>
    <t>13.07.2021 16:51:00</t>
  </si>
  <si>
    <t>HAMZABEYLİ TR-2 45-71-M01772_B_56352547_56352547</t>
  </si>
  <si>
    <t>13.07.2021 16:26:00</t>
  </si>
  <si>
    <t>13.07.2021 19:03:58</t>
  </si>
  <si>
    <t>TAHTALI TM 35-22-A00001_GÜMÜLDÜR-3 M08_2307935</t>
  </si>
  <si>
    <t>13.07.2021 16:31:06</t>
  </si>
  <si>
    <t>13.07.2021 16:32:41</t>
  </si>
  <si>
    <t>TAHTALI TM 35-22-A00001_GÜMÜLDÜR-4 M09_2307936</t>
  </si>
  <si>
    <t>13.07.2021 16:31:14</t>
  </si>
  <si>
    <t>13.07.2021 16:36:00</t>
  </si>
  <si>
    <t>K-4343 35-01-K04343_DIREK TIPI TRAFO HUCRESI H01_2056828</t>
  </si>
  <si>
    <t>13.07.2021 16:34:00</t>
  </si>
  <si>
    <t>13.07.2021 17:26:16</t>
  </si>
  <si>
    <t>İĞDECİK TR-3 45-71-M00080_953203807_953203807</t>
  </si>
  <si>
    <t>13.07.2021 19:38:09</t>
  </si>
  <si>
    <t>K-4395 35-08-K04395_K-3430 K02_42036449</t>
  </si>
  <si>
    <t>13.07.2021 16:19:04</t>
  </si>
  <si>
    <t>13.07.2021 17:34:13</t>
  </si>
  <si>
    <t>13.07.2021 16:37:41</t>
  </si>
  <si>
    <t>13.07.2021 18:39:52</t>
  </si>
  <si>
    <t>TR-6 35-26-M00006_956614874_956614874</t>
  </si>
  <si>
    <t>13.07.2021 16:30:21</t>
  </si>
  <si>
    <t>13.07.2021 22:21:23</t>
  </si>
  <si>
    <t>TR-24 35-30-L00024_955315126_955315126</t>
  </si>
  <si>
    <t>13.07.2021 16:44:07</t>
  </si>
  <si>
    <t>13.07.2021 18:21:11</t>
  </si>
  <si>
    <t>TOPÇAM SULAMA TR-14 35-16-M00207_47524790_56395415_56395415</t>
  </si>
  <si>
    <t>13.07.2021 15:20:15</t>
  </si>
  <si>
    <t>13.07.2021 18:41:12</t>
  </si>
  <si>
    <t>KIZILCAAVLU TR-7 35-29-L00572_35-29-L00572_2351650</t>
  </si>
  <si>
    <t>13.07.2021 16:52:00</t>
  </si>
  <si>
    <t>13.07.2021 17:37:37</t>
  </si>
  <si>
    <t>13.07.2021 16:42:17</t>
  </si>
  <si>
    <t>13.07.2021 17:47:05</t>
  </si>
  <si>
    <t>TR-316 35-14-L00316_95000142586_95000142586</t>
  </si>
  <si>
    <t>13.07.2021 16:04:02</t>
  </si>
  <si>
    <t>13.07.2021 18:08:52</t>
  </si>
  <si>
    <t>M-1006 35-03-M01006_912983359_912983359</t>
  </si>
  <si>
    <t>13.07.2021 16:34:05</t>
  </si>
  <si>
    <t>13.07.2021 20:45:28</t>
  </si>
  <si>
    <t>KOCA MEHMETLER TR-1 35-23-M00212_C_60983366_60983366</t>
  </si>
  <si>
    <t>13.07.2021 16:48:46</t>
  </si>
  <si>
    <t>13.07.2021 17:54:42</t>
  </si>
  <si>
    <t>SARUHANLI TR-14 45-80-M00014_45-80-M00014_2360651</t>
  </si>
  <si>
    <t>13.07.2021 16:40:48</t>
  </si>
  <si>
    <t>13.07.2021 17:49:36</t>
  </si>
  <si>
    <t>13.07.2021 16:56:49</t>
  </si>
  <si>
    <t>13.07.2021 17:28:21</t>
  </si>
  <si>
    <t>HASKÖY TR-1 35-20-L00206_A_56382561_56382561</t>
  </si>
  <si>
    <t>13.07.2021 16:59:09</t>
  </si>
  <si>
    <t>13.07.2021 19:21:40</t>
  </si>
  <si>
    <t>TR-49 35-26-M00049_TR-50 M01_65984232</t>
  </si>
  <si>
    <t>13.07.2021 16:44:28</t>
  </si>
  <si>
    <t>13.07.2021 17:41:27</t>
  </si>
  <si>
    <t>13.07.2021 16:58:18</t>
  </si>
  <si>
    <t>13.07.2021 17:33:35</t>
  </si>
  <si>
    <t>13.07.2021 17:12:39</t>
  </si>
  <si>
    <t>13.07.2021 17:14:48</t>
  </si>
  <si>
    <t>GERELİ KÖYÜ KAVAKKUYU TR-8 35-15-M00225_B_56369689_56369689</t>
  </si>
  <si>
    <t>13.07.2021 16:22:49</t>
  </si>
  <si>
    <t>13.07.2021 19:48:34</t>
  </si>
  <si>
    <t>L-201 GÜZELÇİFTLİK 35-14-L00201_DAĞITIM TRAFO L-201 GÜZELÇİFTLİK L04_72216637</t>
  </si>
  <si>
    <t>13.07.2021 16:30:13</t>
  </si>
  <si>
    <t>13.07.2021 19:13:36</t>
  </si>
  <si>
    <t>KISIK SANAYİ TR-17 35-22-M00117_955256703_955256703</t>
  </si>
  <si>
    <t>13.07.2021 17:19:00</t>
  </si>
  <si>
    <t>13.07.2021 18:22:40</t>
  </si>
  <si>
    <t>ÇUKURALTI M-12 35-25-M00058_955267183_955267183</t>
  </si>
  <si>
    <t>13.07.2021 16:21:06</t>
  </si>
  <si>
    <t>13.07.2021 21:22:08</t>
  </si>
  <si>
    <t>DM-5/18 35-26-M00809_956630534_956630534</t>
  </si>
  <si>
    <t>13.07.2021 17:20:41</t>
  </si>
  <si>
    <t>13.07.2021 18:42:47</t>
  </si>
  <si>
    <t>ARABACI BOZKÖY TR-4 45-72-L00532_956515059_956515059</t>
  </si>
  <si>
    <t>13.07.2021 17:24:26</t>
  </si>
  <si>
    <t>13.07.2021 22:06:54</t>
  </si>
  <si>
    <t>TR-49 35-26-M00049_TR-48 M04_65984281</t>
  </si>
  <si>
    <t>13.07.2021 17:30:38</t>
  </si>
  <si>
    <t>13.07.2021 17:34:00</t>
  </si>
  <si>
    <t>ÇIRPI TR-1/3 35-20-M00003_10381052_56381473_56381473</t>
  </si>
  <si>
    <t>13.07.2021 17:27:47</t>
  </si>
  <si>
    <t>13.07.2021 21:30:38</t>
  </si>
  <si>
    <t>MENEMEN TR-13 35-28-L00013_10631393_56393132_56393132</t>
  </si>
  <si>
    <t>13.07.2021 17:27:14</t>
  </si>
  <si>
    <t>13.07.2021 18:09:20</t>
  </si>
  <si>
    <t>ÇARIKBALLI HACI MEHMETLER TR-1 45-77-L00186_ H_65943539</t>
  </si>
  <si>
    <t>13.07.2021 17:28:57</t>
  </si>
  <si>
    <t>13.07.2021 19:49:44</t>
  </si>
  <si>
    <t>SARUHANLI TR-14 45-80-M00014_956563106_956563106</t>
  </si>
  <si>
    <t>13.07.2021 17:31:00</t>
  </si>
  <si>
    <t>13.07.2021 18:46:26</t>
  </si>
  <si>
    <t>13.07.2021 17:38:38</t>
  </si>
  <si>
    <t>13.07.2021 17:39:18</t>
  </si>
  <si>
    <t>13.07.2021 17:49:53</t>
  </si>
  <si>
    <t>13.07.2021 17:56:55</t>
  </si>
  <si>
    <t>KUŞÇULAR TR-5 35-19-M00217_6745825_56378088_56378088</t>
  </si>
  <si>
    <t>13.07.2021 17:31:21</t>
  </si>
  <si>
    <t>13.07.2021 19:37:52</t>
  </si>
  <si>
    <t>13.07.2021 17:48:57</t>
  </si>
  <si>
    <t>13.07.2021 20:42:56</t>
  </si>
  <si>
    <t>BAYINDIR İM 35-20-A00001_TRANSFER M03_2060836</t>
  </si>
  <si>
    <t>13.07.2021 18:09:21</t>
  </si>
  <si>
    <t>13.07.2021 18:32:00</t>
  </si>
  <si>
    <t>MENEMEN DM-7/16 35-28-L00089_953391074_953391074</t>
  </si>
  <si>
    <t>13.07.2021 18:10:00</t>
  </si>
  <si>
    <t>13.07.2021 19:42:28</t>
  </si>
  <si>
    <t>ZEYTİNOVA TR-5 35-20-L00312_DIREK TIPI TRAFO HUCRESI H01_2045467</t>
  </si>
  <si>
    <t>13.07.2021 18:17:16</t>
  </si>
  <si>
    <t>13.07.2021 20:17:31</t>
  </si>
  <si>
    <t>SIRTKÖY TR-1 45-72-L00520_956516762_956516762</t>
  </si>
  <si>
    <t>13.07.2021 18:12:23</t>
  </si>
  <si>
    <t>13.07.2021 21:31:12</t>
  </si>
  <si>
    <t>ÇAMÖNÜ TR-4 45-72-L00273_C_56404908_56404908</t>
  </si>
  <si>
    <t>13.07.2021 18:22:43</t>
  </si>
  <si>
    <t>13.07.2021 20:27:43</t>
  </si>
  <si>
    <t>GÜNEŞLİ KÖK 45-75-M00056_HatBaşıAyırıcı_53135624 M03_53135624</t>
  </si>
  <si>
    <t>13.07.2021 18:17:38</t>
  </si>
  <si>
    <t>13.07.2021 20:39:20</t>
  </si>
  <si>
    <t>K-1904 35-10-K01904_D_56380507_56380507</t>
  </si>
  <si>
    <t>13.07.2021 18:01:08</t>
  </si>
  <si>
    <t>13.07.2021 19:47:59</t>
  </si>
  <si>
    <t>M-335 35-02-M00335_910368196_910368196</t>
  </si>
  <si>
    <t>13.07.2021 18:07:16</t>
  </si>
  <si>
    <t>13.07.2021 19:45:32</t>
  </si>
  <si>
    <t>13.07.2021 18:35:51</t>
  </si>
  <si>
    <t>13.07.2021 18:36:18</t>
  </si>
  <si>
    <t>HELVACI TR-1 35-17-M00361_C_60982273_60982273</t>
  </si>
  <si>
    <t>13.07.2021 18:32:34</t>
  </si>
  <si>
    <t>13.07.2021 20:09:22</t>
  </si>
  <si>
    <t>M-1373 35-04-M01373_A_56380694_56380694</t>
  </si>
  <si>
    <t>13.07.2021 18:32:19</t>
  </si>
  <si>
    <t>13.07.2021 20:55:23</t>
  </si>
  <si>
    <t>ARMUTLU TR-19 35-27-M00457_966080800_966080800</t>
  </si>
  <si>
    <t>13.07.2021 18:27:23</t>
  </si>
  <si>
    <t>13.07.2021 20:42:27</t>
  </si>
  <si>
    <t>GÜMÜLDÜR M-54 35-25-M00346_DAĞITIM TRAFO GÜMÜLDÜR M-54 M03_56415373</t>
  </si>
  <si>
    <t>13.07.2021 18:35:18</t>
  </si>
  <si>
    <t>13.07.2021 20:41:31</t>
  </si>
  <si>
    <t>M-5 35-02-M00005_910051147_910051147</t>
  </si>
  <si>
    <t>13.07.2021 18:43:10</t>
  </si>
  <si>
    <t>13.07.2021 20:58:25</t>
  </si>
  <si>
    <t>DEREKÖY KÖK 45-77-L00290_YURTBAŞI L05_2120663</t>
  </si>
  <si>
    <t>13.07.2021 18:47:48</t>
  </si>
  <si>
    <t>13.07.2021 19:16:00</t>
  </si>
  <si>
    <t>TR-1 35-15-M00001_48879972_56381286_56381286</t>
  </si>
  <si>
    <t>13.07.2021 18:48:13</t>
  </si>
  <si>
    <t>13.07.2021 21:44:27</t>
  </si>
  <si>
    <t>13.07.2021 18:40:55</t>
  </si>
  <si>
    <t>13.07.2021 23:42:22</t>
  </si>
  <si>
    <t>13.07.2021 18:58:00</t>
  </si>
  <si>
    <t>13.07.2021 22:30:35</t>
  </si>
  <si>
    <t>SULUDERE MUSLUK TR-5 35-31-L00122_47982950_56400184_56400184</t>
  </si>
  <si>
    <t>13.07.2021 18:54:32</t>
  </si>
  <si>
    <t>13.07.2021 20:31:31</t>
  </si>
  <si>
    <t>L-4 TEKKE 35-18-L00004_950436432_950436432</t>
  </si>
  <si>
    <t>13.07.2021 18:42:33</t>
  </si>
  <si>
    <t>13.07.2021 20:14:59</t>
  </si>
  <si>
    <t>M-30 35-02-M00030_M-1435 M02_2117924</t>
  </si>
  <si>
    <t>13.07.2021 19:05:59</t>
  </si>
  <si>
    <t>13.07.2021 20:27:58</t>
  </si>
  <si>
    <t>HALİTPAŞA DM 45-80-M00060_DEVELİ-ÇAMLIYURT M03_72188656</t>
  </si>
  <si>
    <t>13.07.2021 19:05:00</t>
  </si>
  <si>
    <t>13.07.2021 19:36:12</t>
  </si>
  <si>
    <t>K-733 35-01-K00733_B_56373386_56373386</t>
  </si>
  <si>
    <t>13.07.2021 19:04:20</t>
  </si>
  <si>
    <t>13.07.2021 21:48:21</t>
  </si>
  <si>
    <t>M-1138 35-02-M01138_99213790_99213790</t>
  </si>
  <si>
    <t>13.07.2021 19:15:54</t>
  </si>
  <si>
    <t>13.07.2021 20:32:50</t>
  </si>
  <si>
    <t>ŞEVKİ ÖKTEN SULAMA GRUBU 35-29-M00324_DIREK TIPI TRAFO HUCRESI H01_2101129</t>
  </si>
  <si>
    <t>13.07.2021 19:13:14</t>
  </si>
  <si>
    <t>13.07.2021 21:34:10</t>
  </si>
  <si>
    <t>13.07.2021 19:17:46</t>
  </si>
  <si>
    <t>13.07.2021 21:46:12</t>
  </si>
  <si>
    <t>K-488 35-04-K00488__72372852_72372852</t>
  </si>
  <si>
    <t>13.07.2021 19:24:10</t>
  </si>
  <si>
    <t>13.07.2021 21:33:20</t>
  </si>
  <si>
    <t>ÇİFTLİK TR-1 45-76-L00184_45-76-L00184_2371625</t>
  </si>
  <si>
    <t>13.07.2021 19:27:38</t>
  </si>
  <si>
    <t>13.07.2021 20:37:56</t>
  </si>
  <si>
    <t>KERESTECİLER TR-1 45-83-M00138_955149168_955149168</t>
  </si>
  <si>
    <t>13.07.2021 19:31:00</t>
  </si>
  <si>
    <t>13.07.2021 20:31:58</t>
  </si>
  <si>
    <t>TR-56 35-16-L00056_953338439_953338439</t>
  </si>
  <si>
    <t>13.07.2021 19:34:13</t>
  </si>
  <si>
    <t>13.07.2021 21:01:17</t>
  </si>
  <si>
    <t>13.07.2021 19:41:00</t>
  </si>
  <si>
    <t>13.07.2021 20:05:34</t>
  </si>
  <si>
    <t>ARAPLI TR-4 35-16-M00750_967123636_967123636</t>
  </si>
  <si>
    <t>13.07.2021 19:52:10</t>
  </si>
  <si>
    <t>13.07.2021 22:46:09</t>
  </si>
  <si>
    <t>PAYAMLI M-21 35-25-M00171_DIREK TIPI TRAFO HUCRESI H01_2077827</t>
  </si>
  <si>
    <t>13.07.2021 19:54:07</t>
  </si>
  <si>
    <t>13.07.2021 20:38:31</t>
  </si>
  <si>
    <t>13.07.2021 20:00:22</t>
  </si>
  <si>
    <t>13.07.2021 21:59:28</t>
  </si>
  <si>
    <t>13.07.2021 20:01:51</t>
  </si>
  <si>
    <t>13.07.2021 20:54:48</t>
  </si>
  <si>
    <t>ŞEMSİLER TR-1 35-31-L00098_47983094_56395270_56395270</t>
  </si>
  <si>
    <t>13.07.2021 20:06:00</t>
  </si>
  <si>
    <t>13.07.2021 23:10:31</t>
  </si>
  <si>
    <t>13.07.2021 20:18:00</t>
  </si>
  <si>
    <t>14.07.2021 00:53:27</t>
  </si>
  <si>
    <t>DM-4/9 35-26-M00802_965877230_965877230</t>
  </si>
  <si>
    <t>13.07.2021 20:17:47</t>
  </si>
  <si>
    <t>13.07.2021 21:17:30</t>
  </si>
  <si>
    <t>SANCAKLI TR-6 35-22-M00155_955284963_955284963</t>
  </si>
  <si>
    <t>13.07.2021 20:03:32</t>
  </si>
  <si>
    <t>13.07.2021 22:22:45</t>
  </si>
  <si>
    <t>M-251 35-09-M00251_M-1279 M01_47547413</t>
  </si>
  <si>
    <t>13.07.2021 19:44:21</t>
  </si>
  <si>
    <t>13.07.2021 23:08:07</t>
  </si>
  <si>
    <t>TR-41 35-15-M00041_B_72258158_72258158</t>
  </si>
  <si>
    <t>13.07.2021 20:16:39</t>
  </si>
  <si>
    <t>13.07.2021 22:15:38</t>
  </si>
  <si>
    <t>ÜZÜMLÜ AYSAN BEY TR-3 45-73-M00605_45-73-M00605_2352775</t>
  </si>
  <si>
    <t>13.07.2021 20:24:11</t>
  </si>
  <si>
    <t>13.07.2021 22:11:30</t>
  </si>
  <si>
    <t>DM-5/TR-4 (ESKİ TR-36) 35-26-M01365_965806361_965806361</t>
  </si>
  <si>
    <t>13.07.2021 20:30:26</t>
  </si>
  <si>
    <t>13.07.2021 20:53:09</t>
  </si>
  <si>
    <t>13.07.2021 20:20:36</t>
  </si>
  <si>
    <t>13.07.2021 22:35:30</t>
  </si>
  <si>
    <t>TR-19 (M-719) 35-30-M00719_955298899_955298899</t>
  </si>
  <si>
    <t>13.07.2021 20:35:10</t>
  </si>
  <si>
    <t>13.07.2021 23:02:21</t>
  </si>
  <si>
    <t>M-3199 (YATIRIM REZERVE) 35-01-M03199_911489088_911489088</t>
  </si>
  <si>
    <t>13.07.2021 20:20:01</t>
  </si>
  <si>
    <t>13.07.2021 21:42:48</t>
  </si>
  <si>
    <t>L-210 35-18-L00210_950451421_950451421</t>
  </si>
  <si>
    <t>13.07.2021 20:36:34</t>
  </si>
  <si>
    <t>13.07.2021 23:20:13</t>
  </si>
  <si>
    <t>DM-14/13 45-71-M00562_C_56405579_56405579</t>
  </si>
  <si>
    <t>13.07.2021 20:35:00</t>
  </si>
  <si>
    <t>13.07.2021 22:42:49</t>
  </si>
  <si>
    <t>13.07.2021 20:14:01</t>
  </si>
  <si>
    <t>13.07.2021 20:56:56</t>
  </si>
  <si>
    <t>TR-19 35-30-M00019_955322559_955322559</t>
  </si>
  <si>
    <t>13.07.2021 20:43:24</t>
  </si>
  <si>
    <t>13.07.2021 22:11:09</t>
  </si>
  <si>
    <t>YUKARI KARABURÇ TR-11 35-31-L00269_35-31-L00269_2356183</t>
  </si>
  <si>
    <t>13.07.2021 20:32:29</t>
  </si>
  <si>
    <t>13.07.2021 22:17:59</t>
  </si>
  <si>
    <t>DEREKÖY KÖK 45-77-L00290_YURTBAŞI L05_2334410</t>
  </si>
  <si>
    <t>13.07.2021 20:50:11</t>
  </si>
  <si>
    <t>13.07.2021 20:54:00</t>
  </si>
  <si>
    <t>GÜNEY DM 45-83-L00130_AYVACIK L06_2303292</t>
  </si>
  <si>
    <t>13.07.2021 20:50:38</t>
  </si>
  <si>
    <t>13.07.2021 21:36:34</t>
  </si>
  <si>
    <t>M-1265 35-04-M01265_35-04-M01265_2358525</t>
  </si>
  <si>
    <t>13.07.2021 20:52:32</t>
  </si>
  <si>
    <t>13.07.2021 21:57:17</t>
  </si>
  <si>
    <t>ÖZBEK DM (TR-315) 35-19-M00044_956664516_956664516</t>
  </si>
  <si>
    <t>13.07.2021 20:53:18</t>
  </si>
  <si>
    <t>13.07.2021 21:46:29</t>
  </si>
  <si>
    <t>13.07.2021 20:39:45</t>
  </si>
  <si>
    <t>13.07.2021 23:31:30</t>
  </si>
  <si>
    <t>GÜMÜLDÜR M-59 HANIMELİ SİTESİ 35-25-M00210_ M01_2322296</t>
  </si>
  <si>
    <t>13.07.2021 20:53:33</t>
  </si>
  <si>
    <t>13.07.2021 22:28:07</t>
  </si>
  <si>
    <t>EĞERCİ TR-1 35-26-L00167_DIREK TIPI TRAFO HUCRESI H01_2040538</t>
  </si>
  <si>
    <t>13.07.2021 21:14:31</t>
  </si>
  <si>
    <t>13.07.2021 22:07:04</t>
  </si>
  <si>
    <t>DAĞCAK TR-1 35-24-M00267_B_79386703_79386703</t>
  </si>
  <si>
    <t>13.07.2021 21:19:28</t>
  </si>
  <si>
    <t>13.07.2021 22:13:19</t>
  </si>
  <si>
    <t>L-4 TEKKE 35-18-L00004_950436448_950436448</t>
  </si>
  <si>
    <t>13.07.2021 21:39:52</t>
  </si>
  <si>
    <t>13.07.2021 22:20:02</t>
  </si>
  <si>
    <t>GERELİ KÖYÜ AHMET ÇETİN SULAMA GRB TR-15 35-15-M00314_B_56407261_56407261</t>
  </si>
  <si>
    <t>13.07.2021 21:37:24</t>
  </si>
  <si>
    <t>14.07.2021 01:44:05</t>
  </si>
  <si>
    <t>SOMA A SANTRALİ İM/DM 45-82-A00001_DENİŞ-2 M12_2091665</t>
  </si>
  <si>
    <t>13.07.2021 21:53:51</t>
  </si>
  <si>
    <t>13.07.2021 22:41:00</t>
  </si>
  <si>
    <t>13.07.2021 21:58:05</t>
  </si>
  <si>
    <t>13.07.2021 22:38:28</t>
  </si>
  <si>
    <t>ORTA MAHALLE M-40 35-25-M00112_955258519_955258519</t>
  </si>
  <si>
    <t>13.07.2021 21:53:54</t>
  </si>
  <si>
    <t>13.07.2021 23:31:35</t>
  </si>
  <si>
    <t>ÇIRPI TR-1/3 35-20-M00003_9141943_56381474_56381474</t>
  </si>
  <si>
    <t>13.07.2021 22:10:51</t>
  </si>
  <si>
    <t>13.07.2021 23:22:23</t>
  </si>
  <si>
    <t>ORTAKÖY TR-1 35-15-L00474_A_56362057_56362057</t>
  </si>
  <si>
    <t>13.07.2021 21:49:54</t>
  </si>
  <si>
    <t>13.07.2021 22:54:23</t>
  </si>
  <si>
    <t>M-1420 35-01-M01420_T m1420 b1_5908610</t>
  </si>
  <si>
    <t>13.07.2021 22:14:49</t>
  </si>
  <si>
    <t>14.07.2021 02:15:31</t>
  </si>
  <si>
    <t>TR-41 35-15-M00041_A_72258159_72258159</t>
  </si>
  <si>
    <t>13.07.2021 22:19:42</t>
  </si>
  <si>
    <t>13.07.2021 23:55:00</t>
  </si>
  <si>
    <t>ÜRKMEZ M-18 35-25-M00151_956643856_956643856</t>
  </si>
  <si>
    <t>13.07.2021 22:28:55</t>
  </si>
  <si>
    <t>14.07.2021 00:58:42</t>
  </si>
  <si>
    <t>13.07.2021 22:40:40</t>
  </si>
  <si>
    <t>13.07.2021 23:25:34</t>
  </si>
  <si>
    <t>13.07.2021 22:46:48</t>
  </si>
  <si>
    <t>13.07.2021 23:38:19</t>
  </si>
  <si>
    <t>KEMHALLI KÖK 45-86-M00044_UĞURLU KÖK M03_72224733</t>
  </si>
  <si>
    <t>13.07.2021 23:04:28</t>
  </si>
  <si>
    <t>13.07.2021 23:38:13</t>
  </si>
  <si>
    <t>L-524 SAĞLIKÇILAR 35-18-L00524_49947188_56383287_56383287</t>
  </si>
  <si>
    <t>13.07.2021 23:05:21</t>
  </si>
  <si>
    <t>14.07.2021 01:53:48</t>
  </si>
  <si>
    <t>K-2940 35-04-K02940_910216328_910216328</t>
  </si>
  <si>
    <t>13.07.2021 23:15:09</t>
  </si>
  <si>
    <t>14.07.2021 01:42:33</t>
  </si>
  <si>
    <t>K-3004 35-01-K03004_D d1_5895193</t>
  </si>
  <si>
    <t>13.07.2021 23:26:32</t>
  </si>
  <si>
    <t>14.07.2021 00:20:20</t>
  </si>
  <si>
    <t>TR-52 45-77-L00052_TR-68 L01_72209740</t>
  </si>
  <si>
    <t>13.07.2021 23:36:00</t>
  </si>
  <si>
    <t>14.07.2021 00:46:07</t>
  </si>
  <si>
    <t>TR-55 35-27-M00055_912766296_912766296</t>
  </si>
  <si>
    <t>13.07.2021 23:44:11</t>
  </si>
  <si>
    <t>14.07.2021 01:34:33</t>
  </si>
  <si>
    <t>TR-112 ZEYTİNALANI 35-19-L00112_956697793_956697793</t>
  </si>
  <si>
    <t>14.07.2021 15:23:36</t>
  </si>
  <si>
    <t>14.07.2021 19:45:26</t>
  </si>
  <si>
    <t>K-3102 35-04-K03102_C C2B_5799603</t>
  </si>
  <si>
    <t>14.07.2021 06:24:18</t>
  </si>
  <si>
    <t>14.07.2021 07:51:44</t>
  </si>
  <si>
    <t>KABAÇINAR TR-2 45-83-L00286_955156564_955156564</t>
  </si>
  <si>
    <t>14.07.2021 20:13:55</t>
  </si>
  <si>
    <t>14.07.2021 23:02:26</t>
  </si>
  <si>
    <t>14.07.2021 20:59:51</t>
  </si>
  <si>
    <t>14.07.2021 22:11:03</t>
  </si>
  <si>
    <t>14.07.2021 17:02:00</t>
  </si>
  <si>
    <t>14.07.2021 18:17:22</t>
  </si>
  <si>
    <t>AHMET USLU SULAMA GRUBU 35-29-M00217_A_56360591_56360591</t>
  </si>
  <si>
    <t>14.07.2021 16:16:21</t>
  </si>
  <si>
    <t>14.07.2021 19:05:47</t>
  </si>
  <si>
    <t>K-4326 35-04-K04326_C_56354213_56354213</t>
  </si>
  <si>
    <t>14.07.2021 19:52:17</t>
  </si>
  <si>
    <t>14.07.2021 21:43:22</t>
  </si>
  <si>
    <t>14.07.2021 12:17:31</t>
  </si>
  <si>
    <t>14.07.2021 12:35:00</t>
  </si>
  <si>
    <t>14.07.2021 09:18:37</t>
  </si>
  <si>
    <t>14.07.2021 17:21:58</t>
  </si>
  <si>
    <t>MENEMEN İM 35-28-A00001_KESİKKÖY-1 M17_2053664</t>
  </si>
  <si>
    <t>14.07.2021 14:47:54</t>
  </si>
  <si>
    <t>14.07.2021 20:16:55</t>
  </si>
  <si>
    <t>KABAZLI TR-1 45-78-M00677_49289803_56400633_56400633</t>
  </si>
  <si>
    <t>14.07.2021 18:30:01</t>
  </si>
  <si>
    <t>14.07.2021 21:09:21</t>
  </si>
  <si>
    <t>ALOSBİ TM 35-17-A00006_YALI M07_2310719</t>
  </si>
  <si>
    <t>14.07.2021 18:42:11</t>
  </si>
  <si>
    <t>14.07.2021 18:56:00</t>
  </si>
  <si>
    <t>TAŞTEPE TR-3 35-29-L00400_B_56395601_56395601</t>
  </si>
  <si>
    <t>14.07.2021 10:25:53</t>
  </si>
  <si>
    <t>14.07.2021 11:02:35</t>
  </si>
  <si>
    <t>14.07.2021 19:05:05</t>
  </si>
  <si>
    <t>14.07.2021 21:40:54</t>
  </si>
  <si>
    <t>ULUCAK DM-2/1 35-27-M00335_C_56366608_56366608</t>
  </si>
  <si>
    <t>14.07.2021 13:12:29</t>
  </si>
  <si>
    <t>14.07.2021 15:28:44</t>
  </si>
  <si>
    <t>14.07.2021 09:37:21</t>
  </si>
  <si>
    <t>14.07.2021 10:59:16</t>
  </si>
  <si>
    <t>SARUHANLI TR-13 45-80-M00013_HatBaşıAyırıcı_72090074 M04_72090074</t>
  </si>
  <si>
    <t>14.07.2021 05:56:51</t>
  </si>
  <si>
    <t>14.07.2021 05:57:38</t>
  </si>
  <si>
    <t>AKKEÇİLİ TR-2 45-73-M00427_945667915_945667915</t>
  </si>
  <si>
    <t>14.07.2021 10:44:03</t>
  </si>
  <si>
    <t>14.07.2021 13:41:37</t>
  </si>
  <si>
    <t>DM-18/08 45-71-M00257_B_56399228_56399228</t>
  </si>
  <si>
    <t>14.07.2021 18:03:00</t>
  </si>
  <si>
    <t>14.07.2021 19:45:57</t>
  </si>
  <si>
    <t>14.07.2021 11:33:27</t>
  </si>
  <si>
    <t>14.07.2021 12:30:41</t>
  </si>
  <si>
    <t>KEMALİYE TR-7 45-73-M00155_45-73-M00155_2354282</t>
  </si>
  <si>
    <t>14.07.2021 08:30:13</t>
  </si>
  <si>
    <t>14.07.2021 09:35:40</t>
  </si>
  <si>
    <t>HACIRAHMANLI TR-10/A 45-80-M00144_45-80-M00144_2376573</t>
  </si>
  <si>
    <t>14.07.2021 11:08:23</t>
  </si>
  <si>
    <t>14.07.2021 12:06:38</t>
  </si>
  <si>
    <t>K-49 35-01-K00049_A 1A_5865782</t>
  </si>
  <si>
    <t>14.07.2021 12:57:26</t>
  </si>
  <si>
    <t>14.07.2021 14:59:53</t>
  </si>
  <si>
    <t>DM-2/10 35-26-M00828_35-26-M00828_65902858</t>
  </si>
  <si>
    <t>14.07.2021 12:08:51</t>
  </si>
  <si>
    <t>14.07.2021 14:21:32</t>
  </si>
  <si>
    <t>14.07.2021 16:26:02</t>
  </si>
  <si>
    <t>14.07.2021 16:49:00</t>
  </si>
  <si>
    <t>M-51 DOĞAKENT SİTESİ 35-14-M00051_956645170_956645170</t>
  </si>
  <si>
    <t>14.07.2021 19:37:45</t>
  </si>
  <si>
    <t>14.07.2021 22:42:19</t>
  </si>
  <si>
    <t>TURGUTLU İM 45-83-A00001_ŞEHİR-5 L14_42295572</t>
  </si>
  <si>
    <t>14.07.2021 10:16:50</t>
  </si>
  <si>
    <t>14.07.2021 10:56:00</t>
  </si>
  <si>
    <t>TİRE İM-DM-1 35-29-A00001_DOYRANLI L11_2059658</t>
  </si>
  <si>
    <t>14.07.2021 17:28:28</t>
  </si>
  <si>
    <t>14.07.2021 18:08:10</t>
  </si>
  <si>
    <t>PAYAMLI M-14 35-25-M00182_B_65587274_65587274</t>
  </si>
  <si>
    <t>14.07.2021 14:58:01</t>
  </si>
  <si>
    <t>14.07.2021 18:19:14</t>
  </si>
  <si>
    <t>ZEYTİNOVA TR-7 35-20-L00314_12189518_56375311_56375311</t>
  </si>
  <si>
    <t>14.07.2021 14:32:52</t>
  </si>
  <si>
    <t>14.07.2021 15:21:58</t>
  </si>
  <si>
    <t>CAMBAZLI KÖK 45-84-M00005_MADEN KÖK M03_50241539</t>
  </si>
  <si>
    <t>14.07.2021 10:04:38</t>
  </si>
  <si>
    <t>14.07.2021 10:24:12</t>
  </si>
  <si>
    <t>K-3661 GEÇİT 35-04-K03661_K-3390 K05_72033496</t>
  </si>
  <si>
    <t>14.07.2021 14:08:00</t>
  </si>
  <si>
    <t>14.07.2021 14:52:20</t>
  </si>
  <si>
    <t>GÖRDES DM 45-75-M00050_GÜNEŞLİ M13_2083728</t>
  </si>
  <si>
    <t>14.07.2021 05:49:10</t>
  </si>
  <si>
    <t>14.07.2021 06:22:11</t>
  </si>
  <si>
    <t>ŞEHİRLİOĞLU TR-1 45-81-M00060_45-81-M00060_2368694</t>
  </si>
  <si>
    <t>14.07.2021 19:13:50</t>
  </si>
  <si>
    <t>14.07.2021 20:53:36</t>
  </si>
  <si>
    <t>YENİŞEHİR TR-5 35-31-L00111_47863440_56362277_56362277</t>
  </si>
  <si>
    <t>14.07.2021 07:00:00</t>
  </si>
  <si>
    <t>14.07.2021 07:29:04</t>
  </si>
  <si>
    <t>İĞDECİK TR-3 45-71-M00080_B_56403353_56403353</t>
  </si>
  <si>
    <t>14.07.2021 10:48:08</t>
  </si>
  <si>
    <t>14.07.2021 12:13:35</t>
  </si>
  <si>
    <t>TEKBIÇAKLAR TR-2 35-31-L00243_47909084_56385137_56385137</t>
  </si>
  <si>
    <t>14.07.2021 18:47:23</t>
  </si>
  <si>
    <t>K-3992 35-03-K03992_C_56364329_56364329</t>
  </si>
  <si>
    <t>14.07.2021 22:12:55</t>
  </si>
  <si>
    <t>15.07.2021 00:29:50</t>
  </si>
  <si>
    <t>14.07.2021 13:32:07</t>
  </si>
  <si>
    <t>14.07.2021 17:02:01</t>
  </si>
  <si>
    <t>14.07.2021 23:25:12</t>
  </si>
  <si>
    <t>15.07.2021 00:44:07</t>
  </si>
  <si>
    <t>PINARLI TR-1 35-20-M00100_955213224_955213224</t>
  </si>
  <si>
    <t>14.07.2021 18:12:49</t>
  </si>
  <si>
    <t>14.07.2021 20:06:31</t>
  </si>
  <si>
    <t>AHMETBEYLİ MAYDANOZ M-7 35-22-M00245_955254979_955254979</t>
  </si>
  <si>
    <t>14.07.2021 14:04:26</t>
  </si>
  <si>
    <t>14.07.2021 17:40:39</t>
  </si>
  <si>
    <t>K-1053 35-03-K01053_35-03-K01053_41948452</t>
  </si>
  <si>
    <t>14.07.2021 02:48:18</t>
  </si>
  <si>
    <t>14.07.2021 03:10:36</t>
  </si>
  <si>
    <t>AŞAĞIÇOBANİSA TR-3 45-71-M00103_ M01_72236822</t>
  </si>
  <si>
    <t>14.07.2021 09:13:38</t>
  </si>
  <si>
    <t>14.07.2021 10:40:16</t>
  </si>
  <si>
    <t>K-733 35-01-K00733_911277816_911277816</t>
  </si>
  <si>
    <t>14.07.2021 15:10:57</t>
  </si>
  <si>
    <t>14.07.2021 20:49:26</t>
  </si>
  <si>
    <t>14.07.2021 08:27:24</t>
  </si>
  <si>
    <t>14.07.2021 10:57:49</t>
  </si>
  <si>
    <t>14.07.2021 19:20:18</t>
  </si>
  <si>
    <t>14.07.2021 20:59:05</t>
  </si>
  <si>
    <t>İSTASYONALTI KÖK 45-83-M00131_MANİSA-2 M04_2099098</t>
  </si>
  <si>
    <t>14.07.2021 11:24:32</t>
  </si>
  <si>
    <t>14.07.2021 15:43:44</t>
  </si>
  <si>
    <t>14.07.2021 21:11:42</t>
  </si>
  <si>
    <t>14.07.2021 22:16:32</t>
  </si>
  <si>
    <t>AKHİSAR İM 45-72-A00001_HatBaşıAyırıcı_53139881 L03_53139881</t>
  </si>
  <si>
    <t>14.07.2021 10:49:37</t>
  </si>
  <si>
    <t>14.07.2021 14:13:17</t>
  </si>
  <si>
    <t>M-2973 35-01-M02973_912016900_912016900</t>
  </si>
  <si>
    <t>14.07.2021 22:29:10</t>
  </si>
  <si>
    <t>14.07.2021 23:57:25</t>
  </si>
  <si>
    <t>K-630 35-01-K00630_913282604_913282604</t>
  </si>
  <si>
    <t>14.07.2021 08:45:38</t>
  </si>
  <si>
    <t>14.07.2021 12:35:01</t>
  </si>
  <si>
    <t>TR-17 35-16-L00017_TR-9 L02_72003348</t>
  </si>
  <si>
    <t>14.07.2021 09:46:00</t>
  </si>
  <si>
    <t>14.07.2021 11:23:39</t>
  </si>
  <si>
    <t>DM-3/TR-32 35-22-M00074_955274721_955274721</t>
  </si>
  <si>
    <t>14.07.2021 22:05:45</t>
  </si>
  <si>
    <t>15.07.2021 00:23:09</t>
  </si>
  <si>
    <t>İNCESU TR-1 45-77-L00100_DIREK TIPI TRAFO HUCRESI H01_2058163</t>
  </si>
  <si>
    <t>14.07.2021 19:26:55</t>
  </si>
  <si>
    <t>14.07.2021 20:50:00</t>
  </si>
  <si>
    <t>K-2530 35-02-K02530_35-02-K02530_75276490</t>
  </si>
  <si>
    <t>14.07.2021 15:21:00</t>
  </si>
  <si>
    <t>14.07.2021 18:29:33</t>
  </si>
  <si>
    <t>_B_56368961_56368961</t>
  </si>
  <si>
    <t>14.07.2021 13:18:01</t>
  </si>
  <si>
    <t>14.07.2021 18:32:08</t>
  </si>
  <si>
    <t>M-2752 35-01-M02752_C_56370085_56370085</t>
  </si>
  <si>
    <t>14.07.2021 23:41:49</t>
  </si>
  <si>
    <t>15.07.2021 01:24:00</t>
  </si>
  <si>
    <t>K-278 35-01-K00278_911225190_911225190</t>
  </si>
  <si>
    <t>14.07.2021 13:39:41</t>
  </si>
  <si>
    <t>14.07.2021 14:51:51</t>
  </si>
  <si>
    <t>ÖRNEKKÖY TR-2 35-27-L00324_914601442_914601442</t>
  </si>
  <si>
    <t>14.07.2021 17:35:46</t>
  </si>
  <si>
    <t>14.07.2021 20:21:15</t>
  </si>
  <si>
    <t>L-216 YEŞEREN 35-18-L00216_950451475_950451475</t>
  </si>
  <si>
    <t>14.07.2021 14:40:00</t>
  </si>
  <si>
    <t>14.07.2021 16:08:40</t>
  </si>
  <si>
    <t>POLYAK TR-2 35-30-L00133_955314239_955314239</t>
  </si>
  <si>
    <t>14.07.2021 16:55:19</t>
  </si>
  <si>
    <t>14.07.2021 21:14:38</t>
  </si>
  <si>
    <t>L-238 35-18-L00238_35-18-L00238_76973463</t>
  </si>
  <si>
    <t>14.07.2021 13:14:27</t>
  </si>
  <si>
    <t>14.07.2021 21:28:59</t>
  </si>
  <si>
    <t>İDRİS KEPEZ TR 35-30-M00231_35-30-M00231_2356259</t>
  </si>
  <si>
    <t>14.07.2021 12:22:00</t>
  </si>
  <si>
    <t>14.07.2021 14:46:13</t>
  </si>
  <si>
    <t>K-158 35-07-K00158_B B2b_5853657</t>
  </si>
  <si>
    <t>14.07.2021 20:09:06</t>
  </si>
  <si>
    <t>14.07.2021 23:57:14</t>
  </si>
  <si>
    <t>TR-2/95 45-83-L00095_955155066_955155066</t>
  </si>
  <si>
    <t>14.07.2021 16:25:36</t>
  </si>
  <si>
    <t>14.07.2021 18:02:49</t>
  </si>
  <si>
    <t>14.07.2021 15:03:03</t>
  </si>
  <si>
    <t>14.07.2021 18:25:57</t>
  </si>
  <si>
    <t>BOZBURUN TR-1 45-86-M00139_A_56405574_56405574</t>
  </si>
  <si>
    <t>14.07.2021 01:19:30</t>
  </si>
  <si>
    <t>14.07.2021 03:00:25</t>
  </si>
  <si>
    <t>TR-26 35-30-L00026_955330033_955330033</t>
  </si>
  <si>
    <t>14.07.2021 19:17:51</t>
  </si>
  <si>
    <t>14.07.2021 21:11:53</t>
  </si>
  <si>
    <t>K-765 35-01-K00765_A_56353967_56353967</t>
  </si>
  <si>
    <t>14.07.2021 20:43:48</t>
  </si>
  <si>
    <t>14.07.2021 23:31:56</t>
  </si>
  <si>
    <t>KAVACIK TR-1 35-01-L00001_D_56381460_56381460</t>
  </si>
  <si>
    <t>14.07.2021 11:48:00</t>
  </si>
  <si>
    <t>14.07.2021 14:27:54</t>
  </si>
  <si>
    <t>BEYOBA TR-12 45-72-M00414_TR-14 DEN GİRİŞ M02_2102849</t>
  </si>
  <si>
    <t>14.07.2021 00:05:28</t>
  </si>
  <si>
    <t>14.07.2021 01:05:28</t>
  </si>
  <si>
    <t>M-460 35-03-M00460_35-03-M00460_2356559</t>
  </si>
  <si>
    <t>14.07.2021 19:29:38</t>
  </si>
  <si>
    <t>15.07.2021 05:53:49</t>
  </si>
  <si>
    <t>MANİSA BİRLİK KÖŞESİ 45-71-M01183_953243456_953243456</t>
  </si>
  <si>
    <t>14.07.2021 10:40:46</t>
  </si>
  <si>
    <t>14.07.2021 11:57:16</t>
  </si>
  <si>
    <t>14.07.2021 08:59:07</t>
  </si>
  <si>
    <t>14.07.2021 17:11:03</t>
  </si>
  <si>
    <t>GERMİYAN İM 35-18-A00004_ILDIR-1 L02_2064606</t>
  </si>
  <si>
    <t>14.07.2021 16:55:00</t>
  </si>
  <si>
    <t>14.07.2021 21:01:00</t>
  </si>
  <si>
    <t>14.07.2021 19:19:43</t>
  </si>
  <si>
    <t>14.07.2021 22:37:46</t>
  </si>
  <si>
    <t>HALİTPAŞA DM 45-80-M00060_DEVELİ-ÇAMLIYURT M03_72188651</t>
  </si>
  <si>
    <t>14.07.2021 20:31:41</t>
  </si>
  <si>
    <t>14.07.2021 20:32:01</t>
  </si>
  <si>
    <t>BEYDAĞ İM 35-32-A00001_TOSUNLAR L04_2308128</t>
  </si>
  <si>
    <t>14.07.2021 18:21:50</t>
  </si>
  <si>
    <t>14.07.2021 20:49:52</t>
  </si>
  <si>
    <t>KISIK SANAYİ TR-17 35-22-M00117_8726599 A1_5933685</t>
  </si>
  <si>
    <t>14.07.2021 15:17:07</t>
  </si>
  <si>
    <t>14.07.2021 20:47:00</t>
  </si>
  <si>
    <t>OCAKLI TR-2 35-15-L00775_950372586_950372586</t>
  </si>
  <si>
    <t>14.07.2021 19:49:00</t>
  </si>
  <si>
    <t>14.07.2021 20:53:32</t>
  </si>
  <si>
    <t>K-2302 35-04-K02302_C_56368538_56368538</t>
  </si>
  <si>
    <t>14.07.2021 15:58:06</t>
  </si>
  <si>
    <t>14.07.2021 18:31:43</t>
  </si>
  <si>
    <t>M-452 35-02-M00452_D_56363697_56363697</t>
  </si>
  <si>
    <t>14.07.2021 19:08:00</t>
  </si>
  <si>
    <t>14.07.2021 21:06:35</t>
  </si>
  <si>
    <t>MOLLAAHMETLER TR-1 45-81-M00209_B_56401892_56401892</t>
  </si>
  <si>
    <t>14.07.2021 14:36:49</t>
  </si>
  <si>
    <t>14.07.2021 17:04:03</t>
  </si>
  <si>
    <t>BÖLÜKPAŞA TR-1 45-75-M00118_45-75-M00118_2353324</t>
  </si>
  <si>
    <t>14.07.2021 19:43:41</t>
  </si>
  <si>
    <t>14.07.2021 21:36:46</t>
  </si>
  <si>
    <t>ÇAMLICA KÖK 45-81-M00048_ÇANŞA ÇIKIŞ M03_71996145</t>
  </si>
  <si>
    <t>14.07.2021 11:08:06</t>
  </si>
  <si>
    <t>14.07.2021 12:05:16</t>
  </si>
  <si>
    <t>TR-44 (DM-6/21) 35-17-M00044_TR-43 M01_66459788</t>
  </si>
  <si>
    <t>14.07.2021 18:42:01</t>
  </si>
  <si>
    <t>14.07.2021 18:54:00</t>
  </si>
  <si>
    <t>14.07.2021 17:12:45</t>
  </si>
  <si>
    <t>14.07.2021 17:25:11</t>
  </si>
  <si>
    <t>ESKİ FOÇA İM 35-23-A00001_TRF-1 GİRİŞ-ÖLÇÜ L01_2308685</t>
  </si>
  <si>
    <t>14.07.2021 17:13:11</t>
  </si>
  <si>
    <t>14.07.2021 17:25:00</t>
  </si>
  <si>
    <t>14.07.2021 11:15:18</t>
  </si>
  <si>
    <t>14.07.2021 15:56:07</t>
  </si>
  <si>
    <t>HELVACI TR-3 35-17-M00363_8852309_56356520_56356520</t>
  </si>
  <si>
    <t>14.07.2021 13:42:31</t>
  </si>
  <si>
    <t>14.07.2021 15:07:57</t>
  </si>
  <si>
    <t>DM-18/06 (DEREKENARI) 45-71-M00256_953222956_953222956</t>
  </si>
  <si>
    <t>14.07.2021 21:45:00</t>
  </si>
  <si>
    <t>14.07.2021 23:09:02</t>
  </si>
  <si>
    <t>DELEMENLER KÖK 45-73-M00490_GÜZLE BELENYAKA M05_2081977</t>
  </si>
  <si>
    <t>14.07.2021 08:14:01</t>
  </si>
  <si>
    <t>14.07.2021 08:14:28</t>
  </si>
  <si>
    <t>BOSTANLI GIS TM 35-04-A00001_Bostanlı-5 K05_2311273</t>
  </si>
  <si>
    <t>14.07.2021 13:17:52</t>
  </si>
  <si>
    <t>14.07.2021 13:53:00</t>
  </si>
  <si>
    <t>KARABAĞLAR TM 35-01-A00012_KARABAĞLAR-10 K30_2310503</t>
  </si>
  <si>
    <t>14.07.2021 22:52:19</t>
  </si>
  <si>
    <t>14.07.2021 23:59:00</t>
  </si>
  <si>
    <t>14.07.2021 09:11:09</t>
  </si>
  <si>
    <t>14.07.2021 18:07:20</t>
  </si>
  <si>
    <t>14.07.2021 10:01:56</t>
  </si>
  <si>
    <t>14.07.2021 17:23:45</t>
  </si>
  <si>
    <t>M-258 35-09-M00258_35-09-M00258_2355231</t>
  </si>
  <si>
    <t>14.07.2021 21:04:33</t>
  </si>
  <si>
    <t>14.07.2021 23:56:36</t>
  </si>
  <si>
    <t>KAYMAKÇI TR-12 35-15-M00249_35-15-M00249_2365647</t>
  </si>
  <si>
    <t>14.07.2021 14:15:23</t>
  </si>
  <si>
    <t>14.07.2021 16:25:58</t>
  </si>
  <si>
    <t>_A_56384157_56384157</t>
  </si>
  <si>
    <t>14.07.2021 08:26:20</t>
  </si>
  <si>
    <t>14.07.2021 09:51:29</t>
  </si>
  <si>
    <t>M-271 KARAKAYALAR DM 35-14-M00271_BADEMLER 477 SOL DEVRE M10_2097313</t>
  </si>
  <si>
    <t>14.07.2021 17:00:51</t>
  </si>
  <si>
    <t>14.07.2021 17:05:01</t>
  </si>
  <si>
    <t>BEYDAĞ İM 35-32-A00001_TOSUNLAR L04_2049977</t>
  </si>
  <si>
    <t>14.07.2021 17:46:58</t>
  </si>
  <si>
    <t>14.07.2021 17:55:09</t>
  </si>
  <si>
    <t>ŞAMDANLAR TR-1 45-81-M00154_A_56399157_56399157</t>
  </si>
  <si>
    <t>14.07.2021 06:45:10</t>
  </si>
  <si>
    <t>14.07.2021 07:51:45</t>
  </si>
  <si>
    <t>M-2009 35-01-M02009_D D3_5849843</t>
  </si>
  <si>
    <t>14.07.2021 18:41:44</t>
  </si>
  <si>
    <t>14.07.2021 20:57:09</t>
  </si>
  <si>
    <t>14.07.2021 06:49:51</t>
  </si>
  <si>
    <t>14.07.2021 06:50:08</t>
  </si>
  <si>
    <t>K-4404 35-03-K04404_910569339_910569339</t>
  </si>
  <si>
    <t>14.07.2021 17:04:23</t>
  </si>
  <si>
    <t>14.07.2021 21:00:39</t>
  </si>
  <si>
    <t>ALİ İNCE SULAMA GRUBU TR 35-27-L00135_DIREK TIPI TRAFO HUCRESI H01_2050913</t>
  </si>
  <si>
    <t>14.07.2021 14:59:33</t>
  </si>
  <si>
    <t>14.07.2021 22:10:14</t>
  </si>
  <si>
    <t>DM-2/TR-6 45-72-M00681_956509810_956509810</t>
  </si>
  <si>
    <t>14.07.2021 09:20:36</t>
  </si>
  <si>
    <t>14.07.2021 11:34:55</t>
  </si>
  <si>
    <t>KARAARZMAK TARIMSAL SULAMA TR-1 45-83-M00259_45-83-M00259_2353316</t>
  </si>
  <si>
    <t>14.07.2021 21:40:00</t>
  </si>
  <si>
    <t>14.07.2021 23:44:08</t>
  </si>
  <si>
    <t>KARABURUN TR-8 35-21-L00015_953367527_953367527</t>
  </si>
  <si>
    <t>14.07.2021 22:43:41</t>
  </si>
  <si>
    <t>15.07.2021 00:59:09</t>
  </si>
  <si>
    <t>K-575 35-01-K00575_911024466_911024466</t>
  </si>
  <si>
    <t>14.07.2021 12:30:35</t>
  </si>
  <si>
    <t>14.07.2021 14:44:28</t>
  </si>
  <si>
    <t>K-2380 35-08-K02380_K-3741 K01_42545569</t>
  </si>
  <si>
    <t>14.07.2021 21:18:47</t>
  </si>
  <si>
    <t>14.07.2021 23:16:00</t>
  </si>
  <si>
    <t>14.07.2021 08:28:15</t>
  </si>
  <si>
    <t>14.07.2021 10:23:10</t>
  </si>
  <si>
    <t>ARSLANLAR TM 35-26-A00004_KÖYLER-1 L42_2305571</t>
  </si>
  <si>
    <t>14.07.2021 09:35:02</t>
  </si>
  <si>
    <t>14.07.2021 09:54:38</t>
  </si>
  <si>
    <t>K-1146 35-07-K01146_A_56378630_56378630</t>
  </si>
  <si>
    <t>14.07.2021 21:30:10</t>
  </si>
  <si>
    <t>15.07.2021 02:47:17</t>
  </si>
  <si>
    <t>K-915 35-01-K00915_910925267_910925267</t>
  </si>
  <si>
    <t>14.07.2021 08:57:30</t>
  </si>
  <si>
    <t>14.07.2021 13:35:39</t>
  </si>
  <si>
    <t>K-2815 35-04-K02815_99396495_99396495</t>
  </si>
  <si>
    <t>14.07.2021 19:12:27</t>
  </si>
  <si>
    <t>14.07.2021 20:41:16</t>
  </si>
  <si>
    <t>K-49 35-01-K00049_911357730_911357730</t>
  </si>
  <si>
    <t>14.07.2021 14:17:49</t>
  </si>
  <si>
    <t>14.07.2021 16:55:01</t>
  </si>
  <si>
    <t>AVDAN TR-3 45-82-M00228_45-82-M00228_2376144</t>
  </si>
  <si>
    <t>14.07.2021 20:51:35</t>
  </si>
  <si>
    <t>14.07.2021 22:22:39</t>
  </si>
  <si>
    <t>K-3419 35-08-K03419_DIREK TIPI TRAFO HUCRESI H01_2075753</t>
  </si>
  <si>
    <t>14.07.2021 20:33:07</t>
  </si>
  <si>
    <t>15.07.2021 00:11:04</t>
  </si>
  <si>
    <t>K-1464 35-09-K01464_TRAFO K04_45351826</t>
  </si>
  <si>
    <t>14.07.2021 17:48:17</t>
  </si>
  <si>
    <t>14.07.2021 19:49:33</t>
  </si>
  <si>
    <t>YENİKENT SULAMA TR-1 35-16-M00210_A_56395404_56395404</t>
  </si>
  <si>
    <t>14.07.2021 06:11:42</t>
  </si>
  <si>
    <t>14.07.2021 07:20:11</t>
  </si>
  <si>
    <t>TR-36 35-30-L00036_955301091_955301091</t>
  </si>
  <si>
    <t>14.07.2021 10:44:08</t>
  </si>
  <si>
    <t>14.07.2021 13:34:35</t>
  </si>
  <si>
    <t>GELENBE TR-3 45-76-L00062_A_56386565_56386565</t>
  </si>
  <si>
    <t>14.07.2021 21:13:53</t>
  </si>
  <si>
    <t>14.07.2021 22:18:43</t>
  </si>
  <si>
    <t>L-281 35-18-L00281_950438509_950438509</t>
  </si>
  <si>
    <t>14.07.2021 12:09:03</t>
  </si>
  <si>
    <t>14.07.2021 15:21:04</t>
  </si>
  <si>
    <t>14.07.2021 13:41:32</t>
  </si>
  <si>
    <t>14.07.2021 15:43:41</t>
  </si>
  <si>
    <t>BÜYÜKSÜMBÜLLER TR-1 45-71-M00818_44431647_56366530_56366530</t>
  </si>
  <si>
    <t>14.07.2021 12:59:51</t>
  </si>
  <si>
    <t>14.07.2021 15:24:11</t>
  </si>
  <si>
    <t>M-2377 35-03-M02377__72410772_72410772</t>
  </si>
  <si>
    <t>14.07.2021 21:57:39</t>
  </si>
  <si>
    <t>14.07.2021 22:56:19</t>
  </si>
  <si>
    <t>TR-1/40-B 45-72-M00107_E_56406882_56406882</t>
  </si>
  <si>
    <t>14.07.2021 16:31:20</t>
  </si>
  <si>
    <t>14.07.2021 19:17:32</t>
  </si>
  <si>
    <t>M-1309 35-02-M01309_913435651_913435651</t>
  </si>
  <si>
    <t>14.07.2021 16:38:27</t>
  </si>
  <si>
    <t>14.07.2021 19:05:44</t>
  </si>
  <si>
    <t>14.07.2021 17:28:51</t>
  </si>
  <si>
    <t>14.07.2021 17:29:21</t>
  </si>
  <si>
    <t>14.07.2021 19:51:31</t>
  </si>
  <si>
    <t>14.07.2021 23:38:56</t>
  </si>
  <si>
    <t>K-1037 35-01-K01037_C 1C_5871428</t>
  </si>
  <si>
    <t>14.07.2021 08:13:17</t>
  </si>
  <si>
    <t>14.07.2021 10:27:45</t>
  </si>
  <si>
    <t>L-426 ESKİ GARAJ 35-18-L00426_F f1_5957884</t>
  </si>
  <si>
    <t>14.07.2021 02:35:00</t>
  </si>
  <si>
    <t>14.07.2021 03:32:53</t>
  </si>
  <si>
    <t>14.07.2021 09:14:53</t>
  </si>
  <si>
    <t>14.07.2021 13:19:01</t>
  </si>
  <si>
    <t>K-3711 35-03-K03711_C_56363250_56363250</t>
  </si>
  <si>
    <t>14.07.2021 14:30:32</t>
  </si>
  <si>
    <t>14.07.2021 15:29:32</t>
  </si>
  <si>
    <t>DURMUŞLAR TR-1 35-16-M00156_47451018_56394985_56394985</t>
  </si>
  <si>
    <t>14.07.2021 14:50:29</t>
  </si>
  <si>
    <t>14.07.2021 18:11:47</t>
  </si>
  <si>
    <t>KAZANLI TR-3 35-15-L00977_A_56369640_56369640</t>
  </si>
  <si>
    <t>14.07.2021 19:17:13</t>
  </si>
  <si>
    <t>14.07.2021 22:40:31</t>
  </si>
  <si>
    <t>K-2711 35-03-K02711_B_56367341_56367341</t>
  </si>
  <si>
    <t>14.07.2021 01:06:33</t>
  </si>
  <si>
    <t>14.07.2021 01:38:17</t>
  </si>
  <si>
    <t>İZSU SARUHANLI ÖZEL KÖK-1 45-80-M02760Ö_ M06_2323755</t>
  </si>
  <si>
    <t>14.07.2021 10:02:54</t>
  </si>
  <si>
    <t>14.07.2021 11:07:47</t>
  </si>
  <si>
    <t>14.07.2021 11:49:21</t>
  </si>
  <si>
    <t>14.07.2021 11:49:41</t>
  </si>
  <si>
    <t>TEPEKÖY TR-3 45-73-M00784_45-73-M00784_2356065</t>
  </si>
  <si>
    <t>14.07.2021 09:42:11</t>
  </si>
  <si>
    <t>14.07.2021 11:50:13</t>
  </si>
  <si>
    <t>SARUHANLI TR-13 45-80-M00013_956563138_956563138</t>
  </si>
  <si>
    <t>14.07.2021 07:03:00</t>
  </si>
  <si>
    <t>14.07.2021 07:50:41</t>
  </si>
  <si>
    <t>AKÇAŞEHİR KÖK 35-29-L00035_ALAYLI ENH L04_72208764</t>
  </si>
  <si>
    <t>14.07.2021 18:16:52</t>
  </si>
  <si>
    <t>14.07.2021 18:17:41</t>
  </si>
  <si>
    <t>14.07.2021 19:13:00</t>
  </si>
  <si>
    <t>14.07.2021 20:59:53</t>
  </si>
  <si>
    <t>GÖLCÜK TR-31 35-15-L00323_950395412_950395412</t>
  </si>
  <si>
    <t>14.07.2021 22:17:57</t>
  </si>
  <si>
    <t>15.07.2021 03:54:41</t>
  </si>
  <si>
    <t>K-913 35-01-K00913_B_56375899_56375899</t>
  </si>
  <si>
    <t>14.07.2021 15:36:30</t>
  </si>
  <si>
    <t>14.07.2021 18:08:46</t>
  </si>
  <si>
    <t>ÇATALOLUK DM 45-74-M00227_GÜVELİ M05_2115043</t>
  </si>
  <si>
    <t>14.07.2021 08:17:11</t>
  </si>
  <si>
    <t>14.07.2021 08:20:49</t>
  </si>
  <si>
    <t>14.07.2021 12:05:41</t>
  </si>
  <si>
    <t>14.07.2021 13:52:18</t>
  </si>
  <si>
    <t>M-180 DALYAN ARITMA DM 35-18-M00180_L-192 L05_66030469</t>
  </si>
  <si>
    <t>14.07.2021 22:25:41</t>
  </si>
  <si>
    <t>14.07.2021 22:45:13</t>
  </si>
  <si>
    <t>KAYAKÖY TR-3 35-15-L00523_950387828_950387828</t>
  </si>
  <si>
    <t>14.07.2021 12:47:59</t>
  </si>
  <si>
    <t>14.07.2021 20:35:54</t>
  </si>
  <si>
    <t>YUKARI ÇAMKÖY TR-1 45-71-M01487_45-71-M01487_2369772</t>
  </si>
  <si>
    <t>14.07.2021 17:28:26</t>
  </si>
  <si>
    <t>14.07.2021 21:57:07</t>
  </si>
  <si>
    <t>14.07.2021 19:54:20</t>
  </si>
  <si>
    <t>14.07.2021 22:26:11</t>
  </si>
  <si>
    <t>14.07.2021 17:03:06</t>
  </si>
  <si>
    <t>14.07.2021 17:47:02</t>
  </si>
  <si>
    <t>K-3102 35-04-K03102_912487547_912487547</t>
  </si>
  <si>
    <t>14.07.2021 08:16:00</t>
  </si>
  <si>
    <t>14.07.2021 11:56:23</t>
  </si>
  <si>
    <t>K-907 35-04-K00907_912526487_912526487</t>
  </si>
  <si>
    <t>14.07.2021 12:19:40</t>
  </si>
  <si>
    <t>14.07.2021 13:34:27</t>
  </si>
  <si>
    <t>KESİKKÖY TR-1 35-28-M00335_D_56359134_56359134</t>
  </si>
  <si>
    <t>14.07.2021 21:32:01</t>
  </si>
  <si>
    <t>14.07.2021 23:31:37</t>
  </si>
  <si>
    <t>ÇIRPI MEKTEP MAH. TR 35-20-M00005_35-20-M00005_66530864</t>
  </si>
  <si>
    <t>14.07.2021 14:51:00</t>
  </si>
  <si>
    <t>14.07.2021 17:17:30</t>
  </si>
  <si>
    <t>14.07.2021 09:18:55</t>
  </si>
  <si>
    <t>HATIPLAR TR-1 45-80-M00164_45-80-M00164_73432793</t>
  </si>
  <si>
    <t>14.07.2021 10:16:29</t>
  </si>
  <si>
    <t>14.07.2021 13:35:16</t>
  </si>
  <si>
    <t>14.07.2021 18:29:26</t>
  </si>
  <si>
    <t>14.07.2021 19:53:20</t>
  </si>
  <si>
    <t>YILMAZ DM 45-80-M02976_TR-20 M03_78582776</t>
  </si>
  <si>
    <t>14.07.2021 05:57:28</t>
  </si>
  <si>
    <t>14.07.2021 06:56:08</t>
  </si>
  <si>
    <t>ERGENEKON TR-3 45-83-L00140_955151307_955151307</t>
  </si>
  <si>
    <t>14.07.2021 14:14:36</t>
  </si>
  <si>
    <t>14.07.2021 18:57:34</t>
  </si>
  <si>
    <t>SARIKAYA MERKEZ TR-1 35-32-L00063_C_56389722_56389722</t>
  </si>
  <si>
    <t>14.07.2021 06:58:03</t>
  </si>
  <si>
    <t>14.07.2021 09:00:06</t>
  </si>
  <si>
    <t>ÇİNİLİKÖY TR-3 35-27-L00332_DIREK TIPI TRAFO HUCRESI H01_2100828</t>
  </si>
  <si>
    <t>14.07.2021 09:54:08</t>
  </si>
  <si>
    <t>14.07.2021 14:40:58</t>
  </si>
  <si>
    <t>KAVAKLIDERE TR-18 45-73-M01017_945658319_945658319</t>
  </si>
  <si>
    <t>14.07.2021 20:33:29</t>
  </si>
  <si>
    <t>14.07.2021 21:48:44</t>
  </si>
  <si>
    <t>14.07.2021 08:46:28</t>
  </si>
  <si>
    <t>14.07.2021 09:11:41</t>
  </si>
  <si>
    <t>14.07.2021 22:48:13</t>
  </si>
  <si>
    <t>14.07.2021 23:12:49</t>
  </si>
  <si>
    <t>KARABURUN TR-3 35-21-L00007_953361560_953361560</t>
  </si>
  <si>
    <t>14.07.2021 10:37:33</t>
  </si>
  <si>
    <t>14.07.2021 14:05:31</t>
  </si>
  <si>
    <t>UZUNKÖY TR-1 35-31-L00144_47827250_56405491_56405491</t>
  </si>
  <si>
    <t>14.07.2021 10:42:23</t>
  </si>
  <si>
    <t>14.07.2021 21:45:25</t>
  </si>
  <si>
    <t>M-1288 35-02-M01288_910025034_910025034</t>
  </si>
  <si>
    <t>14.07.2021 14:34:20</t>
  </si>
  <si>
    <t>14.07.2021 17:17:29</t>
  </si>
  <si>
    <t>DM-14/3A 45-71-M02249_964910545_964910545</t>
  </si>
  <si>
    <t>14.07.2021 14:18:38</t>
  </si>
  <si>
    <t>14.07.2021 20:10:17</t>
  </si>
  <si>
    <t>14.07.2021 18:15:21</t>
  </si>
  <si>
    <t>14.07.2021 21:14:31</t>
  </si>
  <si>
    <t>HACIHALİLLER TR-5 45-71-M01782_A_56388469_56388469</t>
  </si>
  <si>
    <t>14.07.2021 11:51:22</t>
  </si>
  <si>
    <t>14.07.2021 20:19:41</t>
  </si>
  <si>
    <t>L-499 35-18-L00499_9108763_56371588_56371588</t>
  </si>
  <si>
    <t>14.07.2021 08:45:08</t>
  </si>
  <si>
    <t>14.07.2021 15:54:42</t>
  </si>
  <si>
    <t>TR-1/14-D 45-72-M00101_956519047_956519047</t>
  </si>
  <si>
    <t>14.07.2021 19:42:51</t>
  </si>
  <si>
    <t>14.07.2021 21:50:18</t>
  </si>
  <si>
    <t>KARA KIZLAR TR-2 35-26-M00510_11135890_56358127_56358127</t>
  </si>
  <si>
    <t>14.07.2021 21:07:43</t>
  </si>
  <si>
    <t>14.07.2021 23:00:39</t>
  </si>
  <si>
    <t>YAHŞELLİ KÖK 35-28-M00293_HatBaşıAyırıcı_53133883 M01_53133883</t>
  </si>
  <si>
    <t>14.07.2021 07:01:00</t>
  </si>
  <si>
    <t>14.07.2021 09:22:55</t>
  </si>
  <si>
    <t>ALİ EŞEN SULAMA GRB. 35-20-L00183_7329534_56377475_56377475</t>
  </si>
  <si>
    <t>14.07.2021 11:17:27</t>
  </si>
  <si>
    <t>14.07.2021 12:33:05</t>
  </si>
  <si>
    <t>K-2530 35-02-K02530_A_56372717_56372717</t>
  </si>
  <si>
    <t>14.07.2021 09:00:48</t>
  </si>
  <si>
    <t>14.07.2021 16:49:22</t>
  </si>
  <si>
    <t>ÖREN TR-5 35-27-L00221_A_56382442_56382442</t>
  </si>
  <si>
    <t>14.07.2021 14:38:00</t>
  </si>
  <si>
    <t>14.07.2021 19:28:19</t>
  </si>
  <si>
    <t>14.07.2021 10:34:58</t>
  </si>
  <si>
    <t>14.07.2021 11:44:45</t>
  </si>
  <si>
    <t>OSMANİYE TR-1 45-73-M00503_945684843_945684843</t>
  </si>
  <si>
    <t>14.07.2021 12:57:44</t>
  </si>
  <si>
    <t>14.07.2021 15:54:21</t>
  </si>
  <si>
    <t>EĞERCİ TR-3 35-26-L00207_6186857_56358659_56358659</t>
  </si>
  <si>
    <t>14.07.2021 06:31:47</t>
  </si>
  <si>
    <t>14.07.2021 07:17:36</t>
  </si>
  <si>
    <t>BALIKLI KAYADİBİ TR-1 45-75-M00220_B_56388836_56388836</t>
  </si>
  <si>
    <t>14.07.2021 20:50:51</t>
  </si>
  <si>
    <t>14.07.2021 22:52:29</t>
  </si>
  <si>
    <t>14.07.2021 23:27:51</t>
  </si>
  <si>
    <t>15.07.2021 01:49:42</t>
  </si>
  <si>
    <t>TR-35/A 45-78-L00715_953266812_953266812</t>
  </si>
  <si>
    <t>14.07.2021 14:13:15</t>
  </si>
  <si>
    <t>14.07.2021 16:02:15</t>
  </si>
  <si>
    <t>OLGUNLAR TR-2 35-31-L00220_47890963_56390995_56390995</t>
  </si>
  <si>
    <t>14.07.2021 17:58:29</t>
  </si>
  <si>
    <t>14.07.2021 23:56:11</t>
  </si>
  <si>
    <t>14.07.2021 02:52:11</t>
  </si>
  <si>
    <t>14.07.2021 04:18:06</t>
  </si>
  <si>
    <t>YAYAKENT DM 35-24-M00209_BALABAN M05_72093570</t>
  </si>
  <si>
    <t>14.07.2021 15:16:22</t>
  </si>
  <si>
    <t>14.07.2021 16:54:42</t>
  </si>
  <si>
    <t>14.07.2021 16:32:06</t>
  </si>
  <si>
    <t>14.07.2021 19:27:36</t>
  </si>
  <si>
    <t>KAVAKLIDERE TR-17 45-73-M00146_945658581_945658581</t>
  </si>
  <si>
    <t>14.07.2021 16:10:19</t>
  </si>
  <si>
    <t>14.07.2021 18:17:53</t>
  </si>
  <si>
    <t>BÖLCEK-1 TR 35-16-M00022_47439776_56399011_56399011</t>
  </si>
  <si>
    <t>14.07.2021 20:00:53</t>
  </si>
  <si>
    <t>14.07.2021 22:21:50</t>
  </si>
  <si>
    <t>14.07.2021 16:58:21</t>
  </si>
  <si>
    <t>14.07.2021 20:41:00</t>
  </si>
  <si>
    <t>_B_56388502_56388502</t>
  </si>
  <si>
    <t>14.07.2021 08:34:03</t>
  </si>
  <si>
    <t>14.07.2021 14:04:11</t>
  </si>
  <si>
    <t>TAŞTEPE TR-3 35-29-L00400_954998389_954998389</t>
  </si>
  <si>
    <t>14.07.2021 20:48:13</t>
  </si>
  <si>
    <t>14.07.2021 22:21:30</t>
  </si>
  <si>
    <t>ÇIKRIKÇI TR-2 45-83-L00465_955159249_955159249</t>
  </si>
  <si>
    <t>14.07.2021 11:49:17</t>
  </si>
  <si>
    <t>14.07.2021 17:35:43</t>
  </si>
  <si>
    <t>K-1505 35-03-K01505_910403704_910403704</t>
  </si>
  <si>
    <t>14.07.2021 14:57:32</t>
  </si>
  <si>
    <t>14.07.2021 19:38:37</t>
  </si>
  <si>
    <t>14.07.2021 09:04:06</t>
  </si>
  <si>
    <t>14.07.2021 17:42:36</t>
  </si>
  <si>
    <t>14.07.2021 09:28:32</t>
  </si>
  <si>
    <t>14.07.2021 11:41:38</t>
  </si>
  <si>
    <t>14.07.2021 10:54:38</t>
  </si>
  <si>
    <t>14.07.2021 11:36:02</t>
  </si>
  <si>
    <t>14.07.2021 06:26:11</t>
  </si>
  <si>
    <t>14.07.2021 06:26:41</t>
  </si>
  <si>
    <t>KARAARZMAK TARIMSAL SULAMA TR-8 45-83-M00264_45-83-M00264_2353640</t>
  </si>
  <si>
    <t>14.07.2021 09:42:04</t>
  </si>
  <si>
    <t>14.07.2021 11:04:37</t>
  </si>
  <si>
    <t>YENİ ORHANLI M-87 35-14-M00087_956638213_956638213</t>
  </si>
  <si>
    <t>14.07.2021 14:45:21</t>
  </si>
  <si>
    <t>14.07.2021 20:08:20</t>
  </si>
  <si>
    <t>L-100 DÜZCE 35-14-L00100_5767193_56367514_56367514</t>
  </si>
  <si>
    <t>14.07.2021 09:47:18</t>
  </si>
  <si>
    <t>14.07.2021 17:08:59</t>
  </si>
  <si>
    <t>TR-1/40-C 45-72-M00108_956528589_956528589</t>
  </si>
  <si>
    <t>14.07.2021 13:02:16</t>
  </si>
  <si>
    <t>14.07.2021 16:08:34</t>
  </si>
  <si>
    <t>KAVAKLIDERE TR-18 45-73-M01017_945658432_945658432</t>
  </si>
  <si>
    <t>14.07.2021 11:07:49</t>
  </si>
  <si>
    <t>14.07.2021 13:55:02</t>
  </si>
  <si>
    <t>AĞAÇ İŞLERİ TR-9 35-22-M00109_9691698 TR9/A1_5928108</t>
  </si>
  <si>
    <t>14.07.2021 10:55:16</t>
  </si>
  <si>
    <t>14.07.2021 12:16:55</t>
  </si>
  <si>
    <t>HATUNDERE TR-4 35-28-M00468_953394215_953394215</t>
  </si>
  <si>
    <t>14.07.2021 19:59:21</t>
  </si>
  <si>
    <t>15.07.2021 00:08:25</t>
  </si>
  <si>
    <t>KISIK SANAYİ TR-17 35-22-M00117_35-22-M00117_72109597</t>
  </si>
  <si>
    <t>14.07.2021 19:06:09</t>
  </si>
  <si>
    <t>14.07.2021 23:11:04</t>
  </si>
  <si>
    <t>ULUCAK DM-2/1 35-27-M00335_98887262_98887262</t>
  </si>
  <si>
    <t>14.07.2021 16:04:00</t>
  </si>
  <si>
    <t>14.07.2021 20:57:24</t>
  </si>
  <si>
    <t>14.07.2021 21:52:28</t>
  </si>
  <si>
    <t>15.07.2021 01:02:54</t>
  </si>
  <si>
    <t>14.07.2021 20:51:00</t>
  </si>
  <si>
    <t>14.07.2021 22:20:00</t>
  </si>
  <si>
    <t>14.07.2021 07:40:58</t>
  </si>
  <si>
    <t>14.07.2021 09:10:02</t>
  </si>
  <si>
    <t>14.07.2021 15:20:39</t>
  </si>
  <si>
    <t>14.07.2021 12:46:15</t>
  </si>
  <si>
    <t>14.07.2021 15:06:24</t>
  </si>
  <si>
    <t>M-1241 35-01-M01241_K 2K_5872644</t>
  </si>
  <si>
    <t>14.07.2021 12:43:08</t>
  </si>
  <si>
    <t>14.07.2021 14:03:03</t>
  </si>
  <si>
    <t>K-1657 35-02-K01657_F_56382073_56382073</t>
  </si>
  <si>
    <t>14.07.2021 15:05:49</t>
  </si>
  <si>
    <t>14.07.2021 17:46:28</t>
  </si>
  <si>
    <t>DM08/TR01 45-73-M00017_A a2_45157552</t>
  </si>
  <si>
    <t>14.07.2021 10:41:42</t>
  </si>
  <si>
    <t>14.07.2021 12:43:38</t>
  </si>
  <si>
    <t>FOÇA TR-47 35-23-L00047_42133503_56405995_56405995</t>
  </si>
  <si>
    <t>14.07.2021 14:33:00</t>
  </si>
  <si>
    <t>14.07.2021 16:23:06</t>
  </si>
  <si>
    <t>M-2579 35-08-M02579_B B01b_66116779</t>
  </si>
  <si>
    <t>14.07.2021 08:42:19</t>
  </si>
  <si>
    <t>15.07.2021 17:40:33</t>
  </si>
  <si>
    <t>M-1147 GEÇİT 35-09-M01147_M-910 M03_47553535</t>
  </si>
  <si>
    <t>14.07.2021 06:32:56</t>
  </si>
  <si>
    <t>14.07.2021 08:32:46</t>
  </si>
  <si>
    <t>KIZILAVLU KÖK 45-78-M00837_DELİBAŞLI GRUBU M02_66247846</t>
  </si>
  <si>
    <t>14.07.2021 16:03:00</t>
  </si>
  <si>
    <t>14.07.2021 17:10:05</t>
  </si>
  <si>
    <t>CABARLAR TR-1 45-75-M00115_B_56398917_56398917</t>
  </si>
  <si>
    <t>14.07.2021 15:47:50</t>
  </si>
  <si>
    <t>14.07.2021 18:50:47</t>
  </si>
  <si>
    <t>TR-1-5/13 35-20-L00060_12276950_56359763_56359763</t>
  </si>
  <si>
    <t>14.07.2021 20:09:12</t>
  </si>
  <si>
    <t>ZEYTİNLİPARK DM (M-400) 35-17-M00400_M-91 M03_66434805</t>
  </si>
  <si>
    <t>14.07.2021 18:52:00</t>
  </si>
  <si>
    <t>14.07.2021 10:25:24</t>
  </si>
  <si>
    <t>14.07.2021 15:10:49</t>
  </si>
  <si>
    <t>14.07.2021 07:48:19</t>
  </si>
  <si>
    <t>14.07.2021 08:34:52</t>
  </si>
  <si>
    <t>14.07.2021 13:48:21</t>
  </si>
  <si>
    <t>14.07.2021 14:26:00</t>
  </si>
  <si>
    <t>ŞAŞAL TR-1 35-22-M00283_955254350_955254350</t>
  </si>
  <si>
    <t>14.07.2021 16:58:30</t>
  </si>
  <si>
    <t>14.07.2021 18:18:36</t>
  </si>
  <si>
    <t>ÇAMBEL KÖK 35-27-M00619_YENMİŞ-2 M04_72166068</t>
  </si>
  <si>
    <t>14.07.2021 13:18:41</t>
  </si>
  <si>
    <t>14.07.2021 14:14:48</t>
  </si>
  <si>
    <t>TR-1/72 45-72-M00072_D_56390419_56390419</t>
  </si>
  <si>
    <t>14.07.2021 09:12:00</t>
  </si>
  <si>
    <t>14.07.2021 13:56:11</t>
  </si>
  <si>
    <t>TOSUNLAR MERKEZ TR-1 35-32-L00038_A_65513627_65513627</t>
  </si>
  <si>
    <t>14.07.2021 09:28:33</t>
  </si>
  <si>
    <t>14.07.2021 10:59:05</t>
  </si>
  <si>
    <t>14.07.2021 10:24:57</t>
  </si>
  <si>
    <t>14.07.2021 11:06:00</t>
  </si>
  <si>
    <t>HACIHALİLLER TR-1 KÖK 45-71-M00066_TARIMSAL SULAMA M03_72238431</t>
  </si>
  <si>
    <t>14.07.2021 01:14:02</t>
  </si>
  <si>
    <t>14.07.2021 01:52:32</t>
  </si>
  <si>
    <t>TR-292 (İM-1/TR-2) 35-19-L00292_DAĞITIM TRAFOSU L05_49933103</t>
  </si>
  <si>
    <t>14.07.2021 10:02:02</t>
  </si>
  <si>
    <t>14.07.2021 10:17:52</t>
  </si>
  <si>
    <t>KINIK TR-1 45-81-M00139_A_56384178_56384178</t>
  </si>
  <si>
    <t>14.07.2021 11:52:13</t>
  </si>
  <si>
    <t>14.07.2021 13:35:01</t>
  </si>
  <si>
    <t>ARMAS KÖK 35-26-M00986_ M02_2039219</t>
  </si>
  <si>
    <t>14.07.2021 16:55:16</t>
  </si>
  <si>
    <t>BELENYAKA TR-4 45-73-M00701_B_56386318_56386318</t>
  </si>
  <si>
    <t>14.07.2021 08:23:22</t>
  </si>
  <si>
    <t>14.07.2021 10:15:54</t>
  </si>
  <si>
    <t>14.07.2021 22:52:00</t>
  </si>
  <si>
    <t>15.07.2021 04:28:33</t>
  </si>
  <si>
    <t>KARAMAN OKUL YANI TR-2 35-31-L00052_47863737_56394009_56394009</t>
  </si>
  <si>
    <t>14.07.2021 11:19:44</t>
  </si>
  <si>
    <t>14.07.2021 14:04:25</t>
  </si>
  <si>
    <t>14.07.2021 14:21:09</t>
  </si>
  <si>
    <t>OVAKENT TR-7 35-15-L00583_35-15-L00583_2366043</t>
  </si>
  <si>
    <t>14.07.2021 16:52:43</t>
  </si>
  <si>
    <t>14.07.2021 19:52:10</t>
  </si>
  <si>
    <t>14.07.2021 08:44:09</t>
  </si>
  <si>
    <t>14.07.2021 14:44:02</t>
  </si>
  <si>
    <t>14.07.2021 12:50:55</t>
  </si>
  <si>
    <t>14.07.2021 14:27:52</t>
  </si>
  <si>
    <t>ÇUKURALTI M-38 35-25-M00079_955285506_955285506</t>
  </si>
  <si>
    <t>14.07.2021 19:59:31</t>
  </si>
  <si>
    <t>14.07.2021 22:53:24</t>
  </si>
  <si>
    <t>KARABURÇ KÖK 35-31-L00253_KİRAZ İM L01_72234057</t>
  </si>
  <si>
    <t>14.07.2021 20:40:51</t>
  </si>
  <si>
    <t>14.07.2021 20:41:24</t>
  </si>
  <si>
    <t>TR-35 35-30-L00035_955318181_955318181</t>
  </si>
  <si>
    <t>14.07.2021 14:15:41</t>
  </si>
  <si>
    <t>14.07.2021 15:29:25</t>
  </si>
  <si>
    <t>EMİRLİ TR-3 35-15-L00859_35-15-L00859_65832108</t>
  </si>
  <si>
    <t>14.07.2021 18:22:00</t>
  </si>
  <si>
    <t>14.07.2021 20:41:55</t>
  </si>
  <si>
    <t>TR-4 (M-704) 35-30-M00704_B B02_66174257</t>
  </si>
  <si>
    <t>14.07.2021 14:38:37</t>
  </si>
  <si>
    <t>14.07.2021 16:10:50</t>
  </si>
  <si>
    <t>14.07.2021 17:36:00</t>
  </si>
  <si>
    <t>14.07.2021 18:56:28</t>
  </si>
  <si>
    <t>TR-90 35-17-M00090__60983269_60983269</t>
  </si>
  <si>
    <t>14.07.2021 11:15:17</t>
  </si>
  <si>
    <t>14.07.2021 13:53:01</t>
  </si>
  <si>
    <t>ÇUKURALTI M-52 35-25-M00087__72455166_72455166</t>
  </si>
  <si>
    <t>14.07.2021 16:13:20</t>
  </si>
  <si>
    <t>14.07.2021 17:35:47</t>
  </si>
  <si>
    <t>DM-14/16 45-71-M00397_953182439_953182439</t>
  </si>
  <si>
    <t>14.07.2021 12:20:44</t>
  </si>
  <si>
    <t>14.07.2021 13:34:33</t>
  </si>
  <si>
    <t>14.07.2021 19:16:33</t>
  </si>
  <si>
    <t>14.07.2021 22:23:39</t>
  </si>
  <si>
    <t>K-289 35-04-K00289_915931885_915931885</t>
  </si>
  <si>
    <t>14.07.2021 05:37:17</t>
  </si>
  <si>
    <t>14.07.2021 08:01:27</t>
  </si>
  <si>
    <t>DM-22/06 (YELKEN KONUTLARI) 45-71-M00649_953190343_953190343</t>
  </si>
  <si>
    <t>14.07.2021 15:45:00</t>
  </si>
  <si>
    <t>14.07.2021 19:37:58</t>
  </si>
  <si>
    <t>ÜRKMEZ M-13 35-25-M00153_DAĞITIM TRAFO ÜRKMEZ M-13 M03_72074308</t>
  </si>
  <si>
    <t>14.07.2021 18:47:00</t>
  </si>
  <si>
    <t>14.07.2021 18:50:00</t>
  </si>
  <si>
    <t>DM-13/05 45-71-M00340_B_56397538_56397538</t>
  </si>
  <si>
    <t>14.07.2021 10:53:12</t>
  </si>
  <si>
    <t>14.07.2021 11:04:16</t>
  </si>
  <si>
    <t>MIDIKLI KÖK 45-81-M00043_KINIK M03_2328723</t>
  </si>
  <si>
    <t>14.07.2021 07:06:18</t>
  </si>
  <si>
    <t>14.07.2021 07:39:53</t>
  </si>
  <si>
    <t>TATAR DM 35-19-M00256_ALAÇATI-2 GİRİŞ M02_2058323</t>
  </si>
  <si>
    <t>14.07.2021 18:14:47</t>
  </si>
  <si>
    <t>14.07.2021 20:52:32</t>
  </si>
  <si>
    <t>TR-1 35-31-L00001_35-31-L00001_72244685</t>
  </si>
  <si>
    <t>14.07.2021 10:33:51</t>
  </si>
  <si>
    <t>14.07.2021 12:37:25</t>
  </si>
  <si>
    <t>YENİCEKÖY TR3 35-15-L00427_915124776_915124776</t>
  </si>
  <si>
    <t>14.07.2021 11:46:18</t>
  </si>
  <si>
    <t>14.07.2021 17:23:31</t>
  </si>
  <si>
    <t>K-1357 35-07-K01357_K-910 K01_2076846</t>
  </si>
  <si>
    <t>14.07.2021 09:39:28</t>
  </si>
  <si>
    <t>14.07.2021 18:20:50</t>
  </si>
  <si>
    <t>K-2844 35-01-K02844_913912334_913912334</t>
  </si>
  <si>
    <t>14.07.2021 22:05:37</t>
  </si>
  <si>
    <t>14.07.2021 23:54:55</t>
  </si>
  <si>
    <t>14.07.2021 21:02:39</t>
  </si>
  <si>
    <t>14.07.2021 23:17:53</t>
  </si>
  <si>
    <t>M-2909 35-02-M02909_910157077_910157077</t>
  </si>
  <si>
    <t>14.07.2021 12:06:48</t>
  </si>
  <si>
    <t>K-3328 35-01-K03328_A k3328/a2_5904059</t>
  </si>
  <si>
    <t>14.07.2021 23:18:00</t>
  </si>
  <si>
    <t>15.07.2021 01:41:04</t>
  </si>
  <si>
    <t>MORDOĞAN İM 35-21-A00002_İYTE-2 M03_2061844</t>
  </si>
  <si>
    <t>14.07.2021 16:18:00</t>
  </si>
  <si>
    <t>14.07.2021 18:58:06</t>
  </si>
  <si>
    <t>M-2902 (YATIRIM REZERVE) 35-02-M02902_A_56375086_56375086</t>
  </si>
  <si>
    <t>14.07.2021 12:21:52</t>
  </si>
  <si>
    <t>14.07.2021 13:28:10</t>
  </si>
  <si>
    <t>ARAPLI TR-1 35-16-M00747_95000000204_95000000204</t>
  </si>
  <si>
    <t>14.07.2021 16:19:03</t>
  </si>
  <si>
    <t>14.07.2021 20:22:32</t>
  </si>
  <si>
    <t>TURAN KÖYÜ TR-1 35-20-L00070_A_56405768_56405768</t>
  </si>
  <si>
    <t>14.07.2021 08:23:25</t>
  </si>
  <si>
    <t>14.07.2021 09:43:31</t>
  </si>
  <si>
    <t>14.07.2021 10:13:09</t>
  </si>
  <si>
    <t>14.07.2021 12:42:20</t>
  </si>
  <si>
    <t>ŞİRİNYER TR-1 45-78-L00284_953285304_953285304</t>
  </si>
  <si>
    <t>14.07.2021 18:47:49</t>
  </si>
  <si>
    <t>14.07.2021 23:16:50</t>
  </si>
  <si>
    <t>KIZILCAAVLU KÖK 35-29-L00056_KIZILCAAVLU ENH L05_72209689</t>
  </si>
  <si>
    <t>14.07.2021 09:57:12</t>
  </si>
  <si>
    <t>14.07.2021 10:16:38</t>
  </si>
  <si>
    <t>KARAKUYU TR-4 35-22-M00292_B_56353816_56353816</t>
  </si>
  <si>
    <t>14.07.2021 02:34:51</t>
  </si>
  <si>
    <t>14.07.2021 07:59:23</t>
  </si>
  <si>
    <t>EMİNBEY HASAN HOCA TR-1 45-78-M00856_49187504_56405791_56405791</t>
  </si>
  <si>
    <t>14.07.2021 18:30:24</t>
  </si>
  <si>
    <t>14.07.2021 22:11:58</t>
  </si>
  <si>
    <t>M-2911(YATIRIM REZERVE) 35-01-M02911_A_56394860_56394860</t>
  </si>
  <si>
    <t>14.07.2021 10:56:52</t>
  </si>
  <si>
    <t>14.07.2021 17:19:54</t>
  </si>
  <si>
    <t>ÇAMBEL KÖK 35-27-M00619_İZ-SU TERFİ İSTASYONU M05_72166021</t>
  </si>
  <si>
    <t>14.07.2021 14:52:10</t>
  </si>
  <si>
    <t>14.07.2021 17:40:42</t>
  </si>
  <si>
    <t>KAYMAKÇI İM 35-15-A00004_TR-B M03_2333302</t>
  </si>
  <si>
    <t>14.07.2021 20:08:00</t>
  </si>
  <si>
    <t>14.07.2021 20:30:00</t>
  </si>
  <si>
    <t>OLGUNLAR TR-3 35-31-L00215_35-31-L00215_2361886</t>
  </si>
  <si>
    <t>14.07.2021 20:43:04</t>
  </si>
  <si>
    <t>14.07.2021 23:01:21</t>
  </si>
  <si>
    <t>14.07.2021 14:25:14</t>
  </si>
  <si>
    <t>14.07.2021 15:55:11</t>
  </si>
  <si>
    <t>14.07.2021 05:55:00</t>
  </si>
  <si>
    <t>14.07.2021 07:49:36</t>
  </si>
  <si>
    <t>KULAKSIZLAR KÖK 45-72-L00839_AKSELENDİ İM GİRİŞ L01_66574835</t>
  </si>
  <si>
    <t>14.07.2021 06:24:28</t>
  </si>
  <si>
    <t>14.07.2021 06:24:58</t>
  </si>
  <si>
    <t>L-239 BAYKAL 35-18-L00239_35-18-L00239_2358369</t>
  </si>
  <si>
    <t>14.07.2021 12:55:19</t>
  </si>
  <si>
    <t>14.07.2021 21:55:21</t>
  </si>
  <si>
    <t>14.07.2021 18:43:00</t>
  </si>
  <si>
    <t>14.07.2021 19:54:00</t>
  </si>
  <si>
    <t>14.07.2021 09:23:55</t>
  </si>
  <si>
    <t>14.07.2021 11:41:55</t>
  </si>
  <si>
    <t>ALABAŞ TR-10 35-15-L00129_950405319_950405319</t>
  </si>
  <si>
    <t>14.07.2021 22:24:49</t>
  </si>
  <si>
    <t>15.07.2021 02:44:57</t>
  </si>
  <si>
    <t>14.07.2021 00:04:35</t>
  </si>
  <si>
    <t>14.07.2021 01:20:08</t>
  </si>
  <si>
    <t>14.07.2021 15:35:32</t>
  </si>
  <si>
    <t>14.07.2021 16:34:46</t>
  </si>
  <si>
    <t>14.07.2021 14:46:00</t>
  </si>
  <si>
    <t>14.07.2021 16:09:17</t>
  </si>
  <si>
    <t>14.07.2021 19:41:06</t>
  </si>
  <si>
    <t>14.07.2021 20:29:07</t>
  </si>
  <si>
    <t>14.07.2021 23:32:19</t>
  </si>
  <si>
    <t>15.07.2021 00:57:44</t>
  </si>
  <si>
    <t>TR-69 35-16-L00069_47588591_56353630_56353630</t>
  </si>
  <si>
    <t>14.07.2021 18:53:50</t>
  </si>
  <si>
    <t>14.07.2021 21:11:24</t>
  </si>
  <si>
    <t>14.07.2021 09:31:00</t>
  </si>
  <si>
    <t>14.07.2021 17:01:00</t>
  </si>
  <si>
    <t>YOLÜSTÜ TR-3 35-15-L00917_A_56361759_56361759</t>
  </si>
  <si>
    <t>14.07.2021 15:14:17</t>
  </si>
  <si>
    <t>14.07.2021 15:55:18</t>
  </si>
  <si>
    <t>İLHAMİ HASHACER SULAMA TR 45-71-M01002_44420285_56384126_56384126</t>
  </si>
  <si>
    <t>14.07.2021 07:25:58</t>
  </si>
  <si>
    <t>14.07.2021 09:51:12</t>
  </si>
  <si>
    <t>14.07.2021 16:33:00</t>
  </si>
  <si>
    <t>14.07.2021 16:52:00</t>
  </si>
  <si>
    <t>DM-7/21 35-28-M00966_F F2b_5764361</t>
  </si>
  <si>
    <t>14.07.2021 16:57:59</t>
  </si>
  <si>
    <t>14.07.2021 19:17:33</t>
  </si>
  <si>
    <t>EMİRALEM TR-2 35-28-M00228_B_60982185_60982185</t>
  </si>
  <si>
    <t>14.07.2021 20:09:22</t>
  </si>
  <si>
    <t>14.07.2021 21:43:42</t>
  </si>
  <si>
    <t>SEYDİKÖY İM 35-08-A00002_KÜLTÜR M27_50154871</t>
  </si>
  <si>
    <t>14.07.2021 13:50:41</t>
  </si>
  <si>
    <t>14.07.2021 18:06:00</t>
  </si>
  <si>
    <t>14.07.2021 20:08:04</t>
  </si>
  <si>
    <t>14.07.2021 20:34:17</t>
  </si>
  <si>
    <t>YASEMİN DM 35-19-M00002_KUŞÇULAR DM-2 M02_2333721</t>
  </si>
  <si>
    <t>14.07.2021 17:21:21</t>
  </si>
  <si>
    <t>URGANLI YENİKÖY TR-3 45-83-L00444_45-83-L00444_2355051</t>
  </si>
  <si>
    <t>14.07.2021 08:33:58</t>
  </si>
  <si>
    <t>14.07.2021 17:09:46</t>
  </si>
  <si>
    <t>14.07.2021 07:20:22</t>
  </si>
  <si>
    <t>14.07.2021 07:58:19</t>
  </si>
  <si>
    <t>M-907 35-03-M00907_DIREK TIPI TRAFO HUCRESI H01_2070529</t>
  </si>
  <si>
    <t>14.07.2021 21:27:51</t>
  </si>
  <si>
    <t>15.07.2021 01:30:07</t>
  </si>
  <si>
    <t>M-195 35-02-M00195_D_56360431_56360431</t>
  </si>
  <si>
    <t>14.07.2021 12:19:34</t>
  </si>
  <si>
    <t>14.07.2021 15:37:10</t>
  </si>
  <si>
    <t>M-236 35-02-M00236_910183141_910183141</t>
  </si>
  <si>
    <t>14.07.2021 09:11:36</t>
  </si>
  <si>
    <t>14.07.2021 11:05:07</t>
  </si>
  <si>
    <t>L-353 İŞTUR 35-18-L00353_12483134_56373444_56373444</t>
  </si>
  <si>
    <t>14.07.2021 11:25:44</t>
  </si>
  <si>
    <t>14.07.2021 21:37:10</t>
  </si>
  <si>
    <t>TATAR DM 35-19-M00256_ALAÇATI-1 ÇIKIŞ M12_2319183</t>
  </si>
  <si>
    <t>14.07.2021 09:02:22</t>
  </si>
  <si>
    <t>14.07.2021 18:58:02</t>
  </si>
  <si>
    <t>KEMALİYE TR-10 45-73-M00156_915773278_915773278</t>
  </si>
  <si>
    <t>14.07.2021 11:18:14</t>
  </si>
  <si>
    <t>14.07.2021 14:37:03</t>
  </si>
  <si>
    <t>AKKEÇİLİ KÖK 45-73-M00239_AKKEÇİLİ M03_72035008</t>
  </si>
  <si>
    <t>14.07.2021 06:27:51</t>
  </si>
  <si>
    <t>14.07.2021 06:28:11</t>
  </si>
  <si>
    <t>14.07.2021 19:23:02</t>
  </si>
  <si>
    <t>14.07.2021 20:54:08</t>
  </si>
  <si>
    <t>TR-11 35-15-M00011_BOYACIOĞLU ZÜCCACİYE ÖZEL M02_72303928</t>
  </si>
  <si>
    <t>14.07.2021 09:57:00</t>
  </si>
  <si>
    <t>14.07.2021 12:27:00</t>
  </si>
  <si>
    <t>M-417 35-02-M00417_A_56382796_56382796</t>
  </si>
  <si>
    <t>14.07.2021 11:02:44</t>
  </si>
  <si>
    <t>14.07.2021 12:55:10</t>
  </si>
  <si>
    <t>DEREBAŞI TR-3 35-29-L00261_DIREK TIPI TRAFO HUCRESI H01_2101680</t>
  </si>
  <si>
    <t>14.07.2021 17:41:59</t>
  </si>
  <si>
    <t>14.07.2021 19:28:56</t>
  </si>
  <si>
    <t>14.07.2021 19:19:52</t>
  </si>
  <si>
    <t>14.07.2021 21:47:09</t>
  </si>
  <si>
    <t>K-1078 35-02-K01078_912739862_912739862</t>
  </si>
  <si>
    <t>14.07.2021 00:07:21</t>
  </si>
  <si>
    <t>14.07.2021 01:43:23</t>
  </si>
  <si>
    <t>KAYALIOĞLU TR-8 45-72-L00073_45-72-L00073_2352549</t>
  </si>
  <si>
    <t>14.07.2021 18:02:01</t>
  </si>
  <si>
    <t>14.07.2021 20:07:52</t>
  </si>
  <si>
    <t>TR-92 35-16-L00092_953330031_953330031</t>
  </si>
  <si>
    <t>14.07.2021 00:34:40</t>
  </si>
  <si>
    <t>14.07.2021 01:43:17</t>
  </si>
  <si>
    <t>KAYRAKALTI TR-1 45-82-M00353_B_56401936_56401936</t>
  </si>
  <si>
    <t>14.07.2021 23:47:48</t>
  </si>
  <si>
    <t>15.07.2021 00:58:18</t>
  </si>
  <si>
    <t>K-3231 35-02-K03231_913648126_913648126</t>
  </si>
  <si>
    <t>14.07.2021 19:02:00</t>
  </si>
  <si>
    <t>14.07.2021 19:46:22</t>
  </si>
  <si>
    <t>K-4143 35-01-K04143_911619202_911619202</t>
  </si>
  <si>
    <t>14.07.2021 16:36:46</t>
  </si>
  <si>
    <t>14.07.2021 19:28:04</t>
  </si>
  <si>
    <t>TR-19 35-16-L00019_953333563_953333563</t>
  </si>
  <si>
    <t>14.07.2021 10:18:26</t>
  </si>
  <si>
    <t>14.07.2021 12:24:39</t>
  </si>
  <si>
    <t>BOSTANLI GIS TM 35-04-A00001_Bostanlı-5 K05_2055496</t>
  </si>
  <si>
    <t>14.07.2021 13:54:01</t>
  </si>
  <si>
    <t>14.07.2021 14:07:57</t>
  </si>
  <si>
    <t>DEREKÖY KÖK 45-82-M00153_KARANLIKDERE-1 (KARANLIKDERE-3) M02_73815925</t>
  </si>
  <si>
    <t>14.07.2021 08:09:57</t>
  </si>
  <si>
    <t>14.07.2021 17:09:12</t>
  </si>
  <si>
    <t>DM-8/3 45-71-M00538_953183478_953183478</t>
  </si>
  <si>
    <t>14.07.2021 12:36:16</t>
  </si>
  <si>
    <t>14.07.2021 14:44:19</t>
  </si>
  <si>
    <t>14.07.2021 09:58:19</t>
  </si>
  <si>
    <t>14.07.2021 13:39:16</t>
  </si>
  <si>
    <t>M-1062 GÖKDERE TR-2 35-02-M01062_910055952_910055952</t>
  </si>
  <si>
    <t>14.07.2021 08:16:21</t>
  </si>
  <si>
    <t>14.07.2021 09:36:29</t>
  </si>
  <si>
    <t>BÖLCEK MEZARLIK-1 TR 35-16-M00263_DIREK TIPI TRAFO HUCRESI H01_2039690</t>
  </si>
  <si>
    <t>14.07.2021 12:00:30</t>
  </si>
  <si>
    <t>M-362 35-09-M00362_M-1148 M02_47555428</t>
  </si>
  <si>
    <t>14.07.2021 08:35:30</t>
  </si>
  <si>
    <t>14.07.2021 09:11:47</t>
  </si>
  <si>
    <t>NURİYE TR-2 45-80-M00091_956537322_956537322</t>
  </si>
  <si>
    <t>14.07.2021 13:03:58</t>
  </si>
  <si>
    <t>14.07.2021 17:18:45</t>
  </si>
  <si>
    <t>K-1679 35-01-K01679_C C1_66312647</t>
  </si>
  <si>
    <t>14.07.2021 09:50:44</t>
  </si>
  <si>
    <t>14.07.2021 10:42:18</t>
  </si>
  <si>
    <t>M-891 35-02-M00891_M-1701 M04_2302814</t>
  </si>
  <si>
    <t>14.07.2021 14:30:00</t>
  </si>
  <si>
    <t>K-783 35-01-K00783_E E03b_5927229</t>
  </si>
  <si>
    <t>15.07.2021 00:08:10</t>
  </si>
  <si>
    <t>15.07.2021 04:43:12</t>
  </si>
  <si>
    <t>15.07.2021 00:06:08</t>
  </si>
  <si>
    <t>15.07.2021 01:23:39</t>
  </si>
  <si>
    <t>15.07.2021 00:12:57</t>
  </si>
  <si>
    <t>15.07.2021 00:43:08</t>
  </si>
  <si>
    <t>15.07.2021 00:11:00</t>
  </si>
  <si>
    <t>15.07.2021 04:51:53</t>
  </si>
  <si>
    <t>TR-1/40 45-83-M00040_48104060_56388932_56388932</t>
  </si>
  <si>
    <t>15.07.2021 00:20:39</t>
  </si>
  <si>
    <t>15.07.2021 01:59:03</t>
  </si>
  <si>
    <t>15.07.2021 00:56:02</t>
  </si>
  <si>
    <t>15.07.2021 01:44:06</t>
  </si>
  <si>
    <t>M-639 OLDURUK KÖK 35-03-M00639_M-738  ( GÖLET) M02_42868455</t>
  </si>
  <si>
    <t>15.07.2021 00:59:01</t>
  </si>
  <si>
    <t>15.07.2021 01:14:00</t>
  </si>
  <si>
    <t>GÜLBAHÇE İM 35-19-A00006_GÜLBAHÇE L02_72213962</t>
  </si>
  <si>
    <t>15.07.2021 01:14:42</t>
  </si>
  <si>
    <t>15.07.2021 01:20:31</t>
  </si>
  <si>
    <t>BİMEYKO KÖK-10 35-30-M00048_DENİZKÖY M05_2325697</t>
  </si>
  <si>
    <t>15.07.2021 02:45:41</t>
  </si>
  <si>
    <t>15.07.2021 03:56:00</t>
  </si>
  <si>
    <t>ARSLANLAR TM 35-26-A00004_KUTLUTAŞ M29_2307568</t>
  </si>
  <si>
    <t>15.07.2021 03:53:40</t>
  </si>
  <si>
    <t>15.07.2021 04:00:52</t>
  </si>
  <si>
    <t>ALAŞARLI TR-2 35-15-L00194_B_56369696_56369696</t>
  </si>
  <si>
    <t>15.07.2021 04:01:59</t>
  </si>
  <si>
    <t>15.07.2021 06:22:07</t>
  </si>
  <si>
    <t>15.07.2021 04:11:00</t>
  </si>
  <si>
    <t>15.07.2021 05:33:51</t>
  </si>
  <si>
    <t>L-308 35-18-L00308_950456781_950456781</t>
  </si>
  <si>
    <t>15.07.2021 04:43:33</t>
  </si>
  <si>
    <t>15.07.2021 10:48:44</t>
  </si>
  <si>
    <t>15.07.2021 05:26:43</t>
  </si>
  <si>
    <t>15.07.2021 05:32:51</t>
  </si>
  <si>
    <t>15.07.2021 02:54:24</t>
  </si>
  <si>
    <t>15.07.2021 06:40:04</t>
  </si>
  <si>
    <t>L-393 YENİ OKUL 35-18-L00393_35-18-L00393_72110580</t>
  </si>
  <si>
    <t>15.07.2021 05:57:00</t>
  </si>
  <si>
    <t>15.07.2021 07:21:14</t>
  </si>
  <si>
    <t>15.07.2021 06:14:31</t>
  </si>
  <si>
    <t>15.07.2021 06:14:51</t>
  </si>
  <si>
    <t>VELİLER KÖK 35-31-L00116_VELİLER TR-1 L02_2119147</t>
  </si>
  <si>
    <t>15.07.2021 06:43:31</t>
  </si>
  <si>
    <t>15.07.2021 07:08:57</t>
  </si>
  <si>
    <t>KESİKKÖY DM 35-28-M00309_BURUNCUK M08_2323291</t>
  </si>
  <si>
    <t>15.07.2021 07:32:22</t>
  </si>
  <si>
    <t>ESKİ FOÇA İM 35-23-A00001_FOTAŞ-2 M02_2308531</t>
  </si>
  <si>
    <t>15.07.2021 06:49:00</t>
  </si>
  <si>
    <t>15.07.2021 07:36:46</t>
  </si>
  <si>
    <t>15.07.2021 06:54:36</t>
  </si>
  <si>
    <t>15.07.2021 07:23:15</t>
  </si>
  <si>
    <t>HALİLLER KÖK 35-31-L00228_UMURCALI L09_72238623</t>
  </si>
  <si>
    <t>15.07.2021 06:40:13</t>
  </si>
  <si>
    <t>15.07.2021 07:52:47</t>
  </si>
  <si>
    <t>15.07.2021 06:56:27</t>
  </si>
  <si>
    <t>15.07.2021 07:51:22</t>
  </si>
  <si>
    <t>15.07.2021 06:25:45</t>
  </si>
  <si>
    <t>15.07.2021 07:44:01</t>
  </si>
  <si>
    <t>15.07.2021 06:59:22</t>
  </si>
  <si>
    <t>15.07.2021 06:59:41</t>
  </si>
  <si>
    <t>15.07.2021 07:04:41</t>
  </si>
  <si>
    <t>15.07.2021 07:05:21</t>
  </si>
  <si>
    <t>M-1149 35-09-M01149_M-538 M07_47615744</t>
  </si>
  <si>
    <t>15.07.2021 07:00:00</t>
  </si>
  <si>
    <t>15.07.2021 08:50:02</t>
  </si>
  <si>
    <t>K-692 35-04-K00692_912374808_912374808</t>
  </si>
  <si>
    <t>15.07.2021 06:58:06</t>
  </si>
  <si>
    <t>15.07.2021 08:49:00</t>
  </si>
  <si>
    <t>K-49 35-01-K00049_P 1P_5856841</t>
  </si>
  <si>
    <t>15.07.2021 07:06:31</t>
  </si>
  <si>
    <t>15.07.2021 08:52:54</t>
  </si>
  <si>
    <t>L-293 YENİ MECİDİYE 35-18-L00293_11997476 b1_5958787</t>
  </si>
  <si>
    <t>15.07.2021 07:18:00</t>
  </si>
  <si>
    <t>15.07.2021 07:53:28</t>
  </si>
  <si>
    <t>KIRKAĞAÇ TR-11 45-76-M00011_KIRKAĞAÇ DM M04_72217098</t>
  </si>
  <si>
    <t>15.07.2021 07:20:52</t>
  </si>
  <si>
    <t>15.07.2021 07:24:31</t>
  </si>
  <si>
    <t>M-3408(YATIRIM REZERVE) 35-03-M03408_910029281_910029281</t>
  </si>
  <si>
    <t>15.07.2021 07:19:42</t>
  </si>
  <si>
    <t>15.07.2021 08:49:56</t>
  </si>
  <si>
    <t>İSMET ORAY SULAMA GRUBU TR 35-27-M00242_DIREK TIPI TRAFO HUCRESI H01_2052873</t>
  </si>
  <si>
    <t>15.07.2021 07:28:28</t>
  </si>
  <si>
    <t>15.07.2021 09:07:56</t>
  </si>
  <si>
    <t>15.07.2021 07:40:16</t>
  </si>
  <si>
    <t>15.07.2021 09:11:00</t>
  </si>
  <si>
    <t>15.07.2021 07:54:22</t>
  </si>
  <si>
    <t>15.07.2021 08:21:22</t>
  </si>
  <si>
    <t>ÇERİPAŞA TR-1 45-81-M00186_A_56384468_56384468</t>
  </si>
  <si>
    <t>15.07.2021 07:54:02</t>
  </si>
  <si>
    <t>15.07.2021 09:33:35</t>
  </si>
  <si>
    <t>15.07.2021 07:44:14</t>
  </si>
  <si>
    <t>15.07.2021 09:29:44</t>
  </si>
  <si>
    <t>KAYMAKÇI İM 35-15-A00004_YEŞİLKÖY L05_2315163</t>
  </si>
  <si>
    <t>15.07.2021 07:36:41</t>
  </si>
  <si>
    <t>15.07.2021 08:21:30</t>
  </si>
  <si>
    <t>KÜÇÜK SANAYİ SİTESİ TR-1 45-83-L00142_45-83-L00142_72154761</t>
  </si>
  <si>
    <t>15.07.2021 07:41:35</t>
  </si>
  <si>
    <t>15.07.2021 08:59:06</t>
  </si>
  <si>
    <t>15.07.2021 08:01:52</t>
  </si>
  <si>
    <t>15.07.2021 08:05:00</t>
  </si>
  <si>
    <t>BOZKÖY TARIMSAL SULAMA TR-1 35-16-M00225_47524892_56397459_56397459</t>
  </si>
  <si>
    <t>15.07.2021 07:48:56</t>
  </si>
  <si>
    <t>15.07.2021 09:34:24</t>
  </si>
  <si>
    <t>K-891 35-02-K00891_98915939_98915939</t>
  </si>
  <si>
    <t>15.07.2021 07:47:33</t>
  </si>
  <si>
    <t>15.07.2021 10:20:08</t>
  </si>
  <si>
    <t>L-190 35-18-L00190_950443390_950443390</t>
  </si>
  <si>
    <t>15.07.2021 07:58:19</t>
  </si>
  <si>
    <t>15.07.2021 09:36:05</t>
  </si>
  <si>
    <t>15.07.2021 08:16:00</t>
  </si>
  <si>
    <t>15.07.2021 14:16:33</t>
  </si>
  <si>
    <t>PANAZTEPE DM 35-28-M00732_HatBaşıAyırıcı_53133652 M07_53133652</t>
  </si>
  <si>
    <t>15.07.2021 07:56:14</t>
  </si>
  <si>
    <t>15.07.2021 10:11:59</t>
  </si>
  <si>
    <t>VEZİROĞLU TR-2 45-71-M02020_45-71-M02020_47774158</t>
  </si>
  <si>
    <t>15.07.2021 08:20:00</t>
  </si>
  <si>
    <t>15.07.2021 11:20:50</t>
  </si>
  <si>
    <t>YILMAZ İM 45-78-A00003_ÇAMURHAMAMI L09_2331484</t>
  </si>
  <si>
    <t>15.07.2021 08:20:52</t>
  </si>
  <si>
    <t>15.07.2021 09:03:14</t>
  </si>
  <si>
    <t>KUMKUYUCAK KÖK 45-80-M00093_KUMKUYUCAK ŞEHİR M05_72193197</t>
  </si>
  <si>
    <t>15.07.2021 08:23:32</t>
  </si>
  <si>
    <t>15.07.2021 09:23:14</t>
  </si>
  <si>
    <t>BAHADIRLAR TR-1 45-79-M00126_B_56401276_56401276</t>
  </si>
  <si>
    <t>15.07.2021 08:34:25</t>
  </si>
  <si>
    <t>15.07.2021 09:41:28</t>
  </si>
  <si>
    <t>K-765 35-01-K00765_912180206_912180206</t>
  </si>
  <si>
    <t>15.07.2021 08:37:35</t>
  </si>
  <si>
    <t>15.07.2021 09:58:28</t>
  </si>
  <si>
    <t>KARAAĞAÇ TR-1 45-75-M00228_945619754_945619754</t>
  </si>
  <si>
    <t>15.07.2021 08:24:27</t>
  </si>
  <si>
    <t>15.07.2021 09:49:41</t>
  </si>
  <si>
    <t>MESCİTLİ DM 35-15-L00904_TURŞU L03_72321002</t>
  </si>
  <si>
    <t>15.07.2021 08:47:18</t>
  </si>
  <si>
    <t>15.07.2021 12:07:17</t>
  </si>
  <si>
    <t>15.07.2021 08:58:29</t>
  </si>
  <si>
    <t>15.07.2021 09:05:36</t>
  </si>
  <si>
    <t>TR-2/11-A 45-83-L00156_955149082_955149082</t>
  </si>
  <si>
    <t>15.07.2021 08:58:17</t>
  </si>
  <si>
    <t>15.07.2021 11:18:54</t>
  </si>
  <si>
    <t>K-3387 35-07-K03387_B_56381411_56381411</t>
  </si>
  <si>
    <t>15.07.2021 08:57:11</t>
  </si>
  <si>
    <t>15.07.2021 09:47:34</t>
  </si>
  <si>
    <t>OVACIK TR-6 35-31-L00148_DIREK TIPI TRAFO HUCRESI H01_2048222</t>
  </si>
  <si>
    <t>15.07.2021 08:58:35</t>
  </si>
  <si>
    <t>15.07.2021 12:35:53</t>
  </si>
  <si>
    <t>BEĞENLER SUBAŞI TR-2 45-75-M00177_945594910_945594910</t>
  </si>
  <si>
    <t>15.07.2021 09:00:12</t>
  </si>
  <si>
    <t>15.07.2021 23:37:35</t>
  </si>
  <si>
    <t>TR-117 35-16-L00117_47584256_56354860_56354860</t>
  </si>
  <si>
    <t>15.07.2021 08:59:17</t>
  </si>
  <si>
    <t>15.07.2021 11:01:57</t>
  </si>
  <si>
    <t>KARAPINAR İM 45-78-A00002_ERDELEK M02_66243739</t>
  </si>
  <si>
    <t>15.07.2021 09:13:42</t>
  </si>
  <si>
    <t>15.07.2021 09:24:33</t>
  </si>
  <si>
    <t>15.07.2021 09:09:37</t>
  </si>
  <si>
    <t>15.07.2021 09:19:57</t>
  </si>
  <si>
    <t>KIZILCAAVLU T.ÖZÇELİK GRUBU TR-4 35-15-L00186_B_56367909_56367909</t>
  </si>
  <si>
    <t>15.07.2021 09:01:23</t>
  </si>
  <si>
    <t>15.07.2021 12:39:11</t>
  </si>
  <si>
    <t>15.07.2021 09:10:42</t>
  </si>
  <si>
    <t>15.07.2021 09:11:12</t>
  </si>
  <si>
    <t>AŞAĞIÇOBANİSA KÖK 45-71-M00096_KARAOĞLANLI M07_2076280</t>
  </si>
  <si>
    <t>15.07.2021 09:12:52</t>
  </si>
  <si>
    <t>15.07.2021 10:29:00</t>
  </si>
  <si>
    <t>15.07.2021 09:08:27</t>
  </si>
  <si>
    <t>15.07.2021 11:39:21</t>
  </si>
  <si>
    <t>15.07.2021 09:13:22</t>
  </si>
  <si>
    <t>15.07.2021 10:49:26</t>
  </si>
  <si>
    <t>K-714 35-04-K00714_99180466_99180466</t>
  </si>
  <si>
    <t>15.07.2021 08:47:58</t>
  </si>
  <si>
    <t>15.07.2021 10:46:52</t>
  </si>
  <si>
    <t>ASARLIK TR-17 35-28-M00173_953396717_953396717</t>
  </si>
  <si>
    <t>15.07.2021 09:11:58</t>
  </si>
  <si>
    <t>15.07.2021 13:30:17</t>
  </si>
  <si>
    <t>15.07.2021 08:46:56</t>
  </si>
  <si>
    <t>15.07.2021 11:10:54</t>
  </si>
  <si>
    <t>15.07.2021 09:04:32</t>
  </si>
  <si>
    <t>15.07.2021 10:06:00</t>
  </si>
  <si>
    <t>15.07.2021 09:22:52</t>
  </si>
  <si>
    <t>15.07.2021 10:03:27</t>
  </si>
  <si>
    <t>DM08/TR02 45-73-M00003_945669205_945669205</t>
  </si>
  <si>
    <t>15.07.2021 09:22:59</t>
  </si>
  <si>
    <t>15.07.2021 11:43:29</t>
  </si>
  <si>
    <t>15.07.2021 09:33:27</t>
  </si>
  <si>
    <t>15.07.2021 09:53:54</t>
  </si>
  <si>
    <t>DUTLUCA TR-1 45-75-M00282_B_56404017_56404017</t>
  </si>
  <si>
    <t>15.07.2021 09:32:28</t>
  </si>
  <si>
    <t>15.07.2021 12:19:26</t>
  </si>
  <si>
    <t>15.07.2021 09:34:59</t>
  </si>
  <si>
    <t>15.07.2021 10:14:25</t>
  </si>
  <si>
    <t>M-2377 35-03-M02377_35-03-M02377_48054602</t>
  </si>
  <si>
    <t>15.07.2021 09:41:25</t>
  </si>
  <si>
    <t>15.07.2021 11:33:54</t>
  </si>
  <si>
    <t>ÇAVLU TR-1 KÖK 45-78-L00624_45-78-L00624_2367589</t>
  </si>
  <si>
    <t>15.07.2021 09:41:46</t>
  </si>
  <si>
    <t>15.07.2021 10:12:41</t>
  </si>
  <si>
    <t>GÖLCÜK TR-3 35-15-L00318_950357337_950357337</t>
  </si>
  <si>
    <t>15.07.2021 09:20:48</t>
  </si>
  <si>
    <t>15.07.2021 18:09:32</t>
  </si>
  <si>
    <t>15.07.2021 09:45:49</t>
  </si>
  <si>
    <t>15.07.2021 10:18:02</t>
  </si>
  <si>
    <t>ÇUKURALTI M-21 35-25-M00069__72374059_72374059</t>
  </si>
  <si>
    <t>15.07.2021 09:34:55</t>
  </si>
  <si>
    <t>15.07.2021 13:25:38</t>
  </si>
  <si>
    <t>ÜÇKONAK TR-1 35-15-L00258_D_56361623_56361623</t>
  </si>
  <si>
    <t>15.07.2021 08:28:29</t>
  </si>
  <si>
    <t>15.07.2021 11:20:19</t>
  </si>
  <si>
    <t>DM-14/08 45-71-M00385_DM-14/9Ö M04_66509254</t>
  </si>
  <si>
    <t>15.07.2021 09:53:18</t>
  </si>
  <si>
    <t>15.07.2021 12:11:39</t>
  </si>
  <si>
    <t>ATAKÖY TR-3 35-22-M00192_DIREK TIPI TRAFO HUCRESI H01_2126882</t>
  </si>
  <si>
    <t>15.07.2021 09:40:26</t>
  </si>
  <si>
    <t>15.07.2021 10:33:58</t>
  </si>
  <si>
    <t>15.07.2021 09:52:52</t>
  </si>
  <si>
    <t>15.07.2021 11:29:52</t>
  </si>
  <si>
    <t>K-301 35-01-K00301_911097164_911097164</t>
  </si>
  <si>
    <t>15.07.2021 09:51:18</t>
  </si>
  <si>
    <t>15.07.2021 11:36:54</t>
  </si>
  <si>
    <t>15.07.2021 09:55:57</t>
  </si>
  <si>
    <t>15.07.2021 10:51:17</t>
  </si>
  <si>
    <t>DM-13/21 (HAKİ BABA) 45-71-M00339_953219220_953219220</t>
  </si>
  <si>
    <t>15.07.2021 09:57:37</t>
  </si>
  <si>
    <t>15.07.2021 11:05:14</t>
  </si>
  <si>
    <t>TR-4 35-31-L00004_DIREK TIPI TRAFO HUCRESI H01_2050729</t>
  </si>
  <si>
    <t>15.07.2021 10:02:00</t>
  </si>
  <si>
    <t>15.07.2021 10:51:10</t>
  </si>
  <si>
    <t>M-1103 35-03-M01103_B_56362943_56362943</t>
  </si>
  <si>
    <t>15.07.2021 09:58:52</t>
  </si>
  <si>
    <t>15.07.2021 11:16:57</t>
  </si>
  <si>
    <t>15.07.2021 10:07:00</t>
  </si>
  <si>
    <t>15.07.2021 11:53:35</t>
  </si>
  <si>
    <t>15.07.2021 10:08:02</t>
  </si>
  <si>
    <t>15.07.2021 10:08:52</t>
  </si>
  <si>
    <t>KESİKKÖY TR-1 35-28-M00335_A_56359659_56359659</t>
  </si>
  <si>
    <t>15.07.2021 09:24:25</t>
  </si>
  <si>
    <t>15.07.2021 12:05:42</t>
  </si>
  <si>
    <t>ALANDAMLARI TR-2 45-75-M00130_C_56386669_56386669</t>
  </si>
  <si>
    <t>15.07.2021 10:02:10</t>
  </si>
  <si>
    <t>15.07.2021 18:29:17</t>
  </si>
  <si>
    <t>ULUCAK DM-2 35-27-M00331_DONANIMLI YEDEK M02_72170824</t>
  </si>
  <si>
    <t>15.07.2021 10:29:47</t>
  </si>
  <si>
    <t>15.07.2021 10:57:57</t>
  </si>
  <si>
    <t>KAYMAKÇI TR-27 35-15-L00237_35-15-L00237_2364868</t>
  </si>
  <si>
    <t>15.07.2021 10:23:46</t>
  </si>
  <si>
    <t>15.07.2021 14:04:33</t>
  </si>
  <si>
    <t>15.07.2021 10:35:32</t>
  </si>
  <si>
    <t>15.07.2021 11:03:19</t>
  </si>
  <si>
    <t>DM-2/19 35-27-M01091_99010364_99010364</t>
  </si>
  <si>
    <t>15.07.2021 10:23:43</t>
  </si>
  <si>
    <t>15.07.2021 11:49:09</t>
  </si>
  <si>
    <t>CEMİL GÜMÜŞ VE ARK. T-SULAMA GRB. 35-13-L00110_DIREK TIPI TRAFO HUCRESI H01_2042149</t>
  </si>
  <si>
    <t>15.07.2021 10:43:00</t>
  </si>
  <si>
    <t>15.07.2021 11:16:19</t>
  </si>
  <si>
    <t>M-906 35-03-M00906_910849516_910849516</t>
  </si>
  <si>
    <t>15.07.2021 10:46:14</t>
  </si>
  <si>
    <t>15.07.2021 11:35:43</t>
  </si>
  <si>
    <t>15.07.2021 10:48:52</t>
  </si>
  <si>
    <t>15.07.2021 12:53:58</t>
  </si>
  <si>
    <t>BİRGİ TR-12 35-15-L00267_950391089_950391089</t>
  </si>
  <si>
    <t>15.07.2021 10:36:30</t>
  </si>
  <si>
    <t>15.07.2021 12:00:09</t>
  </si>
  <si>
    <t>GÖLCÜK TR-14 35-15-L00326_950394790_950394790</t>
  </si>
  <si>
    <t>15.07.2021 10:41:58</t>
  </si>
  <si>
    <t>15.07.2021 19:16:05</t>
  </si>
  <si>
    <t>DM-14/13-A 45-71-M01922_953177612_953177612</t>
  </si>
  <si>
    <t>15.07.2021 10:54:00</t>
  </si>
  <si>
    <t>16.07.2021 01:32:54</t>
  </si>
  <si>
    <t>MEMİŞ KİRLİ SULAMA GRUBU TR 35-27-M00509_DIREK TIPI TRAFO HUCRESI H01_2051172</t>
  </si>
  <si>
    <t>15.07.2021 10:42:54</t>
  </si>
  <si>
    <t>15.07.2021 13:47:22</t>
  </si>
  <si>
    <t>15.07.2021 10:45:57</t>
  </si>
  <si>
    <t>15.07.2021 17:04:12</t>
  </si>
  <si>
    <t>15.07.2021 11:04:45</t>
  </si>
  <si>
    <t>15.07.2021 11:10:24</t>
  </si>
  <si>
    <t>ALAŞEHİR TR-6 45-73-M00006_45085628_56404004_56404004</t>
  </si>
  <si>
    <t>15.07.2021 10:52:52</t>
  </si>
  <si>
    <t>15.07.2021 12:13:48</t>
  </si>
  <si>
    <t>DM-1/65 45-71-M00011_45-71-M00011_72070618</t>
  </si>
  <si>
    <t>15.07.2021 11:12:56</t>
  </si>
  <si>
    <t>15.07.2021 13:13:46</t>
  </si>
  <si>
    <t>BÜYÜKBELEN TR-5 45-80-M00097_956549976_956549976</t>
  </si>
  <si>
    <t>15.07.2021 11:17:41</t>
  </si>
  <si>
    <t>15.07.2021 12:55:04</t>
  </si>
  <si>
    <t>MURADİYE TR-3/B 45-71-M00206_953175634_953175634</t>
  </si>
  <si>
    <t>15.07.2021 11:20:15</t>
  </si>
  <si>
    <t>15.07.2021 12:41:34</t>
  </si>
  <si>
    <t>15.07.2021 11:23:32</t>
  </si>
  <si>
    <t>15.07.2021 11:24:02</t>
  </si>
  <si>
    <t>K-32 35-01-K00032_C C2_5863974</t>
  </si>
  <si>
    <t>15.07.2021 11:25:31</t>
  </si>
  <si>
    <t>15.07.2021 14:14:45</t>
  </si>
  <si>
    <t>15.07.2021 15:56:20</t>
  </si>
  <si>
    <t>ÇANAKÇI KÖK 45-79-M00194_HatBaşıAyırıcı_53134469 M01_53134469</t>
  </si>
  <si>
    <t>15.07.2021 11:37:22</t>
  </si>
  <si>
    <t>15.07.2021 11:37:42</t>
  </si>
  <si>
    <t>BÜNYAN OSMANİYE TARIMSAL SULAMA TR-2 45-72-L00560_956529834_956529834</t>
  </si>
  <si>
    <t>15.07.2021 11:37:56</t>
  </si>
  <si>
    <t>15.07.2021 12:16:42</t>
  </si>
  <si>
    <t>15.07.2021 12:16:27</t>
  </si>
  <si>
    <t>L-347 MASİSA BURCU SİTESİ-2 35-18-L00347_950441903_950441903</t>
  </si>
  <si>
    <t>15.07.2021 11:43:00</t>
  </si>
  <si>
    <t>15.07.2021 12:34:23</t>
  </si>
  <si>
    <t>M-1062 GÖKDERE TR-2 35-02-M01062_99992003_99992003</t>
  </si>
  <si>
    <t>15.07.2021 09:35:03</t>
  </si>
  <si>
    <t>15.07.2021 13:18:25</t>
  </si>
  <si>
    <t>K-4630 35-02-K04630_C_56369601_56369601</t>
  </si>
  <si>
    <t>15.07.2021 10:23:19</t>
  </si>
  <si>
    <t>15.07.2021 14:19:48</t>
  </si>
  <si>
    <t>MORDOĞAN TR-54 35-21-L00195_C 0_5894145</t>
  </si>
  <si>
    <t>15.07.2021 11:04:13</t>
  </si>
  <si>
    <t>15.07.2021 17:39:29</t>
  </si>
  <si>
    <t>MURADİYE TR-3/B 45-71-M00206_45-71-M00206_2353764</t>
  </si>
  <si>
    <t>15.07.2021 11:46:53</t>
  </si>
  <si>
    <t>15.07.2021 14:16:05</t>
  </si>
  <si>
    <t>K-885 35-04-K00885_60674722 F2_60674880</t>
  </si>
  <si>
    <t>15.07.2021 10:55:22</t>
  </si>
  <si>
    <t>15.07.2021 12:29:22</t>
  </si>
  <si>
    <t>M-258 35-09-M00258_A_56379181_56379181</t>
  </si>
  <si>
    <t>15.07.2021 09:19:42</t>
  </si>
  <si>
    <t>15.07.2021 12:50:11</t>
  </si>
  <si>
    <t>TR-75 45-78-M00075_953271089_953271089</t>
  </si>
  <si>
    <t>15.07.2021 11:45:12</t>
  </si>
  <si>
    <t>15.07.2021 13:24:03</t>
  </si>
  <si>
    <t>M-3551(YATIRIM REZERVE) 35-02-M03551_A A01b_74429462</t>
  </si>
  <si>
    <t>15.07.2021 10:38:14</t>
  </si>
  <si>
    <t>15.07.2021 15:03:13</t>
  </si>
  <si>
    <t>GÜMÜLDÜR M-32 35-25-M00032_35-25-M00032_72081544</t>
  </si>
  <si>
    <t>15.07.2021 11:28:34</t>
  </si>
  <si>
    <t>15.07.2021 14:29:20</t>
  </si>
  <si>
    <t>M-487 35-17-M00487_950304743_950304743</t>
  </si>
  <si>
    <t>15.07.2021 12:03:43</t>
  </si>
  <si>
    <t>15.07.2021 14:03:52</t>
  </si>
  <si>
    <t>TR-240 35-19-L00240_956676941_956676941</t>
  </si>
  <si>
    <t>15.07.2021 11:38:29</t>
  </si>
  <si>
    <t>15.07.2021 14:50:37</t>
  </si>
  <si>
    <t>TR-39 35-15-M00039_950368184_950368184</t>
  </si>
  <si>
    <t>15.07.2021 11:51:50</t>
  </si>
  <si>
    <t>15.07.2021 18:36:42</t>
  </si>
  <si>
    <t>15.07.2021 11:45:59</t>
  </si>
  <si>
    <t>15.07.2021 15:57:19</t>
  </si>
  <si>
    <t>HALİLLER VAKIFLAR TR-7 35-31-L00232_47919572_56401064_56401064</t>
  </si>
  <si>
    <t>15.07.2021 11:57:28</t>
  </si>
  <si>
    <t>15.07.2021 19:46:18</t>
  </si>
  <si>
    <t>IŞIKLAR KÖK 45-73-M00467_CABBAR FAKILI MERKEZ M07_67094225</t>
  </si>
  <si>
    <t>15.07.2021 12:12:12</t>
  </si>
  <si>
    <t>15.07.2021 12:56:40</t>
  </si>
  <si>
    <t>15.07.2021 12:12:04</t>
  </si>
  <si>
    <t>15.07.2021 14:27:23</t>
  </si>
  <si>
    <t>K-1397 GÖRECE 35-22-K01397_955283300_955283300</t>
  </si>
  <si>
    <t>15.07.2021 12:11:59</t>
  </si>
  <si>
    <t>15.07.2021 14:08:03</t>
  </si>
  <si>
    <t>L-72 35-14-L00072_956636649_956636649</t>
  </si>
  <si>
    <t>15.07.2021 11:51:56</t>
  </si>
  <si>
    <t>15.07.2021 14:27:21</t>
  </si>
  <si>
    <t>ÖREN TR-2 35-31-L00315_DIREK TIPI TRAFO HUCRESI H01_2050061</t>
  </si>
  <si>
    <t>15.07.2021 12:13:36</t>
  </si>
  <si>
    <t>15.07.2021 18:26:45</t>
  </si>
  <si>
    <t>FOÇA TR-46 35-23-L00046_42135219 f1b_42054548</t>
  </si>
  <si>
    <t>15.07.2021 12:13:10</t>
  </si>
  <si>
    <t>15.07.2021 14:18:59</t>
  </si>
  <si>
    <t>ERGENEKON TR-3 45-83-L00140_955151453_955151453</t>
  </si>
  <si>
    <t>15.07.2021 12:31:00</t>
  </si>
  <si>
    <t>15.07.2021 14:44:18</t>
  </si>
  <si>
    <t>YENİKENT SULAMA TR-9 35-16-M00218_B_56395725_56395725</t>
  </si>
  <si>
    <t>15.07.2021 12:39:48</t>
  </si>
  <si>
    <t>15.07.2021 15:07:03</t>
  </si>
  <si>
    <t>15.07.2021 12:40:22</t>
  </si>
  <si>
    <t>15.07.2021 13:06:51</t>
  </si>
  <si>
    <t>15.07.2021 12:22:07</t>
  </si>
  <si>
    <t>15.07.2021 15:51:13</t>
  </si>
  <si>
    <t>15.07.2021 12:16:03</t>
  </si>
  <si>
    <t>15.07.2021 20:30:51</t>
  </si>
  <si>
    <t>15.07.2021 12:58:33</t>
  </si>
  <si>
    <t>15.07.2021 20:21:47</t>
  </si>
  <si>
    <t>KARAOĞLANLI TR-2 45-71-M00092_A_56404107_56404107</t>
  </si>
  <si>
    <t>15.07.2021 13:05:36</t>
  </si>
  <si>
    <t>16.07.2021 01:44:52</t>
  </si>
  <si>
    <t>15.07.2021 12:37:33</t>
  </si>
  <si>
    <t>15.07.2021 16:21:08</t>
  </si>
  <si>
    <t>İNTUR SİTESİ 35-21-L00196_35-21-L00196_72202398</t>
  </si>
  <si>
    <t>15.07.2021 11:38:55</t>
  </si>
  <si>
    <t>15.07.2021 16:33:36</t>
  </si>
  <si>
    <t>GÜMÜLCELİ KÖK 45-80-M00057_GÜMÜLCELİ TR-2/TR-3/TR-4 M02_72197425</t>
  </si>
  <si>
    <t>15.07.2021 13:16:04</t>
  </si>
  <si>
    <t>15.07.2021 14:45:41</t>
  </si>
  <si>
    <t>M-1187 35-04-M01187_912548297_912548297</t>
  </si>
  <si>
    <t>15.07.2021 13:16:32</t>
  </si>
  <si>
    <t>15.07.2021 18:56:03</t>
  </si>
  <si>
    <t>ESKİOBA TR-3 35-29-L00145_950339254_950339254</t>
  </si>
  <si>
    <t>15.07.2021 13:24:13</t>
  </si>
  <si>
    <t>15.07.2021 14:08:00</t>
  </si>
  <si>
    <t>GÖKÇEÖREN TR-1 45-77-M00027_45-77-M00027_2366415</t>
  </si>
  <si>
    <t>15.07.2021 13:21:13</t>
  </si>
  <si>
    <t>15.07.2021 13:51:35</t>
  </si>
  <si>
    <t>AYASKENT-5 TR 35-16-M00014_953321391_953321391</t>
  </si>
  <si>
    <t>15.07.2021 13:29:00</t>
  </si>
  <si>
    <t>15.07.2021 15:48:17</t>
  </si>
  <si>
    <t>15.07.2021 13:34:55</t>
  </si>
  <si>
    <t>15.07.2021 13:45:41</t>
  </si>
  <si>
    <t>15.07.2021 13:38:26</t>
  </si>
  <si>
    <t>15.07.2021 13:50:00</t>
  </si>
  <si>
    <t>GÖRDES TR-20 45-75-M00020_C_56391522_56391522</t>
  </si>
  <si>
    <t>15.07.2021 13:27:39</t>
  </si>
  <si>
    <t>15.07.2021 17:01:04</t>
  </si>
  <si>
    <t>HACIMUSA TR-1 45-80-M00128_956542055_956542055</t>
  </si>
  <si>
    <t>15.07.2021 13:41:01</t>
  </si>
  <si>
    <t>15.07.2021 20:51:53</t>
  </si>
  <si>
    <t>L-11 PTT ÖNÜ 35-14-L00011_956640462_956640462</t>
  </si>
  <si>
    <t>15.07.2021 12:54:09</t>
  </si>
  <si>
    <t>15.07.2021 15:33:50</t>
  </si>
  <si>
    <t>15.07.2021 13:36:16</t>
  </si>
  <si>
    <t>15.07.2021 17:28:30</t>
  </si>
  <si>
    <t>AKÇEŞME TR-1 45-72-L00860_956493137_956493137</t>
  </si>
  <si>
    <t>15.07.2021 13:36:47</t>
  </si>
  <si>
    <t>15.07.2021 17:47:01</t>
  </si>
  <si>
    <t>GÖÇBEYLİ GERDEME MEVKİİ TARIMSAL SULAMA TR 35-16-M00281_47430513_56399702_56399702</t>
  </si>
  <si>
    <t>15.07.2021 13:41:21</t>
  </si>
  <si>
    <t>15.07.2021 14:56:54</t>
  </si>
  <si>
    <t>SAMİ ERDOĞAN SULAMA GRUBU TR 35-27-M00250_35-27-M00250_2369928</t>
  </si>
  <si>
    <t>15.07.2021 20:09:40</t>
  </si>
  <si>
    <t>TR-155 35-15-L00155_B_56372098_56372098</t>
  </si>
  <si>
    <t>15.07.2021 13:44:09</t>
  </si>
  <si>
    <t>15.07.2021 17:51:12</t>
  </si>
  <si>
    <t>L-254 35-18-L00254_DAĞITIM TRAFO L-254 L04_72084754</t>
  </si>
  <si>
    <t>15.07.2021 17:26:00</t>
  </si>
  <si>
    <t>15.07.2021 17:40:12</t>
  </si>
  <si>
    <t>15.07.2021 13:58:02</t>
  </si>
  <si>
    <t>15.07.2021 15:42:55</t>
  </si>
  <si>
    <t>CERİTLER SÜLÜKLÜYOLU TR-2 35-31-L00120_956588424_956588424</t>
  </si>
  <si>
    <t>15.07.2021 13:53:17</t>
  </si>
  <si>
    <t>16.07.2021 02:01:05</t>
  </si>
  <si>
    <t>TR-18 (M-718) 35-30-M00718_955298106_955298106</t>
  </si>
  <si>
    <t>15.07.2021 14:00:18</t>
  </si>
  <si>
    <t>15.07.2021 23:23:46</t>
  </si>
  <si>
    <t>DM-14/12 45-71-M00560_A_56398281_56398281</t>
  </si>
  <si>
    <t>15.07.2021 14:06:51</t>
  </si>
  <si>
    <t>15.07.2021 18:57:38</t>
  </si>
  <si>
    <t>15.07.2021 19:01:13</t>
  </si>
  <si>
    <t>ZEYTİNALANI  TR-117 35-19-L00117_956674114_956674114</t>
  </si>
  <si>
    <t>15.07.2021 13:05:12</t>
  </si>
  <si>
    <t>15.07.2021 15:41:08</t>
  </si>
  <si>
    <t>_6446223_56375955_56375955</t>
  </si>
  <si>
    <t>15.07.2021 14:01:45</t>
  </si>
  <si>
    <t>15.07.2021 15:55:02</t>
  </si>
  <si>
    <t>SUBAŞI-4 35-26-L00331_35-26-L00331_2349974</t>
  </si>
  <si>
    <t>15.07.2021 13:59:17</t>
  </si>
  <si>
    <t>15.07.2021 15:15:18</t>
  </si>
  <si>
    <t>15.07.2021 14:24:08</t>
  </si>
  <si>
    <t>15.07.2021 18:00:45</t>
  </si>
  <si>
    <t>DAĞDERE TR-3 45-72-M00258_A_66325044_66325044</t>
  </si>
  <si>
    <t>15.07.2021 14:09:12</t>
  </si>
  <si>
    <t>15.07.2021 19:05:22</t>
  </si>
  <si>
    <t>15.07.2021 14:33:24</t>
  </si>
  <si>
    <t>15.07.2021 15:53:04</t>
  </si>
  <si>
    <t>15.07.2021 14:39:36</t>
  </si>
  <si>
    <t>15.07.2021 21:07:11</t>
  </si>
  <si>
    <t>TR-2/5 45-83-L00005_48077958_56384482_56384482</t>
  </si>
  <si>
    <t>15.07.2021 14:44:35</t>
  </si>
  <si>
    <t>15.07.2021 15:32:08</t>
  </si>
  <si>
    <t>DM-2/TR-25 35-26-M01353_956627799_956627799</t>
  </si>
  <si>
    <t>15.07.2021 14:36:41</t>
  </si>
  <si>
    <t>15.07.2021 18:20:29</t>
  </si>
  <si>
    <t>TR-106 45-78-L00106_49364574_56405898_56405898</t>
  </si>
  <si>
    <t>15.07.2021 14:43:41</t>
  </si>
  <si>
    <t>15.07.2021 19:08:41</t>
  </si>
  <si>
    <t>L-321 35-18-L00321_950449390_950449390</t>
  </si>
  <si>
    <t>15.07.2021 14:46:20</t>
  </si>
  <si>
    <t>15.07.2021 20:31:23</t>
  </si>
  <si>
    <t>15.07.2021 14:46:17</t>
  </si>
  <si>
    <t>15.07.2021 15:45:11</t>
  </si>
  <si>
    <t>TR-136 TORASAN 35-19-L00136_DIREK TIPI TRAFO HUCRESI H01_2115829</t>
  </si>
  <si>
    <t>15.07.2021 14:33:42</t>
  </si>
  <si>
    <t>15.07.2021 18:59:17</t>
  </si>
  <si>
    <t>KOLDERE TR-11 45-80-M00056_FABRİKALAR M01_72197098</t>
  </si>
  <si>
    <t>15.07.2021 15:04:20</t>
  </si>
  <si>
    <t>15.07.2021 15:40:27</t>
  </si>
  <si>
    <t>KONURCA TR-1 45-77-M00108_ H_61324657</t>
  </si>
  <si>
    <t>15.07.2021 15:02:45</t>
  </si>
  <si>
    <t>15.07.2021 17:05:05</t>
  </si>
  <si>
    <t>TR-167 35-15-M00167_B_56366146_56366146</t>
  </si>
  <si>
    <t>15.07.2021 15:00:34</t>
  </si>
  <si>
    <t>15.07.2021 15:55:31</t>
  </si>
  <si>
    <t>M-2465 35-09-M02465_G G1B_78982836</t>
  </si>
  <si>
    <t>15.07.2021 15:16:06</t>
  </si>
  <si>
    <t>15.07.2021 19:06:48</t>
  </si>
  <si>
    <t>15.07.2021 15:27:51</t>
  </si>
  <si>
    <t>15.07.2021 16:53:12</t>
  </si>
  <si>
    <t>DM-8/10 45-71-M00287_45-71-M00287_2368427</t>
  </si>
  <si>
    <t>15.07.2021 15:31:00</t>
  </si>
  <si>
    <t>15.07.2021 21:42:36</t>
  </si>
  <si>
    <t>TEPECİK KÖYÜ TR-1 45-71-M01289_DIREK TIPI TRAFO HUCRESI H01_2082804</t>
  </si>
  <si>
    <t>15.07.2021 15:35:06</t>
  </si>
  <si>
    <t>15.07.2021 20:01:16</t>
  </si>
  <si>
    <t>15.07.2021 15:36:19</t>
  </si>
  <si>
    <t>15.07.2021 19:07:43</t>
  </si>
  <si>
    <t>TR-38 35-19-L00038_956685682_956685682</t>
  </si>
  <si>
    <t>15.07.2021 15:18:39</t>
  </si>
  <si>
    <t>15.07.2021 17:12:35</t>
  </si>
  <si>
    <t>L-59 GÜVENTUR 35-14-L00059_8754195_60982880_60982880</t>
  </si>
  <si>
    <t>15.07.2021 15:25:51</t>
  </si>
  <si>
    <t>15.07.2021 18:26:25</t>
  </si>
  <si>
    <t>SAĞANCI İM 35-16-A00003_HatBaşıAyırıcı_53138998 L06_53138998</t>
  </si>
  <si>
    <t>15.07.2021 15:48:00</t>
  </si>
  <si>
    <t>15.07.2021 19:46:46</t>
  </si>
  <si>
    <t>GÜMÜLCELİ TR-2 45-80-M00109_956543491_956543491</t>
  </si>
  <si>
    <t>15.07.2021 15:00:55</t>
  </si>
  <si>
    <t>15.07.2021 17:25:24</t>
  </si>
  <si>
    <t>BURAKYAR TR-1 35-30-M00211_ELİTYAR M02_72063282</t>
  </si>
  <si>
    <t>15.07.2021 15:54:02</t>
  </si>
  <si>
    <t>15.07.2021 17:12:57</t>
  </si>
  <si>
    <t>OĞLANANASI TR-13 35-22-M00296_DIREK TIPI TRAFO HUCRESI H01_2102589</t>
  </si>
  <si>
    <t>15.07.2021 15:44:34</t>
  </si>
  <si>
    <t>15.07.2021 17:35:50</t>
  </si>
  <si>
    <t>TR-13 35-31-L00013_956593692_956593692</t>
  </si>
  <si>
    <t>15.07.2021 15:42:09</t>
  </si>
  <si>
    <t>15.07.2021 17:07:33</t>
  </si>
  <si>
    <t>KESİKKÖY TR-1 35-28-M00335__75604516_75604516</t>
  </si>
  <si>
    <t>15.07.2021 16:04:00</t>
  </si>
  <si>
    <t>15.07.2021 17:33:12</t>
  </si>
  <si>
    <t>15.07.2021 16:02:08</t>
  </si>
  <si>
    <t>15.07.2021 18:47:32</t>
  </si>
  <si>
    <t>K-4615 35-04-K04615_913439484_913439484</t>
  </si>
  <si>
    <t>15.07.2021 15:58:34</t>
  </si>
  <si>
    <t>15.07.2021 20:23:06</t>
  </si>
  <si>
    <t>ÇAYBAŞI DM-1/TR-7 35-26-L00210__72371838_72371838</t>
  </si>
  <si>
    <t>15.07.2021 16:08:03</t>
  </si>
  <si>
    <t>15.07.2021 16:30:53</t>
  </si>
  <si>
    <t>TR-1/53 45-72-M00053_956494900_956494900</t>
  </si>
  <si>
    <t>15.07.2021 16:04:22</t>
  </si>
  <si>
    <t>15.07.2021 17:16:09</t>
  </si>
  <si>
    <t>TR-172 35-15-M00416_950352663_950352663</t>
  </si>
  <si>
    <t>15.07.2021 16:18:27</t>
  </si>
  <si>
    <t>15.07.2021 19:59:41</t>
  </si>
  <si>
    <t>15.07.2021 16:25:14</t>
  </si>
  <si>
    <t>15.07.2021 17:08:53</t>
  </si>
  <si>
    <t>URLA İM 35-19-A00001_TR-2 ŞEHİR FİDERİ L02_2048623</t>
  </si>
  <si>
    <t>15.07.2021 16:27:15</t>
  </si>
  <si>
    <t>15.07.2021 16:51:37</t>
  </si>
  <si>
    <t>MENDERES DM-2/TR-1 35-22-M00300_MENDERES-1 M17_2095708</t>
  </si>
  <si>
    <t>15.07.2021 16:29:27</t>
  </si>
  <si>
    <t>15.07.2021 18:17:00</t>
  </si>
  <si>
    <t>YAKAKÖY KÖK 45-75-M00067_HatBaşıAyırıcı_78937785 M03_78937785</t>
  </si>
  <si>
    <t>15.07.2021 16:37:19</t>
  </si>
  <si>
    <t>15.07.2021 18:05:00</t>
  </si>
  <si>
    <t>15.07.2021 16:39:29</t>
  </si>
  <si>
    <t>15.07.2021 18:08:46</t>
  </si>
  <si>
    <t>15.07.2021 16:41:00</t>
  </si>
  <si>
    <t>15.07.2021 18:03:02</t>
  </si>
  <si>
    <t>ULUCAK DM-2/14 35-27-M00332_912100440_912100440</t>
  </si>
  <si>
    <t>15.07.2021 16:30:59</t>
  </si>
  <si>
    <t>15.07.2021 20:13:50</t>
  </si>
  <si>
    <t>BÖLCEK-1 TR 35-16-M00022_47439308_56395352_56395352</t>
  </si>
  <si>
    <t>15.07.2021 16:47:27</t>
  </si>
  <si>
    <t>15.07.2021 18:02:06</t>
  </si>
  <si>
    <t>DÜNDARLI TR-3 35-24-M00306_95000081459_95000081459</t>
  </si>
  <si>
    <t>15.07.2021 16:48:55</t>
  </si>
  <si>
    <t>15.07.2021 19:18:24</t>
  </si>
  <si>
    <t>L-177 35-18-L00177_950442787_950442787</t>
  </si>
  <si>
    <t>15.07.2021 15:45:13</t>
  </si>
  <si>
    <t>15.07.2021 18:01:58</t>
  </si>
  <si>
    <t>15.07.2021 16:52:00</t>
  </si>
  <si>
    <t>15.07.2021 17:32:00</t>
  </si>
  <si>
    <t>BEYLER KÖK 45-85-L00034_HatBaşıAyırıcı_53135787 L02_53135787</t>
  </si>
  <si>
    <t>15.07.2021 16:46:02</t>
  </si>
  <si>
    <t>15.07.2021 18:44:53</t>
  </si>
  <si>
    <t>15.07.2021 16:56:25</t>
  </si>
  <si>
    <t>15.07.2021 17:49:18</t>
  </si>
  <si>
    <t>YUKARICUMA TR-2 35-16-M00844_953307690_953307690</t>
  </si>
  <si>
    <t>15.07.2021 16:54:05</t>
  </si>
  <si>
    <t>15.07.2021 22:36:47</t>
  </si>
  <si>
    <t>TR-5 35-19-L00005_İÇMELER L03_72124031</t>
  </si>
  <si>
    <t>15.07.2021 16:44:15</t>
  </si>
  <si>
    <t>15.07.2021 17:22:18</t>
  </si>
  <si>
    <t>KOYUNDERE DM 35-28-M00165_KOYUNDERE TR-5 M04_66524384</t>
  </si>
  <si>
    <t>15.07.2021 17:05:02</t>
  </si>
  <si>
    <t>15.07.2021 17:46:20</t>
  </si>
  <si>
    <t>15.07.2021 17:03:15</t>
  </si>
  <si>
    <t>NURİ ŞENDUR VE ARKADAŞLARI ÖZEL TR 35-16-M00621Ö_DIREK TIPI TRAFO HUCRESI H01_2103897</t>
  </si>
  <si>
    <t>15.07.2021 17:04:18</t>
  </si>
  <si>
    <t>15.07.2021 21:43:41</t>
  </si>
  <si>
    <t>DM-3/16 35-26-M00819_956628797_956628797</t>
  </si>
  <si>
    <t>15.07.2021 17:06:32</t>
  </si>
  <si>
    <t>15.07.2021 17:53:56</t>
  </si>
  <si>
    <t>TR-11 45-77-L00011_TR-15 L02_72203741</t>
  </si>
  <si>
    <t>15.07.2021 16:56:39</t>
  </si>
  <si>
    <t>15.07.2021 18:16:00</t>
  </si>
  <si>
    <t>PAYAMLI M-16 35-25-M00167_A_56378080_56378080</t>
  </si>
  <si>
    <t>15.07.2021 14:10:04</t>
  </si>
  <si>
    <t>15.07.2021 19:06:24</t>
  </si>
  <si>
    <t>15.07.2021 17:09:35</t>
  </si>
  <si>
    <t>15.07.2021 17:58:27</t>
  </si>
  <si>
    <t>BADEMLİ TR-2 35-30-L00099_B_56352711_56352711</t>
  </si>
  <si>
    <t>15.07.2021 17:05:58</t>
  </si>
  <si>
    <t>15.07.2021 19:32:09</t>
  </si>
  <si>
    <t>KARAAĞAÇ TR-1 45-75-M00228_B_56386725_56386725</t>
  </si>
  <si>
    <t>15.07.2021 17:16:13</t>
  </si>
  <si>
    <t>16.07.2021 03:43:08</t>
  </si>
  <si>
    <t>KESİKKÖY DM 35-28-M00309_SAKIPAĞA KÖK M09_2052537</t>
  </si>
  <si>
    <t>15.07.2021 17:29:42</t>
  </si>
  <si>
    <t>15.07.2021 17:52:35</t>
  </si>
  <si>
    <t>15.07.2021 17:42:01</t>
  </si>
  <si>
    <t>15.07.2021 17:19:00</t>
  </si>
  <si>
    <t>15.07.2021 20:53:13</t>
  </si>
  <si>
    <t>TURGUTALP TR-1 45-82-M00051_TR-1/1 M04_72191205</t>
  </si>
  <si>
    <t>15.07.2021 17:25:02</t>
  </si>
  <si>
    <t>15.07.2021 17:52:15</t>
  </si>
  <si>
    <t>AKHİSAR TM 45-72-A00006_GÖLMARMARA M01_2055456</t>
  </si>
  <si>
    <t>15.07.2021 17:40:15</t>
  </si>
  <si>
    <t>15.07.2021 17:33:00</t>
  </si>
  <si>
    <t>15.07.2021 19:43:24</t>
  </si>
  <si>
    <t>GÜMÜLCELİ TR-3 45-80-M00111_45-80-M00111_2374773</t>
  </si>
  <si>
    <t>15.07.2021 17:38:00</t>
  </si>
  <si>
    <t>15.07.2021 19:04:47</t>
  </si>
  <si>
    <t>DELİBAŞLI TR-1 45-78-M00845_49187458_56408019_56408019</t>
  </si>
  <si>
    <t>15.07.2021 17:26:30</t>
  </si>
  <si>
    <t>15.07.2021 18:25:14</t>
  </si>
  <si>
    <t>DM-4/TR-15 (ESKİ TR-14) 35-26-M00014_A_56358474_56358474</t>
  </si>
  <si>
    <t>15.07.2021 17:38:05</t>
  </si>
  <si>
    <t>15.07.2021 19:31:31</t>
  </si>
  <si>
    <t>15.07.2021 17:19:04</t>
  </si>
  <si>
    <t>15.07.2021 21:01:46</t>
  </si>
  <si>
    <t>15.07.2021 17:52:33</t>
  </si>
  <si>
    <t>15.07.2021 17:53:12</t>
  </si>
  <si>
    <t>TR-4 METROPOLİS 35-26-M00004_6561770_56358438_56358438</t>
  </si>
  <si>
    <t>15.07.2021 17:39:15</t>
  </si>
  <si>
    <t>15.07.2021 18:12:41</t>
  </si>
  <si>
    <t>15.07.2021 17:54:39</t>
  </si>
  <si>
    <t>15.07.2021 19:24:00</t>
  </si>
  <si>
    <t>SOMA KÖYLER DM-2 45-82-M00125_DM-2 FİDER-1 (SOMA-B) M04_2035739</t>
  </si>
  <si>
    <t>15.07.2021 17:56:42</t>
  </si>
  <si>
    <t>15.07.2021 18:33:47</t>
  </si>
  <si>
    <t>KERESTECİLER TR-1 45-83-M00138_48103859_56386561_56386561</t>
  </si>
  <si>
    <t>15.07.2021 17:55:49</t>
  </si>
  <si>
    <t>15.07.2021 20:00:05</t>
  </si>
  <si>
    <t>15.07.2021 18:07:22</t>
  </si>
  <si>
    <t>15.07.2021 18:07:52</t>
  </si>
  <si>
    <t>AHMETBEYLİ MAYDANOZ M-7 35-22-M00245_955254972_955254972</t>
  </si>
  <si>
    <t>15.07.2021 17:36:41</t>
  </si>
  <si>
    <t>15.07.2021 19:34:26</t>
  </si>
  <si>
    <t>ŞERİTLİ BAKACAK TR 45-77-L00235_DIREK TIPI TRAFO HUCRESI H01_2054068</t>
  </si>
  <si>
    <t>15.07.2021 17:54:15</t>
  </si>
  <si>
    <t>15.07.2021 19:55:47</t>
  </si>
  <si>
    <t>SELİMŞAHLAR TR-2 45-71-M00137_HatBaşıAyırıcı_53135159 M03_53135159</t>
  </si>
  <si>
    <t>15.07.2021 18:09:52</t>
  </si>
  <si>
    <t>15.07.2021 18:10:22</t>
  </si>
  <si>
    <t>BALABANLI KÖYÜ MUSTAFA BOZ SULAMA GRB TR-10 35-15-M00255_C_56398741_56398741</t>
  </si>
  <si>
    <t>15.07.2021 18:00:57</t>
  </si>
  <si>
    <t>15.07.2021 22:17:16</t>
  </si>
  <si>
    <t>15.07.2021 18:01:27</t>
  </si>
  <si>
    <t>15.07.2021 19:09:54</t>
  </si>
  <si>
    <t>ORTAKÖY KÖK 45-78-M01336_GÖKEYÜP KÖK KÖPRÜBAŞI ÇIKIŞI M02_72415059</t>
  </si>
  <si>
    <t>15.07.2021 18:13:32</t>
  </si>
  <si>
    <t>15.07.2021 18:13:42</t>
  </si>
  <si>
    <t>KARGIN KÖK 45-84-M00004_HASAN SAYAN ÖZEL TR M02_72162937</t>
  </si>
  <si>
    <t>15.07.2021 18:10:36</t>
  </si>
  <si>
    <t>15.07.2021 19:47:49</t>
  </si>
  <si>
    <t>K-718 35-01-K00718_E_56374008_56374008</t>
  </si>
  <si>
    <t>15.07.2021 18:11:33</t>
  </si>
  <si>
    <t>15.07.2021 21:31:14</t>
  </si>
  <si>
    <t>YENİÇİFTLİK TR-1 35-20-L00399_DIREK TIPI TRAFO HUCRESI H01_2105053</t>
  </si>
  <si>
    <t>15.07.2021 18:09:48</t>
  </si>
  <si>
    <t>15.07.2021 20:00:29</t>
  </si>
  <si>
    <t>K-133 35-04-K00133_95000090865_95000090865</t>
  </si>
  <si>
    <t>15.07.2021 18:18:18</t>
  </si>
  <si>
    <t>15.07.2021 19:58:30</t>
  </si>
  <si>
    <t>KERİMAĞA ORTAKÖY TR-1 45-78-M00785_45-78-M00785_2372338</t>
  </si>
  <si>
    <t>15.07.2021 18:20:43</t>
  </si>
  <si>
    <t>15.07.2021 20:38:58</t>
  </si>
  <si>
    <t>GÜZELKÖY KÖK 45-71-M00123_HatBaşıAyırıcı_53134956 M03_53134956</t>
  </si>
  <si>
    <t>15.07.2021 18:16:22</t>
  </si>
  <si>
    <t>16.07.2021 14:35:42</t>
  </si>
  <si>
    <t>15.07.2021 18:27:26</t>
  </si>
  <si>
    <t>15.07.2021 22:29:19</t>
  </si>
  <si>
    <t>TR-2/36 45-72-L00036_B TR2.36B7_49762155</t>
  </si>
  <si>
    <t>15.07.2021 18:20:11</t>
  </si>
  <si>
    <t>15.07.2021 19:11:13</t>
  </si>
  <si>
    <t>KOYUNDERE TR-12 35-28-M00161_7315922_56366150_56366150</t>
  </si>
  <si>
    <t>15.07.2021 17:03:50</t>
  </si>
  <si>
    <t>15.07.2021 22:03:58</t>
  </si>
  <si>
    <t>15.07.2021 18:31:00</t>
  </si>
  <si>
    <t>16.07.2021 00:06:00</t>
  </si>
  <si>
    <t>EROĞLU TR-1 45-77-L00213_945494525_945494525</t>
  </si>
  <si>
    <t>15.07.2021 18:28:51</t>
  </si>
  <si>
    <t>15.07.2021 21:19:23</t>
  </si>
  <si>
    <t>GÜZELKÖY TR 45-71-M00984_DIREK TIPI TRAFO HUCRESI H01_2087783</t>
  </si>
  <si>
    <t>15.07.2021 18:35:00</t>
  </si>
  <si>
    <t>16.07.2021 04:28:28</t>
  </si>
  <si>
    <t>TR-32 35-30-L00032_G_56397997_56397997</t>
  </si>
  <si>
    <t>15.07.2021 18:36:22</t>
  </si>
  <si>
    <t>15.07.2021 22:51:15</t>
  </si>
  <si>
    <t>DM02/TR13 45-73-M00041_945671562_945671562</t>
  </si>
  <si>
    <t>15.07.2021 18:25:25</t>
  </si>
  <si>
    <t>15.07.2021 19:52:47</t>
  </si>
  <si>
    <t>15.07.2021 18:33:06</t>
  </si>
  <si>
    <t>15.07.2021 20:26:40</t>
  </si>
  <si>
    <t>15.07.2021 18:24:37</t>
  </si>
  <si>
    <t>15.07.2021 19:23:10</t>
  </si>
  <si>
    <t>YEŞİLYURT TR-3 45-73-M00482_45-73-M00482_66867716</t>
  </si>
  <si>
    <t>15.07.2021 18:35:28</t>
  </si>
  <si>
    <t>15.07.2021 21:25:42</t>
  </si>
  <si>
    <t>15.07.2021 18:45:02</t>
  </si>
  <si>
    <t>15.07.2021 19:05:16</t>
  </si>
  <si>
    <t>L-254 35-18-L00254_95000045642_95000045642</t>
  </si>
  <si>
    <t>15.07.2021 17:19:12</t>
  </si>
  <si>
    <t>16.07.2021 00:05:36</t>
  </si>
  <si>
    <t>TR-2/5 45-83-L00005_48078099_56387206_56387206</t>
  </si>
  <si>
    <t>15.07.2021 18:55:00</t>
  </si>
  <si>
    <t>15.07.2021 21:18:36</t>
  </si>
  <si>
    <t>15.07.2021 18:58:01</t>
  </si>
  <si>
    <t>15.07.2021 20:33:01</t>
  </si>
  <si>
    <t>DEĞİRMENDERE DM 35-22-M00085_DEĞİRMENDERE-1 M05_50066608</t>
  </si>
  <si>
    <t>15.07.2021 18:54:36</t>
  </si>
  <si>
    <t>15.07.2021 20:06:05</t>
  </si>
  <si>
    <t>SELİMŞAHLAR TR-2 45-71-M00137_TR-1 M01_2080340</t>
  </si>
  <si>
    <t>15.07.2021 19:06:02</t>
  </si>
  <si>
    <t>15.07.2021 19:09:48</t>
  </si>
  <si>
    <t>15.07.2021 18:13:58</t>
  </si>
  <si>
    <t>15.07.2021 23:05:35</t>
  </si>
  <si>
    <t>SÜTÇÜLER TR-2 35-27-M00406_A_56381804_56381804</t>
  </si>
  <si>
    <t>15.07.2021 19:02:23</t>
  </si>
  <si>
    <t>15.07.2021 20:39:28</t>
  </si>
  <si>
    <t>15.07.2021 19:06:01</t>
  </si>
  <si>
    <t>15.07.2021 19:46:49</t>
  </si>
  <si>
    <t>SASKO SİTESİ TR-1 35-21-L00211_B_56376962_56376962</t>
  </si>
  <si>
    <t>15.07.2021 18:15:08</t>
  </si>
  <si>
    <t>15.07.2021 20:31:04</t>
  </si>
  <si>
    <t>ÇAMBEL KÖYÜ İÇME SUYU 2 TR 35-27-M00466_35-27-M00466_2368875</t>
  </si>
  <si>
    <t>15.07.2021 19:09:33</t>
  </si>
  <si>
    <t>15.07.2021 21:22:31</t>
  </si>
  <si>
    <t>K-594 35-04-K00594_B_56369942_56369942</t>
  </si>
  <si>
    <t>15.07.2021 17:32:25</t>
  </si>
  <si>
    <t>16.07.2021 02:39:01</t>
  </si>
  <si>
    <t>15.07.2021 19:04:27</t>
  </si>
  <si>
    <t>16.07.2021 01:51:16</t>
  </si>
  <si>
    <t>ÖRSELLİ KÖYÜ TR-1 45-71-M01685_DIREK TIPI TRAFO HUCRESI H01_2089358</t>
  </si>
  <si>
    <t>15.07.2021 19:14:00</t>
  </si>
  <si>
    <t>15.07.2021 22:11:47</t>
  </si>
  <si>
    <t>15.07.2021 19:21:22</t>
  </si>
  <si>
    <t>15.07.2021 19:22:02</t>
  </si>
  <si>
    <t>ÇAYBAŞI DM-1/TR-7 35-26-L00210_12420464_56358512_56358512</t>
  </si>
  <si>
    <t>15.07.2021 19:18:46</t>
  </si>
  <si>
    <t>15.07.2021 20:08:17</t>
  </si>
  <si>
    <t>L-90 RAINBOW DM 35-18-L00090_6347564_56369142_56369142</t>
  </si>
  <si>
    <t>15.07.2021 19:06:46</t>
  </si>
  <si>
    <t>15.07.2021 19:46:22</t>
  </si>
  <si>
    <t>15.07.2021 19:09:32</t>
  </si>
  <si>
    <t>15.07.2021 20:25:23</t>
  </si>
  <si>
    <t>DENİZKÖY TR-1 35-30-M00594_B_56353089_56353089</t>
  </si>
  <si>
    <t>15.07.2021 19:09:44</t>
  </si>
  <si>
    <t>15.07.2021 21:30:36</t>
  </si>
  <si>
    <t>15.07.2021 19:27:50</t>
  </si>
  <si>
    <t>15.07.2021 19:48:29</t>
  </si>
  <si>
    <t>15.07.2021 19:25:04</t>
  </si>
  <si>
    <t>15.07.2021 19:54:21</t>
  </si>
  <si>
    <t>SOMA A SANTRALİ İM/DM 45-82-A00001_HatBaşıAyırıcı_53136170 L14_53136170</t>
  </si>
  <si>
    <t>15.07.2021 19:26:00</t>
  </si>
  <si>
    <t>15.07.2021 21:01:58</t>
  </si>
  <si>
    <t>KUŞÇULAR TR-7 35-19-M00219_35-19-M00219_2349915</t>
  </si>
  <si>
    <t>15.07.2021 19:29:00</t>
  </si>
  <si>
    <t>15.07.2021 20:07:35</t>
  </si>
  <si>
    <t>15.07.2021 19:15:05</t>
  </si>
  <si>
    <t>15.07.2021 20:19:33</t>
  </si>
  <si>
    <t>15.07.2021 19:30:35</t>
  </si>
  <si>
    <t>15.07.2021 20:14:37</t>
  </si>
  <si>
    <t>K-2 35-01-K00002_K-325 K06_2077752</t>
  </si>
  <si>
    <t>15.07.2021 19:26:12</t>
  </si>
  <si>
    <t>15.07.2021 20:57:00</t>
  </si>
  <si>
    <t>ÇANDARLI TR-17 35-30-M00017_955323685_955323685</t>
  </si>
  <si>
    <t>15.07.2021 19:33:39</t>
  </si>
  <si>
    <t>15.07.2021 23:51:51</t>
  </si>
  <si>
    <t>BORLU TR-3 45-86-M00048_A_56405231_56405231</t>
  </si>
  <si>
    <t>15.07.2021 19:36:41</t>
  </si>
  <si>
    <t>15.07.2021 21:20:57</t>
  </si>
  <si>
    <t>MORDOĞAN TR-28 35-21-L00156_B_56376105_56376105</t>
  </si>
  <si>
    <t>15.07.2021 19:34:53</t>
  </si>
  <si>
    <t>15.07.2021 21:10:45</t>
  </si>
  <si>
    <t>DM-11/9 45-71-M00290__56393613_56393613</t>
  </si>
  <si>
    <t>15.07.2021 19:33:58</t>
  </si>
  <si>
    <t>15.07.2021 21:48:39</t>
  </si>
  <si>
    <t>DM-8/9-B 45-71-M02281__73525063_73525063</t>
  </si>
  <si>
    <t>15.07.2021 19:29:33</t>
  </si>
  <si>
    <t>15.07.2021 21:45:41</t>
  </si>
  <si>
    <t>YAĞCILAR TR-1 45-71-M01440_43159447_56399245_56399245</t>
  </si>
  <si>
    <t>15.07.2021 19:23:41</t>
  </si>
  <si>
    <t>15.07.2021 20:41:07</t>
  </si>
  <si>
    <t>PAYAMLI M-32 35-25-M00176__72372192_72372192</t>
  </si>
  <si>
    <t>15.07.2021 19:11:49</t>
  </si>
  <si>
    <t>15.07.2021 20:39:09</t>
  </si>
  <si>
    <t>L-105 35-18-L00105_OVACIK KÖYÜ AZMAK MEVKİ L03_2095907</t>
  </si>
  <si>
    <t>15.07.2021 19:27:18</t>
  </si>
  <si>
    <t>15.07.2021 20:27:27</t>
  </si>
  <si>
    <t>TR-165 45-78-L00165_953263969_953263969</t>
  </si>
  <si>
    <t>15.07.2021 19:45:47</t>
  </si>
  <si>
    <t>15.07.2021 20:48:16</t>
  </si>
  <si>
    <t>15.07.2021 19:39:59</t>
  </si>
  <si>
    <t>15.07.2021 20:20:43</t>
  </si>
  <si>
    <t>15.07.2021 19:52:51</t>
  </si>
  <si>
    <t>15.07.2021 19:58:14</t>
  </si>
  <si>
    <t>HELVACI DM-2 35-17-M00359_HATUNDERE M03_66476619</t>
  </si>
  <si>
    <t>15.07.2021 20:08:51</t>
  </si>
  <si>
    <t>15.07.2021 19:43:01</t>
  </si>
  <si>
    <t>15.07.2021 23:36:00</t>
  </si>
  <si>
    <t>ÇAYLI TR-10 35-15-L00203_B_56368954_56368954</t>
  </si>
  <si>
    <t>15.07.2021 19:29:52</t>
  </si>
  <si>
    <t>15.07.2021 22:32:10</t>
  </si>
  <si>
    <t>L-226 ARITMA 35-18-L00226_D b2b_5950389</t>
  </si>
  <si>
    <t>15.07.2021 19:51:19</t>
  </si>
  <si>
    <t>15.07.2021 22:59:01</t>
  </si>
  <si>
    <t>15.07.2021 19:36:00</t>
  </si>
  <si>
    <t>15.07.2021 20:20:45</t>
  </si>
  <si>
    <t>M-9 GERMİYAN 35-18-M00009_949874465_949874465</t>
  </si>
  <si>
    <t>15.07.2021 16:45:42</t>
  </si>
  <si>
    <t>15.07.2021 22:31:36</t>
  </si>
  <si>
    <t>15.07.2021 19:54:52</t>
  </si>
  <si>
    <t>15.07.2021 21:33:08</t>
  </si>
  <si>
    <t>15.07.2021 20:01:53</t>
  </si>
  <si>
    <t>15.07.2021 21:37:47</t>
  </si>
  <si>
    <t>DM-14/12 45-71-M00560_45-71-M00560_2357636</t>
  </si>
  <si>
    <t>15.07.2021 19:59:51</t>
  </si>
  <si>
    <t>15.07.2021 21:07:45</t>
  </si>
  <si>
    <t>ULUCAK DM-2/16 35-27-M00858_A_56364052_56364052</t>
  </si>
  <si>
    <t>15.07.2021 18:57:39</t>
  </si>
  <si>
    <t>15.07.2021 22:02:10</t>
  </si>
  <si>
    <t>MURADİYE TR 2/A 45-71-M00201_953221090_953221090</t>
  </si>
  <si>
    <t>15.07.2021 20:06:00</t>
  </si>
  <si>
    <t>16.07.2021 10:11:03</t>
  </si>
  <si>
    <t>DM-1/66 45-71-M00012_A a2b_45125210</t>
  </si>
  <si>
    <t>15.07.2021 20:08:00</t>
  </si>
  <si>
    <t>15.07.2021 23:04:35</t>
  </si>
  <si>
    <t>FAHRİ AYDIN SULAMA GRUBU 35-29-M00389_DIREK TIPI TRAFO HUCRESI H01_2101808</t>
  </si>
  <si>
    <t>15.07.2021 19:27:04</t>
  </si>
  <si>
    <t>16.07.2021 01:46:07</t>
  </si>
  <si>
    <t>TR-58 35-19-L00058_TR-58 DAĞITIM TRAFO L06_76784112</t>
  </si>
  <si>
    <t>15.07.2021 20:06:38</t>
  </si>
  <si>
    <t>15.07.2021 22:15:29</t>
  </si>
  <si>
    <t>K-3231 35-02-K03231_35-02-K03231_2373425</t>
  </si>
  <si>
    <t>15.07.2021 20:02:52</t>
  </si>
  <si>
    <t>15.07.2021 21:10:27</t>
  </si>
  <si>
    <t>ÇANDARLI TR-13 35-30-M00012_A_56365558_56365558</t>
  </si>
  <si>
    <t>15.07.2021 19:54:02</t>
  </si>
  <si>
    <t>16.07.2021 00:02:15</t>
  </si>
  <si>
    <t>MENEMEN TR-77 35-28-L00077_D_56358005_56358005</t>
  </si>
  <si>
    <t>15.07.2021 20:07:40</t>
  </si>
  <si>
    <t>15.07.2021 21:40:03</t>
  </si>
  <si>
    <t>15.07.2021 20:03:10</t>
  </si>
  <si>
    <t>16.07.2021 01:09:35</t>
  </si>
  <si>
    <t>15.07.2021 20:22:02</t>
  </si>
  <si>
    <t>15.07.2021 21:50:14</t>
  </si>
  <si>
    <t>DM-1/TR-16 SEFERİHİSAR 35-14-M00328_G G01_50051027</t>
  </si>
  <si>
    <t>15.07.2021 20:27:00</t>
  </si>
  <si>
    <t>15.07.2021 21:36:02</t>
  </si>
  <si>
    <t>TR-252 35-19-M00252_956700214_956700214</t>
  </si>
  <si>
    <t>15.07.2021 20:24:32</t>
  </si>
  <si>
    <t>15.07.2021 23:02:30</t>
  </si>
  <si>
    <t>15.07.2021 20:32:56</t>
  </si>
  <si>
    <t>15.07.2021 22:24:48</t>
  </si>
  <si>
    <t>TR-2/17 45-83-L00017_48122572_56389380_56389380</t>
  </si>
  <si>
    <t>15.07.2021 20:22:32</t>
  </si>
  <si>
    <t>15.07.2021 22:58:33</t>
  </si>
  <si>
    <t>15.07.2021 20:36:26</t>
  </si>
  <si>
    <t>15.07.2021 23:12:43</t>
  </si>
  <si>
    <t>OĞLANANASI TR-3 35-22-M00257_B_56353952_56353952</t>
  </si>
  <si>
    <t>15.07.2021 20:31:39</t>
  </si>
  <si>
    <t>15.07.2021 22:40:25</t>
  </si>
  <si>
    <t>DURASILLI TR-21 45-78-M01147_953261604_953261604</t>
  </si>
  <si>
    <t>15.07.2021 20:38:21</t>
  </si>
  <si>
    <t>15.07.2021 21:35:54</t>
  </si>
  <si>
    <t>TR-90 35-17-M00090__56373508_56373508</t>
  </si>
  <si>
    <t>15.07.2021 20:37:15</t>
  </si>
  <si>
    <t>15.07.2021 21:52:55</t>
  </si>
  <si>
    <t>15.07.2021 20:25:14</t>
  </si>
  <si>
    <t>15.07.2021 23:00:28</t>
  </si>
  <si>
    <t>YAĞCILAR TR-1 45-71-M01440_DIREK TIPI TRAFO HUCRESI H01_2086894</t>
  </si>
  <si>
    <t>15.07.2021 20:44:05</t>
  </si>
  <si>
    <t>15.07.2021 23:06:51</t>
  </si>
  <si>
    <t>15.07.2021 20:48:53</t>
  </si>
  <si>
    <t>15.07.2021 21:33:50</t>
  </si>
  <si>
    <t>YAĞBASAN TR-1 45-78-M00546_45-78-M00546_2367546</t>
  </si>
  <si>
    <t>15.07.2021 20:57:28</t>
  </si>
  <si>
    <t>15.07.2021 23:10:37</t>
  </si>
  <si>
    <t>TÜPÜLER DEREBAŞI TR-1 45-75-M00245_A_56385691_56385691</t>
  </si>
  <si>
    <t>15.07.2021 20:44:26</t>
  </si>
  <si>
    <t>16.07.2021 02:32:14</t>
  </si>
  <si>
    <t>M-1984 35-09-M01984_G g2b_5876875</t>
  </si>
  <si>
    <t>15.07.2021 20:52:45</t>
  </si>
  <si>
    <t>16.07.2021 08:39:31</t>
  </si>
  <si>
    <t>SASKO SİTESİ TR-1 35-21-L00211_35-21-L00211_2350039</t>
  </si>
  <si>
    <t>15.07.2021 20:58:47</t>
  </si>
  <si>
    <t>15.07.2021 22:21:48</t>
  </si>
  <si>
    <t>M-13 GERMİYAN 35-18-M00184_C_76954012_76954012</t>
  </si>
  <si>
    <t>15.07.2021 20:54:32</t>
  </si>
  <si>
    <t>15.07.2021 21:48:47</t>
  </si>
  <si>
    <t>TR-26 45-77-L00026_945504326_945504326</t>
  </si>
  <si>
    <t>15.07.2021 21:00:11</t>
  </si>
  <si>
    <t>15.07.2021 23:12:14</t>
  </si>
  <si>
    <t>15.07.2021 21:02:27</t>
  </si>
  <si>
    <t>15.07.2021 22:45:22</t>
  </si>
  <si>
    <t>15.07.2021 21:04:23</t>
  </si>
  <si>
    <t>15.07.2021 23:44:07</t>
  </si>
  <si>
    <t>DM-2/9 SEPETÇİK 35-18-L00589_950433348_950433348</t>
  </si>
  <si>
    <t>15.07.2021 21:08:58</t>
  </si>
  <si>
    <t>16.07.2021 00:53:13</t>
  </si>
  <si>
    <t>ER ENJEKSİYON ÖZEL TR 35-27-M00422Ö_ M01_73633822</t>
  </si>
  <si>
    <t>15.07.2021 21:04:39</t>
  </si>
  <si>
    <t>15.07.2021 22:33:18</t>
  </si>
  <si>
    <t>K-3591 35-01-K03591_C_56373614_56373614</t>
  </si>
  <si>
    <t>15.07.2021 21:07:05</t>
  </si>
  <si>
    <t>15.07.2021 22:41:48</t>
  </si>
  <si>
    <t>15.07.2021 21:18:03</t>
  </si>
  <si>
    <t>15.07.2021 22:30:26</t>
  </si>
  <si>
    <t>15.07.2021 21:26:07</t>
  </si>
  <si>
    <t>15.07.2021 21:58:04</t>
  </si>
  <si>
    <t>KÜÇÜKBÖLCEK TR-23 35-24-M00019_5641905_56353079_56353079</t>
  </si>
  <si>
    <t>15.07.2021 21:27:46</t>
  </si>
  <si>
    <t>15.07.2021 22:30:17</t>
  </si>
  <si>
    <t>K-1866 35-09-K01866_C_56373571_56373571</t>
  </si>
  <si>
    <t>15.07.2021 21:32:01</t>
  </si>
  <si>
    <t>16.07.2021 05:29:14</t>
  </si>
  <si>
    <t>15.07.2021 21:32:16</t>
  </si>
  <si>
    <t>15.07.2021 22:40:01</t>
  </si>
  <si>
    <t>M-1156 35-03-M01156_910296246_910296246</t>
  </si>
  <si>
    <t>15.07.2021 21:36:22</t>
  </si>
  <si>
    <t>15.07.2021 23:17:51</t>
  </si>
  <si>
    <t>TR-38 35-19-L00038_956681281_956681281</t>
  </si>
  <si>
    <t>15.07.2021 21:43:00</t>
  </si>
  <si>
    <t>15.07.2021 23:21:05</t>
  </si>
  <si>
    <t>KARABURUN TR-2 35-21-L00014_953368089_953368089</t>
  </si>
  <si>
    <t>15.07.2021 21:40:48</t>
  </si>
  <si>
    <t>15.07.2021 23:55:35</t>
  </si>
  <si>
    <t>PAYAMLI M-17 35-25-M00168_B_56378092_56378092</t>
  </si>
  <si>
    <t>15.07.2021 21:47:56</t>
  </si>
  <si>
    <t>15.07.2021 23:38:22</t>
  </si>
  <si>
    <t>15.07.2021 21:47:59</t>
  </si>
  <si>
    <t>15.07.2021 22:58:05</t>
  </si>
  <si>
    <t>BURUNCUK TR-1 35-20-L00247_955209284_955209284</t>
  </si>
  <si>
    <t>15.07.2021 21:16:32</t>
  </si>
  <si>
    <t>15.07.2021 23:23:56</t>
  </si>
  <si>
    <t>YENMİŞ KÖK 35-27-M00366_Recloser M03_2303188</t>
  </si>
  <si>
    <t>15.07.2021 21:56:47</t>
  </si>
  <si>
    <t>15.07.2021 22:26:25</t>
  </si>
  <si>
    <t>15.07.2021 21:48:23</t>
  </si>
  <si>
    <t>15.07.2021 22:26:47</t>
  </si>
  <si>
    <t>15.07.2021 22:00:30</t>
  </si>
  <si>
    <t>15.07.2021 23:20:53</t>
  </si>
  <si>
    <t>MURADİYE TR-2/B (23 NİSAN PARKI) 45-71-M01852_SC B02_5979413</t>
  </si>
  <si>
    <t>15.07.2021 22:01:00</t>
  </si>
  <si>
    <t>16.07.2021 09:54:12</t>
  </si>
  <si>
    <t>GÖKÇEN DM 35-29-M00123_SEYREKLİ M03_2104369</t>
  </si>
  <si>
    <t>15.07.2021 22:20:00</t>
  </si>
  <si>
    <t>15.07.2021 23:41:23</t>
  </si>
  <si>
    <t>HELVACI TR-9 35-17-M00369_35-17-M00369_2359314</t>
  </si>
  <si>
    <t>15.07.2021 22:20:59</t>
  </si>
  <si>
    <t>16.07.2021 01:38:45</t>
  </si>
  <si>
    <t>DM-4/TR-15 (ESKİ TR-14) 35-26-M00014_C_56358475_56358475</t>
  </si>
  <si>
    <t>15.07.2021 22:25:06</t>
  </si>
  <si>
    <t>15.07.2021 22:39:18</t>
  </si>
  <si>
    <t>TURGUTALP TR-1/2 (DM-3/18) 45-82-M00057_TURGUTALP TR-4 M03_72192222</t>
  </si>
  <si>
    <t>15.07.2021 22:22:33</t>
  </si>
  <si>
    <t>15.07.2021 23:52:29</t>
  </si>
  <si>
    <t>15.07.2021 22:26:45</t>
  </si>
  <si>
    <t>16.07.2021 00:30:13</t>
  </si>
  <si>
    <t>M-1128 35-01-M01128_911746232_911746232</t>
  </si>
  <si>
    <t>15.07.2021 22:30:51</t>
  </si>
  <si>
    <t>15.07.2021 23:55:56</t>
  </si>
  <si>
    <t>ERGENEKON TR-2 45-83-L00139_45-83-L00139_61290084</t>
  </si>
  <si>
    <t>15.07.2021 22:36:00</t>
  </si>
  <si>
    <t>15.07.2021 23:50:13</t>
  </si>
  <si>
    <t>15.07.2021 22:37:59</t>
  </si>
  <si>
    <t>15.07.2021 23:02:34</t>
  </si>
  <si>
    <t>15.07.2021 22:49:13</t>
  </si>
  <si>
    <t>15.07.2021 23:35:27</t>
  </si>
  <si>
    <t>15.07.2021 22:55:55</t>
  </si>
  <si>
    <t>16.07.2021 00:37:40</t>
  </si>
  <si>
    <t>L-236 35-18-L00236_7404887_56362684_56362684</t>
  </si>
  <si>
    <t>15.07.2021 23:05:00</t>
  </si>
  <si>
    <t>15.07.2021 23:23:32</t>
  </si>
  <si>
    <t>YAĞCILAR OVA TR-2 35-32-L00035_35-32-L00035_2348147</t>
  </si>
  <si>
    <t>15.07.2021 23:16:12</t>
  </si>
  <si>
    <t>15.07.2021 23:32:49</t>
  </si>
  <si>
    <t>15.07.2021 23:08:32</t>
  </si>
  <si>
    <t>16.07.2021 00:09:32</t>
  </si>
  <si>
    <t>GÜVERCİNLİK BURGAZ MAH. TR 45-77-L00328_945499355_945499355</t>
  </si>
  <si>
    <t>15.07.2021 23:08:08</t>
  </si>
  <si>
    <t>16.07.2021 01:41:47</t>
  </si>
  <si>
    <t>K-1820 35-01-K01820_B_56369035_56369035</t>
  </si>
  <si>
    <t>15.07.2021 23:13:26</t>
  </si>
  <si>
    <t>16.07.2021 00:25:50</t>
  </si>
  <si>
    <t>K-4325 35-04-K04325_B_56367851_56367851</t>
  </si>
  <si>
    <t>15.07.2021 23:27:41</t>
  </si>
  <si>
    <t>16.07.2021 01:00:18</t>
  </si>
  <si>
    <t>TR-20 35-22-M00020_C_56371452_56371452</t>
  </si>
  <si>
    <t>15.07.2021 23:39:55</t>
  </si>
  <si>
    <t>16.07.2021 00:32:51</t>
  </si>
  <si>
    <t>K-985 35-07-K00985_913814703_913814703</t>
  </si>
  <si>
    <t>15.07.2021 23:45:00</t>
  </si>
  <si>
    <t>16.07.2021 01:14:28</t>
  </si>
  <si>
    <t>TR-129 35-19-L00129_949472274_949472274</t>
  </si>
  <si>
    <t>15.07.2021 23:54:53</t>
  </si>
  <si>
    <t>16.07.2021 00:57:13</t>
  </si>
  <si>
    <t>15.07.2021 23:54:24</t>
  </si>
  <si>
    <t>16.07.2021 01:33:16</t>
  </si>
  <si>
    <t>MERKEZ BODAMAS TR-4 45-75-M00141_D_56398570_56398570</t>
  </si>
  <si>
    <t>15.07.2021 23:54:44</t>
  </si>
  <si>
    <t>16.07.2021 01:21:17</t>
  </si>
  <si>
    <t>BALIKLIOVA TR-5 35-19-L00374_956699909_956699909</t>
  </si>
  <si>
    <t>15.07.2021 23:56:17</t>
  </si>
  <si>
    <t>16.07.2021 01:25:28</t>
  </si>
  <si>
    <t>ŞAŞAL TR-1 35-22-M00283_955254452_955254452</t>
  </si>
  <si>
    <t>15.07.2021 23:54:22</t>
  </si>
  <si>
    <t>16.07.2021 00:51:13</t>
  </si>
  <si>
    <t>DM-21/08 45-71-M00459_DAĞITIM TRAFOSU M06_72250207</t>
  </si>
  <si>
    <t>16.07.2021 18:18:33</t>
  </si>
  <si>
    <t>16.07.2021 22:56:41</t>
  </si>
  <si>
    <t>ALAŞEHİR TR-58 45-73-M00058_45-73-M00058_2354354</t>
  </si>
  <si>
    <t>16.07.2021 18:01:03</t>
  </si>
  <si>
    <t>16.07.2021 20:10:23</t>
  </si>
  <si>
    <t>ESBAŞ İM 35-08-A00001_IRMAK M10_2047813</t>
  </si>
  <si>
    <t>16.07.2021 15:16:01</t>
  </si>
  <si>
    <t>16.07.2021 17:39:08</t>
  </si>
  <si>
    <t>ALİAĞA GIS TM 35-17-A00014_ZEYTİNDAĞ (1H06) M06_66128141</t>
  </si>
  <si>
    <t>16.07.2021 08:47:13</t>
  </si>
  <si>
    <t>16.07.2021 09:09:33</t>
  </si>
  <si>
    <t>16.07.2021 19:04:03</t>
  </si>
  <si>
    <t>16.07.2021 22:42:54</t>
  </si>
  <si>
    <t>ALOSBİ TM 35-17-A00006_ALİAĞA RES M06_2310718</t>
  </si>
  <si>
    <t>16.07.2021 06:21:52</t>
  </si>
  <si>
    <t>16.07.2021 06:40:47</t>
  </si>
  <si>
    <t>16.07.2021 20:01:44</t>
  </si>
  <si>
    <t>16.07.2021 22:04:42</t>
  </si>
  <si>
    <t>16.07.2021 21:18:25</t>
  </si>
  <si>
    <t>17.07.2021 11:51:08</t>
  </si>
  <si>
    <t>KARABURÇ HACILAR TR-7 35-31-L00263_DIREK TIPI TRAFO HUCRESI H01_2050601</t>
  </si>
  <si>
    <t>16.07.2021 12:42:35</t>
  </si>
  <si>
    <t>16.07.2021 14:08:19</t>
  </si>
  <si>
    <t>16.07.2021 16:36:17</t>
  </si>
  <si>
    <t>16.07.2021 19:38:10</t>
  </si>
  <si>
    <t>TEPEKÖY TR-1 45-73-M00785_B_56385055_56385055</t>
  </si>
  <si>
    <t>16.07.2021 13:58:47</t>
  </si>
  <si>
    <t>16.07.2021 17:01:26</t>
  </si>
  <si>
    <t>16.07.2021 06:18:54</t>
  </si>
  <si>
    <t>16.07.2021 06:31:13</t>
  </si>
  <si>
    <t>MENEMEN TR-39 35-28-L00039_953387126_953387126</t>
  </si>
  <si>
    <t>16.07.2021 17:25:44</t>
  </si>
  <si>
    <t>16.07.2021 18:44:16</t>
  </si>
  <si>
    <t>ÇUKURALTI M-38 35-25-M00079_DIREK TIPI TRAFO HUCRESI H01_2126179</t>
  </si>
  <si>
    <t>16.07.2021 12:01:35</t>
  </si>
  <si>
    <t>16.07.2021 14:01:00</t>
  </si>
  <si>
    <t>K-766 35-04-K00766_966025570_966025570</t>
  </si>
  <si>
    <t>16.07.2021 10:38:48</t>
  </si>
  <si>
    <t>16.07.2021 16:24:27</t>
  </si>
  <si>
    <t>ASLANLAR TR-1 35-26-L00144_12270917_56358696_56358696</t>
  </si>
  <si>
    <t>16.07.2021 07:11:27</t>
  </si>
  <si>
    <t>16.07.2021 08:01:24</t>
  </si>
  <si>
    <t>M-1241 35-01-M01241_K K1_5872636</t>
  </si>
  <si>
    <t>16.07.2021 19:47:22</t>
  </si>
  <si>
    <t>17.07.2021 00:50:26</t>
  </si>
  <si>
    <t>PAYAMLI M-21 35-25-M00171_A_56376323_56376323</t>
  </si>
  <si>
    <t>16.07.2021 20:08:47</t>
  </si>
  <si>
    <t>16.07.2021 22:14:21</t>
  </si>
  <si>
    <t>TR-88 35-19-L00088_A_60983823_60983823</t>
  </si>
  <si>
    <t>16.07.2021 20:45:14</t>
  </si>
  <si>
    <t>16.07.2021 21:57:05</t>
  </si>
  <si>
    <t>16.07.2021 01:34:00</t>
  </si>
  <si>
    <t>16.07.2021 01:52:28</t>
  </si>
  <si>
    <t>K-1146 35-07-K01146_TRAFO K-1146 K03_48437430</t>
  </si>
  <si>
    <t>16.07.2021 14:14:03</t>
  </si>
  <si>
    <t>16.07.2021 15:13:42</t>
  </si>
  <si>
    <t>TR-17 35-27-M00017_B_56363201_56363201</t>
  </si>
  <si>
    <t>16.07.2021 10:21:57</t>
  </si>
  <si>
    <t>16.07.2021 15:27:33</t>
  </si>
  <si>
    <t>İSHAKÇELEBİ TR-1 45-80-M00152_45-80-M00152_2376562</t>
  </si>
  <si>
    <t>16.07.2021 09:14:46</t>
  </si>
  <si>
    <t>16.07.2021 09:45:22</t>
  </si>
  <si>
    <t>YAKAKÖY KÖK 45-75-M00067_HatBaşıAyırıcı_53134698 M05_53134698</t>
  </si>
  <si>
    <t>16.07.2021 17:06:35</t>
  </si>
  <si>
    <t>16.07.2021 21:47:06</t>
  </si>
  <si>
    <t>YENİFOÇA TR-38 35-23-M00038_950421432_950421432</t>
  </si>
  <si>
    <t>16.07.2021 21:48:57</t>
  </si>
  <si>
    <t>16.07.2021 23:57:54</t>
  </si>
  <si>
    <t>M-2958 35-04-M02958_912815953_912815953</t>
  </si>
  <si>
    <t>16.07.2021 15:13:13</t>
  </si>
  <si>
    <t>16.07.2021 17:59:57</t>
  </si>
  <si>
    <t>16.07.2021 10:23:32</t>
  </si>
  <si>
    <t>16.07.2021 22:29:41</t>
  </si>
  <si>
    <t>16.07.2021 13:17:23</t>
  </si>
  <si>
    <t>16.07.2021 16:02:32</t>
  </si>
  <si>
    <t>SİNETUR TR 35-30-M00344_A A1b_67106122</t>
  </si>
  <si>
    <t>16.07.2021 15:27:56</t>
  </si>
  <si>
    <t>16.07.2021 19:04:07</t>
  </si>
  <si>
    <t>M-80 35-14-M00080_A A01b_78983124</t>
  </si>
  <si>
    <t>16.07.2021 15:59:58</t>
  </si>
  <si>
    <t>16.07.2021 19:09:20</t>
  </si>
  <si>
    <t>KARABURUN TR-15 35-21-L00013_35-21-L00013_2376071</t>
  </si>
  <si>
    <t>16.07.2021 18:11:12</t>
  </si>
  <si>
    <t>16.07.2021 19:51:20</t>
  </si>
  <si>
    <t>DM-1/13 35-29-M00013_48345726_56367742_56367742</t>
  </si>
  <si>
    <t>16.07.2021 10:32:30</t>
  </si>
  <si>
    <t>16.07.2021 13:12:50</t>
  </si>
  <si>
    <t>KARAKUYU TR-3 35-22-M00291_35-22-M00291_2361861</t>
  </si>
  <si>
    <t>16.07.2021 16:53:17</t>
  </si>
  <si>
    <t>16.07.2021 18:45:24</t>
  </si>
  <si>
    <t>M-993 35-03-M00993_910207307_910207307</t>
  </si>
  <si>
    <t>16.07.2021 11:51:12</t>
  </si>
  <si>
    <t>16.07.2021 14:39:02</t>
  </si>
  <si>
    <t>16.07.2021 16:50:20</t>
  </si>
  <si>
    <t>16.07.2021 23:05:57</t>
  </si>
  <si>
    <t>K-4375 35-04-K04375_D_56364911_56364911</t>
  </si>
  <si>
    <t>16.07.2021 09:46:23</t>
  </si>
  <si>
    <t>16.07.2021 10:51:08</t>
  </si>
  <si>
    <t>SEYDİKÖY İM 35-08-A00002_ÇAKMAK K24_2309372</t>
  </si>
  <si>
    <t>16.07.2021 16:25:03</t>
  </si>
  <si>
    <t>16.07.2021 19:37:33</t>
  </si>
  <si>
    <t>KIZILAVLU KÖK 45-78-M00837_HatBaşıAyırıcı_53137221 M02_53137221</t>
  </si>
  <si>
    <t>16.07.2021 18:06:10</t>
  </si>
  <si>
    <t>16.07.2021 21:48:24</t>
  </si>
  <si>
    <t>L-512 REİSDERE 35-18-L00512_950461648_950461648</t>
  </si>
  <si>
    <t>16.07.2021 08:40:52</t>
  </si>
  <si>
    <t>16.07.2021 09:50:18</t>
  </si>
  <si>
    <t>K-3874 35-01-K03874_911641426_911641426</t>
  </si>
  <si>
    <t>16.07.2021 18:48:26</t>
  </si>
  <si>
    <t>16.07.2021 21:09:42</t>
  </si>
  <si>
    <t>TORMER KÖK 35-26-M01158_CVK-1/CVK-2 M06_65923879</t>
  </si>
  <si>
    <t>16.07.2021 20:59:12</t>
  </si>
  <si>
    <t>16.07.2021 22:51:30</t>
  </si>
  <si>
    <t>L-296 35-18-L00296_6179941 B01_5937846</t>
  </si>
  <si>
    <t>16.07.2021 09:42:56</t>
  </si>
  <si>
    <t>16.07.2021 11:47:23</t>
  </si>
  <si>
    <t>YAHŞELLİ KÖK 35-28-M00293_HAYKIRAN M01_66582309</t>
  </si>
  <si>
    <t>16.07.2021 10:49:33</t>
  </si>
  <si>
    <t>16.07.2021 11:14:23</t>
  </si>
  <si>
    <t>16.07.2021 16:43:13</t>
  </si>
  <si>
    <t>16.07.2021 16:57:00</t>
  </si>
  <si>
    <t>16.07.2021 05:51:36</t>
  </si>
  <si>
    <t>16.07.2021 05:57:18</t>
  </si>
  <si>
    <t>YENİKÖY DERE MAH. TR-4 35-31-L00470_35-31-L00470_72242716</t>
  </si>
  <si>
    <t>16.07.2021 20:05:03</t>
  </si>
  <si>
    <t>16.07.2021 23:41:27</t>
  </si>
  <si>
    <t>16.07.2021 14:35:24</t>
  </si>
  <si>
    <t>16.07.2021 19:09:02</t>
  </si>
  <si>
    <t>16.07.2021 14:03:34</t>
  </si>
  <si>
    <t>16.07.2021 15:34:21</t>
  </si>
  <si>
    <t>TR-169 45-78-L00169_45-78-L00169_2369963</t>
  </si>
  <si>
    <t>16.07.2021 17:44:32</t>
  </si>
  <si>
    <t>16.07.2021 18:34:07</t>
  </si>
  <si>
    <t>M-2902 (YATIRIM REZERVE) 35-02-M02902_8009624 _5806113</t>
  </si>
  <si>
    <t>16.07.2021 11:13:44</t>
  </si>
  <si>
    <t>17.07.2021 06:46:48</t>
  </si>
  <si>
    <t>16.07.2021 08:09:53</t>
  </si>
  <si>
    <t>16.07.2021 08:45:51</t>
  </si>
  <si>
    <t>16.07.2021 19:27:51</t>
  </si>
  <si>
    <t>16.07.2021 21:58:40</t>
  </si>
  <si>
    <t>K-1464 35-09-K01464_912338055_912338055</t>
  </si>
  <si>
    <t>16.07.2021 15:41:04</t>
  </si>
  <si>
    <t>16.07.2021 16:48:47</t>
  </si>
  <si>
    <t>TR-1 35-16-L00001_DAĞITIM TRAFO TR-1 L08_67548022</t>
  </si>
  <si>
    <t>16.07.2021 01:13:02</t>
  </si>
  <si>
    <t>16.07.2021 01:50:45</t>
  </si>
  <si>
    <t>ÇALTI KÖY TR-1 35-24-M00075_B_56353230_56353230</t>
  </si>
  <si>
    <t>16.07.2021 20:41:44</t>
  </si>
  <si>
    <t>16.07.2021 22:17:45</t>
  </si>
  <si>
    <t>L-191 35-18-L00191_50069388_56368821_56368821</t>
  </si>
  <si>
    <t>16.07.2021 16:32:27</t>
  </si>
  <si>
    <t>17.07.2021 01:19:21</t>
  </si>
  <si>
    <t>16.07.2021 19:10:26</t>
  </si>
  <si>
    <t>16.07.2021 20:17:09</t>
  </si>
  <si>
    <t>16.07.2021 13:57:37</t>
  </si>
  <si>
    <t>16.07.2021 18:39:53</t>
  </si>
  <si>
    <t>DM-3/29 45-71-M00083_953199068_953199068</t>
  </si>
  <si>
    <t>16.07.2021 03:23:48</t>
  </si>
  <si>
    <t>16.07.2021 04:21:33</t>
  </si>
  <si>
    <t>MENDERES DM-2/TR-1 35-22-M00300_ARITMA-2 M16_2095710</t>
  </si>
  <si>
    <t>16.07.2021 19:39:36</t>
  </si>
  <si>
    <t>16.07.2021 19:42:00</t>
  </si>
  <si>
    <t>K-716 35-02-K00716_D_56365874_56365874</t>
  </si>
  <si>
    <t>16.07.2021 06:25:08</t>
  </si>
  <si>
    <t>16.07.2021 08:50:26</t>
  </si>
  <si>
    <t>M-2141 35-07-M02141_D D2_61163385</t>
  </si>
  <si>
    <t>16.07.2021 16:31:27</t>
  </si>
  <si>
    <t>16.07.2021 17:21:30</t>
  </si>
  <si>
    <t>YENİ HARMANDALI TR-1 45-71-M00893_DIREK TIPI TRAFO HUCRESI H01_2084265</t>
  </si>
  <si>
    <t>16.07.2021 08:07:00</t>
  </si>
  <si>
    <t>16.07.2021 13:12:21</t>
  </si>
  <si>
    <t>TR-69 35-16-L00069_953344966_953344966</t>
  </si>
  <si>
    <t>16.07.2021 14:48:19</t>
  </si>
  <si>
    <t>16.07.2021 15:55:47</t>
  </si>
  <si>
    <t>M-33 CUMHURİYET 35-25-M00102_DIREK TIPI TRAFO HUCRESI H01_2126963</t>
  </si>
  <si>
    <t>16.07.2021 16:49:16</t>
  </si>
  <si>
    <t>16.07.2021 17:46:34</t>
  </si>
  <si>
    <t>ÇİFTLİK SULAMA TR-4 35-16-M00555_35-16-M00555_2376214</t>
  </si>
  <si>
    <t>16.07.2021 17:23:31</t>
  </si>
  <si>
    <t>16.07.2021 21:43:16</t>
  </si>
  <si>
    <t>TR-2/124 45-83-M00667__72371882_72371882</t>
  </si>
  <si>
    <t>16.07.2021 15:58:00</t>
  </si>
  <si>
    <t>16.07.2021 16:45:09</t>
  </si>
  <si>
    <t>EMİRHACILI TR-1 45-78-L00605_953276794_953276794</t>
  </si>
  <si>
    <t>16.07.2021 14:35:12</t>
  </si>
  <si>
    <t>16.07.2021 17:07:17</t>
  </si>
  <si>
    <t>16.07.2021 11:45:36</t>
  </si>
  <si>
    <t>16.07.2021 16:02:16</t>
  </si>
  <si>
    <t>CENKYERİ TR-1 45-82-M00131_CENKYERİ TR-4 M04_72194952</t>
  </si>
  <si>
    <t>16.07.2021 15:28:25</t>
  </si>
  <si>
    <t>16.07.2021 17:14:58</t>
  </si>
  <si>
    <t>MORDOĞAN TR-24 35-21-L00210_953368739_953368739</t>
  </si>
  <si>
    <t>16.07.2021 10:49:00</t>
  </si>
  <si>
    <t>16.07.2021 11:59:54</t>
  </si>
  <si>
    <t>ESBAŞ İM 35-08-A00001_ESBAŞ-10 K05_2053330</t>
  </si>
  <si>
    <t>16.07.2021 16:09:34</t>
  </si>
  <si>
    <t>16.07.2021 16:56:41</t>
  </si>
  <si>
    <t>KARABURUN TR-7 35-21-L00033_35-21-L00033_72175533</t>
  </si>
  <si>
    <t>16.07.2021 15:19:24</t>
  </si>
  <si>
    <t>16.07.2021 16:47:23</t>
  </si>
  <si>
    <t>PINARKÖY TR-1 35-16-L00265_35-16-L00265_2362169</t>
  </si>
  <si>
    <t>16.07.2021 18:36:55</t>
  </si>
  <si>
    <t>16.07.2021 20:23:10</t>
  </si>
  <si>
    <t>16.07.2021 09:06:23</t>
  </si>
  <si>
    <t>M-1539 35-01-M01539_35-01-M01539_2377126</t>
  </si>
  <si>
    <t>16.07.2021 21:32:24</t>
  </si>
  <si>
    <t>16.07.2021 22:39:13</t>
  </si>
  <si>
    <t>M-3520(YATIRIM REZERVE) 35-09-M03520_97710876_97710876</t>
  </si>
  <si>
    <t>16.07.2021 18:47:55</t>
  </si>
  <si>
    <t>16.07.2021 19:24:58</t>
  </si>
  <si>
    <t>ILIPINAR TR-1 35-23-M00081_DIREK TIPI TRAFO HUCRESI H01_2051290</t>
  </si>
  <si>
    <t>16.07.2021 09:17:38</t>
  </si>
  <si>
    <t>16.07.2021 11:13:39</t>
  </si>
  <si>
    <t>YENİCEKÖY TR-1 45-72-L00184_956483578_956483578</t>
  </si>
  <si>
    <t>16.07.2021 14:36:03</t>
  </si>
  <si>
    <t>16.07.2021 18:15:23</t>
  </si>
  <si>
    <t>ÇİLEME TR-2 35-22-M00161_35-22-M00161_2377298</t>
  </si>
  <si>
    <t>16.07.2021 20:12:56</t>
  </si>
  <si>
    <t>16.07.2021 21:24:54</t>
  </si>
  <si>
    <t>16.07.2021 14:05:33</t>
  </si>
  <si>
    <t>16.07.2021 15:07:43</t>
  </si>
  <si>
    <t>K-573 35-01-K00573_911149300_911149300</t>
  </si>
  <si>
    <t>16.07.2021 17:42:46</t>
  </si>
  <si>
    <t>16.07.2021 19:35:50</t>
  </si>
  <si>
    <t>ÖZBEK DM (TR-315) 35-19-M00044_ÖZBEK TR-2 M02_72140382</t>
  </si>
  <si>
    <t>16.07.2021 15:40:03</t>
  </si>
  <si>
    <t>16.07.2021 22:50:31</t>
  </si>
  <si>
    <t>HALIKÖY TR-1 35-32-L00031_A_56380906_56380906</t>
  </si>
  <si>
    <t>16.07.2021 15:35:38</t>
  </si>
  <si>
    <t>16.07.2021 17:08:59</t>
  </si>
  <si>
    <t>16.07.2021 12:53:31</t>
  </si>
  <si>
    <t>16.07.2021 14:18:16</t>
  </si>
  <si>
    <t>YUKARIBEY SULAMA TR-2 35-16-M00167_47478886_65512017_65512017</t>
  </si>
  <si>
    <t>16.07.2021 07:50:06</t>
  </si>
  <si>
    <t>16.07.2021 10:28:50</t>
  </si>
  <si>
    <t>16.07.2021 19:39:29</t>
  </si>
  <si>
    <t>16.07.2021 19:40:06</t>
  </si>
  <si>
    <t>16.07.2021 16:28:04</t>
  </si>
  <si>
    <t>16.07.2021 23:18:22</t>
  </si>
  <si>
    <t>16.07.2021 16:34:03</t>
  </si>
  <si>
    <t>16.07.2021 18:21:59</t>
  </si>
  <si>
    <t>K-1408 35-01-K01408_A_56377894_56377894</t>
  </si>
  <si>
    <t>16.07.2021 14:15:45</t>
  </si>
  <si>
    <t>16.07.2021 18:02:12</t>
  </si>
  <si>
    <t>16.07.2021 19:24:48</t>
  </si>
  <si>
    <t>16.07.2021 23:08:55</t>
  </si>
  <si>
    <t>16.07.2021 07:32:00</t>
  </si>
  <si>
    <t>16.07.2021 11:44:37</t>
  </si>
  <si>
    <t>MORDOĞAN TR-2 35-21-L00140_953365922_953365922</t>
  </si>
  <si>
    <t>16.07.2021 18:45:13</t>
  </si>
  <si>
    <t>16.07.2021 21:02:13</t>
  </si>
  <si>
    <t>M-1539 35-01-M01539_913897251_913897251</t>
  </si>
  <si>
    <t>16.07.2021 18:28:00</t>
  </si>
  <si>
    <t>16.07.2021 22:24:24</t>
  </si>
  <si>
    <t>16.07.2021 14:38:37</t>
  </si>
  <si>
    <t>16.07.2021 15:53:44</t>
  </si>
  <si>
    <t>16.07.2021 20:58:06</t>
  </si>
  <si>
    <t>16.07.2021 23:06:12</t>
  </si>
  <si>
    <t>EVRENOS TR-3 45-71-M01411_B_56393023_56393023</t>
  </si>
  <si>
    <t>16.07.2021 08:37:00</t>
  </si>
  <si>
    <t>16.07.2021 11:13:06</t>
  </si>
  <si>
    <t>K-1502 35-03-K01502_C C1_5790649</t>
  </si>
  <si>
    <t>16.07.2021 13:10:48</t>
  </si>
  <si>
    <t>16.07.2021 14:54:08</t>
  </si>
  <si>
    <t>BOZDAĞ TR-12 35-15-L00299_950406761_950406761</t>
  </si>
  <si>
    <t>16.07.2021 20:03:20</t>
  </si>
  <si>
    <t>16.07.2021 23:57:26</t>
  </si>
  <si>
    <t>AVŞAR TR-5 45-83-L00353_955163325_955163325</t>
  </si>
  <si>
    <t>16.07.2021 08:13:22</t>
  </si>
  <si>
    <t>16.07.2021 10:35:48</t>
  </si>
  <si>
    <t>AKSELENDİ İM 45-72-A00004_HatBaşıAyırıcı_53139669 L23_53139669</t>
  </si>
  <si>
    <t>16.07.2021 11:42:34</t>
  </si>
  <si>
    <t>16.07.2021 14:39:27</t>
  </si>
  <si>
    <t>16.07.2021 11:19:30</t>
  </si>
  <si>
    <t>16.07.2021 13:52:53</t>
  </si>
  <si>
    <t>GÜMÜLCELİ TR-2 45-80-M00109_956543418_956543418</t>
  </si>
  <si>
    <t>16.07.2021 21:02:00</t>
  </si>
  <si>
    <t>16.07.2021 22:20:47</t>
  </si>
  <si>
    <t>TR-14 TARIMSAL SULAMA 45-80-M01014_45-80-M01014_2376570</t>
  </si>
  <si>
    <t>16.07.2021 09:26:16</t>
  </si>
  <si>
    <t>16.07.2021 10:44:30</t>
  </si>
  <si>
    <t>L-201 METAŞ 35-18-L00201_C C01b_78775495</t>
  </si>
  <si>
    <t>16.07.2021 18:11:59</t>
  </si>
  <si>
    <t>16.07.2021 20:09:38</t>
  </si>
  <si>
    <t>16.07.2021 00:25:02</t>
  </si>
  <si>
    <t>16.07.2021 01:17:41</t>
  </si>
  <si>
    <t>MURADİYE TR-2 SU DEPOSU 45-71-M00199_D_60985261_60985261</t>
  </si>
  <si>
    <t>16.07.2021 20:28:19</t>
  </si>
  <si>
    <t>17.07.2021 00:08:56</t>
  </si>
  <si>
    <t>ÖZBEY İM 35-26-A00005_KAPLANCIK L03_2314109</t>
  </si>
  <si>
    <t>16.07.2021 07:54:10</t>
  </si>
  <si>
    <t>16.07.2021 08:56:04</t>
  </si>
  <si>
    <t>TR-25 35-13-L00025_SELÇUK İ.M L02_66499061</t>
  </si>
  <si>
    <t>16.07.2021 16:28:03</t>
  </si>
  <si>
    <t>16.07.2021 16:28:44</t>
  </si>
  <si>
    <t>16.07.2021 15:04:26</t>
  </si>
  <si>
    <t>16.07.2021 18:08:00</t>
  </si>
  <si>
    <t>TR-1/77 45-72-M00077_45-72-M00077_2359196</t>
  </si>
  <si>
    <t>16.07.2021 02:36:38</t>
  </si>
  <si>
    <t>16.07.2021 03:39:43</t>
  </si>
  <si>
    <t>TR-2/115 45-83-L00115_955149270_955149270</t>
  </si>
  <si>
    <t>16.07.2021 16:46:40</t>
  </si>
  <si>
    <t>16.07.2021 19:33:41</t>
  </si>
  <si>
    <t>16.07.2021 18:03:35</t>
  </si>
  <si>
    <t>16.07.2021 19:34:15</t>
  </si>
  <si>
    <t>SARIGÖL TR-42 45-79-M00042_45-79-M00042_2368484</t>
  </si>
  <si>
    <t>16.07.2021 17:32:23</t>
  </si>
  <si>
    <t>16.07.2021 18:32:41</t>
  </si>
  <si>
    <t>TIRAZLI KÖK 45-79-M00079_HatBaşıAyırıcı_53133085 M06_53133085</t>
  </si>
  <si>
    <t>16.07.2021 15:36:43</t>
  </si>
  <si>
    <t>16.07.2021 15:36:54</t>
  </si>
  <si>
    <t>M-1539 35-01-M01539_B_60984067_60984067</t>
  </si>
  <si>
    <t>16.07.2021 15:51:28</t>
  </si>
  <si>
    <t>16.07.2021 18:31:34</t>
  </si>
  <si>
    <t>16.07.2021 14:26:43</t>
  </si>
  <si>
    <t>16.07.2021 16:07:24</t>
  </si>
  <si>
    <t>DM07/TR-10 45-72-M00626_956494809_956494809</t>
  </si>
  <si>
    <t>16.07.2021 15:06:15</t>
  </si>
  <si>
    <t>16.07.2021 15:51:59</t>
  </si>
  <si>
    <t>16.07.2021 19:02:12</t>
  </si>
  <si>
    <t>16.07.2021 19:14:59</t>
  </si>
  <si>
    <t>YEŞİLYURT TR-4 45-73-M00801_45-73-M00801_2358188</t>
  </si>
  <si>
    <t>16.07.2021 09:32:53</t>
  </si>
  <si>
    <t>16.07.2021 10:50:44</t>
  </si>
  <si>
    <t>TR-7 TARIMSAL SULAMA 45-80-M01007_45-80-M01007_2371004</t>
  </si>
  <si>
    <t>16.07.2021 16:21:21</t>
  </si>
  <si>
    <t>KAVACIK TR-1 35-01-L00001_910534681_910534681</t>
  </si>
  <si>
    <t>16.07.2021 11:22:26</t>
  </si>
  <si>
    <t>16.07.2021 15:52:12</t>
  </si>
  <si>
    <t>KÜÇÜKBÖLCEK TR-23 35-24-M00019_955224307_955224307</t>
  </si>
  <si>
    <t>16.07.2021 18:26:50</t>
  </si>
  <si>
    <t>16.07.2021 19:03:47</t>
  </si>
  <si>
    <t>PAMUCAK KÖK 35-13-L00400_ESKİ PAMUCAK (HAVAALANI) L09_2097128</t>
  </si>
  <si>
    <t>16.07.2021 16:47:33</t>
  </si>
  <si>
    <t>16.07.2021 19:06:58</t>
  </si>
  <si>
    <t>16.07.2021 19:27:59</t>
  </si>
  <si>
    <t>16.07.2021 19:57:14</t>
  </si>
  <si>
    <t>16.07.2021 05:59:32</t>
  </si>
  <si>
    <t>16.07.2021 05:59:52</t>
  </si>
  <si>
    <t>TR-36 35-30-L00036_G_56405258_56405258</t>
  </si>
  <si>
    <t>16.07.2021 13:08:23</t>
  </si>
  <si>
    <t>16.07.2021 18:03:52</t>
  </si>
  <si>
    <t>KERİMAĞA ORTAKÖY TR-1 45-78-M00785_49189006_56406083_56406083</t>
  </si>
  <si>
    <t>16.07.2021 18:26:15</t>
  </si>
  <si>
    <t>16.07.2021 19:35:43</t>
  </si>
  <si>
    <t>M-1297 35-02-M01297_910575246_910575246</t>
  </si>
  <si>
    <t>16.07.2021 00:38:03</t>
  </si>
  <si>
    <t>16.07.2021 02:07:26</t>
  </si>
  <si>
    <t>HALK EĞİTİMCİLER TR-1 35-30-M00341_DIREK TIPI TRAFO HUCRESI H01_2042011</t>
  </si>
  <si>
    <t>16.07.2021 20:07:55</t>
  </si>
  <si>
    <t>16.07.2021 22:39:25</t>
  </si>
  <si>
    <t>TR-63 35-19-L00063_956684694_956684694</t>
  </si>
  <si>
    <t>16.07.2021 22:19:05</t>
  </si>
  <si>
    <t>16.07.2021 23:11:59</t>
  </si>
  <si>
    <t>_966374008_966374008</t>
  </si>
  <si>
    <t>16.07.2021 10:38:06</t>
  </si>
  <si>
    <t>16.07.2021 11:44:57</t>
  </si>
  <si>
    <t>16.07.2021 05:52:46</t>
  </si>
  <si>
    <t>16.07.2021 11:11:21</t>
  </si>
  <si>
    <t>K-3100 35-02-K03100_910192049_910192049</t>
  </si>
  <si>
    <t>16.07.2021 16:59:27</t>
  </si>
  <si>
    <t>16.07.2021 19:24:59</t>
  </si>
  <si>
    <t>16.07.2021 14:49:34</t>
  </si>
  <si>
    <t>16.07.2021 15:51:32</t>
  </si>
  <si>
    <t>L-143 MAVİ TEOS 35-14-L00143_7061967 tr143/a1_5907043</t>
  </si>
  <si>
    <t>16.07.2021 09:08:58</t>
  </si>
  <si>
    <t>16.07.2021 11:06:01</t>
  </si>
  <si>
    <t>TR-75 35-16-L00075_953351254_953351254</t>
  </si>
  <si>
    <t>16.07.2021 16:23:22</t>
  </si>
  <si>
    <t>16.07.2021 17:30:55</t>
  </si>
  <si>
    <t>16.07.2021 18:29:31</t>
  </si>
  <si>
    <t>16.07.2021 23:43:44</t>
  </si>
  <si>
    <t>BEYLER KÖK 45-85-L00034_YENİKÖY L02_72102990</t>
  </si>
  <si>
    <t>16.07.2021 21:40:03</t>
  </si>
  <si>
    <t>16.07.2021 22:16:49</t>
  </si>
  <si>
    <t>ÇAMLICA KÖYÜ TR-1 45-71-M01596_953194471_953194471</t>
  </si>
  <si>
    <t>16.07.2021 20:29:14</t>
  </si>
  <si>
    <t>16.07.2021 21:55:04</t>
  </si>
  <si>
    <t>M-1336 35-08-M01336_A a1_5832840</t>
  </si>
  <si>
    <t>16.07.2021 19:56:53</t>
  </si>
  <si>
    <t>17.07.2021 23:16:00</t>
  </si>
  <si>
    <t>SARUHANLI TR-25 45-80-M00025_956564030_956564030</t>
  </si>
  <si>
    <t>16.07.2021 15:17:14</t>
  </si>
  <si>
    <t>16.07.2021 18:55:27</t>
  </si>
  <si>
    <t>16.07.2021 15:12:55</t>
  </si>
  <si>
    <t>16.07.2021 21:32:27</t>
  </si>
  <si>
    <t>DM02/TR31 (ESKİ TR-33) 45-73-M00033_B_56403360_56403360</t>
  </si>
  <si>
    <t>16.07.2021 14:49:29</t>
  </si>
  <si>
    <t>16.07.2021 17:10:52</t>
  </si>
  <si>
    <t>İNCESU TR-1 45-77-L00100_C_56384976_56384976</t>
  </si>
  <si>
    <t>16.07.2021 06:59:16</t>
  </si>
  <si>
    <t>16.07.2021 07:26:16</t>
  </si>
  <si>
    <t>MESCİTLİ TR-1 35-15-L00095_B_56361008_56361008</t>
  </si>
  <si>
    <t>16.07.2021 12:23:54</t>
  </si>
  <si>
    <t>16.07.2021 15:06:29</t>
  </si>
  <si>
    <t>16.07.2021 15:27:34</t>
  </si>
  <si>
    <t>16.07.2021 17:02:35</t>
  </si>
  <si>
    <t>L-393 YENİ OKUL 35-18-L00393_950448576_950448576</t>
  </si>
  <si>
    <t>16.07.2021 16:41:58</t>
  </si>
  <si>
    <t>17.07.2021 01:21:40</t>
  </si>
  <si>
    <t>SEYDİKÖY İM 35-08-A00002_ALTAY K14_2309380</t>
  </si>
  <si>
    <t>16.07.2021 16:12:00</t>
  </si>
  <si>
    <t>16.07.2021 17:29:56</t>
  </si>
  <si>
    <t>TR-1-2/8 35-20-L00036__72750537_72750537</t>
  </si>
  <si>
    <t>16.07.2021 22:19:22</t>
  </si>
  <si>
    <t>16.07.2021 23:16:55</t>
  </si>
  <si>
    <t>OSMANGAZİ İM 35-02-A00004_BAYRAKLI M04_2087805</t>
  </si>
  <si>
    <t>16.07.2021 13:43:00</t>
  </si>
  <si>
    <t>16.07.2021 14:31:46</t>
  </si>
  <si>
    <t>K-2626 35-02-K02626_99751582_99751582</t>
  </si>
  <si>
    <t>16.07.2021 18:28:19</t>
  </si>
  <si>
    <t>16.07.2021 20:24:04</t>
  </si>
  <si>
    <t>DM-2/TR-25 35-26-M01353__72410682_72410682</t>
  </si>
  <si>
    <t>16.07.2021 11:31:54</t>
  </si>
  <si>
    <t>16.07.2021 12:48:48</t>
  </si>
  <si>
    <t>HATUNDERE TR-4 35-28-M00468__72410344_72410344</t>
  </si>
  <si>
    <t>16.07.2021 14:21:08</t>
  </si>
  <si>
    <t>16.07.2021 15:29:39</t>
  </si>
  <si>
    <t>K-133 35-04-K00133_99479044_99479044</t>
  </si>
  <si>
    <t>16.07.2021 14:06:21</t>
  </si>
  <si>
    <t>16.07.2021 17:22:21</t>
  </si>
  <si>
    <t>K-1464 35-09-K01464_912822872_912822872</t>
  </si>
  <si>
    <t>16.07.2021 18:34:46</t>
  </si>
  <si>
    <t>16.07.2021 23:07:19</t>
  </si>
  <si>
    <t>M-2579 35-08-M02579_915172564_915172564</t>
  </si>
  <si>
    <t>16.07.2021 11:02:15</t>
  </si>
  <si>
    <t>16.07.2021 13:04:31</t>
  </si>
  <si>
    <t>MURADİYE DM 45-71-M00006_TEKEL M13_2077015</t>
  </si>
  <si>
    <t>16.07.2021 05:23:18</t>
  </si>
  <si>
    <t>16.07.2021 08:11:14</t>
  </si>
  <si>
    <t>L-456 35-18-L00456_11998652_60982907_60982907</t>
  </si>
  <si>
    <t>16.07.2021 23:48:23</t>
  </si>
  <si>
    <t>17.07.2021 06:21:39</t>
  </si>
  <si>
    <t>TR-8 35-27-M00008_98785439_98785439</t>
  </si>
  <si>
    <t>16.07.2021 09:37:18</t>
  </si>
  <si>
    <t>16.07.2021 13:01:33</t>
  </si>
  <si>
    <t>16.07.2021 07:38:11</t>
  </si>
  <si>
    <t>16.07.2021 07:57:40</t>
  </si>
  <si>
    <t>KERESTECİLER TR-2 45-83-M00139_967163778_967163778</t>
  </si>
  <si>
    <t>16.07.2021 09:08:07</t>
  </si>
  <si>
    <t>16.07.2021 11:34:35</t>
  </si>
  <si>
    <t>M-1111 35-08-M01111_M-1372 M02_42042900</t>
  </si>
  <si>
    <t>16.07.2021 13:48:13</t>
  </si>
  <si>
    <t>16.07.2021 15:07:24</t>
  </si>
  <si>
    <t>K-2745 35-03-K02745_B_56364009_56364009</t>
  </si>
  <si>
    <t>16.07.2021 18:33:04</t>
  </si>
  <si>
    <t>17.07.2021 00:05:37</t>
  </si>
  <si>
    <t>16.07.2021 08:00:03</t>
  </si>
  <si>
    <t>16.07.2021 08:51:21</t>
  </si>
  <si>
    <t>16.07.2021 16:20:50</t>
  </si>
  <si>
    <t>16.07.2021 17:42:29</t>
  </si>
  <si>
    <t>M-2524 35-07-M02524_C C3_66180993</t>
  </si>
  <si>
    <t>16.07.2021 18:41:58</t>
  </si>
  <si>
    <t>16.07.2021 19:29:54</t>
  </si>
  <si>
    <t>SEYDİKÖY İM 35-08-A00002_MEDYA M21_2050822</t>
  </si>
  <si>
    <t>16.07.2021 15:18:01</t>
  </si>
  <si>
    <t>16.07.2021 19:37:39</t>
  </si>
  <si>
    <t>TR-51 TORBALI PAZAR YERİ 35-26-M00051_35-26-M00051_2351379</t>
  </si>
  <si>
    <t>16.07.2021 16:40:43</t>
  </si>
  <si>
    <t>16.07.2021 17:11:49</t>
  </si>
  <si>
    <t>ÇAYLI TR-13 35-15-L00198_B_56361917_56361917</t>
  </si>
  <si>
    <t>16.07.2021 16:11:37</t>
  </si>
  <si>
    <t>16.07.2021 18:14:42</t>
  </si>
  <si>
    <t>16.07.2021 21:16:29</t>
  </si>
  <si>
    <t>16.07.2021 21:36:37</t>
  </si>
  <si>
    <t>DM-13/21 (HAKİ BABA) 45-71-M00339_953215234_953215234</t>
  </si>
  <si>
    <t>16.07.2021 19:11:00</t>
  </si>
  <si>
    <t>16.07.2021 20:32:35</t>
  </si>
  <si>
    <t>L-301 ÇARK 35-18-L00301_950461603_950461603</t>
  </si>
  <si>
    <t>16.07.2021 09:47:43</t>
  </si>
  <si>
    <t>16.07.2021 12:47:23</t>
  </si>
  <si>
    <t>16.07.2021 16:30:43</t>
  </si>
  <si>
    <t>TR-44 SAKIZLI 35-19-L00044_10392000_56376646_56376646</t>
  </si>
  <si>
    <t>16.07.2021 17:06:52</t>
  </si>
  <si>
    <t>16.07.2021 19:06:50</t>
  </si>
  <si>
    <t>DM-2/TR-20 35-22-M00853_DM-2/TR-21 (GÖLCÜKLER) M02_66057500</t>
  </si>
  <si>
    <t>16.07.2021 07:31:27</t>
  </si>
  <si>
    <t>16.07.2021 08:22:00</t>
  </si>
  <si>
    <t>16.07.2021 08:26:00</t>
  </si>
  <si>
    <t>16.07.2021 09:06:25</t>
  </si>
  <si>
    <t>DM-2/TR-25 35-26-M01353_35-26-M01353_53068485</t>
  </si>
  <si>
    <t>16.07.2021 20:18:50</t>
  </si>
  <si>
    <t>16.07.2021 22:00:10</t>
  </si>
  <si>
    <t>PAŞAKÖY KÖK 45-80-M00052_AYDINLAR ÇIKIŞI M06_72063773</t>
  </si>
  <si>
    <t>16.07.2021 14:43:03</t>
  </si>
  <si>
    <t>16.07.2021 15:33:33</t>
  </si>
  <si>
    <t>KAMUKENT TR-5 35-21-M00042_95000579099_95000579099</t>
  </si>
  <si>
    <t>16.07.2021 19:54:55</t>
  </si>
  <si>
    <t>16.07.2021 22:05:17</t>
  </si>
  <si>
    <t>K-4521 35-04-K04521_A A1B_5815711</t>
  </si>
  <si>
    <t>16.07.2021 14:05:39</t>
  </si>
  <si>
    <t>16.07.2021 17:56:29</t>
  </si>
  <si>
    <t>16.07.2021 21:30:19</t>
  </si>
  <si>
    <t>16.07.2021 23:16:09</t>
  </si>
  <si>
    <t>16.07.2021 11:52:12</t>
  </si>
  <si>
    <t>16.07.2021 14:35:54</t>
  </si>
  <si>
    <t>16.07.2021 11:21:42</t>
  </si>
  <si>
    <t>16.07.2021 13:49:02</t>
  </si>
  <si>
    <t>16.07.2021 20:50:37</t>
  </si>
  <si>
    <t>16.07.2021 22:06:57</t>
  </si>
  <si>
    <t>16.07.2021 15:28:53</t>
  </si>
  <si>
    <t>16.07.2021 16:12:11</t>
  </si>
  <si>
    <t>KARAOĞLANLI TR-1 45-78-M00350_45-78-M00350_2360358</t>
  </si>
  <si>
    <t>16.07.2021 18:48:13</t>
  </si>
  <si>
    <t>16.07.2021 20:46:38</t>
  </si>
  <si>
    <t>AKPINAR GÖKSU MAH. TR-1 45-75-M00077_B_56386993_56386993</t>
  </si>
  <si>
    <t>16.07.2021 17:06:49</t>
  </si>
  <si>
    <t>16.07.2021 19:43:05</t>
  </si>
  <si>
    <t>16.07.2021 09:18:22</t>
  </si>
  <si>
    <t>16.07.2021 09:59:53</t>
  </si>
  <si>
    <t>ZEYTİNDAĞ TR-3 35-16-M00005_953328652_953328652</t>
  </si>
  <si>
    <t>16.07.2021 12:55:07</t>
  </si>
  <si>
    <t>16.07.2021 14:54:38</t>
  </si>
  <si>
    <t>TR-2/102 45-83-L00102__72372164_72372164</t>
  </si>
  <si>
    <t>16.07.2021 18:38:23</t>
  </si>
  <si>
    <t>16.07.2021 20:01:15</t>
  </si>
  <si>
    <t>K-29 35-03-K00029_35-03-K00029_41952647</t>
  </si>
  <si>
    <t>16.07.2021 16:31:41</t>
  </si>
  <si>
    <t>16.07.2021 21:39:24</t>
  </si>
  <si>
    <t>SABRİ ÇIK ÖZEL TR 35-30-L00217Ö_DIREK TIPI TRAFO HUCRESI H01_2039478</t>
  </si>
  <si>
    <t>16.07.2021 18:00:57</t>
  </si>
  <si>
    <t>16.07.2021 20:06:02</t>
  </si>
  <si>
    <t>M-233 35-09-M00233_97730149_97730149</t>
  </si>
  <si>
    <t>16.07.2021 16:36:47</t>
  </si>
  <si>
    <t>16.07.2021 17:54:31</t>
  </si>
  <si>
    <t>TR-1-1/4 (KAVAK TR) 35-20-L00004_7231300_56359672_56359672</t>
  </si>
  <si>
    <t>16.07.2021 20:56:21</t>
  </si>
  <si>
    <t>16.07.2021 22:16:16</t>
  </si>
  <si>
    <t>16.07.2021 19:58:26</t>
  </si>
  <si>
    <t>16.07.2021 21:06:57</t>
  </si>
  <si>
    <t>HAŞİM AKÇORA SULAMA TR 45-71-M01340_DIREK TIPI TRAFO HUCRESI H01_2091216</t>
  </si>
  <si>
    <t>16.07.2021 15:42:35</t>
  </si>
  <si>
    <t>16.07.2021 17:08:55</t>
  </si>
  <si>
    <t>HACIYERİ TR-1 45-81-M00071_B_56398798_56398798</t>
  </si>
  <si>
    <t>16.07.2021 16:40:52</t>
  </si>
  <si>
    <t>16.07.2021 18:09:10</t>
  </si>
  <si>
    <t>K-609 35-02-K00609_35-02-K00609_2373495</t>
  </si>
  <si>
    <t>16.07.2021 10:47:37</t>
  </si>
  <si>
    <t>16.07.2021 18:02:43</t>
  </si>
  <si>
    <t>KARAKOVA MEHMET BALABAN SULAMA GRB TR-4 35-15-M00336_35-15-M00336_2363974</t>
  </si>
  <si>
    <t>16.07.2021 14:19:30</t>
  </si>
  <si>
    <t>16.07.2021 23:41:30</t>
  </si>
  <si>
    <t>16.07.2021 19:03:00</t>
  </si>
  <si>
    <t>16.07.2021 20:46:33</t>
  </si>
  <si>
    <t>DM-1/1 35-18-L00580_950446381_950446381</t>
  </si>
  <si>
    <t>16.07.2021 09:41:54</t>
  </si>
  <si>
    <t>16.07.2021 11:49:48</t>
  </si>
  <si>
    <t>L-297 35-18-L00297_10320855 b1b_5950725</t>
  </si>
  <si>
    <t>16.07.2021 19:43:45</t>
  </si>
  <si>
    <t>17.07.2021 01:54:33</t>
  </si>
  <si>
    <t>DM-18/08 45-71-M00257_D d5b_44500664</t>
  </si>
  <si>
    <t>16.07.2021 14:37:19</t>
  </si>
  <si>
    <t>16.07.2021 19:15:59</t>
  </si>
  <si>
    <t>M-327 35-03-M00327_910365248_910365248</t>
  </si>
  <si>
    <t>16.07.2021 11:42:00</t>
  </si>
  <si>
    <t>16.07.2021 12:38:18</t>
  </si>
  <si>
    <t>K-476 35-04-K00476_C_56382000_56382000</t>
  </si>
  <si>
    <t>16.07.2021 11:40:29</t>
  </si>
  <si>
    <t>16.07.2021 15:06:44</t>
  </si>
  <si>
    <t>ŞAŞAL TR-1 35-22-M00283_955274519_955274519</t>
  </si>
  <si>
    <t>16.07.2021 17:04:46</t>
  </si>
  <si>
    <t>16.07.2021 22:56:57</t>
  </si>
  <si>
    <t>NARLIDERE TR-4 45-73-M00702_C_56405716_56405716</t>
  </si>
  <si>
    <t>16.07.2021 07:50:16</t>
  </si>
  <si>
    <t>16.07.2021 09:02:24</t>
  </si>
  <si>
    <t>16.07.2021 11:08:28</t>
  </si>
  <si>
    <t>16.07.2021 13:39:31</t>
  </si>
  <si>
    <t>İBRAHİM SARI TARIMSAL SULAMA 45-78-M00514_45-78-M00514_2352863</t>
  </si>
  <si>
    <t>16.07.2021 10:39:45</t>
  </si>
  <si>
    <t>16.07.2021 12:16:08</t>
  </si>
  <si>
    <t>16.07.2021 08:45:27</t>
  </si>
  <si>
    <t>16.07.2021 10:09:34</t>
  </si>
  <si>
    <t>İSMAİL AYRANCI SULAMA GRUBU 35-29-M00199_955210508_955210508</t>
  </si>
  <si>
    <t>16.07.2021 14:00:53</t>
  </si>
  <si>
    <t>16.07.2021 18:22:42</t>
  </si>
  <si>
    <t>TR-28 35-15-M00028_48866699_56365397_56365397</t>
  </si>
  <si>
    <t>16.07.2021 20:17:30</t>
  </si>
  <si>
    <t>16.07.2021 23:01:01</t>
  </si>
  <si>
    <t>16.07.2021 19:39:56</t>
  </si>
  <si>
    <t>16.07.2021 21:58:13</t>
  </si>
  <si>
    <t>16.07.2021 22:56:54</t>
  </si>
  <si>
    <t>TAHTALI TM 35-22-A00001_TR-A M07_2307934</t>
  </si>
  <si>
    <t>TEİAŞ Trafo Arızası</t>
  </si>
  <si>
    <t>16.07.2021 12:54:14</t>
  </si>
  <si>
    <t>16.07.2021 13:38:00</t>
  </si>
  <si>
    <t>16.07.2021 15:00:03</t>
  </si>
  <si>
    <t>16.07.2021 15:00:33</t>
  </si>
  <si>
    <t>16.07.2021 16:48:04</t>
  </si>
  <si>
    <t>16.07.2021 18:17:33</t>
  </si>
  <si>
    <t>DM-7/1A 45-71-M02005_953239311_953239311</t>
  </si>
  <si>
    <t>16.07.2021 01:31:33</t>
  </si>
  <si>
    <t>16.07.2021 07:09:19</t>
  </si>
  <si>
    <t>TR-50 35-15-M00050_KESSAN RÖMORK VE AYVAZ MANDIRA M02_66575238</t>
  </si>
  <si>
    <t>16.07.2021 16:42:39</t>
  </si>
  <si>
    <t>16.07.2021 21:19:48</t>
  </si>
  <si>
    <t>MEDİ KÖK 35-27-M00425_AKALAN M01_72165903</t>
  </si>
  <si>
    <t>16.07.2021 11:27:29</t>
  </si>
  <si>
    <t>16.07.2021 12:14:28</t>
  </si>
  <si>
    <t>16.07.2021 20:16:06</t>
  </si>
  <si>
    <t>16.07.2021 20:49:38</t>
  </si>
  <si>
    <t>K-4530 35-01-K04530_B B2_5902163</t>
  </si>
  <si>
    <t>16.07.2021 07:04:30</t>
  </si>
  <si>
    <t>16.07.2021 09:20:07</t>
  </si>
  <si>
    <t>16.07.2021 19:14:49</t>
  </si>
  <si>
    <t>16.07.2021 22:25:48</t>
  </si>
  <si>
    <t>TR-103 45-78-L00103_45-78-L00103_2356312</t>
  </si>
  <si>
    <t>16.07.2021 19:06:48</t>
  </si>
  <si>
    <t>16.07.2021 19:34:24</t>
  </si>
  <si>
    <t>16.07.2021 16:35:18</t>
  </si>
  <si>
    <t>16.07.2021 17:59:51</t>
  </si>
  <si>
    <t>M-2877 35-07-M02877_35-07-M02877_72353067</t>
  </si>
  <si>
    <t>16.07.2021 20:53:49</t>
  </si>
  <si>
    <t>16.07.2021 22:10:47</t>
  </si>
  <si>
    <t>16.07.2021 15:30:39</t>
  </si>
  <si>
    <t>16.07.2021 17:22:50</t>
  </si>
  <si>
    <t>TR-7 (KURTULUŞ PARKI KABİN) 35-32-L00007_C_56393106_56393106</t>
  </si>
  <si>
    <t>16.07.2021 23:29:24</t>
  </si>
  <si>
    <t>16.07.2021 23:55:21</t>
  </si>
  <si>
    <t>M-2908 35-02-M02908_910540610_910540610</t>
  </si>
  <si>
    <t>16.07.2021 10:54:22</t>
  </si>
  <si>
    <t>16.07.2021 17:35:52</t>
  </si>
  <si>
    <t>MAHMUT ESAD ZENGİNOĞLU VE ARK. ÖZEL TR 45-71-M00524Ö_45-71-M00524Ö_2351563</t>
  </si>
  <si>
    <t>16.07.2021 18:20:00</t>
  </si>
  <si>
    <t>16.07.2021 20:36:48</t>
  </si>
  <si>
    <t>DM-7/21 35-28-M00966_F F1b_5764354</t>
  </si>
  <si>
    <t>16.07.2021 15:45:09</t>
  </si>
  <si>
    <t>16.07.2021 17:00:03</t>
  </si>
  <si>
    <t>16.07.2021 13:39:51</t>
  </si>
  <si>
    <t>16.07.2021 14:52:57</t>
  </si>
  <si>
    <t>TR-2/34-A 45-72-L00061_C C03_65858740</t>
  </si>
  <si>
    <t>16.07.2021 17:27:37</t>
  </si>
  <si>
    <t>16.07.2021 18:06:44</t>
  </si>
  <si>
    <t>16.07.2021 10:44:43</t>
  </si>
  <si>
    <t>16.07.2021 13:16:39</t>
  </si>
  <si>
    <t>16.07.2021 15:43:41</t>
  </si>
  <si>
    <t>16.07.2021 17:08:45</t>
  </si>
  <si>
    <t>OKLUİSA KÖK 45-81-M00046_ESKİN GRUP M03_71994400</t>
  </si>
  <si>
    <t>16.07.2021 09:04:23</t>
  </si>
  <si>
    <t>16.07.2021 09:04:53</t>
  </si>
  <si>
    <t>M-448 35-03-M00448_910070390_910070390</t>
  </si>
  <si>
    <t>16.07.2021 17:08:28</t>
  </si>
  <si>
    <t>16.07.2021 20:32:07</t>
  </si>
  <si>
    <t>PAYAMLI M-9 35-25-M00165_B_60984019_60984019</t>
  </si>
  <si>
    <t>16.07.2021 18:52:54</t>
  </si>
  <si>
    <t>16.07.2021 19:39:38</t>
  </si>
  <si>
    <t>M-2513 35-02-M02513_M-2556 M02_66107578</t>
  </si>
  <si>
    <t>16.07.2021 13:45:33</t>
  </si>
  <si>
    <t>16.07.2021 14:41:38</t>
  </si>
  <si>
    <t>SEYDİKÖY İM 35-08-A00002_TR-1 34.5 M18_2052673</t>
  </si>
  <si>
    <t>16.07.2021 13:04:00</t>
  </si>
  <si>
    <t>16.07.2021 13:16:31</t>
  </si>
  <si>
    <t>YENMİŞ KÖK 35-27-M00366_DSİ M06_72163658</t>
  </si>
  <si>
    <t>16.07.2021 09:44:57</t>
  </si>
  <si>
    <t>16.07.2021 10:10:53</t>
  </si>
  <si>
    <t>M-1984 35-09-M01984_G k1959 g1b_5876867</t>
  </si>
  <si>
    <t>16.07.2021 09:29:33</t>
  </si>
  <si>
    <t>16.07.2021 23:38:07</t>
  </si>
  <si>
    <t>16.07.2021 12:42:20</t>
  </si>
  <si>
    <t>16.07.2021 14:39:42</t>
  </si>
  <si>
    <t>16.07.2021 09:11:00</t>
  </si>
  <si>
    <t>16.07.2021 09:24:47</t>
  </si>
  <si>
    <t>DM-4/16 (BATI KIŞLA) 45-71-M00205_953243367_953243367</t>
  </si>
  <si>
    <t>16.07.2021 07:46:25</t>
  </si>
  <si>
    <t>16.07.2021 12:37:25</t>
  </si>
  <si>
    <t>ÇUKURALTI M-14 35-25-M00060_ÇUKURALTI M-15 M03_72123885</t>
  </si>
  <si>
    <t>16.07.2021 10:26:05</t>
  </si>
  <si>
    <t>16.07.2021 11:27:58</t>
  </si>
  <si>
    <t>ÇARIKBALLI PAMUCAK TR-1 45-77-L00183_B_56356295_56356295</t>
  </si>
  <si>
    <t>16.07.2021 12:11:30</t>
  </si>
  <si>
    <t>16.07.2021 14:13:43</t>
  </si>
  <si>
    <t>DEMİRCİ TM 45-74-A00001_HatBaşıAyırıcı_53135308 M15_53135308</t>
  </si>
  <si>
    <t>16.07.2021 06:55:15</t>
  </si>
  <si>
    <t>16.07.2021 08:01:27</t>
  </si>
  <si>
    <t>16.07.2021 14:48:42</t>
  </si>
  <si>
    <t>16.07.2021 20:17:34</t>
  </si>
  <si>
    <t>16.07.2021 16:53:41</t>
  </si>
  <si>
    <t>16.07.2021 20:24:46</t>
  </si>
  <si>
    <t>İZSU ÖZEL TR 35-23-M00167Ö_DIREK TIPI TRAFO HUCRESI H01_2058428</t>
  </si>
  <si>
    <t>16.07.2021 07:58:33</t>
  </si>
  <si>
    <t>16.07.2021 10:10:55</t>
  </si>
  <si>
    <t>TR-2/31 45-83-L00031_48137996_56396648_56396648</t>
  </si>
  <si>
    <t>16.07.2021 13:58:57</t>
  </si>
  <si>
    <t>16.07.2021 14:47:57</t>
  </si>
  <si>
    <t>ARDIÇ MAHALLESİ TR-12 35-21-L00134_915145426_915145426</t>
  </si>
  <si>
    <t>16.07.2021 03:14:55</t>
  </si>
  <si>
    <t>16.07.2021 04:35:43</t>
  </si>
  <si>
    <t>DM-21/08 45-71-M00459_DM-21/08-A M03_72250211</t>
  </si>
  <si>
    <t>16.07.2021 17:03:43</t>
  </si>
  <si>
    <t>16.07.2021 18:13:00</t>
  </si>
  <si>
    <t>AZİZİYE TR-1 35-16-M00142_953321507_953321507</t>
  </si>
  <si>
    <t>16.07.2021 12:47:00</t>
  </si>
  <si>
    <t>16.07.2021 13:51:12</t>
  </si>
  <si>
    <t>16.07.2021 08:30:40</t>
  </si>
  <si>
    <t>16.07.2021 09:34:54</t>
  </si>
  <si>
    <t>ÇALTIDERE KÖK 35-17-M00231_ŞAKRAN M03_66291164</t>
  </si>
  <si>
    <t>16.07.2021 21:05:50</t>
  </si>
  <si>
    <t>16.07.2021 21:50:43</t>
  </si>
  <si>
    <t>16.07.2021 09:52:03</t>
  </si>
  <si>
    <t>16.07.2021 12:18:23</t>
  </si>
  <si>
    <t>16.07.2021 13:38:03</t>
  </si>
  <si>
    <t>16.07.2021 15:45:34</t>
  </si>
  <si>
    <t>ÇIKRIKÇI TR-1 45-81-M00206_45-81-M00206_2376292</t>
  </si>
  <si>
    <t>16.07.2021 21:22:43</t>
  </si>
  <si>
    <t>16.07.2021 22:59:00</t>
  </si>
  <si>
    <t>16.07.2021 18:28:44</t>
  </si>
  <si>
    <t>16.07.2021 20:25:45</t>
  </si>
  <si>
    <t>ULUKENT DM-2/8 35-28-M00577_E e1_5822873</t>
  </si>
  <si>
    <t>16.07.2021 00:16:22</t>
  </si>
  <si>
    <t>16.07.2021 00:44:57</t>
  </si>
  <si>
    <t>SALİHLERALTI TANSAŞ KÖK 35-30-M00670_GÜLKENT-4 M02_72071642</t>
  </si>
  <si>
    <t>16.07.2021 21:47:48</t>
  </si>
  <si>
    <t>16.07.2021 23:30:06</t>
  </si>
  <si>
    <t>AHMETLİ TR-30 MEZARLIK 45-84-L00030_955182976_955182976</t>
  </si>
  <si>
    <t>16.07.2021 18:36:08</t>
  </si>
  <si>
    <t>16.07.2021 19:53:00</t>
  </si>
  <si>
    <t>DENİZKÖY TR-1 35-30-M00594_DIREK TIPI TRAFO HUCRESI H01_2035871</t>
  </si>
  <si>
    <t>16.07.2021 10:44:13</t>
  </si>
  <si>
    <t>16.07.2021 16:13:36</t>
  </si>
  <si>
    <t>16.07.2021 20:29:32</t>
  </si>
  <si>
    <t>16.07.2021 22:39:19</t>
  </si>
  <si>
    <t>K-2888 35-10-K02888_98056366_98056366</t>
  </si>
  <si>
    <t>16.07.2021 16:18:41</t>
  </si>
  <si>
    <t>16.07.2021 18:03:50</t>
  </si>
  <si>
    <t>KILAVUZLAR KÖK 45-74-M00198_HatBaşıAyırıcı_53135284 M03_53135284</t>
  </si>
  <si>
    <t>16.07.2021 11:16:51</t>
  </si>
  <si>
    <t>16.07.2021 13:47:04</t>
  </si>
  <si>
    <t>TR-37 35-19-L00037_TR-44 L02_2047258</t>
  </si>
  <si>
    <t>16.07.2021 11:33:00</t>
  </si>
  <si>
    <t>16.07.2021 12:47:49</t>
  </si>
  <si>
    <t>TAHTALI TM 35-22-A00001_TR-B M13_2307941</t>
  </si>
  <si>
    <t>16.07.2021 14:07:25</t>
  </si>
  <si>
    <t>16.07.2021 14:23:00</t>
  </si>
  <si>
    <t>YENİ ŞAKRAN TR-14 35-17-M00214__56355215_56355215</t>
  </si>
  <si>
    <t>16.07.2021 20:39:00</t>
  </si>
  <si>
    <t>16.07.2021 21:15:09</t>
  </si>
  <si>
    <t>L-295 35-18-L00295_966378373_966378373</t>
  </si>
  <si>
    <t>16.07.2021 16:29:40</t>
  </si>
  <si>
    <t>16.07.2021 19:02:41</t>
  </si>
  <si>
    <t>IRLAMAZ KÖK 45-83-L00153_TR-2/73-A L01_72158530</t>
  </si>
  <si>
    <t>16.07.2021 17:58:44</t>
  </si>
  <si>
    <t>16.07.2021 18:11:00</t>
  </si>
  <si>
    <t>TR-1/3 45-83-M00003_TR-1/4 M02_2331762</t>
  </si>
  <si>
    <t>16.07.2021 08:00:21</t>
  </si>
  <si>
    <t>16.07.2021 08:36:28</t>
  </si>
  <si>
    <t>KEMALPAŞA DM-3/TR28 (TR-43) 35-27-M00043_D D01_49875809</t>
  </si>
  <si>
    <t>16.07.2021 15:47:11</t>
  </si>
  <si>
    <t>17.07.2021 00:53:54</t>
  </si>
  <si>
    <t>K-1467 35-03-K01467_C_56372509_56372509</t>
  </si>
  <si>
    <t>16.07.2021 20:53:14</t>
  </si>
  <si>
    <t>16.07.2021 22:32:49</t>
  </si>
  <si>
    <t>SOMA DM-4/TR10 45-82-M00010_TR-12 M06_60208797</t>
  </si>
  <si>
    <t>16.07.2021 15:33:13</t>
  </si>
  <si>
    <t>16.07.2021 15:52:00</t>
  </si>
  <si>
    <t>EYKO TR-3 35-30-M00029_DIREK TIPI TRAFO HUCRESI H01_2035018</t>
  </si>
  <si>
    <t>16.07.2021 09:13:36</t>
  </si>
  <si>
    <t>16.07.2021 12:10:54</t>
  </si>
  <si>
    <t>TR-12 35-22-M00012_C_56371855_56371855</t>
  </si>
  <si>
    <t>16.07.2021 20:32:39</t>
  </si>
  <si>
    <t>16.07.2021 21:00:20</t>
  </si>
  <si>
    <t>TR-59 35-17-M00059_G G01_5765447</t>
  </si>
  <si>
    <t>16.07.2021 15:11:01</t>
  </si>
  <si>
    <t>16.07.2021 15:43:00</t>
  </si>
  <si>
    <t>ÇUKURALTI M-14 35-25-M00060_ÇUKURALTI M-15 M03_72123849</t>
  </si>
  <si>
    <t>16.07.2021 08:04:14</t>
  </si>
  <si>
    <t>16.07.2021 08:54:01</t>
  </si>
  <si>
    <t>16.07.2021 13:03:26</t>
  </si>
  <si>
    <t>16.07.2021 18:48:12</t>
  </si>
  <si>
    <t>YENİ HARMANDALI TR-1 45-71-M00893_45-71-M00893_2356815</t>
  </si>
  <si>
    <t>16.07.2021 17:34:32</t>
  </si>
  <si>
    <t>16.07.2021 18:26:09</t>
  </si>
  <si>
    <t>16.07.2021 18:04:47</t>
  </si>
  <si>
    <t>16.07.2021 21:36:17</t>
  </si>
  <si>
    <t>16.07.2021 09:39:17</t>
  </si>
  <si>
    <t>16.07.2021 10:36:06</t>
  </si>
  <si>
    <t>TEPEKÖY TR-1 45-73-M00785_C_56385762_56385762</t>
  </si>
  <si>
    <t>16.07.2021 17:25:04</t>
  </si>
  <si>
    <t>16.07.2021 22:48:42</t>
  </si>
  <si>
    <t>KÖSEALİ TR-1 45-78-M00781_C_56391059_56391059</t>
  </si>
  <si>
    <t>16.07.2021 22:35:55</t>
  </si>
  <si>
    <t>17.07.2021 00:49:33</t>
  </si>
  <si>
    <t>PAMUCAK KÖK 35-13-L00400_HatBaşıAyırıcı_77214023 L02_77214023</t>
  </si>
  <si>
    <t>16.07.2021 16:06:25</t>
  </si>
  <si>
    <t>16.07.2021 17:46:43</t>
  </si>
  <si>
    <t>ÇAVLU TR-2 45-78-L00625_953278789_953278789</t>
  </si>
  <si>
    <t>16.07.2021 14:37:00</t>
  </si>
  <si>
    <t>16.07.2021 15:55:20</t>
  </si>
  <si>
    <t>EMİRALEM TR-2 35-28-M00228_C_56357450_56357450</t>
  </si>
  <si>
    <t>16.07.2021 16:47:07</t>
  </si>
  <si>
    <t>16.07.2021 17:45:50</t>
  </si>
  <si>
    <t>16.07.2021 20:29:51</t>
  </si>
  <si>
    <t>16.07.2021 14:41:00</t>
  </si>
  <si>
    <t>16.07.2021 15:00:58</t>
  </si>
  <si>
    <t>K-3203 35-04-K03203_99429856_99429856</t>
  </si>
  <si>
    <t>16.07.2021 01:07:55</t>
  </si>
  <si>
    <t>16.07.2021 03:00:55</t>
  </si>
  <si>
    <t>16.07.2021 14:11:00</t>
  </si>
  <si>
    <t>16.07.2021 15:48:00</t>
  </si>
  <si>
    <t>GÜMÜLDÜR DM 35-25-M00100_SEFERİHİSAR M20_2309324</t>
  </si>
  <si>
    <t>16.07.2021 07:30:00</t>
  </si>
  <si>
    <t>16.07.2021 08:18:00</t>
  </si>
  <si>
    <t>YUKARIBEY DM (TR-3) 35-16-M00866_ÇAMAVLU M05_79464826</t>
  </si>
  <si>
    <t>16.07.2021 05:34:12</t>
  </si>
  <si>
    <t>16.07.2021 05:35:00</t>
  </si>
  <si>
    <t>16.07.2021 10:12:00</t>
  </si>
  <si>
    <t>16.07.2021 11:10:44</t>
  </si>
  <si>
    <t>BAHADIRLAR TR-5 45-79-M00114_45-79-M00114_2367420</t>
  </si>
  <si>
    <t>16.07.2021 19:08:24</t>
  </si>
  <si>
    <t>16.07.2021 21:18:43</t>
  </si>
  <si>
    <t>TR-140 35-26-M00140__56358638_56358638</t>
  </si>
  <si>
    <t>16.07.2021 13:12:27</t>
  </si>
  <si>
    <t>16.07.2021 14:14:02</t>
  </si>
  <si>
    <t>L-245 35-18-L00245_B_56377237_56377237</t>
  </si>
  <si>
    <t>16.07.2021 20:48:09</t>
  </si>
  <si>
    <t>17.07.2021 01:26:25</t>
  </si>
  <si>
    <t>BELENYAKA TR-3 45-73-M00699_945647450_945647450</t>
  </si>
  <si>
    <t>16.07.2021 10:36:51</t>
  </si>
  <si>
    <t>16.07.2021 12:55:31</t>
  </si>
  <si>
    <t>16.07.2021 21:19:52</t>
  </si>
  <si>
    <t>FATİH MAH. TR-5 45-86-M00204_A_56404838_56404838</t>
  </si>
  <si>
    <t>16.07.2021 15:47:14</t>
  </si>
  <si>
    <t>16.07.2021 17:28:42</t>
  </si>
  <si>
    <t>16.07.2021 08:16:46</t>
  </si>
  <si>
    <t>16.07.2021 08:53:42</t>
  </si>
  <si>
    <t>TR-1-2/3 ÖĞRETMEN EVİ KABİN 35-20-L00011_35-20-L00011_66694708</t>
  </si>
  <si>
    <t>16.07.2021 17:01:04</t>
  </si>
  <si>
    <t>16.07.2021 18:54:19</t>
  </si>
  <si>
    <t>M-1116 35-02-M01116_913488985_913488985</t>
  </si>
  <si>
    <t>16.07.2021 16:23:28</t>
  </si>
  <si>
    <t>16.07.2021 18:22:43</t>
  </si>
  <si>
    <t>POYRAZ TR-2 45-78-M00654_953285490_953285490</t>
  </si>
  <si>
    <t>16.07.2021 14:53:35</t>
  </si>
  <si>
    <t>16.07.2021 17:27:41</t>
  </si>
  <si>
    <t>HAYRİ KARALI SULAMA GRUBU 35-29-M00208_955208041_955208041</t>
  </si>
  <si>
    <t>16.07.2021 12:33:40</t>
  </si>
  <si>
    <t>16.07.2021 19:30:03</t>
  </si>
  <si>
    <t>K-2888 35-10-K02888_35-10-K02888_2368152</t>
  </si>
  <si>
    <t>16.07.2021 17:43:00</t>
  </si>
  <si>
    <t>16.07.2021 18:27:28</t>
  </si>
  <si>
    <t>16.07.2021 16:54:17</t>
  </si>
  <si>
    <t>16.07.2021 21:26:01</t>
  </si>
  <si>
    <t>AKÇAPINAR TR-2 45-83-L00439_A_56400137_56400137</t>
  </si>
  <si>
    <t>16.07.2021 15:28:21</t>
  </si>
  <si>
    <t>16.07.2021 18:04:56</t>
  </si>
  <si>
    <t>TR-39 35-17-M00039_DONANIMLI YEDEK/DAĞITIM TRAFO TR-39(M-39) M04_66463335</t>
  </si>
  <si>
    <t>16.07.2021 14:33:00</t>
  </si>
  <si>
    <t>16.07.2021 14:44:08</t>
  </si>
  <si>
    <t>HİLMİ DİRLİK SULAMA GRUBU 35-29-M00212_A_60982694_60982694</t>
  </si>
  <si>
    <t>16.07.2021 20:18:58</t>
  </si>
  <si>
    <t>16.07.2021 23:22:51</t>
  </si>
  <si>
    <t>ÖREN TOPRAK SU KÖK 35-27-M00760_ÖREN TOPRAK SULAMA-2 M02_80024021</t>
  </si>
  <si>
    <t>16.07.2021 08:50:00</t>
  </si>
  <si>
    <t>16.07.2021 09:40:43</t>
  </si>
  <si>
    <t>GÖKGEDİK TR-1 45-81-M00173_45-81-M00173_2376209</t>
  </si>
  <si>
    <t>16.07.2021 17:17:39</t>
  </si>
  <si>
    <t>YELKİ TR-20 35-10-L00020_98741354_98741354</t>
  </si>
  <si>
    <t>16.07.2021 21:16:21</t>
  </si>
  <si>
    <t>16.07.2021 22:10:22</t>
  </si>
  <si>
    <t>M-2442 35-07-M02442_95000535448_95000535448</t>
  </si>
  <si>
    <t>16.07.2021 08:40:47</t>
  </si>
  <si>
    <t>16.07.2021 14:07:23</t>
  </si>
  <si>
    <t>DÜNDARLI TR-2 35-24-M00203_B_56355300_56355300</t>
  </si>
  <si>
    <t>16.07.2021 09:45:36</t>
  </si>
  <si>
    <t>16.07.2021 13:01:21</t>
  </si>
  <si>
    <t>ESBAŞ İM 35-08-A00001_ESBAŞ-5 K13_2053316</t>
  </si>
  <si>
    <t>16.07.2021 16:48:05</t>
  </si>
  <si>
    <t>16.07.2021 16:52:26</t>
  </si>
  <si>
    <t>CERİTLER MERKEZ TR-3 35-31-L00482_956588525_956588525</t>
  </si>
  <si>
    <t>17.07.2021 02:09:55</t>
  </si>
  <si>
    <t>16.07.2021 08:27:36</t>
  </si>
  <si>
    <t>16.07.2021 10:41:14</t>
  </si>
  <si>
    <t>16.07.2021 16:48:20</t>
  </si>
  <si>
    <t>16.07.2021 16:52:05</t>
  </si>
  <si>
    <t>M-2786(YATIRIM REZERVE) 35-08-M02786_35-08-M02786_66442686</t>
  </si>
  <si>
    <t>16.07.2021 19:47:05</t>
  </si>
  <si>
    <t>16.07.2021 22:58:58</t>
  </si>
  <si>
    <t>GAZİEMİR GIS TM 35-08-A00006_SEYDİKÖY M03_2319331</t>
  </si>
  <si>
    <t>16.07.2021 13:48:43</t>
  </si>
  <si>
    <t>16.07.2021 14:00:23</t>
  </si>
  <si>
    <t>16.07.2021 18:52:07</t>
  </si>
  <si>
    <t>16.07.2021 20:03:57</t>
  </si>
  <si>
    <t>M-11 GERMİYAN 35-18-M00011_965947585_965947585</t>
  </si>
  <si>
    <t>16.07.2021 00:52:52</t>
  </si>
  <si>
    <t>16.07.2021 03:19:37</t>
  </si>
  <si>
    <t>BAYINDIR İM 35-20-A00001_ZEYTİNOVA-1 L07_2058784</t>
  </si>
  <si>
    <t>16.07.2021 19:14:43</t>
  </si>
  <si>
    <t>16.07.2021 20:02:52</t>
  </si>
  <si>
    <t>L-425 BELLONA KABİN 35-18-L00425_35-18-L00425_72105506</t>
  </si>
  <si>
    <t>16.07.2021 19:47:09</t>
  </si>
  <si>
    <t>16.07.2021 23:52:14</t>
  </si>
  <si>
    <t>K-1608 35-04-K01608_E_56363903_56363903</t>
  </si>
  <si>
    <t>16.07.2021 11:09:00</t>
  </si>
  <si>
    <t>16.07.2021 11:47:53</t>
  </si>
  <si>
    <t>TİRE M.ÜLKÜ GRB TR 35-15-M00170_950345290_950345290</t>
  </si>
  <si>
    <t>16.07.2021 19:44:31</t>
  </si>
  <si>
    <t>16.07.2021 22:22:12</t>
  </si>
  <si>
    <t>16.07.2021 14:26:31</t>
  </si>
  <si>
    <t>16.07.2021 16:36:45</t>
  </si>
  <si>
    <t>OTO IRMAK DM 35-27-M00833_BORA ENERJİ KÖK M01_72165400</t>
  </si>
  <si>
    <t>16.07.2021 10:17:00</t>
  </si>
  <si>
    <t>16.07.2021 11:12:00</t>
  </si>
  <si>
    <t>K-1464 35-09-K01464_97821533_97821533</t>
  </si>
  <si>
    <t>16.07.2021 13:50:09</t>
  </si>
  <si>
    <t>16.07.2021 14:32:54</t>
  </si>
  <si>
    <t>GÖKEYÜP TR-1 KÖK 45-78-M00798_ M06_2107112</t>
  </si>
  <si>
    <t>16.07.2021 09:18:00</t>
  </si>
  <si>
    <t>16.07.2021 11:02:27</t>
  </si>
  <si>
    <t>TR-164 35-26-M01147_35-26-M01147_65919895</t>
  </si>
  <si>
    <t>16.07.2021 18:42:33</t>
  </si>
  <si>
    <t>16.07.2021 19:31:37</t>
  </si>
  <si>
    <t>K-1424 35-04-K01424_99532288_99532288</t>
  </si>
  <si>
    <t>16.07.2021 09:34:49</t>
  </si>
  <si>
    <t>16.07.2021 18:45:53</t>
  </si>
  <si>
    <t>SEYDİKÖY İM 35-08-A00002_ÇAKMAK K24_2052684</t>
  </si>
  <si>
    <t>16.07.2021 14:05:00</t>
  </si>
  <si>
    <t>16.07.2021 15:08:33</t>
  </si>
  <si>
    <t>ÜRKMEZ DM-4 (ÜRKMEZ M-21) 35-25-M00155_956644575_956644575</t>
  </si>
  <si>
    <t>16.07.2021 18:16:30</t>
  </si>
  <si>
    <t>16.07.2021 19:18:43</t>
  </si>
  <si>
    <t>16.07.2021 00:12:23</t>
  </si>
  <si>
    <t>16.07.2021 00:53:01</t>
  </si>
  <si>
    <t>BAYIRLI TR-1 35-15-L00740_966074531_966074531</t>
  </si>
  <si>
    <t>16.07.2021 18:19:54</t>
  </si>
  <si>
    <t>16.07.2021 21:59:17</t>
  </si>
  <si>
    <t>ZEYTİNALANI  TR-117 35-19-L00117_956673472_956673472</t>
  </si>
  <si>
    <t>16.07.2021 09:46:08</t>
  </si>
  <si>
    <t>16.07.2021 11:01:11</t>
  </si>
  <si>
    <t>16.07.2021 14:44:04</t>
  </si>
  <si>
    <t>16.07.2021 19:44:35</t>
  </si>
  <si>
    <t>M-1539 35-01-M01539_910685597_910685597</t>
  </si>
  <si>
    <t>16.07.2021 15:57:23</t>
  </si>
  <si>
    <t>16.07.2021 21:17:43</t>
  </si>
  <si>
    <t>16.07.2021 22:05:16</t>
  </si>
  <si>
    <t>SARIÇAM TR-1 45-80-M00161_45-80-M00161_2373120</t>
  </si>
  <si>
    <t>16.07.2021 10:50:00</t>
  </si>
  <si>
    <t>M-2579 35-08-M02579_915186197_915186197</t>
  </si>
  <si>
    <t>16.07.2021 11:43:00</t>
  </si>
  <si>
    <t>16.07.2021 12:28:23</t>
  </si>
  <si>
    <t>M-2929(YATIRIM REZERVE) 35-01-M02929_C_56354508_56354508</t>
  </si>
  <si>
    <t>16.07.2021 17:22:58</t>
  </si>
  <si>
    <t>16.07.2021 19:21:13</t>
  </si>
  <si>
    <t>ÇAKIRBEYLİ TR-2 35-26-M00487_35-26-M00487_2370889</t>
  </si>
  <si>
    <t>16.07.2021 17:48:23</t>
  </si>
  <si>
    <t>16.07.2021 18:55:54</t>
  </si>
  <si>
    <t>ÖRENCİK KÖYÜ TR-1 45-71-M01564_45-71-M01564_2368626</t>
  </si>
  <si>
    <t>16.07.2021 20:53:20</t>
  </si>
  <si>
    <t>16.07.2021 21:20:07</t>
  </si>
  <si>
    <t>AYDOĞDU TR-2 35-31-L00086_47966780_56380602_56380602</t>
  </si>
  <si>
    <t>16.07.2021 15:25:55</t>
  </si>
  <si>
    <t>16.07.2021 16:47:53</t>
  </si>
  <si>
    <t>L-242 35-18-L00242_10136468_56374419_56374419</t>
  </si>
  <si>
    <t>16.07.2021 15:02:43</t>
  </si>
  <si>
    <t>16.07.2021 17:49:02</t>
  </si>
  <si>
    <t>KÜÇÜKBAHÇE KÖYÜ TR-1 35-21-L00085_953363699_953363699</t>
  </si>
  <si>
    <t>16.07.2021 12:30:00</t>
  </si>
  <si>
    <t>16.07.2021 18:14:37</t>
  </si>
  <si>
    <t>FOÇA TR-66 35-23-L00066_950419086_950419086</t>
  </si>
  <si>
    <t>16.07.2021 21:56:41</t>
  </si>
  <si>
    <t>16.07.2021 23:21:06</t>
  </si>
  <si>
    <t>16.07.2021 12:54:25</t>
  </si>
  <si>
    <t>AKTAŞ TR-1 45-77-L00264_945507306_945507306</t>
  </si>
  <si>
    <t>16.07.2021 10:31:40</t>
  </si>
  <si>
    <t>16.07.2021 12:52:38</t>
  </si>
  <si>
    <t>DM-2/3 ESKİ ANIT YANI 35-18-L00581_950024385_950024385</t>
  </si>
  <si>
    <t>16.07.2021 02:23:01</t>
  </si>
  <si>
    <t>16.07.2021 05:21:33</t>
  </si>
  <si>
    <t>16.07.2021 15:45:48</t>
  </si>
  <si>
    <t>16.07.2021 16:16:55</t>
  </si>
  <si>
    <t>TR-63/1 35-26-M00119_35-26-M00119_65931117</t>
  </si>
  <si>
    <t>16.07.2021 18:48:18</t>
  </si>
  <si>
    <t>16.07.2021 19:54:40</t>
  </si>
  <si>
    <t>GERELİ KÖYÜ EKREM DİNÇER SULAMA GRB TR-10 35-15-M00321_35-15-M00321_2365569</t>
  </si>
  <si>
    <t>16.07.2021 02:26:31</t>
  </si>
  <si>
    <t>16.07.2021 04:30:58</t>
  </si>
  <si>
    <t>ZEYTİNDAĞ TR-1 35-16-M00003_949900760_949900760</t>
  </si>
  <si>
    <t>16.07.2021 13:22:06</t>
  </si>
  <si>
    <t>16.07.2021 15:28:36</t>
  </si>
  <si>
    <t>TR-2/121 45-83-M00715_48122541_56388330_56388330</t>
  </si>
  <si>
    <t>16.07.2021 16:37:00</t>
  </si>
  <si>
    <t>16.07.2021 18:51:20</t>
  </si>
  <si>
    <t>16.07.2021 18:49:53</t>
  </si>
  <si>
    <t>16.07.2021 20:17:00</t>
  </si>
  <si>
    <t>İLYASLAR KÖK 45-76-M00048_KARAKURT KÖK M03_72213068</t>
  </si>
  <si>
    <t>16.07.2021 17:36:33</t>
  </si>
  <si>
    <t>16.07.2021 18:08:37</t>
  </si>
  <si>
    <t>M-3090(YATIRIM REZERVE) 35-09-M03090_A a3b_5860966</t>
  </si>
  <si>
    <t>16.07.2021 16:46:54</t>
  </si>
  <si>
    <t>16.07.2021 18:43:30</t>
  </si>
  <si>
    <t>16.07.2021 20:01:40</t>
  </si>
  <si>
    <t>16.07.2021 20:07:15</t>
  </si>
  <si>
    <t>16.07.2021 20:00:06</t>
  </si>
  <si>
    <t>16.07.2021 21:17:34</t>
  </si>
  <si>
    <t>TR-16 35-31-L00016_35-31-L00016_2350087</t>
  </si>
  <si>
    <t>16.07.2021 06:33:00</t>
  </si>
  <si>
    <t>16.07.2021 07:09:44</t>
  </si>
  <si>
    <t>16.07.2021 06:37:09</t>
  </si>
  <si>
    <t>16.07.2021 07:24:33</t>
  </si>
  <si>
    <t>GÖLMARMARA TR-15 45-85-L00015_945468174_945468174</t>
  </si>
  <si>
    <t>16.07.2021 12:22:05</t>
  </si>
  <si>
    <t>16.07.2021 17:56:11</t>
  </si>
  <si>
    <t>ARDIÇ MAHALLESİ TR-9 35-21-L00130_A_56375533_56375533</t>
  </si>
  <si>
    <t>16.07.2021 21:32:52</t>
  </si>
  <si>
    <t>HACIRAHMANLI TR-1 KÖK 45-80-M00070_İSHAKÇELEBİ M04_72197630</t>
  </si>
  <si>
    <t>16.07.2021 08:28:23</t>
  </si>
  <si>
    <t>16.07.2021 09:03:59</t>
  </si>
  <si>
    <t>DM-1/70 35-29-M00070_DAĞITIM TRAFOSU M04_72185753</t>
  </si>
  <si>
    <t>16.07.2021 18:24:07</t>
  </si>
  <si>
    <t>16.07.2021 18:37:33</t>
  </si>
  <si>
    <t>DM-4/12 35-26-M00834_956629052_956629052</t>
  </si>
  <si>
    <t>16.07.2021 13:56:30</t>
  </si>
  <si>
    <t>16.07.2021 15:53:50</t>
  </si>
  <si>
    <t>GÖRDES TR-14 45-75-M00014_B_56393259_56393259</t>
  </si>
  <si>
    <t>16.07.2021 08:41:43</t>
  </si>
  <si>
    <t>16.07.2021 10:12:45</t>
  </si>
  <si>
    <t>KARAAĞAÇLI TR-13 45-71-M01075_FABRİKALAR M05_2088482</t>
  </si>
  <si>
    <t>16.07.2021 09:33:37</t>
  </si>
  <si>
    <t>16.07.2021 13:34:55</t>
  </si>
  <si>
    <t>KÖREZ TR-3 45-77-L00282_DIREK TIPI TRAFO HUCRESI H01_2052928</t>
  </si>
  <si>
    <t>16.07.2021 12:48:07</t>
  </si>
  <si>
    <t>16.07.2021 16:00:57</t>
  </si>
  <si>
    <t>16.07.2021 17:12:00</t>
  </si>
  <si>
    <t>16.07.2021 18:15:56</t>
  </si>
  <si>
    <t>KARAAĞAÇLI TR-13 45-71-M01075_BEYDERE KÖK M03_72307181</t>
  </si>
  <si>
    <t>16.07.2021 09:30:23</t>
  </si>
  <si>
    <t>16.07.2021 09:31:23</t>
  </si>
  <si>
    <t>BADEMLİ HACIMUSA MEV. TR-29 35-15-L01020_C_56361202_56361202</t>
  </si>
  <si>
    <t>16.07.2021 11:16:00</t>
  </si>
  <si>
    <t>16.07.2021 14:01:23</t>
  </si>
  <si>
    <t>16.07.2021 10:30:53</t>
  </si>
  <si>
    <t>16.07.2021 11:07:47</t>
  </si>
  <si>
    <t>TARIMSAL SULAMA TR-14 45-85-L00038_DIREK TIPI TRAFO HUCRESI H01_2081990</t>
  </si>
  <si>
    <t>16.07.2021 19:36:20</t>
  </si>
  <si>
    <t>16.07.2021 20:32:49</t>
  </si>
  <si>
    <t>16.07.2021 20:14:43</t>
  </si>
  <si>
    <t>16.07.2021 20:15:03</t>
  </si>
  <si>
    <t>16.07.2021 08:11:43</t>
  </si>
  <si>
    <t>16.07.2021 08:12:13</t>
  </si>
  <si>
    <t>L-95 35-18-L00095_5716531_56407350_56407350</t>
  </si>
  <si>
    <t>16.07.2021 20:37:35</t>
  </si>
  <si>
    <t>17.07.2021 04:49:56</t>
  </si>
  <si>
    <t>HARMANDALI DM-2 (M-200) 35-09-M00200_DM-2/1 (M-201) M07_45385840</t>
  </si>
  <si>
    <t>16.07.2021 03:31:31</t>
  </si>
  <si>
    <t>16.07.2021 04:52:55</t>
  </si>
  <si>
    <t>GELENBE İM 45-76-A00001_GEBELER L12_2325209</t>
  </si>
  <si>
    <t>16.07.2021 07:01:00</t>
  </si>
  <si>
    <t>16.07.2021 07:07:00</t>
  </si>
  <si>
    <t>TR-103 BELEDİYE PAZAR YERİ 35-16-L00103_35-16-L00103_2352114</t>
  </si>
  <si>
    <t>16.07.2021 17:11:20</t>
  </si>
  <si>
    <t>16.07.2021 17:55:36</t>
  </si>
  <si>
    <t>OĞLANANASI TR-10 35-22-M00263_955270204_955270204</t>
  </si>
  <si>
    <t>16.07.2021 16:44:51</t>
  </si>
  <si>
    <t>16.07.2021 20:20:10</t>
  </si>
  <si>
    <t>SELÇİKLİ ULUYOL TR-2 45-72-L00150_C_56393778_56393778</t>
  </si>
  <si>
    <t>16.07.2021 08:33:34</t>
  </si>
  <si>
    <t>16.07.2021 11:43:31</t>
  </si>
  <si>
    <t>AYRANCILAR DM-2/TR-16 35-26-M01285_35-26-M01285_53077525</t>
  </si>
  <si>
    <t>16.07.2021 18:26:33</t>
  </si>
  <si>
    <t>16.07.2021 18:57:54</t>
  </si>
  <si>
    <t>ÇANDARLI TR-23 35-30-M00023_TR-21 M03_79436889</t>
  </si>
  <si>
    <t>16.07.2021 10:49:58</t>
  </si>
  <si>
    <t>16.07.2021 12:00:00</t>
  </si>
  <si>
    <t>18.07.2021 20:40:53</t>
  </si>
  <si>
    <t>18.07.2021 21:56:53</t>
  </si>
  <si>
    <t>TURGUTALP TR-1 45-82-M00051_B C1b_5983116</t>
  </si>
  <si>
    <t>18.07.2021 08:23:13</t>
  </si>
  <si>
    <t>18.07.2021 09:56:42</t>
  </si>
  <si>
    <t>ALACALAR TR-1 45-76-L00087_A_56385241_56385241</t>
  </si>
  <si>
    <t>18.07.2021 08:54:54</t>
  </si>
  <si>
    <t>18.07.2021 10:20:02</t>
  </si>
  <si>
    <t>MÜTEVELLİ TR-6 45-80-M00105_45-80-M00105_2376625</t>
  </si>
  <si>
    <t>18.07.2021 20:05:56</t>
  </si>
  <si>
    <t>18.07.2021 22:12:04</t>
  </si>
  <si>
    <t>18.07.2021 16:49:15</t>
  </si>
  <si>
    <t>18.07.2021 17:27:51</t>
  </si>
  <si>
    <t>K-162 35-01-K00162_910695185_910695185</t>
  </si>
  <si>
    <t>18.07.2021 16:00:12</t>
  </si>
  <si>
    <t>18.07.2021 18:48:54</t>
  </si>
  <si>
    <t>ÇUKURALTI M-43 35-25-M00082_35-25-M00082_72114614</t>
  </si>
  <si>
    <t>18.07.2021 09:49:39</t>
  </si>
  <si>
    <t>18.07.2021 11:36:54</t>
  </si>
  <si>
    <t>KARAYOLLARI TR-16 ÖZEL TR 35-17-M00684Ö_ H_67176816</t>
  </si>
  <si>
    <t>18.07.2021 17:47:04</t>
  </si>
  <si>
    <t>20.07.2021 16:56:39</t>
  </si>
  <si>
    <t>18.07.2021 14:07:00</t>
  </si>
  <si>
    <t>18.07.2021 14:55:01</t>
  </si>
  <si>
    <t>18.07.2021 13:58:38</t>
  </si>
  <si>
    <t>18.07.2021 17:01:33</t>
  </si>
  <si>
    <t>18.07.2021 06:36:24</t>
  </si>
  <si>
    <t>18.07.2021 08:02:53</t>
  </si>
  <si>
    <t>18.07.2021 09:57:16</t>
  </si>
  <si>
    <t>18.07.2021 11:45:53</t>
  </si>
  <si>
    <t>18.07.2021 13:07:58</t>
  </si>
  <si>
    <t>18.07.2021 14:28:09</t>
  </si>
  <si>
    <t>KİRAZ İM 35-31-A00001_TR-2 (34.5) M10_2094998</t>
  </si>
  <si>
    <t>18.07.2021 11:04:57</t>
  </si>
  <si>
    <t>18.07.2021 11:12:32</t>
  </si>
  <si>
    <t>L-95 35-18-L00095_10723841_56369500_56369500</t>
  </si>
  <si>
    <t>18.07.2021 18:57:14</t>
  </si>
  <si>
    <t>18.07.2021 21:26:32</t>
  </si>
  <si>
    <t>18.07.2021 11:47:25</t>
  </si>
  <si>
    <t>18.07.2021 13:15:54</t>
  </si>
  <si>
    <t>TURPÇU TR-1 45-81-M00179__72373962_72373962</t>
  </si>
  <si>
    <t>18.07.2021 17:16:38</t>
  </si>
  <si>
    <t>18.07.2021 19:24:13</t>
  </si>
  <si>
    <t>18.07.2021 11:53:23</t>
  </si>
  <si>
    <t>18.07.2021 23:30:16</t>
  </si>
  <si>
    <t>URGANLI TR-4 45-83-M00554_MERA M01_2103483</t>
  </si>
  <si>
    <t>18.07.2021 21:52:02</t>
  </si>
  <si>
    <t>18.07.2021 22:55:00</t>
  </si>
  <si>
    <t>YUKARI ILGINDERE TR-1 35-16-M00150_953326591_953326591</t>
  </si>
  <si>
    <t>18.07.2021 17:21:00</t>
  </si>
  <si>
    <t>18.07.2021 21:14:05</t>
  </si>
  <si>
    <t>ŞİRİNCE TR 2 35-13-L00076_946423708_946423708</t>
  </si>
  <si>
    <t>18.07.2021 13:15:20</t>
  </si>
  <si>
    <t>18.07.2021 15:24:41</t>
  </si>
  <si>
    <t>TR-57 BAKSAN 35-19-L00057_956664296_956664296</t>
  </si>
  <si>
    <t>18.07.2021 20:43:07</t>
  </si>
  <si>
    <t>18.07.2021 21:23:48</t>
  </si>
  <si>
    <t>18.07.2021 09:00:33</t>
  </si>
  <si>
    <t>18.07.2021 09:09:40</t>
  </si>
  <si>
    <t>TR-1/3G (HEKİMOĞLU) 45-71-M01860_B_56403132_56403132</t>
  </si>
  <si>
    <t>18.07.2021 20:17:16</t>
  </si>
  <si>
    <t>18.07.2021 21:56:58</t>
  </si>
  <si>
    <t>AKSELENDİ İM 45-72-A00004_AKSELENDİ TR7 L11_75948385</t>
  </si>
  <si>
    <t>18.07.2021 08:31:05</t>
  </si>
  <si>
    <t>18.07.2021 09:16:53</t>
  </si>
  <si>
    <t>TR-32 DEREKÖY 35-22-M00032_DIREK TIPI TRAFO HUCRESI H01_2110345</t>
  </si>
  <si>
    <t>18.07.2021 19:00:18</t>
  </si>
  <si>
    <t>19.07.2021 04:52:46</t>
  </si>
  <si>
    <t>18.07.2021 15:49:58</t>
  </si>
  <si>
    <t>18.07.2021 19:40:39</t>
  </si>
  <si>
    <t>BADEMLER DM 35-19-M00443_GÜZELBAHÇE-1 (GÖNEN) ÇIKIŞ M16_72219083</t>
  </si>
  <si>
    <t>18.07.2021 07:33:27</t>
  </si>
  <si>
    <t>18.07.2021 10:03:30</t>
  </si>
  <si>
    <t>HALİTPAŞA TR-11 45-80-M00063_A_56384464_56384464</t>
  </si>
  <si>
    <t>18.07.2021 13:28:39</t>
  </si>
  <si>
    <t>18.07.2021 14:59:56</t>
  </si>
  <si>
    <t>18.07.2021 03:02:05</t>
  </si>
  <si>
    <t>18.07.2021 03:08:07</t>
  </si>
  <si>
    <t>ŞAŞAL TR-1 35-22-M00283_DIREK TIPI TRAFO HUCRESI H01_2111399</t>
  </si>
  <si>
    <t>18.07.2021 12:50:23</t>
  </si>
  <si>
    <t>18.07.2021 15:46:58</t>
  </si>
  <si>
    <t>SELİMŞAHLAR TR-7 45-71-M01294_953242947_953242947</t>
  </si>
  <si>
    <t>18.07.2021 22:42:36</t>
  </si>
  <si>
    <t>19.07.2021 11:43:15</t>
  </si>
  <si>
    <t>ÇİLE DM 35-22-M00086_ÇİLE KÖYÜ M05_50064097</t>
  </si>
  <si>
    <t>18.07.2021 09:18:39</t>
  </si>
  <si>
    <t>18.07.2021 10:05:50</t>
  </si>
  <si>
    <t>MÜTEVELLİ TR-6 45-80-M00105_B_56386496_56386496</t>
  </si>
  <si>
    <t>18.07.2021 18:09:40</t>
  </si>
  <si>
    <t>18.07.2021 19:40:58</t>
  </si>
  <si>
    <t>18.07.2021 10:10:25</t>
  </si>
  <si>
    <t>18.07.2021 11:36:43</t>
  </si>
  <si>
    <t>ÇATALCA TR-1 35-22-M00267_35-22-M00267_2374489</t>
  </si>
  <si>
    <t>18.07.2021 21:04:35</t>
  </si>
  <si>
    <t>19.07.2021 00:11:51</t>
  </si>
  <si>
    <t>DM-5/11 35-26-M00804_956629210_956629210</t>
  </si>
  <si>
    <t>18.07.2021 11:07:53</t>
  </si>
  <si>
    <t>18.07.2021 11:47:28</t>
  </si>
  <si>
    <t>18.07.2021 22:20:15</t>
  </si>
  <si>
    <t>19.07.2021 00:19:46</t>
  </si>
  <si>
    <t>18.07.2021 06:22:35</t>
  </si>
  <si>
    <t>18.07.2021 07:03:14</t>
  </si>
  <si>
    <t>18.07.2021 19:00:57</t>
  </si>
  <si>
    <t>18.07.2021 19:32:33</t>
  </si>
  <si>
    <t>GERENKÖY TR-5 35-23-M00151_GERENKÖY TR-6 M03_72154548</t>
  </si>
  <si>
    <t>18.07.2021 20:34:52</t>
  </si>
  <si>
    <t>18.07.2021 21:15:09</t>
  </si>
  <si>
    <t>18.07.2021 10:25:09</t>
  </si>
  <si>
    <t>18.07.2021 15:18:56</t>
  </si>
  <si>
    <t>18.07.2021 17:25:26</t>
  </si>
  <si>
    <t>18.07.2021 20:17:18</t>
  </si>
  <si>
    <t>ÇAYLI TR-10 35-15-L00203_35-15-L00203_2365426</t>
  </si>
  <si>
    <t>18.07.2021 10:05:46</t>
  </si>
  <si>
    <t>18.07.2021 15:02:31</t>
  </si>
  <si>
    <t>GÜLBAHÇE TR-21 (TR-280) 35-19-L00280_956690913_956690913</t>
  </si>
  <si>
    <t>18.07.2021 14:41:42</t>
  </si>
  <si>
    <t>18.07.2021 17:55:54</t>
  </si>
  <si>
    <t>18.07.2021 11:46:36</t>
  </si>
  <si>
    <t>18.07.2021 12:52:51</t>
  </si>
  <si>
    <t>18.07.2021 06:36:35</t>
  </si>
  <si>
    <t>18.07.2021 11:16:51</t>
  </si>
  <si>
    <t>18.07.2021 00:57:06</t>
  </si>
  <si>
    <t>18.07.2021 01:55:30</t>
  </si>
  <si>
    <t>SOMA TR-17/3 45-82-M00114_B B2b_5987915</t>
  </si>
  <si>
    <t>18.07.2021 15:12:06</t>
  </si>
  <si>
    <t>18.07.2021 15:39:09</t>
  </si>
  <si>
    <t>BEYDAĞ İM 35-32-A00001_HALIKÖY L12_2049963</t>
  </si>
  <si>
    <t>18.07.2021 06:02:00</t>
  </si>
  <si>
    <t>18.07.2021 06:52:03</t>
  </si>
  <si>
    <t>18.07.2021 13:41:41</t>
  </si>
  <si>
    <t>18.07.2021 22:43:41</t>
  </si>
  <si>
    <t>TÜRKELLİ DM (TR-4) 35-28-M00368_TÜRKELLİ ÇIKIŞ M04_56299107</t>
  </si>
  <si>
    <t>18.07.2021 09:21:23</t>
  </si>
  <si>
    <t>18.07.2021 10:03:01</t>
  </si>
  <si>
    <t>KIRKAĞAÇ TR-26 45-76-M00026_DAĞITIM TRAFO KIRKAĞAÇ TR-25 M01_72216862</t>
  </si>
  <si>
    <t>18.07.2021 18:48:24</t>
  </si>
  <si>
    <t>18.07.2021 19:47:09</t>
  </si>
  <si>
    <t>L-278 35-18-L00278_L-279 L04_72088673</t>
  </si>
  <si>
    <t>18.07.2021 06:34:28</t>
  </si>
  <si>
    <t>18.07.2021 09:54:49</t>
  </si>
  <si>
    <t>18.07.2021 21:30:39</t>
  </si>
  <si>
    <t>19.07.2021 03:23:23</t>
  </si>
  <si>
    <t>TR-1 35-16-L00001_B_56353495_56353495</t>
  </si>
  <si>
    <t>18.07.2021 17:03:58</t>
  </si>
  <si>
    <t>18.07.2021 20:01:00</t>
  </si>
  <si>
    <t>ILIKSU SU POMPASI ÖZEL TR 35-19-M00124Ö_DIREK TIPI TRAFO HUCRESI H01_2053900</t>
  </si>
  <si>
    <t>OG Direk Yıkılması</t>
  </si>
  <si>
    <t>18.07.2021 01:57:51</t>
  </si>
  <si>
    <t>18.07.2021 03:21:51</t>
  </si>
  <si>
    <t>18.07.2021 10:32:35</t>
  </si>
  <si>
    <t>18.07.2021 13:05:03</t>
  </si>
  <si>
    <t>TR-106 45-78-L00106_49364119_56387688_56387688</t>
  </si>
  <si>
    <t>18.07.2021 15:04:33</t>
  </si>
  <si>
    <t>18.07.2021 15:55:02</t>
  </si>
  <si>
    <t>ÇUKURALTI M-27 35-25-M00075_955265000_955265000</t>
  </si>
  <si>
    <t>18.07.2021 16:05:10</t>
  </si>
  <si>
    <t>18.07.2021 16:53:00</t>
  </si>
  <si>
    <t>K-3583 35-02-K03583_99594639_99594639</t>
  </si>
  <si>
    <t>18.07.2021 10:20:18</t>
  </si>
  <si>
    <t>18.07.2021 15:23:21</t>
  </si>
  <si>
    <t>18.07.2021 22:59:50</t>
  </si>
  <si>
    <t>18.07.2021 23:59:59</t>
  </si>
  <si>
    <t>18.07.2021 08:08:31</t>
  </si>
  <si>
    <t>18.07.2021 09:02:59</t>
  </si>
  <si>
    <t>KARAOĞLANLI TR-1 KÖK 45-71-M00091_BOZKÖY ÇIKIŞ M03_61195440</t>
  </si>
  <si>
    <t>18.07.2021 21:02:12</t>
  </si>
  <si>
    <t>18.07.2021 21:51:00</t>
  </si>
  <si>
    <t>DEREKÖY TR-1 45-72-L00461_C_56394650_56394650</t>
  </si>
  <si>
    <t>18.07.2021 19:43:14</t>
  </si>
  <si>
    <t>18.07.2021 21:41:30</t>
  </si>
  <si>
    <t>L-272 35-18-L00272_9583828_56376570_56376570</t>
  </si>
  <si>
    <t>18.07.2021 11:15:15</t>
  </si>
  <si>
    <t>18.07.2021 13:05:58</t>
  </si>
  <si>
    <t>TİRE İM-DM-1 35-29-A00001_MAHMUTLAR L13_2060147</t>
  </si>
  <si>
    <t>18.07.2021 09:33:07</t>
  </si>
  <si>
    <t>18.07.2021 10:07:47</t>
  </si>
  <si>
    <t>18.07.2021 11:50:12</t>
  </si>
  <si>
    <t>18.07.2021 12:58:34</t>
  </si>
  <si>
    <t>L-25 35-14-L00025_7959632_56356662_56356662</t>
  </si>
  <si>
    <t>18.07.2021 12:34:24</t>
  </si>
  <si>
    <t>18.07.2021 14:44:06</t>
  </si>
  <si>
    <t>18.07.2021 14:52:15</t>
  </si>
  <si>
    <t>18.07.2021 16:06:30</t>
  </si>
  <si>
    <t>18.07.2021 07:14:09</t>
  </si>
  <si>
    <t>18.07.2021 08:58:10</t>
  </si>
  <si>
    <t>İSMETİYE TR-445 TARIMSAL SULAMA 45-73-M01001_45-73-M01001_2352511</t>
  </si>
  <si>
    <t>18.07.2021 10:38:51</t>
  </si>
  <si>
    <t>18.07.2021 14:08:51</t>
  </si>
  <si>
    <t>K-3874 35-01-K03874_913374041_913374041</t>
  </si>
  <si>
    <t>18.07.2021 17:03:29</t>
  </si>
  <si>
    <t>18.07.2021 18:50:13</t>
  </si>
  <si>
    <t>L-456 35-18-L00456_950452223_950452223</t>
  </si>
  <si>
    <t>18.07.2021 19:01:10</t>
  </si>
  <si>
    <t>18.07.2021 20:29:26</t>
  </si>
  <si>
    <t>TR-2/14-A 45-72-L00068_A_56404812_56404812</t>
  </si>
  <si>
    <t>18.07.2021 15:22:58</t>
  </si>
  <si>
    <t>18.07.2021 16:39:09</t>
  </si>
  <si>
    <t>KARABURUN GIS TM 35-19-A00008_EĞLENHOCA M04_2317315</t>
  </si>
  <si>
    <t>18.07.2021 13:00:00</t>
  </si>
  <si>
    <t>18.07.2021 18:43:00</t>
  </si>
  <si>
    <t>_A_56404879_56404879</t>
  </si>
  <si>
    <t>18.07.2021 23:17:31</t>
  </si>
  <si>
    <t>19.07.2021 00:21:21</t>
  </si>
  <si>
    <t>BEDELLER TR-1 45-80-M00089_956547124_956547124</t>
  </si>
  <si>
    <t>18.07.2021 10:36:08</t>
  </si>
  <si>
    <t>18.07.2021 13:14:55</t>
  </si>
  <si>
    <t>18.07.2021 21:56:46</t>
  </si>
  <si>
    <t>18.07.2021 23:57:09</t>
  </si>
  <si>
    <t>18.07.2021 10:10:55</t>
  </si>
  <si>
    <t>18.07.2021 10:41:54</t>
  </si>
  <si>
    <t>ULUKENT KÖK-15 35-28-M00070_HatBaşıAyırıcı_53133686 M04_53133686</t>
  </si>
  <si>
    <t>18.07.2021 17:35:13</t>
  </si>
  <si>
    <t>18.07.2021 19:13:43</t>
  </si>
  <si>
    <t>18.07.2021 18:15:43</t>
  </si>
  <si>
    <t>18.07.2021 19:24:26</t>
  </si>
  <si>
    <t>18.07.2021 06:32:35</t>
  </si>
  <si>
    <t>18.07.2021 14:47:19</t>
  </si>
  <si>
    <t>18.07.2021 17:59:51</t>
  </si>
  <si>
    <t>18.07.2021 18:30:34</t>
  </si>
  <si>
    <t>K-3016 35-03-K03016_C_56366340_56366340</t>
  </si>
  <si>
    <t>18.07.2021 11:26:08</t>
  </si>
  <si>
    <t>18.07.2021 17:06:05</t>
  </si>
  <si>
    <t>18.07.2021 14:01:58</t>
  </si>
  <si>
    <t>18.07.2021 15:24:28</t>
  </si>
  <si>
    <t>18.07.2021 17:08:49</t>
  </si>
  <si>
    <t>18.07.2021 21:05:31</t>
  </si>
  <si>
    <t>18.07.2021 19:42:32</t>
  </si>
  <si>
    <t>18.07.2021 21:17:00</t>
  </si>
  <si>
    <t>18.07.2021 20:14:50</t>
  </si>
  <si>
    <t>18.07.2021 21:06:56</t>
  </si>
  <si>
    <t>IRLAMAZ KÖK 45-83-L00153_IRLAMAZ L03_72158527</t>
  </si>
  <si>
    <t>18.07.2021 08:01:01</t>
  </si>
  <si>
    <t>18.07.2021 09:50:18</t>
  </si>
  <si>
    <t>18.07.2021 09:06:55</t>
  </si>
  <si>
    <t>18.07.2021 10:12:29</t>
  </si>
  <si>
    <t>UMMANDERESİ TR-1 45-75-M00075_D_56397910_56397910</t>
  </si>
  <si>
    <t>18.07.2021 20:46:41</t>
  </si>
  <si>
    <t>18.07.2021 21:13:27</t>
  </si>
  <si>
    <t>APAK TR-1 45-80-M00126_956547701_956547701</t>
  </si>
  <si>
    <t>18.07.2021 12:36:01</t>
  </si>
  <si>
    <t>18.07.2021 14:18:23</t>
  </si>
  <si>
    <t>KIZILAĞAÇ TR-3 35-20-L00455__72750572_72750572</t>
  </si>
  <si>
    <t>18.07.2021 21:28:23</t>
  </si>
  <si>
    <t>18.07.2021 23:35:52</t>
  </si>
  <si>
    <t>L-356 BAŞKENT SİTESİ 35-18-L00356_950455448_950455448</t>
  </si>
  <si>
    <t>18.07.2021 08:56:42</t>
  </si>
  <si>
    <t>18.07.2021 20:24:30</t>
  </si>
  <si>
    <t>YARBASAN KÖK 45-74-M00119_ESKİ YARBASAN M02_72246658</t>
  </si>
  <si>
    <t>18.07.2021 04:26:05</t>
  </si>
  <si>
    <t>18.07.2021 04:26:45</t>
  </si>
  <si>
    <t>BEĞENLER SUBAŞI TR-2 45-75-M00177_B_56391988_56391988</t>
  </si>
  <si>
    <t>18.07.2021 21:54:15</t>
  </si>
  <si>
    <t>19.07.2021 02:53:30</t>
  </si>
  <si>
    <t>18.07.2021 12:01:10</t>
  </si>
  <si>
    <t>18.07.2021 12:07:29</t>
  </si>
  <si>
    <t>18.07.2021 07:34:05</t>
  </si>
  <si>
    <t>18.07.2021 08:33:44</t>
  </si>
  <si>
    <t>TEKKE TR-2 35-15-L01012_B_56368989_56368989</t>
  </si>
  <si>
    <t>18.07.2021 00:06:00</t>
  </si>
  <si>
    <t>18.07.2021 06:13:40</t>
  </si>
  <si>
    <t>DM-21/20(TARIK ALMIŞ) 45-71-M00477_953208218_953208218</t>
  </si>
  <si>
    <t>18.07.2021 21:54:31</t>
  </si>
  <si>
    <t>18.07.2021 23:35:08</t>
  </si>
  <si>
    <t>18.07.2021 19:18:28</t>
  </si>
  <si>
    <t>18.07.2021 20:26:03</t>
  </si>
  <si>
    <t>ULDERBENT  HAYITLIDERE MAH.TR 45-73-M00550_A_56382642_56382642</t>
  </si>
  <si>
    <t>18.07.2021 10:41:16</t>
  </si>
  <si>
    <t>18.07.2021 16:13:19</t>
  </si>
  <si>
    <t>NAKİ YAŞAR KARAKOBAK 35-30-M00084_42950020_56366467_56366467</t>
  </si>
  <si>
    <t>18.07.2021 18:58:24</t>
  </si>
  <si>
    <t>18.07.2021 22:43:21</t>
  </si>
  <si>
    <t>18.07.2021 13:45:15</t>
  </si>
  <si>
    <t>18.07.2021 20:10:20</t>
  </si>
  <si>
    <t>GÜLBAHÇE TR-4 35-19-L00144_10776687_56390070_56390070</t>
  </si>
  <si>
    <t>18.07.2021 18:41:42</t>
  </si>
  <si>
    <t>18.07.2021 19:47:44</t>
  </si>
  <si>
    <t>BAYINDIR İM 35-20-A00001_TR-B M10_2312914</t>
  </si>
  <si>
    <t>18.07.2021 06:18:55</t>
  </si>
  <si>
    <t>18.07.2021 07:06:45</t>
  </si>
  <si>
    <t>DM12/TR03 45-73-M00096_45-73-M00096_66817454</t>
  </si>
  <si>
    <t>18.07.2021 16:35:03</t>
  </si>
  <si>
    <t>18.07.2021 18:36:15</t>
  </si>
  <si>
    <t>HALIKÖY TR-1 35-32-L00031_DIREK TIPI TRAFO HUCRESI H01_2045052</t>
  </si>
  <si>
    <t>18.07.2021 11:13:10</t>
  </si>
  <si>
    <t>18.07.2021 12:32:55</t>
  </si>
  <si>
    <t>SARIÇALI TR-2 45-72-L00777_C_56389866_56389866</t>
  </si>
  <si>
    <t>18.07.2021 21:02:24</t>
  </si>
  <si>
    <t>18.07.2021 21:44:02</t>
  </si>
  <si>
    <t>KILAVUZLAR KÖK 45-74-M00198_HatBaşıAyırıcı_53134364 M02_53134364</t>
  </si>
  <si>
    <t>18.07.2021 17:33:12</t>
  </si>
  <si>
    <t>18.07.2021 19:44:27</t>
  </si>
  <si>
    <t>KINIK TR-1 45-76-L00085_955234152_955234152</t>
  </si>
  <si>
    <t>18.07.2021 21:23:59</t>
  </si>
  <si>
    <t>18.07.2021 23:43:59</t>
  </si>
  <si>
    <t>18.07.2021 06:23:15</t>
  </si>
  <si>
    <t>18.07.2021 06:38:00</t>
  </si>
  <si>
    <t>18.07.2021 18:00:05</t>
  </si>
  <si>
    <t>18.07.2021 20:11:47</t>
  </si>
  <si>
    <t>M-2878 35-10-M02878_A a2_5784936</t>
  </si>
  <si>
    <t>18.07.2021 22:40:06</t>
  </si>
  <si>
    <t>19.07.2021 00:10:22</t>
  </si>
  <si>
    <t>ÖVEÇLİ KÖK 45-76-L00002_HatBaşıAyırıcı_53136421 L03_53136421</t>
  </si>
  <si>
    <t>18.07.2021 10:08:28</t>
  </si>
  <si>
    <t>18.07.2021 12:00:07</t>
  </si>
  <si>
    <t>18.07.2021 15:50:31</t>
  </si>
  <si>
    <t>18.07.2021 17:25:07</t>
  </si>
  <si>
    <t>CENKYERİ TR-1 45-82-M00131_AVDAN TR-5 M09_72194965</t>
  </si>
  <si>
    <t>18.07.2021 00:34:52</t>
  </si>
  <si>
    <t>18.07.2021 01:29:22</t>
  </si>
  <si>
    <t>18.07.2021 14:29:05</t>
  </si>
  <si>
    <t>18.07.2021 15:10:00</t>
  </si>
  <si>
    <t>18.07.2021 16:39:28</t>
  </si>
  <si>
    <t>18.07.2021 23:02:02</t>
  </si>
  <si>
    <t>K-2759 35-02-K02759_910049861_910049861</t>
  </si>
  <si>
    <t>18.07.2021 12:04:10</t>
  </si>
  <si>
    <t>18.07.2021 12:57:37</t>
  </si>
  <si>
    <t>18.07.2021 00:27:57</t>
  </si>
  <si>
    <t>18.07.2021 07:08:12</t>
  </si>
  <si>
    <t>SARUHANLI TR-6 45-80-M00006_43056142_56386137_56386137</t>
  </si>
  <si>
    <t>18.07.2021 14:18:24</t>
  </si>
  <si>
    <t>18.07.2021 15:45:57</t>
  </si>
  <si>
    <t>18.07.2021 14:17:33</t>
  </si>
  <si>
    <t>18.07.2021 16:01:06</t>
  </si>
  <si>
    <t>PAPUÇLU KÖYÜ ÇAY MAH TR-1 45-77-M00076_DIREK TIPI TRAFO HUCRESI H01_2057985</t>
  </si>
  <si>
    <t>18.07.2021 11:36:39</t>
  </si>
  <si>
    <t>18.07.2021 14:36:30</t>
  </si>
  <si>
    <t>SEFERİHİSAR İM 35-14-A00002_KÖYLER L09_72378551</t>
  </si>
  <si>
    <t>18.07.2021 18:53:00</t>
  </si>
  <si>
    <t>18.07.2021 19:06:00</t>
  </si>
  <si>
    <t>VELİ KOYUNCU SULAMA GRUBU TR 35-27-M00514_DIREK TIPI TRAFO HUCRESI H01_2051177</t>
  </si>
  <si>
    <t>18.07.2021 07:38:22</t>
  </si>
  <si>
    <t>18.07.2021 09:57:52</t>
  </si>
  <si>
    <t>18.07.2021 08:30:35</t>
  </si>
  <si>
    <t>18.07.2021 08:55:29</t>
  </si>
  <si>
    <t>18.07.2021 15:52:57</t>
  </si>
  <si>
    <t>18.07.2021 16:37:02</t>
  </si>
  <si>
    <t>ÇATALCA TR-3 35-22-M00269_DIREK TIPI TRAFO HUCRESI H01_2112516</t>
  </si>
  <si>
    <t>18.07.2021 18:29:58</t>
  </si>
  <si>
    <t>18.07.2021 20:35:04</t>
  </si>
  <si>
    <t>TR-2/67-A 45-83-L00205_45-83-L00205_2351560</t>
  </si>
  <si>
    <t>18.07.2021 15:24:52</t>
  </si>
  <si>
    <t>18.07.2021 18:33:03</t>
  </si>
  <si>
    <t>18.07.2021 20:59:55</t>
  </si>
  <si>
    <t>18.07.2021 22:18:21</t>
  </si>
  <si>
    <t>18.07.2021 14:28:35</t>
  </si>
  <si>
    <t>18.07.2021 15:44:38</t>
  </si>
  <si>
    <t>TR-1/18-A 45-72-M00102_49743200_56390639_56390639</t>
  </si>
  <si>
    <t>18.07.2021 11:37:09</t>
  </si>
  <si>
    <t>18.07.2021 14:07:30</t>
  </si>
  <si>
    <t>18.07.2021 08:23:15</t>
  </si>
  <si>
    <t>18.07.2021 08:23:25</t>
  </si>
  <si>
    <t>K-3016 35-03-K03016_35-03-K03016_41943670</t>
  </si>
  <si>
    <t>18.07.2021 16:26:25</t>
  </si>
  <si>
    <t>18.07.2021 18:08:29</t>
  </si>
  <si>
    <t>18.07.2021 19:55:05</t>
  </si>
  <si>
    <t>18.07.2021 19:55:45</t>
  </si>
  <si>
    <t>PANCAR KÖK 35-26-M00891_BULGURCA OĞLANANASI M03_2123368</t>
  </si>
  <si>
    <t>18.07.2021 12:42:55</t>
  </si>
  <si>
    <t>18.07.2021 13:03:32</t>
  </si>
  <si>
    <t>DM-4/12 35-26-M00834_35-26-M00834_65907206</t>
  </si>
  <si>
    <t>18.07.2021 13:46:35</t>
  </si>
  <si>
    <t>18.07.2021 16:53:26</t>
  </si>
  <si>
    <t>TATAR DM 35-19-M00256_MORDOĞAN-1 ÇIKIŞ M13_2319184</t>
  </si>
  <si>
    <t>18.07.2021 08:37:35</t>
  </si>
  <si>
    <t>18.07.2021 10:25:47</t>
  </si>
  <si>
    <t>18.07.2021 09:36:55</t>
  </si>
  <si>
    <t>18.07.2021 09:38:00</t>
  </si>
  <si>
    <t>ÇAYAĞZI TEKKE TR-6 35-31-L00287_DIREK TIPI TRAFO HUCRESI H01_2048509</t>
  </si>
  <si>
    <t>18.07.2021 18:46:00</t>
  </si>
  <si>
    <t>18.07.2021 19:37:19</t>
  </si>
  <si>
    <t>18.07.2021 09:39:07</t>
  </si>
  <si>
    <t>18.07.2021 12:20:07</t>
  </si>
  <si>
    <t>18.07.2021 10:38:00</t>
  </si>
  <si>
    <t>18.07.2021 10:43:00</t>
  </si>
  <si>
    <t>K-634 35-03-K00634_B_56378982_56378982</t>
  </si>
  <si>
    <t>18.07.2021 22:22:37</t>
  </si>
  <si>
    <t>18.07.2021 23:46:17</t>
  </si>
  <si>
    <t>18.07.2021 06:55:35</t>
  </si>
  <si>
    <t>18.07.2021 07:12:57</t>
  </si>
  <si>
    <t>OSMANİYE TR-1 45-73-M00503_945688755_945688755</t>
  </si>
  <si>
    <t>18.07.2021 17:59:57</t>
  </si>
  <si>
    <t>18.07.2021 23:35:31</t>
  </si>
  <si>
    <t>BALABAN TARIMSAL SULAMA TR-2 35-16-M00176_47595798_65497015_65497015</t>
  </si>
  <si>
    <t>18.07.2021 10:57:22</t>
  </si>
  <si>
    <t>18.07.2021 13:25:59</t>
  </si>
  <si>
    <t>BURUNCUK TR-4 35-20-L00302_6050122_56377471_56377471</t>
  </si>
  <si>
    <t>18.07.2021 17:18:16</t>
  </si>
  <si>
    <t>18.07.2021 18:00:51</t>
  </si>
  <si>
    <t>18.07.2021 20:53:00</t>
  </si>
  <si>
    <t>18.07.2021 23:35:37</t>
  </si>
  <si>
    <t>KARABAŞLAR TR-1 45-81-M00212_A_56400914_56400914</t>
  </si>
  <si>
    <t>18.07.2021 20:51:04</t>
  </si>
  <si>
    <t>18.07.2021 21:43:49</t>
  </si>
  <si>
    <t>L-456 35-18-L00456_7491330_60982906_60982906</t>
  </si>
  <si>
    <t>18.07.2021 08:53:55</t>
  </si>
  <si>
    <t>18.07.2021 20:26:45</t>
  </si>
  <si>
    <t>DM-2/13 35-29-M00100_F F02_49260680</t>
  </si>
  <si>
    <t>18.07.2021 21:43:17</t>
  </si>
  <si>
    <t>19.07.2021 00:07:46</t>
  </si>
  <si>
    <t>K-924 35-02-K00924_910023142_910023142</t>
  </si>
  <si>
    <t>18.07.2021 13:54:32</t>
  </si>
  <si>
    <t>18.07.2021 16:59:17</t>
  </si>
  <si>
    <t>18.07.2021 16:50:38</t>
  </si>
  <si>
    <t>18.07.2021 17:26:43</t>
  </si>
  <si>
    <t>SARISU TR-2 35-31-L00080_47816831_56352419_56352419</t>
  </si>
  <si>
    <t>18.07.2021 07:46:58</t>
  </si>
  <si>
    <t>18.07.2021 12:05:47</t>
  </si>
  <si>
    <t>TR-2/14-A 45-72-L00068_B_56404535_56404535</t>
  </si>
  <si>
    <t>18.07.2021 17:28:17</t>
  </si>
  <si>
    <t>18.07.2021 19:07:15</t>
  </si>
  <si>
    <t>YAĞCILAR TR-2 45-71-M01441_B_56401676_56401676</t>
  </si>
  <si>
    <t>18.07.2021 15:56:17</t>
  </si>
  <si>
    <t>18.07.2021 18:44:52</t>
  </si>
  <si>
    <t>K-4564 35-02-K04564_99515777_99515777</t>
  </si>
  <si>
    <t>18.07.2021 14:53:36</t>
  </si>
  <si>
    <t>18.07.2021 21:41:54</t>
  </si>
  <si>
    <t>18.07.2021 09:16:25</t>
  </si>
  <si>
    <t>18.07.2021 09:42:31</t>
  </si>
  <si>
    <t>AHMET ÇİFTÇİ ÖZEL TR 45-71-M01461Ö_DIREK TIPI TRAFO HUCRESI H01_2084449</t>
  </si>
  <si>
    <t>18.07.2021 06:15:08</t>
  </si>
  <si>
    <t>18.07.2021 12:52:24</t>
  </si>
  <si>
    <t>BAĞYOLU TR-2 45-71-M01599_B_56366867_56366867</t>
  </si>
  <si>
    <t>18.07.2021 22:48:47</t>
  </si>
  <si>
    <t>19.07.2021 03:47:08</t>
  </si>
  <si>
    <t>TR-2/32 45-72-L00032_945213574_945213574</t>
  </si>
  <si>
    <t>18.07.2021 18:50:25</t>
  </si>
  <si>
    <t>18.07.2021 19:36:16</t>
  </si>
  <si>
    <t>BERGAMA TM 35-16-A00004_BERGAMA-2 M03_2314054</t>
  </si>
  <si>
    <t>18.07.2021 08:07:35</t>
  </si>
  <si>
    <t>18.07.2021 08:11:55</t>
  </si>
  <si>
    <t>PİRİNÇÇİ TR-2 35-15-L00101_A_56361886_56361886</t>
  </si>
  <si>
    <t>18.07.2021 11:17:09</t>
  </si>
  <si>
    <t>18.07.2021 22:01:32</t>
  </si>
  <si>
    <t>18.07.2021 11:10:41</t>
  </si>
  <si>
    <t>18.07.2021 15:26:47</t>
  </si>
  <si>
    <t>ÇİFTLİK İM 35-18-A00003_SAĞLIKÇILAR L06_2054614</t>
  </si>
  <si>
    <t>18.07.2021 12:28:42</t>
  </si>
  <si>
    <t>18.07.2021 12:51:30</t>
  </si>
  <si>
    <t>18.07.2021 19:33:02</t>
  </si>
  <si>
    <t>18.07.2021 20:51:23</t>
  </si>
  <si>
    <t>DEMİRTAŞ KÖK 35-30-M00149_ESENTEPE KÖYLER M02_72078653</t>
  </si>
  <si>
    <t>18.07.2021 08:55:55</t>
  </si>
  <si>
    <t>18.07.2021 11:48:03</t>
  </si>
  <si>
    <t>TR-2 GÖLCÜKLER 35-22-M00002_DIREK TIPI TRAFO HUCRESI H01_2125082</t>
  </si>
  <si>
    <t>18.07.2021 20:02:04</t>
  </si>
  <si>
    <t>19.07.2021 04:05:39</t>
  </si>
  <si>
    <t>SAZOBA DM 45-72-M00413_SAZOBA ÇIKIŞI M02_2102715</t>
  </si>
  <si>
    <t>18.07.2021 13:04:15</t>
  </si>
  <si>
    <t>18.07.2021 13:04:55</t>
  </si>
  <si>
    <t>TR-2/30-A 45-72-L00060_45-72-L00060_66510237</t>
  </si>
  <si>
    <t>18.07.2021 15:21:01</t>
  </si>
  <si>
    <t>18.07.2021 16:55:32</t>
  </si>
  <si>
    <t>TR-100 ZEYTİNALANI 35-19-L00100_956674158_956674158</t>
  </si>
  <si>
    <t>18.07.2021 05:31:06</t>
  </si>
  <si>
    <t>18.07.2021 06:13:17</t>
  </si>
  <si>
    <t>18.07.2021 15:09:50</t>
  </si>
  <si>
    <t>18.07.2021 18:07:07</t>
  </si>
  <si>
    <t>METAL İŞLERİ TR-12 KÖK 35-22-M00112_METAL İŞLERİ TR-13 KÖK M01_72106670</t>
  </si>
  <si>
    <t>18.07.2021 21:14:57</t>
  </si>
  <si>
    <t>18.07.2021 23:40:01</t>
  </si>
  <si>
    <t>AHMETBEYLİ MAYDANOZ M-7 35-22-M00245_955254982_955254982</t>
  </si>
  <si>
    <t>18.07.2021 20:17:41</t>
  </si>
  <si>
    <t>18.07.2021 23:33:41</t>
  </si>
  <si>
    <t>YARBASAN TR-1 45-74-M00116_ H_61352314</t>
  </si>
  <si>
    <t>18.07.2021 08:56:49</t>
  </si>
  <si>
    <t>18.07.2021 10:16:22</t>
  </si>
  <si>
    <t>18.07.2021 09:24:05</t>
  </si>
  <si>
    <t>18.07.2021 09:30:35</t>
  </si>
  <si>
    <t>M-1867 35-02-M01867_95000138817_95000138817</t>
  </si>
  <si>
    <t>18.07.2021 17:33:24</t>
  </si>
  <si>
    <t>18.07.2021 19:19:09</t>
  </si>
  <si>
    <t>CENKYERİ TR-1 45-82-M00131_HatBaşıAyırıcı_53135579 M04_53135579</t>
  </si>
  <si>
    <t>18.07.2021 16:48:56</t>
  </si>
  <si>
    <t>18.07.2021 19:08:52</t>
  </si>
  <si>
    <t>18.07.2021 16:04:08</t>
  </si>
  <si>
    <t>18.07.2021 17:17:41</t>
  </si>
  <si>
    <t>18.07.2021 06:30:34</t>
  </si>
  <si>
    <t>18.07.2021 07:53:40</t>
  </si>
  <si>
    <t>ALAÇATI TM 35-18-A00005_ÇEŞME-1 M18_2308550</t>
  </si>
  <si>
    <t>18.07.2021 07:15:57</t>
  </si>
  <si>
    <t>18.07.2021 07:29:00</t>
  </si>
  <si>
    <t>İLKKURŞUN MERKEZ TR-1 35-15-L00489_35-15-L00489_2365935</t>
  </si>
  <si>
    <t>18.07.2021 19:33:37</t>
  </si>
  <si>
    <t>18.07.2021 20:10:41</t>
  </si>
  <si>
    <t>18.07.2021 05:37:34</t>
  </si>
  <si>
    <t>18.07.2021 14:14:56</t>
  </si>
  <si>
    <t>18.07.2021 05:14:55</t>
  </si>
  <si>
    <t>18.07.2021 05:22:37</t>
  </si>
  <si>
    <t>18.07.2021 18:22:27</t>
  </si>
  <si>
    <t>18.07.2021 18:26:15</t>
  </si>
  <si>
    <t>18.07.2021 18:22:41</t>
  </si>
  <si>
    <t>18.07.2021 22:33:36</t>
  </si>
  <si>
    <t>18.07.2021 15:34:59</t>
  </si>
  <si>
    <t>18.07.2021 18:18:07</t>
  </si>
  <si>
    <t>M-1027 35-04-M01027_912598353_912598353</t>
  </si>
  <si>
    <t>18.07.2021 18:11:36</t>
  </si>
  <si>
    <t>18.07.2021 19:03:51</t>
  </si>
  <si>
    <t>AYANLAR TR-1 45-81-M00094_DIREK TIPI TRAFO HUCRESI H01_2058285</t>
  </si>
  <si>
    <t>18.07.2021 12:29:40</t>
  </si>
  <si>
    <t>18.07.2021 14:08:05</t>
  </si>
  <si>
    <t>DURASILLI TR-24 45-78-M01138_49274779_56391077_56391077</t>
  </si>
  <si>
    <t>18.07.2021 14:30:43</t>
  </si>
  <si>
    <t>18.07.2021 17:05:05</t>
  </si>
  <si>
    <t>TR-54 35-30-L00054_955329648_955329648</t>
  </si>
  <si>
    <t>18.07.2021 10:31:02</t>
  </si>
  <si>
    <t>18.07.2021 15:27:48</t>
  </si>
  <si>
    <t>YENİ ŞAKRAN TR-1 35-17-M00201_DIREK TIPI TRAFO HUCRESI H01_2044940</t>
  </si>
  <si>
    <t>18.07.2021 10:29:55</t>
  </si>
  <si>
    <t>18.07.2021 10:36:00</t>
  </si>
  <si>
    <t>K-2541 35-02-K02541_913527049_913527049</t>
  </si>
  <si>
    <t>18.07.2021 18:55:20</t>
  </si>
  <si>
    <t>18.07.2021 19:54:32</t>
  </si>
  <si>
    <t>18.07.2021 18:40:00</t>
  </si>
  <si>
    <t>18.07.2021 18:46:52</t>
  </si>
  <si>
    <t>18.07.2021 10:56:51</t>
  </si>
  <si>
    <t>18.07.2021 15:51:51</t>
  </si>
  <si>
    <t>K-162 İZSU POMPA 35-01-K00162Ö_35-01-K00162Ö_47295259</t>
  </si>
  <si>
    <t>18.07.2021 11:22:19</t>
  </si>
  <si>
    <t>18.07.2021 13:34:54</t>
  </si>
  <si>
    <t>TR-46 35-19-M00046_956700405_956700405</t>
  </si>
  <si>
    <t>18.07.2021 06:08:55</t>
  </si>
  <si>
    <t>18.07.2021 06:33:40</t>
  </si>
  <si>
    <t>AYAZÖREN TR-1 45-77-L00107_945498277_945498277</t>
  </si>
  <si>
    <t>18.07.2021 01:04:35</t>
  </si>
  <si>
    <t>18.07.2021 02:11:49</t>
  </si>
  <si>
    <t>M-251 35-09-M00251_M-252 M03_47547415</t>
  </si>
  <si>
    <t>18.07.2021 08:05:34</t>
  </si>
  <si>
    <t>18.07.2021 08:33:06</t>
  </si>
  <si>
    <t>BAYAT TR-3 45-75-M00230_45-75-M00230_2362312</t>
  </si>
  <si>
    <t>18.07.2021 19:45:02</t>
  </si>
  <si>
    <t>18.07.2021 20:41:00</t>
  </si>
  <si>
    <t>18.07.2021 09:59:43</t>
  </si>
  <si>
    <t>18.07.2021 10:56:39</t>
  </si>
  <si>
    <t>HALIKÖY OVACIK MAH. TR-3 35-32-L00124_B_56368042_56368042</t>
  </si>
  <si>
    <t>18.07.2021 20:27:50</t>
  </si>
  <si>
    <t>18.07.2021 22:10:00</t>
  </si>
  <si>
    <t>18.07.2021 09:31:15</t>
  </si>
  <si>
    <t>18.07.2021 10:08:38</t>
  </si>
  <si>
    <t>ÇİFTLİK İM 35-18-A00003_TR-1 L05_2054612</t>
  </si>
  <si>
    <t>18.07.2021 04:25:25</t>
  </si>
  <si>
    <t>18.07.2021 04:30:25</t>
  </si>
  <si>
    <t>GÜMÜLDÜR DM-6 (M-17) 35-25-M00017_955279773_955279773</t>
  </si>
  <si>
    <t>18.07.2021 19:19:30</t>
  </si>
  <si>
    <t>18.07.2021 20:50:40</t>
  </si>
  <si>
    <t>18.07.2021 11:36:55</t>
  </si>
  <si>
    <t>18.07.2021 15:02:32</t>
  </si>
  <si>
    <t>ARDIÇ TR-8 35-21-L00131_953366471_953366471</t>
  </si>
  <si>
    <t>18.07.2021 15:53:00</t>
  </si>
  <si>
    <t>18.07.2021 17:35:14</t>
  </si>
  <si>
    <t>L-228 ILICA GARAJ 35-18-L00228_35-18-L00228_76972363</t>
  </si>
  <si>
    <t>18.07.2021 00:19:15</t>
  </si>
  <si>
    <t>18.07.2021 09:05:01</t>
  </si>
  <si>
    <t>KIRKAĞAÇ TR-23 45-76-M00023_A_56384501_56384501</t>
  </si>
  <si>
    <t>18.07.2021 10:51:32</t>
  </si>
  <si>
    <t>18.07.2021 13:04:42</t>
  </si>
  <si>
    <t>ÖDEMİŞ İM 35-15-A00001_ŞEHİR-2 L27_2309739</t>
  </si>
  <si>
    <t>18.07.2021 10:11:05</t>
  </si>
  <si>
    <t>18.07.2021 10:44:44</t>
  </si>
  <si>
    <t>18.07.2021 19:00:37</t>
  </si>
  <si>
    <t>18.07.2021 20:53:42</t>
  </si>
  <si>
    <t>YALNIZCUMA TR 45-74-M00191_B_56352201_56352201</t>
  </si>
  <si>
    <t>18.07.2021 15:18:08</t>
  </si>
  <si>
    <t>18.07.2021 15:55:26</t>
  </si>
  <si>
    <t>BORNOVA TM 35-02-A00005_MANSUROĞLU K25_2308391</t>
  </si>
  <si>
    <t>18.07.2021 14:12:15</t>
  </si>
  <si>
    <t>18.07.2021 15:55:35</t>
  </si>
  <si>
    <t>L-120 OVACIK 35-18-L00120_950467268_950467268</t>
  </si>
  <si>
    <t>18.07.2021 14:58:04</t>
  </si>
  <si>
    <t>18.07.2021 19:35:17</t>
  </si>
  <si>
    <t>18.07.2021 06:03:17</t>
  </si>
  <si>
    <t>18.07.2021 06:43:58</t>
  </si>
  <si>
    <t>TR-26 35-15-L00026_35-15-L00026_2369836</t>
  </si>
  <si>
    <t>18.07.2021 21:28:57</t>
  </si>
  <si>
    <t>18.07.2021 22:24:40</t>
  </si>
  <si>
    <t>YUSUFLU TR-5 35-20-L00236_6935165_56377157_56377157</t>
  </si>
  <si>
    <t>18.07.2021 08:11:36</t>
  </si>
  <si>
    <t>18.07.2021 10:10:42</t>
  </si>
  <si>
    <t>18.07.2021 13:33:35</t>
  </si>
  <si>
    <t>18.07.2021 15:50:16</t>
  </si>
  <si>
    <t>TR-2/76 45-83-M00774_C_56396349_56396349</t>
  </si>
  <si>
    <t>18.07.2021 18:39:36</t>
  </si>
  <si>
    <t>18.07.2021 22:25:43</t>
  </si>
  <si>
    <t>18.07.2021 06:34:15</t>
  </si>
  <si>
    <t>18.07.2021 07:23:00</t>
  </si>
  <si>
    <t>KARABURUN TR-7 35-21-L00033_C_56357082_56357082</t>
  </si>
  <si>
    <t>18.07.2021 23:55:23</t>
  </si>
  <si>
    <t>19.07.2021 01:49:58</t>
  </si>
  <si>
    <t>L-512 REİSDERE 35-18-L00512_ H_49092032</t>
  </si>
  <si>
    <t>18.07.2021 02:28:32</t>
  </si>
  <si>
    <t>18.07.2021 14:33:42</t>
  </si>
  <si>
    <t>HACIVELİLER TR-1 45-85-L00083_B_56404677_56404677</t>
  </si>
  <si>
    <t>18.07.2021 16:31:07</t>
  </si>
  <si>
    <t>18.07.2021 17:40:37</t>
  </si>
  <si>
    <t>18.07.2021 16:07:34</t>
  </si>
  <si>
    <t>18.07.2021 17:41:21</t>
  </si>
  <si>
    <t>18.07.2021 23:03:07</t>
  </si>
  <si>
    <t>18.07.2021 23:39:13</t>
  </si>
  <si>
    <t>18.07.2021 19:48:44</t>
  </si>
  <si>
    <t>18.07.2021 21:57:25</t>
  </si>
  <si>
    <t>KEMER TR-19 35-31-L00374_35-31-L00374_2358712</t>
  </si>
  <si>
    <t>18.07.2021 20:06:37</t>
  </si>
  <si>
    <t>18.07.2021 21:20:57</t>
  </si>
  <si>
    <t>KIYI ALTINKENT SİTESİ TR 35-30-M00295_DIREK TIPI TRAFO HUCRESI H01_2040308</t>
  </si>
  <si>
    <t>18.07.2021 09:05:12</t>
  </si>
  <si>
    <t>18.07.2021 15:16:13</t>
  </si>
  <si>
    <t>EBSO TM 35-09-A00001_EBSO-20 K49_2312303</t>
  </si>
  <si>
    <t>18.07.2021 21:04:45</t>
  </si>
  <si>
    <t>18.07.2021 22:00:59</t>
  </si>
  <si>
    <t>M-712 KERESTECİLER SİTESİ 35-08-M00712_M -1937 M03_72145231</t>
  </si>
  <si>
    <t>18.07.2021 11:21:54</t>
  </si>
  <si>
    <t>18.07.2021 14:40:17</t>
  </si>
  <si>
    <t>ÇİLE TR-5 35-22-M00247_DIREK TIPI TRAFO HUCRESI H01_2035288</t>
  </si>
  <si>
    <t>18.07.2021 20:38:14</t>
  </si>
  <si>
    <t>18.07.2021 21:45:33</t>
  </si>
  <si>
    <t>SOMA A SANTRALİ İM/DM 45-82-A00001_MADEN L16_2324962</t>
  </si>
  <si>
    <t>18.07.2021 09:53:55</t>
  </si>
  <si>
    <t>18.07.2021 10:15:21</t>
  </si>
  <si>
    <t>18.07.2021 07:25:45</t>
  </si>
  <si>
    <t>18.07.2021 07:56:45</t>
  </si>
  <si>
    <t>18.07.2021 14:34:22</t>
  </si>
  <si>
    <t>18.07.2021 15:24:40</t>
  </si>
  <si>
    <t>EMİRALEM TR-9 35-28-M00232_35-28-M00232_2374101</t>
  </si>
  <si>
    <t>18.07.2021 15:44:00</t>
  </si>
  <si>
    <t>18.07.2021 20:30:28</t>
  </si>
  <si>
    <t>AVŞAR TR-3 45-83-L00351_B_56399760_56399760</t>
  </si>
  <si>
    <t>18.07.2021 20:29:09</t>
  </si>
  <si>
    <t>18.07.2021 23:27:28</t>
  </si>
  <si>
    <t>BAYINDIR İM 35-20-A00001_GENCER L14_2313511</t>
  </si>
  <si>
    <t>18.07.2021 15:26:45</t>
  </si>
  <si>
    <t>18.07.2021 17:27:11</t>
  </si>
  <si>
    <t>18.07.2021 11:40:35</t>
  </si>
  <si>
    <t>18.07.2021 12:05:18</t>
  </si>
  <si>
    <t>18.07.2021 08:23:31</t>
  </si>
  <si>
    <t>18.07.2021 12:59:10</t>
  </si>
  <si>
    <t>ÇATALKAYA KÖYÜ TR-2 35-21-L00172_949430985_949430985</t>
  </si>
  <si>
    <t>18.07.2021 19:18:13</t>
  </si>
  <si>
    <t>18.07.2021 20:06:10</t>
  </si>
  <si>
    <t>18.07.2021 16:51:42</t>
  </si>
  <si>
    <t>18.07.2021 17:06:08</t>
  </si>
  <si>
    <t>L-278 35-18-L00278_7492255_56369505_56369505</t>
  </si>
  <si>
    <t>18.07.2021 00:46:20</t>
  </si>
  <si>
    <t>18.07.2021 12:04:36</t>
  </si>
  <si>
    <t>TR-2/104-1 45-83-L00460_E_56355373_56355373</t>
  </si>
  <si>
    <t>18.07.2021 07:38:08</t>
  </si>
  <si>
    <t>18.07.2021 09:49:10</t>
  </si>
  <si>
    <t>K-2551 GEÇİT 35-02-K02551_K-2492 K03_72032979</t>
  </si>
  <si>
    <t>18.07.2021 15:55:00</t>
  </si>
  <si>
    <t>19.07.2021 00:45:59</t>
  </si>
  <si>
    <t>18.07.2021 11:11:10</t>
  </si>
  <si>
    <t>18.07.2021 21:59:09</t>
  </si>
  <si>
    <t>18.07.2021 15:01:21</t>
  </si>
  <si>
    <t>18.07.2021 16:17:16</t>
  </si>
  <si>
    <t>18.07.2021 17:43:21</t>
  </si>
  <si>
    <t>18.07.2021 21:12:45</t>
  </si>
  <si>
    <t>KAHRAMANDERE İM 35-10-A00002_GÖNEN M09_2096980</t>
  </si>
  <si>
    <t>18.07.2021 05:13:40</t>
  </si>
  <si>
    <t>18.07.2021 05:31:24</t>
  </si>
  <si>
    <t>KALABAK TR-2 35-17-M00717_950303671_950303671</t>
  </si>
  <si>
    <t>18.07.2021 13:51:41</t>
  </si>
  <si>
    <t>18.07.2021 17:01:35</t>
  </si>
  <si>
    <t>18.07.2021 22:26:49</t>
  </si>
  <si>
    <t>18.07.2021 23:33:51</t>
  </si>
  <si>
    <t>ORTA MAHALLE M-4 35-25-M00118_A_56357822_56357822</t>
  </si>
  <si>
    <t>18.07.2021 18:40:08</t>
  </si>
  <si>
    <t>18.07.2021 20:04:39</t>
  </si>
  <si>
    <t>18.07.2021 09:38:03</t>
  </si>
  <si>
    <t>18.07.2021 10:23:00</t>
  </si>
  <si>
    <t>ERKAN ATMACA SULAMA GRUBU 35-29-M00225_35-29-M00225_2371105</t>
  </si>
  <si>
    <t>18.07.2021 10:26:05</t>
  </si>
  <si>
    <t>18.07.2021 15:33:24</t>
  </si>
  <si>
    <t>18.07.2021 06:39:42</t>
  </si>
  <si>
    <t>18.07.2021 07:02:57</t>
  </si>
  <si>
    <t>18.07.2021 10:54:40</t>
  </si>
  <si>
    <t>18.07.2021 14:59:51</t>
  </si>
  <si>
    <t>SELENDİ TR-2 45-81-M00002_D_56386181_56386181</t>
  </si>
  <si>
    <t>18.07.2021 18:04:48</t>
  </si>
  <si>
    <t>18.07.2021 21:09:15</t>
  </si>
  <si>
    <t>ESANYAZI TR-1 45-77-M00017_945513207_945513207</t>
  </si>
  <si>
    <t>18.07.2021 09:36:53</t>
  </si>
  <si>
    <t>18.07.2021 12:48:17</t>
  </si>
  <si>
    <t>18.07.2021 20:07:00</t>
  </si>
  <si>
    <t>18.07.2021 20:25:44</t>
  </si>
  <si>
    <t>ÇİĞİLLER TR-1 45-75-M00399_945618643_945618643</t>
  </si>
  <si>
    <t>18.07.2021 16:01:05</t>
  </si>
  <si>
    <t>18.07.2021 17:57:53</t>
  </si>
  <si>
    <t>TR-26 DM-4 45-72-M00116_915801450_915801450</t>
  </si>
  <si>
    <t>18.07.2021 15:48:34</t>
  </si>
  <si>
    <t>18.07.2021 19:58:43</t>
  </si>
  <si>
    <t>YAĞCILAR TR-5 35-19-M00230_B_56390359_56390359</t>
  </si>
  <si>
    <t>18.07.2021 17:45:33</t>
  </si>
  <si>
    <t>18.07.2021 18:29:02</t>
  </si>
  <si>
    <t>MESCİTLİ DM 35-15-L00904_MESCİTLİ L05_72320947</t>
  </si>
  <si>
    <t>18.07.2021 11:35:41</t>
  </si>
  <si>
    <t>18.07.2021 14:26:40</t>
  </si>
  <si>
    <t>18.07.2021 03:02:58</t>
  </si>
  <si>
    <t>18.07.2021 04:32:27</t>
  </si>
  <si>
    <t>_HatBaşıAyırıcı_53133536 _53133536</t>
  </si>
  <si>
    <t>18.07.2021 06:18:25</t>
  </si>
  <si>
    <t>18.07.2021 07:19:50</t>
  </si>
  <si>
    <t>L-97 35-18-L00097_95000091370_95000091370</t>
  </si>
  <si>
    <t>18.07.2021 10:06:59</t>
  </si>
  <si>
    <t>18.07.2021 14:00:38</t>
  </si>
  <si>
    <t>YENİKÖY TR-10 35-15-L00506_A_56406172_56406172</t>
  </si>
  <si>
    <t>18.07.2021 20:22:51</t>
  </si>
  <si>
    <t>18.07.2021 22:21:04</t>
  </si>
  <si>
    <t>18.07.2021 21:42:41</t>
  </si>
  <si>
    <t>18.07.2021 22:11:04</t>
  </si>
  <si>
    <t>K-4950 35-01-K04950_912143780_912143780</t>
  </si>
  <si>
    <t>18.07.2021 12:52:47</t>
  </si>
  <si>
    <t>18.07.2021 13:38:25</t>
  </si>
  <si>
    <t>HAKKI YEŞİLTEPE SULAMA GRUBU 35-29-M00392_B_56399043_56399043</t>
  </si>
  <si>
    <t>18.07.2021 10:03:17</t>
  </si>
  <si>
    <t>MEDİ KÖK 35-27-M00425_AKALAN M01_72165947</t>
  </si>
  <si>
    <t>18.07.2021 06:27:19</t>
  </si>
  <si>
    <t>18.07.2021 11:04:43</t>
  </si>
  <si>
    <t>18.07.2021 11:12:51</t>
  </si>
  <si>
    <t>M-851 35-02-M00851_910006817_910006817</t>
  </si>
  <si>
    <t>18.07.2021 21:45:52</t>
  </si>
  <si>
    <t>19.07.2021 00:54:59</t>
  </si>
  <si>
    <t>K-2816 35-10-K02816_98087872_98087872</t>
  </si>
  <si>
    <t>18.07.2021 15:24:26</t>
  </si>
  <si>
    <t>18.07.2021 16:10:20</t>
  </si>
  <si>
    <t>18.07.2021 17:14:33</t>
  </si>
  <si>
    <t>18.07.2021 19:02:57</t>
  </si>
  <si>
    <t>KELLETEPE KÖK 35-31-L00035_SULUDERE KÖK L05_72230945</t>
  </si>
  <si>
    <t>18.07.2021 13:31:55</t>
  </si>
  <si>
    <t>18.07.2021 13:48:00</t>
  </si>
  <si>
    <t>KARABURUN TR-1 35-21-L00001_953360167_953360167</t>
  </si>
  <si>
    <t>18.07.2021 10:22:42</t>
  </si>
  <si>
    <t>18.07.2021 15:29:20</t>
  </si>
  <si>
    <t>18.07.2021 09:15:47</t>
  </si>
  <si>
    <t>18.07.2021 10:40:21</t>
  </si>
  <si>
    <t>K-828 35-01-K00828_911436421_911436421</t>
  </si>
  <si>
    <t>18.07.2021 17:22:42</t>
  </si>
  <si>
    <t>18.07.2021 19:39:24</t>
  </si>
  <si>
    <t>18.07.2021 08:59:08</t>
  </si>
  <si>
    <t>18.07.2021 09:02:04</t>
  </si>
  <si>
    <t>MENDERES DM-4/TR-1 35-22-M00004_DM-4/TR-20 M09_2331513</t>
  </si>
  <si>
    <t>18.07.2021 17:35:00</t>
  </si>
  <si>
    <t>18.07.2021 18:02:07</t>
  </si>
  <si>
    <t>18.07.2021 10:06:44</t>
  </si>
  <si>
    <t>18.07.2021 13:36:06</t>
  </si>
  <si>
    <t>POLYAK TR-2 35-30-L00133_955310171_955310171</t>
  </si>
  <si>
    <t>18.07.2021 22:37:00</t>
  </si>
  <si>
    <t>19.07.2021 01:20:12</t>
  </si>
  <si>
    <t>GÜNEY TR-1 45-83-L00269_45-83-L00269_2363281</t>
  </si>
  <si>
    <t>18.07.2021 15:32:50</t>
  </si>
  <si>
    <t>GÜLBAHÇE İM 35-19-A00006_TRAFO L01_72213800</t>
  </si>
  <si>
    <t>18.07.2021 11:20:26</t>
  </si>
  <si>
    <t>18.07.2021 13:09:44</t>
  </si>
  <si>
    <t>NARINCALISÜLEYMAN KERİMLİ MAH. TR 45-77-L00211_A_56402933_56402933</t>
  </si>
  <si>
    <t>18.07.2021 18:52:59</t>
  </si>
  <si>
    <t>18.07.2021 22:29:15</t>
  </si>
  <si>
    <t>M-3550(YATIRIM REZERVE) 35-02-M03550_E E1B_5845910</t>
  </si>
  <si>
    <t>18.07.2021 01:07:39</t>
  </si>
  <si>
    <t>18.07.2021 02:27:34</t>
  </si>
  <si>
    <t>18.07.2021 15:15:38</t>
  </si>
  <si>
    <t>18.07.2021 19:02:44</t>
  </si>
  <si>
    <t>SARUHANLI TR-22 45-80-M00022_SARUHANLI TR-5 M03_72201380</t>
  </si>
  <si>
    <t>18.07.2021 06:17:16</t>
  </si>
  <si>
    <t>18.07.2021 06:48:14</t>
  </si>
  <si>
    <t>18.07.2021 12:29:05</t>
  </si>
  <si>
    <t>18.07.2021 15:07:12</t>
  </si>
  <si>
    <t>18.07.2021 19:47:38</t>
  </si>
  <si>
    <t>18.07.2021 20:43:30</t>
  </si>
  <si>
    <t>TEKKE EYÜP YAVUZ GRB. TR-6 35-15-L00128_A_56368972_56368972</t>
  </si>
  <si>
    <t>18.07.2021 07:46:23</t>
  </si>
  <si>
    <t>18.07.2021 15:52:15</t>
  </si>
  <si>
    <t>KAVAKYERİ TR-1 45-86-M00103_A_56405206_56405206</t>
  </si>
  <si>
    <t>18.07.2021 12:50:34</t>
  </si>
  <si>
    <t>18.07.2021 14:37:23</t>
  </si>
  <si>
    <t>FEVZİ TURUNÇ SLM 35-26-M00358_35-26-M00358_2347040</t>
  </si>
  <si>
    <t>18.07.2021 11:19:46</t>
  </si>
  <si>
    <t>18.07.2021 12:52:06</t>
  </si>
  <si>
    <t>URLA TM-1 35-19-A00004_ZEYTİNALANI İM M07_2313938</t>
  </si>
  <si>
    <t>18.07.2021 05:14:00</t>
  </si>
  <si>
    <t>18.07.2021 05:25:00</t>
  </si>
  <si>
    <t>ARMUTLU DM-2/TR-27 35-27-L00350_912727824_912727824</t>
  </si>
  <si>
    <t>18.07.2021 18:16:52</t>
  </si>
  <si>
    <t>18.07.2021 21:23:05</t>
  </si>
  <si>
    <t>YENİKÖY TR-1 45-77-L00178_A_56387366_56387366</t>
  </si>
  <si>
    <t>18.07.2021 14:22:36</t>
  </si>
  <si>
    <t>18.07.2021 21:51:58</t>
  </si>
  <si>
    <t>18.07.2021 19:11:53</t>
  </si>
  <si>
    <t>18.07.2021 20:34:59</t>
  </si>
  <si>
    <t>GENCERLER TR-1 35-20-L00425_ H01_2048141</t>
  </si>
  <si>
    <t>18.07.2021 17:45:09</t>
  </si>
  <si>
    <t>18.07.2021 19:52:36</t>
  </si>
  <si>
    <t>HASKÖY TR-1 45-72-L00255_B_56404283_56404283</t>
  </si>
  <si>
    <t>18.07.2021 21:43:45</t>
  </si>
  <si>
    <t>18.07.2021 23:53:53</t>
  </si>
  <si>
    <t>18.07.2021 21:30:35</t>
  </si>
  <si>
    <t>18.07.2021 21:42:00</t>
  </si>
  <si>
    <t>ORTA MAHALLE M-47 35-25-M00113_955258159_955258159</t>
  </si>
  <si>
    <t>18.07.2021 00:52:18</t>
  </si>
  <si>
    <t>18.07.2021 13:26:03</t>
  </si>
  <si>
    <t>GÖLOVA TR-1 35-22-M00248_DIREK TIPI TRAFO HUCRESI H01_2112503</t>
  </si>
  <si>
    <t>18.07.2021 14:53:17</t>
  </si>
  <si>
    <t>18.07.2021 16:03:42</t>
  </si>
  <si>
    <t>TR-69 35-19-L00069_A_56373261_56373261</t>
  </si>
  <si>
    <t>18.07.2021 08:59:55</t>
  </si>
  <si>
    <t>18.07.2021 11:15:28</t>
  </si>
  <si>
    <t>PANCAR TR-7 35-26-M00904__66216041_66216041</t>
  </si>
  <si>
    <t>18.07.2021 13:46:27</t>
  </si>
  <si>
    <t>18.07.2021 15:47:53</t>
  </si>
  <si>
    <t>OCAKLI TR-1 35-15-L00770__72372084_72372084</t>
  </si>
  <si>
    <t>18.07.2021 03:46:32</t>
  </si>
  <si>
    <t>18.07.2021 06:33:08</t>
  </si>
  <si>
    <t>HATUNDERE DM 35-28-M00862_TÜRKELİ KÖK(HATUNDERE) M03_62637109</t>
  </si>
  <si>
    <t>18.07.2021 10:11:00</t>
  </si>
  <si>
    <t>18.07.2021 17:31:17</t>
  </si>
  <si>
    <t>18.07.2021 15:35:54</t>
  </si>
  <si>
    <t>18.07.2021 20:45:26</t>
  </si>
  <si>
    <t>TR-1/18-A 45-72-M00102_45-72-M00102_2366527</t>
  </si>
  <si>
    <t>18.07.2021 14:40:50</t>
  </si>
  <si>
    <t>18.07.2021 20:27:34</t>
  </si>
  <si>
    <t>DAZYURT TR-1 45-71-M01738_43165497_56387820_56387820</t>
  </si>
  <si>
    <t>18.07.2021 18:29:46</t>
  </si>
  <si>
    <t>19.07.2021 02:30:47</t>
  </si>
  <si>
    <t>ABDULLAH ERGÜN VE ARK 35-24-M00215_35-24-M00215_2349458</t>
  </si>
  <si>
    <t>18.07.2021 12:46:29</t>
  </si>
  <si>
    <t>18.07.2021 13:38:58</t>
  </si>
  <si>
    <t>18.07.2021 15:38:28</t>
  </si>
  <si>
    <t>18.07.2021 17:15:56</t>
  </si>
  <si>
    <t>L-300 DM 35-18-L00300_B_79007368_79007368</t>
  </si>
  <si>
    <t>18.07.2021 19:27:00</t>
  </si>
  <si>
    <t>18.07.2021 21:54:54</t>
  </si>
  <si>
    <t>18.07.2021 11:25:56</t>
  </si>
  <si>
    <t>18.07.2021 13:40:47</t>
  </si>
  <si>
    <t>18.07.2021 20:24:28</t>
  </si>
  <si>
    <t>18.07.2021 20:26:13</t>
  </si>
  <si>
    <t>BOZDAĞ TR-12 35-15-L00299_35-15-L00299_61269318</t>
  </si>
  <si>
    <t>18.07.2021 10:10:03</t>
  </si>
  <si>
    <t>18.07.2021 18:25:41</t>
  </si>
  <si>
    <t>SARUHANLI TR-24 45-80-M00024_45-80-M00024_2348688</t>
  </si>
  <si>
    <t>18.07.2021 14:37:18</t>
  </si>
  <si>
    <t>18.07.2021 15:20:07</t>
  </si>
  <si>
    <t>ÇANDARLI TATİL KÖYÜ KÖK-12 35-30-M00087_ASNUR-OLGU M01_2334668</t>
  </si>
  <si>
    <t>18.07.2021 17:05:15</t>
  </si>
  <si>
    <t>18.07.2021 19:13:24</t>
  </si>
  <si>
    <t>18.07.2021 09:48:05</t>
  </si>
  <si>
    <t>18.07.2021 11:12:37</t>
  </si>
  <si>
    <t>18.07.2021 14:21:10</t>
  </si>
  <si>
    <t>18.07.2021 15:43:53</t>
  </si>
  <si>
    <t>L-456 35-18-L00456_950452202_950452202</t>
  </si>
  <si>
    <t>18.07.2021 19:04:32</t>
  </si>
  <si>
    <t>18.07.2021 20:33:29</t>
  </si>
  <si>
    <t>18.07.2021 06:13:55</t>
  </si>
  <si>
    <t>18.07.2021 06:14:45</t>
  </si>
  <si>
    <t>18.07.2021 17:53:52</t>
  </si>
  <si>
    <t>18.07.2021 19:42:54</t>
  </si>
  <si>
    <t>PINARLI KÖK 35-20-M00085_TR-6 - TR-7 M06_72358874</t>
  </si>
  <si>
    <t>18.07.2021 14:54:24</t>
  </si>
  <si>
    <t>18.07.2021 17:02:00</t>
  </si>
  <si>
    <t>POYRAZ TR-2 45-78-M00654_953293792_953293792</t>
  </si>
  <si>
    <t>18.07.2021 19:00:46</t>
  </si>
  <si>
    <t>18.07.2021 22:03:37</t>
  </si>
  <si>
    <t>TR-2 35-31-L00002_35-31-L00002_2355069</t>
  </si>
  <si>
    <t>18.07.2021 18:29:29</t>
  </si>
  <si>
    <t>18.07.2021 19:50:49</t>
  </si>
  <si>
    <t>KINIK TR-14 KÖK 35-24-L00014_TR-27 L08_2327983</t>
  </si>
  <si>
    <t>18.07.2021 06:45:25</t>
  </si>
  <si>
    <t>18.07.2021 08:28:58</t>
  </si>
  <si>
    <t>BEZİRGANLI KANAL MAH. TR-1 45-78-M00358_49238122_56393126_56393126</t>
  </si>
  <si>
    <t>18.07.2021 19:33:26</t>
  </si>
  <si>
    <t>18.07.2021 20:39:07</t>
  </si>
  <si>
    <t>18.07.2021 08:12:11</t>
  </si>
  <si>
    <t>18.07.2021 10:57:36</t>
  </si>
  <si>
    <t>KARAAĞAÇLI TR-4 45-71-M01081_B_56404285_56404285</t>
  </si>
  <si>
    <t>18.07.2021 12:59:15</t>
  </si>
  <si>
    <t>18.07.2021 20:29:06</t>
  </si>
  <si>
    <t>YENİKÖY TR-10 35-15-L00506_35-15-L00506_2365939</t>
  </si>
  <si>
    <t>18.07.2021 16:29:49</t>
  </si>
  <si>
    <t>18.07.2021 20:06:40</t>
  </si>
  <si>
    <t>18.07.2021 17:32:39</t>
  </si>
  <si>
    <t>18.07.2021 18:45:01</t>
  </si>
  <si>
    <t>ÇİFTLİK İM 35-18-A00003_HatBaşıAyırıcı_53138300 L12_53138300</t>
  </si>
  <si>
    <t>18.07.2021 09:30:24</t>
  </si>
  <si>
    <t>EMİRLİ TR-2 35-15-L00858__72373599_72373599</t>
  </si>
  <si>
    <t>18.07.2021 09:03:14</t>
  </si>
  <si>
    <t>18.07.2021 21:46:27</t>
  </si>
  <si>
    <t>K-777 35-02-K00777_910115154_910115154</t>
  </si>
  <si>
    <t>18.07.2021 22:20:25</t>
  </si>
  <si>
    <t>19.07.2021 00:07:43</t>
  </si>
  <si>
    <t>TR-2/67-A 45-83-L00205_A_65510159_65510159</t>
  </si>
  <si>
    <t>18.07.2021 21:32:22</t>
  </si>
  <si>
    <t>18.07.2021 23:41:08</t>
  </si>
  <si>
    <t>MEHMET  EROL VE ARK. T-SULAMA GRB. 35-13-L00134_DIREK TIPI TRAFO HUCRESI H01_2044646</t>
  </si>
  <si>
    <t>18.07.2021 09:55:15</t>
  </si>
  <si>
    <t>18.07.2021 12:44:48</t>
  </si>
  <si>
    <t>18.07.2021 07:14:31</t>
  </si>
  <si>
    <t>18.07.2021 08:27:36</t>
  </si>
  <si>
    <t>18.07.2021 15:23:42</t>
  </si>
  <si>
    <t>18.07.2021 16:58:21</t>
  </si>
  <si>
    <t>YUSUFLU TR-5 35-20-L00236_35-20-L00236_2360032</t>
  </si>
  <si>
    <t>18.07.2021 12:06:00</t>
  </si>
  <si>
    <t>18.07.2021 15:50:43</t>
  </si>
  <si>
    <t>SOMA TR-26/2 45-82-M00119_A_56405642_56405642</t>
  </si>
  <si>
    <t>18.07.2021 20:37:01</t>
  </si>
  <si>
    <t>18.07.2021 21:59:01</t>
  </si>
  <si>
    <t>18.07.2021 15:28:10</t>
  </si>
  <si>
    <t>18.07.2021 18:04:10</t>
  </si>
  <si>
    <t>KARGIN KÖK 45-71-M00095_ŞİRVAN M04_2321772</t>
  </si>
  <si>
    <t>18.07.2021 06:37:42</t>
  </si>
  <si>
    <t>18.07.2021 09:48:59</t>
  </si>
  <si>
    <t>KAVAKYERİ TR-1 45-86-M00103_B_56405247_56405247</t>
  </si>
  <si>
    <t>18.07.2021 11:20:07</t>
  </si>
  <si>
    <t>18.07.2021 12:33:06</t>
  </si>
  <si>
    <t>18.07.2021 20:20:23</t>
  </si>
  <si>
    <t>BARDAKÇI TR-1 45-74-M00170_945594661_945594661</t>
  </si>
  <si>
    <t>18.07.2021 12:58:07</t>
  </si>
  <si>
    <t>18.07.2021 14:47:09</t>
  </si>
  <si>
    <t>18.07.2021 08:14:21</t>
  </si>
  <si>
    <t>18.07.2021 09:20:50</t>
  </si>
  <si>
    <t>YEŞİLYURT TR-2 45-73-M00481_45-73-M00481_66871998</t>
  </si>
  <si>
    <t>18.07.2021 13:54:25</t>
  </si>
  <si>
    <t>18.07.2021 16:00:21</t>
  </si>
  <si>
    <t>L-301 ÇARK 35-18-L00301_11966144_60982170_60982170</t>
  </si>
  <si>
    <t>18.07.2021 10:51:48</t>
  </si>
  <si>
    <t>18.07.2021 19:01:28</t>
  </si>
  <si>
    <t>18.07.2021 06:43:13</t>
  </si>
  <si>
    <t>ÇAYKÖY TR-1 45-78-L00429_49322405_56393166_56393166</t>
  </si>
  <si>
    <t>18.07.2021 16:35:30</t>
  </si>
  <si>
    <t>MANDALLI TR-1 45-84-M00020_950199935_950199935</t>
  </si>
  <si>
    <t>18.07.2021 16:35:36</t>
  </si>
  <si>
    <t>18.07.2021 18:38:57</t>
  </si>
  <si>
    <t>TR-5 35-15-L00005_A a1b_48912894</t>
  </si>
  <si>
    <t>18.07.2021 17:30:33</t>
  </si>
  <si>
    <t>18.07.2021 21:11:09</t>
  </si>
  <si>
    <t>18.07.2021 13:46:56</t>
  </si>
  <si>
    <t>18.07.2021 15:23:17</t>
  </si>
  <si>
    <t>18.07.2021 21:05:18</t>
  </si>
  <si>
    <t>18.07.2021 22:03:38</t>
  </si>
  <si>
    <t>CENKYERİ TR-1 45-82-M00131_HatBaşıAyırıcı_53136073 M04_53136073</t>
  </si>
  <si>
    <t>18.07.2021 09:28:11</t>
  </si>
  <si>
    <t>18.07.2021 10:19:43</t>
  </si>
  <si>
    <t>18.07.2021 08:19:45</t>
  </si>
  <si>
    <t>18.07.2021 09:33:51</t>
  </si>
  <si>
    <t>YUKARI KIZILCA TR-2 35-27-L00052_DIREK TIPI TRAFO HUCRESI H01_2052048</t>
  </si>
  <si>
    <t>18.07.2021 10:59:44</t>
  </si>
  <si>
    <t>18.07.2021 13:22:50</t>
  </si>
  <si>
    <t>TR-11 35-16-L00011_TR-138 L05_72014798</t>
  </si>
  <si>
    <t>18.07.2021 19:09:20</t>
  </si>
  <si>
    <t>18.07.2021 19:34:37</t>
  </si>
  <si>
    <t>ALAÇATI TM 35-18-A00005_OTELLER M17_2308549</t>
  </si>
  <si>
    <t>18.07.2021 04:39:41</t>
  </si>
  <si>
    <t>18.07.2021 20:29:02</t>
  </si>
  <si>
    <t>18.07.2021 21:58:11</t>
  </si>
  <si>
    <t>TR-29 (M-729) 35-30-M00729_955298337_955298337</t>
  </si>
  <si>
    <t>18.07.2021 12:54:49</t>
  </si>
  <si>
    <t>18.07.2021 17:24:13</t>
  </si>
  <si>
    <t>ÖZBEY İM 35-26-A00005_AHMETLİ L09_2066119</t>
  </si>
  <si>
    <t>18.07.2021 00:28:04</t>
  </si>
  <si>
    <t>18.07.2021 01:57:13</t>
  </si>
  <si>
    <t>YENİ FOÇA TR-30 35-23-M00030_35-23-M00030_76459361</t>
  </si>
  <si>
    <t>19.07.2021 11:36:16</t>
  </si>
  <si>
    <t>19.07.2021 12:53:04</t>
  </si>
  <si>
    <t>TEPECİK KÖYÜ TR-2 45-71-M01287_44415723_56387787_56387787</t>
  </si>
  <si>
    <t>19.07.2021 07:44:52</t>
  </si>
  <si>
    <t>19.07.2021 11:05:46</t>
  </si>
  <si>
    <t>TR-70 35-30-L00070_C_60984783_60984783</t>
  </si>
  <si>
    <t>19.07.2021 17:12:13</t>
  </si>
  <si>
    <t>19.07.2021 19:22:39</t>
  </si>
  <si>
    <t>19.07.2021 06:05:21</t>
  </si>
  <si>
    <t>19.07.2021 11:24:25</t>
  </si>
  <si>
    <t>L-291 35-18-L00291_DAĞITIM TRAFO L-291 L02_72186891</t>
  </si>
  <si>
    <t>19.07.2021 13:06:00</t>
  </si>
  <si>
    <t>19.07.2021 13:40:45</t>
  </si>
  <si>
    <t>19.07.2021 01:20:17</t>
  </si>
  <si>
    <t>19.07.2021 02:01:51</t>
  </si>
  <si>
    <t>SÖĞÜTÖREN TR-1 35-20-L00347_35-20-L00347_2360688</t>
  </si>
  <si>
    <t>19.07.2021 21:02:48</t>
  </si>
  <si>
    <t>19.07.2021 21:36:14</t>
  </si>
  <si>
    <t>DM-3/07 (KURTULUŞ) 45-71-M00073_953217615_953217615</t>
  </si>
  <si>
    <t>19.07.2021 23:21:33</t>
  </si>
  <si>
    <t>20.07.2021 00:44:38</t>
  </si>
  <si>
    <t>YEŞİLKAVAK TR-2 45-78-M00716_B_56391919_56391919</t>
  </si>
  <si>
    <t>19.07.2021 20:51:32</t>
  </si>
  <si>
    <t>19.07.2021 22:42:45</t>
  </si>
  <si>
    <t>KİLLİK TR-10 45-73-M00850_D_56404372_56404372</t>
  </si>
  <si>
    <t>19.07.2021 17:53:44</t>
  </si>
  <si>
    <t>19.07.2021 19:33:28</t>
  </si>
  <si>
    <t>19.07.2021 21:15:44</t>
  </si>
  <si>
    <t>19.07.2021 22:10:31</t>
  </si>
  <si>
    <t>ÜRKMEZ M-27 35-25-M00127_956638639_956638639</t>
  </si>
  <si>
    <t>19.07.2021 11:52:41</t>
  </si>
  <si>
    <t>19.07.2021 13:21:31</t>
  </si>
  <si>
    <t>19.07.2021 13:12:06</t>
  </si>
  <si>
    <t>19.07.2021 15:57:50</t>
  </si>
  <si>
    <t>MENEMEN TR-73 35-28-L00073_MENEMEN TR-75 L02_66753014</t>
  </si>
  <si>
    <t>19.07.2021 16:40:26</t>
  </si>
  <si>
    <t>19.07.2021 17:06:00</t>
  </si>
  <si>
    <t>19.07.2021 11:40:29</t>
  </si>
  <si>
    <t>19.07.2021 12:31:00</t>
  </si>
  <si>
    <t>19.07.2021 08:16:00</t>
  </si>
  <si>
    <t>19.07.2021 11:20:38</t>
  </si>
  <si>
    <t>19.07.2021 22:50:42</t>
  </si>
  <si>
    <t>20.07.2021 03:29:23</t>
  </si>
  <si>
    <t>M-3103(YATIRIM REZERVE) 35-03-M03103_910195695_910195695</t>
  </si>
  <si>
    <t>19.07.2021 09:21:29</t>
  </si>
  <si>
    <t>19.07.2021 17:26:02</t>
  </si>
  <si>
    <t>L-633 35-18-L00633_950458604_950458604</t>
  </si>
  <si>
    <t>19.07.2021 10:03:53</t>
  </si>
  <si>
    <t>19.07.2021 14:24:10</t>
  </si>
  <si>
    <t>KABAKUM BANKACILAR TR-4 35-30-M00210_955321021_955321021</t>
  </si>
  <si>
    <t>19.07.2021 19:15:45</t>
  </si>
  <si>
    <t>19.07.2021 21:58:15</t>
  </si>
  <si>
    <t>19.07.2021 08:49:39</t>
  </si>
  <si>
    <t>19.07.2021 11:17:55</t>
  </si>
  <si>
    <t>GÖKÇEKÖY TURGUTREİS TR-1 45-80-L00180_956545023_956545023</t>
  </si>
  <si>
    <t>19.07.2021 21:02:00</t>
  </si>
  <si>
    <t>19.07.2021 22:39:17</t>
  </si>
  <si>
    <t>GÖKÇEN DM 1-2/2 35-29-L00060_48309019_56360092_56360092</t>
  </si>
  <si>
    <t>19.07.2021 17:13:29</t>
  </si>
  <si>
    <t>19.07.2021 18:23:06</t>
  </si>
  <si>
    <t>PİYADELER KÖK 45-73-M00136_HatBaşıAyırıcı_66075124 M04_66075124</t>
  </si>
  <si>
    <t>19.07.2021 16:59:02</t>
  </si>
  <si>
    <t>19.07.2021 18:09:36</t>
  </si>
  <si>
    <t>TR-2/81 45-83-L00081_45-83-L00081_2357113</t>
  </si>
  <si>
    <t>19.07.2021 15:39:36</t>
  </si>
  <si>
    <t>19.07.2021 16:36:53</t>
  </si>
  <si>
    <t>19.07.2021 05:43:50</t>
  </si>
  <si>
    <t>19.07.2021 07:41:56</t>
  </si>
  <si>
    <t>19.07.2021 15:43:27</t>
  </si>
  <si>
    <t>19.07.2021 16:44:50</t>
  </si>
  <si>
    <t>19.07.2021 11:44:33</t>
  </si>
  <si>
    <t>19.07.2021 12:06:51</t>
  </si>
  <si>
    <t>19.07.2021 21:16:41</t>
  </si>
  <si>
    <t>19.07.2021 21:52:40</t>
  </si>
  <si>
    <t>DM-3/8 (KAYACIK) 45-71-M00119_45170359 dm3/8c1b_45180068</t>
  </si>
  <si>
    <t>19.07.2021 16:53:04</t>
  </si>
  <si>
    <t>19.07.2021 20:16:48</t>
  </si>
  <si>
    <t>19.07.2021 17:27:49</t>
  </si>
  <si>
    <t>19.07.2021 18:04:54</t>
  </si>
  <si>
    <t>19.07.2021 19:05:17</t>
  </si>
  <si>
    <t>19.07.2021 19:48:55</t>
  </si>
  <si>
    <t>TR-123 35-16-L00123_HatBaşıAyırıcı_53132995 L02_53132995</t>
  </si>
  <si>
    <t>19.07.2021 10:52:23</t>
  </si>
  <si>
    <t>19.07.2021 12:48:09</t>
  </si>
  <si>
    <t>19.07.2021 08:10:47</t>
  </si>
  <si>
    <t>19.07.2021 08:54:30</t>
  </si>
  <si>
    <t>İRFAN KARDEŞLER TARIMSAL SULAMA 35-29-M00137_A_56360427_56360427</t>
  </si>
  <si>
    <t>19.07.2021 17:48:36</t>
  </si>
  <si>
    <t>19.07.2021 21:48:46</t>
  </si>
  <si>
    <t>KÜÇÜK SANAYİ SİTESİ TR-3 45-83-L00144_45-83-L00144_2351809</t>
  </si>
  <si>
    <t>19.07.2021 15:12:17</t>
  </si>
  <si>
    <t>19.07.2021 17:37:07</t>
  </si>
  <si>
    <t>19.07.2021 08:23:48</t>
  </si>
  <si>
    <t>19.07.2021 09:00:48</t>
  </si>
  <si>
    <t>ÇİLE TR-2 35-22-M00238_955270932_955270932</t>
  </si>
  <si>
    <t>19.07.2021 14:37:41</t>
  </si>
  <si>
    <t>19.07.2021 15:42:34</t>
  </si>
  <si>
    <t>19.07.2021 09:28:46</t>
  </si>
  <si>
    <t>19.07.2021 09:59:54</t>
  </si>
  <si>
    <t>SELİMŞAHLAR TR-4 45-71-M00136_953242941_953242941</t>
  </si>
  <si>
    <t>19.07.2021 13:12:00</t>
  </si>
  <si>
    <t>19.07.2021 21:20:15</t>
  </si>
  <si>
    <t>19.07.2021 10:02:04</t>
  </si>
  <si>
    <t>19.07.2021 11:18:20</t>
  </si>
  <si>
    <t>KÜÇÜK EVRENOS TR-3 45-71-M01396_44424419_56385353_56385353</t>
  </si>
  <si>
    <t>19.07.2021 14:50:19</t>
  </si>
  <si>
    <t>19.07.2021 19:34:31</t>
  </si>
  <si>
    <t>TİRE TR-3 35-29-L00003_950336467_950336467</t>
  </si>
  <si>
    <t>19.07.2021 15:45:55</t>
  </si>
  <si>
    <t>19.07.2021 17:13:35</t>
  </si>
  <si>
    <t>TR-5 35-27-M00005_A A01b_66372086</t>
  </si>
  <si>
    <t>19.07.2021 19:15:04</t>
  </si>
  <si>
    <t>19.07.2021 20:29:12</t>
  </si>
  <si>
    <t>DM-1/52 45-71-M00325_DM-1/59 ÇIKIŞ M02_61063713</t>
  </si>
  <si>
    <t>19.07.2021 09:03:00</t>
  </si>
  <si>
    <t>19.07.2021 09:34:55</t>
  </si>
  <si>
    <t>K-530 35-01-K00530_911373353_911373353</t>
  </si>
  <si>
    <t>19.07.2021 02:40:07</t>
  </si>
  <si>
    <t>19.07.2021 03:32:16</t>
  </si>
  <si>
    <t>PINARCIK TR-1 45-72-L00753_DIREK TIPI TRAFO HUCRESI H01_2126316</t>
  </si>
  <si>
    <t>19.07.2021 19:22:59</t>
  </si>
  <si>
    <t>19.07.2021 20:24:25</t>
  </si>
  <si>
    <t>KISIKKÖY YENİ MAH. TR-1 35-22-M00137_35-22-M00137_2360819</t>
  </si>
  <si>
    <t>19.07.2021 14:10:10</t>
  </si>
  <si>
    <t>19.07.2021 15:14:46</t>
  </si>
  <si>
    <t>MURADİYE DM-4/12-A (DİREK TR-1) 45-71-M01872_953221785_953221785</t>
  </si>
  <si>
    <t>19.07.2021 13:31:00</t>
  </si>
  <si>
    <t>19.07.2021 17:59:56</t>
  </si>
  <si>
    <t>19.07.2021 18:45:53</t>
  </si>
  <si>
    <t>19.07.2021 20:42:00</t>
  </si>
  <si>
    <t>TR-34 35-13-M00052_TR-47 MERYEMANA L04_76785429</t>
  </si>
  <si>
    <t>19.07.2021 15:28:05</t>
  </si>
  <si>
    <t>19.07.2021 15:46:21</t>
  </si>
  <si>
    <t>SELÇUK İM/DM 35-13-A00004_SELÇUK ZİRAİ SULAMA L05_65986298</t>
  </si>
  <si>
    <t>19.07.2021 10:44:00</t>
  </si>
  <si>
    <t>19.07.2021 11:16:14</t>
  </si>
  <si>
    <t>ALİ TUNCEL SLM TR 35-26-L00351_11303699_56358142_56358142</t>
  </si>
  <si>
    <t>19.07.2021 04:50:56</t>
  </si>
  <si>
    <t>19.07.2021 08:01:21</t>
  </si>
  <si>
    <t>K-908 35-04-K00908_B_56379758_56379758</t>
  </si>
  <si>
    <t>19.07.2021 16:32:10</t>
  </si>
  <si>
    <t>19.07.2021 17:14:10</t>
  </si>
  <si>
    <t>BÖLCEK DM 35-16-M00153_HatBaşıAyırıcı_53140723 M07_53140723</t>
  </si>
  <si>
    <t>19.07.2021 12:08:56</t>
  </si>
  <si>
    <t>19.07.2021 15:26:15</t>
  </si>
  <si>
    <t>19.07.2021 20:55:53</t>
  </si>
  <si>
    <t>20.07.2021 02:20:45</t>
  </si>
  <si>
    <t>DERBENT ALTI TST KÖK 45-83-M00127_DERBENT TARIMSAL SULAMA M04_72202003</t>
  </si>
  <si>
    <t>19.07.2021 06:01:10</t>
  </si>
  <si>
    <t>19.07.2021 07:43:40</t>
  </si>
  <si>
    <t>19.07.2021 11:04:30</t>
  </si>
  <si>
    <t>19.07.2021 12:36:38</t>
  </si>
  <si>
    <t>19.07.2021 21:53:12</t>
  </si>
  <si>
    <t>20.07.2021 02:40:41</t>
  </si>
  <si>
    <t>19.07.2021 01:07:16</t>
  </si>
  <si>
    <t>19.07.2021 01:08:00</t>
  </si>
  <si>
    <t>19.07.2021 18:15:13</t>
  </si>
  <si>
    <t>19.07.2021 20:24:27</t>
  </si>
  <si>
    <t>19.07.2021 19:35:26</t>
  </si>
  <si>
    <t>19.07.2021 19:36:06</t>
  </si>
  <si>
    <t>ÇAPAKLI TR-2 45-78-M00446_49250371_65509046_65509046</t>
  </si>
  <si>
    <t>19.07.2021 12:46:37</t>
  </si>
  <si>
    <t>19.07.2021 15:51:07</t>
  </si>
  <si>
    <t>K-1320 35-09-K01320_912267156_912267156</t>
  </si>
  <si>
    <t>19.07.2021 16:51:59</t>
  </si>
  <si>
    <t>19.07.2021 19:35:02</t>
  </si>
  <si>
    <t>EVCİLER KARAKEÇİLİ TR-1 45-77-L00257_ H_65944727</t>
  </si>
  <si>
    <t>19.07.2021 18:43:28</t>
  </si>
  <si>
    <t>19.07.2021 19:57:38</t>
  </si>
  <si>
    <t>L-242 35-18-L00242_950441068_950441068</t>
  </si>
  <si>
    <t>19.07.2021 10:18:00</t>
  </si>
  <si>
    <t>19.07.2021 11:38:41</t>
  </si>
  <si>
    <t>KARAVELİLER SULAMA TR-1 35-16-M00739_35-16-M00739_47284516</t>
  </si>
  <si>
    <t>19.07.2021 14:14:00</t>
  </si>
  <si>
    <t>19.07.2021 15:19:21</t>
  </si>
  <si>
    <t>19.07.2021 23:44:36</t>
  </si>
  <si>
    <t>19.07.2021 23:52:00</t>
  </si>
  <si>
    <t>YENİ FOÇA TR-29 35-23-M00029_950419675_950419675</t>
  </si>
  <si>
    <t>19.07.2021 15:28:02</t>
  </si>
  <si>
    <t>19.07.2021 17:38:24</t>
  </si>
  <si>
    <t>K-1390 35-01-K01390_C C3_5926933</t>
  </si>
  <si>
    <t>19.07.2021 08:35:03</t>
  </si>
  <si>
    <t>19.07.2021 09:17:53</t>
  </si>
  <si>
    <t>KİRELİ TR-1 35-29-L00456_35-29-L00456_2349358</t>
  </si>
  <si>
    <t>19.07.2021 16:18:13</t>
  </si>
  <si>
    <t>19.07.2021 17:48:28</t>
  </si>
  <si>
    <t>19.07.2021 20:27:00</t>
  </si>
  <si>
    <t>19.07.2021 20:57:41</t>
  </si>
  <si>
    <t>KARAKUYU TR-3 35-22-M00291_955259160_955259160</t>
  </si>
  <si>
    <t>19.07.2021 16:23:57</t>
  </si>
  <si>
    <t>19.07.2021 17:32:04</t>
  </si>
  <si>
    <t>K-83 35-03-K00083_910906610_910906610</t>
  </si>
  <si>
    <t>19.07.2021 11:18:33</t>
  </si>
  <si>
    <t>19.07.2021 15:03:21</t>
  </si>
  <si>
    <t>BEREKETLİ TR-3 ÜNLÜBOSTAN 45-79-M00331_D_56385831_56385831</t>
  </si>
  <si>
    <t>19.07.2021 00:42:02</t>
  </si>
  <si>
    <t>19.07.2021 02:04:04</t>
  </si>
  <si>
    <t>MALTEPE TR-1 35-28-M00444_95000496113_95000496113</t>
  </si>
  <si>
    <t>19.07.2021 22:18:46</t>
  </si>
  <si>
    <t>20.07.2021 00:00:52</t>
  </si>
  <si>
    <t>DM-8/10 45-71-M00287_A_60983880_60983880</t>
  </si>
  <si>
    <t>19.07.2021 12:04:02</t>
  </si>
  <si>
    <t>19.07.2021 13:05:52</t>
  </si>
  <si>
    <t>19.07.2021 06:40:56</t>
  </si>
  <si>
    <t>19.07.2021 06:41:26</t>
  </si>
  <si>
    <t>19.07.2021 06:53:15</t>
  </si>
  <si>
    <t>19.07.2021 08:30:30</t>
  </si>
  <si>
    <t>19.07.2021 21:04:40</t>
  </si>
  <si>
    <t>20.07.2021 04:03:47</t>
  </si>
  <si>
    <t>TR-29 (M-729) 35-30-M00729_955300028_955300028</t>
  </si>
  <si>
    <t>19.07.2021 12:35:27</t>
  </si>
  <si>
    <t>19.07.2021 19:10:10</t>
  </si>
  <si>
    <t>19.07.2021 09:14:56</t>
  </si>
  <si>
    <t>19.07.2021 09:15:16</t>
  </si>
  <si>
    <t>19.07.2021 11:24:16</t>
  </si>
  <si>
    <t>19.07.2021 11:24:46</t>
  </si>
  <si>
    <t>19.07.2021 16:42:07</t>
  </si>
  <si>
    <t>19.07.2021 16:56:15</t>
  </si>
  <si>
    <t>TAYTAN GEDİZ MAH. TR-1 45-78-M00355_49238056_56392830_56392830</t>
  </si>
  <si>
    <t>19.07.2021 17:02:31</t>
  </si>
  <si>
    <t>19.07.2021 18:36:58</t>
  </si>
  <si>
    <t>AHMET CÖMERT SULAMA GRUBU 35-29-M00163_A_56396656_56396656</t>
  </si>
  <si>
    <t>19.07.2021 19:40:29</t>
  </si>
  <si>
    <t>19.07.2021 20:46:13</t>
  </si>
  <si>
    <t>AKHİSAR İM 45-72-A00001_TR-1/43 M13_2057347</t>
  </si>
  <si>
    <t>19.07.2021 16:12:05</t>
  </si>
  <si>
    <t>19.07.2021 16:27:43</t>
  </si>
  <si>
    <t>ERGENEKON TR-4 45-83-L00141_955151331_955151331</t>
  </si>
  <si>
    <t>19.07.2021 11:45:00</t>
  </si>
  <si>
    <t>19.07.2021 12:39:04</t>
  </si>
  <si>
    <t>19.07.2021 17:49:35</t>
  </si>
  <si>
    <t>19.07.2021 17:53:36</t>
  </si>
  <si>
    <t>TOPARLAR TR-1 35-29-L00323_35-29-L00323_2375085</t>
  </si>
  <si>
    <t>19.07.2021 17:37:56</t>
  </si>
  <si>
    <t>19.07.2021 17:59:00</t>
  </si>
  <si>
    <t>GÜZELKÖY TR 45-71-M00984_44426466_56387834_56387834</t>
  </si>
  <si>
    <t>19.07.2021 13:05:43</t>
  </si>
  <si>
    <t>19.07.2021 13:48:55</t>
  </si>
  <si>
    <t>SARUHANLI TR-6 45-80-M00006_43056178 B02b_43056347</t>
  </si>
  <si>
    <t>19.07.2021 07:46:49</t>
  </si>
  <si>
    <t>19.07.2021 08:51:01</t>
  </si>
  <si>
    <t>ÖDEMİŞ TM-2 35-15-A00005_YOLÜSTÜ M18_2334263</t>
  </si>
  <si>
    <t>19.07.2021 08:53:04</t>
  </si>
  <si>
    <t>19.07.2021 09:46:56</t>
  </si>
  <si>
    <t>ŞEMSİLER MANDAL TR-2 35-31-L00102_35-31-L00102_2363557</t>
  </si>
  <si>
    <t>19.07.2021 06:47:47</t>
  </si>
  <si>
    <t>19.07.2021 10:44:10</t>
  </si>
  <si>
    <t>TR-74 35-19-L00074_956678561_956678561</t>
  </si>
  <si>
    <t>19.07.2021 11:10:57</t>
  </si>
  <si>
    <t>19.07.2021 12:21:31</t>
  </si>
  <si>
    <t>K-24 35-01-K00024_911401249_911401249</t>
  </si>
  <si>
    <t>19.07.2021 10:15:22</t>
  </si>
  <si>
    <t>19.07.2021 16:44:05</t>
  </si>
  <si>
    <t>YENİBAĞARASI TR-2 35-23-M00208_B_60984667_60984667</t>
  </si>
  <si>
    <t>19.07.2021 17:19:00</t>
  </si>
  <si>
    <t>19.07.2021 18:14:21</t>
  </si>
  <si>
    <t>SARAYCIK MAH. TR-1 45-86-M00257_A_56402499_56402499</t>
  </si>
  <si>
    <t>19.07.2021 18:30:39</t>
  </si>
  <si>
    <t>19.07.2021 21:44:13</t>
  </si>
  <si>
    <t>19.07.2021 16:47:00</t>
  </si>
  <si>
    <t>19.07.2021 19:34:35</t>
  </si>
  <si>
    <t>19.07.2021 02:09:56</t>
  </si>
  <si>
    <t>19.07.2021 02:21:41</t>
  </si>
  <si>
    <t>19.07.2021 15:32:12</t>
  </si>
  <si>
    <t>19.07.2021 20:22:56</t>
  </si>
  <si>
    <t>19.07.2021 10:51:32</t>
  </si>
  <si>
    <t>19.07.2021 11:29:02</t>
  </si>
  <si>
    <t>BAŞIBÜYÜK KÖK 45-77-L00158_HatBaşıAyırıcı_76441428 L04_76441428</t>
  </si>
  <si>
    <t>19.07.2021 15:08:56</t>
  </si>
  <si>
    <t>19.07.2021 15:25:24</t>
  </si>
  <si>
    <t>19.07.2021 11:50:29</t>
  </si>
  <si>
    <t>19.07.2021 11:54:36</t>
  </si>
  <si>
    <t>19.07.2021 19:55:00</t>
  </si>
  <si>
    <t>19.07.2021 20:13:24</t>
  </si>
  <si>
    <t>19.07.2021 18:57:36</t>
  </si>
  <si>
    <t>19.07.2021 19:26:00</t>
  </si>
  <si>
    <t>KÖSELER TR-1 35-15-L00471_950376900_950376900</t>
  </si>
  <si>
    <t>19.07.2021 17:54:30</t>
  </si>
  <si>
    <t>19.07.2021 18:57:25</t>
  </si>
  <si>
    <t>ALAŞEHİR TR-5 45-73-M00005_D_56392004_56392004</t>
  </si>
  <si>
    <t>19.07.2021 07:54:09</t>
  </si>
  <si>
    <t>19.07.2021 09:41:01</t>
  </si>
  <si>
    <t>BAĞALAN TR-1 35-24-M00077_A_56375013_56375013</t>
  </si>
  <si>
    <t>19.07.2021 13:47:05</t>
  </si>
  <si>
    <t>19.07.2021 17:11:06</t>
  </si>
  <si>
    <t>ÜRKMEZ M-16 35-25-M00141_7531952_56376360_56376360</t>
  </si>
  <si>
    <t>19.07.2021 15:11:28</t>
  </si>
  <si>
    <t>19.07.2021 15:59:15</t>
  </si>
  <si>
    <t>BALCIOĞLU MAHALLESİ TR-1 45-78-M00211_49352312_56385047_56385047</t>
  </si>
  <si>
    <t>19.07.2021 18:55:20</t>
  </si>
  <si>
    <t>19.07.2021 19:25:37</t>
  </si>
  <si>
    <t>19.07.2021 13:37:12</t>
  </si>
  <si>
    <t>19.07.2021 17:39:37</t>
  </si>
  <si>
    <t>K-4629 35-04-K04629_A_56381995_56381995</t>
  </si>
  <si>
    <t>19.07.2021 12:06:08</t>
  </si>
  <si>
    <t>19.07.2021 12:45:39</t>
  </si>
  <si>
    <t>L-184 35-18-L00184_950457093_950457093</t>
  </si>
  <si>
    <t>19.07.2021 19:12:42</t>
  </si>
  <si>
    <t>19.07.2021 22:29:37</t>
  </si>
  <si>
    <t>19.07.2021 15:30:39</t>
  </si>
  <si>
    <t>19.07.2021 16:50:40</t>
  </si>
  <si>
    <t>19.07.2021 10:28:18</t>
  </si>
  <si>
    <t>19.07.2021 11:00:17</t>
  </si>
  <si>
    <t>TR-68 35-30-L00068__72410329_72410329</t>
  </si>
  <si>
    <t>19.07.2021 09:10:03</t>
  </si>
  <si>
    <t>19.07.2021 12:54:51</t>
  </si>
  <si>
    <t>BELEN TR-1 35-28-M00205_DIREK TIPI TRAFO HUCRESI H01_2106880</t>
  </si>
  <si>
    <t>19.07.2021 06:56:59</t>
  </si>
  <si>
    <t>19.07.2021 08:04:28</t>
  </si>
  <si>
    <t>K-77 35-01-K00077_35-01-K00077_41903947</t>
  </si>
  <si>
    <t>20.07.2021 00:01:00</t>
  </si>
  <si>
    <t>20.07.2021 00:47:27</t>
  </si>
  <si>
    <t>TR-2/27 45-72-L00027_TR-2/28  TR-2/29 L02_2329683</t>
  </si>
  <si>
    <t>20.07.2021 00:02:54</t>
  </si>
  <si>
    <t>20.07.2021 01:45:07</t>
  </si>
  <si>
    <t>KARŞIYAKA MAHALLESİ TR-1 35-17-R00008_5660284_56357012_56357012</t>
  </si>
  <si>
    <t>20.07.2021 00:03:51</t>
  </si>
  <si>
    <t>20.07.2021 01:52:38</t>
  </si>
  <si>
    <t>20.07.2021 00:43:53</t>
  </si>
  <si>
    <t>20.07.2021 03:34:42</t>
  </si>
  <si>
    <t>YUSUFLU KÖK 35-20-L00077_ERGENLİ L01_66527928</t>
  </si>
  <si>
    <t>20.07.2021 01:33:27</t>
  </si>
  <si>
    <t>20.07.2021 02:02:33</t>
  </si>
  <si>
    <t>SANCAKLI BOZKÖY KÖK 45-71-M00087_KÖY İÇİ RİNG-1 M03_61320773</t>
  </si>
  <si>
    <t>20.07.2021 01:56:17</t>
  </si>
  <si>
    <t>20.07.2021 03:01:00</t>
  </si>
  <si>
    <t>M-1336 35-08-M01336_C_56375354_56375354</t>
  </si>
  <si>
    <t>20.07.2021 02:01:00</t>
  </si>
  <si>
    <t>20.07.2021 03:47:52</t>
  </si>
  <si>
    <t>MADEN KÖK 45-83-M00128_İZZETTİN M03_47316670</t>
  </si>
  <si>
    <t>20.07.2021 02:10:59</t>
  </si>
  <si>
    <t>20.07.2021 02:41:00</t>
  </si>
  <si>
    <t>TR-35/A 45-78-L00715_953251511_953251511</t>
  </si>
  <si>
    <t>20.07.2021 02:11:22</t>
  </si>
  <si>
    <t>20.07.2021 03:22:05</t>
  </si>
  <si>
    <t>ÇAPAKLI KÖK 45-78-M01161_HatBaşıAyırıcı_53138968 M05_53138968</t>
  </si>
  <si>
    <t>20.07.2021 02:29:46</t>
  </si>
  <si>
    <t>20.07.2021 02:30:56</t>
  </si>
  <si>
    <t>TİRE DM-2 35-29-M00002_DM-1/23 M16_2060790</t>
  </si>
  <si>
    <t>20.07.2021 02:54:44</t>
  </si>
  <si>
    <t>TR-17 35-19-L00017_956676474_956676474</t>
  </si>
  <si>
    <t>20.07.2021 03:25:27</t>
  </si>
  <si>
    <t>ÇAPAKLI KÖK 45-78-M01161_HatBaşıAyırıcı_53139969 M05_53139969</t>
  </si>
  <si>
    <t>20.07.2021 03:03:29</t>
  </si>
  <si>
    <t>20.07.2021 04:50:59</t>
  </si>
  <si>
    <t>L-393 YENİ OKUL 35-18-L00393_A a1_5945204</t>
  </si>
  <si>
    <t>20.07.2021 03:32:00</t>
  </si>
  <si>
    <t>20.07.2021 03:59:39</t>
  </si>
  <si>
    <t>FAHRİ AYDIN SULAMA GRUBU 35-29-M00389_A_56398406_56398406</t>
  </si>
  <si>
    <t>20.07.2021 00:54:14</t>
  </si>
  <si>
    <t>20.07.2021 04:26:50</t>
  </si>
  <si>
    <t>MENEMEN TR-78 35-28-L00078_MENEMEN DM-5/27 L02_66754718</t>
  </si>
  <si>
    <t>20.07.2021 04:48:00</t>
  </si>
  <si>
    <t>20.07.2021 05:20:21</t>
  </si>
  <si>
    <t>BEYOBA TR-12 45-72-M00414_TR-14 DEN GİRİŞ M02_2331713</t>
  </si>
  <si>
    <t>20.07.2021 05:10:17</t>
  </si>
  <si>
    <t>20.07.2021 06:13:26</t>
  </si>
  <si>
    <t>HALITLI TR-1 45-71-M01503_B_56388865_56388865</t>
  </si>
  <si>
    <t>20.07.2021 05:14:50</t>
  </si>
  <si>
    <t>20.07.2021 07:12:26</t>
  </si>
  <si>
    <t>ARSLANLAR TM 35-26-A00004_DAĞKIZILCA-1 M32_2307566</t>
  </si>
  <si>
    <t>20.07.2021 05:50:28</t>
  </si>
  <si>
    <t>20.07.2021 05:58:20</t>
  </si>
  <si>
    <t>20.07.2021 05:56:07</t>
  </si>
  <si>
    <t>20.07.2021 06:12:18</t>
  </si>
  <si>
    <t>BEYDAĞ İM 35-32-A00001_YEŞİLKÖY L13_2049961</t>
  </si>
  <si>
    <t>20.07.2021 06:00:00</t>
  </si>
  <si>
    <t>20.07.2021 06:09:09</t>
  </si>
  <si>
    <t>ÜRKMEZ M-22 35-25-M00156_956653576_956653576</t>
  </si>
  <si>
    <t>20.07.2021 05:56:00</t>
  </si>
  <si>
    <t>20.07.2021 11:20:54</t>
  </si>
  <si>
    <t>20.07.2021 06:01:17</t>
  </si>
  <si>
    <t>20.07.2021 06:32:29</t>
  </si>
  <si>
    <t>ŞEMSİLER MANDAL TR-2 35-31-L00102_DIREK TIPI TRAFO HUCRESI H01_2049559</t>
  </si>
  <si>
    <t>20.07.2021 06:14:00</t>
  </si>
  <si>
    <t>20.07.2021 08:57:16</t>
  </si>
  <si>
    <t>20.07.2021 06:31:34</t>
  </si>
  <si>
    <t>20.07.2021 06:37:00</t>
  </si>
  <si>
    <t>20.07.2021 06:36:25</t>
  </si>
  <si>
    <t>20.07.2021 07:08:33</t>
  </si>
  <si>
    <t>20.07.2021 06:41:57</t>
  </si>
  <si>
    <t>20.07.2021 06:42:47</t>
  </si>
  <si>
    <t>20.07.2021 06:31:39</t>
  </si>
  <si>
    <t>20.07.2021 07:31:36</t>
  </si>
  <si>
    <t>K-3148 35-04-K03148_35-04-K03148_2355591</t>
  </si>
  <si>
    <t>20.07.2021 06:32:47</t>
  </si>
  <si>
    <t>20.07.2021 09:41:55</t>
  </si>
  <si>
    <t>20.07.2021 06:56:00</t>
  </si>
  <si>
    <t>20.07.2021 06:56:37</t>
  </si>
  <si>
    <t>TR-27 35-30-L00027_TM GİRİŞ L04_2095548</t>
  </si>
  <si>
    <t>20.07.2021 07:00:57</t>
  </si>
  <si>
    <t>20.07.2021 07:25:00</t>
  </si>
  <si>
    <t>TR-35/A 45-78-L00715_953251514_953251514</t>
  </si>
  <si>
    <t>20.07.2021 07:03:07</t>
  </si>
  <si>
    <t>20.07.2021 07:44:11</t>
  </si>
  <si>
    <t>20.07.2021 07:02:44</t>
  </si>
  <si>
    <t>20.07.2021 11:15:21</t>
  </si>
  <si>
    <t>20.07.2021 07:07:46</t>
  </si>
  <si>
    <t>20.07.2021 07:37:04</t>
  </si>
  <si>
    <t>MAHMUTLAR KÖK 45-74-M00354_HatBaşıAyırıcı_66087722 M010_66087722</t>
  </si>
  <si>
    <t>20.07.2021 07:04:23</t>
  </si>
  <si>
    <t>20.07.2021 07:44:26</t>
  </si>
  <si>
    <t>20.07.2021 07:15:03</t>
  </si>
  <si>
    <t>20.07.2021 07:28:37</t>
  </si>
  <si>
    <t>GÖKKAYA TR-3 45-84-L00020_A_56402219_56402219</t>
  </si>
  <si>
    <t>20.07.2021 07:26:38</t>
  </si>
  <si>
    <t>20.07.2021 09:13:36</t>
  </si>
  <si>
    <t>TR-73 35-16-L00073_TR-66 L01_71993451</t>
  </si>
  <si>
    <t>20.07.2021 07:23:09</t>
  </si>
  <si>
    <t>20.07.2021 08:29:57</t>
  </si>
  <si>
    <t>L-428 35-18-L00428_950464816_950464816</t>
  </si>
  <si>
    <t>20.07.2021 07:22:21</t>
  </si>
  <si>
    <t>20.07.2021 10:16:15</t>
  </si>
  <si>
    <t>20.07.2021 07:28:57</t>
  </si>
  <si>
    <t>20.07.2021 07:53:00</t>
  </si>
  <si>
    <t>20.07.2021 07:29:00</t>
  </si>
  <si>
    <t>20.07.2021 07:48:12</t>
  </si>
  <si>
    <t>DM-05/02 45-71-M00048_FABRİKALAR M03_66503130</t>
  </si>
  <si>
    <t>20.07.2021 07:37:35</t>
  </si>
  <si>
    <t>20.07.2021 09:01:09</t>
  </si>
  <si>
    <t>YENİOSMANİYE TR-1 45-80-M00143_45-80-M00143_2365782</t>
  </si>
  <si>
    <t>20.07.2021 07:38:41</t>
  </si>
  <si>
    <t>20.07.2021 08:40:44</t>
  </si>
  <si>
    <t>KAYACIK YANIKDAĞ TR-2 45-75-M00198_945616638_945616638</t>
  </si>
  <si>
    <t>20.07.2021 07:32:44</t>
  </si>
  <si>
    <t>20.07.2021 10:50:38</t>
  </si>
  <si>
    <t>20.07.2021 07:32:55</t>
  </si>
  <si>
    <t>20.07.2021 09:42:25</t>
  </si>
  <si>
    <t>TR-29 35-30-L00029_TR-14 L02_72052293</t>
  </si>
  <si>
    <t>20.07.2021 07:46:07</t>
  </si>
  <si>
    <t>20.07.2021 09:54:25</t>
  </si>
  <si>
    <t>İSTASYONALTI KÖK 45-83-M00131_GÜRKÖY M09_2329930</t>
  </si>
  <si>
    <t>20.07.2021 07:57:00</t>
  </si>
  <si>
    <t>20.07.2021 08:26:30</t>
  </si>
  <si>
    <t>GÖLMARMARA TR-19 45-85-L00019_TR-17 L03_72105827</t>
  </si>
  <si>
    <t>20.07.2021 08:05:57</t>
  </si>
  <si>
    <t>20.07.2021 08:31:00</t>
  </si>
  <si>
    <t>GÜZELKÖY KÖK 45-71-M00123_GÜZELKÖY M07_50218082</t>
  </si>
  <si>
    <t>20.07.2021 08:02:00</t>
  </si>
  <si>
    <t>20.07.2021 08:55:06</t>
  </si>
  <si>
    <t>GAZETECİLER SİTESİ 35-30-M00220_DAĞITIM TRAFOSU M03_72070846</t>
  </si>
  <si>
    <t>20.07.2021 08:07:49</t>
  </si>
  <si>
    <t>20.07.2021 16:55:31</t>
  </si>
  <si>
    <t>20.07.2021 08:27:57</t>
  </si>
  <si>
    <t>20.07.2021 08:28:37</t>
  </si>
  <si>
    <t>DM-01/13 45-71-M00024__72374178_72374178</t>
  </si>
  <si>
    <t>20.07.2021 08:15:50</t>
  </si>
  <si>
    <t>20.07.2021 09:14:30</t>
  </si>
  <si>
    <t>TR-73 35-16-L00073_35-16-L00073_71993514</t>
  </si>
  <si>
    <t>20.07.2021 08:38:17</t>
  </si>
  <si>
    <t>20.07.2021 09:18:32</t>
  </si>
  <si>
    <t>TR-33 35-17-M00033_M-433 M03_66314650</t>
  </si>
  <si>
    <t>20.07.2021 08:27:32</t>
  </si>
  <si>
    <t>20.07.2021 09:14:20</t>
  </si>
  <si>
    <t>TR-35/A 45-78-L00715_955992900_955992900</t>
  </si>
  <si>
    <t>20.07.2021 08:34:51</t>
  </si>
  <si>
    <t>20.07.2021 13:55:14</t>
  </si>
  <si>
    <t>KOBAKLAR TR-2 45-75-M00454_945599993_945599993</t>
  </si>
  <si>
    <t>20.07.2021 08:27:44</t>
  </si>
  <si>
    <t>20.07.2021 12:36:58</t>
  </si>
  <si>
    <t>M-444 35-03-M00444_911088588_911088588</t>
  </si>
  <si>
    <t>20.07.2021 08:36:44</t>
  </si>
  <si>
    <t>20.07.2021 11:32:46</t>
  </si>
  <si>
    <t>20.07.2021 08:28:41</t>
  </si>
  <si>
    <t>20.07.2021 09:16:49</t>
  </si>
  <si>
    <t>20.07.2021 08:50:37</t>
  </si>
  <si>
    <t>20.07.2021 08:50:57</t>
  </si>
  <si>
    <t>20.07.2021 08:51:42</t>
  </si>
  <si>
    <t>20.07.2021 09:53:21</t>
  </si>
  <si>
    <t>20.07.2021 08:51:57</t>
  </si>
  <si>
    <t>20.07.2021 09:21:08</t>
  </si>
  <si>
    <t>PAYAMLI M-27 (SAKIZAĞACI KÖK) 35-25-M00188_M-26/M-28/DERYA SİTESİ M02_72070682</t>
  </si>
  <si>
    <t>20.07.2021 09:01:11</t>
  </si>
  <si>
    <t>20.07.2021 10:38:41</t>
  </si>
  <si>
    <t>ULUCAK TM 35-28-A00002_HatBaşıAyırıcı_53133662 M13_53133662</t>
  </si>
  <si>
    <t>20.07.2021 08:58:14</t>
  </si>
  <si>
    <t>20.07.2021 11:11:44</t>
  </si>
  <si>
    <t>ALİAĞA GIS TM 35-17-A00014_BELEDİYE-1 (2H04) M017_66127947</t>
  </si>
  <si>
    <t>20.07.2021 09:08:17</t>
  </si>
  <si>
    <t>20.07.2021 09:24:15</t>
  </si>
  <si>
    <t>20.07.2021 09:09:09</t>
  </si>
  <si>
    <t>20.07.2021 09:11:17</t>
  </si>
  <si>
    <t>20.07.2021 09:13:47</t>
  </si>
  <si>
    <t>20.07.2021 10:59:12</t>
  </si>
  <si>
    <t>20.07.2021 09:21:00</t>
  </si>
  <si>
    <t>20.07.2021 15:53:47</t>
  </si>
  <si>
    <t>KAYALIOĞLU TR-1 45-72-L00071_45-72-L00071_66526864</t>
  </si>
  <si>
    <t>20.07.2021 09:03:23</t>
  </si>
  <si>
    <t>20.07.2021 15:12:34</t>
  </si>
  <si>
    <t>TULUM TR-1 35-26-L00353_35-26-L00353_2352193</t>
  </si>
  <si>
    <t>20.07.2021 09:05:00</t>
  </si>
  <si>
    <t>20.07.2021 09:31:00</t>
  </si>
  <si>
    <t>ÜRKMEZ DM-4 (ÜRKMEZ M-21) 35-25-M00155_5861647_56376713_56376713</t>
  </si>
  <si>
    <t>20.07.2021 09:20:00</t>
  </si>
  <si>
    <t>20.07.2021 11:31:20</t>
  </si>
  <si>
    <t>TAŞTEPE TR-1 35-29-L00395_48341859_56396331_56396331</t>
  </si>
  <si>
    <t>20.07.2021 09:35:06</t>
  </si>
  <si>
    <t>20.07.2021 10:39:16</t>
  </si>
  <si>
    <t>DUATEPE DM-3/11 35-29-L00769_950334962_950334962</t>
  </si>
  <si>
    <t>20.07.2021 09:44:05</t>
  </si>
  <si>
    <t>20.07.2021 12:52:39</t>
  </si>
  <si>
    <t>20.07.2021 09:52:00</t>
  </si>
  <si>
    <t>20.07.2021 11:20:16</t>
  </si>
  <si>
    <t>L-257 35-18-L00257_35-18-L00257_2376423</t>
  </si>
  <si>
    <t>20.07.2021 09:44:24</t>
  </si>
  <si>
    <t>20.07.2021 10:24:00</t>
  </si>
  <si>
    <t>İĞDECİK TR-1 45-78-M00907_45-78-M00907_2359710</t>
  </si>
  <si>
    <t>20.07.2021 09:51:47</t>
  </si>
  <si>
    <t>20.07.2021 10:58:15</t>
  </si>
  <si>
    <t>20.07.2021 10:03:00</t>
  </si>
  <si>
    <t>20.07.2021 12:10:10</t>
  </si>
  <si>
    <t>KAYAPINAR TR-1 45-71-M00963_45-71-M00963_72056938</t>
  </si>
  <si>
    <t>20.07.2021 10:01:00</t>
  </si>
  <si>
    <t>20.07.2021 10:46:14</t>
  </si>
  <si>
    <t>20.07.2021 10:03:40</t>
  </si>
  <si>
    <t>20.07.2021 12:20:49</t>
  </si>
  <si>
    <t>TR-50 35-22-M00050_DEREKÖY M03_72137481</t>
  </si>
  <si>
    <t>20.07.2021 10:03:22</t>
  </si>
  <si>
    <t>20.07.2021 10:31:24</t>
  </si>
  <si>
    <t>20.07.2021 10:08:01</t>
  </si>
  <si>
    <t>20.07.2021 10:26:00</t>
  </si>
  <si>
    <t>L-177 35-18-L00177_950442818_950442818</t>
  </si>
  <si>
    <t>20.07.2021 10:06:26</t>
  </si>
  <si>
    <t>20.07.2021 12:11:25</t>
  </si>
  <si>
    <t>20.07.2021 10:06:19</t>
  </si>
  <si>
    <t>20.07.2021 10:35:40</t>
  </si>
  <si>
    <t>20.07.2021 10:14:13</t>
  </si>
  <si>
    <t>20.07.2021 10:18:32</t>
  </si>
  <si>
    <t>ÇİLE DM 35-22-M00086_HatBaşıAyırıcı_54668692 M04_54668692</t>
  </si>
  <si>
    <t>20.07.2021 10:22:40</t>
  </si>
  <si>
    <t>20.07.2021 11:39:42</t>
  </si>
  <si>
    <t>AKKOYUNLU TR-4 35-29-L00128_B_56359848_56359848</t>
  </si>
  <si>
    <t>20.07.2021 10:21:05</t>
  </si>
  <si>
    <t>20.07.2021 11:15:43</t>
  </si>
  <si>
    <t>KUM TR-1 45-82-L00006_ H_59869837</t>
  </si>
  <si>
    <t>20.07.2021 10:30:49</t>
  </si>
  <si>
    <t>20.07.2021 12:16:26</t>
  </si>
  <si>
    <t>ÇANDARLI DM-TR-20 35-30-M00020_YAYLAYURT M06_72352926</t>
  </si>
  <si>
    <t>20.07.2021 10:54:07</t>
  </si>
  <si>
    <t>20.07.2021 12:05:00</t>
  </si>
  <si>
    <t>M-1570 35-02-M01570_HatBaşıAyırıcı_53137582 M04_53137582</t>
  </si>
  <si>
    <t>20.07.2021 11:00:07</t>
  </si>
  <si>
    <t>20.07.2021 11:58:53</t>
  </si>
  <si>
    <t>ALTINOLUK TR-9 35-31-L00441_A_56406303_56406303</t>
  </si>
  <si>
    <t>20.07.2021 10:46:21</t>
  </si>
  <si>
    <t>20.07.2021 12:31:50</t>
  </si>
  <si>
    <t>SARILAR TR-1 45-72-L00217_45-72-L00217_2370546</t>
  </si>
  <si>
    <t>20.07.2021 11:12:40</t>
  </si>
  <si>
    <t>20.07.2021 13:03:34</t>
  </si>
  <si>
    <t>PAYAMLI M-19 35-25-M00172_956642312_956642312</t>
  </si>
  <si>
    <t>20.07.2021 11:09:59</t>
  </si>
  <si>
    <t>20.07.2021 15:06:20</t>
  </si>
  <si>
    <t>TAHTALIÇAY KÖK (M-751) 35-22-M00145_ M06_2330032</t>
  </si>
  <si>
    <t>20.07.2021 12:32:44</t>
  </si>
  <si>
    <t>TEKELİ IŞIKLAR TR-1 45-82-M00342_ H_60223769</t>
  </si>
  <si>
    <t>20.07.2021 11:28:37</t>
  </si>
  <si>
    <t>20.07.2021 14:41:56</t>
  </si>
  <si>
    <t>L-295 35-18-L00295_950461608_950461608</t>
  </si>
  <si>
    <t>20.07.2021 11:28:42</t>
  </si>
  <si>
    <t>20.07.2021 13:29:45</t>
  </si>
  <si>
    <t>OĞUZLAR TR-1 35-15-L00739_A_56374513_56374513</t>
  </si>
  <si>
    <t>20.07.2021 11:31:17</t>
  </si>
  <si>
    <t>20.07.2021 13:01:58</t>
  </si>
  <si>
    <t>NURİYE DM 45-80-M00090_NURİYE ŞEHİR M11_72194607</t>
  </si>
  <si>
    <t>20.07.2021 11:41:00</t>
  </si>
  <si>
    <t>20.07.2021 12:52:09</t>
  </si>
  <si>
    <t>TR-2/47 45-72-L00047_F F01_65859206</t>
  </si>
  <si>
    <t>20.07.2021 11:37:02</t>
  </si>
  <si>
    <t>20.07.2021 12:33:31</t>
  </si>
  <si>
    <t>YENİOBA KÖK 35-29-M00125_HatBaşıAyırıcı_53138814 M06_53138814</t>
  </si>
  <si>
    <t>20.07.2021 11:52:26</t>
  </si>
  <si>
    <t>20.07.2021 14:24:49</t>
  </si>
  <si>
    <t>HAMZABEYLİ TR-2 45-71-M01772_953189362_953189362</t>
  </si>
  <si>
    <t>20.07.2021 11:58:00</t>
  </si>
  <si>
    <t>20.07.2021 15:21:04</t>
  </si>
  <si>
    <t>TEKELLER KÖYÜ TR-1 45-71-M01268_953218944_953218944</t>
  </si>
  <si>
    <t>20.07.2021 12:02:00</t>
  </si>
  <si>
    <t>20.07.2021 13:49:04</t>
  </si>
  <si>
    <t>20.07.2021 11:58:27</t>
  </si>
  <si>
    <t>20.07.2021 15:08:11</t>
  </si>
  <si>
    <t>AKILLAR DAĞDİBİ TR-1 45-81-M00104_A_56399819_56399819</t>
  </si>
  <si>
    <t>20.07.2021 12:09:25</t>
  </si>
  <si>
    <t>20.07.2021 13:57:31</t>
  </si>
  <si>
    <t>KARAKEÇİLİ TR-1 45-75-M00102_A_56391014_56391014</t>
  </si>
  <si>
    <t>20.07.2021 12:04:01</t>
  </si>
  <si>
    <t>20.07.2021 14:01:55</t>
  </si>
  <si>
    <t>20.07.2021 12:04:11</t>
  </si>
  <si>
    <t>20.07.2021 14:02:55</t>
  </si>
  <si>
    <t>TR-292 (İM-1/TR-2) 35-19-L00292_50031814 D01_50032190</t>
  </si>
  <si>
    <t>20.07.2021 12:04:09</t>
  </si>
  <si>
    <t>20.07.2021 15:50:58</t>
  </si>
  <si>
    <t>HALİL DEMİR TST 45-72-L00982_ H_72069147</t>
  </si>
  <si>
    <t>20.07.2021 12:08:57</t>
  </si>
  <si>
    <t>20.07.2021 17:50:52</t>
  </si>
  <si>
    <t>YENİ FOÇA TR-9 35-23-M00009_950411957_950411957</t>
  </si>
  <si>
    <t>20.07.2021 12:34:45</t>
  </si>
  <si>
    <t>20.07.2021 14:25:52</t>
  </si>
  <si>
    <t>MAHMUTLAR KÖK 45-74-M00354_HatBaşıAyırıcı_77952968 M09_77952968</t>
  </si>
  <si>
    <t>20.07.2021 12:35:40</t>
  </si>
  <si>
    <t>20.07.2021 14:04:42</t>
  </si>
  <si>
    <t>BELEVİ TR-5 35-13-L00064_946418764_946418764</t>
  </si>
  <si>
    <t>20.07.2021 12:34:25</t>
  </si>
  <si>
    <t>20.07.2021 13:21:44</t>
  </si>
  <si>
    <t>TR-33 35-15-M00033_48859348_56383897_56383897</t>
  </si>
  <si>
    <t>20.07.2021 12:53:25</t>
  </si>
  <si>
    <t>20.07.2021 14:33:14</t>
  </si>
  <si>
    <t>ATAKÖY TR-1 35-22-M00190_DIREK TIPI TRAFO HUCRESI H01_2126880</t>
  </si>
  <si>
    <t>20.07.2021 13:04:55</t>
  </si>
  <si>
    <t>20.07.2021 13:49:33</t>
  </si>
  <si>
    <t>20.07.2021 13:10:22</t>
  </si>
  <si>
    <t>20.07.2021 15:21:58</t>
  </si>
  <si>
    <t>HİSARLIK TR-1 35-20-L00261_12172152_65505183_65505183</t>
  </si>
  <si>
    <t>20.07.2021 13:08:57</t>
  </si>
  <si>
    <t>20.07.2021 16:51:53</t>
  </si>
  <si>
    <t>MAVİKÖŞE TR-4 35-17-M00228_DIREK TIPI TRAFO HUCRESI H01_2041946</t>
  </si>
  <si>
    <t>20.07.2021 13:32:52</t>
  </si>
  <si>
    <t>20.07.2021 14:52:38</t>
  </si>
  <si>
    <t>20.07.2021 13:44:07</t>
  </si>
  <si>
    <t>20.07.2021 13:49:00</t>
  </si>
  <si>
    <t>20.07.2021 13:45:49</t>
  </si>
  <si>
    <t>20.07.2021 14:18:29</t>
  </si>
  <si>
    <t>TR-139 35-16-L00139_DIREK TIPI TRAFO HUCRESI H01_2044078</t>
  </si>
  <si>
    <t>20.07.2021 13:44:19</t>
  </si>
  <si>
    <t>20.07.2021 15:18:37</t>
  </si>
  <si>
    <t>TR-47 45-78-L00047_953250893_953250893</t>
  </si>
  <si>
    <t>20.07.2021 13:44:32</t>
  </si>
  <si>
    <t>20.07.2021 14:21:14</t>
  </si>
  <si>
    <t>MERSİNLİ TR-3 45-78-M00937_49342808_56390922_56390922</t>
  </si>
  <si>
    <t>20.07.2021 14:15:25</t>
  </si>
  <si>
    <t>20.07.2021 15:53:11</t>
  </si>
  <si>
    <t>20.07.2021 14:25:03</t>
  </si>
  <si>
    <t>20.07.2021 14:44:51</t>
  </si>
  <si>
    <t>ÖZBEY İM 35-26-A00005_KAPLANCIK L03_2064117</t>
  </si>
  <si>
    <t>20.07.2021 14:13:57</t>
  </si>
  <si>
    <t>20.07.2021 14:54:37</t>
  </si>
  <si>
    <t>K-2914 35-03-K02914_D_56367366_56367366</t>
  </si>
  <si>
    <t>20.07.2021 14:20:07</t>
  </si>
  <si>
    <t>20.07.2021 16:28:31</t>
  </si>
  <si>
    <t>UZUNALAN TR-1 45-72-M00212_DIREK TIPI TRAFO HUCRESI H01_2112095</t>
  </si>
  <si>
    <t>20.07.2021 14:33:58</t>
  </si>
  <si>
    <t>20.07.2021 20:45:28</t>
  </si>
  <si>
    <t>_C_56385729_56385729</t>
  </si>
  <si>
    <t>20.07.2021 14:33:59</t>
  </si>
  <si>
    <t>20.07.2021 15:44:49</t>
  </si>
  <si>
    <t>20.07.2021 14:40:22</t>
  </si>
  <si>
    <t>20.07.2021 16:18:04</t>
  </si>
  <si>
    <t>MÜTEVELLİ KÖK 45-80-M00100_MÜTEVELLİ ŞEHİR-1(MÜTEVELLİ TR-2/TR-3/TR-4) M02_72196253</t>
  </si>
  <si>
    <t>20.07.2021 14:47:21</t>
  </si>
  <si>
    <t>20.07.2021 15:18:41</t>
  </si>
  <si>
    <t>20.07.2021 15:11:56</t>
  </si>
  <si>
    <t>20.07.2021 16:46:23</t>
  </si>
  <si>
    <t>SUBATAN TR-6 35-15-L00341_A_56367912_56367912</t>
  </si>
  <si>
    <t>20.07.2021 15:11:48</t>
  </si>
  <si>
    <t>20.07.2021 17:21:32</t>
  </si>
  <si>
    <t>20.07.2021 15:04:03</t>
  </si>
  <si>
    <t>20.07.2021 16:45:07</t>
  </si>
  <si>
    <t>BEYDAĞ İM 35-32-A00001_BAKIR L03_2049980</t>
  </si>
  <si>
    <t>20.07.2021 15:24:17</t>
  </si>
  <si>
    <t>20.07.2021 15:33:37</t>
  </si>
  <si>
    <t>20.07.2021 14:40:53</t>
  </si>
  <si>
    <t>20.07.2021 15:36:51</t>
  </si>
  <si>
    <t>20.07.2021 15:32:57</t>
  </si>
  <si>
    <t>20.07.2021 15:38:00</t>
  </si>
  <si>
    <t>20.07.2021 15:33:27</t>
  </si>
  <si>
    <t>20.07.2021 17:00:05</t>
  </si>
  <si>
    <t>YENİBAĞARASI TR-2 35-23-M00208_A_60984659_60984659</t>
  </si>
  <si>
    <t>20.07.2021 15:35:41</t>
  </si>
  <si>
    <t>20.07.2021 17:16:52</t>
  </si>
  <si>
    <t>20.07.2021 15:43:00</t>
  </si>
  <si>
    <t>20.07.2021 18:03:37</t>
  </si>
  <si>
    <t>YEŞİLKÖY TR-1 45-71-M01821_45-71-M01821_2355640</t>
  </si>
  <si>
    <t>20.07.2021 16:04:00</t>
  </si>
  <si>
    <t>20.07.2021 17:20:02</t>
  </si>
  <si>
    <t>20.07.2021 16:04:40</t>
  </si>
  <si>
    <t>20.07.2021 16:36:27</t>
  </si>
  <si>
    <t>20.07.2021 16:00:27</t>
  </si>
  <si>
    <t>20.07.2021 17:53:37</t>
  </si>
  <si>
    <t>20.07.2021 16:24:05</t>
  </si>
  <si>
    <t>20.07.2021 16:38:42</t>
  </si>
  <si>
    <t>SARNIÇ TR-1 45-77-L00329_B_56385043_56385043</t>
  </si>
  <si>
    <t>20.07.2021 16:25:22</t>
  </si>
  <si>
    <t>20.07.2021 18:17:02</t>
  </si>
  <si>
    <t>ÇANDARLI TR-1 35-30-M00001_C_56367633_56367633</t>
  </si>
  <si>
    <t>20.07.2021 16:22:55</t>
  </si>
  <si>
    <t>20.07.2021 19:28:05</t>
  </si>
  <si>
    <t>SARIÇAY TR-2 35-22-M00855_ H_78960980</t>
  </si>
  <si>
    <t>20.07.2021 16:31:37</t>
  </si>
  <si>
    <t>20.07.2021 17:19:08</t>
  </si>
  <si>
    <t>TR-1/70 45-72-M00070_TR-1/71-72ÇIKIŞ  - TR-1/64GİRİŞ M01_66616614</t>
  </si>
  <si>
    <t>20.07.2021 16:26:36</t>
  </si>
  <si>
    <t>20.07.2021 17:05:57</t>
  </si>
  <si>
    <t>20.07.2021 16:43:28</t>
  </si>
  <si>
    <t>20.07.2021 16:59:00</t>
  </si>
  <si>
    <t>KUŞÇULAR TR-4 (BEYDERESİ) 35-19-M00216_35-19-M00216_2348771</t>
  </si>
  <si>
    <t>20.07.2021 16:19:59</t>
  </si>
  <si>
    <t>20.07.2021 19:00:59</t>
  </si>
  <si>
    <t>DEMİRCİLİ TR-1 35-15-L00390_B_65514154_65514154</t>
  </si>
  <si>
    <t>20.07.2021 16:49:26</t>
  </si>
  <si>
    <t>20.07.2021 18:01:50</t>
  </si>
  <si>
    <t>BADEMALAN TR-1 35-24-M00097_B_56376046_56376046</t>
  </si>
  <si>
    <t>20.07.2021 16:59:05</t>
  </si>
  <si>
    <t>20.07.2021 18:26:47</t>
  </si>
  <si>
    <t>ARAPLI TR-3 35-16-M00749_47491975_56395731_56395731</t>
  </si>
  <si>
    <t>20.07.2021 17:05:03</t>
  </si>
  <si>
    <t>20.07.2021 19:14:39</t>
  </si>
  <si>
    <t>20.07.2021 17:04:50</t>
  </si>
  <si>
    <t>20.07.2021 18:58:46</t>
  </si>
  <si>
    <t>L-301 ÇARK 35-18-L00301_950466576_950466576</t>
  </si>
  <si>
    <t>20.07.2021 17:14:18</t>
  </si>
  <si>
    <t>20.07.2021 19:32:06</t>
  </si>
  <si>
    <t>GÖKFER YAPI KOOP 35-30-M00668_35-30-M00668_72076350</t>
  </si>
  <si>
    <t>20.07.2021 15:32:14</t>
  </si>
  <si>
    <t>20.07.2021 19:25:52</t>
  </si>
  <si>
    <t>BEYOBA TR-12 45-72-M00414_TR-14 DEN GİRİŞ M02_2102848</t>
  </si>
  <si>
    <t>20.07.2021 17:42:08</t>
  </si>
  <si>
    <t>20.07.2021 18:59:00</t>
  </si>
  <si>
    <t>KULA İM 45-77-A00001_HatBaşıAyırıcı_53134848 M07_53134848</t>
  </si>
  <si>
    <t>20.07.2021 17:40:42</t>
  </si>
  <si>
    <t>20.07.2021 19:12:44</t>
  </si>
  <si>
    <t>ÇAMBEL TR-2 35-27-M00857_912795953_912795953</t>
  </si>
  <si>
    <t>20.07.2021 17:42:50</t>
  </si>
  <si>
    <t>20.07.2021 19:22:45</t>
  </si>
  <si>
    <t>BELENYENİCE KÖYÜ TR-1 45-71-M01512_45-71-M01512_2367641</t>
  </si>
  <si>
    <t>20.07.2021 17:37:42</t>
  </si>
  <si>
    <t>20.07.2021 20:41:36</t>
  </si>
  <si>
    <t>DEMİRCİLİ DM 35-15-L00895_DEMİRCİLİ SULAMA- (PALASKA ÇIRÇIR) YENİÇEKÖY L01_2335956</t>
  </si>
  <si>
    <t>20.07.2021 17:49:57</t>
  </si>
  <si>
    <t>20.07.2021 18:09:08</t>
  </si>
  <si>
    <t>TR-81 45-78-L00081__56405832_56405832</t>
  </si>
  <si>
    <t>20.07.2021 17:48:51</t>
  </si>
  <si>
    <t>20.07.2021 18:14:22</t>
  </si>
  <si>
    <t>20.07.2021 17:50:31</t>
  </si>
  <si>
    <t>20.07.2021 18:36:20</t>
  </si>
  <si>
    <t>METAL İŞLERİ TR-12 KÖK 35-22-M00112_TAHTALIÇAY-OĞLANANASI DİZDARLAR SULAMA GRUBU M04_72106668</t>
  </si>
  <si>
    <t>20.07.2021 18:02:42</t>
  </si>
  <si>
    <t>20.07.2021 18:58:09</t>
  </si>
  <si>
    <t>_B_56399190_56399190</t>
  </si>
  <si>
    <t>20.07.2021 18:08:01</t>
  </si>
  <si>
    <t>20.07.2021 22:21:33</t>
  </si>
  <si>
    <t>20.07.2021 18:02:48</t>
  </si>
  <si>
    <t>20.07.2021 19:06:17</t>
  </si>
  <si>
    <t>TR-1/6 45-83-M00006_45-83-M00006_2364206</t>
  </si>
  <si>
    <t>20.07.2021 18:09:03</t>
  </si>
  <si>
    <t>20.07.2021 20:12:49</t>
  </si>
  <si>
    <t>20.07.2021 18:27:45</t>
  </si>
  <si>
    <t>20.07.2021 19:20:54</t>
  </si>
  <si>
    <t>L-329 35-18-L00329_950436842_950436842</t>
  </si>
  <si>
    <t>20.07.2021 18:40:31</t>
  </si>
  <si>
    <t>20.07.2021 20:26:23</t>
  </si>
  <si>
    <t>20.07.2021 18:47:25</t>
  </si>
  <si>
    <t>20.07.2021 18:52:49</t>
  </si>
  <si>
    <t>20.07.2021 18:53:14</t>
  </si>
  <si>
    <t>OKLUİSA KÖK 45-81-M00046_HatBaşıAyırıcı_53135385 M05_53135385</t>
  </si>
  <si>
    <t>20.07.2021 18:44:13</t>
  </si>
  <si>
    <t>20.07.2021 23:35:00</t>
  </si>
  <si>
    <t>20.07.2021 18:49:23</t>
  </si>
  <si>
    <t>20.07.2021 20:28:00</t>
  </si>
  <si>
    <t>_49237671_56389700_56389700</t>
  </si>
  <si>
    <t>20.07.2021 18:49:12</t>
  </si>
  <si>
    <t>20.07.2021 20:45:37</t>
  </si>
  <si>
    <t>20.07.2021 19:02:28</t>
  </si>
  <si>
    <t>20.07.2021 19:24:02</t>
  </si>
  <si>
    <t>TR-98 45-78-L00098_45-78-L00098_2357275</t>
  </si>
  <si>
    <t>20.07.2021 18:51:48</t>
  </si>
  <si>
    <t>20.07.2021 20:01:08</t>
  </si>
  <si>
    <t>YUNTDAĞYENİCE KÖYÜ TR-1 45-71-M01699_43175956_56384147_56384147</t>
  </si>
  <si>
    <t>20.07.2021 19:05:26</t>
  </si>
  <si>
    <t>20.07.2021 22:45:52</t>
  </si>
  <si>
    <t>20.07.2021 19:14:13</t>
  </si>
  <si>
    <t>20.07.2021 19:18:31</t>
  </si>
  <si>
    <t>TR-29 (M-729) 35-30-M00729_955300239_955300239</t>
  </si>
  <si>
    <t>20.07.2021 19:16:31</t>
  </si>
  <si>
    <t>20.07.2021 20:30:16</t>
  </si>
  <si>
    <t>M-1 35-02-M00001_M-1053 M04_78582582</t>
  </si>
  <si>
    <t>20.07.2021 19:22:58</t>
  </si>
  <si>
    <t>20.07.2021 20:25:00</t>
  </si>
  <si>
    <t>MORDOĞAN MANAL TR-49 35-21-L00176_953367231_953367231</t>
  </si>
  <si>
    <t>20.07.2021 19:27:31</t>
  </si>
  <si>
    <t>20.07.2021 20:24:12</t>
  </si>
  <si>
    <t>20.07.2021 19:28:41</t>
  </si>
  <si>
    <t>20.07.2021 20:10:05</t>
  </si>
  <si>
    <t>ÇANDARLI TR-1 35-30-M00001_35-30-M00001_2377031</t>
  </si>
  <si>
    <t>20.07.2021 19:50:57</t>
  </si>
  <si>
    <t>21.07.2021 00:11:32</t>
  </si>
  <si>
    <t>ADİLOBA TR-2 45-80-M00157_956533595_956533595</t>
  </si>
  <si>
    <t>20.07.2021 19:38:39</t>
  </si>
  <si>
    <t>20.07.2021 21:55:34</t>
  </si>
  <si>
    <t>20.07.2021 19:44:12</t>
  </si>
  <si>
    <t>20.07.2021 20:51:35</t>
  </si>
  <si>
    <t>BADEMBÜKÜ TR-2 35-21-L00218_953357886_953357886</t>
  </si>
  <si>
    <t>20.07.2021 19:48:20</t>
  </si>
  <si>
    <t>20.07.2021 21:50:27</t>
  </si>
  <si>
    <t>20.07.2021 19:54:26</t>
  </si>
  <si>
    <t>21.07.2021 00:24:49</t>
  </si>
  <si>
    <t>20.07.2021 20:11:45</t>
  </si>
  <si>
    <t>20.07.2021 21:47:07</t>
  </si>
  <si>
    <t>KANALYANI TR-1 45-71-M02187_950112333_950112333</t>
  </si>
  <si>
    <t>20.07.2021 20:22:47</t>
  </si>
  <si>
    <t>20.07.2021 21:59:52</t>
  </si>
  <si>
    <t>20.07.2021 20:22:28</t>
  </si>
  <si>
    <t>20.07.2021 21:32:15</t>
  </si>
  <si>
    <t>L-297 35-18-L00297_9527070 B03_5940030</t>
  </si>
  <si>
    <t>20.07.2021 20:31:56</t>
  </si>
  <si>
    <t>20.07.2021 23:39:02</t>
  </si>
  <si>
    <t>YAĞLAR TR-3 35-31-L00421_A_56386663_56386663</t>
  </si>
  <si>
    <t>20.07.2021 20:26:49</t>
  </si>
  <si>
    <t>20.07.2021 21:12:26</t>
  </si>
  <si>
    <t>20.07.2021 19:46:37</t>
  </si>
  <si>
    <t>20.07.2021 21:41:16</t>
  </si>
  <si>
    <t>20.07.2021 23:20:23</t>
  </si>
  <si>
    <t>L-336 REİSDERE 35-18-L00336_8609182_56356041_56356041</t>
  </si>
  <si>
    <t>20.07.2021 20:46:24</t>
  </si>
  <si>
    <t>20.07.2021 22:14:05</t>
  </si>
  <si>
    <t>_A_56386751_56386751</t>
  </si>
  <si>
    <t>20.07.2021 20:07:26</t>
  </si>
  <si>
    <t>20.07.2021 22:16:19</t>
  </si>
  <si>
    <t>TABAKLAR TR-1 45-75-M00336_B_56398224_56398224</t>
  </si>
  <si>
    <t>20.07.2021 20:57:34</t>
  </si>
  <si>
    <t>20.07.2021 22:44:26</t>
  </si>
  <si>
    <t>20.07.2021 21:10:18</t>
  </si>
  <si>
    <t>20.07.2021 22:21:43</t>
  </si>
  <si>
    <t>20.07.2021 21:13:51</t>
  </si>
  <si>
    <t>20.07.2021 22:44:25</t>
  </si>
  <si>
    <t>YUNUSEMRE TR-1 45-77-L00130_945498767_945498767</t>
  </si>
  <si>
    <t>20.07.2021 21:24:54</t>
  </si>
  <si>
    <t>20.07.2021 23:56:58</t>
  </si>
  <si>
    <t>AYVACIK KIRAN TR-1 45-83-L00297_A_56407882_56407882</t>
  </si>
  <si>
    <t>20.07.2021 21:33:41</t>
  </si>
  <si>
    <t>20.07.2021 23:03:41</t>
  </si>
  <si>
    <t>20.07.2021 21:42:26</t>
  </si>
  <si>
    <t>20.07.2021 23:21:00</t>
  </si>
  <si>
    <t>DAZYURT TR-1 45-71-M01738_953192912_953192912</t>
  </si>
  <si>
    <t>20.07.2021 21:57:18</t>
  </si>
  <si>
    <t>21.07.2021 01:04:09</t>
  </si>
  <si>
    <t>L-263 TANSAŞ YANI 35-18-L00263_950464049_950464049</t>
  </si>
  <si>
    <t>20.07.2021 22:07:17</t>
  </si>
  <si>
    <t>21.07.2021 01:06:15</t>
  </si>
  <si>
    <t>KARADERE TR 1 35-24-L00035_B_56352851_56352851</t>
  </si>
  <si>
    <t>20.07.2021 22:13:16</t>
  </si>
  <si>
    <t>20.07.2021 23:09:08</t>
  </si>
  <si>
    <t>20.07.2021 22:16:20</t>
  </si>
  <si>
    <t>20.07.2021 22:39:07</t>
  </si>
  <si>
    <t>L-280 35-18-L00280_950438472_950438472</t>
  </si>
  <si>
    <t>20.07.2021 22:30:36</t>
  </si>
  <si>
    <t>20.07.2021 23:18:48</t>
  </si>
  <si>
    <t>TR-96 45-78-L00096_49361598_56386081_56386081</t>
  </si>
  <si>
    <t>20.07.2021 22:35:10</t>
  </si>
  <si>
    <t>20.07.2021 23:06:14</t>
  </si>
  <si>
    <t>20.07.2021 22:21:28</t>
  </si>
  <si>
    <t>20.07.2021 23:33:16</t>
  </si>
  <si>
    <t>20.07.2021 22:49:59</t>
  </si>
  <si>
    <t>20.07.2021 23:44:59</t>
  </si>
  <si>
    <t>20.07.2021 22:52:44</t>
  </si>
  <si>
    <t>21.07.2021 00:41:24</t>
  </si>
  <si>
    <t>20.07.2021 23:04:24</t>
  </si>
  <si>
    <t>20.07.2021 23:13:56</t>
  </si>
  <si>
    <t>DOĞANCI HACILAR TR-10 35-31-L00330_35-31-L00330_2364998</t>
  </si>
  <si>
    <t>20.07.2021 23:07:21</t>
  </si>
  <si>
    <t>21.07.2021 01:58:09</t>
  </si>
  <si>
    <t>GÜLBAHÇE TR-1 45-71-M00184_BAĞYOLU TR-1 M03_72255575</t>
  </si>
  <si>
    <t>20.07.2021 23:21:15</t>
  </si>
  <si>
    <t>21.07.2021 00:59:01</t>
  </si>
  <si>
    <t>20.07.2021 23:38:00</t>
  </si>
  <si>
    <t>20.07.2021 23:54:55</t>
  </si>
  <si>
    <t>KIRCALAR TR-1 35-16-M00096_35-16-M00096_2352719</t>
  </si>
  <si>
    <t>20.07.2021 23:48:03</t>
  </si>
  <si>
    <t>21.07.2021 01:19:23</t>
  </si>
  <si>
    <t>21.07.2021 14:20:58</t>
  </si>
  <si>
    <t>21.07.2021 14:21:38</t>
  </si>
  <si>
    <t>M-1306 35-01-M01306_K_56377976_56377976</t>
  </si>
  <si>
    <t>21.07.2021 06:18:39</t>
  </si>
  <si>
    <t>21.07.2021 09:16:15</t>
  </si>
  <si>
    <t>ÇETMEN DM 35-26-M00924_KİPA DM M10_2307164</t>
  </si>
  <si>
    <t>21.07.2021 09:32:38</t>
  </si>
  <si>
    <t>21.07.2021 11:07:33</t>
  </si>
  <si>
    <t>M-2716 35-04-M02716_99566191_99566191</t>
  </si>
  <si>
    <t>21.07.2021 10:45:31</t>
  </si>
  <si>
    <t>21.07.2021 12:32:18</t>
  </si>
  <si>
    <t>DM-05/02 45-71-M00048_FABRİKALAR M03_66503094</t>
  </si>
  <si>
    <t>21.07.2021 08:02:00</t>
  </si>
  <si>
    <t>21.07.2021 08:51:03</t>
  </si>
  <si>
    <t>ANADOLU İM 35-02-A00001_OTOGAR K14_2049872</t>
  </si>
  <si>
    <t>21.07.2021 06:53:06</t>
  </si>
  <si>
    <t>21.07.2021 07:34:53</t>
  </si>
  <si>
    <t>KİPA DM 35-26-M00283_PANCAR-5 (YAZIBAŞI-3) M08_2336238</t>
  </si>
  <si>
    <t>21.07.2021 15:55:00</t>
  </si>
  <si>
    <t>21.07.2021 16:17:40</t>
  </si>
  <si>
    <t>21.07.2021 14:46:00</t>
  </si>
  <si>
    <t>21.07.2021 17:07:45</t>
  </si>
  <si>
    <t>21.07.2021 00:03:12</t>
  </si>
  <si>
    <t>21.07.2021 00:41:44</t>
  </si>
  <si>
    <t>21.07.2021 16:36:39</t>
  </si>
  <si>
    <t>21.07.2021 16:37:09</t>
  </si>
  <si>
    <t>21.07.2021 15:48:25</t>
  </si>
  <si>
    <t>SARUHANLI TR-3 45-80-M00003_A_56387850_56387850</t>
  </si>
  <si>
    <t>21.07.2021 11:46:01</t>
  </si>
  <si>
    <t>21.07.2021 13:45:07</t>
  </si>
  <si>
    <t>21.07.2021 17:26:19</t>
  </si>
  <si>
    <t>21.07.2021 17:54:39</t>
  </si>
  <si>
    <t>KARABURUN TR-7 35-21-L00033_D_56357084_56357084</t>
  </si>
  <si>
    <t>21.07.2021 18:54:58</t>
  </si>
  <si>
    <t>21.07.2021 20:28:55</t>
  </si>
  <si>
    <t>KIZILCAAVLU TR-4 35-29-L00574_950346606_950346606</t>
  </si>
  <si>
    <t>21.07.2021 11:06:48</t>
  </si>
  <si>
    <t>21.07.2021 13:24:36</t>
  </si>
  <si>
    <t>KİPA DM 35-26-M00283_YAZIBAŞI-2 M02_66064057</t>
  </si>
  <si>
    <t>21.07.2021 10:55:02</t>
  </si>
  <si>
    <t>21.07.2021 10:55:51</t>
  </si>
  <si>
    <t>MENDERES DM-2/TR-1 35-22-M00300_KÖYLER-1 M15_2328470</t>
  </si>
  <si>
    <t>21.07.2021 18:33:00</t>
  </si>
  <si>
    <t>21.07.2021 19:03:07</t>
  </si>
  <si>
    <t>21.07.2021 19:24:24</t>
  </si>
  <si>
    <t>21.07.2021 21:42:46</t>
  </si>
  <si>
    <t>21.07.2021 06:30:28</t>
  </si>
  <si>
    <t>21.07.2021 07:42:35</t>
  </si>
  <si>
    <t>MENEMEN KÖK-24 35-28-M00024_JANDARMA M03_66514303</t>
  </si>
  <si>
    <t>21.07.2021 07:29:45</t>
  </si>
  <si>
    <t>21.07.2021 09:00:29</t>
  </si>
  <si>
    <t>21.07.2021 10:33:37</t>
  </si>
  <si>
    <t>21.07.2021 15:10:29</t>
  </si>
  <si>
    <t>ALİAĞA TR-43 DM 35-17-M00043_HatBaşıAyırıcı_72823559 M13_72823559</t>
  </si>
  <si>
    <t>21.07.2021 00:17:00</t>
  </si>
  <si>
    <t>21.07.2021 00:39:25</t>
  </si>
  <si>
    <t>K-3900 35-02-K03900_99258441_99258441</t>
  </si>
  <si>
    <t>21.07.2021 12:58:43</t>
  </si>
  <si>
    <t>21.07.2021 14:45:55</t>
  </si>
  <si>
    <t>PANCAR KÖK 35-26-M00891_PANCAR SANAYİ ÇIKIŞ M04_2302869</t>
  </si>
  <si>
    <t>21.07.2021 09:35:31</t>
  </si>
  <si>
    <t>21.07.2021 10:46:05</t>
  </si>
  <si>
    <t>_95000114093_95000114093</t>
  </si>
  <si>
    <t>21.07.2021 16:24:34</t>
  </si>
  <si>
    <t>22.07.2021 01:42:08</t>
  </si>
  <si>
    <t>ŞEMSİLER MANDAL TR-2 35-31-L00102_47982560_56400202_56400202</t>
  </si>
  <si>
    <t>21.07.2021 21:41:46</t>
  </si>
  <si>
    <t>21.07.2021 23:24:22</t>
  </si>
  <si>
    <t>_B_56384521_56384521</t>
  </si>
  <si>
    <t>21.07.2021 22:05:43</t>
  </si>
  <si>
    <t>21.07.2021 23:17:23</t>
  </si>
  <si>
    <t>21.07.2021 10:59:03</t>
  </si>
  <si>
    <t>21.07.2021 13:01:07</t>
  </si>
  <si>
    <t>UĞURLU KÖK 45-86-M00045_HatBaşıAyırıcı_53135182 M02_53135182</t>
  </si>
  <si>
    <t>21.07.2021 08:56:38</t>
  </si>
  <si>
    <t>21.07.2021 08:56:58</t>
  </si>
  <si>
    <t>21.07.2021 02:18:27</t>
  </si>
  <si>
    <t>21.07.2021 03:16:54</t>
  </si>
  <si>
    <t>K-1146 35-07-K01146_35-07-K01146_48437433</t>
  </si>
  <si>
    <t>21.07.2021 01:26:26</t>
  </si>
  <si>
    <t>21.07.2021 02:20:33</t>
  </si>
  <si>
    <t>TR-56 35-27-M00056_98982083_98982083</t>
  </si>
  <si>
    <t>21.07.2021 20:42:23</t>
  </si>
  <si>
    <t>21.07.2021 23:04:52</t>
  </si>
  <si>
    <t>21.07.2021 09:49:00</t>
  </si>
  <si>
    <t>21.07.2021 09:59:14</t>
  </si>
  <si>
    <t>21.07.2021 10:43:38</t>
  </si>
  <si>
    <t>21.07.2021 10:44:08</t>
  </si>
  <si>
    <t>ARAPBAŞI TR-1 35-20-L00082_955203433_955203433</t>
  </si>
  <si>
    <t>21.07.2021 09:19:46</t>
  </si>
  <si>
    <t>21.07.2021 11:10:17</t>
  </si>
  <si>
    <t>TR-26 35-19-L00026_8244776_56371812_56371812</t>
  </si>
  <si>
    <t>21.07.2021 12:03:20</t>
  </si>
  <si>
    <t>21.07.2021 13:49:52</t>
  </si>
  <si>
    <t>BOZDAĞ TR-14 35-15-L00306_B_65499336_65499336</t>
  </si>
  <si>
    <t>21.07.2021 14:33:17</t>
  </si>
  <si>
    <t>21.07.2021 19:08:48</t>
  </si>
  <si>
    <t>GÜLBAHÇE TR-8 35-19-L00268_956678545_956678545</t>
  </si>
  <si>
    <t>21.07.2021 20:02:19</t>
  </si>
  <si>
    <t>22.07.2021 02:31:44</t>
  </si>
  <si>
    <t>YEŞİLKÖY TR-1 45-86-M00106_A_56392862_56392862</t>
  </si>
  <si>
    <t>21.07.2021 20:05:56</t>
  </si>
  <si>
    <t>21.07.2021 21:32:10</t>
  </si>
  <si>
    <t>KURUCUOVA TR-8 35-15-L00249_B_56361727_56361727</t>
  </si>
  <si>
    <t>21.07.2021 21:22:00</t>
  </si>
  <si>
    <t>21.07.2021 22:07:06</t>
  </si>
  <si>
    <t>DİLEK TR-4 45-80-M00139_45-80-M00139_2373715</t>
  </si>
  <si>
    <t>21.07.2021 05:06:42</t>
  </si>
  <si>
    <t>21.07.2021 07:33:45</t>
  </si>
  <si>
    <t>KORDON TR-2 45-78-M00760_DIREK TIPI TRAFO HUCRESI H01_2112375</t>
  </si>
  <si>
    <t>21.07.2021 06:56:26</t>
  </si>
  <si>
    <t>21.07.2021 08:35:44</t>
  </si>
  <si>
    <t>YAKAKÖY KÖK 45-75-M00067_HatBaşıAyırıcı_53134700 M05_53134700</t>
  </si>
  <si>
    <t>21.07.2021 18:31:03</t>
  </si>
  <si>
    <t>21.07.2021 20:31:23</t>
  </si>
  <si>
    <t>21.07.2021 20:14:39</t>
  </si>
  <si>
    <t>21.07.2021 20:50:53</t>
  </si>
  <si>
    <t>AKÇEŞME TR-1 45-72-L00860_A_56406239_56406239</t>
  </si>
  <si>
    <t>21.07.2021 19:18:56</t>
  </si>
  <si>
    <t>21.07.2021 22:55:27</t>
  </si>
  <si>
    <t>L-256 (18 KABİN) 35-18-L00256_C C3/1_5957164</t>
  </si>
  <si>
    <t>21.07.2021 16:59:56</t>
  </si>
  <si>
    <t>21.07.2021 22:00:16</t>
  </si>
  <si>
    <t>21.07.2021 20:54:36</t>
  </si>
  <si>
    <t>21.07.2021 20:58:37</t>
  </si>
  <si>
    <t>TR-1/53 45-72-M00053_956507570_956507570</t>
  </si>
  <si>
    <t>21.07.2021 22:17:42</t>
  </si>
  <si>
    <t>21.07.2021 23:48:15</t>
  </si>
  <si>
    <t>HÜDAYİM AYVA VE ARK. TR 35-24-M00038_35-24-M00038_2361974</t>
  </si>
  <si>
    <t>21.07.2021 09:54:18</t>
  </si>
  <si>
    <t>21.07.2021 11:38:52</t>
  </si>
  <si>
    <t>HELVACI TR-5 35-17-M00365_6775923_56357440_56357440</t>
  </si>
  <si>
    <t>21.07.2021 11:16:32</t>
  </si>
  <si>
    <t>21.07.2021 16:05:25</t>
  </si>
  <si>
    <t>GÖRECE M-1130 35-22-M00187_GÖRECE TR-1 M04_72142243</t>
  </si>
  <si>
    <t>21.07.2021 09:18:42</t>
  </si>
  <si>
    <t>21.07.2021 11:35:02</t>
  </si>
  <si>
    <t>21.07.2021 14:24:32</t>
  </si>
  <si>
    <t>21.07.2021 14:28:42</t>
  </si>
  <si>
    <t>DEREKÖY TR-47 35-22-M00653_955266705_955266705</t>
  </si>
  <si>
    <t>21.07.2021 11:47:08</t>
  </si>
  <si>
    <t>21.07.2021 13:11:04</t>
  </si>
  <si>
    <t>ALAŞEHİR TR-55 45-73-M00055_945685713_945685713</t>
  </si>
  <si>
    <t>21.07.2021 00:58:24</t>
  </si>
  <si>
    <t>21.07.2021 01:38:33</t>
  </si>
  <si>
    <t>ZEYTİNALAN İM 35-19-A00002_KEKLİKTEPE M10_2052153</t>
  </si>
  <si>
    <t>21.07.2021 09:24:19</t>
  </si>
  <si>
    <t>21.07.2021 09:46:10</t>
  </si>
  <si>
    <t>BADEMLİ TR-14 35-15-L01030_950392732_950392732</t>
  </si>
  <si>
    <t>21.07.2021 11:28:00</t>
  </si>
  <si>
    <t>21.07.2021 15:04:27</t>
  </si>
  <si>
    <t>TR-68 35-17-M00068__56389412_56389412</t>
  </si>
  <si>
    <t>21.07.2021 19:22:10</t>
  </si>
  <si>
    <t>21.07.2021 19:47:15</t>
  </si>
  <si>
    <t>L-256 (18 KABİN) 35-18-L00256_6197700_56370170_56370170</t>
  </si>
  <si>
    <t>21.07.2021 16:50:56</t>
  </si>
  <si>
    <t>21.07.2021 21:42:12</t>
  </si>
  <si>
    <t>DM-2 35-17-M00002_M-43 M21_2321739</t>
  </si>
  <si>
    <t>21.07.2021 00:19:18</t>
  </si>
  <si>
    <t>21.07.2021 00:46:27</t>
  </si>
  <si>
    <t>ARSLANLAR TM 35-26-A00004_BAYINDIR M01_2327575</t>
  </si>
  <si>
    <t>21.07.2021 05:56:36</t>
  </si>
  <si>
    <t>21.07.2021 05:59:48</t>
  </si>
  <si>
    <t>ÖREN TR-4 35-27-L00219_98905732_98905732</t>
  </si>
  <si>
    <t>21.07.2021 18:28:37</t>
  </si>
  <si>
    <t>21.07.2021 20:44:31</t>
  </si>
  <si>
    <t>21.07.2021 12:55:08</t>
  </si>
  <si>
    <t>21.07.2021 14:22:55</t>
  </si>
  <si>
    <t>KARACAKAŞ TR-1 45-82-M00344_DIREK TIPI TRAFO HUCRESI H01_2083027</t>
  </si>
  <si>
    <t>21.07.2021 08:24:00</t>
  </si>
  <si>
    <t>21.07.2021 11:55:32</t>
  </si>
  <si>
    <t>L-290 35-18-L00290_12145163_56368787_56368787</t>
  </si>
  <si>
    <t>21.07.2021 16:52:01</t>
  </si>
  <si>
    <t>21.07.2021 23:52:56</t>
  </si>
  <si>
    <t>DEREBAŞI TR-2 35-29-L00266_A_56370432_56370432</t>
  </si>
  <si>
    <t>21.07.2021 17:46:37</t>
  </si>
  <si>
    <t>21.07.2021 19:18:31</t>
  </si>
  <si>
    <t>ESKİ FOÇA İM 35-23-A00001_FOTAŞ-1 M07_2308535</t>
  </si>
  <si>
    <t>21.07.2021 06:17:13</t>
  </si>
  <si>
    <t>21.07.2021 06:52:22</t>
  </si>
  <si>
    <t>YAŞAR ÖZLÜ 35-26-L00078_DIREK TIPI TRAFO HUCRESI H01_2041212</t>
  </si>
  <si>
    <t>21.07.2021 16:08:10</t>
  </si>
  <si>
    <t>21.07.2021 18:50:31</t>
  </si>
  <si>
    <t>21.07.2021 01:11:20</t>
  </si>
  <si>
    <t>21.07.2021 02:29:00</t>
  </si>
  <si>
    <t>DOĞANKAYA TR-1 45-72-L00187_DIREK TIPI TRAFO HUCRESI H01_2109342</t>
  </si>
  <si>
    <t>21.07.2021 09:13:21</t>
  </si>
  <si>
    <t>21.07.2021 10:20:55</t>
  </si>
  <si>
    <t>BENLİELİ İSABEYLİ TR-2 45-75-M00161_B_56394085_56394085</t>
  </si>
  <si>
    <t>21.07.2021 07:56:43</t>
  </si>
  <si>
    <t>21.07.2021 09:28:11</t>
  </si>
  <si>
    <t>YAĞLAR TR-8 35-31-L00420_956599671_956599671</t>
  </si>
  <si>
    <t>21.07.2021 09:47:18</t>
  </si>
  <si>
    <t>21.07.2021 12:03:42</t>
  </si>
  <si>
    <t>21.07.2021 09:23:47</t>
  </si>
  <si>
    <t>21.07.2021 10:00:50</t>
  </si>
  <si>
    <t>21.07.2021 15:37:38</t>
  </si>
  <si>
    <t>21.07.2021 22:05:14</t>
  </si>
  <si>
    <t>AYDOĞDU TR-1 35-31-L00088_47967114_56367516_56367516</t>
  </si>
  <si>
    <t>21.07.2021 15:40:25</t>
  </si>
  <si>
    <t>21.07.2021 18:28:58</t>
  </si>
  <si>
    <t>21.07.2021 20:25:45</t>
  </si>
  <si>
    <t>21.07.2021 21:39:42</t>
  </si>
  <si>
    <t>DM-2 35-17-M00002_DOLUM TESİSİ M23_2321736</t>
  </si>
  <si>
    <t>21.07.2021 15:04:46</t>
  </si>
  <si>
    <t>21.07.2021 15:33:20</t>
  </si>
  <si>
    <t>BÜYÜKKALE ORTAOKUL TR-4 35-29-L00664_B_56402788_56402788</t>
  </si>
  <si>
    <t>21.07.2021 10:45:23</t>
  </si>
  <si>
    <t>21.07.2021 12:51:10</t>
  </si>
  <si>
    <t>21.07.2021 21:54:49</t>
  </si>
  <si>
    <t>21.07.2021 23:20:00</t>
  </si>
  <si>
    <t>K-510 35-01-K00510_912320510_912320510</t>
  </si>
  <si>
    <t>21.07.2021 20:54:58</t>
  </si>
  <si>
    <t>21.07.2021 22:39:29</t>
  </si>
  <si>
    <t>21.07.2021 09:46:47</t>
  </si>
  <si>
    <t>21.07.2021 10:41:25</t>
  </si>
  <si>
    <t>MEHMET BABACAN SLM TR 35-26-M00177_956631117_956631117</t>
  </si>
  <si>
    <t>21.07.2021 23:31:18</t>
  </si>
  <si>
    <t>22.07.2021 01:48:33</t>
  </si>
  <si>
    <t>L-37 YAT LİMANI 35-14-L00037_C C03_5850187</t>
  </si>
  <si>
    <t>21.07.2021 15:15:35</t>
  </si>
  <si>
    <t>21.07.2021 15:51:24</t>
  </si>
  <si>
    <t>GÜLBAHÇE TR-7 35-19-L00167_956667968_956667968</t>
  </si>
  <si>
    <t>21.07.2021 18:42:10</t>
  </si>
  <si>
    <t>21.07.2021 22:59:41</t>
  </si>
  <si>
    <t>21.07.2021 06:36:16</t>
  </si>
  <si>
    <t>21.07.2021 06:42:18</t>
  </si>
  <si>
    <t>TR-37 TARIMSAL SULAMA 45-80-M01037_45-80-M01037_2367877</t>
  </si>
  <si>
    <t>21.07.2021 16:38:35</t>
  </si>
  <si>
    <t>21.07.2021 17:56:04</t>
  </si>
  <si>
    <t>21.07.2021 13:19:10</t>
  </si>
  <si>
    <t>21.07.2021 13:24:10</t>
  </si>
  <si>
    <t>TR-16 45-77-L00016_D_56395103_56395103</t>
  </si>
  <si>
    <t>21.07.2021 01:21:06</t>
  </si>
  <si>
    <t>21.07.2021 02:04:39</t>
  </si>
  <si>
    <t>21.07.2021 11:50:29</t>
  </si>
  <si>
    <t>21.07.2021 15:56:11</t>
  </si>
  <si>
    <t>M-1020 35-03-M01020_910645812_910645812</t>
  </si>
  <si>
    <t>21.07.2021 16:17:38</t>
  </si>
  <si>
    <t>21.07.2021 17:47:05</t>
  </si>
  <si>
    <t>21.07.2021 10:54:46</t>
  </si>
  <si>
    <t>21.07.2021 10:56:02</t>
  </si>
  <si>
    <t>21.07.2021 07:47:18</t>
  </si>
  <si>
    <t>21.07.2021 09:00:00</t>
  </si>
  <si>
    <t>KARABÖRGLÜ TR-1 45-72-L00174_A_65511083_65511083</t>
  </si>
  <si>
    <t>21.07.2021 19:37:57</t>
  </si>
  <si>
    <t>21.07.2021 20:44:47</t>
  </si>
  <si>
    <t>BALCIOĞLU MAHALLESİ TR-1 45-78-M00211_49352299_56385032_56385032</t>
  </si>
  <si>
    <t>21.07.2021 14:34:39</t>
  </si>
  <si>
    <t>21.07.2021 15:36:48</t>
  </si>
  <si>
    <t>21.07.2021 07:31:42</t>
  </si>
  <si>
    <t>21.07.2021 07:33:36</t>
  </si>
  <si>
    <t>YAĞLAR TR-8 35-31-L00420_B_56386350_56386350</t>
  </si>
  <si>
    <t>21.07.2021 15:07:13</t>
  </si>
  <si>
    <t>21.07.2021 19:23:47</t>
  </si>
  <si>
    <t>KARABURUN TR-5 35-21-L00021_953368289_953368289</t>
  </si>
  <si>
    <t>21.07.2021 20:39:27</t>
  </si>
  <si>
    <t>22.07.2021 00:01:36</t>
  </si>
  <si>
    <t>21.07.2021 15:36:35</t>
  </si>
  <si>
    <t>21.07.2021 16:58:18</t>
  </si>
  <si>
    <t>DM-9 45-71-M00386_HatBaşıAyırıcı_53134962 M07_53134962</t>
  </si>
  <si>
    <t>21.07.2021 08:40:38</t>
  </si>
  <si>
    <t>21.07.2021 09:26:06</t>
  </si>
  <si>
    <t>21.07.2021 22:53:39</t>
  </si>
  <si>
    <t>22.07.2021 00:49:17</t>
  </si>
  <si>
    <t>21.07.2021 11:17:00</t>
  </si>
  <si>
    <t>21.07.2021 14:33:00</t>
  </si>
  <si>
    <t>ÇATALOLUK DM 45-74-M00227_HatBaşıAyırıcı_77952822 M03_77952822</t>
  </si>
  <si>
    <t>21.07.2021 09:09:28</t>
  </si>
  <si>
    <t>21.07.2021 09:10:08</t>
  </si>
  <si>
    <t>DM-3/13 35-29-M00090_DM-1/80 M02_72187468</t>
  </si>
  <si>
    <t>21.07.2021 08:12:07</t>
  </si>
  <si>
    <t>21.07.2021 09:04:49</t>
  </si>
  <si>
    <t>21.07.2021 08:58:01</t>
  </si>
  <si>
    <t>21.07.2021 09:02:38</t>
  </si>
  <si>
    <t>MÜTEVELLİ TR-7 45-80-M00104_A_56385467_56385467</t>
  </si>
  <si>
    <t>21.07.2021 14:05:00</t>
  </si>
  <si>
    <t>21.07.2021 15:21:41</t>
  </si>
  <si>
    <t>21.07.2021 20:25:34</t>
  </si>
  <si>
    <t>21.07.2021 22:24:37</t>
  </si>
  <si>
    <t>ZEYTİNOVA TR-1 35-20-L00307_955206540_955206540</t>
  </si>
  <si>
    <t>21.07.2021 13:34:09</t>
  </si>
  <si>
    <t>21.07.2021 14:40:28</t>
  </si>
  <si>
    <t>TR-2/100 45-83-M00781_45-83-M00781_2357122</t>
  </si>
  <si>
    <t>21.07.2021 06:34:18</t>
  </si>
  <si>
    <t>21.07.2021 08:06:21</t>
  </si>
  <si>
    <t>SELİMİYE TR-5 TOPUZLU 45-79-M00373_45-79-M00373_2350789</t>
  </si>
  <si>
    <t>21.07.2021 14:48:22</t>
  </si>
  <si>
    <t>21.07.2021 15:51:35</t>
  </si>
  <si>
    <t>ÇELİKLİ MÜTEVELLİ TR-1 45-78-M01302_953273306_953273306</t>
  </si>
  <si>
    <t>21.07.2021 17:28:32</t>
  </si>
  <si>
    <t>21.07.2021 19:04:14</t>
  </si>
  <si>
    <t>ÜÇPINAR TR-2 45-71-M00187_45-71-M00187_72250647</t>
  </si>
  <si>
    <t>21.07.2021 11:41:51</t>
  </si>
  <si>
    <t>21.07.2021 14:40:08</t>
  </si>
  <si>
    <t>21.07.2021 10:15:03</t>
  </si>
  <si>
    <t>21.07.2021 10:28:06</t>
  </si>
  <si>
    <t>K-1809 35-01-K01809_911799992_911799992</t>
  </si>
  <si>
    <t>21.07.2021 10:10:42</t>
  </si>
  <si>
    <t>21.07.2021 11:54:43</t>
  </si>
  <si>
    <t>KARAKURT TR-3 45-76-M00093_C_56385211_56385211</t>
  </si>
  <si>
    <t>21.07.2021 16:30:58</t>
  </si>
  <si>
    <t>21.07.2021 17:52:27</t>
  </si>
  <si>
    <t>GÜMÜLDÜR M-9 35-25-M00009__72373447_72373447</t>
  </si>
  <si>
    <t>21.07.2021 22:37:40</t>
  </si>
  <si>
    <t>22.07.2021 00:44:31</t>
  </si>
  <si>
    <t>L-297 35-18-L00297_10438044 D01_5933357</t>
  </si>
  <si>
    <t>21.07.2021 17:13:14</t>
  </si>
  <si>
    <t>21.07.2021 21:53:39</t>
  </si>
  <si>
    <t>PAMUCAK KÖK 35-13-L00400_ARVALYA L11_2326934</t>
  </si>
  <si>
    <t>21.07.2021 08:24:28</t>
  </si>
  <si>
    <t>21.07.2021 09:05:48</t>
  </si>
  <si>
    <t>M-2916 35-01-M02916_M-2917 M04_73816349</t>
  </si>
  <si>
    <t>21.07.2021 02:28:03</t>
  </si>
  <si>
    <t>21.07.2021 11:01:00</t>
  </si>
  <si>
    <t>K-3012 35-04-K03012_95000100081_95000100081</t>
  </si>
  <si>
    <t>21.07.2021 14:20:06</t>
  </si>
  <si>
    <t>21.07.2021 16:06:53</t>
  </si>
  <si>
    <t>21.07.2021 08:54:58</t>
  </si>
  <si>
    <t>21.07.2021 09:15:51</t>
  </si>
  <si>
    <t>21.07.2021 06:56:10</t>
  </si>
  <si>
    <t>21.07.2021 08:30:02</t>
  </si>
  <si>
    <t>KİLLİK TR-2 KÖK 45-73-M00343_TR-1 M01_2056951</t>
  </si>
  <si>
    <t>21.07.2021 20:08:59</t>
  </si>
  <si>
    <t>21.07.2021 21:28:40</t>
  </si>
  <si>
    <t>KEMHALLI KÖK 45-86-M00044_HatBaşıAyırıcı_62800049 M03_62800049</t>
  </si>
  <si>
    <t>21.07.2021 15:48:09</t>
  </si>
  <si>
    <t>21.07.2021 16:39:11</t>
  </si>
  <si>
    <t>GÜMÜLDÜR M-31 35-25-M00031_955284250_955284250</t>
  </si>
  <si>
    <t>21.07.2021 11:44:12</t>
  </si>
  <si>
    <t>21.07.2021 12:56:36</t>
  </si>
  <si>
    <t>KARAAĞAÇLI TR-3 45-71-M01083_B_56353028_56353028</t>
  </si>
  <si>
    <t>21.07.2021 00:14:01</t>
  </si>
  <si>
    <t>21.07.2021 03:21:37</t>
  </si>
  <si>
    <t>KÖSEALİ TR-1 45-78-M00781_B_56394820_56394820</t>
  </si>
  <si>
    <t>21.07.2021 16:25:48</t>
  </si>
  <si>
    <t>21.07.2021 17:54:32</t>
  </si>
  <si>
    <t>İKİZLER TR-1 45-81-M00226_A_56399174_56399174</t>
  </si>
  <si>
    <t>21.07.2021 22:20:50</t>
  </si>
  <si>
    <t>22.07.2021 01:23:10</t>
  </si>
  <si>
    <t>L-493 (BALANBAKA-2) 35-18-L00493_950464892_950464892</t>
  </si>
  <si>
    <t>21.07.2021 10:29:56</t>
  </si>
  <si>
    <t>21.07.2021 11:36:40</t>
  </si>
  <si>
    <t>21.07.2021 12:42:27</t>
  </si>
  <si>
    <t>21.07.2021 23:17:31</t>
  </si>
  <si>
    <t>HACET TR-2 45-76-M00247_45-76-M00247_79721161</t>
  </si>
  <si>
    <t>21.07.2021 11:02:51</t>
  </si>
  <si>
    <t>21.07.2021 12:51:29</t>
  </si>
  <si>
    <t>K-982 35-07-K00982_35-07-K00982_2363531</t>
  </si>
  <si>
    <t>21.07.2021 01:26:16</t>
  </si>
  <si>
    <t>21.07.2021 02:29:13</t>
  </si>
  <si>
    <t>ORTA MAHALLE M-57 35-25-M00231_955282366_955282366</t>
  </si>
  <si>
    <t>21.07.2021 12:23:39</t>
  </si>
  <si>
    <t>21.07.2021 12:38:35</t>
  </si>
  <si>
    <t>ILICA GIS TM 35-07-A00002_ILICA-13 K19_2313380</t>
  </si>
  <si>
    <t>21.07.2021 01:02:50</t>
  </si>
  <si>
    <t>21.07.2021 01:11:38</t>
  </si>
  <si>
    <t>21.07.2021 11:53:10</t>
  </si>
  <si>
    <t>21.07.2021 12:21:47</t>
  </si>
  <si>
    <t>21.07.2021 06:07:58</t>
  </si>
  <si>
    <t>21.07.2021 06:08:28</t>
  </si>
  <si>
    <t>21.07.2021 20:08:40</t>
  </si>
  <si>
    <t>21.07.2021 23:41:41</t>
  </si>
  <si>
    <t>ÇAPAK TR-1 35-26-M00425_35-26-M00425_2353582</t>
  </si>
  <si>
    <t>21.07.2021 21:35:25</t>
  </si>
  <si>
    <t>21.07.2021 23:37:53</t>
  </si>
  <si>
    <t>DİKİLİ İM 35-30-A00001_HatBaşıAyırıcı_53134066 M02_53134066</t>
  </si>
  <si>
    <t>21.07.2021 06:57:17</t>
  </si>
  <si>
    <t>21.07.2021 12:49:24</t>
  </si>
  <si>
    <t>21.07.2021 09:23:38</t>
  </si>
  <si>
    <t>21.07.2021 09:54:03</t>
  </si>
  <si>
    <t>21.07.2021 15:38:18</t>
  </si>
  <si>
    <t>21.07.2021 19:04:41</t>
  </si>
  <si>
    <t>DM-3/TR-34 35-22-M00073_ M02_2303508</t>
  </si>
  <si>
    <t>21.07.2021 08:27:35</t>
  </si>
  <si>
    <t>21.07.2021 09:25:12</t>
  </si>
  <si>
    <t>K-1380 UÇAR TEKSTİL 35-02-K01380Ö_ K03_2313744</t>
  </si>
  <si>
    <t>21.07.2021 07:38:00</t>
  </si>
  <si>
    <t>21.07.2021 08:49:17</t>
  </si>
  <si>
    <t>ÜÇPINAR DM 45-71-M00183_ÜÇPINAR M08_72249133</t>
  </si>
  <si>
    <t>21.07.2021 06:03:03</t>
  </si>
  <si>
    <t>21.07.2021 06:31:31</t>
  </si>
  <si>
    <t>21.07.2021 14:55:37</t>
  </si>
  <si>
    <t>21.07.2021 15:47:26</t>
  </si>
  <si>
    <t>21.07.2021 18:53:15</t>
  </si>
  <si>
    <t>21.07.2021 19:55:07</t>
  </si>
  <si>
    <t>KILAVUZLAR KÖK 45-74-M00198_HatBaşıAyırıcı_53134842 M02_53134842</t>
  </si>
  <si>
    <t>21.07.2021 13:30:08</t>
  </si>
  <si>
    <t>21.07.2021 15:38:21</t>
  </si>
  <si>
    <t>ÖZGÖRKEY KÖK 35-26-M00256_UÇAK TEKSTİL M04_65969611</t>
  </si>
  <si>
    <t>21.07.2021 21:23:08</t>
  </si>
  <si>
    <t>21.07.2021 10:19:36</t>
  </si>
  <si>
    <t>21.07.2021 12:20:38</t>
  </si>
  <si>
    <t>ÇORTAK TR-1 45-81-M00063_945632020_945632020</t>
  </si>
  <si>
    <t>21.07.2021 15:31:05</t>
  </si>
  <si>
    <t>21.07.2021 18:24:42</t>
  </si>
  <si>
    <t>21.07.2021 13:13:38</t>
  </si>
  <si>
    <t>21.07.2021 13:30:16</t>
  </si>
  <si>
    <t>K-4782 35-04-K04782__72410649_72410649</t>
  </si>
  <si>
    <t>21.07.2021 09:12:04</t>
  </si>
  <si>
    <t>21.07.2021 10:24:42</t>
  </si>
  <si>
    <t>HAŞİM AĞAR BESİHANE-HAŞİM AĞAR TRM.SLM. ÖZEL TR 45-71-M01466Ö_45-71-M01466Ö_2367046</t>
  </si>
  <si>
    <t>21.07.2021 17:51:59</t>
  </si>
  <si>
    <t>21.07.2021 20:24:37</t>
  </si>
  <si>
    <t>21.07.2021 21:30:06</t>
  </si>
  <si>
    <t>21.07.2021 22:13:43</t>
  </si>
  <si>
    <t>ÜÇPINAR DM 45-71-M00183_ÜÇPINAR M08_72249228</t>
  </si>
  <si>
    <t>21.07.2021 07:22:53</t>
  </si>
  <si>
    <t>21.07.2021 10:35:18</t>
  </si>
  <si>
    <t>21.07.2021 05:40:18</t>
  </si>
  <si>
    <t>21.07.2021 05:40:48</t>
  </si>
  <si>
    <t>21.07.2021 16:14:02</t>
  </si>
  <si>
    <t>ÇAPAKLI TR-3 45-78-M00447_49250724_56407954_56407954</t>
  </si>
  <si>
    <t>21.07.2021 17:10:32</t>
  </si>
  <si>
    <t>21.07.2021 19:12:26</t>
  </si>
  <si>
    <t>21.07.2021 13:17:08</t>
  </si>
  <si>
    <t>21.07.2021 13:44:01</t>
  </si>
  <si>
    <t>K-4152 35-01-K04152_A_56378276_56378276</t>
  </si>
  <si>
    <t>21.07.2021 12:59:01</t>
  </si>
  <si>
    <t>21.07.2021 16:50:57</t>
  </si>
  <si>
    <t>TR-13 35-19-L00013_A_56370112_56370112</t>
  </si>
  <si>
    <t>21.07.2021 19:15:03</t>
  </si>
  <si>
    <t>21.07.2021 19:47:24</t>
  </si>
  <si>
    <t>HÜSEYİN BUĞMAZ SULAMA GRUBU 35-29-M00387_A_56399046_56399046</t>
  </si>
  <si>
    <t>21.07.2021 20:52:59</t>
  </si>
  <si>
    <t>21.07.2021 23:37:56</t>
  </si>
  <si>
    <t>K-1636 35-01-K01636_M_56383619_56383619</t>
  </si>
  <si>
    <t>21.07.2021 22:46:54</t>
  </si>
  <si>
    <t>21.07.2021 23:53:07</t>
  </si>
  <si>
    <t>L-36 35-18-L00036_950460543_950460543</t>
  </si>
  <si>
    <t>21.07.2021 14:05:13</t>
  </si>
  <si>
    <t>21.07.2021 15:33:15</t>
  </si>
  <si>
    <t>21.07.2021 16:32:46</t>
  </si>
  <si>
    <t>21.07.2021 17:54:13</t>
  </si>
  <si>
    <t>FIRINLI TR-7 35-20-L00094_B_56360169_56360169</t>
  </si>
  <si>
    <t>21.07.2021 08:10:26</t>
  </si>
  <si>
    <t>21.07.2021 09:48:51</t>
  </si>
  <si>
    <t>21.07.2021 08:14:26</t>
  </si>
  <si>
    <t>21.07.2021 08:17:40</t>
  </si>
  <si>
    <t>TR-32 35-30-L00032_A_56365528_56365528</t>
  </si>
  <si>
    <t>21.07.2021 17:57:54</t>
  </si>
  <si>
    <t>21.07.2021 20:00:12</t>
  </si>
  <si>
    <t>21.07.2021 18:44:34</t>
  </si>
  <si>
    <t>21.07.2021 19:29:31</t>
  </si>
  <si>
    <t>21.07.2021 06:23:58</t>
  </si>
  <si>
    <t>21.07.2021 06:56:00</t>
  </si>
  <si>
    <t>K-2844 35-01-K02844_913914334_913914334</t>
  </si>
  <si>
    <t>21.07.2021 16:58:46</t>
  </si>
  <si>
    <t>21.07.2021 18:41:15</t>
  </si>
  <si>
    <t>TR-20 35-27-M00020_99177419_99177419</t>
  </si>
  <si>
    <t>21.07.2021 13:43:24</t>
  </si>
  <si>
    <t>21.07.2021 14:20:50</t>
  </si>
  <si>
    <t>21.07.2021 07:45:03</t>
  </si>
  <si>
    <t>21.07.2021 08:57:13</t>
  </si>
  <si>
    <t>_A_56384523_56384523</t>
  </si>
  <si>
    <t>21.07.2021 14:49:34</t>
  </si>
  <si>
    <t>21.07.2021 15:42:23</t>
  </si>
  <si>
    <t>MALAZ TR-1 45-75-M00290_C_56398895_56398895</t>
  </si>
  <si>
    <t>21.07.2021 19:40:41</t>
  </si>
  <si>
    <t>22.07.2021 00:01:29</t>
  </si>
  <si>
    <t>KAVAKALAN TR-1 45-72-L00737_956522188_956522188</t>
  </si>
  <si>
    <t>21.07.2021 00:01:20</t>
  </si>
  <si>
    <t>21.07.2021 02:16:03</t>
  </si>
  <si>
    <t>GÖKÇEN DM 1-2/1 35-29-L00058_35-29-L00058_72210321</t>
  </si>
  <si>
    <t>21.07.2021 19:49:04</t>
  </si>
  <si>
    <t>21.07.2021 21:33:18</t>
  </si>
  <si>
    <t>YENİKÖY TR-10 35-15-L00506_B_56361790_56361790</t>
  </si>
  <si>
    <t>21.07.2021 15:07:54</t>
  </si>
  <si>
    <t>21.07.2021 16:57:50</t>
  </si>
  <si>
    <t>TEKKEDERE TR-1 35-16-M00056_953330480_953330480</t>
  </si>
  <si>
    <t>21.07.2021 14:43:27</t>
  </si>
  <si>
    <t>21.07.2021 17:42:53</t>
  </si>
  <si>
    <t>SARIGÖL DM 45-79-M00069_TIRAZLAR M09_2074535</t>
  </si>
  <si>
    <t>21.07.2021 21:46:50</t>
  </si>
  <si>
    <t>21.07.2021 21:47:12</t>
  </si>
  <si>
    <t>KAPAKLI DM 45-72-M00309_RAHMİYE-1 TARIMSAL SULAMA M06_2099423</t>
  </si>
  <si>
    <t>21.07.2021 16:29:20</t>
  </si>
  <si>
    <t>21.07.2021 17:16:42</t>
  </si>
  <si>
    <t>ÇAYIRLI TR-9 35-29-L00790__72405229_72405229</t>
  </si>
  <si>
    <t>21.07.2021 23:27:00</t>
  </si>
  <si>
    <t>22.07.2021 02:26:13</t>
  </si>
  <si>
    <t>YUKARI EMLAKDERE TR-1 45-71-M01032_953188863_953188863</t>
  </si>
  <si>
    <t>21.07.2021 14:12:48</t>
  </si>
  <si>
    <t>21.07.2021 18:39:03</t>
  </si>
  <si>
    <t>DİKİLİ İM 35-30-A00001_DONANIMLI YEDEK L05_72357043</t>
  </si>
  <si>
    <t>21.07.2021 08:02:28</t>
  </si>
  <si>
    <t>21.07.2021 08:49:54</t>
  </si>
  <si>
    <t>21.07.2021 18:07:36</t>
  </si>
  <si>
    <t>21.07.2021 18:34:38</t>
  </si>
  <si>
    <t>21.07.2021 16:57:18</t>
  </si>
  <si>
    <t>21.07.2021 18:17:38</t>
  </si>
  <si>
    <t>21.07.2021 06:22:53</t>
  </si>
  <si>
    <t>21.07.2021 07:12:51</t>
  </si>
  <si>
    <t>21.07.2021 19:42:26</t>
  </si>
  <si>
    <t>21.07.2021 20:34:17</t>
  </si>
  <si>
    <t>21.07.2021 09:19:19</t>
  </si>
  <si>
    <t>21.07.2021 10:01:01</t>
  </si>
  <si>
    <t>KÜÇÜK AVULCUK TR-1 35-15-L00715_D_56370048_56370048</t>
  </si>
  <si>
    <t>21.07.2021 21:01:49</t>
  </si>
  <si>
    <t>21.07.2021 21:42:33</t>
  </si>
  <si>
    <t>KARAAĞAÇLI TR-13 45-71-M01075_KARAAĞAÇLI TR-2 M06_2320971</t>
  </si>
  <si>
    <t>21.07.2021 15:50:00</t>
  </si>
  <si>
    <t>21.07.2021 17:48:00</t>
  </si>
  <si>
    <t>TAŞKESİK TR-1 35-26-L00218_DIREK TIPI TRAFO HUCRESI H01_2046535</t>
  </si>
  <si>
    <t>21.07.2021 15:04:52</t>
  </si>
  <si>
    <t>21.07.2021 15:36:25</t>
  </si>
  <si>
    <t>MORDOĞAN TR-5 35-21-L00146_953365856_953365856</t>
  </si>
  <si>
    <t>21.07.2021 20:15:37</t>
  </si>
  <si>
    <t>21.07.2021 22:39:22</t>
  </si>
  <si>
    <t>HAMİDİYE TR-1 45-77-L00114_45-77-L00114_2366672</t>
  </si>
  <si>
    <t>21.07.2021 15:12:40</t>
  </si>
  <si>
    <t>21.07.2021 16:14:42</t>
  </si>
  <si>
    <t>K-258 35-01-K00258_C_65506188_65506188</t>
  </si>
  <si>
    <t>21.07.2021 13:40:32</t>
  </si>
  <si>
    <t>21.07.2021 16:18:06</t>
  </si>
  <si>
    <t>M-1306 35-01-M01306_TRAFO-2 M03_72728175</t>
  </si>
  <si>
    <t>21.07.2021 02:11:00</t>
  </si>
  <si>
    <t>21.07.2021 04:21:20</t>
  </si>
  <si>
    <t>21.07.2021 09:33:58</t>
  </si>
  <si>
    <t>21.07.2021 09:46:00</t>
  </si>
  <si>
    <t>K-524 35-01-K00524_910562434_910562434</t>
  </si>
  <si>
    <t>21.07.2021 18:41:30</t>
  </si>
  <si>
    <t>21.07.2021 20:19:59</t>
  </si>
  <si>
    <t>21.07.2021 15:26:08</t>
  </si>
  <si>
    <t>21.07.2021 16:04:33</t>
  </si>
  <si>
    <t>ALİAĞA M-564 35-17-M00564_B_65497126_65497126</t>
  </si>
  <si>
    <t>21.07.2021 14:56:53</t>
  </si>
  <si>
    <t>21.07.2021 17:42:54</t>
  </si>
  <si>
    <t>21.07.2021 09:04:00</t>
  </si>
  <si>
    <t>21.07.2021 10:09:03</t>
  </si>
  <si>
    <t>KORDON KÖK 45-78-M00730_ÇAKALDOĞAN M03_2105509</t>
  </si>
  <si>
    <t>21.07.2021 14:18:57</t>
  </si>
  <si>
    <t>21.07.2021 15:08:41</t>
  </si>
  <si>
    <t>K-258 35-01-K00258_910899007_910899007</t>
  </si>
  <si>
    <t>21.07.2021 11:18:00</t>
  </si>
  <si>
    <t>21.07.2021 14:23:33</t>
  </si>
  <si>
    <t>21.07.2021 20:08:47</t>
  </si>
  <si>
    <t>21.07.2021 20:55:24</t>
  </si>
  <si>
    <t>21.07.2021 09:46:28</t>
  </si>
  <si>
    <t>21.07.2021 12:03:23</t>
  </si>
  <si>
    <t>ZEYTİNALAN İM 35-19-A00002_HatBaşıAyırıcı_53137456 M10_53137456</t>
  </si>
  <si>
    <t>21.07.2021 06:42:44</t>
  </si>
  <si>
    <t>21.07.2021 10:37:00</t>
  </si>
  <si>
    <t>GRUPKENT TR-2 35-30-M00204_35-30-M00204_2352440</t>
  </si>
  <si>
    <t>21.07.2021 15:56:00</t>
  </si>
  <si>
    <t>21.07.2021 18:00:04</t>
  </si>
  <si>
    <t>21.07.2021 12:53:47</t>
  </si>
  <si>
    <t>21.07.2021 13:18:38</t>
  </si>
  <si>
    <t>21.07.2021 05:49:35</t>
  </si>
  <si>
    <t>21.07.2021 06:35:19</t>
  </si>
  <si>
    <t>YOLÜSTÜ TR-2 35-15-L00920_950361395_950361395</t>
  </si>
  <si>
    <t>21.07.2021 09:52:38</t>
  </si>
  <si>
    <t>21.07.2021 11:34:44</t>
  </si>
  <si>
    <t>K-91 35-01-K00091_A_56376154_56376154</t>
  </si>
  <si>
    <t>21.07.2021 00:19:00</t>
  </si>
  <si>
    <t>21.07.2021 01:59:27</t>
  </si>
  <si>
    <t>SANCAKLI BOZKÖY TR-4 45-71-M00564_953204364_953204364</t>
  </si>
  <si>
    <t>21.07.2021 11:54:00</t>
  </si>
  <si>
    <t>21.07.2021 15:57:51</t>
  </si>
  <si>
    <t>DM-2/TR-09 35-22-M00054_955265277_955265277</t>
  </si>
  <si>
    <t>21.07.2021 12:50:46</t>
  </si>
  <si>
    <t>21.07.2021 15:11:48</t>
  </si>
  <si>
    <t>GÜLBAHÇE TR-13 (KARAPINAR) 35-19-L00143_DIREK TIPI TRAFO HUCRESI H01_2034313</t>
  </si>
  <si>
    <t>21.07.2021 15:20:44</t>
  </si>
  <si>
    <t>21.07.2021 17:40:00</t>
  </si>
  <si>
    <t>HACIALİLER TR-337 TARIMSAL SULAMA 45-73-M00648_45-73-M00648_2353391</t>
  </si>
  <si>
    <t>21.07.2021 08:17:06</t>
  </si>
  <si>
    <t>21.07.2021 10:23:13</t>
  </si>
  <si>
    <t>YENİFOÇA TR-1 DM 35-23-M00001_A_56399269_56399269</t>
  </si>
  <si>
    <t>21.07.2021 22:28:57</t>
  </si>
  <si>
    <t>21.07.2021 23:58:19</t>
  </si>
  <si>
    <t>GÜZELKÖY KÖK 45-71-M00123_VEZİROĞLU M04_50218016</t>
  </si>
  <si>
    <t>21.07.2021 02:22:00</t>
  </si>
  <si>
    <t>21.07.2021 03:27:57</t>
  </si>
  <si>
    <t>21.07.2021 19:58:29</t>
  </si>
  <si>
    <t>21.07.2021 21:27:56</t>
  </si>
  <si>
    <t>GÜZELKÖY KÖK 45-71-M00123_HAŞİM AKCURA ENH M03_50218077</t>
  </si>
  <si>
    <t>21.07.2021 14:53:00</t>
  </si>
  <si>
    <t>21.07.2021 19:38:27</t>
  </si>
  <si>
    <t>21.07.2021 18:34:30</t>
  </si>
  <si>
    <t>21.07.2021 19:53:04</t>
  </si>
  <si>
    <t>21.07.2021 12:01:32</t>
  </si>
  <si>
    <t>21.07.2021 13:20:53</t>
  </si>
  <si>
    <t>GÖKTEPE TR-2 35-28-M00270_DIREK TIPI TRAFO HUCRESI H01_2097017</t>
  </si>
  <si>
    <t>21.07.2021 21:19:04</t>
  </si>
  <si>
    <t>21.07.2021 21:38:10</t>
  </si>
  <si>
    <t>ALSANCAK TM 35-01-A00005_TARİŞ K30_2308524</t>
  </si>
  <si>
    <t>21.07.2021 10:33:39</t>
  </si>
  <si>
    <t>21.07.2021 11:34:38</t>
  </si>
  <si>
    <t>ÇANDARLI DM-TR-20 35-30-M00020_HatBaşıAyırıcı_66251437 M06_66251437</t>
  </si>
  <si>
    <t>21.07.2021 16:05:03</t>
  </si>
  <si>
    <t>21.07.2021 18:58:37</t>
  </si>
  <si>
    <t>SAYGIN USLU SULAMA GRUBU 35-29-M00211_A_56361248_56361248</t>
  </si>
  <si>
    <t>21.07.2021 06:56:43</t>
  </si>
  <si>
    <t>21.07.2021 10:13:04</t>
  </si>
  <si>
    <t>K-4188 35-04-K04188_912408644_912408644</t>
  </si>
  <si>
    <t>21.07.2021 13:07:44</t>
  </si>
  <si>
    <t>21.07.2021 14:36:53</t>
  </si>
  <si>
    <t>YENİCEKÖY TR-2 35-15-L00428_B_56381627_56381627</t>
  </si>
  <si>
    <t>21.07.2021 00:22:38</t>
  </si>
  <si>
    <t>21.07.2021 01:53:03</t>
  </si>
  <si>
    <t>İZZETTİN KÖK 45-83-M00132_ŞİRVAN M03_2107097</t>
  </si>
  <si>
    <t>21.07.2021 08:17:32</t>
  </si>
  <si>
    <t>21.07.2021 10:01:33</t>
  </si>
  <si>
    <t>TR-2/92 45-83-L00092_48125215_56396641_56396641</t>
  </si>
  <si>
    <t>21.07.2021 20:40:49</t>
  </si>
  <si>
    <t>21.07.2021 22:47:30</t>
  </si>
  <si>
    <t>21.07.2021 16:27:39</t>
  </si>
  <si>
    <t>21.07.2021 17:10:54</t>
  </si>
  <si>
    <t>L-247 35-18-L00247_H a10b_5956460</t>
  </si>
  <si>
    <t>21.07.2021 16:15:29</t>
  </si>
  <si>
    <t>21.07.2021 23:09:06</t>
  </si>
  <si>
    <t>M-30 35-02-M00030_M-29 M06_2117928</t>
  </si>
  <si>
    <t>21.07.2021 09:39:15</t>
  </si>
  <si>
    <t>21.07.2021 12:07:50</t>
  </si>
  <si>
    <t>SARUHANLI DM 45-80-M00001_SARUHANLI ŞEHİR-2 M04_2324041</t>
  </si>
  <si>
    <t>21.07.2021 10:50:00</t>
  </si>
  <si>
    <t>21.07.2021 11:33:33</t>
  </si>
  <si>
    <t>TR-104 45-78-L00104_J J02_65775201</t>
  </si>
  <si>
    <t>21.07.2021 16:15:43</t>
  </si>
  <si>
    <t>21.07.2021 16:53:33</t>
  </si>
  <si>
    <t>ZEYTİNELİ TR-1 35-19-M00208_DIREK TIPI TRAFO HUCRESI H01_2057017</t>
  </si>
  <si>
    <t>21.07.2021 09:12:07</t>
  </si>
  <si>
    <t>21.07.2021 11:20:08</t>
  </si>
  <si>
    <t>21.07.2021 13:19:00</t>
  </si>
  <si>
    <t>21.07.2021 14:01:00</t>
  </si>
  <si>
    <t>KAZANLI TR-1 35-15-L00964_A_56368291_56368291</t>
  </si>
  <si>
    <t>21.07.2021 21:34:07</t>
  </si>
  <si>
    <t>21.07.2021 23:00:27</t>
  </si>
  <si>
    <t>21.07.2021 18:00:28</t>
  </si>
  <si>
    <t>KARABURUN TR-5 35-21-L00021_B_56357251_56357251</t>
  </si>
  <si>
    <t>21.07.2021 13:38:17</t>
  </si>
  <si>
    <t>21.07.2021 17:27:40</t>
  </si>
  <si>
    <t>K-4525 35-03-K04525_910071105_910071105</t>
  </si>
  <si>
    <t>21.07.2021 14:39:02</t>
  </si>
  <si>
    <t>21.07.2021 17:55:11</t>
  </si>
  <si>
    <t>MORDOĞAN TR-41 35-21-L00164_953368993_953368993</t>
  </si>
  <si>
    <t>21.07.2021 07:21:48</t>
  </si>
  <si>
    <t>21.07.2021 09:00:50</t>
  </si>
  <si>
    <t>KARABURUN TR-15 35-21-L00013_A_56357705_56357705</t>
  </si>
  <si>
    <t>21.07.2021 10:29:37</t>
  </si>
  <si>
    <t>21.07.2021 11:05:18</t>
  </si>
  <si>
    <t>GÖKEYÜP ALANBAŞI TR-1 45-78-M00801_49203391_56406053_56406053</t>
  </si>
  <si>
    <t>21.07.2021 20:15:26</t>
  </si>
  <si>
    <t>21.07.2021 22:21:52</t>
  </si>
  <si>
    <t>21.07.2021 00:33:55</t>
  </si>
  <si>
    <t>21.07.2021 01:09:43</t>
  </si>
  <si>
    <t>L-201 METAŞ 35-18-L00201_C C31/1_5791304</t>
  </si>
  <si>
    <t>21.07.2021 20:35:45</t>
  </si>
  <si>
    <t>22.07.2021 00:02:24</t>
  </si>
  <si>
    <t>ÇAPAK TR-1 35-26-M00425_956633452_956633452</t>
  </si>
  <si>
    <t>21.07.2021 18:36:29</t>
  </si>
  <si>
    <t>21.07.2021 20:34:43</t>
  </si>
  <si>
    <t>SANCAKLI BOZKÖY TR-5 45-71-M00088_İĞDECİK M01_50197975</t>
  </si>
  <si>
    <t>21.07.2021 08:09:38</t>
  </si>
  <si>
    <t>YENİKÖY YÖRÜKLER MAH. TR-5 35-15-L00505_B_56358220_56358220</t>
  </si>
  <si>
    <t>21.07.2021 22:42:34</t>
  </si>
  <si>
    <t>22.07.2021 01:05:25</t>
  </si>
  <si>
    <t>GÖRDES TR-28 45-75-M00028_B_56390522_56390522</t>
  </si>
  <si>
    <t>21.07.2021 12:14:00</t>
  </si>
  <si>
    <t>21.07.2021 13:38:45</t>
  </si>
  <si>
    <t>TR-2/119-1 45-83-M00717_45-83-M00717_61198610</t>
  </si>
  <si>
    <t>21.07.2021 16:38:24</t>
  </si>
  <si>
    <t>21.07.2021 20:42:24</t>
  </si>
  <si>
    <t>21.07.2021 11:14:44</t>
  </si>
  <si>
    <t>21.07.2021 12:42:00</t>
  </si>
  <si>
    <t>ALAŞEHİR TR-16/A 45-73-M00092_945673609_945673609</t>
  </si>
  <si>
    <t>21.07.2021 16:55:30</t>
  </si>
  <si>
    <t>21.07.2021 19:03:51</t>
  </si>
  <si>
    <t>21.07.2021 15:25:13</t>
  </si>
  <si>
    <t>21.07.2021 23:30:16</t>
  </si>
  <si>
    <t>KARABAĞLAR TM 35-01-A00012_GÖZTEPE-2 M14_2310489</t>
  </si>
  <si>
    <t>21.07.2021 01:10:48</t>
  </si>
  <si>
    <t>21.07.2021 02:10:00</t>
  </si>
  <si>
    <t>21.07.2021 06:21:41</t>
  </si>
  <si>
    <t>21.07.2021 06:50:43</t>
  </si>
  <si>
    <t>PAYAMLI M-19 35-25-M00172_35-25-M00172_72064941</t>
  </si>
  <si>
    <t>21.07.2021 21:41:37</t>
  </si>
  <si>
    <t>22.07.2021 00:55:31</t>
  </si>
  <si>
    <t>21.07.2021 19:41:20</t>
  </si>
  <si>
    <t>21.07.2021 21:30:00</t>
  </si>
  <si>
    <t>21.07.2021 18:01:11</t>
  </si>
  <si>
    <t>21.07.2021 18:05:52</t>
  </si>
  <si>
    <t>K-1506 35-03-K01506_910418629_910418629</t>
  </si>
  <si>
    <t>21.07.2021 09:23:41</t>
  </si>
  <si>
    <t>21.07.2021 10:27:06</t>
  </si>
  <si>
    <t>21.07.2021 08:33:28</t>
  </si>
  <si>
    <t>21.07.2021 09:10:50</t>
  </si>
  <si>
    <t>TR-32 35-30-L00032_35-30-L00032_2348391</t>
  </si>
  <si>
    <t>21.07.2021 20:04:35</t>
  </si>
  <si>
    <t>21.07.2021 23:36:23</t>
  </si>
  <si>
    <t>M-2373 35-02-M02373_C_56365965_56365965</t>
  </si>
  <si>
    <t>21.07.2021 19:34:00</t>
  </si>
  <si>
    <t>21.07.2021 20:29:05</t>
  </si>
  <si>
    <t>21.07.2021 07:53:08</t>
  </si>
  <si>
    <t>21.07.2021 07:53:38</t>
  </si>
  <si>
    <t>K-1919 35-10-K01919_A A1_5784040</t>
  </si>
  <si>
    <t>21.07.2021 05:31:51</t>
  </si>
  <si>
    <t>21.07.2021 20:04:58</t>
  </si>
  <si>
    <t>21.07.2021 23:11:28</t>
  </si>
  <si>
    <t>22.07.2021 02:02:56</t>
  </si>
  <si>
    <t>21.07.2021 10:33:34</t>
  </si>
  <si>
    <t>21.07.2021 11:15:59</t>
  </si>
  <si>
    <t>KEMALİYE DM (TR-1) 45-73-M00150_İSMETİYE M02_66715922</t>
  </si>
  <si>
    <t>22.07.2021 21:13:24</t>
  </si>
  <si>
    <t>22.07.2021 21:37:05</t>
  </si>
  <si>
    <t>GÜMÜLDÜR M-7 35-25-M00007_955278662_955278662</t>
  </si>
  <si>
    <t>22.07.2021 09:40:53</t>
  </si>
  <si>
    <t>22.07.2021 10:19:34</t>
  </si>
  <si>
    <t>EMİRALEM TR-1 35-28-M00227_C_56357710_56357710</t>
  </si>
  <si>
    <t>22.07.2021 19:47:40</t>
  </si>
  <si>
    <t>22.07.2021 20:58:42</t>
  </si>
  <si>
    <t>TEPEKÖY TR-1 45-74-M00223_DIREK TIPI TRAFO HUCRESI H01_2053912</t>
  </si>
  <si>
    <t>22.07.2021 08:44:00</t>
  </si>
  <si>
    <t>22.07.2021 11:32:38</t>
  </si>
  <si>
    <t>22.07.2021 12:42:00</t>
  </si>
  <si>
    <t>22.07.2021 13:54:00</t>
  </si>
  <si>
    <t>22.07.2021 21:21:03</t>
  </si>
  <si>
    <t>23.07.2021 03:34:31</t>
  </si>
  <si>
    <t>DEVELİ TR-2 35-22-M00284_955265498_955265498</t>
  </si>
  <si>
    <t>22.07.2021 15:27:00</t>
  </si>
  <si>
    <t>22.07.2021 18:56:19</t>
  </si>
  <si>
    <t>ÜRKMEZ M-22 35-25-M00156_956660969_956660969</t>
  </si>
  <si>
    <t>22.07.2021 16:09:19</t>
  </si>
  <si>
    <t>22.07.2021 17:08:20</t>
  </si>
  <si>
    <t>K-3373 35-10-K03373_35-10-K03373_47797835</t>
  </si>
  <si>
    <t>22.07.2021 13:44:26</t>
  </si>
  <si>
    <t>22.07.2021 15:26:07</t>
  </si>
  <si>
    <t>AKÖREN TR-19 KÖK 45-78-M00974_HatBaşıAyırıcı_53139835 M04_53139835</t>
  </si>
  <si>
    <t>22.07.2021 18:25:34</t>
  </si>
  <si>
    <t>22.07.2021 21:39:47</t>
  </si>
  <si>
    <t>YOLÜSTÜ İM 35-15-A00002_KÜÇÜKAVULCUK L05_2074342</t>
  </si>
  <si>
    <t>22.07.2021 06:03:49</t>
  </si>
  <si>
    <t>22.07.2021 06:12:18</t>
  </si>
  <si>
    <t>KULA İM 45-77-A00001_TR-2 L06_2052206</t>
  </si>
  <si>
    <t>22.07.2021 17:15:44</t>
  </si>
  <si>
    <t>22.07.2021 17:32:00</t>
  </si>
  <si>
    <t>TR-33 35-15-M00033_48859339_56383895_56383895</t>
  </si>
  <si>
    <t>22.07.2021 17:37:01</t>
  </si>
  <si>
    <t>22.07.2021 18:16:13</t>
  </si>
  <si>
    <t>22.07.2021 10:52:00</t>
  </si>
  <si>
    <t>22.07.2021 15:47:52</t>
  </si>
  <si>
    <t>KARGIN KÖK 45-71-M00095_KARGIN GİRİŞ M08_2076279</t>
  </si>
  <si>
    <t>22.07.2021 23:39:20</t>
  </si>
  <si>
    <t>22.07.2021 23:47:00</t>
  </si>
  <si>
    <t>MÜTEVELLİ TR-2 45-80-M00101_A_56389044_56389044</t>
  </si>
  <si>
    <t>22.07.2021 11:47:00</t>
  </si>
  <si>
    <t>22.07.2021 14:16:27</t>
  </si>
  <si>
    <t>GÖRDES TR-10 45-75-M00010_B_56391175_56391175</t>
  </si>
  <si>
    <t>22.07.2021 16:51:30</t>
  </si>
  <si>
    <t>22.07.2021 22:32:09</t>
  </si>
  <si>
    <t>K-870 35-02-K00870_35-02-K00870_2349756</t>
  </si>
  <si>
    <t>22.07.2021 07:42:47</t>
  </si>
  <si>
    <t>22.07.2021 08:46:09</t>
  </si>
  <si>
    <t>AKKOCALI TR-1 45-72-L00206_45-72-L00206_79437018</t>
  </si>
  <si>
    <t>22.07.2021 21:13:43</t>
  </si>
  <si>
    <t>22.07.2021 23:54:42</t>
  </si>
  <si>
    <t>CUMHURİYET KÖK 35-29-L00057_HatBaşıAyırıcı_53133501 L06_53133501</t>
  </si>
  <si>
    <t>22.07.2021 18:01:08</t>
  </si>
  <si>
    <t>MEHMET TURAN VE ARK. T-SULAMA GRB. 35-13-L00111_DIREK TIPI TRAFO HUCRESI H01_2042148</t>
  </si>
  <si>
    <t>22.07.2021 13:38:47</t>
  </si>
  <si>
    <t>22.07.2021 16:02:12</t>
  </si>
  <si>
    <t>ÇOBANLAR AYVACIK TR-4 35-15-L00360_A_56367919_56367919</t>
  </si>
  <si>
    <t>22.07.2021 09:32:29</t>
  </si>
  <si>
    <t>22.07.2021 15:01:02</t>
  </si>
  <si>
    <t>AKKOYUNLU TR-4 35-29-L00128_A_56359903_56359903</t>
  </si>
  <si>
    <t>22.07.2021 20:41:41</t>
  </si>
  <si>
    <t>22.07.2021 21:46:17</t>
  </si>
  <si>
    <t>İĞDECİK TR-5 45-71-M00079_A_56403747_56403747</t>
  </si>
  <si>
    <t>22.07.2021 16:18:09</t>
  </si>
  <si>
    <t>22.07.2021 22:26:45</t>
  </si>
  <si>
    <t>TIRAZLAR TR-3 45-79-M00078_C_56395586_56395586</t>
  </si>
  <si>
    <t>22.07.2021 19:35:05</t>
  </si>
  <si>
    <t>22.07.2021 22:22:22</t>
  </si>
  <si>
    <t>22.07.2021 16:10:00</t>
  </si>
  <si>
    <t>22.07.2021 18:33:33</t>
  </si>
  <si>
    <t>TUNAY ÇAYIR TARIMSAL SULAMA TR 45-78-M01112_45-78-M01112_2377319</t>
  </si>
  <si>
    <t>22.07.2021 20:22:24</t>
  </si>
  <si>
    <t>22.07.2021 22:09:48</t>
  </si>
  <si>
    <t>TR-59 ALPKENT 35-26-M00059_35-26-M00059_65925932</t>
  </si>
  <si>
    <t>22.07.2021 22:40:00</t>
  </si>
  <si>
    <t>22.07.2021 22:59:16</t>
  </si>
  <si>
    <t>MECİDİYE TR-4 45-72-L00577_956500790_956500790</t>
  </si>
  <si>
    <t>22.07.2021 13:50:47</t>
  </si>
  <si>
    <t>22.07.2021 20:02:28</t>
  </si>
  <si>
    <t>DURASILLI TR-6 45-78-M01117_953261980_953261980</t>
  </si>
  <si>
    <t>22.07.2021 12:28:26</t>
  </si>
  <si>
    <t>22.07.2021 14:19:58</t>
  </si>
  <si>
    <t>KÜÇÜKAVULCUK DM 35-15-L00727_KÜÇÜKAVLUCUK SULAMA KOOP. L06_72098515</t>
  </si>
  <si>
    <t>22.07.2021 06:40:25</t>
  </si>
  <si>
    <t>22.07.2021 07:15:32</t>
  </si>
  <si>
    <t>MORDOĞAN TR-35 35-21-L00147_953356641_953356641</t>
  </si>
  <si>
    <t>22.07.2021 18:33:00</t>
  </si>
  <si>
    <t>22.07.2021 19:50:28</t>
  </si>
  <si>
    <t>ALİBEYLİ TR-1 35-16-M00148_35-16-M00148_2353265</t>
  </si>
  <si>
    <t>22.07.2021 10:37:41</t>
  </si>
  <si>
    <t>22.07.2021 12:05:14</t>
  </si>
  <si>
    <t>KUŞÇUBURUN-4 35-26-M00530_6115151_56359924_56359924</t>
  </si>
  <si>
    <t>22.07.2021 10:02:16</t>
  </si>
  <si>
    <t>22.07.2021 10:37:13</t>
  </si>
  <si>
    <t>22.07.2021 07:41:56</t>
  </si>
  <si>
    <t>22.07.2021 10:08:04</t>
  </si>
  <si>
    <t>K-1875 35-09-K01875_912267633_912267633</t>
  </si>
  <si>
    <t>22.07.2021 16:50:31</t>
  </si>
  <si>
    <t>22.07.2021 17:48:58</t>
  </si>
  <si>
    <t>CELALETTİN AŞKIN TARIMSAL SULAMA TR-2 45-83-M00604_A_56407861_56407861</t>
  </si>
  <si>
    <t>22.07.2021 14:49:00</t>
  </si>
  <si>
    <t>22.07.2021 15:43:55</t>
  </si>
  <si>
    <t>MENEMEN TR-15 35-28-L00015_5766289_56383909_56383909</t>
  </si>
  <si>
    <t>22.07.2021 18:01:59</t>
  </si>
  <si>
    <t>22.07.2021 19:52:28</t>
  </si>
  <si>
    <t>BADEMLİ ÜÇCEVİZLER MEV. KEMENLER KÖPRÜSÜ YANI TR-24 35-15-L01037_B_56361275_56361275</t>
  </si>
  <si>
    <t>22.07.2021 07:34:07</t>
  </si>
  <si>
    <t>22.07.2021 09:55:14</t>
  </si>
  <si>
    <t>HALİTPAŞA DM 45-80-M00060_HALİTPAŞA TARIMSAL SULAMA-1 M06_72188715</t>
  </si>
  <si>
    <t>22.07.2021 16:40:04</t>
  </si>
  <si>
    <t>22.07.2021 18:35:31</t>
  </si>
  <si>
    <t>YAKACIK TR-2 35-20-L00233_DIREK TIPI TRAFO HUCRESI H01_2048375</t>
  </si>
  <si>
    <t>22.07.2021 16:24:00</t>
  </si>
  <si>
    <t>22.07.2021 17:56:48</t>
  </si>
  <si>
    <t>ÖDEMİŞ İM 35-15-A00001_ESKİ OVAKENT L15_2062381</t>
  </si>
  <si>
    <t>22.07.2021 16:43:06</t>
  </si>
  <si>
    <t>22.07.2021 16:50:00</t>
  </si>
  <si>
    <t>YUSUFLU TR-3 35-20-L00237_9371277_65507042_65507042</t>
  </si>
  <si>
    <t>22.07.2021 20:00:55</t>
  </si>
  <si>
    <t>22.07.2021 20:23:02</t>
  </si>
  <si>
    <t>L-310 35-18-L00310_950438044_950438044</t>
  </si>
  <si>
    <t>22.07.2021 08:58:24</t>
  </si>
  <si>
    <t>22.07.2021 10:55:37</t>
  </si>
  <si>
    <t>22.07.2021 17:27:23</t>
  </si>
  <si>
    <t>22.07.2021 18:53:45</t>
  </si>
  <si>
    <t>22.07.2021 15:50:21</t>
  </si>
  <si>
    <t>22.07.2021 15:58:21</t>
  </si>
  <si>
    <t>TR-2/29 45-83-L00029_TR-2/26 ABACILAR L04_61210105</t>
  </si>
  <si>
    <t>22.07.2021 14:00:40</t>
  </si>
  <si>
    <t>22.07.2021 14:30:40</t>
  </si>
  <si>
    <t>TR-155 45-78-L00155_953263464_953263464</t>
  </si>
  <si>
    <t>22.07.2021 10:28:01</t>
  </si>
  <si>
    <t>22.07.2021 15:02:46</t>
  </si>
  <si>
    <t>SEYİTOBA TR-1 45-80-L00177_A_56384550_56384550</t>
  </si>
  <si>
    <t>22.07.2021 07:59:00</t>
  </si>
  <si>
    <t>22.07.2021 10:11:15</t>
  </si>
  <si>
    <t>KARADOĞAN TR-6 35-15-L00465_35-15-L00465_2365664</t>
  </si>
  <si>
    <t>22.07.2021 19:59:52</t>
  </si>
  <si>
    <t>22.07.2021 21:30:36</t>
  </si>
  <si>
    <t>BODAMAS TR-5 45-75-M00303_A_56398551_56398551</t>
  </si>
  <si>
    <t>22.07.2021 09:10:35</t>
  </si>
  <si>
    <t>22.07.2021 10:06:00</t>
  </si>
  <si>
    <t>KIZILTAŞ TR-1 45-81-M00091_A_56388546_56388546</t>
  </si>
  <si>
    <t>22.07.2021 12:29:43</t>
  </si>
  <si>
    <t>22.07.2021 13:51:18</t>
  </si>
  <si>
    <t>TR-1-5/10 35-20-L00054_9324278_56359685_56359685</t>
  </si>
  <si>
    <t>22.07.2021 06:48:26</t>
  </si>
  <si>
    <t>22.07.2021 07:56:14</t>
  </si>
  <si>
    <t>BELİĞ ŞİŞİKOĞLU SULAMA GRUBU 35-29-M00182_950347749_950347749</t>
  </si>
  <si>
    <t>22.07.2021 09:49:06</t>
  </si>
  <si>
    <t>22.07.2021 11:20:27</t>
  </si>
  <si>
    <t>ŞEYHDAVUTLAR TR-1 45-79-M00123_A_56381981_56381981</t>
  </si>
  <si>
    <t>22.07.2021 19:19:26</t>
  </si>
  <si>
    <t>22.07.2021 21:27:50</t>
  </si>
  <si>
    <t>HAMZABEYLİ TR-3 45-71-M01773_C_56389193_56389193</t>
  </si>
  <si>
    <t>22.07.2021 10:56:34</t>
  </si>
  <si>
    <t>22.07.2021 14:38:34</t>
  </si>
  <si>
    <t>TR-63 35-19-L00063_956670639_956670639</t>
  </si>
  <si>
    <t>22.07.2021 12:13:25</t>
  </si>
  <si>
    <t>22.07.2021 15:55:27</t>
  </si>
  <si>
    <t>K-1186 35-03-K01186_A_56372878_56372878</t>
  </si>
  <si>
    <t>22.07.2021 18:11:33</t>
  </si>
  <si>
    <t>22.07.2021 19:17:56</t>
  </si>
  <si>
    <t>K-4152 35-01-K04152_910845482_910845482</t>
  </si>
  <si>
    <t>22.07.2021 21:26:14</t>
  </si>
  <si>
    <t>22.07.2021 22:51:05</t>
  </si>
  <si>
    <t>22.07.2021 17:30:19</t>
  </si>
  <si>
    <t>22.07.2021 17:48:36</t>
  </si>
  <si>
    <t>MORDOĞAN TR-5 35-21-L00146_953365826_953365826</t>
  </si>
  <si>
    <t>22.07.2021 11:58:07</t>
  </si>
  <si>
    <t>22.07.2021 12:53:28</t>
  </si>
  <si>
    <t>22.07.2021 15:29:54</t>
  </si>
  <si>
    <t>22.07.2021 17:05:36</t>
  </si>
  <si>
    <t>22.07.2021 17:09:37</t>
  </si>
  <si>
    <t>23.07.2021 02:36:30</t>
  </si>
  <si>
    <t>SARIÇALI TR-1 45-72-L00776_45-72-L00776_2361237</t>
  </si>
  <si>
    <t>22.07.2021 18:29:47</t>
  </si>
  <si>
    <t>22.07.2021 20:32:21</t>
  </si>
  <si>
    <t>YENİKÖY TR-1 45-75-M00272_B_56389865_56389865</t>
  </si>
  <si>
    <t>22.07.2021 19:57:24</t>
  </si>
  <si>
    <t>23.07.2021 01:48:11</t>
  </si>
  <si>
    <t>DM-5/17 35-26-M00838_956629142_956629142</t>
  </si>
  <si>
    <t>22.07.2021 09:02:46</t>
  </si>
  <si>
    <t>22.07.2021 09:52:09</t>
  </si>
  <si>
    <t>TOSUNLAR MERKEZ TR-1 35-32-L00038_C_65513488_65513488</t>
  </si>
  <si>
    <t>22.07.2021 19:20:14</t>
  </si>
  <si>
    <t>22.07.2021 20:45:15</t>
  </si>
  <si>
    <t>SELİMŞAHLAR TR-7 45-71-M01294_A_56352392_56352392</t>
  </si>
  <si>
    <t>22.07.2021 14:04:00</t>
  </si>
  <si>
    <t>22.07.2021 17:41:16</t>
  </si>
  <si>
    <t>ÇİLEME TR-4 35-22-M00163_35-22-M00163_2377300</t>
  </si>
  <si>
    <t>22.07.2021 13:13:39</t>
  </si>
  <si>
    <t>ÖREN TR-2 35-31-L00315_47811141_56352605_56352605</t>
  </si>
  <si>
    <t>22.07.2021 20:45:53</t>
  </si>
  <si>
    <t>22.07.2021 22:07:37</t>
  </si>
  <si>
    <t>K-3081 35-03-K03081_A_56363983_56363983</t>
  </si>
  <si>
    <t>22.07.2021 07:09:38</t>
  </si>
  <si>
    <t>22.07.2021 09:21:16</t>
  </si>
  <si>
    <t>KILCANLAR TR-1 45-75-M00248_C_56393727_56393727</t>
  </si>
  <si>
    <t>22.07.2021 16:21:37</t>
  </si>
  <si>
    <t>22.07.2021 18:40:49</t>
  </si>
  <si>
    <t>SIĞIRTMAÇLI TR-6 45-79-M00101_45-79-M00101_2367067</t>
  </si>
  <si>
    <t>22.07.2021 09:47:37</t>
  </si>
  <si>
    <t>22.07.2021 11:22:24</t>
  </si>
  <si>
    <t>L-262 ÇİÇEKÇİ PARKI 35-18-L00262_950450572_950450572</t>
  </si>
  <si>
    <t>22.07.2021 09:52:24</t>
  </si>
  <si>
    <t>22.07.2021 11:38:27</t>
  </si>
  <si>
    <t>KAYALIOĞLU TR-8 45-72-L00073_D_56390287_56390287</t>
  </si>
  <si>
    <t>22.07.2021 19:29:17</t>
  </si>
  <si>
    <t>22.07.2021 21:15:27</t>
  </si>
  <si>
    <t>GÜLKENT TR-3 35-30-M00226_DIREK TIPI TRAFO HUCRESI H01_2044186</t>
  </si>
  <si>
    <t>22.07.2021 11:31:19</t>
  </si>
  <si>
    <t>22.07.2021 12:26:30</t>
  </si>
  <si>
    <t>K-612 35-02-K00612_35-02-K00612_2357082</t>
  </si>
  <si>
    <t>22.07.2021 15:02:20</t>
  </si>
  <si>
    <t>22.07.2021 16:20:43</t>
  </si>
  <si>
    <t>22.07.2021 02:27:37</t>
  </si>
  <si>
    <t>22.07.2021 02:52:53</t>
  </si>
  <si>
    <t>22.07.2021 08:39:00</t>
  </si>
  <si>
    <t>22.07.2021 11:19:20</t>
  </si>
  <si>
    <t>HAMZABEYLİ TR-3 45-71-M01773_953189293_953189293</t>
  </si>
  <si>
    <t>22.07.2021 19:39:15</t>
  </si>
  <si>
    <t>22.07.2021 23:56:15</t>
  </si>
  <si>
    <t>YENİ YAŞAMKENT 35-27-L00081_DIREK TIPI TRAFO HUCRESI H01_2049788</t>
  </si>
  <si>
    <t>22.07.2021 20:31:17</t>
  </si>
  <si>
    <t>22.07.2021 22:42:05</t>
  </si>
  <si>
    <t>ÇAPAKLI TR-3 45-78-M00447_953279098_953279098</t>
  </si>
  <si>
    <t>22.07.2021 14:33:19</t>
  </si>
  <si>
    <t>22.07.2021 18:04:08</t>
  </si>
  <si>
    <t>M-1280 35-02-M01280_H_56366741_56366741</t>
  </si>
  <si>
    <t>22.07.2021 13:25:37</t>
  </si>
  <si>
    <t>22.07.2021 14:54:22</t>
  </si>
  <si>
    <t>DİNDARLI TR-2 YEŞİLOVA 45-79-M00427_B_56385421_56385421</t>
  </si>
  <si>
    <t>22.07.2021 18:25:24</t>
  </si>
  <si>
    <t>22.07.2021 19:43:45</t>
  </si>
  <si>
    <t>22.07.2021 05:24:50</t>
  </si>
  <si>
    <t>22.07.2021 08:11:02</t>
  </si>
  <si>
    <t>22.07.2021 16:09:15</t>
  </si>
  <si>
    <t>22.07.2021 18:29:59</t>
  </si>
  <si>
    <t>M-2196 KARAAĞAÇ TR-3 35-03-M02196_915148058_915148058</t>
  </si>
  <si>
    <t>22.07.2021 16:56:23</t>
  </si>
  <si>
    <t>22.07.2021 20:50:59</t>
  </si>
  <si>
    <t>ÇUKURALTI M-12 35-25-M00058_A_56404236_56404236</t>
  </si>
  <si>
    <t>22.07.2021 22:04:23</t>
  </si>
  <si>
    <t>22.07.2021 22:36:23</t>
  </si>
  <si>
    <t>DOĞANCI TR-1 35-31-L00334_47797476_56352251_56352251</t>
  </si>
  <si>
    <t>22.07.2021 12:08:36</t>
  </si>
  <si>
    <t>22.07.2021 15:54:35</t>
  </si>
  <si>
    <t>22.07.2021 20:10:00</t>
  </si>
  <si>
    <t>22.07.2021 21:15:09</t>
  </si>
  <si>
    <t>YENİCEKÖY TR-2 45-72-L00183_956483817_956483817</t>
  </si>
  <si>
    <t>22.07.2021 16:02:46</t>
  </si>
  <si>
    <t>22.07.2021 17:58:16</t>
  </si>
  <si>
    <t>K-2869 35-02-K02869_11019678 a1_5843800</t>
  </si>
  <si>
    <t>22.07.2021 08:16:14</t>
  </si>
  <si>
    <t>22.07.2021 09:41:12</t>
  </si>
  <si>
    <t>M-41 35-02-M00041_TRAFO M01_2086556</t>
  </si>
  <si>
    <t>22.07.2021 09:33:08</t>
  </si>
  <si>
    <t>22.07.2021 12:57:00</t>
  </si>
  <si>
    <t>22.07.2021 14:58:54</t>
  </si>
  <si>
    <t>22.07.2021 16:57:23</t>
  </si>
  <si>
    <t>HALİLLER TR-3 ESKİ EGELİLER 35-31-L00180_B_72247946_72247946</t>
  </si>
  <si>
    <t>22.07.2021 07:21:56</t>
  </si>
  <si>
    <t>22.07.2021 09:29:27</t>
  </si>
  <si>
    <t>GÜLKENT TR-4 35-30-M00227_955311306_955311306</t>
  </si>
  <si>
    <t>22.07.2021 13:01:32</t>
  </si>
  <si>
    <t>22.07.2021 15:59:18</t>
  </si>
  <si>
    <t>22.07.2021 16:44:28</t>
  </si>
  <si>
    <t>22.07.2021 17:36:05</t>
  </si>
  <si>
    <t>KOZLUÖREN TR-1 45-82-M00309_45-82-M00309_2360164</t>
  </si>
  <si>
    <t>22.07.2021 11:29:49</t>
  </si>
  <si>
    <t>22.07.2021 13:10:26</t>
  </si>
  <si>
    <t>TR-35 35-16-L00035_953318545_953318545</t>
  </si>
  <si>
    <t>22.07.2021 12:48:42</t>
  </si>
  <si>
    <t>22.07.2021 14:48:52</t>
  </si>
  <si>
    <t>PAYAMLI M-9 35-25-M00165_C_56385872_56385872</t>
  </si>
  <si>
    <t>22.07.2021 17:35:14</t>
  </si>
  <si>
    <t>22.07.2021 18:23:43</t>
  </si>
  <si>
    <t>22.07.2021 18:55:08</t>
  </si>
  <si>
    <t>22.07.2021 20:47:43</t>
  </si>
  <si>
    <t>ÜRKMEZ M-5 35-25-M00142_11220454_60983582_60983582</t>
  </si>
  <si>
    <t>22.07.2021 10:09:51</t>
  </si>
  <si>
    <t>22.07.2021 11:04:23</t>
  </si>
  <si>
    <t>TR-33 35-15-M00033_48859347_56383896_56383896</t>
  </si>
  <si>
    <t>22.07.2021 18:47:28</t>
  </si>
  <si>
    <t>22.07.2021 19:34:45</t>
  </si>
  <si>
    <t>22.07.2021 15:59:19</t>
  </si>
  <si>
    <t>22.07.2021 17:00:14</t>
  </si>
  <si>
    <t>AHMETBEYLİ TR-2 35-22-M00240_955255454_955255454</t>
  </si>
  <si>
    <t>22.07.2021 02:40:32</t>
  </si>
  <si>
    <t>22.07.2021 04:18:22</t>
  </si>
  <si>
    <t>22.07.2021 10:38:08</t>
  </si>
  <si>
    <t>22.07.2021 11:58:14</t>
  </si>
  <si>
    <t>KAYAKÖY DM 35-15-L00866_İLKKURŞUN L05_72307055</t>
  </si>
  <si>
    <t>22.07.2021 12:29:19</t>
  </si>
  <si>
    <t>22.07.2021 13:35:33</t>
  </si>
  <si>
    <t>ÇAKIRCA ALİ TR-1 45-73-M00557__72372842_72372842</t>
  </si>
  <si>
    <t>22.07.2021 20:53:58</t>
  </si>
  <si>
    <t>22.07.2021 22:46:06</t>
  </si>
  <si>
    <t>22.07.2021 09:55:18</t>
  </si>
  <si>
    <t>22.07.2021 11:03:46</t>
  </si>
  <si>
    <t>CENNET MAHALLESİ TR-2 35-16-M00135_47492200_56396444_56396444</t>
  </si>
  <si>
    <t>22.07.2021 23:23:49</t>
  </si>
  <si>
    <t>23.07.2021 00:28:00</t>
  </si>
  <si>
    <t>22.07.2021 09:41:49</t>
  </si>
  <si>
    <t>22.07.2021 09:41:59</t>
  </si>
  <si>
    <t>L-30 TAŞDİBİ 35-14-L00030_35-14-L00030_2374326</t>
  </si>
  <si>
    <t>22.07.2021 15:15:00</t>
  </si>
  <si>
    <t>22.07.2021 16:19:34</t>
  </si>
  <si>
    <t>PAYAMLI M-5 35-25-M00161_B_56376694_56376694</t>
  </si>
  <si>
    <t>22.07.2021 16:33:19</t>
  </si>
  <si>
    <t>22.07.2021 17:23:32</t>
  </si>
  <si>
    <t>BEĞEL DEĞİRMENBOĞAZI TR-1 45-75-M00283_C_56404712_56404712</t>
  </si>
  <si>
    <t>22.07.2021 16:06:59</t>
  </si>
  <si>
    <t>22.07.2021 17:54:43</t>
  </si>
  <si>
    <t>TR-2/92-1 45-83-L00132_48122546_56388335_56388335</t>
  </si>
  <si>
    <t>22.07.2021 15:12:59</t>
  </si>
  <si>
    <t>22.07.2021 15:58:16</t>
  </si>
  <si>
    <t>CUMHURİYET KÖK 35-29-L00057_KIRTEPE SULAMA L01_2310122</t>
  </si>
  <si>
    <t>22.07.2021 14:37:00</t>
  </si>
  <si>
    <t>22.07.2021 15:23:39</t>
  </si>
  <si>
    <t>TR-52 35-19-L00052_95000049235_95000049235</t>
  </si>
  <si>
    <t>22.07.2021 21:34:14</t>
  </si>
  <si>
    <t>22.07.2021 22:48:05</t>
  </si>
  <si>
    <t>K-777 35-02-K00777_C_56365166_56365166</t>
  </si>
  <si>
    <t>22.07.2021 19:56:45</t>
  </si>
  <si>
    <t>22.07.2021 20:48:01</t>
  </si>
  <si>
    <t>M-50 DOĞANKENT SİTESİ 35-14-M00050_956645139_956645139</t>
  </si>
  <si>
    <t>22.07.2021 17:01:09</t>
  </si>
  <si>
    <t>22.07.2021 19:50:59</t>
  </si>
  <si>
    <t>YENİKÖY TR-2 35-23-M00086_950427603_950427603</t>
  </si>
  <si>
    <t>22.07.2021 12:27:17</t>
  </si>
  <si>
    <t>22.07.2021 13:37:39</t>
  </si>
  <si>
    <t>K-3182 35-02-K03182_99471543_99471543</t>
  </si>
  <si>
    <t>22.07.2021 21:54:51</t>
  </si>
  <si>
    <t>23.07.2021 00:30:26</t>
  </si>
  <si>
    <t>CENKYERİ TR-5 45-82-M00253_B_56405309_56405309</t>
  </si>
  <si>
    <t>22.07.2021 13:53:20</t>
  </si>
  <si>
    <t>22.07.2021 15:40:16</t>
  </si>
  <si>
    <t>İĞDELİ DAMLAR SOKAK TR-4 35-31-L00344_47904982_56385835_56385835</t>
  </si>
  <si>
    <t>22.07.2021 18:25:51</t>
  </si>
  <si>
    <t>22.07.2021 20:42:46</t>
  </si>
  <si>
    <t>MEHMET BABACAN SLM TR 35-26-M00177_10210977_65498581_65498581</t>
  </si>
  <si>
    <t>22.07.2021 06:45:00</t>
  </si>
  <si>
    <t>22.07.2021 09:57:42</t>
  </si>
  <si>
    <t>TR-5 35-32-L00005_B_56377689_56377689</t>
  </si>
  <si>
    <t>22.07.2021 19:26:00</t>
  </si>
  <si>
    <t>22.07.2021 20:10:23</t>
  </si>
  <si>
    <t>ÇUKURALTI M-37 35-25-M00078_11818052_56355375_56355375</t>
  </si>
  <si>
    <t>22.07.2021 11:44:28</t>
  </si>
  <si>
    <t>22.07.2021 13:57:16</t>
  </si>
  <si>
    <t>22.07.2021 12:41:29</t>
  </si>
  <si>
    <t>22.07.2021 12:41:59</t>
  </si>
  <si>
    <t>22.07.2021 10:56:35</t>
  </si>
  <si>
    <t>22.07.2021 11:41:40</t>
  </si>
  <si>
    <t>KARABURÇ ÇAMGEÇİDİ TR-14 35-31-L00272_956578271_956578271</t>
  </si>
  <si>
    <t>22.07.2021 18:57:17</t>
  </si>
  <si>
    <t>22.07.2021 20:11:18</t>
  </si>
  <si>
    <t>MUSALAR TR-1 35-29-L00322_35-29-L00322_2367814</t>
  </si>
  <si>
    <t>22.07.2021 07:47:46</t>
  </si>
  <si>
    <t>22.07.2021 09:28:03</t>
  </si>
  <si>
    <t>K-1770 35-04-K01770_99673522_99673522</t>
  </si>
  <si>
    <t>22.07.2021 21:24:12</t>
  </si>
  <si>
    <t>23.07.2021 01:24:57</t>
  </si>
  <si>
    <t>22.07.2021 09:45:36</t>
  </si>
  <si>
    <t>22.07.2021 15:00:16</t>
  </si>
  <si>
    <t>TR-1/80 45-72-M00080_TR-1/77 M01_2101279</t>
  </si>
  <si>
    <t>22.07.2021 10:26:49</t>
  </si>
  <si>
    <t>22.07.2021 10:44:29</t>
  </si>
  <si>
    <t>22.07.2021 10:24:00</t>
  </si>
  <si>
    <t>22.07.2021 10:54:00</t>
  </si>
  <si>
    <t>DOĞANCI TR-12 35-31-L00339_35-31-L00339_2365268</t>
  </si>
  <si>
    <t>22.07.2021 09:50:52</t>
  </si>
  <si>
    <t>22.07.2021 10:42:30</t>
  </si>
  <si>
    <t>BİRGİ TR-7 35-15-L00264_48762254_56372778_56372778</t>
  </si>
  <si>
    <t>22.07.2021 16:24:08</t>
  </si>
  <si>
    <t>22.07.2021 17:33:27</t>
  </si>
  <si>
    <t>Y. YAZAR SULAMA GRUBU TR 35-27-M00528_DIREK TIPI TRAFO HUCRESI H01_2052056</t>
  </si>
  <si>
    <t>22.07.2021 19:48:19</t>
  </si>
  <si>
    <t>22.07.2021 22:16:53</t>
  </si>
  <si>
    <t>K-2311 35-03-K02311_E_56357802_56357802</t>
  </si>
  <si>
    <t>22.07.2021 15:36:00</t>
  </si>
  <si>
    <t>22.07.2021 16:13:23</t>
  </si>
  <si>
    <t>22.07.2021 18:24:47</t>
  </si>
  <si>
    <t>22.07.2021 19:02:40</t>
  </si>
  <si>
    <t>22.07.2021 17:19:11</t>
  </si>
  <si>
    <t>22.07.2021 23:29:18</t>
  </si>
  <si>
    <t>KIZILCAAVLU KÖK 35-29-L00056_GÖKÇEN İM L08_72209641</t>
  </si>
  <si>
    <t>22.07.2021 13:34:05</t>
  </si>
  <si>
    <t>22.07.2021 14:48:29</t>
  </si>
  <si>
    <t>KOCAKORU TR-1 45-71-M01490_953246751_953246751</t>
  </si>
  <si>
    <t>22.07.2021 23:51:41</t>
  </si>
  <si>
    <t>23.07.2021 02:31:46</t>
  </si>
  <si>
    <t>SULTAN DM 35-25-M00121_M-36 ZİNDANCIK KÖK M12_72117324</t>
  </si>
  <si>
    <t>22.07.2021 06:09:42</t>
  </si>
  <si>
    <t>22.07.2021 08:38:58</t>
  </si>
  <si>
    <t>TR-70 TARIMSAL SULAMA 45-80-M01070_45-80-M01070_2375688</t>
  </si>
  <si>
    <t>22.07.2021 11:50:00</t>
  </si>
  <si>
    <t>22.07.2021 13:31:23</t>
  </si>
  <si>
    <t>GÖKÇEN MEZARLIK YANI TR 35-29-L00775__72554203_72554203</t>
  </si>
  <si>
    <t>22.07.2021 16:45:14</t>
  </si>
  <si>
    <t>22.07.2021 19:00:45</t>
  </si>
  <si>
    <t>SÜLEYMANLI TR-6 45-72-L00303_B_56393054_56393054</t>
  </si>
  <si>
    <t>22.07.2021 17:58:45</t>
  </si>
  <si>
    <t>22.07.2021 18:43:54</t>
  </si>
  <si>
    <t>22.07.2021 12:10:57</t>
  </si>
  <si>
    <t>22.07.2021 12:31:40</t>
  </si>
  <si>
    <t>OĞULDURUK TR-1 45-75-M00185_C_56386981_56386981</t>
  </si>
  <si>
    <t>22.07.2021 12:59:55</t>
  </si>
  <si>
    <t>22.07.2021 13:49:18</t>
  </si>
  <si>
    <t>22.07.2021 18:48:50</t>
  </si>
  <si>
    <t>22.07.2021 19:18:27</t>
  </si>
  <si>
    <t>22.07.2021 18:09:35</t>
  </si>
  <si>
    <t>22.07.2021 18:43:30</t>
  </si>
  <si>
    <t>TR-1/126 (ESKİ 17) 45-83-M00126_955155490_955155490</t>
  </si>
  <si>
    <t>22.07.2021 22:56:20</t>
  </si>
  <si>
    <t>22.07.2021 23:53:43</t>
  </si>
  <si>
    <t>ÜÇYOL KÖK 45-82-M00128_UZUNAHIRLI-MENTEŞE M04_2090479</t>
  </si>
  <si>
    <t>22.07.2021 17:27:28</t>
  </si>
  <si>
    <t>22.07.2021 19:03:15</t>
  </si>
  <si>
    <t>22.07.2021 12:45:37</t>
  </si>
  <si>
    <t>22.07.2021 15:21:58</t>
  </si>
  <si>
    <t>YOLÜSTÜ İM 35-15-A00002_TR-1 L03_2314562</t>
  </si>
  <si>
    <t>22.07.2021 13:46:02</t>
  </si>
  <si>
    <t>22.07.2021 16:35:12</t>
  </si>
  <si>
    <t>TR-79 DEREKENARI 35-19-L00079_35-19-L00079_2349215</t>
  </si>
  <si>
    <t>22.07.2021 15:15:28</t>
  </si>
  <si>
    <t>22.07.2021 17:39:31</t>
  </si>
  <si>
    <t>22.07.2021 10:37:45</t>
  </si>
  <si>
    <t>22.07.2021 11:01:13</t>
  </si>
  <si>
    <t>22.07.2021 10:38:27</t>
  </si>
  <si>
    <t>22.07.2021 11:20:49</t>
  </si>
  <si>
    <t>BADEMLİ TR-5 35-30-L00102_B_56353293_56353293</t>
  </si>
  <si>
    <t>22.07.2021 02:15:24</t>
  </si>
  <si>
    <t>22.07.2021 04:46:26</t>
  </si>
  <si>
    <t>MEDAR TR-9 45-72-L00278_A_56392267_56392267</t>
  </si>
  <si>
    <t>22.07.2021 20:03:51</t>
  </si>
  <si>
    <t>22.07.2021 21:20:21</t>
  </si>
  <si>
    <t>22.07.2021 14:12:04</t>
  </si>
  <si>
    <t>22.07.2021 15:00:26</t>
  </si>
  <si>
    <t>22.07.2021 13:26:10</t>
  </si>
  <si>
    <t>22.07.2021 15:06:40</t>
  </si>
  <si>
    <t>SEKİKÖY TR-1 35-15-L00551_950371451_950371451</t>
  </si>
  <si>
    <t>22.07.2021 21:09:15</t>
  </si>
  <si>
    <t>22.07.2021 23:28:04</t>
  </si>
  <si>
    <t>22.07.2021 08:15:29</t>
  </si>
  <si>
    <t>22.07.2021 08:16:49</t>
  </si>
  <si>
    <t>KURUCUOVA TR-4 35-15-L00255_C_56368967_56368967</t>
  </si>
  <si>
    <t>22.07.2021 11:28:14</t>
  </si>
  <si>
    <t>22.07.2021 14:41:31</t>
  </si>
  <si>
    <t>L-31 BİZBİZE SİTESİ 35-18-L00031_95000159372_95000159372</t>
  </si>
  <si>
    <t>22.07.2021 12:12:26</t>
  </si>
  <si>
    <t>22.07.2021 15:10:36</t>
  </si>
  <si>
    <t>K-817 35-04-K00817_99532978_99532978</t>
  </si>
  <si>
    <t>22.07.2021 11:10:53</t>
  </si>
  <si>
    <t>22.07.2021 12:12:08</t>
  </si>
  <si>
    <t>22.07.2021 16:12:18</t>
  </si>
  <si>
    <t>22.07.2021 22:52:30</t>
  </si>
  <si>
    <t>L-244 35-18-L00244_950457498_950457498</t>
  </si>
  <si>
    <t>22.07.2021 13:32:08</t>
  </si>
  <si>
    <t>22.07.2021 18:09:47</t>
  </si>
  <si>
    <t>KULA İM 45-77-A00001_TR-2 L06_2050006</t>
  </si>
  <si>
    <t>22.07.2021 17:10:42</t>
  </si>
  <si>
    <t>22.07.2021 17:14:49</t>
  </si>
  <si>
    <t>L-297 35-18-L00297_10199965 H03_5933285</t>
  </si>
  <si>
    <t>22.07.2021 12:47:27</t>
  </si>
  <si>
    <t>22.07.2021 22:07:38</t>
  </si>
  <si>
    <t>22.07.2021 17:46:00</t>
  </si>
  <si>
    <t>22.07.2021 17:59:00</t>
  </si>
  <si>
    <t>TR-10 35-16-L00010_953333720_953333720</t>
  </si>
  <si>
    <t>22.07.2021 10:39:09</t>
  </si>
  <si>
    <t>22.07.2021 12:49:26</t>
  </si>
  <si>
    <t>M-204(DM-2/7) 35-09-M00204_M-1531 M03_45129544</t>
  </si>
  <si>
    <t>22.07.2021 08:17:25</t>
  </si>
  <si>
    <t>22.07.2021 12:32:58</t>
  </si>
  <si>
    <t>TR-37 45-77-L00037_A a1b_42438054</t>
  </si>
  <si>
    <t>22.07.2021 20:19:08</t>
  </si>
  <si>
    <t>22.07.2021 20:54:50</t>
  </si>
  <si>
    <t>FIRINLI TR-9 35-20-L00366_B_56360669_56360669</t>
  </si>
  <si>
    <t>22.07.2021 15:49:38</t>
  </si>
  <si>
    <t>22.07.2021 16:41:29</t>
  </si>
  <si>
    <t>22.07.2021 09:16:39</t>
  </si>
  <si>
    <t>22.07.2021 09:21:27</t>
  </si>
  <si>
    <t>PINARLI TR-1 35-20-M00100_955213225_955213225</t>
  </si>
  <si>
    <t>22.07.2021 15:10:50</t>
  </si>
  <si>
    <t>22.07.2021 17:41:57</t>
  </si>
  <si>
    <t>22.07.2021 20:55:23</t>
  </si>
  <si>
    <t>22.07.2021 23:20:38</t>
  </si>
  <si>
    <t>BAŞIBÜYÜK KÖK 45-77-L00158_EVCİLER ÇIKIŞI L03_61353395</t>
  </si>
  <si>
    <t>22.07.2021 06:55:29</t>
  </si>
  <si>
    <t>22.07.2021 07:19:03</t>
  </si>
  <si>
    <t>22.07.2021 07:22:29</t>
  </si>
  <si>
    <t>22.07.2021 07:48:35</t>
  </si>
  <si>
    <t>KOCAKAĞAN DEREİÇİ TR-1 45-72-L00225_A_56406414_56406414</t>
  </si>
  <si>
    <t>22.07.2021 11:13:41</t>
  </si>
  <si>
    <t>22.07.2021 14:34:46</t>
  </si>
  <si>
    <t>GÜNEYDAMLARI TR-5 KILLILAR 45-79-M00220_C_56400881_56400881</t>
  </si>
  <si>
    <t>22.07.2021 19:26:53</t>
  </si>
  <si>
    <t>22.07.2021 21:07:38</t>
  </si>
  <si>
    <t>22.07.2021 13:32:21</t>
  </si>
  <si>
    <t>22.07.2021 15:11:34</t>
  </si>
  <si>
    <t>SARIGÖL TR-28 45-79-M00028_C_56402303_56402303</t>
  </si>
  <si>
    <t>22.07.2021 15:29:39</t>
  </si>
  <si>
    <t>22.07.2021 18:54:52</t>
  </si>
  <si>
    <t>22.07.2021 22:31:33</t>
  </si>
  <si>
    <t>22.07.2021 23:30:47</t>
  </si>
  <si>
    <t>NEVZAT TİMUR SULAMA GRUBU 35-29-L00354_950344685_950344685</t>
  </si>
  <si>
    <t>22.07.2021 10:03:27</t>
  </si>
  <si>
    <t>22.07.2021 12:08:29</t>
  </si>
  <si>
    <t>YAĞCILAR KÖK 45-71-M00179_HatBaşıAyırıcı_53134590 M04_53134590</t>
  </si>
  <si>
    <t>22.07.2021 20:28:07</t>
  </si>
  <si>
    <t>23.07.2021 00:39:51</t>
  </si>
  <si>
    <t>22.07.2021 16:06:57</t>
  </si>
  <si>
    <t>22.07.2021 17:55:15</t>
  </si>
  <si>
    <t>NARINCALISÜLEYMAN TR 45-77-L00209_C_56403263_56403263</t>
  </si>
  <si>
    <t>22.07.2021 08:34:52</t>
  </si>
  <si>
    <t>22.07.2021 10:25:22</t>
  </si>
  <si>
    <t>KAZANLI KÖK 35-15-L00951_BALABANLI KÖYÜ L07_66954510</t>
  </si>
  <si>
    <t>22.07.2021 17:21:39</t>
  </si>
  <si>
    <t>22.07.2021 18:03:09</t>
  </si>
  <si>
    <t>L-10 KARADAĞ DM 35-18-L00010_HatBaşıAyırıcı_53132378 L03_53132378</t>
  </si>
  <si>
    <t>22.07.2021 02:55:25</t>
  </si>
  <si>
    <t>22.07.2021 03:38:59</t>
  </si>
  <si>
    <t>TR-11 E TURGUT ÖZAL-1 45-71-M00389_953223419_953223419</t>
  </si>
  <si>
    <t>22.07.2021 17:09:23</t>
  </si>
  <si>
    <t>22.07.2021 18:59:12</t>
  </si>
  <si>
    <t>22.07.2021 08:52:15</t>
  </si>
  <si>
    <t>22.07.2021 10:51:39</t>
  </si>
  <si>
    <t>DOĞANCI HACILAR TR-10 35-31-L00330_47797340_56352039_56352039</t>
  </si>
  <si>
    <t>22.07.2021 16:45:00</t>
  </si>
  <si>
    <t>22.07.2021 19:10:32</t>
  </si>
  <si>
    <t>22.07.2021 12:30:34</t>
  </si>
  <si>
    <t>22.07.2021 14:11:57</t>
  </si>
  <si>
    <t>YENİ ŞAKRAN TR-19 35-17-M00216__56357386_56357386</t>
  </si>
  <si>
    <t>22.07.2021 11:34:52</t>
  </si>
  <si>
    <t>22.07.2021 12:41:03</t>
  </si>
  <si>
    <t>BAŞIBÜYÜK TR-1 45-77-L00218_B_56398881_56398881</t>
  </si>
  <si>
    <t>22.07.2021 23:25:08</t>
  </si>
  <si>
    <t>23.07.2021 01:36:25</t>
  </si>
  <si>
    <t>TR-66/B 45-78-L00750_F F01_65914395</t>
  </si>
  <si>
    <t>22.07.2021 10:14:24</t>
  </si>
  <si>
    <t>22.07.2021 11:57:14</t>
  </si>
  <si>
    <t>ÇATAK TR-4 35-31-L00174_956586570_956586570</t>
  </si>
  <si>
    <t>22.07.2021 16:49:03</t>
  </si>
  <si>
    <t>22.07.2021 23:46:50</t>
  </si>
  <si>
    <t>22.07.2021 09:43:39</t>
  </si>
  <si>
    <t>22.07.2021 09:50:40</t>
  </si>
  <si>
    <t>HARMANDALI DM-2 (M-200) 35-09-M00200_M-2166Ö M01_45385845</t>
  </si>
  <si>
    <t>22.07.2021 15:07:29</t>
  </si>
  <si>
    <t>22.07.2021 16:22:28</t>
  </si>
  <si>
    <t>22.07.2021 17:33:39</t>
  </si>
  <si>
    <t>22.07.2021 20:15:11</t>
  </si>
  <si>
    <t>22.07.2021 18:54:06</t>
  </si>
  <si>
    <t>22.07.2021 19:28:00</t>
  </si>
  <si>
    <t>22.07.2021 07:35:53</t>
  </si>
  <si>
    <t>22.07.2021 09:13:16</t>
  </si>
  <si>
    <t>ÇAYAĞZI TR-1 35-31-L00413_956577194_956577194</t>
  </si>
  <si>
    <t>22.07.2021 19:58:58</t>
  </si>
  <si>
    <t>22.07.2021 23:00:32</t>
  </si>
  <si>
    <t>K-1425 35-07-K01425_F f2b_5852458</t>
  </si>
  <si>
    <t>22.07.2021 09:43:40</t>
  </si>
  <si>
    <t>22.07.2021 10:35:09</t>
  </si>
  <si>
    <t>DM-2/4 35-18-L00590_950454144_950454144</t>
  </si>
  <si>
    <t>22.07.2021 14:50:11</t>
  </si>
  <si>
    <t>22.07.2021 15:52:55</t>
  </si>
  <si>
    <t>AHMETBEYLİ TR-3 35-22-M00241_C_56354372_56354372</t>
  </si>
  <si>
    <t>22.07.2021 14:36:24</t>
  </si>
  <si>
    <t>22.07.2021 16:38:56</t>
  </si>
  <si>
    <t>DM-2/2 ESKİ KUYUYANI 35-18-L00583_950454494_950454494</t>
  </si>
  <si>
    <t>22.07.2021 15:56:35</t>
  </si>
  <si>
    <t>22.07.2021 19:39:49</t>
  </si>
  <si>
    <t>HÜSEYİN PEKCAN TR 35-27-L00071_A_56370277_56370277</t>
  </si>
  <si>
    <t>22.07.2021 18:11:15</t>
  </si>
  <si>
    <t>22.07.2021 20:19:53</t>
  </si>
  <si>
    <t>22.07.2021 05:51:52</t>
  </si>
  <si>
    <t>22.07.2021 06:38:01</t>
  </si>
  <si>
    <t>K-85 35-01-K00085_911496043_911496043</t>
  </si>
  <si>
    <t>22.07.2021 22:01:42</t>
  </si>
  <si>
    <t>23.07.2021 00:37:45</t>
  </si>
  <si>
    <t>DM-2/9(TR-254) 35-19-L00254_C C01_5797652</t>
  </si>
  <si>
    <t>22.07.2021 17:14:06</t>
  </si>
  <si>
    <t>22.07.2021 18:22:26</t>
  </si>
  <si>
    <t>BALLICA TR-2 45-72-L00548_956512329_956512329</t>
  </si>
  <si>
    <t>22.07.2021 12:15:59</t>
  </si>
  <si>
    <t>22.07.2021 19:14:29</t>
  </si>
  <si>
    <t>DM-1/TR-17 SEFERİHİSAR 35-14-M00329_956642825_956642825</t>
  </si>
  <si>
    <t>22.07.2021 02:34:47</t>
  </si>
  <si>
    <t>22.07.2021 03:59:01</t>
  </si>
  <si>
    <t>KARAKEÇİLİ TR-1 45-75-M00102_B_56391013_56391013</t>
  </si>
  <si>
    <t>22.07.2021 21:51:36</t>
  </si>
  <si>
    <t>22.07.2021 23:41:47</t>
  </si>
  <si>
    <t>DURASILLI TR-1 45-71-M01708_953192368_953192368</t>
  </si>
  <si>
    <t>22.07.2021 10:41:16</t>
  </si>
  <si>
    <t>22.07.2021 16:03:40</t>
  </si>
  <si>
    <t>HÜSEYİN ACAR SULAMA GRUBU 35-29-L00608_A_56379900_56379900</t>
  </si>
  <si>
    <t>22.07.2021 09:35:53</t>
  </si>
  <si>
    <t>22.07.2021 10:33:41</t>
  </si>
  <si>
    <t>MEGA YAĞ KÖK 35-17-M00287_TOSÇELİK DM M05_66422807</t>
  </si>
  <si>
    <t>22.07.2021 19:13:57</t>
  </si>
  <si>
    <t>22.07.2021 20:00:37</t>
  </si>
  <si>
    <t>22.07.2021 19:02:28</t>
  </si>
  <si>
    <t>22.07.2021 21:15:55</t>
  </si>
  <si>
    <t>K-1174 35-01-K01174_C_56374761_56374761</t>
  </si>
  <si>
    <t>22.07.2021 07:41:28</t>
  </si>
  <si>
    <t>22.07.2021 10:01:01</t>
  </si>
  <si>
    <t>22.07.2021 13:04:35</t>
  </si>
  <si>
    <t>22.07.2021 14:31:47</t>
  </si>
  <si>
    <t>OĞULDURUK AKYAR TR-1 45-75-M00300_D_56398599_56398599</t>
  </si>
  <si>
    <t>22.07.2021 17:55:40</t>
  </si>
  <si>
    <t>22.07.2021 21:54:29</t>
  </si>
  <si>
    <t>PİYADELER TR-2 45-73-M00167__72372438_72372438</t>
  </si>
  <si>
    <t>22.07.2021 21:04:43</t>
  </si>
  <si>
    <t>22.07.2021 22:18:11</t>
  </si>
  <si>
    <t>TEPECİK KÖYÜ TR-2 45-71-M01287_44415722_56387786_56387786</t>
  </si>
  <si>
    <t>22.07.2021 11:08:47</t>
  </si>
  <si>
    <t>22.07.2021 12:55:16</t>
  </si>
  <si>
    <t>22.07.2021 10:09:34</t>
  </si>
  <si>
    <t>22.07.2021 13:40:58</t>
  </si>
  <si>
    <t>22.07.2021 16:55:43</t>
  </si>
  <si>
    <t>22.07.2021 22:10:02</t>
  </si>
  <si>
    <t>TR-162 35-19-L00162_956692445_956692445</t>
  </si>
  <si>
    <t>22.07.2021 15:32:43</t>
  </si>
  <si>
    <t>22.07.2021 17:51:24</t>
  </si>
  <si>
    <t>HARMANDALI KÖK 45-71-M00061_NURİ SORMAN M11_72231091</t>
  </si>
  <si>
    <t>22.07.2021 20:04:49</t>
  </si>
  <si>
    <t>22.07.2021 23:11:17</t>
  </si>
  <si>
    <t>KİBAR KÖYÜ TR-2 35-31-L00313_956572404_956572404</t>
  </si>
  <si>
    <t>22.07.2021 18:30:32</t>
  </si>
  <si>
    <t>22.07.2021 19:29:42</t>
  </si>
  <si>
    <t>22.07.2021 13:48:26</t>
  </si>
  <si>
    <t>22.07.2021 19:08:35</t>
  </si>
  <si>
    <t>ALACAYAKA TR-1 45-75-M00212_B_56385534_56385534</t>
  </si>
  <si>
    <t>22.07.2021 20:09:02</t>
  </si>
  <si>
    <t>23.07.2021 03:16:32</t>
  </si>
  <si>
    <t>22.07.2021 06:28:55</t>
  </si>
  <si>
    <t>22.07.2021 08:38:57</t>
  </si>
  <si>
    <t>KARABULU TR-1 35-31-L00348_47897788_56392327_56392327</t>
  </si>
  <si>
    <t>22.07.2021 06:59:58</t>
  </si>
  <si>
    <t>22.07.2021 12:13:28</t>
  </si>
  <si>
    <t>ZAĞNOS TR-2 35-16-M00144_47445823_56394975_56394975</t>
  </si>
  <si>
    <t>22.07.2021 14:36:57</t>
  </si>
  <si>
    <t>22.07.2021 17:16:46</t>
  </si>
  <si>
    <t>ALAŞEHİR TR-57 45-73-M00057_945671032_945671032</t>
  </si>
  <si>
    <t>22.07.2021 19:18:10</t>
  </si>
  <si>
    <t>22.07.2021 20:49:32</t>
  </si>
  <si>
    <t>KALEKÖY TR-2 35-31-L00235_47918506_56386517_56386517</t>
  </si>
  <si>
    <t>22.07.2021 09:44:08</t>
  </si>
  <si>
    <t>22.07.2021 10:48:35</t>
  </si>
  <si>
    <t>FUNDACIK KÖK 45-75-M00068_HatBaşıAyırıcı_53135613 M03_53135613</t>
  </si>
  <si>
    <t>22.07.2021 14:56:09</t>
  </si>
  <si>
    <t>22.07.2021 18:45:48</t>
  </si>
  <si>
    <t>22.07.2021 17:08:31</t>
  </si>
  <si>
    <t>22.07.2021 17:28:39</t>
  </si>
  <si>
    <t>TR-110 45-78-L00110_953259922_953259922</t>
  </si>
  <si>
    <t>22.07.2021 15:32:16</t>
  </si>
  <si>
    <t>22.07.2021 19:41:05</t>
  </si>
  <si>
    <t>22.07.2021 12:13:24</t>
  </si>
  <si>
    <t>22.07.2021 12:52:57</t>
  </si>
  <si>
    <t>ALAŞEHİR TR-69 45-73-M00069_A_56352503_56352503</t>
  </si>
  <si>
    <t>22.07.2021 12:50:16</t>
  </si>
  <si>
    <t>22.07.2021 14:02:18</t>
  </si>
  <si>
    <t>_A_56384522_56384522</t>
  </si>
  <si>
    <t>22.07.2021 20:49:18</t>
  </si>
  <si>
    <t>22.07.2021 21:52:46</t>
  </si>
  <si>
    <t>22.07.2021 21:39:06</t>
  </si>
  <si>
    <t>22.07.2021 22:48:48</t>
  </si>
  <si>
    <t>DOĞANCI KÖYÜ TR-4 35-31-L00328_35-31-L00328_2364996</t>
  </si>
  <si>
    <t>22.07.2021 19:33:23</t>
  </si>
  <si>
    <t>22.07.2021 21:15:39</t>
  </si>
  <si>
    <t>22.07.2021 15:35:14</t>
  </si>
  <si>
    <t>22.07.2021 17:23:28</t>
  </si>
  <si>
    <t>BALABAN TR-1 35-24-M00106_B_56376456_56376456</t>
  </si>
  <si>
    <t>22.07.2021 07:54:00</t>
  </si>
  <si>
    <t>22.07.2021 08:15:00</t>
  </si>
  <si>
    <t>K-929 35-02-K00929_E_56379386_56379386</t>
  </si>
  <si>
    <t>22.07.2021 13:20:49</t>
  </si>
  <si>
    <t>22.07.2021 17:12:04</t>
  </si>
  <si>
    <t>ULUDERBENT DM 45-73-M00491_D.YUSUF GRUBU M05_66856548</t>
  </si>
  <si>
    <t>22.07.2021 06:54:29</t>
  </si>
  <si>
    <t>22.07.2021 08:47:15</t>
  </si>
  <si>
    <t>UMMANDERESİ TR-1 45-75-M00075_A_56397911_56397911</t>
  </si>
  <si>
    <t>22.07.2021 10:53:02</t>
  </si>
  <si>
    <t>22.07.2021 11:45:55</t>
  </si>
  <si>
    <t>22.07.2021 09:56:11</t>
  </si>
  <si>
    <t>22.07.2021 10:10:10</t>
  </si>
  <si>
    <t>SELÇİKLİ TR-2 45-72-L00164_956484197_956484197</t>
  </si>
  <si>
    <t>22.07.2021 12:53:10</t>
  </si>
  <si>
    <t>22.07.2021 15:39:11</t>
  </si>
  <si>
    <t>ÜRKMEZ M-22 35-25-M00156_956644739_956644739</t>
  </si>
  <si>
    <t>22.07.2021 12:04:23</t>
  </si>
  <si>
    <t>22.07.2021 13:23:33</t>
  </si>
  <si>
    <t>K-929 35-02-K00929_35-02-K00929_2359434</t>
  </si>
  <si>
    <t>22.07.2021 14:11:39</t>
  </si>
  <si>
    <t>22.07.2021 17:21:59</t>
  </si>
  <si>
    <t>22.07.2021 17:38:32</t>
  </si>
  <si>
    <t>22.07.2021 19:42:49</t>
  </si>
  <si>
    <t>KADIBOĞAN TR-2 45-74-M00220_DIREK TIPI TRAFO HUCRESI H01_2043638</t>
  </si>
  <si>
    <t>22.07.2021 18:50:02</t>
  </si>
  <si>
    <t>22.07.2021 20:45:52</t>
  </si>
  <si>
    <t>22.07.2021 02:06:21</t>
  </si>
  <si>
    <t>22.07.2021 02:37:00</t>
  </si>
  <si>
    <t>ÇİÇEKLİ TR-1 45-75-M00308_C_56401096_56401096</t>
  </si>
  <si>
    <t>22.07.2021 18:45:57</t>
  </si>
  <si>
    <t>22.07.2021 20:06:12</t>
  </si>
  <si>
    <t>KARABURUN TR-1/15 35-21-L00019_50121031_56357536_56357536</t>
  </si>
  <si>
    <t>22.07.2021 15:49:08</t>
  </si>
  <si>
    <t>22.07.2021 17:52:24</t>
  </si>
  <si>
    <t>YAĞCILAR TR-3 35-32-L00135_DIREK TIPI TRAFO HUCRESI H01_2124748</t>
  </si>
  <si>
    <t>22.07.2021 12:20:09</t>
  </si>
  <si>
    <t>22.07.2021 14:04:10</t>
  </si>
  <si>
    <t>DM-2/12 45-72-M00610_956530899_956530899</t>
  </si>
  <si>
    <t>22.07.2021 20:54:00</t>
  </si>
  <si>
    <t>22.07.2021 21:57:38</t>
  </si>
  <si>
    <t>İSHAKÇELEBİ TR-2 45-80-M00154_956540453_956540453</t>
  </si>
  <si>
    <t>22.07.2021 16:07:00</t>
  </si>
  <si>
    <t>22.07.2021 17:13:16</t>
  </si>
  <si>
    <t>M-41 35-02-M00041_E_56375325_56375325</t>
  </si>
  <si>
    <t>22.07.2021 15:09:22</t>
  </si>
  <si>
    <t>22.07.2021 17:56:24</t>
  </si>
  <si>
    <t>22.07.2021 10:01:56</t>
  </si>
  <si>
    <t>22.07.2021 10:52:41</t>
  </si>
  <si>
    <t>L-317 BAHÇELİEVLER-1 35-18-L00317_950449349_950449349</t>
  </si>
  <si>
    <t>22.07.2021 23:15:00</t>
  </si>
  <si>
    <t>23.07.2021 04:00:27</t>
  </si>
  <si>
    <t>BAŞIBÜYÜK KIRLILAR TR-1 45-77-L00229_C_56395457_56395457</t>
  </si>
  <si>
    <t>22.07.2021 09:37:53</t>
  </si>
  <si>
    <t>22.07.2021 10:21:46</t>
  </si>
  <si>
    <t>DM-2/8 BAŞKENT TR 35-18-L00588_950454665_950454665</t>
  </si>
  <si>
    <t>22.07.2021 17:42:17</t>
  </si>
  <si>
    <t>22.07.2021 21:07:48</t>
  </si>
  <si>
    <t>ASLANLAR TR-4 35-26-L00147_9856901_56358488_56358488</t>
  </si>
  <si>
    <t>22.07.2021 11:29:02</t>
  </si>
  <si>
    <t>22.07.2021 13:00:59</t>
  </si>
  <si>
    <t>KÖSELER TR-1 35-15-L00471_C_56362101_56362101</t>
  </si>
  <si>
    <t>22.07.2021 19:19:52</t>
  </si>
  <si>
    <t>22.07.2021 21:22:55</t>
  </si>
  <si>
    <t>YIRCA TR-1 45-82-L00062_B_56401511_56401511</t>
  </si>
  <si>
    <t>22.07.2021 11:19:05</t>
  </si>
  <si>
    <t>22.07.2021 13:34:09</t>
  </si>
  <si>
    <t>22.07.2021 16:36:24</t>
  </si>
  <si>
    <t>22.07.2021 18:21:54</t>
  </si>
  <si>
    <t>22.07.2021 23:11:00</t>
  </si>
  <si>
    <t>23.07.2021 00:13:13</t>
  </si>
  <si>
    <t>HÜSEYİN PEKCAN TR 35-27-L00071_B_56370281_56370281</t>
  </si>
  <si>
    <t>22.07.2021 19:39:22</t>
  </si>
  <si>
    <t>22.07.2021 21:03:04</t>
  </si>
  <si>
    <t>AHMET ANDAŞ-2 SULAMA GRUBU 35-29-M00304_DIREK TIPI TRAFO HUCRESI H01_2095978</t>
  </si>
  <si>
    <t>22.07.2021 18:08:15</t>
  </si>
  <si>
    <t>22.07.2021 19:30:05</t>
  </si>
  <si>
    <t>22.07.2021 17:25:53</t>
  </si>
  <si>
    <t>22.07.2021 18:09:27</t>
  </si>
  <si>
    <t>POYRAZDAMLARI TR-11 45-78-M00576_HatBaşıAyırıcı_53132741 M05_53132741</t>
  </si>
  <si>
    <t>22.07.2021 17:13:59</t>
  </si>
  <si>
    <t>22.07.2021 19:05:04</t>
  </si>
  <si>
    <t>22.07.2021 08:35:41</t>
  </si>
  <si>
    <t>22.07.2021 11:16:55</t>
  </si>
  <si>
    <t>DM-23 45-71-M00500_DM-23/2 M09_2076930</t>
  </si>
  <si>
    <t>22.07.2021 02:20:38</t>
  </si>
  <si>
    <t>22.07.2021 03:10:19</t>
  </si>
  <si>
    <t>22.07.2021 19:59:40</t>
  </si>
  <si>
    <t>22.07.2021 20:34:48</t>
  </si>
  <si>
    <t>YILMAZ BİLGİN SULAMA GRUBU 35-29-L00704_C_56406824_56406824</t>
  </si>
  <si>
    <t>22.07.2021 14:58:19</t>
  </si>
  <si>
    <t>22.07.2021 15:53:04</t>
  </si>
  <si>
    <t>ULGAR TR-1 45-75-M00167_945596849_945596849</t>
  </si>
  <si>
    <t>22.07.2021 09:44:44</t>
  </si>
  <si>
    <t>22.07.2021 10:45:09</t>
  </si>
  <si>
    <t>AKÇAŞEHİR AKKUYU TR-1 35-29-L00169_A_56360343_56360343</t>
  </si>
  <si>
    <t>22.07.2021 21:47:06</t>
  </si>
  <si>
    <t>23.07.2021 02:32:47</t>
  </si>
  <si>
    <t>M-227 ORHANLI TEMESALTI-3 35-14-M00227_956659663_956659663</t>
  </si>
  <si>
    <t>22.07.2021 10:43:19</t>
  </si>
  <si>
    <t>22.07.2021 12:43:21</t>
  </si>
  <si>
    <t>EMİRHACILI TR-3 45-78-L00578_49260025_56405921_56405921</t>
  </si>
  <si>
    <t>22.07.2021 08:16:00</t>
  </si>
  <si>
    <t>22.07.2021 10:45:25</t>
  </si>
  <si>
    <t>22.07.2021 09:22:53</t>
  </si>
  <si>
    <t>22.07.2021 10:43:54</t>
  </si>
  <si>
    <t>SELÇİKLİ TR-1 45-72-L00163__72373613_72373613</t>
  </si>
  <si>
    <t>22.07.2021 19:31:06</t>
  </si>
  <si>
    <t>22.07.2021 22:07:29</t>
  </si>
  <si>
    <t>L-32 35-14-L00032_5650956_56354456_56354456</t>
  </si>
  <si>
    <t>22.07.2021 16:26:32</t>
  </si>
  <si>
    <t>22.07.2021 17:40:39</t>
  </si>
  <si>
    <t>22.07.2021 15:03:14</t>
  </si>
  <si>
    <t>22.07.2021 15:43:53</t>
  </si>
  <si>
    <t>YOLÜSTÜ İM 35-15-A00002_KÜÇÜKAVULCUK L05_2314559</t>
  </si>
  <si>
    <t>22.07.2021 07:19:00</t>
  </si>
  <si>
    <t>22.07.2021 07:52:01</t>
  </si>
  <si>
    <t>L-27 35-14-L00027_35-14-L00027_72206856</t>
  </si>
  <si>
    <t>22.07.2021 21:03:24</t>
  </si>
  <si>
    <t>22.07.2021 22:07:06</t>
  </si>
  <si>
    <t>TR-100 KANAL KARŞISI 35-26-M00100_35-26-M00100_2370064</t>
  </si>
  <si>
    <t>23.07.2021 17:09:40</t>
  </si>
  <si>
    <t>23.07.2021 18:21:57</t>
  </si>
  <si>
    <t>GÖKÇELER (YAYLACIK MAH.) TR-1 45-71-M00999_43149918_56387503_56387503</t>
  </si>
  <si>
    <t>23.07.2021 06:30:42</t>
  </si>
  <si>
    <t>23.07.2021 10:22:57</t>
  </si>
  <si>
    <t>23.07.2021 18:21:18</t>
  </si>
  <si>
    <t>23.07.2021 18:43:01</t>
  </si>
  <si>
    <t>MENEMEN İM 35-28-A00001_HatBaşıAyırıcı_53133637 M17_53133637</t>
  </si>
  <si>
    <t>23.07.2021 11:34:00</t>
  </si>
  <si>
    <t>23.07.2021 11:49:10</t>
  </si>
  <si>
    <t>DM-4/2 45-72-M00614_956509504_956509504</t>
  </si>
  <si>
    <t>23.07.2021 08:56:04</t>
  </si>
  <si>
    <t>23.07.2021 12:19:37</t>
  </si>
  <si>
    <t>23.07.2021 14:11:40</t>
  </si>
  <si>
    <t>23.07.2021 16:09:55</t>
  </si>
  <si>
    <t>DM-12/TR-1 45-73-M00067_ASKERİYE M02_65917903</t>
  </si>
  <si>
    <t>23.07.2021 18:16:00</t>
  </si>
  <si>
    <t>23.07.2021 18:48:08</t>
  </si>
  <si>
    <t>BOYNUYOĞUN TR-3 35-29-L00784__66117424_66117424</t>
  </si>
  <si>
    <t>23.07.2021 09:49:52</t>
  </si>
  <si>
    <t>23.07.2021 10:52:18</t>
  </si>
  <si>
    <t>L-347 MASİSA BURCU SİTESİ-2 35-18-L00347_950441948_950441948</t>
  </si>
  <si>
    <t>23.07.2021 10:29:12</t>
  </si>
  <si>
    <t>23.07.2021 12:19:54</t>
  </si>
  <si>
    <t>YENİFOÇA TR-52 35-23-M00052_42097461_56377207_56377207</t>
  </si>
  <si>
    <t>23.07.2021 11:54:16</t>
  </si>
  <si>
    <t>23.07.2021 13:41:33</t>
  </si>
  <si>
    <t>23.07.2021 07:21:41</t>
  </si>
  <si>
    <t>23.07.2021 09:28:51</t>
  </si>
  <si>
    <t>ŞEYHDAVUTLAR TR-7 (TR-3) 45-79-M00504_45-79-M00504_2374598</t>
  </si>
  <si>
    <t>23.07.2021 00:49:31</t>
  </si>
  <si>
    <t>23.07.2021 02:07:12</t>
  </si>
  <si>
    <t>TR-44 (DM-6/21) 35-17-M00044_A_60984578_60984578</t>
  </si>
  <si>
    <t>23.07.2021 10:54:04</t>
  </si>
  <si>
    <t>23.07.2021 11:48:04</t>
  </si>
  <si>
    <t>23.07.2021 13:13:04</t>
  </si>
  <si>
    <t>23.07.2021 15:46:34</t>
  </si>
  <si>
    <t>K-510 35-01-K00510_910449142_910449142</t>
  </si>
  <si>
    <t>23.07.2021 18:30:31</t>
  </si>
  <si>
    <t>23.07.2021 19:50:04</t>
  </si>
  <si>
    <t>KARŞIYAKA GIS TM 35-04-A00002_Karşıyaka-7 K14_2309972</t>
  </si>
  <si>
    <t>23.07.2021 07:07:41</t>
  </si>
  <si>
    <t>23.07.2021 11:03:19</t>
  </si>
  <si>
    <t>_B_56393030_56393030</t>
  </si>
  <si>
    <t>23.07.2021 19:05:56</t>
  </si>
  <si>
    <t>23.07.2021 22:13:11</t>
  </si>
  <si>
    <t>DM-11/6 (ŞİRİN SOKAK) 45-71-M01779_95000045940_95000045940</t>
  </si>
  <si>
    <t>23.07.2021 19:44:54</t>
  </si>
  <si>
    <t>23.07.2021 21:08:31</t>
  </si>
  <si>
    <t>KARAVELİLER TR-1 KÖK 35-20-L00137_955214975_955214975</t>
  </si>
  <si>
    <t>23.07.2021 08:46:26</t>
  </si>
  <si>
    <t>23.07.2021 10:13:42</t>
  </si>
  <si>
    <t>İĞDELİ TR-1 35-31-L00300_47811000_56352549_56352549</t>
  </si>
  <si>
    <t>23.07.2021 09:43:18</t>
  </si>
  <si>
    <t>23.07.2021 13:43:24</t>
  </si>
  <si>
    <t>TOPÇAM SULAMA TR-6 35-16-M00199_47522146_56396751_56396751</t>
  </si>
  <si>
    <t>23.07.2021 16:46:00</t>
  </si>
  <si>
    <t>23.07.2021 18:26:17</t>
  </si>
  <si>
    <t>DM-12/TR-1 45-73-M00067_HatBaşıAyırıcı_53134912 M02_53134912</t>
  </si>
  <si>
    <t>23.07.2021 16:14:30</t>
  </si>
  <si>
    <t>23.07.2021 18:59:54</t>
  </si>
  <si>
    <t>ULUCAK DM-2 35-27-M00331_914445823_914445823</t>
  </si>
  <si>
    <t>23.07.2021 10:58:24</t>
  </si>
  <si>
    <t>23.07.2021 16:04:52</t>
  </si>
  <si>
    <t>ZEYTİNALANI  TR-117 35-19-L00117_956676219_956676219</t>
  </si>
  <si>
    <t>23.07.2021 09:22:03</t>
  </si>
  <si>
    <t>23.07.2021 14:07:40</t>
  </si>
  <si>
    <t>AYASKENT-4 TR 35-16-M00015_953321982_953321982</t>
  </si>
  <si>
    <t>23.07.2021 12:12:33</t>
  </si>
  <si>
    <t>23.07.2021 15:50:02</t>
  </si>
  <si>
    <t>AYRANCILAR DM-2/TR-16 35-26-M01285_956627979_956627979</t>
  </si>
  <si>
    <t>23.07.2021 17:20:25</t>
  </si>
  <si>
    <t>23.07.2021 19:10:25</t>
  </si>
  <si>
    <t>23.07.2021 09:22:42</t>
  </si>
  <si>
    <t>23.07.2021 10:27:48</t>
  </si>
  <si>
    <t>23.07.2021 08:07:04</t>
  </si>
  <si>
    <t>23.07.2021 08:57:31</t>
  </si>
  <si>
    <t>TR-4 35-27-M00004_B_56383161_56383161</t>
  </si>
  <si>
    <t>23.07.2021 18:20:22</t>
  </si>
  <si>
    <t>23.07.2021 21:10:42</t>
  </si>
  <si>
    <t>Y. YAZAR SULAMA GRUBU TR 35-27-M00528_965432722_965432722</t>
  </si>
  <si>
    <t>23.07.2021 21:35:25</t>
  </si>
  <si>
    <t>23.07.2021 23:50:21</t>
  </si>
  <si>
    <t>DM-12/TR-1 45-73-M00067_ASKERİYE M02_65918028</t>
  </si>
  <si>
    <t>23.07.2021 16:49:00</t>
  </si>
  <si>
    <t>23.07.2021 17:04:00</t>
  </si>
  <si>
    <t>23.07.2021 13:28:34</t>
  </si>
  <si>
    <t>23.07.2021 15:02:12</t>
  </si>
  <si>
    <t>L-248 35-18-L00248_A a1b_5947302</t>
  </si>
  <si>
    <t>23.07.2021 15:52:11</t>
  </si>
  <si>
    <t>23.07.2021 17:54:07</t>
  </si>
  <si>
    <t>23.07.2021 15:31:00</t>
  </si>
  <si>
    <t>23.07.2021 16:29:00</t>
  </si>
  <si>
    <t>MENEMEN GÖRECE TR-1 35-28-M00288_35-28-M00288_2377259</t>
  </si>
  <si>
    <t>23.07.2021 10:33:10</t>
  </si>
  <si>
    <t>23.07.2021 11:42:29</t>
  </si>
  <si>
    <t>HACIBEY TR-6/A 45-73-M01161_945670440_945670440</t>
  </si>
  <si>
    <t>23.07.2021 05:33:41</t>
  </si>
  <si>
    <t>23.07.2021 07:28:31</t>
  </si>
  <si>
    <t>YENİCE TR1 35-30-L00269_955293530_955293530</t>
  </si>
  <si>
    <t>23.07.2021 11:32:46</t>
  </si>
  <si>
    <t>23.07.2021 15:05:28</t>
  </si>
  <si>
    <t>SARINASUHLAR KÖYÜ TR-1 45-71-M01447_45-71-M01447_2370788</t>
  </si>
  <si>
    <t>23.07.2021 16:09:18</t>
  </si>
  <si>
    <t>23.07.2021 19:50:28</t>
  </si>
  <si>
    <t>ADEM SILAY SULAMA GRUBU 35-29-M00262_95000502296_95000502296</t>
  </si>
  <si>
    <t>23.07.2021 20:39:36</t>
  </si>
  <si>
    <t>23.07.2021 21:26:00</t>
  </si>
  <si>
    <t>KARAVELİLER TR-1 KÖK 35-20-L00137_955210689_955210689</t>
  </si>
  <si>
    <t>23.07.2021 12:19:49</t>
  </si>
  <si>
    <t>23.07.2021 14:16:45</t>
  </si>
  <si>
    <t>ALİFAKI KIŞLA MAH.TR-1 45-76-L00023_C_56394645_56394645</t>
  </si>
  <si>
    <t>23.07.2021 22:26:40</t>
  </si>
  <si>
    <t>24.07.2021 00:00:20</t>
  </si>
  <si>
    <t>AŞAĞIÇOBANİSA TR-14 45-71-M00099_953198178_953198178</t>
  </si>
  <si>
    <t>23.07.2021 13:54:00</t>
  </si>
  <si>
    <t>23.07.2021 15:40:32</t>
  </si>
  <si>
    <t>CENKYERİ TR-5 45-82-M00253_A_56401523_56401523</t>
  </si>
  <si>
    <t>23.07.2021 14:04:16</t>
  </si>
  <si>
    <t>23.07.2021 15:06:18</t>
  </si>
  <si>
    <t>BAHADIR KÖYÜ TR-1 45-80-M00159_95000028817_95000028817</t>
  </si>
  <si>
    <t>23.07.2021 09:32:00</t>
  </si>
  <si>
    <t>23.07.2021 11:15:24</t>
  </si>
  <si>
    <t>23.07.2021 17:33:44</t>
  </si>
  <si>
    <t>23.07.2021 19:33:36</t>
  </si>
  <si>
    <t>BÖLCEK-3 TR 35-16-M00024_47439346_56399039_56399039</t>
  </si>
  <si>
    <t>23.07.2021 11:05:01</t>
  </si>
  <si>
    <t>23.07.2021 13:35:09</t>
  </si>
  <si>
    <t>TR-168 35-26-M00168_95000138317_95000138317</t>
  </si>
  <si>
    <t>23.07.2021 18:00:11</t>
  </si>
  <si>
    <t>23.07.2021 19:09:24</t>
  </si>
  <si>
    <t>23.07.2021 19:33:00</t>
  </si>
  <si>
    <t>23.07.2021 19:50:00</t>
  </si>
  <si>
    <t>AKKOYUNLU TR-3 35-29-L00692_B_56360173_56360173</t>
  </si>
  <si>
    <t>23.07.2021 07:43:10</t>
  </si>
  <si>
    <t>23.07.2021 08:52:33</t>
  </si>
  <si>
    <t>CANLI TR-3 35-20-L00134_955201521_955201521</t>
  </si>
  <si>
    <t>23.07.2021 18:20:59</t>
  </si>
  <si>
    <t>23.07.2021 18:52:51</t>
  </si>
  <si>
    <t>23.07.2021 17:27:44</t>
  </si>
  <si>
    <t>23.07.2021 20:11:13</t>
  </si>
  <si>
    <t>H.İBRAHİM HELVACI SULAMA TR 35-16-M00260_47432528_56399654_56399654</t>
  </si>
  <si>
    <t>23.07.2021 09:13:10</t>
  </si>
  <si>
    <t>23.07.2021 14:45:53</t>
  </si>
  <si>
    <t>TR-116 35-16-L00116_B_56397755_56397755</t>
  </si>
  <si>
    <t>23.07.2021 08:23:41</t>
  </si>
  <si>
    <t>23.07.2021 09:43:11</t>
  </si>
  <si>
    <t>BURUNCUK TR-6 35-20-L00304_7524172_56377998_56377998</t>
  </si>
  <si>
    <t>23.07.2021 10:32:17</t>
  </si>
  <si>
    <t>23.07.2021 12:26:35</t>
  </si>
  <si>
    <t>23.07.2021 00:23:02</t>
  </si>
  <si>
    <t>23.07.2021 01:42:51</t>
  </si>
  <si>
    <t>SARUHANLI TR-26 45-80-M00026_45-80-M00026_2371905</t>
  </si>
  <si>
    <t>23.07.2021 15:42:12</t>
  </si>
  <si>
    <t>23.07.2021 17:24:27</t>
  </si>
  <si>
    <t>ÇAMLIBEL TR-2 35-20-L00430_964670884_964670884</t>
  </si>
  <si>
    <t>23.07.2021 14:50:21</t>
  </si>
  <si>
    <t>23.07.2021 16:36:49</t>
  </si>
  <si>
    <t>GÜLKENT TR-4 35-30-M00227_B_56404722_56404722</t>
  </si>
  <si>
    <t>23.07.2021 21:42:05</t>
  </si>
  <si>
    <t>23.07.2021 23:21:47</t>
  </si>
  <si>
    <t>KARAVELİLER TR-5 35-20-L00449_955215282_955215282</t>
  </si>
  <si>
    <t>23.07.2021 15:06:44</t>
  </si>
  <si>
    <t>23.07.2021 16:49:37</t>
  </si>
  <si>
    <t>CANAN BOZKIR TR 35-14-M00382_93560699_93560699</t>
  </si>
  <si>
    <t>23.07.2021 08:46:58</t>
  </si>
  <si>
    <t>23.07.2021 11:35:57</t>
  </si>
  <si>
    <t>BERGAMA İM-1 35-16-A00001_ŞEHİR-1 L01_2325467</t>
  </si>
  <si>
    <t>23.07.2021 10:04:34</t>
  </si>
  <si>
    <t>23.07.2021 10:27:00</t>
  </si>
  <si>
    <t>23.07.2021 10:25:13</t>
  </si>
  <si>
    <t>23.07.2021 11:15:14</t>
  </si>
  <si>
    <t>23.07.2021 05:54:30</t>
  </si>
  <si>
    <t>23.07.2021 07:06:00</t>
  </si>
  <si>
    <t>23.07.2021 18:09:20</t>
  </si>
  <si>
    <t>23.07.2021 18:20:00</t>
  </si>
  <si>
    <t>TR-45 MANZARA CAD. 35-19-M00045_11903743_56378389_56378389</t>
  </si>
  <si>
    <t>23.07.2021 12:45:57</t>
  </si>
  <si>
    <t>23.07.2021 13:22:35</t>
  </si>
  <si>
    <t>GÜMÜLDÜR M-33 35-25-M00033__72374048_72374048</t>
  </si>
  <si>
    <t>23.07.2021 13:30:59</t>
  </si>
  <si>
    <t>23.07.2021 15:19:03</t>
  </si>
  <si>
    <t>L-182 35-18-L00182_950460288_950460288</t>
  </si>
  <si>
    <t>23.07.2021 07:15:36</t>
  </si>
  <si>
    <t>23.07.2021 09:54:15</t>
  </si>
  <si>
    <t>TR-1/126-1 (KEMALPAŞA SOKAK TRF) 45-83-M00270_955154293_955154293</t>
  </si>
  <si>
    <t>23.07.2021 16:56:33</t>
  </si>
  <si>
    <t>23.07.2021 18:30:15</t>
  </si>
  <si>
    <t>MUSALAR TR-1 35-29-L00322_A_56406501_56406501</t>
  </si>
  <si>
    <t>23.07.2021 14:17:31</t>
  </si>
  <si>
    <t>23.07.2021 18:58:20</t>
  </si>
  <si>
    <t>TÜTENLİ TR-1 45-72-L00126_D_65514203_65514203</t>
  </si>
  <si>
    <t>23.07.2021 20:10:03</t>
  </si>
  <si>
    <t>23.07.2021 21:29:35</t>
  </si>
  <si>
    <t>TEPEKÖY TR-1 45-73-M00785_45-73-M00785_2354758</t>
  </si>
  <si>
    <t>23.07.2021 07:44:30</t>
  </si>
  <si>
    <t>23.07.2021 10:24:42</t>
  </si>
  <si>
    <t>TR-1/79 45-83-M00079_A_56403728_56403728</t>
  </si>
  <si>
    <t>23.07.2021 00:31:26</t>
  </si>
  <si>
    <t>23.07.2021 02:17:46</t>
  </si>
  <si>
    <t>TR-100 KANAL KARŞISI 35-26-M00100_8229152_56358867_56358867</t>
  </si>
  <si>
    <t>23.07.2021 18:45:01</t>
  </si>
  <si>
    <t>23.07.2021 20:49:32</t>
  </si>
  <si>
    <t>KARAAHMETLİ TR-1 45-71-M01704_43171452_56399275_56399275</t>
  </si>
  <si>
    <t>23.07.2021 18:17:09</t>
  </si>
  <si>
    <t>23.07.2021 23:05:35</t>
  </si>
  <si>
    <t>BATTALMUSTAFA PEHLİVANLAR TR-1 45-77-L00203_45-77-L00203_2375067</t>
  </si>
  <si>
    <t>23.07.2021 01:13:28</t>
  </si>
  <si>
    <t>23.07.2021 03:50:53</t>
  </si>
  <si>
    <t>23.07.2021 18:25:25</t>
  </si>
  <si>
    <t>23.07.2021 18:47:24</t>
  </si>
  <si>
    <t>YENİ FOÇA TR-30 35-23-M00030_A_56363738_56363738</t>
  </si>
  <si>
    <t>23.07.2021 10:12:07</t>
  </si>
  <si>
    <t>23.07.2021 11:31:44</t>
  </si>
  <si>
    <t>23.07.2021 19:35:21</t>
  </si>
  <si>
    <t>23.07.2021 20:43:45</t>
  </si>
  <si>
    <t>ÇOBANKÖY KÖK 35-29-L00066_HAMAMKÖY FİDERİ L05_72212373</t>
  </si>
  <si>
    <t>23.07.2021 13:11:30</t>
  </si>
  <si>
    <t>23.07.2021 13:11:50</t>
  </si>
  <si>
    <t>TR-1/40 KÖK 45-72-M00040__72374546_72374546</t>
  </si>
  <si>
    <t>23.07.2021 16:37:20</t>
  </si>
  <si>
    <t>23.07.2021 19:32:16</t>
  </si>
  <si>
    <t>K-1870 35-09-K01870_97651325_97651325</t>
  </si>
  <si>
    <t>23.07.2021 16:47:56</t>
  </si>
  <si>
    <t>23.07.2021 18:20:16</t>
  </si>
  <si>
    <t>23.07.2021 06:42:30</t>
  </si>
  <si>
    <t>23.07.2021 07:17:02</t>
  </si>
  <si>
    <t>L-280 35-18-L00280_950465979_950465979</t>
  </si>
  <si>
    <t>23.07.2021 21:19:49</t>
  </si>
  <si>
    <t>23.07.2021 22:16:17</t>
  </si>
  <si>
    <t>OVAKENT İM 35-15-A00003_ÇATAL ARMUT L05_2308501</t>
  </si>
  <si>
    <t>23.07.2021 09:15:35</t>
  </si>
  <si>
    <t>23.07.2021 09:57:38</t>
  </si>
  <si>
    <t>K-1074 35-01-K01074_912408605_912408605</t>
  </si>
  <si>
    <t>23.07.2021 14:21:16</t>
  </si>
  <si>
    <t>23.07.2021 16:30:51</t>
  </si>
  <si>
    <t>K-1734 35-03-K01734_911057406_911057406</t>
  </si>
  <si>
    <t>23.07.2021 08:34:29</t>
  </si>
  <si>
    <t>23.07.2021 10:03:27</t>
  </si>
  <si>
    <t>TR-52 35-27-M00052_97523310_97523310</t>
  </si>
  <si>
    <t>23.07.2021 14:59:09</t>
  </si>
  <si>
    <t>23.07.2021 16:12:37</t>
  </si>
  <si>
    <t>TR-40 35-16-L00040_C_56352705_56352705</t>
  </si>
  <si>
    <t>23.07.2021 14:37:57</t>
  </si>
  <si>
    <t>23.07.2021 15:34:25</t>
  </si>
  <si>
    <t>23.07.2021 08:02:10</t>
  </si>
  <si>
    <t>23.07.2021 08:03:00</t>
  </si>
  <si>
    <t>İĞDELİ DAMLAR SOKAK TR-4 35-31-L00344_47904916_56385164_56385164</t>
  </si>
  <si>
    <t>23.07.2021 19:04:32</t>
  </si>
  <si>
    <t>23.07.2021 21:05:29</t>
  </si>
  <si>
    <t>23.07.2021 14:01:51</t>
  </si>
  <si>
    <t>23.07.2021 14:03:20</t>
  </si>
  <si>
    <t>M-879 GÖKÇELER 35-02-M00879_50120786_56357315_56357315</t>
  </si>
  <si>
    <t>23.07.2021 10:54:13</t>
  </si>
  <si>
    <t>23.07.2021 12:51:47</t>
  </si>
  <si>
    <t>ÇAYBAŞI DM-1/19 35-26-M00182_956605729_956605729</t>
  </si>
  <si>
    <t>23.07.2021 12:03:16</t>
  </si>
  <si>
    <t>23.07.2021 13:22:17</t>
  </si>
  <si>
    <t>23.07.2021 00:55:00</t>
  </si>
  <si>
    <t>23.07.2021 02:11:10</t>
  </si>
  <si>
    <t>YAĞMURLU TR-2 45-76-L00170_A_56384113_56384113</t>
  </si>
  <si>
    <t>23.07.2021 22:07:55</t>
  </si>
  <si>
    <t>23.07.2021 22:43:20</t>
  </si>
  <si>
    <t>SARUHANLI TR-31 45-80-M00031_956563849_956563849</t>
  </si>
  <si>
    <t>23.07.2021 02:37:53</t>
  </si>
  <si>
    <t>23.07.2021 03:17:39</t>
  </si>
  <si>
    <t>DOĞANCI TR-13 35-31-L00368_47904264_56392350_56392350</t>
  </si>
  <si>
    <t>23.07.2021 13:00:55</t>
  </si>
  <si>
    <t>23.07.2021 15:39:23</t>
  </si>
  <si>
    <t>23.07.2021 21:24:00</t>
  </si>
  <si>
    <t>23.07.2021 21:29:00</t>
  </si>
  <si>
    <t>ARPALIK KÖK 45-83-M00137_İZZETTİN KÖK M03_2096507</t>
  </si>
  <si>
    <t>23.07.2021 06:52:31</t>
  </si>
  <si>
    <t>23.07.2021 07:39:50</t>
  </si>
  <si>
    <t>23.07.2021 12:33:08</t>
  </si>
  <si>
    <t>SARUHANLI TR-22 45-80-M00022_D_60985052_60985052</t>
  </si>
  <si>
    <t>23.07.2021 14:43:06</t>
  </si>
  <si>
    <t>23.07.2021 18:35:28</t>
  </si>
  <si>
    <t>YENİ KARAKÖY TR-1 35-17-M00730_A_56356379_56356379</t>
  </si>
  <si>
    <t>23.07.2021 09:38:41</t>
  </si>
  <si>
    <t>23.07.2021 11:06:59</t>
  </si>
  <si>
    <t>CELALETTİN AŞKIN TARIMSAL SULAMA TR-2 45-83-M00604_D_56386277_56386277</t>
  </si>
  <si>
    <t>23.07.2021 10:46:40</t>
  </si>
  <si>
    <t>23.07.2021 12:23:31</t>
  </si>
  <si>
    <t>ZEYTİNLİBAĞ TR-1 45-72-L00200_956493220_956493220</t>
  </si>
  <si>
    <t>23.07.2021 14:33:15</t>
  </si>
  <si>
    <t>23.07.2021 20:27:07</t>
  </si>
  <si>
    <t>M-1814 KISIK DM-1 35-22-M00095_SULAMA M15_72099859</t>
  </si>
  <si>
    <t>23.07.2021 09:12:40</t>
  </si>
  <si>
    <t>23.07.2021 10:06:01</t>
  </si>
  <si>
    <t>YAYAKENT TR-7 35-24-M00007_A_56353129_56353129</t>
  </si>
  <si>
    <t>23.07.2021 13:46:44</t>
  </si>
  <si>
    <t>23.07.2021 15:01:03</t>
  </si>
  <si>
    <t>23.07.2021 15:58:10</t>
  </si>
  <si>
    <t>23.07.2021 16:42:04</t>
  </si>
  <si>
    <t>ARMUTÇUK TR-1 45-76-M00152_955242163_955242163</t>
  </si>
  <si>
    <t>23.07.2021 08:05:25</t>
  </si>
  <si>
    <t>23.07.2021 10:57:05</t>
  </si>
  <si>
    <t>23.07.2021 17:17:22</t>
  </si>
  <si>
    <t>23.07.2021 23:25:17</t>
  </si>
  <si>
    <t>TR-93 MELTEM SİTESİ 35-19-L00093_956662827_956662827</t>
  </si>
  <si>
    <t>23.07.2021 20:13:50</t>
  </si>
  <si>
    <t>23.07.2021 22:54:31</t>
  </si>
  <si>
    <t>RAHMANLAR TR-2 45-81-M00109_C_56387581_56387581</t>
  </si>
  <si>
    <t>23.07.2021 08:11:14</t>
  </si>
  <si>
    <t>23.07.2021 10:14:48</t>
  </si>
  <si>
    <t>HALKAPINAR TR-1 35-29-L00639_A_56402110_56402110</t>
  </si>
  <si>
    <t>23.07.2021 19:07:26</t>
  </si>
  <si>
    <t>23.07.2021 20:11:20</t>
  </si>
  <si>
    <t>TR-134 35-16-L00134_953317675_953317675</t>
  </si>
  <si>
    <t>23.07.2021 08:48:04</t>
  </si>
  <si>
    <t>23.07.2021 10:17:09</t>
  </si>
  <si>
    <t>SEYREKLİ TR-14 35-15-L00437_B_56369969_56369969</t>
  </si>
  <si>
    <t>23.07.2021 19:48:00</t>
  </si>
  <si>
    <t>23.07.2021 21:45:09</t>
  </si>
  <si>
    <t>TR-10 ( ALİ ÇOK SULAMA GRUBU ) 35-27-M00010_A_56370640_56370640</t>
  </si>
  <si>
    <t>23.07.2021 20:42:51</t>
  </si>
  <si>
    <t>23.07.2021 22:48:02</t>
  </si>
  <si>
    <t>KADIDAĞ TR-2 45-72-L00123_B_56403229_56403229</t>
  </si>
  <si>
    <t>23.07.2021 14:43:23</t>
  </si>
  <si>
    <t>23.07.2021 20:31:55</t>
  </si>
  <si>
    <t>TR-82 35-19-L00082_35-19-L00082_2349641</t>
  </si>
  <si>
    <t>23.07.2021 21:31:55</t>
  </si>
  <si>
    <t>23.07.2021 23:05:41</t>
  </si>
  <si>
    <t>DM-3/18 35-19-M00416_956663908_956663908</t>
  </si>
  <si>
    <t>23.07.2021 17:52:19</t>
  </si>
  <si>
    <t>23.07.2021 18:32:26</t>
  </si>
  <si>
    <t>SARIÇALI TR-2 45-72-L00777_B_56390207_56390207</t>
  </si>
  <si>
    <t>23.07.2021 17:36:00</t>
  </si>
  <si>
    <t>23.07.2021 20:18:52</t>
  </si>
  <si>
    <t>K-1675 35-02-K01675_B_56380333_56380333</t>
  </si>
  <si>
    <t>23.07.2021 16:50:57</t>
  </si>
  <si>
    <t>23.07.2021 20:03:54</t>
  </si>
  <si>
    <t>BAŞIBÜYÜK KIRLILAR TR-1 45-77-L00229_45-77-L00229_2375312</t>
  </si>
  <si>
    <t>23.07.2021 10:30:07</t>
  </si>
  <si>
    <t>23.07.2021 11:36:26</t>
  </si>
  <si>
    <t>23.07.2021 07:31:48</t>
  </si>
  <si>
    <t>23.07.2021 08:50:13</t>
  </si>
  <si>
    <t>ÇANDARLI TR-21 35-30-M00021_D_56375124_56375124</t>
  </si>
  <si>
    <t>23.07.2021 11:49:17</t>
  </si>
  <si>
    <t>23.07.2021 13:30:36</t>
  </si>
  <si>
    <t>23.07.2021 11:01:10</t>
  </si>
  <si>
    <t>23.07.2021 12:38:08</t>
  </si>
  <si>
    <t>BALLICA TR-1 45-72-L00547_A_56392064_56392064</t>
  </si>
  <si>
    <t>23.07.2021 08:19:10</t>
  </si>
  <si>
    <t>23.07.2021 11:54:28</t>
  </si>
  <si>
    <t>23.07.2021 12:17:07</t>
  </si>
  <si>
    <t>23.07.2021 14:52:04</t>
  </si>
  <si>
    <t>TR-86 45-78-L00086_49365000_56384361_56384361</t>
  </si>
  <si>
    <t>23.07.2021 18:39:00</t>
  </si>
  <si>
    <t>23.07.2021 19:37:52</t>
  </si>
  <si>
    <t>23.07.2021 23:14:52</t>
  </si>
  <si>
    <t>24.07.2021 03:16:18</t>
  </si>
  <si>
    <t>MAVİDERE TR-1 35-31-L00209_35-31-L00209_2363087</t>
  </si>
  <si>
    <t>23.07.2021 09:21:37</t>
  </si>
  <si>
    <t>23.07.2021 11:49:09</t>
  </si>
  <si>
    <t>KARABURUN TR-7 35-21-L00033_953359567_953359567</t>
  </si>
  <si>
    <t>23.07.2021 14:06:30</t>
  </si>
  <si>
    <t>23.07.2021 15:28:06</t>
  </si>
  <si>
    <t>23.07.2021 14:06:40</t>
  </si>
  <si>
    <t>23.07.2021 14:07:03</t>
  </si>
  <si>
    <t>KÖMÜRCÜ TR-1 45-72-M00200_A_65512561_65512561</t>
  </si>
  <si>
    <t>23.07.2021 20:05:25</t>
  </si>
  <si>
    <t>23.07.2021 22:49:03</t>
  </si>
  <si>
    <t>23.07.2021 19:19:54</t>
  </si>
  <si>
    <t>EĞRİDERE KOKARCA TR-3 35-32-L00047_B_56391780_56391780</t>
  </si>
  <si>
    <t>23.07.2021 09:02:32</t>
  </si>
  <si>
    <t>23.07.2021 10:02:15</t>
  </si>
  <si>
    <t>ÇOBANLAR SUBATAN TR-2 35-15-L00357_C_56369351_56369351</t>
  </si>
  <si>
    <t>23.07.2021 08:12:05</t>
  </si>
  <si>
    <t>23.07.2021 11:12:17</t>
  </si>
  <si>
    <t>23.07.2021 07:08:25</t>
  </si>
  <si>
    <t>23.07.2021 07:14:46</t>
  </si>
  <si>
    <t>TR-42 35-15-M00042_950367864_950367864</t>
  </si>
  <si>
    <t>23.07.2021 19:50:14</t>
  </si>
  <si>
    <t>23.07.2021 20:40:02</t>
  </si>
  <si>
    <t>23.07.2021 21:25:28</t>
  </si>
  <si>
    <t>24.07.2021 01:45:40</t>
  </si>
  <si>
    <t>DM-2/19 35-27-M01091_98901673_98901673</t>
  </si>
  <si>
    <t>23.07.2021 13:26:52</t>
  </si>
  <si>
    <t>23.07.2021 14:36:43</t>
  </si>
  <si>
    <t>23.07.2021 11:16:26</t>
  </si>
  <si>
    <t>23.07.2021 20:06:12</t>
  </si>
  <si>
    <t>23.07.2021 17:42:57</t>
  </si>
  <si>
    <t>23.07.2021 18:55:07</t>
  </si>
  <si>
    <t>SELİMŞAHLAR TR-2 45-71-M00137_A_56352410_56352410</t>
  </si>
  <si>
    <t>23.07.2021 10:24:04</t>
  </si>
  <si>
    <t>23.07.2021 11:29:59</t>
  </si>
  <si>
    <t>KÖPRÜBAŞI TR-27 (FUTBOL SAHASI) 45-86-M00027_KÖPRÜBAŞI TR-26 M01_72220547</t>
  </si>
  <si>
    <t>23.07.2021 17:31:50</t>
  </si>
  <si>
    <t>23.07.2021 18:00:00</t>
  </si>
  <si>
    <t>K-1536 35-01-K01536_A_56374485_56374485</t>
  </si>
  <si>
    <t>23.07.2021 16:54:28</t>
  </si>
  <si>
    <t>23.07.2021 17:48:38</t>
  </si>
  <si>
    <t>BÖLCEK-2 TR 35-16-M00023_953336891_953336891</t>
  </si>
  <si>
    <t>23.07.2021 11:09:28</t>
  </si>
  <si>
    <t>23.07.2021 13:16:14</t>
  </si>
  <si>
    <t>TAŞLIYATAK TR-6 35-31-L00342_47890155_56393745_56393745</t>
  </si>
  <si>
    <t>23.07.2021 04:12:27</t>
  </si>
  <si>
    <t>23.07.2021 05:18:45</t>
  </si>
  <si>
    <t>23.07.2021 07:12:16</t>
  </si>
  <si>
    <t>23.07.2021 09:09:45</t>
  </si>
  <si>
    <t>TR-59 35-16-L00059_35-16-L00059_2349934</t>
  </si>
  <si>
    <t>23.07.2021 10:41:17</t>
  </si>
  <si>
    <t>23.07.2021 11:28:34</t>
  </si>
  <si>
    <t>ŞEYHDAVUTLAR TR-5 NAMAZGAH 45-79-M00496_D_56374246_56374246</t>
  </si>
  <si>
    <t>23.07.2021 18:44:29</t>
  </si>
  <si>
    <t>23.07.2021 19:47:20</t>
  </si>
  <si>
    <t>ALAŞEHİR TR-55 45-73-M00055_A_56403073_56403073</t>
  </si>
  <si>
    <t>23.07.2021 15:40:53</t>
  </si>
  <si>
    <t>23.07.2021 18:01:13</t>
  </si>
  <si>
    <t>ÇANDARLI TR-17 35-30-M00017_A a1_42961423</t>
  </si>
  <si>
    <t>23.07.2021 20:37:59</t>
  </si>
  <si>
    <t>23.07.2021 23:10:51</t>
  </si>
  <si>
    <t>23.07.2021 12:15:29</t>
  </si>
  <si>
    <t>23.07.2021 14:11:21</t>
  </si>
  <si>
    <t>AŞAĞI KIZILCA TR-1 35-27-L00045_98763199_98763199</t>
  </si>
  <si>
    <t>23.07.2021 09:31:04</t>
  </si>
  <si>
    <t>23.07.2021 10:30:30</t>
  </si>
  <si>
    <t>MORDOĞAN TR-25 35-21-L00153_953365605_953365605</t>
  </si>
  <si>
    <t>23.07.2021 15:44:22</t>
  </si>
  <si>
    <t>23.07.2021 18:16:01</t>
  </si>
  <si>
    <t>K-3816 35-03-K03816_912424453_912424453</t>
  </si>
  <si>
    <t>23.07.2021 00:59:17</t>
  </si>
  <si>
    <t>23.07.2021 01:50:07</t>
  </si>
  <si>
    <t>23.07.2021 21:57:47</t>
  </si>
  <si>
    <t>23.07.2021 23:41:17</t>
  </si>
  <si>
    <t>DEMİRKÖPRÜ TM 45-78-A00005_KÖPRÜBAŞI M07_2329516</t>
  </si>
  <si>
    <t>23.07.2021 09:15:00</t>
  </si>
  <si>
    <t>23.07.2021 09:25:15</t>
  </si>
  <si>
    <t>23.07.2021 19:27:52</t>
  </si>
  <si>
    <t>23.07.2021 19:35:00</t>
  </si>
  <si>
    <t>SOMA TR-44/1 45-82-M00076_A_56390440_56390440</t>
  </si>
  <si>
    <t>23.07.2021 14:59:49</t>
  </si>
  <si>
    <t>23.07.2021 16:58:00</t>
  </si>
  <si>
    <t>23.07.2021 10:24:46</t>
  </si>
  <si>
    <t>23.07.2021 14:26:32</t>
  </si>
  <si>
    <t>ALAŞEHİR TR-5 45-73-M00005_945670111_945670111</t>
  </si>
  <si>
    <t>23.07.2021 11:25:38</t>
  </si>
  <si>
    <t>23.07.2021 12:46:22</t>
  </si>
  <si>
    <t>ÇAMAVLU TR-2 35-16-M00124_47470358_56399026_56399026</t>
  </si>
  <si>
    <t>23.07.2021 06:20:12</t>
  </si>
  <si>
    <t>23.07.2021 10:33:25</t>
  </si>
  <si>
    <t>23.07.2021 13:39:16</t>
  </si>
  <si>
    <t>23.07.2021 14:36:41</t>
  </si>
  <si>
    <t>23.07.2021 09:20:08</t>
  </si>
  <si>
    <t>23.07.2021 10:40:35</t>
  </si>
  <si>
    <t>23.07.2021 19:04:39</t>
  </si>
  <si>
    <t>23.07.2021 19:08:09</t>
  </si>
  <si>
    <t>YUKARI ILGINDERE TR-1 35-16-M00150_47422512_56402016_56402016</t>
  </si>
  <si>
    <t>23.07.2021 13:00:10</t>
  </si>
  <si>
    <t>23.07.2021 15:27:03</t>
  </si>
  <si>
    <t>MEDAR TR-9 45-72-L00278_F_56392266_56392266</t>
  </si>
  <si>
    <t>23.07.2021 20:09:11</t>
  </si>
  <si>
    <t>23.07.2021 21:33:40</t>
  </si>
  <si>
    <t>TEPECİK KÖYÜ TR-1 45-71-M01289_44415736_56385006_56385006</t>
  </si>
  <si>
    <t>23.07.2021 14:19:00</t>
  </si>
  <si>
    <t>23.07.2021 17:11:40</t>
  </si>
  <si>
    <t>M-2734 35-03-M02734_ H_79614556</t>
  </si>
  <si>
    <t>23.07.2021 18:45:00</t>
  </si>
  <si>
    <t>23.07.2021 20:07:23</t>
  </si>
  <si>
    <t>K-1025 35-01-K01025_910688004_910688004</t>
  </si>
  <si>
    <t>23.07.2021 10:24:12</t>
  </si>
  <si>
    <t>23.07.2021 14:27:05</t>
  </si>
  <si>
    <t>23.07.2021 07:18:40</t>
  </si>
  <si>
    <t>23.07.2021 08:16:34</t>
  </si>
  <si>
    <t>23.07.2021 00:48:44</t>
  </si>
  <si>
    <t>23.07.2021 01:23:00</t>
  </si>
  <si>
    <t>SEYREKLİ TR-3 35-15-L00442_D_56372999_56372999</t>
  </si>
  <si>
    <t>23.07.2021 22:02:09</t>
  </si>
  <si>
    <t>23.07.2021 23:15:08</t>
  </si>
  <si>
    <t>BEDDELLER TR-1 45-81-M00126_A_56400889_56400889</t>
  </si>
  <si>
    <t>23.07.2021 20:51:14</t>
  </si>
  <si>
    <t>23.07.2021 21:51:26</t>
  </si>
  <si>
    <t>TR-311 ÖZBEK 35-19-M00527_949913684_949913684</t>
  </si>
  <si>
    <t>23.07.2021 16:25:56</t>
  </si>
  <si>
    <t>23.07.2021 17:54:41</t>
  </si>
  <si>
    <t>GÜLBAHÇE TR-5 (TR-186) 35-19-L00186_956667868_956667868</t>
  </si>
  <si>
    <t>23.07.2021 23:44:20</t>
  </si>
  <si>
    <t>24.07.2021 03:01:33</t>
  </si>
  <si>
    <t>GEDİK KATRANDERE TR-2 35-31-L00133_DIREK TIPI TRAFO HUCRESI H01_2050103</t>
  </si>
  <si>
    <t>23.07.2021 21:10:22</t>
  </si>
  <si>
    <t>23.07.2021 22:53:46</t>
  </si>
  <si>
    <t>23.07.2021 11:18:35</t>
  </si>
  <si>
    <t>23.07.2021 12:23:30</t>
  </si>
  <si>
    <t>DM-3/16-1 35-26-M00818_956627990_956627990</t>
  </si>
  <si>
    <t>23.07.2021 14:53:04</t>
  </si>
  <si>
    <t>23.07.2021 15:29:14</t>
  </si>
  <si>
    <t>RAHMANLAR TR-1 45-74-M00166_45-74-M00166_2359848</t>
  </si>
  <si>
    <t>23.07.2021 11:27:10</t>
  </si>
  <si>
    <t>23.07.2021 13:14:22</t>
  </si>
  <si>
    <t>İZSU ARIKBAŞI İÇME SUYU 35-20-L00222Ö_DIREK TIPI TRAFO HUCRESI H01_2049527</t>
  </si>
  <si>
    <t>23.07.2021 14:24:57</t>
  </si>
  <si>
    <t>23.07.2021 16:05:49</t>
  </si>
  <si>
    <t>TÜRKMENKÖY TR-1 45-73-M00327_C_56400754_56400754</t>
  </si>
  <si>
    <t>23.07.2021 19:35:19</t>
  </si>
  <si>
    <t>23.07.2021 20:30:10</t>
  </si>
  <si>
    <t>23.07.2021 05:58:36</t>
  </si>
  <si>
    <t>23.07.2021 07:03:48</t>
  </si>
  <si>
    <t>ÇANDARLI DM-TR-20 35-30-M00020_DENİZKÖY KÖYLER M04_72352924</t>
  </si>
  <si>
    <t>23.07.2021 07:46:00</t>
  </si>
  <si>
    <t>23.07.2021 08:55:08</t>
  </si>
  <si>
    <t>_956530505_956530505</t>
  </si>
  <si>
    <t>23.07.2021 13:34:33</t>
  </si>
  <si>
    <t>23.07.2021 14:54:41</t>
  </si>
  <si>
    <t>GÖRDES TR-14 45-75-M00014_45-75-M00014_2351159</t>
  </si>
  <si>
    <t>23.07.2021 18:23:00</t>
  </si>
  <si>
    <t>23.07.2021 21:18:51</t>
  </si>
  <si>
    <t>ARMUTLU TOPRAK SLM TR 35-27-M00561_DIREK TIPI TRAFO HUCRESI H01_2049802</t>
  </si>
  <si>
    <t>23.07.2021 17:31:29</t>
  </si>
  <si>
    <t>23.07.2021 19:20:31</t>
  </si>
  <si>
    <t>ALAÇATI İM 35-18-A00002_L-307 L06_2052311</t>
  </si>
  <si>
    <t>23.07.2021 12:09:12</t>
  </si>
  <si>
    <t>23.07.2021 12:20:00</t>
  </si>
  <si>
    <t>DM-4/2 45-72-M00614_961523330_961523330</t>
  </si>
  <si>
    <t>23.07.2021 00:27:00</t>
  </si>
  <si>
    <t>23.07.2021 01:48:38</t>
  </si>
  <si>
    <t>23.07.2021 03:29:46</t>
  </si>
  <si>
    <t>23.07.2021 05:51:24</t>
  </si>
  <si>
    <t>23.07.2021 19:26:31</t>
  </si>
  <si>
    <t>23.07.2021 20:31:44</t>
  </si>
  <si>
    <t>23.07.2021 16:35:25</t>
  </si>
  <si>
    <t>23.07.2021 17:35:40</t>
  </si>
  <si>
    <t>SALİHLER TR-1 35-30-L00144_955312193_955312193</t>
  </si>
  <si>
    <t>23.07.2021 14:40:31</t>
  </si>
  <si>
    <t>23.07.2021 19:23:39</t>
  </si>
  <si>
    <t>23.07.2021 13:06:00</t>
  </si>
  <si>
    <t>23.07.2021 15:57:35</t>
  </si>
  <si>
    <t>ASARLIK HAYVANAT BAHÇESİ GEÇİT 35-28-M00588_ASARLIK TR-10/TOKİ M02_66839852</t>
  </si>
  <si>
    <t>23.07.2021 08:41:50</t>
  </si>
  <si>
    <t>23.07.2021 08:42:10</t>
  </si>
  <si>
    <t>23.07.2021 17:48:58</t>
  </si>
  <si>
    <t>23.07.2021 18:27:26</t>
  </si>
  <si>
    <t>ÇEŞNELİ TR-3 45-73-M00456_45-73-M00456_2353846</t>
  </si>
  <si>
    <t>23.07.2021 21:19:59</t>
  </si>
  <si>
    <t>23.07.2021 23:36:23</t>
  </si>
  <si>
    <t>MERDİVENLİ TR-1 35-30-M00161_B_56354308_56354308</t>
  </si>
  <si>
    <t>23.07.2021 13:20:48</t>
  </si>
  <si>
    <t>23.07.2021 14:28:46</t>
  </si>
  <si>
    <t>KEÇİLİKÖY DM-17/2 45-71-M02258_953211314_953211314</t>
  </si>
  <si>
    <t>23.07.2021 10:27:37</t>
  </si>
  <si>
    <t>23.07.2021 12:31:43</t>
  </si>
  <si>
    <t>23.07.2021 19:42:06</t>
  </si>
  <si>
    <t>23.07.2021 19:44:37</t>
  </si>
  <si>
    <t>M-328 35-03-M00328_912848096_912848096</t>
  </si>
  <si>
    <t>23.07.2021 11:07:13</t>
  </si>
  <si>
    <t>23.07.2021 14:07:05</t>
  </si>
  <si>
    <t>M-1149 35-09-M01149_M-538 M07_47615666</t>
  </si>
  <si>
    <t>23.07.2021 12:29:00</t>
  </si>
  <si>
    <t>23.07.2021 13:26:02</t>
  </si>
  <si>
    <t>23.07.2021 08:04:15</t>
  </si>
  <si>
    <t>23.07.2021 09:00:03</t>
  </si>
  <si>
    <t>23.07.2021 20:26:55</t>
  </si>
  <si>
    <t>23.07.2021 20:37:25</t>
  </si>
  <si>
    <t>23.07.2021 17:05:00</t>
  </si>
  <si>
    <t>23.07.2021 17:23:00</t>
  </si>
  <si>
    <t>BADEMLİ TR-1 DM 35-15-L01010_KETENDERESİ (HACI MUSA) L11_67544258</t>
  </si>
  <si>
    <t>23.07.2021 17:49:20</t>
  </si>
  <si>
    <t>23.07.2021 18:30:23</t>
  </si>
  <si>
    <t>SUDELİĞİ KÖK 45-72-L00111_SELCİKLİ ÇIKIŞI L04_66544620</t>
  </si>
  <si>
    <t>23.07.2021 18:37:18</t>
  </si>
  <si>
    <t>23.07.2021 20:05:31</t>
  </si>
  <si>
    <t>GÖCEK TR-1 45-72-M00239_45-72-M00239_79214909</t>
  </si>
  <si>
    <t>23.07.2021 08:06:14</t>
  </si>
  <si>
    <t>23.07.2021 10:02:56</t>
  </si>
  <si>
    <t>23.07.2021 08:46:10</t>
  </si>
  <si>
    <t>23.07.2021 09:36:01</t>
  </si>
  <si>
    <t>23.07.2021 10:20:39</t>
  </si>
  <si>
    <t>23.07.2021 11:41:04</t>
  </si>
  <si>
    <t>23.07.2021 19:47:00</t>
  </si>
  <si>
    <t>23.07.2021 20:20:12</t>
  </si>
  <si>
    <t>ULUDERBENT DM 45-73-M00491_ULUDERBENT ŞEHİR-2 M04_66856613</t>
  </si>
  <si>
    <t>23.07.2021 09:59:20</t>
  </si>
  <si>
    <t>23.07.2021 11:09:05</t>
  </si>
  <si>
    <t>CANLI TR-8 35-20-L00158_955210684_955210684</t>
  </si>
  <si>
    <t>23.07.2021 11:34:19</t>
  </si>
  <si>
    <t>23.07.2021 13:39:06</t>
  </si>
  <si>
    <t>23.07.2021 16:50:31</t>
  </si>
  <si>
    <t>23.07.2021 16:54:43</t>
  </si>
  <si>
    <t>23.07.2021 13:12:40</t>
  </si>
  <si>
    <t>EMİRLİ TR-1 35-15-L00857_ H_65832142</t>
  </si>
  <si>
    <t>23.07.2021 21:31:02</t>
  </si>
  <si>
    <t>24.07.2021 00:04:28</t>
  </si>
  <si>
    <t>23.07.2021 15:10:17</t>
  </si>
  <si>
    <t>23.07.2021 16:32:39</t>
  </si>
  <si>
    <t>23.07.2021 09:14:32</t>
  </si>
  <si>
    <t>23.07.2021 11:08:44</t>
  </si>
  <si>
    <t>VİZİLLER TR-1 45-81-M00133_B_56399176_56399176</t>
  </si>
  <si>
    <t>23.07.2021 15:32:48</t>
  </si>
  <si>
    <t>23.07.2021 16:30:43</t>
  </si>
  <si>
    <t>MORDOĞAN TR-41 35-21-L00164_953367130_953367130</t>
  </si>
  <si>
    <t>23.07.2021 10:29:17</t>
  </si>
  <si>
    <t>23.07.2021 11:09:51</t>
  </si>
  <si>
    <t>SÜLEYMANLI TR-6 45-72-L00303_C_56391835_56391835</t>
  </si>
  <si>
    <t>23.07.2021 11:07:52</t>
  </si>
  <si>
    <t>23.07.2021 14:10:41</t>
  </si>
  <si>
    <t>23.07.2021 14:04:56</t>
  </si>
  <si>
    <t>23.07.2021 14:05:14</t>
  </si>
  <si>
    <t>L-264 ŞİFNE CAD. SONU 35-18-L00264_6197349 b1b_5953710</t>
  </si>
  <si>
    <t>23.07.2021 17:13:29</t>
  </si>
  <si>
    <t>23.07.2021 19:03:11</t>
  </si>
  <si>
    <t>L-309 35-18-L00309_ L01_72136818</t>
  </si>
  <si>
    <t>23.07.2021 12:19:26</t>
  </si>
  <si>
    <t>23.07.2021 14:24:00</t>
  </si>
  <si>
    <t>ŞİRVAN TARIMSAL SULAMA TR-1 45-83-M00488_45-83-M00488_2369647</t>
  </si>
  <si>
    <t>23.07.2021 08:01:51</t>
  </si>
  <si>
    <t>23.07.2021 10:30:52</t>
  </si>
  <si>
    <t>24.07.2021 07:10:01</t>
  </si>
  <si>
    <t>24.07.2021 09:53:09</t>
  </si>
  <si>
    <t>_B_56352071_56352071</t>
  </si>
  <si>
    <t>24.07.2021 23:28:34</t>
  </si>
  <si>
    <t>25.07.2021 01:58:17</t>
  </si>
  <si>
    <t>K-2786 35-01-K02786_35-01-K02786_2364783</t>
  </si>
  <si>
    <t>24.07.2021 13:26:07</t>
  </si>
  <si>
    <t>24.07.2021 17:10:30</t>
  </si>
  <si>
    <t>24.07.2021 07:52:35</t>
  </si>
  <si>
    <t>24.07.2021 08:16:35</t>
  </si>
  <si>
    <t>İBRAHİM SEZEN SULAMA GRUBU 35-29-M00210_A_56361246_56361246</t>
  </si>
  <si>
    <t>24.07.2021 19:48:00</t>
  </si>
  <si>
    <t>24.07.2021 20:43:04</t>
  </si>
  <si>
    <t>POYRAZDAMLARI TR-11 45-78-M00576_KEMERDAMLARI YUKARIKEMER M05_2106463</t>
  </si>
  <si>
    <t>24.07.2021 02:01:01</t>
  </si>
  <si>
    <t>24.07.2021 02:07:00</t>
  </si>
  <si>
    <t>ALAŞEHİR TM 45-73-A00001_SARIGÖL-1 M02_2312668</t>
  </si>
  <si>
    <t>24.07.2021 21:34:42</t>
  </si>
  <si>
    <t>24.07.2021 21:39:00</t>
  </si>
  <si>
    <t>ÇUKURALTI M-26 35-25-M00074_D_56355014_56355014</t>
  </si>
  <si>
    <t>24.07.2021 15:29:30</t>
  </si>
  <si>
    <t>24.07.2021 21:10:47</t>
  </si>
  <si>
    <t>24.07.2021 16:44:01</t>
  </si>
  <si>
    <t>24.07.2021 16:44:31</t>
  </si>
  <si>
    <t>TR-24 35-30-L00024_955317205_955317205</t>
  </si>
  <si>
    <t>24.07.2021 12:30:06</t>
  </si>
  <si>
    <t>24.07.2021 14:39:00</t>
  </si>
  <si>
    <t>M-1099 35-03-M01099_910334911_910334911</t>
  </si>
  <si>
    <t>24.07.2021 08:54:12</t>
  </si>
  <si>
    <t>24.07.2021 14:11:24</t>
  </si>
  <si>
    <t>MAVİDERE TR-4 35-31-L00213_956577497_956577497</t>
  </si>
  <si>
    <t>24.07.2021 18:41:05</t>
  </si>
  <si>
    <t>24.07.2021 21:35:39</t>
  </si>
  <si>
    <t>K-890 35-01-K00890_912051090_912051090</t>
  </si>
  <si>
    <t>24.07.2021 09:58:01</t>
  </si>
  <si>
    <t>24.07.2021 10:54:00</t>
  </si>
  <si>
    <t>TOKMAKLI KÖK 45-86-M00047_BORLU TR-3 M06_72227763</t>
  </si>
  <si>
    <t>24.07.2021 20:21:54</t>
  </si>
  <si>
    <t>24.07.2021 20:36:47</t>
  </si>
  <si>
    <t>DM02/TR-14  BULVAR ÜZERİ 45-73-M00031_945678647_945678647</t>
  </si>
  <si>
    <t>24.07.2021 00:09:49</t>
  </si>
  <si>
    <t>24.07.2021 01:07:55</t>
  </si>
  <si>
    <t>YOLÜSTÜ TR-3 35-15-L00917_950408789_950408789</t>
  </si>
  <si>
    <t>24.07.2021 08:23:45</t>
  </si>
  <si>
    <t>24.07.2021 09:10:16</t>
  </si>
  <si>
    <t>HASKÖY TR-3 35-20-L00208_B_56382591_56382591</t>
  </si>
  <si>
    <t>24.07.2021 08:57:49</t>
  </si>
  <si>
    <t>24.07.2021 10:18:03</t>
  </si>
  <si>
    <t>TR-115 35-16-L00115_C_56397474_56397474</t>
  </si>
  <si>
    <t>24.07.2021 10:42:44</t>
  </si>
  <si>
    <t>24.07.2021 12:13:20</t>
  </si>
  <si>
    <t>AYRANCILAR DM-3 35-26-M00795_DM-3/22 M11_2335348</t>
  </si>
  <si>
    <t>24.07.2021 06:13:31</t>
  </si>
  <si>
    <t>24.07.2021 07:08:12</t>
  </si>
  <si>
    <t>L-169 35-18-L00169_L-174 L02_49891582</t>
  </si>
  <si>
    <t>24.07.2021 21:58:01</t>
  </si>
  <si>
    <t>24.07.2021 22:42:03</t>
  </si>
  <si>
    <t>DM-4/TR-3 (TR-37) 35-13-L00037_A_56381124_56381124</t>
  </si>
  <si>
    <t>24.07.2021 11:33:41</t>
  </si>
  <si>
    <t>24.07.2021 14:03:12</t>
  </si>
  <si>
    <t>YENİ ŞAKRAN TR-9 35-17-M00209_10774038_56394881_56394881</t>
  </si>
  <si>
    <t>24.07.2021 19:13:22</t>
  </si>
  <si>
    <t>24.07.2021 19:30:00</t>
  </si>
  <si>
    <t>BEYDERE KÖK 45-71-M00128_SELİMŞAHLAR M02_50217224</t>
  </si>
  <si>
    <t>24.07.2021 13:26:00</t>
  </si>
  <si>
    <t>24.07.2021 14:32:50</t>
  </si>
  <si>
    <t>ATAKÖY TR-2 35-22-M00191_955270491_955270491</t>
  </si>
  <si>
    <t>24.07.2021 22:05:15</t>
  </si>
  <si>
    <t>24.07.2021 23:30:49</t>
  </si>
  <si>
    <t>M-1635 GEÇİT 35-02-M01635_M-660 M04_2051879</t>
  </si>
  <si>
    <t>24.07.2021 14:08:31</t>
  </si>
  <si>
    <t>24.07.2021 14:24:00</t>
  </si>
  <si>
    <t>GÜNEY DM 45-83-L00130_DAĞ YENİKÖY L04_2096785</t>
  </si>
  <si>
    <t>24.07.2021 23:48:22</t>
  </si>
  <si>
    <t>25.07.2021 01:42:56</t>
  </si>
  <si>
    <t>GÜMÜLDÜR DM 35-25-M00100_BARAJ M01_2309330</t>
  </si>
  <si>
    <t>24.07.2021 10:49:46</t>
  </si>
  <si>
    <t>24.07.2021 11:14:34</t>
  </si>
  <si>
    <t>GÖKÇELER (YAYLACIK MAH.) TR-1 45-71-M00999_43149919_56387504_56387504</t>
  </si>
  <si>
    <t>24.07.2021 10:17:00</t>
  </si>
  <si>
    <t>24.07.2021 21:29:07</t>
  </si>
  <si>
    <t>M-10 35-02-M00010_M-3227 M02_2319861</t>
  </si>
  <si>
    <t>24.07.2021 09:10:00</t>
  </si>
  <si>
    <t>24.07.2021 09:47:28</t>
  </si>
  <si>
    <t>24.07.2021 07:21:03</t>
  </si>
  <si>
    <t>24.07.2021 11:08:11</t>
  </si>
  <si>
    <t>24.07.2021 15:22:34</t>
  </si>
  <si>
    <t>24.07.2021 19:11:45</t>
  </si>
  <si>
    <t>HELVACI TR-3 35-17-M00363_7819610_56393307_56393307</t>
  </si>
  <si>
    <t>24.07.2021 03:39:12</t>
  </si>
  <si>
    <t>24.07.2021 04:29:42</t>
  </si>
  <si>
    <t>TR-1-5/5 35-20-L00063_10264533_56375321_56375321</t>
  </si>
  <si>
    <t>24.07.2021 12:54:15</t>
  </si>
  <si>
    <t>24.07.2021 13:50:44</t>
  </si>
  <si>
    <t>24.07.2021 17:15:09</t>
  </si>
  <si>
    <t>24.07.2021 17:27:10</t>
  </si>
  <si>
    <t>DM-2/TR-09 35-22-M00054_955288601_955288601</t>
  </si>
  <si>
    <t>24.07.2021 16:41:39</t>
  </si>
  <si>
    <t>24.07.2021 20:25:28</t>
  </si>
  <si>
    <t>ÇAYKÖY TR-1 45-78-L00429_953278569_953278569</t>
  </si>
  <si>
    <t>24.07.2021 12:39:22</t>
  </si>
  <si>
    <t>24.07.2021 14:57:25</t>
  </si>
  <si>
    <t>24.07.2021 07:38:22</t>
  </si>
  <si>
    <t>24.07.2021 09:15:55</t>
  </si>
  <si>
    <t>ÜÇPINAR TR-3 45-71-M01534_953246630_953246630</t>
  </si>
  <si>
    <t>24.07.2021 14:30:00</t>
  </si>
  <si>
    <t>24.07.2021 20:42:44</t>
  </si>
  <si>
    <t>TR-2/34 45-72-L00034_956500339_956500339</t>
  </si>
  <si>
    <t>24.07.2021 20:54:09</t>
  </si>
  <si>
    <t>24.07.2021 21:54:05</t>
  </si>
  <si>
    <t>TEKELİ TR-7 35-22-M00274_DIREK TIPI TRAFO HUCRESI H01_2111101</t>
  </si>
  <si>
    <t>24.07.2021 17:45:34</t>
  </si>
  <si>
    <t>24.07.2021 19:07:53</t>
  </si>
  <si>
    <t>DM-4/24 35-26-M00836_DAĞITIM TRAFO DM-4/24 M03_65908904</t>
  </si>
  <si>
    <t>24.07.2021 22:20:20</t>
  </si>
  <si>
    <t>24.07.2021 23:32:55</t>
  </si>
  <si>
    <t>HASKÖY TR-4 35-20-L00369_DIREK TIPI TRAFO HUCRESI H01_2101291</t>
  </si>
  <si>
    <t>24.07.2021 11:15:12</t>
  </si>
  <si>
    <t>24.07.2021 12:15:21</t>
  </si>
  <si>
    <t>24.07.2021 07:09:41</t>
  </si>
  <si>
    <t>TR-66/B 45-78-L00750_953265309_953265309</t>
  </si>
  <si>
    <t>24.07.2021 10:25:59</t>
  </si>
  <si>
    <t>24.07.2021 11:35:57</t>
  </si>
  <si>
    <t>DANIŞKENT SİTESİ 35-30-M00053_955333868_955333868</t>
  </si>
  <si>
    <t>24.07.2021 12:44:30</t>
  </si>
  <si>
    <t>24.07.2021 18:22:19</t>
  </si>
  <si>
    <t>TR-99/A 45-78-L00184_95000163235_95000163235</t>
  </si>
  <si>
    <t>24.07.2021 14:59:25</t>
  </si>
  <si>
    <t>24.07.2021 15:36:04</t>
  </si>
  <si>
    <t>MURADİYE DM-5/9 KÖK 45-71-M00673_DM-5/10-C M04_72117075</t>
  </si>
  <si>
    <t>24.07.2021 17:25:21</t>
  </si>
  <si>
    <t>24.07.2021 20:05:32</t>
  </si>
  <si>
    <t>DM-8/3 45-71-M00538_953202755_953202755</t>
  </si>
  <si>
    <t>24.07.2021 08:00:00</t>
  </si>
  <si>
    <t>24.07.2021 13:29:24</t>
  </si>
  <si>
    <t>MECİDİYE TR-3 45-72-L00576_956500710_956500710</t>
  </si>
  <si>
    <t>24.07.2021 19:23:22</t>
  </si>
  <si>
    <t>24.07.2021 20:48:29</t>
  </si>
  <si>
    <t>KÖMÜRCÜ TR-1 45-72-M00200_B_65513529_65513529</t>
  </si>
  <si>
    <t>24.07.2021 07:29:58</t>
  </si>
  <si>
    <t>24.07.2021 12:58:08</t>
  </si>
  <si>
    <t>M-1177 35-04-M01177_912929192_912929192</t>
  </si>
  <si>
    <t>24.07.2021 16:43:05</t>
  </si>
  <si>
    <t>24.07.2021 17:45:41</t>
  </si>
  <si>
    <t>EVRENLİ KÖK 45-73-M00139_BAHADIR ÇIKIŞ M02_2309339</t>
  </si>
  <si>
    <t>24.07.2021 23:10:24</t>
  </si>
  <si>
    <t>25.07.2021 03:23:38</t>
  </si>
  <si>
    <t>BÜYÜKKALE TR-3 35-29-L00667_D_56406691_56406691</t>
  </si>
  <si>
    <t>24.07.2021 09:11:48</t>
  </si>
  <si>
    <t>24.07.2021 11:17:22</t>
  </si>
  <si>
    <t>24.07.2021 22:05:00</t>
  </si>
  <si>
    <t>24.07.2021 22:22:54</t>
  </si>
  <si>
    <t>24.07.2021 15:28:40</t>
  </si>
  <si>
    <t>24.07.2021 17:42:54</t>
  </si>
  <si>
    <t>ORHAN SÜNER-İBRAHİM KUBUR ÖZEL TR 35-13-L00214Ö_DIREK TIPI TRAFO HUCRESI H01_2034566</t>
  </si>
  <si>
    <t>24.07.2021 16:26:14</t>
  </si>
  <si>
    <t>24.07.2021 17:19:57</t>
  </si>
  <si>
    <t>L-329 35-18-L00329_L-330 DENİZKIZI L02_76914421</t>
  </si>
  <si>
    <t>24.07.2021 15:45:00</t>
  </si>
  <si>
    <t>24.07.2021 16:43:22</t>
  </si>
  <si>
    <t>24.07.2021 20:14:40</t>
  </si>
  <si>
    <t>24.07.2021 21:07:22</t>
  </si>
  <si>
    <t>SOMA TR-23/1 45-82-M00117_945540441_945540441</t>
  </si>
  <si>
    <t>24.07.2021 20:18:23</t>
  </si>
  <si>
    <t>24.07.2021 21:28:30</t>
  </si>
  <si>
    <t>TR-292 (İM-1/TR-2) 35-19-L00292_956689774_956689774</t>
  </si>
  <si>
    <t>24.07.2021 12:20:59</t>
  </si>
  <si>
    <t>24.07.2021 14:49:29</t>
  </si>
  <si>
    <t>YILDIZ TR-1 45-72-M00240_A_56390257_56390257</t>
  </si>
  <si>
    <t>24.07.2021 00:21:00</t>
  </si>
  <si>
    <t>24.07.2021 06:35:08</t>
  </si>
  <si>
    <t>TR-2/52 45-72-L00052_956510066_956510066</t>
  </si>
  <si>
    <t>24.07.2021 10:33:00</t>
  </si>
  <si>
    <t>24.07.2021 11:37:37</t>
  </si>
  <si>
    <t>ÇOBANLAR AYVACIK TR-4 35-15-L00360_B_56367918_56367918</t>
  </si>
  <si>
    <t>24.07.2021 07:48:26</t>
  </si>
  <si>
    <t>24.07.2021 12:47:45</t>
  </si>
  <si>
    <t>M-10 35-02-M00010_M-1344 M03_2046891</t>
  </si>
  <si>
    <t>24.07.2021 09:25:06</t>
  </si>
  <si>
    <t>24.07.2021 09:36:17</t>
  </si>
  <si>
    <t>ARDIÇ MAHALLESİ TR-12 35-21-L00134_953366593_953366593</t>
  </si>
  <si>
    <t>24.07.2021 14:43:19</t>
  </si>
  <si>
    <t>24.07.2021 15:20:03</t>
  </si>
  <si>
    <t>ASARLIK TR-16 35-28-M00174_ASARLIK TR-14 M03_66531253</t>
  </si>
  <si>
    <t>24.07.2021 10:40:01</t>
  </si>
  <si>
    <t>24.07.2021 12:16:29</t>
  </si>
  <si>
    <t>24.07.2021 21:56:23</t>
  </si>
  <si>
    <t>24.07.2021 22:02:33</t>
  </si>
  <si>
    <t>24.07.2021 23:27:07</t>
  </si>
  <si>
    <t>24.07.2021 23:52:08</t>
  </si>
  <si>
    <t>GİRELLİ TR-1 45-73-M00758_945689763_945689763</t>
  </si>
  <si>
    <t>24.07.2021 13:58:47</t>
  </si>
  <si>
    <t>24.07.2021 15:53:47</t>
  </si>
  <si>
    <t>AYASKENT DM-2 (TR-1) 35-16-M00011_953321677_953321677</t>
  </si>
  <si>
    <t>24.07.2021 22:11:18</t>
  </si>
  <si>
    <t>24.07.2021 23:03:34</t>
  </si>
  <si>
    <t>ASARLIK TR-16 35-28-M00174_ASARLIK TR-3 M01_66531300</t>
  </si>
  <si>
    <t>24.07.2021 11:52:42</t>
  </si>
  <si>
    <t>24.07.2021 12:22:28</t>
  </si>
  <si>
    <t>24.07.2021 08:54:11</t>
  </si>
  <si>
    <t>24.07.2021 09:11:44</t>
  </si>
  <si>
    <t>HASKÖY TR-4 35-20-L00369_35-20-L00369_2371656</t>
  </si>
  <si>
    <t>24.07.2021 07:27:51</t>
  </si>
  <si>
    <t>24.07.2021 08:46:33</t>
  </si>
  <si>
    <t>TEKELİ DM 35-22-M00088_PANCAR-1 M03_48495877</t>
  </si>
  <si>
    <t>24.07.2021 05:38:21</t>
  </si>
  <si>
    <t>24.07.2021 09:00:03</t>
  </si>
  <si>
    <t>24.07.2021 09:03:00</t>
  </si>
  <si>
    <t>24.07.2021 12:57:24</t>
  </si>
  <si>
    <t>24.07.2021 08:14:24</t>
  </si>
  <si>
    <t>24.07.2021 09:43:22</t>
  </si>
  <si>
    <t>24.07.2021 12:45:10</t>
  </si>
  <si>
    <t>24.07.2021 14:10:08</t>
  </si>
  <si>
    <t>ALAŞEHİR TM 45-73-A00001_SARIGÖL-2 M19_2312684</t>
  </si>
  <si>
    <t>24.07.2021 21:41:00</t>
  </si>
  <si>
    <t>ZEYTİNALANI TR-118 35-19-L00118_TR-121 L02_66026940</t>
  </si>
  <si>
    <t>24.07.2021 10:40:55</t>
  </si>
  <si>
    <t>24.07.2021 11:12:59</t>
  </si>
  <si>
    <t>24.07.2021 20:11:09</t>
  </si>
  <si>
    <t>24.07.2021 21:26:31</t>
  </si>
  <si>
    <t>POYRAZDAMLARI TR-11 45-78-M00576_HatBaşıAyırıcı_53139038 M05_53139038</t>
  </si>
  <si>
    <t>24.07.2021 08:52:42</t>
  </si>
  <si>
    <t>24.07.2021 09:59:08</t>
  </si>
  <si>
    <t>AHMETLİ TR-64 SANAYİ 45-84-L00064_45-84-L00064_2365076</t>
  </si>
  <si>
    <t>24.07.2021 17:31:01</t>
  </si>
  <si>
    <t>24.07.2021 18:44:51</t>
  </si>
  <si>
    <t>VİLLAKENT TR-5 35-28-M00382_7230628_56360134_56360134</t>
  </si>
  <si>
    <t>24.07.2021 09:51:01</t>
  </si>
  <si>
    <t>24.07.2021 13:28:18</t>
  </si>
  <si>
    <t>M-2954 35-01-M02954_911459286_911459286</t>
  </si>
  <si>
    <t>24.07.2021 20:24:29</t>
  </si>
  <si>
    <t>24.07.2021 22:31:41</t>
  </si>
  <si>
    <t>ORHANLI M-88 ORTA 35-14-M00088_956638090_956638090</t>
  </si>
  <si>
    <t>24.07.2021 15:49:49</t>
  </si>
  <si>
    <t>24.07.2021 18:02:58</t>
  </si>
  <si>
    <t>24.07.2021 08:22:08</t>
  </si>
  <si>
    <t>24.07.2021 09:09:46</t>
  </si>
  <si>
    <t>GÖLCÜK TR-3 35-15-L00318_C_56368937_56368937</t>
  </si>
  <si>
    <t>24.07.2021 21:22:36</t>
  </si>
  <si>
    <t>24.07.2021 22:51:43</t>
  </si>
  <si>
    <t>BAHÇELİ TR-3 45-73-M00602_B_56403314_56403314</t>
  </si>
  <si>
    <t>24.07.2021 15:24:32</t>
  </si>
  <si>
    <t>24.07.2021 19:09:58</t>
  </si>
  <si>
    <t>TR-90 ÖZTİRYAKİLER 35-19-L00090_956683182_956683182</t>
  </si>
  <si>
    <t>24.07.2021 23:22:34</t>
  </si>
  <si>
    <t>25.07.2021 01:23:32</t>
  </si>
  <si>
    <t>24.07.2021 01:20:57</t>
  </si>
  <si>
    <t>24.07.2021 01:50:18</t>
  </si>
  <si>
    <t>TUFANLAR MAH. TR 45-77-L00164_945495713_945495713</t>
  </si>
  <si>
    <t>24.07.2021 10:45:22</t>
  </si>
  <si>
    <t>24.07.2021 12:14:20</t>
  </si>
  <si>
    <t>24.07.2021 15:12:31</t>
  </si>
  <si>
    <t>24.07.2021 15:38:28</t>
  </si>
  <si>
    <t>DM-3/2 35-29-M00101_48373617_56361381_56361381</t>
  </si>
  <si>
    <t>24.07.2021 11:31:29</t>
  </si>
  <si>
    <t>24.07.2021 14:39:17</t>
  </si>
  <si>
    <t>24.07.2021 19:55:00</t>
  </si>
  <si>
    <t>24.07.2021 19:55:44</t>
  </si>
  <si>
    <t>ÇAMÖNÜ TR-1 45-72-L00271_956514348_956514348</t>
  </si>
  <si>
    <t>24.07.2021 12:35:19</t>
  </si>
  <si>
    <t>24.07.2021 15:49:39</t>
  </si>
  <si>
    <t>M-1189 35-03-M01189_910654885_910654885</t>
  </si>
  <si>
    <t>24.07.2021 17:46:51</t>
  </si>
  <si>
    <t>24.07.2021 21:51:39</t>
  </si>
  <si>
    <t>GÖKEYÜP EŞELER TR-1 45-78-M00814_45-78-M00814_2372357</t>
  </si>
  <si>
    <t>24.07.2021 11:24:44</t>
  </si>
  <si>
    <t>24.07.2021 13:40:00</t>
  </si>
  <si>
    <t>ÖKSÜZLÜ TR-1 45-74-M00215_A_56354223_56354223</t>
  </si>
  <si>
    <t>24.07.2021 18:57:51</t>
  </si>
  <si>
    <t>24.07.2021 20:04:18</t>
  </si>
  <si>
    <t>M-1814 KISIK DM-1 35-22-M00095_KISIK SANAYİ-1 M11_72099855</t>
  </si>
  <si>
    <t>24.07.2021 20:30:00</t>
  </si>
  <si>
    <t>24.07.2021 21:16:41</t>
  </si>
  <si>
    <t>K-4127 35-03-K04127_C_56366683_56366683</t>
  </si>
  <si>
    <t>24.07.2021 14:28:23</t>
  </si>
  <si>
    <t>24.07.2021 17:45:59</t>
  </si>
  <si>
    <t>YEŞİLOCA ÇAYIR TR-4 35-20-L00129_7257426_56377424_56377424</t>
  </si>
  <si>
    <t>24.07.2021 22:37:49</t>
  </si>
  <si>
    <t>25.07.2021 01:05:42</t>
  </si>
  <si>
    <t>ARMUTLU TR-15 35-27-M00580_35-27-M00580_72162067</t>
  </si>
  <si>
    <t>24.07.2021 10:24:10</t>
  </si>
  <si>
    <t>24.07.2021 12:58:33</t>
  </si>
  <si>
    <t>_A_56385393_56385393</t>
  </si>
  <si>
    <t>24.07.2021 11:51:57</t>
  </si>
  <si>
    <t>24.07.2021 13:37:24</t>
  </si>
  <si>
    <t>HALİTPAŞA TR-3 45-80-M00061_45-80-M00061_72189104</t>
  </si>
  <si>
    <t>24.07.2021 10:58:00</t>
  </si>
  <si>
    <t>24.07.2021 12:28:06</t>
  </si>
  <si>
    <t>AYRANCILAR DM-5 35-26-M00807_D D01b_42573213</t>
  </si>
  <si>
    <t>24.07.2021 15:14:15</t>
  </si>
  <si>
    <t>24.07.2021 17:27:55</t>
  </si>
  <si>
    <t>24.07.2021 19:21:33</t>
  </si>
  <si>
    <t>24.07.2021 20:29:15</t>
  </si>
  <si>
    <t>24.07.2021 07:37:56</t>
  </si>
  <si>
    <t>24.07.2021 07:38:23</t>
  </si>
  <si>
    <t>TR-2/36 45-72-L00036_956519226_956519226</t>
  </si>
  <si>
    <t>24.07.2021 17:17:12</t>
  </si>
  <si>
    <t>24.07.2021 19:31:07</t>
  </si>
  <si>
    <t>KARGIN KÖK 45-71-M00095_45-71-M00095_2353689</t>
  </si>
  <si>
    <t>24.07.2021 08:44:00</t>
  </si>
  <si>
    <t>24.07.2021 10:10:46</t>
  </si>
  <si>
    <t>ORTAKÖY CAMİLİ MAHALLE TR-1 45-78-M00790_49227766_56391391_56391391</t>
  </si>
  <si>
    <t>24.07.2021 22:54:23</t>
  </si>
  <si>
    <t>24.07.2021 23:43:50</t>
  </si>
  <si>
    <t>24.07.2021 12:46:58</t>
  </si>
  <si>
    <t>24.07.2021 15:39:12</t>
  </si>
  <si>
    <t>M-3555(YATIRIM REZERVE) 35-02-M03555_A_56379359_56379359</t>
  </si>
  <si>
    <t>24.07.2021 09:56:02</t>
  </si>
  <si>
    <t>24.07.2021 12:56:59</t>
  </si>
  <si>
    <t>TR-2/7 45-72-L00007_956477098_956477098</t>
  </si>
  <si>
    <t>24.07.2021 16:23:54</t>
  </si>
  <si>
    <t>24.07.2021 17:42:09</t>
  </si>
  <si>
    <t>24.07.2021 10:13:59</t>
  </si>
  <si>
    <t>24.07.2021 12:13:54</t>
  </si>
  <si>
    <t>24.07.2021 11:46:20</t>
  </si>
  <si>
    <t>24.07.2021 12:18:00</t>
  </si>
  <si>
    <t>24.07.2021 22:48:48</t>
  </si>
  <si>
    <t>24.07.2021 22:56:31</t>
  </si>
  <si>
    <t>L-400 35-18-L00400_9764228_56370884_56370884</t>
  </si>
  <si>
    <t>24.07.2021 18:14:34</t>
  </si>
  <si>
    <t>24.07.2021 20:08:08</t>
  </si>
  <si>
    <t>L-29 35-14-L00029_35-14-L00029_2374387</t>
  </si>
  <si>
    <t>24.07.2021 17:03:00</t>
  </si>
  <si>
    <t>24.07.2021 18:57:34</t>
  </si>
  <si>
    <t>MURADİYE TR-4 45-71-M02427_953242344_953242344</t>
  </si>
  <si>
    <t>24.07.2021 16:14:45</t>
  </si>
  <si>
    <t>24.07.2021 18:55:06</t>
  </si>
  <si>
    <t>KARADOĞAN  TR-4 35-15-L00397_950408120_950408120</t>
  </si>
  <si>
    <t>24.07.2021 09:38:49</t>
  </si>
  <si>
    <t>24.07.2021 11:22:52</t>
  </si>
  <si>
    <t>ULUDERBENT DM 45-73-M00491_ULUDERBENT ŞEHİR-1 M03_66856546</t>
  </si>
  <si>
    <t>24.07.2021 03:36:14</t>
  </si>
  <si>
    <t>24.07.2021 05:01:37</t>
  </si>
  <si>
    <t>24.07.2021 07:48:30</t>
  </si>
  <si>
    <t>24.07.2021 12:59:28</t>
  </si>
  <si>
    <t>24.07.2021 19:24:09</t>
  </si>
  <si>
    <t>24.07.2021 23:37:00</t>
  </si>
  <si>
    <t>IŞIKLAR RAHMANLAR TR-1 35-29-M00274_950345532_950345532</t>
  </si>
  <si>
    <t>24.07.2021 13:01:32</t>
  </si>
  <si>
    <t>24.07.2021 15:22:00</t>
  </si>
  <si>
    <t>YAYAKIRILDIK TR-1 45-72-M00241_45-72-M00241_2351496</t>
  </si>
  <si>
    <t>24.07.2021 19:45:23</t>
  </si>
  <si>
    <t>24.07.2021 23:30:57</t>
  </si>
  <si>
    <t>KARABURUN TR-3 35-21-L00007_A_56355696_56355696</t>
  </si>
  <si>
    <t>24.07.2021 16:31:00</t>
  </si>
  <si>
    <t>24.07.2021 17:53:54</t>
  </si>
  <si>
    <t>ÇEŞNELİ TR-3 45-73-M00456_C_56395569_56395569</t>
  </si>
  <si>
    <t>24.07.2021 22:59:04</t>
  </si>
  <si>
    <t>25.07.2021 00:22:04</t>
  </si>
  <si>
    <t>MEHMET KARABIYIK TR-1 35-27-M00261_ H_72383654</t>
  </si>
  <si>
    <t>24.07.2021 08:35:57</t>
  </si>
  <si>
    <t>24.07.2021 12:04:04</t>
  </si>
  <si>
    <t>K-3628 35-01-K03628_F_56375713_56375713</t>
  </si>
  <si>
    <t>24.07.2021 06:32:25</t>
  </si>
  <si>
    <t>24.07.2021 09:01:17</t>
  </si>
  <si>
    <t>24.07.2021 13:43:00</t>
  </si>
  <si>
    <t>24.07.2021 16:10:22</t>
  </si>
  <si>
    <t>AHMETBEYLİ M-4 35-22-M00242_955285825_955285825</t>
  </si>
  <si>
    <t>24.07.2021 11:36:52</t>
  </si>
  <si>
    <t>24.07.2021 16:04:41</t>
  </si>
  <si>
    <t>KAVAKLIDERE  KÖK 45-73-M00140_KAVAKLIDERE TR-2 M01_66675776</t>
  </si>
  <si>
    <t>24.07.2021 21:30:52</t>
  </si>
  <si>
    <t>24.07.2021 21:59:12</t>
  </si>
  <si>
    <t>FOÇA TR-46 35-23-L00046_A a1b_42054546</t>
  </si>
  <si>
    <t>24.07.2021 12:11:12</t>
  </si>
  <si>
    <t>24.07.2021 13:46:30</t>
  </si>
  <si>
    <t>24.07.2021 07:24:18</t>
  </si>
  <si>
    <t>24.07.2021 07:54:51</t>
  </si>
  <si>
    <t>TR-99/A 45-78-L00184_49361423_56387726_56387726</t>
  </si>
  <si>
    <t>24.07.2021 11:20:42</t>
  </si>
  <si>
    <t>24.07.2021 14:14:27</t>
  </si>
  <si>
    <t>K-4412 35-01-K04412_910851941_910851941</t>
  </si>
  <si>
    <t>24.07.2021 10:24:45</t>
  </si>
  <si>
    <t>24.07.2021 11:39:13</t>
  </si>
  <si>
    <t>24.07.2021 07:57:26</t>
  </si>
  <si>
    <t>24.07.2021 08:49:55</t>
  </si>
  <si>
    <t>HALİTPAŞA DM 45-80-M00060_HALİTPAŞA ŞEHİR M04_72188718</t>
  </si>
  <si>
    <t>24.07.2021 09:30:00</t>
  </si>
  <si>
    <t>24.07.2021 10:09:29</t>
  </si>
  <si>
    <t>BIÇAKÇI OVACIK TR-5 35-15-L00084_B_56361698_56361698</t>
  </si>
  <si>
    <t>24.07.2021 19:44:57</t>
  </si>
  <si>
    <t>24.07.2021 23:20:05</t>
  </si>
  <si>
    <t>L-224 SİBAM EVLERİ 35-18-L00224_950458063_950458063</t>
  </si>
  <si>
    <t>24.07.2021 15:07:24</t>
  </si>
  <si>
    <t>24.07.2021 17:27:25</t>
  </si>
  <si>
    <t>24.07.2021 14:17:26</t>
  </si>
  <si>
    <t>24.07.2021 15:14:09</t>
  </si>
  <si>
    <t>K-3706 35-09-K03706_97862573_97862573</t>
  </si>
  <si>
    <t>24.07.2021 17:27:26</t>
  </si>
  <si>
    <t>24.07.2021 18:13:08</t>
  </si>
  <si>
    <t>TR-18 35-31-L00018_956595359_956595359</t>
  </si>
  <si>
    <t>24.07.2021 11:26:33</t>
  </si>
  <si>
    <t>24.07.2021 12:33:11</t>
  </si>
  <si>
    <t>TR-41 45-77-L00041_B_56395778_56395778</t>
  </si>
  <si>
    <t>24.07.2021 23:30:17</t>
  </si>
  <si>
    <t>25.07.2021 01:20:20</t>
  </si>
  <si>
    <t>KEMALİYE TR-10 45-73-M00156_TR-7 GİRİŞ M04_2088992</t>
  </si>
  <si>
    <t>24.07.2021 21:50:26</t>
  </si>
  <si>
    <t>24.07.2021 22:43:37</t>
  </si>
  <si>
    <t>K-1464 35-09-K01464_913497327_913497327</t>
  </si>
  <si>
    <t>24.07.2021 16:40:39</t>
  </si>
  <si>
    <t>24.07.2021 17:23:23</t>
  </si>
  <si>
    <t>BAĞCILAR TR-1 45-78-M00683_DIREK TIPI TRAFO HUCRESI H01_2111690</t>
  </si>
  <si>
    <t>24.07.2021 08:50:52</t>
  </si>
  <si>
    <t>24.07.2021 10:07:13</t>
  </si>
  <si>
    <t>24.07.2021 18:41:12</t>
  </si>
  <si>
    <t>24.07.2021 18:54:47</t>
  </si>
  <si>
    <t>KIRAN MAKBUREPINAR TR-1 45-75-M00191_D_56386617_56386617</t>
  </si>
  <si>
    <t>24.07.2021 22:17:40</t>
  </si>
  <si>
    <t>25.07.2021 05:36:06</t>
  </si>
  <si>
    <t>24.07.2021 13:16:19</t>
  </si>
  <si>
    <t>24.07.2021 15:02:00</t>
  </si>
  <si>
    <t>24.07.2021 08:10:49</t>
  </si>
  <si>
    <t>24.07.2021 09:09:35</t>
  </si>
  <si>
    <t>24.07.2021 07:05:33</t>
  </si>
  <si>
    <t>24.07.2021 09:25:24</t>
  </si>
  <si>
    <t>HALİLLER TR-1 35-31-L00230_47919505_56403400_56403400</t>
  </si>
  <si>
    <t>24.07.2021 17:21:50</t>
  </si>
  <si>
    <t>24.07.2021 19:05:30</t>
  </si>
  <si>
    <t>24.07.2021 19:50:40</t>
  </si>
  <si>
    <t>24.07.2021 21:04:57</t>
  </si>
  <si>
    <t>24.07.2021 21:15:31</t>
  </si>
  <si>
    <t>24.07.2021 22:32:37</t>
  </si>
  <si>
    <t>TURGUTALP TR-1 45-71-M01762_45-71-M01762_2349726</t>
  </si>
  <si>
    <t>24.07.2021 10:32:01</t>
  </si>
  <si>
    <t>24.07.2021 18:19:26</t>
  </si>
  <si>
    <t>BAKIR YÖRÜKLER TR-2 35-32-L00054_35-32-L00054_2362988</t>
  </si>
  <si>
    <t>24.07.2021 10:03:09</t>
  </si>
  <si>
    <t>24.07.2021 14:59:28</t>
  </si>
  <si>
    <t>YAKAKÖY KÖK 45-75-M00067_KAYACIK ESKİ SARIALİLER M05_2092145</t>
  </si>
  <si>
    <t>24.07.2021 23:10:16</t>
  </si>
  <si>
    <t>25.07.2021 01:23:55</t>
  </si>
  <si>
    <t>24.07.2021 22:07:58</t>
  </si>
  <si>
    <t>25.07.2021 04:10:49</t>
  </si>
  <si>
    <t>KIZILÇUKUR TR-1 45-79-M00470_945570181_945570181</t>
  </si>
  <si>
    <t>24.07.2021 15:37:20</t>
  </si>
  <si>
    <t>24.07.2021 17:33:59</t>
  </si>
  <si>
    <t>YANIKKÖY TR-1 35-28-M00215_953383027_953383027</t>
  </si>
  <si>
    <t>24.07.2021 08:32:59</t>
  </si>
  <si>
    <t>24.07.2021 11:09:22</t>
  </si>
  <si>
    <t>K-1027 35-01-K01027_910747849_910747849</t>
  </si>
  <si>
    <t>24.07.2021 14:09:09</t>
  </si>
  <si>
    <t>24.07.2021 15:54:32</t>
  </si>
  <si>
    <t>KEMAL ERGÜN SULAMA GRUBU 35-29-M00189_B_56359353_56359353</t>
  </si>
  <si>
    <t>24.07.2021 20:23:33</t>
  </si>
  <si>
    <t>24.07.2021 21:57:40</t>
  </si>
  <si>
    <t>HALİTPAŞA TR-9 45-80-M00080_45-80-M00080_2351036</t>
  </si>
  <si>
    <t>24.07.2021 20:18:00</t>
  </si>
  <si>
    <t>24.07.2021 21:14:16</t>
  </si>
  <si>
    <t>ENDER ÖZ-İLHAN ÖZTURHANLAR SULAMA GRUBU 45-71-M01237_DIREK TIPI TRAFO HUCRESI H01_2077728</t>
  </si>
  <si>
    <t>24.07.2021 08:45:00</t>
  </si>
  <si>
    <t>24.07.2021 14:12:04</t>
  </si>
  <si>
    <t>TURGUTLU İM 45-83-A00001_ŞEHİR-1 L21_42295564</t>
  </si>
  <si>
    <t>25.07.2021 02:05:57</t>
  </si>
  <si>
    <t>25.07.2021 02:22:00</t>
  </si>
  <si>
    <t>SARIGÖL TR-31 45-79-M00031_C_56396964_56396964</t>
  </si>
  <si>
    <t>25.07.2021 18:11:25</t>
  </si>
  <si>
    <t>25.07.2021 22:29:05</t>
  </si>
  <si>
    <t>SARIGÖL TR-51 45-79-M00051_TR-52 M02_67100856</t>
  </si>
  <si>
    <t>25.07.2021 22:22:10</t>
  </si>
  <si>
    <t>26.07.2021 07:55:31</t>
  </si>
  <si>
    <t>TR-15 35-15-M00015_48909453_56369727_56369727</t>
  </si>
  <si>
    <t>25.07.2021 08:25:00</t>
  </si>
  <si>
    <t>25.07.2021 10:16:27</t>
  </si>
  <si>
    <t>ARSLANLAR TM 35-26-A00004_DAĞKIZILCA-2 M07_2306547</t>
  </si>
  <si>
    <t>25.07.2021 10:05:41</t>
  </si>
  <si>
    <t>25.07.2021 10:30:19</t>
  </si>
  <si>
    <t>K-885 35-04-K00885_912535030_912535030</t>
  </si>
  <si>
    <t>25.07.2021 11:50:58</t>
  </si>
  <si>
    <t>25.07.2021 13:13:31</t>
  </si>
  <si>
    <t>PAMUCAK KÖK 35-13-L00400_SELÇUK İ.M L03_2326928</t>
  </si>
  <si>
    <t>25.07.2021 04:21:12</t>
  </si>
  <si>
    <t>25.07.2021 04:22:00</t>
  </si>
  <si>
    <t>TR-156 35-15-L00156_B_56372048_56372048</t>
  </si>
  <si>
    <t>25.07.2021 19:30:47</t>
  </si>
  <si>
    <t>25.07.2021 22:56:06</t>
  </si>
  <si>
    <t>25.07.2021 06:07:40</t>
  </si>
  <si>
    <t>25.07.2021 06:33:47</t>
  </si>
  <si>
    <t>TR-10 ( ALİ ÇOK SULAMA GRUBU ) 35-27-M00010_A_56370641_56370641</t>
  </si>
  <si>
    <t>25.07.2021 15:47:39</t>
  </si>
  <si>
    <t>25.07.2021 18:56:10</t>
  </si>
  <si>
    <t>GİRELLİ AYDINÇEŞME TR-6 45-73-M00753_E_56390778_56390778</t>
  </si>
  <si>
    <t>25.07.2021 18:56:58</t>
  </si>
  <si>
    <t>25.07.2021 23:07:49</t>
  </si>
  <si>
    <t>KARAPINAR İM 45-78-A00002_HatBaşıAyırıcı_53139294 M05_53139294</t>
  </si>
  <si>
    <t>25.07.2021 16:04:11</t>
  </si>
  <si>
    <t>25.07.2021 19:22:11</t>
  </si>
  <si>
    <t>L-216 YEŞEREN 35-18-L00216_10265809 B1_5946502</t>
  </si>
  <si>
    <t>25.07.2021 14:35:39</t>
  </si>
  <si>
    <t>25.07.2021 15:42:40</t>
  </si>
  <si>
    <t>YEŞİLYAYLA TR-7 ÇAVDARLAR ÜSTÜ 45-77-M00135_DIREK TIPI TRAFO HUCRESI H01_2034676</t>
  </si>
  <si>
    <t>25.07.2021 09:26:00</t>
  </si>
  <si>
    <t>25.07.2021 10:04:02</t>
  </si>
  <si>
    <t>25.07.2021 07:48:19</t>
  </si>
  <si>
    <t>25.07.2021 09:52:34</t>
  </si>
  <si>
    <t>M-36 TR1 DERYA SİTESİ 35-25-M00292_956646580_956646580</t>
  </si>
  <si>
    <t>25.07.2021 10:16:23</t>
  </si>
  <si>
    <t>25.07.2021 13:02:47</t>
  </si>
  <si>
    <t>YAYAKIRILDIK TR-1 45-72-M00241_C_56406409_56406409</t>
  </si>
  <si>
    <t>25.07.2021 20:13:16</t>
  </si>
  <si>
    <t>25.07.2021 23:06:46</t>
  </si>
  <si>
    <t>SAMİ GÜNGÖR SULAMA GRUBU 35-29-M00185_B_56360636_56360636</t>
  </si>
  <si>
    <t>25.07.2021 12:11:29</t>
  </si>
  <si>
    <t>25.07.2021 14:14:26</t>
  </si>
  <si>
    <t>25.07.2021 17:54:00</t>
  </si>
  <si>
    <t>25.07.2021 18:19:04</t>
  </si>
  <si>
    <t>25.07.2021 10:41:19</t>
  </si>
  <si>
    <t>25.07.2021 10:55:53</t>
  </si>
  <si>
    <t>M-2639 35-03-M02639_A_56375233_56375233</t>
  </si>
  <si>
    <t>25.07.2021 09:53:48</t>
  </si>
  <si>
    <t>25.07.2021 11:00:58</t>
  </si>
  <si>
    <t>TIRAZLI KÖK 45-79-M00079_HatBaşıAyırıcı_53134238 M06_53134238</t>
  </si>
  <si>
    <t>25.07.2021 09:28:26</t>
  </si>
  <si>
    <t>25.07.2021 13:44:04</t>
  </si>
  <si>
    <t>SARUHANLI TR-34 45-80-M00034_956558550_956558550</t>
  </si>
  <si>
    <t>25.07.2021 18:07:18</t>
  </si>
  <si>
    <t>25.07.2021 19:24:34</t>
  </si>
  <si>
    <t>DERBENT TM 45-83-A00003_DERBENT DM-2 M15_2312521</t>
  </si>
  <si>
    <t>25.07.2021 03:14:37</t>
  </si>
  <si>
    <t>25.07.2021 03:32:39</t>
  </si>
  <si>
    <t>OVAKENT TR-6 35-15-L00586_C_56367764_56367764</t>
  </si>
  <si>
    <t>25.07.2021 07:14:34</t>
  </si>
  <si>
    <t>25.07.2021 11:30:14</t>
  </si>
  <si>
    <t>25.07.2021 19:46:48</t>
  </si>
  <si>
    <t>25.07.2021 20:42:39</t>
  </si>
  <si>
    <t>TR-2/104 45-83-L00104_955144716_955144716</t>
  </si>
  <si>
    <t>25.07.2021 21:14:53</t>
  </si>
  <si>
    <t>26.07.2021 00:06:37</t>
  </si>
  <si>
    <t>DEMİRCİLİ DM 35-15-L00895_SEYREKLİ L07_2115253</t>
  </si>
  <si>
    <t>25.07.2021 17:21:18</t>
  </si>
  <si>
    <t>25.07.2021 17:55:27</t>
  </si>
  <si>
    <t>KIZILDAM BADEMLİ TR-1 45-75-M00142_DIREK TIPI TRAFO HUCRESI H01_2085450</t>
  </si>
  <si>
    <t>25.07.2021 09:44:02</t>
  </si>
  <si>
    <t>25.07.2021 20:44:33</t>
  </si>
  <si>
    <t>FIRINLI TR-9 35-20-L00366_DIREK TIPI TRAFO HUCRESI H01_2099104</t>
  </si>
  <si>
    <t>25.07.2021 06:52:08</t>
  </si>
  <si>
    <t>25.07.2021 08:48:54</t>
  </si>
  <si>
    <t>K-32 35-01-K00032_912139699_912139699</t>
  </si>
  <si>
    <t>25.07.2021 11:57:02</t>
  </si>
  <si>
    <t>25.07.2021 14:26:33</t>
  </si>
  <si>
    <t>25.07.2021 10:15:03</t>
  </si>
  <si>
    <t>25.07.2021 10:23:15</t>
  </si>
  <si>
    <t>DİNGİLLER ÇAYBAŞI TR-1 45-72-L00170_C_56393619_56393619</t>
  </si>
  <si>
    <t>25.07.2021 19:32:41</t>
  </si>
  <si>
    <t>25.07.2021 20:33:24</t>
  </si>
  <si>
    <t>TÜRKMEN KÖYÜ TR-1 45-71-M01740_953217384_953217384</t>
  </si>
  <si>
    <t>25.07.2021 15:05:31</t>
  </si>
  <si>
    <t>25.07.2021 18:18:00</t>
  </si>
  <si>
    <t>DEMİRCİLİ İSMAİL YER GRUBU TR-4 35-15-L00153_B_56361160_56361160</t>
  </si>
  <si>
    <t>25.07.2021 20:07:31</t>
  </si>
  <si>
    <t>26.07.2021 00:56:41</t>
  </si>
  <si>
    <t>YENİ TOKİ DM-2 45-71-M02244_KÖY HATTI-AFKAF TEKKE M02_72147765</t>
  </si>
  <si>
    <t>25.07.2021 14:28:58</t>
  </si>
  <si>
    <t>25.07.2021 23:12:59</t>
  </si>
  <si>
    <t>YEŞİLYAYLA TR-6 ÇAVDARLAR 45-77-M00136_DIREK TIPI TRAFO HUCRESI H01_2034677</t>
  </si>
  <si>
    <t>25.07.2021 04:46:40</t>
  </si>
  <si>
    <t>25.07.2021 07:53:11</t>
  </si>
  <si>
    <t>ALAŞEHİR TR-84 YENİ MEZARLIK YANI 45-73-M00084_45-73-M00084_2354179</t>
  </si>
  <si>
    <t>25.07.2021 13:17:48</t>
  </si>
  <si>
    <t>25.07.2021 14:26:18</t>
  </si>
  <si>
    <t>MUZAFFER DURAL GRB. 35-20-L00097_6908671_56359931_56359931</t>
  </si>
  <si>
    <t>25.07.2021 03:00:06</t>
  </si>
  <si>
    <t>25.07.2021 04:40:57</t>
  </si>
  <si>
    <t>_C_56403155_56403155</t>
  </si>
  <si>
    <t>25.07.2021 07:46:52</t>
  </si>
  <si>
    <t>25.07.2021 09:40:38</t>
  </si>
  <si>
    <t>L-444 35-18-L00444_11004432_56371863_56371863</t>
  </si>
  <si>
    <t>25.07.2021 16:42:22</t>
  </si>
  <si>
    <t>25.07.2021 20:45:40</t>
  </si>
  <si>
    <t>25.07.2021 12:35:58</t>
  </si>
  <si>
    <t>25.07.2021 13:30:39</t>
  </si>
  <si>
    <t>K-2844 35-01-K02844_913911308_913911308</t>
  </si>
  <si>
    <t>25.07.2021 17:41:58</t>
  </si>
  <si>
    <t>25.07.2021 18:58:38</t>
  </si>
  <si>
    <t>25.07.2021 20:10:01</t>
  </si>
  <si>
    <t>25.07.2021 20:57:59</t>
  </si>
  <si>
    <t>K-1505 35-03-K01505_910154272_910154272</t>
  </si>
  <si>
    <t>25.07.2021 12:44:01</t>
  </si>
  <si>
    <t>25.07.2021 14:44:05</t>
  </si>
  <si>
    <t>PANCAR KÖK 35-26-M00891_KARAKUYU M02_2302862</t>
  </si>
  <si>
    <t>25.07.2021 10:23:57</t>
  </si>
  <si>
    <t>25.07.2021 10:41:39</t>
  </si>
  <si>
    <t>SELÇUK TM 35-13-A00003_BAYRAKÇIKULE M013_65979801</t>
  </si>
  <si>
    <t>25.07.2021 05:09:00</t>
  </si>
  <si>
    <t>25.07.2021 05:22:00</t>
  </si>
  <si>
    <t>25.07.2021 18:54:37</t>
  </si>
  <si>
    <t>25.07.2021 20:49:56</t>
  </si>
  <si>
    <t>25.07.2021 20:49:49</t>
  </si>
  <si>
    <t>25.07.2021 22:01:47</t>
  </si>
  <si>
    <t>KERİMAĞA MERKEZ ORTAKÖY TR-4 45-78-M00789_49227711_56391433_56391433</t>
  </si>
  <si>
    <t>25.07.2021 07:29:44</t>
  </si>
  <si>
    <t>25.07.2021 09:57:07</t>
  </si>
  <si>
    <t>GÖLLÜCE TR-1 35-26-L00285_956609321_956609321</t>
  </si>
  <si>
    <t>25.07.2021 09:19:25</t>
  </si>
  <si>
    <t>25.07.2021 10:22:35</t>
  </si>
  <si>
    <t>TR-15 35-19-L00015_956676905_956676905</t>
  </si>
  <si>
    <t>25.07.2021 19:07:53</t>
  </si>
  <si>
    <t>25.07.2021 20:55:21</t>
  </si>
  <si>
    <t>BOZDAĞ TR-10 35-15-L00294_953096817_953096817</t>
  </si>
  <si>
    <t>25.07.2021 18:15:06</t>
  </si>
  <si>
    <t>25.07.2021 19:58:58</t>
  </si>
  <si>
    <t>BENLİELİ İSABEYLİ TR-1 45-75-M00160_45-75-M00160_2363403</t>
  </si>
  <si>
    <t>25.07.2021 00:18:30</t>
  </si>
  <si>
    <t>25.07.2021 07:59:06</t>
  </si>
  <si>
    <t>TR-26 35-17-M00217_950308018_950308018</t>
  </si>
  <si>
    <t>25.07.2021 13:54:19</t>
  </si>
  <si>
    <t>25.07.2021 14:35:34</t>
  </si>
  <si>
    <t>YILMAZ İM 45-78-A00003_HatBaşıAyırıcı_53139699 M09_53139699</t>
  </si>
  <si>
    <t>25.07.2021 22:44:55</t>
  </si>
  <si>
    <t>26.07.2021 00:17:58</t>
  </si>
  <si>
    <t>25.07.2021 06:44:09</t>
  </si>
  <si>
    <t>25.07.2021 09:31:27</t>
  </si>
  <si>
    <t>TR-19 35-30-M00019_955321666_955321666</t>
  </si>
  <si>
    <t>25.07.2021 17:57:48</t>
  </si>
  <si>
    <t>25.07.2021 21:09:55</t>
  </si>
  <si>
    <t>ULGAR TR-1 45-75-M00167_45-75-M00167_2351258</t>
  </si>
  <si>
    <t>25.07.2021 17:04:36</t>
  </si>
  <si>
    <t>26.07.2021 00:41:06</t>
  </si>
  <si>
    <t>GÖLCÜK DM 35-15-L01153_SUBATAN L04_67177075</t>
  </si>
  <si>
    <t>25.07.2021 20:42:00</t>
  </si>
  <si>
    <t>25.07.2021 21:49:44</t>
  </si>
  <si>
    <t>25.07.2021 16:17:57</t>
  </si>
  <si>
    <t>25.07.2021 17:12:57</t>
  </si>
  <si>
    <t>MURADİYE TR-2 SU DEPOSU 45-71-M00199_MURADİYE TR-3 KÖPRÜYANI M04_72233441</t>
  </si>
  <si>
    <t>25.07.2021 09:02:01</t>
  </si>
  <si>
    <t>25.07.2021 10:29:24</t>
  </si>
  <si>
    <t>KARAHALİLLİ KÖK 35-20-L00087_SÖĞÜTÖREN DAĞLAR GRUBU L02_66504213</t>
  </si>
  <si>
    <t>25.07.2021 02:23:41</t>
  </si>
  <si>
    <t>25.07.2021 02:51:04</t>
  </si>
  <si>
    <t>25.07.2021 09:18:02</t>
  </si>
  <si>
    <t>25.07.2021 09:25:22</t>
  </si>
  <si>
    <t>SARIGÖL DM 45-79-M00069_ESKİ KÖYLER FİDERİ M05_2076620</t>
  </si>
  <si>
    <t>25.07.2021 19:23:11</t>
  </si>
  <si>
    <t>25.07.2021 19:32:27</t>
  </si>
  <si>
    <t>KARABURÇ MERKEZ TR-1 35-31-L00265_956579894_956579894</t>
  </si>
  <si>
    <t>25.07.2021 10:51:29</t>
  </si>
  <si>
    <t>25.07.2021 13:58:28</t>
  </si>
  <si>
    <t>25.07.2021 06:14:04</t>
  </si>
  <si>
    <t>25.07.2021 12:34:34</t>
  </si>
  <si>
    <t>AYŞE GEDİK KÖK 35-27-M00496_HİTİT TIBBİ CHAZLARI (AYŞE GEDİK ÖZEL) M05_72168106</t>
  </si>
  <si>
    <t>25.07.2021 19:55:27</t>
  </si>
  <si>
    <t>25.07.2021 21:03:34</t>
  </si>
  <si>
    <t>SAĞANCI İM 35-16-A00003_SÜLEYMANLI L05_2316404</t>
  </si>
  <si>
    <t>25.07.2021 18:40:58</t>
  </si>
  <si>
    <t>25.07.2021 19:31:28</t>
  </si>
  <si>
    <t>M-2029 35-01-M02029_911130341_911130341</t>
  </si>
  <si>
    <t>25.07.2021 17:01:05</t>
  </si>
  <si>
    <t>25.07.2021 18:56:46</t>
  </si>
  <si>
    <t>25.07.2021 09:39:26</t>
  </si>
  <si>
    <t>25.07.2021 10:03:43</t>
  </si>
  <si>
    <t>25.07.2021 07:26:52</t>
  </si>
  <si>
    <t>25.07.2021 07:58:12</t>
  </si>
  <si>
    <t>AŞAĞICUMA DM 35-16-M00103_OKÇULAR M02_72040416</t>
  </si>
  <si>
    <t>25.07.2021 12:08:52</t>
  </si>
  <si>
    <t>25.07.2021 12:58:58</t>
  </si>
  <si>
    <t>EYKO TR-7 35-30-M00033_955327268_955327268</t>
  </si>
  <si>
    <t>25.07.2021 21:37:41</t>
  </si>
  <si>
    <t>26.07.2021 02:21:03</t>
  </si>
  <si>
    <t>SALİHLİ TM 45-78-A00004_YILMAZ DM-1 M12_2310856</t>
  </si>
  <si>
    <t>25.07.2021 17:25:48</t>
  </si>
  <si>
    <t>25.07.2021 19:19:25</t>
  </si>
  <si>
    <t>TİRE İM-DM-1 35-29-A00001_GÖKÇEN-1 M07_2059508</t>
  </si>
  <si>
    <t>25.07.2021 01:13:39</t>
  </si>
  <si>
    <t>25.07.2021 01:26:00</t>
  </si>
  <si>
    <t>_955290890_955290890</t>
  </si>
  <si>
    <t>25.07.2021 13:56:48</t>
  </si>
  <si>
    <t>25.07.2021 14:51:20</t>
  </si>
  <si>
    <t>L-269 35-18-L00269_35-18-L00269_72124718</t>
  </si>
  <si>
    <t>25.07.2021 18:24:00</t>
  </si>
  <si>
    <t>25.07.2021 20:54:40</t>
  </si>
  <si>
    <t>TR-244 35-28-M00539_953395978_953395978</t>
  </si>
  <si>
    <t>25.07.2021 11:25:45</t>
  </si>
  <si>
    <t>25.07.2021 12:52:45</t>
  </si>
  <si>
    <t>25.07.2021 01:27:00</t>
  </si>
  <si>
    <t>25.07.2021 01:43:04</t>
  </si>
  <si>
    <t>25.07.2021 16:07:47</t>
  </si>
  <si>
    <t>25.07.2021 17:06:29</t>
  </si>
  <si>
    <t>25.07.2021 06:14:53</t>
  </si>
  <si>
    <t>25.07.2021 09:07:17</t>
  </si>
  <si>
    <t>ALABAŞ TR-9 35-15-L01014_C_56398759_56398759</t>
  </si>
  <si>
    <t>25.07.2021 14:46:03</t>
  </si>
  <si>
    <t>25.07.2021 18:22:55</t>
  </si>
  <si>
    <t>K-4443 35-03-K04443_910161503_910161503</t>
  </si>
  <si>
    <t>25.07.2021 10:38:00</t>
  </si>
  <si>
    <t>25.07.2021 11:15:48</t>
  </si>
  <si>
    <t>SALİHLİ TM 45-78-A00004_ÇAPAKLI M14_2054902</t>
  </si>
  <si>
    <t>25.07.2021 18:32:18</t>
  </si>
  <si>
    <t>25.07.2021 20:11:04</t>
  </si>
  <si>
    <t>OSMANİYE ÇANDIR TR-3 45-73-M01175_45-73-M01175_65888312</t>
  </si>
  <si>
    <t>25.07.2021 09:12:05</t>
  </si>
  <si>
    <t>25.07.2021 12:44:45</t>
  </si>
  <si>
    <t>ÇANDARLI TR-19 35-30-M00019_35-30-M00019_2365769</t>
  </si>
  <si>
    <t>25.07.2021 02:36:29</t>
  </si>
  <si>
    <t>25.07.2021 03:16:15</t>
  </si>
  <si>
    <t>TR-1/20-A 45-72-M00103_956503600_956503600</t>
  </si>
  <si>
    <t>25.07.2021 10:30:08</t>
  </si>
  <si>
    <t>25.07.2021 11:52:18</t>
  </si>
  <si>
    <t>YAYLAKÖY TR-1 45-83-L00241_A_56386601_56386601</t>
  </si>
  <si>
    <t>25.07.2021 21:35:49</t>
  </si>
  <si>
    <t>26.07.2021 02:07:45</t>
  </si>
  <si>
    <t>SARIGÖL TR-8 45-79-M00008_TR-15 M02_2318554</t>
  </si>
  <si>
    <t>25.07.2021 17:17:48</t>
  </si>
  <si>
    <t>25.07.2021 18:40:02</t>
  </si>
  <si>
    <t>25.07.2021 20:04:28</t>
  </si>
  <si>
    <t>25.07.2021 23:05:26</t>
  </si>
  <si>
    <t>ÇIRPI TR-1/1 35-20-M00001_8786957_56383277_56383277</t>
  </si>
  <si>
    <t>25.07.2021 17:27:53</t>
  </si>
  <si>
    <t>25.07.2021 19:40:32</t>
  </si>
  <si>
    <t>YİĞİTLER TR-1 35-27-L00225_DIREK TIPI TRAFO HUCRESI H01_2054288</t>
  </si>
  <si>
    <t>25.07.2021 08:49:32</t>
  </si>
  <si>
    <t>25.07.2021 15:04:21</t>
  </si>
  <si>
    <t>SELÇUK İM/DM 35-13-A00004_ŞİRİNCE L04_65986070</t>
  </si>
  <si>
    <t>25.07.2021 10:25:43</t>
  </si>
  <si>
    <t>25.07.2021 10:41:00</t>
  </si>
  <si>
    <t>TR-2/69 (POMPAJ) 45-83-L00069_ODAK GÖZ L04_2323358</t>
  </si>
  <si>
    <t>25.07.2021 08:43:53</t>
  </si>
  <si>
    <t>25.07.2021 10:57:51</t>
  </si>
  <si>
    <t>ÇITAK TR-1 45-72-M00222_956524665_956524665</t>
  </si>
  <si>
    <t>25.07.2021 11:38:05</t>
  </si>
  <si>
    <t>25.07.2021 15:08:23</t>
  </si>
  <si>
    <t>25.07.2021 13:21:41</t>
  </si>
  <si>
    <t>25.07.2021 14:30:36</t>
  </si>
  <si>
    <t>25.07.2021 19:35:14</t>
  </si>
  <si>
    <t>25.07.2021 21:41:58</t>
  </si>
  <si>
    <t>ARAPLIOVASI GES DM 35-16-M00811_BÖLCEK ENH ÇIKIŞ M022_48716799</t>
  </si>
  <si>
    <t>25.07.2021 02:51:12</t>
  </si>
  <si>
    <t>25.07.2021 02:53:00</t>
  </si>
  <si>
    <t>KIZILÇUKUR TR-2 45-79-M00472_D_56387427_56387427</t>
  </si>
  <si>
    <t>25.07.2021 18:22:40</t>
  </si>
  <si>
    <t>26.07.2021 00:36:43</t>
  </si>
  <si>
    <t>ÇERİKÖZÜ TR-1 35-29-L00326_A_56399869_56399869</t>
  </si>
  <si>
    <t>25.07.2021 14:12:58</t>
  </si>
  <si>
    <t>25.07.2021 17:32:02</t>
  </si>
  <si>
    <t>TIRAZLAR TR-5 45-79-M00088_B_56396600_56396600</t>
  </si>
  <si>
    <t>25.07.2021 17:54:52</t>
  </si>
  <si>
    <t>26.07.2021 01:42:00</t>
  </si>
  <si>
    <t>DERBENT TR-2 45-83-L00324_45-83-L00324_2371923</t>
  </si>
  <si>
    <t>25.07.2021 05:42:03</t>
  </si>
  <si>
    <t>25.07.2021 07:34:06</t>
  </si>
  <si>
    <t>OCAKLI TR-2 35-15-L00775_DIREK TIPI TRAFO HUCRESI H01_2049220</t>
  </si>
  <si>
    <t>25.07.2021 09:11:05</t>
  </si>
  <si>
    <t>25.07.2021 17:25:43</t>
  </si>
  <si>
    <t>AŞAĞIŞAKRAN TR-1 35-17-M00223_950299858_950299858</t>
  </si>
  <si>
    <t>25.07.2021 12:44:46</t>
  </si>
  <si>
    <t>25.07.2021 13:35:10</t>
  </si>
  <si>
    <t>SOMA A SANTRALİ İM/DM 45-82-A00001_IŞIKLAR-2 M02_2091651</t>
  </si>
  <si>
    <t>25.07.2021 18:32:00</t>
  </si>
  <si>
    <t>25.07.2021 21:13:09</t>
  </si>
  <si>
    <t>K-641 35-08-K00641_97599256_97599256</t>
  </si>
  <si>
    <t>25.07.2021 17:41:39</t>
  </si>
  <si>
    <t>25.07.2021 18:43:31</t>
  </si>
  <si>
    <t>GÜNEŞLİ KÖK 45-75-M00056_HatBaşıAyırıcı_53135486 M03_53135486</t>
  </si>
  <si>
    <t>25.07.2021 08:45:02</t>
  </si>
  <si>
    <t>25.07.2021 17:08:33</t>
  </si>
  <si>
    <t>ÇANAKÇI TR-1 45-79-M00187_945564919_945564919</t>
  </si>
  <si>
    <t>25.07.2021 23:55:18</t>
  </si>
  <si>
    <t>26.07.2021 09:37:47</t>
  </si>
  <si>
    <t>KIZILDAM TR-1 45-75-M00149_45-75-M00149_2374620</t>
  </si>
  <si>
    <t>25.07.2021 07:18:14</t>
  </si>
  <si>
    <t>25.07.2021 08:41:31</t>
  </si>
  <si>
    <t>KAVAKLIDERE TR-5 45-73-M00308_44549035_56405749_56405749</t>
  </si>
  <si>
    <t>25.07.2021 21:49:14</t>
  </si>
  <si>
    <t>25.07.2021 23:44:21</t>
  </si>
  <si>
    <t>TR-2/38 45-72-L00038_956497183_956497183</t>
  </si>
  <si>
    <t>25.07.2021 19:21:27</t>
  </si>
  <si>
    <t>25.07.2021 22:17:08</t>
  </si>
  <si>
    <t>K-1637 35-01-K01637_A A1_5820558</t>
  </si>
  <si>
    <t>25.07.2021 06:49:25</t>
  </si>
  <si>
    <t>25.07.2021 10:46:08</t>
  </si>
  <si>
    <t>GÜNEŞLİ KÖK 45-75-M00056_TR-11 M07_67577848</t>
  </si>
  <si>
    <t>25.07.2021 08:30:01</t>
  </si>
  <si>
    <t>25.07.2021 08:54:00</t>
  </si>
  <si>
    <t>25.07.2021 09:44:42</t>
  </si>
  <si>
    <t>25.07.2021 10:12:13</t>
  </si>
  <si>
    <t>GÖRDES DM 45-75-M00050_HatBaşıAyırıcı_53135525 M11_53135525</t>
  </si>
  <si>
    <t>25.07.2021 09:35:28</t>
  </si>
  <si>
    <t>25.07.2021 13:05:34</t>
  </si>
  <si>
    <t>25.07.2021 02:51:22</t>
  </si>
  <si>
    <t>25.07.2021 05:01:59</t>
  </si>
  <si>
    <t>25.07.2021 17:37:23</t>
  </si>
  <si>
    <t>25.07.2021 17:52:04</t>
  </si>
  <si>
    <t>25.07.2021 08:14:50</t>
  </si>
  <si>
    <t>25.07.2021 09:15:48</t>
  </si>
  <si>
    <t>25.07.2021 10:42:27</t>
  </si>
  <si>
    <t>25.07.2021 13:21:18</t>
  </si>
  <si>
    <t>IRLAMAZ KÖK 45-83-L00153_ÇEPİNDERE TR-1 L02_72158565</t>
  </si>
  <si>
    <t>25.07.2021 09:52:00</t>
  </si>
  <si>
    <t>25.07.2021 13:25:42</t>
  </si>
  <si>
    <t>HALİLBEYLİ TR-1 KÖK 35-27-M01057_BAĞYURDU İSKİMAETİ HALİLBEYLİ TR-2/TR-3 M03_61283943</t>
  </si>
  <si>
    <t>25.07.2021 18:41:38</t>
  </si>
  <si>
    <t>25.07.2021 19:34:27</t>
  </si>
  <si>
    <t>BAĞYURDU KÖK 35-27-L00239_HALİLBEYLİ TR-1 KÖK L04_72157252</t>
  </si>
  <si>
    <t>25.07.2021 10:56:32</t>
  </si>
  <si>
    <t>25.07.2021 11:02:33</t>
  </si>
  <si>
    <t>TR-2/6 45-72-L00006_956498859_956498859</t>
  </si>
  <si>
    <t>25.07.2021 16:33:02</t>
  </si>
  <si>
    <t>25.07.2021 21:10:29</t>
  </si>
  <si>
    <t>25.07.2021 11:22:21</t>
  </si>
  <si>
    <t>25.07.2021 11:22:55</t>
  </si>
  <si>
    <t>CABARLAR KÖK 45-75-M00053_HatBaşıAyırıcı_53135134 M02_53135134</t>
  </si>
  <si>
    <t>25.07.2021 08:50:07</t>
  </si>
  <si>
    <t>25.07.2021 09:34:04</t>
  </si>
  <si>
    <t>MANİSA TM-1 45-71-A00001_TURGUTLU-2 M18_2309133</t>
  </si>
  <si>
    <t>25.07.2021 01:52:00</t>
  </si>
  <si>
    <t>25.07.2021 03:57:00</t>
  </si>
  <si>
    <t>DERBENT TM 45-83-A00003_AHMETLİ M18_2312523</t>
  </si>
  <si>
    <t>25.07.2021 03:14:44</t>
  </si>
  <si>
    <t>25.07.2021 03:31:52</t>
  </si>
  <si>
    <t>TÖYKO KÖK 35-30-M00213_TR-2 M05_2337174</t>
  </si>
  <si>
    <t>25.07.2021 09:54:22</t>
  </si>
  <si>
    <t>25.07.2021 11:01:35</t>
  </si>
  <si>
    <t>SOMA A SANTRALİ İM/DM 45-82-A00001_IŞIKLAR-1 M03_2091648</t>
  </si>
  <si>
    <t>25.07.2021 18:32:38</t>
  </si>
  <si>
    <t>25.07.2021 21:20:41</t>
  </si>
  <si>
    <t>25.07.2021 05:05:26</t>
  </si>
  <si>
    <t>25.07.2021 05:52:07</t>
  </si>
  <si>
    <t>K-855 35-01-K00855_910687710_910687710</t>
  </si>
  <si>
    <t>25.07.2021 09:28:07</t>
  </si>
  <si>
    <t>25.07.2021 12:19:06</t>
  </si>
  <si>
    <t>25.07.2021 19:07:11</t>
  </si>
  <si>
    <t>25.07.2021 21:08:43</t>
  </si>
  <si>
    <t>SARIGÖL DM 45-79-M00069_Sarıgöl TR-41 M20_2076602</t>
  </si>
  <si>
    <t>25.07.2021 19:48:39</t>
  </si>
  <si>
    <t>25.07.2021 20:07:00</t>
  </si>
  <si>
    <t>YANIKDAĞ TR-4 45-75-M00205_DIREK TIPI TRAFO HUCRESI H01_2086603</t>
  </si>
  <si>
    <t>25.07.2021 06:36:17</t>
  </si>
  <si>
    <t>25.07.2021 14:49:00</t>
  </si>
  <si>
    <t>ÇİFTLİKDERE TR-3 45-73-M00548_DIREK TIPI TRAFO HUCRESI H01_2084126</t>
  </si>
  <si>
    <t>25.07.2021 16:00:48</t>
  </si>
  <si>
    <t>25.07.2021 20:23:24</t>
  </si>
  <si>
    <t>25.07.2021 03:14:02</t>
  </si>
  <si>
    <t>25.07.2021 04:05:51</t>
  </si>
  <si>
    <t>GÖKEYÜP MISTIKDAMLARI TR-1 45-78-M00796_45-78-M00796_2353137</t>
  </si>
  <si>
    <t>25.07.2021 16:49:07</t>
  </si>
  <si>
    <t>25.07.2021 18:11:45</t>
  </si>
  <si>
    <t>DİNDARLI TR-2 YEŞİLOVA 45-79-M00427_C_56401208_56401208</t>
  </si>
  <si>
    <t>25.07.2021 22:21:09</t>
  </si>
  <si>
    <t>26.07.2021 00:16:58</t>
  </si>
  <si>
    <t>25.07.2021 17:52:42</t>
  </si>
  <si>
    <t>25.07.2021 18:51:24</t>
  </si>
  <si>
    <t>25.07.2021 14:42:28</t>
  </si>
  <si>
    <t>25.07.2021 15:28:57</t>
  </si>
  <si>
    <t>25.07.2021 02:16:58</t>
  </si>
  <si>
    <t>25.07.2021 05:26:47</t>
  </si>
  <si>
    <t>ARAPBAŞI TR-2 35-20-M00032_35-20-M00032_2351706</t>
  </si>
  <si>
    <t>25.07.2021 12:43:15</t>
  </si>
  <si>
    <t>25.07.2021 13:15:23</t>
  </si>
  <si>
    <t>ÇAMYAYLA TR-1 45-81-M00181_B_56384158_56384158</t>
  </si>
  <si>
    <t>25.07.2021 18:44:27</t>
  </si>
  <si>
    <t>25.07.2021 19:46:31</t>
  </si>
  <si>
    <t>25.07.2021 09:10:25</t>
  </si>
  <si>
    <t>25.07.2021 09:53:33</t>
  </si>
  <si>
    <t>25.07.2021 17:23:44</t>
  </si>
  <si>
    <t>25.07.2021 17:26:39</t>
  </si>
  <si>
    <t>MUSABEY TR-1 35-28-M00348_953373931_953373931</t>
  </si>
  <si>
    <t>25.07.2021 13:56:02</t>
  </si>
  <si>
    <t>25.07.2021 14:59:03</t>
  </si>
  <si>
    <t>ÇİÇEKLİ TR-1 45-75-M00308_945615434_945615434</t>
  </si>
  <si>
    <t>25.07.2021 16:51:06</t>
  </si>
  <si>
    <t>26.07.2021 00:45:48</t>
  </si>
  <si>
    <t>25.07.2021 07:11:00</t>
  </si>
  <si>
    <t>25.07.2021 08:17:01</t>
  </si>
  <si>
    <t>25.07.2021 15:21:29</t>
  </si>
  <si>
    <t>25.07.2021 15:38:59</t>
  </si>
  <si>
    <t>OVACIK KÖYÜ TR-5 35-27-L00268_98967849_98967849</t>
  </si>
  <si>
    <t>25.07.2021 19:39:30</t>
  </si>
  <si>
    <t>25.07.2021 21:57:19</t>
  </si>
  <si>
    <t>DANİŞMENTLER TR-1 45-74-M00149_945576013_945576013</t>
  </si>
  <si>
    <t>25.07.2021 05:59:33</t>
  </si>
  <si>
    <t>25.07.2021 08:06:38</t>
  </si>
  <si>
    <t>SUBATAN TR-7 35-15-L00342_A_56406489_56406489</t>
  </si>
  <si>
    <t>25.07.2021 19:10:32</t>
  </si>
  <si>
    <t>25.07.2021 21:58:31</t>
  </si>
  <si>
    <t>ATAKÖY TR-2 45-84-L00033_11606339_56385426_56385426</t>
  </si>
  <si>
    <t>25.07.2021 17:53:11</t>
  </si>
  <si>
    <t>25.07.2021 18:47:45</t>
  </si>
  <si>
    <t>DERBENT İM-DM 45-83-A00004_FABRİKALAR L06_2331775</t>
  </si>
  <si>
    <t>25.07.2021 22:22:46</t>
  </si>
  <si>
    <t>26.07.2021 00:15:09</t>
  </si>
  <si>
    <t>KEMERDAMLARI TR-2 45-78-M00587_953287951_953287951</t>
  </si>
  <si>
    <t>25.07.2021 10:16:43</t>
  </si>
  <si>
    <t>25.07.2021 13:18:37</t>
  </si>
  <si>
    <t>ÜRKMEZ M-4 35-25-M00140_ÜRKMEZ M-16 M03_72078805</t>
  </si>
  <si>
    <t>25.07.2021 06:29:44</t>
  </si>
  <si>
    <t>25.07.2021 09:19:32</t>
  </si>
  <si>
    <t>TEPEYNİHAN TR-2 45-81-M00242_A_56398853_56398853</t>
  </si>
  <si>
    <t>25.07.2021 20:39:06</t>
  </si>
  <si>
    <t>26.07.2021 02:01:03</t>
  </si>
  <si>
    <t>DERBENT TM 45-83-A00003_HALİLBEYLİ-1 M04_2312531</t>
  </si>
  <si>
    <t>25.07.2021 03:15:55</t>
  </si>
  <si>
    <t>25.07.2021 03:34:02</t>
  </si>
  <si>
    <t>25.07.2021 05:09:18</t>
  </si>
  <si>
    <t>25.07.2021 07:03:17</t>
  </si>
  <si>
    <t>KARATEKE TR-1 35-29-L00142_ H_66115852</t>
  </si>
  <si>
    <t>25.07.2021 10:20:21</t>
  </si>
  <si>
    <t>25.07.2021 13:09:06</t>
  </si>
  <si>
    <t>25.07.2021 07:17:50</t>
  </si>
  <si>
    <t>25.07.2021 10:11:03</t>
  </si>
  <si>
    <t>IŞIKLAR KÖK 45-73-M00467_HatBaşıAyırıcı_53135027 M010_53135027</t>
  </si>
  <si>
    <t>25.07.2021 08:41:53</t>
  </si>
  <si>
    <t>25.07.2021 12:45:03</t>
  </si>
  <si>
    <t>ÇAPAKLI TR-3 45-78-M00447_953279041_953279041</t>
  </si>
  <si>
    <t>25.07.2021 09:37:27</t>
  </si>
  <si>
    <t>25.07.2021 10:40:50</t>
  </si>
  <si>
    <t>GÖKÇEN DM 2-1/3 35-29-L00064_48309381_56397051_56397051</t>
  </si>
  <si>
    <t>25.07.2021 15:20:19</t>
  </si>
  <si>
    <t>25.07.2021 18:57:54</t>
  </si>
  <si>
    <t>SARIGÖL TR-50 45-79-M00050_A_56395887_56395887</t>
  </si>
  <si>
    <t>25.07.2021 18:14:47</t>
  </si>
  <si>
    <t>25.07.2021 20:31:51</t>
  </si>
  <si>
    <t>ALİ ŞEN-1 TARIMSAL SULAMA TR 45-78-L00586_45-78-L00586_2354461</t>
  </si>
  <si>
    <t>25.07.2021 10:36:07</t>
  </si>
  <si>
    <t>25.07.2021 14:50:40</t>
  </si>
  <si>
    <t>CABARLAR TR-3 45-75-M00140_C_56398234_56398234</t>
  </si>
  <si>
    <t>25.07.2021 11:59:49</t>
  </si>
  <si>
    <t>25.07.2021 20:02:57</t>
  </si>
  <si>
    <t>K-3548 35-03-K03548_TRAFO-1 K01_42297431</t>
  </si>
  <si>
    <t>25.07.2021 17:26:43</t>
  </si>
  <si>
    <t>25.07.2021 17:39:08</t>
  </si>
  <si>
    <t>ÜÇKONAK TR-1 35-15-L00258_A_56362271_56362271</t>
  </si>
  <si>
    <t>25.07.2021 08:36:40</t>
  </si>
  <si>
    <t>25.07.2021 11:44:20</t>
  </si>
  <si>
    <t>ZEYTİNLİPARK DM (M-400) 35-17-M00400_M-22 M02_66434701</t>
  </si>
  <si>
    <t>25.07.2021 17:53:55</t>
  </si>
  <si>
    <t>25.07.2021 18:20:53</t>
  </si>
  <si>
    <t>KAPAKLI DM 45-72-M00309_RAHMİYE-1 TARIMSAL SULAMA M06_2311316</t>
  </si>
  <si>
    <t>25.07.2021 16:05:19</t>
  </si>
  <si>
    <t>M-1535 35-01-M01535_A_56375941_56375941</t>
  </si>
  <si>
    <t>25.07.2021 23:32:00</t>
  </si>
  <si>
    <t>26.07.2021 00:37:41</t>
  </si>
  <si>
    <t>SELÇUK TM 35-13-A00003_BAYRAKÇIKULE M013_65979929</t>
  </si>
  <si>
    <t>25.07.2021 05:30:31</t>
  </si>
  <si>
    <t>25.07.2021 06:09:00</t>
  </si>
  <si>
    <t>25.07.2021 14:47:30</t>
  </si>
  <si>
    <t>25.07.2021 15:32:17</t>
  </si>
  <si>
    <t>25.07.2021 18:52:32</t>
  </si>
  <si>
    <t>25.07.2021 18:57:45</t>
  </si>
  <si>
    <t>YAKACIK TR-2 35-20-L00233_955212289_955212289</t>
  </si>
  <si>
    <t>25.07.2021 15:33:18</t>
  </si>
  <si>
    <t>25.07.2021 17:09:33</t>
  </si>
  <si>
    <t>25.07.2021 05:19:13</t>
  </si>
  <si>
    <t>25.07.2021 05:51:43</t>
  </si>
  <si>
    <t>SARIKAYA İ.KARAGÜL TARIMSAL GRUP SULAMA 35-32-L00062_A_56393123_56393123</t>
  </si>
  <si>
    <t>25.07.2021 11:00:01</t>
  </si>
  <si>
    <t>25.07.2021 13:08:24</t>
  </si>
  <si>
    <t>DM-2/1 35-29-M00092_B B02_49317617</t>
  </si>
  <si>
    <t>25.07.2021 09:47:56</t>
  </si>
  <si>
    <t>25.07.2021 14:09:16</t>
  </si>
  <si>
    <t>ÖRNEKKÖY TR-1 45-73-M00259_A_56387027_56387027</t>
  </si>
  <si>
    <t>25.07.2021 21:47:12</t>
  </si>
  <si>
    <t>26.07.2021 00:10:03</t>
  </si>
  <si>
    <t>25.07.2021 07:38:38</t>
  </si>
  <si>
    <t>25.07.2021 08:38:22</t>
  </si>
  <si>
    <t>DOĞUŞLAR TR-1 45-79-M00102_D_56385205_56385205</t>
  </si>
  <si>
    <t>25.07.2021 20:29:15</t>
  </si>
  <si>
    <t>26.07.2021 11:00:39</t>
  </si>
  <si>
    <t>YUSUFLU KÖK 35-20-L00077_ERGENLİ L01_66527971</t>
  </si>
  <si>
    <t>25.07.2021 14:05:12</t>
  </si>
  <si>
    <t>25.07.2021 14:38:03</t>
  </si>
  <si>
    <t>25.07.2021 19:21:06</t>
  </si>
  <si>
    <t>25.07.2021 22:38:04</t>
  </si>
  <si>
    <t>HACI HASAN KÖYÜ TR-1 35-15-L00271_950383621_950383621</t>
  </si>
  <si>
    <t>25.07.2021 09:12:15</t>
  </si>
  <si>
    <t>25.07.2021 15:38:53</t>
  </si>
  <si>
    <t>SALİHLİ TM 45-78-A00004_SALİHLİ-2 M06_2054717</t>
  </si>
  <si>
    <t>25.07.2021 18:07:00</t>
  </si>
  <si>
    <t>25.07.2021 18:31:00</t>
  </si>
  <si>
    <t>25.07.2021 18:31:35</t>
  </si>
  <si>
    <t>25.07.2021 18:45:52</t>
  </si>
  <si>
    <t>EĞRİGÖL TR-1 35-16-M00050_A_56397822_56397822</t>
  </si>
  <si>
    <t>25.07.2021 10:53:12</t>
  </si>
  <si>
    <t>25.07.2021 12:38:58</t>
  </si>
  <si>
    <t>25.07.2021 17:36:53</t>
  </si>
  <si>
    <t>25.07.2021 17:44:52</t>
  </si>
  <si>
    <t>HACIKÖSEALİ TR-1 45-78-M00882_B_56406050_56406050</t>
  </si>
  <si>
    <t>25.07.2021 20:27:51</t>
  </si>
  <si>
    <t>25.07.2021 22:18:10</t>
  </si>
  <si>
    <t>25.07.2021 08:07:03</t>
  </si>
  <si>
    <t>25.07.2021 08:36:11</t>
  </si>
  <si>
    <t>YAĞCILAR TR-2 35-19-M00227_956683662_956683662</t>
  </si>
  <si>
    <t>25.07.2021 16:23:31</t>
  </si>
  <si>
    <t>25.07.2021 18:21:52</t>
  </si>
  <si>
    <t>KORUCUK-2 35-26-M00462_9973175_56357798_56357798</t>
  </si>
  <si>
    <t>25.07.2021 20:06:48</t>
  </si>
  <si>
    <t>25.07.2021 21:00:38</t>
  </si>
  <si>
    <t>SELÇİKLİ TR-1 45-72-L00163_956484299_956484299</t>
  </si>
  <si>
    <t>25.07.2021 18:41:25</t>
  </si>
  <si>
    <t>25.07.2021 20:11:41</t>
  </si>
  <si>
    <t>25.07.2021 02:36:57</t>
  </si>
  <si>
    <t>25.07.2021 03:48:12</t>
  </si>
  <si>
    <t>K-660 35-04-K00660_I I1B_5821111</t>
  </si>
  <si>
    <t>25.07.2021 14:35:41</t>
  </si>
  <si>
    <t>25.07.2021 16:03:57</t>
  </si>
  <si>
    <t>ZEYTİNLİPARK DM (M-400) 35-17-M00400_M-500 M014_66434713</t>
  </si>
  <si>
    <t>25.07.2021 17:49:38</t>
  </si>
  <si>
    <t>25.07.2021 18:09:27</t>
  </si>
  <si>
    <t>25.07.2021 21:56:54</t>
  </si>
  <si>
    <t>25.07.2021 23:48:43</t>
  </si>
  <si>
    <t>KARACAALİ TR-5 45-79-M00487_C_56387252_56387252</t>
  </si>
  <si>
    <t>25.07.2021 08:15:39</t>
  </si>
  <si>
    <t>25.07.2021 10:14:47</t>
  </si>
  <si>
    <t>25.07.2021 06:52:11</t>
  </si>
  <si>
    <t>25.07.2021 10:08:11</t>
  </si>
  <si>
    <t>SARIGÖL TR-40 45-79-M00040_C_56396940_56396940</t>
  </si>
  <si>
    <t>25.07.2021 17:59:33</t>
  </si>
  <si>
    <t>25.07.2021 22:11:44</t>
  </si>
  <si>
    <t>25.07.2021 20:57:08</t>
  </si>
  <si>
    <t>25.07.2021 21:56:32</t>
  </si>
  <si>
    <t>ULUDERBENT DM 45-73-M00491_ÖRENCİK M01_66856615</t>
  </si>
  <si>
    <t>25.07.2021 09:45:26</t>
  </si>
  <si>
    <t>25.07.2021 10:25:30</t>
  </si>
  <si>
    <t>BALABANLI FİKRET TEKELİ SULAMA GRB TR-6 35-15-M00335_B_56373052_56373052</t>
  </si>
  <si>
    <t>25.07.2021 17:12:49</t>
  </si>
  <si>
    <t>26.07.2021 06:17:14</t>
  </si>
  <si>
    <t>TR-96 45-78-L00096_953247860_953247860</t>
  </si>
  <si>
    <t>25.07.2021 11:54:57</t>
  </si>
  <si>
    <t>25.07.2021 13:10:36</t>
  </si>
  <si>
    <t>GİRELLİ KÖPRÜBAŞI MAH. TR-1 45-73-M00773_C_56387148_56387148</t>
  </si>
  <si>
    <t>25.07.2021 04:24:55</t>
  </si>
  <si>
    <t>25.07.2021 06:42:34</t>
  </si>
  <si>
    <t>SARISU TR-4 35-31-L00082_47816468_56352593_56352593</t>
  </si>
  <si>
    <t>25.07.2021 19:06:56</t>
  </si>
  <si>
    <t>25.07.2021 23:32:20</t>
  </si>
  <si>
    <t>L-404 35-18-L00404_11684516 a1_5954253</t>
  </si>
  <si>
    <t>25.07.2021 15:46:32</t>
  </si>
  <si>
    <t>25.07.2021 17:50:47</t>
  </si>
  <si>
    <t>25.07.2021 13:32:21</t>
  </si>
  <si>
    <t>25.07.2021 14:30:02</t>
  </si>
  <si>
    <t>GÜNDÜZ OKAN SULAMA GRUBU 35-29-M00177_DIREK TIPI TRAFO HUCRESI H01_2101206</t>
  </si>
  <si>
    <t>25.07.2021 15:06:00</t>
  </si>
  <si>
    <t>25.07.2021 16:30:25</t>
  </si>
  <si>
    <t>25.07.2021 18:18:53</t>
  </si>
  <si>
    <t>25.07.2021 21:15:27</t>
  </si>
  <si>
    <t>TÜRKELLİ DM (TR-4) 35-28-M00368_BURUNCUK DM (M-863) M17_56299116</t>
  </si>
  <si>
    <t>25.07.2021 02:27:08</t>
  </si>
  <si>
    <t>25.07.2021 03:45:55</t>
  </si>
  <si>
    <t>CABBAR FAKILI TR-3 45-73-M00631_A_65509791_65509791</t>
  </si>
  <si>
    <t>25.07.2021 19:03:48</t>
  </si>
  <si>
    <t>25.07.2021 19:51:13</t>
  </si>
  <si>
    <t>TR-1/87 45-72-M00087_A_56389970_56389970</t>
  </si>
  <si>
    <t>25.07.2021 14:27:32</t>
  </si>
  <si>
    <t>25.07.2021 16:31:13</t>
  </si>
  <si>
    <t>HALİLBEYLİ DM 35-27-M00620_KARMEZ-2 M09_2306332</t>
  </si>
  <si>
    <t>25.07.2021 01:40:57</t>
  </si>
  <si>
    <t>25.07.2021 02:56:10</t>
  </si>
  <si>
    <t>HASAN TEKDEMİR ÖZEL TR 45-84-L00110Ö_DIREK TIPI TRAFO HUCRESI H01_2066814</t>
  </si>
  <si>
    <t>25.07.2021 12:41:22</t>
  </si>
  <si>
    <t>25.07.2021 13:48:28</t>
  </si>
  <si>
    <t>25.07.2021 16:36:04</t>
  </si>
  <si>
    <t>25.07.2021 18:24:12</t>
  </si>
  <si>
    <t>K-3169 35-04-K03169_35-04-K03169_2373952</t>
  </si>
  <si>
    <t>25.07.2021 17:32:38</t>
  </si>
  <si>
    <t>25.07.2021 19:28:15</t>
  </si>
  <si>
    <t>POYRAZDAMLARI TR-1 KÖK 45-78-M00571_45-78-M00571_66081180</t>
  </si>
  <si>
    <t>25.07.2021 11:22:02</t>
  </si>
  <si>
    <t>25.07.2021 12:17:52</t>
  </si>
  <si>
    <t>25.07.2021 09:19:06</t>
  </si>
  <si>
    <t>25.07.2021 09:19:10</t>
  </si>
  <si>
    <t>HALİLBEYLİ GRUP SULAMA TR 35-27-M00654_DIREK TIPI TRAFO HUCRESI H01_2053692</t>
  </si>
  <si>
    <t>25.07.2021 05:11:26</t>
  </si>
  <si>
    <t>25.07.2021 10:37:55</t>
  </si>
  <si>
    <t>L-437 ŞEHİTLİK 35-18-L00437_950465165_950465165</t>
  </si>
  <si>
    <t>25.07.2021 09:55:02</t>
  </si>
  <si>
    <t>25.07.2021 11:10:04</t>
  </si>
  <si>
    <t>DEĞİRMENDERE TR-8 35-22-M00857_35-22-M00857_79859310</t>
  </si>
  <si>
    <t>25.07.2021 11:19:02</t>
  </si>
  <si>
    <t>25.07.2021 12:40:59</t>
  </si>
  <si>
    <t>MEHMET ZEYTİN SULAMA GRUBU 35-29-M00260_955214669_955214669</t>
  </si>
  <si>
    <t>25.07.2021 11:23:00</t>
  </si>
  <si>
    <t>25.07.2021 12:23:12</t>
  </si>
  <si>
    <t>TURGUTLU MESLEKİ VE TEKNİK LİSE ATÖLYE YAPIM 45-83-L00486_966424657_966424657</t>
  </si>
  <si>
    <t>25.07.2021 17:09:07</t>
  </si>
  <si>
    <t>25.07.2021 20:16:54</t>
  </si>
  <si>
    <t>TR-71 35-16-L00071_953347735_953347735</t>
  </si>
  <si>
    <t>25.07.2021 22:24:09</t>
  </si>
  <si>
    <t>25.07.2021 23:29:34</t>
  </si>
  <si>
    <t>ÇINARDİBİ KÖK 35-20-M00069_DERNEKLİ-BALCILAR-OSMANLAR-BAYRAMLAR-KAMBERLER M04_66050736</t>
  </si>
  <si>
    <t>25.07.2021 07:38:26</t>
  </si>
  <si>
    <t>25.07.2021 09:17:57</t>
  </si>
  <si>
    <t>CUMALI TR-1 35-27-M00965_C_56368928_56368928</t>
  </si>
  <si>
    <t>25.07.2021 17:29:24</t>
  </si>
  <si>
    <t>25.07.2021 20:08:09</t>
  </si>
  <si>
    <t>25.07.2021 01:45:25</t>
  </si>
  <si>
    <t>25.07.2021 02:43:26</t>
  </si>
  <si>
    <t>SARIGÖL TR-31 45-79-M00031_A_56396239_56396239</t>
  </si>
  <si>
    <t>25.07.2021 18:02:59</t>
  </si>
  <si>
    <t>26.07.2021 04:00:18</t>
  </si>
  <si>
    <t>PANCAR TR-8 35-26-M00898_35-26-M00898_2364280</t>
  </si>
  <si>
    <t>25.07.2021 08:39:09</t>
  </si>
  <si>
    <t>25.07.2021 10:52:36</t>
  </si>
  <si>
    <t>25.07.2021 07:01:08</t>
  </si>
  <si>
    <t>25.07.2021 09:43:21</t>
  </si>
  <si>
    <t>BARIŞ TİREBOLU MAH.TR-1 45-78-L00489_B_56387730_56387730</t>
  </si>
  <si>
    <t>25.07.2021 19:32:51</t>
  </si>
  <si>
    <t>25.07.2021 23:39:54</t>
  </si>
  <si>
    <t>SALİHLİ TM 45-78-A00004_KARAPINAR M15_2310858</t>
  </si>
  <si>
    <t>25.07.2021 17:20:32</t>
  </si>
  <si>
    <t>25.07.2021 17:44:56</t>
  </si>
  <si>
    <t>KEMHALLI KÖK 45-86-M00044_DEMİRKÖPRÜ T.M. M02_72224708</t>
  </si>
  <si>
    <t>25.07.2021 19:12:32</t>
  </si>
  <si>
    <t>25.07.2021 19:30:36</t>
  </si>
  <si>
    <t>HASTANE DM 45-71-M02096_DM-9 M05_61026587</t>
  </si>
  <si>
    <t>25.07.2021 03:52:17</t>
  </si>
  <si>
    <t>25.07.2021 04:42:10</t>
  </si>
  <si>
    <t>25.07.2021 02:52:02</t>
  </si>
  <si>
    <t>25.07.2021 04:06:49</t>
  </si>
  <si>
    <t>DM-18/08 45-71-M00257_953216990_953216990</t>
  </si>
  <si>
    <t>25.07.2021 14:22:27</t>
  </si>
  <si>
    <t>25.07.2021 15:48:38</t>
  </si>
  <si>
    <t>ÇANAKÇI TR-2 45-79-M00186_B_56400379_56400379</t>
  </si>
  <si>
    <t>25.07.2021 18:34:09</t>
  </si>
  <si>
    <t>25.07.2021 19:33:57</t>
  </si>
  <si>
    <t>TR-94 35-16-L00094_953318903_953318903</t>
  </si>
  <si>
    <t>25.07.2021 09:18:50</t>
  </si>
  <si>
    <t>25.07.2021 10:58:34</t>
  </si>
  <si>
    <t>ÇANAKÇI TR-5 45-79-M00185_B_56396285_56396285</t>
  </si>
  <si>
    <t>25.07.2021 22:23:35</t>
  </si>
  <si>
    <t>25.07.2021 23:36:01</t>
  </si>
  <si>
    <t>KAYACIK GÖKKÖY 45-75-M00215_B_56387462_56387462</t>
  </si>
  <si>
    <t>25.07.2021 14:59:00</t>
  </si>
  <si>
    <t>25.07.2021 19:05:29</t>
  </si>
  <si>
    <t>25.07.2021 20:13:56</t>
  </si>
  <si>
    <t>25.07.2021 20:49:34</t>
  </si>
  <si>
    <t>25.07.2021 10:11:06</t>
  </si>
  <si>
    <t>25.07.2021 12:08:30</t>
  </si>
  <si>
    <t>ALAYLI TR-2 35-29-L00733_950322185_950322185</t>
  </si>
  <si>
    <t>25.07.2021 05:40:23</t>
  </si>
  <si>
    <t>25.07.2021 07:08:53</t>
  </si>
  <si>
    <t>TR-2/73-A 45-83-L00151_IRLAMAZ KÖK L03_72157732</t>
  </si>
  <si>
    <t>25.07.2021 00:02:22</t>
  </si>
  <si>
    <t>25.07.2021 01:09:44</t>
  </si>
  <si>
    <t>25.07.2021 04:50:14</t>
  </si>
  <si>
    <t>25.07.2021 06:18:18</t>
  </si>
  <si>
    <t>25.07.2021 18:59:06</t>
  </si>
  <si>
    <t>25.07.2021 20:31:14</t>
  </si>
  <si>
    <t>TIRMANLAR TR-1 35-16-M00083_953309196_953309196</t>
  </si>
  <si>
    <t>25.07.2021 11:11:32</t>
  </si>
  <si>
    <t>M-2639 35-03-M02639_910155075_910155075</t>
  </si>
  <si>
    <t>25.07.2021 09:54:21</t>
  </si>
  <si>
    <t>25.07.2021 12:39:45</t>
  </si>
  <si>
    <t>ÇOBANLAR SUBATAN TR-2 35-15-L00357_B_56369348_56369348</t>
  </si>
  <si>
    <t>25.07.2021 19:45:48</t>
  </si>
  <si>
    <t>25.07.2021 22:26:10</t>
  </si>
  <si>
    <t>YENİŞEHİR TR-1 35-31-L00377_956585135_956585135</t>
  </si>
  <si>
    <t>25.07.2021 18:18:36</t>
  </si>
  <si>
    <t>25.07.2021 19:55:39</t>
  </si>
  <si>
    <t>HACIHALİLLER TR-1 KÖK 45-71-M00066_SULAMA M02_72238426</t>
  </si>
  <si>
    <t>25.07.2021 08:07:55</t>
  </si>
  <si>
    <t>25.07.2021 14:26:03</t>
  </si>
  <si>
    <t>K-885 35-04-K00885_912520300_912520300</t>
  </si>
  <si>
    <t>25.07.2021 15:18:58</t>
  </si>
  <si>
    <t>25.07.2021 16:49:58</t>
  </si>
  <si>
    <t>25.07.2021 08:31:17</t>
  </si>
  <si>
    <t>25.07.2021 08:39:35</t>
  </si>
  <si>
    <t>25.07.2021 20:32:38</t>
  </si>
  <si>
    <t>25.07.2021 22:01:24</t>
  </si>
  <si>
    <t>AFŞAR TR-3 YENİMAHALLE 45-79-M00346_B_56384558_56384558</t>
  </si>
  <si>
    <t>25.07.2021 20:49:54</t>
  </si>
  <si>
    <t>25.07.2021 23:27:20</t>
  </si>
  <si>
    <t>SİNANCILAR KÖYÜ TR-1 35-27-L00259_DIREK TIPI TRAFO HUCRESI H01_2054957</t>
  </si>
  <si>
    <t>25.07.2021 07:55:14</t>
  </si>
  <si>
    <t>25.07.2021 11:32:26</t>
  </si>
  <si>
    <t>_A_56401349_56401349</t>
  </si>
  <si>
    <t>25.07.2021 07:20:22</t>
  </si>
  <si>
    <t>25.07.2021 09:41:08</t>
  </si>
  <si>
    <t>25.07.2021 06:14:17</t>
  </si>
  <si>
    <t>25.07.2021 09:05:58</t>
  </si>
  <si>
    <t>YENİ BAĞARASI TR-3 35-23-M00209_A_56357395_56357395</t>
  </si>
  <si>
    <t>25.07.2021 13:16:33</t>
  </si>
  <si>
    <t>25.07.2021 16:18:23</t>
  </si>
  <si>
    <t>POYRAZDAMLARI TR-1 KÖK 45-78-M00571__56407770_56407770</t>
  </si>
  <si>
    <t>25.07.2021 20:34:20</t>
  </si>
  <si>
    <t>26.07.2021 03:40:54</t>
  </si>
  <si>
    <t>25.07.2021 17:25:28</t>
  </si>
  <si>
    <t>25.07.2021 18:32:46</t>
  </si>
  <si>
    <t>ÇARIKKARALAR TR-1 45-73-M01075_45-73-M01075_2358493</t>
  </si>
  <si>
    <t>25.07.2021 15:16:36</t>
  </si>
  <si>
    <t>DİBEKDERE TR-1 45-84-L00034_7014517_56386640_56386640</t>
  </si>
  <si>
    <t>25.07.2021 18:35:11</t>
  </si>
  <si>
    <t>25.07.2021 19:10:51</t>
  </si>
  <si>
    <t>SELİMİYE TR-2 ARNAVUTLAR 45-79-M00351_C_56364092_56364092</t>
  </si>
  <si>
    <t>25.07.2021 22:41:52</t>
  </si>
  <si>
    <t>25.07.2021 23:50:33</t>
  </si>
  <si>
    <t>K-3706 35-09-K03706_B_56365233_56365233</t>
  </si>
  <si>
    <t>25.07.2021 08:06:24</t>
  </si>
  <si>
    <t>25.07.2021 12:51:46</t>
  </si>
  <si>
    <t>UZUNKÖY TR-1 35-31-L00144_B_72255944_72255944</t>
  </si>
  <si>
    <t>25.07.2021 06:10:51</t>
  </si>
  <si>
    <t>25.07.2021 10:10:42</t>
  </si>
  <si>
    <t>25.07.2021 18:18:47</t>
  </si>
  <si>
    <t>25.07.2021 18:23:16</t>
  </si>
  <si>
    <t>YAYALAR TR-4 45-73-M00164_A_56391134_56391134</t>
  </si>
  <si>
    <t>25.07.2021 08:28:26</t>
  </si>
  <si>
    <t>25.07.2021 09:34:13</t>
  </si>
  <si>
    <t>SALUR KÖK 45-75-M00062_OĞULDURUK M03_72037155</t>
  </si>
  <si>
    <t>25.07.2021 00:19:38</t>
  </si>
  <si>
    <t>25.07.2021 00:56:52</t>
  </si>
  <si>
    <t>MALAZ BAĞBAŞI TR-1 45-75-M00289_C_56397878_56397878</t>
  </si>
  <si>
    <t>25.07.2021 06:37:02</t>
  </si>
  <si>
    <t>25.07.2021 17:01:57</t>
  </si>
  <si>
    <t>K-3315 35-09-K03315_A_56380324_56380324</t>
  </si>
  <si>
    <t>25.07.2021 15:49:55</t>
  </si>
  <si>
    <t>25.07.2021 17:02:55</t>
  </si>
  <si>
    <t>YENMİŞ KÖK 35-27-M00366_ÇAMBEL-1 M03_72163706</t>
  </si>
  <si>
    <t>25.07.2021 10:56:06</t>
  </si>
  <si>
    <t>25.07.2021 11:56:16</t>
  </si>
  <si>
    <t>İZSU MAHMUTLAR İÇME SUYU ÖZEL 35-29-M00204Ö_35-29-M00204Ö_2371521</t>
  </si>
  <si>
    <t>25.07.2021 06:05:22</t>
  </si>
  <si>
    <t>25.07.2021 08:59:21</t>
  </si>
  <si>
    <t>KARABURÇ DAĞKOLU TR-13 35-31-L00271_47942485_56357218_56357218</t>
  </si>
  <si>
    <t>25.07.2021 21:35:55</t>
  </si>
  <si>
    <t>25.07.2021 23:20:15</t>
  </si>
  <si>
    <t>25.07.2021 11:30:04</t>
  </si>
  <si>
    <t>25.07.2021 12:52:29</t>
  </si>
  <si>
    <t>FUNDACIK KÖK 45-75-M00068_HatBaşıAyırıcı_53135520 M03_53135520</t>
  </si>
  <si>
    <t>25.07.2021 04:25:15</t>
  </si>
  <si>
    <t>25.07.2021 06:14:43</t>
  </si>
  <si>
    <t>25.07.2021 16:57:20</t>
  </si>
  <si>
    <t>26.07.2021 01:29:12</t>
  </si>
  <si>
    <t>UĞURLU KÖK 45-86-M00045_ALANYOLU KIRANŞEYH M04_72226053</t>
  </si>
  <si>
    <t>25.07.2021 02:02:18</t>
  </si>
  <si>
    <t>25.07.2021 03:11:09</t>
  </si>
  <si>
    <t>ZEYTİNALANI TR-101 35-19-L00101_ZEYTİNALAN İM L03_2122208</t>
  </si>
  <si>
    <t>25.07.2021 14:43:32</t>
  </si>
  <si>
    <t>25.07.2021 14:58:00</t>
  </si>
  <si>
    <t>BENLİELİ İSABEYLİ TR-2 45-75-M00161_45-75-M00161_2369728</t>
  </si>
  <si>
    <t>25.07.2021 23:42:24</t>
  </si>
  <si>
    <t>25.07.2021 07:56:11</t>
  </si>
  <si>
    <t>25.07.2021 10:04:27</t>
  </si>
  <si>
    <t>KUMKUYUCAK TR-1 45-80-M00172_956557921_956557921</t>
  </si>
  <si>
    <t>25.07.2021 16:30:00</t>
  </si>
  <si>
    <t>25.07.2021 18:40:23</t>
  </si>
  <si>
    <t>SARIGÖL DM 45-79-M00069_SELİMİYE FİDERİ M18_2076606</t>
  </si>
  <si>
    <t>25.07.2021 17:18:49</t>
  </si>
  <si>
    <t>25.07.2021 17:40:02</t>
  </si>
  <si>
    <t>BAŞARAN TR-6 35-31-L00075_47942024_56371431_56371431</t>
  </si>
  <si>
    <t>25.07.2021 07:36:22</t>
  </si>
  <si>
    <t>25.07.2021 11:56:02</t>
  </si>
  <si>
    <t>25.07.2021 08:18:02</t>
  </si>
  <si>
    <t>25.07.2021 08:19:02</t>
  </si>
  <si>
    <t>TEPEKÖY TR-2 35-16-L00258_953341965_953341965</t>
  </si>
  <si>
    <t>25.07.2021 10:59:08</t>
  </si>
  <si>
    <t>25.07.2021 14:27:15</t>
  </si>
  <si>
    <t>25.07.2021 10:35:50</t>
  </si>
  <si>
    <t>25.07.2021 14:31:14</t>
  </si>
  <si>
    <t>DUĞLA TR-1 45-82-M00190_945549983_945549983</t>
  </si>
  <si>
    <t>25.07.2021 17:09:34</t>
  </si>
  <si>
    <t>25.07.2021 20:49:03</t>
  </si>
  <si>
    <t>KÖSEDERE TR-1 35-21-L00124_953359152_953359152</t>
  </si>
  <si>
    <t>25.07.2021 21:01:19</t>
  </si>
  <si>
    <t>25.07.2021 23:54:35</t>
  </si>
  <si>
    <t>25.07.2021 11:48:51</t>
  </si>
  <si>
    <t>25.07.2021 12:19:38</t>
  </si>
  <si>
    <t>ÖMER AKTÜRK SULAMA GRUBU 35-29-L00295_D_56395604_56395604</t>
  </si>
  <si>
    <t>25.07.2021 19:16:04</t>
  </si>
  <si>
    <t>25.07.2021 20:16:01</t>
  </si>
  <si>
    <t>25.07.2021 03:27:05</t>
  </si>
  <si>
    <t>25.07.2021 03:30:48</t>
  </si>
  <si>
    <t>KAYACIK ÇATALKAYA TR-3 45-75-M00213_A_56387470_56387470</t>
  </si>
  <si>
    <t>25.07.2021 09:41:19</t>
  </si>
  <si>
    <t>25.07.2021 12:20:43</t>
  </si>
  <si>
    <t>25.07.2021 02:14:38</t>
  </si>
  <si>
    <t>25.07.2021 07:19:46</t>
  </si>
  <si>
    <t>L-264 ŞİFNE CAD. SONU 35-18-L00264_8247117 a1b_5957116</t>
  </si>
  <si>
    <t>25.07.2021 18:32:37</t>
  </si>
  <si>
    <t>25.07.2021 19:43:29</t>
  </si>
  <si>
    <t>25.07.2021 09:17:39</t>
  </si>
  <si>
    <t>25.07.2021 09:18:40</t>
  </si>
  <si>
    <t>SARIPINAR TR-1 45-73-M00565_A_56386424_56386424</t>
  </si>
  <si>
    <t>25.07.2021 17:45:07</t>
  </si>
  <si>
    <t>25.07.2021 22:37:43</t>
  </si>
  <si>
    <t>TR-93 35-16-L00093_953342759_953342759</t>
  </si>
  <si>
    <t>25.07.2021 17:35:32</t>
  </si>
  <si>
    <t>25.07.2021 20:19:48</t>
  </si>
  <si>
    <t>25.07.2021 01:23:24</t>
  </si>
  <si>
    <t>25.07.2021 06:45:08</t>
  </si>
  <si>
    <t>BEYLER KÖK 45-85-L00034_BEYLER L04_72102934</t>
  </si>
  <si>
    <t>25.07.2021 12:42:52</t>
  </si>
  <si>
    <t>25.07.2021 13:35:29</t>
  </si>
  <si>
    <t>KAYACIK YANIKDAĞ TR-2 45-75-M00198_45-75-M00198_2362277</t>
  </si>
  <si>
    <t>25.07.2021 10:04:03</t>
  </si>
  <si>
    <t>25.07.2021 11:49:02</t>
  </si>
  <si>
    <t>M-486 35-17-M00486_950314188_950314188</t>
  </si>
  <si>
    <t>25.07.2021 20:08:50</t>
  </si>
  <si>
    <t>26.07.2021 18:26:32</t>
  </si>
  <si>
    <t>ÇATALOLUK DM 45-74-M00227_GÜVELİ M05_2328578</t>
  </si>
  <si>
    <t>25.07.2021 13:49:08</t>
  </si>
  <si>
    <t>25.07.2021 18:46:29</t>
  </si>
  <si>
    <t>K-3706 35-09-K03706_912485064_912485064</t>
  </si>
  <si>
    <t>25.07.2021 07:42:18</t>
  </si>
  <si>
    <t>25.07.2021 13:29:42</t>
  </si>
  <si>
    <t>CANLI TR-3 35-20-L00134_955197493_955197493</t>
  </si>
  <si>
    <t>25.07.2021 20:57:18</t>
  </si>
  <si>
    <t>26.07.2021 01:38:19</t>
  </si>
  <si>
    <t>DM-1/1 35-18-L00580_ÇİFTLİK İM L02_72047093</t>
  </si>
  <si>
    <t>25.07.2021 21:54:28</t>
  </si>
  <si>
    <t>25.07.2021 22:23:19</t>
  </si>
  <si>
    <t>L-444 35-18-L00444_950446562_950446562</t>
  </si>
  <si>
    <t>25.07.2021 11:10:21</t>
  </si>
  <si>
    <t>25.07.2021 13:12:43</t>
  </si>
  <si>
    <t>25.07.2021 05:26:52</t>
  </si>
  <si>
    <t>25.07.2021 05:27:32</t>
  </si>
  <si>
    <t>25.07.2021 20:06:12</t>
  </si>
  <si>
    <t>25.07.2021 06:30:26</t>
  </si>
  <si>
    <t>25.07.2021 14:56:06</t>
  </si>
  <si>
    <t>ÇALTEPE TR-1 45-80-M00162_45-80-M00162_2377113</t>
  </si>
  <si>
    <t>25.07.2021 07:27:28</t>
  </si>
  <si>
    <t>25.07.2021 09:11:31</t>
  </si>
  <si>
    <t>ÇAMLIBEL TR-1 35-20-L00351_955198283_955198283</t>
  </si>
  <si>
    <t>25.07.2021 11:34:23</t>
  </si>
  <si>
    <t>25.07.2021 14:24:00</t>
  </si>
  <si>
    <t>SAZOBA TR-5 45-72-M00458_B_56394657_56394657</t>
  </si>
  <si>
    <t>25.07.2021 08:42:39</t>
  </si>
  <si>
    <t>25.07.2021 12:38:46</t>
  </si>
  <si>
    <t>KERİMAĞA ORTAKÖY TR-1 45-78-M00785_49188997_56406082_56406082</t>
  </si>
  <si>
    <t>25.07.2021 17:11:26</t>
  </si>
  <si>
    <t>25.07.2021 19:22:37</t>
  </si>
  <si>
    <t>25.07.2021 01:27:09</t>
  </si>
  <si>
    <t>25.07.2021 01:30:13</t>
  </si>
  <si>
    <t>25.07.2021 11:30:05</t>
  </si>
  <si>
    <t>25.07.2021 15:42:44</t>
  </si>
  <si>
    <t>SALİHLİ TM 45-78-A00004_SALİHLİ-2 M06_2054716</t>
  </si>
  <si>
    <t>25.07.2021 17:26:00</t>
  </si>
  <si>
    <t>25.07.2021 18:06:00</t>
  </si>
  <si>
    <t>DOĞANCI TR-12 35-31-L00339_DIREK TIPI TRAFO HUCRESI H01_2050210</t>
  </si>
  <si>
    <t>25.07.2021 18:01:34</t>
  </si>
  <si>
    <t>25.07.2021 21:12:56</t>
  </si>
  <si>
    <t>25.07.2021 17:43:54</t>
  </si>
  <si>
    <t>25.07.2021 17:54:18</t>
  </si>
  <si>
    <t>GERENKÖY TR-5 35-23-M00151_950427008_950427008</t>
  </si>
  <si>
    <t>25.07.2021 23:42:10</t>
  </si>
  <si>
    <t>26.07.2021 01:48:14</t>
  </si>
  <si>
    <t>25.07.2021 14:50:50</t>
  </si>
  <si>
    <t>25.07.2021 15:55:54</t>
  </si>
  <si>
    <t>UMURCALI TR 2 35-31-L00107_DIREK TIPI TRAFO HUCRESI H01_2037213</t>
  </si>
  <si>
    <t>25.07.2021 10:05:42</t>
  </si>
  <si>
    <t>25.07.2021 10:32:45</t>
  </si>
  <si>
    <t>KURTULMUŞ KÖK 45-72-L00080_HatBaşıAyırıcı_53140337 L03_53140337</t>
  </si>
  <si>
    <t>25.07.2021 09:20:20</t>
  </si>
  <si>
    <t>25.07.2021 11:16:00</t>
  </si>
  <si>
    <t>25.07.2021 02:40:32</t>
  </si>
  <si>
    <t>25.07.2021 03:33:00</t>
  </si>
  <si>
    <t>25.07.2021 11:25:47</t>
  </si>
  <si>
    <t>25.07.2021 11:27:13</t>
  </si>
  <si>
    <t>25.07.2021 05:02:05</t>
  </si>
  <si>
    <t>25.07.2021 11:52:44</t>
  </si>
  <si>
    <t>25.07.2021 09:08:45</t>
  </si>
  <si>
    <t>25.07.2021 11:03:15</t>
  </si>
  <si>
    <t>ULUCAK DM-2/5-A 35-27-M00338_912151775_912151775</t>
  </si>
  <si>
    <t>26.07.2021 18:11:16</t>
  </si>
  <si>
    <t>26.07.2021 19:47:11</t>
  </si>
  <si>
    <t>BAĞYURDU KÖK 35-27-L00239_HALİLBEYLİ TR-1 KÖK L04_72157251</t>
  </si>
  <si>
    <t>26.07.2021 09:42:28</t>
  </si>
  <si>
    <t>26.07.2021 11:50:13</t>
  </si>
  <si>
    <t>METAL İŞLERİ TR-21 35-22-M00121_C_56392490_56392490</t>
  </si>
  <si>
    <t>26.07.2021 18:52:45</t>
  </si>
  <si>
    <t>26.07.2021 19:32:09</t>
  </si>
  <si>
    <t>26.07.2021 04:33:46</t>
  </si>
  <si>
    <t>26.07.2021 05:24:25</t>
  </si>
  <si>
    <t>GÜLBAHÇE İM 35-19-A00006_BALIKLIOVA L03_72213969</t>
  </si>
  <si>
    <t>26.07.2021 09:50:28</t>
  </si>
  <si>
    <t>26.07.2021 10:07:05</t>
  </si>
  <si>
    <t>TR-72 45-77-L00072_DIREK TIPI TRAFO HUCRESI H01_2050845</t>
  </si>
  <si>
    <t>26.07.2021 09:37:28</t>
  </si>
  <si>
    <t>26.07.2021 10:01:11</t>
  </si>
  <si>
    <t>K-3513 35-02-K03513_913248725_913248725</t>
  </si>
  <si>
    <t>26.07.2021 14:36:28</t>
  </si>
  <si>
    <t>26.07.2021 16:22:36</t>
  </si>
  <si>
    <t>K-1606 35-01-K01606_A_56380858_56380858</t>
  </si>
  <si>
    <t>26.07.2021 07:06:36</t>
  </si>
  <si>
    <t>26.07.2021 08:13:19</t>
  </si>
  <si>
    <t>26.07.2021 02:49:09</t>
  </si>
  <si>
    <t>26.07.2021 05:19:19</t>
  </si>
  <si>
    <t>26.07.2021 23:32:43</t>
  </si>
  <si>
    <t>27.07.2021 01:22:55</t>
  </si>
  <si>
    <t>TUNÇKENT SİTESİ M-339 35-30-M00339_DIREK TIPI TRAFO HUCRESI H01_2065433</t>
  </si>
  <si>
    <t>26.07.2021 10:57:39</t>
  </si>
  <si>
    <t>26.07.2021 13:47:07</t>
  </si>
  <si>
    <t>K-823 35-03-K00823_B_56374367_56374367</t>
  </si>
  <si>
    <t>26.07.2021 13:46:02</t>
  </si>
  <si>
    <t>26.07.2021 14:39:22</t>
  </si>
  <si>
    <t>26.07.2021 20:40:54</t>
  </si>
  <si>
    <t>26.07.2021 21:57:43</t>
  </si>
  <si>
    <t>BAHÇEDERE TR-1 45-73-M00499_A_56391139_56391139</t>
  </si>
  <si>
    <t>26.07.2021 22:06:43</t>
  </si>
  <si>
    <t>26.07.2021 22:35:57</t>
  </si>
  <si>
    <t>K-2965 35-10-K02965_912210205_912210205</t>
  </si>
  <si>
    <t>26.07.2021 16:12:43</t>
  </si>
  <si>
    <t>26.07.2021 16:55:48</t>
  </si>
  <si>
    <t>SALİHLİ İM 45-78-A00001_ŞEHİR-4 L11_48929099</t>
  </si>
  <si>
    <t>26.07.2021 09:22:48</t>
  </si>
  <si>
    <t>26.07.2021 14:57:27</t>
  </si>
  <si>
    <t>M-448 YALÇINKAYA KÖK 35-17-M00448_ M01_2312480</t>
  </si>
  <si>
    <t>26.07.2021 14:41:29</t>
  </si>
  <si>
    <t>26.07.2021 15:03:39</t>
  </si>
  <si>
    <t>K-1623 35-01-K01623_912053358_912053358</t>
  </si>
  <si>
    <t>26.07.2021 11:11:42</t>
  </si>
  <si>
    <t>26.07.2021 22:49:33</t>
  </si>
  <si>
    <t>METAL İŞLERİ TR-4 35-22-M00104_35-22-M00104_72108514</t>
  </si>
  <si>
    <t>26.07.2021 07:46:26</t>
  </si>
  <si>
    <t>26.07.2021 09:43:49</t>
  </si>
  <si>
    <t>_A_56405234_56405234</t>
  </si>
  <si>
    <t>26.07.2021 08:56:49</t>
  </si>
  <si>
    <t>26.07.2021 10:21:30</t>
  </si>
  <si>
    <t>26.07.2021 14:10:23</t>
  </si>
  <si>
    <t>26.07.2021 15:13:00</t>
  </si>
  <si>
    <t>BALLICA TR-1 45-72-L00547_956511958_956511958</t>
  </si>
  <si>
    <t>26.07.2021 12:38:46</t>
  </si>
  <si>
    <t>26.07.2021 18:16:18</t>
  </si>
  <si>
    <t>SARISIĞIRLI TR-1 45-80-M00163_956535669_956535669</t>
  </si>
  <si>
    <t>26.07.2021 12:53:39</t>
  </si>
  <si>
    <t>26.07.2021 15:18:22</t>
  </si>
  <si>
    <t>KİLLİK TR-11 45-73-M00852_945642802_945642802</t>
  </si>
  <si>
    <t>26.07.2021 18:21:35</t>
  </si>
  <si>
    <t>26.07.2021 19:27:31</t>
  </si>
  <si>
    <t>DURASIL KARASUNNE TR-1 45-72-L00256_B_56404905_56404905</t>
  </si>
  <si>
    <t>26.07.2021 19:00:02</t>
  </si>
  <si>
    <t>26.07.2021 21:35:51</t>
  </si>
  <si>
    <t>DAĞDERE DM 45-72-M00097_HatBaşıAyırıcı_53140321 M06_53140321</t>
  </si>
  <si>
    <t>26.07.2021 07:17:39</t>
  </si>
  <si>
    <t>26.07.2021 12:31:11</t>
  </si>
  <si>
    <t>L-309 35-18-L00309_950456164_950456164</t>
  </si>
  <si>
    <t>26.07.2021 09:18:16</t>
  </si>
  <si>
    <t>26.07.2021 12:11:23</t>
  </si>
  <si>
    <t>26.07.2021 06:23:07</t>
  </si>
  <si>
    <t>26.07.2021 06:43:24</t>
  </si>
  <si>
    <t>KUŞÇUBURUN-4 35-26-M00530_956633401_956633401</t>
  </si>
  <si>
    <t>26.07.2021 09:26:16</t>
  </si>
  <si>
    <t>26.07.2021 13:20:23</t>
  </si>
  <si>
    <t>GÜMÜLCELİ TR-5 45-80-M00112_A_56385518_56385518</t>
  </si>
  <si>
    <t>26.07.2021 21:15:00</t>
  </si>
  <si>
    <t>26.07.2021 21:31:58</t>
  </si>
  <si>
    <t>26.07.2021 07:01:35</t>
  </si>
  <si>
    <t>26.07.2021 07:06:25</t>
  </si>
  <si>
    <t>K-885 35-04-K00885_912525279_912525279</t>
  </si>
  <si>
    <t>26.07.2021 14:52:34</t>
  </si>
  <si>
    <t>26.07.2021 18:08:52</t>
  </si>
  <si>
    <t>K-3874 35-01-K03874_911586369_911586369</t>
  </si>
  <si>
    <t>26.07.2021 08:25:55</t>
  </si>
  <si>
    <t>26.07.2021 12:01:24</t>
  </si>
  <si>
    <t>26.07.2021 15:18:35</t>
  </si>
  <si>
    <t>26.07.2021 19:27:46</t>
  </si>
  <si>
    <t>MÜTEVELLİ TR-5 45-80-M00106_956537750_956537750</t>
  </si>
  <si>
    <t>26.07.2021 11:51:52</t>
  </si>
  <si>
    <t>26.07.2021 14:28:06</t>
  </si>
  <si>
    <t>26.07.2021 06:20:00</t>
  </si>
  <si>
    <t>26.07.2021 06:53:04</t>
  </si>
  <si>
    <t>M-1851 ÇİÇEKLİ TR-2 35-02-M01851_ H_79886241</t>
  </si>
  <si>
    <t>26.07.2021 11:13:07</t>
  </si>
  <si>
    <t>26.07.2021 14:22:10</t>
  </si>
  <si>
    <t>26.07.2021 18:20:59</t>
  </si>
  <si>
    <t>26.07.2021 18:56:50</t>
  </si>
  <si>
    <t>26.07.2021 07:22:10</t>
  </si>
  <si>
    <t>26.07.2021 08:32:15</t>
  </si>
  <si>
    <t>M-1004 35-03-M01004_910407927_910407927</t>
  </si>
  <si>
    <t>26.07.2021 14:52:54</t>
  </si>
  <si>
    <t>26.07.2021 20:56:42</t>
  </si>
  <si>
    <t>SUBAŞI TR-393 TARIMSAL SULAMA 45-73-M00829_45-73-M00829_2356151</t>
  </si>
  <si>
    <t>26.07.2021 07:54:40</t>
  </si>
  <si>
    <t>26.07.2021 10:23:56</t>
  </si>
  <si>
    <t>26.07.2021 15:59:59</t>
  </si>
  <si>
    <t>26.07.2021 17:03:43</t>
  </si>
  <si>
    <t>K-3373 35-10-K03373_912670522_912670522</t>
  </si>
  <si>
    <t>26.07.2021 08:51:22</t>
  </si>
  <si>
    <t>26.07.2021 09:17:20</t>
  </si>
  <si>
    <t>26.07.2021 21:17:44</t>
  </si>
  <si>
    <t>26.07.2021 22:47:27</t>
  </si>
  <si>
    <t>DM-22/09 45-71-M00652_95000575346_95000575346</t>
  </si>
  <si>
    <t>26.07.2021 10:17:39</t>
  </si>
  <si>
    <t>26.07.2021 12:05:18</t>
  </si>
  <si>
    <t>26.07.2021 06:45:59</t>
  </si>
  <si>
    <t>26.07.2021 07:12:45</t>
  </si>
  <si>
    <t>YILMAZ TR-29 45-78-M00189_DIREK TIPI TRAFO HUCRESI H01_2108065</t>
  </si>
  <si>
    <t>26.07.2021 00:41:30</t>
  </si>
  <si>
    <t>26.07.2021 06:48:18</t>
  </si>
  <si>
    <t>K-4012 35-04-K04012_912481750_912481750</t>
  </si>
  <si>
    <t>26.07.2021 08:11:49</t>
  </si>
  <si>
    <t>26.07.2021 17:24:48</t>
  </si>
  <si>
    <t>26.07.2021 11:32:25</t>
  </si>
  <si>
    <t>26.07.2021 14:41:02</t>
  </si>
  <si>
    <t>M-359 GEÇİT 35-02-M00359_M-359 ÖZEL M03_53083130</t>
  </si>
  <si>
    <t>26.07.2021 09:11:00</t>
  </si>
  <si>
    <t>26.07.2021 14:40:00</t>
  </si>
  <si>
    <t>BORNOVA TM 35-02-A00005_YASSITEPE M45_2059197</t>
  </si>
  <si>
    <t>26.07.2021 12:40:59</t>
  </si>
  <si>
    <t>26.07.2021 13:07:00</t>
  </si>
  <si>
    <t>26.07.2021 09:54:47</t>
  </si>
  <si>
    <t>26.07.2021 09:58:32</t>
  </si>
  <si>
    <t>M-448 YALÇINKAYA KÖK 35-17-M00448_HatBaşıAyırıcı_73034566 M02_73034566</t>
  </si>
  <si>
    <t>26.07.2021 13:52:05</t>
  </si>
  <si>
    <t>26.07.2021 14:53:53</t>
  </si>
  <si>
    <t>GÖRDES DM 45-75-M00050_AKHİSAR - ÖLÇÜ M07_2083712</t>
  </si>
  <si>
    <t>26.07.2021 09:15:02</t>
  </si>
  <si>
    <t>26.07.2021 09:17:00</t>
  </si>
  <si>
    <t>26.07.2021 14:25:37</t>
  </si>
  <si>
    <t>26.07.2021 14:43:15</t>
  </si>
  <si>
    <t>26.07.2021 19:25:47</t>
  </si>
  <si>
    <t>26.07.2021 22:26:58</t>
  </si>
  <si>
    <t>M-2639 35-03-M02639_911781661_911781661</t>
  </si>
  <si>
    <t>26.07.2021 20:04:42</t>
  </si>
  <si>
    <t>26.07.2021 21:57:54</t>
  </si>
  <si>
    <t>K-1623 35-01-K01623_912038098_912038098</t>
  </si>
  <si>
    <t>26.07.2021 07:25:48</t>
  </si>
  <si>
    <t>26.07.2021 10:46:59</t>
  </si>
  <si>
    <t>M-314 35-02-M00314_M-315 M03_2097122</t>
  </si>
  <si>
    <t>26.07.2021 07:06:08</t>
  </si>
  <si>
    <t>26.07.2021 07:19:49</t>
  </si>
  <si>
    <t>MENEMEN TR-49 35-28-L00049_953386482_953386482</t>
  </si>
  <si>
    <t>26.07.2021 21:06:57</t>
  </si>
  <si>
    <t>26.07.2021 22:48:49</t>
  </si>
  <si>
    <t>YENİDOĞAN TR-3 45-72-M00638_956528900_956528900</t>
  </si>
  <si>
    <t>26.07.2021 17:11:59</t>
  </si>
  <si>
    <t>26.07.2021 20:50:40</t>
  </si>
  <si>
    <t>26.07.2021 08:48:57</t>
  </si>
  <si>
    <t>26.07.2021 08:59:11</t>
  </si>
  <si>
    <t>26.07.2021 13:49:56</t>
  </si>
  <si>
    <t>26.07.2021 15:25:20</t>
  </si>
  <si>
    <t>L-245 35-18-L00245_950445905_950445905</t>
  </si>
  <si>
    <t>26.07.2021 15:54:08</t>
  </si>
  <si>
    <t>26.07.2021 21:07:38</t>
  </si>
  <si>
    <t>YENİKÖY AKTAŞ MAH. TR-6 35-15-L00368_A_56398758_56398758</t>
  </si>
  <si>
    <t>26.07.2021 14:41:23</t>
  </si>
  <si>
    <t>26.07.2021 17:46:12</t>
  </si>
  <si>
    <t>26.07.2021 17:55:51</t>
  </si>
  <si>
    <t>26.07.2021 18:45:05</t>
  </si>
  <si>
    <t>26.07.2021 19:15:24</t>
  </si>
  <si>
    <t>26.07.2021 21:36:23</t>
  </si>
  <si>
    <t>TR-1/20-A 45-72-M00103_949989399_949989399</t>
  </si>
  <si>
    <t>26.07.2021 09:10:45</t>
  </si>
  <si>
    <t>26.07.2021 12:04:58</t>
  </si>
  <si>
    <t>KOYUNDERE TR-17 (DM-3/3) 35-28-M00139_953381054_953381054</t>
  </si>
  <si>
    <t>26.07.2021 12:23:58</t>
  </si>
  <si>
    <t>26.07.2021 13:51:01</t>
  </si>
  <si>
    <t>SART TR-1 KÖK 45-78-M00168_OKUL M05_2327023</t>
  </si>
  <si>
    <t>26.07.2021 18:38:50</t>
  </si>
  <si>
    <t>26.07.2021 19:39:17</t>
  </si>
  <si>
    <t>DENİZ KABUĞU SİTESİ TR 35-30-M00060_A _42974236</t>
  </si>
  <si>
    <t>26.07.2021 09:46:32</t>
  </si>
  <si>
    <t>26.07.2021 14:44:31</t>
  </si>
  <si>
    <t>M-1859 35-02-M01859_M-1578 M01_2114498</t>
  </si>
  <si>
    <t>26.07.2021 13:18:00</t>
  </si>
  <si>
    <t>TR-1-5/2A 35-20-L00286_955211395_955211395</t>
  </si>
  <si>
    <t>26.07.2021 10:20:37</t>
  </si>
  <si>
    <t>26.07.2021 11:03:24</t>
  </si>
  <si>
    <t>K-379 35-01-K00379_35-01-K00379_2377127</t>
  </si>
  <si>
    <t>26.07.2021 14:20:09</t>
  </si>
  <si>
    <t>26.07.2021 14:50:53</t>
  </si>
  <si>
    <t>ÖZYÜKSEL ULUSLARARASI ÖZEL TR 35-17-M00423Ö_35-17-M00423Ö_2360722</t>
  </si>
  <si>
    <t>26.07.2021 12:14:00</t>
  </si>
  <si>
    <t>26.07.2021 17:59:00</t>
  </si>
  <si>
    <t>BAĞLICA TR-9 TARIMSAL SULAMA 45-79-M00245_45-79-M00245_2366502</t>
  </si>
  <si>
    <t>26.07.2021 21:24:07</t>
  </si>
  <si>
    <t>26.07.2021 23:16:23</t>
  </si>
  <si>
    <t>ÖZ AYRANCILAR KONUTLARI TR 35-26-M00851_AYRANCILAR LİSESİ  DM-2/40 M02_65873913</t>
  </si>
  <si>
    <t>26.07.2021 17:19:00</t>
  </si>
  <si>
    <t>26.07.2021 17:40:55</t>
  </si>
  <si>
    <t>K-3591 35-01-K03591_911983675_911983675</t>
  </si>
  <si>
    <t>26.07.2021 17:39:43</t>
  </si>
  <si>
    <t>26.07.2021 20:30:06</t>
  </si>
  <si>
    <t>DM-18/08 45-71-M00257_DM-18/03 M03_72077969</t>
  </si>
  <si>
    <t>26.07.2021 08:59:37</t>
  </si>
  <si>
    <t>26.07.2021 10:01:04</t>
  </si>
  <si>
    <t>METAL İŞLERİ TR-4 35-22-M00104_955270704_955270704</t>
  </si>
  <si>
    <t>26.07.2021 14:59:06</t>
  </si>
  <si>
    <t>26.07.2021 15:33:23</t>
  </si>
  <si>
    <t>M-1646 35-02-M01646_910253629_910253629</t>
  </si>
  <si>
    <t>26.07.2021 08:18:23</t>
  </si>
  <si>
    <t>26.07.2021 08:58:36</t>
  </si>
  <si>
    <t>ULUCAK DM 35-27-M00792_EĞRİDERE-1 M06_2310311</t>
  </si>
  <si>
    <t>26.07.2021 13:30:29</t>
  </si>
  <si>
    <t>26.07.2021 14:27:59</t>
  </si>
  <si>
    <t>OVAKENT TR-10 35-15-L00630_950387018_950387018</t>
  </si>
  <si>
    <t>26.07.2021 20:33:36</t>
  </si>
  <si>
    <t>26.07.2021 23:32:46</t>
  </si>
  <si>
    <t>26.07.2021 15:09:18</t>
  </si>
  <si>
    <t>26.07.2021 19:51:00</t>
  </si>
  <si>
    <t>YENİŞEHİR TR-3 35-31-L00113_47863297_56391790_56391790</t>
  </si>
  <si>
    <t>26.07.2021 18:35:35</t>
  </si>
  <si>
    <t>26.07.2021 19:16:30</t>
  </si>
  <si>
    <t>DURASILLI TR-8 45-78-M01119_ÇEVİK BLOK M02_66108891</t>
  </si>
  <si>
    <t>26.07.2021 10:58:00</t>
  </si>
  <si>
    <t>26.07.2021 12:04:55</t>
  </si>
  <si>
    <t>26.07.2021 17:38:18</t>
  </si>
  <si>
    <t>26.07.2021 19:09:08</t>
  </si>
  <si>
    <t>POYRACIK TR-6 35-24-L00223_955216420_955216420</t>
  </si>
  <si>
    <t>26.07.2021 14:35:00</t>
  </si>
  <si>
    <t>26.07.2021 15:47:57</t>
  </si>
  <si>
    <t>YERLİ TAHTACI TR-1 35-16-L00253_47539173_56397804_56397804</t>
  </si>
  <si>
    <t>26.07.2021 14:01:31</t>
  </si>
  <si>
    <t>26.07.2021 15:01:50</t>
  </si>
  <si>
    <t>M-837 35-02-M00837_M-1071 M02_2309923</t>
  </si>
  <si>
    <t>26.07.2021 15:23:03</t>
  </si>
  <si>
    <t>26.07.2021 16:34:00</t>
  </si>
  <si>
    <t>26.07.2021 19:44:33</t>
  </si>
  <si>
    <t>26.07.2021 20:02:51</t>
  </si>
  <si>
    <t>26.07.2021 12:55:00</t>
  </si>
  <si>
    <t>26.07.2021 13:37:14</t>
  </si>
  <si>
    <t>GÜZELKÖY SULAMA TR 45-71-M01300_44420222_56389183_56389183</t>
  </si>
  <si>
    <t>26.07.2021 07:28:29</t>
  </si>
  <si>
    <t>26.07.2021 11:35:53</t>
  </si>
  <si>
    <t>K-3628 35-01-K03628_35-01-K03628_2348599</t>
  </si>
  <si>
    <t>26.07.2021 10:12:00</t>
  </si>
  <si>
    <t>26.07.2021 11:37:43</t>
  </si>
  <si>
    <t>M-236 35-02-M00236_E_56382760_56382760</t>
  </si>
  <si>
    <t>26.07.2021 11:13:54</t>
  </si>
  <si>
    <t>26.07.2021 12:29:11</t>
  </si>
  <si>
    <t>26.07.2021 05:56:38</t>
  </si>
  <si>
    <t>26.07.2021 06:42:00</t>
  </si>
  <si>
    <t>26.07.2021 17:34:26</t>
  </si>
  <si>
    <t>26.07.2021 17:58:18</t>
  </si>
  <si>
    <t>L-277 GÖLCÜK GÖDENCE KÖK 35-14-L00277_GÖDENCE L04_72144455</t>
  </si>
  <si>
    <t>26.07.2021 09:16:26</t>
  </si>
  <si>
    <t>26.07.2021 17:07:00</t>
  </si>
  <si>
    <t>DAĞDERE DM 45-72-M00097_GÖRDES M01_66536382</t>
  </si>
  <si>
    <t>26.07.2021 09:15:00</t>
  </si>
  <si>
    <t>26.07.2021 10:04:51</t>
  </si>
  <si>
    <t>ULUKENT DM-4/13 35-28-M00031_A_60983458_60983458</t>
  </si>
  <si>
    <t>26.07.2021 16:42:24</t>
  </si>
  <si>
    <t>26.07.2021 18:55:18</t>
  </si>
  <si>
    <t>26.07.2021 04:06:02</t>
  </si>
  <si>
    <t>26.07.2021 04:06:52</t>
  </si>
  <si>
    <t>M-1782 GEÇİT 35-02-M01782_M-359 M01_66686047</t>
  </si>
  <si>
    <t>26.07.2021 08:17:00</t>
  </si>
  <si>
    <t>26.07.2021 09:17:38</t>
  </si>
  <si>
    <t>26.07.2021 17:48:13</t>
  </si>
  <si>
    <t>DM12/TR4 45-73-M00094_945675342_945675342</t>
  </si>
  <si>
    <t>26.07.2021 20:28:38</t>
  </si>
  <si>
    <t>26.07.2021 21:35:27</t>
  </si>
  <si>
    <t>KARADOĞAN DİKİLİ TAŞ TR-5 35-15-L00387_B_56406009_56406009</t>
  </si>
  <si>
    <t>26.07.2021 08:27:13</t>
  </si>
  <si>
    <t>26.07.2021 10:58:48</t>
  </si>
  <si>
    <t>HACIHALİLLER TR-5 45-71-M01782_45-71-M01782_2363802</t>
  </si>
  <si>
    <t>26.07.2021 12:11:38</t>
  </si>
  <si>
    <t>26.07.2021 16:02:20</t>
  </si>
  <si>
    <t>TR-84 45-78-L00084_TR-160 L01_2328609</t>
  </si>
  <si>
    <t>26.07.2021 13:35:19</t>
  </si>
  <si>
    <t>26.07.2021 13:54:51</t>
  </si>
  <si>
    <t>BALABANLI TR-3 35-15-L00969_A_56367939_56367939</t>
  </si>
  <si>
    <t>26.07.2021 07:31:11</t>
  </si>
  <si>
    <t>26.07.2021 09:51:54</t>
  </si>
  <si>
    <t>K-580 35-01-K00580_911579121_911579121</t>
  </si>
  <si>
    <t>26.07.2021 10:23:45</t>
  </si>
  <si>
    <t>26.07.2021 12:22:03</t>
  </si>
  <si>
    <t>26.07.2021 15:02:00</t>
  </si>
  <si>
    <t>26.07.2021 15:20:14</t>
  </si>
  <si>
    <t>M-1 35-02-M00001_M-1269 M12_78582489</t>
  </si>
  <si>
    <t>26.07.2021 14:49:09</t>
  </si>
  <si>
    <t>26.07.2021 15:13:21</t>
  </si>
  <si>
    <t>TR-86 45-78-L00086_49364988_56389123_56389123</t>
  </si>
  <si>
    <t>26.07.2021 14:27:09</t>
  </si>
  <si>
    <t>26.07.2021 15:26:46</t>
  </si>
  <si>
    <t>AŞAĞI BOZKIR TR-1 45-83-L00252_955163188_955163188</t>
  </si>
  <si>
    <t>26.07.2021 19:24:41</t>
  </si>
  <si>
    <t>26.07.2021 20:08:26</t>
  </si>
  <si>
    <t>SUBAŞI İM 35-26-A00002_KIRBAŞ L01_2035575</t>
  </si>
  <si>
    <t>26.07.2021 18:48:18</t>
  </si>
  <si>
    <t>26.07.2021 19:13:17</t>
  </si>
  <si>
    <t>26.07.2021 11:56:00</t>
  </si>
  <si>
    <t>26.07.2021 12:15:23</t>
  </si>
  <si>
    <t>TR-31(M-731) 35-30-M00731_955297735_955297735</t>
  </si>
  <si>
    <t>26.07.2021 10:06:10</t>
  </si>
  <si>
    <t>26.07.2021 11:34:36</t>
  </si>
  <si>
    <t>KÜNER TR-17 35-22-M00826__72374121_72374121</t>
  </si>
  <si>
    <t>26.07.2021 18:53:39</t>
  </si>
  <si>
    <t>26.07.2021 19:53:37</t>
  </si>
  <si>
    <t>AKTEPE TR-1 35-32-L00115_946413040_946413040</t>
  </si>
  <si>
    <t>26.07.2021 11:00:52</t>
  </si>
  <si>
    <t>26.07.2021 14:21:36</t>
  </si>
  <si>
    <t>26.07.2021 09:48:34</t>
  </si>
  <si>
    <t>26.07.2021 17:30:59</t>
  </si>
  <si>
    <t>AMBARSEKİ KÖYÜ TR-1 35-21-L00105_DIREK TIPI TRAFO HUCRESI H01_2085813</t>
  </si>
  <si>
    <t>26.07.2021 10:20:30</t>
  </si>
  <si>
    <t>26.07.2021 11:28:35</t>
  </si>
  <si>
    <t>L-192 35-18-L00192_DIREK TIPI TRAFO HUCRESI H01_2096338</t>
  </si>
  <si>
    <t>26.07.2021 07:16:05</t>
  </si>
  <si>
    <t>26.07.2021 09:52:41</t>
  </si>
  <si>
    <t>26.07.2021 06:25:21</t>
  </si>
  <si>
    <t>26.07.2021 07:17:00</t>
  </si>
  <si>
    <t>26.07.2021 04:13:26</t>
  </si>
  <si>
    <t>26.07.2021 05:29:24</t>
  </si>
  <si>
    <t>TR-31 DEREKÖY 35-22-M00031_955295026_955295026</t>
  </si>
  <si>
    <t>26.07.2021 21:10:04</t>
  </si>
  <si>
    <t>26.07.2021 21:43:57</t>
  </si>
  <si>
    <t>MEDAR TR-6 45-72-L00276_TR-9 L02_2330945</t>
  </si>
  <si>
    <t>26.07.2021 17:56:33</t>
  </si>
  <si>
    <t>26.07.2021 18:53:58</t>
  </si>
  <si>
    <t>26.07.2021 07:02:00</t>
  </si>
  <si>
    <t>26.07.2021 09:43:50</t>
  </si>
  <si>
    <t>26.07.2021 14:51:54</t>
  </si>
  <si>
    <t>26.07.2021 16:30:13</t>
  </si>
  <si>
    <t>ZEYTİNKÖY TR-2 35-13-L00066_946417271_946417271</t>
  </si>
  <si>
    <t>26.07.2021 10:55:36</t>
  </si>
  <si>
    <t>26.07.2021 13:12:37</t>
  </si>
  <si>
    <t>KARADOĞAN DİKİLİ TAŞ TR-5 35-15-L00387_A_56368597_56368597</t>
  </si>
  <si>
    <t>26.07.2021 13:38:43</t>
  </si>
  <si>
    <t>26.07.2021 15:12:49</t>
  </si>
  <si>
    <t>M-2675 (YATIRIM REZERVE) 35-01-M02675_35-01-M02675_62507681</t>
  </si>
  <si>
    <t>26.07.2021 08:32:36</t>
  </si>
  <si>
    <t>26.07.2021 09:59:59</t>
  </si>
  <si>
    <t>MENDERES TR-1 35-32-M00001_ H_65885533</t>
  </si>
  <si>
    <t>26.07.2021 08:27:36</t>
  </si>
  <si>
    <t>26.07.2021 09:33:01</t>
  </si>
  <si>
    <t>ÇİLE DM 35-22-M00086_GÖLOVA M07_50064095</t>
  </si>
  <si>
    <t>26.07.2021 09:07:46</t>
  </si>
  <si>
    <t>26.07.2021 18:07:04</t>
  </si>
  <si>
    <t>M-3439(YATIRIM REZERVE) 35-03-M03439_910083764_910083764</t>
  </si>
  <si>
    <t>26.07.2021 12:03:28</t>
  </si>
  <si>
    <t>26.07.2021 13:40:36</t>
  </si>
  <si>
    <t>L-525 SAĞLIKÇILAR 35-18-L00525_950467127_950467127</t>
  </si>
  <si>
    <t>26.07.2021 21:01:02</t>
  </si>
  <si>
    <t>26.07.2021 23:44:28</t>
  </si>
  <si>
    <t>K-2701 35-03-K02701_910038729_910038729</t>
  </si>
  <si>
    <t>26.07.2021 13:09:38</t>
  </si>
  <si>
    <t>26.07.2021 17:44:04</t>
  </si>
  <si>
    <t>M-1929 GEÇİT 35-03-M01929_M-2033 M02_66740322</t>
  </si>
  <si>
    <t>26.07.2021 12:00:59</t>
  </si>
  <si>
    <t>26.07.2021 13:49:52</t>
  </si>
  <si>
    <t>26.07.2021 16:24:53</t>
  </si>
  <si>
    <t>26.07.2021 16:31:35</t>
  </si>
  <si>
    <t>ARMUTLU TR-23 35-27-L00023_98971545_98971545</t>
  </si>
  <si>
    <t>26.07.2021 09:46:34</t>
  </si>
  <si>
    <t>26.07.2021 15:45:34</t>
  </si>
  <si>
    <t>ULUDERBENT DM 45-73-M00491_ÖRENCİK M01_66856542</t>
  </si>
  <si>
    <t>26.07.2021 04:49:38</t>
  </si>
  <si>
    <t>26.07.2021 07:02:02</t>
  </si>
  <si>
    <t>26.07.2021 10:52:06</t>
  </si>
  <si>
    <t>26.07.2021 11:55:20</t>
  </si>
  <si>
    <t>BALIKLIOVA DM 35-19-L00270_MORDOĞAN YUVAKENT L06_2318869</t>
  </si>
  <si>
    <t>26.07.2021 18:17:16</t>
  </si>
  <si>
    <t>26.07.2021 20:36:55</t>
  </si>
  <si>
    <t>SARIGÖL TR-25 45-79-M00025_45-79-M00025_67085283</t>
  </si>
  <si>
    <t>26.07.2021 18:15:49</t>
  </si>
  <si>
    <t>26.07.2021 19:01:03</t>
  </si>
  <si>
    <t>BOZDAĞ TR-10 35-15-L00294_B_56368247_56368247</t>
  </si>
  <si>
    <t>26.07.2021 20:04:51</t>
  </si>
  <si>
    <t>26.07.2021 22:32:35</t>
  </si>
  <si>
    <t>26.07.2021 00:37:25</t>
  </si>
  <si>
    <t>26.07.2021 02:28:14</t>
  </si>
  <si>
    <t>_D_56373529_56373529</t>
  </si>
  <si>
    <t>26.07.2021 14:48:57</t>
  </si>
  <si>
    <t>26.07.2021 15:44:16</t>
  </si>
  <si>
    <t>26.07.2021 11:28:43</t>
  </si>
  <si>
    <t>26.07.2021 12:10:00</t>
  </si>
  <si>
    <t>KARAKEÇİLİ TAVŞANTAŞI TR-1 45-75-M00110_A_56387742_56387742</t>
  </si>
  <si>
    <t>26.07.2021 11:19:43</t>
  </si>
  <si>
    <t>26.07.2021 15:48:47</t>
  </si>
  <si>
    <t>DM-20/08 45-71-M00419_953244761_953244761</t>
  </si>
  <si>
    <t>26.07.2021 13:24:04</t>
  </si>
  <si>
    <t>26.07.2021 14:47:39</t>
  </si>
  <si>
    <t>26.07.2021 15:43:29</t>
  </si>
  <si>
    <t>26.07.2021 20:53:28</t>
  </si>
  <si>
    <t>DEVELİ TR-2 45-80-M00073_956545673_956545673</t>
  </si>
  <si>
    <t>26.07.2021 17:10:01</t>
  </si>
  <si>
    <t>26.07.2021 18:55:08</t>
  </si>
  <si>
    <t>26.07.2021 09:11:30</t>
  </si>
  <si>
    <t>26.07.2021 10:48:50</t>
  </si>
  <si>
    <t>M-127 35-02-M00127_A_56367824_56367824</t>
  </si>
  <si>
    <t>26.07.2021 10:18:18</t>
  </si>
  <si>
    <t>26.07.2021 12:54:19</t>
  </si>
  <si>
    <t>K-3640 35-01-K03640_911427223_911427223</t>
  </si>
  <si>
    <t>26.07.2021 18:20:36</t>
  </si>
  <si>
    <t>26.07.2021 19:54:16</t>
  </si>
  <si>
    <t>TR-2/20 45-83-L00020_45-83-L00020_72169497</t>
  </si>
  <si>
    <t>26.07.2021 14:08:25</t>
  </si>
  <si>
    <t>26.07.2021 15:13:36</t>
  </si>
  <si>
    <t>26.07.2021 09:04:38</t>
  </si>
  <si>
    <t>26.07.2021 10:27:27</t>
  </si>
  <si>
    <t>TR-1/79 45-72-M00079_C_56392505_56392505</t>
  </si>
  <si>
    <t>26.07.2021 11:31:11</t>
  </si>
  <si>
    <t>26.07.2021 13:00:59</t>
  </si>
  <si>
    <t>AHMETLİ TR-65 SANAYİ 45-84-L00065_45-84-L00065_2359326</t>
  </si>
  <si>
    <t>26.07.2021 11:50:35</t>
  </si>
  <si>
    <t>26.07.2021 12:09:27</t>
  </si>
  <si>
    <t>26.07.2021 08:00:41</t>
  </si>
  <si>
    <t>26.07.2021 08:26:21</t>
  </si>
  <si>
    <t>26.07.2021 06:27:28</t>
  </si>
  <si>
    <t>26.07.2021 09:03:10</t>
  </si>
  <si>
    <t>DAĞDERE DM 45-72-M00097_ÇITAK M05_2329940</t>
  </si>
  <si>
    <t>26.07.2021 05:12:00</t>
  </si>
  <si>
    <t>26.07.2021 05:16:00</t>
  </si>
  <si>
    <t>26.07.2021 19:03:02</t>
  </si>
  <si>
    <t>26.07.2021 22:35:24</t>
  </si>
  <si>
    <t>ÇATALOLUK DM 45-74-M00227_GÖRDES M01_2328460</t>
  </si>
  <si>
    <t>26.07.2021 19:54:00</t>
  </si>
  <si>
    <t>26.07.2021 20:27:00</t>
  </si>
  <si>
    <t>AKHİSAR TM 45-72-A00006_GÖRDES M05_2055450</t>
  </si>
  <si>
    <t>26.07.2021 09:28:49</t>
  </si>
  <si>
    <t>26.07.2021 09:38:03</t>
  </si>
  <si>
    <t>DURASILLI TR-13 45-78-M01149_45-78-M01149_66101508</t>
  </si>
  <si>
    <t>26.07.2021 12:36:42</t>
  </si>
  <si>
    <t>M-1499 35-02-M01499_TRAFO M03_2068923</t>
  </si>
  <si>
    <t>26.07.2021 13:20:00</t>
  </si>
  <si>
    <t>26.07.2021 13:33:00</t>
  </si>
  <si>
    <t>M-3569(YATIRIM REZERVE) 35-02-M03569_910239602_910239602</t>
  </si>
  <si>
    <t>26.07.2021 10:31:47</t>
  </si>
  <si>
    <t>26.07.2021 11:17:47</t>
  </si>
  <si>
    <t>AMBARSEKİ KÖYÜ TR-1 35-21-L00105_953357278_953357278</t>
  </si>
  <si>
    <t>26.07.2021 13:51:45</t>
  </si>
  <si>
    <t>M-2001 GÜZELBAHÇE ÇAMLI KÖK 35-10-M02001_M-2501 M03_47756368</t>
  </si>
  <si>
    <t>26.07.2021 10:48:38</t>
  </si>
  <si>
    <t>26.07.2021 13:43:00</t>
  </si>
  <si>
    <t>VİLLAKENT TR-5 35-28-M00382_C c1_5926360</t>
  </si>
  <si>
    <t>26.07.2021 14:27:04</t>
  </si>
  <si>
    <t>27.07.2021 01:28:51</t>
  </si>
  <si>
    <t>URGANLI TR-7 45-83-M00550_955163774_955163774</t>
  </si>
  <si>
    <t>26.07.2021 19:42:13</t>
  </si>
  <si>
    <t>26.07.2021 20:57:12</t>
  </si>
  <si>
    <t>NURİYE TR-2 45-80-M00091_956537425_956537425</t>
  </si>
  <si>
    <t>26.07.2021 11:40:00</t>
  </si>
  <si>
    <t>26.07.2021 13:07:07</t>
  </si>
  <si>
    <t>SELİMİYE TR-7 DUTLUKUYU 45-79-M00363_A_56385702_56385702</t>
  </si>
  <si>
    <t>26.07.2021 10:28:58</t>
  </si>
  <si>
    <t>26.07.2021 14:38:52</t>
  </si>
  <si>
    <t>YILMAZ İM 45-78-A00003_49329518_56392072_56392072</t>
  </si>
  <si>
    <t>26.07.2021 07:23:32</t>
  </si>
  <si>
    <t>26.07.2021 11:11:35</t>
  </si>
  <si>
    <t>26.07.2021 15:09:00</t>
  </si>
  <si>
    <t>26.07.2021 15:29:42</t>
  </si>
  <si>
    <t>VİLLAKENT TR-5 35-28-M00382_7584266_56360135_56360135</t>
  </si>
  <si>
    <t>26.07.2021 12:12:37</t>
  </si>
  <si>
    <t>26.07.2021 13:17:19</t>
  </si>
  <si>
    <t>YEŞİLYURT DM 45-73-M00476_HatBaşıAyırıcı_53134690 M04_53134690</t>
  </si>
  <si>
    <t>26.07.2021 19:06:12</t>
  </si>
  <si>
    <t>26.07.2021 21:13:17</t>
  </si>
  <si>
    <t>26.07.2021 14:52:09</t>
  </si>
  <si>
    <t>26.07.2021 16:07:51</t>
  </si>
  <si>
    <t>ALAŞEHİR TR-69 45-73-M00069_945670014_945670014</t>
  </si>
  <si>
    <t>26.07.2021 09:21:20</t>
  </si>
  <si>
    <t>26.07.2021 14:12:51</t>
  </si>
  <si>
    <t>L-295 35-18-L00295_950462473_950462473</t>
  </si>
  <si>
    <t>26.07.2021 13:17:17</t>
  </si>
  <si>
    <t>26.07.2021 20:06:39</t>
  </si>
  <si>
    <t>26.07.2021 10:33:59</t>
  </si>
  <si>
    <t>26.07.2021 11:11:59</t>
  </si>
  <si>
    <t>L-377 35-18-L00377_6424049 a3_5948918</t>
  </si>
  <si>
    <t>26.07.2021 14:21:50</t>
  </si>
  <si>
    <t>26.07.2021 15:48:01</t>
  </si>
  <si>
    <t>DERBENT TR-1 45-78-M00947_49343675_56393891_56393891</t>
  </si>
  <si>
    <t>26.07.2021 09:31:35</t>
  </si>
  <si>
    <t>26.07.2021 14:16:23</t>
  </si>
  <si>
    <t>TR-50 35-30-L00050_A_56353389_56353389</t>
  </si>
  <si>
    <t>26.07.2021 19:33:04</t>
  </si>
  <si>
    <t>26.07.2021 21:23:20</t>
  </si>
  <si>
    <t>26.07.2021 18:18:49</t>
  </si>
  <si>
    <t>26.07.2021 19:02:01</t>
  </si>
  <si>
    <t>GÜLBAHÇE İM 35-19-A00006_GÜLBAHÇE L02_72213957</t>
  </si>
  <si>
    <t>26.07.2021 10:19:49</t>
  </si>
  <si>
    <t>26.07.2021 18:53:10</t>
  </si>
  <si>
    <t>26.07.2021 17:40:29</t>
  </si>
  <si>
    <t>26.07.2021 17:43:22</t>
  </si>
  <si>
    <t>TR-11 SANAYİ SİTESİ 35-19-L00011_956669424_956669424</t>
  </si>
  <si>
    <t>26.07.2021 09:43:09</t>
  </si>
  <si>
    <t>26.07.2021 10:52:18</t>
  </si>
  <si>
    <t>26.07.2021 06:22:20</t>
  </si>
  <si>
    <t>26.07.2021 06:44:27</t>
  </si>
  <si>
    <t>POYRAZDAMLARI TR-1 KÖK 45-78-M00571_953254747_953254747</t>
  </si>
  <si>
    <t>26.07.2021 08:20:31</t>
  </si>
  <si>
    <t>26.07.2021 17:44:06</t>
  </si>
  <si>
    <t>26.07.2021 06:53:08</t>
  </si>
  <si>
    <t>26.07.2021 07:53:04</t>
  </si>
  <si>
    <t>26.07.2021 06:56:58</t>
  </si>
  <si>
    <t>26.07.2021 06:57:42</t>
  </si>
  <si>
    <t>26.07.2021 10:09:01</t>
  </si>
  <si>
    <t>26.07.2021 12:38:25</t>
  </si>
  <si>
    <t>TR-29 35-13-L00029_946418733_946418733</t>
  </si>
  <si>
    <t>26.07.2021 20:50:24</t>
  </si>
  <si>
    <t>26.07.2021 22:08:44</t>
  </si>
  <si>
    <t>M-1921 35-02-M01921_915083662_915083662</t>
  </si>
  <si>
    <t>26.07.2021 15:38:59</t>
  </si>
  <si>
    <t>26.07.2021 18:07:57</t>
  </si>
  <si>
    <t>BORNOVA TM 35-02-A00005_YASSITEPE M45_2308403</t>
  </si>
  <si>
    <t>26.07.2021 11:39:58</t>
  </si>
  <si>
    <t>26.07.2021 12:39:00</t>
  </si>
  <si>
    <t>KAYMAKÇI TR-7 35-15-M00408__72373718_72373718</t>
  </si>
  <si>
    <t>26.07.2021 11:26:00</t>
  </si>
  <si>
    <t>26.07.2021 12:56:17</t>
  </si>
  <si>
    <t>K-270 35-01-K00270_910606321_910606321</t>
  </si>
  <si>
    <t>26.07.2021 14:07:01</t>
  </si>
  <si>
    <t>26.07.2021 16:05:20</t>
  </si>
  <si>
    <t>26.07.2021 10:11:26</t>
  </si>
  <si>
    <t>26.07.2021 10:21:52</t>
  </si>
  <si>
    <t>YOLÜSTÜ İM 35-15-A00002_GERÇEKLİ L12_2076430</t>
  </si>
  <si>
    <t>26.07.2021 15:37:03</t>
  </si>
  <si>
    <t>26.07.2021 15:44:41</t>
  </si>
  <si>
    <t>AHMETBEYLİ TR-2 35-22-M00240_955255300_955255300</t>
  </si>
  <si>
    <t>26.07.2021 16:30:22</t>
  </si>
  <si>
    <t>26.07.2021 18:29:39</t>
  </si>
  <si>
    <t>26.07.2021 07:43:05</t>
  </si>
  <si>
    <t>26.07.2021 07:46:45</t>
  </si>
  <si>
    <t>TR-50 35-19-L00050_956694922_956694922</t>
  </si>
  <si>
    <t>26.07.2021 21:42:00</t>
  </si>
  <si>
    <t>26.07.2021 22:49:11</t>
  </si>
  <si>
    <t>ALTINOLUK TR-5 35-31-L00442_956573560_956573560</t>
  </si>
  <si>
    <t>26.07.2021 12:59:32</t>
  </si>
  <si>
    <t>26.07.2021 14:29:30</t>
  </si>
  <si>
    <t>26.07.2021 17:32:21</t>
  </si>
  <si>
    <t>26.07.2021 17:46:46</t>
  </si>
  <si>
    <t>SÜLEYMANLI KÖK 35-28-M00606_HatBaşıAyırıcı_53133630 M11_53133630</t>
  </si>
  <si>
    <t>26.07.2021 09:24:09</t>
  </si>
  <si>
    <t>26.07.2021 11:41:07</t>
  </si>
  <si>
    <t>26.07.2021 09:19:17</t>
  </si>
  <si>
    <t>26.07.2021 09:48:03</t>
  </si>
  <si>
    <t>26.07.2021 14:07:46</t>
  </si>
  <si>
    <t>26.07.2021 15:51:26</t>
  </si>
  <si>
    <t>GÜNYAKA TR-3 45-79-M00478_C_56384484_56384484</t>
  </si>
  <si>
    <t>26.07.2021 11:37:54</t>
  </si>
  <si>
    <t>26.07.2021 18:39:54</t>
  </si>
  <si>
    <t>26.07.2021 08:30:48</t>
  </si>
  <si>
    <t>26.07.2021 09:45:23</t>
  </si>
  <si>
    <t>ÇAVUŞOĞLU TR-1 45-71-M01820_45-71-M01820_2377254</t>
  </si>
  <si>
    <t>26.07.2021 19:06:32</t>
  </si>
  <si>
    <t>26.07.2021 22:42:15</t>
  </si>
  <si>
    <t>26.07.2021 11:28:24</t>
  </si>
  <si>
    <t>26.07.2021 11:32:29</t>
  </si>
  <si>
    <t>26.07.2021 15:44:54</t>
  </si>
  <si>
    <t>26.07.2021 15:55:41</t>
  </si>
  <si>
    <t>26.07.2021 19:52:16</t>
  </si>
  <si>
    <t>26.07.2021 20:33:13</t>
  </si>
  <si>
    <t>26.07.2021 12:01:33</t>
  </si>
  <si>
    <t>26.07.2021 12:15:00</t>
  </si>
  <si>
    <t>L-266 35-18-L00266_950450381_950450381</t>
  </si>
  <si>
    <t>26.07.2021 15:16:05</t>
  </si>
  <si>
    <t>26.07.2021 18:36:38</t>
  </si>
  <si>
    <t>KURUCUOVA TR-5 35-15-L00247_B_56361703_56361703</t>
  </si>
  <si>
    <t>26.07.2021 18:06:09</t>
  </si>
  <si>
    <t>26.07.2021 22:18:58</t>
  </si>
  <si>
    <t>TÖYKO KÖK 35-30-M00213_TOYKO TR-2 M03_2040896</t>
  </si>
  <si>
    <t>26.07.2021 09:01:00</t>
  </si>
  <si>
    <t>26.07.2021 09:51:45</t>
  </si>
  <si>
    <t>PINARLI KÖK 35-20-M00085_TR-4 - TR-5 M04_72358872</t>
  </si>
  <si>
    <t>26.07.2021 13:04:44</t>
  </si>
  <si>
    <t>26.07.2021 14:21:51</t>
  </si>
  <si>
    <t>26.07.2021 06:08:18</t>
  </si>
  <si>
    <t>26.07.2021 06:40:00</t>
  </si>
  <si>
    <t>26.07.2021 07:26:53</t>
  </si>
  <si>
    <t>26.07.2021 11:11:19</t>
  </si>
  <si>
    <t>TR-51 35-22-M00051_955257310_955257310</t>
  </si>
  <si>
    <t>26.07.2021 19:44:07</t>
  </si>
  <si>
    <t>26.07.2021 20:20:48</t>
  </si>
  <si>
    <t>GÖKÇEKÖY KARAAĞAÇ TR-4 45-80-L00181_A_56401584_56401584</t>
  </si>
  <si>
    <t>26.07.2021 16:50:54</t>
  </si>
  <si>
    <t>26.07.2021 18:05:36</t>
  </si>
  <si>
    <t>ULUCAK DM-2/1 35-27-M00335_913184509_913184509</t>
  </si>
  <si>
    <t>26.07.2021 12:55:21</t>
  </si>
  <si>
    <t>26.07.2021 14:29:53</t>
  </si>
  <si>
    <t>SARIGÖL TR-25 45-79-M00025_TR-27-28 M01_67085279</t>
  </si>
  <si>
    <t>26.07.2021 18:58:44</t>
  </si>
  <si>
    <t>26.07.2021 19:53:50</t>
  </si>
  <si>
    <t>SÜLEYMANLI KÖK 45-72-L00299_KÖYLER ÇIKIŞI L03_2105415</t>
  </si>
  <si>
    <t>26.07.2021 04:49:58</t>
  </si>
  <si>
    <t>26.07.2021 04:50:28</t>
  </si>
  <si>
    <t>BEYDAĞ İM 35-32-A00001_MUTAFLAR L14_2049959</t>
  </si>
  <si>
    <t>26.07.2021 06:41:22</t>
  </si>
  <si>
    <t>26.07.2021 06:42:58</t>
  </si>
  <si>
    <t>26.07.2021 15:59:33</t>
  </si>
  <si>
    <t>26.07.2021 16:06:25</t>
  </si>
  <si>
    <t>PAYAMLI M-6 35-25-M00162_956637133_956637133</t>
  </si>
  <si>
    <t>26.07.2021 08:40:47</t>
  </si>
  <si>
    <t>26.07.2021 10:31:03</t>
  </si>
  <si>
    <t>K-3513 35-02-K03513_913218871_913218871</t>
  </si>
  <si>
    <t>26.07.2021 09:15:29</t>
  </si>
  <si>
    <t>26.07.2021 10:47:34</t>
  </si>
  <si>
    <t>26.07.2021 07:02:43</t>
  </si>
  <si>
    <t>26.07.2021 08:16:00</t>
  </si>
  <si>
    <t>DİNDARLI TR-6 45-79-M00424_A_56402256_56402256</t>
  </si>
  <si>
    <t>26.07.2021 13:48:31</t>
  </si>
  <si>
    <t>26.07.2021 14:23:40</t>
  </si>
  <si>
    <t>YILMAZ İM 45-78-A00003_49330005_56384343_56384343</t>
  </si>
  <si>
    <t>26.07.2021 11:31:03</t>
  </si>
  <si>
    <t>26.07.2021 12:01:27</t>
  </si>
  <si>
    <t>KULA İM 45-77-A00001_SARAÇLAR L17_60817757</t>
  </si>
  <si>
    <t>26.07.2021 14:59:07</t>
  </si>
  <si>
    <t>26.07.2021 14:59:34</t>
  </si>
  <si>
    <t>DM-1/TR-26 35-14-M00302_956643013_956643013</t>
  </si>
  <si>
    <t>26.07.2021 19:11:51</t>
  </si>
  <si>
    <t>26.07.2021 21:47:51</t>
  </si>
  <si>
    <t>DAĞDERE TR-4 45-72-M00223_DIREK TIPI TRAFO HUCRESI H01_2112104</t>
  </si>
  <si>
    <t>26.07.2021 13:08:52</t>
  </si>
  <si>
    <t>26.07.2021 14:35:51</t>
  </si>
  <si>
    <t>ULUKENT DM-4/13 35-28-M00031_953369202_953369202</t>
  </si>
  <si>
    <t>26.07.2021 16:29:21</t>
  </si>
  <si>
    <t>26.07.2021 19:07:35</t>
  </si>
  <si>
    <t>TR-2/15 45-72-L00015_D_56391571_56391571</t>
  </si>
  <si>
    <t>26.07.2021 16:58:00</t>
  </si>
  <si>
    <t>26.07.2021 18:02:47</t>
  </si>
  <si>
    <t>26.07.2021 18:21:15</t>
  </si>
  <si>
    <t>26.07.2021 21:48:00</t>
  </si>
  <si>
    <t>26.07.2021 18:26:19</t>
  </si>
  <si>
    <t>26.07.2021 19:13:30</t>
  </si>
  <si>
    <t>26.07.2021 14:18:00</t>
  </si>
  <si>
    <t>26.07.2021 14:30:27</t>
  </si>
  <si>
    <t>BAĞARASI TR-3 35-23-M00172_35-23-M00172_2369866</t>
  </si>
  <si>
    <t>26.07.2021 11:20:00</t>
  </si>
  <si>
    <t>26.07.2021 11:59:56</t>
  </si>
  <si>
    <t>YERLİ TAHTACI TR-1 35-16-L00253_47539184_56398099_56398099</t>
  </si>
  <si>
    <t>26.07.2021 10:24:37</t>
  </si>
  <si>
    <t>26.07.2021 13:17:00</t>
  </si>
  <si>
    <t>26.07.2021 23:21:58</t>
  </si>
  <si>
    <t>M-484 GEÇİT 35-02-M00484_M-449 M02_66557469</t>
  </si>
  <si>
    <t>26.07.2021 07:21:00</t>
  </si>
  <si>
    <t>26.07.2021 08:54:14</t>
  </si>
  <si>
    <t>K-885 35-04-K00885_912544864_912544864</t>
  </si>
  <si>
    <t>26.07.2021 21:13:30</t>
  </si>
  <si>
    <t>26.07.2021 21:56:28</t>
  </si>
  <si>
    <t>26.07.2021 12:04:01</t>
  </si>
  <si>
    <t>26.07.2021 12:31:07</t>
  </si>
  <si>
    <t>ARSLANLAR TM 35-26-A00004_TAMSA M09_2306546</t>
  </si>
  <si>
    <t>26.07.2021 08:38:00</t>
  </si>
  <si>
    <t>26.07.2021 08:53:06</t>
  </si>
  <si>
    <t>26.07.2021 19:04:36</t>
  </si>
  <si>
    <t>26.07.2021 20:57:49</t>
  </si>
  <si>
    <t>26.07.2021 14:53:35</t>
  </si>
  <si>
    <t>26.07.2021 17:19:58</t>
  </si>
  <si>
    <t>KISIK DM-1/TR-14 35-22-M00811_955276237_955276237</t>
  </si>
  <si>
    <t>26.07.2021 11:26:06</t>
  </si>
  <si>
    <t>26.07.2021 12:23:09</t>
  </si>
  <si>
    <t>DM-01/06 45-71-M00023_953200782_953200782</t>
  </si>
  <si>
    <t>26.07.2021 08:57:29</t>
  </si>
  <si>
    <t>26.07.2021 10:36:47</t>
  </si>
  <si>
    <t>YILMAZ İM 45-78-A00003_HatBaşıAyırıcı_53140405 L01_53140405</t>
  </si>
  <si>
    <t>26.07.2021 17:07:42</t>
  </si>
  <si>
    <t>26.07.2021 19:11:07</t>
  </si>
  <si>
    <t>SANEM KÖK 35-26-M00704_SODA KÖK M05_65955281</t>
  </si>
  <si>
    <t>26.07.2021 15:45:58</t>
  </si>
  <si>
    <t>26.07.2021 17:02:43</t>
  </si>
  <si>
    <t>SART TR-3 45-78-M00175_953252933_953252933</t>
  </si>
  <si>
    <t>26.07.2021 20:59:00</t>
  </si>
  <si>
    <t>26.07.2021 22:00:40</t>
  </si>
  <si>
    <t>BAĞARASI TR-3 35-23-M00172_950426477_950426477</t>
  </si>
  <si>
    <t>26.07.2021 07:34:25</t>
  </si>
  <si>
    <t>26.07.2021 09:25:34</t>
  </si>
  <si>
    <t>GÜNEY DM 45-83-L00130_AYVACIK L06_2096781</t>
  </si>
  <si>
    <t>26.07.2021 09:16:32</t>
  </si>
  <si>
    <t>26.07.2021 11:15:36</t>
  </si>
  <si>
    <t>KIZILÇUKUR TR-2 45-79-M00472_945570969_945570969</t>
  </si>
  <si>
    <t>26.07.2021 11:13:39</t>
  </si>
  <si>
    <t>26.07.2021 17:37:05</t>
  </si>
  <si>
    <t>TR-1 GÖLCÜKLER 35-22-M00001_DIREK TIPI TRAFO HUCRESI H01_2125080</t>
  </si>
  <si>
    <t>26.07.2021 08:08:02</t>
  </si>
  <si>
    <t>26.07.2021 09:19:35</t>
  </si>
  <si>
    <t>MORDOĞAN İM 35-21-A00002_KARABURUN 15,8 (MORDOĞAN KÖYLER) L12_2039282</t>
  </si>
  <si>
    <t>26.07.2021 09:31:21</t>
  </si>
  <si>
    <t>26.07.2021 09:43:36</t>
  </si>
  <si>
    <t>TR-1/77 45-72-M00077_TR-1/24 - TR-1/86 M03_2312818</t>
  </si>
  <si>
    <t>26.07.2021 13:56:46</t>
  </si>
  <si>
    <t>26.07.2021 15:24:27</t>
  </si>
  <si>
    <t>HALITLI TR-1 45-71-M01503_C_56395545_56395545</t>
  </si>
  <si>
    <t>26.07.2021 10:36:35</t>
  </si>
  <si>
    <t>26.07.2021 13:24:52</t>
  </si>
  <si>
    <t>KÜÇÜKBELEN KÖYÜ TR-1 45-71-M01677_DIREK TIPI TRAFO HUCRESI H01_2089353</t>
  </si>
  <si>
    <t>26.07.2021 17:58:01</t>
  </si>
  <si>
    <t>26.07.2021 19:53:57</t>
  </si>
  <si>
    <t>M-2669 35-02-M02669_DAĞITIM TRAFOSU M-2669 M03_67049488</t>
  </si>
  <si>
    <t>26.07.2021 13:30:00</t>
  </si>
  <si>
    <t>RIDVAN BAŞARGEL SULAMA GRUBU TR 35-27-M00265_DIREK TIPI TRAFO HUCRESI H01_2052650</t>
  </si>
  <si>
    <t>26.07.2021 19:39:56</t>
  </si>
  <si>
    <t>26.07.2021 21:47:17</t>
  </si>
  <si>
    <t>KORDON KÖK 45-78-M00730_HatBaşıAyırıcı_53140207 M03_53140207</t>
  </si>
  <si>
    <t>26.07.2021 07:31:05</t>
  </si>
  <si>
    <t>26.07.2021 09:39:34</t>
  </si>
  <si>
    <t>İNCESU TR-1 45-77-L00100_A_56392377_56392377</t>
  </si>
  <si>
    <t>26.07.2021 15:30:26</t>
  </si>
  <si>
    <t>26.07.2021 16:48:51</t>
  </si>
  <si>
    <t>TR-300 35-19-L00356_956694229_956694229</t>
  </si>
  <si>
    <t>26.07.2021 21:16:21</t>
  </si>
  <si>
    <t>26.07.2021 22:34:15</t>
  </si>
  <si>
    <t>TR-74 35-19-L00074_956671649_956671649</t>
  </si>
  <si>
    <t>26.07.2021 22:53:30</t>
  </si>
  <si>
    <t>27.07.2021 02:18:36</t>
  </si>
  <si>
    <t>26.07.2021 19:39:29</t>
  </si>
  <si>
    <t>26.07.2021 19:46:00</t>
  </si>
  <si>
    <t>26.07.2021 08:53:38</t>
  </si>
  <si>
    <t>26.07.2021 09:47:00</t>
  </si>
  <si>
    <t>26.07.2021 08:15:41</t>
  </si>
  <si>
    <t>26.07.2021 11:03:47</t>
  </si>
  <si>
    <t>26.07.2021 09:24:51</t>
  </si>
  <si>
    <t>26.07.2021 09:46:17</t>
  </si>
  <si>
    <t>BAHÇELİ TR-2 35-30-L00148_955322486_955322486</t>
  </si>
  <si>
    <t>26.07.2021 15:43:03</t>
  </si>
  <si>
    <t>26.07.2021 19:02:47</t>
  </si>
  <si>
    <t>TR-2/43 45-72-L00043_915867873_915867873</t>
  </si>
  <si>
    <t>26.07.2021 16:01:22</t>
  </si>
  <si>
    <t>26.07.2021 16:59:57</t>
  </si>
  <si>
    <t>YENİKÖY TR-1 35-22-M00276_955291249_955291249</t>
  </si>
  <si>
    <t>26.07.2021 20:17:20</t>
  </si>
  <si>
    <t>26.07.2021 21:56:11</t>
  </si>
  <si>
    <t>RECEP GÖMENGİL ÖZEL TR 35-27-M01060Ö_DIREK TIPI TRAFO HUCRESI H01_2055571</t>
  </si>
  <si>
    <t>26.07.2021 05:46:34</t>
  </si>
  <si>
    <t>26.07.2021 12:37:10</t>
  </si>
  <si>
    <t>M-1038 35-04-M01038_912499591_912499591</t>
  </si>
  <si>
    <t>26.07.2021 19:19:27</t>
  </si>
  <si>
    <t>26.07.2021 20:50:34</t>
  </si>
  <si>
    <t>SULTAN YAYLASI TR-2 45-71-M01767_45-71-M01767_2366821</t>
  </si>
  <si>
    <t>26.07.2021 10:19:11</t>
  </si>
  <si>
    <t>26.07.2021 15:36:03</t>
  </si>
  <si>
    <t>ULUCAK DM-2/10 35-27-M00337_913481858_913481858</t>
  </si>
  <si>
    <t>26.07.2021 13:59:32</t>
  </si>
  <si>
    <t>26.07.2021 15:12:06</t>
  </si>
  <si>
    <t>26.07.2021 14:32:36</t>
  </si>
  <si>
    <t>26.07.2021 20:19:30</t>
  </si>
  <si>
    <t>SOMA KÖYLER DM-2 45-82-M00125_HatBaşıAyırıcı_53135526 M08_53135526</t>
  </si>
  <si>
    <t>26.07.2021 19:27:22</t>
  </si>
  <si>
    <t>26.07.2021 21:22:17</t>
  </si>
  <si>
    <t>26.07.2021 15:30:19</t>
  </si>
  <si>
    <t>26.07.2021 15:32:53</t>
  </si>
  <si>
    <t>27.07.2021 09:50:57</t>
  </si>
  <si>
    <t>27.07.2021 10:39:13</t>
  </si>
  <si>
    <t>SELENDİ DM 45-81-M00001_HatBaşıAyırıcı_53134869 M14_53134869</t>
  </si>
  <si>
    <t>27.07.2021 21:17:40</t>
  </si>
  <si>
    <t>27.07.2021 22:59:15</t>
  </si>
  <si>
    <t>27.07.2021 18:10:07</t>
  </si>
  <si>
    <t>27.07.2021 19:35:59</t>
  </si>
  <si>
    <t>K-1225 35-02-K01225_K-535 K03_2113349</t>
  </si>
  <si>
    <t>27.07.2021 02:03:39</t>
  </si>
  <si>
    <t>27.07.2021 02:04:13</t>
  </si>
  <si>
    <t>TR-6 45-77-L00006_45-77-L00006_2371772</t>
  </si>
  <si>
    <t>27.07.2021 10:03:37</t>
  </si>
  <si>
    <t>27.07.2021 10:43:42</t>
  </si>
  <si>
    <t>27.07.2021 22:20:10</t>
  </si>
  <si>
    <t>27.07.2021 23:35:43</t>
  </si>
  <si>
    <t>ZEYTİNLİOVA TR-1 KÖK 45-72-L00389_45-72-L00389_2359472</t>
  </si>
  <si>
    <t>27.07.2021 18:42:20</t>
  </si>
  <si>
    <t>27.07.2021 19:48:38</t>
  </si>
  <si>
    <t>27.07.2021 16:48:40</t>
  </si>
  <si>
    <t>27.07.2021 18:14:42</t>
  </si>
  <si>
    <t>ARTICAK TR-3 35-15-L00346_C_56361894_56361894</t>
  </si>
  <si>
    <t>27.07.2021 15:16:57</t>
  </si>
  <si>
    <t>27.07.2021 18:37:43</t>
  </si>
  <si>
    <t>UZUNALAN TR-1 45-72-M00212_A_56407681_56407681</t>
  </si>
  <si>
    <t>27.07.2021 08:19:02</t>
  </si>
  <si>
    <t>27.07.2021 13:00:40</t>
  </si>
  <si>
    <t>27.07.2021 06:49:34</t>
  </si>
  <si>
    <t>27.07.2021 07:32:24</t>
  </si>
  <si>
    <t>DM-14/3 45-71-M00387_95000103175_95000103175</t>
  </si>
  <si>
    <t>27.07.2021 11:03:35</t>
  </si>
  <si>
    <t>27.07.2021 12:36:07</t>
  </si>
  <si>
    <t>27.07.2021 21:14:01</t>
  </si>
  <si>
    <t>27.07.2021 22:58:53</t>
  </si>
  <si>
    <t>BÜYÜKAVULCUK TR-1 35-15-L00701_C_56361893_56361893</t>
  </si>
  <si>
    <t>27.07.2021 17:46:05</t>
  </si>
  <si>
    <t>27.07.2021 18:13:44</t>
  </si>
  <si>
    <t>GÜLBAHÇE TR-2 (TR-183) 35-19-L00183_956698333_956698333</t>
  </si>
  <si>
    <t>27.07.2021 20:42:01</t>
  </si>
  <si>
    <t>27.07.2021 21:48:31</t>
  </si>
  <si>
    <t>27.07.2021 15:42:04</t>
  </si>
  <si>
    <t>27.07.2021 16:11:37</t>
  </si>
  <si>
    <t>27.07.2021 19:58:18</t>
  </si>
  <si>
    <t>27.07.2021 21:12:46</t>
  </si>
  <si>
    <t>ALAŞEHİR TR-80 45-73-M00080_TR-8/2 M01_67044379</t>
  </si>
  <si>
    <t>27.07.2021 09:02:39</t>
  </si>
  <si>
    <t>27.07.2021 09:49:23</t>
  </si>
  <si>
    <t>K-2495 35-02-K02495_B_56372596_56372596</t>
  </si>
  <si>
    <t>27.07.2021 11:09:00</t>
  </si>
  <si>
    <t>27.07.2021 12:30:00</t>
  </si>
  <si>
    <t>TR-80 TAHSİN KUYUCU GRB. 35-15-M00080_35-15-M00080_2365995</t>
  </si>
  <si>
    <t>27.07.2021 09:18:09</t>
  </si>
  <si>
    <t>27.07.2021 11:32:02</t>
  </si>
  <si>
    <t>K-3010 35-04-K03010_D D2B_5820747</t>
  </si>
  <si>
    <t>27.07.2021 15:49:00</t>
  </si>
  <si>
    <t>27.07.2021 16:15:50</t>
  </si>
  <si>
    <t>27.07.2021 12:22:00</t>
  </si>
  <si>
    <t>27.07.2021 12:37:01</t>
  </si>
  <si>
    <t>GEDİK TR-1 35-31-L00135_956591312_956591312</t>
  </si>
  <si>
    <t>27.07.2021 07:36:12</t>
  </si>
  <si>
    <t>27.07.2021 10:09:08</t>
  </si>
  <si>
    <t>HASAN HÜSEYİN ERBUDAK SULAMA GRUBU TR 35-22-M00216_35-22-M00216_2362191</t>
  </si>
  <si>
    <t>27.07.2021 17:20:57</t>
  </si>
  <si>
    <t>27.07.2021 20:04:27</t>
  </si>
  <si>
    <t>27.07.2021 13:53:04</t>
  </si>
  <si>
    <t>27.07.2021 13:59:00</t>
  </si>
  <si>
    <t>ÇAMKÖY TOPRAK SULAMA TR-2 35-16-M00229_35-16-M00229_2363207</t>
  </si>
  <si>
    <t>27.07.2021 18:38:30</t>
  </si>
  <si>
    <t>27.07.2021 19:46:10</t>
  </si>
  <si>
    <t>YAĞCILAR TR-1 35-32-L00134_DIREK TIPI TRAFO HUCRESI H01_2124747</t>
  </si>
  <si>
    <t>27.07.2021 17:43:25</t>
  </si>
  <si>
    <t>27.07.2021 19:28:56</t>
  </si>
  <si>
    <t>M-2948(YATIRIM REZERVE) 35-01-M02948_B_56367378_56367378</t>
  </si>
  <si>
    <t>27.07.2021 10:43:13</t>
  </si>
  <si>
    <t>27.07.2021 14:05:24</t>
  </si>
  <si>
    <t>SANCAKLI BOZKÖY KÖK 45-71-M00087_45-71-M00087_61320840</t>
  </si>
  <si>
    <t>27.07.2021 05:58:10</t>
  </si>
  <si>
    <t>27.07.2021 09:30:01</t>
  </si>
  <si>
    <t>27.07.2021 07:09:16</t>
  </si>
  <si>
    <t>27.07.2021 09:00:04</t>
  </si>
  <si>
    <t>27.07.2021 04:56:43</t>
  </si>
  <si>
    <t>27.07.2021 05:50:52</t>
  </si>
  <si>
    <t>L-190 35-18-L00190_950442379_950442379</t>
  </si>
  <si>
    <t>27.07.2021 11:04:37</t>
  </si>
  <si>
    <t>27.07.2021 12:21:38</t>
  </si>
  <si>
    <t>NEBİLER TR-1 35-30-L00137_955297354_955297354</t>
  </si>
  <si>
    <t>27.07.2021 19:06:37</t>
  </si>
  <si>
    <t>27.07.2021 21:57:18</t>
  </si>
  <si>
    <t>27.07.2021 11:36:08</t>
  </si>
  <si>
    <t>27.07.2021 12:33:49</t>
  </si>
  <si>
    <t>TR-2/13 45-72-L00013_B_56384212_56384212</t>
  </si>
  <si>
    <t>27.07.2021 13:10:47</t>
  </si>
  <si>
    <t>27.07.2021 14:50:06</t>
  </si>
  <si>
    <t>TR-1804 35-28-M00566_B_56376379_56376379</t>
  </si>
  <si>
    <t>27.07.2021 14:20:00</t>
  </si>
  <si>
    <t>27.07.2021 15:13:42</t>
  </si>
  <si>
    <t>27.07.2021 08:53:54</t>
  </si>
  <si>
    <t>27.07.2021 10:59:13</t>
  </si>
  <si>
    <t>YAYLAKÖY KÖYÜ TR-1 45-71-M01710_953216131_953216131</t>
  </si>
  <si>
    <t>27.07.2021 12:00:14</t>
  </si>
  <si>
    <t>27.07.2021 19:34:47</t>
  </si>
  <si>
    <t>KAPAKLI İM 45-72-A00003_RAHMİYE (ESKİ BEYOBA) L06_2107700</t>
  </si>
  <si>
    <t>27.07.2021 08:33:21</t>
  </si>
  <si>
    <t>27.07.2021 11:04:40</t>
  </si>
  <si>
    <t>POYRACIK TR-2 35-24-L00025_955216076_955216076</t>
  </si>
  <si>
    <t>27.07.2021 09:43:00</t>
  </si>
  <si>
    <t>27.07.2021 11:32:41</t>
  </si>
  <si>
    <t>M-228 35-14-M00228_B_76709505_76709505</t>
  </si>
  <si>
    <t>27.07.2021 20:01:28</t>
  </si>
  <si>
    <t>27.07.2021 22:26:49</t>
  </si>
  <si>
    <t>27.07.2021 08:45:09</t>
  </si>
  <si>
    <t>27.07.2021 08:45:49</t>
  </si>
  <si>
    <t>27.07.2021 13:33:05</t>
  </si>
  <si>
    <t>27.07.2021 15:34:41</t>
  </si>
  <si>
    <t>BADEMLİ ÜÇCEVİZLER MEV. KEMENLER KÖPRÜSÜ YANI TR-24 35-15-L01037_A_56361295_56361295</t>
  </si>
  <si>
    <t>27.07.2021 07:38:39</t>
  </si>
  <si>
    <t>27.07.2021 10:51:25</t>
  </si>
  <si>
    <t>MUSALAR ÇUKURALAN TR-2 35-29-L00223_A_56399866_56399866</t>
  </si>
  <si>
    <t>27.07.2021 15:26:56</t>
  </si>
  <si>
    <t>27.07.2021 17:27:22</t>
  </si>
  <si>
    <t>K-2626 35-02-K02626_99658591_99658591</t>
  </si>
  <si>
    <t>27.07.2021 15:57:02</t>
  </si>
  <si>
    <t>27.07.2021 18:47:15</t>
  </si>
  <si>
    <t>OĞULDURUK HASYURT TR-1 45-75-M00180_B_56392339_56392339</t>
  </si>
  <si>
    <t>27.07.2021 08:49:57</t>
  </si>
  <si>
    <t>27.07.2021 11:18:18</t>
  </si>
  <si>
    <t>K-2662 35-02-K02662_913830807_913830807</t>
  </si>
  <si>
    <t>27.07.2021 11:48:48</t>
  </si>
  <si>
    <t>27.07.2021 13:36:38</t>
  </si>
  <si>
    <t>27.07.2021 19:31:36</t>
  </si>
  <si>
    <t>27.07.2021 20:38:08</t>
  </si>
  <si>
    <t>KIRANKÖY ALANYAKA TR-1 45-75-M00189_945610801_945610801</t>
  </si>
  <si>
    <t>27.07.2021 12:44:15</t>
  </si>
  <si>
    <t>27.07.2021 16:59:59</t>
  </si>
  <si>
    <t>27.07.2021 20:40:37</t>
  </si>
  <si>
    <t>27.07.2021 21:22:54</t>
  </si>
  <si>
    <t>ÖDEMİŞ TM-2 35-15-A00005_İÇME SUYU M07_2334253</t>
  </si>
  <si>
    <t>27.07.2021 14:27:35</t>
  </si>
  <si>
    <t>27.07.2021 15:51:21</t>
  </si>
  <si>
    <t>KAYIŞLAR KÖK 45-80-M00183_DİLEK M03_72195773</t>
  </si>
  <si>
    <t>27.07.2021 18:37:41</t>
  </si>
  <si>
    <t>27.07.2021 19:31:11</t>
  </si>
  <si>
    <t>DM-13/02 45-71-M00330_953219093_953219093</t>
  </si>
  <si>
    <t>27.07.2021 09:50:19</t>
  </si>
  <si>
    <t>27.07.2021 10:56:18</t>
  </si>
  <si>
    <t>27.07.2021 11:20:00</t>
  </si>
  <si>
    <t>27.07.2021 13:51:00</t>
  </si>
  <si>
    <t>HELVACI TR-4 35-17-M00364_B b1b_5939782</t>
  </si>
  <si>
    <t>27.07.2021 09:06:00</t>
  </si>
  <si>
    <t>27.07.2021 09:34:44</t>
  </si>
  <si>
    <t>BÖLCEK ÇAYKÖY SULAMA TR 35-16-M00273_A_65512003_65512003</t>
  </si>
  <si>
    <t>27.07.2021 09:36:23</t>
  </si>
  <si>
    <t>27.07.2021 12:23:55</t>
  </si>
  <si>
    <t>YAZIBAŞI DM-4 35-26-M00633_URAS-ALİ TEZEL ÇIKIŞ M08_2308935</t>
  </si>
  <si>
    <t>27.07.2021 17:33:40</t>
  </si>
  <si>
    <t>27.07.2021 17:54:45</t>
  </si>
  <si>
    <t>TR-2/83 45-83-L00083_48122619_56385107_56385107</t>
  </si>
  <si>
    <t>27.07.2021 19:36:19</t>
  </si>
  <si>
    <t>27.07.2021 22:13:08</t>
  </si>
  <si>
    <t>DEREKÖY TR-1 45-72-L00461_B_56394651_56394651</t>
  </si>
  <si>
    <t>27.07.2021 13:28:19</t>
  </si>
  <si>
    <t>27.07.2021 15:39:11</t>
  </si>
  <si>
    <t>27.07.2021 08:35:03</t>
  </si>
  <si>
    <t>27.07.2021 10:37:58</t>
  </si>
  <si>
    <t>AKKOYUNLU ATATÜRK MAH.TR-1 35-29-L00117_35-29-L00117_2346487</t>
  </si>
  <si>
    <t>27.07.2021 21:00:48</t>
  </si>
  <si>
    <t>28.07.2021 00:27:38</t>
  </si>
  <si>
    <t>L-259 35-18-L00259_950444512_950444512</t>
  </si>
  <si>
    <t>27.07.2021 09:14:19</t>
  </si>
  <si>
    <t>27.07.2021 14:20:01</t>
  </si>
  <si>
    <t>URLA TM-1 35-19-A00004_ALAÇATI-1 M02_2054354</t>
  </si>
  <si>
    <t>27.07.2021 07:14:49</t>
  </si>
  <si>
    <t>27.07.2021 07:59:45</t>
  </si>
  <si>
    <t>ÇERKEZ MAHMUDİYE KÖYÜ TR-1 45-71-M01095_45-71-M01095_2357180</t>
  </si>
  <si>
    <t>27.07.2021 12:01:23</t>
  </si>
  <si>
    <t>27.07.2021 13:41:20</t>
  </si>
  <si>
    <t>BAHÇELİ TR-2 35-30-L00148_DIREK TIPI TRAFO HUCRESI H01_2035818</t>
  </si>
  <si>
    <t>27.07.2021 19:16:05</t>
  </si>
  <si>
    <t>28.07.2021 01:42:24</t>
  </si>
  <si>
    <t>DM-1/26 35-29-M00026_DM-1/25 M01_72201497</t>
  </si>
  <si>
    <t>27.07.2021 08:01:11</t>
  </si>
  <si>
    <t>27.07.2021 09:14:16</t>
  </si>
  <si>
    <t>YILMAZ TR-29 45-78-M00189__72373216_72373216</t>
  </si>
  <si>
    <t>27.07.2021 07:06:25</t>
  </si>
  <si>
    <t>27.07.2021 07:49:47</t>
  </si>
  <si>
    <t>TR-2/11-A 45-83-L00156_A_56388934_56388934</t>
  </si>
  <si>
    <t>27.07.2021 20:20:08</t>
  </si>
  <si>
    <t>27.07.2021 23:45:28</t>
  </si>
  <si>
    <t>27.07.2021 20:46:07</t>
  </si>
  <si>
    <t>27.07.2021 23:00:19</t>
  </si>
  <si>
    <t>K-573 35-01-K00573_910272505_910272505</t>
  </si>
  <si>
    <t>27.07.2021 16:34:03</t>
  </si>
  <si>
    <t>27.07.2021 17:45:45</t>
  </si>
  <si>
    <t>TR-1-5/7A 35-20-L00458__72750560_72750560</t>
  </si>
  <si>
    <t>27.07.2021 08:27:23</t>
  </si>
  <si>
    <t>27.07.2021 10:20:44</t>
  </si>
  <si>
    <t>YUSUFLU TR-8 35-20-L00357_955208940_955208940</t>
  </si>
  <si>
    <t>27.07.2021 14:19:12</t>
  </si>
  <si>
    <t>27.07.2021 15:10:44</t>
  </si>
  <si>
    <t>GÖMEÇLER YENİ MAH. TR 1 45-74-M00282_DIREK TIPI TRAFO HUCRESI H01_2054188</t>
  </si>
  <si>
    <t>27.07.2021 05:57:47</t>
  </si>
  <si>
    <t>27.07.2021 08:46:39</t>
  </si>
  <si>
    <t>27.07.2021 17:52:58</t>
  </si>
  <si>
    <t>27.07.2021 18:55:22</t>
  </si>
  <si>
    <t>GÖMEÇLER YENİ MAH. TR 1 45-74-M00282_45-74-M00282_2349027</t>
  </si>
  <si>
    <t>27.07.2021 21:26:00</t>
  </si>
  <si>
    <t>27.07.2021 23:58:27</t>
  </si>
  <si>
    <t>27.07.2021 17:58:01</t>
  </si>
  <si>
    <t>27.07.2021 18:40:23</t>
  </si>
  <si>
    <t>TR-24 35-30-L00024_C_56363356_56363356</t>
  </si>
  <si>
    <t>27.07.2021 12:46:00</t>
  </si>
  <si>
    <t>27.07.2021 13:56:20</t>
  </si>
  <si>
    <t>CEVİZALAN TR-3 35-15-L01018_35-15-L01018_2365057</t>
  </si>
  <si>
    <t>27.07.2021 10:37:41</t>
  </si>
  <si>
    <t>27.07.2021 12:20:17</t>
  </si>
  <si>
    <t>K-4326 35-04-K04326_99415736_99415736</t>
  </si>
  <si>
    <t>27.07.2021 13:22:51</t>
  </si>
  <si>
    <t>27.07.2021 16:09:11</t>
  </si>
  <si>
    <t>DM-2/23-A (İSTİKLAL OKULU ÖNÜ) 45-71-M00171_953184029_953184029</t>
  </si>
  <si>
    <t>27.07.2021 14:23:56</t>
  </si>
  <si>
    <t>27.07.2021 15:53:10</t>
  </si>
  <si>
    <t>ÜÇPINAR TR-7 45-71-M01535_B_56381966_56381966</t>
  </si>
  <si>
    <t>27.07.2021 10:13:55</t>
  </si>
  <si>
    <t>27.07.2021 18:37:07</t>
  </si>
  <si>
    <t>İSMAİL AĞAR VE ARKADAŞLARI TR 35-24-M00029_95000145847_95000145847</t>
  </si>
  <si>
    <t>27.07.2021 16:30:44</t>
  </si>
  <si>
    <t>27.07.2021 18:28:41</t>
  </si>
  <si>
    <t>27.07.2021 14:56:12</t>
  </si>
  <si>
    <t>27.07.2021 17:18:04</t>
  </si>
  <si>
    <t>27.07.2021 21:14:48</t>
  </si>
  <si>
    <t>27.07.2021 21:14:58</t>
  </si>
  <si>
    <t>ÇAMLIBEL TR-3 35-20-L00431_955214401_955214401</t>
  </si>
  <si>
    <t>27.07.2021 12:09:52</t>
  </si>
  <si>
    <t>27.07.2021 14:58:02</t>
  </si>
  <si>
    <t>ÖZBEK TR-4 (TR-234) 35-19-M00233_956684475_956684475</t>
  </si>
  <si>
    <t>27.07.2021 22:50:00</t>
  </si>
  <si>
    <t>28.07.2021 00:17:41</t>
  </si>
  <si>
    <t>M-2224 KIRIKLAR TR-1 35-03-M02224_915189773_915189773</t>
  </si>
  <si>
    <t>27.07.2021 16:02:27</t>
  </si>
  <si>
    <t>27.07.2021 18:53:56</t>
  </si>
  <si>
    <t>KAYACIK GÖKKÖY 45-75-M00215_45-75-M00215_2360751</t>
  </si>
  <si>
    <t>27.07.2021 22:54:08</t>
  </si>
  <si>
    <t>28.07.2021 01:44:38</t>
  </si>
  <si>
    <t>27.07.2021 18:18:44</t>
  </si>
  <si>
    <t>27.07.2021 21:30:19</t>
  </si>
  <si>
    <t>DAMARDI AKPINAR TR-2 45-75-M00326_B_56398209_56398209</t>
  </si>
  <si>
    <t>27.07.2021 17:06:07</t>
  </si>
  <si>
    <t>27.07.2021 18:52:08</t>
  </si>
  <si>
    <t>TR-21 35-22-M00021_955281181_955281181</t>
  </si>
  <si>
    <t>27.07.2021 17:40:55</t>
  </si>
  <si>
    <t>27.07.2021 18:32:16</t>
  </si>
  <si>
    <t>_A_56384528_56384528</t>
  </si>
  <si>
    <t>27.07.2021 23:39:03</t>
  </si>
  <si>
    <t>28.07.2021 00:05:32</t>
  </si>
  <si>
    <t>27.07.2021 18:34:28</t>
  </si>
  <si>
    <t>27.07.2021 19:24:43</t>
  </si>
  <si>
    <t>BUCA TM 35-03-A00003_Yedigöller M35_2311294</t>
  </si>
  <si>
    <t>27.07.2021 06:54:09</t>
  </si>
  <si>
    <t>27.07.2021 08:10:28</t>
  </si>
  <si>
    <t>27.07.2021 18:51:18</t>
  </si>
  <si>
    <t>27.07.2021 18:51:38</t>
  </si>
  <si>
    <t>KÜÇÜKAVULCUK DM 35-15-L00727_BÜYÜKAVLUCUK L03_72098459</t>
  </si>
  <si>
    <t>27.07.2021 16:47:58</t>
  </si>
  <si>
    <t>27.07.2021 17:14:28</t>
  </si>
  <si>
    <t>K-3322 35-09-K03322_915175372_915175372</t>
  </si>
  <si>
    <t>27.07.2021 11:21:48</t>
  </si>
  <si>
    <t>27.07.2021 13:20:23</t>
  </si>
  <si>
    <t>27.07.2021 10:55:24</t>
  </si>
  <si>
    <t>27.07.2021 11:07:27</t>
  </si>
  <si>
    <t>27.07.2021 15:15:33</t>
  </si>
  <si>
    <t>27.07.2021 16:17:44</t>
  </si>
  <si>
    <t>CEVİZALAN TR-2 35-15-L01027_35-15-L01027_2365056</t>
  </si>
  <si>
    <t>27.07.2021 23:04:35</t>
  </si>
  <si>
    <t>28.07.2021 01:36:47</t>
  </si>
  <si>
    <t>27.07.2021 13:34:29</t>
  </si>
  <si>
    <t>27.07.2021 14:29:49</t>
  </si>
  <si>
    <t>PARLAK TR-1 35-21-L00074_953358207_953358207</t>
  </si>
  <si>
    <t>27.07.2021 10:32:32</t>
  </si>
  <si>
    <t>27.07.2021 18:34:37</t>
  </si>
  <si>
    <t>TR-33 45-78-L00033_953251470_953251470</t>
  </si>
  <si>
    <t>27.07.2021 17:16:31</t>
  </si>
  <si>
    <t>27.07.2021 17:58:56</t>
  </si>
  <si>
    <t>ÇAYKÖY TR-1 45-78-L00429_953278650_953278650</t>
  </si>
  <si>
    <t>27.07.2021 09:05:09</t>
  </si>
  <si>
    <t>27.07.2021 12:33:30</t>
  </si>
  <si>
    <t>ORTA MAH. TRP 35-20-L00029_955193352_955193352</t>
  </si>
  <si>
    <t>27.07.2021 16:42:01</t>
  </si>
  <si>
    <t>27.07.2021 17:56:20</t>
  </si>
  <si>
    <t>27.07.2021 10:04:46</t>
  </si>
  <si>
    <t>27.07.2021 15:38:41</t>
  </si>
  <si>
    <t>TÜRKELLİ DM (TR-4) 35-28-M00368_ALÇUK-2 M03_56299106</t>
  </si>
  <si>
    <t>27.07.2021 04:45:00</t>
  </si>
  <si>
    <t>27.07.2021 05:34:41</t>
  </si>
  <si>
    <t>KORUCUK-2 35-26-M00462_6905930_56357797_56357797</t>
  </si>
  <si>
    <t>27.07.2021 20:25:02</t>
  </si>
  <si>
    <t>27.07.2021 21:24:10</t>
  </si>
  <si>
    <t>27.07.2021 10:05:00</t>
  </si>
  <si>
    <t>27.07.2021 17:33:00</t>
  </si>
  <si>
    <t>27.07.2021 07:07:39</t>
  </si>
  <si>
    <t>27.07.2021 07:08:43</t>
  </si>
  <si>
    <t>27.07.2021 15:37:41</t>
  </si>
  <si>
    <t>27.07.2021 17:56:31</t>
  </si>
  <si>
    <t>KAPAKLI DM 45-72-M00309_RAHMİYE-1 TARIMSAL SULAMA M06_2099424</t>
  </si>
  <si>
    <t>27.07.2021 13:01:29</t>
  </si>
  <si>
    <t>27.07.2021 15:51:58</t>
  </si>
  <si>
    <t>TR-2/117 45-83-M00712_955142774_955142774</t>
  </si>
  <si>
    <t>27.07.2021 11:00:35</t>
  </si>
  <si>
    <t>27.07.2021 13:46:52</t>
  </si>
  <si>
    <t>27.07.2021 06:30:17</t>
  </si>
  <si>
    <t>27.07.2021 07:12:32</t>
  </si>
  <si>
    <t>SELAMPEN KÖK 35-26-M00926_İLMAKSAN M04_65890822</t>
  </si>
  <si>
    <t>27.07.2021 09:57:39</t>
  </si>
  <si>
    <t>27.07.2021 10:18:41</t>
  </si>
  <si>
    <t>L-295 35-18-L00295_6197188_56370179_56370179</t>
  </si>
  <si>
    <t>27.07.2021 15:37:35</t>
  </si>
  <si>
    <t>27.07.2021 20:05:52</t>
  </si>
  <si>
    <t>DM02/TR28 MİLLİ EGEMENLİK 45-73-M00013_45-73-M00013_66890609</t>
  </si>
  <si>
    <t>27.07.2021 11:17:08</t>
  </si>
  <si>
    <t>27.07.2021 12:44:52</t>
  </si>
  <si>
    <t>SOMA TR-31 45-82-M00031_B_56402941_56402941</t>
  </si>
  <si>
    <t>27.07.2021 18:18:28</t>
  </si>
  <si>
    <t>27.07.2021 19:14:01</t>
  </si>
  <si>
    <t>LEZİTA DM 35-27-M00950_LEZİTA FABRİKALAR M03_49855394</t>
  </si>
  <si>
    <t>27.07.2021 11:22:00</t>
  </si>
  <si>
    <t>27.07.2021 18:29:09</t>
  </si>
  <si>
    <t>K-4343 35-01-K04343_910971242_910971242</t>
  </si>
  <si>
    <t>27.07.2021 20:55:26</t>
  </si>
  <si>
    <t>27.07.2021 23:58:40</t>
  </si>
  <si>
    <t>KILCANLAR GÖLCÜK TR-1 45-75-M00247_B_56383202_56383202</t>
  </si>
  <si>
    <t>27.07.2021 17:19:02</t>
  </si>
  <si>
    <t>27.07.2021 20:21:01</t>
  </si>
  <si>
    <t>27.07.2021 13:32:51</t>
  </si>
  <si>
    <t>27.07.2021 15:45:05</t>
  </si>
  <si>
    <t>TR-86 LÜTFÜ UYAN GRB. 35-15-M00086_A_56372794_56372794</t>
  </si>
  <si>
    <t>27.07.2021 07:16:29</t>
  </si>
  <si>
    <t>27.07.2021 09:18:36</t>
  </si>
  <si>
    <t>YUKARIKOÇAKLAR TR-4 45-79-M00106_A_56397601_56397601</t>
  </si>
  <si>
    <t>27.07.2021 18:08:10</t>
  </si>
  <si>
    <t>27.07.2021 18:50:43</t>
  </si>
  <si>
    <t>MESİNDERE TR-4 45-78-L00474_953302362_953302362</t>
  </si>
  <si>
    <t>27.07.2021 10:44:55</t>
  </si>
  <si>
    <t>27.07.2021 13:48:53</t>
  </si>
  <si>
    <t>M-1256 35-01-M01256_911849717_911849717</t>
  </si>
  <si>
    <t>27.07.2021 18:42:00</t>
  </si>
  <si>
    <t>27.07.2021 20:37:30</t>
  </si>
  <si>
    <t>AKHİSAR TM 45-72-A00006_GÖRDES M05_2313118</t>
  </si>
  <si>
    <t>27.07.2021 10:16:35</t>
  </si>
  <si>
    <t>27.07.2021 10:19:17</t>
  </si>
  <si>
    <t>MENDERES DM-2/TR-1 35-22-M00300_DM-3/TR-1 M06_2095187</t>
  </si>
  <si>
    <t>27.07.2021 07:53:36</t>
  </si>
  <si>
    <t>27.07.2021 08:00:00</t>
  </si>
  <si>
    <t>SARUHANLI TR-22 45-80-M00022_956562877_956562877</t>
  </si>
  <si>
    <t>27.07.2021 13:08:20</t>
  </si>
  <si>
    <t>27.07.2021 14:28:21</t>
  </si>
  <si>
    <t>DAĞHACIYUSUF TR-3 45-73-M01227_945651445_945651445</t>
  </si>
  <si>
    <t>27.07.2021 21:37:45</t>
  </si>
  <si>
    <t>28.07.2021 00:17:25</t>
  </si>
  <si>
    <t>GÜMÜLDÜR DM-6 (M-17) 35-25-M00017_955263616_955263616</t>
  </si>
  <si>
    <t>27.07.2021 18:53:30</t>
  </si>
  <si>
    <t>27.07.2021 20:43:50</t>
  </si>
  <si>
    <t>DENİZKÖY TR-1 35-30-M00594_A_56353088_56353088</t>
  </si>
  <si>
    <t>27.07.2021 14:27:00</t>
  </si>
  <si>
    <t>27.07.2021 15:47:54</t>
  </si>
  <si>
    <t>K-652 35-01-K00652_35-01-K00652_2356576</t>
  </si>
  <si>
    <t>27.07.2021 17:49:38</t>
  </si>
  <si>
    <t>27.07.2021 18:20:04</t>
  </si>
  <si>
    <t>DM-2/19 35-27-M01091_95000510011_95000510011</t>
  </si>
  <si>
    <t>27.07.2021 14:14:36</t>
  </si>
  <si>
    <t>27.07.2021 18:05:21</t>
  </si>
  <si>
    <t>27.07.2021 11:08:08</t>
  </si>
  <si>
    <t>27.07.2021 12:16:15</t>
  </si>
  <si>
    <t>EVRENLİ KÖK 45-73-M00139_EVRENLİ OSMANİYE KOZLUCA M03_2309340</t>
  </si>
  <si>
    <t>27.07.2021 21:45:51</t>
  </si>
  <si>
    <t>27.07.2021 22:33:07</t>
  </si>
  <si>
    <t>27.07.2021 09:10:50</t>
  </si>
  <si>
    <t>27.07.2021 11:55:50</t>
  </si>
  <si>
    <t>AHMETBEYLİ M-5 35-22-M00243_C_56353745_56353745</t>
  </si>
  <si>
    <t>27.07.2021 11:59:05</t>
  </si>
  <si>
    <t>27.07.2021 19:26:38</t>
  </si>
  <si>
    <t>ERZE AMBALAJ KÖK 35-27-M00086_ERZE AMBALAJ ÖZEL M03_72177591</t>
  </si>
  <si>
    <t>27.07.2021 16:52:48</t>
  </si>
  <si>
    <t>27.07.2021 19:08:49</t>
  </si>
  <si>
    <t>TR-161 35-26-M00161__56359640_56359640</t>
  </si>
  <si>
    <t>27.07.2021 15:33:20</t>
  </si>
  <si>
    <t>27.07.2021 16:23:55</t>
  </si>
  <si>
    <t>TR-1/36 45-72-M00036_956504326_956504326</t>
  </si>
  <si>
    <t>27.07.2021 09:06:21</t>
  </si>
  <si>
    <t>27.07.2021 10:16:07</t>
  </si>
  <si>
    <t>27.07.2021 08:43:17</t>
  </si>
  <si>
    <t>27.07.2021 09:14:03</t>
  </si>
  <si>
    <t>KUŞÇULAR TR-10(OVAKAHVE) 35-19-M00222_956676619_956676619</t>
  </si>
  <si>
    <t>27.07.2021 17:52:34</t>
  </si>
  <si>
    <t>27.07.2021 20:01:11</t>
  </si>
  <si>
    <t>M-1512 35-02-M01512_35-02-M01512_2357072</t>
  </si>
  <si>
    <t>27.07.2021 02:06:54</t>
  </si>
  <si>
    <t>27.07.2021 05:21:52</t>
  </si>
  <si>
    <t>HASAN KÜÇÜK SULAMA GRUBU 35-29-L00298_35-29-L00298_2347064</t>
  </si>
  <si>
    <t>27.07.2021 10:43:45</t>
  </si>
  <si>
    <t>27.07.2021 12:41:09</t>
  </si>
  <si>
    <t>27.07.2021 08:01:08</t>
  </si>
  <si>
    <t>27.07.2021 08:04:29</t>
  </si>
  <si>
    <t>27.07.2021 08:28:00</t>
  </si>
  <si>
    <t>27.07.2021 08:30:42</t>
  </si>
  <si>
    <t>L-228 ILICA GARAJ 35-18-L00228_95000007723_95000007723</t>
  </si>
  <si>
    <t>27.07.2021 15:02:43</t>
  </si>
  <si>
    <t>27.07.2021 15:56:02</t>
  </si>
  <si>
    <t>SIĞIRTMAÇLI TR-4 45-79-M00095_45-79-M00095_2367430</t>
  </si>
  <si>
    <t>27.07.2021 09:37:56</t>
  </si>
  <si>
    <t>27.07.2021 10:34:44</t>
  </si>
  <si>
    <t>27.07.2021 11:09:09</t>
  </si>
  <si>
    <t>27.07.2021 11:31:51</t>
  </si>
  <si>
    <t>TR-2/69 (15,8) 45-83-L00069_955150243_955150243</t>
  </si>
  <si>
    <t>27.07.2021 20:35:17</t>
  </si>
  <si>
    <t>27.07.2021 23:31:44</t>
  </si>
  <si>
    <t>K-885 35-04-K00885_99087494_99087494</t>
  </si>
  <si>
    <t>27.07.2021 00:01:44</t>
  </si>
  <si>
    <t>27.07.2021 00:53:49</t>
  </si>
  <si>
    <t>SARUHANLI TR-6 45-80-M00006_956560150_956560150</t>
  </si>
  <si>
    <t>27.07.2021 17:09:00</t>
  </si>
  <si>
    <t>27.07.2021 19:12:05</t>
  </si>
  <si>
    <t>KIRATLI TR-1 35-30-L00141_B_56405448_56405448</t>
  </si>
  <si>
    <t>27.07.2021 20:40:40</t>
  </si>
  <si>
    <t>27.07.2021 21:28:56</t>
  </si>
  <si>
    <t>EVRENLİ İNCELER MAH TR-1 45-73-M00496_B_56401997_56401997</t>
  </si>
  <si>
    <t>27.07.2021 20:00:50</t>
  </si>
  <si>
    <t>27.07.2021 20:59:38</t>
  </si>
  <si>
    <t>SINIRADA TR-1 35-16-M00095_47457562_56399720_56399720</t>
  </si>
  <si>
    <t>27.07.2021 11:54:58</t>
  </si>
  <si>
    <t>27.07.2021 18:52:44</t>
  </si>
  <si>
    <t>M-2557 35-01-M02557_910440594_910440594</t>
  </si>
  <si>
    <t>27.07.2021 15:49:10</t>
  </si>
  <si>
    <t>27.07.2021 22:25:37</t>
  </si>
  <si>
    <t>YENİŞEHİR TR-1 35-29-L00510_DIREK TIPI TRAFO HUCRESI H01_2103565</t>
  </si>
  <si>
    <t>27.07.2021 22:28:17</t>
  </si>
  <si>
    <t>28.07.2021 00:00:24</t>
  </si>
  <si>
    <t>DEMİRTAŞ TR-1 35-30-M00150_DIREK TIPI TRAFO HUCRESI H01_2044027</t>
  </si>
  <si>
    <t>27.07.2021 11:13:47</t>
  </si>
  <si>
    <t>27.07.2021 13:48:45</t>
  </si>
  <si>
    <t>K-2378 35-03-K02378_K-761 K02_2075047</t>
  </si>
  <si>
    <t>27.07.2021 03:03:23</t>
  </si>
  <si>
    <t>27.07.2021 03:04:29</t>
  </si>
  <si>
    <t>KASAPLI ŞENDURAK TR-1 45-73-M00275_C_56394599_56394599</t>
  </si>
  <si>
    <t>27.07.2021 21:01:24</t>
  </si>
  <si>
    <t>28.07.2021 01:57:37</t>
  </si>
  <si>
    <t>TR-2 35-19-L00002_A_60984865_60984865</t>
  </si>
  <si>
    <t>27.07.2021 19:30:41</t>
  </si>
  <si>
    <t>27.07.2021 20:24:48</t>
  </si>
  <si>
    <t>TR-2/88 45-83-L00088_955171634_955171634</t>
  </si>
  <si>
    <t>27.07.2021 11:40:33</t>
  </si>
  <si>
    <t>27.07.2021 15:35:30</t>
  </si>
  <si>
    <t>K-1115 35-04-K01115_99627915_99627915</t>
  </si>
  <si>
    <t>27.07.2021 20:16:58</t>
  </si>
  <si>
    <t>28.07.2021 00:19:14</t>
  </si>
  <si>
    <t>27.07.2021 08:06:14</t>
  </si>
  <si>
    <t>27.07.2021 08:16:00</t>
  </si>
  <si>
    <t>27.07.2021 09:05:00</t>
  </si>
  <si>
    <t>27.07.2021 09:17:16</t>
  </si>
  <si>
    <t>DM-4/TR-16 35-26-M01302_DAĞITIM TRAFO DM-4/TR-16 M04_42461046</t>
  </si>
  <si>
    <t>27.07.2021 17:24:21</t>
  </si>
  <si>
    <t>27.07.2021 19:54:02</t>
  </si>
  <si>
    <t>TR-71 45-78-L00071_95000586524_95000586524</t>
  </si>
  <si>
    <t>27.07.2021 10:32:09</t>
  </si>
  <si>
    <t>BİRGİ TR-24 35-15-L00795_35-15-L00795_2357960</t>
  </si>
  <si>
    <t>27.07.2021 12:47:59</t>
  </si>
  <si>
    <t>27.07.2021 14:44:23</t>
  </si>
  <si>
    <t>27.07.2021 15:30:05</t>
  </si>
  <si>
    <t>27.07.2021 18:15:32</t>
  </si>
  <si>
    <t>27.07.2021 06:43:33</t>
  </si>
  <si>
    <t>27.07.2021 06:44:29</t>
  </si>
  <si>
    <t>TURGUTLU TR-1/1 DM 45-83-M00001_BLOKSAN M03_72159676</t>
  </si>
  <si>
    <t>27.07.2021 06:26:59</t>
  </si>
  <si>
    <t>27.07.2021 08:31:29</t>
  </si>
  <si>
    <t>AZİZİYE TR-1 35-16-M00142_953321495_953321495</t>
  </si>
  <si>
    <t>27.07.2021 18:48:00</t>
  </si>
  <si>
    <t>27.07.2021 19:36:35</t>
  </si>
  <si>
    <t>ERZE AMBALAJ KÖK 35-27-M00086_TR-32(DM03-TR-01) M04_72177640</t>
  </si>
  <si>
    <t>27.07.2021 18:34:00</t>
  </si>
  <si>
    <t>27.07.2021 19:28:43</t>
  </si>
  <si>
    <t>27.07.2021 10:25:15</t>
  </si>
  <si>
    <t>27.07.2021 17:30:58</t>
  </si>
  <si>
    <t>M-2602 35-03-M02602Ö_ H_50262591</t>
  </si>
  <si>
    <t>27.07.2021 14:31:00</t>
  </si>
  <si>
    <t>27.07.2021 17:41:04</t>
  </si>
  <si>
    <t>27.07.2021 17:14:31</t>
  </si>
  <si>
    <t>27.07.2021 17:15:01</t>
  </si>
  <si>
    <t>TIRAZLAR TR-5 45-79-M00088_945554648_945554648</t>
  </si>
  <si>
    <t>27.07.2021 13:58:28</t>
  </si>
  <si>
    <t>27.07.2021 15:51:12</t>
  </si>
  <si>
    <t>27.07.2021 09:28:59</t>
  </si>
  <si>
    <t>27.07.2021 10:10:19</t>
  </si>
  <si>
    <t>27.07.2021 21:15:58</t>
  </si>
  <si>
    <t>ŞEYHDAVUTLAR TR-5 NAMAZGAH 45-79-M00496_A_56381569_56381569</t>
  </si>
  <si>
    <t>27.07.2021 14:59:42</t>
  </si>
  <si>
    <t>27.07.2021 17:58:32</t>
  </si>
  <si>
    <t>27.07.2021 10:25:31</t>
  </si>
  <si>
    <t>27.07.2021 13:34:10</t>
  </si>
  <si>
    <t>BİRGİ TR-12 35-15-L00267_35-15-L00267_67560046</t>
  </si>
  <si>
    <t>27.07.2021 22:59:35</t>
  </si>
  <si>
    <t>28.07.2021 00:55:49</t>
  </si>
  <si>
    <t>AĞAÇ İŞLERİ TR-3 35-22-M00103_6900676 TR3/B1_5933669</t>
  </si>
  <si>
    <t>27.07.2021 18:12:47</t>
  </si>
  <si>
    <t>27.07.2021 18:58:03</t>
  </si>
  <si>
    <t>K-1323 35-02-K01323_A_56383169_56383169</t>
  </si>
  <si>
    <t>27.07.2021 09:12:16</t>
  </si>
  <si>
    <t>27.07.2021 10:31:42</t>
  </si>
  <si>
    <t>SIĞIRTMAÇLI TR-2 45-79-M00094_C_56385507_56385507</t>
  </si>
  <si>
    <t>27.07.2021 20:50:47</t>
  </si>
  <si>
    <t>27.07.2021 22:23:13</t>
  </si>
  <si>
    <t>27.07.2021 11:52:31</t>
  </si>
  <si>
    <t>27.07.2021 11:55:01</t>
  </si>
  <si>
    <t>27.07.2021 11:29:00</t>
  </si>
  <si>
    <t>27.07.2021 12:11:00</t>
  </si>
  <si>
    <t>DM02/TR20 KAYMAKAMLIK YANI 45-73-M00011_F f1_45157771</t>
  </si>
  <si>
    <t>27.07.2021 20:47:56</t>
  </si>
  <si>
    <t>27.07.2021 22:01:10</t>
  </si>
  <si>
    <t>KUMKUYUCAK TR-2 45-80-M00175_956538472_956538472</t>
  </si>
  <si>
    <t>27.07.2021 12:51:03</t>
  </si>
  <si>
    <t>27.07.2021 13:57:54</t>
  </si>
  <si>
    <t>DM-3/03 (YİĞİTBAŞ CAMİİ) 45-71-M00069_C C3_45179597</t>
  </si>
  <si>
    <t>27.07.2021 08:10:00</t>
  </si>
  <si>
    <t>27.07.2021 14:52:15</t>
  </si>
  <si>
    <t>TR-52 45-78-L00052_95000599538_95000599538</t>
  </si>
  <si>
    <t>27.07.2021 18:38:32</t>
  </si>
  <si>
    <t>27.07.2021 19:15:07</t>
  </si>
  <si>
    <t>PINARKÖY TR-1 35-16-L00265_953331344_953331344</t>
  </si>
  <si>
    <t>27.07.2021 11:34:19</t>
  </si>
  <si>
    <t>27.07.2021 14:17:53</t>
  </si>
  <si>
    <t>27.07.2021 18:04:48</t>
  </si>
  <si>
    <t>27.07.2021 18:30:51</t>
  </si>
  <si>
    <t>KARGIN KÖK 45-71-M00095_AYTEKİNLER ESKİ HARMANDALI M07_2321769</t>
  </si>
  <si>
    <t>27.07.2021 10:25:29</t>
  </si>
  <si>
    <t>27.07.2021 11:14:00</t>
  </si>
  <si>
    <t>DM-14/16-A 45-71-M00552_B B01b_42995153</t>
  </si>
  <si>
    <t>27.07.2021 17:37:17</t>
  </si>
  <si>
    <t>28.07.2021 01:04:32</t>
  </si>
  <si>
    <t>27.07.2021 18:04:00</t>
  </si>
  <si>
    <t>27.07.2021 18:09:57</t>
  </si>
  <si>
    <t>BÜYÜKAVULCUK TR-1 35-15-L00701_A_56373076_56373076</t>
  </si>
  <si>
    <t>27.07.2021 15:06:53</t>
  </si>
  <si>
    <t>27.07.2021 17:10:03</t>
  </si>
  <si>
    <t>ÇİÇEKLİ KIRDİBİ TR-1 45-75-M00310_945615699_945615699</t>
  </si>
  <si>
    <t>27.07.2021 14:03:38</t>
  </si>
  <si>
    <t>27.07.2021 16:22:47</t>
  </si>
  <si>
    <t>M-2911 35-01-M02911_911230788_911230788</t>
  </si>
  <si>
    <t>27.07.2021 10:48:08</t>
  </si>
  <si>
    <t>27.07.2021 14:23:17</t>
  </si>
  <si>
    <t>YAKACIK TR-4 35-20-L00242_DIREK TIPI TRAFO HUCRESI H01_2048383</t>
  </si>
  <si>
    <t>27.07.2021 19:45:00</t>
  </si>
  <si>
    <t>27.07.2021 20:42:31</t>
  </si>
  <si>
    <t>VELİLER KÖK 35-31-L00116_HatBaşıAyırıcı_53136947 L03_53136947</t>
  </si>
  <si>
    <t>27.07.2021 13:34:20</t>
  </si>
  <si>
    <t>27.07.2021 16:47:45</t>
  </si>
  <si>
    <t>27.07.2021 17:01:27</t>
  </si>
  <si>
    <t>27.07.2021 18:08:34</t>
  </si>
  <si>
    <t>27.07.2021 07:10:13</t>
  </si>
  <si>
    <t>27.07.2021 13:15:48</t>
  </si>
  <si>
    <t>27.07.2021 08:26:18</t>
  </si>
  <si>
    <t>27.07.2021 09:30:57</t>
  </si>
  <si>
    <t>YENİ ŞAKRAN TR-12 35-17-M00212__56354971_56354971</t>
  </si>
  <si>
    <t>27.07.2021 21:09:41</t>
  </si>
  <si>
    <t>27.07.2021 21:53:54</t>
  </si>
  <si>
    <t>_C_56403771_56403771</t>
  </si>
  <si>
    <t>27.07.2021 15:04:11</t>
  </si>
  <si>
    <t>27.07.2021 19:15:51</t>
  </si>
  <si>
    <t>KAVAKLIDERE TR-9 45-73-M00143_KAVAKLIDERE TR-7 M03_2092994</t>
  </si>
  <si>
    <t>27.07.2021 07:17:09</t>
  </si>
  <si>
    <t>27.07.2021 21:38:31</t>
  </si>
  <si>
    <t>28.07.2021 01:22:20</t>
  </si>
  <si>
    <t>BELEVİ TR-5 35-13-L00064_946418804_946418804</t>
  </si>
  <si>
    <t>27.07.2021 17:41:57</t>
  </si>
  <si>
    <t>27.07.2021 19:08:08</t>
  </si>
  <si>
    <t>27.07.2021 17:11:26</t>
  </si>
  <si>
    <t>27.07.2021 18:10:21</t>
  </si>
  <si>
    <t>DEVELİ TR-2 35-22-M00284_955265422_955265422</t>
  </si>
  <si>
    <t>27.07.2021 09:31:03</t>
  </si>
  <si>
    <t>27.07.2021 13:33:36</t>
  </si>
  <si>
    <t>KAYMAKÇI İM 35-15-A00004_ORHANGAZİ L08_2121826</t>
  </si>
  <si>
    <t>27.07.2021 22:21:01</t>
  </si>
  <si>
    <t>28.07.2021 00:16:23</t>
  </si>
  <si>
    <t>ESKİ FOÇA İM 35-23-A00001_TR-2 GİRİŞ-ÖLÇÜ L08_2308655</t>
  </si>
  <si>
    <t>27.07.2021 04:41:49</t>
  </si>
  <si>
    <t>27.07.2021 05:20:13</t>
  </si>
  <si>
    <t>27.07.2021 07:08:21</t>
  </si>
  <si>
    <t>27.07.2021 07:50:44</t>
  </si>
  <si>
    <t>27.07.2021 20:26:36</t>
  </si>
  <si>
    <t>27.07.2021 21:55:28</t>
  </si>
  <si>
    <t>SARIGÖL TR-6 45-79-M00006_A_56396912_56396912</t>
  </si>
  <si>
    <t>27.07.2021 21:23:28</t>
  </si>
  <si>
    <t>27.07.2021 22:53:50</t>
  </si>
  <si>
    <t>ILIPINAR TR-2 35-23-M00082_DIREK TIPI TRAFO HUCRESI H01_2056537</t>
  </si>
  <si>
    <t>27.07.2021 08:04:10</t>
  </si>
  <si>
    <t>27.07.2021 10:55:50</t>
  </si>
  <si>
    <t>K-1623 35-01-K01623_911889983_911889983</t>
  </si>
  <si>
    <t>27.07.2021 14:13:16</t>
  </si>
  <si>
    <t>27.07.2021 16:25:28</t>
  </si>
  <si>
    <t>YENİ KALABAK TR 35-17-M00226_6484210_56356392_56356392</t>
  </si>
  <si>
    <t>27.07.2021 11:36:00</t>
  </si>
  <si>
    <t>27.07.2021 11:46:32</t>
  </si>
  <si>
    <t>27.07.2021 15:41:52</t>
  </si>
  <si>
    <t>27.07.2021 17:29:29</t>
  </si>
  <si>
    <t>DM-4/10 (MERKEZ EFENDİ PARKI) 45-71-M00231_953208230_953208230</t>
  </si>
  <si>
    <t>27.07.2021 12:04:50</t>
  </si>
  <si>
    <t>27.07.2021 14:39:05</t>
  </si>
  <si>
    <t>27.07.2021 20:10:31</t>
  </si>
  <si>
    <t>27.07.2021 20:14:18</t>
  </si>
  <si>
    <t>27.07.2021 12:34:06</t>
  </si>
  <si>
    <t>27.07.2021 12:53:55</t>
  </si>
  <si>
    <t>HALIKÖY OVA TR-2 35-32-L00022_DIREK TIPI TRAFO HUCRESI H01_2045060</t>
  </si>
  <si>
    <t>27.07.2021 17:51:06</t>
  </si>
  <si>
    <t>27.07.2021 19:50:42</t>
  </si>
  <si>
    <t>TR-39 45-78-L00039_953250306_953250306</t>
  </si>
  <si>
    <t>27.07.2021 15:15:35</t>
  </si>
  <si>
    <t>27.07.2021 16:32:31</t>
  </si>
  <si>
    <t>L-308 35-18-L00308_7107592 B5/1_5776189</t>
  </si>
  <si>
    <t>27.07.2021 21:03:17</t>
  </si>
  <si>
    <t>27.07.2021 22:23:42</t>
  </si>
  <si>
    <t>TİRE DM2/11 35-29-M00117_950321025_950321025</t>
  </si>
  <si>
    <t>27.07.2021 14:40:04</t>
  </si>
  <si>
    <t>27.07.2021 19:32:16</t>
  </si>
  <si>
    <t>TR-31 35-26-M00031_956614492_956614492</t>
  </si>
  <si>
    <t>27.07.2021 16:12:37</t>
  </si>
  <si>
    <t>27.07.2021 19:47:30</t>
  </si>
  <si>
    <t>L-318 35-14-L00318_956633985_956633985</t>
  </si>
  <si>
    <t>27.07.2021 08:33:40</t>
  </si>
  <si>
    <t>27.07.2021 09:33:37</t>
  </si>
  <si>
    <t>27.07.2021 10:34:54</t>
  </si>
  <si>
    <t>27.07.2021 10:55:27</t>
  </si>
  <si>
    <t>K-549 35-01-K00549_35-01-K00549_2348465</t>
  </si>
  <si>
    <t>27.07.2021 18:34:16</t>
  </si>
  <si>
    <t>27.07.2021 18:56:42</t>
  </si>
  <si>
    <t>L-239 BAYKAL 35-18-L00239_950444634_950444634</t>
  </si>
  <si>
    <t>27.07.2021 21:38:32</t>
  </si>
  <si>
    <t>27.07.2021 23:31:49</t>
  </si>
  <si>
    <t>K-282 35-04-K00282_912519468_912519468</t>
  </si>
  <si>
    <t>27.07.2021 08:23:25</t>
  </si>
  <si>
    <t>27.07.2021 10:29:27</t>
  </si>
  <si>
    <t>27.07.2021 10:22:49</t>
  </si>
  <si>
    <t>27.07.2021 15:03:06</t>
  </si>
  <si>
    <t>ALOSBİ TM 35-17-A00006_ŞAKRAN M05_2054685</t>
  </si>
  <si>
    <t>27.07.2021 20:20:55</t>
  </si>
  <si>
    <t>27.07.2021 11:01:59</t>
  </si>
  <si>
    <t>27.07.2021 11:02:29</t>
  </si>
  <si>
    <t>27.07.2021 15:20:48</t>
  </si>
  <si>
    <t>27.07.2021 15:50:39</t>
  </si>
  <si>
    <t>TİRE SANAYİ TR-2 35-29-L00019_DAĞITIM TRAFOSU L06_72206704</t>
  </si>
  <si>
    <t>27.07.2021 14:40:55</t>
  </si>
  <si>
    <t>27.07.2021 15:16:09</t>
  </si>
  <si>
    <t>27.07.2021 11:49:48</t>
  </si>
  <si>
    <t>27.07.2021 14:41:42</t>
  </si>
  <si>
    <t>TR-325 35-19-M00474_956670362_956670362</t>
  </si>
  <si>
    <t>27.07.2021 21:03:34</t>
  </si>
  <si>
    <t>27.07.2021 23:01:08</t>
  </si>
  <si>
    <t>SAZOBA DM 45-72-M00413_BEYOBA TARIMSAL SULAMA M07_2331526</t>
  </si>
  <si>
    <t>27.07.2021 10:29:32</t>
  </si>
  <si>
    <t>27.07.2021 11:51:37</t>
  </si>
  <si>
    <t>MUSALAR ÇUKURALAN TR-2 35-29-L00223_35-29-L00223_2372126</t>
  </si>
  <si>
    <t>27.07.2021 09:37:59</t>
  </si>
  <si>
    <t>27.07.2021 12:07:00</t>
  </si>
  <si>
    <t>SARIGÖL TR-49 45-79-M00049_915776084_915776084</t>
  </si>
  <si>
    <t>27.07.2021 18:29:24</t>
  </si>
  <si>
    <t>27.07.2021 20:05:35</t>
  </si>
  <si>
    <t>YASEMİN DM 35-19-M00002_HatBaşıAyırıcı_66084111 M02_66084111</t>
  </si>
  <si>
    <t>27.07.2021 20:15:05</t>
  </si>
  <si>
    <t>27.07.2021 23:55:18</t>
  </si>
  <si>
    <t>SART TR-21 45-78-M00184_D_56407945_56407945</t>
  </si>
  <si>
    <t>27.07.2021 19:17:17</t>
  </si>
  <si>
    <t>27.07.2021 22:40:17</t>
  </si>
  <si>
    <t>27.07.2021 07:44:18</t>
  </si>
  <si>
    <t>27.07.2021 10:58:43</t>
  </si>
  <si>
    <t>27.07.2021 10:51:49</t>
  </si>
  <si>
    <t>27.07.2021 11:53:36</t>
  </si>
  <si>
    <t>MENDERES DM-3/TR-1 35-22-M00033_DM-3/TR-18 M20_2331645</t>
  </si>
  <si>
    <t>27.07.2021 08:17:52</t>
  </si>
  <si>
    <t>27.07.2021 13:58:21</t>
  </si>
  <si>
    <t>SOMA MERKEZ DM-2 45-82-M00070_TR-38 M06_2322047</t>
  </si>
  <si>
    <t>27.07.2021 17:58:51</t>
  </si>
  <si>
    <t>27.07.2021 18:23:03</t>
  </si>
  <si>
    <t>TR-2/8 45-83-L00008_48078470_56388913_56388913</t>
  </si>
  <si>
    <t>27.07.2021 09:05:51</t>
  </si>
  <si>
    <t>27.07.2021 11:48:39</t>
  </si>
  <si>
    <t>SARUHANLI TR-6/B 45-80-M03001_956561450_956561450</t>
  </si>
  <si>
    <t>27.07.2021 15:19:23</t>
  </si>
  <si>
    <t>27.07.2021 15:54:41</t>
  </si>
  <si>
    <t>MESCİTLİ S. KASAP GRB. TR-5 35-15-L01011_B_56361622_56361622</t>
  </si>
  <si>
    <t>27.07.2021 08:25:39</t>
  </si>
  <si>
    <t>27.07.2021 10:37:23</t>
  </si>
  <si>
    <t>27.07.2021 06:08:19</t>
  </si>
  <si>
    <t>27.07.2021 08:50:00</t>
  </si>
  <si>
    <t>KARABURUN TR-7 35-21-L00033_A A3B_5792325</t>
  </si>
  <si>
    <t>27.07.2021 11:37:00</t>
  </si>
  <si>
    <t>27.07.2021 13:35:30</t>
  </si>
  <si>
    <t>TR-24 35-30-L00024_B_56363357_56363357</t>
  </si>
  <si>
    <t>27.07.2021 14:26:00</t>
  </si>
  <si>
    <t>27.07.2021 15:25:39</t>
  </si>
  <si>
    <t>TR-1/59 45-83-M00059_45-83-M00059_2356144</t>
  </si>
  <si>
    <t>27.07.2021 18:39:21</t>
  </si>
  <si>
    <t>27.07.2021 23:51:44</t>
  </si>
  <si>
    <t>ARDIÇ TR-8 35-21-L00131_953366414_953366414</t>
  </si>
  <si>
    <t>27.07.2021 21:47:21</t>
  </si>
  <si>
    <t>27.07.2021 23:55:14</t>
  </si>
  <si>
    <t>KEMALİYE TR-10 45-73-M00156_A_56384393_56384393</t>
  </si>
  <si>
    <t>27.07.2021 13:09:52</t>
  </si>
  <si>
    <t>27.07.2021 17:43:00</t>
  </si>
  <si>
    <t>DM-4/TR-12 35-22-M00081_DIREK TIPI TRAFO HUCRESI H01_2035400</t>
  </si>
  <si>
    <t>27.07.2021 19:43:33</t>
  </si>
  <si>
    <t>27.07.2021 22:45:56</t>
  </si>
  <si>
    <t>GÖLBAŞI TR-1 45-77-M00087_ H_65944400</t>
  </si>
  <si>
    <t>27.07.2021 16:25:12</t>
  </si>
  <si>
    <t>27.07.2021 17:28:43</t>
  </si>
  <si>
    <t>M-1063 35-03-M01063_910095347_910095347</t>
  </si>
  <si>
    <t>27.07.2021 10:19:59</t>
  </si>
  <si>
    <t>27.07.2021 13:21:23</t>
  </si>
  <si>
    <t>TR-1/86-A (NAME SOKAK TRF) 45-83-M00271_48122843_56387192_56387192</t>
  </si>
  <si>
    <t>27.07.2021 11:49:42</t>
  </si>
  <si>
    <t>27.07.2021 14:54:58</t>
  </si>
  <si>
    <t>K-936 35-02-K00936_E_56374773_56374773</t>
  </si>
  <si>
    <t>27.07.2021 15:01:19</t>
  </si>
  <si>
    <t>28.07.2021 00:36:44</t>
  </si>
  <si>
    <t>K-3499 35-03-K03499_912941266_912941266</t>
  </si>
  <si>
    <t>27.07.2021 21:09:09</t>
  </si>
  <si>
    <t>27.07.2021 22:29:31</t>
  </si>
  <si>
    <t>BEKİR TASLAK GRB 35-30-M00367_A_56405172_56405172</t>
  </si>
  <si>
    <t>27.07.2021 18:23:37</t>
  </si>
  <si>
    <t>27.07.2021 23:17:23</t>
  </si>
  <si>
    <t>27.07.2021 18:17:38</t>
  </si>
  <si>
    <t>27.07.2021 18:19:08</t>
  </si>
  <si>
    <t>M-127 35-02-M00127_35-02-M00127_2354150</t>
  </si>
  <si>
    <t>27.07.2021 10:46:18</t>
  </si>
  <si>
    <t>27.07.2021 13:23:22</t>
  </si>
  <si>
    <t>27.07.2021 11:25:04</t>
  </si>
  <si>
    <t>27.07.2021 20:04:09</t>
  </si>
  <si>
    <t>27.07.2021 09:54:00</t>
  </si>
  <si>
    <t>27.07.2021 10:17:19</t>
  </si>
  <si>
    <t>AKPINAR TR-4 (GİRNE) 35-31-L00458_ H_65826653</t>
  </si>
  <si>
    <t>27.07.2021 10:42:54</t>
  </si>
  <si>
    <t>27.07.2021 14:25:28</t>
  </si>
  <si>
    <t>DM-19/02A 45-71-M02184_AMCAOĞLU GIDA HATTI M09_65995559</t>
  </si>
  <si>
    <t>27.07.2021 06:21:51</t>
  </si>
  <si>
    <t>27.07.2021 09:05:12</t>
  </si>
  <si>
    <t>27.07.2021 18:01:01</t>
  </si>
  <si>
    <t>27.07.2021 20:49:08</t>
  </si>
  <si>
    <t>TR-162 35-15-L00162_B_56364015_56364015</t>
  </si>
  <si>
    <t>27.07.2021 05:25:47</t>
  </si>
  <si>
    <t>27.07.2021 06:23:24</t>
  </si>
  <si>
    <t>BELEVİ TR-5 35-13-L00064_A_56380283_56380283</t>
  </si>
  <si>
    <t>27.07.2021 20:40:01</t>
  </si>
  <si>
    <t>27.07.2021 21:42:00</t>
  </si>
  <si>
    <t>MUSTAFA ÇAKMAK VE ARKADAŞLARI TR 35-24-M00028_DIREK TIPI TRAFO HUCRESI H01_2038338</t>
  </si>
  <si>
    <t>27.07.2021 11:36:17</t>
  </si>
  <si>
    <t>27.07.2021 14:02:47</t>
  </si>
  <si>
    <t>TR-76 (M-701) 35-30-M00701_955300245_955300245</t>
  </si>
  <si>
    <t>27.07.2021 17:48:55</t>
  </si>
  <si>
    <t>27.07.2021 20:10:12</t>
  </si>
  <si>
    <t>L-72 35-14-L00072_956659035_956659035</t>
  </si>
  <si>
    <t>27.07.2021 15:12:52</t>
  </si>
  <si>
    <t>27.07.2021 18:52:02</t>
  </si>
  <si>
    <t>DM-5/10 35-26-M00805_10333242_56360888_56360888</t>
  </si>
  <si>
    <t>27.07.2021 15:17:39</t>
  </si>
  <si>
    <t>AYMER KÖK 35-26-M01063__72373333_72373333</t>
  </si>
  <si>
    <t>27.07.2021 21:56:03</t>
  </si>
  <si>
    <t>27.07.2021 22:49:29</t>
  </si>
  <si>
    <t>27.07.2021 18:21:21</t>
  </si>
  <si>
    <t>27.07.2021 22:26:45</t>
  </si>
  <si>
    <t>DERBENT TR-2 45-83-L00324_B_56399780_56399780</t>
  </si>
  <si>
    <t>27.07.2021 21:09:39</t>
  </si>
  <si>
    <t>27.07.2021 22:23:30</t>
  </si>
  <si>
    <t>YILMAZ TR-12 45-78-L00212_965839147_965839147</t>
  </si>
  <si>
    <t>27.07.2021 12:02:47</t>
  </si>
  <si>
    <t>27.07.2021 15:05:39</t>
  </si>
  <si>
    <t>KISIKKÖY YENİ MAH. TR-1 35-22-M00137_A_56353907_56353907</t>
  </si>
  <si>
    <t>27.07.2021 13:11:15</t>
  </si>
  <si>
    <t>27.07.2021 15:52:37</t>
  </si>
  <si>
    <t>K-379 35-01-K00379_E_56389707_56389707</t>
  </si>
  <si>
    <t>27.07.2021 19:58:17</t>
  </si>
  <si>
    <t>27.07.2021 21:18:17</t>
  </si>
  <si>
    <t>27.07.2021 17:32:48</t>
  </si>
  <si>
    <t>27.07.2021 17:33:11</t>
  </si>
  <si>
    <t>YEŞİLYURT TR-4 45-73-M00801_945640269_945640269</t>
  </si>
  <si>
    <t>27.07.2021 15:57:21</t>
  </si>
  <si>
    <t>27.07.2021 18:26:47</t>
  </si>
  <si>
    <t>MORALILAR-2 SULAMA TR-6 45-72-M00388_45-72-M00388_2365833</t>
  </si>
  <si>
    <t>27.07.2021 16:26:07</t>
  </si>
  <si>
    <t>27.07.2021 21:52:51</t>
  </si>
  <si>
    <t>M-535 (DM-6/6) 35-17-M00535_950302340_950302340</t>
  </si>
  <si>
    <t>27.07.2021 09:18:29</t>
  </si>
  <si>
    <t>27.07.2021 13:46:50</t>
  </si>
  <si>
    <t>RAHMANLAR TR-2 45-81-M00109_45-81-M00109_2376061</t>
  </si>
  <si>
    <t>27.07.2021 08:43:48</t>
  </si>
  <si>
    <t>27.07.2021 10:06:29</t>
  </si>
  <si>
    <t>K-1388 35-04-K01388_962686893_962686893</t>
  </si>
  <si>
    <t>27.07.2021 12:03:48</t>
  </si>
  <si>
    <t>27.07.2021 13:38:29</t>
  </si>
  <si>
    <t>27.07.2021 11:51:54</t>
  </si>
  <si>
    <t>27.07.2021 12:27:00</t>
  </si>
  <si>
    <t>GÜMÜLDÜR M-35 35-25-M00035_35-25-M00035_2373566</t>
  </si>
  <si>
    <t>27.07.2021 13:59:58</t>
  </si>
  <si>
    <t>27.07.2021 14:58:32</t>
  </si>
  <si>
    <t>K-4481 35-02-K04481_A A1B_5812104</t>
  </si>
  <si>
    <t>27.07.2021 15:37:52</t>
  </si>
  <si>
    <t>27.07.2021 16:57:56</t>
  </si>
  <si>
    <t>ULUCAK TM 35-28-A00002_ÇİĞLİ-1 M04_2313767</t>
  </si>
  <si>
    <t>27.07.2021 20:26:57</t>
  </si>
  <si>
    <t>27.07.2021 21:24:00</t>
  </si>
  <si>
    <t>27.07.2021 18:30:11</t>
  </si>
  <si>
    <t>27.07.2021 18:30:48</t>
  </si>
  <si>
    <t>K-4105 35-08-K04105_A_56376337_56376337</t>
  </si>
  <si>
    <t>27.07.2021 10:44:01</t>
  </si>
  <si>
    <t>27.07.2021 13:06:48</t>
  </si>
  <si>
    <t>27.07.2021 15:08:15</t>
  </si>
  <si>
    <t>27.07.2021 16:54:50</t>
  </si>
  <si>
    <t>27.07.2021 11:03:48</t>
  </si>
  <si>
    <t>27.07.2021 11:54:49</t>
  </si>
  <si>
    <t>CABBAR FAKILI TR-4 45-73-M00641_B_56384721_56384721</t>
  </si>
  <si>
    <t>27.07.2021 23:17:54</t>
  </si>
  <si>
    <t>28.07.2021 00:33:13</t>
  </si>
  <si>
    <t>MENEMEN TR-74 35-28-L00074_DAĞITIM TRAFO MENEMEN TR-74 L03_66759799</t>
  </si>
  <si>
    <t>27.07.2021 04:06:00</t>
  </si>
  <si>
    <t>27.07.2021 04:43:37</t>
  </si>
  <si>
    <t>ARIKBAŞI TR-1 35-20-L00218_12480390_56377770_56377770</t>
  </si>
  <si>
    <t>27.07.2021 19:43:30</t>
  </si>
  <si>
    <t>27.07.2021 21:01:26</t>
  </si>
  <si>
    <t>27.07.2021 11:51:09</t>
  </si>
  <si>
    <t>27.07.2021 12:00:21</t>
  </si>
  <si>
    <t>27.07.2021 20:26:11</t>
  </si>
  <si>
    <t>27.07.2021 20:36:00</t>
  </si>
  <si>
    <t>27.07.2021 20:50:41</t>
  </si>
  <si>
    <t>27.07.2021 21:40:53</t>
  </si>
  <si>
    <t>27.07.2021 09:10:39</t>
  </si>
  <si>
    <t>27.07.2021 10:08:21</t>
  </si>
  <si>
    <t>27.07.2021 21:58:06</t>
  </si>
  <si>
    <t>27.07.2021 23:37:38</t>
  </si>
  <si>
    <t>TR-2/53 45-72-L00053_45-72-L00053_2373706</t>
  </si>
  <si>
    <t>27.07.2021 17:22:58</t>
  </si>
  <si>
    <t>27.07.2021 18:28:35</t>
  </si>
  <si>
    <t>27.07.2021 08:09:23</t>
  </si>
  <si>
    <t>27.07.2021 08:09:59</t>
  </si>
  <si>
    <t>M-2557 35-01-M02557_35-01-M02557_66106738</t>
  </si>
  <si>
    <t>27.07.2021 21:39:30</t>
  </si>
  <si>
    <t>27.07.2021 22:45:00</t>
  </si>
  <si>
    <t>27.07.2021 06:40:26</t>
  </si>
  <si>
    <t>27.07.2021 10:58:39</t>
  </si>
  <si>
    <t>KUŞÇULAR DM-2 35-19-M00515_TR-319 M05_80470430</t>
  </si>
  <si>
    <t>27.07.2021 08:15:38</t>
  </si>
  <si>
    <t>27.07.2021 10:01:27</t>
  </si>
  <si>
    <t>KALEKÖY MERKEZ TR-1 35-31-L00238_956579094_956579094</t>
  </si>
  <si>
    <t>27.07.2021 13:59:24</t>
  </si>
  <si>
    <t>27.07.2021 18:25:31</t>
  </si>
  <si>
    <t>L-258 35-18-L00258_DIREK TIPI TRAFO HUCRESI H01_2102112</t>
  </si>
  <si>
    <t>27.07.2021 03:31:00</t>
  </si>
  <si>
    <t>27.07.2021 04:36:21</t>
  </si>
  <si>
    <t>TR-6 45-77-L00006_A_56363380_56363380</t>
  </si>
  <si>
    <t>27.07.2021 11:13:03</t>
  </si>
  <si>
    <t>27.07.2021 12:59:13</t>
  </si>
  <si>
    <t>27.07.2021 04:43:43</t>
  </si>
  <si>
    <t>27.07.2021 04:44:49</t>
  </si>
  <si>
    <t>SERİNKÖY TR-1 45-73-M00872_45-73-M00872_2355803</t>
  </si>
  <si>
    <t>27.07.2021 22:54:42</t>
  </si>
  <si>
    <t>27.07.2021 23:55:40</t>
  </si>
  <si>
    <t>GÖKEYÜP TR-1 KÖK 45-78-M00798_DEMİRKÖPRÜ TM M05_2106979</t>
  </si>
  <si>
    <t>27.07.2021 07:31:39</t>
  </si>
  <si>
    <t>27.07.2021 07:32:53</t>
  </si>
  <si>
    <t>TATAR DM 35-19-M00256_ALAÇATI-1 ÇIKIŞ M12_2053774</t>
  </si>
  <si>
    <t>27.07.2021 07:52:19</t>
  </si>
  <si>
    <t>27.07.2021 19:45:53</t>
  </si>
  <si>
    <t>27.07.2021 20:49:06</t>
  </si>
  <si>
    <t>MEHMET AFACAN 35-30-M00366_B_56400418_56400418</t>
  </si>
  <si>
    <t>27.07.2021 18:17:01</t>
  </si>
  <si>
    <t>27.07.2021 23:47:30</t>
  </si>
  <si>
    <t>M-3439(YATIRIM REZERVE) 35-03-M03439_A a10_5780405</t>
  </si>
  <si>
    <t>28.07.2021 00:34:40</t>
  </si>
  <si>
    <t>28.07.2021 01:41:28</t>
  </si>
  <si>
    <t>K-4312 35-01-K04312_911147590_911147590</t>
  </si>
  <si>
    <t>28.07.2021 00:40:58</t>
  </si>
  <si>
    <t>28.07.2021 01:57:16</t>
  </si>
  <si>
    <t>28.07.2021 00:51:55</t>
  </si>
  <si>
    <t>28.07.2021 01:28:28</t>
  </si>
  <si>
    <t>28.07.2021 00:50:58</t>
  </si>
  <si>
    <t>28.07.2021 02:08:45</t>
  </si>
  <si>
    <t>M-889 35-02-M00889_35-02-M00889_41954892</t>
  </si>
  <si>
    <t>28.07.2021 02:13:33</t>
  </si>
  <si>
    <t>28.07.2021 04:00:00</t>
  </si>
  <si>
    <t>DM-25/16 45-71-M00392_A_56403366_56403366</t>
  </si>
  <si>
    <t>28.07.2021 02:51:41</t>
  </si>
  <si>
    <t>28.07.2021 09:16:31</t>
  </si>
  <si>
    <t>28.07.2021 03:36:31</t>
  </si>
  <si>
    <t>28.07.2021 03:36:48</t>
  </si>
  <si>
    <t>28.07.2021 06:23:37</t>
  </si>
  <si>
    <t>28.07.2021 10:01:49</t>
  </si>
  <si>
    <t>MÜTEVELLİ TR-5 45-80-M00106_DIREK TIPI TRAFO HUCRESI H01_2091142</t>
  </si>
  <si>
    <t>28.07.2021 06:27:00</t>
  </si>
  <si>
    <t>28.07.2021 11:13:46</t>
  </si>
  <si>
    <t>28.07.2021 06:40:00</t>
  </si>
  <si>
    <t>28.07.2021 07:23:00</t>
  </si>
  <si>
    <t>28.07.2021 06:45:06</t>
  </si>
  <si>
    <t>28.07.2021 09:23:28</t>
  </si>
  <si>
    <t>YAZIBAŞI DM-5 35-26-M00550_AGROMEY M09_2335549</t>
  </si>
  <si>
    <t>28.07.2021 06:35:11</t>
  </si>
  <si>
    <t>28.07.2021 09:44:42</t>
  </si>
  <si>
    <t>28.07.2021 07:00:38</t>
  </si>
  <si>
    <t>28.07.2021 07:03:14</t>
  </si>
  <si>
    <t>28.07.2021 07:03:48</t>
  </si>
  <si>
    <t>28.07.2021 07:16:38</t>
  </si>
  <si>
    <t>DM-2/03 45-71-M00166_DAĞITIM TRAFOSU M01_66487793</t>
  </si>
  <si>
    <t>28.07.2021 07:26:01</t>
  </si>
  <si>
    <t>28.07.2021 09:52:39</t>
  </si>
  <si>
    <t>REŞAT KOCAER SULAMA GRUBU 35-29-M00216_A_56361067_56361067</t>
  </si>
  <si>
    <t>28.07.2021 07:28:42</t>
  </si>
  <si>
    <t>28.07.2021 08:51:00</t>
  </si>
  <si>
    <t>M-1148 35-09-M01148_M-372 M05_47617278</t>
  </si>
  <si>
    <t>28.07.2021 08:45:29</t>
  </si>
  <si>
    <t>28.07.2021 09:41:54</t>
  </si>
  <si>
    <t>M-1224 35-01-M01224_911458946_911458946</t>
  </si>
  <si>
    <t>28.07.2021 08:45:35</t>
  </si>
  <si>
    <t>28.07.2021 10:11:00</t>
  </si>
  <si>
    <t>28.07.2021 08:49:05</t>
  </si>
  <si>
    <t>28.07.2021 10:31:07</t>
  </si>
  <si>
    <t>NARINCALISÜLEYMAN TR 45-77-L00209_DIREK TIPI TRAFO HUCRESI H01_76441442</t>
  </si>
  <si>
    <t>28.07.2021 07:53:57</t>
  </si>
  <si>
    <t>28.07.2021 09:48:16</t>
  </si>
  <si>
    <t>GELENBE İM 45-76-A00001_HatBaşıAyırıcı_53136424 L02_53136424</t>
  </si>
  <si>
    <t>28.07.2021 08:46:33</t>
  </si>
  <si>
    <t>28.07.2021 10:46:54</t>
  </si>
  <si>
    <t>ALAŞEHİR TR-23 45-73-M00023_A_56396918_56396918</t>
  </si>
  <si>
    <t>28.07.2021 08:37:27</t>
  </si>
  <si>
    <t>28.07.2021 10:08:03</t>
  </si>
  <si>
    <t>GELENBE İM 45-76-A00001_HatBaşıAyırıcı_53136483 L12_53136483</t>
  </si>
  <si>
    <t>28.07.2021 08:01:50</t>
  </si>
  <si>
    <t>28.07.2021 09:38:22</t>
  </si>
  <si>
    <t>DERBENTALTI TARIMSAL SULAMA TR-9 45-83-M00578_45-83-M00578_2355273</t>
  </si>
  <si>
    <t>28.07.2021 08:31:26</t>
  </si>
  <si>
    <t>28.07.2021 11:14:25</t>
  </si>
  <si>
    <t>ÇİLE DM 35-22-M00086_AHMETBEYLİ M06_50064096</t>
  </si>
  <si>
    <t>28.07.2021 09:09:00</t>
  </si>
  <si>
    <t>28.07.2021 16:46:51</t>
  </si>
  <si>
    <t>TR-266 DOĞUŞ ÇİFTLİK EVLERİ TR 35-19-M00166_DIREK TIPI TRAFO HUCRESI H01_2061953</t>
  </si>
  <si>
    <t>28.07.2021 09:09:03</t>
  </si>
  <si>
    <t>28.07.2021 11:31:48</t>
  </si>
  <si>
    <t>28.07.2021 09:15:25</t>
  </si>
  <si>
    <t>28.07.2021 14:12:42</t>
  </si>
  <si>
    <t>M-860 GÖRECE 35-22-M00860_GÖRECE M-1130 M01_72176683</t>
  </si>
  <si>
    <t>28.07.2021 07:45:19</t>
  </si>
  <si>
    <t>28.07.2021 09:45:52</t>
  </si>
  <si>
    <t>28.07.2021 08:00:14</t>
  </si>
  <si>
    <t>28.07.2021 11:31:57</t>
  </si>
  <si>
    <t>EVKAFTEPE TR-1 45-72-L00514_B_56402661_56402661</t>
  </si>
  <si>
    <t>28.07.2021 08:34:25</t>
  </si>
  <si>
    <t>28.07.2021 11:14:27</t>
  </si>
  <si>
    <t>ARMUTLU TR-23 35-27-L00023_913821872_913821872</t>
  </si>
  <si>
    <t>28.07.2021 09:09:39</t>
  </si>
  <si>
    <t>28.07.2021 22:59:15</t>
  </si>
  <si>
    <t>28.07.2021 09:19:32</t>
  </si>
  <si>
    <t>28.07.2021 11:05:46</t>
  </si>
  <si>
    <t>28.07.2021 09:26:00</t>
  </si>
  <si>
    <t>28.07.2021 18:11:13</t>
  </si>
  <si>
    <t>AHMETBEYLİ M-5 35-22-M00243_B_56353769_56353769</t>
  </si>
  <si>
    <t>28.07.2021 09:31:00</t>
  </si>
  <si>
    <t>28.07.2021 12:28:19</t>
  </si>
  <si>
    <t>28.07.2021 09:33:48</t>
  </si>
  <si>
    <t>28.07.2021 09:35:46</t>
  </si>
  <si>
    <t>BAYIRLI TR-2 35-15-L00332__72372871_72372871</t>
  </si>
  <si>
    <t>28.07.2021 07:41:42</t>
  </si>
  <si>
    <t>28.07.2021 10:42:00</t>
  </si>
  <si>
    <t>TR-140 35-19-L00140_956697563_956697563</t>
  </si>
  <si>
    <t>28.07.2021 09:34:54</t>
  </si>
  <si>
    <t>28.07.2021 14:08:07</t>
  </si>
  <si>
    <t>KIRAN KÖYÜ TR-1 45-75-M00469_945608189_945608189</t>
  </si>
  <si>
    <t>28.07.2021 09:33:52</t>
  </si>
  <si>
    <t>28.07.2021 13:27:28</t>
  </si>
  <si>
    <t>28.07.2021 09:29:02</t>
  </si>
  <si>
    <t>28.07.2021 10:07:02</t>
  </si>
  <si>
    <t>28.07.2021 09:36:29</t>
  </si>
  <si>
    <t>28.07.2021 10:57:47</t>
  </si>
  <si>
    <t>K-692 35-04-K00692_912571819_912571819</t>
  </si>
  <si>
    <t>28.07.2021 09:36:09</t>
  </si>
  <si>
    <t>28.07.2021 11:41:29</t>
  </si>
  <si>
    <t>PİRİ REİS TR-1 35-30-M00034_955327438_955327438</t>
  </si>
  <si>
    <t>28.07.2021 09:36:49</t>
  </si>
  <si>
    <t>28.07.2021 11:50:16</t>
  </si>
  <si>
    <t>M-1229 35-01-M01229_35-01-M01229_2359846</t>
  </si>
  <si>
    <t>28.07.2021 09:39:57</t>
  </si>
  <si>
    <t>28.07.2021 10:23:00</t>
  </si>
  <si>
    <t>28.07.2021 09:37:47</t>
  </si>
  <si>
    <t>28.07.2021 12:07:34</t>
  </si>
  <si>
    <t>ULUKENT DM-4/12 35-28-M00030_DAĞITIM TRAFO ULUKENT DM-4/12 M03_66496129</t>
  </si>
  <si>
    <t>28.07.2021 09:44:00</t>
  </si>
  <si>
    <t>28.07.2021 10:35:27</t>
  </si>
  <si>
    <t>28.07.2021 09:47:00</t>
  </si>
  <si>
    <t>28.07.2021 11:37:40</t>
  </si>
  <si>
    <t>K-1362 35-02-K01362_911481148_911481148</t>
  </si>
  <si>
    <t>28.07.2021 09:43:15</t>
  </si>
  <si>
    <t>28.07.2021 11:13:15</t>
  </si>
  <si>
    <t>28.07.2021 09:38:35</t>
  </si>
  <si>
    <t>28.07.2021 11:38:23</t>
  </si>
  <si>
    <t>28.07.2021 09:51:35</t>
  </si>
  <si>
    <t>28.07.2021 11:40:44</t>
  </si>
  <si>
    <t>İDRİS KEPEZ TR 35-30-M00231_DIREK TIPI TRAFO HUCRESI H01_2041808</t>
  </si>
  <si>
    <t>28.07.2021 09:49:36</t>
  </si>
  <si>
    <t>28.07.2021 15:38:38</t>
  </si>
  <si>
    <t>28.07.2021 09:58:36</t>
  </si>
  <si>
    <t>28.07.2021 10:18:04</t>
  </si>
  <si>
    <t>MALAZ TR-1 45-75-M00290_DIREK TIPI TRAFO HUCRESI H01_2089052</t>
  </si>
  <si>
    <t>28.07.2021 09:55:50</t>
  </si>
  <si>
    <t>28.07.2021 15:01:51</t>
  </si>
  <si>
    <t>L-296 35-18-L00296_950449045_950449045</t>
  </si>
  <si>
    <t>28.07.2021 09:56:38</t>
  </si>
  <si>
    <t>28.07.2021 10:31:47</t>
  </si>
  <si>
    <t>M-228 35-02-M00228_910021778_910021778</t>
  </si>
  <si>
    <t>28.07.2021 10:04:25</t>
  </si>
  <si>
    <t>28.07.2021 11:23:06</t>
  </si>
  <si>
    <t>K-2724 35-01-K02724_911551553_911551553</t>
  </si>
  <si>
    <t>28.07.2021 09:52:24</t>
  </si>
  <si>
    <t>28.07.2021 16:19:06</t>
  </si>
  <si>
    <t>AHMETLİ TR-45 ŞEHİTLER 45-84-L00045_955179257_955179257</t>
  </si>
  <si>
    <t>28.07.2021 10:16:29</t>
  </si>
  <si>
    <t>28.07.2021 12:20:46</t>
  </si>
  <si>
    <t>28.07.2021 10:20:00</t>
  </si>
  <si>
    <t>28.07.2021 10:41:58</t>
  </si>
  <si>
    <t>28.07.2021 10:21:10</t>
  </si>
  <si>
    <t>28.07.2021 11:14:17</t>
  </si>
  <si>
    <t>YAKACIK TR-3 35-20-L00240_5827832_56374252_56374252</t>
  </si>
  <si>
    <t>28.07.2021 10:10:14</t>
  </si>
  <si>
    <t>28.07.2021 10:56:00</t>
  </si>
  <si>
    <t>K-2398 35-02-K02398_99974620_99974620</t>
  </si>
  <si>
    <t>28.07.2021 10:22:17</t>
  </si>
  <si>
    <t>28.07.2021 12:12:18</t>
  </si>
  <si>
    <t>ALİM AKAN SULAMA TR 45-71-M01324_45-71-M01324_2369031</t>
  </si>
  <si>
    <t>28.07.2021 10:22:30</t>
  </si>
  <si>
    <t>28.07.2021 11:58:21</t>
  </si>
  <si>
    <t>OĞLANANASI TR-3 35-22-M00257_B_56354427_56354427</t>
  </si>
  <si>
    <t>28.07.2021 10:21:27</t>
  </si>
  <si>
    <t>28.07.2021 11:07:00</t>
  </si>
  <si>
    <t>ERGENEKON TR-12 45-83-M00622_A_56388967_56388967</t>
  </si>
  <si>
    <t>28.07.2021 10:27:28</t>
  </si>
  <si>
    <t>28.07.2021 12:45:17</t>
  </si>
  <si>
    <t>HACIÖMERLİ KARAKUYULAR TR 35-17-M00444_35-17-M00444_2362951</t>
  </si>
  <si>
    <t>28.07.2021 10:27:37</t>
  </si>
  <si>
    <t>28.07.2021 10:54:38</t>
  </si>
  <si>
    <t>M-1020 35-03-M01020_910192827_910192827</t>
  </si>
  <si>
    <t>28.07.2021 10:26:32</t>
  </si>
  <si>
    <t>28.07.2021 11:58:09</t>
  </si>
  <si>
    <t>28.07.2021 10:31:53</t>
  </si>
  <si>
    <t>28.07.2021 10:40:12</t>
  </si>
  <si>
    <t>SIRIMLI AVCILAR TR 35-31-L00202_DIREK TIPI TRAFO HUCRESI H01_2050384</t>
  </si>
  <si>
    <t>28.07.2021 10:32:45</t>
  </si>
  <si>
    <t>28.07.2021 12:19:24</t>
  </si>
  <si>
    <t>DURASILLI TR-1 KÖK 45-78-M01114_TR-12 M01_2328782</t>
  </si>
  <si>
    <t>28.07.2021 09:29:33</t>
  </si>
  <si>
    <t>28.07.2021 12:46:59</t>
  </si>
  <si>
    <t>DM-14/08 45-71-M00385_95000577113_95000577113</t>
  </si>
  <si>
    <t>28.07.2021 10:37:04</t>
  </si>
  <si>
    <t>28.07.2021 11:07:05</t>
  </si>
  <si>
    <t>TR-22 35-15-M00022_950349074_950349074</t>
  </si>
  <si>
    <t>28.07.2021 10:42:14</t>
  </si>
  <si>
    <t>28.07.2021 13:20:40</t>
  </si>
  <si>
    <t>TR-14 TARIMSAL SULAMA 45-80-M01014_956564433_956564433</t>
  </si>
  <si>
    <t>28.07.2021 10:38:42</t>
  </si>
  <si>
    <t>28.07.2021 12:07:00</t>
  </si>
  <si>
    <t>TR-38 35-30-L00038_955317566_955317566</t>
  </si>
  <si>
    <t>28.07.2021 10:20:13</t>
  </si>
  <si>
    <t>28.07.2021 12:28:41</t>
  </si>
  <si>
    <t>TR-144 35-16-L00144_953317838_953317838</t>
  </si>
  <si>
    <t>28.07.2021 10:45:09</t>
  </si>
  <si>
    <t>28.07.2021 12:51:46</t>
  </si>
  <si>
    <t>K-4141 35-01-K04141_911061259_911061259</t>
  </si>
  <si>
    <t>28.07.2021 10:53:10</t>
  </si>
  <si>
    <t>28.07.2021 11:13:24</t>
  </si>
  <si>
    <t>YELKİ TR-8 (M-2340) 35-10-M02340_912775304_912775304</t>
  </si>
  <si>
    <t>28.07.2021 10:46:12</t>
  </si>
  <si>
    <t>28.07.2021 11:44:10</t>
  </si>
  <si>
    <t>28.07.2021 10:51:37</t>
  </si>
  <si>
    <t>28.07.2021 13:22:38</t>
  </si>
  <si>
    <t>KARAAĞAÇLI TR-13 45-71-M01075_A_56402832_56402832</t>
  </si>
  <si>
    <t>28.07.2021 11:02:13</t>
  </si>
  <si>
    <t>28.07.2021 12:57:22</t>
  </si>
  <si>
    <t>28.07.2021 11:04:06</t>
  </si>
  <si>
    <t>28.07.2021 11:57:48</t>
  </si>
  <si>
    <t>YAYALAR TR-2 45-73-M00163_45-73-M00163_2354628</t>
  </si>
  <si>
    <t>28.07.2021 11:06:29</t>
  </si>
  <si>
    <t>28.07.2021 12:17:39</t>
  </si>
  <si>
    <t>_E_56383138_56383138</t>
  </si>
  <si>
    <t>28.07.2021 11:08:15</t>
  </si>
  <si>
    <t>28.07.2021 12:28:27</t>
  </si>
  <si>
    <t>MERSİNLİDERE TR-5 (KINAYLAR) 35-31-L00485_ H_65808462</t>
  </si>
  <si>
    <t>28.07.2021 11:10:06</t>
  </si>
  <si>
    <t>28.07.2021 14:17:39</t>
  </si>
  <si>
    <t>DAĞHACIYUSUF TR-1 45-73-M00528_C_56403207_56403207</t>
  </si>
  <si>
    <t>28.07.2021 11:10:21</t>
  </si>
  <si>
    <t>28.07.2021 13:03:01</t>
  </si>
  <si>
    <t>L-296 35-18-L00296_950448140_950448140</t>
  </si>
  <si>
    <t>28.07.2021 11:18:00</t>
  </si>
  <si>
    <t>28.07.2021 13:44:59</t>
  </si>
  <si>
    <t>SARUHANLI TR-18 45-80-M00018_D_56386879_56386879</t>
  </si>
  <si>
    <t>28.07.2021 11:21:00</t>
  </si>
  <si>
    <t>28.07.2021 13:31:50</t>
  </si>
  <si>
    <t>M. ALİ ÇETİN SULAMA GRUBU 35-27-M00172_B_56382982_56382982</t>
  </si>
  <si>
    <t>28.07.2021 11:12:02</t>
  </si>
  <si>
    <t>28.07.2021 12:48:14</t>
  </si>
  <si>
    <t>K-3183 35-02-K03183_99713369_99713369</t>
  </si>
  <si>
    <t>28.07.2021 11:22:00</t>
  </si>
  <si>
    <t>28.07.2021 14:37:18</t>
  </si>
  <si>
    <t>BEKİRLER TR-4 45-72-L00361_956532557_956532557</t>
  </si>
  <si>
    <t>28.07.2021 11:19:33</t>
  </si>
  <si>
    <t>28.07.2021 13:08:03</t>
  </si>
  <si>
    <t>TR-20 AYI BALIĞI 35-21-L00207_953366448_953366448</t>
  </si>
  <si>
    <t>28.07.2021 11:06:04</t>
  </si>
  <si>
    <t>28.07.2021 14:56:33</t>
  </si>
  <si>
    <t>28.07.2021 11:24:14</t>
  </si>
  <si>
    <t>28.07.2021 12:43:28</t>
  </si>
  <si>
    <t>SARUHANLI TR-31 45-80-M00031_956567260_956567260</t>
  </si>
  <si>
    <t>28.07.2021 11:32:33</t>
  </si>
  <si>
    <t>28.07.2021 13:15:12</t>
  </si>
  <si>
    <t>K-106 35-01-K00106_911403408_911403408</t>
  </si>
  <si>
    <t>28.07.2021 11:40:01</t>
  </si>
  <si>
    <t>28.07.2021 17:32:38</t>
  </si>
  <si>
    <t>K-3189 35-01-K03189_911689601_911689601</t>
  </si>
  <si>
    <t>28.07.2021 11:21:59</t>
  </si>
  <si>
    <t>28.07.2021 18:10:03</t>
  </si>
  <si>
    <t>ALİAĞA TR-30 35-17-M00030_6179451_56354274_56354274</t>
  </si>
  <si>
    <t>28.07.2021 11:47:00</t>
  </si>
  <si>
    <t>28.07.2021 12:32:11</t>
  </si>
  <si>
    <t>K-3249 35-03-K03249_913861047_913861047</t>
  </si>
  <si>
    <t>28.07.2021 11:46:08</t>
  </si>
  <si>
    <t>28.07.2021 15:43:07</t>
  </si>
  <si>
    <t>M-2902 35-02-M02902_913418837_913418837</t>
  </si>
  <si>
    <t>28.07.2021 11:43:27</t>
  </si>
  <si>
    <t>28.07.2021 13:50:26</t>
  </si>
  <si>
    <t>_11383988_56377136_56377136</t>
  </si>
  <si>
    <t>28.07.2021 11:52:27</t>
  </si>
  <si>
    <t>28.07.2021 13:37:38</t>
  </si>
  <si>
    <t>28.07.2021 11:56:13</t>
  </si>
  <si>
    <t>28.07.2021 12:13:00</t>
  </si>
  <si>
    <t>L-437 ŞEHİTLİK 35-18-L00437_950449096_950449096</t>
  </si>
  <si>
    <t>28.07.2021 11:55:26</t>
  </si>
  <si>
    <t>28.07.2021 14:42:02</t>
  </si>
  <si>
    <t>MENEMEN İM 35-28-A00001_DM-3/13 M10_2311057</t>
  </si>
  <si>
    <t>28.07.2021 12:03:00</t>
  </si>
  <si>
    <t>28.07.2021 12:50:26</t>
  </si>
  <si>
    <t>28.07.2021 12:12:29</t>
  </si>
  <si>
    <t>28.07.2021 13:20:04</t>
  </si>
  <si>
    <t>KÖREZ TR-2 45-77-L00368__72373189_72373189</t>
  </si>
  <si>
    <t>28.07.2021 12:14:11</t>
  </si>
  <si>
    <t>28.07.2021 13:05:27</t>
  </si>
  <si>
    <t>ARDIÇ MAHALLESİ TR-12 35-21-L00134_MORDOĞAN KÖYÜ L05_72192664</t>
  </si>
  <si>
    <t>28.07.2021 12:17:59</t>
  </si>
  <si>
    <t>28.07.2021 14:34:57</t>
  </si>
  <si>
    <t>DM-14/3A 45-71-M02249_953184398_953184398</t>
  </si>
  <si>
    <t>28.07.2021 12:17:06</t>
  </si>
  <si>
    <t>28.07.2021 16:02:12</t>
  </si>
  <si>
    <t>28.07.2021 12:28:07</t>
  </si>
  <si>
    <t>28.07.2021 12:53:34</t>
  </si>
  <si>
    <t>28.07.2021 12:29:15</t>
  </si>
  <si>
    <t>28.07.2021 13:36:35</t>
  </si>
  <si>
    <t>ŞEYHDAVUTLAR TR-5 NAMAZGAH 45-79-M00496_45-79-M00496_2367428</t>
  </si>
  <si>
    <t>28.07.2021 12:28:53</t>
  </si>
  <si>
    <t>28.07.2021 15:04:15</t>
  </si>
  <si>
    <t>28.07.2021 12:31:32</t>
  </si>
  <si>
    <t>28.07.2021 13:21:02</t>
  </si>
  <si>
    <t>SUBATAN TR-7 35-15-L00342_950408735_950408735</t>
  </si>
  <si>
    <t>28.07.2021 12:31:44</t>
  </si>
  <si>
    <t>28.07.2021 15:13:02</t>
  </si>
  <si>
    <t>28.07.2021 12:42:00</t>
  </si>
  <si>
    <t>28.07.2021 18:58:25</t>
  </si>
  <si>
    <t>SARUHANLI TR-11 45-80-M00011__72410798_72410798</t>
  </si>
  <si>
    <t>28.07.2021 12:24:49</t>
  </si>
  <si>
    <t>28.07.2021 14:49:50</t>
  </si>
  <si>
    <t>M-1038 35-04-M01038_B_56383848_56383848</t>
  </si>
  <si>
    <t>28.07.2021 12:45:08</t>
  </si>
  <si>
    <t>28.07.2021 16:17:25</t>
  </si>
  <si>
    <t>MURADİYE DM-5/17-A 45-71-M00879_953239309_953239309</t>
  </si>
  <si>
    <t>28.07.2021 12:48:28</t>
  </si>
  <si>
    <t>28.07.2021 14:04:01</t>
  </si>
  <si>
    <t>ULUKENT DM-3/18 35-28-M00058_35-28-M00058_66483441</t>
  </si>
  <si>
    <t>28.07.2021 12:59:05</t>
  </si>
  <si>
    <t>28.07.2021 15:53:35</t>
  </si>
  <si>
    <t>ÇUKURALTI M-15 35-25-M00061_955267594_955267594</t>
  </si>
  <si>
    <t>28.07.2021 13:03:43</t>
  </si>
  <si>
    <t>28.07.2021 13:38:39</t>
  </si>
  <si>
    <t>ÇALTIDERE TR-6 35-17-M00236_10975035_56355788_56355788</t>
  </si>
  <si>
    <t>28.07.2021 13:08:00</t>
  </si>
  <si>
    <t>28.07.2021 13:43:53</t>
  </si>
  <si>
    <t>M-1223 35-01-M01223_911492402_911492402</t>
  </si>
  <si>
    <t>28.07.2021 13:16:19</t>
  </si>
  <si>
    <t>28.07.2021 14:31:30</t>
  </si>
  <si>
    <t>BAŞPINAR KÖK 45-76-L00001_ALİ FAKI-BOSTANCI L02_72214097</t>
  </si>
  <si>
    <t>28.07.2021 13:13:18</t>
  </si>
  <si>
    <t>28.07.2021 15:05:10</t>
  </si>
  <si>
    <t>K-1623 35-01-K01623_911743142_911743142</t>
  </si>
  <si>
    <t>28.07.2021 13:18:33</t>
  </si>
  <si>
    <t>28.07.2021 14:57:02</t>
  </si>
  <si>
    <t>28.07.2021 13:10:54</t>
  </si>
  <si>
    <t>28.07.2021 14:32:56</t>
  </si>
  <si>
    <t>K-3835 35-08-K03835_35-08-K03835_42032531</t>
  </si>
  <si>
    <t>28.07.2021 13:34:00</t>
  </si>
  <si>
    <t>28.07.2021 13:49:09</t>
  </si>
  <si>
    <t>28.07.2021 13:37:31</t>
  </si>
  <si>
    <t>28.07.2021 15:49:57</t>
  </si>
  <si>
    <t>BAĞYURDU TM 35-27-A00003_HALİLBEYLİ DM M07_2310334</t>
  </si>
  <si>
    <t>28.07.2021 13:38:47</t>
  </si>
  <si>
    <t>28.07.2021 14:26:00</t>
  </si>
  <si>
    <t>BIÇAKÇI OVACIK TR-4 35-15-L00083_946417059_946417059</t>
  </si>
  <si>
    <t>28.07.2021 13:33:37</t>
  </si>
  <si>
    <t>28.07.2021 19:46:23</t>
  </si>
  <si>
    <t>28.07.2021 13:39:11</t>
  </si>
  <si>
    <t>28.07.2021 13:39:41</t>
  </si>
  <si>
    <t>K-1467 35-03-K01467_B_56372508_56372508</t>
  </si>
  <si>
    <t>28.07.2021 13:40:18</t>
  </si>
  <si>
    <t>28.07.2021 14:14:15</t>
  </si>
  <si>
    <t>GÖKÇEKÖY FATİH MAH.TR-2 45-80-L00179_45-80-L00179_2361960</t>
  </si>
  <si>
    <t>28.07.2021 13:35:06</t>
  </si>
  <si>
    <t>28.07.2021 15:40:19</t>
  </si>
  <si>
    <t>AYRANCILAR DM-3 35-26-M00795_953009909_953009909</t>
  </si>
  <si>
    <t>28.07.2021 13:42:06</t>
  </si>
  <si>
    <t>28.07.2021 14:19:50</t>
  </si>
  <si>
    <t>SELEKLER TR-1 45-86-M00163__72372632_72372632</t>
  </si>
  <si>
    <t>28.07.2021 13:41:14</t>
  </si>
  <si>
    <t>28.07.2021 14:50:45</t>
  </si>
  <si>
    <t>28.07.2021 13:50:00</t>
  </si>
  <si>
    <t>28.07.2021 14:28:03</t>
  </si>
  <si>
    <t>28.07.2021 13:54:57</t>
  </si>
  <si>
    <t>28.07.2021 14:04:00</t>
  </si>
  <si>
    <t>AŞAĞIBEY-2 35-16-M00115_47483593_56395370_56395370</t>
  </si>
  <si>
    <t>28.07.2021 13:41:38</t>
  </si>
  <si>
    <t>28.07.2021 20:00:35</t>
  </si>
  <si>
    <t>M-2465 35-09-M02465_D D1B_78982821</t>
  </si>
  <si>
    <t>28.07.2021 13:54:54</t>
  </si>
  <si>
    <t>28.07.2021 19:02:53</t>
  </si>
  <si>
    <t>28.07.2021 14:08:55</t>
  </si>
  <si>
    <t>28.07.2021 14:18:09</t>
  </si>
  <si>
    <t>ARAPBAŞI TR-2 35-20-L00440_35-20-L00440_41967090</t>
  </si>
  <si>
    <t>28.07.2021 14:27:21</t>
  </si>
  <si>
    <t>28.07.2021 14:15:42</t>
  </si>
  <si>
    <t>28.07.2021 18:16:23</t>
  </si>
  <si>
    <t>ERGENEKON TR-2 45-83-L00139_C_56389231_56389231</t>
  </si>
  <si>
    <t>28.07.2021 14:13:03</t>
  </si>
  <si>
    <t>28.07.2021 22:41:55</t>
  </si>
  <si>
    <t>28.07.2021 14:19:41</t>
  </si>
  <si>
    <t>28.07.2021 14:20:15</t>
  </si>
  <si>
    <t>28.07.2021 14:23:25</t>
  </si>
  <si>
    <t>28.07.2021 14:23:51</t>
  </si>
  <si>
    <t>K-1580 35-01-K01580_A 1A_5857145</t>
  </si>
  <si>
    <t>28.07.2021 14:08:00</t>
  </si>
  <si>
    <t>28.07.2021 16:38:35</t>
  </si>
  <si>
    <t>İM-1/DM-1/A 35-14-M00313_956657619_956657619</t>
  </si>
  <si>
    <t>28.07.2021 14:14:23</t>
  </si>
  <si>
    <t>28.07.2021 15:10:57</t>
  </si>
  <si>
    <t>28.07.2021 14:11:00</t>
  </si>
  <si>
    <t>28.07.2021 16:24:43</t>
  </si>
  <si>
    <t>28.07.2021 13:13:22</t>
  </si>
  <si>
    <t>28.07.2021 15:30:39</t>
  </si>
  <si>
    <t>28.07.2021 14:27:11</t>
  </si>
  <si>
    <t>28.07.2021 15:27:37</t>
  </si>
  <si>
    <t>28.07.2021 14:31:32</t>
  </si>
  <si>
    <t>28.07.2021 18:07:03</t>
  </si>
  <si>
    <t>AKÇAKÖY TR-1 45-71-M01662_953199569_953199569</t>
  </si>
  <si>
    <t>28.07.2021 14:20:58</t>
  </si>
  <si>
    <t>28.07.2021 19:43:23</t>
  </si>
  <si>
    <t>GÜZELKÖY KÖK 45-71-M00123_SULAMA M06_50218009</t>
  </si>
  <si>
    <t>28.07.2021 14:36:17</t>
  </si>
  <si>
    <t>28.07.2021 16:04:04</t>
  </si>
  <si>
    <t>ÇAYLI TR-8 35-15-L00199_B_56406939_56406939</t>
  </si>
  <si>
    <t>28.07.2021 14:36:44</t>
  </si>
  <si>
    <t>28.07.2021 18:20:54</t>
  </si>
  <si>
    <t>DM-16/09 45-71-M00611_45-71-M00611_2364296</t>
  </si>
  <si>
    <t>28.07.2021 14:41:54</t>
  </si>
  <si>
    <t>28.07.2021 16:59:40</t>
  </si>
  <si>
    <t>BOZDAĞ TR-4 35-15-L00313_48787290_56368657_56368657</t>
  </si>
  <si>
    <t>28.07.2021 14:44:20</t>
  </si>
  <si>
    <t>28.07.2021 16:06:42</t>
  </si>
  <si>
    <t>TAŞLIYATAK TR-3 35-31-L00363_35-31-L00363_2365633</t>
  </si>
  <si>
    <t>28.07.2021 14:40:24</t>
  </si>
  <si>
    <t>28.07.2021 20:45:59</t>
  </si>
  <si>
    <t>TOPÇAM SULAMA TR-9 35-16-M00202_35-16-M00202_2351145</t>
  </si>
  <si>
    <t>28.07.2021 14:47:18</t>
  </si>
  <si>
    <t>28.07.2021 18:13:46</t>
  </si>
  <si>
    <t>28.07.2021 14:52:21</t>
  </si>
  <si>
    <t>28.07.2021 14:53:35</t>
  </si>
  <si>
    <t>İĞDELİ TR-2 35-31-L00301_35-31-L00301_2364743</t>
  </si>
  <si>
    <t>28.07.2021 14:36:31</t>
  </si>
  <si>
    <t>28.07.2021 18:15:26</t>
  </si>
  <si>
    <t>28.07.2021 15:04:24</t>
  </si>
  <si>
    <t>28.07.2021 15:05:45</t>
  </si>
  <si>
    <t>M-1638 35-01-M01638_R_56362651_56362651</t>
  </si>
  <si>
    <t>28.07.2021 15:01:42</t>
  </si>
  <si>
    <t>28.07.2021 16:44:39</t>
  </si>
  <si>
    <t>28.07.2021 15:05:29</t>
  </si>
  <si>
    <t>28.07.2021 15:05:37</t>
  </si>
  <si>
    <t>BULGURCA TR-1 35-22-M00252_D_56393149_56393149</t>
  </si>
  <si>
    <t>28.07.2021 15:02:31</t>
  </si>
  <si>
    <t>28.07.2021 18:05:04</t>
  </si>
  <si>
    <t>UMURLU TR-1 35-31-L00356_956569347_956569347</t>
  </si>
  <si>
    <t>28.07.2021 15:02:37</t>
  </si>
  <si>
    <t>28.07.2021 22:06:03</t>
  </si>
  <si>
    <t>GELENBE İM 45-76-A00001_HatBaşıAyırıcı_53134695 L02_53134695</t>
  </si>
  <si>
    <t>28.07.2021 15:03:33</t>
  </si>
  <si>
    <t>28.07.2021 17:21:30</t>
  </si>
  <si>
    <t>YEŞİLYURT DM 45-73-M00476_45-73-M00476_2354845</t>
  </si>
  <si>
    <t>28.07.2021 15:10:11</t>
  </si>
  <si>
    <t>28.07.2021 16:09:01</t>
  </si>
  <si>
    <t>28.07.2021 14:54:26</t>
  </si>
  <si>
    <t>28.07.2021 16:23:15</t>
  </si>
  <si>
    <t>İM-1/TR-3 35-14-M00309_35-14-M00309_2377166</t>
  </si>
  <si>
    <t>28.07.2021 15:06:34</t>
  </si>
  <si>
    <t>28.07.2021 16:24:12</t>
  </si>
  <si>
    <t>TR-103 BELEDİYE PAZAR YERİ 35-16-L00103_A_65509739_65509739</t>
  </si>
  <si>
    <t>28.07.2021 15:09:45</t>
  </si>
  <si>
    <t>28.07.2021 15:58:45</t>
  </si>
  <si>
    <t>M-319 35-02-M00319_A A1B_5806414</t>
  </si>
  <si>
    <t>28.07.2021 15:17:26</t>
  </si>
  <si>
    <t>28.07.2021 16:37:48</t>
  </si>
  <si>
    <t>SART TR-12 45-78-M00179_953252444_953252444</t>
  </si>
  <si>
    <t>28.07.2021 15:11:21</t>
  </si>
  <si>
    <t>28.07.2021 18:22:51</t>
  </si>
  <si>
    <t>M. ALİ ÇETİN SULAMA GRUBU 35-27-M00172_DIREK TIPI TRAFO HUCRESI H01_2051628</t>
  </si>
  <si>
    <t>28.07.2021 15:14:28</t>
  </si>
  <si>
    <t>28.07.2021 17:18:50</t>
  </si>
  <si>
    <t>KARAALİ TR-1 45-71-M01470_43157766_56398950_56398950</t>
  </si>
  <si>
    <t>28.07.2021 15:26:28</t>
  </si>
  <si>
    <t>28.07.2021 17:32:19</t>
  </si>
  <si>
    <t>28.07.2021 15:36:31</t>
  </si>
  <si>
    <t>28.07.2021 23:58:59</t>
  </si>
  <si>
    <t>M-1306 35-01-M01306_911545472_911545472</t>
  </si>
  <si>
    <t>28.07.2021 15:40:39</t>
  </si>
  <si>
    <t>28.07.2021 19:18:11</t>
  </si>
  <si>
    <t>KAPAKLI TR-7 45-72-M00314_B_56390338_56390338</t>
  </si>
  <si>
    <t>28.07.2021 15:33:42</t>
  </si>
  <si>
    <t>28.07.2021 16:32:33</t>
  </si>
  <si>
    <t>L-182 35-18-L00182_11328885_56370497_56370497</t>
  </si>
  <si>
    <t>28.07.2021 15:43:54</t>
  </si>
  <si>
    <t>28.07.2021 17:01:46</t>
  </si>
  <si>
    <t>28.07.2021 15:45:53</t>
  </si>
  <si>
    <t>28.07.2021 16:51:12</t>
  </si>
  <si>
    <t>M-1189 35-03-M01189_97851277_97851277</t>
  </si>
  <si>
    <t>28.07.2021 15:51:45</t>
  </si>
  <si>
    <t>28.07.2021 20:01:15</t>
  </si>
  <si>
    <t>SANCAKLI UZUNÇINAR KÖYÜ 45-71-M00566_B_56404034_56404034</t>
  </si>
  <si>
    <t>28.07.2021 15:50:33</t>
  </si>
  <si>
    <t>28.07.2021 21:29:39</t>
  </si>
  <si>
    <t>GÜMÜLDÜR M-35 35-25-M00035_9419863_56354397_56354397</t>
  </si>
  <si>
    <t>28.07.2021 15:58:33</t>
  </si>
  <si>
    <t>28.07.2021 17:06:32</t>
  </si>
  <si>
    <t>28.07.2021 15:43:33</t>
  </si>
  <si>
    <t>28.07.2021 16:27:02</t>
  </si>
  <si>
    <t>KARAVELİLER TR-3 35-20-L00142_A_56407434_56407434</t>
  </si>
  <si>
    <t>28.07.2021 15:26:27</t>
  </si>
  <si>
    <t>28.07.2021 17:31:26</t>
  </si>
  <si>
    <t>ÇANAKÇI KÖK 45-79-M00194_ÇİMENTEPE YENİKÖY M01_67098831</t>
  </si>
  <si>
    <t>28.07.2021 16:12:31</t>
  </si>
  <si>
    <t>28.07.2021 17:07:36</t>
  </si>
  <si>
    <t>28.07.2021 16:11:09</t>
  </si>
  <si>
    <t>28.07.2021 18:01:08</t>
  </si>
  <si>
    <t>SIRIMLI CINGILLAR TR-4 35-31-L00195_47908982_56385505_56385505</t>
  </si>
  <si>
    <t>28.07.2021 16:11:10</t>
  </si>
  <si>
    <t>28.07.2021 18:29:03</t>
  </si>
  <si>
    <t>YENİCEKÖYÜ TR-1 45-86-M00215_950297285_950297285</t>
  </si>
  <si>
    <t>28.07.2021 16:12:46</t>
  </si>
  <si>
    <t>28.07.2021 17:35:20</t>
  </si>
  <si>
    <t>KAZANLI TR-1 35-15-L00964_950379402_950379402</t>
  </si>
  <si>
    <t>28.07.2021 16:14:20</t>
  </si>
  <si>
    <t>28.07.2021 20:25:07</t>
  </si>
  <si>
    <t>L-117 OVACIK 35-18-L00117_B_56374681_56374681</t>
  </si>
  <si>
    <t>28.07.2021 16:10:24</t>
  </si>
  <si>
    <t>28.07.2021 17:51:57</t>
  </si>
  <si>
    <t>K-1871 35-09-K01871_C_56380183_56380183</t>
  </si>
  <si>
    <t>28.07.2021 16:21:16</t>
  </si>
  <si>
    <t>28.07.2021 18:31:41</t>
  </si>
  <si>
    <t>TR-9 35-13-L00009_A_56366778_56366778</t>
  </si>
  <si>
    <t>28.07.2021 16:19:26</t>
  </si>
  <si>
    <t>28.07.2021 17:30:40</t>
  </si>
  <si>
    <t>TR-170 35-26-M01191_D D01b_66385610</t>
  </si>
  <si>
    <t>28.07.2021 16:20:28</t>
  </si>
  <si>
    <t>28.07.2021 17:06:00</t>
  </si>
  <si>
    <t>28.07.2021 16:26:34</t>
  </si>
  <si>
    <t>28.07.2021 19:01:21</t>
  </si>
  <si>
    <t>L-426 ESKİ GARAJ 35-18-L00426_950447988_950447988</t>
  </si>
  <si>
    <t>28.07.2021 16:33:00</t>
  </si>
  <si>
    <t>28.07.2021 17:33:08</t>
  </si>
  <si>
    <t>M-36 GÖKÇE ÇİÇEK SİTESİ 35-18-M00036_5843277 a2_5775930</t>
  </si>
  <si>
    <t>28.07.2021 16:33:58</t>
  </si>
  <si>
    <t>28.07.2021 22:50:48</t>
  </si>
  <si>
    <t>K-573 35-01-K00573_911022352_911022352</t>
  </si>
  <si>
    <t>28.07.2021 16:34:22</t>
  </si>
  <si>
    <t>28.07.2021 17:22:21</t>
  </si>
  <si>
    <t>28.07.2021 16:32:08</t>
  </si>
  <si>
    <t>28.07.2021 19:00:32</t>
  </si>
  <si>
    <t>28.07.2021 16:30:39</t>
  </si>
  <si>
    <t>28.07.2021 17:46:10</t>
  </si>
  <si>
    <t>DM-2/5 RADİSSON OTEL ÖNÜ 35-18-L00582_950436772_950436772</t>
  </si>
  <si>
    <t>28.07.2021 16:45:21</t>
  </si>
  <si>
    <t>28.07.2021 19:49:43</t>
  </si>
  <si>
    <t>KAYMAKÇI TR-34 35-15-L00239_A_56368592_56368592</t>
  </si>
  <si>
    <t>28.07.2021 16:38:32</t>
  </si>
  <si>
    <t>28.07.2021 18:05:38</t>
  </si>
  <si>
    <t>28.07.2021 16:38:59</t>
  </si>
  <si>
    <t>28.07.2021 17:32:18</t>
  </si>
  <si>
    <t>K-1887 35-09-K01887_97777194_97777194</t>
  </si>
  <si>
    <t>28.07.2021 18:35:32</t>
  </si>
  <si>
    <t>YENİ KALABAK TR 35-17-M00226_10698123_56356393_56356393</t>
  </si>
  <si>
    <t>28.07.2021 16:53:00</t>
  </si>
  <si>
    <t>28.07.2021 17:34:23</t>
  </si>
  <si>
    <t>KAYAPINAR KÖK 45-71-M02146_HatBaşıAyırıcı_53134567 M05_53134567</t>
  </si>
  <si>
    <t>28.07.2021 16:58:35</t>
  </si>
  <si>
    <t>28.07.2021 17:31:45</t>
  </si>
  <si>
    <t>TR-32 35-30-L00032_43006686_56397998_56397998</t>
  </si>
  <si>
    <t>28.07.2021 16:48:35</t>
  </si>
  <si>
    <t>28.07.2021 19:51:03</t>
  </si>
  <si>
    <t>TR-133 ÇAMLIK 35-19-L00133_956668459_956668459</t>
  </si>
  <si>
    <t>28.07.2021 17:03:15</t>
  </si>
  <si>
    <t>28.07.2021 18:45:16</t>
  </si>
  <si>
    <t>28.07.2021 16:30:51</t>
  </si>
  <si>
    <t>28.07.2021 17:49:17</t>
  </si>
  <si>
    <t>KAYAPINAR KÖK 45-71-M02146_KAYAPINAR M06_60777384</t>
  </si>
  <si>
    <t>28.07.2021 17:07:02</t>
  </si>
  <si>
    <t>28.07.2021 18:25:01</t>
  </si>
  <si>
    <t>28.07.2021 17:07:59</t>
  </si>
  <si>
    <t>28.07.2021 18:51:15</t>
  </si>
  <si>
    <t>28.07.2021 17:15:21</t>
  </si>
  <si>
    <t>28.07.2021 18:16:50</t>
  </si>
  <si>
    <t>TR-88 35-15-M00088_48853417_56371069_56371069</t>
  </si>
  <si>
    <t>28.07.2021 16:32:35</t>
  </si>
  <si>
    <t>28.07.2021 23:44:01</t>
  </si>
  <si>
    <t>28.07.2021 16:57:05</t>
  </si>
  <si>
    <t>28.07.2021 18:22:07</t>
  </si>
  <si>
    <t>TR-2/86 45-83-L00086_955143392_955143392</t>
  </si>
  <si>
    <t>28.07.2021 17:04:16</t>
  </si>
  <si>
    <t>28.07.2021 18:55:27</t>
  </si>
  <si>
    <t>YENİKÖY MERKEZ TR-1 35-31-L00183_956585894_956585894</t>
  </si>
  <si>
    <t>28.07.2021 17:04:13</t>
  </si>
  <si>
    <t>28.07.2021 21:23:26</t>
  </si>
  <si>
    <t>K-826 35-03-K00826_965433714_965433714</t>
  </si>
  <si>
    <t>28.07.2021 16:25:33</t>
  </si>
  <si>
    <t>28.07.2021 22:02:03</t>
  </si>
  <si>
    <t>M-907 35-03-M00907_A_56365348_56365348</t>
  </si>
  <si>
    <t>28.07.2021 17:29:51</t>
  </si>
  <si>
    <t>28.07.2021 20:36:59</t>
  </si>
  <si>
    <t>28.07.2021 16:53:12</t>
  </si>
  <si>
    <t>29.07.2021 01:50:04</t>
  </si>
  <si>
    <t>28.07.2021 17:36:20</t>
  </si>
  <si>
    <t>28.07.2021 20:07:10</t>
  </si>
  <si>
    <t>TR-22 35-15-M00022_950349056_950349056</t>
  </si>
  <si>
    <t>28.07.2021 16:48:56</t>
  </si>
  <si>
    <t>28.07.2021 22:15:29</t>
  </si>
  <si>
    <t>VEDAT FİLİZ SLM 35-26-M00730_956631832_956631832</t>
  </si>
  <si>
    <t>28.07.2021 17:21:19</t>
  </si>
  <si>
    <t>28.07.2021 19:15:02</t>
  </si>
  <si>
    <t>TR-2/39 45-72-L00039_956478024_956478024</t>
  </si>
  <si>
    <t>28.07.2021 17:40:29</t>
  </si>
  <si>
    <t>28.07.2021 19:52:54</t>
  </si>
  <si>
    <t>28.07.2021 17:41:35</t>
  </si>
  <si>
    <t>28.07.2021 23:35:47</t>
  </si>
  <si>
    <t>28.07.2021 17:37:51</t>
  </si>
  <si>
    <t>28.07.2021 21:47:54</t>
  </si>
  <si>
    <t>K-826 35-03-K00826_910712237_910712237</t>
  </si>
  <si>
    <t>28.07.2021 17:41:06</t>
  </si>
  <si>
    <t>28.07.2021 20:52:29</t>
  </si>
  <si>
    <t>YUKARI EMLAKDERE TR-1 45-71-M01032_A_56384515_56384515</t>
  </si>
  <si>
    <t>28.07.2021 17:44:47</t>
  </si>
  <si>
    <t>28.07.2021 18:59:50</t>
  </si>
  <si>
    <t>BOYALI ÇAYBAŞI TR-2 45-75-M00268_49464151_56406355_56406355</t>
  </si>
  <si>
    <t>28.07.2021 17:21:59</t>
  </si>
  <si>
    <t>29.07.2021 03:00:21</t>
  </si>
  <si>
    <t>K-32 35-01-K00032_D 1D_5863038</t>
  </si>
  <si>
    <t>28.07.2021 17:44:08</t>
  </si>
  <si>
    <t>28.07.2021 19:09:48</t>
  </si>
  <si>
    <t>28.07.2021 17:33:01</t>
  </si>
  <si>
    <t>28.07.2021 18:58:54</t>
  </si>
  <si>
    <t>M-1981 35-09-M01981_B_56382255_56382255</t>
  </si>
  <si>
    <t>28.07.2021 22:07:41</t>
  </si>
  <si>
    <t>28.07.2021 17:49:45</t>
  </si>
  <si>
    <t>28.07.2021 18:39:20</t>
  </si>
  <si>
    <t>28.07.2021 17:47:05</t>
  </si>
  <si>
    <t>28.07.2021 18:07:04</t>
  </si>
  <si>
    <t>L-75 MAVİ ARTEMİS SİTESİ 35-14-L00075_10904168 b2b_5961827</t>
  </si>
  <si>
    <t>28.07.2021 18:01:00</t>
  </si>
  <si>
    <t>28.07.2021 18:55:22</t>
  </si>
  <si>
    <t>M-1306 35-01-M01306_35-01-M01306_2349107</t>
  </si>
  <si>
    <t>28.07.2021 18:00:07</t>
  </si>
  <si>
    <t>28.07.2021 19:29:55</t>
  </si>
  <si>
    <t>ÇUKURALTI M-22 35-25-M00070_C_56355149_56355149</t>
  </si>
  <si>
    <t>28.07.2021 18:06:09</t>
  </si>
  <si>
    <t>28.07.2021 19:58:22</t>
  </si>
  <si>
    <t>KALEKÖY TR-3 35-31-L00239_35-31-L00239_2365453</t>
  </si>
  <si>
    <t>28.07.2021 18:00:24</t>
  </si>
  <si>
    <t>28.07.2021 19:25:40</t>
  </si>
  <si>
    <t>28.07.2021 18:16:11</t>
  </si>
  <si>
    <t>28.07.2021 18:16:41</t>
  </si>
  <si>
    <t>KUŞÇUBURUN-1 35-26-M00536_6714080_56359902_56359902</t>
  </si>
  <si>
    <t>28.07.2021 18:11:22</t>
  </si>
  <si>
    <t>28.07.2021 19:32:30</t>
  </si>
  <si>
    <t>28.07.2021 18:15:21</t>
  </si>
  <si>
    <t>28.07.2021 22:40:37</t>
  </si>
  <si>
    <t>ASARLIK TR-3 35-28-M00183_953376261_953376261</t>
  </si>
  <si>
    <t>28.07.2021 18:18:27</t>
  </si>
  <si>
    <t>28.07.2021 20:18:35</t>
  </si>
  <si>
    <t>İLYASLAR TARIMSAL SULAMA TR-4 45-76-L00053_C_56402015_56402015</t>
  </si>
  <si>
    <t>28.07.2021 18:07:09</t>
  </si>
  <si>
    <t>28.07.2021 18:58:50</t>
  </si>
  <si>
    <t>İTOB DM 35-22-M00089_PANCAR-2 GİRİŞ M13_2116061</t>
  </si>
  <si>
    <t>28.07.2021 18:18:28</t>
  </si>
  <si>
    <t>28.07.2021 20:02:55</t>
  </si>
  <si>
    <t>28.07.2021 17:03:44</t>
  </si>
  <si>
    <t>28.07.2021 23:39:39</t>
  </si>
  <si>
    <t>KERESTECİLER TR-1 45-83-M00138_45-83-M00138_2368497</t>
  </si>
  <si>
    <t>28.07.2021 18:09:10</t>
  </si>
  <si>
    <t>28.07.2021 23:56:09</t>
  </si>
  <si>
    <t>28.07.2021 18:21:41</t>
  </si>
  <si>
    <t>28.07.2021 19:38:42</t>
  </si>
  <si>
    <t>28.07.2021 18:29:54</t>
  </si>
  <si>
    <t>28.07.2021 19:51:47</t>
  </si>
  <si>
    <t>28.07.2021 18:34:02</t>
  </si>
  <si>
    <t>28.07.2021 20:06:06</t>
  </si>
  <si>
    <t>K-37 35-04-K00037_912474157_912474157</t>
  </si>
  <si>
    <t>28.07.2021 18:45:15</t>
  </si>
  <si>
    <t>28.07.2021 20:45:50</t>
  </si>
  <si>
    <t>TOKATBAŞI TR-1 35-20-L00101_12425546_56360471_56360471</t>
  </si>
  <si>
    <t>28.07.2021 18:47:01</t>
  </si>
  <si>
    <t>29.07.2021 00:02:14</t>
  </si>
  <si>
    <t>M-1239 35-01-M01239_911205099_911205099</t>
  </si>
  <si>
    <t>28.07.2021 18:47:00</t>
  </si>
  <si>
    <t>28.07.2021 19:44:47</t>
  </si>
  <si>
    <t>28.07.2021 18:52:35</t>
  </si>
  <si>
    <t>28.07.2021 18:53:05</t>
  </si>
  <si>
    <t>DM-3/TR-28 MENDERES 35-22-M00827_955260336_955260336</t>
  </si>
  <si>
    <t>28.07.2021 18:48:20</t>
  </si>
  <si>
    <t>28.07.2021 20:06:53</t>
  </si>
  <si>
    <t>ÇERİKÖZÜ YAYLA TR-2 35-29-L00327__72410800_72410800</t>
  </si>
  <si>
    <t>28.07.2021 18:51:28</t>
  </si>
  <si>
    <t>28.07.2021 20:16:02</t>
  </si>
  <si>
    <t>_47566303_56353131_56353131</t>
  </si>
  <si>
    <t>28.07.2021 19:01:57</t>
  </si>
  <si>
    <t>28.07.2021 22:05:38</t>
  </si>
  <si>
    <t>28.07.2021 19:05:15</t>
  </si>
  <si>
    <t>28.07.2021 23:00:18</t>
  </si>
  <si>
    <t>KIZILCAOVA TOPRAK SU ÖZEL TR 35-20-L00161Ö_35-20-L00161Ö_2357244</t>
  </si>
  <si>
    <t>28.07.2021 18:59:53</t>
  </si>
  <si>
    <t>28.07.2021 23:46:13</t>
  </si>
  <si>
    <t>L-92 35-18-L00092_950458561_950458561</t>
  </si>
  <si>
    <t>28.07.2021 19:08:59</t>
  </si>
  <si>
    <t>28.07.2021 20:15:52</t>
  </si>
  <si>
    <t>28.07.2021 19:17:10</t>
  </si>
  <si>
    <t>28.07.2021 19:21:10</t>
  </si>
  <si>
    <t>28.07.2021 19:07:31</t>
  </si>
  <si>
    <t>28.07.2021 21:30:11</t>
  </si>
  <si>
    <t>OVAKENT TR-6 35-15-L00586_A_56367737_56367737</t>
  </si>
  <si>
    <t>28.07.2021 19:17:19</t>
  </si>
  <si>
    <t>28.07.2021 20:48:52</t>
  </si>
  <si>
    <t>YAKAPINAR TR-2 35-20-L00152_10900215_56375319_56375319</t>
  </si>
  <si>
    <t>28.07.2021 19:23:53</t>
  </si>
  <si>
    <t>28.07.2021 23:57:07</t>
  </si>
  <si>
    <t>SARIGÖL TR-66 TARIMSAL SULAMA 45-79-M00066_45-79-M00066_2368547</t>
  </si>
  <si>
    <t>28.07.2021 19:24:10</t>
  </si>
  <si>
    <t>28.07.2021 21:09:43</t>
  </si>
  <si>
    <t>EĞLENHOCA TR-1 35-21-L00118_A_56376289_56376289</t>
  </si>
  <si>
    <t>28.07.2021 19:32:13</t>
  </si>
  <si>
    <t>28.07.2021 21:27:37</t>
  </si>
  <si>
    <t>ARMUTLU TR-21 35-27-M00615_B_56356354_56356354</t>
  </si>
  <si>
    <t>28.07.2021 19:29:43</t>
  </si>
  <si>
    <t>28.07.2021 21:29:46</t>
  </si>
  <si>
    <t>K-2333 35-07-K02333_B b1_5793253</t>
  </si>
  <si>
    <t>28.07.2021 19:00:26</t>
  </si>
  <si>
    <t>28.07.2021 20:29:37</t>
  </si>
  <si>
    <t>K-1623 35-01-K01623_F F3_5923054</t>
  </si>
  <si>
    <t>28.07.2021 19:34:58</t>
  </si>
  <si>
    <t>28.07.2021 20:56:15</t>
  </si>
  <si>
    <t>28.07.2021 19:37:24</t>
  </si>
  <si>
    <t>28.07.2021 23:27:50</t>
  </si>
  <si>
    <t>KARABURUN TR-14 35-21-L00003_953361542_953361542</t>
  </si>
  <si>
    <t>28.07.2021 19:47:19</t>
  </si>
  <si>
    <t>28.07.2021 20:03:15</t>
  </si>
  <si>
    <t>KEMALİYE DM (TR-1) 45-73-M00150_İSMETİYE M02_66715937</t>
  </si>
  <si>
    <t>28.07.2021 19:51:20</t>
  </si>
  <si>
    <t>28.07.2021 19:52:45</t>
  </si>
  <si>
    <t>28.07.2021 19:51:40</t>
  </si>
  <si>
    <t>29.07.2021 00:08:50</t>
  </si>
  <si>
    <t>28.07.2021 19:55:31</t>
  </si>
  <si>
    <t>28.07.2021 20:00:00</t>
  </si>
  <si>
    <t>CUMALI TR-1 35-24-M00094_B_56354963_56354963</t>
  </si>
  <si>
    <t>28.07.2021 20:41:14</t>
  </si>
  <si>
    <t>TR-78 HULUSİ İZLEYEN GRB. 35-15-M00078_35-15-M00078_2365993</t>
  </si>
  <si>
    <t>28.07.2021 19:54:28</t>
  </si>
  <si>
    <t>28.07.2021 20:49:57</t>
  </si>
  <si>
    <t>ALAŞEHİR TM 45-73-A00001_KEMALİYE-2 M20_2058707</t>
  </si>
  <si>
    <t>28.07.2021 19:59:14</t>
  </si>
  <si>
    <t>28.07.2021 20:34:00</t>
  </si>
  <si>
    <t>28.07.2021 20:17:51</t>
  </si>
  <si>
    <t>28.07.2021 21:20:15</t>
  </si>
  <si>
    <t>CELALETTİN AŞKIN TARIMSAL SULAMA TR-1 45-83-M00311_48066396_56398044_56398044</t>
  </si>
  <si>
    <t>28.07.2021 20:23:38</t>
  </si>
  <si>
    <t>28.07.2021 23:46:44</t>
  </si>
  <si>
    <t>28.07.2021 20:32:29</t>
  </si>
  <si>
    <t>28.07.2021 20:41:07</t>
  </si>
  <si>
    <t>TR-1-5/2A 35-20-L00286_6017641_56359419_56359419</t>
  </si>
  <si>
    <t>28.07.2021 20:30:22</t>
  </si>
  <si>
    <t>28.07.2021 23:29:43</t>
  </si>
  <si>
    <t>28.07.2021 20:26:02</t>
  </si>
  <si>
    <t>28.07.2021 21:08:48</t>
  </si>
  <si>
    <t>SULUDERE TR-11 İSMET AKCAN EVİ YANI 35-31-L00066_35-31-L00066_2364630</t>
  </si>
  <si>
    <t>28.07.2021 20:30:11</t>
  </si>
  <si>
    <t>28.07.2021 22:52:30</t>
  </si>
  <si>
    <t>28.07.2021 20:37:39</t>
  </si>
  <si>
    <t>29.07.2021 01:03:24</t>
  </si>
  <si>
    <t>GÖKÇEN İM 35-29-A00004_TRAFO 15.8-ÖLÇÜ L13_2105921</t>
  </si>
  <si>
    <t>28.07.2021 20:39:35</t>
  </si>
  <si>
    <t>28.07.2021 21:00:00</t>
  </si>
  <si>
    <t>YILDIZ TR-1 PEHLİVANLAR 45-81-M00039_45-81-M00039_2360620</t>
  </si>
  <si>
    <t>28.07.2021 20:08:09</t>
  </si>
  <si>
    <t>28.07.2021 21:47:20</t>
  </si>
  <si>
    <t>VELİLER TR-1 35-15-L00536_35-15-L00536_2373117</t>
  </si>
  <si>
    <t>28.07.2021 20:33:37</t>
  </si>
  <si>
    <t>28.07.2021 23:02:51</t>
  </si>
  <si>
    <t>BOZDAĞ TR-4 35-15-L00313_48787291_56368660_56368660</t>
  </si>
  <si>
    <t>28.07.2021 20:37:26</t>
  </si>
  <si>
    <t>29.07.2021 04:44:42</t>
  </si>
  <si>
    <t>İSMETİYE TR-1 45-73-M00994_45-73-M00994_2351977</t>
  </si>
  <si>
    <t>28.07.2021 20:52:06</t>
  </si>
  <si>
    <t>28.07.2021 21:27:39</t>
  </si>
  <si>
    <t>ATALAN TR-1 35-26-L00248_956607989_956607989</t>
  </si>
  <si>
    <t>28.07.2021 20:41:26</t>
  </si>
  <si>
    <t>28.07.2021 21:44:22</t>
  </si>
  <si>
    <t>EMİRLİ TR-8 35-15-L00644_D_56371407_56371407</t>
  </si>
  <si>
    <t>28.07.2021 20:53:18</t>
  </si>
  <si>
    <t>29.07.2021 01:36:32</t>
  </si>
  <si>
    <t>GÖKÇEN DM 35-29-M00123_GÖKÇEN İM ÇIKIŞ M06_2328954</t>
  </si>
  <si>
    <t>28.07.2021 21:03:41</t>
  </si>
  <si>
    <t>28.07.2021 21:35:33</t>
  </si>
  <si>
    <t>K-1919 35-10-K01919_913630133_913630133</t>
  </si>
  <si>
    <t>28.07.2021 20:58:33</t>
  </si>
  <si>
    <t>28.07.2021 23:39:10</t>
  </si>
  <si>
    <t>PİYADELER TR-1 45-73-M00165_945672651_945672651</t>
  </si>
  <si>
    <t>28.07.2021 21:01:15</t>
  </si>
  <si>
    <t>28.07.2021 23:37:29</t>
  </si>
  <si>
    <t>28.07.2021 21:09:23</t>
  </si>
  <si>
    <t>28.07.2021 22:40:41</t>
  </si>
  <si>
    <t>DM06/TR02 45-73-M00052_B B-2_45110385</t>
  </si>
  <si>
    <t>28.07.2021 21:16:10</t>
  </si>
  <si>
    <t>28.07.2021 23:09:26</t>
  </si>
  <si>
    <t>TR-12 45-78-L00012_49381716_56407748_56407748</t>
  </si>
  <si>
    <t>28.07.2021 21:27:54</t>
  </si>
  <si>
    <t>29.07.2021 16:26:15</t>
  </si>
  <si>
    <t>TR-13 35-19-L00013_956667007_956667007</t>
  </si>
  <si>
    <t>28.07.2021 21:32:10</t>
  </si>
  <si>
    <t>28.07.2021 23:07:39</t>
  </si>
  <si>
    <t>28.07.2021 21:32:43</t>
  </si>
  <si>
    <t>29.07.2021 02:41:20</t>
  </si>
  <si>
    <t>TAŞTEPE TR-1 35-24-M00091_C_56375065_56375065</t>
  </si>
  <si>
    <t>28.07.2021 21:35:21</t>
  </si>
  <si>
    <t>28.07.2021 22:25:43</t>
  </si>
  <si>
    <t>KAAN TR-1 45-71-M01520_43108531_56389169_56389169</t>
  </si>
  <si>
    <t>28.07.2021 21:35:53</t>
  </si>
  <si>
    <t>29.07.2021 01:16:30</t>
  </si>
  <si>
    <t>K-2312 35-03-K02312_910325638_910325638</t>
  </si>
  <si>
    <t>28.07.2021 21:26:48</t>
  </si>
  <si>
    <t>29.07.2021 00:17:56</t>
  </si>
  <si>
    <t>28.07.2021 21:37:09</t>
  </si>
  <si>
    <t>28.07.2021 22:35:33</t>
  </si>
  <si>
    <t>28.07.2021 21:49:00</t>
  </si>
  <si>
    <t>28.07.2021 23:04:47</t>
  </si>
  <si>
    <t>28.07.2021 21:55:00</t>
  </si>
  <si>
    <t>28.07.2021 23:14:36</t>
  </si>
  <si>
    <t>KINIK İM 35-24-A00001_TR-20 L03_2309872</t>
  </si>
  <si>
    <t>28.07.2021 21:53:50</t>
  </si>
  <si>
    <t>28.07.2021 22:21:31</t>
  </si>
  <si>
    <t>SARIGÖL TR-11 45-79-M00011_45-79-M00011_2364552</t>
  </si>
  <si>
    <t>28.07.2021 22:01:41</t>
  </si>
  <si>
    <t>28.07.2021 23:18:51</t>
  </si>
  <si>
    <t>PAYAMLI M-16 35-25-M00167_956641444_956641444</t>
  </si>
  <si>
    <t>28.07.2021 22:13:00</t>
  </si>
  <si>
    <t>29.07.2021 01:56:03</t>
  </si>
  <si>
    <t>K-458 35-07-K00458_F_56375247_56375247</t>
  </si>
  <si>
    <t>28.07.2021 22:16:58</t>
  </si>
  <si>
    <t>29.07.2021 00:48:21</t>
  </si>
  <si>
    <t>M-2104 35-09-M02104_97634610_97634610</t>
  </si>
  <si>
    <t>28.07.2021 22:28:58</t>
  </si>
  <si>
    <t>29.07.2021 00:53:48</t>
  </si>
  <si>
    <t>KEMALİYE TR-1 TARIMSAL SULAMA 45-73-M00977_945385129_945385129</t>
  </si>
  <si>
    <t>28.07.2021 22:22:26</t>
  </si>
  <si>
    <t>29.07.2021 00:11:32</t>
  </si>
  <si>
    <t>M-9 GERMİYAN 35-18-M00009_950442092_950442092</t>
  </si>
  <si>
    <t>28.07.2021 22:38:00</t>
  </si>
  <si>
    <t>28.07.2021 23:54:40</t>
  </si>
  <si>
    <t>ÇULLUGÖRECE TR-1 45-80-M00096_A_56390815_56390815</t>
  </si>
  <si>
    <t>28.07.2021 22:49:42</t>
  </si>
  <si>
    <t>28.07.2021 23:35:28</t>
  </si>
  <si>
    <t>TR-1/73 45-72-M00073_49743394 C1b_49745949</t>
  </si>
  <si>
    <t>28.07.2021 22:27:45</t>
  </si>
  <si>
    <t>28.07.2021 23:55:14</t>
  </si>
  <si>
    <t>SUBAŞI TR-2 45-73-M00820_945645749_945645749</t>
  </si>
  <si>
    <t>28.07.2021 22:51:46</t>
  </si>
  <si>
    <t>29.07.2021 01:42:28</t>
  </si>
  <si>
    <t>TR-132 35-15-M00132_48875104_56369023_56369023</t>
  </si>
  <si>
    <t>28.07.2021 22:58:15</t>
  </si>
  <si>
    <t>28.07.2021 23:40:40</t>
  </si>
  <si>
    <t>CABBAR FAKILI TR-4 45-73-M00641_A_56384722_56384722</t>
  </si>
  <si>
    <t>28.07.2021 23:09:58</t>
  </si>
  <si>
    <t>29.07.2021 01:36:26</t>
  </si>
  <si>
    <t>K-573 35-01-K00573_910876646_910876646</t>
  </si>
  <si>
    <t>28.07.2021 23:10:27</t>
  </si>
  <si>
    <t>29.07.2021 01:00:48</t>
  </si>
  <si>
    <t>K-1505 35-03-K01505_910152986_910152986</t>
  </si>
  <si>
    <t>28.07.2021 23:09:53</t>
  </si>
  <si>
    <t>29.07.2021 02:31:08</t>
  </si>
  <si>
    <t>L-268 BOZDOĞAN MARKET 35-18-L00268_950452768_950452768</t>
  </si>
  <si>
    <t>28.07.2021 23:41:42</t>
  </si>
  <si>
    <t>29.07.2021 00:59:58</t>
  </si>
  <si>
    <t>SARIGÖL TR-6 45-79-M00006_C_56397281_56397281</t>
  </si>
  <si>
    <t>28.07.2021 23:55:41</t>
  </si>
  <si>
    <t>29.07.2021 00:47:45</t>
  </si>
  <si>
    <t>28.07.2021 23:56:21</t>
  </si>
  <si>
    <t>29.07.2021 01:06:43</t>
  </si>
  <si>
    <t>TR-2/124 45-83-M00667__72371883_72371883</t>
  </si>
  <si>
    <t>29.07.2021 05:52:53</t>
  </si>
  <si>
    <t>29.07.2021 06:21:43</t>
  </si>
  <si>
    <t>29.07.2021 07:38:00</t>
  </si>
  <si>
    <t>29.07.2021 08:41:08</t>
  </si>
  <si>
    <t>KARABURUN TR-3 35-21-L00007_953359635_953359635</t>
  </si>
  <si>
    <t>29.07.2021 20:22:18</t>
  </si>
  <si>
    <t>30.07.2021 00:05:05</t>
  </si>
  <si>
    <t>KAHRAMANDERE İM 35-10-A00002_YELKİ TM-1 M02_2096832</t>
  </si>
  <si>
    <t>29.07.2021 20:00:45</t>
  </si>
  <si>
    <t>29.07.2021 20:35:15</t>
  </si>
  <si>
    <t>KARAVELİLER TR-5 35-20-L00449__72767568_72767568</t>
  </si>
  <si>
    <t>29.07.2021 19:24:29</t>
  </si>
  <si>
    <t>29.07.2021 20:28:58</t>
  </si>
  <si>
    <t>29.07.2021 10:10:17</t>
  </si>
  <si>
    <t>29.07.2021 14:05:38</t>
  </si>
  <si>
    <t>BAHADIRLAR TR-2 45-79-M00125_D_56386948_56386948</t>
  </si>
  <si>
    <t>29.07.2021 16:38:15</t>
  </si>
  <si>
    <t>29.07.2021 19:06:36</t>
  </si>
  <si>
    <t>AKÇAKİLİSE TR-2 35-21-L00045_967152892_967152892</t>
  </si>
  <si>
    <t>29.07.2021 16:13:56</t>
  </si>
  <si>
    <t>29.07.2021 19:10:57</t>
  </si>
  <si>
    <t>TR-140 ŞHT.ALİ DERELİ MEVKİİ 35-15-L00140_35-15-L00140_2366030</t>
  </si>
  <si>
    <t>29.07.2021 07:17:48</t>
  </si>
  <si>
    <t>29.07.2021 09:10:28</t>
  </si>
  <si>
    <t>M-2600 35-01-M02600_C 1C_5863766</t>
  </si>
  <si>
    <t>29.07.2021 14:06:19</t>
  </si>
  <si>
    <t>29.07.2021 17:18:51</t>
  </si>
  <si>
    <t>29.07.2021 13:15:18</t>
  </si>
  <si>
    <t>29.07.2021 14:21:00</t>
  </si>
  <si>
    <t>YEŞİLYURT DM 45-73-M00476_SOBRAN M02_2318327</t>
  </si>
  <si>
    <t>29.07.2021 10:43:12</t>
  </si>
  <si>
    <t>29.07.2021 14:38:23</t>
  </si>
  <si>
    <t>M-2898 35-02-M02898_912754489_912754489</t>
  </si>
  <si>
    <t>29.07.2021 14:30:16</t>
  </si>
  <si>
    <t>29.07.2021 18:10:19</t>
  </si>
  <si>
    <t>M-2321 35-02-M02321_35-02-M02321_65776512</t>
  </si>
  <si>
    <t>29.07.2021 13:25:46</t>
  </si>
  <si>
    <t>29.07.2021 15:46:11</t>
  </si>
  <si>
    <t>MAHMUDİYE TR-1 35-16-M00069_953323100_953323100</t>
  </si>
  <si>
    <t>29.07.2021 08:40:31</t>
  </si>
  <si>
    <t>29.07.2021 15:18:00</t>
  </si>
  <si>
    <t>TR-5A 45-74-M00042__72372788_72372788</t>
  </si>
  <si>
    <t>29.07.2021 09:09:43</t>
  </si>
  <si>
    <t>29.07.2021 10:01:27</t>
  </si>
  <si>
    <t>İTOB DM 35-22-M00089_ARITMA M05_2327863</t>
  </si>
  <si>
    <t>29.07.2021 17:45:51</t>
  </si>
  <si>
    <t>29.07.2021 19:56:48</t>
  </si>
  <si>
    <t>29.07.2021 19:05:56</t>
  </si>
  <si>
    <t>29.07.2021 22:41:56</t>
  </si>
  <si>
    <t>K-337 35-07-K00337_35-07-K00337_48414908</t>
  </si>
  <si>
    <t>29.07.2021 21:33:44</t>
  </si>
  <si>
    <t>29.07.2021 22:41:25</t>
  </si>
  <si>
    <t>K-3412 35-08-K03412_95000085696_95000085696</t>
  </si>
  <si>
    <t>29.07.2021 09:17:21</t>
  </si>
  <si>
    <t>29.07.2021 10:13:55</t>
  </si>
  <si>
    <t>K-32 35-01-K00032_910466660_910466660</t>
  </si>
  <si>
    <t>29.07.2021 12:28:39</t>
  </si>
  <si>
    <t>29.07.2021 17:22:48</t>
  </si>
  <si>
    <t>29.07.2021 23:44:41</t>
  </si>
  <si>
    <t>30.07.2021 01:17:38</t>
  </si>
  <si>
    <t>AKKEÇİLİ TR-2 45-73-M00427_A_56396274_56396274</t>
  </si>
  <si>
    <t>29.07.2021 15:08:22</t>
  </si>
  <si>
    <t>29.07.2021 17:33:32</t>
  </si>
  <si>
    <t>ÖRNEKKÖY TR-2 35-27-L00324_35-27-L00324_72386874</t>
  </si>
  <si>
    <t>29.07.2021 12:47:06</t>
  </si>
  <si>
    <t>29.07.2021 15:27:17</t>
  </si>
  <si>
    <t>NURULLAH ÇOBAN VE ARK.TARIMSAL SULAMA GRUBU 45-71-M01360_44422370_56388188_56388188</t>
  </si>
  <si>
    <t>29.07.2021 20:44:36</t>
  </si>
  <si>
    <t>30.07.2021 03:59:27</t>
  </si>
  <si>
    <t>29.07.2021 16:02:42</t>
  </si>
  <si>
    <t>29.07.2021 16:09:00</t>
  </si>
  <si>
    <t>M-2605 YELKİ DM 35-10-M02605_KAHRAMANDERE-1 M04_2035518</t>
  </si>
  <si>
    <t>29.07.2021 19:59:27</t>
  </si>
  <si>
    <t>29.07.2021 20:45:47</t>
  </si>
  <si>
    <t>TR-82 45-78-L00082_45-78-L00082_2361643</t>
  </si>
  <si>
    <t>29.07.2021 10:44:48</t>
  </si>
  <si>
    <t>29.07.2021 13:06:41</t>
  </si>
  <si>
    <t>M-2605 YELKİ DM 35-10-M02605_BADEMLER M11_2035529</t>
  </si>
  <si>
    <t>29.07.2021 20:20:34</t>
  </si>
  <si>
    <t>29.07.2021 21:14:40</t>
  </si>
  <si>
    <t>TR-74 35-16-M00074_47597052_56353342_56353342</t>
  </si>
  <si>
    <t>29.07.2021 19:15:08</t>
  </si>
  <si>
    <t>29.07.2021 20:47:47</t>
  </si>
  <si>
    <t>GÜZELKÖY TR 45-71-M00984_44426475_56395521_56395521</t>
  </si>
  <si>
    <t>29.07.2021 05:26:00</t>
  </si>
  <si>
    <t>29.07.2021 06:43:48</t>
  </si>
  <si>
    <t>GÜMÜLDÜR DM-5(M-34) 35-25-M00034_A_65607517_65607517</t>
  </si>
  <si>
    <t>29.07.2021 23:18:58</t>
  </si>
  <si>
    <t>30.07.2021 00:36:37</t>
  </si>
  <si>
    <t>YAĞCILAR TR-2 35-32-L00034_946410414_946410414</t>
  </si>
  <si>
    <t>29.07.2021 17:18:32</t>
  </si>
  <si>
    <t>29.07.2021 18:58:35</t>
  </si>
  <si>
    <t>SARUHANLI DM 45-80-M00001_BELEN HALİTPAŞA M10_2324162</t>
  </si>
  <si>
    <t>29.07.2021 14:22:56</t>
  </si>
  <si>
    <t>29.07.2021 14:43:15</t>
  </si>
  <si>
    <t>DM-5/TR-4 (ESKİ TR-36) 35-26-M01365_6189048 B01_57783020</t>
  </si>
  <si>
    <t>29.07.2021 15:25:32</t>
  </si>
  <si>
    <t>29.07.2021 16:50:14</t>
  </si>
  <si>
    <t>TR-51 35-22-M00051_TR-21 M01_72131121</t>
  </si>
  <si>
    <t>29.07.2021 13:27:21</t>
  </si>
  <si>
    <t>29.07.2021 13:45:30</t>
  </si>
  <si>
    <t>29.07.2021 16:36:13</t>
  </si>
  <si>
    <t>29.07.2021 17:20:20</t>
  </si>
  <si>
    <t>İSMAİL UYSAL SULAMA GRUBU 35-29-L00677_A_56387267_56387267</t>
  </si>
  <si>
    <t>29.07.2021 21:42:46</t>
  </si>
  <si>
    <t>29.07.2021 22:10:17</t>
  </si>
  <si>
    <t>ULUKENT DM-4/13 35-28-M00031_35-28-M00031_66485447</t>
  </si>
  <si>
    <t>29.07.2021 15:38:00</t>
  </si>
  <si>
    <t>29.07.2021 16:53:03</t>
  </si>
  <si>
    <t>AŞAĞIDOLMA TR-1 45-72-L00167_956483200_956483200</t>
  </si>
  <si>
    <t>29.07.2021 11:57:11</t>
  </si>
  <si>
    <t>29.07.2021 13:48:11</t>
  </si>
  <si>
    <t>KURUCUOVA TR-3 35-15-L00254_D_56361686_56361686</t>
  </si>
  <si>
    <t>29.07.2021 15:08:00</t>
  </si>
  <si>
    <t>29.07.2021 15:56:38</t>
  </si>
  <si>
    <t>_10842457_56359247_56359247</t>
  </si>
  <si>
    <t>29.07.2021 16:28:35</t>
  </si>
  <si>
    <t>29.07.2021 17:07:04</t>
  </si>
  <si>
    <t>29.07.2021 09:07:18</t>
  </si>
  <si>
    <t>29.07.2021 15:32:26</t>
  </si>
  <si>
    <t>M-2546 35-02-M02546_M-2738 M05_79672202</t>
  </si>
  <si>
    <t>29.07.2021 21:21:17</t>
  </si>
  <si>
    <t>30.07.2021 10:05:33</t>
  </si>
  <si>
    <t>KIRCALAR DM 35-16-M00261_SARICAOĞLU ENH GRUBU M05_72041796</t>
  </si>
  <si>
    <t>29.07.2021 19:05:15</t>
  </si>
  <si>
    <t>29.07.2021 20:24:19</t>
  </si>
  <si>
    <t>KARABURÇ KÖK 35-31-L00253_SARIKAYA L02_2113672</t>
  </si>
  <si>
    <t>29.07.2021 19:31:35</t>
  </si>
  <si>
    <t>29.07.2021 19:33:00</t>
  </si>
  <si>
    <t>GÖKKAYA TR-2 45-84-L00019_A_56403221_56403221</t>
  </si>
  <si>
    <t>29.07.2021 12:56:35</t>
  </si>
  <si>
    <t>29.07.2021 13:32:13</t>
  </si>
  <si>
    <t>PAMUKYAZI-1 35-26-L00380_5673025_56358811_56358811</t>
  </si>
  <si>
    <t>29.07.2021 16:49:37</t>
  </si>
  <si>
    <t>29.07.2021 18:04:16</t>
  </si>
  <si>
    <t>DM-11/05 (TR-39) 45-71-M00283_DM-10 M01_66372594</t>
  </si>
  <si>
    <t>29.07.2021 11:42:42</t>
  </si>
  <si>
    <t>29.07.2021 12:49:23</t>
  </si>
  <si>
    <t>KAYAKÖY DM 35-15-L00866_ALABAŞ L04_72307162</t>
  </si>
  <si>
    <t>29.07.2021 09:10:30</t>
  </si>
  <si>
    <t>29.07.2021 18:21:22</t>
  </si>
  <si>
    <t>M-837 35-02-M00837_A_56379634_56379634</t>
  </si>
  <si>
    <t>29.07.2021 13:45:17</t>
  </si>
  <si>
    <t>29.07.2021 17:18:02</t>
  </si>
  <si>
    <t>BULGURCA TR-2 35-22-M00251_DIREK TIPI TRAFO HUCRESI H01_2053478</t>
  </si>
  <si>
    <t>29.07.2021 16:05:05</t>
  </si>
  <si>
    <t>29.07.2021 16:40:44</t>
  </si>
  <si>
    <t>29.07.2021 20:44:17</t>
  </si>
  <si>
    <t>29.07.2021 21:44:54</t>
  </si>
  <si>
    <t>KUŞKAYA MAHALLESİ TR-1 35-24-M00080_35-24-M00080_2373300</t>
  </si>
  <si>
    <t>29.07.2021 08:03:56</t>
  </si>
  <si>
    <t>29.07.2021 08:56:50</t>
  </si>
  <si>
    <t>K-4033 35-01-K04033_D_56357370_56357370</t>
  </si>
  <si>
    <t>29.07.2021 22:05:15</t>
  </si>
  <si>
    <t>29.07.2021 23:02:45</t>
  </si>
  <si>
    <t>29.07.2021 21:23:57</t>
  </si>
  <si>
    <t>30.07.2021 01:17:29</t>
  </si>
  <si>
    <t>K-808 35-01-K00808_35-01-K00808_2347802</t>
  </si>
  <si>
    <t>29.07.2021 11:23:12</t>
  </si>
  <si>
    <t>29.07.2021 11:58:46</t>
  </si>
  <si>
    <t>29.07.2021 17:05:40</t>
  </si>
  <si>
    <t>29.07.2021 23:08:05</t>
  </si>
  <si>
    <t>K-1580 35-01-K01580_911137947_911137947</t>
  </si>
  <si>
    <t>29.07.2021 16:22:04</t>
  </si>
  <si>
    <t>29.07.2021 21:39:47</t>
  </si>
  <si>
    <t>OSMANCALI KÖYÜ TR-3 45-71-M01722_43170587_56385273_56385273</t>
  </si>
  <si>
    <t>29.07.2021 18:05:09</t>
  </si>
  <si>
    <t>29.07.2021 22:17:35</t>
  </si>
  <si>
    <t>BÜYÜK AVULCUK TR-3 35-15-L00700_954729476_954729476</t>
  </si>
  <si>
    <t>29.07.2021 17:36:03</t>
  </si>
  <si>
    <t>29.07.2021 18:40:59</t>
  </si>
  <si>
    <t>ALÇUK TM 35-17-A00001_HABAŞ-1 M31_2307956</t>
  </si>
  <si>
    <t>29.07.2021 08:39:19</t>
  </si>
  <si>
    <t>29.07.2021 08:47:23</t>
  </si>
  <si>
    <t>M-51 ALAÇATI 35-18-M00051_950462124_950462124</t>
  </si>
  <si>
    <t>29.07.2021 17:55:56</t>
  </si>
  <si>
    <t>29.07.2021 22:40:17</t>
  </si>
  <si>
    <t>GERMİYAN İM 35-18-A00004_KARABURUN-3  ALAÇATI GİRİŞ M02_2313569</t>
  </si>
  <si>
    <t>29.07.2021 06:51:47</t>
  </si>
  <si>
    <t>29.07.2021 10:48:59</t>
  </si>
  <si>
    <t>M-2142 35-07-M02142_35-07-M02142_61024384</t>
  </si>
  <si>
    <t>29.07.2021 17:12:13</t>
  </si>
  <si>
    <t>29.07.2021 19:11:10</t>
  </si>
  <si>
    <t>M-3252 35-04-M03252_H H2B_5787233</t>
  </si>
  <si>
    <t>29.07.2021 20:04:03</t>
  </si>
  <si>
    <t>29.07.2021 21:30:32</t>
  </si>
  <si>
    <t>DM4/TR-8 35-27-M00022_910535902_910535902</t>
  </si>
  <si>
    <t>29.07.2021 16:08:54</t>
  </si>
  <si>
    <t>29.07.2021 19:03:14</t>
  </si>
  <si>
    <t>29.07.2021 10:56:34</t>
  </si>
  <si>
    <t>29.07.2021 18:09:16</t>
  </si>
  <si>
    <t>CENKYERİ TR-3 45-82-M00251_948087955_948087955</t>
  </si>
  <si>
    <t>29.07.2021 13:02:47</t>
  </si>
  <si>
    <t>29.07.2021 19:33:20</t>
  </si>
  <si>
    <t>29.07.2021 16:32:08</t>
  </si>
  <si>
    <t>29.07.2021 17:31:45</t>
  </si>
  <si>
    <t>K-4039 35-03-K04039_35-03-K04039_41951040</t>
  </si>
  <si>
    <t>29.07.2021 11:24:10</t>
  </si>
  <si>
    <t>29.07.2021 12:06:00</t>
  </si>
  <si>
    <t>29.07.2021 12:42:53</t>
  </si>
  <si>
    <t>29.07.2021 15:04:28</t>
  </si>
  <si>
    <t>ŞEMSİLER KEMER TR-4 35-31-L00101_35-31-L00101_2363556</t>
  </si>
  <si>
    <t>29.07.2021 19:45:58</t>
  </si>
  <si>
    <t>29.07.2021 20:16:26</t>
  </si>
  <si>
    <t>K-1 35-01-K00001_G G2_5871932</t>
  </si>
  <si>
    <t>29.07.2021 17:29:41</t>
  </si>
  <si>
    <t>29.07.2021 18:35:16</t>
  </si>
  <si>
    <t>M-2318 35-03-M02318_910860557_910860557</t>
  </si>
  <si>
    <t>29.07.2021 08:28:02</t>
  </si>
  <si>
    <t>29.07.2021 13:47:12</t>
  </si>
  <si>
    <t>29.07.2021 16:52:48</t>
  </si>
  <si>
    <t>30.07.2021 12:47:34</t>
  </si>
  <si>
    <t>DOĞANCI TR-11 35-31-L00337_35-31-L00337_2365266</t>
  </si>
  <si>
    <t>29.07.2021 16:21:33</t>
  </si>
  <si>
    <t>29.07.2021 17:41:57</t>
  </si>
  <si>
    <t>ÇAMURHAMAMI KÖK 45-78-L00230_HatBaşıAyırıcı_53139891 L04_53139891</t>
  </si>
  <si>
    <t>29.07.2021 17:08:20</t>
  </si>
  <si>
    <t>29.07.2021 19:56:36</t>
  </si>
  <si>
    <t>29.07.2021 00:18:51</t>
  </si>
  <si>
    <t>29.07.2021 01:28:18</t>
  </si>
  <si>
    <t>AŞAĞIBOSTANCI TR-1 45-76-L00027_45-76-L00027_2375172</t>
  </si>
  <si>
    <t>29.07.2021 11:26:00</t>
  </si>
  <si>
    <t>29.07.2021 11:48:55</t>
  </si>
  <si>
    <t>DAĞDERE DM 45-72-M00097_KÖMÜRCÜ M06_2329932</t>
  </si>
  <si>
    <t>29.07.2021 14:35:27</t>
  </si>
  <si>
    <t>29.07.2021 17:56:39</t>
  </si>
  <si>
    <t>29.07.2021 21:20:24</t>
  </si>
  <si>
    <t>29.07.2021 22:00:01</t>
  </si>
  <si>
    <t>M-1827 35-01-M01827_35-01-M01827_2351779</t>
  </si>
  <si>
    <t>29.07.2021 09:34:44</t>
  </si>
  <si>
    <t>29.07.2021 11:22:23</t>
  </si>
  <si>
    <t>KARAAĞAÇLI TR-5 45-71-M01082_C_56352475_56352475</t>
  </si>
  <si>
    <t>29.07.2021 19:12:39</t>
  </si>
  <si>
    <t>30.07.2021 00:08:35</t>
  </si>
  <si>
    <t>L-438 35-18-L00438_11121474 I01_5937774</t>
  </si>
  <si>
    <t>29.07.2021 09:32:42</t>
  </si>
  <si>
    <t>29.07.2021 14:31:55</t>
  </si>
  <si>
    <t>KİLLİK TR-10 45-73-M00850_945643376_945643376</t>
  </si>
  <si>
    <t>29.07.2021 19:42:29</t>
  </si>
  <si>
    <t>29.07.2021 20:39:14</t>
  </si>
  <si>
    <t>HASAN EMLEK GRB. 35-20-M00015_35-20-M00015_2352794</t>
  </si>
  <si>
    <t>29.07.2021 19:48:54</t>
  </si>
  <si>
    <t>29.07.2021 21:04:00</t>
  </si>
  <si>
    <t>ÇAYBAŞI DM-1/11 35-26-L00215_35-26-L00215_65966607</t>
  </si>
  <si>
    <t>29.07.2021 20:07:15</t>
  </si>
  <si>
    <t>29.07.2021 20:49:44</t>
  </si>
  <si>
    <t>29.07.2021 11:11:53</t>
  </si>
  <si>
    <t>29.07.2021 11:25:30</t>
  </si>
  <si>
    <t>SARILAR TR-1 45-72-L00217_B_56392275_56392275</t>
  </si>
  <si>
    <t>29.07.2021 21:42:49</t>
  </si>
  <si>
    <t>29.07.2021 23:00:08</t>
  </si>
  <si>
    <t>29.07.2021 07:50:01</t>
  </si>
  <si>
    <t>29.07.2021 08:02:55</t>
  </si>
  <si>
    <t>M-998 35-03-M00998_35-03-M00998_41946318</t>
  </si>
  <si>
    <t>29.07.2021 09:11:00</t>
  </si>
  <si>
    <t>29.07.2021 09:40:00</t>
  </si>
  <si>
    <t>K-772 35-01-K00772_35-01-K00772_42387435</t>
  </si>
  <si>
    <t>29.07.2021 03:29:02</t>
  </si>
  <si>
    <t>29.07.2021 04:42:44</t>
  </si>
  <si>
    <t>29.07.2021 18:46:14</t>
  </si>
  <si>
    <t>29.07.2021 18:50:06</t>
  </si>
  <si>
    <t>TOKATBAŞI TR-3 35-20-L00103_955207430_955207430</t>
  </si>
  <si>
    <t>29.07.2021 11:38:27</t>
  </si>
  <si>
    <t>29.07.2021 12:45:51</t>
  </si>
  <si>
    <t>KURTULMUŞ KÖK 45-72-L00080_SARILAR ÇIKIŞI L03_66546764</t>
  </si>
  <si>
    <t>29.07.2021 19:25:03</t>
  </si>
  <si>
    <t>29.07.2021 19:25:35</t>
  </si>
  <si>
    <t>ALAŞEHİR TR-29 45-73-M00029_45-73-M00029_2352252</t>
  </si>
  <si>
    <t>29.07.2021 17:36:16</t>
  </si>
  <si>
    <t>29.07.2021 19:41:19</t>
  </si>
  <si>
    <t>29.07.2021 09:50:48</t>
  </si>
  <si>
    <t>29.07.2021 14:33:37</t>
  </si>
  <si>
    <t>TR-1/20B 45-72-M00104_DM-9/TR-1 M02_66504330</t>
  </si>
  <si>
    <t>29.07.2021 20:58:05</t>
  </si>
  <si>
    <t>29.07.2021 01:52:55</t>
  </si>
  <si>
    <t>29.07.2021 03:43:49</t>
  </si>
  <si>
    <t>M-2575 35-02-M02575_35-02-M02575_49901826</t>
  </si>
  <si>
    <t>29.07.2021 09:02:57</t>
  </si>
  <si>
    <t>29.07.2021 11:51:46</t>
  </si>
  <si>
    <t>29.07.2021 20:00:13</t>
  </si>
  <si>
    <t>29.07.2021 21:14:06</t>
  </si>
  <si>
    <t>TR-58 (SERAY SÜT) 45-81-M00152_945634815_945634815</t>
  </si>
  <si>
    <t>29.07.2021 23:26:08</t>
  </si>
  <si>
    <t>30.07.2021 00:50:53</t>
  </si>
  <si>
    <t>29.07.2021 13:18:37</t>
  </si>
  <si>
    <t>29.07.2021 13:55:20</t>
  </si>
  <si>
    <t>AHMETLİ DM-53 45-84-L00190_AHMETLİ TR-45 ŞEHİTLER L02_72295798</t>
  </si>
  <si>
    <t>29.07.2021 12:33:54</t>
  </si>
  <si>
    <t>29.07.2021 20:37:00</t>
  </si>
  <si>
    <t>29.07.2021 21:14:08</t>
  </si>
  <si>
    <t>CEVİZLİ DERVİŞLER TR-5 35-31-L00325_35-31-L00325_2364993</t>
  </si>
  <si>
    <t>29.07.2021 17:46:57</t>
  </si>
  <si>
    <t>29.07.2021 19:18:23</t>
  </si>
  <si>
    <t>DALKARA TR-1 45-75-M00260_A_56390879_56390879</t>
  </si>
  <si>
    <t>29.07.2021 21:11:16</t>
  </si>
  <si>
    <t>30.07.2021 02:44:36</t>
  </si>
  <si>
    <t>ULUCAK DM 35-27-M00792_EĞRİDERE-2 M18_2310302</t>
  </si>
  <si>
    <t>29.07.2021 09:05:51</t>
  </si>
  <si>
    <t>29.07.2021 15:34:16</t>
  </si>
  <si>
    <t>PAZARKÖY KÖK 45-78-L00700_HatBaşıAyırıcı_53140399 L05_53140399</t>
  </si>
  <si>
    <t>29.07.2021 15:07:07</t>
  </si>
  <si>
    <t>29.07.2021 17:34:08</t>
  </si>
  <si>
    <t>K-1878 35-09-K01878_97830386_97830386</t>
  </si>
  <si>
    <t>29.07.2021 17:25:32</t>
  </si>
  <si>
    <t>29.07.2021 20:30:40</t>
  </si>
  <si>
    <t>29.07.2021 11:23:56</t>
  </si>
  <si>
    <t>29.07.2021 13:20:00</t>
  </si>
  <si>
    <t>BEĞENLER TR-1 45-75-M00179_B_56394008_56394008</t>
  </si>
  <si>
    <t>29.07.2021 07:15:56</t>
  </si>
  <si>
    <t>29.07.2021 10:10:37</t>
  </si>
  <si>
    <t>BÜYÜKBELEN TR-7 45-80-M00098_A_56393525_56393525</t>
  </si>
  <si>
    <t>29.07.2021 05:18:00</t>
  </si>
  <si>
    <t>29.07.2021 06:07:31</t>
  </si>
  <si>
    <t>TR-53 35-26-M00053_35-26-M00053_2375748</t>
  </si>
  <si>
    <t>29.07.2021 22:26:56</t>
  </si>
  <si>
    <t>29.07.2021 22:44:30</t>
  </si>
  <si>
    <t>DM 1-2/5 35-29-L00062_48309387_56396708_56396708</t>
  </si>
  <si>
    <t>29.07.2021 10:48:01</t>
  </si>
  <si>
    <t>29.07.2021 12:08:47</t>
  </si>
  <si>
    <t>K-917 35-01-K00917_C_56354784_56354784</t>
  </si>
  <si>
    <t>29.07.2021 15:43:16</t>
  </si>
  <si>
    <t>29.07.2021 18:32:36</t>
  </si>
  <si>
    <t>K-49 35-01-K00049_G 2G_5865694</t>
  </si>
  <si>
    <t>29.07.2021 13:49:40</t>
  </si>
  <si>
    <t>29.07.2021 16:43:13</t>
  </si>
  <si>
    <t>K-2984 35-03-K02984_942458666_942458666</t>
  </si>
  <si>
    <t>29.07.2021 12:46:14</t>
  </si>
  <si>
    <t>29.07.2021 16:34:46</t>
  </si>
  <si>
    <t>YENİFOÇA TR-51 35-23-M00051_950414320_950414320</t>
  </si>
  <si>
    <t>29.07.2021 19:56:18</t>
  </si>
  <si>
    <t>29.07.2021 22:43:18</t>
  </si>
  <si>
    <t>29.07.2021 09:18:00</t>
  </si>
  <si>
    <t>29.07.2021 09:38:54</t>
  </si>
  <si>
    <t>29.07.2021 10:07:48</t>
  </si>
  <si>
    <t>29.07.2021 11:54:06</t>
  </si>
  <si>
    <t>SALİHLİ TR-110/A 45-78-L00735_953258643_953258643</t>
  </si>
  <si>
    <t>29.07.2021 19:19:08</t>
  </si>
  <si>
    <t>29.07.2021 20:30:22</t>
  </si>
  <si>
    <t>TR-15 ( M-715) 35-30-M00715_955298059_955298059</t>
  </si>
  <si>
    <t>29.07.2021 18:58:53</t>
  </si>
  <si>
    <t>29.07.2021 21:14:53</t>
  </si>
  <si>
    <t>K-2861 35-03-K02861_35-03-K02861_41924215</t>
  </si>
  <si>
    <t>29.07.2021 18:12:16</t>
  </si>
  <si>
    <t>29.07.2021 20:23:03</t>
  </si>
  <si>
    <t>KAYIŞLAR TR-2 45-80-M00142_956540149_956540149</t>
  </si>
  <si>
    <t>29.07.2021 15:27:55</t>
  </si>
  <si>
    <t>29.07.2021 16:50:00</t>
  </si>
  <si>
    <t>VEZİROĞLU TR-1 45-71-M01034_B_56400291_56400291</t>
  </si>
  <si>
    <t>29.07.2021 01:35:34</t>
  </si>
  <si>
    <t>29.07.2021 04:47:49</t>
  </si>
  <si>
    <t>HALIKÖY OVACIK TR-5 35-32-L00126_B_56367727_56367727</t>
  </si>
  <si>
    <t>29.07.2021 12:24:50</t>
  </si>
  <si>
    <t>29.07.2021 13:34:22</t>
  </si>
  <si>
    <t>TR-20 35-22-M00020__72372954_72372954</t>
  </si>
  <si>
    <t>29.07.2021 20:06:04</t>
  </si>
  <si>
    <t>29.07.2021 20:55:57</t>
  </si>
  <si>
    <t>ÜÇYOL KÖK 45-82-M00128_URUZLAR GES M06_2090646</t>
  </si>
  <si>
    <t>29.07.2021 10:34:41</t>
  </si>
  <si>
    <t>29.07.2021 13:11:34</t>
  </si>
  <si>
    <t>K-3291 35-08-K03291_913337375_913337375</t>
  </si>
  <si>
    <t>29.07.2021 06:41:45</t>
  </si>
  <si>
    <t>29.07.2021 08:46:26</t>
  </si>
  <si>
    <t>KAYMAKÇI TR-13 35-15-L01144_950406000_950406000</t>
  </si>
  <si>
    <t>29.07.2021 16:10:13</t>
  </si>
  <si>
    <t>29.07.2021 17:14:22</t>
  </si>
  <si>
    <t>AKPINAR TR-1 45-75-M00079_B_56398555_56398555</t>
  </si>
  <si>
    <t>29.07.2021 15:03:27</t>
  </si>
  <si>
    <t>29.07.2021 15:55:41</t>
  </si>
  <si>
    <t>29.07.2021 20:36:40</t>
  </si>
  <si>
    <t>29.07.2021 21:18:36</t>
  </si>
  <si>
    <t>K-573 35-01-K00573_C 1C_5848851</t>
  </si>
  <si>
    <t>29.07.2021 11:09:43</t>
  </si>
  <si>
    <t>29.07.2021 12:24:21</t>
  </si>
  <si>
    <t>DM-25/16 45-71-M00392_B_56403371_56403371</t>
  </si>
  <si>
    <t>29.07.2021 15:16:07</t>
  </si>
  <si>
    <t>29.07.2021 15:57:44</t>
  </si>
  <si>
    <t>29.07.2021 14:21:19</t>
  </si>
  <si>
    <t>29.07.2021 18:53:41</t>
  </si>
  <si>
    <t>L-272 35-18-L00272_6371488 b2b_5948326</t>
  </si>
  <si>
    <t>29.07.2021 16:13:12</t>
  </si>
  <si>
    <t>29.07.2021 21:55:23</t>
  </si>
  <si>
    <t>KOCAİSKAN TR-1 45-76-M00179_A_56392294_56392294</t>
  </si>
  <si>
    <t>29.07.2021 20:58:01</t>
  </si>
  <si>
    <t>29.07.2021 23:20:39</t>
  </si>
  <si>
    <t>M-1570 35-02-M01570_M-1054 M01_2309768</t>
  </si>
  <si>
    <t>29.07.2021 21:19:30</t>
  </si>
  <si>
    <t>29.07.2021 22:24:00</t>
  </si>
  <si>
    <t>29.07.2021 14:34:27</t>
  </si>
  <si>
    <t>29.07.2021 15:39:09</t>
  </si>
  <si>
    <t>AŞAĞIBOSTANCI TR-1 45-76-L00027_A_56385587_56385587</t>
  </si>
  <si>
    <t>29.07.2021 16:45:11</t>
  </si>
  <si>
    <t>29.07.2021 18:02:21</t>
  </si>
  <si>
    <t>29.07.2021 15:23:35</t>
  </si>
  <si>
    <t>29.07.2021 16:56:06</t>
  </si>
  <si>
    <t>29.07.2021 09:04:14</t>
  </si>
  <si>
    <t>29.07.2021 10:11:22</t>
  </si>
  <si>
    <t>İNECİK TR-1 35-21-L00121_953360504_953360504</t>
  </si>
  <si>
    <t>29.07.2021 13:42:55</t>
  </si>
  <si>
    <t>29.07.2021 15:35:56</t>
  </si>
  <si>
    <t>29.07.2021 17:49:51</t>
  </si>
  <si>
    <t>29.07.2021 20:17:59</t>
  </si>
  <si>
    <t>29.07.2021 19:29:15</t>
  </si>
  <si>
    <t>29.07.2021 20:30:27</t>
  </si>
  <si>
    <t>BELEVİ TR-1 35-13-L00060_B_56383887_56383887</t>
  </si>
  <si>
    <t>29.07.2021 20:09:41</t>
  </si>
  <si>
    <t>29.07.2021 21:09:04</t>
  </si>
  <si>
    <t>M-10 35-02-M00010_M-3227 M02_2035233</t>
  </si>
  <si>
    <t>29.07.2021 20:55:27</t>
  </si>
  <si>
    <t>29.07.2021 21:19:38</t>
  </si>
  <si>
    <t>29.07.2021 10:42:08</t>
  </si>
  <si>
    <t>29.07.2021 11:38:36</t>
  </si>
  <si>
    <t>K-1745 35-01-K01745_35-01-K01745_2355247</t>
  </si>
  <si>
    <t>29.07.2021 17:06:36</t>
  </si>
  <si>
    <t>29.07.2021 18:09:01</t>
  </si>
  <si>
    <t>29.07.2021 07:11:52</t>
  </si>
  <si>
    <t>29.07.2021 10:32:55</t>
  </si>
  <si>
    <t>29.07.2021 17:13:00</t>
  </si>
  <si>
    <t>29.07.2021 18:24:32</t>
  </si>
  <si>
    <t>K-135 35-01-K00135_911255602_911255602</t>
  </si>
  <si>
    <t>29.07.2021 11:15:44</t>
  </si>
  <si>
    <t>29.07.2021 13:01:17</t>
  </si>
  <si>
    <t>AKHİSAR İM 45-72-A00001_TR-1/2 M20_2058446</t>
  </si>
  <si>
    <t>29.07.2021 15:21:52</t>
  </si>
  <si>
    <t>29.07.2021 15:49:27</t>
  </si>
  <si>
    <t>29.07.2021 08:50:00</t>
  </si>
  <si>
    <t>29.07.2021 10:34:36</t>
  </si>
  <si>
    <t>_B_56388202_56388202</t>
  </si>
  <si>
    <t>29.07.2021 17:08:12</t>
  </si>
  <si>
    <t>29.07.2021 18:45:09</t>
  </si>
  <si>
    <t>29.07.2021 14:10:42</t>
  </si>
  <si>
    <t>29.07.2021 15:01:47</t>
  </si>
  <si>
    <t>OĞLANANASI TR-3 35-22-M00257_955256931_955256931</t>
  </si>
  <si>
    <t>29.07.2021 14:23:52</t>
  </si>
  <si>
    <t>29.07.2021 15:15:00</t>
  </si>
  <si>
    <t>GEMİ SÖKÜM(M-130) TR 35-17-M00130_TOTALGAZ DM M03_79389032</t>
  </si>
  <si>
    <t>29.07.2021 09:16:42</t>
  </si>
  <si>
    <t>29.07.2021 10:18:19</t>
  </si>
  <si>
    <t>BORNOVA 380 GIS TM 35-02-A00015_TÜRKELİ M07_73019463</t>
  </si>
  <si>
    <t>29.07.2021 12:01:36</t>
  </si>
  <si>
    <t>29.07.2021 12:20:00</t>
  </si>
  <si>
    <t>TR-1/11 45-72-M00011_B_56392506_56392506</t>
  </si>
  <si>
    <t>29.07.2021 18:10:21</t>
  </si>
  <si>
    <t>29.07.2021 18:49:01</t>
  </si>
  <si>
    <t>TR-2/73-A 45-83-L00151_955177596_955177596</t>
  </si>
  <si>
    <t>29.07.2021 15:16:23</t>
  </si>
  <si>
    <t>29.07.2021 17:07:41</t>
  </si>
  <si>
    <t>29.07.2021 09:42:22</t>
  </si>
  <si>
    <t>29.07.2021 15:30:00</t>
  </si>
  <si>
    <t>KOLDERE KÖK 45-80-M00051_GÜMÜLCELİ M011_73403251</t>
  </si>
  <si>
    <t>29.07.2021 23:41:23</t>
  </si>
  <si>
    <t>29.07.2021 23:41:43</t>
  </si>
  <si>
    <t>ORTA MAHALLE M-8 35-25-M00116_35-25-M00116_2374710</t>
  </si>
  <si>
    <t>29.07.2021 18:59:43</t>
  </si>
  <si>
    <t>29.07.2021 20:03:34</t>
  </si>
  <si>
    <t>KAHRAMANDERE İM 35-10-A00002_YELKİ-2 M10_2094867</t>
  </si>
  <si>
    <t>29.07.2021 19:37:46</t>
  </si>
  <si>
    <t>29.07.2021 20:43:34</t>
  </si>
  <si>
    <t>GÖKKAYA TR-2 45-84-L00019_45-84-L00019_2372645</t>
  </si>
  <si>
    <t>29.07.2021 10:03:43</t>
  </si>
  <si>
    <t>29.07.2021 12:10:33</t>
  </si>
  <si>
    <t>29.07.2021 21:47:45</t>
  </si>
  <si>
    <t>29.07.2021 22:23:52</t>
  </si>
  <si>
    <t>29.07.2021 02:56:52</t>
  </si>
  <si>
    <t>29.07.2021 03:58:27</t>
  </si>
  <si>
    <t>29.07.2021 08:22:48</t>
  </si>
  <si>
    <t>29.07.2021 10:00:41</t>
  </si>
  <si>
    <t>29.07.2021 15:58:12</t>
  </si>
  <si>
    <t>29.07.2021 15:58:42</t>
  </si>
  <si>
    <t>29.07.2021 13:57:42</t>
  </si>
  <si>
    <t>29.07.2021 14:50:52</t>
  </si>
  <si>
    <t>29.07.2021 16:39:22</t>
  </si>
  <si>
    <t>29.07.2021 18:11:23</t>
  </si>
  <si>
    <t>29.07.2021 09:10:31</t>
  </si>
  <si>
    <t>29.07.2021 09:57:37</t>
  </si>
  <si>
    <t>29.07.2021 14:05:14</t>
  </si>
  <si>
    <t>29.07.2021 18:26:41</t>
  </si>
  <si>
    <t>UĞURLU KÖK 45-86-M00045_KAVAKYERİ YEŞİLKÖY M03_72226021</t>
  </si>
  <si>
    <t>29.07.2021 07:39:11</t>
  </si>
  <si>
    <t>29.07.2021 08:29:58</t>
  </si>
  <si>
    <t>BURHAN KURTOĞLU TR-1 45-71-M01358_45-71-M01358_2369710</t>
  </si>
  <si>
    <t>29.07.2021 14:47:58</t>
  </si>
  <si>
    <t>29.07.2021 20:28:34</t>
  </si>
  <si>
    <t>TR-31 DEREKÖY 35-22-M00031_955264176_955264176</t>
  </si>
  <si>
    <t>29.07.2021 17:24:24</t>
  </si>
  <si>
    <t>29.07.2021 18:23:39</t>
  </si>
  <si>
    <t>29.07.2021 19:57:59</t>
  </si>
  <si>
    <t>29.07.2021 22:44:22</t>
  </si>
  <si>
    <t>29.07.2021 20:00:55</t>
  </si>
  <si>
    <t>29.07.2021 20:03:00</t>
  </si>
  <si>
    <t>KİLLİK TR-16 45-73-M00350_TR-15 M01_72386841</t>
  </si>
  <si>
    <t>29.07.2021 10:52:34</t>
  </si>
  <si>
    <t>29.07.2021 14:55:52</t>
  </si>
  <si>
    <t>29.07.2021 19:14:03</t>
  </si>
  <si>
    <t>29.07.2021 19:49:48</t>
  </si>
  <si>
    <t>29.07.2021 09:52:56</t>
  </si>
  <si>
    <t>29.07.2021 10:06:45</t>
  </si>
  <si>
    <t>ÇUKURALTI M-17 35-25-M00063_955268168_955268168</t>
  </si>
  <si>
    <t>29.07.2021 16:47:08</t>
  </si>
  <si>
    <t>29.07.2021 18:26:02</t>
  </si>
  <si>
    <t>29.07.2021 00:00:05</t>
  </si>
  <si>
    <t>29.07.2021 01:41:12</t>
  </si>
  <si>
    <t>29.07.2021 08:40:35</t>
  </si>
  <si>
    <t>29.07.2021 09:13:53</t>
  </si>
  <si>
    <t>TR-88 35-17-M00088_950310864_950310864</t>
  </si>
  <si>
    <t>29.07.2021 13:19:57</t>
  </si>
  <si>
    <t>29.07.2021 19:59:55</t>
  </si>
  <si>
    <t>DEREKÖY YENİ MAH. TR 45-77-L00292_DIREK TIPI TRAFO HUCRESI H01_2053054</t>
  </si>
  <si>
    <t>29.07.2021 11:22:42</t>
  </si>
  <si>
    <t>29.07.2021 12:10:55</t>
  </si>
  <si>
    <t>29.07.2021 08:40:00</t>
  </si>
  <si>
    <t>29.07.2021 09:10:51</t>
  </si>
  <si>
    <t>29.07.2021 19:39:05</t>
  </si>
  <si>
    <t>29.07.2021 19:45:00</t>
  </si>
  <si>
    <t>BELEVİ İM 35-13-A00002_BELEVİ OTOBAN SULAMA L01_2313338</t>
  </si>
  <si>
    <t>29.07.2021 12:30:04</t>
  </si>
  <si>
    <t>29.07.2021 15:31:28</t>
  </si>
  <si>
    <t>BAHÇELİ TR-2 35-30-L00148_35-30-L00148_2361435</t>
  </si>
  <si>
    <t>29.07.2021 09:11:11</t>
  </si>
  <si>
    <t>29.07.2021 11:15:27</t>
  </si>
  <si>
    <t>29.07.2021 15:39:59</t>
  </si>
  <si>
    <t>29.07.2021 16:48:37</t>
  </si>
  <si>
    <t>SUBAŞI-2 35-26-L00329_5670077_56358742_56358742</t>
  </si>
  <si>
    <t>29.07.2021 23:34:15</t>
  </si>
  <si>
    <t>30.07.2021 00:21:04</t>
  </si>
  <si>
    <t>KAYALIOĞLU TR-7 45-72-L00072_B_56390283_56390283</t>
  </si>
  <si>
    <t>29.07.2021 13:02:55</t>
  </si>
  <si>
    <t>29.07.2021 15:32:42</t>
  </si>
  <si>
    <t>DOĞANCI TR-3 35-31-L00336_DIREK TIPI TRAFO HUCRESI H01_2050207</t>
  </si>
  <si>
    <t>29.07.2021 20:04:00</t>
  </si>
  <si>
    <t>29.07.2021 21:07:08</t>
  </si>
  <si>
    <t>SANDAL TR-4 45-77-M00008_945503465_945503465</t>
  </si>
  <si>
    <t>29.07.2021 21:46:17</t>
  </si>
  <si>
    <t>29.07.2021 22:11:43</t>
  </si>
  <si>
    <t>CUMALI TR-2 35-24-M00095_955221887_955221887</t>
  </si>
  <si>
    <t>29.07.2021 12:57:25</t>
  </si>
  <si>
    <t>29.07.2021 17:30:30</t>
  </si>
  <si>
    <t>K-3857 35-04-K03857_912688427_912688427</t>
  </si>
  <si>
    <t>29.07.2021 16:21:59</t>
  </si>
  <si>
    <t>29.07.2021 19:02:24</t>
  </si>
  <si>
    <t>29.07.2021 14:00:16</t>
  </si>
  <si>
    <t>29.07.2021 14:00:52</t>
  </si>
  <si>
    <t>PINARBAŞI KÖYÜ KÜRT DAMLARI TR-1 45-75-M00076_A_56398602_56398602</t>
  </si>
  <si>
    <t>29.07.2021 20:37:45</t>
  </si>
  <si>
    <t>30.07.2021 05:00:10</t>
  </si>
  <si>
    <t>29.07.2021 15:52:02</t>
  </si>
  <si>
    <t>29.07.2021 15:52:26</t>
  </si>
  <si>
    <t>KALEKÖY TR-3 35-31-L00239_47919109_56400259_56400259</t>
  </si>
  <si>
    <t>29.07.2021 18:17:51</t>
  </si>
  <si>
    <t>29.07.2021 22:42:12</t>
  </si>
  <si>
    <t>29.07.2021 09:01:07</t>
  </si>
  <si>
    <t>29.07.2021 09:03:34</t>
  </si>
  <si>
    <t>DÜNDARLI TR-1 35-24-M00202_955222363_955222363</t>
  </si>
  <si>
    <t>29.07.2021 08:33:09</t>
  </si>
  <si>
    <t>29.07.2021 10:36:55</t>
  </si>
  <si>
    <t>KARABURUN TR-1/9 35-21-L00024_953368331_953368331</t>
  </si>
  <si>
    <t>29.07.2021 11:26:11</t>
  </si>
  <si>
    <t>29.07.2021 14:36:07</t>
  </si>
  <si>
    <t>29.07.2021 21:32:44</t>
  </si>
  <si>
    <t>29.07.2021 22:56:59</t>
  </si>
  <si>
    <t>29.07.2021 17:19:33</t>
  </si>
  <si>
    <t>29.07.2021 18:17:40</t>
  </si>
  <si>
    <t>29.07.2021 15:24:40</t>
  </si>
  <si>
    <t>29.07.2021 19:24:57</t>
  </si>
  <si>
    <t>29.07.2021 19:01:46</t>
  </si>
  <si>
    <t>29.07.2021 21:20:25</t>
  </si>
  <si>
    <t>ZEYTİNALAN İM 35-19-A00002_GÜZELBAHÇE İM ÇIKIŞ M13_2052317</t>
  </si>
  <si>
    <t>29.07.2021 19:40:59</t>
  </si>
  <si>
    <t>29.07.2021 20:38:44</t>
  </si>
  <si>
    <t>TR-13 35-16-L00013_35-16-L00013_79458307</t>
  </si>
  <si>
    <t>29.07.2021 10:24:24</t>
  </si>
  <si>
    <t>29.07.2021 11:52:04</t>
  </si>
  <si>
    <t>CEVİZALAN TR-3 35-15-L01018_B_56361646_56361646</t>
  </si>
  <si>
    <t>29.07.2021 16:02:20</t>
  </si>
  <si>
    <t>29.07.2021 19:30:52</t>
  </si>
  <si>
    <t>SARUHANLI TR-28 45-80-M00028_45-80-M00028_2376621</t>
  </si>
  <si>
    <t>29.07.2021 10:55:08</t>
  </si>
  <si>
    <t>29.07.2021 11:48:31</t>
  </si>
  <si>
    <t>DM-1 45-71-M00001_KUMLUDERE M22_2048784</t>
  </si>
  <si>
    <t>29.07.2021 11:12:43</t>
  </si>
  <si>
    <t>29.07.2021 11:59:32</t>
  </si>
  <si>
    <t>29.07.2021 14:46:06</t>
  </si>
  <si>
    <t>29.07.2021 15:41:39</t>
  </si>
  <si>
    <t>TR-2/30 45-72-L00030_C C01_65856375</t>
  </si>
  <si>
    <t>29.07.2021 23:54:04</t>
  </si>
  <si>
    <t>30.07.2021 00:42:18</t>
  </si>
  <si>
    <t>KUMKUYUCAK TR-1 45-80-M00172_D_56400882_56400882</t>
  </si>
  <si>
    <t>29.07.2021 16:06:33</t>
  </si>
  <si>
    <t>29.07.2021 17:21:02</t>
  </si>
  <si>
    <t>MAVİKENT TR-1 35-30-M00132_95000571516_95000571516</t>
  </si>
  <si>
    <t>29.07.2021 13:49:09</t>
  </si>
  <si>
    <t>29.07.2021 18:37:21</t>
  </si>
  <si>
    <t>GÜMÜLDÜR M-61 35-25-M00365_955263206_955263206</t>
  </si>
  <si>
    <t>29.07.2021 16:09:02</t>
  </si>
  <si>
    <t>29.07.2021 19:01:44</t>
  </si>
  <si>
    <t>K-193 35-03-K00193_35-03-K00193_41914844</t>
  </si>
  <si>
    <t>29.07.2021 10:40:00</t>
  </si>
  <si>
    <t>29.07.2021 10:59:00</t>
  </si>
  <si>
    <t>_49218464_56407952_56407952</t>
  </si>
  <si>
    <t>29.07.2021 07:47:36</t>
  </si>
  <si>
    <t>29.07.2021 10:02:50</t>
  </si>
  <si>
    <t>TR-1806 35-28-M00350_953395849_953395849</t>
  </si>
  <si>
    <t>29.07.2021 16:02:24</t>
  </si>
  <si>
    <t>29.07.2021 18:17:39</t>
  </si>
  <si>
    <t>SEYİRKENT TR-1 45-83-M00691_A_65514285_65514285</t>
  </si>
  <si>
    <t>29.07.2021 14:40:24</t>
  </si>
  <si>
    <t>29.07.2021 16:01:58</t>
  </si>
  <si>
    <t>DM-5/TR-8 (ESKİ TR-40) 35-26-M01360_956625525_956625525</t>
  </si>
  <si>
    <t>29.07.2021 11:37:57</t>
  </si>
  <si>
    <t>29.07.2021 15:47:46</t>
  </si>
  <si>
    <t>L-428 35-18-L00428_7598394_56369167_56369167</t>
  </si>
  <si>
    <t>29.07.2021 11:36:24</t>
  </si>
  <si>
    <t>29.07.2021 18:30:31</t>
  </si>
  <si>
    <t>K-2711 35-03-K02711_910201191_910201191</t>
  </si>
  <si>
    <t>29.07.2021 21:37:17</t>
  </si>
  <si>
    <t>30.07.2021 00:43:25</t>
  </si>
  <si>
    <t>TR-115 45-78-L00115_953262750_953262750</t>
  </si>
  <si>
    <t>29.07.2021 12:16:04</t>
  </si>
  <si>
    <t>29.07.2021 12:39:31</t>
  </si>
  <si>
    <t>29.07.2021 08:47:16</t>
  </si>
  <si>
    <t>29.07.2021 10:23:58</t>
  </si>
  <si>
    <t>K-3003 35-02-K03003_E K3003E1b_5810943</t>
  </si>
  <si>
    <t>29.07.2021 18:08:33</t>
  </si>
  <si>
    <t>29.07.2021 19:19:19</t>
  </si>
  <si>
    <t>ÇAYLI TR-13 35-15-L00198_C_56373024_56373024</t>
  </si>
  <si>
    <t>29.07.2021 11:41:33</t>
  </si>
  <si>
    <t>29.07.2021 14:59:56</t>
  </si>
  <si>
    <t>29.07.2021 20:57:49</t>
  </si>
  <si>
    <t>29.07.2021 20:59:35</t>
  </si>
  <si>
    <t>_48253439_56360503_56360503</t>
  </si>
  <si>
    <t>29.07.2021 15:38:14</t>
  </si>
  <si>
    <t>29.07.2021 17:45:56</t>
  </si>
  <si>
    <t>BİMEYKO TR-5 35-30-M00052_B_56352682_56352682</t>
  </si>
  <si>
    <t>29.07.2021 10:56:54</t>
  </si>
  <si>
    <t>29.07.2021 11:31:41</t>
  </si>
  <si>
    <t>29.07.2021 16:00:53</t>
  </si>
  <si>
    <t>29.07.2021 17:53:46</t>
  </si>
  <si>
    <t>29.07.2021 17:52:43</t>
  </si>
  <si>
    <t>29.07.2021 20:07:49</t>
  </si>
  <si>
    <t>_A_56385674_56385674</t>
  </si>
  <si>
    <t>29.07.2021 17:08:58</t>
  </si>
  <si>
    <t>29.07.2021 17:59:50</t>
  </si>
  <si>
    <t>PAŞAKÖY TR-6 45-80-M00168_A_56385477_56385477</t>
  </si>
  <si>
    <t>29.07.2021 22:55:34</t>
  </si>
  <si>
    <t>29.07.2021 23:27:33</t>
  </si>
  <si>
    <t>29.07.2021 08:38:04</t>
  </si>
  <si>
    <t>29.07.2021 09:19:48</t>
  </si>
  <si>
    <t>29.07.2021 01:13:42</t>
  </si>
  <si>
    <t>29.07.2021 05:42:42</t>
  </si>
  <si>
    <t>29.07.2021 06:53:07</t>
  </si>
  <si>
    <t>29.07.2021 10:22:16</t>
  </si>
  <si>
    <t>29.07.2021 09:33:05</t>
  </si>
  <si>
    <t>29.07.2021 10:03:47</t>
  </si>
  <si>
    <t>29.07.2021 09:41:01</t>
  </si>
  <si>
    <t>29.07.2021 09:41:35</t>
  </si>
  <si>
    <t>29.07.2021 19:11:51</t>
  </si>
  <si>
    <t>30.07.2021 02:33:56</t>
  </si>
  <si>
    <t>K-3869 35-02-K03869_35-02-K03869_2365703</t>
  </si>
  <si>
    <t>29.07.2021 17:59:11</t>
  </si>
  <si>
    <t>BİRGİ KÖK 35-19-M00041_HatBaşıAyırıcı_53137353 M03_53137353</t>
  </si>
  <si>
    <t>29.07.2021 20:36:21</t>
  </si>
  <si>
    <t>29.07.2021 23:49:51</t>
  </si>
  <si>
    <t>29.07.2021 10:00:56</t>
  </si>
  <si>
    <t>29.07.2021 11:28:58</t>
  </si>
  <si>
    <t>29.07.2021 19:49:24</t>
  </si>
  <si>
    <t>29.07.2021 20:53:01</t>
  </si>
  <si>
    <t>29.07.2021 13:53:09</t>
  </si>
  <si>
    <t>29.07.2021 14:01:20</t>
  </si>
  <si>
    <t>29.07.2021 14:51:00</t>
  </si>
  <si>
    <t>29.07.2021 16:29:45</t>
  </si>
  <si>
    <t>29.07.2021 07:51:49</t>
  </si>
  <si>
    <t>29.07.2021 14:27:59</t>
  </si>
  <si>
    <t>BOYNUYOĞUN KÖK 35-29-L00051_ESKİBOYNUYOĞUN L02_72215398</t>
  </si>
  <si>
    <t>29.07.2021 04:16:11</t>
  </si>
  <si>
    <t>29.07.2021 06:27:45</t>
  </si>
  <si>
    <t>K-608 35-02-K00608_TRAFO K01_2303200</t>
  </si>
  <si>
    <t>29.07.2021 21:26:10</t>
  </si>
  <si>
    <t>30.07.2021 10:06:00</t>
  </si>
  <si>
    <t>YAKAPINAR TR-1 35-20-L00148_955193315_955193315</t>
  </si>
  <si>
    <t>29.07.2021 14:44:43</t>
  </si>
  <si>
    <t>29.07.2021 19:53:55</t>
  </si>
  <si>
    <t>KAHRAMANDERE İM 35-10-A00002_GÜZELBAHÇE İM-2 M01_2090870</t>
  </si>
  <si>
    <t>29.07.2021 19:58:35</t>
  </si>
  <si>
    <t>29.07.2021 20:22:00</t>
  </si>
  <si>
    <t>ASSTAR KÖK 45-73-M00134_KÖYLER ÇIKIŞ M02_66686397</t>
  </si>
  <si>
    <t>29.07.2021 10:42:26</t>
  </si>
  <si>
    <t>29.07.2021 12:30:33</t>
  </si>
  <si>
    <t>MURADİYE DM-5/05 45-71-M00235_DAĞITIM TRAFOSU M09_2124675</t>
  </si>
  <si>
    <t>29.07.2021 10:08:58</t>
  </si>
  <si>
    <t>29.07.2021 14:34:19</t>
  </si>
  <si>
    <t>TR-35 35-26-M00035_7698217_56359241_56359241</t>
  </si>
  <si>
    <t>29.07.2021 16:04:23</t>
  </si>
  <si>
    <t>29.07.2021 17:16:21</t>
  </si>
  <si>
    <t>MURADİYE TR-3 KÖPRÜYANI 45-71-M00254_45-71-M00254_55035500</t>
  </si>
  <si>
    <t>29.07.2021 02:22:00</t>
  </si>
  <si>
    <t>29.07.2021 03:26:43</t>
  </si>
  <si>
    <t>MENEMEN TR-37 35-28-L00037_953386799_953386799</t>
  </si>
  <si>
    <t>29.07.2021 01:33:33</t>
  </si>
  <si>
    <t>29.07.2021 14:39:49</t>
  </si>
  <si>
    <t>GÜLBAHÇE TR-2 45-71-M01600_C_56382738_56382738</t>
  </si>
  <si>
    <t>29.07.2021 09:11:48</t>
  </si>
  <si>
    <t>29.07.2021 16:49:24</t>
  </si>
  <si>
    <t>29.07.2021 14:27:02</t>
  </si>
  <si>
    <t>29.07.2021 15:25:26</t>
  </si>
  <si>
    <t>DEREKÖY TR-2 45-72-L00463_956526028_956526028</t>
  </si>
  <si>
    <t>29.07.2021 12:16:49</t>
  </si>
  <si>
    <t>29.07.2021 21:08:56</t>
  </si>
  <si>
    <t>K-4950 35-01-K04950_910913213_910913213</t>
  </si>
  <si>
    <t>29.07.2021 11:14:04</t>
  </si>
  <si>
    <t>29.07.2021 12:32:28</t>
  </si>
  <si>
    <t>29.07.2021 23:25:43</t>
  </si>
  <si>
    <t>30.07.2021 01:10:57</t>
  </si>
  <si>
    <t>M-408 35-02-M00408__72410621_72410621</t>
  </si>
  <si>
    <t>29.07.2021 13:13:49</t>
  </si>
  <si>
    <t>29.07.2021 14:46:11</t>
  </si>
  <si>
    <t>TR-72 35-30-L00072_B_56363012_56363012</t>
  </si>
  <si>
    <t>29.07.2021 19:46:17</t>
  </si>
  <si>
    <t>29.07.2021 21:49:11</t>
  </si>
  <si>
    <t>KIŞLAK TR-1 45-74-M00147_A_56352182_56352182</t>
  </si>
  <si>
    <t>29.07.2021 15:05:10</t>
  </si>
  <si>
    <t>29.07.2021 16:03:07</t>
  </si>
  <si>
    <t>29.07.2021 21:09:29</t>
  </si>
  <si>
    <t>29.07.2021 22:25:06</t>
  </si>
  <si>
    <t>BAKIR TR-5 45-76-M00064_42832805_56386702_56386702</t>
  </si>
  <si>
    <t>29.07.2021 17:41:35</t>
  </si>
  <si>
    <t>29.07.2021 19:59:32</t>
  </si>
  <si>
    <t>TR-135/1 35-19-L00362__72374243_72374243</t>
  </si>
  <si>
    <t>29.07.2021 15:29:11</t>
  </si>
  <si>
    <t>29.07.2021 17:39:04</t>
  </si>
  <si>
    <t>29.07.2021 18:36:49</t>
  </si>
  <si>
    <t>29.07.2021 19:43:50</t>
  </si>
  <si>
    <t>M-1621 35-02-M01621__72569548_72569548</t>
  </si>
  <si>
    <t>29.07.2021 21:40:11</t>
  </si>
  <si>
    <t>29.07.2021 22:08:14</t>
  </si>
  <si>
    <t>29.07.2021 08:11:15</t>
  </si>
  <si>
    <t>29.07.2021 10:56:00</t>
  </si>
  <si>
    <t>29.07.2021 08:56:55</t>
  </si>
  <si>
    <t>29.07.2021 14:18:00</t>
  </si>
  <si>
    <t>ESKİOBA KÖK 35-29-L00037_MAHMUTLAR L02_2093166</t>
  </si>
  <si>
    <t>29.07.2021 13:55:12</t>
  </si>
  <si>
    <t>29.07.2021 13:55:22</t>
  </si>
  <si>
    <t>29.07.2021 20:38:36</t>
  </si>
  <si>
    <t>29.07.2021 22:32:24</t>
  </si>
  <si>
    <t>29.07.2021 19:41:17</t>
  </si>
  <si>
    <t>29.07.2021 21:29:35</t>
  </si>
  <si>
    <t>MUSABEY TR-1 35-28-M00348_C_65513659_65513659</t>
  </si>
  <si>
    <t>29.07.2021 17:52:24</t>
  </si>
  <si>
    <t>29.07.2021 18:54:24</t>
  </si>
  <si>
    <t>DM-2/5 RADİSSON OTEL ÖNÜ 35-18-L00582_950436787_950436787</t>
  </si>
  <si>
    <t>29.07.2021 11:01:29</t>
  </si>
  <si>
    <t>29.07.2021 12:44:00</t>
  </si>
  <si>
    <t>29.07.2021 12:47:34</t>
  </si>
  <si>
    <t>29.07.2021 16:27:03</t>
  </si>
  <si>
    <t>29.07.2021 19:57:45</t>
  </si>
  <si>
    <t>29.07.2021 22:27:11</t>
  </si>
  <si>
    <t>SAKARLI KÖK 45-76-M00046_KOCAİSKAN M03_72214545</t>
  </si>
  <si>
    <t>29.07.2021 09:39:52</t>
  </si>
  <si>
    <t>29.07.2021 15:11:22</t>
  </si>
  <si>
    <t>DM-2/13 35-29-M00100_950330403_950330403</t>
  </si>
  <si>
    <t>29.07.2021 17:54:32</t>
  </si>
  <si>
    <t>29.07.2021 20:50:28</t>
  </si>
  <si>
    <t>K-2732 35-04-K02732_E_56394825_56394825</t>
  </si>
  <si>
    <t>29.07.2021 19:20:04</t>
  </si>
  <si>
    <t>29.07.2021 20:27:37</t>
  </si>
  <si>
    <t>29.07.2021 05:55:01</t>
  </si>
  <si>
    <t>29.07.2021 06:47:03</t>
  </si>
  <si>
    <t>29.07.2021 16:07:43</t>
  </si>
  <si>
    <t>29.07.2021 16:56:39</t>
  </si>
  <si>
    <t>29.07.2021 16:41:41</t>
  </si>
  <si>
    <t>29.07.2021 20:10:26</t>
  </si>
  <si>
    <t>29.07.2021 02:17:02</t>
  </si>
  <si>
    <t>29.07.2021 04:10:21</t>
  </si>
  <si>
    <t>K-49 35-01-K00049_N 1N_5865814</t>
  </si>
  <si>
    <t>29.07.2021 21:23:15</t>
  </si>
  <si>
    <t>29.07.2021 22:10:21</t>
  </si>
  <si>
    <t>29.07.2021 16:36:55</t>
  </si>
  <si>
    <t>29.07.2021 17:51:47</t>
  </si>
  <si>
    <t>TR-46 35-19-M00046_956692234_956692234</t>
  </si>
  <si>
    <t>29.07.2021 17:19:41</t>
  </si>
  <si>
    <t>29.07.2021 18:20:49</t>
  </si>
  <si>
    <t>29.07.2021 17:47:23</t>
  </si>
  <si>
    <t>29.07.2021 19:15:43</t>
  </si>
  <si>
    <t>DEREKÖY TR-1 45-84-L00015_10187088_56405710_56405710</t>
  </si>
  <si>
    <t>29.07.2021 20:13:48</t>
  </si>
  <si>
    <t>29.07.2021 21:22:01</t>
  </si>
  <si>
    <t>29.07.2021 21:45:43</t>
  </si>
  <si>
    <t>29.07.2021 23:12:00</t>
  </si>
  <si>
    <t>K-2741 35-08-K02741_B b5b_5822558</t>
  </si>
  <si>
    <t>29.07.2021 21:09:39</t>
  </si>
  <si>
    <t>30.07.2021 00:46:01</t>
  </si>
  <si>
    <t>29.07.2021 22:38:24</t>
  </si>
  <si>
    <t>30.07.2021 02:44:07</t>
  </si>
  <si>
    <t>ÇANAKÇI TR-1 45-74-M00168_45-74-M00168_2355016</t>
  </si>
  <si>
    <t>29.07.2021 15:10:20</t>
  </si>
  <si>
    <t>29.07.2021 18:26:27</t>
  </si>
  <si>
    <t>K-4481 35-02-K04481_99786917_99786917</t>
  </si>
  <si>
    <t>29.07.2021 09:53:46</t>
  </si>
  <si>
    <t>29.07.2021 10:47:52</t>
  </si>
  <si>
    <t>K-4408 35-01-K04408_911483562_911483562</t>
  </si>
  <si>
    <t>29.07.2021 17:03:22</t>
  </si>
  <si>
    <t>30.07.2021 06:38:27</t>
  </si>
  <si>
    <t>TR-25 35-31-L00025_956595467_956595467</t>
  </si>
  <si>
    <t>29.07.2021 08:30:15</t>
  </si>
  <si>
    <t>29.07.2021 13:29:24</t>
  </si>
  <si>
    <t>M-2911 35-01-M02911_911358512_911358512</t>
  </si>
  <si>
    <t>29.07.2021 15:25:53</t>
  </si>
  <si>
    <t>29.07.2021 18:30:16</t>
  </si>
  <si>
    <t>TR-15 35-17-M00015_6524257 C02_5771459</t>
  </si>
  <si>
    <t>29.07.2021 16:15:18</t>
  </si>
  <si>
    <t>29.07.2021 19:50:28</t>
  </si>
  <si>
    <t>29.07.2021 20:23:35</t>
  </si>
  <si>
    <t>29.07.2021 21:52:22</t>
  </si>
  <si>
    <t>ARMUTLU DM-2/TR-26 35-27-L00349_912632399_912632399</t>
  </si>
  <si>
    <t>29.07.2021 11:05:37</t>
  </si>
  <si>
    <t>29.07.2021 19:36:32</t>
  </si>
  <si>
    <t>29.07.2021 06:34:45</t>
  </si>
  <si>
    <t>29.07.2021 06:35:05</t>
  </si>
  <si>
    <t>K-1507 35-03-K01507_910104752_910104752</t>
  </si>
  <si>
    <t>29.07.2021 10:46:47</t>
  </si>
  <si>
    <t>29.07.2021 16:02:34</t>
  </si>
  <si>
    <t>TR-35 35-26-M00035_35-26-M00035_2360105</t>
  </si>
  <si>
    <t>29.07.2021 17:03:03</t>
  </si>
  <si>
    <t>29.07.2021 17:25:54</t>
  </si>
  <si>
    <t>SOMA DM-1 45-82-M00050_DM-2 M05_60207297</t>
  </si>
  <si>
    <t>29.07.2021 07:42:36</t>
  </si>
  <si>
    <t>29.07.2021 07:51:29</t>
  </si>
  <si>
    <t>L-438 35-18-L00438_950448049_950448049</t>
  </si>
  <si>
    <t>29.07.2021 08:45:16</t>
  </si>
  <si>
    <t>29.07.2021 09:11:34</t>
  </si>
  <si>
    <t>KAAN TR-1 45-71-M01520_43108527_56389216_56389216</t>
  </si>
  <si>
    <t>29.07.2021 16:52:29</t>
  </si>
  <si>
    <t>29.07.2021 22:45:11</t>
  </si>
  <si>
    <t>TR-58 35-30-L00058_A_56367283_56367283</t>
  </si>
  <si>
    <t>29.07.2021 18:22:00</t>
  </si>
  <si>
    <t>29.07.2021 19:03:00</t>
  </si>
  <si>
    <t>29.07.2021 09:33:06</t>
  </si>
  <si>
    <t>29.07.2021 10:06:35</t>
  </si>
  <si>
    <t>M-1150 35-04-M01150_C C1_79004662</t>
  </si>
  <si>
    <t>29.07.2021 23:49:33</t>
  </si>
  <si>
    <t>30.07.2021 03:12:02</t>
  </si>
  <si>
    <t>SÜLEYMANLI TR-1 35-16-L00263_35-16-L00263_2361849</t>
  </si>
  <si>
    <t>29.07.2021 19:05:25</t>
  </si>
  <si>
    <t>29.07.2021 23:53:56</t>
  </si>
  <si>
    <t>DM-25/16 45-71-M00392_45-71-M00392_72048813</t>
  </si>
  <si>
    <t>29.07.2021 16:01:00</t>
  </si>
  <si>
    <t>29.07.2021 17:22:49</t>
  </si>
  <si>
    <t>URGANLI TR-2 45-83-M00570_955176196_955176196</t>
  </si>
  <si>
    <t>29.07.2021 09:21:49</t>
  </si>
  <si>
    <t>29.07.2021 13:23:23</t>
  </si>
  <si>
    <t>SARIKAYA TR-1 45-82-L00056_ H_79744526</t>
  </si>
  <si>
    <t>29.07.2021 09:53:29</t>
  </si>
  <si>
    <t>29.07.2021 15:26:00</t>
  </si>
  <si>
    <t>29.07.2021 12:27:08</t>
  </si>
  <si>
    <t>29.07.2021 15:44:05</t>
  </si>
  <si>
    <t>29.07.2021 13:43:09</t>
  </si>
  <si>
    <t>29.07.2021 15:15:01</t>
  </si>
  <si>
    <t>TR-93 35-26-M00093__56360734_56360734</t>
  </si>
  <si>
    <t>29.07.2021 21:21:38</t>
  </si>
  <si>
    <t>29.07.2021 22:17:11</t>
  </si>
  <si>
    <t>K-1454 35-01-K01454_35-01-K01454_2363986</t>
  </si>
  <si>
    <t>29.07.2021 14:08:50</t>
  </si>
  <si>
    <t>29.07.2021 15:25:00</t>
  </si>
  <si>
    <t>29.07.2021 17:50:05</t>
  </si>
  <si>
    <t>29.07.2021 22:01:21</t>
  </si>
  <si>
    <t>L-416 KAPALI SPOR SALONU 35-18-L00416_950428188_950428188</t>
  </si>
  <si>
    <t>29.07.2021 12:42:12</t>
  </si>
  <si>
    <t>ORHANLI M-88 ORTA 35-14-M00088_961443905_961443905</t>
  </si>
  <si>
    <t>29.07.2021 14:50:31</t>
  </si>
  <si>
    <t>29.07.2021 19:16:09</t>
  </si>
  <si>
    <t>K-1623 35-01-K01623_F F2_5873116</t>
  </si>
  <si>
    <t>29.07.2021 13:56:51</t>
  </si>
  <si>
    <t>29.07.2021 21:32:24</t>
  </si>
  <si>
    <t>EVCİLER KARIKOCA MAH. TR 45-77-L00266_B_56386982_56386982</t>
  </si>
  <si>
    <t>29.07.2021 18:04:17</t>
  </si>
  <si>
    <t>29.07.2021 19:25:10</t>
  </si>
  <si>
    <t>29.07.2021 11:30:38</t>
  </si>
  <si>
    <t>29.07.2021 18:41:31</t>
  </si>
  <si>
    <t>L-272 35-18-L00272_95000478604_95000478604</t>
  </si>
  <si>
    <t>29.07.2021 10:47:22</t>
  </si>
  <si>
    <t>29.07.2021 13:41:06</t>
  </si>
  <si>
    <t>BELENYENİCE KÖYÜ TR-1 45-71-M01512_A_56389217_56389217</t>
  </si>
  <si>
    <t>29.07.2021 17:31:00</t>
  </si>
  <si>
    <t>29.07.2021 21:45:50</t>
  </si>
  <si>
    <t>29.07.2021 17:35:41</t>
  </si>
  <si>
    <t>30.07.2021 05:09:42</t>
  </si>
  <si>
    <t>MORALILAR İM 45-72-A00002_MORALILAR ŞEHİR L05_2097903</t>
  </si>
  <si>
    <t>29.07.2021 07:49:21</t>
  </si>
  <si>
    <t>29.07.2021 07:49:51</t>
  </si>
  <si>
    <t>29.07.2021 17:03:56</t>
  </si>
  <si>
    <t>29.07.2021 19:39:12</t>
  </si>
  <si>
    <t>BEREKETLİ TARIMSAL SULAMA TR-3 45-73-M00793_45-73-M00793_2355889</t>
  </si>
  <si>
    <t>29.07.2021 12:00:28</t>
  </si>
  <si>
    <t>29.07.2021 13:19:40</t>
  </si>
  <si>
    <t>SİLEDİK TR-1 45-76-L00152_45-76-L00152_2376990</t>
  </si>
  <si>
    <t>29.07.2021 16:47:17</t>
  </si>
  <si>
    <t>29.07.2021 17:56:29</t>
  </si>
  <si>
    <t>29.07.2021 22:54:00</t>
  </si>
  <si>
    <t>30.07.2021 01:01:44</t>
  </si>
  <si>
    <t>M-2353 35-03-M02353_910516006_910516006</t>
  </si>
  <si>
    <t>29.07.2021 08:44:46</t>
  </si>
  <si>
    <t>29.07.2021 11:06:25</t>
  </si>
  <si>
    <t>29.07.2021 09:54:39</t>
  </si>
  <si>
    <t>29.07.2021 17:50:56</t>
  </si>
  <si>
    <t>ÖZİMAR-ETKİNKENT SİTESİ 35-25-M00284_956653106_956653106</t>
  </si>
  <si>
    <t>29.07.2021 12:40:00</t>
  </si>
  <si>
    <t>29.07.2021 15:26:42</t>
  </si>
  <si>
    <t>TİRE DM2/11 35-29-M00117_950321042_950321042</t>
  </si>
  <si>
    <t>29.07.2021 10:21:28</t>
  </si>
  <si>
    <t>29.07.2021 12:48:18</t>
  </si>
  <si>
    <t>29.07.2021 15:41:06</t>
  </si>
  <si>
    <t>29.07.2021 15:57:46</t>
  </si>
  <si>
    <t>M-1462 35-01-M01462_911655986_911655986</t>
  </si>
  <si>
    <t>29.07.2021 10:48:18</t>
  </si>
  <si>
    <t>29.07.2021 12:13:19</t>
  </si>
  <si>
    <t>DELEMENLER CAMİİ YANI TR 45-73-M00727_945644732_945644732</t>
  </si>
  <si>
    <t>29.07.2021 15:42:42</t>
  </si>
  <si>
    <t>29.07.2021 17:45:13</t>
  </si>
  <si>
    <t>K-136 35-01-K00136_910425470_910425470</t>
  </si>
  <si>
    <t>29.07.2021 11:32:07</t>
  </si>
  <si>
    <t>29.07.2021 12:46:01</t>
  </si>
  <si>
    <t>29.07.2021 18:45:39</t>
  </si>
  <si>
    <t>29.07.2021 20:03:23</t>
  </si>
  <si>
    <t>29.07.2021 15:37:55</t>
  </si>
  <si>
    <t>29.07.2021 17:27:26</t>
  </si>
  <si>
    <t>29.07.2021 03:06:00</t>
  </si>
  <si>
    <t>29.07.2021 04:30:45</t>
  </si>
  <si>
    <t>ÇAYBAŞI DM-1/11 35-26-L00215__56358351_56358351</t>
  </si>
  <si>
    <t>29.07.2021 21:28:58</t>
  </si>
  <si>
    <t>29.07.2021 22:59:13</t>
  </si>
  <si>
    <t>29.07.2021 08:57:55</t>
  </si>
  <si>
    <t>29.07.2021 17:15:13</t>
  </si>
  <si>
    <t>TR-160 45-78-L00160_45-78-L00160_65970398</t>
  </si>
  <si>
    <t>29.07.2021 08:54:46</t>
  </si>
  <si>
    <t>29.07.2021 10:33:05</t>
  </si>
  <si>
    <t>29.07.2021 11:42:33</t>
  </si>
  <si>
    <t>29.07.2021 17:25:49</t>
  </si>
  <si>
    <t>M-2024 35-09-M02024_966723720_966723720</t>
  </si>
  <si>
    <t>29.07.2021 21:33:12</t>
  </si>
  <si>
    <t>29.07.2021 22:37:54</t>
  </si>
  <si>
    <t>ÇINARDİBİ TR-1 35-20-M00049_955199728_955199728</t>
  </si>
  <si>
    <t>29.07.2021 11:31:00</t>
  </si>
  <si>
    <t>29.07.2021 12:38:22</t>
  </si>
  <si>
    <t>TR-107 45-78-L00107_95000548225_95000548225</t>
  </si>
  <si>
    <t>29.07.2021 17:42:14</t>
  </si>
  <si>
    <t>29.07.2021 19:59:05</t>
  </si>
  <si>
    <t>29.07.2021 01:39:00</t>
  </si>
  <si>
    <t>29.07.2021 03:35:51</t>
  </si>
  <si>
    <t>29.07.2021 15:18:55</t>
  </si>
  <si>
    <t>29.07.2021 17:12:01</t>
  </si>
  <si>
    <t>L-208 35-18-L00208_950451918_950451918</t>
  </si>
  <si>
    <t>29.07.2021 18:09:05</t>
  </si>
  <si>
    <t>29.07.2021 19:05:47</t>
  </si>
  <si>
    <t>TR-2/46 45-72-L00046_A_56391640_56391640</t>
  </si>
  <si>
    <t>29.07.2021 19:15:35</t>
  </si>
  <si>
    <t>29.07.2021 20:20:41</t>
  </si>
  <si>
    <t>ŞEYHDAVUTLAR TR-7 (TR-3) 45-79-M00504_B_56386403_56386403</t>
  </si>
  <si>
    <t>29.07.2021 09:55:11</t>
  </si>
  <si>
    <t>29.07.2021 15:27:30</t>
  </si>
  <si>
    <t>29.07.2021 13:25:34</t>
  </si>
  <si>
    <t>SULUDERE TR-14 35-31-L00393_35-31-L00393_2354967</t>
  </si>
  <si>
    <t>29.07.2021 20:37:07</t>
  </si>
  <si>
    <t>29.07.2021 21:11:56</t>
  </si>
  <si>
    <t>29.07.2021 14:50:55</t>
  </si>
  <si>
    <t>30.07.2021 01:32:40</t>
  </si>
  <si>
    <t>29.07.2021 11:10:52</t>
  </si>
  <si>
    <t>29.07.2021 12:22:02</t>
  </si>
  <si>
    <t>29.07.2021 21:17:41</t>
  </si>
  <si>
    <t>29.07.2021 21:50:35</t>
  </si>
  <si>
    <t>DM-5/TR-8 (ESKİ TR-40) 35-26-M01360_956620659_956620659</t>
  </si>
  <si>
    <t>29.07.2021 15:45:16</t>
  </si>
  <si>
    <t>29.07.2021 16:55:21</t>
  </si>
  <si>
    <t>K-3320 35-09-K03320_914576007_914576007</t>
  </si>
  <si>
    <t>29.07.2021 17:01:11</t>
  </si>
  <si>
    <t>29.07.2021 21:57:58</t>
  </si>
  <si>
    <t>K-3550 35-03-K03550_F_56366034_56366034</t>
  </si>
  <si>
    <t>29.07.2021 13:50:44</t>
  </si>
  <si>
    <t>29.07.2021 14:47:36</t>
  </si>
  <si>
    <t>DEREKÖY KÖK 45-77-L00290_DEREKÖY L04_2120666</t>
  </si>
  <si>
    <t>29.07.2021 10:07:05</t>
  </si>
  <si>
    <t>29.07.2021 10:08:05</t>
  </si>
  <si>
    <t>TR-1/91 45-72-M00091_961465054_961465054</t>
  </si>
  <si>
    <t>29.07.2021 09:57:16</t>
  </si>
  <si>
    <t>29.07.2021 10:59:34</t>
  </si>
  <si>
    <t>K-903 35-02-K00903_TRAFO K03_2333027</t>
  </si>
  <si>
    <t>29.07.2021 21:25:53</t>
  </si>
  <si>
    <t>29.07.2021 09:48:33</t>
  </si>
  <si>
    <t>29.07.2021 09:53:07</t>
  </si>
  <si>
    <t>29.07.2021 18:50:36</t>
  </si>
  <si>
    <t>29.07.2021 20:59:18</t>
  </si>
  <si>
    <t>GÜLBAHÇE TR-1 45-71-M00184_45-71-M00184_72255610</t>
  </si>
  <si>
    <t>29.07.2021 16:49:58</t>
  </si>
  <si>
    <t>29.07.2021 19:42:52</t>
  </si>
  <si>
    <t>DM-3/30 45-71-M00084_953199466_953199466</t>
  </si>
  <si>
    <t>29.07.2021 08:35:16</t>
  </si>
  <si>
    <t>29.07.2021 10:21:05</t>
  </si>
  <si>
    <t>M-2318 35-03-M02318__72374490_72374490</t>
  </si>
  <si>
    <t>29.07.2021 09:11:16</t>
  </si>
  <si>
    <t>29.07.2021 14:07:39</t>
  </si>
  <si>
    <t>DM-1/44 35-29-M00044_48368350_56361394_56361394</t>
  </si>
  <si>
    <t>29.07.2021 17:55:25</t>
  </si>
  <si>
    <t>29.07.2021 19:31:36</t>
  </si>
  <si>
    <t>29.07.2021 21:37:00</t>
  </si>
  <si>
    <t>29.07.2021 21:37:38</t>
  </si>
  <si>
    <t>TR-61 35-17-M00061_5850161 tr/61-f13b_5948718</t>
  </si>
  <si>
    <t>29.07.2021 09:35:00</t>
  </si>
  <si>
    <t>29.07.2021 10:13:48</t>
  </si>
  <si>
    <t>29.07.2021 17:09:33</t>
  </si>
  <si>
    <t>29.07.2021 18:59:25</t>
  </si>
  <si>
    <t>29.07.2021 07:16:27</t>
  </si>
  <si>
    <t>29.07.2021 09:40:14</t>
  </si>
  <si>
    <t>29.07.2021 06:59:27</t>
  </si>
  <si>
    <t>29.07.2021 09:04:48</t>
  </si>
  <si>
    <t>29.07.2021 20:03:25</t>
  </si>
  <si>
    <t>29.07.2021 21:23:25</t>
  </si>
  <si>
    <t>KIRÜSTÜ TR-1 45-74-M00318_ H_61354234</t>
  </si>
  <si>
    <t>29.07.2021 11:04:06</t>
  </si>
  <si>
    <t>29.07.2021 15:35:54</t>
  </si>
  <si>
    <t>29.07.2021 20:03:57</t>
  </si>
  <si>
    <t>29.07.2021 23:04:18</t>
  </si>
  <si>
    <t>YENİFOÇA M-274 35-23-M00274_950421130_950421130</t>
  </si>
  <si>
    <t>29.07.2021 13:01:05</t>
  </si>
  <si>
    <t>29.07.2021 14:45:01</t>
  </si>
  <si>
    <t>BIÇAKÇI OVACIK TR-4 35-15-L00083_B_56362108_56362108</t>
  </si>
  <si>
    <t>29.07.2021 19:57:09</t>
  </si>
  <si>
    <t>29.07.2021 22:16:28</t>
  </si>
  <si>
    <t>GÖKTAŞ TR-1 45-82-M00330_DIREK TIPI TRAFO HUCRESI H01_2082777</t>
  </si>
  <si>
    <t>29.07.2021 11:08:36</t>
  </si>
  <si>
    <t>29.07.2021 13:11:52</t>
  </si>
  <si>
    <t>FOÇA TR-17 35-23-L00017_A_56398882_56398882</t>
  </si>
  <si>
    <t>29.07.2021 14:30:22</t>
  </si>
  <si>
    <t>YUKARI ÇOBANİSA ŞİRİN MAHALLE 45-71-M00622_43137449_56393031_56393031</t>
  </si>
  <si>
    <t>29.07.2021 16:06:29</t>
  </si>
  <si>
    <t>30.07.2021 02:24:10</t>
  </si>
  <si>
    <t>MENDERES DM-2/TR-1 35-22-M00300_MENDERES-1 M17_2328468</t>
  </si>
  <si>
    <t>29.07.2021 09:47:07</t>
  </si>
  <si>
    <t>29.07.2021 17:48:12</t>
  </si>
  <si>
    <t>KORUBAŞI TR-1 45-75-M00240_945618050_945618050</t>
  </si>
  <si>
    <t>29.07.2021 07:51:37</t>
  </si>
  <si>
    <t>29.07.2021 09:49:29</t>
  </si>
  <si>
    <t>SARUHANLI TR-31 45-80-M00031_956561983_956561983</t>
  </si>
  <si>
    <t>29.07.2021 04:58:00</t>
  </si>
  <si>
    <t>29.07.2021 07:41:16</t>
  </si>
  <si>
    <t>29.07.2021 17:41:52</t>
  </si>
  <si>
    <t>29.07.2021 20:49:28</t>
  </si>
  <si>
    <t>DOĞANCI TR-2 35-31-L00335_47797523_56352284_56352284</t>
  </si>
  <si>
    <t>29.07.2021 19:22:22</t>
  </si>
  <si>
    <t>29.07.2021 20:22:41</t>
  </si>
  <si>
    <t>TORBALI İM 35-26-A00001_6 MVA ÇIKIŞ M06_2071910</t>
  </si>
  <si>
    <t>30.07.2021 02:38:06</t>
  </si>
  <si>
    <t>30.07.2021 05:03:58</t>
  </si>
  <si>
    <t>TORBALI İM 35-26-A00001_HatBaşıAyırıcı_53133252 L05_53133252</t>
  </si>
  <si>
    <t>30.07.2021 05:04:00</t>
  </si>
  <si>
    <t>30.07.2021 06:23:49</t>
  </si>
  <si>
    <t>ULUDERBENT TR-3 45-73-M00543_C_56386598_56386598</t>
  </si>
  <si>
    <t>30.07.2021 18:56:28</t>
  </si>
  <si>
    <t>30.07.2021 23:17:40</t>
  </si>
  <si>
    <t>30.07.2021 07:08:18</t>
  </si>
  <si>
    <t>30.07.2021 07:47:03</t>
  </si>
  <si>
    <t>M-1462 35-01-M01462_C_56359139_56359139</t>
  </si>
  <si>
    <t>30.07.2021 13:01:30</t>
  </si>
  <si>
    <t>30.07.2021 22:24:56</t>
  </si>
  <si>
    <t>DOĞANCI TR-12 35-31-L00339_47793613_56351974_56351974</t>
  </si>
  <si>
    <t>30.07.2021 23:48:56</t>
  </si>
  <si>
    <t>31.07.2021 01:31:38</t>
  </si>
  <si>
    <t>30.07.2021 14:00:19</t>
  </si>
  <si>
    <t>30.07.2021 14:53:08</t>
  </si>
  <si>
    <t>TR-27 45-78-L00027_TR-28 ÇIKIŞI L03_2328640</t>
  </si>
  <si>
    <t>30.07.2021 10:18:40</t>
  </si>
  <si>
    <t>30.07.2021 10:49:23</t>
  </si>
  <si>
    <t>KUMKUYUCAK TR-3 45-80-M00173_45-80-M00173_2348143</t>
  </si>
  <si>
    <t>30.07.2021 19:27:52</t>
  </si>
  <si>
    <t>30.07.2021 21:35:24</t>
  </si>
  <si>
    <t>TEKBIÇAKLAR TR-2 35-31-L00243_47909118_56384489_56384489</t>
  </si>
  <si>
    <t>30.07.2021 16:16:42</t>
  </si>
  <si>
    <t>30.07.2021 18:38:26</t>
  </si>
  <si>
    <t>30.07.2021 15:32:12</t>
  </si>
  <si>
    <t>30.07.2021 17:16:38</t>
  </si>
  <si>
    <t>ILGIN TR-2 45-73-M00593_A_56389519_56389519</t>
  </si>
  <si>
    <t>30.07.2021 23:18:14</t>
  </si>
  <si>
    <t>31.07.2021 01:17:18</t>
  </si>
  <si>
    <t>M-2008 35-02-M02008_B_56363429_56363429</t>
  </si>
  <si>
    <t>30.07.2021 09:41:33</t>
  </si>
  <si>
    <t>30.07.2021 11:31:14</t>
  </si>
  <si>
    <t>30.07.2021 12:42:15</t>
  </si>
  <si>
    <t>30.07.2021 14:40:21</t>
  </si>
  <si>
    <t>M-3405(YATIRIM REZERVE) 35-03-M03405_913450684_913450684</t>
  </si>
  <si>
    <t>30.07.2021 16:59:30</t>
  </si>
  <si>
    <t>30.07.2021 18:01:44</t>
  </si>
  <si>
    <t>YENİÇİFTLİK KÖK 35-20-L00373_950324840_950324840</t>
  </si>
  <si>
    <t>30.07.2021 10:54:36</t>
  </si>
  <si>
    <t>30.07.2021 13:55:29</t>
  </si>
  <si>
    <t>HAŞİM AKÇORA SULAMA TR 45-71-M01340_45-71-M01340_2370459</t>
  </si>
  <si>
    <t>30.07.2021 16:27:43</t>
  </si>
  <si>
    <t>30.07.2021 21:31:13</t>
  </si>
  <si>
    <t>OVACIK KÖYÜ CEVİZDERE TR-1 35-27-L00267_953118545_953118545</t>
  </si>
  <si>
    <t>30.07.2021 08:23:19</t>
  </si>
  <si>
    <t>30.07.2021 15:30:10</t>
  </si>
  <si>
    <t>30.07.2021 11:09:06</t>
  </si>
  <si>
    <t>30.07.2021 13:01:11</t>
  </si>
  <si>
    <t>ATATÜRK MAH. TR-2 35-27-L00344_DIREK TIPI TRAFO HUCRESI H01_2121012</t>
  </si>
  <si>
    <t>30.07.2021 14:51:07</t>
  </si>
  <si>
    <t>30.07.2021 17:47:22</t>
  </si>
  <si>
    <t>30.07.2021 14:41:37</t>
  </si>
  <si>
    <t>30.07.2021 18:00:44</t>
  </si>
  <si>
    <t>30.07.2021 09:00:15</t>
  </si>
  <si>
    <t>30.07.2021 14:02:14</t>
  </si>
  <si>
    <t>TÜPÜLER DEREBAŞI TR-1 45-75-M00245_B_56394108_56394108</t>
  </si>
  <si>
    <t>30.07.2021 17:41:50</t>
  </si>
  <si>
    <t>30.07.2021 23:44:25</t>
  </si>
  <si>
    <t>AŞAĞI ÇAMKÖY TR-1 45-71-M01480_ H_66002962</t>
  </si>
  <si>
    <t>30.07.2021 06:41:00</t>
  </si>
  <si>
    <t>30.07.2021 11:44:26</t>
  </si>
  <si>
    <t>ARMUTLU İM 35-27-A00001_ARMATEKS-OMRAT M05_2051845</t>
  </si>
  <si>
    <t>30.07.2021 20:03:35</t>
  </si>
  <si>
    <t>30.07.2021 20:16:25</t>
  </si>
  <si>
    <t>SİNİRLİ TR-2 45-83-M00458_A_56388666_56388666</t>
  </si>
  <si>
    <t>30.07.2021 22:46:01</t>
  </si>
  <si>
    <t>31.07.2021 03:32:12</t>
  </si>
  <si>
    <t>M-444 35-03-M00444_910633088_910633088</t>
  </si>
  <si>
    <t>30.07.2021 10:37:51</t>
  </si>
  <si>
    <t>30.07.2021 12:17:29</t>
  </si>
  <si>
    <t>K-1879 35-09-K01879_D d2b_5863198</t>
  </si>
  <si>
    <t>30.07.2021 00:58:03</t>
  </si>
  <si>
    <t>30.07.2021 03:48:39</t>
  </si>
  <si>
    <t>30.07.2021 14:23:23</t>
  </si>
  <si>
    <t>30.07.2021 16:56:21</t>
  </si>
  <si>
    <t>GÖKÇEN DM 35-29-M00123_ACEMOĞLU M02_2104370</t>
  </si>
  <si>
    <t>30.07.2021 12:38:33</t>
  </si>
  <si>
    <t>30.07.2021 13:24:58</t>
  </si>
  <si>
    <t>30.07.2021 11:29:15</t>
  </si>
  <si>
    <t>30.07.2021 12:32:54</t>
  </si>
  <si>
    <t>M-2038 35-07-M02038_MALTEPE KESİCİLİ ÇIKIŞ (Direk No 20) M01_60894391</t>
  </si>
  <si>
    <t>30.07.2021 09:20:18</t>
  </si>
  <si>
    <t>30.07.2021 11:29:30</t>
  </si>
  <si>
    <t>K-4159 35-02-K04159_35-02-K04159_2347917</t>
  </si>
  <si>
    <t>30.07.2021 16:58:00</t>
  </si>
  <si>
    <t>30.07.2021 17:56:29</t>
  </si>
  <si>
    <t>BAĞLICA TR-12 TARIMSAL SULAMA 45-79-M00247_45-79-M00247_2368651</t>
  </si>
  <si>
    <t>30.07.2021 05:41:22</t>
  </si>
  <si>
    <t>30.07.2021 07:08:41</t>
  </si>
  <si>
    <t>ATAKÖY TR-2 35-22-M00191_955269842_955269842</t>
  </si>
  <si>
    <t>30.07.2021 09:47:03</t>
  </si>
  <si>
    <t>30.07.2021 13:13:19</t>
  </si>
  <si>
    <t>VİLLAKENT TR-4 35-28-M00388_953371870_953371870</t>
  </si>
  <si>
    <t>30.07.2021 15:19:48</t>
  </si>
  <si>
    <t>30.07.2021 17:34:03</t>
  </si>
  <si>
    <t>MENEMEN TR-32 35-28-L00032_11182552_60983089_60983089</t>
  </si>
  <si>
    <t>30.07.2021 12:31:54</t>
  </si>
  <si>
    <t>30.07.2021 13:31:15</t>
  </si>
  <si>
    <t>AKKEÇİLİ TR-4 45-73-M00424_45-73-M00424_2352327</t>
  </si>
  <si>
    <t>30.07.2021 23:33:08</t>
  </si>
  <si>
    <t>31.07.2021 01:15:28</t>
  </si>
  <si>
    <t>M-1252 35-01-M01252_M-1251 M01_2120122</t>
  </si>
  <si>
    <t>30.07.2021 10:32:03</t>
  </si>
  <si>
    <t>30.07.2021 11:44:13</t>
  </si>
  <si>
    <t>30.07.2021 08:38:03</t>
  </si>
  <si>
    <t>30.07.2021 09:31:41</t>
  </si>
  <si>
    <t>K-3600 35-01-K03600_910348476_910348476</t>
  </si>
  <si>
    <t>30.07.2021 19:35:39</t>
  </si>
  <si>
    <t>30.07.2021 20:36:25</t>
  </si>
  <si>
    <t>MURADİYE DM-5/10-A KÖK 45-71-M00776_DM-5/10B M04_2078688</t>
  </si>
  <si>
    <t>30.07.2021 12:10:36</t>
  </si>
  <si>
    <t>30.07.2021 14:44:49</t>
  </si>
  <si>
    <t>M-2605 YELKİ DM 35-10-M02605_KAHRAMANDERE-2 M13_2035533</t>
  </si>
  <si>
    <t>30.07.2021 02:58:56</t>
  </si>
  <si>
    <t>30.07.2021 03:41:55</t>
  </si>
  <si>
    <t>ÜNİVERSİTE TM 35-02-A00008_PINARBAŞI-2 M24_2310715</t>
  </si>
  <si>
    <t>30.07.2021 17:50:47</t>
  </si>
  <si>
    <t>30.07.2021 19:35:06</t>
  </si>
  <si>
    <t>TR-37/A 45-77-L00095_C c4_42438242</t>
  </si>
  <si>
    <t>30.07.2021 08:52:17</t>
  </si>
  <si>
    <t>30.07.2021 09:35:49</t>
  </si>
  <si>
    <t>K-3711 35-03-K03711_D_56366417_56366417</t>
  </si>
  <si>
    <t>30.07.2021 15:53:35</t>
  </si>
  <si>
    <t>30.07.2021 17:10:52</t>
  </si>
  <si>
    <t>DM-3/1 35-26-M00769_35-26-M00769_65910331</t>
  </si>
  <si>
    <t>30.07.2021 18:55:06</t>
  </si>
  <si>
    <t>30.07.2021 22:44:57</t>
  </si>
  <si>
    <t>ÜRKMEZ M-10 35-25-M00146_956638825_956638825</t>
  </si>
  <si>
    <t>30.07.2021 09:41:36</t>
  </si>
  <si>
    <t>30.07.2021 20:30:28</t>
  </si>
  <si>
    <t>TR-1/53 45-72-M00053_A_56406769_56406769</t>
  </si>
  <si>
    <t>30.07.2021 14:18:41</t>
  </si>
  <si>
    <t>30.07.2021 15:26:22</t>
  </si>
  <si>
    <t>30.07.2021 18:11:51</t>
  </si>
  <si>
    <t>30.07.2021 18:44:24</t>
  </si>
  <si>
    <t>TR-2/21 45-83-L00021_48124428_56402077_56402077</t>
  </si>
  <si>
    <t>30.07.2021 15:30:38</t>
  </si>
  <si>
    <t>30.07.2021 17:17:05</t>
  </si>
  <si>
    <t>DM-1/62 45-71-M00064_45-71-M00064_72069875</t>
  </si>
  <si>
    <t>30.07.2021 17:21:54</t>
  </si>
  <si>
    <t>30.07.2021 19:32:27</t>
  </si>
  <si>
    <t>30.07.2021 15:03:14</t>
  </si>
  <si>
    <t>30.07.2021 15:07:25</t>
  </si>
  <si>
    <t>TR-1-2/1 35-20-L00007_10332539_56359978_56359978</t>
  </si>
  <si>
    <t>30.07.2021 17:57:21</t>
  </si>
  <si>
    <t>30.07.2021 19:34:48</t>
  </si>
  <si>
    <t>30.07.2021 07:59:58</t>
  </si>
  <si>
    <t>30.07.2021 08:45:33</t>
  </si>
  <si>
    <t>30.07.2021 10:48:55</t>
  </si>
  <si>
    <t>30.07.2021 11:08:25</t>
  </si>
  <si>
    <t>30.07.2021 09:17:07</t>
  </si>
  <si>
    <t>30.07.2021 09:17:53</t>
  </si>
  <si>
    <t>30.07.2021 21:08:16</t>
  </si>
  <si>
    <t>30.07.2021 22:32:03</t>
  </si>
  <si>
    <t>BAKLACI TR-1 45-73-M00523_945676348_945676348</t>
  </si>
  <si>
    <t>30.07.2021 11:22:56</t>
  </si>
  <si>
    <t>30.07.2021 12:26:04</t>
  </si>
  <si>
    <t>30.07.2021 17:14:14</t>
  </si>
  <si>
    <t>30.07.2021 19:00:12</t>
  </si>
  <si>
    <t>30.07.2021 19:53:33</t>
  </si>
  <si>
    <t>30.07.2021 21:24:33</t>
  </si>
  <si>
    <t>K-1782 35-02-K01782_C_56367862_56367862</t>
  </si>
  <si>
    <t>30.07.2021 20:04:06</t>
  </si>
  <si>
    <t>30.07.2021 21:32:14</t>
  </si>
  <si>
    <t>K-1865 35-09-K01865_97807833_97807833</t>
  </si>
  <si>
    <t>30.07.2021 13:47:13</t>
  </si>
  <si>
    <t>30.07.2021 15:55:37</t>
  </si>
  <si>
    <t>K-1526 35-02-K01526_913102644_913102644</t>
  </si>
  <si>
    <t>30.07.2021 09:30:45</t>
  </si>
  <si>
    <t>30.07.2021 10:26:18</t>
  </si>
  <si>
    <t>DM-3/TR-21 (ESKİ TR-29) 35-26-M01364_G G02_57783099</t>
  </si>
  <si>
    <t>30.07.2021 13:21:12</t>
  </si>
  <si>
    <t>30.07.2021 15:36:01</t>
  </si>
  <si>
    <t>30.07.2021 11:47:02</t>
  </si>
  <si>
    <t>30.07.2021 12:43:18</t>
  </si>
  <si>
    <t>YAHŞELLİ KÖK 35-28-M00293_HAYKIRAN M01_66582619</t>
  </si>
  <si>
    <t>30.07.2021 03:50:22</t>
  </si>
  <si>
    <t>30.07.2021 03:51:12</t>
  </si>
  <si>
    <t>YAYAKENT TR-8 35-24-M00008_35-24-M00008_2377345</t>
  </si>
  <si>
    <t>30.07.2021 21:46:56</t>
  </si>
  <si>
    <t>31.07.2021 00:48:25</t>
  </si>
  <si>
    <t>K-573 35-01-K00573_910855097_910855097</t>
  </si>
  <si>
    <t>30.07.2021 14:48:01</t>
  </si>
  <si>
    <t>30.07.2021 17:10:30</t>
  </si>
  <si>
    <t>EFENDİLİ ESENYURT TR-1 45-75-M00184_A_56386291_56386291</t>
  </si>
  <si>
    <t>30.07.2021 09:44:49</t>
  </si>
  <si>
    <t>30.07.2021 21:03:47</t>
  </si>
  <si>
    <t>DM08/TR38 TARIM KREDİ YANI 45-73-M00020_945671951_945671951</t>
  </si>
  <si>
    <t>30.07.2021 19:46:59</t>
  </si>
  <si>
    <t>30.07.2021 21:36:29</t>
  </si>
  <si>
    <t>PAYAMLI M-17 35-25-M00168_35-25-M00168_2364581</t>
  </si>
  <si>
    <t>30.07.2021 15:49:44</t>
  </si>
  <si>
    <t>30.07.2021 17:06:48</t>
  </si>
  <si>
    <t>K-337 35-07-K00337_A_56383018_56383018</t>
  </si>
  <si>
    <t>30.07.2021 22:58:51</t>
  </si>
  <si>
    <t>31.07.2021 00:25:08</t>
  </si>
  <si>
    <t>30.07.2021 13:18:46</t>
  </si>
  <si>
    <t>30.07.2021 15:09:26</t>
  </si>
  <si>
    <t>30.07.2021 18:42:01</t>
  </si>
  <si>
    <t>30.07.2021 19:54:21</t>
  </si>
  <si>
    <t>K-920 35-01-K00920_911146195_911146195</t>
  </si>
  <si>
    <t>30.07.2021 22:11:41</t>
  </si>
  <si>
    <t>31.07.2021 01:02:36</t>
  </si>
  <si>
    <t>M-2761 35-02-M02761_35-02-M02761_79914432</t>
  </si>
  <si>
    <t>30.07.2021 21:19:19</t>
  </si>
  <si>
    <t>30.07.2021 22:51:27</t>
  </si>
  <si>
    <t>CELALETTİN AŞKIN TARIMSAL SULAMA TR-2 45-83-M00604_955165735_955165735</t>
  </si>
  <si>
    <t>30.07.2021 16:46:00</t>
  </si>
  <si>
    <t>30.07.2021 18:16:45</t>
  </si>
  <si>
    <t>AŞAĞIKIRIKLAR DM 35-16-M00448_YENİKENT SULAMA M11_2115986</t>
  </si>
  <si>
    <t>30.07.2021 01:43:47</t>
  </si>
  <si>
    <t>30.07.2021 02:36:11</t>
  </si>
  <si>
    <t>M-2139 35-07-M02139_35-07-M02139_61233841</t>
  </si>
  <si>
    <t>30.07.2021 18:11:56</t>
  </si>
  <si>
    <t>30.07.2021 19:11:04</t>
  </si>
  <si>
    <t>TR-1/53 45-72-M00053_B_56407242_56407242</t>
  </si>
  <si>
    <t>30.07.2021 13:08:14</t>
  </si>
  <si>
    <t>30.07.2021 15:02:27</t>
  </si>
  <si>
    <t>KIRTEPE KÖK 35-29-L00055_YİĞENLİ FİDERİ L02_72212790</t>
  </si>
  <si>
    <t>30.07.2021 10:34:00</t>
  </si>
  <si>
    <t>30.07.2021 12:36:54</t>
  </si>
  <si>
    <t>_6713942_56359300_56359300</t>
  </si>
  <si>
    <t>30.07.2021 16:55:59</t>
  </si>
  <si>
    <t>30.07.2021 18:06:31</t>
  </si>
  <si>
    <t>MAHMUDİYE TR-1 35-16-M00069_953323109_953323109</t>
  </si>
  <si>
    <t>30.07.2021 14:26:38</t>
  </si>
  <si>
    <t>30.07.2021 18:40:18</t>
  </si>
  <si>
    <t>30.07.2021 19:27:37</t>
  </si>
  <si>
    <t>31.07.2021 02:10:33</t>
  </si>
  <si>
    <t>GÖKÇEÖREN TR-10 45-77-M00029_945515734_945515734</t>
  </si>
  <si>
    <t>30.07.2021 20:23:09</t>
  </si>
  <si>
    <t>30.07.2021 22:04:22</t>
  </si>
  <si>
    <t>30.07.2021 11:50:42</t>
  </si>
  <si>
    <t>30.07.2021 13:14:40</t>
  </si>
  <si>
    <t>MORDOĞAN TR-26 35-21-L00209_A_56403107_56403107</t>
  </si>
  <si>
    <t>30.07.2021 13:33:29</t>
  </si>
  <si>
    <t>30.07.2021 16:58:15</t>
  </si>
  <si>
    <t>GÜMÜŞÇAY TR-1 45-73-M00903_45-73-M00903_2355342</t>
  </si>
  <si>
    <t>30.07.2021 10:58:36</t>
  </si>
  <si>
    <t>30.07.2021 13:29:55</t>
  </si>
  <si>
    <t>30.07.2021 10:16:55</t>
  </si>
  <si>
    <t>30.07.2021 11:43:10</t>
  </si>
  <si>
    <t>TR-1 5/2 35-20-L00368_35-20-L00368_2367266</t>
  </si>
  <si>
    <t>30.07.2021 19:47:51</t>
  </si>
  <si>
    <t>30.07.2021 20:44:00</t>
  </si>
  <si>
    <t>K-3900 35-02-K03900_35-02-K03900_2350725</t>
  </si>
  <si>
    <t>30.07.2021 16:43:09</t>
  </si>
  <si>
    <t>30.07.2021 19:15:12</t>
  </si>
  <si>
    <t>30.07.2021 07:31:53</t>
  </si>
  <si>
    <t>30.07.2021 08:47:44</t>
  </si>
  <si>
    <t>30.07.2021 11:50:41</t>
  </si>
  <si>
    <t>30.07.2021 13:47:45</t>
  </si>
  <si>
    <t>DM-3/16-1 35-26-M00818_956628004_956628004</t>
  </si>
  <si>
    <t>30.07.2021 23:59:00</t>
  </si>
  <si>
    <t>31.07.2021 01:14:48</t>
  </si>
  <si>
    <t>30.07.2021 19:04:13</t>
  </si>
  <si>
    <t>30.07.2021 20:11:50</t>
  </si>
  <si>
    <t>DEMİRCİLİ TR-2 35-15-L01136_A_65508523_65508523</t>
  </si>
  <si>
    <t>30.07.2021 12:44:22</t>
  </si>
  <si>
    <t>30.07.2021 15:49:09</t>
  </si>
  <si>
    <t>ÖRNEKKÖY TR3 35-27-L00124_912524837_912524837</t>
  </si>
  <si>
    <t>30.07.2021 17:16:25</t>
  </si>
  <si>
    <t>30.07.2021 18:58:54</t>
  </si>
  <si>
    <t>30.07.2021 07:11:00</t>
  </si>
  <si>
    <t>30.07.2021 13:15:54</t>
  </si>
  <si>
    <t>K-385 35-01-K00385_C A2_60555762</t>
  </si>
  <si>
    <t>30.07.2021 18:38:14</t>
  </si>
  <si>
    <t>30.07.2021 19:01:22</t>
  </si>
  <si>
    <t>DM-2/4 35-18-L00590_950454080_950454080</t>
  </si>
  <si>
    <t>30.07.2021 22:08:00</t>
  </si>
  <si>
    <t>30.07.2021 23:56:22</t>
  </si>
  <si>
    <t>M-336 (DM-3/TR-3) 35-14-M00336__78985458_78985458</t>
  </si>
  <si>
    <t>30.07.2021 19:02:42</t>
  </si>
  <si>
    <t>30.07.2021 20:12:53</t>
  </si>
  <si>
    <t>KIZILCAAVLU TR-7 35-29-L00572_DIREK TIPI TRAFO HUCRESI H01_2107084</t>
  </si>
  <si>
    <t>30.07.2021 09:28:13</t>
  </si>
  <si>
    <t>30.07.2021 14:32:00</t>
  </si>
  <si>
    <t>ULUCAK DM-2 35-27-M00331_ULUCAK DM-2/1 M01_72170823</t>
  </si>
  <si>
    <t>30.07.2021 16:28:04</t>
  </si>
  <si>
    <t>30.07.2021 17:49:37</t>
  </si>
  <si>
    <t>TR-63/1 35-26-M00119__56359099_56359099</t>
  </si>
  <si>
    <t>30.07.2021 15:04:16</t>
  </si>
  <si>
    <t>30.07.2021 15:44:34</t>
  </si>
  <si>
    <t>MURADİYE TR-5 (ESKİ MEZARLIK YANI) 45-71-M00204_BELEDİYE M10_2091429</t>
  </si>
  <si>
    <t>30.07.2021 21:15:00</t>
  </si>
  <si>
    <t>31.07.2021 05:21:31</t>
  </si>
  <si>
    <t>30.07.2021 15:49:35</t>
  </si>
  <si>
    <t>30.07.2021 17:08:34</t>
  </si>
  <si>
    <t>30.07.2021 02:07:17</t>
  </si>
  <si>
    <t>30.07.2021 04:16:29</t>
  </si>
  <si>
    <t>M-2547 35-09-M02547_97721797_97721797</t>
  </si>
  <si>
    <t>30.07.2021 09:24:26</t>
  </si>
  <si>
    <t>30.07.2021 13:36:07</t>
  </si>
  <si>
    <t>TR-7 35-15-M00007_35-15-M00007_67552465</t>
  </si>
  <si>
    <t>30.07.2021 20:00:33</t>
  </si>
  <si>
    <t>30.07.2021 22:51:54</t>
  </si>
  <si>
    <t>30.07.2021 16:07:44</t>
  </si>
  <si>
    <t>30.07.2021 17:03:04</t>
  </si>
  <si>
    <t>30.07.2021 13:06:38</t>
  </si>
  <si>
    <t>30.07.2021 14:38:15</t>
  </si>
  <si>
    <t>M-80 35-14-M00080_35-14-M00080_2358794</t>
  </si>
  <si>
    <t>30.07.2021 15:53:10</t>
  </si>
  <si>
    <t>30.07.2021 18:47:39</t>
  </si>
  <si>
    <t>DİNDARLI TR-2 YEŞİLOVA 45-79-M00427_A_56401255_56401255</t>
  </si>
  <si>
    <t>30.07.2021 10:38:06</t>
  </si>
  <si>
    <t>30.07.2021 12:47:45</t>
  </si>
  <si>
    <t>TİYENLİ TR-3 45-85-M00012_45-85-M00012_2353545</t>
  </si>
  <si>
    <t>30.07.2021 22:54:26</t>
  </si>
  <si>
    <t>30.07.2021 23:37:56</t>
  </si>
  <si>
    <t>30.07.2021 12:28:30</t>
  </si>
  <si>
    <t>30.07.2021 12:56:09</t>
  </si>
  <si>
    <t>HİLAL KLASİK TM 35-01-A00011_YAYLACIK M13_2313921</t>
  </si>
  <si>
    <t>30.07.2021 09:31:13</t>
  </si>
  <si>
    <t>30.07.2021 09:54:04</t>
  </si>
  <si>
    <t>30.07.2021 09:54:53</t>
  </si>
  <si>
    <t>30.07.2021 14:21:13</t>
  </si>
  <si>
    <t>M-3088(YATIRIM REZERVE) 35-03-M03088_911020251_911020251</t>
  </si>
  <si>
    <t>30.07.2021 14:21:12</t>
  </si>
  <si>
    <t>30.07.2021 16:44:07</t>
  </si>
  <si>
    <t>30.07.2021 12:37:19</t>
  </si>
  <si>
    <t>30.07.2021 12:43:03</t>
  </si>
  <si>
    <t>TR-52 35-22-M00052_B_56359197_56359197</t>
  </si>
  <si>
    <t>30.07.2021 14:49:09</t>
  </si>
  <si>
    <t>30.07.2021 15:42:42</t>
  </si>
  <si>
    <t>30.07.2021 22:19:28</t>
  </si>
  <si>
    <t>30.07.2021 22:48:55</t>
  </si>
  <si>
    <t>KÜSKÜT TR-8 35-15-L00952_950371307_950371307</t>
  </si>
  <si>
    <t>30.07.2021 17:18:54</t>
  </si>
  <si>
    <t>30.07.2021 18:41:40</t>
  </si>
  <si>
    <t>30.07.2021 16:03:14</t>
  </si>
  <si>
    <t>30.07.2021 16:51:08</t>
  </si>
  <si>
    <t>RÜJDİ YILMAZ ÖZEL TR 35-27-M00396Ö_DIREK TIPI TRAFO HUCRESI H01_2054004</t>
  </si>
  <si>
    <t>30.07.2021 10:58:44</t>
  </si>
  <si>
    <t>30.07.2021 11:43:00</t>
  </si>
  <si>
    <t>M-2632 35-03-M02632_ H_79463976</t>
  </si>
  <si>
    <t>30.07.2021 11:25:05</t>
  </si>
  <si>
    <t>30.07.2021 12:37:38</t>
  </si>
  <si>
    <t>MURADİYE TR-3/A 45-71-M02046_953243266_953243266</t>
  </si>
  <si>
    <t>30.07.2021 20:40:35</t>
  </si>
  <si>
    <t>31.07.2021 05:48:49</t>
  </si>
  <si>
    <t>CABERBURHAN TR-1 45-73-M00869_945639464_945639464</t>
  </si>
  <si>
    <t>30.07.2021 02:09:04</t>
  </si>
  <si>
    <t>30.07.2021 04:29:40</t>
  </si>
  <si>
    <t>SOMA MERKEZ DM-2 45-82-M00070_TR-44 M07_2322048</t>
  </si>
  <si>
    <t>30.07.2021 19:22:24</t>
  </si>
  <si>
    <t>30.07.2021 19:49:53</t>
  </si>
  <si>
    <t>M-531 KAVAKLIDERE KÖK 35-02-M00531_NATO M04_72200009</t>
  </si>
  <si>
    <t>30.07.2021 08:20:31</t>
  </si>
  <si>
    <t>30.07.2021 10:56:45</t>
  </si>
  <si>
    <t>M-403 35-09-M00403_C_56368857_56368857</t>
  </si>
  <si>
    <t>30.07.2021 10:18:00</t>
  </si>
  <si>
    <t>30.07.2021 10:38:00</t>
  </si>
  <si>
    <t>30.07.2021 14:40:11</t>
  </si>
  <si>
    <t>30.07.2021 14:53:18</t>
  </si>
  <si>
    <t>30.07.2021 19:28:42</t>
  </si>
  <si>
    <t>30.07.2021 20:39:44</t>
  </si>
  <si>
    <t>M-1462 35-01-M01462_35-01-M01462_2352062</t>
  </si>
  <si>
    <t>30.07.2021 20:16:56</t>
  </si>
  <si>
    <t>30.07.2021 22:38:58</t>
  </si>
  <si>
    <t>TR-107 45-78-L00107_953248996_953248996</t>
  </si>
  <si>
    <t>30.07.2021 11:36:00</t>
  </si>
  <si>
    <t>30.07.2021 12:39:11</t>
  </si>
  <si>
    <t>ÇUKURALTI M-37 35-25-M00078_35-25-M00078_2376689</t>
  </si>
  <si>
    <t>30.07.2021 14:09:54</t>
  </si>
  <si>
    <t>30.07.2021 14:47:39</t>
  </si>
  <si>
    <t>L-27 35-14-L00027_A A01_5850251</t>
  </si>
  <si>
    <t>30.07.2021 17:57:12</t>
  </si>
  <si>
    <t>30.07.2021 20:16:26</t>
  </si>
  <si>
    <t>M-2573 35-01-M02573_C_56381900_56381900</t>
  </si>
  <si>
    <t>30.07.2021 13:58:49</t>
  </si>
  <si>
    <t>30.07.2021 21:39:53</t>
  </si>
  <si>
    <t>HİLAL KLASİK TM 35-01-A00011_MÜRSELPAŞA M11_2313923</t>
  </si>
  <si>
    <t>30.07.2021 10:31:03</t>
  </si>
  <si>
    <t>30.07.2021 11:47:58</t>
  </si>
  <si>
    <t>30.07.2021 09:17:54</t>
  </si>
  <si>
    <t>30.07.2021 10:44:41</t>
  </si>
  <si>
    <t>AŞAĞI KIZILCA TR-2 35-27-L00025_98787169_98787169</t>
  </si>
  <si>
    <t>30.07.2021 18:29:21</t>
  </si>
  <si>
    <t>30.07.2021 20:59:42</t>
  </si>
  <si>
    <t>MORDOĞAN TR-5 35-21-L00146_953368818_953368818</t>
  </si>
  <si>
    <t>30.07.2021 21:01:07</t>
  </si>
  <si>
    <t>30.07.2021 23:49:57</t>
  </si>
  <si>
    <t>MENEMEN TR-18 35-28-L00018_DIREK TIPI TRAFO HUCRESI H01_2108600</t>
  </si>
  <si>
    <t>30.07.2021 08:35:09</t>
  </si>
  <si>
    <t>30.07.2021 11:13:43</t>
  </si>
  <si>
    <t>SUDELİĞİ KÖK 45-72-L00111_DİNGİLLER ÇIKIŞI L03_66544617</t>
  </si>
  <si>
    <t>30.07.2021 09:01:23</t>
  </si>
  <si>
    <t>30.07.2021 11:19:10</t>
  </si>
  <si>
    <t>BALLICA İM 45-72-A00005_BÜNYAN OSMANİYE L02_2327277</t>
  </si>
  <si>
    <t>30.07.2021 11:59:53</t>
  </si>
  <si>
    <t>30.07.2021 12:08:59</t>
  </si>
  <si>
    <t>DM-3/16-1 35-26-M00818_7488146_56369739_56369739</t>
  </si>
  <si>
    <t>30.07.2021 22:06:55</t>
  </si>
  <si>
    <t>31.07.2021 00:03:10</t>
  </si>
  <si>
    <t>M-3550(YATIRIM REZERVE) 35-02-M03550_913751912_913751912</t>
  </si>
  <si>
    <t>30.07.2021 21:14:53</t>
  </si>
  <si>
    <t>30.07.2021 22:33:11</t>
  </si>
  <si>
    <t>M-2842 35-02-M02842_910052863_910052863</t>
  </si>
  <si>
    <t>30.07.2021 09:50:01</t>
  </si>
  <si>
    <t>30.07.2021 11:30:34</t>
  </si>
  <si>
    <t>YAKAPINAR TR-5 35-20-L00138_955196030_955196030</t>
  </si>
  <si>
    <t>30.07.2021 10:41:41</t>
  </si>
  <si>
    <t>30.07.2021 15:30:44</t>
  </si>
  <si>
    <t>30.07.2021 15:23:55</t>
  </si>
  <si>
    <t>30.07.2021 17:12:40</t>
  </si>
  <si>
    <t>KARGIN KÖK 45-71-M00095_AYTEKİNLER ESKİ HARMANDALI M07_2076266</t>
  </si>
  <si>
    <t>30.07.2021 18:50:34</t>
  </si>
  <si>
    <t>30.07.2021 19:47:20</t>
  </si>
  <si>
    <t>DEMİRCİLİ TR-2 35-15-L01136_35-15-L01136_59841458</t>
  </si>
  <si>
    <t>30.07.2021 08:41:41</t>
  </si>
  <si>
    <t>30.07.2021 10:29:34</t>
  </si>
  <si>
    <t>TR-2/12-A 45-72-L00995_45-72-L00995_79522468</t>
  </si>
  <si>
    <t>30.07.2021 12:58:00</t>
  </si>
  <si>
    <t>30.07.2021 14:43:31</t>
  </si>
  <si>
    <t>AHMETLİ TR-74 KURTULUŞ 45-84-L00074_955178632_955178632</t>
  </si>
  <si>
    <t>30.07.2021 14:31:25</t>
  </si>
  <si>
    <t>30.07.2021 02:09:14</t>
  </si>
  <si>
    <t>30.07.2021 03:07:40</t>
  </si>
  <si>
    <t>K-1502 35-03-K01502_910335658_910335658</t>
  </si>
  <si>
    <t>30.07.2021 15:24:56</t>
  </si>
  <si>
    <t>30.07.2021 17:59:26</t>
  </si>
  <si>
    <t>TÖYKO TR-2 35-30-M00214_35-30-M00214_72069216</t>
  </si>
  <si>
    <t>30.07.2021 13:50:59</t>
  </si>
  <si>
    <t>30.07.2021 15:52:55</t>
  </si>
  <si>
    <t>GÜMÜLDÜR M-32 35-25-M00032_95000034044_95000034044</t>
  </si>
  <si>
    <t>30.07.2021 11:04:39</t>
  </si>
  <si>
    <t>30.07.2021 19:33:20</t>
  </si>
  <si>
    <t>TOKMAKLI KÖK 45-86-M00047_HatBaşıAyırıcı_53135389 M05_53135389</t>
  </si>
  <si>
    <t>30.07.2021 17:09:00</t>
  </si>
  <si>
    <t>30.07.2021 17:39:21</t>
  </si>
  <si>
    <t>30.07.2021 11:16:26</t>
  </si>
  <si>
    <t>30.07.2021 12:42:38</t>
  </si>
  <si>
    <t>DM-3/13 (İSTİKLAL OKULU ARKASI) 45-71-M00121_SA dm3/13b1b_45180314</t>
  </si>
  <si>
    <t>30.07.2021 07:38:00</t>
  </si>
  <si>
    <t>30.07.2021 09:49:39</t>
  </si>
  <si>
    <t>_A_56361376_56361376</t>
  </si>
  <si>
    <t>30.07.2021 11:03:41</t>
  </si>
  <si>
    <t>30.07.2021 13:53:33</t>
  </si>
  <si>
    <t>30.07.2021 15:16:20</t>
  </si>
  <si>
    <t>M-1223 35-01-M01223_911636754_911636754</t>
  </si>
  <si>
    <t>30.07.2021 14:16:46</t>
  </si>
  <si>
    <t>30.07.2021 20:23:11</t>
  </si>
  <si>
    <t>30.07.2021 17:49:44</t>
  </si>
  <si>
    <t>30.07.2021 17:50:24</t>
  </si>
  <si>
    <t>DM-16 45-71-M00309_953244769_953244769</t>
  </si>
  <si>
    <t>30.07.2021 16:49:00</t>
  </si>
  <si>
    <t>30.07.2021 17:41:56</t>
  </si>
  <si>
    <t>TR-37/A 45-77-L00095_945489079_945489079</t>
  </si>
  <si>
    <t>30.07.2021 19:21:30</t>
  </si>
  <si>
    <t>30.07.2021 21:35:36</t>
  </si>
  <si>
    <t>YAKAKÖY ULUBEY TR-1 45-75-M00263_45-75-M00263_2349760</t>
  </si>
  <si>
    <t>30.07.2021 12:33:31</t>
  </si>
  <si>
    <t>30.07.2021 14:12:24</t>
  </si>
  <si>
    <t>K-4014 35-02-K04014_TRAFO K02_2070121</t>
  </si>
  <si>
    <t>30.07.2021 18:06:04</t>
  </si>
  <si>
    <t>30.07.2021 19:52:27</t>
  </si>
  <si>
    <t>30.07.2021 09:15:23</t>
  </si>
  <si>
    <t>30.07.2021 09:16:13</t>
  </si>
  <si>
    <t>M-2141 35-07-M02141_A_56381845_56381845</t>
  </si>
  <si>
    <t>30.07.2021 20:48:17</t>
  </si>
  <si>
    <t>30.07.2021 21:30:36</t>
  </si>
  <si>
    <t>YENİ ÇİFTLİK TR-3 35-32-L00079_B_56393167_56393167</t>
  </si>
  <si>
    <t>30.07.2021 22:36:00</t>
  </si>
  <si>
    <t>31.07.2021 00:59:55</t>
  </si>
  <si>
    <t>L-18 35-14-L00018_956659298_956659298</t>
  </si>
  <si>
    <t>30.07.2021 16:08:28</t>
  </si>
  <si>
    <t>30.07.2021 18:55:48</t>
  </si>
  <si>
    <t>MURADİYE DM 45-71-M00006_DM-02 ÜÇTEPELER RİNG M04_2076877</t>
  </si>
  <si>
    <t>30.07.2021 23:43:49</t>
  </si>
  <si>
    <t>31.07.2021 00:07:37</t>
  </si>
  <si>
    <t>30.07.2021 16:35:50</t>
  </si>
  <si>
    <t>30.07.2021 18:52:24</t>
  </si>
  <si>
    <t>30.07.2021 20:12:00</t>
  </si>
  <si>
    <t>30.07.2021 21:25:35</t>
  </si>
  <si>
    <t>30.07.2021 14:52:09</t>
  </si>
  <si>
    <t>30.07.2021 16:20:43</t>
  </si>
  <si>
    <t>DM-1/70 35-29-M00070_48363880_56361418_56361418</t>
  </si>
  <si>
    <t>30.07.2021 19:29:26</t>
  </si>
  <si>
    <t>30.07.2021 20:41:56</t>
  </si>
  <si>
    <t>K-1698 35-02-K01698_910036892_910036892</t>
  </si>
  <si>
    <t>30.07.2021 11:42:50</t>
  </si>
  <si>
    <t>30.07.2021 13:42:47</t>
  </si>
  <si>
    <t>30.07.2021 21:53:12</t>
  </si>
  <si>
    <t>30.07.2021 22:29:20</t>
  </si>
  <si>
    <t>CAFER BAĞCI 35-26-L00083_6339120_56360103_56360103</t>
  </si>
  <si>
    <t>30.07.2021 06:38:05</t>
  </si>
  <si>
    <t>30.07.2021 08:51:29</t>
  </si>
  <si>
    <t>BEREKETLİ TR-2 YEĞENLER 45-79-M00322_B_56386813_56386813</t>
  </si>
  <si>
    <t>30.07.2021 17:19:15</t>
  </si>
  <si>
    <t>30.07.2021 21:40:10</t>
  </si>
  <si>
    <t>ALANLAR TR-1 35-24-M00065_35-24-M00065_2376349</t>
  </si>
  <si>
    <t>30.07.2021 20:43:04</t>
  </si>
  <si>
    <t>31.07.2021 11:30:00</t>
  </si>
  <si>
    <t>30.07.2021 09:08:35</t>
  </si>
  <si>
    <t>30.07.2021 11:38:35</t>
  </si>
  <si>
    <t>L-332 SERKANKENT 35-18-L00332_950436989_950436989</t>
  </si>
  <si>
    <t>30.07.2021 17:13:58</t>
  </si>
  <si>
    <t>30.07.2021 19:29:49</t>
  </si>
  <si>
    <t>YENİFOÇA TR-43 35-23-M00043_950423647_950423647</t>
  </si>
  <si>
    <t>30.07.2021 14:50:27</t>
  </si>
  <si>
    <t>30.07.2021 15:56:27</t>
  </si>
  <si>
    <t>30.07.2021 17:24:46</t>
  </si>
  <si>
    <t>30.07.2021 18:25:20</t>
  </si>
  <si>
    <t>30.07.2021 19:44:05</t>
  </si>
  <si>
    <t>30.07.2021 20:46:36</t>
  </si>
  <si>
    <t>M-1814 KISIK DM-1 35-22-M00095_IŞIKLAR-1 M14_72099714</t>
  </si>
  <si>
    <t>30.07.2021 11:49:16</t>
  </si>
  <si>
    <t>30.07.2021 13:40:22</t>
  </si>
  <si>
    <t>30.07.2021 16:20:45</t>
  </si>
  <si>
    <t>30.07.2021 16:38:43</t>
  </si>
  <si>
    <t>DM08/TR02 45-73-M00003_A a1_45087582</t>
  </si>
  <si>
    <t>30.07.2021 14:29:20</t>
  </si>
  <si>
    <t>30.07.2021 16:07:50</t>
  </si>
  <si>
    <t>30.07.2021 08:05:05</t>
  </si>
  <si>
    <t>30.07.2021 08:05:43</t>
  </si>
  <si>
    <t>_49218495_56405795_56405795</t>
  </si>
  <si>
    <t>30.07.2021 15:02:51</t>
  </si>
  <si>
    <t>30.07.2021 17:07:41</t>
  </si>
  <si>
    <t>30.07.2021 21:01:21</t>
  </si>
  <si>
    <t>30.07.2021 23:20:32</t>
  </si>
  <si>
    <t>30.07.2021 09:31:28</t>
  </si>
  <si>
    <t>30.07.2021 10:17:00</t>
  </si>
  <si>
    <t>M-531 KAVAKLIDERE KÖK 35-02-M00531_NATO M04_72200143</t>
  </si>
  <si>
    <t>30.07.2021 05:38:00</t>
  </si>
  <si>
    <t>30.07.2021 06:05:21</t>
  </si>
  <si>
    <t>L-111 OVACIK 35-18-L00111_950462947_950462947</t>
  </si>
  <si>
    <t>30.07.2021 13:06:09</t>
  </si>
  <si>
    <t>30.07.2021 17:00:16</t>
  </si>
  <si>
    <t>30.07.2021 19:39:48</t>
  </si>
  <si>
    <t>30.07.2021 22:06:11</t>
  </si>
  <si>
    <t>TR-1-1/3 MEZARLIK KABİN 35-20-L00003_35-20-L00003_66509654</t>
  </si>
  <si>
    <t>30.07.2021 18:51:19</t>
  </si>
  <si>
    <t>30.07.2021 19:53:55</t>
  </si>
  <si>
    <t>ÇUKURALTI M-15 35-25-M00061_C_56394501_56394501</t>
  </si>
  <si>
    <t>30.07.2021 18:09:09</t>
  </si>
  <si>
    <t>30.07.2021 19:02:10</t>
  </si>
  <si>
    <t>M-2465 35-09-M02465_97758257_97758257</t>
  </si>
  <si>
    <t>30.07.2021 14:47:08</t>
  </si>
  <si>
    <t>30.07.2021 16:11:26</t>
  </si>
  <si>
    <t>MURADİYE TR-5 (ESKİ MEZARLIK YANI) 45-71-M00204_DAĞITIM TRAFOSU M11_2091431</t>
  </si>
  <si>
    <t>30.07.2021 22:01:34</t>
  </si>
  <si>
    <t>30.07.2021 22:09:34</t>
  </si>
  <si>
    <t>BÖLCEK TOPRAK SULAMA TR-2 35-16-M00297_35-16-M00297_2351796</t>
  </si>
  <si>
    <t>30.07.2021 11:39:18</t>
  </si>
  <si>
    <t>30.07.2021 13:18:37</t>
  </si>
  <si>
    <t>30.07.2021 09:41:54</t>
  </si>
  <si>
    <t>30.07.2021 18:26:13</t>
  </si>
  <si>
    <t>30.07.2021 02:02:00</t>
  </si>
  <si>
    <t>30.07.2021 03:17:54</t>
  </si>
  <si>
    <t>ÖZBEK DM (TR-315) 35-19-M00044_YASEMİN KÖK M01_72140333</t>
  </si>
  <si>
    <t>30.07.2021 09:01:13</t>
  </si>
  <si>
    <t>30.07.2021 11:59:00</t>
  </si>
  <si>
    <t>YENİ LİMAN TR-2 35-21-L00051_953357489_953357489</t>
  </si>
  <si>
    <t>30.07.2021 14:47:07</t>
  </si>
  <si>
    <t>30.07.2021 21:53:11</t>
  </si>
  <si>
    <t>YUKARI ŞEHİT KEMAL TR 35-17-M00358_C_56357348_56357348</t>
  </si>
  <si>
    <t>30.07.2021 14:58:34</t>
  </si>
  <si>
    <t>30.07.2021 17:18:32</t>
  </si>
  <si>
    <t>TR-39 45-78-L00039_49413176_56387363_56387363</t>
  </si>
  <si>
    <t>30.07.2021 20:22:56</t>
  </si>
  <si>
    <t>30.07.2021 21:23:59</t>
  </si>
  <si>
    <t>30.07.2021 09:21:41</t>
  </si>
  <si>
    <t>30.07.2021 09:57:00</t>
  </si>
  <si>
    <t>30.07.2021 17:50:06</t>
  </si>
  <si>
    <t>30.07.2021 20:40:29</t>
  </si>
  <si>
    <t>KARAHALİLLİ TR-3 35-20-L00096_955195309_955195309</t>
  </si>
  <si>
    <t>30.07.2021 17:58:12</t>
  </si>
  <si>
    <t>30.07.2021 20:07:27</t>
  </si>
  <si>
    <t>K-4408 35-01-K04408_911315257_911315257</t>
  </si>
  <si>
    <t>30.07.2021 15:17:52</t>
  </si>
  <si>
    <t>30.07.2021 16:28:19</t>
  </si>
  <si>
    <t>30.07.2021 22:48:07</t>
  </si>
  <si>
    <t>31.07.2021 00:39:02</t>
  </si>
  <si>
    <t>K-2865 35-03-K02865_D_56362962_56362962</t>
  </si>
  <si>
    <t>30.07.2021 12:03:56</t>
  </si>
  <si>
    <t>30.07.2021 16:15:43</t>
  </si>
  <si>
    <t>K-558 35-01-K00558_911721541_911721541</t>
  </si>
  <si>
    <t>30.07.2021 10:06:34</t>
  </si>
  <si>
    <t>30.07.2021 14:46:23</t>
  </si>
  <si>
    <t>M-36 ZİNDANCIK KÖK 35-25-M00106_TURAÇLAR EFES ROYAL ÖZEL-KORUKENT TATİL SİTESİ M03_72118683</t>
  </si>
  <si>
    <t>30.07.2021 09:21:10</t>
  </si>
  <si>
    <t>30.07.2021 17:50:20</t>
  </si>
  <si>
    <t>KÖSELER TR-1 35-24-M00100_6523038_56373633_56373633</t>
  </si>
  <si>
    <t>30.07.2021 18:20:36</t>
  </si>
  <si>
    <t>30.07.2021 22:16:40</t>
  </si>
  <si>
    <t>K-376 35-01-K00376_910863682_910863682</t>
  </si>
  <si>
    <t>30.07.2021 14:35:15</t>
  </si>
  <si>
    <t>30.07.2021 18:48:55</t>
  </si>
  <si>
    <t>30.07.2021 14:24:17</t>
  </si>
  <si>
    <t>30.07.2021 21:17:15</t>
  </si>
  <si>
    <t>YUKARI GÜLLÜCE 45-81-M00167_45-81-M00167_2375075</t>
  </si>
  <si>
    <t>30.07.2021 09:11:52</t>
  </si>
  <si>
    <t>30.07.2021 17:28:37</t>
  </si>
  <si>
    <t>ŞEYHDAVUTLAR TR-8 45-79-M00595_945562579_945562579</t>
  </si>
  <si>
    <t>30.07.2021 14:56:34</t>
  </si>
  <si>
    <t>30.07.2021 18:23:32</t>
  </si>
  <si>
    <t>PARLAK TR-1 35-21-L00074_953358234_953358234</t>
  </si>
  <si>
    <t>30.07.2021 20:40:51</t>
  </si>
  <si>
    <t>31.07.2021 00:07:35</t>
  </si>
  <si>
    <t>METAL İŞLERİ TR-14 35-22-M00114_7260852 TR14/F2_5914651</t>
  </si>
  <si>
    <t>30.07.2021 08:51:23</t>
  </si>
  <si>
    <t>30.07.2021 10:23:02</t>
  </si>
  <si>
    <t>AKÇENGER TR-1 35-16-M00086_35-16-M00086_2352982</t>
  </si>
  <si>
    <t>30.07.2021 20:08:00</t>
  </si>
  <si>
    <t>30.07.2021 20:54:00</t>
  </si>
  <si>
    <t>M-347 35-09-M00347_M-1391 M03_47620335</t>
  </si>
  <si>
    <t>30.07.2021 21:01:00</t>
  </si>
  <si>
    <t>30.07.2021 21:25:08</t>
  </si>
  <si>
    <t>YİĞİTLER TR-4 35-27-L00226_95000140580_95000140580</t>
  </si>
  <si>
    <t>30.07.2021 15:07:42</t>
  </si>
  <si>
    <t>30.07.2021 19:24:00</t>
  </si>
  <si>
    <t>30.07.2021 14:08:15</t>
  </si>
  <si>
    <t>30.07.2021 15:32:10</t>
  </si>
  <si>
    <t>BAĞARASI TR-10 KÖK 35-23-M00179_YENİBAĞARASI M05_72143180</t>
  </si>
  <si>
    <t>30.07.2021 11:27:03</t>
  </si>
  <si>
    <t>30.07.2021 13:16:48</t>
  </si>
  <si>
    <t>K-1612 35-07-K01612_C_56379109_56379109</t>
  </si>
  <si>
    <t>30.07.2021 16:36:58</t>
  </si>
  <si>
    <t>30.07.2021 17:56:24</t>
  </si>
  <si>
    <t>DM-3/16-1 35-26-M00818_12435306_56368728_56368728</t>
  </si>
  <si>
    <t>30.07.2021 19:37:12</t>
  </si>
  <si>
    <t>30.07.2021 21:02:43</t>
  </si>
  <si>
    <t>M-421 35-02-M00421_912567811_912567811</t>
  </si>
  <si>
    <t>30.07.2021 17:20:59</t>
  </si>
  <si>
    <t>30.07.2021 20:51:52</t>
  </si>
  <si>
    <t>30.07.2021 12:42:00</t>
  </si>
  <si>
    <t>30.07.2021 13:31:09</t>
  </si>
  <si>
    <t>TR-24 35-27-M00024__56355863_56355863</t>
  </si>
  <si>
    <t>30.07.2021 15:31:19</t>
  </si>
  <si>
    <t>30.07.2021 17:18:07</t>
  </si>
  <si>
    <t>30.07.2021 10:27:46</t>
  </si>
  <si>
    <t>30.07.2021 10:29:08</t>
  </si>
  <si>
    <t>30.07.2021 06:20:30</t>
  </si>
  <si>
    <t>30.07.2021 07:10:00</t>
  </si>
  <si>
    <t>K-222 35-01-K00222_911210482_911210482</t>
  </si>
  <si>
    <t>30.07.2021 18:59:20</t>
  </si>
  <si>
    <t>30.07.2021 21:07:32</t>
  </si>
  <si>
    <t>TR-1/79 45-72-M00079_956505617_956505617</t>
  </si>
  <si>
    <t>30.07.2021 16:45:21</t>
  </si>
  <si>
    <t>30.07.2021 17:58:40</t>
  </si>
  <si>
    <t>K-1222 35-01-K01222_35-01-K01222_66517028</t>
  </si>
  <si>
    <t>30.07.2021 15:43:44</t>
  </si>
  <si>
    <t>30.07.2021 19:10:08</t>
  </si>
  <si>
    <t>ARMUTLU İM 35-27-A00001_KIZILCA TOPRAKSU L01_2050857</t>
  </si>
  <si>
    <t>30.07.2021 09:28:53</t>
  </si>
  <si>
    <t>30.07.2021 09:54:00</t>
  </si>
  <si>
    <t>ÇİLE DM 35-22-M00086_ÇAKALTEPE M04_50064049</t>
  </si>
  <si>
    <t>30.07.2021 18:50:00</t>
  </si>
  <si>
    <t>30.07.2021 20:12:12</t>
  </si>
  <si>
    <t>YENİCEKÖY TR-4 35-15-L00429_950403903_950403903</t>
  </si>
  <si>
    <t>30.07.2021 19:37:55</t>
  </si>
  <si>
    <t>MURADİYE DM-5/10 45-71-M00775_DM-5/10C M03_2124686</t>
  </si>
  <si>
    <t>30.07.2021 11:32:38</t>
  </si>
  <si>
    <t>30.07.2021 12:15:22</t>
  </si>
  <si>
    <t>TR-2/85 45-83-L00085_48122374_56385646_56385646</t>
  </si>
  <si>
    <t>30.07.2021 22:51:34</t>
  </si>
  <si>
    <t>30.07.2021 23:53:01</t>
  </si>
  <si>
    <t>30.07.2021 13:21:25</t>
  </si>
  <si>
    <t>30.07.2021 15:04:54</t>
  </si>
  <si>
    <t>M-271 KARAKAYALAR DM 35-14-M00271_BAHÇEŞEHİR M01_2066816</t>
  </si>
  <si>
    <t>30.07.2021 15:17:04</t>
  </si>
  <si>
    <t>30.07.2021 15:25:13</t>
  </si>
  <si>
    <t>YELKİ TR-3 (M-2344) 35-10-M02344_98086288_98086288</t>
  </si>
  <si>
    <t>30.07.2021 15:58:13</t>
  </si>
  <si>
    <t>30.07.2021 17:07:27</t>
  </si>
  <si>
    <t>TR-53 35-17-M00053_35-17-M00053_66222863</t>
  </si>
  <si>
    <t>30.07.2021 10:22:15</t>
  </si>
  <si>
    <t>30.07.2021 12:45:33</t>
  </si>
  <si>
    <t>KAYRANOKÇULAR TR-1 45-74-M00202_A_56353480_56353480</t>
  </si>
  <si>
    <t>30.07.2021 17:34:46</t>
  </si>
  <si>
    <t>30.07.2021 18:56:20</t>
  </si>
  <si>
    <t>30.07.2021 09:31:15</t>
  </si>
  <si>
    <t>30.07.2021 12:51:10</t>
  </si>
  <si>
    <t>30.07.2021 20:31:10</t>
  </si>
  <si>
    <t>30.07.2021 21:57:16</t>
  </si>
  <si>
    <t>30.07.2021 20:58:05</t>
  </si>
  <si>
    <t>30.07.2021 23:51:59</t>
  </si>
  <si>
    <t>TR-45 35-26-M00045_DIREK TIPI TRAFO HUCRESI H01_2045266</t>
  </si>
  <si>
    <t>30.07.2021 09:28:15</t>
  </si>
  <si>
    <t>30.07.2021 14:16:42</t>
  </si>
  <si>
    <t>30.07.2021 14:12:01</t>
  </si>
  <si>
    <t>30.07.2021 14:20:49</t>
  </si>
  <si>
    <t>30.07.2021 14:35:33</t>
  </si>
  <si>
    <t>30.07.2021 15:48:17</t>
  </si>
  <si>
    <t>VİKİNG TM 35-17-A00007_GÜZELHİSAR SULAMA R05_2314260</t>
  </si>
  <si>
    <t>30.07.2021 07:10:44</t>
  </si>
  <si>
    <t>30.07.2021 16:38:00</t>
  </si>
  <si>
    <t>SEYDİKÖY İM 35-08-A00002_SEVGİ K26_2052680</t>
  </si>
  <si>
    <t>30.07.2021 02:12:50</t>
  </si>
  <si>
    <t>30.07.2021 02:14:57</t>
  </si>
  <si>
    <t>KAYNARPINAR TR-1 35-21-L00116_953360328_953360328</t>
  </si>
  <si>
    <t>30.07.2021 20:59:51</t>
  </si>
  <si>
    <t>YAĞCILAR TR-1 35-19-M00226_956678350_956678350</t>
  </si>
  <si>
    <t>30.07.2021 15:35:37</t>
  </si>
  <si>
    <t>30.07.2021 17:45:26</t>
  </si>
  <si>
    <t>M-2662 35-02-M02662_35-02-M02662_61322590</t>
  </si>
  <si>
    <t>30.07.2021 23:41:12</t>
  </si>
  <si>
    <t>31.07.2021 01:04:47</t>
  </si>
  <si>
    <t>PİYADELER TR-1 45-73-M00165_945663441_945663441</t>
  </si>
  <si>
    <t>30.07.2021 08:50:29</t>
  </si>
  <si>
    <t>30.07.2021 14:09:46</t>
  </si>
  <si>
    <t>MUSTAFA EKİZ SULAMA GRUBU TR 35-22-M00282_35-22-M00282_2354325</t>
  </si>
  <si>
    <t>30.07.2021 13:16:19</t>
  </si>
  <si>
    <t>30.07.2021 14:41:03</t>
  </si>
  <si>
    <t>MEHMET AFACAN 35-30-M00366_35-30-M00366_2354031</t>
  </si>
  <si>
    <t>30.07.2021 15:50:05</t>
  </si>
  <si>
    <t>30.07.2021 17:53:47</t>
  </si>
  <si>
    <t>30.07.2021 16:22:30</t>
  </si>
  <si>
    <t>30.07.2021 19:13:38</t>
  </si>
  <si>
    <t>AHMETBEYLİ MAYDANOZ M-7 35-22-M00245_C_56353807_56353807</t>
  </si>
  <si>
    <t>30.07.2021 10:00:20</t>
  </si>
  <si>
    <t>30.07.2021 10:55:31</t>
  </si>
  <si>
    <t>K-3459 35-08-K03459_K-1472 K02_42033693</t>
  </si>
  <si>
    <t>30.07.2021 01:30:00</t>
  </si>
  <si>
    <t>30.07.2021 02:02:07</t>
  </si>
  <si>
    <t>KABAKUM TR-2 35-30-L00128_955303780_955303780</t>
  </si>
  <si>
    <t>30.07.2021 21:03:14</t>
  </si>
  <si>
    <t>30.07.2021 23:49:38</t>
  </si>
  <si>
    <t>M-2957 35-04-M02957_99446247_99446247</t>
  </si>
  <si>
    <t>30.07.2021 19:28:06</t>
  </si>
  <si>
    <t>30.07.2021 18:54:48</t>
  </si>
  <si>
    <t>30.07.2021 19:41:03</t>
  </si>
  <si>
    <t>SEYREK TR-1 35-28-M00371_8617576_56359577_56359577</t>
  </si>
  <si>
    <t>30.07.2021 18:26:00</t>
  </si>
  <si>
    <t>30.07.2021 19:28:37</t>
  </si>
  <si>
    <t>KIZLARALANI KÖK 45-72-L00698_KIZLARALANI ÇIKIŞ L02_66587060</t>
  </si>
  <si>
    <t>30.07.2021 10:06:26</t>
  </si>
  <si>
    <t>30.07.2021 11:24:46</t>
  </si>
  <si>
    <t>TR-2/39 45-72-L00039_45-72-L00039_61315121</t>
  </si>
  <si>
    <t>30.07.2021 15:26:25</t>
  </si>
  <si>
    <t>30.07.2021 16:53:54</t>
  </si>
  <si>
    <t>SARIGÖL TR-63 45-79-M00063_DIREK TIPI TRAFO HUCRESI H01_2076520</t>
  </si>
  <si>
    <t>30.07.2021 09:53:05</t>
  </si>
  <si>
    <t>30.07.2021 23:14:24</t>
  </si>
  <si>
    <t>PAZARKÖY KÖK 45-78-L00700_PAZARKÖY TEKELİOĞLU L01_66030179</t>
  </si>
  <si>
    <t>30.07.2021 22:29:18</t>
  </si>
  <si>
    <t>30.07.2021 23:19:59</t>
  </si>
  <si>
    <t>AZİMLİ TR-1 45-80-M00127_45-80-M00127_2362892</t>
  </si>
  <si>
    <t>30.07.2021 12:00:33</t>
  </si>
  <si>
    <t>30.07.2021 13:00:50</t>
  </si>
  <si>
    <t>KAYIŞLAR TR-3 45-80-M00141_A_56401542_56401542</t>
  </si>
  <si>
    <t>30.07.2021 15:27:57</t>
  </si>
  <si>
    <t>30.07.2021 17:28:15</t>
  </si>
  <si>
    <t>30.07.2021 13:14:39</t>
  </si>
  <si>
    <t>30.07.2021 13:48:12</t>
  </si>
  <si>
    <t>ÇUKURALTI M-21 35-25-M00069_955278079_955278079</t>
  </si>
  <si>
    <t>30.07.2021 19:58:39</t>
  </si>
  <si>
    <t>31.07.2021 00:04:23</t>
  </si>
  <si>
    <t>M-150 GEÇİT 35-02-M00150_M-931 M01_66563557</t>
  </si>
  <si>
    <t>30.07.2021 19:37:00</t>
  </si>
  <si>
    <t>30.07.2021 21:18:22</t>
  </si>
  <si>
    <t>K-1996 35-01-K01996_913444355_913444355</t>
  </si>
  <si>
    <t>30.07.2021 13:29:08</t>
  </si>
  <si>
    <t>30.07.2021 15:05:20</t>
  </si>
  <si>
    <t>HAMİDİYE TR-1 45-76-M00161__72372270_72372270</t>
  </si>
  <si>
    <t>30.07.2021 14:43:08</t>
  </si>
  <si>
    <t>30.07.2021 20:32:54</t>
  </si>
  <si>
    <t>30.07.2021 18:55:26</t>
  </si>
  <si>
    <t>30.07.2021 19:32:00</t>
  </si>
  <si>
    <t>K-893 35-04-K00893_912480047_912480047</t>
  </si>
  <si>
    <t>30.07.2021 16:33:23</t>
  </si>
  <si>
    <t>30.07.2021 18:01:55</t>
  </si>
  <si>
    <t>MORDOĞAN YUVAM SİTESİ TR 35-21-L00167_953365642_953365642</t>
  </si>
  <si>
    <t>30.07.2021 16:20:08</t>
  </si>
  <si>
    <t>30.07.2021 19:58:54</t>
  </si>
  <si>
    <t>ÜNİVERSİTE TM 35-02-A00008_ERZENE M10_2310703</t>
  </si>
  <si>
    <t>30.07.2021 18:07:05</t>
  </si>
  <si>
    <t>30.07.2021 19:57:00</t>
  </si>
  <si>
    <t>DM-1/27 45-71-M00047_B b2b_45125357</t>
  </si>
  <si>
    <t>30.07.2021 02:41:00</t>
  </si>
  <si>
    <t>30.07.2021 03:32:58</t>
  </si>
  <si>
    <t>TEKBIÇAKLAR TR-4 35-31-L00242_47909262_56385807_56385807</t>
  </si>
  <si>
    <t>30.07.2021 18:50:56</t>
  </si>
  <si>
    <t>30.07.2021 22:45:13</t>
  </si>
  <si>
    <t>30.07.2021 09:44:01</t>
  </si>
  <si>
    <t>30.07.2021 10:06:23</t>
  </si>
  <si>
    <t>TR-37 45-77-L00037_45-77-L00037_72210444</t>
  </si>
  <si>
    <t>30.07.2021 13:46:56</t>
  </si>
  <si>
    <t>30.07.2021 14:45:55</t>
  </si>
  <si>
    <t>M-1538 35-01-M01538_910970416_910970416</t>
  </si>
  <si>
    <t>30.07.2021 10:52:12</t>
  </si>
  <si>
    <t>30.07.2021 11:32:44</t>
  </si>
  <si>
    <t>30.07.2021 20:17:39</t>
  </si>
  <si>
    <t>30.07.2021 21:58:05</t>
  </si>
  <si>
    <t>SAZOBA TR-6 45-72-M00457_B_56394658_56394658</t>
  </si>
  <si>
    <t>30.07.2021 19:49:52</t>
  </si>
  <si>
    <t>30.07.2021 23:25:22</t>
  </si>
  <si>
    <t>30.07.2021 19:28:31</t>
  </si>
  <si>
    <t>30.07.2021 20:33:46</t>
  </si>
  <si>
    <t>M-7 35-18-M00007_8634667_56368138_56368138</t>
  </si>
  <si>
    <t>30.07.2021 19:03:45</t>
  </si>
  <si>
    <t>30.07.2021 19:49:46</t>
  </si>
  <si>
    <t>30.07.2021 16:55:11</t>
  </si>
  <si>
    <t>30.07.2021 19:18:45</t>
  </si>
  <si>
    <t>DEMİRCİ TM 45-74-A00001_HatBaşıAyırıcı_53135307 M15_53135307</t>
  </si>
  <si>
    <t>30.07.2021 07:32:27</t>
  </si>
  <si>
    <t>30.07.2021 09:07:11</t>
  </si>
  <si>
    <t>DM-3/TR-22 35-22-M00067_C_56380496_56380496</t>
  </si>
  <si>
    <t>30.07.2021 09:12:14</t>
  </si>
  <si>
    <t>30.07.2021 15:18:18</t>
  </si>
  <si>
    <t>K-3711 35-03-K03711_A_56363249_56363249</t>
  </si>
  <si>
    <t>30.07.2021 17:17:29</t>
  </si>
  <si>
    <t>30.07.2021 18:32:45</t>
  </si>
  <si>
    <t>_A_56396165_56396165</t>
  </si>
  <si>
    <t>30.07.2021 13:24:43</t>
  </si>
  <si>
    <t>30.07.2021 15:25:09</t>
  </si>
  <si>
    <t>MORDOĞAN TR-38 35-21-L00165_961481817_961481817</t>
  </si>
  <si>
    <t>30.07.2021 17:59:03</t>
  </si>
  <si>
    <t>30.07.2021 20:51:57</t>
  </si>
  <si>
    <t>KÜRDÜLLÜ TR-1 35-29-L00458_A_56401563_56401563</t>
  </si>
  <si>
    <t>30.07.2021 11:21:18</t>
  </si>
  <si>
    <t>30.07.2021 15:22:55</t>
  </si>
  <si>
    <t>K-938 35-02-K00938_C_56366275_56366275</t>
  </si>
  <si>
    <t>30.07.2021 15:39:20</t>
  </si>
  <si>
    <t>30.07.2021 16:48:57</t>
  </si>
  <si>
    <t>TR-45 MANZARA CAD. 35-19-M00045_953108740_953108740</t>
  </si>
  <si>
    <t>30.07.2021 21:36:48</t>
  </si>
  <si>
    <t>30.07.2021 22:44:44</t>
  </si>
  <si>
    <t>BÜYÜKBELEN TR-4 45-80-M00099_A_56389687_56389687</t>
  </si>
  <si>
    <t>30.07.2021 13:15:30</t>
  </si>
  <si>
    <t>30.07.2021 14:45:28</t>
  </si>
  <si>
    <t>YENİ FOÇA TR-26 35-23-M00026_A_56364372_56364372</t>
  </si>
  <si>
    <t>30.07.2021 15:00:00</t>
  </si>
  <si>
    <t>30.07.2021 15:19:09</t>
  </si>
  <si>
    <t>DİLEK TR-2 45-80-M00136_45-80-M00136_2359614</t>
  </si>
  <si>
    <t>30.07.2021 15:25:38</t>
  </si>
  <si>
    <t>30.07.2021 16:46:05</t>
  </si>
  <si>
    <t>EŞREFPAŞA İM 35-01-A00002_TINAZTEPE K26_2045383</t>
  </si>
  <si>
    <t>30.07.2021 13:46:00</t>
  </si>
  <si>
    <t>30.07.2021 09:46:27</t>
  </si>
  <si>
    <t>30.07.2021 10:53:31</t>
  </si>
  <si>
    <t>M-1399 35-03-M01399_D_60982935_60982935</t>
  </si>
  <si>
    <t>30.07.2021 22:18:09</t>
  </si>
  <si>
    <t>31.07.2021 01:26:18</t>
  </si>
  <si>
    <t>DM-1/27-A 45-71-M00046_D d2b_45193331</t>
  </si>
  <si>
    <t>30.07.2021 11:43:44</t>
  </si>
  <si>
    <t>30.07.2021 12:42:33</t>
  </si>
  <si>
    <t>PAZARKÖY KÖK 45-78-L00700_HatBaşıAyırıcı_53139705 L01_53139705</t>
  </si>
  <si>
    <t>30.07.2021 17:20:26</t>
  </si>
  <si>
    <t>30.07.2021 23:15:10</t>
  </si>
  <si>
    <t>YAKAPINAR TR-1 35-20-L00148_955194298_955194298</t>
  </si>
  <si>
    <t>30.07.2021 16:47:41</t>
  </si>
  <si>
    <t>30.07.2021 19:28:52</t>
  </si>
  <si>
    <t>YOLÜSTÜ TR-6 35-15-M00270_950407274_950407274</t>
  </si>
  <si>
    <t>30.07.2021 20:19:57</t>
  </si>
  <si>
    <t>30.07.2021 21:44:10</t>
  </si>
  <si>
    <t>L-274 35-18-L00274_950444910_950444910</t>
  </si>
  <si>
    <t>30.07.2021 13:51:40</t>
  </si>
  <si>
    <t>30.07.2021 17:23:32</t>
  </si>
  <si>
    <t>30.07.2021 19:43:32</t>
  </si>
  <si>
    <t>31.07.2021 00:44:02</t>
  </si>
  <si>
    <t>M-2549 35-09-M02549_97826773_97826773</t>
  </si>
  <si>
    <t>30.07.2021 12:32:04</t>
  </si>
  <si>
    <t>MENEMEN TR-38 35-28-L00038_B b4b_5768533</t>
  </si>
  <si>
    <t>30.07.2021 11:47:00</t>
  </si>
  <si>
    <t>30.07.2021 16:23:14</t>
  </si>
  <si>
    <t>ÇUKURALTI M-52 35-25-M00087_955286232_955286232</t>
  </si>
  <si>
    <t>30.07.2021 19:27:47</t>
  </si>
  <si>
    <t>31.07.2021 01:03:45</t>
  </si>
  <si>
    <t>30.07.2021 14:42:24</t>
  </si>
  <si>
    <t>30.07.2021 16:36:29</t>
  </si>
  <si>
    <t>YENİÇİFTLİK TR-2 35-20-L00400__72731357_72731357</t>
  </si>
  <si>
    <t>30.07.2021 09:09:43</t>
  </si>
  <si>
    <t>30.07.2021 17:03:25</t>
  </si>
  <si>
    <t>M-2136 35-07-M02136_912570907_912570907</t>
  </si>
  <si>
    <t>30.07.2021 16:48:17</t>
  </si>
  <si>
    <t>30.07.2021 18:11:08</t>
  </si>
  <si>
    <t>BURHAN KURTOĞLU TR-1 45-71-M01358_DIREK TIPI TRAFO HUCRESI H01_2083064</t>
  </si>
  <si>
    <t>30.07.2021 06:40:00</t>
  </si>
  <si>
    <t>30.07.2021 13:47:16</t>
  </si>
  <si>
    <t>30.07.2021 16:46:59</t>
  </si>
  <si>
    <t>30.07.2021 19:14:00</t>
  </si>
  <si>
    <t>YAKAPINAR TR-1 35-20-L00148_955193317_955193317</t>
  </si>
  <si>
    <t>30.07.2021 09:15:12</t>
  </si>
  <si>
    <t>30.07.2021 10:12:16</t>
  </si>
  <si>
    <t>ÇUKURALTI M-14 35-25-M00060_C_56368328_56368328</t>
  </si>
  <si>
    <t>30.07.2021 13:22:49</t>
  </si>
  <si>
    <t>30.07.2021 14:34:47</t>
  </si>
  <si>
    <t>30.07.2021 17:35:27</t>
  </si>
  <si>
    <t>30.07.2021 18:38:42</t>
  </si>
  <si>
    <t>ARMUTLU TR-17 35-27-M00575_A_56370260_56370260</t>
  </si>
  <si>
    <t>30.07.2021 10:36:14</t>
  </si>
  <si>
    <t>30.07.2021 14:58:15</t>
  </si>
  <si>
    <t>YENMİŞ KÖK 35-27-M00366_GÜVENİKSAN-ÇAMBEL 2 M01_72163649</t>
  </si>
  <si>
    <t>30.07.2021 11:36:14</t>
  </si>
  <si>
    <t>30.07.2021 11:40:25</t>
  </si>
  <si>
    <t>M-2142 35-07-M02142_D d4b_5824903</t>
  </si>
  <si>
    <t>30.07.2021 00:59:38</t>
  </si>
  <si>
    <t>30.07.2021 02:04:41</t>
  </si>
  <si>
    <t>KÜREKÇİ BEKİREFE TR-2 45-75-M00119_45-75-M00119_2356809</t>
  </si>
  <si>
    <t>30.07.2021 19:15:00</t>
  </si>
  <si>
    <t>30.07.2021 22:16:54</t>
  </si>
  <si>
    <t>MORDOĞAN TR-26 35-21-L00209_966566604_966566604</t>
  </si>
  <si>
    <t>30.07.2021 13:33:10</t>
  </si>
  <si>
    <t>30.07.2021 17:24:34</t>
  </si>
  <si>
    <t>ARMAS KÖK 35-26-M00986_ M02_2333200</t>
  </si>
  <si>
    <t>30.07.2021 06:31:03</t>
  </si>
  <si>
    <t>30.07.2021 09:23:12</t>
  </si>
  <si>
    <t>K-77 35-01-K00077_B_56378292_56378292</t>
  </si>
  <si>
    <t>30.07.2021 08:50:00</t>
  </si>
  <si>
    <t>30.07.2021 15:34:51</t>
  </si>
  <si>
    <t>30.07.2021 20:33:26</t>
  </si>
  <si>
    <t>30.07.2021 21:41:26</t>
  </si>
  <si>
    <t>L-493 (BALANBAKA-2) 35-18-L00493_35-18-L00493_72063554</t>
  </si>
  <si>
    <t>30.07.2021 10:52:10</t>
  </si>
  <si>
    <t>30.07.2021 15:04:25</t>
  </si>
  <si>
    <t>ÇUKURALTI M-13 ÇAMLIK KÖK 35-25-M00059_ÇUKURALTI M-23 KÖK M02_72121066</t>
  </si>
  <si>
    <t>30.07.2021 10:21:43</t>
  </si>
  <si>
    <t>30.07.2021 10:47:14</t>
  </si>
  <si>
    <t>M-2009 35-01-M02009_35-01-M02009_45331739</t>
  </si>
  <si>
    <t>30.07.2021 17:07:52</t>
  </si>
  <si>
    <t>30.07.2021 18:38:16</t>
  </si>
  <si>
    <t>DM-1/TR-16 SEFERİHİSAR 35-14-M00328_A A02_50050999</t>
  </si>
  <si>
    <t>30.07.2021 14:49:11</t>
  </si>
  <si>
    <t>30.07.2021 17:23:31</t>
  </si>
  <si>
    <t>30.07.2021 21:18:04</t>
  </si>
  <si>
    <t>30.07.2021 22:11:21</t>
  </si>
  <si>
    <t>30.07.2021 20:31:52</t>
  </si>
  <si>
    <t>30.07.2021 23:34:08</t>
  </si>
  <si>
    <t>KABAZLI TR-3 45-78-M00680_DIREK TIPI TRAFO HUCRESI H01_2126807</t>
  </si>
  <si>
    <t>30.07.2021 09:28:58</t>
  </si>
  <si>
    <t>30.07.2021 16:48:51</t>
  </si>
  <si>
    <t>30.07.2021 15:29:21</t>
  </si>
  <si>
    <t>30.07.2021 19:04:59</t>
  </si>
  <si>
    <t>30.07.2021 18:11:13</t>
  </si>
  <si>
    <t>30.07.2021 20:50:55</t>
  </si>
  <si>
    <t>30.07.2021 19:21:27</t>
  </si>
  <si>
    <t>30.07.2021 19:23:14</t>
  </si>
  <si>
    <t>GÜLBAHÇE TR-5 (TR-186) 35-19-L00186_6849829_56369024_56369024</t>
  </si>
  <si>
    <t>30.07.2021 17:11:56</t>
  </si>
  <si>
    <t>30.07.2021 19:00:46</t>
  </si>
  <si>
    <t>30.07.2021 05:54:15</t>
  </si>
  <si>
    <t>30.07.2021 05:54:43</t>
  </si>
  <si>
    <t>30.07.2021 22:47:33</t>
  </si>
  <si>
    <t>31.07.2021 00:15:55</t>
  </si>
  <si>
    <t>SUBATAN TR-4 35-15-L00338_950407185_950407185</t>
  </si>
  <si>
    <t>30.07.2021 12:24:33</t>
  </si>
  <si>
    <t>30.07.2021 15:12:00</t>
  </si>
  <si>
    <t>MURADİYE DM 45-71-M00006_BAĞ YOLU GİRİŞ M01_2077021</t>
  </si>
  <si>
    <t>30.07.2021 23:44:54</t>
  </si>
  <si>
    <t>30.07.2021 23:59:06</t>
  </si>
  <si>
    <t>M-2556 35-02-M02556_35-02-M02556_66108828</t>
  </si>
  <si>
    <t>30.07.2021 10:22:14</t>
  </si>
  <si>
    <t>30.07.2021 20:24:57</t>
  </si>
  <si>
    <t>RAMİZ IŞIK TARIMSAL SULAMA 45-76-L00016_A_56385230_56385230</t>
  </si>
  <si>
    <t>30.07.2021 11:00:26</t>
  </si>
  <si>
    <t>30.07.2021 13:49:48</t>
  </si>
  <si>
    <t>30.07.2021 17:02:34</t>
  </si>
  <si>
    <t>30.07.2021 17:02:54</t>
  </si>
  <si>
    <t>30.07.2021 10:20:14</t>
  </si>
  <si>
    <t>30.07.2021 18:20:00</t>
  </si>
  <si>
    <t>30.07.2021 13:17:13</t>
  </si>
  <si>
    <t>30.07.2021 13:17:36</t>
  </si>
  <si>
    <t>DOĞANCI TR-12 35-31-L00339_47793595_56351957_56351957</t>
  </si>
  <si>
    <t>30.07.2021 11:23:58</t>
  </si>
  <si>
    <t>30.07.2021 12:31:19</t>
  </si>
  <si>
    <t>M-2515 35-02-M02515_C_56365522_56365522</t>
  </si>
  <si>
    <t>30.07.2021 23:28:31</t>
  </si>
  <si>
    <t>31.07.2021 00:35:05</t>
  </si>
  <si>
    <t>YENİ FOÇA TR-9 35-23-M00009_D_56366125_56366125</t>
  </si>
  <si>
    <t>30.07.2021 16:30:41</t>
  </si>
  <si>
    <t>30.07.2021 17:53:25</t>
  </si>
  <si>
    <t>ÇİLE TR-4 35-22-M00189_35-22-M00189_2354033</t>
  </si>
  <si>
    <t>30.07.2021 20:33:16</t>
  </si>
  <si>
    <t>31.07.2021 00:56:31</t>
  </si>
  <si>
    <t>TR-21 35-19-M00021_A A01b_78960757</t>
  </si>
  <si>
    <t>30.07.2021 11:18:08</t>
  </si>
  <si>
    <t>30.07.2021 14:57:54</t>
  </si>
  <si>
    <t>KURTULMUŞ KÖK 45-72-L00080_KURTULMUŞ ÇIKIŞI L02_66546808</t>
  </si>
  <si>
    <t>30.07.2021 14:02:26</t>
  </si>
  <si>
    <t>30.07.2021 18:04:57</t>
  </si>
  <si>
    <t>TR-12 35-22-M00012_35-22-M00012_2354047</t>
  </si>
  <si>
    <t>30.07.2021 19:11:48</t>
  </si>
  <si>
    <t>30.07.2021 21:22:02</t>
  </si>
  <si>
    <t>30.07.2021 06:44:18</t>
  </si>
  <si>
    <t>30.07.2021 09:04:38</t>
  </si>
  <si>
    <t>30.07.2021 07:18:53</t>
  </si>
  <si>
    <t>30.07.2021 07:52:08</t>
  </si>
  <si>
    <t>DAĞISTAN KÖK 35-16-M00186_HatBaşıAyırıcı_53138902 M03_53138902</t>
  </si>
  <si>
    <t>30.07.2021 11:41:23</t>
  </si>
  <si>
    <t>30.07.2021 13:30:54</t>
  </si>
  <si>
    <t>30.07.2021 10:54:22</t>
  </si>
  <si>
    <t>30.07.2021 19:00:33</t>
  </si>
  <si>
    <t>30.07.2021 20:32:10</t>
  </si>
  <si>
    <t>GÖKÇEÖREN TR-10 45-77-M00029_945515750_945515750</t>
  </si>
  <si>
    <t>30.07.2021 21:47:49</t>
  </si>
  <si>
    <t>30.07.2021 22:44:07</t>
  </si>
  <si>
    <t>TR-58 (SERAY SÜT) 45-81-M00152_45-81-M00152_2375298</t>
  </si>
  <si>
    <t>30.07.2021 10:04:31</t>
  </si>
  <si>
    <t>30.07.2021 14:36:37</t>
  </si>
  <si>
    <t>OCAKLI TR-2 35-15-L00775_35-15-L00775_2365240</t>
  </si>
  <si>
    <t>30.07.2021 09:27:23</t>
  </si>
  <si>
    <t>30.07.2021 18:20:32</t>
  </si>
  <si>
    <t>TR-73 35-16-L00073_TR-76 L02_71993443</t>
  </si>
  <si>
    <t>30.07.2021 11:41:33</t>
  </si>
  <si>
    <t>30.07.2021 12:01:59</t>
  </si>
  <si>
    <t>DM-1/TR-18 35-14-M00340_DAĞITIM TRF DM-1/TR-18 M03_66021056</t>
  </si>
  <si>
    <t>30.07.2021 15:43:59</t>
  </si>
  <si>
    <t>30.07.2021 23:10:52</t>
  </si>
  <si>
    <t>30.07.2021 15:24:49</t>
  </si>
  <si>
    <t>30.07.2021 15:43:26</t>
  </si>
  <si>
    <t>M-400 35-09-M00400_C_56368921_56368921</t>
  </si>
  <si>
    <t>30.07.2021 09:40:00</t>
  </si>
  <si>
    <t>30.07.2021 09:58:00</t>
  </si>
  <si>
    <t>TR-107 NAZIM AKAR ÖZEL 45-80-M02107Ö_DIREK TIPI TRAFO HUCRESI H01_2094583</t>
  </si>
  <si>
    <t>30.07.2021 08:02:40</t>
  </si>
  <si>
    <t>30.07.2021 10:08:38</t>
  </si>
  <si>
    <t>GÜMÜLDÜR M-35 35-25-M00035_7288436 _5940325</t>
  </si>
  <si>
    <t>30.07.2021 00:44:55</t>
  </si>
  <si>
    <t>30.07.2021 07:17:14</t>
  </si>
  <si>
    <t>30.07.2021 08:55:43</t>
  </si>
  <si>
    <t>30.07.2021 09:43:00</t>
  </si>
  <si>
    <t>30.07.2021 20:34:43</t>
  </si>
  <si>
    <t>30.07.2021 21:57:56</t>
  </si>
  <si>
    <t>HACITUFAN KÖYÜ TR 45-77-L00162_945495588_945495588</t>
  </si>
  <si>
    <t>30.07.2021 18:44:17</t>
  </si>
  <si>
    <t>30.07.2021 20:59:15</t>
  </si>
  <si>
    <t>M-3550(YATIRIM REZERVE) 35-02-M03550_913751318_913751318</t>
  </si>
  <si>
    <t>30.07.2021 14:08:29</t>
  </si>
  <si>
    <t>30.07.2021 21:02:51</t>
  </si>
  <si>
    <t>30.07.2021 17:03:27</t>
  </si>
  <si>
    <t>30.07.2021 18:04:44</t>
  </si>
  <si>
    <t>HASKÖY TR-2 35-20-L00207_35-20-L00207_2367748</t>
  </si>
  <si>
    <t>30.07.2021 07:58:23</t>
  </si>
  <si>
    <t>30.07.2021 08:54:59</t>
  </si>
  <si>
    <t>TR-29 35-27-M00029_913616775_913616775</t>
  </si>
  <si>
    <t>30.07.2021 06:03:12</t>
  </si>
  <si>
    <t>30.07.2021 06:29:15</t>
  </si>
  <si>
    <t>30.07.2021 10:34:39</t>
  </si>
  <si>
    <t>30.07.2021 10:43:04</t>
  </si>
  <si>
    <t>SEYREK TR-7 KÖK 35-28-M00379_956333519_956333519</t>
  </si>
  <si>
    <t>30.07.2021 15:10:08</t>
  </si>
  <si>
    <t>30.07.2021 18:05:25</t>
  </si>
  <si>
    <t>ZİHNİ KARAKAYA SULAMA GRUBU 35-29-M00200_35-29-M00200_2371517</t>
  </si>
  <si>
    <t>30.07.2021 17:17:06</t>
  </si>
  <si>
    <t>30.07.2021 21:08:28</t>
  </si>
  <si>
    <t>L-366 ILDIR KÖY 35-18-L00366_7527128_56375056_56375056</t>
  </si>
  <si>
    <t>30.07.2021 12:20:00</t>
  </si>
  <si>
    <t>30.07.2021 15:35:59</t>
  </si>
  <si>
    <t>30.07.2021 22:45:06</t>
  </si>
  <si>
    <t>31.07.2021 00:01:02</t>
  </si>
  <si>
    <t>KAYACIK TR-3 45-75-M00361__72373671_72373671</t>
  </si>
  <si>
    <t>30.07.2021 22:43:20</t>
  </si>
  <si>
    <t>31.07.2021 02:01:11</t>
  </si>
  <si>
    <t>M-1092 35-01-M01092_C 1C_5856905</t>
  </si>
  <si>
    <t>30.07.2021 16:37:24</t>
  </si>
  <si>
    <t>30.07.2021 17:43:31</t>
  </si>
  <si>
    <t>30.07.2021 18:00:51</t>
  </si>
  <si>
    <t>30.07.2021 19:20:16</t>
  </si>
  <si>
    <t>YENİBAĞARASI TR-2 35-23-M00208_ H_59843523</t>
  </si>
  <si>
    <t>30.07.2021 17:21:31</t>
  </si>
  <si>
    <t>30.07.2021 20:24:43</t>
  </si>
  <si>
    <t>DOĞANCI TR-2 35-31-L00335_47797524_56352285_56352285</t>
  </si>
  <si>
    <t>30.07.2021 17:18:04</t>
  </si>
  <si>
    <t>30.07.2021 19:30:00</t>
  </si>
  <si>
    <t>30.07.2021 08:40:14</t>
  </si>
  <si>
    <t>30.07.2021 12:11:01</t>
  </si>
  <si>
    <t>K-4133 35-04-K04133_C_56369572_56369572</t>
  </si>
  <si>
    <t>30.07.2021 14:53:09</t>
  </si>
  <si>
    <t>30.07.2021 17:24:19</t>
  </si>
  <si>
    <t>YENİ TOKİ TR-7 45-71-M02245_45-71-M02245_72148190</t>
  </si>
  <si>
    <t>30.07.2021 21:12:41</t>
  </si>
  <si>
    <t>30.07.2021 23:30:00</t>
  </si>
  <si>
    <t>KARAKUZU TR-1 35-17-M00466_950303220_950303220</t>
  </si>
  <si>
    <t>30.07.2021 21:31:07</t>
  </si>
  <si>
    <t>30.07.2021 22:23:38</t>
  </si>
  <si>
    <t>TR-35 45-78-L00035_953251275_953251275</t>
  </si>
  <si>
    <t>30.07.2021 14:57:14</t>
  </si>
  <si>
    <t>30.07.2021 15:42:12</t>
  </si>
  <si>
    <t>30.07.2021 08:28:05</t>
  </si>
  <si>
    <t>K-3606 35-01-K03606_DIREK TIPI TRAFO HUCRESI H01_2126271</t>
  </si>
  <si>
    <t>30.07.2021 13:46:32</t>
  </si>
  <si>
    <t>30.07.2021 17:44:55</t>
  </si>
  <si>
    <t>30.07.2021 09:38:03</t>
  </si>
  <si>
    <t>30.07.2021 13:12:17</t>
  </si>
  <si>
    <t>30.07.2021 18:48:06</t>
  </si>
  <si>
    <t>30.07.2021 19:20:48</t>
  </si>
  <si>
    <t>SART TR-5 45-78-M00174_49315761_56384936_56384936</t>
  </si>
  <si>
    <t>30.07.2021 12:54:14</t>
  </si>
  <si>
    <t>30.07.2021 14:15:20</t>
  </si>
  <si>
    <t>30.07.2021 02:12:39</t>
  </si>
  <si>
    <t>30.07.2021 02:14:46</t>
  </si>
  <si>
    <t>BAKIR TR-5 45-76-M00064_42832964_56388067_56388067</t>
  </si>
  <si>
    <t>30.07.2021 10:17:42</t>
  </si>
  <si>
    <t>30.07.2021 15:48:34</t>
  </si>
  <si>
    <t>30.07.2021 20:39:27</t>
  </si>
  <si>
    <t>30.07.2021 21:56:09</t>
  </si>
  <si>
    <t>ÇAPAK TR-3 35-26-M01426__77836467_77836467</t>
  </si>
  <si>
    <t>30.07.2021 10:30:50</t>
  </si>
  <si>
    <t>30.07.2021 11:56:32</t>
  </si>
  <si>
    <t>M-2141 35-07-M02141_B_56381829_56381829</t>
  </si>
  <si>
    <t>30.07.2021 19:23:32</t>
  </si>
  <si>
    <t>30.07.2021 19:51:12</t>
  </si>
  <si>
    <t>30.07.2021 19:55:27</t>
  </si>
  <si>
    <t>30.07.2021 21:18:25</t>
  </si>
  <si>
    <t>30.07.2021 15:54:26</t>
  </si>
  <si>
    <t>30.07.2021 17:13:52</t>
  </si>
  <si>
    <t>BİRGİ DM 35-15-L01013_KEMER L06_67562405</t>
  </si>
  <si>
    <t>30.07.2021 07:33:25</t>
  </si>
  <si>
    <t>30.07.2021 08:01:51</t>
  </si>
  <si>
    <t>EYKO TR-6 35-30-M00032_955320831_955320831</t>
  </si>
  <si>
    <t>30.07.2021 16:30:28</t>
  </si>
  <si>
    <t>30.07.2021 19:54:33</t>
  </si>
  <si>
    <t>30.07.2021 17:05:46</t>
  </si>
  <si>
    <t>ASSTAR KÖK 45-73-M00134_KÖYLER ÇIKIŞ M02_66686359</t>
  </si>
  <si>
    <t>30.07.2021 19:10:24</t>
  </si>
  <si>
    <t>30.07.2021 20:39:58</t>
  </si>
  <si>
    <t>BADEMLER DM 35-19-M00443_SEFERİHİSAR ÇIKIŞ SOL M14_72219098</t>
  </si>
  <si>
    <t>30.07.2021 02:04:57</t>
  </si>
  <si>
    <t>30.07.2021 02:14:24</t>
  </si>
  <si>
    <t>M-2147 35-07-M02147_35-07-M02147_42989441</t>
  </si>
  <si>
    <t>30.07.2021 16:00:41</t>
  </si>
  <si>
    <t>30.07.2021 16:48:56</t>
  </si>
  <si>
    <t>30.07.2021 00:14:18</t>
  </si>
  <si>
    <t>30.07.2021 03:35:54</t>
  </si>
  <si>
    <t>L-39 35-14-L00039_35-14-L00039_2376788</t>
  </si>
  <si>
    <t>30.07.2021 15:05:43</t>
  </si>
  <si>
    <t>30.07.2021 17:20:19</t>
  </si>
  <si>
    <t>TR-35 45-78-L00035_953251269_953251269</t>
  </si>
  <si>
    <t>30.07.2021 17:03:02</t>
  </si>
  <si>
    <t>30.07.2021 18:45:22</t>
  </si>
  <si>
    <t>KARAAĞAÇLI TR-3 45-71-M01083_953245926_953245926</t>
  </si>
  <si>
    <t>30.07.2021 18:23:03</t>
  </si>
  <si>
    <t>31.07.2021 12:35:59</t>
  </si>
  <si>
    <t>CABARLAR TR-1 45-75-M00115_C_56397883_56397883</t>
  </si>
  <si>
    <t>30.07.2021 16:11:00</t>
  </si>
  <si>
    <t>30.07.2021 21:13:32</t>
  </si>
  <si>
    <t>M-1494 35-02-M01494_35-02-M01494_2365170</t>
  </si>
  <si>
    <t>30.07.2021 20:12:07</t>
  </si>
  <si>
    <t>30.07.2021 21:17:43</t>
  </si>
  <si>
    <t>_B_56399464_56399464</t>
  </si>
  <si>
    <t>30.07.2021 15:20:59</t>
  </si>
  <si>
    <t>30.07.2021 16:05:08</t>
  </si>
  <si>
    <t>TR-2/34 45-83-L00034_48138057_56397019_56397019</t>
  </si>
  <si>
    <t>30.07.2021 20:32:35</t>
  </si>
  <si>
    <t>30.07.2021 22:05:40</t>
  </si>
  <si>
    <t>MEDAR DM 45-72-L00079_TR-6 L06_66588791</t>
  </si>
  <si>
    <t>30.07.2021 14:49:40</t>
  </si>
  <si>
    <t>30.07.2021 15:53:36</t>
  </si>
  <si>
    <t>30.07.2021 09:13:04</t>
  </si>
  <si>
    <t>30.07.2021 18:52:55</t>
  </si>
  <si>
    <t>SÜTÇÜLER DM-1/TR-6 35-27-M00920_DIREK TIPI TRAFO HUCRESI H01_2120407</t>
  </si>
  <si>
    <t>30.07.2021 20:12:40</t>
  </si>
  <si>
    <t>30.07.2021 22:46:07</t>
  </si>
  <si>
    <t>REMZİ ÖRÜMLÜ 45-71-M00917_45-71-M00917_2350282</t>
  </si>
  <si>
    <t>30.07.2021 20:51:25</t>
  </si>
  <si>
    <t>31.07.2021 07:32:56</t>
  </si>
  <si>
    <t>MURADİYE DM-5/6 KÖK 45-71-M00245_İŞLER METAL M11_72322352</t>
  </si>
  <si>
    <t>30.07.2021 11:25:26</t>
  </si>
  <si>
    <t>30.07.2021 20:47:23</t>
  </si>
  <si>
    <t>K-1869 35-09-K01869_F_56368849_56368849</t>
  </si>
  <si>
    <t>30.07.2021 12:36:14</t>
  </si>
  <si>
    <t>30.07.2021 12:58:59</t>
  </si>
  <si>
    <t>M-2902 35-02-M02902_962730994_962730994</t>
  </si>
  <si>
    <t>30.07.2021 14:39:49</t>
  </si>
  <si>
    <t>30.07.2021 17:13:41</t>
  </si>
  <si>
    <t>KURUCUOVA TR-2 35-15-L00253_D_56370719_56370719</t>
  </si>
  <si>
    <t>30.07.2021 11:48:08</t>
  </si>
  <si>
    <t>30.07.2021 13:17:34</t>
  </si>
  <si>
    <t>M-230 35-14-M00230_956643236_956643236</t>
  </si>
  <si>
    <t>30.07.2021 09:25:02</t>
  </si>
  <si>
    <t>30.07.2021 13:49:52</t>
  </si>
  <si>
    <t>K-3914 35-08-K03914_SEYDİKÖY İM K02_42113507</t>
  </si>
  <si>
    <t>30.07.2021 02:14:13</t>
  </si>
  <si>
    <t>30.07.2021 02:16:23</t>
  </si>
  <si>
    <t>BALCILAR TR-1 35-20-M00042_955201338_955201338</t>
  </si>
  <si>
    <t>30.07.2021 06:35:27</t>
  </si>
  <si>
    <t>30.07.2021 13:00:11</t>
  </si>
  <si>
    <t>SUDELİĞİ KÖK 45-72-L00111_SELCİKLİ ÇIKIŞI L04_66544654</t>
  </si>
  <si>
    <t>30.07.2021 10:01:13</t>
  </si>
  <si>
    <t>30.07.2021 11:28:21</t>
  </si>
  <si>
    <t>YONCAKÖY TR-2 35-13-L00073_35-13-L00073_66469877</t>
  </si>
  <si>
    <t>30.07.2021 22:06:04</t>
  </si>
  <si>
    <t>30.07.2021 23:50:16</t>
  </si>
  <si>
    <t>L-426 ESKİ GARAJ 35-18-L00426_950447973_950447973</t>
  </si>
  <si>
    <t>30.07.2021 16:10:16</t>
  </si>
  <si>
    <t>30.07.2021 18:49:13</t>
  </si>
  <si>
    <t>30.07.2021 19:18:24</t>
  </si>
  <si>
    <t>30.07.2021 19:53:11</t>
  </si>
  <si>
    <t>30.07.2021 23:07:59</t>
  </si>
  <si>
    <t>30.07.2021 23:45:52</t>
  </si>
  <si>
    <t>30.07.2021 17:24:04</t>
  </si>
  <si>
    <t>30.07.2021 18:54:55</t>
  </si>
  <si>
    <t>POYRAZDAMLARI TR-11 45-78-M00576_HatBaşıAyırıcı_53139336 M05_53139336</t>
  </si>
  <si>
    <t>30.07.2021 06:19:19</t>
  </si>
  <si>
    <t>30.07.2021 09:10:03</t>
  </si>
  <si>
    <t>K-1153 35-03-K01153_910897304_910897304</t>
  </si>
  <si>
    <t>30.07.2021 09:45:16</t>
  </si>
  <si>
    <t>30.07.2021 19:43:09</t>
  </si>
  <si>
    <t>TR-81 45-78-L00081__60984679_60984679</t>
  </si>
  <si>
    <t>30.07.2021 14:13:07</t>
  </si>
  <si>
    <t>30.07.2021 14:45:14</t>
  </si>
  <si>
    <t>ÜRKMEZ DM-4 (ÜRKMEZ M-21) 35-25-M00155_DONANIMLI YEDEK M03_72072948</t>
  </si>
  <si>
    <t>30.07.2021 11:18:00</t>
  </si>
  <si>
    <t>30.07.2021 12:24:00</t>
  </si>
  <si>
    <t>AKÖREN TR-19 KÖK 45-78-M00974_HatBaşıAyırıcı_53139529 M04_53139529</t>
  </si>
  <si>
    <t>30.07.2021 20:31:05</t>
  </si>
  <si>
    <t>K-80 35-01-K00080_95000161534_95000161534</t>
  </si>
  <si>
    <t>30.07.2021 08:22:05</t>
  </si>
  <si>
    <t>30.07.2021 08:56:45</t>
  </si>
  <si>
    <t>30.07.2021 15:08:01</t>
  </si>
  <si>
    <t>30.07.2021 15:48:43</t>
  </si>
  <si>
    <t>TR-1/91 45-72-M00091_B_56390617_56390617</t>
  </si>
  <si>
    <t>30.07.2021 10:40:51</t>
  </si>
  <si>
    <t>30.07.2021 11:55:48</t>
  </si>
  <si>
    <t>HAMZABEYLİ TR-4 45-71-M01774_A_56352564_56352564</t>
  </si>
  <si>
    <t>30.07.2021 15:47:54</t>
  </si>
  <si>
    <t>30.07.2021 17:34:19</t>
  </si>
  <si>
    <t>KURUCUOVA TR-3 35-15-L00254_35-15-L00254_2365160</t>
  </si>
  <si>
    <t>30.07.2021 19:56:28</t>
  </si>
  <si>
    <t>31.07.2021 00:04:25</t>
  </si>
  <si>
    <t>30.07.2021 17:21:34</t>
  </si>
  <si>
    <t>30.07.2021 19:11:08</t>
  </si>
  <si>
    <t>DM02/TR-14  BULVAR ÜZERİ 45-73-M00031_945678655_945678655</t>
  </si>
  <si>
    <t>30.07.2021 08:21:00</t>
  </si>
  <si>
    <t>30.07.2021 11:54:51</t>
  </si>
  <si>
    <t>K-2725 35-02-K02725_35-02-K02725_2354241</t>
  </si>
  <si>
    <t>31.07.2021 18:53:07</t>
  </si>
  <si>
    <t>31.07.2021 20:08:31</t>
  </si>
  <si>
    <t>KÜÇÜKAVULCUK TR-2 35-15-L01096_A_56371713_56371713</t>
  </si>
  <si>
    <t>31.07.2021 15:34:37</t>
  </si>
  <si>
    <t>31.07.2021 18:44:18</t>
  </si>
  <si>
    <t>ÇAKIRBEYLİ TR-2 35-26-M00487_DIREK TIPI TRAFO HUCRESI H01_2039663</t>
  </si>
  <si>
    <t>31.07.2021 09:30:19</t>
  </si>
  <si>
    <t>31.07.2021 13:09:29</t>
  </si>
  <si>
    <t>L-266 35-18-L00266_35-18-L00266_2358284</t>
  </si>
  <si>
    <t>31.07.2021 18:29:45</t>
  </si>
  <si>
    <t>31.07.2021 20:02:30</t>
  </si>
  <si>
    <t>31.07.2021 18:09:58</t>
  </si>
  <si>
    <t>31.07.2021 19:43:09</t>
  </si>
  <si>
    <t>DM-18/08 45-71-M00257_953222951_953222951</t>
  </si>
  <si>
    <t>31.07.2021 12:26:00</t>
  </si>
  <si>
    <t>31.07.2021 15:11:10</t>
  </si>
  <si>
    <t>31.07.2021 16:10:02</t>
  </si>
  <si>
    <t>31.07.2021 17:45:34</t>
  </si>
  <si>
    <t>31.07.2021 12:05:09</t>
  </si>
  <si>
    <t>31.07.2021 12:09:13</t>
  </si>
  <si>
    <t>KAMİL ATMACA SULAMA GRUBU 35-29-M00256_B_56377093_56377093</t>
  </si>
  <si>
    <t>31.07.2021 18:34:56</t>
  </si>
  <si>
    <t>31.07.2021 21:03:45</t>
  </si>
  <si>
    <t>31.07.2021 09:15:24</t>
  </si>
  <si>
    <t>31.07.2021 14:40:12</t>
  </si>
  <si>
    <t>OVACIK TR-1 35-31-L00151_35-31-L00151_2364356</t>
  </si>
  <si>
    <t>31.07.2021 12:37:31</t>
  </si>
  <si>
    <t>31.07.2021 16:02:51</t>
  </si>
  <si>
    <t>KABAZLI KÖK 45-78-M00675_HatBaşıAyırıcı_53140269 M02_53140269</t>
  </si>
  <si>
    <t>31.07.2021 08:30:43</t>
  </si>
  <si>
    <t>31.07.2021 10:50:50</t>
  </si>
  <si>
    <t>ARMUTLU TR-5 35-27-L00005_910309536_910309536</t>
  </si>
  <si>
    <t>31.07.2021 09:56:28</t>
  </si>
  <si>
    <t>31.07.2021 11:38:08</t>
  </si>
  <si>
    <t>LAVYA OTEL ÖZEL 35-18-L00531Ö_ L03_2326024</t>
  </si>
  <si>
    <t>31.07.2021 10:27:39</t>
  </si>
  <si>
    <t>31.07.2021 11:47:46</t>
  </si>
  <si>
    <t>31.07.2021 17:35:05</t>
  </si>
  <si>
    <t>31.07.2021 18:47:39</t>
  </si>
  <si>
    <t>31.07.2021 17:09:13</t>
  </si>
  <si>
    <t>31.07.2021 18:49:03</t>
  </si>
  <si>
    <t>31.07.2021 11:19:57</t>
  </si>
  <si>
    <t>31.07.2021 14:25:58</t>
  </si>
  <si>
    <t>BEDELLER TR-1 45-80-M00089_45-80-M00089_2372245</t>
  </si>
  <si>
    <t>31.07.2021 16:39:00</t>
  </si>
  <si>
    <t>31.07.2021 18:11:11</t>
  </si>
  <si>
    <t>FOÇAKÖY TR-2 35-23-M00223_950423230_950423230</t>
  </si>
  <si>
    <t>31.07.2021 14:50:36</t>
  </si>
  <si>
    <t>31.07.2021 21:54:18</t>
  </si>
  <si>
    <t>31.07.2021 14:24:10</t>
  </si>
  <si>
    <t>31.07.2021 19:22:42</t>
  </si>
  <si>
    <t>31.07.2021 14:21:07</t>
  </si>
  <si>
    <t>31.07.2021 14:25:30</t>
  </si>
  <si>
    <t>KARAAĞAÇLI TR-4 45-71-M01081_45-71-M01081_2361383</t>
  </si>
  <si>
    <t>31.07.2021 11:44:03</t>
  </si>
  <si>
    <t>31.07.2021 12:25:59</t>
  </si>
  <si>
    <t>GÜLBAHÇE TR-7 35-19-L00167_956676871_956676871</t>
  </si>
  <si>
    <t>31.07.2021 16:29:29</t>
  </si>
  <si>
    <t>31.07.2021 19:04:40</t>
  </si>
  <si>
    <t>31.07.2021 09:01:00</t>
  </si>
  <si>
    <t>31.07.2021 10:04:52</t>
  </si>
  <si>
    <t>TR-17 ALPSU SİT. 35-26-M00017_6906380_56358555_56358555</t>
  </si>
  <si>
    <t>31.07.2021 16:01:23</t>
  </si>
  <si>
    <t>31.07.2021 17:23:18</t>
  </si>
  <si>
    <t>31.07.2021 15:03:15</t>
  </si>
  <si>
    <t>31.07.2021 17:48:51</t>
  </si>
  <si>
    <t>ŞEMİKLER TM 35-04-A00003_OYAK M01_2054704</t>
  </si>
  <si>
    <t>31.07.2021 03:37:41</t>
  </si>
  <si>
    <t>31.07.2021 05:04:25</t>
  </si>
  <si>
    <t>31.07.2021 07:43:00</t>
  </si>
  <si>
    <t>31.07.2021 08:46:15</t>
  </si>
  <si>
    <t>KAŞIKÇI KUYUDERE MAH.TR 45-75-M00082_B_56392914_56392914</t>
  </si>
  <si>
    <t>31.07.2021 20:38:05</t>
  </si>
  <si>
    <t>31.07.2021 21:59:16</t>
  </si>
  <si>
    <t>31.07.2021 15:58:37</t>
  </si>
  <si>
    <t>31.07.2021 16:56:12</t>
  </si>
  <si>
    <t>ÜRKMEZ M-3 35-25-M00139_956639185_956639185</t>
  </si>
  <si>
    <t>31.07.2021 12:00:21</t>
  </si>
  <si>
    <t>31.07.2021 18:35:36</t>
  </si>
  <si>
    <t>TR-161 35-26-M00161_35-26-M00161_65982611</t>
  </si>
  <si>
    <t>31.07.2021 19:26:33</t>
  </si>
  <si>
    <t>31.07.2021 20:18:53</t>
  </si>
  <si>
    <t>TEKBIÇAKLAR TR-1 35-31-L00245_47909012_56385827_56385827</t>
  </si>
  <si>
    <t>31.07.2021 18:36:00</t>
  </si>
  <si>
    <t>31.07.2021 20:06:33</t>
  </si>
  <si>
    <t>31.07.2021 21:43:54</t>
  </si>
  <si>
    <t>31.07.2021 23:19:05</t>
  </si>
  <si>
    <t>31.07.2021 21:22:05</t>
  </si>
  <si>
    <t>31.07.2021 22:18:28</t>
  </si>
  <si>
    <t>31.07.2021 09:16:30</t>
  </si>
  <si>
    <t>31.07.2021 17:15:38</t>
  </si>
  <si>
    <t>31.07.2021 10:24:07</t>
  </si>
  <si>
    <t>31.07.2021 11:40:44</t>
  </si>
  <si>
    <t>31.07.2021 16:35:19</t>
  </si>
  <si>
    <t>31.07.2021 18:22:27</t>
  </si>
  <si>
    <t>ARMUTLU TR-5 35-27-L00005_913720409_913720409</t>
  </si>
  <si>
    <t>31.07.2021 11:21:04</t>
  </si>
  <si>
    <t>31.07.2021 12:50:18</t>
  </si>
  <si>
    <t>31.07.2021 09:33:34</t>
  </si>
  <si>
    <t>31.07.2021 17:55:35</t>
  </si>
  <si>
    <t>31.07.2021 14:57:08</t>
  </si>
  <si>
    <t>31.07.2021 15:16:09</t>
  </si>
  <si>
    <t>AVŞAR İM 45-83-A00002_ERGENEKON M05_2309882</t>
  </si>
  <si>
    <t>31.07.2021 06:46:00</t>
  </si>
  <si>
    <t>31.07.2021 07:40:26</t>
  </si>
  <si>
    <t>M-1741 35-04-M01741_C_56379254_56379254</t>
  </si>
  <si>
    <t>31.07.2021 08:35:00</t>
  </si>
  <si>
    <t>31.07.2021 09:18:28</t>
  </si>
  <si>
    <t>ALANDAMLARI TR-2 45-75-M00130_945613361_945613361</t>
  </si>
  <si>
    <t>31.07.2021 20:23:00</t>
  </si>
  <si>
    <t>31.07.2021 20:56:05</t>
  </si>
  <si>
    <t>ÇINARDİBİ TR-7 35-20-M00074_955197215_955197215</t>
  </si>
  <si>
    <t>31.07.2021 15:20:44</t>
  </si>
  <si>
    <t>31.07.2021 20:36:49</t>
  </si>
  <si>
    <t>KAVAKLIDERE TR-20 45-73-M00147_945658433_945658433</t>
  </si>
  <si>
    <t>31.07.2021 06:25:44</t>
  </si>
  <si>
    <t>31.07.2021 07:20:32</t>
  </si>
  <si>
    <t>ÇUKURALTI M-29 35-25-M00077_955269249_955269249</t>
  </si>
  <si>
    <t>31.07.2021 12:38:53</t>
  </si>
  <si>
    <t>31.07.2021 20:10:45</t>
  </si>
  <si>
    <t>31.07.2021 11:23:26</t>
  </si>
  <si>
    <t>31.07.2021 12:19:54</t>
  </si>
  <si>
    <t>DİNDARLI TR-1 45-79-M00416_B_56385419_56385419</t>
  </si>
  <si>
    <t>31.07.2021 17:07:41</t>
  </si>
  <si>
    <t>01.08.2021 00:31:19</t>
  </si>
  <si>
    <t>K-1865 35-09-K01865_35-09-K01865_45352170</t>
  </si>
  <si>
    <t>31.07.2021 17:36:09</t>
  </si>
  <si>
    <t>31.07.2021 18:16:54</t>
  </si>
  <si>
    <t>TR-1/89 45-72-M00089_49662294_56394300_56394300</t>
  </si>
  <si>
    <t>31.07.2021 13:22:04</t>
  </si>
  <si>
    <t>31.07.2021 15:47:12</t>
  </si>
  <si>
    <t>TR-1/34 45-72-M00034_956504299_956504299</t>
  </si>
  <si>
    <t>31.07.2021 14:13:56</t>
  </si>
  <si>
    <t>31.07.2021 17:21:14</t>
  </si>
  <si>
    <t>K-1038 35-01-K01038_E 3E_5862613</t>
  </si>
  <si>
    <t>31.07.2021 09:55:00</t>
  </si>
  <si>
    <t>31.07.2021 12:32:41</t>
  </si>
  <si>
    <t>GÜLKENT TR-1 35-30-M00224_955313459_955313459</t>
  </si>
  <si>
    <t>31.07.2021 18:33:39</t>
  </si>
  <si>
    <t>31.07.2021 21:20:38</t>
  </si>
  <si>
    <t>GÜMÜLDÜR M-5 35-25-M00005_B_56372808_56372808</t>
  </si>
  <si>
    <t>31.07.2021 21:26:46</t>
  </si>
  <si>
    <t>31.07.2021 22:24:06</t>
  </si>
  <si>
    <t>TOPÇAM SULAMA TR-5 35-16-M00198_47522142_56396726_56396726</t>
  </si>
  <si>
    <t>31.07.2021 07:34:33</t>
  </si>
  <si>
    <t>31.07.2021 11:31:42</t>
  </si>
  <si>
    <t>TR-106 ZEYTİNALANI 35-19-L00106_956680539_956680539</t>
  </si>
  <si>
    <t>31.07.2021 14:20:49</t>
  </si>
  <si>
    <t>31.07.2021 15:56:39</t>
  </si>
  <si>
    <t>31.07.2021 13:13:05</t>
  </si>
  <si>
    <t>31.07.2021 17:25:02</t>
  </si>
  <si>
    <t>31.07.2021 17:55:30</t>
  </si>
  <si>
    <t>31.07.2021 19:17:59</t>
  </si>
  <si>
    <t>31.07.2021 16:05:34</t>
  </si>
  <si>
    <t>31.07.2021 18:26:50</t>
  </si>
  <si>
    <t>31.07.2021 19:55:00</t>
  </si>
  <si>
    <t>31.07.2021 20:45:41</t>
  </si>
  <si>
    <t>31.07.2021 07:59:04</t>
  </si>
  <si>
    <t>31.07.2021 11:21:11</t>
  </si>
  <si>
    <t>ÜNİVERSİTE TM 35-02-A00008_KARASULUK M17_2310708</t>
  </si>
  <si>
    <t>31.07.2021 05:39:00</t>
  </si>
  <si>
    <t>31.07.2021 07:20:27</t>
  </si>
  <si>
    <t>KURTLAR KÖYÜ TR-1 45-86-M00099_A_56385886_56385886</t>
  </si>
  <si>
    <t>31.07.2021 19:29:02</t>
  </si>
  <si>
    <t>31.07.2021 20:35:05</t>
  </si>
  <si>
    <t>GÜMÜLDÜR M-51 35-25-M00051_955259463_955259463</t>
  </si>
  <si>
    <t>31.07.2021 12:43:53</t>
  </si>
  <si>
    <t>31.07.2021 18:15:06</t>
  </si>
  <si>
    <t>TR-11 35-31-L00011_35-31-L00011_2349719</t>
  </si>
  <si>
    <t>31.07.2021 20:25:25</t>
  </si>
  <si>
    <t>31.07.2021 21:12:13</t>
  </si>
  <si>
    <t>M-2041 35-01-M02041_ H_42882064</t>
  </si>
  <si>
    <t>31.07.2021 16:45:23</t>
  </si>
  <si>
    <t>31.07.2021 23:00:50</t>
  </si>
  <si>
    <t>TR-1/20 45-72-M00020_45-72-M00020_2350296</t>
  </si>
  <si>
    <t>31.07.2021 17:43:18</t>
  </si>
  <si>
    <t>31.07.2021 18:23:50</t>
  </si>
  <si>
    <t>31.07.2021 22:11:39</t>
  </si>
  <si>
    <t>31.07.2021 23:04:41</t>
  </si>
  <si>
    <t>M-3408(YATIRIM REZERVE) 35-03-M03408_910030183_910030183</t>
  </si>
  <si>
    <t>31.07.2021 19:54:32</t>
  </si>
  <si>
    <t>31.07.2021 20:37:48</t>
  </si>
  <si>
    <t>31.07.2021 18:37:11</t>
  </si>
  <si>
    <t>31.07.2021 20:54:47</t>
  </si>
  <si>
    <t>K-1049 35-02-K01049__72410547_72410547</t>
  </si>
  <si>
    <t>31.07.2021 14:14:03</t>
  </si>
  <si>
    <t>31.07.2021 22:17:45</t>
  </si>
  <si>
    <t>31.07.2021 23:40:59</t>
  </si>
  <si>
    <t>01.08.2021 03:43:52</t>
  </si>
  <si>
    <t>DM-2/TR-13 MENDERES 35-22-M00822_955264225_955264225</t>
  </si>
  <si>
    <t>31.07.2021 08:38:36</t>
  </si>
  <si>
    <t>31.07.2021 11:36:16</t>
  </si>
  <si>
    <t>TR-142 35-26-M00142_35-26-M00142_2351304</t>
  </si>
  <si>
    <t>31.07.2021 11:37:53</t>
  </si>
  <si>
    <t>31.07.2021 14:22:49</t>
  </si>
  <si>
    <t>PAZARKÖY YENİ MAH TR-4 45-78-L00655_49253348_56391442_56391442</t>
  </si>
  <si>
    <t>31.07.2021 00:01:08</t>
  </si>
  <si>
    <t>31.07.2021 01:10:08</t>
  </si>
  <si>
    <t>31.07.2021 18:11:46</t>
  </si>
  <si>
    <t>31.07.2021 19:33:21</t>
  </si>
  <si>
    <t>TR-2/82 BARIŞ MANÇO KÖK 45-83-L00082__72373182_72373182</t>
  </si>
  <si>
    <t>31.07.2021 14:00:18</t>
  </si>
  <si>
    <t>31.07.2021 15:47:57</t>
  </si>
  <si>
    <t>ARSLANLAR TM 35-26-A00004_KÖYLER-3 L45_2057977</t>
  </si>
  <si>
    <t>31.07.2021 09:06:10</t>
  </si>
  <si>
    <t>31.07.2021 15:08:03</t>
  </si>
  <si>
    <t>KAHRAMANLAR TR-3 HACIBEKİRLER 45-79-M00219_B_56400894_56400894</t>
  </si>
  <si>
    <t>31.07.2021 17:57:18</t>
  </si>
  <si>
    <t>01.08.2021 02:04:51</t>
  </si>
  <si>
    <t>TR-96 35-26-M00096_35-26-M00096_2348844</t>
  </si>
  <si>
    <t>31.07.2021 15:00:39</t>
  </si>
  <si>
    <t>31.07.2021 15:52:01</t>
  </si>
  <si>
    <t>31.07.2021 17:12:28</t>
  </si>
  <si>
    <t>31.07.2021 19:50:55</t>
  </si>
  <si>
    <t>SARIGÖL TR-41 45-79-M00041_945556424_945556424</t>
  </si>
  <si>
    <t>31.07.2021 11:42:01</t>
  </si>
  <si>
    <t>31.07.2021 12:39:53</t>
  </si>
  <si>
    <t>DM-12/TR-1 45-73-M00067_AKKEÇİLİ M03_65917904</t>
  </si>
  <si>
    <t>31.07.2021 15:01:05</t>
  </si>
  <si>
    <t>31.07.2021 15:36:32</t>
  </si>
  <si>
    <t>ULUKENT DM-1/11 35-28-M00569_953382577_953382577</t>
  </si>
  <si>
    <t>31.07.2021 14:37:37</t>
  </si>
  <si>
    <t>31.07.2021 21:17:30</t>
  </si>
  <si>
    <t>31.07.2021 17:10:35</t>
  </si>
  <si>
    <t>31.07.2021 18:49:59</t>
  </si>
  <si>
    <t>K-3203 35-04-K03203_912553890_912553890</t>
  </si>
  <si>
    <t>31.07.2021 12:54:37</t>
  </si>
  <si>
    <t>31.07.2021 14:07:22</t>
  </si>
  <si>
    <t>EMİRALEM TR-7 35-28-M00225_D_56365815_56365815</t>
  </si>
  <si>
    <t>31.07.2021 17:10:24</t>
  </si>
  <si>
    <t>31.07.2021 22:11:10</t>
  </si>
  <si>
    <t>31.07.2021 15:58:05</t>
  </si>
  <si>
    <t>31.07.2021 16:59:12</t>
  </si>
  <si>
    <t>ŞEMİKLER TM 35-04-A00003_OYAK M01_2310726</t>
  </si>
  <si>
    <t>31.07.2021 02:24:22</t>
  </si>
  <si>
    <t>31.07.2021 03:37:53</t>
  </si>
  <si>
    <t>31.07.2021 09:43:32</t>
  </si>
  <si>
    <t>31.07.2021 10:26:11</t>
  </si>
  <si>
    <t>TR-112 35-16-L00112_47584358_56352795_56352795</t>
  </si>
  <si>
    <t>31.07.2021 18:34:28</t>
  </si>
  <si>
    <t>31.07.2021 21:32:45</t>
  </si>
  <si>
    <t>31.07.2021 23:01:25</t>
  </si>
  <si>
    <t>31.07.2021 23:33:27</t>
  </si>
  <si>
    <t>SARIGÖL TR-60 45-79-M00060_45-79-M00060_2368553</t>
  </si>
  <si>
    <t>31.07.2021 16:28:06</t>
  </si>
  <si>
    <t>31.07.2021 20:27:46</t>
  </si>
  <si>
    <t>31.07.2021 17:23:11</t>
  </si>
  <si>
    <t>31.07.2021 18:24:15</t>
  </si>
  <si>
    <t>31.07.2021 23:56:20</t>
  </si>
  <si>
    <t>01.08.2021 01:08:37</t>
  </si>
  <si>
    <t>31.07.2021 10:28:24</t>
  </si>
  <si>
    <t>31.07.2021 05:08:44</t>
  </si>
  <si>
    <t>31.07.2021 08:55:08</t>
  </si>
  <si>
    <t>31.07.2021 19:39:00</t>
  </si>
  <si>
    <t>31.07.2021 21:13:55</t>
  </si>
  <si>
    <t>31.07.2021 20:35:02</t>
  </si>
  <si>
    <t>31.07.2021 22:19:47</t>
  </si>
  <si>
    <t>31.07.2021 20:49:42</t>
  </si>
  <si>
    <t>01.08.2021 03:15:38</t>
  </si>
  <si>
    <t>31.07.2021 15:47:00</t>
  </si>
  <si>
    <t>31.07.2021 17:11:43</t>
  </si>
  <si>
    <t>31.07.2021 09:07:45</t>
  </si>
  <si>
    <t>31.07.2021 10:15:07</t>
  </si>
  <si>
    <t>CABBAR DM 45-73-M00100_KEMALİYE-1 ÇIKIŞ M09_2058104</t>
  </si>
  <si>
    <t>31.07.2021 14:43:49</t>
  </si>
  <si>
    <t>31.07.2021 14:55:28</t>
  </si>
  <si>
    <t>31.07.2021 08:47:00</t>
  </si>
  <si>
    <t>31.07.2021 13:48:58</t>
  </si>
  <si>
    <t>İSMAİL AKSOY SLM GRB TR 35-27-M00703_C_56356139_56356139</t>
  </si>
  <si>
    <t>31.07.2021 13:10:00</t>
  </si>
  <si>
    <t>31.07.2021 19:52:58</t>
  </si>
  <si>
    <t>31.07.2021 13:55:31</t>
  </si>
  <si>
    <t>31.07.2021 14:56:28</t>
  </si>
  <si>
    <t>31.07.2021 11:33:35</t>
  </si>
  <si>
    <t>31.07.2021 12:33:17</t>
  </si>
  <si>
    <t>YUSUFLU TR-2 35-20-L00238_6871248_56374480_56374480</t>
  </si>
  <si>
    <t>31.07.2021 19:12:24</t>
  </si>
  <si>
    <t>31.07.2021 22:29:29</t>
  </si>
  <si>
    <t>SIĞACIK DM (L-35) 35-14-M00425_A_56354115_56354115</t>
  </si>
  <si>
    <t>31.07.2021 09:22:41</t>
  </si>
  <si>
    <t>31.07.2021 11:43:32</t>
  </si>
  <si>
    <t>31.07.2021 21:27:55</t>
  </si>
  <si>
    <t>31.07.2021 23:35:54</t>
  </si>
  <si>
    <t>IŞIKLAR TM 35-02-A00006_KEMALPAŞA-2 M23_2308412</t>
  </si>
  <si>
    <t>31.07.2021 08:42:35</t>
  </si>
  <si>
    <t>31.07.2021 09:23:00</t>
  </si>
  <si>
    <t>PAYAMLI M-1 KÖK 35-25-M00175_GÜMÜLDÜR DM(SEFERİHİSAR HATTI) M06_72056738</t>
  </si>
  <si>
    <t>31.07.2021 22:21:47</t>
  </si>
  <si>
    <t>31.07.2021 23:04:30</t>
  </si>
  <si>
    <t>KUŞÇUBURUN-2 35-26-M00537_35-26-M00537_2359408</t>
  </si>
  <si>
    <t>31.07.2021 16:25:38</t>
  </si>
  <si>
    <t>31.07.2021 19:36:52</t>
  </si>
  <si>
    <t>BOZDAĞ TR-10 35-15-L00294_A_56373016_56373016</t>
  </si>
  <si>
    <t>31.07.2021 14:12:11</t>
  </si>
  <si>
    <t>31.07.2021 15:50:17</t>
  </si>
  <si>
    <t>K-2844 35-01-K02844_A_56365023_56365023</t>
  </si>
  <si>
    <t>31.07.2021 14:12:22</t>
  </si>
  <si>
    <t>01.08.2021 10:37:53</t>
  </si>
  <si>
    <t>31.07.2021 13:45:44</t>
  </si>
  <si>
    <t>31.07.2021 14:54:20</t>
  </si>
  <si>
    <t>KIZILCAOVA TR-5 35-20-L00428_B_56407699_56407699</t>
  </si>
  <si>
    <t>31.07.2021 10:43:37</t>
  </si>
  <si>
    <t>31.07.2021 13:32:32</t>
  </si>
  <si>
    <t>ÜRKMEZ M-13 35-25-M00153_11577266_56376654_56376654</t>
  </si>
  <si>
    <t>31.07.2021 20:50:56</t>
  </si>
  <si>
    <t>31.07.2021 21:33:10</t>
  </si>
  <si>
    <t>31.07.2021 18:30:27</t>
  </si>
  <si>
    <t>31.07.2021 20:55:18</t>
  </si>
  <si>
    <t>PAŞAKÖY TR-3 45-80-M00058_PAŞAKÖY TR-4/TR-5/TR-6 M05_72199601</t>
  </si>
  <si>
    <t>31.07.2021 16:23:57</t>
  </si>
  <si>
    <t>31.07.2021 16:27:37</t>
  </si>
  <si>
    <t>31.07.2021 18:04:42</t>
  </si>
  <si>
    <t>31.07.2021 19:32:04</t>
  </si>
  <si>
    <t>31.07.2021 11:58:49</t>
  </si>
  <si>
    <t>31.07.2021 14:49:49</t>
  </si>
  <si>
    <t>31.07.2021 17:18:21</t>
  </si>
  <si>
    <t>31.07.2021 19:11:33</t>
  </si>
  <si>
    <t>M-3405(YATIRIM REZERVE) 35-03-M03405_D d2_5800109</t>
  </si>
  <si>
    <t>31.07.2021 17:53:00</t>
  </si>
  <si>
    <t>31.07.2021 18:42:49</t>
  </si>
  <si>
    <t>L-440 35-18-L00440_35-18-L00440_72073265</t>
  </si>
  <si>
    <t>31.07.2021 20:18:22</t>
  </si>
  <si>
    <t>31.07.2021 23:27:17</t>
  </si>
  <si>
    <t>L-55 ÖZMET 35-14-L00055_10904363_56377216_56377216</t>
  </si>
  <si>
    <t>31.07.2021 19:42:16</t>
  </si>
  <si>
    <t>31.07.2021 23:28:05</t>
  </si>
  <si>
    <t>31.07.2021 08:51:54</t>
  </si>
  <si>
    <t>31.07.2021 08:52:16</t>
  </si>
  <si>
    <t>RIDVAN BAŞARGEL SULAMA GRUBU TR 35-27-M00265_35-27-M00265_2367667</t>
  </si>
  <si>
    <t>31.07.2021 05:56:05</t>
  </si>
  <si>
    <t>31.07.2021 07:33:04</t>
  </si>
  <si>
    <t>AŞAĞIKIRIKLAR DM 35-16-M00448_TEKKEDERE-1 M01_2115464</t>
  </si>
  <si>
    <t>31.07.2021 12:58:04</t>
  </si>
  <si>
    <t>31.07.2021 13:59:05</t>
  </si>
  <si>
    <t>AĞAÇ İŞLERİ TR-3 35-22-M00103_9419123 TR3/D1_5933629</t>
  </si>
  <si>
    <t>31.07.2021 08:09:56</t>
  </si>
  <si>
    <t>31.07.2021 09:33:00</t>
  </si>
  <si>
    <t>ÇIRPI TR-1/1 35-20-M00001_DAĞITIM TRAFO ÇIRPI TR-1/1 M02_66559964</t>
  </si>
  <si>
    <t>31.07.2021 00:41:59</t>
  </si>
  <si>
    <t>31.07.2021 02:49:15</t>
  </si>
  <si>
    <t>31.07.2021 19:43:28</t>
  </si>
  <si>
    <t>31.07.2021 20:49:28</t>
  </si>
  <si>
    <t>31.07.2021 15:06:10</t>
  </si>
  <si>
    <t>31.07.2021 18:02:25</t>
  </si>
  <si>
    <t>31.07.2021 14:56:00</t>
  </si>
  <si>
    <t>31.07.2021 17:19:02</t>
  </si>
  <si>
    <t>ERTUĞRUL ÇALIM VE ARK. T-SULAMA GRB. 35-13-L00121_A_56364952_56364952</t>
  </si>
  <si>
    <t>31.07.2021 17:36:00</t>
  </si>
  <si>
    <t>31.07.2021 23:07:30</t>
  </si>
  <si>
    <t>SASKO SİTESİ TR-1 35-21-L00211_953364092_953364092</t>
  </si>
  <si>
    <t>31.07.2021 21:54:50</t>
  </si>
  <si>
    <t>01.08.2021 00:08:57</t>
  </si>
  <si>
    <t>BATTALMUSTAFA PEHLİVANLAR TR-1 45-77-L00203_A_56356301_56356301</t>
  </si>
  <si>
    <t>31.07.2021 06:25:54</t>
  </si>
  <si>
    <t>31.07.2021 07:47:15</t>
  </si>
  <si>
    <t>K-77 35-01-K00077_C_56378298_56378298</t>
  </si>
  <si>
    <t>31.07.2021 03:22:00</t>
  </si>
  <si>
    <t>31.07.2021 05:25:44</t>
  </si>
  <si>
    <t>DM-4/TR-15 (ESKİ TR-14) 35-26-M00014_95000534387_95000534387</t>
  </si>
  <si>
    <t>31.07.2021 18:32:57</t>
  </si>
  <si>
    <t>31.07.2021 20:14:16</t>
  </si>
  <si>
    <t>31.07.2021 10:11:00</t>
  </si>
  <si>
    <t>31.07.2021 18:38:00</t>
  </si>
  <si>
    <t>M-1258 35-03-M01258_B_56367002_56367002</t>
  </si>
  <si>
    <t>31.07.2021 10:30:59</t>
  </si>
  <si>
    <t>31.07.2021 12:03:40</t>
  </si>
  <si>
    <t>31.07.2021 16:02:49</t>
  </si>
  <si>
    <t>31.07.2021 21:30:52</t>
  </si>
  <si>
    <t>31.07.2021 09:10:30</t>
  </si>
  <si>
    <t>31.07.2021 17:27:04</t>
  </si>
  <si>
    <t>HASAN EMLEK GRB. 35-20-M00015_10622297_56382246_56382246</t>
  </si>
  <si>
    <t>31.07.2021 17:25:53</t>
  </si>
  <si>
    <t>31.07.2021 23:41:15</t>
  </si>
  <si>
    <t>BÜYÜKBELEN TR-4 45-80-M00099_C_56393481_56393481</t>
  </si>
  <si>
    <t>31.07.2021 13:22:48</t>
  </si>
  <si>
    <t>31.07.2021 14:46:57</t>
  </si>
  <si>
    <t>31.07.2021 19:48:26</t>
  </si>
  <si>
    <t>31.07.2021 20:23:43</t>
  </si>
  <si>
    <t>31.07.2021 17:16:45</t>
  </si>
  <si>
    <t>31.07.2021 18:15:21</t>
  </si>
  <si>
    <t>31.07.2021 07:41:00</t>
  </si>
  <si>
    <t>31.07.2021 09:20:49</t>
  </si>
  <si>
    <t>SARISU TR-4 35-31-L00082_47816467_56352592_56352592</t>
  </si>
  <si>
    <t>31.07.2021 14:05:25</t>
  </si>
  <si>
    <t>31.07.2021 19:02:26</t>
  </si>
  <si>
    <t>31.07.2021 09:47:40</t>
  </si>
  <si>
    <t>31.07.2021 11:37:28</t>
  </si>
  <si>
    <t>31.07.2021 15:14:07</t>
  </si>
  <si>
    <t>31.07.2021 17:05:01</t>
  </si>
  <si>
    <t>31.07.2021 09:15:07</t>
  </si>
  <si>
    <t>31.07.2021 19:24:48</t>
  </si>
  <si>
    <t>MURADİYE KAPALI SPOR SALONU KÖK 45-71-M00207_EVRONOS M02_55027997</t>
  </si>
  <si>
    <t>31.07.2021 21:45:31</t>
  </si>
  <si>
    <t>31.07.2021 23:04:01</t>
  </si>
  <si>
    <t>KARABURUN TR-1 35-21-L00001_D_56357365_56357365</t>
  </si>
  <si>
    <t>31.07.2021 17:45:09</t>
  </si>
  <si>
    <t>31.07.2021 19:30:52</t>
  </si>
  <si>
    <t>31.07.2021 07:18:24</t>
  </si>
  <si>
    <t>31.07.2021 09:10:02</t>
  </si>
  <si>
    <t>31.07.2021 11:39:12</t>
  </si>
  <si>
    <t>31.07.2021 12:59:15</t>
  </si>
  <si>
    <t>ŞEMİKLER TM 35-04-A00003_ŞEMİKLER-8 K33_2055846</t>
  </si>
  <si>
    <t>31.07.2021 08:25:01</t>
  </si>
  <si>
    <t>31.07.2021 09:01:33</t>
  </si>
  <si>
    <t>TR-2/91 45-83-L00091_A_56387218_56387218</t>
  </si>
  <si>
    <t>31.07.2021 20:15:06</t>
  </si>
  <si>
    <t>31.07.2021 21:15:29</t>
  </si>
  <si>
    <t>M-3093(YATIRIM REZERVE) 35-07-M03093_99090212_99090212</t>
  </si>
  <si>
    <t>31.07.2021 17:41:51</t>
  </si>
  <si>
    <t>31.07.2021 19:32:33</t>
  </si>
  <si>
    <t>31.07.2021 18:18:30</t>
  </si>
  <si>
    <t>31.07.2021 19:38:27</t>
  </si>
  <si>
    <t>31.07.2021 16:24:40</t>
  </si>
  <si>
    <t>31.07.2021 17:15:17</t>
  </si>
  <si>
    <t>AKTEPE TR-1 35-32-L00115_947742836_947742836</t>
  </si>
  <si>
    <t>31.07.2021 09:28:49</t>
  </si>
  <si>
    <t>31.07.2021 15:55:07</t>
  </si>
  <si>
    <t>GÜNYAKA TR-3 45-79-M00478_A_56400531_56400531</t>
  </si>
  <si>
    <t>31.07.2021 15:34:09</t>
  </si>
  <si>
    <t>31.07.2021 23:11:47</t>
  </si>
  <si>
    <t>31.07.2021 06:27:54</t>
  </si>
  <si>
    <t>31.07.2021 06:28:46</t>
  </si>
  <si>
    <t>__72372044_72372044</t>
  </si>
  <si>
    <t>31.07.2021 17:04:58</t>
  </si>
  <si>
    <t>31.07.2021 18:05:20</t>
  </si>
  <si>
    <t>TR-14 35-15-M00014_48910048_60983082_60983082</t>
  </si>
  <si>
    <t>31.07.2021 21:53:45</t>
  </si>
  <si>
    <t>31.07.2021 23:54:02</t>
  </si>
  <si>
    <t>K-522 35-04-K00522__79007388_79007388</t>
  </si>
  <si>
    <t>31.07.2021 00:11:20</t>
  </si>
  <si>
    <t>31.07.2021 01:11:04</t>
  </si>
  <si>
    <t>31.07.2021 14:45:02</t>
  </si>
  <si>
    <t>31.07.2021 17:26:00</t>
  </si>
  <si>
    <t>ÇAMLICA TR-1 35-26-M00454_35-26-M00454_2364458</t>
  </si>
  <si>
    <t>31.07.2021 10:41:43</t>
  </si>
  <si>
    <t>31.07.2021 12:12:22</t>
  </si>
  <si>
    <t>31.07.2021 22:30:19</t>
  </si>
  <si>
    <t>01.08.2021 04:28:12</t>
  </si>
  <si>
    <t>M-2892 35-10-M02892_97804176_97804176</t>
  </si>
  <si>
    <t>31.07.2021 10:18:37</t>
  </si>
  <si>
    <t>31.07.2021 11:35:30</t>
  </si>
  <si>
    <t>TR-5 35-32-L00005_C_56376705_56376705</t>
  </si>
  <si>
    <t>31.07.2021 12:33:50</t>
  </si>
  <si>
    <t>31.07.2021 14:46:03</t>
  </si>
  <si>
    <t>K-1189 35-02-K01189_G_56374333_56374333</t>
  </si>
  <si>
    <t>31.07.2021 16:22:39</t>
  </si>
  <si>
    <t>31.07.2021 17:11:12</t>
  </si>
  <si>
    <t>K-249 35-02-K00249_TRAFO K01_2311113</t>
  </si>
  <si>
    <t>31.07.2021 15:21:35</t>
  </si>
  <si>
    <t>31.07.2021 17:26:53</t>
  </si>
  <si>
    <t>L-247 35-18-L00247_11725555 b1b_5959851</t>
  </si>
  <si>
    <t>31.07.2021 21:22:58</t>
  </si>
  <si>
    <t>31.07.2021 23:59:31</t>
  </si>
  <si>
    <t>DM-1/59 45-71-M00013_B b3b_45179521</t>
  </si>
  <si>
    <t>31.07.2021 20:26:13</t>
  </si>
  <si>
    <t>31.07.2021 22:22:42</t>
  </si>
  <si>
    <t>YUVAKENT TR-5 35-19-L00265_10830667_56354947_56354947</t>
  </si>
  <si>
    <t>31.07.2021 18:23:40</t>
  </si>
  <si>
    <t>31.07.2021 20:24:01</t>
  </si>
  <si>
    <t>FOÇA DENİZ KUV. KOM.DEVEBOYNU TR-1 35-23-L00044Ö_DIREK TIPI TRAFO HUCRESI H01_2056726</t>
  </si>
  <si>
    <t>31.07.2021 03:02:41</t>
  </si>
  <si>
    <t>31.07.2021 05:17:52</t>
  </si>
  <si>
    <t>DM-7/21 35-28-M00966_35-28-M00966_66571005</t>
  </si>
  <si>
    <t>31.07.2021 12:08:35</t>
  </si>
  <si>
    <t>31.07.2021 20:08:54</t>
  </si>
  <si>
    <t>ÇANDARLI TR-18 35-30-M00018_35-30-M00018_72081737</t>
  </si>
  <si>
    <t>31.07.2021 18:36:43</t>
  </si>
  <si>
    <t>31.07.2021 19:25:12</t>
  </si>
  <si>
    <t>TARIMSAL SULAMA TR-75 45-85-L00196_45-85-L00196_2373098</t>
  </si>
  <si>
    <t>31.07.2021 19:58:43</t>
  </si>
  <si>
    <t>31.07.2021 21:28:01</t>
  </si>
  <si>
    <t>EFENDİLİ ESENYURT TR-1 45-75-M00184_B_56386638_56386638</t>
  </si>
  <si>
    <t>31.07.2021 08:55:14</t>
  </si>
  <si>
    <t>31.07.2021 11:31:06</t>
  </si>
  <si>
    <t>31.07.2021 01:28:06</t>
  </si>
  <si>
    <t>31.07.2021 02:04:50</t>
  </si>
  <si>
    <t>31.07.2021 18:56:39</t>
  </si>
  <si>
    <t>31.07.2021 20:44:59</t>
  </si>
  <si>
    <t>K-941 35-02-K00941_A_56363786_56363786</t>
  </si>
  <si>
    <t>31.07.2021 09:35:28</t>
  </si>
  <si>
    <t>31.07.2021 10:53:43</t>
  </si>
  <si>
    <t>L-178 35-18-L00178_11998582_56369843_56369843</t>
  </si>
  <si>
    <t>31.07.2021 20:02:27</t>
  </si>
  <si>
    <t>31.07.2021 22:52:40</t>
  </si>
  <si>
    <t>KARABÖRGLÜ TR-2 45-72-L00175_C_56394047_56394047</t>
  </si>
  <si>
    <t>31.07.2021 19:09:44</t>
  </si>
  <si>
    <t>31.07.2021 20:06:32</t>
  </si>
  <si>
    <t>K-1374 35-01-K01374_K-1439 K01_2035847</t>
  </si>
  <si>
    <t>31.07.2021 12:29:50</t>
  </si>
  <si>
    <t>31.07.2021 14:15:34</t>
  </si>
  <si>
    <t>DERNEKLİ TR-1 35-20-M00039_955199390_955199390</t>
  </si>
  <si>
    <t>31.07.2021 10:14:32</t>
  </si>
  <si>
    <t>31.07.2021 12:42:35</t>
  </si>
  <si>
    <t>MURADİYE TR-5(BELEDİYE KABİN) 45-71-M00194_JANDARMA ÇIKIŞ M04_56294676</t>
  </si>
  <si>
    <t>31.07.2021 06:47:00</t>
  </si>
  <si>
    <t>31.07.2021 09:19:19</t>
  </si>
  <si>
    <t>31.07.2021 08:40:00</t>
  </si>
  <si>
    <t>31.07.2021 11:35:54</t>
  </si>
  <si>
    <t>TR-136 35-15-M00136_A_60985237_60985237</t>
  </si>
  <si>
    <t>31.07.2021 20:09:07</t>
  </si>
  <si>
    <t>31.07.2021 21:56:20</t>
  </si>
  <si>
    <t>CAFERBEYLI TR-2 45-78-L00704_49333464_56407710_56407710</t>
  </si>
  <si>
    <t>31.07.2021 15:40:41</t>
  </si>
  <si>
    <t>31.07.2021 16:47:39</t>
  </si>
  <si>
    <t>POYRACIK TR-8 35-24-L00031_B_56371742_56371742</t>
  </si>
  <si>
    <t>31.07.2021 21:16:22</t>
  </si>
  <si>
    <t>31.07.2021 22:00:27</t>
  </si>
  <si>
    <t>31.07.2021 17:39:06</t>
  </si>
  <si>
    <t>31.07.2021 18:39:27</t>
  </si>
  <si>
    <t>31.07.2021 11:10:53</t>
  </si>
  <si>
    <t>31.07.2021 20:13:39</t>
  </si>
  <si>
    <t>31.07.2021 16:53:57</t>
  </si>
  <si>
    <t>31.07.2021 19:16:31</t>
  </si>
  <si>
    <t>31.07.2021 11:40:09</t>
  </si>
  <si>
    <t>31.07.2021 12:40:09</t>
  </si>
  <si>
    <t>MENEMEN TR-46 35-28-L00046_C_60983818_60983818</t>
  </si>
  <si>
    <t>31.07.2021 14:05:04</t>
  </si>
  <si>
    <t>31.07.2021 17:13:59</t>
  </si>
  <si>
    <t>K-1116 35-04-K01116_B B1B_5819844</t>
  </si>
  <si>
    <t>31.07.2021 21:22:48</t>
  </si>
  <si>
    <t>31.07.2021 22:46:07</t>
  </si>
  <si>
    <t>K-4197 35-02-K04197_35-02-K04197_2361578</t>
  </si>
  <si>
    <t>31.07.2021 04:43:16</t>
  </si>
  <si>
    <t>31.07.2021 05:40:12</t>
  </si>
  <si>
    <t>TR-71 ÖZYURT 35-19-L00071_35-19-L00071_2376841</t>
  </si>
  <si>
    <t>31.07.2021 09:46:05</t>
  </si>
  <si>
    <t>31.07.2021 12:20:59</t>
  </si>
  <si>
    <t>PARLAK TR-1 35-21-L00074_953358189_953358189</t>
  </si>
  <si>
    <t>31.07.2021 18:42:46</t>
  </si>
  <si>
    <t>31.07.2021 19:58:01</t>
  </si>
  <si>
    <t>31.07.2021 14:34:17</t>
  </si>
  <si>
    <t>31.07.2021 15:17:00</t>
  </si>
  <si>
    <t>31.07.2021 09:54:17</t>
  </si>
  <si>
    <t>31.07.2021 18:04:00</t>
  </si>
  <si>
    <t>M-3076(YATIRIM REZERVE) 35-02-M03076_A_56363793_56363793</t>
  </si>
  <si>
    <t>31.07.2021 14:15:01</t>
  </si>
  <si>
    <t>31.07.2021 16:07:00</t>
  </si>
  <si>
    <t>K-414 35-01-K00414_911866842_911866842</t>
  </si>
  <si>
    <t>31.07.2021 15:13:14</t>
  </si>
  <si>
    <t>01.08.2021 07:14:39</t>
  </si>
  <si>
    <t>31.07.2021 07:54:14</t>
  </si>
  <si>
    <t>31.07.2021 11:07:18</t>
  </si>
  <si>
    <t>31.07.2021 17:34:49</t>
  </si>
  <si>
    <t>31.07.2021 19:49:05</t>
  </si>
  <si>
    <t>TEKELİ TR-6 35-22-M00236_C_56406608_56406608</t>
  </si>
  <si>
    <t>31.07.2021 19:17:39</t>
  </si>
  <si>
    <t>31.07.2021 22:46:00</t>
  </si>
  <si>
    <t>ÇAMÖNÜ TR-1 35-22-M00165_955277566_955277566</t>
  </si>
  <si>
    <t>31.07.2021 09:22:25</t>
  </si>
  <si>
    <t>31.07.2021 13:48:53</t>
  </si>
  <si>
    <t>31.07.2021 09:58:35</t>
  </si>
  <si>
    <t>31.07.2021 10:41:52</t>
  </si>
  <si>
    <t>31.07.2021 16:11:43</t>
  </si>
  <si>
    <t>31.07.2021 17:01:24</t>
  </si>
  <si>
    <t>K-3081 35-03-K03081_BUCA T.M. K01_41949410</t>
  </si>
  <si>
    <t>31.07.2021 01:58:36</t>
  </si>
  <si>
    <t>31.07.2021 02:14:26</t>
  </si>
  <si>
    <t>K-32 35-01-K00032_B B1_5863934</t>
  </si>
  <si>
    <t>31.07.2021 18:15:34</t>
  </si>
  <si>
    <t>31.07.2021 22:16:45</t>
  </si>
  <si>
    <t>31.07.2021 22:56:11</t>
  </si>
  <si>
    <t>01.08.2021 00:13:09</t>
  </si>
  <si>
    <t>K-49 35-01-K00049_G G1_5865798</t>
  </si>
  <si>
    <t>31.07.2021 16:26:25</t>
  </si>
  <si>
    <t>31.07.2021 17:54:26</t>
  </si>
  <si>
    <t>CANPAŞA KÖK 45-71-M00140_ALİ ÖRÜMLÜ M06_72246776</t>
  </si>
  <si>
    <t>31.07.2021 00:49:55</t>
  </si>
  <si>
    <t>31.07.2021 15:46:09</t>
  </si>
  <si>
    <t>YENİ FOÇA TR-19 35-23-M00019_DAĞITIM TRAFO YENİFOÇA TR-19 M04_2115891</t>
  </si>
  <si>
    <t>31.07.2021 14:14:00</t>
  </si>
  <si>
    <t>31.07.2021 14:23:00</t>
  </si>
  <si>
    <t>31.07.2021 06:42:52</t>
  </si>
  <si>
    <t>31.07.2021 07:55:51</t>
  </si>
  <si>
    <t>M-1019 35-03-M01019_913912424_913912424</t>
  </si>
  <si>
    <t>31.07.2021 14:41:52</t>
  </si>
  <si>
    <t>31.07.2021 21:57:25</t>
  </si>
  <si>
    <t>YENİÇİFTLİK TR-2 35-20-L00400_48253414_56360701_56360701</t>
  </si>
  <si>
    <t>31.07.2021 18:18:40</t>
  </si>
  <si>
    <t>31.07.2021 22:59:17</t>
  </si>
  <si>
    <t>ORTA MAHALLE  M-6 35-25-M00119_D_56373683_56373683</t>
  </si>
  <si>
    <t>31.07.2021 20:06:30</t>
  </si>
  <si>
    <t>31.07.2021 23:49:33</t>
  </si>
  <si>
    <t>M-2515 (YATIRIM REZERVE) 35-02-M02515_ M01_48100594</t>
  </si>
  <si>
    <t>31.07.2021 23:36:54</t>
  </si>
  <si>
    <t>01.08.2021 00:39:50</t>
  </si>
  <si>
    <t>31.07.2021 23:50:20</t>
  </si>
  <si>
    <t>01.08.2021 01:28:11</t>
  </si>
  <si>
    <t>MENEMEN TR-32 35-28-L00032_A A01_5854639</t>
  </si>
  <si>
    <t>31.07.2021 18:07:21</t>
  </si>
  <si>
    <t>31.07.2021 19:43:59</t>
  </si>
  <si>
    <t>BOZYAKA TM 35-01-A00007_BOZYAKA-5 K17_2062932</t>
  </si>
  <si>
    <t>31.07.2021 11:28:00</t>
  </si>
  <si>
    <t>31.07.2021 12:39:00</t>
  </si>
  <si>
    <t>HACI ABDİ YOLAYRIMI TR 35-20-L00050_955207975_955207975</t>
  </si>
  <si>
    <t>31.07.2021 12:51:52</t>
  </si>
  <si>
    <t>31.07.2021 15:14:03</t>
  </si>
  <si>
    <t>BAĞYURDU TR-11 35-27-L00241_35-27-L00241_2368116</t>
  </si>
  <si>
    <t>31.07.2021 10:21:04</t>
  </si>
  <si>
    <t>31.07.2021 11:45:37</t>
  </si>
  <si>
    <t>MURADİYE TR-1 İSTASYON KABİN 45-71-M00192_A A1_5965474</t>
  </si>
  <si>
    <t>31.07.2021 17:38:29</t>
  </si>
  <si>
    <t>01.08.2021 00:06:01</t>
  </si>
  <si>
    <t>MENEMEN TR-77 35-28-L00077_DAĞITIM TRAFO MENEMEN TR-77 L03_66761892</t>
  </si>
  <si>
    <t>31.07.2021 17:17:15</t>
  </si>
  <si>
    <t>31.07.2021 18:22:59</t>
  </si>
  <si>
    <t>31.07.2021 16:43:24</t>
  </si>
  <si>
    <t>31.07.2021 19:19:11</t>
  </si>
  <si>
    <t>31.07.2021 14:51:26</t>
  </si>
  <si>
    <t>31.07.2021 15:56:27</t>
  </si>
  <si>
    <t>KADIDEĞİRMENİ KÖK 45-82-M00127_HatBaşıAyırıcı_53135610 M02_53135610</t>
  </si>
  <si>
    <t>31.07.2021 11:41:32</t>
  </si>
  <si>
    <t>31.07.2021 13:07:39</t>
  </si>
  <si>
    <t>31.07.2021 14:24:17</t>
  </si>
  <si>
    <t>31.07.2021 15:56:08</t>
  </si>
  <si>
    <t>31.07.2021 17:15:18</t>
  </si>
  <si>
    <t>31.07.2021 18:09:26</t>
  </si>
  <si>
    <t>FOÇA TR-41 35-23-L00041_950413506_950413506</t>
  </si>
  <si>
    <t>31.07.2021 15:24:35</t>
  </si>
  <si>
    <t>31.07.2021 21:12:58</t>
  </si>
  <si>
    <t>BERGAMA İM-1 35-16-A00001_TR-2 M09_2094407</t>
  </si>
  <si>
    <t>31.07.2021 13:30:17</t>
  </si>
  <si>
    <t>31.07.2021 13:45:00</t>
  </si>
  <si>
    <t>YOLÜSTÜ TR-1 35-15-L00915_950361655_950361655</t>
  </si>
  <si>
    <t>31.07.2021 12:48:24</t>
  </si>
  <si>
    <t>31.07.2021 20:06:02</t>
  </si>
  <si>
    <t>31.07.2021 09:02:00</t>
  </si>
  <si>
    <t>31.07.2021 09:29:32</t>
  </si>
  <si>
    <t>ÇINARDİBİ KÖK 35-20-M00069_DERNEKLİ-BALCILAR-OSMANLAR-BAYRAMLAR-KAMBERLER M04_66050707</t>
  </si>
  <si>
    <t>31.07.2021 04:07:35</t>
  </si>
  <si>
    <t>31.07.2021 05:57:00</t>
  </si>
  <si>
    <t>31.07.2021 20:51:04</t>
  </si>
  <si>
    <t>31.07.2021 21:39:01</t>
  </si>
  <si>
    <t>31.07.2021 15:35:06</t>
  </si>
  <si>
    <t>31.07.2021 17:07:08</t>
  </si>
  <si>
    <t>31.07.2021 07:47:54</t>
  </si>
  <si>
    <t>31.07.2021 07:48:24</t>
  </si>
  <si>
    <t>DM-2/30 (A-101 KARŞISI) 45-71-M00127_45-71-M00127_66486360</t>
  </si>
  <si>
    <t>31.07.2021 17:09:31</t>
  </si>
  <si>
    <t>31.07.2021 21:12:53</t>
  </si>
  <si>
    <t>TR-24 35-31-L00024_47996129_56398703_56398703</t>
  </si>
  <si>
    <t>31.07.2021 11:10:16</t>
  </si>
  <si>
    <t>31.07.2021 12:56:23</t>
  </si>
  <si>
    <t>31.07.2021 16:53:26</t>
  </si>
  <si>
    <t>31.07.2021 16:54:03</t>
  </si>
  <si>
    <t>YENİFOÇA TR-51 35-23-M00051_950420963_950420963</t>
  </si>
  <si>
    <t>31.07.2021 10:32:04</t>
  </si>
  <si>
    <t>31.07.2021 12:03:48</t>
  </si>
  <si>
    <t>K-1235 35-02-K01235_A_56367859_56367859</t>
  </si>
  <si>
    <t>31.07.2021 17:47:36</t>
  </si>
  <si>
    <t>KARAOĞLANLI TR-1 45-78-M00350_B_56405831_56405831</t>
  </si>
  <si>
    <t>31.07.2021 11:37:06</t>
  </si>
  <si>
    <t>31.07.2021 13:33:02</t>
  </si>
  <si>
    <t>ALİ TUNCEL SLM TR 35-26-L00351_35-26-L00351_2360446</t>
  </si>
  <si>
    <t>31.07.2021 07:00:19</t>
  </si>
  <si>
    <t>31.07.2021 10:25:48</t>
  </si>
  <si>
    <t>EVRENLİ KÖK 45-73-M00139_BAHADIR ÇIKIŞ M02_2055359</t>
  </si>
  <si>
    <t>31.07.2021 08:16:34</t>
  </si>
  <si>
    <t>31.07.2021 08:54:00</t>
  </si>
  <si>
    <t>31.07.2021 20:26:55</t>
  </si>
  <si>
    <t>31.07.2021 20:27:25</t>
  </si>
  <si>
    <t>HAMZABEYLİ TR-1 45-71-M01771_45-71-M01771_2368708</t>
  </si>
  <si>
    <t>31.07.2021 22:02:44</t>
  </si>
  <si>
    <t>01.08.2021 02:36:25</t>
  </si>
  <si>
    <t>31.07.2021 16:56:25</t>
  </si>
  <si>
    <t>31.07.2021 16:57:15</t>
  </si>
  <si>
    <t>MEHMET AKİF BİLİR TR 35-17-M00496_95000119897_95000119897</t>
  </si>
  <si>
    <t>31.07.2021 00:06:47</t>
  </si>
  <si>
    <t>31.07.2021 03:05:41</t>
  </si>
  <si>
    <t>TR-78/1 45-83-L00305_48122576_56389381_56389381</t>
  </si>
  <si>
    <t>31.07.2021 14:40:58</t>
  </si>
  <si>
    <t>31.07.2021 15:25:41</t>
  </si>
  <si>
    <t>K-4014 35-02-K04014_912832902_912832902</t>
  </si>
  <si>
    <t>31.07.2021 13:08:04</t>
  </si>
  <si>
    <t>31.07.2021 13:59:08</t>
  </si>
  <si>
    <t>TR-106 ZEYTİNALANI 35-19-L00106_956695276_956695276</t>
  </si>
  <si>
    <t>31.07.2021 08:47:13</t>
  </si>
  <si>
    <t>31.07.2021 10:15:13</t>
  </si>
  <si>
    <t>KARAKOVA TR-2 35-24-M00033_914975694_914975694</t>
  </si>
  <si>
    <t>31.07.2021 15:48:54</t>
  </si>
  <si>
    <t>31.07.2021 20:16:16</t>
  </si>
  <si>
    <t>31.07.2021 20:44:15</t>
  </si>
  <si>
    <t>31.07.2021 22:35:42</t>
  </si>
  <si>
    <t>31.07.2021 14:03:50</t>
  </si>
  <si>
    <t>31.07.2021 14:44:29</t>
  </si>
  <si>
    <t>KARAKUYU TR-3 35-22-M00291_B_56374794_56374794</t>
  </si>
  <si>
    <t>31.07.2021 13:42:50</t>
  </si>
  <si>
    <t>31.07.2021 15:17:11</t>
  </si>
  <si>
    <t>AĞAÇ İŞLERİ TR-11 35-22-M00111_955269554_955269554</t>
  </si>
  <si>
    <t>31.07.2021 11:00:22</t>
  </si>
  <si>
    <t>31.07.2021 14:01:59</t>
  </si>
  <si>
    <t>GÜLKENT TR-3 35-30-M00226_955312577_955312577</t>
  </si>
  <si>
    <t>31.07.2021 12:36:33</t>
  </si>
  <si>
    <t>31.07.2021 15:46:25</t>
  </si>
  <si>
    <t>L-281 35-18-L00281_950438522_950438522</t>
  </si>
  <si>
    <t>31.07.2021 20:07:43</t>
  </si>
  <si>
    <t>31.07.2021 22:46:36</t>
  </si>
  <si>
    <t>YENİ ŞAKRAN TR-12 35-17-M00212_950314407_950314407</t>
  </si>
  <si>
    <t>31.07.2021 17:30:31</t>
  </si>
  <si>
    <t>31.07.2021 21:43:49</t>
  </si>
  <si>
    <t>ÇİTKÖY TR-1 35-16-M00062_953320868_953320868</t>
  </si>
  <si>
    <t>31.07.2021 16:27:44</t>
  </si>
  <si>
    <t>31.07.2021 18:52:49</t>
  </si>
  <si>
    <t>ÖZBEK TR-2 (TR-232) 35-19-M00232_35-19-M00232_77618059</t>
  </si>
  <si>
    <t>31.07.2021 15:33:19</t>
  </si>
  <si>
    <t>31.07.2021 18:02:19</t>
  </si>
  <si>
    <t>M-2326 35-04-M02326_35-04-M02326_47329421</t>
  </si>
  <si>
    <t>31.07.2021 18:26:00</t>
  </si>
  <si>
    <t>31.07.2021 22:43:53</t>
  </si>
  <si>
    <t>31.07.2021 19:12:17</t>
  </si>
  <si>
    <t>GÜLBAHÇE İM 35-19-A00006_HatBaşıAyırıcı_53134060 L02_53134060</t>
  </si>
  <si>
    <t>31.07.2021 12:46:35</t>
  </si>
  <si>
    <t>31.07.2021 14:49:40</t>
  </si>
  <si>
    <t>31.07.2021 14:56:13</t>
  </si>
  <si>
    <t>31.07.2021 15:54:23</t>
  </si>
  <si>
    <t>31.07.2021 19:36:51</t>
  </si>
  <si>
    <t>31.07.2021 22:42:02</t>
  </si>
  <si>
    <t>31.07.2021 02:19:39</t>
  </si>
  <si>
    <t>31.07.2021 02:58:57</t>
  </si>
  <si>
    <t>31.07.2021 02:17:00</t>
  </si>
  <si>
    <t>31.07.2021 06:12:58</t>
  </si>
  <si>
    <t>_A A01_49317618</t>
  </si>
  <si>
    <t>31.07.2021 13:47:56</t>
  </si>
  <si>
    <t>31.07.2021 15:02:04</t>
  </si>
  <si>
    <t>31.07.2021 09:01:44</t>
  </si>
  <si>
    <t>31.07.2021 15:10:10</t>
  </si>
  <si>
    <t>31.07.2021 12:04:00</t>
  </si>
  <si>
    <t>TR-112 35-16-L00112_47584427_56353483_56353483</t>
  </si>
  <si>
    <t>31.07.2021 14:16:47</t>
  </si>
  <si>
    <t>31.07.2021 14:57:23</t>
  </si>
  <si>
    <t>BOSTANLI GIS TM 35-04-A00001_Bostanlı-9 K16_2311279</t>
  </si>
  <si>
    <t>31.07.2021 07:08:00</t>
  </si>
  <si>
    <t>31.07.2021 08:25:00</t>
  </si>
  <si>
    <t>L-290 35-18-L00290_E e1_5949046</t>
  </si>
  <si>
    <t>31.07.2021 13:58:55</t>
  </si>
  <si>
    <t>31.07.2021 14:46:59</t>
  </si>
  <si>
    <t>TR-2/122 45-83-M00720_48123623_56400283_56400283</t>
  </si>
  <si>
    <t>31.07.2021 19:50:35</t>
  </si>
  <si>
    <t>31.07.2021 20:36:12</t>
  </si>
  <si>
    <t>DUYGU SİTESİ TR 35-30-M00309_48283610 C1_48272899</t>
  </si>
  <si>
    <t>31.07.2021 05:30:40</t>
  </si>
  <si>
    <t>31.07.2021 07:23:56</t>
  </si>
  <si>
    <t>BADEMLER TR-2 35-19-L00297_6449865_56377411_56377411</t>
  </si>
  <si>
    <t>31.07.2021 11:03:28</t>
  </si>
  <si>
    <t>31.07.2021 14:28:19</t>
  </si>
  <si>
    <t>M-980 35-03-M00980_35-03-M00980_41942009</t>
  </si>
  <si>
    <t>31.07.2021 17:41:28</t>
  </si>
  <si>
    <t>31.07.2021 19:53:06</t>
  </si>
  <si>
    <t>31.07.2021 09:56:08</t>
  </si>
  <si>
    <t>31.07.2021 20:51:57</t>
  </si>
  <si>
    <t>KÖSELER TR-1 45-75-M00170_A_56354666_56354666</t>
  </si>
  <si>
    <t>31.07.2021 22:57:49</t>
  </si>
  <si>
    <t>01.08.2021 02:01:32</t>
  </si>
  <si>
    <t>TİYENLİ KÖK 45-85-M00004_TİYENLİ KÖY ÇIKIŞI M01_72102279</t>
  </si>
  <si>
    <t>31.07.2021 10:36:04</t>
  </si>
  <si>
    <t>31.07.2021 11:49:39</t>
  </si>
  <si>
    <t>31.07.2021 08:40:38</t>
  </si>
  <si>
    <t>31.07.2021 10:11:05</t>
  </si>
  <si>
    <t>31.07.2021 17:34:00</t>
  </si>
  <si>
    <t>31.07.2021 19:39:02</t>
  </si>
  <si>
    <t>31.07.2021 10:19:32</t>
  </si>
  <si>
    <t>31.07.2021 12:28:36</t>
  </si>
  <si>
    <t>SARIGÖL DM 45-79-M00069_ESKİ KÖYLER FİDERİ M05_2076621</t>
  </si>
  <si>
    <t>31.07.2021 16:54:35</t>
  </si>
  <si>
    <t>31.07.2021 16:55:15</t>
  </si>
  <si>
    <t>K-1338 35-03-K01338_K-4476 K03_41958807</t>
  </si>
  <si>
    <t>31.07.2021 22:00:02</t>
  </si>
  <si>
    <t>31.07.2021 23:15:00</t>
  </si>
  <si>
    <t>DM-4/76 (AMBER SOKAK) 45-71-M00217_A a3b_45101316</t>
  </si>
  <si>
    <t>31.07.2021 18:24:09</t>
  </si>
  <si>
    <t>31.07.2021 19:59:32</t>
  </si>
  <si>
    <t>K-1776 35-07-K01776_H h1_5780006</t>
  </si>
  <si>
    <t>31.07.2021 15:40:46</t>
  </si>
  <si>
    <t>31.07.2021 21:52:05</t>
  </si>
  <si>
    <t>31.07.2021 22:32:30</t>
  </si>
  <si>
    <t>BOZDAĞ TR-4 35-15-L00313_48787593_56369278_56369278</t>
  </si>
  <si>
    <t>31.07.2021 16:18:44</t>
  </si>
  <si>
    <t>31.07.2021 23:28:11</t>
  </si>
  <si>
    <t>TR-88 35-19-L00088_35-19-L00088_2349647</t>
  </si>
  <si>
    <t>31.07.2021 18:21:30</t>
  </si>
  <si>
    <t>31.07.2021 21:26:37</t>
  </si>
  <si>
    <t>31.07.2021 15:16:01</t>
  </si>
  <si>
    <t>31.07.2021 15:24:45</t>
  </si>
  <si>
    <t>31.07.2021 17:30:53</t>
  </si>
  <si>
    <t>31.07.2021 20:18:30</t>
  </si>
  <si>
    <t>31.07.2021 15:56:32</t>
  </si>
  <si>
    <t>31.07.2021 16:49:29</t>
  </si>
  <si>
    <t>31.07.2021 20:54:40</t>
  </si>
  <si>
    <t>31.07.2021 22:26:37</t>
  </si>
  <si>
    <t>31.07.2021 19:35:36</t>
  </si>
  <si>
    <t>31.07.2021 21:15:03</t>
  </si>
  <si>
    <t>TR-2/110 45-83-L00110__72372300_72372300</t>
  </si>
  <si>
    <t>31.07.2021 09:45:54</t>
  </si>
  <si>
    <t>31.07.2021 14:58:52</t>
  </si>
  <si>
    <t>SOMA A SANTRALİ İM/DM 45-82-A00001_HatBaşıAyırıcı_53135903 L16_53135903</t>
  </si>
  <si>
    <t>31.07.2021 12:39:04</t>
  </si>
  <si>
    <t>31.07.2021 13:44:23</t>
  </si>
  <si>
    <t>31.07.2021 14:08:22</t>
  </si>
  <si>
    <t>31.07.2021 15:08:04</t>
  </si>
  <si>
    <t>31.07.2021 09:01:46</t>
  </si>
  <si>
    <t>31.07.2021 15:09:19</t>
  </si>
  <si>
    <t>31.07.2021 18:29:43</t>
  </si>
  <si>
    <t>31.07.2021 19:35:18</t>
  </si>
  <si>
    <t>BEYOBA TR-5 45-72-M00423_E_56394015_56394015</t>
  </si>
  <si>
    <t>31.07.2021 15:36:01</t>
  </si>
  <si>
    <t>31.07.2021 18:08:53</t>
  </si>
  <si>
    <t>31.07.2021 20:36:48</t>
  </si>
  <si>
    <t>01.08.2021 01:34:29</t>
  </si>
  <si>
    <t>31.07.2021 12:02:04</t>
  </si>
  <si>
    <t>31.07.2021 14:40:39</t>
  </si>
  <si>
    <t>31.07.2021 18:46:01</t>
  </si>
  <si>
    <t>31.07.2021 20:26:41</t>
  </si>
  <si>
    <t>İLYASLAR KÖK 45-76-M00048_İLYASLAR M02_72213142</t>
  </si>
  <si>
    <t>31.07.2021 11:12:13</t>
  </si>
  <si>
    <t>31.07.2021 11:34:23</t>
  </si>
  <si>
    <t>31.07.2021 15:30:06</t>
  </si>
  <si>
    <t>31.07.2021 18:31:33</t>
  </si>
  <si>
    <t>İKİZKUYU TR-4 45-86-M00304_ H_50066396</t>
  </si>
  <si>
    <t>31.07.2021 09:22:14</t>
  </si>
  <si>
    <t>31.07.2021 11:10:56</t>
  </si>
  <si>
    <t>31.07.2021 08:28:52</t>
  </si>
  <si>
    <t>31.07.2021 13:31:38</t>
  </si>
  <si>
    <t>ASARLIK DM-3/8 35-28-M00175_953378544_953378544</t>
  </si>
  <si>
    <t>31.07.2021 12:06:51</t>
  </si>
  <si>
    <t>31.07.2021 23:39:35</t>
  </si>
  <si>
    <t>KUŞLUK ÇAMKÖY TR-1 45-75-M00144_945601780_945601780</t>
  </si>
  <si>
    <t>31.07.2021 14:53:55</t>
  </si>
  <si>
    <t>31.07.2021 17:37:58</t>
  </si>
  <si>
    <t>TR-15 35-16-L00015_C c1_47585645</t>
  </si>
  <si>
    <t>31.07.2021 12:44:09</t>
  </si>
  <si>
    <t>31.07.2021 13:46:33</t>
  </si>
  <si>
    <t>L-23 ESKİ POSTANE ÖNÜ 35-14-L00023_956658600_956658600</t>
  </si>
  <si>
    <t>31.07.2021 17:00:14</t>
  </si>
  <si>
    <t>31.07.2021 19:30:09</t>
  </si>
  <si>
    <t>DM-2/2 35-28-M00128_953385778_953385778</t>
  </si>
  <si>
    <t>31.07.2021 17:07:16</t>
  </si>
  <si>
    <t>31.07.2021 10:45:19</t>
  </si>
  <si>
    <t>31.07.2021 10:50:31</t>
  </si>
  <si>
    <t>AKYURT AKPINAR TR-2 35-29-L00187_35-29-L00187_2371403</t>
  </si>
  <si>
    <t>31.07.2021 19:40:43</t>
  </si>
  <si>
    <t>31.07.2021 21:42:53</t>
  </si>
  <si>
    <t>K-3169 35-04-K03169_99256758_99256758</t>
  </si>
  <si>
    <t>31.07.2021 13:05:52</t>
  </si>
  <si>
    <t>31.07.2021 14:26:48</t>
  </si>
  <si>
    <t>31.07.2021 12:56:42</t>
  </si>
  <si>
    <t>31.07.2021 13:30:45</t>
  </si>
  <si>
    <t>K-609 35-02-K00609_913011640_913011640</t>
  </si>
  <si>
    <t>31.07.2021 14:10:39</t>
  </si>
  <si>
    <t>31.07.2021 16:11:10</t>
  </si>
  <si>
    <t>VEZİRKÖPRÜ İM 35-03-A00002_YEŞİLBAĞLAR K18_2050515</t>
  </si>
  <si>
    <t>31.07.2021 16:35:00</t>
  </si>
  <si>
    <t>31.07.2021 17:35:00</t>
  </si>
  <si>
    <t>BAŞIBÜYÜK TR-1 45-77-L00218_A_65507909_65507909</t>
  </si>
  <si>
    <t>31.07.2021 13:51:14</t>
  </si>
  <si>
    <t>31.07.2021 14:59:20</t>
  </si>
  <si>
    <t>31.07.2021 21:39:57</t>
  </si>
  <si>
    <t>31.07.2021 22:24:53</t>
  </si>
  <si>
    <t>M-1173 35-04-M01173_D_56381115_56381115</t>
  </si>
  <si>
    <t>31.07.2021 17:08:04</t>
  </si>
  <si>
    <t>31.07.2021 18:58:35</t>
  </si>
  <si>
    <t>TR-1/18 45-72-M00018_45-72-M00018_66505077</t>
  </si>
  <si>
    <t>31.07.2021 18:38:07</t>
  </si>
  <si>
    <t>31.07.2021 23:28:19</t>
  </si>
  <si>
    <t>TR-48 ARSİTESİ TR 35-14-L00048__72410876_72410876</t>
  </si>
  <si>
    <t>31.07.2021 22:50:00</t>
  </si>
  <si>
    <t>31.07.2021 23:53:48</t>
  </si>
  <si>
    <t>31.07.2021 04:27:18</t>
  </si>
  <si>
    <t>31.07.2021 05:37:18</t>
  </si>
  <si>
    <t>31.07.2021 02:59:21</t>
  </si>
  <si>
    <t>31.07.2021 04:08:57</t>
  </si>
  <si>
    <t>TEPECİK KÖYÜ TR-1 45-71-M01289_45-71-M01289_2370712</t>
  </si>
  <si>
    <t>31.07.2021 15:22:04</t>
  </si>
  <si>
    <t>31.07.2021 21:53:02</t>
  </si>
  <si>
    <t>M-1399 35-03-M01399_35-03-M01399_41948129</t>
  </si>
  <si>
    <t>31.07.2021 17:49:00</t>
  </si>
  <si>
    <t>31.07.2021 20:10:23</t>
  </si>
  <si>
    <t>DM-3/17 35-19-M00017_DM-3/20 M01_72123551</t>
  </si>
  <si>
    <t>31.07.2021 12:46:53</t>
  </si>
  <si>
    <t>31.07.2021 13:53:33</t>
  </si>
  <si>
    <t>ÇANAKÇI TR-2 45-79-M00186_DIREK TIPI TRAFO HUCRESI H01_2075442</t>
  </si>
  <si>
    <t>31.07.2021 12:15:05</t>
  </si>
  <si>
    <t>31.07.2021 18:42:44</t>
  </si>
  <si>
    <t>31.07.2021 17:44:55</t>
  </si>
  <si>
    <t>31.07.2021 19:31:22</t>
  </si>
  <si>
    <t>31.07.2021 18:12:09</t>
  </si>
  <si>
    <t>31.07.2021 20:04:47</t>
  </si>
  <si>
    <t>31.07.2021 12:55:32</t>
  </si>
  <si>
    <t>31.07.2021 14:22:38</t>
  </si>
  <si>
    <t>K-3759 35-02-K03759_D_56368499_56368499</t>
  </si>
  <si>
    <t>31.07.2021 00:37:28</t>
  </si>
  <si>
    <t>31.07.2021 01:41:36</t>
  </si>
  <si>
    <t>31.07.2021 06:21:21</t>
  </si>
  <si>
    <t>31.07.2021 06:41:29</t>
  </si>
  <si>
    <t>K-2835 35-09-K02835_35-09-K02835_47446037</t>
  </si>
  <si>
    <t>31.07.2021 18:46:48</t>
  </si>
  <si>
    <t>31.07.2021 21:33:16</t>
  </si>
  <si>
    <t>31.07.2021 14:54:56</t>
  </si>
  <si>
    <t>31.07.2021 15:16:29</t>
  </si>
  <si>
    <t>GÜMÜLDÜR M-52 35-25-M00052_B_56384258_56384258</t>
  </si>
  <si>
    <t>31.07.2021 21:07:04</t>
  </si>
  <si>
    <t>31.07.2021 21:45:53</t>
  </si>
  <si>
    <t>31.07.2021 22:08:07</t>
  </si>
  <si>
    <t>31.07.2021 23:16:02</t>
  </si>
  <si>
    <t>31.07.2021 15:37:58</t>
  </si>
  <si>
    <t>31.07.2021 17:21:23</t>
  </si>
  <si>
    <t>BÜYÜKSÜMBÜLLER TR-1 45-71-M00818_44431648_56366529_56366529</t>
  </si>
  <si>
    <t>31.07.2021 17:38:00</t>
  </si>
  <si>
    <t>31.07.2021 21:04:32</t>
  </si>
  <si>
    <t>L-100 DÜZCE 35-14-L00100_9671170_56366466_56366466</t>
  </si>
  <si>
    <t>31.07.2021 10:21:39</t>
  </si>
  <si>
    <t>31.07.2021 17:09:36</t>
  </si>
  <si>
    <t>ÇAYKÖY TR-1 45-78-L00429_953278573_953278573</t>
  </si>
  <si>
    <t>31.07.2021 11:25:30</t>
  </si>
  <si>
    <t>31.07.2021 12:48:33</t>
  </si>
  <si>
    <t>KARABÖRGLÜ TR-1 45-72-L00174_ H_61397566</t>
  </si>
  <si>
    <t>31.07.2021 14:17:24</t>
  </si>
  <si>
    <t>31.07.2021 17:28:32</t>
  </si>
  <si>
    <t>MENDERES DM-2/TR-1 35-22-M00300_DM-1/TR-1 M04_2095184</t>
  </si>
  <si>
    <t>31.07.2021 06:49:15</t>
  </si>
  <si>
    <t>31.07.2021 06:53:50</t>
  </si>
  <si>
    <t>31.07.2021 13:41:55</t>
  </si>
  <si>
    <t>31.07.2021 15:37:03</t>
  </si>
  <si>
    <t>31.07.2021 19:19:15</t>
  </si>
  <si>
    <t>31.07.2021 20:27:18</t>
  </si>
  <si>
    <t>HASALAN TR-2 45-78-L00384_DIREK TIPI TRAFO HUCRESI H01_2106123</t>
  </si>
  <si>
    <t>31.07.2021 10:37:06</t>
  </si>
  <si>
    <t>31.07.2021 11:24:25</t>
  </si>
  <si>
    <t>YENİCEKÖY TR-5 35-15-L00423_35-15-L00423_2365586</t>
  </si>
  <si>
    <t>31.07.2021 14:27:54</t>
  </si>
  <si>
    <t>31.07.2021 15:55:37</t>
  </si>
  <si>
    <t>31.07.2021 16:33:15</t>
  </si>
  <si>
    <t>31.07.2021 17:22:46</t>
  </si>
  <si>
    <t>31.07.2021 13:16:49</t>
  </si>
  <si>
    <t>31.07.2021 14:47:57</t>
  </si>
  <si>
    <t>31.07.2021 08:53:48</t>
  </si>
  <si>
    <t>31.07.2021 10:32:06</t>
  </si>
  <si>
    <t>31.07.2021 19:52:25</t>
  </si>
  <si>
    <t>31.07.2021 21:29:30</t>
  </si>
  <si>
    <t>31.07.2021 20:29:07</t>
  </si>
  <si>
    <t>31.07.2021 22:00:25</t>
  </si>
  <si>
    <t>31.07.2021 16:41:02</t>
  </si>
  <si>
    <t>31.07.2021 18:24:30</t>
  </si>
  <si>
    <t>ZEYTİNLİOVA TR-17 45-72-L00410_A_56393271_56393271</t>
  </si>
  <si>
    <t>31.07.2021 15:20:17</t>
  </si>
  <si>
    <t>31.07.2021 19:31:51</t>
  </si>
  <si>
    <t>31.07.2021 17:53:44</t>
  </si>
  <si>
    <t>31.07.2021 23:57:33</t>
  </si>
  <si>
    <t>31.07.2021 22:34:28</t>
  </si>
  <si>
    <t>31.07.2021 23:18:44</t>
  </si>
  <si>
    <t>M-2675 35-01-M02675_910955435_910955435</t>
  </si>
  <si>
    <t>01.08.2021 08:25:12</t>
  </si>
  <si>
    <t>TR-37/A 45-77-L00095_945487075_945487075</t>
  </si>
  <si>
    <t>31.07.2021 09:34:25</t>
  </si>
  <si>
    <t>31.07.2021 14:42:42</t>
  </si>
  <si>
    <t>TR-6 35-26-M00006_DIREK TIPI TRAFO HUCRESI H01_2047856</t>
  </si>
  <si>
    <t>31.07.2021 16:04:10</t>
  </si>
  <si>
    <t>31.07.2021 18:21:09</t>
  </si>
  <si>
    <t>KOYUNDERE TR-3 35-28-M00124_DIREK TIPI TRAFO HUCRESI H01_2110280</t>
  </si>
  <si>
    <t>31.07.2021 09:51:12</t>
  </si>
  <si>
    <t>31.07.2021 11:57:46</t>
  </si>
  <si>
    <t>31.07.2021 22:54:10</t>
  </si>
  <si>
    <t>01.08.2021 00:30:23</t>
  </si>
  <si>
    <t>ALİ BACO TR 45-71-M00994_44420129_56389223_56389223</t>
  </si>
  <si>
    <t>31.07.2021 19:27:23</t>
  </si>
  <si>
    <t>01.08.2021 03:36:14</t>
  </si>
  <si>
    <t>L-119 TOKATLILAR 35-14-L00119_956686114_956686114</t>
  </si>
  <si>
    <t>31.07.2021 13:43:53</t>
  </si>
  <si>
    <t>GÜLBAHÇE TR-6 35-19-L00166_956686222_956686222</t>
  </si>
  <si>
    <t>31.07.2021 15:36:30</t>
  </si>
  <si>
    <t>31.07.2021 18:37:46</t>
  </si>
  <si>
    <t>31.07.2021 02:34:46</t>
  </si>
  <si>
    <t>31.07.2021 03:09:23</t>
  </si>
  <si>
    <t>HALİTPAŞA TR-4 45-80-M00074_45-80-M00074_2350754</t>
  </si>
  <si>
    <t>31.07.2021 11:01:52</t>
  </si>
  <si>
    <t>31.07.2021 13:47:55</t>
  </si>
  <si>
    <t>M-2112 35-03-M02112_A_56365376_56365376</t>
  </si>
  <si>
    <t>31.07.2021 23:54:01</t>
  </si>
  <si>
    <t>01.08.2021 00:42:50</t>
  </si>
  <si>
    <t>TR-112 35-16-L00112_35-16-L00112_2347013</t>
  </si>
  <si>
    <t>31.07.2021 17:06:55</t>
  </si>
  <si>
    <t>31.07.2021 17:49:33</t>
  </si>
  <si>
    <t>31.07.2021 12:39:57</t>
  </si>
  <si>
    <t>31.07.2021 15:07:46</t>
  </si>
  <si>
    <t>ARMUTLU TR-5 35-27-L00005_913337240_913337240</t>
  </si>
  <si>
    <t>31.07.2021 10:42:48</t>
  </si>
  <si>
    <t>31.07.2021 12:57:11</t>
  </si>
  <si>
    <t>31.07.2021 04:56:19</t>
  </si>
  <si>
    <t>31.07.2021 04:57:18</t>
  </si>
  <si>
    <t>31.07.2021 19:09:54</t>
  </si>
  <si>
    <t>31.07.2021 23:43:10</t>
  </si>
  <si>
    <t>K-4186 35-03-K04186_B_56365668_56365668</t>
  </si>
  <si>
    <t>31.07.2021 20:16:42</t>
  </si>
  <si>
    <t>31.07.2021 22:25:59</t>
  </si>
  <si>
    <t>31.07.2021 13:56:05</t>
  </si>
  <si>
    <t>31.07.2021 17:06:46</t>
  </si>
  <si>
    <t>MURAT BÜYÜKADAM VE ARKADAŞLARI TR 35-24-M00032_914975703_914975703</t>
  </si>
  <si>
    <t>31.07.2021 14:48:16</t>
  </si>
  <si>
    <t>31.07.2021 18:17:27</t>
  </si>
  <si>
    <t>KURTULMUŞ KÖK 45-72-L00080_KURTULMUŞ ÇIKIŞI L02_66546765</t>
  </si>
  <si>
    <t>31.07.2021 14:43:52</t>
  </si>
  <si>
    <t>31.07.2021 18:07:46</t>
  </si>
  <si>
    <t>DM-16/02-C 45-71-M00606_A_56399911_56399911</t>
  </si>
  <si>
    <t>31.07.2021 11:30:56</t>
  </si>
  <si>
    <t>31.07.2021 13:19:34</t>
  </si>
  <si>
    <t>31.07.2021 18:17:31</t>
  </si>
  <si>
    <t>31.07.2021 18:54:19</t>
  </si>
  <si>
    <t>BODAMAS TR-1 45-75-M00297_C_56398184_56398184</t>
  </si>
  <si>
    <t>31.07.2021 07:42:20</t>
  </si>
  <si>
    <t>31.07.2021 09:11:25</t>
  </si>
  <si>
    <t>SERDAROĞLU TARIMSAL SULAMA 35-16-L00269_DIREK TIPI TRAFO HUCRESI H01_2042680</t>
  </si>
  <si>
    <t>31.07.2021 17:32:45</t>
  </si>
  <si>
    <t>31.07.2021 19:32:29</t>
  </si>
  <si>
    <t>TR-1/2 BAYSAN KABİN 35-20-L00002_35-20-L00002_66510564</t>
  </si>
  <si>
    <t>31.07.2021 17:24:52</t>
  </si>
  <si>
    <t>31.07.2021 19:49:02</t>
  </si>
  <si>
    <t>YAHŞELLİ TR-9 35-28-M00830_95000493883_95000493883</t>
  </si>
  <si>
    <t>31.07.2021 14:09:44</t>
  </si>
  <si>
    <t>31.07.2021 22:53:32</t>
  </si>
  <si>
    <t>31.07.2021 14:55:14</t>
  </si>
  <si>
    <t>31.07.2021 15:01:00</t>
  </si>
  <si>
    <t>31.07.2021 14:36:03</t>
  </si>
  <si>
    <t>31.07.2021 17:09:10</t>
  </si>
  <si>
    <t>31.07.2021 17:28:26</t>
  </si>
  <si>
    <t>31.07.2021 22:43:08</t>
  </si>
  <si>
    <t>31.07.2021 12:31:19</t>
  </si>
  <si>
    <t>31.07.2021 13:31:47</t>
  </si>
  <si>
    <t>K-4019 35-02-K04019_D_56375427_56375427</t>
  </si>
  <si>
    <t>31.07.2021 19:12:56</t>
  </si>
  <si>
    <t>01.08.2021 00:22:15</t>
  </si>
  <si>
    <t>TOKATBAŞI TR-1 35-20-L00101_9432824_56360782_56360782</t>
  </si>
  <si>
    <t>31.07.2021 22:09:02</t>
  </si>
  <si>
    <t>01.08.2021 00:34:34</t>
  </si>
  <si>
    <t>31.07.2021 09:02:30</t>
  </si>
  <si>
    <t>31.07.2021 17:33:38</t>
  </si>
  <si>
    <t>31.07.2021 12:20:47</t>
  </si>
  <si>
    <t>31.07.2021 16:56:41</t>
  </si>
  <si>
    <t>31.07.2021 18:43:07</t>
  </si>
  <si>
    <t>31.07.2021 19:51:00</t>
  </si>
  <si>
    <t>MÜTEVELLİ TR-6 45-80-M00105_A_56385799_56385799</t>
  </si>
  <si>
    <t>31.07.2021 18:05:17</t>
  </si>
  <si>
    <t>31.07.2021 20:46:08</t>
  </si>
  <si>
    <t>31.07.2021 20:39:05</t>
  </si>
  <si>
    <t>31.07.2021 22:23:12</t>
  </si>
  <si>
    <t>31.07.2021 13:31:54</t>
  </si>
  <si>
    <t>31.07.2021 14:04:04</t>
  </si>
  <si>
    <t>31.07.2021 17:48:36</t>
  </si>
  <si>
    <t>31.07.2021 19:34:51</t>
  </si>
  <si>
    <t>TR-166 35-26-M00166_C c01_5905596</t>
  </si>
  <si>
    <t>31.07.2021 16:07:19</t>
  </si>
  <si>
    <t>31.07.2021 17:40:17</t>
  </si>
  <si>
    <t>31.07.2021 13:06:52</t>
  </si>
  <si>
    <t>31.07.2021 13:50:51</t>
  </si>
  <si>
    <t>SÜTÇÜLER TR-2 35-27-M00406_35-27-M00406_2366395</t>
  </si>
  <si>
    <t>31.07.2021 18:50:55</t>
  </si>
  <si>
    <t>31.07.2021 20:30:56</t>
  </si>
  <si>
    <t>31.07.2021 01:19:46</t>
  </si>
  <si>
    <t>31.07.2021 02:01:00</t>
  </si>
  <si>
    <t>31.07.2021 19:49:17</t>
  </si>
  <si>
    <t>31.07.2021 22:04:12</t>
  </si>
  <si>
    <t>ÇATALÇAM TR-1 45-82-M00189_DIREK TIPI TRAFO HUCRESI H01_2091788</t>
  </si>
  <si>
    <t>31.07.2021 09:05:44</t>
  </si>
  <si>
    <t>31.07.2021 10:25:54</t>
  </si>
  <si>
    <t>KURTULMUŞ TR-1 45-72-L00201_956484963_956484963</t>
  </si>
  <si>
    <t>31.07.2021 19:17:40</t>
  </si>
  <si>
    <t>31.07.2021 20:50:08</t>
  </si>
  <si>
    <t>TR-1/32 45-72-M00032_956506867_956506867</t>
  </si>
  <si>
    <t>31.07.2021 10:25:47</t>
  </si>
  <si>
    <t>31.07.2021 12:54:34</t>
  </si>
  <si>
    <t>AKYURT TR-1 35-29-L00624_35-29-L00624_2368910</t>
  </si>
  <si>
    <t>31.07.2021 21:55:40</t>
  </si>
  <si>
    <t>31.07.2021 23:43:56</t>
  </si>
  <si>
    <t>ÇAYBAŞI DM-1/TR-9 35-26-L00211_12272386_56358782_56358782</t>
  </si>
  <si>
    <t>31.07.2021 19:38:08</t>
  </si>
  <si>
    <t>31.07.2021 20:41:33</t>
  </si>
  <si>
    <t>31.07.2021 10:00:37</t>
  </si>
  <si>
    <t>31.07.2021 10:01:04</t>
  </si>
  <si>
    <t>DM-1/70 35-29-M00070_35-29-M00070_72185784</t>
  </si>
  <si>
    <t>31.07.2021 19:00:40</t>
  </si>
  <si>
    <t>31.07.2021 20:13:13</t>
  </si>
  <si>
    <t>SULUDERE TR-3 35-31-L00063_47982775_56399875_56399875</t>
  </si>
  <si>
    <t>31.07.2021 16:33:35</t>
  </si>
  <si>
    <t>31.07.2021 19:07:32</t>
  </si>
  <si>
    <t>31.07.2021 13:42:03</t>
  </si>
  <si>
    <t>31.07.2021 16:37:15</t>
  </si>
  <si>
    <t>KOLDERE KÖK 45-80-M00051_ÇAVUŞOĞLU TST M06_73403245</t>
  </si>
  <si>
    <t>31.07.2021 20:13:15</t>
  </si>
  <si>
    <t>31.07.2021 21:22:03</t>
  </si>
  <si>
    <t>31.07.2021 15:25:02</t>
  </si>
  <si>
    <t>31.07.2021 16:45:10</t>
  </si>
  <si>
    <t>31.07.2021 21:49:08</t>
  </si>
  <si>
    <t>01.08.2021 00:44:29</t>
  </si>
  <si>
    <t>31.07.2021 21:02:11</t>
  </si>
  <si>
    <t>31.07.2021 21:39:50</t>
  </si>
  <si>
    <t>PAMUKYAZI-5 35-26-L00392_8974397_56359009_56359009</t>
  </si>
  <si>
    <t>31.07.2021 17:51:09</t>
  </si>
  <si>
    <t>31.07.2021 19:16:11</t>
  </si>
  <si>
    <t>DM-23/03 TOKİ OKUL 45-71-M00518_A_60984124_60984124</t>
  </si>
  <si>
    <t>31.07.2021 14:00:28</t>
  </si>
  <si>
    <t>31.07.2021 20:42:49</t>
  </si>
  <si>
    <t>31.07.2021 17:25:12</t>
  </si>
  <si>
    <t>31.07.2021 18:16:53</t>
  </si>
  <si>
    <t>K-3900 35-02-K03900_TRAFO-1 K03_2066240</t>
  </si>
  <si>
    <t>31.07.2021 12:13:31</t>
  </si>
  <si>
    <t>31.07.2021 13:34:45</t>
  </si>
  <si>
    <t>31.07.2021 16:40:05</t>
  </si>
  <si>
    <t>31.07.2021 19:12:59</t>
  </si>
  <si>
    <t>BİRGİ TR-10 35-15-L00266_35-15-L00266_2365435</t>
  </si>
  <si>
    <t>31.07.2021 14:30:27</t>
  </si>
  <si>
    <t>31.07.2021 18:54:52</t>
  </si>
  <si>
    <t>31.07.2021 15:21:40</t>
  </si>
  <si>
    <t>31.07.2021 16:42:06</t>
  </si>
  <si>
    <t>L-57 KERVANSARAY SİTESİ 35-14-L00057_956640081_956640081</t>
  </si>
  <si>
    <t>31.07.2021 14:19:08</t>
  </si>
  <si>
    <t>31.07.2021 18:31:49</t>
  </si>
  <si>
    <t>31.07.2021 20:10:33</t>
  </si>
  <si>
    <t>01.08.2021 03:43:48</t>
  </si>
  <si>
    <t>KARABAĞLAR TM 35-01-A00012_KARABAĞLAR-6 K25_2310498</t>
  </si>
  <si>
    <t>31.07.2021 20:54:00</t>
  </si>
  <si>
    <t>31.07.2021 22:01:46</t>
  </si>
  <si>
    <t>31.07.2021 13:29:33</t>
  </si>
  <si>
    <t>31.07.2021 13:56:23</t>
  </si>
  <si>
    <t>BOZYAKA TM 35-01-A00007_BOZYAKA-5 K17_2314208</t>
  </si>
  <si>
    <t>31.07.2021 10:48:39</t>
  </si>
  <si>
    <t>31.07.2021 11:28:37</t>
  </si>
  <si>
    <t>CANLI TR-3 35-20-L00134_955201529_955201529</t>
  </si>
  <si>
    <t>31.07.2021 20:26:50</t>
  </si>
  <si>
    <t>31.07.2021 21:32:46</t>
  </si>
  <si>
    <t>VEZİRKÖPRÜ İM 35-03-A00002_TR-2 34.5 M05_2050511</t>
  </si>
  <si>
    <t>31.07.2021 14:32:23</t>
  </si>
  <si>
    <t>31.07.2021 16:34:00</t>
  </si>
  <si>
    <t>M-2142 35-07-M02142_912343347_912343347</t>
  </si>
  <si>
    <t>31.07.2021 07:11:50</t>
  </si>
  <si>
    <t>31.07.2021 08:14:31</t>
  </si>
  <si>
    <t>ILGIN TR-2 45-73-M00593_B_56390837_56390837</t>
  </si>
  <si>
    <t>31.07.2021 05:53:11</t>
  </si>
  <si>
    <t>31.07.2021 06:44:21</t>
  </si>
  <si>
    <t>DEREKÖY YENİ MAH. TR 45-77-L00292_945502141_945502141</t>
  </si>
  <si>
    <t>31.07.2021 11:38:46</t>
  </si>
  <si>
    <t>31.07.2021 12:26:45</t>
  </si>
  <si>
    <t>GÖKÇEKÖY TR-5 45-80-L00209_95000504059_95000504059</t>
  </si>
  <si>
    <t>31.07.2021 17:13:28</t>
  </si>
  <si>
    <t>31.07.2021 19:37:29</t>
  </si>
  <si>
    <t>31.07.2021 21:00:50</t>
  </si>
  <si>
    <t>31.07.2021 21:46:15</t>
  </si>
  <si>
    <t>TR-137 35-15-M00137_48909301_56375364_56375364</t>
  </si>
  <si>
    <t>31.07.2021 23:12:32</t>
  </si>
  <si>
    <t>31.07.2021 23:51:38</t>
  </si>
  <si>
    <t>M-2672(YATIRIM REZERVE) 35-01-M02672_35-01-M02672_64960591</t>
  </si>
  <si>
    <t>31.07.2021 13:53:32</t>
  </si>
  <si>
    <t>31.07.2021 19:50:33</t>
  </si>
  <si>
    <t>31.07.2021 18:38:17</t>
  </si>
  <si>
    <t>31.07.2021 22:13:08</t>
  </si>
  <si>
    <t>DOĞUŞLAR TR-1 45-79-M00102_945553735_945553735</t>
  </si>
  <si>
    <t>31.07.2021 08:41:23</t>
  </si>
  <si>
    <t>31.07.2021 09:38:59</t>
  </si>
  <si>
    <t>31.07.2021 00:06:57</t>
  </si>
  <si>
    <t>31.07.2021 00:45:45</t>
  </si>
  <si>
    <t>KIRKAĞAÇ TR-26 45-76-M00026_45-76-M00026_72216890</t>
  </si>
  <si>
    <t>31.07.2021 17:24:45</t>
  </si>
  <si>
    <t>31.07.2021 19:09:06</t>
  </si>
  <si>
    <t>ÇAPAK TR-2 35-26-M00426__72374450_72374450</t>
  </si>
  <si>
    <t>31.07.2021 09:21:32</t>
  </si>
  <si>
    <t>31.07.2021 11:39:45</t>
  </si>
  <si>
    <t>31.07.2021 16:33:38</t>
  </si>
  <si>
    <t>31.07.2021 18:20:29</t>
  </si>
  <si>
    <t>TR-87 35-17-M00087_TR-43(M-43) M02_66250406</t>
  </si>
  <si>
    <t>31.07.2021 06:23:26</t>
  </si>
  <si>
    <t>31.07.2021 06:58:56</t>
  </si>
  <si>
    <t>GÖKTAŞ TR-1 45-82-M00330_C_56405590_56405590</t>
  </si>
  <si>
    <t>31.07.2021 19:02:45</t>
  </si>
  <si>
    <t>31.07.2021 20:50:15</t>
  </si>
  <si>
    <t>_11207555_56378463_56378463</t>
  </si>
  <si>
    <t>31.07.2021 21:03:36</t>
  </si>
  <si>
    <t>01.08.2021 02:47:47</t>
  </si>
  <si>
    <t>M-89 35-18-M00089_950439662_950439662</t>
  </si>
  <si>
    <t>31.07.2021 00:20:13</t>
  </si>
  <si>
    <t>31.07.2021 01:17:54</t>
  </si>
  <si>
    <t>ARDIÇ MAHALLESİ TR-12 35-21-L00134_950080844_950080844</t>
  </si>
  <si>
    <t>31.07.2021 10:15:00</t>
  </si>
  <si>
    <t>31.07.2021 12:43:33</t>
  </si>
  <si>
    <t>DM-01/06 45-71-M00023_DAĞITIM TRAFOSU M04_66505570</t>
  </si>
  <si>
    <t>31.07.2021 22:29:33</t>
  </si>
  <si>
    <t>01.08.2021 00:07:33</t>
  </si>
  <si>
    <t>31.07.2021 13:19:31</t>
  </si>
  <si>
    <t>31.07.2021 13:54:02</t>
  </si>
  <si>
    <t>YOLÜSTÜ TR-10 35-15-M00267_950408016_950408016</t>
  </si>
  <si>
    <t>31.07.2021 18:09:20</t>
  </si>
  <si>
    <t>31.07.2021 20:08:38</t>
  </si>
  <si>
    <t>YEŞİLDERE KEŞKEK TR-2 35-31-L00161_47841446_56392161_56392161</t>
  </si>
  <si>
    <t>31.07.2021 13:21:17</t>
  </si>
  <si>
    <t>01.08.2021 00:23:11</t>
  </si>
  <si>
    <t>ORTA MAHALLE  M-6 35-25-M00119_C_56374376_56374376</t>
  </si>
  <si>
    <t>31.07.2021 15:28:50</t>
  </si>
  <si>
    <t>31.07.2021 17:06:17</t>
  </si>
  <si>
    <t>YENİCEKÖY TR-2 35-15-L00428_C_56407025_56407025</t>
  </si>
  <si>
    <t>31.07.2021 23:56:24</t>
  </si>
  <si>
    <t>01.08.2021 01:53:12</t>
  </si>
  <si>
    <t>31.07.2021 15:16:17</t>
  </si>
  <si>
    <t>31.07.2021 16:20:11</t>
  </si>
  <si>
    <t>31.07.2021 18:58:10</t>
  </si>
  <si>
    <t>31.07.2021 21:39:44</t>
  </si>
  <si>
    <t>GÖÇBEYLİ TR-1 35-16-M00016_953327508_953327508</t>
  </si>
  <si>
    <t>31.07.2021 09:01:07</t>
  </si>
  <si>
    <t>31.07.2021 11:44:00</t>
  </si>
  <si>
    <t>31.07.2021 16:31:17</t>
  </si>
  <si>
    <t>31.07.2021 16:42:22</t>
  </si>
  <si>
    <t>İLYASLAR KÖK 45-76-M00048_İLYASLAR M02_72213069</t>
  </si>
  <si>
    <t>31.07.2021 09:54:14</t>
  </si>
  <si>
    <t>31.07.2021 10:54:07</t>
  </si>
  <si>
    <t>31.07.2021 09:40:55</t>
  </si>
  <si>
    <t>31.07.2021 11:51:35</t>
  </si>
  <si>
    <t>ÇANDARLI TR-17 35-30-M00017_B_56363751_56363751</t>
  </si>
  <si>
    <t>31.07.2021 14:22:46</t>
  </si>
  <si>
    <t>31.07.2021 18:14:10</t>
  </si>
  <si>
    <t>L-105 35-18-L00105_950439832_950439832</t>
  </si>
  <si>
    <t>31.07.2021 14:15:09</t>
  </si>
  <si>
    <t>31.07.2021 16:03:27</t>
  </si>
  <si>
    <t>CEVİZALAN TR-2 35-15-L01027_A_56361608_56361608</t>
  </si>
  <si>
    <t>31.07.2021 11:49:51</t>
  </si>
  <si>
    <t>31.07.2021 14:54:26</t>
  </si>
  <si>
    <t>31.07.2021 02:34:00</t>
  </si>
  <si>
    <t>31.07.2021 02:56:00</t>
  </si>
  <si>
    <t>KEMALİYE TR-10 45-73-M00156_C_56388398_56388398</t>
  </si>
  <si>
    <t>31.07.2021 17:08:37</t>
  </si>
  <si>
    <t>31.07.2021 18:22:29</t>
  </si>
  <si>
    <t>TURGUTALP TR-2 45-82-M00052_C C2b_5983036</t>
  </si>
  <si>
    <t>31.07.2021 17:21:09</t>
  </si>
  <si>
    <t>31.07.2021 20:09:06</t>
  </si>
  <si>
    <t>31.07.2021 11:31:51</t>
  </si>
  <si>
    <t>31.07.2021 12:52:51</t>
  </si>
  <si>
    <t>OYUKARASI TR-1 45-74-M00158_DIREK TIPI TRAFO HUCRESI H01_48477386</t>
  </si>
  <si>
    <t>31.07.2021 10:47:16</t>
  </si>
  <si>
    <t>31.07.2021 13:56:57</t>
  </si>
  <si>
    <t>TR-2/30-A 45-72-L00060_A A01_65858051</t>
  </si>
  <si>
    <t>31.07.2021 17:01:27</t>
  </si>
  <si>
    <t>31.07.2021 17:51:00</t>
  </si>
  <si>
    <t>ELİFLİ TR-5 35-20-L00113_955204169_955204169</t>
  </si>
  <si>
    <t>31.07.2021 16:09:00</t>
  </si>
  <si>
    <t>31.07.2021 22:06:16</t>
  </si>
  <si>
    <t>KOYUNDERE TR-1 45-82-L00010_DIREK TIPI TRAFO HUCRESI H01_2089218</t>
  </si>
  <si>
    <t>31.07.2021 11:53:26</t>
  </si>
  <si>
    <t>31.07.2021 13:30:11</t>
  </si>
  <si>
    <t>AKÇAKÖY TR-1 45-71-M01662_953199580_953199580</t>
  </si>
  <si>
    <t>31.07.2021 17:35:17</t>
  </si>
  <si>
    <t>01.08.2021 06:29:23</t>
  </si>
  <si>
    <t>31.07.2021 20:30:29</t>
  </si>
  <si>
    <t>31.07.2021 22:53:38</t>
  </si>
  <si>
    <t>31.07.2021 13:11:17</t>
  </si>
  <si>
    <t>31.07.2021 14:13:03</t>
  </si>
  <si>
    <t>M-50 DOĞANKENT SİTESİ 35-14-M00050_35-14-M00050_2376100</t>
  </si>
  <si>
    <t>31.07.2021 16:25:00</t>
  </si>
  <si>
    <t>31.07.2021 18:08:41</t>
  </si>
  <si>
    <t>31.07.2021 23:08:32</t>
  </si>
  <si>
    <t>01.08.2021 00:44:20</t>
  </si>
  <si>
    <t>TR-38 45-77-L00038_945486955_945486955</t>
  </si>
  <si>
    <t>31.07.2021 10:05:20</t>
  </si>
  <si>
    <t>31.07.2021 14:30:13</t>
  </si>
  <si>
    <t>MURADİYE TR 2/A 45-71-M00201_A_56400608_56400608</t>
  </si>
  <si>
    <t>31.07.2021 15:32:41</t>
  </si>
  <si>
    <t>31.07.2021 21:34:12</t>
  </si>
  <si>
    <t>31.07.2021 14:24:47</t>
  </si>
  <si>
    <t>31.07.2021 15:44:37</t>
  </si>
  <si>
    <t>K-1497 35-02-K01497_TRAFO K03_2324569</t>
  </si>
  <si>
    <t>31.07.2021 18:35:24</t>
  </si>
  <si>
    <t>31.07.2021 21:19:34</t>
  </si>
  <si>
    <t>DM-3/TR-21 (ESKİ TR-29) 35-26-M01364_956620903_956620903</t>
  </si>
  <si>
    <t>31.07.2021 09:44:39</t>
  </si>
  <si>
    <t>31.07.2021 13:46:34</t>
  </si>
  <si>
    <t>BEYHARMAN TR-1 45-79-M00493_A_56400519_56400519</t>
  </si>
  <si>
    <t>31.07.2021 16:24:30</t>
  </si>
  <si>
    <t>31.07.2021 23:38:08</t>
  </si>
  <si>
    <t>M-1251 35-01-M01251_910975736_910975736</t>
  </si>
  <si>
    <t>31.07.2021 17:41:16</t>
  </si>
  <si>
    <t>31.07.2021 20:40:28</t>
  </si>
  <si>
    <t>DM-5/TR-12 URLA 35-19-M00468_50039842 D1_50040817</t>
  </si>
  <si>
    <t>31.07.2021 23:19:26</t>
  </si>
  <si>
    <t>01.08.2021 01:58:00</t>
  </si>
  <si>
    <t>31.07.2021 11:23:35</t>
  </si>
  <si>
    <t>31.07.2021 13:15:24</t>
  </si>
  <si>
    <t>31.07.2021 15:18:00</t>
  </si>
  <si>
    <t>31.07.2021 16:18:00</t>
  </si>
  <si>
    <t>K-4282 35-09-K04282_912410814_912410814</t>
  </si>
  <si>
    <t>31.07.2021 12:52:53</t>
  </si>
  <si>
    <t>31.07.2021 13:12:27</t>
  </si>
  <si>
    <t>K-2979 35-02-K02979_G_56376149_56376149</t>
  </si>
  <si>
    <t>31.07.2021 15:38:36</t>
  </si>
  <si>
    <t>31.07.2021 17:42:57</t>
  </si>
  <si>
    <t>TR-95 35-15-M00095_48885728_56380918_56380918</t>
  </si>
  <si>
    <t>31.07.2021 15:30:11</t>
  </si>
  <si>
    <t>31.07.2021 21:19:05</t>
  </si>
  <si>
    <t>31.07.2021 17:51:58</t>
  </si>
  <si>
    <t>31.07.2021 19:46:23</t>
  </si>
  <si>
    <t>31.07.2021 16:43:15</t>
  </si>
  <si>
    <t>31.07.2021 17:47:24</t>
  </si>
  <si>
    <t>L-417 MIAMI EVLERİ 35-18-L00417_950466634_950466634</t>
  </si>
  <si>
    <t>31.07.2021 13:46:21</t>
  </si>
  <si>
    <t>31.07.2021 16:56:46</t>
  </si>
  <si>
    <t>31.07.2021 15:14:25</t>
  </si>
  <si>
    <t>31.07.2021 17:41:55</t>
  </si>
  <si>
    <t>31.07.2021 10:35:42</t>
  </si>
  <si>
    <t>31.07.2021 11:56:29</t>
  </si>
  <si>
    <t>31.07.2021 21:34:08</t>
  </si>
  <si>
    <t>01.08.2021 00:25:49</t>
  </si>
  <si>
    <t>TÜPÜLER TR-1 45-75-M00217_45-75-M00217_2372958</t>
  </si>
  <si>
    <t>31.07.2021 12:30:08</t>
  </si>
  <si>
    <t>31.07.2021 14:27:56</t>
  </si>
  <si>
    <t>K-2940 35-04-K02940_C_56357005_56357005</t>
  </si>
  <si>
    <t>31.07.2021 22:27:55</t>
  </si>
  <si>
    <t>31.07.2021 23:52:29</t>
  </si>
  <si>
    <t>TUĞRUL HASAN YAVAŞ ARVALYA ÖZEL TR 35-13-L00205Ö_DIREK TIPI TRAFO HUCRESI H01_2034820</t>
  </si>
  <si>
    <t>22.07.2021 19:07:07</t>
  </si>
  <si>
    <t>22.07.2021 20:38:24</t>
  </si>
  <si>
    <t>MURADİYE DM 45-71-M00006_KENT ENERJİ M17_72258321</t>
  </si>
  <si>
    <t>08.07.2021 14:15:17</t>
  </si>
  <si>
    <t>08.07.2021 14:57:04</t>
  </si>
  <si>
    <t>GÜLKENT TR-5 35-30-M00228_948482810_948482810</t>
  </si>
  <si>
    <t>25.07.2021 13:56:00</t>
  </si>
  <si>
    <t>25.07.2021 21:45:42</t>
  </si>
  <si>
    <t>CAMBAZLI KÖK 45-84-M00005_CANBAZLI GES M02_50241500</t>
  </si>
  <si>
    <t>11.07.2021 11:43:40</t>
  </si>
  <si>
    <t>11.07.2021 13:24:05</t>
  </si>
  <si>
    <t>SÜLEYMANLI KÖK 35-28-M00606_GÖRECE-2 GES M09_72509046</t>
  </si>
  <si>
    <t>08.07.2021 11:18:10</t>
  </si>
  <si>
    <t>08.07.2021 14:51:59</t>
  </si>
  <si>
    <t>KAYMAKÇI TR-12 35-15-M00249_950397304_950397304</t>
  </si>
  <si>
    <t>16.07.2021 13:37:19</t>
  </si>
  <si>
    <t>16.07.2021 20:20:34</t>
  </si>
  <si>
    <t>ADALA DM 45-78-M00827_KIRDAMLARI GES M07_66113983</t>
  </si>
  <si>
    <t>16.07.2021 21:22:58</t>
  </si>
  <si>
    <t>16.07.2021 22:12:13</t>
  </si>
  <si>
    <t>09.07.2021 09:38:08</t>
  </si>
  <si>
    <t>09.07.2021 10:23:00</t>
  </si>
  <si>
    <t>09.07.2021 11:05:41</t>
  </si>
  <si>
    <t>09.07.2021 11:07:04</t>
  </si>
  <si>
    <t>HÜSEYİN SOYGÜR GES ÖZEL TR 45-73-M01196Ö_KEMALİYE-5 M01_72021585</t>
  </si>
  <si>
    <t>05.07.2021 10:16:47</t>
  </si>
  <si>
    <t>05.07.2021 12:00:04</t>
  </si>
  <si>
    <t>HALİLBEYLİ DM 35-27-M00620_ESA BİOGAZ KÖK M14_67123794</t>
  </si>
  <si>
    <t>27.07.2021 05:15:44</t>
  </si>
  <si>
    <t>27.07.2021 14:59:31</t>
  </si>
  <si>
    <t>ANDAK GES KÖK 35-23-M00317_ANDAK GES-1 GİRİŞ M06_41959841</t>
  </si>
  <si>
    <t>30.07.2021 17:19:54</t>
  </si>
  <si>
    <t>30.07.2021 19:31:52</t>
  </si>
  <si>
    <t>TR-148 35-15-M00148_950357154_950357154</t>
  </si>
  <si>
    <t>17.07.2021 12:11:21</t>
  </si>
  <si>
    <t>17.07.2021 15:10:08</t>
  </si>
  <si>
    <t>L-336 REİSDERE 35-18-L00336_957794925_957794925</t>
  </si>
  <si>
    <t>21.07.2021 00:34:53</t>
  </si>
  <si>
    <t>21.07.2021 03:52:38</t>
  </si>
  <si>
    <t>K-1745 35-01-K01745_910834756_910834756</t>
  </si>
  <si>
    <t>07.07.2021 21:34:06</t>
  </si>
  <si>
    <t>08.07.2021 02:23:13</t>
  </si>
  <si>
    <t>12.07.2021 08:57:14</t>
  </si>
  <si>
    <t>12.07.2021 09:27:11</t>
  </si>
  <si>
    <t>K-140 35-02-K00140_910521164_910521164</t>
  </si>
  <si>
    <t>09.07.2021 18:13:14</t>
  </si>
  <si>
    <t>09.07.2021 19:37:48</t>
  </si>
  <si>
    <t>14.07.2021 16:58:29</t>
  </si>
  <si>
    <t>14.07.2021 17:22:32</t>
  </si>
  <si>
    <t>TİRE TM 35-29-A00003_SELATİN TÜNELİ M19_2061047</t>
  </si>
  <si>
    <t>03.07.2021 09:24:14</t>
  </si>
  <si>
    <t>03.07.2021 13:20:53</t>
  </si>
  <si>
    <t>KOLDERE KÖK 45-80-M00051_GES SANTRALİ M02_73403314</t>
  </si>
  <si>
    <t>17.07.2021 12:27:15</t>
  </si>
  <si>
    <t>17.07.2021 20:25:45</t>
  </si>
  <si>
    <t>26.07.2021 06:25:56</t>
  </si>
  <si>
    <t>26.07.2021 07:14:31</t>
  </si>
  <si>
    <t>MENEMEN DM-4/11 35-28-M00723_953375549_953375549</t>
  </si>
  <si>
    <t>02.07.2021 11:36:42</t>
  </si>
  <si>
    <t>02.07.2021 15:30:32</t>
  </si>
  <si>
    <t>SAKARLI KÖK 45-76-M00046_GÖKÇUKUR GES-1 KÖK M06_72214981</t>
  </si>
  <si>
    <t>05.07.2021 10:20:32</t>
  </si>
  <si>
    <t>05.07.2021 10:55:22</t>
  </si>
  <si>
    <t>SARUHANLI TR-16 45-80-M00016_956559431_956559431</t>
  </si>
  <si>
    <t>20.07.2021 17:59:00</t>
  </si>
  <si>
    <t>20.07.2021 18:20:12</t>
  </si>
  <si>
    <t>08.07.2021 13:33:41</t>
  </si>
  <si>
    <t>08.07.2021 13:38:42</t>
  </si>
  <si>
    <t>M-3251 35-04-M03251_95000072139_95000072139</t>
  </si>
  <si>
    <t>12.07.2021 19:55:12</t>
  </si>
  <si>
    <t>12.07.2021 22:25:55</t>
  </si>
  <si>
    <t>01.07.2021 17:42:22</t>
  </si>
  <si>
    <t>01.07.2021 18:48:35</t>
  </si>
  <si>
    <t>08.07.2021 12:00:01</t>
  </si>
  <si>
    <t>08.07.2021 12:09:17</t>
  </si>
  <si>
    <t>K-4203 35-03-K04203_910158257_910158257</t>
  </si>
  <si>
    <t>03.07.2021 20:57:23</t>
  </si>
  <si>
    <t>04.07.2021 05:31:50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</si>
</sst>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3" formatCode="_-* #,##0.00_-;\-* #,##0.00_-;_-* &quot;-&quot;??_-;_-@_-"/>
  </numFmts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b/>
      <sz val="10"/>
      <color indexed="8"/>
      <name val="Arial"/>
      <family val="2"/>
      <charset val="162"/>
    </font>
    <font>
      <sz val="10"/>
      <color indexed="8"/>
      <name val="Arial"/>
      <family val="2"/>
      <charset val="162"/>
    </font>
    <font>
      <sz val="11"/>
      <color indexed="8"/>
      <name val="Calibri"/>
      <family val="2"/>
      <charset val="162"/>
    </font>
    <font>
      <b/>
      <sz val="11"/>
      <color theme="1"/>
      <name val="Times New Roman"/>
      <family val="1"/>
      <charset val="162"/>
    </font>
    <font>
      <sz val="11"/>
      <color theme="1"/>
      <name val="Times New Roman"/>
      <family val="1"/>
      <charset val="162"/>
    </font>
    <font>
      <b/>
      <vertAlign val="subscript"/>
      <sz val="11"/>
      <color theme="1"/>
      <name val="Times New Roman"/>
      <family val="1"/>
      <charset val="162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8" fillId="0" borderId="0"/>
    <xf numFmtId="0" fontId="21" fillId="0" borderId="0"/>
    <xf numFmtId="43" fontId="1" fillId="0" borderId="0" applyFont="0" applyFill="0" applyBorder="0" applyAlignment="0" applyProtection="0"/>
  </cellStyleXfs>
  <cellXfs count="51">
    <xf numFmtId="0" fontId="0" fillId="0" borderId="0" xfId="0"/>
    <xf numFmtId="0" fontId="16" fillId="0" borderId="10" xfId="0" applyFont="1" applyBorder="1"/>
    <xf numFmtId="0" fontId="0" fillId="0" borderId="0" xfId="0" applyFill="1"/>
    <xf numFmtId="0" fontId="19" fillId="0" borderId="12" xfId="0" applyNumberFormat="1" applyFont="1" applyFill="1" applyBorder="1" applyAlignment="1" applyProtection="1">
      <alignment vertical="center" wrapText="1"/>
    </xf>
    <xf numFmtId="0" fontId="0" fillId="0" borderId="0" xfId="0" applyProtection="1"/>
    <xf numFmtId="0" fontId="19" fillId="0" borderId="10" xfId="0" applyNumberFormat="1" applyFont="1" applyFill="1" applyBorder="1" applyAlignment="1" applyProtection="1">
      <alignment vertical="center"/>
    </xf>
    <xf numFmtId="0" fontId="19" fillId="0" borderId="0" xfId="0" applyNumberFormat="1" applyFont="1" applyFill="1" applyBorder="1" applyAlignment="1" applyProtection="1">
      <alignment vertical="center"/>
    </xf>
    <xf numFmtId="0" fontId="19" fillId="0" borderId="0" xfId="0" applyNumberFormat="1" applyFont="1" applyFill="1" applyBorder="1" applyAlignment="1" applyProtection="1">
      <alignment vertical="center" wrapText="1"/>
    </xf>
    <xf numFmtId="1" fontId="19" fillId="0" borderId="0" xfId="0" applyNumberFormat="1" applyFont="1" applyFill="1" applyBorder="1" applyAlignment="1" applyProtection="1">
      <alignment vertical="center"/>
    </xf>
    <xf numFmtId="0" fontId="19" fillId="0" borderId="10" xfId="0" applyNumberFormat="1" applyFont="1" applyFill="1" applyBorder="1" applyAlignment="1" applyProtection="1">
      <alignment vertical="center" wrapText="1"/>
    </xf>
    <xf numFmtId="0" fontId="20" fillId="0" borderId="0" xfId="0" applyNumberFormat="1" applyFont="1" applyFill="1" applyBorder="1" applyAlignment="1" applyProtection="1">
      <alignment vertical="center" wrapText="1"/>
    </xf>
    <xf numFmtId="1" fontId="20" fillId="0" borderId="0" xfId="0" applyNumberFormat="1" applyFont="1" applyFill="1" applyBorder="1" applyAlignment="1" applyProtection="1">
      <alignment vertical="center" wrapText="1"/>
    </xf>
    <xf numFmtId="1" fontId="19" fillId="0" borderId="0" xfId="0" applyNumberFormat="1" applyFont="1" applyFill="1" applyBorder="1" applyAlignment="1" applyProtection="1">
      <alignment horizontal="left" vertical="center"/>
      <protection locked="0"/>
    </xf>
    <xf numFmtId="0" fontId="0" fillId="0" borderId="0" xfId="0" applyBorder="1"/>
    <xf numFmtId="0" fontId="0" fillId="0" borderId="10" xfId="0" applyBorder="1"/>
    <xf numFmtId="0" fontId="0" fillId="0" borderId="0" xfId="0" applyAlignment="1">
      <alignment horizontal="center"/>
    </xf>
    <xf numFmtId="0" fontId="22" fillId="0" borderId="10" xfId="0" applyFont="1" applyBorder="1" applyAlignment="1">
      <alignment horizontal="center" vertical="center" wrapText="1"/>
    </xf>
    <xf numFmtId="2" fontId="23" fillId="0" borderId="10" xfId="0" applyNumberFormat="1" applyFont="1" applyBorder="1" applyAlignment="1">
      <alignment horizontal="center" vertical="center" wrapText="1"/>
    </xf>
    <xf numFmtId="0" fontId="20" fillId="0" borderId="0" xfId="0" applyNumberFormat="1" applyFont="1" applyFill="1" applyBorder="1" applyAlignment="1" applyProtection="1">
      <alignment vertical="center"/>
    </xf>
    <xf numFmtId="0" fontId="22" fillId="0" borderId="10" xfId="0" applyFont="1" applyBorder="1" applyAlignment="1">
      <alignment horizontal="center" vertical="center" wrapText="1"/>
    </xf>
    <xf numFmtId="0" fontId="22" fillId="0" borderId="10" xfId="0" applyFont="1" applyBorder="1" applyAlignment="1">
      <alignment vertical="center" wrapText="1"/>
    </xf>
    <xf numFmtId="0" fontId="22" fillId="0" borderId="10" xfId="0" applyFont="1" applyBorder="1" applyAlignment="1">
      <alignment horizontal="center" vertical="center"/>
    </xf>
    <xf numFmtId="0" fontId="23" fillId="0" borderId="10" xfId="0" applyFont="1" applyBorder="1" applyAlignment="1">
      <alignment horizontal="center" vertical="center" wrapText="1"/>
    </xf>
    <xf numFmtId="2" fontId="0" fillId="0" borderId="10" xfId="0" applyNumberFormat="1" applyBorder="1" applyAlignment="1">
      <alignment horizontal="center"/>
    </xf>
    <xf numFmtId="0" fontId="22" fillId="0" borderId="0" xfId="0" applyFont="1" applyAlignment="1">
      <alignment horizontal="justify" vertical="center"/>
    </xf>
    <xf numFmtId="0" fontId="23" fillId="0" borderId="0" xfId="0" applyFont="1" applyAlignment="1">
      <alignment horizontal="left"/>
    </xf>
    <xf numFmtId="0" fontId="0" fillId="0" borderId="0" xfId="0" applyAlignment="1">
      <alignment horizontal="left"/>
    </xf>
    <xf numFmtId="0" fontId="22" fillId="0" borderId="10" xfId="0" applyFont="1" applyBorder="1" applyAlignment="1">
      <alignment vertical="center" wrapText="1"/>
    </xf>
    <xf numFmtId="0" fontId="22" fillId="0" borderId="10" xfId="0" applyFont="1" applyBorder="1" applyAlignment="1">
      <alignment horizontal="center" vertical="center"/>
    </xf>
    <xf numFmtId="0" fontId="22" fillId="0" borderId="10" xfId="0" applyFont="1" applyBorder="1" applyAlignment="1">
      <alignment horizontal="center" vertical="center"/>
    </xf>
    <xf numFmtId="0" fontId="22" fillId="0" borderId="10" xfId="0" applyFont="1" applyBorder="1" applyAlignment="1">
      <alignment vertical="center" wrapText="1"/>
    </xf>
    <xf numFmtId="0" fontId="22" fillId="0" borderId="10" xfId="0" applyFont="1" applyBorder="1" applyAlignment="1">
      <alignment horizontal="center" vertical="center" wrapText="1"/>
    </xf>
    <xf numFmtId="43" fontId="0" fillId="0" borderId="10" xfId="44" applyFont="1" applyBorder="1"/>
    <xf numFmtId="0" fontId="22" fillId="0" borderId="10" xfId="0" applyFont="1" applyBorder="1" applyAlignment="1">
      <alignment horizontal="center" vertical="center"/>
    </xf>
    <xf numFmtId="0" fontId="22" fillId="0" borderId="10" xfId="0" applyFont="1" applyBorder="1" applyAlignment="1">
      <alignment vertical="center" wrapText="1"/>
    </xf>
    <xf numFmtId="3" fontId="0" fillId="0" borderId="10" xfId="0" applyNumberFormat="1" applyBorder="1"/>
    <xf numFmtId="0" fontId="0" fillId="0" borderId="10" xfId="0" applyBorder="1" applyAlignment="1">
      <alignment horizontal="center" vertical="center"/>
    </xf>
    <xf numFmtId="0" fontId="22" fillId="0" borderId="10" xfId="0" applyFont="1" applyBorder="1" applyAlignment="1">
      <alignment horizontal="center" vertical="center" wrapText="1"/>
    </xf>
    <xf numFmtId="0" fontId="22" fillId="0" borderId="10" xfId="0" applyFont="1" applyBorder="1" applyAlignment="1">
      <alignment vertical="center" wrapText="1"/>
    </xf>
    <xf numFmtId="0" fontId="22" fillId="0" borderId="10" xfId="0" applyFont="1" applyBorder="1" applyAlignment="1">
      <alignment horizontal="center" vertical="center"/>
    </xf>
    <xf numFmtId="0" fontId="19" fillId="0" borderId="11" xfId="0" applyNumberFormat="1" applyFont="1" applyFill="1" applyBorder="1" applyAlignment="1" applyProtection="1">
      <alignment horizontal="center" vertical="center" wrapText="1"/>
    </xf>
    <xf numFmtId="0" fontId="19" fillId="0" borderId="12" xfId="0" applyNumberFormat="1" applyFont="1" applyFill="1" applyBorder="1" applyAlignment="1" applyProtection="1">
      <alignment horizontal="center" vertical="center" wrapText="1"/>
    </xf>
    <xf numFmtId="0" fontId="19" fillId="0" borderId="10" xfId="0" applyNumberFormat="1" applyFont="1" applyFill="1" applyBorder="1" applyAlignment="1" applyProtection="1">
      <alignment horizontal="left" vertical="center"/>
    </xf>
    <xf numFmtId="0" fontId="19" fillId="0" borderId="10" xfId="0" applyNumberFormat="1" applyFont="1" applyFill="1" applyBorder="1" applyAlignment="1" applyProtection="1">
      <alignment horizontal="left" vertical="center" wrapText="1"/>
    </xf>
    <xf numFmtId="49" fontId="19" fillId="0" borderId="13" xfId="0" applyNumberFormat="1" applyFont="1" applyFill="1" applyBorder="1" applyAlignment="1" applyProtection="1">
      <alignment horizontal="left" vertical="center"/>
      <protection locked="0"/>
    </xf>
    <xf numFmtId="49" fontId="19" fillId="0" borderId="14" xfId="0" applyNumberFormat="1" applyFont="1" applyFill="1" applyBorder="1" applyAlignment="1" applyProtection="1">
      <alignment horizontal="left" vertical="center"/>
      <protection locked="0"/>
    </xf>
    <xf numFmtId="0" fontId="23" fillId="0" borderId="0" xfId="0" applyFont="1" applyAlignment="1">
      <alignment horizontal="left" vertical="center"/>
    </xf>
    <xf numFmtId="49" fontId="19" fillId="0" borderId="13" xfId="0" applyNumberFormat="1" applyFont="1" applyFill="1" applyBorder="1" applyAlignment="1" applyProtection="1">
      <alignment horizontal="left" vertical="center" wrapText="1"/>
      <protection locked="0"/>
    </xf>
    <xf numFmtId="49" fontId="19" fillId="0" borderId="14" xfId="0" applyNumberFormat="1" applyFont="1" applyFill="1" applyBorder="1" applyAlignment="1" applyProtection="1">
      <alignment horizontal="left" vertical="center" wrapText="1"/>
      <protection locked="0"/>
    </xf>
    <xf numFmtId="1" fontId="19" fillId="0" borderId="10" xfId="0" applyNumberFormat="1" applyFont="1" applyFill="1" applyBorder="1" applyAlignment="1" applyProtection="1">
      <alignment horizontal="left" vertical="center"/>
      <protection locked="0"/>
    </xf>
    <xf numFmtId="1" fontId="19" fillId="0" borderId="10" xfId="0" applyNumberFormat="1" applyFont="1" applyFill="1" applyBorder="1" applyAlignment="1" applyProtection="1">
      <alignment horizontal="left" vertical="center"/>
    </xf>
  </cellXfs>
  <cellStyles count="45">
    <cellStyle name="%20 - Vurgu1" xfId="19" builtinId="30" customBuiltin="1"/>
    <cellStyle name="%20 - Vurgu2" xfId="23" builtinId="34" customBuiltin="1"/>
    <cellStyle name="%20 - Vurgu3" xfId="27" builtinId="38" customBuiltin="1"/>
    <cellStyle name="%20 - Vurgu4" xfId="31" builtinId="42" customBuiltin="1"/>
    <cellStyle name="%20 - Vurgu5" xfId="35" builtinId="46" customBuiltin="1"/>
    <cellStyle name="%20 - Vurgu6" xfId="39" builtinId="50" customBuiltin="1"/>
    <cellStyle name="%40 - Vurgu1" xfId="20" builtinId="31" customBuiltin="1"/>
    <cellStyle name="%40 - Vurgu2" xfId="24" builtinId="35" customBuiltin="1"/>
    <cellStyle name="%40 - Vurgu3" xfId="28" builtinId="39" customBuiltin="1"/>
    <cellStyle name="%40 - Vurgu4" xfId="32" builtinId="43" customBuiltin="1"/>
    <cellStyle name="%40 - Vurgu5" xfId="36" builtinId="47" customBuiltin="1"/>
    <cellStyle name="%40 - Vurgu6" xfId="40" builtinId="51" customBuiltin="1"/>
    <cellStyle name="%60 - Vurgu1" xfId="21" builtinId="32" customBuiltin="1"/>
    <cellStyle name="%60 - Vurgu2" xfId="25" builtinId="36" customBuiltin="1"/>
    <cellStyle name="%60 - Vurgu3" xfId="29" builtinId="40" customBuiltin="1"/>
    <cellStyle name="%60 - Vurgu4" xfId="33" builtinId="44" customBuiltin="1"/>
    <cellStyle name="%60 - Vurgu5" xfId="37" builtinId="48" customBuiltin="1"/>
    <cellStyle name="%60 - Vurgu6" xfId="41" builtinId="52" customBuiltin="1"/>
    <cellStyle name="Açıklama Metni" xfId="16" builtinId="53" customBuiltin="1"/>
    <cellStyle name="Ana Başlık" xfId="1" builtinId="15" customBuiltin="1"/>
    <cellStyle name="Bağlı Hücre" xfId="12" builtinId="24" customBuiltin="1"/>
    <cellStyle name="Başlık 1" xfId="2" builtinId="16" customBuiltin="1"/>
    <cellStyle name="Başlık 2" xfId="3" builtinId="17" customBuiltin="1"/>
    <cellStyle name="Başlık 3" xfId="4" builtinId="18" customBuiltin="1"/>
    <cellStyle name="Başlık 4" xfId="5" builtinId="19" customBuiltin="1"/>
    <cellStyle name="Çıkış" xfId="10" builtinId="21" customBuiltin="1"/>
    <cellStyle name="Giriş" xfId="9" builtinId="20" customBuiltin="1"/>
    <cellStyle name="Hesaplama" xfId="11" builtinId="22" customBuiltin="1"/>
    <cellStyle name="İşaretli Hücre" xfId="13" builtinId="23" customBuiltin="1"/>
    <cellStyle name="İyi" xfId="6" builtinId="26" customBuiltin="1"/>
    <cellStyle name="Kötü" xfId="7" builtinId="27" customBuiltin="1"/>
    <cellStyle name="Normal" xfId="0" builtinId="0"/>
    <cellStyle name="Normal 12" xfId="42"/>
    <cellStyle name="Normal 2" xfId="43"/>
    <cellStyle name="Not" xfId="15" builtinId="10" customBuiltin="1"/>
    <cellStyle name="Nötr" xfId="8" builtinId="28" customBuiltin="1"/>
    <cellStyle name="Toplam" xfId="17" builtinId="25" customBuiltin="1"/>
    <cellStyle name="Uyarı Metni" xfId="14" builtinId="11" customBuiltin="1"/>
    <cellStyle name="Virgül" xfId="44" builtinId="3"/>
    <cellStyle name="Vurgu1" xfId="18" builtinId="29" customBuiltin="1"/>
    <cellStyle name="Vurgu2" xfId="22" builtinId="33" customBuiltin="1"/>
    <cellStyle name="Vurgu3" xfId="26" builtinId="37" customBuiltin="1"/>
    <cellStyle name="Vurgu4" xfId="30" builtinId="41" customBuiltin="1"/>
    <cellStyle name="Vurgu5" xfId="34" builtinId="45" customBuiltin="1"/>
    <cellStyle name="Vurgu6" xfId="38" builtinId="49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calcChain" Target="calcChain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"/>
  <dimension ref="A1:AE10712"/>
  <sheetViews>
    <sheetView workbookViewId="0">
      <pane ySplit="1" topLeftCell="A2" activePane="bottomLeft" state="frozen"/>
      <selection activeCell="C57" sqref="C57"/>
      <selection pane="bottomLeft"/>
    </sheetView>
  </sheetViews>
  <sheetFormatPr defaultRowHeight="15" x14ac:dyDescent="0.25"/>
  <cols>
    <col min="1" max="1" width="11" bestFit="1" customWidth="1"/>
    <col min="2" max="2" width="8.42578125" bestFit="1" customWidth="1"/>
    <col min="3" max="3" width="10" bestFit="1" customWidth="1"/>
    <col min="4" max="4" width="17.7109375" bestFit="1" customWidth="1"/>
    <col min="5" max="5" width="56.85546875" bestFit="1" customWidth="1"/>
    <col min="6" max="6" width="40.28515625" bestFit="1" customWidth="1"/>
    <col min="7" max="7" width="15.7109375" bestFit="1" customWidth="1"/>
    <col min="8" max="8" width="13.42578125" bestFit="1" customWidth="1"/>
    <col min="9" max="9" width="17.85546875" bestFit="1" customWidth="1"/>
    <col min="10" max="10" width="15.85546875" bestFit="1" customWidth="1"/>
    <col min="11" max="11" width="28.5703125" bestFit="1" customWidth="1"/>
    <col min="12" max="12" width="31.140625" bestFit="1" customWidth="1"/>
    <col min="13" max="13" width="14.85546875" bestFit="1" customWidth="1"/>
    <col min="14" max="14" width="17.28515625" bestFit="1" customWidth="1"/>
    <col min="15" max="15" width="42.85546875" bestFit="1" customWidth="1"/>
    <col min="16" max="16" width="42.7109375" bestFit="1" customWidth="1"/>
    <col min="17" max="17" width="44.5703125" bestFit="1" customWidth="1"/>
    <col min="18" max="18" width="44.42578125" bestFit="1" customWidth="1"/>
    <col min="19" max="19" width="47.7109375" bestFit="1" customWidth="1"/>
    <col min="20" max="20" width="47.5703125" bestFit="1" customWidth="1"/>
    <col min="21" max="21" width="42.140625" bestFit="1" customWidth="1"/>
    <col min="22" max="22" width="39.7109375" bestFit="1" customWidth="1"/>
    <col min="23" max="23" width="35" bestFit="1" customWidth="1"/>
    <col min="24" max="24" width="34.85546875" bestFit="1" customWidth="1"/>
    <col min="25" max="25" width="36.5703125" bestFit="1" customWidth="1"/>
    <col min="26" max="26" width="35.7109375" bestFit="1" customWidth="1"/>
    <col min="27" max="27" width="39.28515625" bestFit="1" customWidth="1"/>
    <col min="28" max="28" width="39.140625" bestFit="1" customWidth="1"/>
    <col min="29" max="29" width="33.42578125" bestFit="1" customWidth="1"/>
    <col min="30" max="30" width="33.28515625" bestFit="1" customWidth="1"/>
    <col min="31" max="31" width="30.5703125" bestFit="1" customWidth="1"/>
  </cols>
  <sheetData>
    <row r="1" spans="1:31" x14ac:dyDescent="0.25">
      <c r="A1" s="1" t="s">
        <v>29</v>
      </c>
      <c r="B1" s="1" t="s">
        <v>0</v>
      </c>
      <c r="C1" s="1" t="s">
        <v>30</v>
      </c>
      <c r="D1" s="1" t="s">
        <v>31</v>
      </c>
      <c r="E1" s="1" t="s">
        <v>32</v>
      </c>
      <c r="F1" s="1" t="s">
        <v>33</v>
      </c>
      <c r="G1" s="1" t="s">
        <v>34</v>
      </c>
      <c r="H1" s="1" t="s">
        <v>35</v>
      </c>
      <c r="I1" s="1" t="s">
        <v>36</v>
      </c>
      <c r="J1" s="1" t="s">
        <v>37</v>
      </c>
      <c r="K1" s="1" t="s">
        <v>38</v>
      </c>
      <c r="L1" s="1" t="s">
        <v>39</v>
      </c>
      <c r="M1" s="1" t="s">
        <v>40</v>
      </c>
      <c r="N1" s="1" t="s">
        <v>41</v>
      </c>
      <c r="O1" s="1" t="s">
        <v>42</v>
      </c>
      <c r="P1" s="1" t="s">
        <v>43</v>
      </c>
      <c r="Q1" s="1" t="s">
        <v>44</v>
      </c>
      <c r="R1" s="1" t="s">
        <v>45</v>
      </c>
      <c r="S1" s="1" t="s">
        <v>46</v>
      </c>
      <c r="T1" s="1" t="s">
        <v>47</v>
      </c>
      <c r="U1" s="1" t="s">
        <v>48</v>
      </c>
      <c r="V1" s="1" t="s">
        <v>49</v>
      </c>
      <c r="W1" s="1" t="s">
        <v>50</v>
      </c>
      <c r="X1" s="1" t="s">
        <v>51</v>
      </c>
      <c r="Y1" s="1" t="s">
        <v>52</v>
      </c>
      <c r="Z1" t="s">
        <v>53</v>
      </c>
      <c r="AA1" t="s">
        <v>54</v>
      </c>
      <c r="AB1" t="s">
        <v>55</v>
      </c>
      <c r="AC1" t="s">
        <v>56</v>
      </c>
      <c r="AD1" t="s">
        <v>57</v>
      </c>
      <c r="AE1" t="s">
        <v>58</v>
      </c>
    </row>
    <row r="2" spans="1:31" x14ac:dyDescent="0.25">
      <c r="A2">
        <v>1880537</v>
      </c>
      <c r="B2">
        <v>1</v>
      </c>
      <c r="C2" t="s">
        <v>80</v>
      </c>
      <c r="D2" t="s">
        <v>104</v>
      </c>
      <c r="E2" t="s">
        <v>131</v>
      </c>
      <c r="F2" t="s">
        <v>132</v>
      </c>
      <c r="G2" t="s">
        <v>133</v>
      </c>
      <c r="H2" t="s">
        <v>134</v>
      </c>
      <c r="I2" t="s">
        <v>135</v>
      </c>
      <c r="J2" t="s">
        <v>136</v>
      </c>
      <c r="K2" t="s">
        <v>137</v>
      </c>
      <c r="L2" t="s">
        <v>138</v>
      </c>
      <c r="M2" t="s">
        <v>139</v>
      </c>
      <c r="N2">
        <v>1.1030555550000001</v>
      </c>
      <c r="O2">
        <v>4</v>
      </c>
      <c r="P2">
        <v>19</v>
      </c>
      <c r="Q2">
        <v>25</v>
      </c>
      <c r="R2">
        <v>40</v>
      </c>
      <c r="S2">
        <v>8</v>
      </c>
      <c r="T2">
        <v>18</v>
      </c>
      <c r="U2">
        <v>0</v>
      </c>
      <c r="V2">
        <v>0</v>
      </c>
      <c r="W2">
        <v>1.2171651014626375</v>
      </c>
      <c r="X2">
        <v>6.1015302154541242</v>
      </c>
      <c r="Y2">
        <v>41.029681450000474</v>
      </c>
      <c r="Z2">
        <v>72.992151932016284</v>
      </c>
      <c r="AA2">
        <v>14.507110148096487</v>
      </c>
      <c r="AB2">
        <v>12.262176895100698</v>
      </c>
      <c r="AC2">
        <v>0</v>
      </c>
      <c r="AD2">
        <v>0</v>
      </c>
      <c r="AE2">
        <v>148.10981574213071</v>
      </c>
    </row>
    <row r="3" spans="1:31" x14ac:dyDescent="0.25">
      <c r="A3">
        <v>1880869</v>
      </c>
      <c r="B3">
        <v>1</v>
      </c>
      <c r="C3" t="s">
        <v>81</v>
      </c>
      <c r="D3" t="s">
        <v>125</v>
      </c>
      <c r="E3" t="s">
        <v>140</v>
      </c>
      <c r="F3" t="s">
        <v>141</v>
      </c>
      <c r="G3" t="s">
        <v>142</v>
      </c>
      <c r="H3" t="s">
        <v>143</v>
      </c>
      <c r="I3" t="s">
        <v>135</v>
      </c>
      <c r="J3" t="s">
        <v>136</v>
      </c>
      <c r="K3" t="s">
        <v>137</v>
      </c>
      <c r="L3" t="s">
        <v>144</v>
      </c>
      <c r="M3" t="s">
        <v>145</v>
      </c>
      <c r="N3">
        <v>2.625555555</v>
      </c>
      <c r="O3">
        <v>0</v>
      </c>
      <c r="P3">
        <v>0</v>
      </c>
      <c r="Q3">
        <v>0</v>
      </c>
      <c r="R3">
        <v>0</v>
      </c>
      <c r="S3">
        <v>0</v>
      </c>
      <c r="T3">
        <v>1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0.25143387869016115</v>
      </c>
      <c r="AC3">
        <v>0</v>
      </c>
      <c r="AD3">
        <v>0</v>
      </c>
      <c r="AE3">
        <v>0.25143387869016115</v>
      </c>
    </row>
    <row r="4" spans="1:31" x14ac:dyDescent="0.25">
      <c r="A4">
        <v>1880514</v>
      </c>
      <c r="B4">
        <v>1</v>
      </c>
      <c r="C4" t="s">
        <v>81</v>
      </c>
      <c r="D4" t="s">
        <v>115</v>
      </c>
      <c r="E4" t="s">
        <v>146</v>
      </c>
      <c r="F4" t="s">
        <v>147</v>
      </c>
      <c r="G4" t="s">
        <v>148</v>
      </c>
      <c r="H4" t="s">
        <v>143</v>
      </c>
      <c r="I4" t="s">
        <v>135</v>
      </c>
      <c r="J4" t="s">
        <v>136</v>
      </c>
      <c r="K4" t="s">
        <v>137</v>
      </c>
      <c r="L4" t="s">
        <v>149</v>
      </c>
      <c r="M4" t="s">
        <v>150</v>
      </c>
      <c r="N4">
        <v>2.4047222220000002</v>
      </c>
      <c r="O4">
        <v>0</v>
      </c>
      <c r="P4">
        <v>22</v>
      </c>
      <c r="Q4">
        <v>0</v>
      </c>
      <c r="R4">
        <v>0</v>
      </c>
      <c r="S4">
        <v>0</v>
      </c>
      <c r="T4">
        <v>4</v>
      </c>
      <c r="U4">
        <v>0</v>
      </c>
      <c r="V4">
        <v>0</v>
      </c>
      <c r="W4">
        <v>0</v>
      </c>
      <c r="X4">
        <v>2.9243542421636834</v>
      </c>
      <c r="Y4">
        <v>0</v>
      </c>
      <c r="Z4">
        <v>0</v>
      </c>
      <c r="AA4">
        <v>0</v>
      </c>
      <c r="AB4">
        <v>0.14911597867306309</v>
      </c>
      <c r="AC4">
        <v>0</v>
      </c>
      <c r="AD4">
        <v>0</v>
      </c>
      <c r="AE4">
        <v>3.0734702208367466</v>
      </c>
    </row>
    <row r="5" spans="1:31" x14ac:dyDescent="0.25">
      <c r="A5">
        <v>1880013</v>
      </c>
      <c r="B5">
        <v>1</v>
      </c>
      <c r="C5" t="s">
        <v>81</v>
      </c>
      <c r="D5" t="s">
        <v>117</v>
      </c>
      <c r="E5" t="s">
        <v>131</v>
      </c>
      <c r="F5" t="s">
        <v>151</v>
      </c>
      <c r="G5" t="s">
        <v>133</v>
      </c>
      <c r="H5" t="s">
        <v>134</v>
      </c>
      <c r="I5" t="s">
        <v>152</v>
      </c>
      <c r="J5" t="s">
        <v>136</v>
      </c>
      <c r="K5" t="s">
        <v>137</v>
      </c>
      <c r="L5" t="s">
        <v>153</v>
      </c>
      <c r="M5" t="s">
        <v>154</v>
      </c>
      <c r="N5">
        <v>1.3055555E-2</v>
      </c>
      <c r="O5">
        <v>0</v>
      </c>
      <c r="P5">
        <v>275</v>
      </c>
      <c r="Q5">
        <v>10</v>
      </c>
      <c r="R5">
        <v>21</v>
      </c>
      <c r="S5">
        <v>6</v>
      </c>
      <c r="T5">
        <v>21</v>
      </c>
      <c r="U5">
        <v>2</v>
      </c>
      <c r="V5">
        <v>0</v>
      </c>
      <c r="W5">
        <v>0</v>
      </c>
      <c r="X5">
        <v>0.40532037204927751</v>
      </c>
      <c r="Y5">
        <v>0.67690121200080111</v>
      </c>
      <c r="Z5">
        <v>0.23172312086688612</v>
      </c>
      <c r="AA5">
        <v>0.11165278413820333</v>
      </c>
      <c r="AB5">
        <v>0.10799283829126277</v>
      </c>
      <c r="AC5">
        <v>1.1059687001533667</v>
      </c>
      <c r="AD5">
        <v>0</v>
      </c>
      <c r="AE5">
        <v>2.6395590274997973</v>
      </c>
    </row>
    <row r="6" spans="1:31" x14ac:dyDescent="0.25">
      <c r="A6">
        <v>1880677</v>
      </c>
      <c r="B6">
        <v>1</v>
      </c>
      <c r="C6" t="s">
        <v>80</v>
      </c>
      <c r="D6" t="s">
        <v>95</v>
      </c>
      <c r="E6" t="s">
        <v>131</v>
      </c>
      <c r="F6" t="s">
        <v>155</v>
      </c>
      <c r="G6" t="s">
        <v>133</v>
      </c>
      <c r="H6" t="s">
        <v>134</v>
      </c>
      <c r="I6" t="s">
        <v>135</v>
      </c>
      <c r="J6" t="s">
        <v>136</v>
      </c>
      <c r="K6" t="s">
        <v>137</v>
      </c>
      <c r="L6" t="s">
        <v>156</v>
      </c>
      <c r="M6" t="s">
        <v>157</v>
      </c>
      <c r="N6">
        <v>0.40888888800000001</v>
      </c>
      <c r="O6">
        <v>0</v>
      </c>
      <c r="P6">
        <v>112</v>
      </c>
      <c r="Q6">
        <v>0</v>
      </c>
      <c r="R6">
        <v>0</v>
      </c>
      <c r="S6">
        <v>8</v>
      </c>
      <c r="T6">
        <v>7</v>
      </c>
      <c r="U6">
        <v>1</v>
      </c>
      <c r="V6">
        <v>0</v>
      </c>
      <c r="W6">
        <v>0</v>
      </c>
      <c r="X6">
        <v>12.994755876290439</v>
      </c>
      <c r="Y6">
        <v>0</v>
      </c>
      <c r="Z6">
        <v>0</v>
      </c>
      <c r="AA6">
        <v>43.793758959371203</v>
      </c>
      <c r="AB6">
        <v>2.4057231826271122</v>
      </c>
      <c r="AC6">
        <v>35.979603040357638</v>
      </c>
      <c r="AD6">
        <v>0</v>
      </c>
      <c r="AE6">
        <v>95.173841058646389</v>
      </c>
    </row>
    <row r="7" spans="1:31" x14ac:dyDescent="0.25">
      <c r="A7">
        <v>1880059</v>
      </c>
      <c r="B7">
        <v>1</v>
      </c>
      <c r="C7" t="s">
        <v>81</v>
      </c>
      <c r="D7" t="s">
        <v>120</v>
      </c>
      <c r="E7" t="s">
        <v>158</v>
      </c>
      <c r="F7" t="s">
        <v>159</v>
      </c>
      <c r="G7" t="s">
        <v>133</v>
      </c>
      <c r="H7" t="s">
        <v>134</v>
      </c>
      <c r="I7" t="s">
        <v>135</v>
      </c>
      <c r="J7" t="s">
        <v>136</v>
      </c>
      <c r="K7" t="s">
        <v>137</v>
      </c>
      <c r="L7" t="s">
        <v>160</v>
      </c>
      <c r="M7" t="s">
        <v>161</v>
      </c>
      <c r="N7">
        <v>0.75277777700000004</v>
      </c>
      <c r="O7">
        <v>0</v>
      </c>
      <c r="P7">
        <v>303</v>
      </c>
      <c r="Q7">
        <v>1</v>
      </c>
      <c r="R7">
        <v>1</v>
      </c>
      <c r="S7">
        <v>0</v>
      </c>
      <c r="T7">
        <v>19</v>
      </c>
      <c r="U7">
        <v>0</v>
      </c>
      <c r="V7">
        <v>0</v>
      </c>
      <c r="W7">
        <v>0</v>
      </c>
      <c r="X7">
        <v>26.864886761249995</v>
      </c>
      <c r="Y7">
        <v>0</v>
      </c>
      <c r="Z7">
        <v>1.0823114667394613</v>
      </c>
      <c r="AA7">
        <v>0</v>
      </c>
      <c r="AB7">
        <v>5.0300683091865244</v>
      </c>
      <c r="AC7">
        <v>0</v>
      </c>
      <c r="AD7">
        <v>0</v>
      </c>
      <c r="AE7">
        <v>32.977266537175979</v>
      </c>
    </row>
    <row r="8" spans="1:31" x14ac:dyDescent="0.25">
      <c r="A8">
        <v>1880992</v>
      </c>
      <c r="B8">
        <v>1</v>
      </c>
      <c r="C8" t="s">
        <v>81</v>
      </c>
      <c r="D8" t="s">
        <v>121</v>
      </c>
      <c r="E8" t="s">
        <v>140</v>
      </c>
      <c r="F8" t="s">
        <v>162</v>
      </c>
      <c r="G8" t="s">
        <v>163</v>
      </c>
      <c r="H8" t="s">
        <v>143</v>
      </c>
      <c r="I8" t="s">
        <v>135</v>
      </c>
      <c r="J8" t="s">
        <v>136</v>
      </c>
      <c r="K8" t="s">
        <v>137</v>
      </c>
      <c r="L8" t="s">
        <v>164</v>
      </c>
      <c r="M8" t="s">
        <v>165</v>
      </c>
      <c r="N8">
        <v>0.58611111100000002</v>
      </c>
      <c r="O8">
        <v>0</v>
      </c>
      <c r="P8">
        <v>0</v>
      </c>
      <c r="Q8">
        <v>0</v>
      </c>
      <c r="R8">
        <v>1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3.3053807784137787E-2</v>
      </c>
      <c r="AA8">
        <v>0</v>
      </c>
      <c r="AB8">
        <v>0</v>
      </c>
      <c r="AC8">
        <v>0</v>
      </c>
      <c r="AD8">
        <v>0</v>
      </c>
      <c r="AE8">
        <v>3.3053807784137787E-2</v>
      </c>
    </row>
    <row r="9" spans="1:31" x14ac:dyDescent="0.25">
      <c r="A9">
        <v>1880531</v>
      </c>
      <c r="B9">
        <v>1</v>
      </c>
      <c r="C9" t="s">
        <v>81</v>
      </c>
      <c r="D9" t="s">
        <v>128</v>
      </c>
      <c r="E9" t="s">
        <v>131</v>
      </c>
      <c r="F9" t="s">
        <v>166</v>
      </c>
      <c r="G9" t="s">
        <v>133</v>
      </c>
      <c r="H9" t="s">
        <v>134</v>
      </c>
      <c r="I9" t="s">
        <v>135</v>
      </c>
      <c r="J9" t="s">
        <v>136</v>
      </c>
      <c r="K9" t="s">
        <v>137</v>
      </c>
      <c r="L9" t="s">
        <v>167</v>
      </c>
      <c r="M9" t="s">
        <v>168</v>
      </c>
      <c r="N9">
        <v>1.1958333329999999</v>
      </c>
      <c r="O9">
        <v>0</v>
      </c>
      <c r="P9">
        <v>0</v>
      </c>
      <c r="Q9">
        <v>0</v>
      </c>
      <c r="R9">
        <v>0</v>
      </c>
      <c r="S9">
        <v>1</v>
      </c>
      <c r="T9">
        <v>0</v>
      </c>
      <c r="U9">
        <v>1</v>
      </c>
      <c r="V9">
        <v>0</v>
      </c>
      <c r="W9">
        <v>0</v>
      </c>
      <c r="X9">
        <v>0</v>
      </c>
      <c r="Y9">
        <v>0</v>
      </c>
      <c r="Z9">
        <v>0</v>
      </c>
      <c r="AA9">
        <v>2.2271913555720002</v>
      </c>
      <c r="AB9">
        <v>0</v>
      </c>
      <c r="AC9">
        <v>141.36956454679824</v>
      </c>
      <c r="AD9">
        <v>0</v>
      </c>
      <c r="AE9">
        <v>143.59675590237023</v>
      </c>
    </row>
    <row r="10" spans="1:31" x14ac:dyDescent="0.25">
      <c r="A10">
        <v>1880577</v>
      </c>
      <c r="B10">
        <v>1</v>
      </c>
      <c r="C10" t="s">
        <v>80</v>
      </c>
      <c r="D10" t="s">
        <v>84</v>
      </c>
      <c r="E10" t="s">
        <v>169</v>
      </c>
      <c r="F10" t="s">
        <v>170</v>
      </c>
      <c r="G10" t="s">
        <v>171</v>
      </c>
      <c r="H10" t="s">
        <v>143</v>
      </c>
      <c r="I10" t="s">
        <v>135</v>
      </c>
      <c r="J10" t="s">
        <v>136</v>
      </c>
      <c r="K10" t="s">
        <v>172</v>
      </c>
      <c r="L10" t="s">
        <v>173</v>
      </c>
      <c r="M10" t="s">
        <v>174</v>
      </c>
      <c r="N10">
        <v>7.2722861109999997</v>
      </c>
      <c r="O10">
        <v>0</v>
      </c>
      <c r="P10">
        <v>462</v>
      </c>
      <c r="Q10">
        <v>0</v>
      </c>
      <c r="R10">
        <v>0</v>
      </c>
      <c r="S10">
        <v>0</v>
      </c>
      <c r="T10">
        <v>21</v>
      </c>
      <c r="U10">
        <v>0</v>
      </c>
      <c r="V10">
        <v>0</v>
      </c>
      <c r="W10">
        <v>0</v>
      </c>
      <c r="X10">
        <v>923.6154210090923</v>
      </c>
      <c r="Y10">
        <v>0</v>
      </c>
      <c r="Z10">
        <v>0</v>
      </c>
      <c r="AA10">
        <v>0</v>
      </c>
      <c r="AB10">
        <v>91.699480879760657</v>
      </c>
      <c r="AC10">
        <v>0</v>
      </c>
      <c r="AD10">
        <v>0</v>
      </c>
      <c r="AE10">
        <v>1015.314901888853</v>
      </c>
    </row>
    <row r="11" spans="1:31" x14ac:dyDescent="0.25">
      <c r="A11">
        <v>1880886</v>
      </c>
      <c r="B11">
        <v>1</v>
      </c>
      <c r="C11" t="s">
        <v>80</v>
      </c>
      <c r="D11" t="s">
        <v>104</v>
      </c>
      <c r="E11" t="s">
        <v>146</v>
      </c>
      <c r="F11" t="s">
        <v>175</v>
      </c>
      <c r="G11" t="s">
        <v>148</v>
      </c>
      <c r="H11" t="s">
        <v>143</v>
      </c>
      <c r="I11" t="s">
        <v>135</v>
      </c>
      <c r="J11" t="s">
        <v>136</v>
      </c>
      <c r="K11" t="s">
        <v>137</v>
      </c>
      <c r="L11" t="s">
        <v>176</v>
      </c>
      <c r="M11" t="s">
        <v>177</v>
      </c>
      <c r="N11">
        <v>0.77861111100000002</v>
      </c>
      <c r="O11">
        <v>0</v>
      </c>
      <c r="P11">
        <v>293</v>
      </c>
      <c r="Q11">
        <v>0</v>
      </c>
      <c r="R11">
        <v>0</v>
      </c>
      <c r="S11">
        <v>0</v>
      </c>
      <c r="T11">
        <v>51</v>
      </c>
      <c r="U11">
        <v>0</v>
      </c>
      <c r="V11">
        <v>0</v>
      </c>
      <c r="W11">
        <v>0</v>
      </c>
      <c r="X11">
        <v>43.663607899537674</v>
      </c>
      <c r="Y11">
        <v>0</v>
      </c>
      <c r="Z11">
        <v>0</v>
      </c>
      <c r="AA11">
        <v>0</v>
      </c>
      <c r="AB11">
        <v>13.425087702491179</v>
      </c>
      <c r="AC11">
        <v>0</v>
      </c>
      <c r="AD11">
        <v>0</v>
      </c>
      <c r="AE11">
        <v>57.088695602028849</v>
      </c>
    </row>
    <row r="12" spans="1:31" x14ac:dyDescent="0.25">
      <c r="A12">
        <v>1880683</v>
      </c>
      <c r="B12">
        <v>1</v>
      </c>
      <c r="C12" t="s">
        <v>80</v>
      </c>
      <c r="D12" t="s">
        <v>93</v>
      </c>
      <c r="E12" t="s">
        <v>158</v>
      </c>
      <c r="F12" t="s">
        <v>178</v>
      </c>
      <c r="G12" t="s">
        <v>179</v>
      </c>
      <c r="H12" t="s">
        <v>134</v>
      </c>
      <c r="I12" t="s">
        <v>135</v>
      </c>
      <c r="J12" t="s">
        <v>136</v>
      </c>
      <c r="K12" t="s">
        <v>137</v>
      </c>
      <c r="L12" t="s">
        <v>180</v>
      </c>
      <c r="M12" t="s">
        <v>181</v>
      </c>
      <c r="N12">
        <v>0.64388888799999999</v>
      </c>
      <c r="O12">
        <v>0</v>
      </c>
      <c r="P12">
        <v>17</v>
      </c>
      <c r="Q12">
        <v>0</v>
      </c>
      <c r="R12">
        <v>28</v>
      </c>
      <c r="S12">
        <v>0</v>
      </c>
      <c r="T12">
        <v>12</v>
      </c>
      <c r="U12">
        <v>0</v>
      </c>
      <c r="V12">
        <v>0</v>
      </c>
      <c r="W12">
        <v>0</v>
      </c>
      <c r="X12">
        <v>4.7387673222232847</v>
      </c>
      <c r="Y12">
        <v>0</v>
      </c>
      <c r="Z12">
        <v>62.872636445562598</v>
      </c>
      <c r="AA12">
        <v>0</v>
      </c>
      <c r="AB12">
        <v>36.45233707114771</v>
      </c>
      <c r="AC12">
        <v>0</v>
      </c>
      <c r="AD12">
        <v>0</v>
      </c>
      <c r="AE12">
        <v>104.0637408389336</v>
      </c>
    </row>
    <row r="13" spans="1:31" x14ac:dyDescent="0.25">
      <c r="A13">
        <v>1881072</v>
      </c>
      <c r="B13">
        <v>1</v>
      </c>
      <c r="C13" t="s">
        <v>80</v>
      </c>
      <c r="D13" t="s">
        <v>98</v>
      </c>
      <c r="E13" t="s">
        <v>169</v>
      </c>
      <c r="F13" t="s">
        <v>182</v>
      </c>
      <c r="G13" t="s">
        <v>183</v>
      </c>
      <c r="H13" t="s">
        <v>143</v>
      </c>
      <c r="I13" t="s">
        <v>135</v>
      </c>
      <c r="J13" t="s">
        <v>136</v>
      </c>
      <c r="K13" t="s">
        <v>137</v>
      </c>
      <c r="L13" t="s">
        <v>184</v>
      </c>
      <c r="M13" t="s">
        <v>185</v>
      </c>
      <c r="N13">
        <v>1.35</v>
      </c>
      <c r="O13">
        <v>0</v>
      </c>
      <c r="P13">
        <v>51</v>
      </c>
      <c r="Q13">
        <v>0</v>
      </c>
      <c r="R13">
        <v>17</v>
      </c>
      <c r="S13">
        <v>0</v>
      </c>
      <c r="T13">
        <v>11</v>
      </c>
      <c r="U13">
        <v>0</v>
      </c>
      <c r="V13">
        <v>0</v>
      </c>
      <c r="W13">
        <v>0</v>
      </c>
      <c r="X13">
        <v>30.315369987770062</v>
      </c>
      <c r="Y13">
        <v>0</v>
      </c>
      <c r="Z13">
        <v>66.308480233738919</v>
      </c>
      <c r="AA13">
        <v>0</v>
      </c>
      <c r="AB13">
        <v>32.71164250911368</v>
      </c>
      <c r="AC13">
        <v>0</v>
      </c>
      <c r="AD13">
        <v>0</v>
      </c>
      <c r="AE13">
        <v>129.33549273062266</v>
      </c>
    </row>
    <row r="14" spans="1:31" x14ac:dyDescent="0.25">
      <c r="A14">
        <v>1880740</v>
      </c>
      <c r="B14">
        <v>1</v>
      </c>
      <c r="C14" t="s">
        <v>80</v>
      </c>
      <c r="D14" t="s">
        <v>99</v>
      </c>
      <c r="E14" t="s">
        <v>169</v>
      </c>
      <c r="F14" t="s">
        <v>186</v>
      </c>
      <c r="G14" t="s">
        <v>171</v>
      </c>
      <c r="H14" t="s">
        <v>143</v>
      </c>
      <c r="I14" t="s">
        <v>135</v>
      </c>
      <c r="J14" t="s">
        <v>136</v>
      </c>
      <c r="K14" t="s">
        <v>172</v>
      </c>
      <c r="L14" t="s">
        <v>187</v>
      </c>
      <c r="M14" t="s">
        <v>188</v>
      </c>
      <c r="N14">
        <v>5.4517036110000001</v>
      </c>
      <c r="O14">
        <v>0</v>
      </c>
      <c r="P14">
        <v>14</v>
      </c>
      <c r="Q14">
        <v>0</v>
      </c>
      <c r="R14">
        <v>2</v>
      </c>
      <c r="S14">
        <v>0</v>
      </c>
      <c r="T14">
        <v>1</v>
      </c>
      <c r="U14">
        <v>0</v>
      </c>
      <c r="V14">
        <v>0</v>
      </c>
      <c r="W14">
        <v>0</v>
      </c>
      <c r="X14">
        <v>8.8899309113040932</v>
      </c>
      <c r="Y14">
        <v>0</v>
      </c>
      <c r="Z14">
        <v>5.6660913048265309</v>
      </c>
      <c r="AA14">
        <v>0</v>
      </c>
      <c r="AB14">
        <v>10.079697767236471</v>
      </c>
      <c r="AC14">
        <v>0</v>
      </c>
      <c r="AD14">
        <v>0</v>
      </c>
      <c r="AE14">
        <v>24.635719983367096</v>
      </c>
    </row>
    <row r="15" spans="1:31" x14ac:dyDescent="0.25">
      <c r="A15">
        <v>1881095</v>
      </c>
      <c r="B15">
        <v>1</v>
      </c>
      <c r="C15" t="s">
        <v>80</v>
      </c>
      <c r="D15" t="s">
        <v>82</v>
      </c>
      <c r="E15" t="s">
        <v>146</v>
      </c>
      <c r="F15" t="s">
        <v>189</v>
      </c>
      <c r="G15" t="s">
        <v>148</v>
      </c>
      <c r="H15" t="s">
        <v>143</v>
      </c>
      <c r="I15" t="s">
        <v>135</v>
      </c>
      <c r="J15" t="s">
        <v>136</v>
      </c>
      <c r="K15" t="s">
        <v>137</v>
      </c>
      <c r="L15" t="s">
        <v>190</v>
      </c>
      <c r="M15" t="s">
        <v>191</v>
      </c>
      <c r="N15">
        <v>3.1458333330000001</v>
      </c>
      <c r="O15">
        <v>0</v>
      </c>
      <c r="P15">
        <v>192</v>
      </c>
      <c r="Q15">
        <v>0</v>
      </c>
      <c r="R15">
        <v>0</v>
      </c>
      <c r="S15">
        <v>0</v>
      </c>
      <c r="T15">
        <v>16</v>
      </c>
      <c r="U15">
        <v>0</v>
      </c>
      <c r="V15">
        <v>0</v>
      </c>
      <c r="W15">
        <v>0</v>
      </c>
      <c r="X15">
        <v>159.60551401742865</v>
      </c>
      <c r="Y15">
        <v>0</v>
      </c>
      <c r="Z15">
        <v>0</v>
      </c>
      <c r="AA15">
        <v>0</v>
      </c>
      <c r="AB15">
        <v>13.019253302328442</v>
      </c>
      <c r="AC15">
        <v>0</v>
      </c>
      <c r="AD15">
        <v>0</v>
      </c>
      <c r="AE15">
        <v>172.6247673197571</v>
      </c>
    </row>
    <row r="16" spans="1:31" x14ac:dyDescent="0.25">
      <c r="A16">
        <v>1880574</v>
      </c>
      <c r="B16">
        <v>1</v>
      </c>
      <c r="C16" t="s">
        <v>80</v>
      </c>
      <c r="D16" t="s">
        <v>94</v>
      </c>
      <c r="E16" t="s">
        <v>158</v>
      </c>
      <c r="F16" t="s">
        <v>192</v>
      </c>
      <c r="G16" t="s">
        <v>171</v>
      </c>
      <c r="H16" t="s">
        <v>134</v>
      </c>
      <c r="I16" t="s">
        <v>135</v>
      </c>
      <c r="J16" t="s">
        <v>136</v>
      </c>
      <c r="K16" t="s">
        <v>172</v>
      </c>
      <c r="L16" t="s">
        <v>193</v>
      </c>
      <c r="M16" t="s">
        <v>194</v>
      </c>
      <c r="N16">
        <v>8.1106147219999993</v>
      </c>
      <c r="O16">
        <v>0</v>
      </c>
      <c r="P16">
        <v>75</v>
      </c>
      <c r="Q16">
        <v>6</v>
      </c>
      <c r="R16">
        <v>4</v>
      </c>
      <c r="S16">
        <v>0</v>
      </c>
      <c r="T16">
        <v>19</v>
      </c>
      <c r="U16">
        <v>0</v>
      </c>
      <c r="V16">
        <v>0</v>
      </c>
      <c r="W16">
        <v>0</v>
      </c>
      <c r="X16">
        <v>115.47110794857998</v>
      </c>
      <c r="Y16">
        <v>203.56546343926547</v>
      </c>
      <c r="Z16">
        <v>32.378510869460882</v>
      </c>
      <c r="AA16">
        <v>0</v>
      </c>
      <c r="AB16">
        <v>123.43666161149426</v>
      </c>
      <c r="AC16">
        <v>0</v>
      </c>
      <c r="AD16">
        <v>0</v>
      </c>
      <c r="AE16">
        <v>474.85174386880067</v>
      </c>
    </row>
    <row r="17" spans="1:31" x14ac:dyDescent="0.25">
      <c r="A17">
        <v>1880597</v>
      </c>
      <c r="B17">
        <v>1</v>
      </c>
      <c r="C17" t="s">
        <v>80</v>
      </c>
      <c r="D17" t="s">
        <v>110</v>
      </c>
      <c r="E17" t="s">
        <v>158</v>
      </c>
      <c r="F17" t="s">
        <v>195</v>
      </c>
      <c r="G17" t="s">
        <v>196</v>
      </c>
      <c r="H17" t="s">
        <v>134</v>
      </c>
      <c r="I17" t="s">
        <v>135</v>
      </c>
      <c r="J17" t="s">
        <v>136</v>
      </c>
      <c r="K17" t="s">
        <v>172</v>
      </c>
      <c r="L17" t="s">
        <v>197</v>
      </c>
      <c r="M17" t="s">
        <v>198</v>
      </c>
      <c r="N17">
        <v>7.2838888879999999</v>
      </c>
      <c r="O17">
        <v>0</v>
      </c>
      <c r="P17">
        <v>661</v>
      </c>
      <c r="Q17">
        <v>0</v>
      </c>
      <c r="R17">
        <v>0</v>
      </c>
      <c r="S17">
        <v>0</v>
      </c>
      <c r="T17">
        <v>6</v>
      </c>
      <c r="U17">
        <v>0</v>
      </c>
      <c r="V17">
        <v>0</v>
      </c>
      <c r="W17">
        <v>0</v>
      </c>
      <c r="X17">
        <v>1559.1553675629652</v>
      </c>
      <c r="Y17">
        <v>0</v>
      </c>
      <c r="Z17">
        <v>0</v>
      </c>
      <c r="AA17">
        <v>0</v>
      </c>
      <c r="AB17">
        <v>46.513927667484609</v>
      </c>
      <c r="AC17">
        <v>0</v>
      </c>
      <c r="AD17">
        <v>0</v>
      </c>
      <c r="AE17">
        <v>1605.6692952304497</v>
      </c>
    </row>
    <row r="18" spans="1:31" x14ac:dyDescent="0.25">
      <c r="A18">
        <v>1880697</v>
      </c>
      <c r="B18">
        <v>1</v>
      </c>
      <c r="C18" t="s">
        <v>80</v>
      </c>
      <c r="D18" t="s">
        <v>83</v>
      </c>
      <c r="E18" t="s">
        <v>140</v>
      </c>
      <c r="F18" t="s">
        <v>199</v>
      </c>
      <c r="G18" t="s">
        <v>200</v>
      </c>
      <c r="H18" t="s">
        <v>143</v>
      </c>
      <c r="I18" t="s">
        <v>135</v>
      </c>
      <c r="J18" t="s">
        <v>136</v>
      </c>
      <c r="K18" t="s">
        <v>137</v>
      </c>
      <c r="L18" t="s">
        <v>201</v>
      </c>
      <c r="M18" t="s">
        <v>202</v>
      </c>
      <c r="N18">
        <v>0.97611111100000003</v>
      </c>
      <c r="O18">
        <v>0</v>
      </c>
      <c r="P18">
        <v>0</v>
      </c>
      <c r="Q18">
        <v>0</v>
      </c>
      <c r="R18">
        <v>0</v>
      </c>
      <c r="S18">
        <v>0</v>
      </c>
      <c r="T18">
        <v>19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18.791316163278854</v>
      </c>
      <c r="AC18">
        <v>0</v>
      </c>
      <c r="AD18">
        <v>0</v>
      </c>
      <c r="AE18">
        <v>18.791316163278854</v>
      </c>
    </row>
    <row r="19" spans="1:31" x14ac:dyDescent="0.25">
      <c r="A19">
        <v>1880517</v>
      </c>
      <c r="B19">
        <v>1</v>
      </c>
      <c r="C19" t="s">
        <v>81</v>
      </c>
      <c r="D19" t="s">
        <v>121</v>
      </c>
      <c r="E19" t="s">
        <v>131</v>
      </c>
      <c r="F19" t="s">
        <v>203</v>
      </c>
      <c r="G19" t="s">
        <v>133</v>
      </c>
      <c r="H19" t="s">
        <v>134</v>
      </c>
      <c r="I19" t="s">
        <v>152</v>
      </c>
      <c r="J19" t="s">
        <v>136</v>
      </c>
      <c r="K19" t="s">
        <v>137</v>
      </c>
      <c r="L19" t="s">
        <v>204</v>
      </c>
      <c r="M19" t="s">
        <v>205</v>
      </c>
      <c r="N19">
        <v>8.3333330000000001E-3</v>
      </c>
      <c r="O19">
        <v>0</v>
      </c>
      <c r="P19">
        <v>896</v>
      </c>
      <c r="Q19">
        <v>5</v>
      </c>
      <c r="R19">
        <v>21</v>
      </c>
      <c r="S19">
        <v>3</v>
      </c>
      <c r="T19">
        <v>34</v>
      </c>
      <c r="U19">
        <v>0</v>
      </c>
      <c r="V19">
        <v>0</v>
      </c>
      <c r="W19">
        <v>0</v>
      </c>
      <c r="X19">
        <v>0.86366364204650903</v>
      </c>
      <c r="Y19">
        <v>6.1279634756499994E-2</v>
      </c>
      <c r="Z19">
        <v>0.13057893224996664</v>
      </c>
      <c r="AA19">
        <v>8.6025633832733345E-2</v>
      </c>
      <c r="AB19">
        <v>0.11404952052854166</v>
      </c>
      <c r="AC19">
        <v>0</v>
      </c>
      <c r="AD19">
        <v>0</v>
      </c>
      <c r="AE19">
        <v>1.2555973634142508</v>
      </c>
    </row>
    <row r="20" spans="1:31" x14ac:dyDescent="0.25">
      <c r="A20">
        <v>1880554</v>
      </c>
      <c r="B20">
        <v>1</v>
      </c>
      <c r="C20" t="s">
        <v>80</v>
      </c>
      <c r="D20" t="s">
        <v>82</v>
      </c>
      <c r="E20" t="s">
        <v>140</v>
      </c>
      <c r="F20" t="s">
        <v>206</v>
      </c>
      <c r="G20" t="s">
        <v>207</v>
      </c>
      <c r="H20" t="s">
        <v>143</v>
      </c>
      <c r="I20" t="s">
        <v>135</v>
      </c>
      <c r="J20" t="s">
        <v>136</v>
      </c>
      <c r="K20" t="s">
        <v>137</v>
      </c>
      <c r="L20" t="s">
        <v>208</v>
      </c>
      <c r="M20" t="s">
        <v>209</v>
      </c>
      <c r="N20">
        <v>1.5522222219999999</v>
      </c>
      <c r="O20">
        <v>0</v>
      </c>
      <c r="P20">
        <v>4</v>
      </c>
      <c r="Q20">
        <v>0</v>
      </c>
      <c r="R20">
        <v>0</v>
      </c>
      <c r="S20">
        <v>0</v>
      </c>
      <c r="T20">
        <v>4</v>
      </c>
      <c r="U20">
        <v>0</v>
      </c>
      <c r="V20">
        <v>0</v>
      </c>
      <c r="W20">
        <v>0</v>
      </c>
      <c r="X20">
        <v>4.032232038783806</v>
      </c>
      <c r="Y20">
        <v>0</v>
      </c>
      <c r="Z20">
        <v>0</v>
      </c>
      <c r="AA20">
        <v>0</v>
      </c>
      <c r="AB20">
        <v>11.682301770069939</v>
      </c>
      <c r="AC20">
        <v>0</v>
      </c>
      <c r="AD20">
        <v>0</v>
      </c>
      <c r="AE20">
        <v>15.714533808853744</v>
      </c>
    </row>
    <row r="21" spans="1:31" x14ac:dyDescent="0.25">
      <c r="A21">
        <v>1880760</v>
      </c>
      <c r="B21">
        <v>1</v>
      </c>
      <c r="C21" t="s">
        <v>80</v>
      </c>
      <c r="D21" t="s">
        <v>82</v>
      </c>
      <c r="E21" t="s">
        <v>210</v>
      </c>
      <c r="F21" t="s">
        <v>211</v>
      </c>
      <c r="G21" t="s">
        <v>212</v>
      </c>
      <c r="H21" t="s">
        <v>134</v>
      </c>
      <c r="I21" t="s">
        <v>135</v>
      </c>
      <c r="J21" t="s">
        <v>3</v>
      </c>
      <c r="K21" t="s">
        <v>137</v>
      </c>
      <c r="L21" t="s">
        <v>213</v>
      </c>
      <c r="M21" t="s">
        <v>214</v>
      </c>
      <c r="N21">
        <v>1.283055555</v>
      </c>
      <c r="O21">
        <v>0</v>
      </c>
      <c r="P21">
        <v>3578</v>
      </c>
      <c r="Q21">
        <v>0</v>
      </c>
      <c r="R21">
        <v>0</v>
      </c>
      <c r="S21">
        <v>0</v>
      </c>
      <c r="T21">
        <v>279</v>
      </c>
      <c r="U21">
        <v>0</v>
      </c>
      <c r="V21">
        <v>0</v>
      </c>
      <c r="W21">
        <v>0</v>
      </c>
      <c r="X21">
        <v>1230.8695053503773</v>
      </c>
      <c r="Y21">
        <v>0</v>
      </c>
      <c r="Z21">
        <v>0</v>
      </c>
      <c r="AA21">
        <v>0</v>
      </c>
      <c r="AB21">
        <v>406.99758102882981</v>
      </c>
      <c r="AC21">
        <v>0</v>
      </c>
      <c r="AD21">
        <v>0</v>
      </c>
      <c r="AE21">
        <v>1637.8670863792072</v>
      </c>
    </row>
    <row r="22" spans="1:31" x14ac:dyDescent="0.25">
      <c r="A22">
        <v>1880660</v>
      </c>
      <c r="B22">
        <v>1</v>
      </c>
      <c r="C22" t="s">
        <v>80</v>
      </c>
      <c r="D22" t="s">
        <v>97</v>
      </c>
      <c r="E22" t="s">
        <v>140</v>
      </c>
      <c r="F22" t="s">
        <v>215</v>
      </c>
      <c r="G22" t="s">
        <v>163</v>
      </c>
      <c r="H22" t="s">
        <v>143</v>
      </c>
      <c r="I22" t="s">
        <v>135</v>
      </c>
      <c r="J22" t="s">
        <v>136</v>
      </c>
      <c r="K22" t="s">
        <v>137</v>
      </c>
      <c r="L22" t="s">
        <v>216</v>
      </c>
      <c r="M22" t="s">
        <v>217</v>
      </c>
      <c r="N22">
        <v>5.1291666659999997</v>
      </c>
      <c r="O22">
        <v>0</v>
      </c>
      <c r="P22">
        <v>1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1.6666267950657916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1.6666267950657916</v>
      </c>
    </row>
    <row r="23" spans="1:31" x14ac:dyDescent="0.25">
      <c r="A23">
        <v>1880511</v>
      </c>
      <c r="B23">
        <v>1</v>
      </c>
      <c r="C23" t="s">
        <v>81</v>
      </c>
      <c r="D23" t="s">
        <v>118</v>
      </c>
      <c r="E23" t="s">
        <v>158</v>
      </c>
      <c r="F23" t="s">
        <v>218</v>
      </c>
      <c r="G23" t="s">
        <v>219</v>
      </c>
      <c r="H23" t="s">
        <v>134</v>
      </c>
      <c r="I23" t="s">
        <v>135</v>
      </c>
      <c r="J23" t="s">
        <v>136</v>
      </c>
      <c r="K23" t="s">
        <v>137</v>
      </c>
      <c r="L23" t="s">
        <v>220</v>
      </c>
      <c r="M23" t="s">
        <v>221</v>
      </c>
      <c r="N23">
        <v>3.5566666659999999</v>
      </c>
      <c r="O23">
        <v>0</v>
      </c>
      <c r="P23">
        <v>0</v>
      </c>
      <c r="Q23">
        <v>2</v>
      </c>
      <c r="R23">
        <v>0</v>
      </c>
      <c r="S23">
        <v>1</v>
      </c>
      <c r="T23">
        <v>0</v>
      </c>
      <c r="U23">
        <v>0</v>
      </c>
      <c r="V23">
        <v>0</v>
      </c>
      <c r="W23">
        <v>0</v>
      </c>
      <c r="X23">
        <v>0</v>
      </c>
      <c r="Y23">
        <v>17.425150376959511</v>
      </c>
      <c r="Z23">
        <v>0</v>
      </c>
      <c r="AA23">
        <v>6.4999471957978026</v>
      </c>
      <c r="AB23">
        <v>0</v>
      </c>
      <c r="AC23">
        <v>0</v>
      </c>
      <c r="AD23">
        <v>0</v>
      </c>
      <c r="AE23">
        <v>23.925097572757313</v>
      </c>
    </row>
    <row r="24" spans="1:31" x14ac:dyDescent="0.25">
      <c r="A24">
        <v>1880680</v>
      </c>
      <c r="B24">
        <v>1</v>
      </c>
      <c r="C24" t="s">
        <v>80</v>
      </c>
      <c r="D24" t="s">
        <v>96</v>
      </c>
      <c r="E24" t="s">
        <v>222</v>
      </c>
      <c r="F24" t="s">
        <v>223</v>
      </c>
      <c r="G24" t="s">
        <v>148</v>
      </c>
      <c r="H24" t="s">
        <v>143</v>
      </c>
      <c r="I24" t="s">
        <v>135</v>
      </c>
      <c r="J24" t="s">
        <v>136</v>
      </c>
      <c r="K24" t="s">
        <v>137</v>
      </c>
      <c r="L24" t="s">
        <v>224</v>
      </c>
      <c r="M24" t="s">
        <v>225</v>
      </c>
      <c r="N24">
        <v>1.4936111110000001</v>
      </c>
      <c r="O24">
        <v>0</v>
      </c>
      <c r="P24">
        <v>2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0.51519904834937746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0.51519904834937746</v>
      </c>
    </row>
    <row r="25" spans="1:31" x14ac:dyDescent="0.25">
      <c r="A25">
        <v>1880843</v>
      </c>
      <c r="B25">
        <v>1</v>
      </c>
      <c r="C25" t="s">
        <v>80</v>
      </c>
      <c r="D25" t="s">
        <v>98</v>
      </c>
      <c r="E25" t="s">
        <v>146</v>
      </c>
      <c r="F25" t="s">
        <v>226</v>
      </c>
      <c r="G25" t="s">
        <v>148</v>
      </c>
      <c r="H25" t="s">
        <v>143</v>
      </c>
      <c r="I25" t="s">
        <v>135</v>
      </c>
      <c r="J25" t="s">
        <v>136</v>
      </c>
      <c r="K25" t="s">
        <v>137</v>
      </c>
      <c r="L25" t="s">
        <v>227</v>
      </c>
      <c r="M25" t="s">
        <v>228</v>
      </c>
      <c r="N25">
        <v>1.3347222219999999</v>
      </c>
      <c r="O25">
        <v>0</v>
      </c>
      <c r="P25">
        <v>44</v>
      </c>
      <c r="Q25">
        <v>0</v>
      </c>
      <c r="R25">
        <v>0</v>
      </c>
      <c r="S25">
        <v>0</v>
      </c>
      <c r="T25">
        <v>3</v>
      </c>
      <c r="U25">
        <v>0</v>
      </c>
      <c r="V25">
        <v>0</v>
      </c>
      <c r="W25">
        <v>0</v>
      </c>
      <c r="X25">
        <v>14.386603126886254</v>
      </c>
      <c r="Y25">
        <v>0</v>
      </c>
      <c r="Z25">
        <v>0</v>
      </c>
      <c r="AA25">
        <v>0</v>
      </c>
      <c r="AB25">
        <v>0.46999224332358752</v>
      </c>
      <c r="AC25">
        <v>0</v>
      </c>
      <c r="AD25">
        <v>0</v>
      </c>
      <c r="AE25">
        <v>14.856595370209842</v>
      </c>
    </row>
    <row r="26" spans="1:31" x14ac:dyDescent="0.25">
      <c r="A26">
        <v>1880826</v>
      </c>
      <c r="B26">
        <v>1</v>
      </c>
      <c r="C26" t="s">
        <v>80</v>
      </c>
      <c r="D26" t="s">
        <v>103</v>
      </c>
      <c r="E26" t="s">
        <v>229</v>
      </c>
      <c r="F26" t="s">
        <v>230</v>
      </c>
      <c r="G26" t="s">
        <v>231</v>
      </c>
      <c r="H26" t="s">
        <v>232</v>
      </c>
      <c r="I26" t="s">
        <v>135</v>
      </c>
      <c r="J26" t="s">
        <v>136</v>
      </c>
      <c r="K26" t="s">
        <v>137</v>
      </c>
      <c r="L26" t="s">
        <v>233</v>
      </c>
      <c r="M26" t="s">
        <v>234</v>
      </c>
      <c r="N26">
        <v>7.3840627769999996</v>
      </c>
      <c r="O26">
        <v>1</v>
      </c>
      <c r="P26">
        <v>305</v>
      </c>
      <c r="Q26">
        <v>6</v>
      </c>
      <c r="R26">
        <v>102</v>
      </c>
      <c r="S26">
        <v>43</v>
      </c>
      <c r="T26">
        <v>81</v>
      </c>
      <c r="U26">
        <v>43</v>
      </c>
      <c r="V26">
        <v>1</v>
      </c>
      <c r="W26">
        <v>5.4406870763046991</v>
      </c>
      <c r="X26">
        <v>673.34735271266754</v>
      </c>
      <c r="Y26">
        <v>675.30574782527106</v>
      </c>
      <c r="Z26">
        <v>2118.3255693109968</v>
      </c>
      <c r="AA26">
        <v>5982.497220298249</v>
      </c>
      <c r="AB26">
        <v>1983.32744990326</v>
      </c>
      <c r="AC26">
        <v>187249.86124025489</v>
      </c>
      <c r="AD26">
        <v>1294.202587437313</v>
      </c>
      <c r="AE26">
        <v>199982.30785481897</v>
      </c>
    </row>
    <row r="27" spans="1:31" x14ac:dyDescent="0.25">
      <c r="A27">
        <v>1880494</v>
      </c>
      <c r="B27">
        <v>1</v>
      </c>
      <c r="C27" t="s">
        <v>81</v>
      </c>
      <c r="D27" t="s">
        <v>112</v>
      </c>
      <c r="E27" t="s">
        <v>210</v>
      </c>
      <c r="F27" t="s">
        <v>235</v>
      </c>
      <c r="G27" t="s">
        <v>133</v>
      </c>
      <c r="H27" t="s">
        <v>134</v>
      </c>
      <c r="I27" t="s">
        <v>135</v>
      </c>
      <c r="J27" t="s">
        <v>136</v>
      </c>
      <c r="K27" t="s">
        <v>137</v>
      </c>
      <c r="L27" t="s">
        <v>236</v>
      </c>
      <c r="M27" t="s">
        <v>237</v>
      </c>
      <c r="N27">
        <v>0.83805555499999995</v>
      </c>
      <c r="O27">
        <v>3</v>
      </c>
      <c r="P27">
        <v>698</v>
      </c>
      <c r="Q27">
        <v>80</v>
      </c>
      <c r="R27">
        <v>269</v>
      </c>
      <c r="S27">
        <v>10</v>
      </c>
      <c r="T27">
        <v>99</v>
      </c>
      <c r="U27">
        <v>1</v>
      </c>
      <c r="V27">
        <v>0</v>
      </c>
      <c r="W27">
        <v>0.52270906836168995</v>
      </c>
      <c r="X27">
        <v>68.935435170276051</v>
      </c>
      <c r="Y27">
        <v>220.73297576096886</v>
      </c>
      <c r="Z27">
        <v>154.21730422753072</v>
      </c>
      <c r="AA27">
        <v>17.940246314063607</v>
      </c>
      <c r="AB27">
        <v>29.437575968274786</v>
      </c>
      <c r="AC27">
        <v>2.1939108382307313</v>
      </c>
      <c r="AD27">
        <v>0</v>
      </c>
      <c r="AE27">
        <v>493.98015734770638</v>
      </c>
    </row>
    <row r="28" spans="1:31" x14ac:dyDescent="0.25">
      <c r="A28">
        <v>1880640</v>
      </c>
      <c r="B28">
        <v>1</v>
      </c>
      <c r="C28" t="s">
        <v>80</v>
      </c>
      <c r="D28" t="s">
        <v>104</v>
      </c>
      <c r="E28" t="s">
        <v>140</v>
      </c>
      <c r="F28" t="s">
        <v>238</v>
      </c>
      <c r="G28" t="s">
        <v>163</v>
      </c>
      <c r="H28" t="s">
        <v>143</v>
      </c>
      <c r="I28" t="s">
        <v>135</v>
      </c>
      <c r="J28" t="s">
        <v>136</v>
      </c>
      <c r="K28" t="s">
        <v>137</v>
      </c>
      <c r="L28" t="s">
        <v>239</v>
      </c>
      <c r="M28" t="s">
        <v>240</v>
      </c>
      <c r="N28">
        <v>3.1891666660000002</v>
      </c>
      <c r="O28">
        <v>0</v>
      </c>
      <c r="P28">
        <v>1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1.1318619342007483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1.1318619342007483</v>
      </c>
    </row>
    <row r="29" spans="1:31" x14ac:dyDescent="0.25">
      <c r="A29">
        <v>1880534</v>
      </c>
      <c r="B29">
        <v>1</v>
      </c>
      <c r="C29" t="s">
        <v>81</v>
      </c>
      <c r="D29" t="s">
        <v>127</v>
      </c>
      <c r="E29" t="s">
        <v>146</v>
      </c>
      <c r="F29" t="s">
        <v>241</v>
      </c>
      <c r="G29" t="s">
        <v>148</v>
      </c>
      <c r="H29" t="s">
        <v>143</v>
      </c>
      <c r="I29" t="s">
        <v>135</v>
      </c>
      <c r="J29" t="s">
        <v>136</v>
      </c>
      <c r="K29" t="s">
        <v>137</v>
      </c>
      <c r="L29" t="s">
        <v>242</v>
      </c>
      <c r="M29" t="s">
        <v>243</v>
      </c>
      <c r="N29">
        <v>1.4750000000000001</v>
      </c>
      <c r="O29">
        <v>0</v>
      </c>
      <c r="P29">
        <v>26</v>
      </c>
      <c r="Q29">
        <v>0</v>
      </c>
      <c r="R29">
        <v>6</v>
      </c>
      <c r="S29">
        <v>0</v>
      </c>
      <c r="T29">
        <v>5</v>
      </c>
      <c r="U29">
        <v>0</v>
      </c>
      <c r="V29">
        <v>0</v>
      </c>
      <c r="W29">
        <v>0</v>
      </c>
      <c r="X29">
        <v>7.8220584388746763</v>
      </c>
      <c r="Y29">
        <v>0</v>
      </c>
      <c r="Z29">
        <v>3.5122545154940821</v>
      </c>
      <c r="AA29">
        <v>0</v>
      </c>
      <c r="AB29">
        <v>2.2351515087740226</v>
      </c>
      <c r="AC29">
        <v>0</v>
      </c>
      <c r="AD29">
        <v>0</v>
      </c>
      <c r="AE29">
        <v>13.569464463142781</v>
      </c>
    </row>
    <row r="30" spans="1:31" x14ac:dyDescent="0.25">
      <c r="A30">
        <v>1880926</v>
      </c>
      <c r="B30">
        <v>1</v>
      </c>
      <c r="C30" t="s">
        <v>81</v>
      </c>
      <c r="D30" t="s">
        <v>113</v>
      </c>
      <c r="E30" t="s">
        <v>222</v>
      </c>
      <c r="F30" t="s">
        <v>244</v>
      </c>
      <c r="G30" t="s">
        <v>148</v>
      </c>
      <c r="H30" t="s">
        <v>143</v>
      </c>
      <c r="I30" t="s">
        <v>135</v>
      </c>
      <c r="J30" t="s">
        <v>136</v>
      </c>
      <c r="K30" t="s">
        <v>137</v>
      </c>
      <c r="L30" t="s">
        <v>245</v>
      </c>
      <c r="M30" t="s">
        <v>246</v>
      </c>
      <c r="N30">
        <v>0.68083333300000004</v>
      </c>
      <c r="O30">
        <v>0</v>
      </c>
      <c r="P30">
        <v>69</v>
      </c>
      <c r="Q30">
        <v>0</v>
      </c>
      <c r="R30">
        <v>0</v>
      </c>
      <c r="S30">
        <v>0</v>
      </c>
      <c r="T30">
        <v>14</v>
      </c>
      <c r="U30">
        <v>0</v>
      </c>
      <c r="V30">
        <v>0</v>
      </c>
      <c r="W30">
        <v>0</v>
      </c>
      <c r="X30">
        <v>10.993819845788575</v>
      </c>
      <c r="Y30">
        <v>0</v>
      </c>
      <c r="Z30">
        <v>0</v>
      </c>
      <c r="AA30">
        <v>0</v>
      </c>
      <c r="AB30">
        <v>7.2244281827346732</v>
      </c>
      <c r="AC30">
        <v>0</v>
      </c>
      <c r="AD30">
        <v>0</v>
      </c>
      <c r="AE30">
        <v>18.218248028523249</v>
      </c>
    </row>
    <row r="31" spans="1:31" x14ac:dyDescent="0.25">
      <c r="A31">
        <v>1881075</v>
      </c>
      <c r="B31">
        <v>1</v>
      </c>
      <c r="C31" t="s">
        <v>80</v>
      </c>
      <c r="D31" t="s">
        <v>102</v>
      </c>
      <c r="E31" t="s">
        <v>146</v>
      </c>
      <c r="F31" t="s">
        <v>247</v>
      </c>
      <c r="G31" t="s">
        <v>148</v>
      </c>
      <c r="H31" t="s">
        <v>143</v>
      </c>
      <c r="I31" t="s">
        <v>135</v>
      </c>
      <c r="J31" t="s">
        <v>136</v>
      </c>
      <c r="K31" t="s">
        <v>137</v>
      </c>
      <c r="L31" t="s">
        <v>248</v>
      </c>
      <c r="M31" t="s">
        <v>249</v>
      </c>
      <c r="N31">
        <v>2.3344444439999998</v>
      </c>
      <c r="O31">
        <v>0</v>
      </c>
      <c r="P31">
        <v>9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2.6523861117422678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2.6523861117422678</v>
      </c>
    </row>
    <row r="32" spans="1:31" x14ac:dyDescent="0.25">
      <c r="A32">
        <v>1880594</v>
      </c>
      <c r="B32">
        <v>1</v>
      </c>
      <c r="C32" t="s">
        <v>80</v>
      </c>
      <c r="D32" t="s">
        <v>82</v>
      </c>
      <c r="E32" t="s">
        <v>140</v>
      </c>
      <c r="F32" t="s">
        <v>250</v>
      </c>
      <c r="G32" t="s">
        <v>200</v>
      </c>
      <c r="H32" t="s">
        <v>143</v>
      </c>
      <c r="I32" t="s">
        <v>135</v>
      </c>
      <c r="J32" t="s">
        <v>136</v>
      </c>
      <c r="K32" t="s">
        <v>137</v>
      </c>
      <c r="L32" t="s">
        <v>251</v>
      </c>
      <c r="M32" t="s">
        <v>252</v>
      </c>
      <c r="N32">
        <v>4.4238888879999996</v>
      </c>
      <c r="O32">
        <v>0</v>
      </c>
      <c r="P32">
        <v>0</v>
      </c>
      <c r="Q32">
        <v>0</v>
      </c>
      <c r="R32">
        <v>0</v>
      </c>
      <c r="S32">
        <v>0</v>
      </c>
      <c r="T32">
        <v>2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65.769414291812438</v>
      </c>
      <c r="AC32">
        <v>0</v>
      </c>
      <c r="AD32">
        <v>0</v>
      </c>
      <c r="AE32">
        <v>65.769414291812438</v>
      </c>
    </row>
    <row r="33" spans="1:31" x14ac:dyDescent="0.25">
      <c r="A33">
        <v>1880743</v>
      </c>
      <c r="B33">
        <v>1</v>
      </c>
      <c r="C33" t="s">
        <v>81</v>
      </c>
      <c r="D33" t="s">
        <v>113</v>
      </c>
      <c r="E33" t="s">
        <v>140</v>
      </c>
      <c r="F33" t="s">
        <v>253</v>
      </c>
      <c r="G33" t="s">
        <v>207</v>
      </c>
      <c r="H33" t="s">
        <v>143</v>
      </c>
      <c r="I33" t="s">
        <v>135</v>
      </c>
      <c r="J33" t="s">
        <v>136</v>
      </c>
      <c r="K33" t="s">
        <v>137</v>
      </c>
      <c r="L33" t="s">
        <v>254</v>
      </c>
      <c r="M33" t="s">
        <v>255</v>
      </c>
      <c r="N33">
        <v>1.6775</v>
      </c>
      <c r="O33">
        <v>0</v>
      </c>
      <c r="P33">
        <v>4</v>
      </c>
      <c r="Q33">
        <v>0</v>
      </c>
      <c r="R33">
        <v>0</v>
      </c>
      <c r="S33">
        <v>0</v>
      </c>
      <c r="T33">
        <v>3</v>
      </c>
      <c r="U33">
        <v>0</v>
      </c>
      <c r="V33">
        <v>0</v>
      </c>
      <c r="W33">
        <v>0</v>
      </c>
      <c r="X33">
        <v>2.1330803308909925</v>
      </c>
      <c r="Y33">
        <v>0</v>
      </c>
      <c r="Z33">
        <v>0</v>
      </c>
      <c r="AA33">
        <v>0</v>
      </c>
      <c r="AB33">
        <v>9.5302857074268434</v>
      </c>
      <c r="AC33">
        <v>0</v>
      </c>
      <c r="AD33">
        <v>0</v>
      </c>
      <c r="AE33">
        <v>11.663366038317836</v>
      </c>
    </row>
    <row r="34" spans="1:31" x14ac:dyDescent="0.25">
      <c r="A34">
        <v>1880720</v>
      </c>
      <c r="B34">
        <v>1</v>
      </c>
      <c r="C34" t="s">
        <v>80</v>
      </c>
      <c r="D34" t="s">
        <v>85</v>
      </c>
      <c r="E34" t="s">
        <v>169</v>
      </c>
      <c r="F34" t="s">
        <v>256</v>
      </c>
      <c r="G34" t="s">
        <v>196</v>
      </c>
      <c r="H34" t="s">
        <v>143</v>
      </c>
      <c r="I34" t="s">
        <v>135</v>
      </c>
      <c r="J34" t="s">
        <v>136</v>
      </c>
      <c r="K34" t="s">
        <v>172</v>
      </c>
      <c r="L34" t="s">
        <v>257</v>
      </c>
      <c r="M34" t="s">
        <v>258</v>
      </c>
      <c r="N34">
        <v>1.2166666660000001</v>
      </c>
      <c r="O34">
        <v>0</v>
      </c>
      <c r="P34">
        <v>580</v>
      </c>
      <c r="Q34">
        <v>0</v>
      </c>
      <c r="R34">
        <v>0</v>
      </c>
      <c r="S34">
        <v>0</v>
      </c>
      <c r="T34">
        <v>56</v>
      </c>
      <c r="U34">
        <v>0</v>
      </c>
      <c r="V34">
        <v>0</v>
      </c>
      <c r="W34">
        <v>0</v>
      </c>
      <c r="X34">
        <v>210.86312843293194</v>
      </c>
      <c r="Y34">
        <v>0</v>
      </c>
      <c r="Z34">
        <v>0</v>
      </c>
      <c r="AA34">
        <v>0</v>
      </c>
      <c r="AB34">
        <v>98.10854296555604</v>
      </c>
      <c r="AC34">
        <v>0</v>
      </c>
      <c r="AD34">
        <v>0</v>
      </c>
      <c r="AE34">
        <v>308.97167139848796</v>
      </c>
    </row>
    <row r="35" spans="1:31" x14ac:dyDescent="0.25">
      <c r="A35">
        <v>1880614</v>
      </c>
      <c r="B35">
        <v>1</v>
      </c>
      <c r="C35" t="s">
        <v>80</v>
      </c>
      <c r="D35" t="s">
        <v>85</v>
      </c>
      <c r="E35" t="s">
        <v>140</v>
      </c>
      <c r="F35" t="s">
        <v>259</v>
      </c>
      <c r="G35" t="s">
        <v>163</v>
      </c>
      <c r="H35" t="s">
        <v>143</v>
      </c>
      <c r="I35" t="s">
        <v>135</v>
      </c>
      <c r="J35" t="s">
        <v>136</v>
      </c>
      <c r="K35" t="s">
        <v>137</v>
      </c>
      <c r="L35" t="s">
        <v>260</v>
      </c>
      <c r="M35" t="s">
        <v>261</v>
      </c>
      <c r="N35">
        <v>1.365</v>
      </c>
      <c r="O35">
        <v>0</v>
      </c>
      <c r="P35">
        <v>11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3.7989889880025842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3.7989889880025842</v>
      </c>
    </row>
    <row r="36" spans="1:31" x14ac:dyDescent="0.25">
      <c r="A36">
        <v>1880849</v>
      </c>
      <c r="B36">
        <v>1</v>
      </c>
      <c r="C36" t="s">
        <v>80</v>
      </c>
      <c r="D36" t="s">
        <v>89</v>
      </c>
      <c r="E36" t="s">
        <v>140</v>
      </c>
      <c r="F36" t="s">
        <v>262</v>
      </c>
      <c r="G36" t="s">
        <v>142</v>
      </c>
      <c r="H36" t="s">
        <v>143</v>
      </c>
      <c r="I36" t="s">
        <v>135</v>
      </c>
      <c r="J36" t="s">
        <v>136</v>
      </c>
      <c r="K36" t="s">
        <v>137</v>
      </c>
      <c r="L36" t="s">
        <v>263</v>
      </c>
      <c r="M36" t="s">
        <v>264</v>
      </c>
      <c r="N36">
        <v>4.4911111110000004</v>
      </c>
      <c r="O36">
        <v>0</v>
      </c>
      <c r="P36">
        <v>1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0.10924436184513196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0.10924436184513196</v>
      </c>
    </row>
    <row r="37" spans="1:31" x14ac:dyDescent="0.25">
      <c r="A37">
        <v>1881098</v>
      </c>
      <c r="B37">
        <v>1</v>
      </c>
      <c r="C37" t="s">
        <v>80</v>
      </c>
      <c r="D37" t="s">
        <v>100</v>
      </c>
      <c r="E37" t="s">
        <v>131</v>
      </c>
      <c r="F37" t="s">
        <v>265</v>
      </c>
      <c r="G37" t="s">
        <v>133</v>
      </c>
      <c r="H37" t="s">
        <v>134</v>
      </c>
      <c r="I37" t="s">
        <v>135</v>
      </c>
      <c r="J37" t="s">
        <v>136</v>
      </c>
      <c r="K37" t="s">
        <v>137</v>
      </c>
      <c r="L37" t="s">
        <v>266</v>
      </c>
      <c r="M37" t="s">
        <v>267</v>
      </c>
      <c r="N37">
        <v>1.869722222</v>
      </c>
      <c r="O37">
        <v>1</v>
      </c>
      <c r="P37">
        <v>13</v>
      </c>
      <c r="Q37">
        <v>3</v>
      </c>
      <c r="R37">
        <v>29</v>
      </c>
      <c r="S37">
        <v>11</v>
      </c>
      <c r="T37">
        <v>6</v>
      </c>
      <c r="U37">
        <v>1</v>
      </c>
      <c r="V37">
        <v>0</v>
      </c>
      <c r="W37">
        <v>0.58837418929498608</v>
      </c>
      <c r="X37">
        <v>16.076108467632899</v>
      </c>
      <c r="Y37">
        <v>20.277454807910701</v>
      </c>
      <c r="Z37">
        <v>90.103035018912436</v>
      </c>
      <c r="AA37">
        <v>131.52444492922075</v>
      </c>
      <c r="AB37">
        <v>8.174179215521761</v>
      </c>
      <c r="AC37">
        <v>31.458533525586173</v>
      </c>
      <c r="AD37">
        <v>0</v>
      </c>
      <c r="AE37">
        <v>298.20213015407973</v>
      </c>
    </row>
    <row r="38" spans="1:31" x14ac:dyDescent="0.25">
      <c r="A38">
        <v>1880557</v>
      </c>
      <c r="B38">
        <v>1</v>
      </c>
      <c r="C38" t="s">
        <v>80</v>
      </c>
      <c r="D38" t="s">
        <v>108</v>
      </c>
      <c r="E38" t="s">
        <v>131</v>
      </c>
      <c r="F38" t="s">
        <v>268</v>
      </c>
      <c r="G38" t="s">
        <v>133</v>
      </c>
      <c r="H38" t="s">
        <v>134</v>
      </c>
      <c r="I38" t="s">
        <v>135</v>
      </c>
      <c r="J38" t="s">
        <v>136</v>
      </c>
      <c r="K38" t="s">
        <v>137</v>
      </c>
      <c r="L38" t="s">
        <v>269</v>
      </c>
      <c r="M38" t="s">
        <v>270</v>
      </c>
      <c r="N38">
        <v>0.95944444399999995</v>
      </c>
      <c r="O38">
        <v>0</v>
      </c>
      <c r="P38">
        <v>380</v>
      </c>
      <c r="Q38">
        <v>2</v>
      </c>
      <c r="R38">
        <v>114</v>
      </c>
      <c r="S38">
        <v>2</v>
      </c>
      <c r="T38">
        <v>110</v>
      </c>
      <c r="U38">
        <v>0</v>
      </c>
      <c r="V38">
        <v>0</v>
      </c>
      <c r="W38">
        <v>0</v>
      </c>
      <c r="X38">
        <v>74.131406982648485</v>
      </c>
      <c r="Y38">
        <v>20.28047734577607</v>
      </c>
      <c r="Z38">
        <v>476.66730496570318</v>
      </c>
      <c r="AA38">
        <v>32.878978046646871</v>
      </c>
      <c r="AB38">
        <v>159.72110633221723</v>
      </c>
      <c r="AC38">
        <v>0</v>
      </c>
      <c r="AD38">
        <v>0</v>
      </c>
      <c r="AE38">
        <v>763.67927367299183</v>
      </c>
    </row>
    <row r="39" spans="1:31" x14ac:dyDescent="0.25">
      <c r="A39">
        <v>1880906</v>
      </c>
      <c r="B39">
        <v>1</v>
      </c>
      <c r="C39" t="s">
        <v>80</v>
      </c>
      <c r="D39" t="s">
        <v>108</v>
      </c>
      <c r="E39" t="s">
        <v>140</v>
      </c>
      <c r="F39" t="s">
        <v>271</v>
      </c>
      <c r="G39" t="s">
        <v>163</v>
      </c>
      <c r="H39" t="s">
        <v>143</v>
      </c>
      <c r="I39" t="s">
        <v>135</v>
      </c>
      <c r="J39" t="s">
        <v>136</v>
      </c>
      <c r="K39" t="s">
        <v>137</v>
      </c>
      <c r="L39" t="s">
        <v>272</v>
      </c>
      <c r="M39" t="s">
        <v>273</v>
      </c>
      <c r="N39">
        <v>4.4249999999999998</v>
      </c>
      <c r="O39">
        <v>0</v>
      </c>
      <c r="P39">
        <v>1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1.19583381024216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1.19583381024216</v>
      </c>
    </row>
    <row r="40" spans="1:31" x14ac:dyDescent="0.25">
      <c r="A40">
        <v>1880657</v>
      </c>
      <c r="B40">
        <v>1</v>
      </c>
      <c r="C40" t="s">
        <v>80</v>
      </c>
      <c r="D40" t="s">
        <v>106</v>
      </c>
      <c r="E40" t="s">
        <v>140</v>
      </c>
      <c r="F40" t="s">
        <v>274</v>
      </c>
      <c r="G40" t="s">
        <v>163</v>
      </c>
      <c r="H40" t="s">
        <v>143</v>
      </c>
      <c r="I40" t="s">
        <v>135</v>
      </c>
      <c r="J40" t="s">
        <v>136</v>
      </c>
      <c r="K40" t="s">
        <v>137</v>
      </c>
      <c r="L40" t="s">
        <v>275</v>
      </c>
      <c r="M40" t="s">
        <v>276</v>
      </c>
      <c r="N40">
        <v>1.521111111</v>
      </c>
      <c r="O40">
        <v>0</v>
      </c>
      <c r="P40">
        <v>1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9.5371035613111112E-4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9.5371035613111112E-4</v>
      </c>
    </row>
    <row r="41" spans="1:31" x14ac:dyDescent="0.25">
      <c r="A41">
        <v>1881084</v>
      </c>
      <c r="B41">
        <v>1</v>
      </c>
      <c r="C41" t="s">
        <v>80</v>
      </c>
      <c r="D41" t="s">
        <v>93</v>
      </c>
      <c r="E41" t="s">
        <v>146</v>
      </c>
      <c r="F41" t="s">
        <v>277</v>
      </c>
      <c r="G41" t="s">
        <v>148</v>
      </c>
      <c r="H41" t="s">
        <v>143</v>
      </c>
      <c r="I41" t="s">
        <v>135</v>
      </c>
      <c r="J41" t="s">
        <v>136</v>
      </c>
      <c r="K41" t="s">
        <v>137</v>
      </c>
      <c r="L41" t="s">
        <v>278</v>
      </c>
      <c r="M41" t="s">
        <v>279</v>
      </c>
      <c r="N41">
        <v>2.0780555550000002</v>
      </c>
      <c r="O41">
        <v>0</v>
      </c>
      <c r="P41">
        <v>3</v>
      </c>
      <c r="Q41">
        <v>0</v>
      </c>
      <c r="R41">
        <v>7</v>
      </c>
      <c r="S41">
        <v>0</v>
      </c>
      <c r="T41">
        <v>4</v>
      </c>
      <c r="U41">
        <v>0</v>
      </c>
      <c r="V41">
        <v>0</v>
      </c>
      <c r="W41">
        <v>0</v>
      </c>
      <c r="X41">
        <v>1.2414248532464158</v>
      </c>
      <c r="Y41">
        <v>0</v>
      </c>
      <c r="Z41">
        <v>56.867236401382044</v>
      </c>
      <c r="AA41">
        <v>0</v>
      </c>
      <c r="AB41">
        <v>42.293301505446621</v>
      </c>
      <c r="AC41">
        <v>0</v>
      </c>
      <c r="AD41">
        <v>0</v>
      </c>
      <c r="AE41">
        <v>100.40196276007508</v>
      </c>
    </row>
    <row r="42" spans="1:31" x14ac:dyDescent="0.25">
      <c r="A42">
        <v>1880420</v>
      </c>
      <c r="B42">
        <v>1</v>
      </c>
      <c r="C42" t="s">
        <v>81</v>
      </c>
      <c r="D42" t="s">
        <v>113</v>
      </c>
      <c r="E42" t="s">
        <v>158</v>
      </c>
      <c r="F42" t="s">
        <v>280</v>
      </c>
      <c r="G42" t="s">
        <v>133</v>
      </c>
      <c r="H42" t="s">
        <v>134</v>
      </c>
      <c r="I42" t="s">
        <v>135</v>
      </c>
      <c r="J42" t="s">
        <v>136</v>
      </c>
      <c r="K42" t="s">
        <v>137</v>
      </c>
      <c r="L42" t="s">
        <v>281</v>
      </c>
      <c r="M42" t="s">
        <v>282</v>
      </c>
      <c r="N42">
        <v>1.009166666</v>
      </c>
      <c r="O42">
        <v>0</v>
      </c>
      <c r="P42">
        <v>708</v>
      </c>
      <c r="Q42">
        <v>1</v>
      </c>
      <c r="R42">
        <v>22</v>
      </c>
      <c r="S42">
        <v>0</v>
      </c>
      <c r="T42">
        <v>83</v>
      </c>
      <c r="U42">
        <v>1</v>
      </c>
      <c r="V42">
        <v>0</v>
      </c>
      <c r="W42">
        <v>0</v>
      </c>
      <c r="X42">
        <v>78.908905516574734</v>
      </c>
      <c r="Y42">
        <v>16.30588006367978</v>
      </c>
      <c r="Z42">
        <v>13.836858365411093</v>
      </c>
      <c r="AA42">
        <v>0</v>
      </c>
      <c r="AB42">
        <v>22.743097859276993</v>
      </c>
      <c r="AC42">
        <v>64.732386432769772</v>
      </c>
      <c r="AD42">
        <v>0</v>
      </c>
      <c r="AE42">
        <v>196.52712823771236</v>
      </c>
    </row>
    <row r="43" spans="1:31" x14ac:dyDescent="0.25">
      <c r="A43">
        <v>1880938</v>
      </c>
      <c r="B43">
        <v>1</v>
      </c>
      <c r="C43" t="s">
        <v>81</v>
      </c>
      <c r="D43" t="s">
        <v>120</v>
      </c>
      <c r="E43" t="s">
        <v>158</v>
      </c>
      <c r="F43" t="s">
        <v>283</v>
      </c>
      <c r="G43" t="s">
        <v>133</v>
      </c>
      <c r="H43" t="s">
        <v>134</v>
      </c>
      <c r="I43" t="s">
        <v>152</v>
      </c>
      <c r="J43" t="s">
        <v>136</v>
      </c>
      <c r="K43" t="s">
        <v>137</v>
      </c>
      <c r="L43" t="s">
        <v>284</v>
      </c>
      <c r="M43" t="s">
        <v>285</v>
      </c>
      <c r="N43">
        <v>1.1111111E-2</v>
      </c>
      <c r="O43">
        <v>1</v>
      </c>
      <c r="P43">
        <v>1112</v>
      </c>
      <c r="Q43">
        <v>72</v>
      </c>
      <c r="R43">
        <v>45</v>
      </c>
      <c r="S43">
        <v>15</v>
      </c>
      <c r="T43">
        <v>49</v>
      </c>
      <c r="U43">
        <v>2</v>
      </c>
      <c r="V43">
        <v>0</v>
      </c>
      <c r="W43">
        <v>1.1235374880766667E-2</v>
      </c>
      <c r="X43">
        <v>2.3836551410446352</v>
      </c>
      <c r="Y43">
        <v>4.3978044183172216</v>
      </c>
      <c r="Z43">
        <v>1.1203562710712671</v>
      </c>
      <c r="AA43">
        <v>0.53161639974815567</v>
      </c>
      <c r="AB43">
        <v>0.25644513061266666</v>
      </c>
      <c r="AC43">
        <v>0.54609554471746669</v>
      </c>
      <c r="AD43">
        <v>0</v>
      </c>
      <c r="AE43">
        <v>9.2472082803921793</v>
      </c>
    </row>
    <row r="44" spans="1:31" x14ac:dyDescent="0.25">
      <c r="A44">
        <v>1880915</v>
      </c>
      <c r="B44">
        <v>1</v>
      </c>
      <c r="C44" t="s">
        <v>80</v>
      </c>
      <c r="D44" t="s">
        <v>107</v>
      </c>
      <c r="E44" t="s">
        <v>140</v>
      </c>
      <c r="F44" t="s">
        <v>286</v>
      </c>
      <c r="G44" t="s">
        <v>163</v>
      </c>
      <c r="H44" t="s">
        <v>143</v>
      </c>
      <c r="I44" t="s">
        <v>135</v>
      </c>
      <c r="J44" t="s">
        <v>136</v>
      </c>
      <c r="K44" t="s">
        <v>137</v>
      </c>
      <c r="L44" t="s">
        <v>287</v>
      </c>
      <c r="M44" t="s">
        <v>288</v>
      </c>
      <c r="N44">
        <v>1.7022222220000001</v>
      </c>
      <c r="O44">
        <v>0</v>
      </c>
      <c r="P44">
        <v>1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8.2495028450165329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8.2495028450165329</v>
      </c>
    </row>
    <row r="45" spans="1:31" x14ac:dyDescent="0.25">
      <c r="A45">
        <v>1880543</v>
      </c>
      <c r="B45">
        <v>1</v>
      </c>
      <c r="C45" t="s">
        <v>80</v>
      </c>
      <c r="D45" t="s">
        <v>82</v>
      </c>
      <c r="E45" t="s">
        <v>140</v>
      </c>
      <c r="F45" t="s">
        <v>289</v>
      </c>
      <c r="G45" t="s">
        <v>207</v>
      </c>
      <c r="H45" t="s">
        <v>143</v>
      </c>
      <c r="I45" t="s">
        <v>135</v>
      </c>
      <c r="J45" t="s">
        <v>136</v>
      </c>
      <c r="K45" t="s">
        <v>137</v>
      </c>
      <c r="L45" t="s">
        <v>290</v>
      </c>
      <c r="M45" t="s">
        <v>291</v>
      </c>
      <c r="N45">
        <v>0.89472222199999996</v>
      </c>
      <c r="O45">
        <v>0</v>
      </c>
      <c r="P45">
        <v>0</v>
      </c>
      <c r="Q45">
        <v>0</v>
      </c>
      <c r="R45">
        <v>0</v>
      </c>
      <c r="S45">
        <v>0</v>
      </c>
      <c r="T45">
        <v>2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2.670521233021621</v>
      </c>
      <c r="AC45">
        <v>0</v>
      </c>
      <c r="AD45">
        <v>0</v>
      </c>
      <c r="AE45">
        <v>2.670521233021621</v>
      </c>
    </row>
    <row r="46" spans="1:31" x14ac:dyDescent="0.25">
      <c r="A46">
        <v>1881124</v>
      </c>
      <c r="B46">
        <v>1</v>
      </c>
      <c r="C46" t="s">
        <v>81</v>
      </c>
      <c r="D46" t="s">
        <v>118</v>
      </c>
      <c r="E46" t="s">
        <v>158</v>
      </c>
      <c r="F46" t="s">
        <v>292</v>
      </c>
      <c r="G46" t="s">
        <v>293</v>
      </c>
      <c r="H46" t="s">
        <v>134</v>
      </c>
      <c r="I46" t="s">
        <v>135</v>
      </c>
      <c r="J46" t="s">
        <v>136</v>
      </c>
      <c r="K46" t="s">
        <v>137</v>
      </c>
      <c r="L46" t="s">
        <v>294</v>
      </c>
      <c r="M46" t="s">
        <v>295</v>
      </c>
      <c r="N46">
        <v>1.2549999999999999</v>
      </c>
      <c r="O46">
        <v>0</v>
      </c>
      <c r="P46">
        <v>0</v>
      </c>
      <c r="Q46">
        <v>10</v>
      </c>
      <c r="R46">
        <v>0</v>
      </c>
      <c r="S46">
        <v>2</v>
      </c>
      <c r="T46">
        <v>0</v>
      </c>
      <c r="U46">
        <v>0</v>
      </c>
      <c r="V46">
        <v>0</v>
      </c>
      <c r="W46">
        <v>0</v>
      </c>
      <c r="X46">
        <v>0</v>
      </c>
      <c r="Y46">
        <v>22.115943103651372</v>
      </c>
      <c r="Z46">
        <v>0</v>
      </c>
      <c r="AA46">
        <v>24.113500009617074</v>
      </c>
      <c r="AB46">
        <v>0</v>
      </c>
      <c r="AC46">
        <v>0</v>
      </c>
      <c r="AD46">
        <v>0</v>
      </c>
      <c r="AE46">
        <v>46.229443113268445</v>
      </c>
    </row>
    <row r="47" spans="1:31" x14ac:dyDescent="0.25">
      <c r="A47">
        <v>1880583</v>
      </c>
      <c r="B47">
        <v>1</v>
      </c>
      <c r="C47" t="s">
        <v>80</v>
      </c>
      <c r="D47" t="s">
        <v>93</v>
      </c>
      <c r="E47" t="s">
        <v>210</v>
      </c>
      <c r="F47" t="s">
        <v>296</v>
      </c>
      <c r="G47" t="s">
        <v>196</v>
      </c>
      <c r="H47" t="s">
        <v>134</v>
      </c>
      <c r="I47" t="s">
        <v>135</v>
      </c>
      <c r="J47" t="s">
        <v>136</v>
      </c>
      <c r="K47" t="s">
        <v>172</v>
      </c>
      <c r="L47" t="s">
        <v>297</v>
      </c>
      <c r="M47" t="s">
        <v>298</v>
      </c>
      <c r="N47">
        <v>1.095</v>
      </c>
      <c r="O47">
        <v>0</v>
      </c>
      <c r="P47">
        <v>1535</v>
      </c>
      <c r="Q47">
        <v>35</v>
      </c>
      <c r="R47">
        <v>140</v>
      </c>
      <c r="S47">
        <v>11</v>
      </c>
      <c r="T47">
        <v>203</v>
      </c>
      <c r="U47">
        <v>1</v>
      </c>
      <c r="V47">
        <v>1</v>
      </c>
      <c r="W47">
        <v>0</v>
      </c>
      <c r="X47">
        <v>317.55837667965062</v>
      </c>
      <c r="Y47">
        <v>245.65356957546373</v>
      </c>
      <c r="Z47">
        <v>528.20838023786871</v>
      </c>
      <c r="AA47">
        <v>83.825142189006243</v>
      </c>
      <c r="AB47">
        <v>294.56313590127763</v>
      </c>
      <c r="AC47">
        <v>402.47397166941198</v>
      </c>
      <c r="AD47">
        <v>35.778245048210664</v>
      </c>
      <c r="AE47">
        <v>1908.0608213008898</v>
      </c>
    </row>
    <row r="48" spans="1:31" x14ac:dyDescent="0.25">
      <c r="A48">
        <v>1880978</v>
      </c>
      <c r="B48">
        <v>1</v>
      </c>
      <c r="C48" t="s">
        <v>80</v>
      </c>
      <c r="D48" t="s">
        <v>111</v>
      </c>
      <c r="E48" t="s">
        <v>158</v>
      </c>
      <c r="F48" t="s">
        <v>299</v>
      </c>
      <c r="G48" t="s">
        <v>179</v>
      </c>
      <c r="H48" t="s">
        <v>134</v>
      </c>
      <c r="I48" t="s">
        <v>135</v>
      </c>
      <c r="J48" t="s">
        <v>136</v>
      </c>
      <c r="K48" t="s">
        <v>137</v>
      </c>
      <c r="L48" t="s">
        <v>300</v>
      </c>
      <c r="M48" t="s">
        <v>301</v>
      </c>
      <c r="N48">
        <v>1.2422222220000001</v>
      </c>
      <c r="O48">
        <v>0</v>
      </c>
      <c r="P48">
        <v>436</v>
      </c>
      <c r="Q48">
        <v>0</v>
      </c>
      <c r="R48">
        <v>0</v>
      </c>
      <c r="S48">
        <v>0</v>
      </c>
      <c r="T48">
        <v>67</v>
      </c>
      <c r="U48">
        <v>0</v>
      </c>
      <c r="V48">
        <v>2</v>
      </c>
      <c r="W48">
        <v>0</v>
      </c>
      <c r="X48">
        <v>186.26443165434824</v>
      </c>
      <c r="Y48">
        <v>0</v>
      </c>
      <c r="Z48">
        <v>0</v>
      </c>
      <c r="AA48">
        <v>0</v>
      </c>
      <c r="AB48">
        <v>223.22795985219304</v>
      </c>
      <c r="AC48">
        <v>0</v>
      </c>
      <c r="AD48">
        <v>39.035686185349988</v>
      </c>
      <c r="AE48">
        <v>448.52807769189121</v>
      </c>
    </row>
    <row r="49" spans="1:31" x14ac:dyDescent="0.25">
      <c r="A49">
        <v>1880809</v>
      </c>
      <c r="B49">
        <v>1</v>
      </c>
      <c r="C49" t="s">
        <v>80</v>
      </c>
      <c r="D49" t="s">
        <v>83</v>
      </c>
      <c r="E49" t="s">
        <v>146</v>
      </c>
      <c r="F49" t="s">
        <v>302</v>
      </c>
      <c r="G49" t="s">
        <v>148</v>
      </c>
      <c r="H49" t="s">
        <v>143</v>
      </c>
      <c r="I49" t="s">
        <v>135</v>
      </c>
      <c r="J49" t="s">
        <v>136</v>
      </c>
      <c r="K49" t="s">
        <v>137</v>
      </c>
      <c r="L49" t="s">
        <v>303</v>
      </c>
      <c r="M49" t="s">
        <v>304</v>
      </c>
      <c r="N49">
        <v>1.789722222</v>
      </c>
      <c r="O49">
        <v>0</v>
      </c>
      <c r="P49">
        <v>39</v>
      </c>
      <c r="Q49">
        <v>0</v>
      </c>
      <c r="R49">
        <v>0</v>
      </c>
      <c r="S49">
        <v>0</v>
      </c>
      <c r="T49">
        <v>15</v>
      </c>
      <c r="U49">
        <v>0</v>
      </c>
      <c r="V49">
        <v>0</v>
      </c>
      <c r="W49">
        <v>0</v>
      </c>
      <c r="X49">
        <v>65.035624679202158</v>
      </c>
      <c r="Y49">
        <v>0</v>
      </c>
      <c r="Z49">
        <v>0</v>
      </c>
      <c r="AA49">
        <v>0</v>
      </c>
      <c r="AB49">
        <v>68.960767815903424</v>
      </c>
      <c r="AC49">
        <v>0</v>
      </c>
      <c r="AD49">
        <v>0</v>
      </c>
      <c r="AE49">
        <v>133.99639249510557</v>
      </c>
    </row>
    <row r="50" spans="1:31" x14ac:dyDescent="0.25">
      <c r="A50">
        <v>1880503</v>
      </c>
      <c r="B50">
        <v>1</v>
      </c>
      <c r="C50" t="s">
        <v>80</v>
      </c>
      <c r="D50" t="s">
        <v>93</v>
      </c>
      <c r="E50" t="s">
        <v>210</v>
      </c>
      <c r="F50" t="s">
        <v>305</v>
      </c>
      <c r="G50" t="s">
        <v>133</v>
      </c>
      <c r="H50" t="s">
        <v>134</v>
      </c>
      <c r="I50" t="s">
        <v>135</v>
      </c>
      <c r="J50" t="s">
        <v>136</v>
      </c>
      <c r="K50" t="s">
        <v>137</v>
      </c>
      <c r="L50" t="s">
        <v>306</v>
      </c>
      <c r="M50" t="s">
        <v>307</v>
      </c>
      <c r="N50">
        <v>1.433333333</v>
      </c>
      <c r="O50">
        <v>0</v>
      </c>
      <c r="P50">
        <v>529</v>
      </c>
      <c r="Q50">
        <v>4</v>
      </c>
      <c r="R50">
        <v>5</v>
      </c>
      <c r="S50">
        <v>1</v>
      </c>
      <c r="T50">
        <v>47</v>
      </c>
      <c r="U50">
        <v>0</v>
      </c>
      <c r="V50">
        <v>0</v>
      </c>
      <c r="W50">
        <v>0</v>
      </c>
      <c r="X50">
        <v>92.893722841570678</v>
      </c>
      <c r="Y50">
        <v>49.31182072365587</v>
      </c>
      <c r="Z50">
        <v>32.417332606143198</v>
      </c>
      <c r="AA50">
        <v>0.59262550110866674</v>
      </c>
      <c r="AB50">
        <v>44.405028658396198</v>
      </c>
      <c r="AC50">
        <v>0</v>
      </c>
      <c r="AD50">
        <v>0</v>
      </c>
      <c r="AE50">
        <v>219.6205303308746</v>
      </c>
    </row>
    <row r="51" spans="1:31" x14ac:dyDescent="0.25">
      <c r="A51">
        <v>1880689</v>
      </c>
      <c r="B51">
        <v>1</v>
      </c>
      <c r="C51" t="s">
        <v>80</v>
      </c>
      <c r="D51" t="s">
        <v>95</v>
      </c>
      <c r="E51" t="s">
        <v>229</v>
      </c>
      <c r="F51" t="s">
        <v>308</v>
      </c>
      <c r="G51" t="s">
        <v>309</v>
      </c>
      <c r="H51" t="s">
        <v>232</v>
      </c>
      <c r="I51" t="s">
        <v>135</v>
      </c>
      <c r="J51" t="s">
        <v>136</v>
      </c>
      <c r="K51" t="s">
        <v>172</v>
      </c>
      <c r="L51" t="s">
        <v>310</v>
      </c>
      <c r="M51" t="s">
        <v>311</v>
      </c>
      <c r="N51">
        <v>6.6</v>
      </c>
      <c r="O51">
        <v>8</v>
      </c>
      <c r="P51">
        <v>3776</v>
      </c>
      <c r="Q51">
        <v>14</v>
      </c>
      <c r="R51">
        <v>149</v>
      </c>
      <c r="S51">
        <v>76</v>
      </c>
      <c r="T51">
        <v>328</v>
      </c>
      <c r="U51">
        <v>16</v>
      </c>
      <c r="V51">
        <v>2</v>
      </c>
      <c r="W51">
        <v>57.984719290588963</v>
      </c>
      <c r="X51">
        <v>6571.0907801017393</v>
      </c>
      <c r="Y51">
        <v>1943.032261887254</v>
      </c>
      <c r="Z51">
        <v>674.42416059157017</v>
      </c>
      <c r="AA51">
        <v>21215.651636361905</v>
      </c>
      <c r="AB51">
        <v>3800.828770061938</v>
      </c>
      <c r="AC51">
        <v>14088.913716299956</v>
      </c>
      <c r="AD51">
        <v>189.37626364000783</v>
      </c>
      <c r="AE51">
        <v>48541.302308234954</v>
      </c>
    </row>
    <row r="52" spans="1:31" x14ac:dyDescent="0.25">
      <c r="A52">
        <v>1880025</v>
      </c>
      <c r="B52">
        <v>1</v>
      </c>
      <c r="C52" t="s">
        <v>81</v>
      </c>
      <c r="D52" t="s">
        <v>113</v>
      </c>
      <c r="E52" t="s">
        <v>229</v>
      </c>
      <c r="F52" t="s">
        <v>312</v>
      </c>
      <c r="G52" t="s">
        <v>133</v>
      </c>
      <c r="H52" t="s">
        <v>232</v>
      </c>
      <c r="I52" t="s">
        <v>135</v>
      </c>
      <c r="J52" t="s">
        <v>136</v>
      </c>
      <c r="K52" t="s">
        <v>137</v>
      </c>
      <c r="L52" t="s">
        <v>313</v>
      </c>
      <c r="M52" t="s">
        <v>314</v>
      </c>
      <c r="N52">
        <v>0.09</v>
      </c>
      <c r="O52">
        <v>15</v>
      </c>
      <c r="P52">
        <v>3673</v>
      </c>
      <c r="Q52">
        <v>252</v>
      </c>
      <c r="R52">
        <v>1095</v>
      </c>
      <c r="S52">
        <v>30</v>
      </c>
      <c r="T52">
        <v>245</v>
      </c>
      <c r="U52">
        <v>4</v>
      </c>
      <c r="V52">
        <v>0</v>
      </c>
      <c r="W52">
        <v>0.44998139051471253</v>
      </c>
      <c r="X52">
        <v>42.479788989549007</v>
      </c>
      <c r="Y52">
        <v>97.281623694471818</v>
      </c>
      <c r="Z52">
        <v>195.95132312906824</v>
      </c>
      <c r="AA52">
        <v>11.23320521493816</v>
      </c>
      <c r="AB52">
        <v>8.6014951097031247</v>
      </c>
      <c r="AC52">
        <v>8.9880548355796339</v>
      </c>
      <c r="AD52">
        <v>0</v>
      </c>
      <c r="AE52">
        <v>364.98547236382473</v>
      </c>
    </row>
    <row r="53" spans="1:31" x14ac:dyDescent="0.25">
      <c r="A53">
        <v>1880623</v>
      </c>
      <c r="B53">
        <v>1</v>
      </c>
      <c r="C53" t="s">
        <v>81</v>
      </c>
      <c r="D53" t="s">
        <v>120</v>
      </c>
      <c r="E53" t="s">
        <v>140</v>
      </c>
      <c r="F53" t="s">
        <v>315</v>
      </c>
      <c r="G53" t="s">
        <v>163</v>
      </c>
      <c r="H53" t="s">
        <v>143</v>
      </c>
      <c r="I53" t="s">
        <v>135</v>
      </c>
      <c r="J53" t="s">
        <v>136</v>
      </c>
      <c r="K53" t="s">
        <v>137</v>
      </c>
      <c r="L53" t="s">
        <v>316</v>
      </c>
      <c r="M53" t="s">
        <v>317</v>
      </c>
      <c r="N53">
        <v>1.891388888</v>
      </c>
      <c r="O53">
        <v>0</v>
      </c>
      <c r="P53">
        <v>1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0.55853865236729083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0.55853865236729083</v>
      </c>
    </row>
    <row r="54" spans="1:31" x14ac:dyDescent="0.25">
      <c r="A54">
        <v>1881044</v>
      </c>
      <c r="B54">
        <v>1</v>
      </c>
      <c r="C54" t="s">
        <v>80</v>
      </c>
      <c r="D54" t="s">
        <v>100</v>
      </c>
      <c r="E54" t="s">
        <v>140</v>
      </c>
      <c r="F54" t="s">
        <v>318</v>
      </c>
      <c r="G54" t="s">
        <v>142</v>
      </c>
      <c r="H54" t="s">
        <v>143</v>
      </c>
      <c r="I54" t="s">
        <v>135</v>
      </c>
      <c r="J54" t="s">
        <v>136</v>
      </c>
      <c r="K54" t="s">
        <v>137</v>
      </c>
      <c r="L54" t="s">
        <v>319</v>
      </c>
      <c r="M54" t="s">
        <v>320</v>
      </c>
      <c r="N54">
        <v>1.6261111109999999</v>
      </c>
      <c r="O54">
        <v>0</v>
      </c>
      <c r="P54">
        <v>1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1.0133391253617883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1.0133391253617883</v>
      </c>
    </row>
    <row r="55" spans="1:31" x14ac:dyDescent="0.25">
      <c r="A55">
        <v>1880523</v>
      </c>
      <c r="B55">
        <v>1</v>
      </c>
      <c r="C55" t="s">
        <v>81</v>
      </c>
      <c r="D55" t="s">
        <v>118</v>
      </c>
      <c r="E55" t="s">
        <v>158</v>
      </c>
      <c r="F55" t="s">
        <v>321</v>
      </c>
      <c r="G55" t="s">
        <v>219</v>
      </c>
      <c r="H55" t="s">
        <v>134</v>
      </c>
      <c r="I55" t="s">
        <v>135</v>
      </c>
      <c r="J55" t="s">
        <v>136</v>
      </c>
      <c r="K55" t="s">
        <v>137</v>
      </c>
      <c r="L55" t="s">
        <v>322</v>
      </c>
      <c r="M55" t="s">
        <v>323</v>
      </c>
      <c r="N55">
        <v>4.7280555550000001</v>
      </c>
      <c r="O55">
        <v>0</v>
      </c>
      <c r="P55">
        <v>6</v>
      </c>
      <c r="Q55">
        <v>0</v>
      </c>
      <c r="R55">
        <v>4</v>
      </c>
      <c r="S55">
        <v>0</v>
      </c>
      <c r="T55">
        <v>2</v>
      </c>
      <c r="U55">
        <v>0</v>
      </c>
      <c r="V55">
        <v>0</v>
      </c>
      <c r="W55">
        <v>0</v>
      </c>
      <c r="X55">
        <v>4.9610838463046729</v>
      </c>
      <c r="Y55">
        <v>0</v>
      </c>
      <c r="Z55">
        <v>75.448426663878223</v>
      </c>
      <c r="AA55">
        <v>0</v>
      </c>
      <c r="AB55">
        <v>17.714657920770161</v>
      </c>
      <c r="AC55">
        <v>0</v>
      </c>
      <c r="AD55">
        <v>0</v>
      </c>
      <c r="AE55">
        <v>98.124168430953063</v>
      </c>
    </row>
    <row r="56" spans="1:31" x14ac:dyDescent="0.25">
      <c r="A56">
        <v>1880646</v>
      </c>
      <c r="B56">
        <v>1</v>
      </c>
      <c r="C56" t="s">
        <v>80</v>
      </c>
      <c r="D56" t="s">
        <v>84</v>
      </c>
      <c r="E56" t="s">
        <v>140</v>
      </c>
      <c r="F56" t="s">
        <v>324</v>
      </c>
      <c r="G56" t="s">
        <v>207</v>
      </c>
      <c r="H56" t="s">
        <v>143</v>
      </c>
      <c r="I56" t="s">
        <v>135</v>
      </c>
      <c r="J56" t="s">
        <v>136</v>
      </c>
      <c r="K56" t="s">
        <v>137</v>
      </c>
      <c r="L56" t="s">
        <v>325</v>
      </c>
      <c r="M56" t="s">
        <v>326</v>
      </c>
      <c r="N56">
        <v>5.78</v>
      </c>
      <c r="O56">
        <v>0</v>
      </c>
      <c r="P56">
        <v>1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0.11593989121402501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0.11593989121402501</v>
      </c>
    </row>
    <row r="57" spans="1:31" x14ac:dyDescent="0.25">
      <c r="A57">
        <v>1880709</v>
      </c>
      <c r="B57">
        <v>1</v>
      </c>
      <c r="C57" t="s">
        <v>80</v>
      </c>
      <c r="D57" t="s">
        <v>82</v>
      </c>
      <c r="E57" t="s">
        <v>140</v>
      </c>
      <c r="F57" t="s">
        <v>327</v>
      </c>
      <c r="G57" t="s">
        <v>207</v>
      </c>
      <c r="H57" t="s">
        <v>143</v>
      </c>
      <c r="I57" t="s">
        <v>135</v>
      </c>
      <c r="J57" t="s">
        <v>136</v>
      </c>
      <c r="K57" t="s">
        <v>137</v>
      </c>
      <c r="L57" t="s">
        <v>328</v>
      </c>
      <c r="M57" t="s">
        <v>329</v>
      </c>
      <c r="N57">
        <v>2.2691666659999998</v>
      </c>
      <c r="O57">
        <v>0</v>
      </c>
      <c r="P57">
        <v>0</v>
      </c>
      <c r="Q57">
        <v>0</v>
      </c>
      <c r="R57">
        <v>0</v>
      </c>
      <c r="S57">
        <v>0</v>
      </c>
      <c r="T57">
        <v>2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3.3635472704348195</v>
      </c>
      <c r="AC57">
        <v>0</v>
      </c>
      <c r="AD57">
        <v>0</v>
      </c>
      <c r="AE57">
        <v>3.3635472704348195</v>
      </c>
    </row>
    <row r="58" spans="1:31" x14ac:dyDescent="0.25">
      <c r="A58">
        <v>1880958</v>
      </c>
      <c r="B58">
        <v>1</v>
      </c>
      <c r="C58" t="s">
        <v>81</v>
      </c>
      <c r="D58" t="s">
        <v>119</v>
      </c>
      <c r="E58" t="s">
        <v>158</v>
      </c>
      <c r="F58" t="s">
        <v>330</v>
      </c>
      <c r="G58" t="s">
        <v>133</v>
      </c>
      <c r="H58" t="s">
        <v>134</v>
      </c>
      <c r="I58" t="s">
        <v>152</v>
      </c>
      <c r="J58" t="s">
        <v>136</v>
      </c>
      <c r="K58" t="s">
        <v>137</v>
      </c>
      <c r="L58" t="s">
        <v>331</v>
      </c>
      <c r="M58" t="s">
        <v>332</v>
      </c>
      <c r="N58">
        <v>9.1666660000000004E-3</v>
      </c>
      <c r="O58">
        <v>0</v>
      </c>
      <c r="P58">
        <v>764</v>
      </c>
      <c r="Q58">
        <v>72</v>
      </c>
      <c r="R58">
        <v>117</v>
      </c>
      <c r="S58">
        <v>0</v>
      </c>
      <c r="T58">
        <v>44</v>
      </c>
      <c r="U58">
        <v>0</v>
      </c>
      <c r="V58">
        <v>0</v>
      </c>
      <c r="W58">
        <v>0</v>
      </c>
      <c r="X58">
        <v>0.97443886909346089</v>
      </c>
      <c r="Y58">
        <v>1.2097261401273767</v>
      </c>
      <c r="Z58">
        <v>1.6161292808791072</v>
      </c>
      <c r="AA58">
        <v>0</v>
      </c>
      <c r="AB58">
        <v>0.24216264534240167</v>
      </c>
      <c r="AC58">
        <v>0</v>
      </c>
      <c r="AD58">
        <v>0</v>
      </c>
      <c r="AE58">
        <v>4.0424569354423463</v>
      </c>
    </row>
    <row r="59" spans="1:31" x14ac:dyDescent="0.25">
      <c r="A59">
        <v>1880815</v>
      </c>
      <c r="B59">
        <v>1</v>
      </c>
      <c r="C59" t="s">
        <v>80</v>
      </c>
      <c r="D59" t="s">
        <v>103</v>
      </c>
      <c r="E59" t="s">
        <v>210</v>
      </c>
      <c r="F59" t="s">
        <v>333</v>
      </c>
      <c r="G59" t="s">
        <v>133</v>
      </c>
      <c r="H59" t="s">
        <v>134</v>
      </c>
      <c r="I59" t="s">
        <v>135</v>
      </c>
      <c r="J59" t="s">
        <v>136</v>
      </c>
      <c r="K59" t="s">
        <v>137</v>
      </c>
      <c r="L59" t="s">
        <v>334</v>
      </c>
      <c r="M59" t="s">
        <v>335</v>
      </c>
      <c r="N59">
        <v>0.47166666600000001</v>
      </c>
      <c r="O59">
        <v>0</v>
      </c>
      <c r="P59">
        <v>1707</v>
      </c>
      <c r="Q59">
        <v>0</v>
      </c>
      <c r="R59">
        <v>16</v>
      </c>
      <c r="S59">
        <v>8</v>
      </c>
      <c r="T59">
        <v>169</v>
      </c>
      <c r="U59">
        <v>10</v>
      </c>
      <c r="V59">
        <v>4</v>
      </c>
      <c r="W59">
        <v>0</v>
      </c>
      <c r="X59">
        <v>202.52920566317894</v>
      </c>
      <c r="Y59">
        <v>0</v>
      </c>
      <c r="Z59">
        <v>2.3005775296420503</v>
      </c>
      <c r="AA59">
        <v>37.402094623001858</v>
      </c>
      <c r="AB59">
        <v>82.829638544029038</v>
      </c>
      <c r="AC59">
        <v>1494.4925498030611</v>
      </c>
      <c r="AD59">
        <v>38.194240768696893</v>
      </c>
      <c r="AE59">
        <v>1857.7483069316099</v>
      </c>
    </row>
    <row r="60" spans="1:31" x14ac:dyDescent="0.25">
      <c r="A60">
        <v>1880603</v>
      </c>
      <c r="B60">
        <v>1</v>
      </c>
      <c r="C60" t="s">
        <v>81</v>
      </c>
      <c r="D60" t="s">
        <v>128</v>
      </c>
      <c r="E60" t="s">
        <v>131</v>
      </c>
      <c r="F60" t="s">
        <v>336</v>
      </c>
      <c r="G60" t="s">
        <v>133</v>
      </c>
      <c r="H60" t="s">
        <v>134</v>
      </c>
      <c r="I60" t="s">
        <v>135</v>
      </c>
      <c r="J60" t="s">
        <v>136</v>
      </c>
      <c r="K60" t="s">
        <v>137</v>
      </c>
      <c r="L60" t="s">
        <v>337</v>
      </c>
      <c r="M60" t="s">
        <v>338</v>
      </c>
      <c r="N60">
        <v>0.96027777700000005</v>
      </c>
      <c r="O60">
        <v>0</v>
      </c>
      <c r="P60">
        <v>1148</v>
      </c>
      <c r="Q60">
        <v>4</v>
      </c>
      <c r="R60">
        <v>1</v>
      </c>
      <c r="S60">
        <v>3</v>
      </c>
      <c r="T60">
        <v>79</v>
      </c>
      <c r="U60">
        <v>0</v>
      </c>
      <c r="V60">
        <v>0</v>
      </c>
      <c r="W60">
        <v>0</v>
      </c>
      <c r="X60">
        <v>125.76924989880763</v>
      </c>
      <c r="Y60">
        <v>13.612177080386076</v>
      </c>
      <c r="Z60">
        <v>5.473941603809028E-2</v>
      </c>
      <c r="AA60">
        <v>39.911746441185656</v>
      </c>
      <c r="AB60">
        <v>20.457531775750109</v>
      </c>
      <c r="AC60">
        <v>0</v>
      </c>
      <c r="AD60">
        <v>0</v>
      </c>
      <c r="AE60">
        <v>199.80544461216755</v>
      </c>
    </row>
    <row r="61" spans="1:31" x14ac:dyDescent="0.25">
      <c r="A61">
        <v>1880560</v>
      </c>
      <c r="B61">
        <v>1</v>
      </c>
      <c r="C61" t="s">
        <v>80</v>
      </c>
      <c r="D61" t="s">
        <v>106</v>
      </c>
      <c r="E61" t="s">
        <v>169</v>
      </c>
      <c r="F61" t="s">
        <v>339</v>
      </c>
      <c r="G61" t="s">
        <v>171</v>
      </c>
      <c r="H61" t="s">
        <v>143</v>
      </c>
      <c r="I61" t="s">
        <v>135</v>
      </c>
      <c r="J61" t="s">
        <v>136</v>
      </c>
      <c r="K61" t="s">
        <v>172</v>
      </c>
      <c r="L61" t="s">
        <v>340</v>
      </c>
      <c r="M61" t="s">
        <v>341</v>
      </c>
      <c r="N61">
        <v>6.2986111109999996</v>
      </c>
      <c r="O61">
        <v>0</v>
      </c>
      <c r="P61">
        <v>65</v>
      </c>
      <c r="Q61">
        <v>0</v>
      </c>
      <c r="R61">
        <v>9</v>
      </c>
      <c r="S61">
        <v>0</v>
      </c>
      <c r="T61">
        <v>7</v>
      </c>
      <c r="U61">
        <v>0</v>
      </c>
      <c r="V61">
        <v>0</v>
      </c>
      <c r="W61">
        <v>0</v>
      </c>
      <c r="X61">
        <v>85.504511640847952</v>
      </c>
      <c r="Y61">
        <v>0</v>
      </c>
      <c r="Z61">
        <v>108.33370077333439</v>
      </c>
      <c r="AA61">
        <v>0</v>
      </c>
      <c r="AB61">
        <v>29.672120942987387</v>
      </c>
      <c r="AC61">
        <v>0</v>
      </c>
      <c r="AD61">
        <v>0</v>
      </c>
      <c r="AE61">
        <v>223.51033335716974</v>
      </c>
    </row>
    <row r="62" spans="1:31" x14ac:dyDescent="0.25">
      <c r="A62">
        <v>1880019</v>
      </c>
      <c r="B62">
        <v>1</v>
      </c>
      <c r="C62" t="s">
        <v>80</v>
      </c>
      <c r="D62" t="s">
        <v>106</v>
      </c>
      <c r="E62" t="s">
        <v>158</v>
      </c>
      <c r="F62" t="s">
        <v>342</v>
      </c>
      <c r="G62" t="s">
        <v>343</v>
      </c>
      <c r="H62" t="s">
        <v>134</v>
      </c>
      <c r="I62" t="s">
        <v>135</v>
      </c>
      <c r="J62" t="s">
        <v>136</v>
      </c>
      <c r="K62" t="s">
        <v>137</v>
      </c>
      <c r="L62" t="s">
        <v>344</v>
      </c>
      <c r="M62" t="s">
        <v>345</v>
      </c>
      <c r="N62">
        <v>1.0547222220000001</v>
      </c>
      <c r="O62">
        <v>0</v>
      </c>
      <c r="P62">
        <v>2</v>
      </c>
      <c r="Q62">
        <v>0</v>
      </c>
      <c r="R62">
        <v>35</v>
      </c>
      <c r="S62">
        <v>0</v>
      </c>
      <c r="T62">
        <v>5</v>
      </c>
      <c r="U62">
        <v>0</v>
      </c>
      <c r="V62">
        <v>0</v>
      </c>
      <c r="W62">
        <v>0</v>
      </c>
      <c r="X62">
        <v>1.228418310893445</v>
      </c>
      <c r="Y62">
        <v>0</v>
      </c>
      <c r="Z62">
        <v>39.563459528173247</v>
      </c>
      <c r="AA62">
        <v>0</v>
      </c>
      <c r="AB62">
        <v>17.953865590995751</v>
      </c>
      <c r="AC62">
        <v>0</v>
      </c>
      <c r="AD62">
        <v>0</v>
      </c>
      <c r="AE62">
        <v>58.745743430062447</v>
      </c>
    </row>
    <row r="63" spans="1:31" x14ac:dyDescent="0.25">
      <c r="A63">
        <v>1880749</v>
      </c>
      <c r="B63">
        <v>1</v>
      </c>
      <c r="C63" t="s">
        <v>81</v>
      </c>
      <c r="D63" t="s">
        <v>117</v>
      </c>
      <c r="E63" t="s">
        <v>210</v>
      </c>
      <c r="F63" t="s">
        <v>346</v>
      </c>
      <c r="G63" t="s">
        <v>347</v>
      </c>
      <c r="H63" t="s">
        <v>134</v>
      </c>
      <c r="I63" t="s">
        <v>135</v>
      </c>
      <c r="J63" t="s">
        <v>3</v>
      </c>
      <c r="K63" t="s">
        <v>137</v>
      </c>
      <c r="L63" t="s">
        <v>348</v>
      </c>
      <c r="M63" t="s">
        <v>349</v>
      </c>
      <c r="N63">
        <v>0.71333333300000001</v>
      </c>
      <c r="O63">
        <v>0</v>
      </c>
      <c r="P63">
        <v>1148</v>
      </c>
      <c r="Q63">
        <v>0</v>
      </c>
      <c r="R63">
        <v>59</v>
      </c>
      <c r="S63">
        <v>4</v>
      </c>
      <c r="T63">
        <v>89</v>
      </c>
      <c r="U63">
        <v>0</v>
      </c>
      <c r="V63">
        <v>3</v>
      </c>
      <c r="W63">
        <v>0</v>
      </c>
      <c r="X63">
        <v>144.76526281736975</v>
      </c>
      <c r="Y63">
        <v>0</v>
      </c>
      <c r="Z63">
        <v>33.646237824610616</v>
      </c>
      <c r="AA63">
        <v>14.258596849556881</v>
      </c>
      <c r="AB63">
        <v>85.233976961942361</v>
      </c>
      <c r="AC63">
        <v>0</v>
      </c>
      <c r="AD63">
        <v>48.045471352426205</v>
      </c>
      <c r="AE63">
        <v>325.94954580590581</v>
      </c>
    </row>
    <row r="64" spans="1:31" x14ac:dyDescent="0.25">
      <c r="A64">
        <v>1881081</v>
      </c>
      <c r="B64">
        <v>1</v>
      </c>
      <c r="C64" t="s">
        <v>80</v>
      </c>
      <c r="D64" t="s">
        <v>104</v>
      </c>
      <c r="E64" t="s">
        <v>140</v>
      </c>
      <c r="F64" t="s">
        <v>350</v>
      </c>
      <c r="G64" t="s">
        <v>163</v>
      </c>
      <c r="H64" t="s">
        <v>143</v>
      </c>
      <c r="I64" t="s">
        <v>135</v>
      </c>
      <c r="J64" t="s">
        <v>136</v>
      </c>
      <c r="K64" t="s">
        <v>137</v>
      </c>
      <c r="L64" t="s">
        <v>351</v>
      </c>
      <c r="M64" t="s">
        <v>352</v>
      </c>
      <c r="N64">
        <v>0.93694444399999999</v>
      </c>
      <c r="O64">
        <v>0</v>
      </c>
      <c r="P64">
        <v>3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0.34063127115750136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0.34063127115750136</v>
      </c>
    </row>
    <row r="65" spans="1:31" x14ac:dyDescent="0.25">
      <c r="A65">
        <v>1880872</v>
      </c>
      <c r="B65">
        <v>1</v>
      </c>
      <c r="C65" t="s">
        <v>81</v>
      </c>
      <c r="D65" t="s">
        <v>127</v>
      </c>
      <c r="E65" t="s">
        <v>146</v>
      </c>
      <c r="F65" t="s">
        <v>353</v>
      </c>
      <c r="G65" t="s">
        <v>148</v>
      </c>
      <c r="H65" t="s">
        <v>143</v>
      </c>
      <c r="I65" t="s">
        <v>135</v>
      </c>
      <c r="J65" t="s">
        <v>136</v>
      </c>
      <c r="K65" t="s">
        <v>137</v>
      </c>
      <c r="L65" t="s">
        <v>354</v>
      </c>
      <c r="M65" t="s">
        <v>355</v>
      </c>
      <c r="N65">
        <v>4.2525000000000004</v>
      </c>
      <c r="O65">
        <v>0</v>
      </c>
      <c r="P65">
        <v>167</v>
      </c>
      <c r="Q65">
        <v>0</v>
      </c>
      <c r="R65">
        <v>3</v>
      </c>
      <c r="S65">
        <v>0</v>
      </c>
      <c r="T65">
        <v>8</v>
      </c>
      <c r="U65">
        <v>0</v>
      </c>
      <c r="V65">
        <v>0</v>
      </c>
      <c r="W65">
        <v>0</v>
      </c>
      <c r="X65">
        <v>204.67677495324347</v>
      </c>
      <c r="Y65">
        <v>0</v>
      </c>
      <c r="Z65">
        <v>0.14511043617510003</v>
      </c>
      <c r="AA65">
        <v>0</v>
      </c>
      <c r="AB65">
        <v>14.336984796861213</v>
      </c>
      <c r="AC65">
        <v>0</v>
      </c>
      <c r="AD65">
        <v>0</v>
      </c>
      <c r="AE65">
        <v>219.15887018627976</v>
      </c>
    </row>
    <row r="66" spans="1:31" x14ac:dyDescent="0.25">
      <c r="A66">
        <v>1880772</v>
      </c>
      <c r="B66">
        <v>1</v>
      </c>
      <c r="C66" t="s">
        <v>80</v>
      </c>
      <c r="D66" t="s">
        <v>96</v>
      </c>
      <c r="E66" t="s">
        <v>140</v>
      </c>
      <c r="F66" t="s">
        <v>356</v>
      </c>
      <c r="G66" t="s">
        <v>200</v>
      </c>
      <c r="H66" t="s">
        <v>143</v>
      </c>
      <c r="I66" t="s">
        <v>135</v>
      </c>
      <c r="J66" t="s">
        <v>136</v>
      </c>
      <c r="K66" t="s">
        <v>137</v>
      </c>
      <c r="L66" t="s">
        <v>357</v>
      </c>
      <c r="M66" t="s">
        <v>358</v>
      </c>
      <c r="N66">
        <v>9.4844444439999993</v>
      </c>
      <c r="O66">
        <v>0</v>
      </c>
      <c r="P66">
        <v>0</v>
      </c>
      <c r="Q66">
        <v>0</v>
      </c>
      <c r="R66">
        <v>0</v>
      </c>
      <c r="S66">
        <v>0</v>
      </c>
      <c r="T66">
        <v>1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10.639661841696856</v>
      </c>
      <c r="AC66">
        <v>0</v>
      </c>
      <c r="AD66">
        <v>0</v>
      </c>
      <c r="AE66">
        <v>10.639661841696856</v>
      </c>
    </row>
    <row r="67" spans="1:31" x14ac:dyDescent="0.25">
      <c r="A67">
        <v>1880981</v>
      </c>
      <c r="B67">
        <v>1</v>
      </c>
      <c r="C67" t="s">
        <v>80</v>
      </c>
      <c r="D67" t="s">
        <v>97</v>
      </c>
      <c r="E67" t="s">
        <v>169</v>
      </c>
      <c r="F67" t="s">
        <v>359</v>
      </c>
      <c r="G67" t="s">
        <v>183</v>
      </c>
      <c r="H67" t="s">
        <v>143</v>
      </c>
      <c r="I67" t="s">
        <v>135</v>
      </c>
      <c r="J67" t="s">
        <v>136</v>
      </c>
      <c r="K67" t="s">
        <v>137</v>
      </c>
      <c r="L67" t="s">
        <v>360</v>
      </c>
      <c r="M67" t="s">
        <v>361</v>
      </c>
      <c r="N67">
        <v>1.3344444440000001</v>
      </c>
      <c r="O67">
        <v>0</v>
      </c>
      <c r="P67">
        <v>95</v>
      </c>
      <c r="Q67">
        <v>0</v>
      </c>
      <c r="R67">
        <v>2</v>
      </c>
      <c r="S67">
        <v>0</v>
      </c>
      <c r="T67">
        <v>14</v>
      </c>
      <c r="U67">
        <v>0</v>
      </c>
      <c r="V67">
        <v>0</v>
      </c>
      <c r="W67">
        <v>0</v>
      </c>
      <c r="X67">
        <v>44.790457478283159</v>
      </c>
      <c r="Y67">
        <v>0</v>
      </c>
      <c r="Z67">
        <v>1.9278537001423588</v>
      </c>
      <c r="AA67">
        <v>0</v>
      </c>
      <c r="AB67">
        <v>8.4148089393929268</v>
      </c>
      <c r="AC67">
        <v>0</v>
      </c>
      <c r="AD67">
        <v>0</v>
      </c>
      <c r="AE67">
        <v>55.133120117818443</v>
      </c>
    </row>
    <row r="68" spans="1:31" x14ac:dyDescent="0.25">
      <c r="A68">
        <v>1880935</v>
      </c>
      <c r="B68">
        <v>1</v>
      </c>
      <c r="C68" t="s">
        <v>81</v>
      </c>
      <c r="D68" t="s">
        <v>124</v>
      </c>
      <c r="E68" t="s">
        <v>146</v>
      </c>
      <c r="F68" t="s">
        <v>362</v>
      </c>
      <c r="G68" t="s">
        <v>363</v>
      </c>
      <c r="H68" t="s">
        <v>143</v>
      </c>
      <c r="I68" t="s">
        <v>135</v>
      </c>
      <c r="J68" t="s">
        <v>136</v>
      </c>
      <c r="K68" t="s">
        <v>137</v>
      </c>
      <c r="L68" t="s">
        <v>364</v>
      </c>
      <c r="M68" t="s">
        <v>365</v>
      </c>
      <c r="N68">
        <v>1.142222222</v>
      </c>
      <c r="O68">
        <v>0</v>
      </c>
      <c r="P68">
        <v>27</v>
      </c>
      <c r="Q68">
        <v>0</v>
      </c>
      <c r="R68">
        <v>0</v>
      </c>
      <c r="S68">
        <v>0</v>
      </c>
      <c r="T68">
        <v>5</v>
      </c>
      <c r="U68">
        <v>0</v>
      </c>
      <c r="V68">
        <v>0</v>
      </c>
      <c r="W68">
        <v>0</v>
      </c>
      <c r="X68">
        <v>4.6111419869808783</v>
      </c>
      <c r="Y68">
        <v>0</v>
      </c>
      <c r="Z68">
        <v>0</v>
      </c>
      <c r="AA68">
        <v>0</v>
      </c>
      <c r="AB68">
        <v>1.9034845725347145</v>
      </c>
      <c r="AC68">
        <v>0</v>
      </c>
      <c r="AD68">
        <v>0</v>
      </c>
      <c r="AE68">
        <v>6.5146265595155928</v>
      </c>
    </row>
    <row r="69" spans="1:31" x14ac:dyDescent="0.25">
      <c r="A69">
        <v>1880540</v>
      </c>
      <c r="B69">
        <v>1</v>
      </c>
      <c r="C69" t="s">
        <v>81</v>
      </c>
      <c r="D69" t="s">
        <v>123</v>
      </c>
      <c r="E69" t="s">
        <v>131</v>
      </c>
      <c r="F69" t="s">
        <v>366</v>
      </c>
      <c r="G69" t="s">
        <v>133</v>
      </c>
      <c r="H69" t="s">
        <v>134</v>
      </c>
      <c r="I69" t="s">
        <v>135</v>
      </c>
      <c r="J69" t="s">
        <v>136</v>
      </c>
      <c r="K69" t="s">
        <v>137</v>
      </c>
      <c r="L69" t="s">
        <v>367</v>
      </c>
      <c r="M69" t="s">
        <v>368</v>
      </c>
      <c r="N69">
        <v>1.1922222220000001</v>
      </c>
      <c r="O69">
        <v>0</v>
      </c>
      <c r="P69">
        <v>0</v>
      </c>
      <c r="Q69">
        <v>54</v>
      </c>
      <c r="R69">
        <v>0</v>
      </c>
      <c r="S69">
        <v>7</v>
      </c>
      <c r="T69">
        <v>0</v>
      </c>
      <c r="U69">
        <v>0</v>
      </c>
      <c r="V69">
        <v>0</v>
      </c>
      <c r="W69">
        <v>0</v>
      </c>
      <c r="X69">
        <v>0</v>
      </c>
      <c r="Y69">
        <v>107.49487751331441</v>
      </c>
      <c r="Z69">
        <v>0</v>
      </c>
      <c r="AA69">
        <v>7.7969595509668812</v>
      </c>
      <c r="AB69">
        <v>0</v>
      </c>
      <c r="AC69">
        <v>0</v>
      </c>
      <c r="AD69">
        <v>0</v>
      </c>
      <c r="AE69">
        <v>115.29183706428128</v>
      </c>
    </row>
    <row r="70" spans="1:31" x14ac:dyDescent="0.25">
      <c r="A70">
        <v>1880832</v>
      </c>
      <c r="B70">
        <v>1</v>
      </c>
      <c r="C70" t="s">
        <v>80</v>
      </c>
      <c r="D70" t="s">
        <v>82</v>
      </c>
      <c r="E70" t="s">
        <v>158</v>
      </c>
      <c r="F70" t="s">
        <v>369</v>
      </c>
      <c r="G70" t="s">
        <v>212</v>
      </c>
      <c r="H70" t="s">
        <v>134</v>
      </c>
      <c r="I70" t="s">
        <v>135</v>
      </c>
      <c r="J70" t="s">
        <v>3</v>
      </c>
      <c r="K70" t="s">
        <v>137</v>
      </c>
      <c r="L70" t="s">
        <v>370</v>
      </c>
      <c r="M70" t="s">
        <v>371</v>
      </c>
      <c r="N70">
        <v>2.9836111110000001</v>
      </c>
      <c r="O70">
        <v>0</v>
      </c>
      <c r="P70">
        <v>207</v>
      </c>
      <c r="Q70">
        <v>0</v>
      </c>
      <c r="R70">
        <v>0</v>
      </c>
      <c r="S70">
        <v>0</v>
      </c>
      <c r="T70">
        <v>32</v>
      </c>
      <c r="U70">
        <v>0</v>
      </c>
      <c r="V70">
        <v>0</v>
      </c>
      <c r="W70">
        <v>0</v>
      </c>
      <c r="X70">
        <v>155.20944784371011</v>
      </c>
      <c r="Y70">
        <v>0</v>
      </c>
      <c r="Z70">
        <v>0</v>
      </c>
      <c r="AA70">
        <v>0</v>
      </c>
      <c r="AB70">
        <v>118.05475378682165</v>
      </c>
      <c r="AC70">
        <v>0</v>
      </c>
      <c r="AD70">
        <v>0</v>
      </c>
      <c r="AE70">
        <v>273.26420163053177</v>
      </c>
    </row>
    <row r="71" spans="1:31" x14ac:dyDescent="0.25">
      <c r="A71">
        <v>1880586</v>
      </c>
      <c r="B71">
        <v>1</v>
      </c>
      <c r="C71" t="s">
        <v>81</v>
      </c>
      <c r="D71" t="s">
        <v>123</v>
      </c>
      <c r="E71" t="s">
        <v>158</v>
      </c>
      <c r="F71" t="s">
        <v>372</v>
      </c>
      <c r="G71" t="s">
        <v>133</v>
      </c>
      <c r="H71" t="s">
        <v>134</v>
      </c>
      <c r="I71" t="s">
        <v>135</v>
      </c>
      <c r="J71" t="s">
        <v>136</v>
      </c>
      <c r="K71" t="s">
        <v>137</v>
      </c>
      <c r="L71" t="s">
        <v>373</v>
      </c>
      <c r="M71" t="s">
        <v>374</v>
      </c>
      <c r="N71">
        <v>1.6644444439999999</v>
      </c>
      <c r="O71">
        <v>5</v>
      </c>
      <c r="P71">
        <v>7</v>
      </c>
      <c r="Q71">
        <v>178</v>
      </c>
      <c r="R71">
        <v>128</v>
      </c>
      <c r="S71">
        <v>28</v>
      </c>
      <c r="T71">
        <v>15</v>
      </c>
      <c r="U71">
        <v>0</v>
      </c>
      <c r="V71">
        <v>0</v>
      </c>
      <c r="W71">
        <v>8.8986103528983129</v>
      </c>
      <c r="X71">
        <v>14.770690009358978</v>
      </c>
      <c r="Y71">
        <v>480.74239306504467</v>
      </c>
      <c r="Z71">
        <v>511.11139908039672</v>
      </c>
      <c r="AA71">
        <v>82.39617240907269</v>
      </c>
      <c r="AB71">
        <v>72.535835222862872</v>
      </c>
      <c r="AC71">
        <v>0</v>
      </c>
      <c r="AD71">
        <v>0</v>
      </c>
      <c r="AE71">
        <v>1170.4551001396344</v>
      </c>
    </row>
    <row r="72" spans="1:31" x14ac:dyDescent="0.25">
      <c r="A72">
        <v>1880975</v>
      </c>
      <c r="B72">
        <v>1</v>
      </c>
      <c r="C72" t="s">
        <v>81</v>
      </c>
      <c r="D72" t="s">
        <v>123</v>
      </c>
      <c r="E72" t="s">
        <v>131</v>
      </c>
      <c r="F72" t="s">
        <v>375</v>
      </c>
      <c r="G72" t="s">
        <v>133</v>
      </c>
      <c r="H72" t="s">
        <v>134</v>
      </c>
      <c r="I72" t="s">
        <v>135</v>
      </c>
      <c r="J72" t="s">
        <v>136</v>
      </c>
      <c r="K72" t="s">
        <v>137</v>
      </c>
      <c r="L72" t="s">
        <v>376</v>
      </c>
      <c r="M72" t="s">
        <v>377</v>
      </c>
      <c r="N72">
        <v>0.38138888799999998</v>
      </c>
      <c r="O72">
        <v>0</v>
      </c>
      <c r="P72">
        <v>334</v>
      </c>
      <c r="Q72">
        <v>120</v>
      </c>
      <c r="R72">
        <v>45</v>
      </c>
      <c r="S72">
        <v>9</v>
      </c>
      <c r="T72">
        <v>27</v>
      </c>
      <c r="U72">
        <v>0</v>
      </c>
      <c r="V72">
        <v>0</v>
      </c>
      <c r="W72">
        <v>0</v>
      </c>
      <c r="X72">
        <v>31.381740858960722</v>
      </c>
      <c r="Y72">
        <v>201.30038515813624</v>
      </c>
      <c r="Z72">
        <v>58.522398509311685</v>
      </c>
      <c r="AA72">
        <v>10.6614983344432</v>
      </c>
      <c r="AB72">
        <v>12.015379590011936</v>
      </c>
      <c r="AC72">
        <v>0</v>
      </c>
      <c r="AD72">
        <v>0</v>
      </c>
      <c r="AE72">
        <v>313.88140245086379</v>
      </c>
    </row>
    <row r="73" spans="1:31" x14ac:dyDescent="0.25">
      <c r="A73">
        <v>1880669</v>
      </c>
      <c r="B73">
        <v>1</v>
      </c>
      <c r="C73" t="s">
        <v>80</v>
      </c>
      <c r="D73" t="s">
        <v>103</v>
      </c>
      <c r="E73" t="s">
        <v>229</v>
      </c>
      <c r="F73" t="s">
        <v>378</v>
      </c>
      <c r="G73" t="s">
        <v>133</v>
      </c>
      <c r="H73" t="s">
        <v>134</v>
      </c>
      <c r="I73" t="s">
        <v>152</v>
      </c>
      <c r="J73" t="s">
        <v>136</v>
      </c>
      <c r="K73" t="s">
        <v>137</v>
      </c>
      <c r="L73" t="s">
        <v>379</v>
      </c>
      <c r="M73" t="s">
        <v>380</v>
      </c>
      <c r="N73">
        <v>4.6388888000000003E-2</v>
      </c>
      <c r="O73">
        <v>6</v>
      </c>
      <c r="P73">
        <v>2049</v>
      </c>
      <c r="Q73">
        <v>98</v>
      </c>
      <c r="R73">
        <v>289</v>
      </c>
      <c r="S73">
        <v>33</v>
      </c>
      <c r="T73">
        <v>178</v>
      </c>
      <c r="U73">
        <v>10</v>
      </c>
      <c r="V73">
        <v>1</v>
      </c>
      <c r="W73">
        <v>0.55434780138508788</v>
      </c>
      <c r="X73">
        <v>29.454532711612185</v>
      </c>
      <c r="Y73">
        <v>42.69846253671983</v>
      </c>
      <c r="Z73">
        <v>66.821364223377671</v>
      </c>
      <c r="AA73">
        <v>25.21913148961761</v>
      </c>
      <c r="AB73">
        <v>26.879312888732926</v>
      </c>
      <c r="AC73">
        <v>177.98756327395094</v>
      </c>
      <c r="AD73">
        <v>14.414042683223634</v>
      </c>
      <c r="AE73">
        <v>384.02875760861986</v>
      </c>
    </row>
    <row r="74" spans="1:31" x14ac:dyDescent="0.25">
      <c r="A74">
        <v>1881041</v>
      </c>
      <c r="B74">
        <v>1</v>
      </c>
      <c r="C74" t="s">
        <v>81</v>
      </c>
      <c r="D74" t="s">
        <v>122</v>
      </c>
      <c r="E74" t="s">
        <v>169</v>
      </c>
      <c r="F74" t="s">
        <v>381</v>
      </c>
      <c r="G74" t="s">
        <v>183</v>
      </c>
      <c r="H74" t="s">
        <v>143</v>
      </c>
      <c r="I74" t="s">
        <v>135</v>
      </c>
      <c r="J74" t="s">
        <v>136</v>
      </c>
      <c r="K74" t="s">
        <v>137</v>
      </c>
      <c r="L74" t="s">
        <v>382</v>
      </c>
      <c r="M74" t="s">
        <v>383</v>
      </c>
      <c r="N74">
        <v>1.9736111110000001</v>
      </c>
      <c r="O74">
        <v>0</v>
      </c>
      <c r="P74">
        <v>78</v>
      </c>
      <c r="Q74">
        <v>0</v>
      </c>
      <c r="R74">
        <v>0</v>
      </c>
      <c r="S74">
        <v>0</v>
      </c>
      <c r="T74">
        <v>3</v>
      </c>
      <c r="U74">
        <v>0</v>
      </c>
      <c r="V74">
        <v>0</v>
      </c>
      <c r="W74">
        <v>0</v>
      </c>
      <c r="X74">
        <v>20.287351003772379</v>
      </c>
      <c r="Y74">
        <v>0</v>
      </c>
      <c r="Z74">
        <v>0</v>
      </c>
      <c r="AA74">
        <v>0</v>
      </c>
      <c r="AB74">
        <v>0.11106447482558192</v>
      </c>
      <c r="AC74">
        <v>0</v>
      </c>
      <c r="AD74">
        <v>0</v>
      </c>
      <c r="AE74">
        <v>20.398415478597961</v>
      </c>
    </row>
    <row r="75" spans="1:31" x14ac:dyDescent="0.25">
      <c r="A75">
        <v>1880022</v>
      </c>
      <c r="B75">
        <v>1</v>
      </c>
      <c r="C75" t="s">
        <v>81</v>
      </c>
      <c r="D75" t="s">
        <v>120</v>
      </c>
      <c r="E75" t="s">
        <v>158</v>
      </c>
      <c r="F75" t="s">
        <v>384</v>
      </c>
      <c r="G75" t="s">
        <v>133</v>
      </c>
      <c r="H75" t="s">
        <v>134</v>
      </c>
      <c r="I75" t="s">
        <v>135</v>
      </c>
      <c r="J75" t="s">
        <v>136</v>
      </c>
      <c r="K75" t="s">
        <v>137</v>
      </c>
      <c r="L75" t="s">
        <v>385</v>
      </c>
      <c r="M75" t="s">
        <v>386</v>
      </c>
      <c r="N75">
        <v>0.571944444</v>
      </c>
      <c r="O75">
        <v>0</v>
      </c>
      <c r="P75">
        <v>337</v>
      </c>
      <c r="Q75">
        <v>9</v>
      </c>
      <c r="R75">
        <v>5</v>
      </c>
      <c r="S75">
        <v>0</v>
      </c>
      <c r="T75">
        <v>39</v>
      </c>
      <c r="U75">
        <v>0</v>
      </c>
      <c r="V75">
        <v>0</v>
      </c>
      <c r="W75">
        <v>0</v>
      </c>
      <c r="X75">
        <v>24.284910819316988</v>
      </c>
      <c r="Y75">
        <v>39.443552709664317</v>
      </c>
      <c r="Z75">
        <v>0.6852198592465325</v>
      </c>
      <c r="AA75">
        <v>0</v>
      </c>
      <c r="AB75">
        <v>4.9611937586276982</v>
      </c>
      <c r="AC75">
        <v>0</v>
      </c>
      <c r="AD75">
        <v>0</v>
      </c>
      <c r="AE75">
        <v>69.374877146855539</v>
      </c>
    </row>
    <row r="76" spans="1:31" x14ac:dyDescent="0.25">
      <c r="A76">
        <v>1880520</v>
      </c>
      <c r="B76">
        <v>1</v>
      </c>
      <c r="C76" t="s">
        <v>80</v>
      </c>
      <c r="D76" t="s">
        <v>102</v>
      </c>
      <c r="E76" t="s">
        <v>169</v>
      </c>
      <c r="F76" t="s">
        <v>387</v>
      </c>
      <c r="G76" t="s">
        <v>183</v>
      </c>
      <c r="H76" t="s">
        <v>143</v>
      </c>
      <c r="I76" t="s">
        <v>135</v>
      </c>
      <c r="J76" t="s">
        <v>136</v>
      </c>
      <c r="K76" t="s">
        <v>137</v>
      </c>
      <c r="L76" t="s">
        <v>388</v>
      </c>
      <c r="M76" t="s">
        <v>389</v>
      </c>
      <c r="N76">
        <v>0.54111111099999998</v>
      </c>
      <c r="O76">
        <v>0</v>
      </c>
      <c r="P76">
        <v>175</v>
      </c>
      <c r="Q76">
        <v>0</v>
      </c>
      <c r="R76">
        <v>0</v>
      </c>
      <c r="S76">
        <v>0</v>
      </c>
      <c r="T76">
        <v>4</v>
      </c>
      <c r="U76">
        <v>0</v>
      </c>
      <c r="V76">
        <v>0</v>
      </c>
      <c r="W76">
        <v>0</v>
      </c>
      <c r="X76">
        <v>15.160732818963707</v>
      </c>
      <c r="Y76">
        <v>0</v>
      </c>
      <c r="Z76">
        <v>0</v>
      </c>
      <c r="AA76">
        <v>0</v>
      </c>
      <c r="AB76">
        <v>1.0312443155740803</v>
      </c>
      <c r="AC76">
        <v>0</v>
      </c>
      <c r="AD76">
        <v>0</v>
      </c>
      <c r="AE76">
        <v>16.191977134537787</v>
      </c>
    </row>
    <row r="77" spans="1:31" x14ac:dyDescent="0.25">
      <c r="A77">
        <v>1880649</v>
      </c>
      <c r="B77">
        <v>1</v>
      </c>
      <c r="C77" t="s">
        <v>81</v>
      </c>
      <c r="D77" t="s">
        <v>127</v>
      </c>
      <c r="E77" t="s">
        <v>131</v>
      </c>
      <c r="F77" t="s">
        <v>390</v>
      </c>
      <c r="G77" t="s">
        <v>293</v>
      </c>
      <c r="H77" t="s">
        <v>134</v>
      </c>
      <c r="I77" t="s">
        <v>135</v>
      </c>
      <c r="J77" t="s">
        <v>136</v>
      </c>
      <c r="K77" t="s">
        <v>137</v>
      </c>
      <c r="L77" t="s">
        <v>391</v>
      </c>
      <c r="M77" t="s">
        <v>392</v>
      </c>
      <c r="N77">
        <v>2.2016666659999999</v>
      </c>
      <c r="O77">
        <v>2</v>
      </c>
      <c r="P77">
        <v>52</v>
      </c>
      <c r="Q77">
        <v>79</v>
      </c>
      <c r="R77">
        <v>74</v>
      </c>
      <c r="S77">
        <v>0</v>
      </c>
      <c r="T77">
        <v>5</v>
      </c>
      <c r="U77">
        <v>1</v>
      </c>
      <c r="V77">
        <v>0</v>
      </c>
      <c r="W77">
        <v>3.1340124084865071</v>
      </c>
      <c r="X77">
        <v>27.552373596100622</v>
      </c>
      <c r="Y77">
        <v>649.65314955915267</v>
      </c>
      <c r="Z77">
        <v>563.56739732009362</v>
      </c>
      <c r="AA77">
        <v>0</v>
      </c>
      <c r="AB77">
        <v>10.549556836146399</v>
      </c>
      <c r="AC77">
        <v>587.00351202435957</v>
      </c>
      <c r="AD77">
        <v>0</v>
      </c>
      <c r="AE77">
        <v>1841.4600017443395</v>
      </c>
    </row>
    <row r="78" spans="1:31" x14ac:dyDescent="0.25">
      <c r="A78">
        <v>1880898</v>
      </c>
      <c r="B78">
        <v>1</v>
      </c>
      <c r="C78" t="s">
        <v>80</v>
      </c>
      <c r="D78" t="s">
        <v>93</v>
      </c>
      <c r="E78" t="s">
        <v>210</v>
      </c>
      <c r="F78" t="s">
        <v>296</v>
      </c>
      <c r="G78" t="s">
        <v>196</v>
      </c>
      <c r="H78" t="s">
        <v>134</v>
      </c>
      <c r="I78" t="s">
        <v>135</v>
      </c>
      <c r="J78" t="s">
        <v>136</v>
      </c>
      <c r="K78" t="s">
        <v>172</v>
      </c>
      <c r="L78" t="s">
        <v>393</v>
      </c>
      <c r="M78" t="s">
        <v>394</v>
      </c>
      <c r="N78">
        <v>0.97095277700000004</v>
      </c>
      <c r="O78">
        <v>0</v>
      </c>
      <c r="P78">
        <v>1598</v>
      </c>
      <c r="Q78">
        <v>35</v>
      </c>
      <c r="R78">
        <v>152</v>
      </c>
      <c r="S78">
        <v>11</v>
      </c>
      <c r="T78">
        <v>214</v>
      </c>
      <c r="U78">
        <v>1</v>
      </c>
      <c r="V78">
        <v>1</v>
      </c>
      <c r="W78">
        <v>0</v>
      </c>
      <c r="X78">
        <v>352.46043419558418</v>
      </c>
      <c r="Y78">
        <v>223.36299459984937</v>
      </c>
      <c r="Z78">
        <v>535.93892307765032</v>
      </c>
      <c r="AA78">
        <v>76.992486730129457</v>
      </c>
      <c r="AB78">
        <v>375.20999533307423</v>
      </c>
      <c r="AC78">
        <v>516.24086873336546</v>
      </c>
      <c r="AD78">
        <v>31.653986010218986</v>
      </c>
      <c r="AE78">
        <v>2111.8596886798719</v>
      </c>
    </row>
    <row r="79" spans="1:31" x14ac:dyDescent="0.25">
      <c r="A79">
        <v>1880955</v>
      </c>
      <c r="B79">
        <v>1</v>
      </c>
      <c r="C79" t="s">
        <v>80</v>
      </c>
      <c r="D79" t="s">
        <v>106</v>
      </c>
      <c r="E79" t="s">
        <v>146</v>
      </c>
      <c r="F79" t="s">
        <v>395</v>
      </c>
      <c r="G79" t="s">
        <v>148</v>
      </c>
      <c r="H79" t="s">
        <v>143</v>
      </c>
      <c r="I79" t="s">
        <v>135</v>
      </c>
      <c r="J79" t="s">
        <v>136</v>
      </c>
      <c r="K79" t="s">
        <v>137</v>
      </c>
      <c r="L79" t="s">
        <v>396</v>
      </c>
      <c r="M79" t="s">
        <v>397</v>
      </c>
      <c r="N79">
        <v>1.693888888</v>
      </c>
      <c r="O79">
        <v>0</v>
      </c>
      <c r="P79">
        <v>0</v>
      </c>
      <c r="Q79">
        <v>0</v>
      </c>
      <c r="R79">
        <v>0</v>
      </c>
      <c r="S79">
        <v>0</v>
      </c>
      <c r="T79">
        <v>3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3.6452033475239021</v>
      </c>
      <c r="AC79">
        <v>0</v>
      </c>
      <c r="AD79">
        <v>0</v>
      </c>
      <c r="AE79">
        <v>3.6452033475239021</v>
      </c>
    </row>
    <row r="80" spans="1:31" x14ac:dyDescent="0.25">
      <c r="A80">
        <v>1880706</v>
      </c>
      <c r="B80">
        <v>1</v>
      </c>
      <c r="C80" t="s">
        <v>80</v>
      </c>
      <c r="D80" t="s">
        <v>83</v>
      </c>
      <c r="E80" t="s">
        <v>140</v>
      </c>
      <c r="F80" t="s">
        <v>398</v>
      </c>
      <c r="G80" t="s">
        <v>207</v>
      </c>
      <c r="H80" t="s">
        <v>143</v>
      </c>
      <c r="I80" t="s">
        <v>135</v>
      </c>
      <c r="J80" t="s">
        <v>136</v>
      </c>
      <c r="K80" t="s">
        <v>137</v>
      </c>
      <c r="L80" t="s">
        <v>399</v>
      </c>
      <c r="M80" t="s">
        <v>400</v>
      </c>
      <c r="N80">
        <v>1.3291666660000001</v>
      </c>
      <c r="O80">
        <v>0</v>
      </c>
      <c r="P80">
        <v>0</v>
      </c>
      <c r="Q80">
        <v>0</v>
      </c>
      <c r="R80">
        <v>0</v>
      </c>
      <c r="S80">
        <v>0</v>
      </c>
      <c r="T80">
        <v>1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36.082992513109133</v>
      </c>
      <c r="AC80">
        <v>0</v>
      </c>
      <c r="AD80">
        <v>0</v>
      </c>
      <c r="AE80">
        <v>36.082992513109133</v>
      </c>
    </row>
    <row r="81" spans="1:31" x14ac:dyDescent="0.25">
      <c r="A81">
        <v>1880563</v>
      </c>
      <c r="B81">
        <v>1</v>
      </c>
      <c r="C81" t="s">
        <v>81</v>
      </c>
      <c r="D81" t="s">
        <v>117</v>
      </c>
      <c r="E81" t="s">
        <v>210</v>
      </c>
      <c r="F81" t="s">
        <v>401</v>
      </c>
      <c r="G81" t="s">
        <v>402</v>
      </c>
      <c r="H81" t="s">
        <v>134</v>
      </c>
      <c r="I81" t="s">
        <v>135</v>
      </c>
      <c r="J81" t="s">
        <v>136</v>
      </c>
      <c r="K81" t="s">
        <v>172</v>
      </c>
      <c r="L81" t="s">
        <v>297</v>
      </c>
      <c r="M81" t="s">
        <v>403</v>
      </c>
      <c r="N81">
        <v>4.0252777770000003</v>
      </c>
      <c r="O81">
        <v>6</v>
      </c>
      <c r="P81">
        <v>929</v>
      </c>
      <c r="Q81">
        <v>87</v>
      </c>
      <c r="R81">
        <v>198</v>
      </c>
      <c r="S81">
        <v>11</v>
      </c>
      <c r="T81">
        <v>97</v>
      </c>
      <c r="U81">
        <v>2</v>
      </c>
      <c r="V81">
        <v>0</v>
      </c>
      <c r="W81">
        <v>21.731855888350285</v>
      </c>
      <c r="X81">
        <v>709.49074165611739</v>
      </c>
      <c r="Y81">
        <v>2547.0023850612911</v>
      </c>
      <c r="Z81">
        <v>2742.1115308448293</v>
      </c>
      <c r="AA81">
        <v>625.79630178327795</v>
      </c>
      <c r="AB81">
        <v>537.01352258101076</v>
      </c>
      <c r="AC81">
        <v>255.19560233087989</v>
      </c>
      <c r="AD81">
        <v>0</v>
      </c>
      <c r="AE81">
        <v>7438.3419401457568</v>
      </c>
    </row>
    <row r="82" spans="1:31" x14ac:dyDescent="0.25">
      <c r="A82">
        <v>1880606</v>
      </c>
      <c r="B82">
        <v>1</v>
      </c>
      <c r="C82" t="s">
        <v>80</v>
      </c>
      <c r="D82" t="s">
        <v>104</v>
      </c>
      <c r="E82" t="s">
        <v>140</v>
      </c>
      <c r="F82" t="s">
        <v>404</v>
      </c>
      <c r="G82" t="s">
        <v>163</v>
      </c>
      <c r="H82" t="s">
        <v>143</v>
      </c>
      <c r="I82" t="s">
        <v>135</v>
      </c>
      <c r="J82" t="s">
        <v>136</v>
      </c>
      <c r="K82" t="s">
        <v>137</v>
      </c>
      <c r="L82" t="s">
        <v>405</v>
      </c>
      <c r="M82" t="s">
        <v>406</v>
      </c>
      <c r="N82">
        <v>8.3858333330000008</v>
      </c>
      <c r="O82">
        <v>0</v>
      </c>
      <c r="P82">
        <v>0</v>
      </c>
      <c r="Q82">
        <v>0</v>
      </c>
      <c r="R82">
        <v>1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16.328364796605776</v>
      </c>
      <c r="AA82">
        <v>0</v>
      </c>
      <c r="AB82">
        <v>0</v>
      </c>
      <c r="AC82">
        <v>0</v>
      </c>
      <c r="AD82">
        <v>0</v>
      </c>
      <c r="AE82">
        <v>16.328364796605776</v>
      </c>
    </row>
    <row r="83" spans="1:31" x14ac:dyDescent="0.25">
      <c r="A83">
        <v>1880775</v>
      </c>
      <c r="B83">
        <v>1</v>
      </c>
      <c r="C83" t="s">
        <v>80</v>
      </c>
      <c r="D83" t="s">
        <v>96</v>
      </c>
      <c r="E83" t="s">
        <v>146</v>
      </c>
      <c r="F83" t="s">
        <v>407</v>
      </c>
      <c r="G83" t="s">
        <v>148</v>
      </c>
      <c r="H83" t="s">
        <v>143</v>
      </c>
      <c r="I83" t="s">
        <v>135</v>
      </c>
      <c r="J83" t="s">
        <v>136</v>
      </c>
      <c r="K83" t="s">
        <v>137</v>
      </c>
      <c r="L83" t="s">
        <v>408</v>
      </c>
      <c r="M83" t="s">
        <v>409</v>
      </c>
      <c r="N83">
        <v>5.4638888879999996</v>
      </c>
      <c r="O83">
        <v>0</v>
      </c>
      <c r="P83">
        <v>50</v>
      </c>
      <c r="Q83">
        <v>0</v>
      </c>
      <c r="R83">
        <v>0</v>
      </c>
      <c r="S83">
        <v>0</v>
      </c>
      <c r="T83">
        <v>8</v>
      </c>
      <c r="U83">
        <v>0</v>
      </c>
      <c r="V83">
        <v>0</v>
      </c>
      <c r="W83">
        <v>0</v>
      </c>
      <c r="X83">
        <v>104.16486672019771</v>
      </c>
      <c r="Y83">
        <v>0</v>
      </c>
      <c r="Z83">
        <v>0</v>
      </c>
      <c r="AA83">
        <v>0</v>
      </c>
      <c r="AB83">
        <v>44.222913516508925</v>
      </c>
      <c r="AC83">
        <v>0</v>
      </c>
      <c r="AD83">
        <v>0</v>
      </c>
      <c r="AE83">
        <v>148.38778023670665</v>
      </c>
    </row>
    <row r="84" spans="1:31" x14ac:dyDescent="0.25">
      <c r="A84">
        <v>1880844</v>
      </c>
      <c r="B84">
        <v>1</v>
      </c>
      <c r="C84" t="s">
        <v>81</v>
      </c>
      <c r="D84" t="s">
        <v>126</v>
      </c>
      <c r="E84" t="s">
        <v>131</v>
      </c>
      <c r="F84" t="s">
        <v>410</v>
      </c>
      <c r="G84" t="s">
        <v>133</v>
      </c>
      <c r="H84" t="s">
        <v>134</v>
      </c>
      <c r="I84" t="s">
        <v>152</v>
      </c>
      <c r="J84" t="s">
        <v>136</v>
      </c>
      <c r="K84" t="s">
        <v>137</v>
      </c>
      <c r="L84" t="s">
        <v>411</v>
      </c>
      <c r="M84" t="s">
        <v>412</v>
      </c>
      <c r="N84">
        <v>1.1944444E-2</v>
      </c>
      <c r="O84">
        <v>3</v>
      </c>
      <c r="P84">
        <v>1368</v>
      </c>
      <c r="Q84">
        <v>65</v>
      </c>
      <c r="R84">
        <v>411</v>
      </c>
      <c r="S84">
        <v>14</v>
      </c>
      <c r="T84">
        <v>70</v>
      </c>
      <c r="U84">
        <v>0</v>
      </c>
      <c r="V84">
        <v>0</v>
      </c>
      <c r="W84">
        <v>1.1453526679342779E-2</v>
      </c>
      <c r="X84">
        <v>1.9528363795037516</v>
      </c>
      <c r="Y84">
        <v>10.336044008932699</v>
      </c>
      <c r="Z84">
        <v>3.3517831091445172</v>
      </c>
      <c r="AA84">
        <v>1.8172837448427515</v>
      </c>
      <c r="AB84">
        <v>2.002614095840177</v>
      </c>
      <c r="AC84">
        <v>0</v>
      </c>
      <c r="AD84">
        <v>0</v>
      </c>
      <c r="AE84">
        <v>19.472014864943237</v>
      </c>
    </row>
    <row r="85" spans="1:31" x14ac:dyDescent="0.25">
      <c r="A85">
        <v>1880990</v>
      </c>
      <c r="B85">
        <v>1</v>
      </c>
      <c r="C85" t="s">
        <v>80</v>
      </c>
      <c r="D85" t="s">
        <v>102</v>
      </c>
      <c r="E85" t="s">
        <v>169</v>
      </c>
      <c r="F85" t="s">
        <v>413</v>
      </c>
      <c r="G85" t="s">
        <v>183</v>
      </c>
      <c r="H85" t="s">
        <v>143</v>
      </c>
      <c r="I85" t="s">
        <v>135</v>
      </c>
      <c r="J85" t="s">
        <v>136</v>
      </c>
      <c r="K85" t="s">
        <v>137</v>
      </c>
      <c r="L85" t="s">
        <v>414</v>
      </c>
      <c r="M85" t="s">
        <v>415</v>
      </c>
      <c r="N85">
        <v>0.43111111099999999</v>
      </c>
      <c r="O85">
        <v>0</v>
      </c>
      <c r="P85">
        <v>41</v>
      </c>
      <c r="Q85">
        <v>0</v>
      </c>
      <c r="R85">
        <v>3</v>
      </c>
      <c r="S85">
        <v>0</v>
      </c>
      <c r="T85">
        <v>4</v>
      </c>
      <c r="U85">
        <v>0</v>
      </c>
      <c r="V85">
        <v>0</v>
      </c>
      <c r="W85">
        <v>0</v>
      </c>
      <c r="X85">
        <v>4.7891001925280277</v>
      </c>
      <c r="Y85">
        <v>0</v>
      </c>
      <c r="Z85">
        <v>8.4181219557163054</v>
      </c>
      <c r="AA85">
        <v>0</v>
      </c>
      <c r="AB85">
        <v>2.1964768341321514</v>
      </c>
      <c r="AC85">
        <v>0</v>
      </c>
      <c r="AD85">
        <v>0</v>
      </c>
      <c r="AE85">
        <v>15.403698982376486</v>
      </c>
    </row>
    <row r="86" spans="1:31" x14ac:dyDescent="0.25">
      <c r="A86">
        <v>1881136</v>
      </c>
      <c r="B86">
        <v>1</v>
      </c>
      <c r="C86" t="s">
        <v>80</v>
      </c>
      <c r="D86" t="s">
        <v>88</v>
      </c>
      <c r="E86" t="s">
        <v>210</v>
      </c>
      <c r="F86" t="s">
        <v>416</v>
      </c>
      <c r="G86" t="s">
        <v>133</v>
      </c>
      <c r="H86" t="s">
        <v>134</v>
      </c>
      <c r="I86" t="s">
        <v>135</v>
      </c>
      <c r="J86" t="s">
        <v>136</v>
      </c>
      <c r="K86" t="s">
        <v>137</v>
      </c>
      <c r="L86" t="s">
        <v>417</v>
      </c>
      <c r="M86" t="s">
        <v>418</v>
      </c>
      <c r="N86">
        <v>2.0988888879999998</v>
      </c>
      <c r="O86">
        <v>0</v>
      </c>
      <c r="P86">
        <v>1549</v>
      </c>
      <c r="Q86">
        <v>0</v>
      </c>
      <c r="R86">
        <v>0</v>
      </c>
      <c r="S86">
        <v>0</v>
      </c>
      <c r="T86">
        <v>165</v>
      </c>
      <c r="U86">
        <v>0</v>
      </c>
      <c r="V86">
        <v>0</v>
      </c>
      <c r="W86">
        <v>0</v>
      </c>
      <c r="X86">
        <v>858.37076289083416</v>
      </c>
      <c r="Y86">
        <v>0</v>
      </c>
      <c r="Z86">
        <v>0</v>
      </c>
      <c r="AA86">
        <v>0</v>
      </c>
      <c r="AB86">
        <v>245.08925833576905</v>
      </c>
      <c r="AC86">
        <v>0</v>
      </c>
      <c r="AD86">
        <v>0</v>
      </c>
      <c r="AE86">
        <v>1103.4600212266032</v>
      </c>
    </row>
    <row r="87" spans="1:31" x14ac:dyDescent="0.25">
      <c r="A87">
        <v>1880589</v>
      </c>
      <c r="B87">
        <v>1</v>
      </c>
      <c r="C87" t="s">
        <v>80</v>
      </c>
      <c r="D87" t="s">
        <v>95</v>
      </c>
      <c r="E87" t="s">
        <v>146</v>
      </c>
      <c r="F87" t="s">
        <v>419</v>
      </c>
      <c r="G87" t="s">
        <v>171</v>
      </c>
      <c r="H87" t="s">
        <v>143</v>
      </c>
      <c r="I87" t="s">
        <v>135</v>
      </c>
      <c r="J87" t="s">
        <v>136</v>
      </c>
      <c r="K87" t="s">
        <v>172</v>
      </c>
      <c r="L87" t="s">
        <v>420</v>
      </c>
      <c r="M87" t="s">
        <v>421</v>
      </c>
      <c r="N87">
        <v>8.1386127770000005</v>
      </c>
      <c r="O87">
        <v>0</v>
      </c>
      <c r="P87">
        <v>54</v>
      </c>
      <c r="Q87">
        <v>0</v>
      </c>
      <c r="R87">
        <v>0</v>
      </c>
      <c r="S87">
        <v>0</v>
      </c>
      <c r="T87">
        <v>3</v>
      </c>
      <c r="U87">
        <v>0</v>
      </c>
      <c r="V87">
        <v>0</v>
      </c>
      <c r="W87">
        <v>0</v>
      </c>
      <c r="X87">
        <v>114.74052839079857</v>
      </c>
      <c r="Y87">
        <v>0</v>
      </c>
      <c r="Z87">
        <v>0</v>
      </c>
      <c r="AA87">
        <v>0</v>
      </c>
      <c r="AB87">
        <v>6.0290283819708925</v>
      </c>
      <c r="AC87">
        <v>0</v>
      </c>
      <c r="AD87">
        <v>0</v>
      </c>
      <c r="AE87">
        <v>120.76955677276946</v>
      </c>
    </row>
    <row r="88" spans="1:31" x14ac:dyDescent="0.25">
      <c r="A88">
        <v>1880984</v>
      </c>
      <c r="B88">
        <v>1</v>
      </c>
      <c r="C88" t="s">
        <v>81</v>
      </c>
      <c r="D88" t="s">
        <v>118</v>
      </c>
      <c r="E88" t="s">
        <v>146</v>
      </c>
      <c r="F88" t="s">
        <v>422</v>
      </c>
      <c r="G88" t="s">
        <v>148</v>
      </c>
      <c r="H88" t="s">
        <v>143</v>
      </c>
      <c r="I88" t="s">
        <v>135</v>
      </c>
      <c r="J88" t="s">
        <v>136</v>
      </c>
      <c r="K88" t="s">
        <v>137</v>
      </c>
      <c r="L88" t="s">
        <v>423</v>
      </c>
      <c r="M88" t="s">
        <v>424</v>
      </c>
      <c r="N88">
        <v>0.401388888</v>
      </c>
      <c r="O88">
        <v>0</v>
      </c>
      <c r="P88">
        <v>68</v>
      </c>
      <c r="Q88">
        <v>0</v>
      </c>
      <c r="R88">
        <v>0</v>
      </c>
      <c r="S88">
        <v>0</v>
      </c>
      <c r="T88">
        <v>2</v>
      </c>
      <c r="U88">
        <v>0</v>
      </c>
      <c r="V88">
        <v>0</v>
      </c>
      <c r="W88">
        <v>0</v>
      </c>
      <c r="X88">
        <v>5.1382201181689666</v>
      </c>
      <c r="Y88">
        <v>0</v>
      </c>
      <c r="Z88">
        <v>0</v>
      </c>
      <c r="AA88">
        <v>0</v>
      </c>
      <c r="AB88">
        <v>5.8370413366673618E-2</v>
      </c>
      <c r="AC88">
        <v>0</v>
      </c>
      <c r="AD88">
        <v>0</v>
      </c>
      <c r="AE88">
        <v>5.19659053153564</v>
      </c>
    </row>
    <row r="89" spans="1:31" x14ac:dyDescent="0.25">
      <c r="A89">
        <v>1880635</v>
      </c>
      <c r="B89">
        <v>1</v>
      </c>
      <c r="C89" t="s">
        <v>80</v>
      </c>
      <c r="D89" t="s">
        <v>84</v>
      </c>
      <c r="E89" t="s">
        <v>140</v>
      </c>
      <c r="F89" t="s">
        <v>425</v>
      </c>
      <c r="G89" t="s">
        <v>163</v>
      </c>
      <c r="H89" t="s">
        <v>143</v>
      </c>
      <c r="I89" t="s">
        <v>135</v>
      </c>
      <c r="J89" t="s">
        <v>136</v>
      </c>
      <c r="K89" t="s">
        <v>137</v>
      </c>
      <c r="L89" t="s">
        <v>426</v>
      </c>
      <c r="M89" t="s">
        <v>427</v>
      </c>
      <c r="N89">
        <v>1.9225000000000001</v>
      </c>
      <c r="O89">
        <v>0</v>
      </c>
      <c r="P89">
        <v>0</v>
      </c>
      <c r="Q89">
        <v>0</v>
      </c>
      <c r="R89">
        <v>1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6.1690260044430012E-2</v>
      </c>
      <c r="AA89">
        <v>0</v>
      </c>
      <c r="AB89">
        <v>0</v>
      </c>
      <c r="AC89">
        <v>0</v>
      </c>
      <c r="AD89">
        <v>0</v>
      </c>
      <c r="AE89">
        <v>6.1690260044430012E-2</v>
      </c>
    </row>
    <row r="90" spans="1:31" x14ac:dyDescent="0.25">
      <c r="A90">
        <v>1880735</v>
      </c>
      <c r="B90">
        <v>1</v>
      </c>
      <c r="C90" t="s">
        <v>80</v>
      </c>
      <c r="D90" t="s">
        <v>108</v>
      </c>
      <c r="E90" t="s">
        <v>140</v>
      </c>
      <c r="F90" t="s">
        <v>428</v>
      </c>
      <c r="G90" t="s">
        <v>163</v>
      </c>
      <c r="H90" t="s">
        <v>143</v>
      </c>
      <c r="I90" t="s">
        <v>135</v>
      </c>
      <c r="J90" t="s">
        <v>136</v>
      </c>
      <c r="K90" t="s">
        <v>137</v>
      </c>
      <c r="L90" t="s">
        <v>429</v>
      </c>
      <c r="M90" t="s">
        <v>430</v>
      </c>
      <c r="N90">
        <v>2.4824999999999999</v>
      </c>
      <c r="O90">
        <v>0</v>
      </c>
      <c r="P90">
        <v>0</v>
      </c>
      <c r="Q90">
        <v>0</v>
      </c>
      <c r="R90">
        <v>1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16.881984621240782</v>
      </c>
      <c r="AA90">
        <v>0</v>
      </c>
      <c r="AB90">
        <v>0</v>
      </c>
      <c r="AC90">
        <v>0</v>
      </c>
      <c r="AD90">
        <v>0</v>
      </c>
      <c r="AE90">
        <v>16.881984621240782</v>
      </c>
    </row>
    <row r="91" spans="1:31" x14ac:dyDescent="0.25">
      <c r="A91">
        <v>1880094</v>
      </c>
      <c r="B91">
        <v>1</v>
      </c>
      <c r="C91" t="s">
        <v>80</v>
      </c>
      <c r="D91" t="s">
        <v>100</v>
      </c>
      <c r="E91" t="s">
        <v>229</v>
      </c>
      <c r="F91" t="s">
        <v>431</v>
      </c>
      <c r="G91" t="s">
        <v>133</v>
      </c>
      <c r="H91" t="s">
        <v>134</v>
      </c>
      <c r="I91" t="s">
        <v>135</v>
      </c>
      <c r="J91" t="s">
        <v>136</v>
      </c>
      <c r="K91" t="s">
        <v>137</v>
      </c>
      <c r="L91" t="s">
        <v>432</v>
      </c>
      <c r="M91" t="s">
        <v>433</v>
      </c>
      <c r="N91">
        <v>0.116666666</v>
      </c>
      <c r="O91">
        <v>7</v>
      </c>
      <c r="P91">
        <v>1274</v>
      </c>
      <c r="Q91">
        <v>214</v>
      </c>
      <c r="R91">
        <v>245</v>
      </c>
      <c r="S91">
        <v>13</v>
      </c>
      <c r="T91">
        <v>153</v>
      </c>
      <c r="U91">
        <v>1</v>
      </c>
      <c r="V91">
        <v>0</v>
      </c>
      <c r="W91">
        <v>0.36574018654005008</v>
      </c>
      <c r="X91">
        <v>26.687358744189972</v>
      </c>
      <c r="Y91">
        <v>167.35088816949605</v>
      </c>
      <c r="Z91">
        <v>141.61091083742605</v>
      </c>
      <c r="AA91">
        <v>11.162638566643201</v>
      </c>
      <c r="AB91">
        <v>9.5665632492100929</v>
      </c>
      <c r="AC91">
        <v>0.61290304861485001</v>
      </c>
      <c r="AD91">
        <v>0</v>
      </c>
      <c r="AE91">
        <v>357.35700280212023</v>
      </c>
    </row>
    <row r="92" spans="1:31" x14ac:dyDescent="0.25">
      <c r="A92">
        <v>1880927</v>
      </c>
      <c r="B92">
        <v>1</v>
      </c>
      <c r="C92" t="s">
        <v>81</v>
      </c>
      <c r="D92" t="s">
        <v>128</v>
      </c>
      <c r="E92" t="s">
        <v>146</v>
      </c>
      <c r="F92" t="s">
        <v>434</v>
      </c>
      <c r="G92" t="s">
        <v>148</v>
      </c>
      <c r="H92" t="s">
        <v>143</v>
      </c>
      <c r="I92" t="s">
        <v>135</v>
      </c>
      <c r="J92" t="s">
        <v>136</v>
      </c>
      <c r="K92" t="s">
        <v>137</v>
      </c>
      <c r="L92" t="s">
        <v>435</v>
      </c>
      <c r="M92" t="s">
        <v>436</v>
      </c>
      <c r="N92">
        <v>0.67111111099999998</v>
      </c>
      <c r="O92">
        <v>0</v>
      </c>
      <c r="P92">
        <v>49</v>
      </c>
      <c r="Q92">
        <v>0</v>
      </c>
      <c r="R92">
        <v>0</v>
      </c>
      <c r="S92">
        <v>0</v>
      </c>
      <c r="T92">
        <v>3</v>
      </c>
      <c r="U92">
        <v>0</v>
      </c>
      <c r="V92">
        <v>0</v>
      </c>
      <c r="W92">
        <v>0</v>
      </c>
      <c r="X92">
        <v>8.0953601075587809</v>
      </c>
      <c r="Y92">
        <v>0</v>
      </c>
      <c r="Z92">
        <v>0</v>
      </c>
      <c r="AA92">
        <v>0</v>
      </c>
      <c r="AB92">
        <v>4.5253274852335998</v>
      </c>
      <c r="AC92">
        <v>0</v>
      </c>
      <c r="AD92">
        <v>0</v>
      </c>
      <c r="AE92">
        <v>12.620687592792381</v>
      </c>
    </row>
    <row r="93" spans="1:31" x14ac:dyDescent="0.25">
      <c r="A93">
        <v>1880781</v>
      </c>
      <c r="B93">
        <v>1</v>
      </c>
      <c r="C93" t="s">
        <v>80</v>
      </c>
      <c r="D93" t="s">
        <v>91</v>
      </c>
      <c r="E93" t="s">
        <v>210</v>
      </c>
      <c r="F93" t="s">
        <v>437</v>
      </c>
      <c r="G93" t="s">
        <v>133</v>
      </c>
      <c r="H93" t="s">
        <v>134</v>
      </c>
      <c r="I93" t="s">
        <v>135</v>
      </c>
      <c r="J93" t="s">
        <v>136</v>
      </c>
      <c r="K93" t="s">
        <v>137</v>
      </c>
      <c r="L93" t="s">
        <v>438</v>
      </c>
      <c r="M93" t="s">
        <v>439</v>
      </c>
      <c r="N93">
        <v>8.7777777000000001E-2</v>
      </c>
      <c r="O93">
        <v>1</v>
      </c>
      <c r="P93">
        <v>31</v>
      </c>
      <c r="Q93">
        <v>21</v>
      </c>
      <c r="R93">
        <v>255</v>
      </c>
      <c r="S93">
        <v>8</v>
      </c>
      <c r="T93">
        <v>44</v>
      </c>
      <c r="U93">
        <v>3</v>
      </c>
      <c r="V93">
        <v>0</v>
      </c>
      <c r="W93">
        <v>6.9275214989327774E-2</v>
      </c>
      <c r="X93">
        <v>1.4873101603402834</v>
      </c>
      <c r="Y93">
        <v>14.117856132669685</v>
      </c>
      <c r="Z93">
        <v>42.429341702905113</v>
      </c>
      <c r="AA93">
        <v>12.69249303142055</v>
      </c>
      <c r="AB93">
        <v>9.2497929765760674</v>
      </c>
      <c r="AC93">
        <v>11.843103929383783</v>
      </c>
      <c r="AD93">
        <v>0</v>
      </c>
      <c r="AE93">
        <v>91.889173148284826</v>
      </c>
    </row>
    <row r="94" spans="1:31" x14ac:dyDescent="0.25">
      <c r="A94">
        <v>1880858</v>
      </c>
      <c r="B94">
        <v>1</v>
      </c>
      <c r="C94" t="s">
        <v>81</v>
      </c>
      <c r="D94" t="s">
        <v>122</v>
      </c>
      <c r="E94" t="s">
        <v>146</v>
      </c>
      <c r="F94" t="s">
        <v>440</v>
      </c>
      <c r="G94" t="s">
        <v>148</v>
      </c>
      <c r="H94" t="s">
        <v>143</v>
      </c>
      <c r="I94" t="s">
        <v>135</v>
      </c>
      <c r="J94" t="s">
        <v>136</v>
      </c>
      <c r="K94" t="s">
        <v>137</v>
      </c>
      <c r="L94" t="s">
        <v>441</v>
      </c>
      <c r="M94" t="s">
        <v>442</v>
      </c>
      <c r="N94">
        <v>1.8019444440000001</v>
      </c>
      <c r="O94">
        <v>0</v>
      </c>
      <c r="P94">
        <v>168</v>
      </c>
      <c r="Q94">
        <v>0</v>
      </c>
      <c r="R94">
        <v>0</v>
      </c>
      <c r="S94">
        <v>0</v>
      </c>
      <c r="T94">
        <v>20</v>
      </c>
      <c r="U94">
        <v>0</v>
      </c>
      <c r="V94">
        <v>0</v>
      </c>
      <c r="W94">
        <v>0</v>
      </c>
      <c r="X94">
        <v>54.985506275980626</v>
      </c>
      <c r="Y94">
        <v>0</v>
      </c>
      <c r="Z94">
        <v>0</v>
      </c>
      <c r="AA94">
        <v>0</v>
      </c>
      <c r="AB94">
        <v>32.0430343388255</v>
      </c>
      <c r="AC94">
        <v>0</v>
      </c>
      <c r="AD94">
        <v>0</v>
      </c>
      <c r="AE94">
        <v>87.028540614806133</v>
      </c>
    </row>
    <row r="95" spans="1:31" x14ac:dyDescent="0.25">
      <c r="A95">
        <v>1881093</v>
      </c>
      <c r="B95">
        <v>1</v>
      </c>
      <c r="C95" t="s">
        <v>81</v>
      </c>
      <c r="D95" t="s">
        <v>113</v>
      </c>
      <c r="E95" t="s">
        <v>131</v>
      </c>
      <c r="F95" t="s">
        <v>443</v>
      </c>
      <c r="G95" t="s">
        <v>133</v>
      </c>
      <c r="H95" t="s">
        <v>134</v>
      </c>
      <c r="I95" t="s">
        <v>135</v>
      </c>
      <c r="J95" t="s">
        <v>136</v>
      </c>
      <c r="K95" t="s">
        <v>137</v>
      </c>
      <c r="L95" t="s">
        <v>444</v>
      </c>
      <c r="M95" t="s">
        <v>445</v>
      </c>
      <c r="N95">
        <v>0.69777777699999999</v>
      </c>
      <c r="O95">
        <v>0</v>
      </c>
      <c r="P95">
        <v>972</v>
      </c>
      <c r="Q95">
        <v>27</v>
      </c>
      <c r="R95">
        <v>86</v>
      </c>
      <c r="S95">
        <v>1</v>
      </c>
      <c r="T95">
        <v>106</v>
      </c>
      <c r="U95">
        <v>0</v>
      </c>
      <c r="V95">
        <v>0</v>
      </c>
      <c r="W95">
        <v>0</v>
      </c>
      <c r="X95">
        <v>161.92107742058832</v>
      </c>
      <c r="Y95">
        <v>117.35923162889419</v>
      </c>
      <c r="Z95">
        <v>177.08553179792736</v>
      </c>
      <c r="AA95">
        <v>0</v>
      </c>
      <c r="AB95">
        <v>28.208688863045797</v>
      </c>
      <c r="AC95">
        <v>0</v>
      </c>
      <c r="AD95">
        <v>0</v>
      </c>
      <c r="AE95">
        <v>484.57452971045569</v>
      </c>
    </row>
    <row r="96" spans="1:31" x14ac:dyDescent="0.25">
      <c r="A96">
        <v>1881070</v>
      </c>
      <c r="B96">
        <v>1</v>
      </c>
      <c r="C96" t="s">
        <v>80</v>
      </c>
      <c r="D96" t="s">
        <v>106</v>
      </c>
      <c r="E96" t="s">
        <v>140</v>
      </c>
      <c r="F96" t="s">
        <v>446</v>
      </c>
      <c r="G96" t="s">
        <v>163</v>
      </c>
      <c r="H96" t="s">
        <v>143</v>
      </c>
      <c r="I96" t="s">
        <v>135</v>
      </c>
      <c r="J96" t="s">
        <v>136</v>
      </c>
      <c r="K96" t="s">
        <v>137</v>
      </c>
      <c r="L96" t="s">
        <v>447</v>
      </c>
      <c r="M96" t="s">
        <v>448</v>
      </c>
      <c r="N96">
        <v>0.64333333299999995</v>
      </c>
      <c r="O96">
        <v>0</v>
      </c>
      <c r="P96">
        <v>1</v>
      </c>
      <c r="Q96">
        <v>0</v>
      </c>
      <c r="R96">
        <v>0</v>
      </c>
      <c r="S96">
        <v>0</v>
      </c>
      <c r="T96">
        <v>1</v>
      </c>
      <c r="U96">
        <v>0</v>
      </c>
      <c r="V96">
        <v>0</v>
      </c>
      <c r="W96">
        <v>0</v>
      </c>
      <c r="X96">
        <v>0.21551507861258334</v>
      </c>
      <c r="Y96">
        <v>0</v>
      </c>
      <c r="Z96">
        <v>0</v>
      </c>
      <c r="AA96">
        <v>0</v>
      </c>
      <c r="AB96">
        <v>0.72403643864328338</v>
      </c>
      <c r="AC96">
        <v>0</v>
      </c>
      <c r="AD96">
        <v>0</v>
      </c>
      <c r="AE96">
        <v>0.93955151725586672</v>
      </c>
    </row>
    <row r="97" spans="1:31" x14ac:dyDescent="0.25">
      <c r="A97">
        <v>1880546</v>
      </c>
      <c r="B97">
        <v>1</v>
      </c>
      <c r="C97" t="s">
        <v>80</v>
      </c>
      <c r="D97" t="s">
        <v>108</v>
      </c>
      <c r="E97" t="s">
        <v>210</v>
      </c>
      <c r="F97" t="s">
        <v>449</v>
      </c>
      <c r="G97" t="s">
        <v>133</v>
      </c>
      <c r="H97" t="s">
        <v>134</v>
      </c>
      <c r="I97" t="s">
        <v>135</v>
      </c>
      <c r="J97" t="s">
        <v>136</v>
      </c>
      <c r="K97" t="s">
        <v>137</v>
      </c>
      <c r="L97" t="s">
        <v>450</v>
      </c>
      <c r="M97" t="s">
        <v>451</v>
      </c>
      <c r="N97">
        <v>6.6388887999999993E-2</v>
      </c>
      <c r="O97">
        <v>0</v>
      </c>
      <c r="P97">
        <v>2170</v>
      </c>
      <c r="Q97">
        <v>3</v>
      </c>
      <c r="R97">
        <v>324</v>
      </c>
      <c r="S97">
        <v>8</v>
      </c>
      <c r="T97">
        <v>318</v>
      </c>
      <c r="U97">
        <v>1</v>
      </c>
      <c r="V97">
        <v>0</v>
      </c>
      <c r="W97">
        <v>0</v>
      </c>
      <c r="X97">
        <v>21.74899884171985</v>
      </c>
      <c r="Y97">
        <v>2.4993336663425101</v>
      </c>
      <c r="Z97">
        <v>16.874140476462738</v>
      </c>
      <c r="AA97">
        <v>5.2035835030679811</v>
      </c>
      <c r="AB97">
        <v>18.69639890294556</v>
      </c>
      <c r="AC97">
        <v>2.1612710565914188</v>
      </c>
      <c r="AD97">
        <v>0</v>
      </c>
      <c r="AE97">
        <v>67.18372644713007</v>
      </c>
    </row>
    <row r="98" spans="1:31" x14ac:dyDescent="0.25">
      <c r="A98">
        <v>1880552</v>
      </c>
      <c r="B98">
        <v>1</v>
      </c>
      <c r="C98" t="s">
        <v>80</v>
      </c>
      <c r="D98" t="s">
        <v>83</v>
      </c>
      <c r="E98" t="s">
        <v>146</v>
      </c>
      <c r="F98" t="s">
        <v>452</v>
      </c>
      <c r="G98" t="s">
        <v>453</v>
      </c>
      <c r="H98" t="s">
        <v>143</v>
      </c>
      <c r="I98" t="s">
        <v>135</v>
      </c>
      <c r="J98" t="s">
        <v>136</v>
      </c>
      <c r="K98" t="s">
        <v>137</v>
      </c>
      <c r="L98" t="s">
        <v>454</v>
      </c>
      <c r="M98" t="s">
        <v>455</v>
      </c>
      <c r="N98">
        <v>0.60277777700000001</v>
      </c>
      <c r="O98">
        <v>0</v>
      </c>
      <c r="P98">
        <v>164</v>
      </c>
      <c r="Q98">
        <v>0</v>
      </c>
      <c r="R98">
        <v>0</v>
      </c>
      <c r="S98">
        <v>0</v>
      </c>
      <c r="T98">
        <v>28</v>
      </c>
      <c r="U98">
        <v>0</v>
      </c>
      <c r="V98">
        <v>0</v>
      </c>
      <c r="W98">
        <v>0</v>
      </c>
      <c r="X98">
        <v>18.974406364633868</v>
      </c>
      <c r="Y98">
        <v>0</v>
      </c>
      <c r="Z98">
        <v>0</v>
      </c>
      <c r="AA98">
        <v>0</v>
      </c>
      <c r="AB98">
        <v>4.0641216128628193</v>
      </c>
      <c r="AC98">
        <v>0</v>
      </c>
      <c r="AD98">
        <v>0</v>
      </c>
      <c r="AE98">
        <v>23.038527977496688</v>
      </c>
    </row>
    <row r="99" spans="1:31" x14ac:dyDescent="0.25">
      <c r="A99">
        <v>1880005</v>
      </c>
      <c r="B99">
        <v>1</v>
      </c>
      <c r="C99" t="s">
        <v>80</v>
      </c>
      <c r="D99" t="s">
        <v>98</v>
      </c>
      <c r="E99" t="s">
        <v>131</v>
      </c>
      <c r="F99" t="s">
        <v>456</v>
      </c>
      <c r="G99" t="s">
        <v>133</v>
      </c>
      <c r="H99" t="s">
        <v>134</v>
      </c>
      <c r="I99" t="s">
        <v>135</v>
      </c>
      <c r="J99" t="s">
        <v>136</v>
      </c>
      <c r="K99" t="s">
        <v>137</v>
      </c>
      <c r="L99" t="s">
        <v>457</v>
      </c>
      <c r="M99" t="s">
        <v>458</v>
      </c>
      <c r="N99">
        <v>1.264444444</v>
      </c>
      <c r="O99">
        <v>0</v>
      </c>
      <c r="P99">
        <v>100</v>
      </c>
      <c r="Q99">
        <v>16</v>
      </c>
      <c r="R99">
        <v>11</v>
      </c>
      <c r="S99">
        <v>2</v>
      </c>
      <c r="T99">
        <v>9</v>
      </c>
      <c r="U99">
        <v>0</v>
      </c>
      <c r="V99">
        <v>0</v>
      </c>
      <c r="W99">
        <v>0</v>
      </c>
      <c r="X99">
        <v>19.205267834803681</v>
      </c>
      <c r="Y99">
        <v>44.629385978647491</v>
      </c>
      <c r="Z99">
        <v>33.70304627307285</v>
      </c>
      <c r="AA99">
        <v>7.6363352661688211</v>
      </c>
      <c r="AB99">
        <v>11.878028750196361</v>
      </c>
      <c r="AC99">
        <v>0</v>
      </c>
      <c r="AD99">
        <v>0</v>
      </c>
      <c r="AE99">
        <v>117.0520641028892</v>
      </c>
    </row>
    <row r="100" spans="1:31" x14ac:dyDescent="0.25">
      <c r="A100">
        <v>1880672</v>
      </c>
      <c r="B100">
        <v>1</v>
      </c>
      <c r="C100" t="s">
        <v>80</v>
      </c>
      <c r="D100" t="s">
        <v>91</v>
      </c>
      <c r="E100" t="s">
        <v>158</v>
      </c>
      <c r="F100" t="s">
        <v>459</v>
      </c>
      <c r="G100" t="s">
        <v>219</v>
      </c>
      <c r="H100" t="s">
        <v>134</v>
      </c>
      <c r="I100" t="s">
        <v>135</v>
      </c>
      <c r="J100" t="s">
        <v>136</v>
      </c>
      <c r="K100" t="s">
        <v>137</v>
      </c>
      <c r="L100" t="s">
        <v>460</v>
      </c>
      <c r="M100" t="s">
        <v>461</v>
      </c>
      <c r="N100">
        <v>3.2933333330000001</v>
      </c>
      <c r="O100">
        <v>0</v>
      </c>
      <c r="P100">
        <v>0</v>
      </c>
      <c r="Q100">
        <v>0</v>
      </c>
      <c r="R100">
        <v>10</v>
      </c>
      <c r="S100">
        <v>0</v>
      </c>
      <c r="T100">
        <v>0</v>
      </c>
      <c r="U100">
        <v>0</v>
      </c>
      <c r="V100">
        <v>0</v>
      </c>
      <c r="W100">
        <v>0</v>
      </c>
      <c r="X100">
        <v>0</v>
      </c>
      <c r="Y100">
        <v>0</v>
      </c>
      <c r="Z100">
        <v>74.825695595575496</v>
      </c>
      <c r="AA100">
        <v>0</v>
      </c>
      <c r="AB100">
        <v>0</v>
      </c>
      <c r="AC100">
        <v>0</v>
      </c>
      <c r="AD100">
        <v>0</v>
      </c>
      <c r="AE100">
        <v>74.825695595575496</v>
      </c>
    </row>
    <row r="101" spans="1:31" x14ac:dyDescent="0.25">
      <c r="A101">
        <v>1880595</v>
      </c>
      <c r="B101">
        <v>1</v>
      </c>
      <c r="C101" t="s">
        <v>80</v>
      </c>
      <c r="D101" t="s">
        <v>92</v>
      </c>
      <c r="E101" t="s">
        <v>146</v>
      </c>
      <c r="F101" t="s">
        <v>462</v>
      </c>
      <c r="G101" t="s">
        <v>171</v>
      </c>
      <c r="H101" t="s">
        <v>143</v>
      </c>
      <c r="I101" t="s">
        <v>135</v>
      </c>
      <c r="J101" t="s">
        <v>136</v>
      </c>
      <c r="K101" t="s">
        <v>172</v>
      </c>
      <c r="L101" t="s">
        <v>463</v>
      </c>
      <c r="M101" t="s">
        <v>464</v>
      </c>
      <c r="N101">
        <v>6.8733333329999997</v>
      </c>
      <c r="O101">
        <v>0</v>
      </c>
      <c r="P101">
        <v>14</v>
      </c>
      <c r="Q101">
        <v>0</v>
      </c>
      <c r="R101">
        <v>2</v>
      </c>
      <c r="S101">
        <v>0</v>
      </c>
      <c r="T101">
        <v>16</v>
      </c>
      <c r="U101">
        <v>0</v>
      </c>
      <c r="V101">
        <v>0</v>
      </c>
      <c r="W101">
        <v>0</v>
      </c>
      <c r="X101">
        <v>32.307971837727067</v>
      </c>
      <c r="Y101">
        <v>0</v>
      </c>
      <c r="Z101">
        <v>3.6737158611775937</v>
      </c>
      <c r="AA101">
        <v>0</v>
      </c>
      <c r="AB101">
        <v>456.71432288963888</v>
      </c>
      <c r="AC101">
        <v>0</v>
      </c>
      <c r="AD101">
        <v>0</v>
      </c>
      <c r="AE101">
        <v>492.69601058854352</v>
      </c>
    </row>
    <row r="102" spans="1:31" x14ac:dyDescent="0.25">
      <c r="A102">
        <v>1880031</v>
      </c>
      <c r="B102">
        <v>1</v>
      </c>
      <c r="C102" t="s">
        <v>81</v>
      </c>
      <c r="D102" t="s">
        <v>128</v>
      </c>
      <c r="E102" t="s">
        <v>131</v>
      </c>
      <c r="F102" t="s">
        <v>465</v>
      </c>
      <c r="G102" t="s">
        <v>133</v>
      </c>
      <c r="H102" t="s">
        <v>134</v>
      </c>
      <c r="I102" t="s">
        <v>135</v>
      </c>
      <c r="J102" t="s">
        <v>136</v>
      </c>
      <c r="K102" t="s">
        <v>137</v>
      </c>
      <c r="L102" t="s">
        <v>466</v>
      </c>
      <c r="M102" t="s">
        <v>467</v>
      </c>
      <c r="N102">
        <v>1.8819444439999999</v>
      </c>
      <c r="O102">
        <v>0</v>
      </c>
      <c r="P102">
        <v>270</v>
      </c>
      <c r="Q102">
        <v>3</v>
      </c>
      <c r="R102">
        <v>5</v>
      </c>
      <c r="S102">
        <v>8</v>
      </c>
      <c r="T102">
        <v>25</v>
      </c>
      <c r="U102">
        <v>1</v>
      </c>
      <c r="V102">
        <v>0</v>
      </c>
      <c r="W102">
        <v>0</v>
      </c>
      <c r="X102">
        <v>80.997702435856738</v>
      </c>
      <c r="Y102">
        <v>10.458796998166415</v>
      </c>
      <c r="Z102">
        <v>4.0218756830782558</v>
      </c>
      <c r="AA102">
        <v>28.383193479382907</v>
      </c>
      <c r="AB102">
        <v>20.04073445150599</v>
      </c>
      <c r="AC102">
        <v>490.24148163781194</v>
      </c>
      <c r="AD102">
        <v>0</v>
      </c>
      <c r="AE102">
        <v>634.1437846858023</v>
      </c>
    </row>
    <row r="103" spans="1:31" x14ac:dyDescent="0.25">
      <c r="A103">
        <v>1880572</v>
      </c>
      <c r="B103">
        <v>1</v>
      </c>
      <c r="C103" t="s">
        <v>80</v>
      </c>
      <c r="D103" t="s">
        <v>105</v>
      </c>
      <c r="E103" t="s">
        <v>146</v>
      </c>
      <c r="F103" t="s">
        <v>468</v>
      </c>
      <c r="G103" t="s">
        <v>469</v>
      </c>
      <c r="H103" t="s">
        <v>143</v>
      </c>
      <c r="I103" t="s">
        <v>135</v>
      </c>
      <c r="J103" t="s">
        <v>136</v>
      </c>
      <c r="K103" t="s">
        <v>137</v>
      </c>
      <c r="L103" t="s">
        <v>470</v>
      </c>
      <c r="M103" t="s">
        <v>471</v>
      </c>
      <c r="N103">
        <v>4.9122222219999996</v>
      </c>
      <c r="O103">
        <v>0</v>
      </c>
      <c r="P103">
        <v>86</v>
      </c>
      <c r="Q103">
        <v>0</v>
      </c>
      <c r="R103">
        <v>0</v>
      </c>
      <c r="S103">
        <v>0</v>
      </c>
      <c r="T103">
        <v>5</v>
      </c>
      <c r="U103">
        <v>0</v>
      </c>
      <c r="V103">
        <v>0</v>
      </c>
      <c r="W103">
        <v>0</v>
      </c>
      <c r="X103">
        <v>100.9899205041139</v>
      </c>
      <c r="Y103">
        <v>0</v>
      </c>
      <c r="Z103">
        <v>0</v>
      </c>
      <c r="AA103">
        <v>0</v>
      </c>
      <c r="AB103">
        <v>37.349000824622109</v>
      </c>
      <c r="AC103">
        <v>0</v>
      </c>
      <c r="AD103">
        <v>0</v>
      </c>
      <c r="AE103">
        <v>138.33892132873601</v>
      </c>
    </row>
    <row r="104" spans="1:31" x14ac:dyDescent="0.25">
      <c r="A104">
        <v>1880260</v>
      </c>
      <c r="B104">
        <v>1</v>
      </c>
      <c r="C104" t="s">
        <v>80</v>
      </c>
      <c r="D104" t="s">
        <v>100</v>
      </c>
      <c r="E104" t="s">
        <v>210</v>
      </c>
      <c r="F104" t="s">
        <v>472</v>
      </c>
      <c r="G104" t="s">
        <v>347</v>
      </c>
      <c r="H104" t="s">
        <v>134</v>
      </c>
      <c r="I104" t="s">
        <v>135</v>
      </c>
      <c r="J104" t="s">
        <v>3</v>
      </c>
      <c r="K104" t="s">
        <v>137</v>
      </c>
      <c r="L104" t="s">
        <v>473</v>
      </c>
      <c r="M104" t="s">
        <v>474</v>
      </c>
      <c r="N104">
        <v>1.2250000000000001</v>
      </c>
      <c r="O104">
        <v>0</v>
      </c>
      <c r="P104">
        <v>925</v>
      </c>
      <c r="Q104">
        <v>11</v>
      </c>
      <c r="R104">
        <v>31</v>
      </c>
      <c r="S104">
        <v>2</v>
      </c>
      <c r="T104">
        <v>111</v>
      </c>
      <c r="U104">
        <v>0</v>
      </c>
      <c r="V104">
        <v>0</v>
      </c>
      <c r="W104">
        <v>0</v>
      </c>
      <c r="X104">
        <v>208.17640980681762</v>
      </c>
      <c r="Y104">
        <v>16.049895949706286</v>
      </c>
      <c r="Z104">
        <v>27.434685333593148</v>
      </c>
      <c r="AA104">
        <v>7.9836955261341664</v>
      </c>
      <c r="AB104">
        <v>75.547757915986651</v>
      </c>
      <c r="AC104">
        <v>0</v>
      </c>
      <c r="AD104">
        <v>0</v>
      </c>
      <c r="AE104">
        <v>335.19244453223786</v>
      </c>
    </row>
    <row r="105" spans="1:31" x14ac:dyDescent="0.25">
      <c r="A105">
        <v>1880011</v>
      </c>
      <c r="B105">
        <v>1</v>
      </c>
      <c r="C105" t="s">
        <v>80</v>
      </c>
      <c r="D105" t="s">
        <v>110</v>
      </c>
      <c r="E105" t="s">
        <v>210</v>
      </c>
      <c r="F105" t="s">
        <v>475</v>
      </c>
      <c r="G105" t="s">
        <v>476</v>
      </c>
      <c r="H105" t="s">
        <v>134</v>
      </c>
      <c r="I105" t="s">
        <v>135</v>
      </c>
      <c r="J105" t="s">
        <v>136</v>
      </c>
      <c r="K105" t="s">
        <v>172</v>
      </c>
      <c r="L105" t="s">
        <v>477</v>
      </c>
      <c r="M105" t="s">
        <v>478</v>
      </c>
      <c r="N105">
        <v>6.6666665999999999E-2</v>
      </c>
      <c r="O105">
        <v>0</v>
      </c>
      <c r="P105">
        <v>2947</v>
      </c>
      <c r="Q105">
        <v>0</v>
      </c>
      <c r="R105">
        <v>0</v>
      </c>
      <c r="S105">
        <v>0</v>
      </c>
      <c r="T105">
        <v>128</v>
      </c>
      <c r="U105">
        <v>0</v>
      </c>
      <c r="V105">
        <v>1</v>
      </c>
      <c r="W105">
        <v>0</v>
      </c>
      <c r="X105">
        <v>50.661633476898672</v>
      </c>
      <c r="Y105">
        <v>0</v>
      </c>
      <c r="Z105">
        <v>0</v>
      </c>
      <c r="AA105">
        <v>0</v>
      </c>
      <c r="AB105">
        <v>6.381803423249865</v>
      </c>
      <c r="AC105">
        <v>0</v>
      </c>
      <c r="AD105">
        <v>0.4439274397230667</v>
      </c>
      <c r="AE105">
        <v>57.487364339871604</v>
      </c>
    </row>
    <row r="106" spans="1:31" x14ac:dyDescent="0.25">
      <c r="A106">
        <v>1880758</v>
      </c>
      <c r="B106">
        <v>1</v>
      </c>
      <c r="C106" t="s">
        <v>80</v>
      </c>
      <c r="D106" t="s">
        <v>83</v>
      </c>
      <c r="E106" t="s">
        <v>146</v>
      </c>
      <c r="F106" t="s">
        <v>479</v>
      </c>
      <c r="G106" t="s">
        <v>148</v>
      </c>
      <c r="H106" t="s">
        <v>143</v>
      </c>
      <c r="I106" t="s">
        <v>135</v>
      </c>
      <c r="J106" t="s">
        <v>136</v>
      </c>
      <c r="K106" t="s">
        <v>137</v>
      </c>
      <c r="L106" t="s">
        <v>480</v>
      </c>
      <c r="M106" t="s">
        <v>481</v>
      </c>
      <c r="N106">
        <v>0.81888888800000004</v>
      </c>
      <c r="O106">
        <v>0</v>
      </c>
      <c r="P106">
        <v>34</v>
      </c>
      <c r="Q106">
        <v>0</v>
      </c>
      <c r="R106">
        <v>0</v>
      </c>
      <c r="S106">
        <v>0</v>
      </c>
      <c r="T106">
        <v>7</v>
      </c>
      <c r="U106">
        <v>0</v>
      </c>
      <c r="V106">
        <v>0</v>
      </c>
      <c r="W106">
        <v>0</v>
      </c>
      <c r="X106">
        <v>33.993685676666331</v>
      </c>
      <c r="Y106">
        <v>0</v>
      </c>
      <c r="Z106">
        <v>0</v>
      </c>
      <c r="AA106">
        <v>0</v>
      </c>
      <c r="AB106">
        <v>16.301457655575547</v>
      </c>
      <c r="AC106">
        <v>0</v>
      </c>
      <c r="AD106">
        <v>0</v>
      </c>
      <c r="AE106">
        <v>50.295143332241878</v>
      </c>
    </row>
    <row r="107" spans="1:31" x14ac:dyDescent="0.25">
      <c r="A107">
        <v>1880509</v>
      </c>
      <c r="B107">
        <v>1</v>
      </c>
      <c r="C107" t="s">
        <v>80</v>
      </c>
      <c r="D107" t="s">
        <v>106</v>
      </c>
      <c r="E107" t="s">
        <v>140</v>
      </c>
      <c r="F107" t="s">
        <v>482</v>
      </c>
      <c r="G107" t="s">
        <v>163</v>
      </c>
      <c r="H107" t="s">
        <v>143</v>
      </c>
      <c r="I107" t="s">
        <v>135</v>
      </c>
      <c r="J107" t="s">
        <v>136</v>
      </c>
      <c r="K107" t="s">
        <v>137</v>
      </c>
      <c r="L107" t="s">
        <v>483</v>
      </c>
      <c r="M107" t="s">
        <v>484</v>
      </c>
      <c r="N107">
        <v>3.5302777769999998</v>
      </c>
      <c r="O107">
        <v>0</v>
      </c>
      <c r="P107">
        <v>1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0.32428473973337363</v>
      </c>
      <c r="Y107">
        <v>0</v>
      </c>
      <c r="Z107">
        <v>0</v>
      </c>
      <c r="AA107">
        <v>0</v>
      </c>
      <c r="AB107">
        <v>0</v>
      </c>
      <c r="AC107">
        <v>0</v>
      </c>
      <c r="AD107">
        <v>0</v>
      </c>
      <c r="AE107">
        <v>0.32428473973337363</v>
      </c>
    </row>
    <row r="108" spans="1:31" x14ac:dyDescent="0.25">
      <c r="A108">
        <v>1880632</v>
      </c>
      <c r="B108">
        <v>1</v>
      </c>
      <c r="C108" t="s">
        <v>80</v>
      </c>
      <c r="D108" t="s">
        <v>90</v>
      </c>
      <c r="E108" t="s">
        <v>140</v>
      </c>
      <c r="F108" t="s">
        <v>485</v>
      </c>
      <c r="G108" t="s">
        <v>163</v>
      </c>
      <c r="H108" t="s">
        <v>143</v>
      </c>
      <c r="I108" t="s">
        <v>135</v>
      </c>
      <c r="J108" t="s">
        <v>136</v>
      </c>
      <c r="K108" t="s">
        <v>137</v>
      </c>
      <c r="L108" t="s">
        <v>486</v>
      </c>
      <c r="M108" t="s">
        <v>487</v>
      </c>
      <c r="N108">
        <v>2.1127777769999998</v>
      </c>
      <c r="O108">
        <v>0</v>
      </c>
      <c r="P108">
        <v>3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1.5633541651489331</v>
      </c>
      <c r="Y108">
        <v>0</v>
      </c>
      <c r="Z108">
        <v>0</v>
      </c>
      <c r="AA108">
        <v>0</v>
      </c>
      <c r="AB108">
        <v>0</v>
      </c>
      <c r="AC108">
        <v>0</v>
      </c>
      <c r="AD108">
        <v>0</v>
      </c>
      <c r="AE108">
        <v>1.5633541651489331</v>
      </c>
    </row>
    <row r="109" spans="1:31" x14ac:dyDescent="0.25">
      <c r="A109">
        <v>1880964</v>
      </c>
      <c r="B109">
        <v>1</v>
      </c>
      <c r="C109" t="s">
        <v>81</v>
      </c>
      <c r="D109" t="s">
        <v>118</v>
      </c>
      <c r="E109" t="s">
        <v>140</v>
      </c>
      <c r="F109" t="s">
        <v>488</v>
      </c>
      <c r="G109" t="s">
        <v>163</v>
      </c>
      <c r="H109" t="s">
        <v>143</v>
      </c>
      <c r="I109" t="s">
        <v>135</v>
      </c>
      <c r="J109" t="s">
        <v>136</v>
      </c>
      <c r="K109" t="s">
        <v>137</v>
      </c>
      <c r="L109" t="s">
        <v>489</v>
      </c>
      <c r="M109" t="s">
        <v>490</v>
      </c>
      <c r="N109">
        <v>3.1727777769999999</v>
      </c>
      <c r="O109">
        <v>0</v>
      </c>
      <c r="P109">
        <v>1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1.00995292724988</v>
      </c>
      <c r="Y109">
        <v>0</v>
      </c>
      <c r="Z109">
        <v>0</v>
      </c>
      <c r="AA109">
        <v>0</v>
      </c>
      <c r="AB109">
        <v>0</v>
      </c>
      <c r="AC109">
        <v>0</v>
      </c>
      <c r="AD109">
        <v>0</v>
      </c>
      <c r="AE109">
        <v>1.00995292724988</v>
      </c>
    </row>
    <row r="110" spans="1:31" x14ac:dyDescent="0.25">
      <c r="A110">
        <v>1880655</v>
      </c>
      <c r="B110">
        <v>1</v>
      </c>
      <c r="C110" t="s">
        <v>80</v>
      </c>
      <c r="D110" t="s">
        <v>104</v>
      </c>
      <c r="E110" t="s">
        <v>158</v>
      </c>
      <c r="F110" t="s">
        <v>491</v>
      </c>
      <c r="G110" t="s">
        <v>133</v>
      </c>
      <c r="H110" t="s">
        <v>134</v>
      </c>
      <c r="I110" t="s">
        <v>135</v>
      </c>
      <c r="J110" t="s">
        <v>136</v>
      </c>
      <c r="K110" t="s">
        <v>137</v>
      </c>
      <c r="L110" t="s">
        <v>492</v>
      </c>
      <c r="M110" t="s">
        <v>493</v>
      </c>
      <c r="N110">
        <v>4.6244444439999999</v>
      </c>
      <c r="O110">
        <v>0</v>
      </c>
      <c r="P110">
        <v>84</v>
      </c>
      <c r="Q110">
        <v>0</v>
      </c>
      <c r="R110">
        <v>2</v>
      </c>
      <c r="S110">
        <v>0</v>
      </c>
      <c r="T110">
        <v>12</v>
      </c>
      <c r="U110">
        <v>0</v>
      </c>
      <c r="V110">
        <v>0</v>
      </c>
      <c r="W110">
        <v>0</v>
      </c>
      <c r="X110">
        <v>101.35917257374258</v>
      </c>
      <c r="Y110">
        <v>0</v>
      </c>
      <c r="Z110">
        <v>8.7494048200980359</v>
      </c>
      <c r="AA110">
        <v>0</v>
      </c>
      <c r="AB110">
        <v>85.752471671429092</v>
      </c>
      <c r="AC110">
        <v>0</v>
      </c>
      <c r="AD110">
        <v>0</v>
      </c>
      <c r="AE110">
        <v>195.8610490652697</v>
      </c>
    </row>
    <row r="111" spans="1:31" x14ac:dyDescent="0.25">
      <c r="A111">
        <v>1881010</v>
      </c>
      <c r="B111">
        <v>1</v>
      </c>
      <c r="C111" t="s">
        <v>80</v>
      </c>
      <c r="D111" t="s">
        <v>99</v>
      </c>
      <c r="E111" t="s">
        <v>140</v>
      </c>
      <c r="F111" t="s">
        <v>494</v>
      </c>
      <c r="G111" t="s">
        <v>142</v>
      </c>
      <c r="H111" t="s">
        <v>143</v>
      </c>
      <c r="I111" t="s">
        <v>135</v>
      </c>
      <c r="J111" t="s">
        <v>136</v>
      </c>
      <c r="K111" t="s">
        <v>137</v>
      </c>
      <c r="L111" t="s">
        <v>495</v>
      </c>
      <c r="M111" t="s">
        <v>496</v>
      </c>
      <c r="N111">
        <v>2.9430555549999999</v>
      </c>
      <c r="O111">
        <v>0</v>
      </c>
      <c r="P111">
        <v>1</v>
      </c>
      <c r="Q111">
        <v>0</v>
      </c>
      <c r="R111">
        <v>0</v>
      </c>
      <c r="S111">
        <v>0</v>
      </c>
      <c r="T111">
        <v>0</v>
      </c>
      <c r="U111">
        <v>0</v>
      </c>
      <c r="V111">
        <v>0</v>
      </c>
      <c r="W111">
        <v>0</v>
      </c>
      <c r="X111">
        <v>0</v>
      </c>
      <c r="Y111">
        <v>0</v>
      </c>
      <c r="Z111">
        <v>0</v>
      </c>
      <c r="AA111">
        <v>0</v>
      </c>
      <c r="AB111">
        <v>0</v>
      </c>
      <c r="AC111">
        <v>0</v>
      </c>
      <c r="AD111">
        <v>0</v>
      </c>
      <c r="AE111">
        <v>0</v>
      </c>
    </row>
    <row r="112" spans="1:31" x14ac:dyDescent="0.25">
      <c r="A112">
        <v>1880824</v>
      </c>
      <c r="B112">
        <v>1</v>
      </c>
      <c r="C112" t="s">
        <v>80</v>
      </c>
      <c r="D112" t="s">
        <v>82</v>
      </c>
      <c r="E112" t="s">
        <v>140</v>
      </c>
      <c r="F112" t="s">
        <v>497</v>
      </c>
      <c r="G112" t="s">
        <v>207</v>
      </c>
      <c r="H112" t="s">
        <v>143</v>
      </c>
      <c r="I112" t="s">
        <v>135</v>
      </c>
      <c r="J112" t="s">
        <v>136</v>
      </c>
      <c r="K112" t="s">
        <v>137</v>
      </c>
      <c r="L112" t="s">
        <v>498</v>
      </c>
      <c r="M112" t="s">
        <v>499</v>
      </c>
      <c r="N112">
        <v>0.86388888799999997</v>
      </c>
      <c r="O112">
        <v>0</v>
      </c>
      <c r="P112">
        <v>0</v>
      </c>
      <c r="Q112">
        <v>0</v>
      </c>
      <c r="R112">
        <v>0</v>
      </c>
      <c r="S112">
        <v>0</v>
      </c>
      <c r="T112">
        <v>1</v>
      </c>
      <c r="U112">
        <v>0</v>
      </c>
      <c r="V112">
        <v>0</v>
      </c>
      <c r="W112">
        <v>0</v>
      </c>
      <c r="X112">
        <v>0</v>
      </c>
      <c r="Y112">
        <v>0</v>
      </c>
      <c r="Z112">
        <v>0</v>
      </c>
      <c r="AA112">
        <v>0</v>
      </c>
      <c r="AB112">
        <v>2.1792598073265004</v>
      </c>
      <c r="AC112">
        <v>0</v>
      </c>
      <c r="AD112">
        <v>0</v>
      </c>
      <c r="AE112">
        <v>2.1792598073265004</v>
      </c>
    </row>
    <row r="113" spans="1:31" x14ac:dyDescent="0.25">
      <c r="A113">
        <v>1881133</v>
      </c>
      <c r="B113">
        <v>1</v>
      </c>
      <c r="C113" t="s">
        <v>80</v>
      </c>
      <c r="D113" t="s">
        <v>85</v>
      </c>
      <c r="E113" t="s">
        <v>222</v>
      </c>
      <c r="F113" t="s">
        <v>500</v>
      </c>
      <c r="G113" t="s">
        <v>501</v>
      </c>
      <c r="H113" t="s">
        <v>143</v>
      </c>
      <c r="I113" t="s">
        <v>135</v>
      </c>
      <c r="J113" t="s">
        <v>136</v>
      </c>
      <c r="K113" t="s">
        <v>137</v>
      </c>
      <c r="L113" t="s">
        <v>502</v>
      </c>
      <c r="M113" t="s">
        <v>503</v>
      </c>
      <c r="N113">
        <v>3.0169444439999999</v>
      </c>
      <c r="O113">
        <v>0</v>
      </c>
      <c r="P113">
        <v>14</v>
      </c>
      <c r="Q113">
        <v>0</v>
      </c>
      <c r="R113">
        <v>0</v>
      </c>
      <c r="S113">
        <v>0</v>
      </c>
      <c r="T113">
        <v>1</v>
      </c>
      <c r="U113">
        <v>0</v>
      </c>
      <c r="V113">
        <v>0</v>
      </c>
      <c r="W113">
        <v>0</v>
      </c>
      <c r="X113">
        <v>7.0803578788336425</v>
      </c>
      <c r="Y113">
        <v>0</v>
      </c>
      <c r="Z113">
        <v>0</v>
      </c>
      <c r="AA113">
        <v>0</v>
      </c>
      <c r="AB113">
        <v>0.41998694373418421</v>
      </c>
      <c r="AC113">
        <v>0</v>
      </c>
      <c r="AD113">
        <v>0</v>
      </c>
      <c r="AE113">
        <v>7.5003448225678264</v>
      </c>
    </row>
    <row r="114" spans="1:31" x14ac:dyDescent="0.25">
      <c r="A114">
        <v>1881110</v>
      </c>
      <c r="B114">
        <v>1</v>
      </c>
      <c r="C114" t="s">
        <v>80</v>
      </c>
      <c r="D114" t="s">
        <v>103</v>
      </c>
      <c r="E114" t="s">
        <v>158</v>
      </c>
      <c r="F114" t="s">
        <v>504</v>
      </c>
      <c r="G114" t="s">
        <v>219</v>
      </c>
      <c r="H114" t="s">
        <v>134</v>
      </c>
      <c r="I114" t="s">
        <v>135</v>
      </c>
      <c r="J114" t="s">
        <v>136</v>
      </c>
      <c r="K114" t="s">
        <v>137</v>
      </c>
      <c r="L114" t="s">
        <v>505</v>
      </c>
      <c r="M114" t="s">
        <v>506</v>
      </c>
      <c r="N114">
        <v>1.045833333</v>
      </c>
      <c r="O114">
        <v>0</v>
      </c>
      <c r="P114">
        <v>48</v>
      </c>
      <c r="Q114">
        <v>0</v>
      </c>
      <c r="R114">
        <v>13</v>
      </c>
      <c r="S114">
        <v>0</v>
      </c>
      <c r="T114">
        <v>22</v>
      </c>
      <c r="U114">
        <v>0</v>
      </c>
      <c r="V114">
        <v>0</v>
      </c>
      <c r="W114">
        <v>0</v>
      </c>
      <c r="X114">
        <v>12.941918648003236</v>
      </c>
      <c r="Y114">
        <v>0</v>
      </c>
      <c r="Z114">
        <v>35.763104498456009</v>
      </c>
      <c r="AA114">
        <v>0</v>
      </c>
      <c r="AB114">
        <v>83.971479754960569</v>
      </c>
      <c r="AC114">
        <v>0</v>
      </c>
      <c r="AD114">
        <v>0</v>
      </c>
      <c r="AE114">
        <v>132.67650290141981</v>
      </c>
    </row>
    <row r="115" spans="1:31" x14ac:dyDescent="0.25">
      <c r="A115">
        <v>1880841</v>
      </c>
      <c r="B115">
        <v>1</v>
      </c>
      <c r="C115" t="s">
        <v>80</v>
      </c>
      <c r="D115" t="s">
        <v>93</v>
      </c>
      <c r="E115" t="s">
        <v>210</v>
      </c>
      <c r="F115" t="s">
        <v>507</v>
      </c>
      <c r="G115" t="s">
        <v>508</v>
      </c>
      <c r="H115" t="s">
        <v>134</v>
      </c>
      <c r="I115" t="s">
        <v>135</v>
      </c>
      <c r="J115" t="s">
        <v>136</v>
      </c>
      <c r="K115" t="s">
        <v>137</v>
      </c>
      <c r="L115" t="s">
        <v>509</v>
      </c>
      <c r="M115" t="s">
        <v>510</v>
      </c>
      <c r="N115">
        <v>2.940555555</v>
      </c>
      <c r="O115">
        <v>0</v>
      </c>
      <c r="P115">
        <v>662</v>
      </c>
      <c r="Q115">
        <v>15</v>
      </c>
      <c r="R115">
        <v>184</v>
      </c>
      <c r="S115">
        <v>6</v>
      </c>
      <c r="T115">
        <v>175</v>
      </c>
      <c r="U115">
        <v>0</v>
      </c>
      <c r="V115">
        <v>0</v>
      </c>
      <c r="W115">
        <v>0</v>
      </c>
      <c r="X115">
        <v>780.73590665256847</v>
      </c>
      <c r="Y115">
        <v>298.08748930457813</v>
      </c>
      <c r="Z115">
        <v>1469.5124672476381</v>
      </c>
      <c r="AA115">
        <v>422.45086832082399</v>
      </c>
      <c r="AB115">
        <v>1059.8040315707337</v>
      </c>
      <c r="AC115">
        <v>0</v>
      </c>
      <c r="AD115">
        <v>0</v>
      </c>
      <c r="AE115">
        <v>4030.5907630963429</v>
      </c>
    </row>
    <row r="116" spans="1:31" x14ac:dyDescent="0.25">
      <c r="A116">
        <v>1880532</v>
      </c>
      <c r="B116">
        <v>1</v>
      </c>
      <c r="C116" t="s">
        <v>80</v>
      </c>
      <c r="D116" t="s">
        <v>102</v>
      </c>
      <c r="E116" t="s">
        <v>140</v>
      </c>
      <c r="F116" t="s">
        <v>511</v>
      </c>
      <c r="G116" t="s">
        <v>207</v>
      </c>
      <c r="H116" t="s">
        <v>143</v>
      </c>
      <c r="I116" t="s">
        <v>135</v>
      </c>
      <c r="J116" t="s">
        <v>136</v>
      </c>
      <c r="K116" t="s">
        <v>137</v>
      </c>
      <c r="L116" t="s">
        <v>512</v>
      </c>
      <c r="M116" t="s">
        <v>513</v>
      </c>
      <c r="N116">
        <v>1.655</v>
      </c>
      <c r="O116">
        <v>0</v>
      </c>
      <c r="P116">
        <v>0</v>
      </c>
      <c r="Q116">
        <v>0</v>
      </c>
      <c r="R116">
        <v>1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0</v>
      </c>
      <c r="Z116">
        <v>3.4539298459627501</v>
      </c>
      <c r="AA116">
        <v>0</v>
      </c>
      <c r="AB116">
        <v>0</v>
      </c>
      <c r="AC116">
        <v>0</v>
      </c>
      <c r="AD116">
        <v>0</v>
      </c>
      <c r="AE116">
        <v>3.4539298459627501</v>
      </c>
    </row>
    <row r="117" spans="1:31" x14ac:dyDescent="0.25">
      <c r="A117">
        <v>1883625</v>
      </c>
      <c r="B117">
        <v>1</v>
      </c>
      <c r="C117" t="s">
        <v>81</v>
      </c>
      <c r="D117" t="s">
        <v>121</v>
      </c>
      <c r="E117" t="s">
        <v>169</v>
      </c>
      <c r="F117" t="s">
        <v>514</v>
      </c>
      <c r="G117" t="s">
        <v>183</v>
      </c>
      <c r="H117" t="s">
        <v>143</v>
      </c>
      <c r="I117" t="s">
        <v>135</v>
      </c>
      <c r="J117" t="s">
        <v>136</v>
      </c>
      <c r="K117" t="s">
        <v>137</v>
      </c>
      <c r="L117" t="s">
        <v>515</v>
      </c>
      <c r="M117" t="s">
        <v>516</v>
      </c>
      <c r="N117">
        <v>0.69805555500000005</v>
      </c>
      <c r="O117">
        <v>0</v>
      </c>
      <c r="P117">
        <v>32</v>
      </c>
      <c r="Q117">
        <v>0</v>
      </c>
      <c r="R117">
        <v>9</v>
      </c>
      <c r="S117">
        <v>0</v>
      </c>
      <c r="T117">
        <v>1</v>
      </c>
      <c r="U117">
        <v>0</v>
      </c>
      <c r="V117">
        <v>0</v>
      </c>
      <c r="W117">
        <v>0</v>
      </c>
      <c r="X117">
        <v>4.6282004108192316</v>
      </c>
      <c r="Y117">
        <v>0</v>
      </c>
      <c r="Z117">
        <v>7.0282503347447882</v>
      </c>
      <c r="AA117">
        <v>0</v>
      </c>
      <c r="AB117">
        <v>5.082044500408002E-2</v>
      </c>
      <c r="AC117">
        <v>0</v>
      </c>
      <c r="AD117">
        <v>0</v>
      </c>
      <c r="AE117">
        <v>11.707271190568099</v>
      </c>
    </row>
    <row r="118" spans="1:31" x14ac:dyDescent="0.25">
      <c r="A118">
        <v>1883874</v>
      </c>
      <c r="B118">
        <v>1</v>
      </c>
      <c r="C118" t="s">
        <v>80</v>
      </c>
      <c r="D118" t="s">
        <v>107</v>
      </c>
      <c r="E118" t="s">
        <v>131</v>
      </c>
      <c r="F118" t="s">
        <v>517</v>
      </c>
      <c r="G118" t="s">
        <v>133</v>
      </c>
      <c r="H118" t="s">
        <v>134</v>
      </c>
      <c r="I118" t="s">
        <v>135</v>
      </c>
      <c r="J118" t="s">
        <v>136</v>
      </c>
      <c r="K118" t="s">
        <v>137</v>
      </c>
      <c r="L118" t="s">
        <v>518</v>
      </c>
      <c r="M118" t="s">
        <v>519</v>
      </c>
      <c r="N118">
        <v>0.16027777700000001</v>
      </c>
      <c r="O118">
        <v>1</v>
      </c>
      <c r="P118">
        <v>1650</v>
      </c>
      <c r="Q118">
        <v>0</v>
      </c>
      <c r="R118">
        <v>1</v>
      </c>
      <c r="S118">
        <v>0</v>
      </c>
      <c r="T118">
        <v>68</v>
      </c>
      <c r="U118">
        <v>0</v>
      </c>
      <c r="V118">
        <v>2</v>
      </c>
      <c r="W118">
        <v>5.7224470578247777</v>
      </c>
      <c r="X118">
        <v>75.041638491677531</v>
      </c>
      <c r="Y118">
        <v>0</v>
      </c>
      <c r="Z118">
        <v>0</v>
      </c>
      <c r="AA118">
        <v>0</v>
      </c>
      <c r="AB118">
        <v>9.672282868566521</v>
      </c>
      <c r="AC118">
        <v>0</v>
      </c>
      <c r="AD118">
        <v>0.45386714362759861</v>
      </c>
      <c r="AE118">
        <v>90.890235561696443</v>
      </c>
    </row>
    <row r="119" spans="1:31" x14ac:dyDescent="0.25">
      <c r="A119">
        <v>1883379</v>
      </c>
      <c r="B119">
        <v>1</v>
      </c>
      <c r="C119" t="s">
        <v>80</v>
      </c>
      <c r="D119" t="s">
        <v>96</v>
      </c>
      <c r="E119" t="s">
        <v>222</v>
      </c>
      <c r="F119" t="s">
        <v>520</v>
      </c>
      <c r="G119" t="s">
        <v>521</v>
      </c>
      <c r="H119" t="s">
        <v>143</v>
      </c>
      <c r="I119" t="s">
        <v>135</v>
      </c>
      <c r="J119" t="s">
        <v>136</v>
      </c>
      <c r="K119" t="s">
        <v>137</v>
      </c>
      <c r="L119" t="s">
        <v>522</v>
      </c>
      <c r="M119" t="s">
        <v>523</v>
      </c>
      <c r="N119">
        <v>2.2149999999999999</v>
      </c>
      <c r="O119">
        <v>0</v>
      </c>
      <c r="P119">
        <v>3</v>
      </c>
      <c r="Q119">
        <v>0</v>
      </c>
      <c r="R119">
        <v>0</v>
      </c>
      <c r="S119">
        <v>0</v>
      </c>
      <c r="T119">
        <v>0</v>
      </c>
      <c r="U119">
        <v>0</v>
      </c>
      <c r="V119">
        <v>0</v>
      </c>
      <c r="W119">
        <v>0</v>
      </c>
      <c r="X119">
        <v>1.2151447073209676</v>
      </c>
      <c r="Y119">
        <v>0</v>
      </c>
      <c r="Z119">
        <v>0</v>
      </c>
      <c r="AA119">
        <v>0</v>
      </c>
      <c r="AB119">
        <v>0</v>
      </c>
      <c r="AC119">
        <v>0</v>
      </c>
      <c r="AD119">
        <v>0</v>
      </c>
      <c r="AE119">
        <v>1.2151447073209676</v>
      </c>
    </row>
    <row r="120" spans="1:31" x14ac:dyDescent="0.25">
      <c r="A120">
        <v>1883339</v>
      </c>
      <c r="B120">
        <v>1</v>
      </c>
      <c r="C120" t="s">
        <v>80</v>
      </c>
      <c r="D120" t="s">
        <v>100</v>
      </c>
      <c r="E120" t="s">
        <v>140</v>
      </c>
      <c r="F120" t="s">
        <v>524</v>
      </c>
      <c r="G120" t="s">
        <v>163</v>
      </c>
      <c r="H120" t="s">
        <v>143</v>
      </c>
      <c r="I120" t="s">
        <v>135</v>
      </c>
      <c r="J120" t="s">
        <v>136</v>
      </c>
      <c r="K120" t="s">
        <v>137</v>
      </c>
      <c r="L120" t="s">
        <v>525</v>
      </c>
      <c r="M120" t="s">
        <v>526</v>
      </c>
      <c r="N120">
        <v>3.1427777770000001</v>
      </c>
      <c r="O120">
        <v>0</v>
      </c>
      <c r="P120">
        <v>1</v>
      </c>
      <c r="Q120">
        <v>0</v>
      </c>
      <c r="R120">
        <v>0</v>
      </c>
      <c r="S120">
        <v>0</v>
      </c>
      <c r="T120">
        <v>0</v>
      </c>
      <c r="U120">
        <v>0</v>
      </c>
      <c r="V120">
        <v>0</v>
      </c>
      <c r="W120">
        <v>0</v>
      </c>
      <c r="X120">
        <v>6.0795848245775011E-2</v>
      </c>
      <c r="Y120">
        <v>0</v>
      </c>
      <c r="Z120">
        <v>0</v>
      </c>
      <c r="AA120">
        <v>0</v>
      </c>
      <c r="AB120">
        <v>0</v>
      </c>
      <c r="AC120">
        <v>0</v>
      </c>
      <c r="AD120">
        <v>0</v>
      </c>
      <c r="AE120">
        <v>6.0795848245775011E-2</v>
      </c>
    </row>
    <row r="121" spans="1:31" x14ac:dyDescent="0.25">
      <c r="A121">
        <v>1883588</v>
      </c>
      <c r="B121">
        <v>1</v>
      </c>
      <c r="C121" t="s">
        <v>80</v>
      </c>
      <c r="D121" t="s">
        <v>87</v>
      </c>
      <c r="E121" t="s">
        <v>210</v>
      </c>
      <c r="F121" t="s">
        <v>527</v>
      </c>
      <c r="G121" t="s">
        <v>133</v>
      </c>
      <c r="H121" t="s">
        <v>134</v>
      </c>
      <c r="I121" t="s">
        <v>135</v>
      </c>
      <c r="J121" t="s">
        <v>136</v>
      </c>
      <c r="K121" t="s">
        <v>137</v>
      </c>
      <c r="L121" t="s">
        <v>528</v>
      </c>
      <c r="M121" t="s">
        <v>529</v>
      </c>
      <c r="N121">
        <v>3.7041666659999999</v>
      </c>
      <c r="O121">
        <v>0</v>
      </c>
      <c r="P121">
        <v>4143</v>
      </c>
      <c r="Q121">
        <v>0</v>
      </c>
      <c r="R121">
        <v>0</v>
      </c>
      <c r="S121">
        <v>0</v>
      </c>
      <c r="T121">
        <v>385</v>
      </c>
      <c r="U121">
        <v>0</v>
      </c>
      <c r="V121">
        <v>1</v>
      </c>
      <c r="W121">
        <v>0</v>
      </c>
      <c r="X121">
        <v>4507.6331118963453</v>
      </c>
      <c r="Y121">
        <v>0</v>
      </c>
      <c r="Z121">
        <v>0</v>
      </c>
      <c r="AA121">
        <v>0</v>
      </c>
      <c r="AB121">
        <v>2412.0584150860054</v>
      </c>
      <c r="AC121">
        <v>0</v>
      </c>
      <c r="AD121">
        <v>97.805886166496691</v>
      </c>
      <c r="AE121">
        <v>7017.497413148848</v>
      </c>
    </row>
    <row r="122" spans="1:31" x14ac:dyDescent="0.25">
      <c r="A122">
        <v>1883439</v>
      </c>
      <c r="B122">
        <v>1</v>
      </c>
      <c r="C122" t="s">
        <v>81</v>
      </c>
      <c r="D122" t="s">
        <v>128</v>
      </c>
      <c r="E122" t="s">
        <v>222</v>
      </c>
      <c r="F122" t="s">
        <v>530</v>
      </c>
      <c r="G122" t="s">
        <v>531</v>
      </c>
      <c r="H122" t="s">
        <v>143</v>
      </c>
      <c r="I122" t="s">
        <v>135</v>
      </c>
      <c r="J122" t="s">
        <v>136</v>
      </c>
      <c r="K122" t="s">
        <v>137</v>
      </c>
      <c r="L122" t="s">
        <v>532</v>
      </c>
      <c r="M122" t="s">
        <v>533</v>
      </c>
      <c r="N122">
        <v>4.8630555549999999</v>
      </c>
      <c r="O122">
        <v>0</v>
      </c>
      <c r="P122">
        <v>143</v>
      </c>
      <c r="Q122">
        <v>0</v>
      </c>
      <c r="R122">
        <v>5</v>
      </c>
      <c r="S122">
        <v>0</v>
      </c>
      <c r="T122">
        <v>7</v>
      </c>
      <c r="U122">
        <v>0</v>
      </c>
      <c r="V122">
        <v>0</v>
      </c>
      <c r="W122">
        <v>0</v>
      </c>
      <c r="X122">
        <v>168.53951635770619</v>
      </c>
      <c r="Y122">
        <v>0</v>
      </c>
      <c r="Z122">
        <v>2.3665115098187619</v>
      </c>
      <c r="AA122">
        <v>0</v>
      </c>
      <c r="AB122">
        <v>208.45921112820147</v>
      </c>
      <c r="AC122">
        <v>0</v>
      </c>
      <c r="AD122">
        <v>0</v>
      </c>
      <c r="AE122">
        <v>379.36523899572643</v>
      </c>
    </row>
    <row r="123" spans="1:31" x14ac:dyDescent="0.25">
      <c r="A123">
        <v>1883880</v>
      </c>
      <c r="B123">
        <v>1</v>
      </c>
      <c r="C123" t="s">
        <v>81</v>
      </c>
      <c r="D123" t="s">
        <v>118</v>
      </c>
      <c r="E123" t="s">
        <v>146</v>
      </c>
      <c r="F123" t="s">
        <v>534</v>
      </c>
      <c r="G123" t="s">
        <v>148</v>
      </c>
      <c r="H123" t="s">
        <v>143</v>
      </c>
      <c r="I123" t="s">
        <v>135</v>
      </c>
      <c r="J123" t="s">
        <v>136</v>
      </c>
      <c r="K123" t="s">
        <v>137</v>
      </c>
      <c r="L123" t="s">
        <v>535</v>
      </c>
      <c r="M123" t="s">
        <v>536</v>
      </c>
      <c r="N123">
        <v>3.9422222219999998</v>
      </c>
      <c r="O123">
        <v>0</v>
      </c>
      <c r="P123">
        <v>87</v>
      </c>
      <c r="Q123">
        <v>0</v>
      </c>
      <c r="R123">
        <v>1</v>
      </c>
      <c r="S123">
        <v>0</v>
      </c>
      <c r="T123">
        <v>5</v>
      </c>
      <c r="U123">
        <v>0</v>
      </c>
      <c r="V123">
        <v>0</v>
      </c>
      <c r="W123">
        <v>0</v>
      </c>
      <c r="X123">
        <v>74.70005356773693</v>
      </c>
      <c r="Y123">
        <v>0</v>
      </c>
      <c r="Z123">
        <v>2.8657270258040866</v>
      </c>
      <c r="AA123">
        <v>0</v>
      </c>
      <c r="AB123">
        <v>3.9360012876698205</v>
      </c>
      <c r="AC123">
        <v>0</v>
      </c>
      <c r="AD123">
        <v>0</v>
      </c>
      <c r="AE123">
        <v>81.501781881210846</v>
      </c>
    </row>
    <row r="124" spans="1:31" x14ac:dyDescent="0.25">
      <c r="A124">
        <v>1883253</v>
      </c>
      <c r="B124">
        <v>1</v>
      </c>
      <c r="C124" t="s">
        <v>80</v>
      </c>
      <c r="D124" t="s">
        <v>82</v>
      </c>
      <c r="E124" t="s">
        <v>222</v>
      </c>
      <c r="F124" t="s">
        <v>537</v>
      </c>
      <c r="G124" t="s">
        <v>148</v>
      </c>
      <c r="H124" t="s">
        <v>143</v>
      </c>
      <c r="I124" t="s">
        <v>135</v>
      </c>
      <c r="J124" t="s">
        <v>136</v>
      </c>
      <c r="K124" t="s">
        <v>137</v>
      </c>
      <c r="L124" t="s">
        <v>538</v>
      </c>
      <c r="M124" t="s">
        <v>539</v>
      </c>
      <c r="N124">
        <v>2.0666666660000002</v>
      </c>
      <c r="O124">
        <v>0</v>
      </c>
      <c r="P124">
        <v>9</v>
      </c>
      <c r="Q124">
        <v>0</v>
      </c>
      <c r="R124">
        <v>0</v>
      </c>
      <c r="S124">
        <v>0</v>
      </c>
      <c r="T124">
        <v>12</v>
      </c>
      <c r="U124">
        <v>0</v>
      </c>
      <c r="V124">
        <v>0</v>
      </c>
      <c r="W124">
        <v>0</v>
      </c>
      <c r="X124">
        <v>8.9881901841214287</v>
      </c>
      <c r="Y124">
        <v>0</v>
      </c>
      <c r="Z124">
        <v>0</v>
      </c>
      <c r="AA124">
        <v>0</v>
      </c>
      <c r="AB124">
        <v>36.71396566458526</v>
      </c>
      <c r="AC124">
        <v>0</v>
      </c>
      <c r="AD124">
        <v>0</v>
      </c>
      <c r="AE124">
        <v>45.702155848706688</v>
      </c>
    </row>
    <row r="125" spans="1:31" x14ac:dyDescent="0.25">
      <c r="A125">
        <v>1883894</v>
      </c>
      <c r="B125">
        <v>1</v>
      </c>
      <c r="C125" t="s">
        <v>81</v>
      </c>
      <c r="D125" t="s">
        <v>127</v>
      </c>
      <c r="E125" t="s">
        <v>146</v>
      </c>
      <c r="F125" t="s">
        <v>540</v>
      </c>
      <c r="G125" t="s">
        <v>541</v>
      </c>
      <c r="H125" t="s">
        <v>143</v>
      </c>
      <c r="I125" t="s">
        <v>135</v>
      </c>
      <c r="J125" t="s">
        <v>136</v>
      </c>
      <c r="K125" t="s">
        <v>137</v>
      </c>
      <c r="L125" t="s">
        <v>542</v>
      </c>
      <c r="M125" t="s">
        <v>543</v>
      </c>
      <c r="N125">
        <v>6.2169444440000001</v>
      </c>
      <c r="O125">
        <v>0</v>
      </c>
      <c r="P125">
        <v>30</v>
      </c>
      <c r="Q125">
        <v>0</v>
      </c>
      <c r="R125">
        <v>0</v>
      </c>
      <c r="S125">
        <v>0</v>
      </c>
      <c r="T125">
        <v>2</v>
      </c>
      <c r="U125">
        <v>0</v>
      </c>
      <c r="V125">
        <v>0</v>
      </c>
      <c r="W125">
        <v>0</v>
      </c>
      <c r="X125">
        <v>21.022597624780204</v>
      </c>
      <c r="Y125">
        <v>0</v>
      </c>
      <c r="Z125">
        <v>0</v>
      </c>
      <c r="AA125">
        <v>0</v>
      </c>
      <c r="AB125">
        <v>1.9118873491176929</v>
      </c>
      <c r="AC125">
        <v>0</v>
      </c>
      <c r="AD125">
        <v>0</v>
      </c>
      <c r="AE125">
        <v>22.934484973897895</v>
      </c>
    </row>
    <row r="126" spans="1:31" x14ac:dyDescent="0.25">
      <c r="A126">
        <v>1883230</v>
      </c>
      <c r="B126">
        <v>1</v>
      </c>
      <c r="C126" t="s">
        <v>80</v>
      </c>
      <c r="D126" t="s">
        <v>100</v>
      </c>
      <c r="E126" t="s">
        <v>140</v>
      </c>
      <c r="F126" t="s">
        <v>544</v>
      </c>
      <c r="G126" t="s">
        <v>163</v>
      </c>
      <c r="H126" t="s">
        <v>143</v>
      </c>
      <c r="I126" t="s">
        <v>135</v>
      </c>
      <c r="J126" t="s">
        <v>136</v>
      </c>
      <c r="K126" t="s">
        <v>137</v>
      </c>
      <c r="L126" t="s">
        <v>545</v>
      </c>
      <c r="M126" t="s">
        <v>546</v>
      </c>
      <c r="N126">
        <v>1.440555555</v>
      </c>
      <c r="O126">
        <v>0</v>
      </c>
      <c r="P126">
        <v>2</v>
      </c>
      <c r="Q126">
        <v>0</v>
      </c>
      <c r="R126">
        <v>0</v>
      </c>
      <c r="S126">
        <v>0</v>
      </c>
      <c r="T126">
        <v>0</v>
      </c>
      <c r="U126">
        <v>0</v>
      </c>
      <c r="V126">
        <v>0</v>
      </c>
      <c r="W126">
        <v>0</v>
      </c>
      <c r="X126">
        <v>0.51050128695471886</v>
      </c>
      <c r="Y126">
        <v>0</v>
      </c>
      <c r="Z126">
        <v>0</v>
      </c>
      <c r="AA126">
        <v>0</v>
      </c>
      <c r="AB126">
        <v>0</v>
      </c>
      <c r="AC126">
        <v>0</v>
      </c>
      <c r="AD126">
        <v>0</v>
      </c>
      <c r="AE126">
        <v>0.51050128695471886</v>
      </c>
    </row>
    <row r="127" spans="1:31" x14ac:dyDescent="0.25">
      <c r="A127">
        <v>1883728</v>
      </c>
      <c r="B127">
        <v>1</v>
      </c>
      <c r="C127" t="s">
        <v>81</v>
      </c>
      <c r="D127" t="s">
        <v>118</v>
      </c>
      <c r="E127" t="s">
        <v>169</v>
      </c>
      <c r="F127" t="s">
        <v>547</v>
      </c>
      <c r="G127" t="s">
        <v>183</v>
      </c>
      <c r="H127" t="s">
        <v>143</v>
      </c>
      <c r="I127" t="s">
        <v>135</v>
      </c>
      <c r="J127" t="s">
        <v>136</v>
      </c>
      <c r="K127" t="s">
        <v>137</v>
      </c>
      <c r="L127" t="s">
        <v>548</v>
      </c>
      <c r="M127" t="s">
        <v>549</v>
      </c>
      <c r="N127">
        <v>0.70166666600000005</v>
      </c>
      <c r="O127">
        <v>0</v>
      </c>
      <c r="P127">
        <v>419</v>
      </c>
      <c r="Q127">
        <v>0</v>
      </c>
      <c r="R127">
        <v>28</v>
      </c>
      <c r="S127">
        <v>0</v>
      </c>
      <c r="T127">
        <v>32</v>
      </c>
      <c r="U127">
        <v>0</v>
      </c>
      <c r="V127">
        <v>0</v>
      </c>
      <c r="W127">
        <v>0</v>
      </c>
      <c r="X127">
        <v>77.055099041074286</v>
      </c>
      <c r="Y127">
        <v>0</v>
      </c>
      <c r="Z127">
        <v>14.061170855257201</v>
      </c>
      <c r="AA127">
        <v>0</v>
      </c>
      <c r="AB127">
        <v>19.875025480237298</v>
      </c>
      <c r="AC127">
        <v>0</v>
      </c>
      <c r="AD127">
        <v>0</v>
      </c>
      <c r="AE127">
        <v>110.99129537656879</v>
      </c>
    </row>
    <row r="128" spans="1:31" x14ac:dyDescent="0.25">
      <c r="A128">
        <v>1883920</v>
      </c>
      <c r="B128">
        <v>1</v>
      </c>
      <c r="C128" t="s">
        <v>80</v>
      </c>
      <c r="D128" t="s">
        <v>102</v>
      </c>
      <c r="E128" t="s">
        <v>169</v>
      </c>
      <c r="F128" t="s">
        <v>550</v>
      </c>
      <c r="G128" t="s">
        <v>183</v>
      </c>
      <c r="H128" t="s">
        <v>143</v>
      </c>
      <c r="I128" t="s">
        <v>135</v>
      </c>
      <c r="J128" t="s">
        <v>136</v>
      </c>
      <c r="K128" t="s">
        <v>137</v>
      </c>
      <c r="L128" t="s">
        <v>551</v>
      </c>
      <c r="M128" t="s">
        <v>552</v>
      </c>
      <c r="N128">
        <v>1.69</v>
      </c>
      <c r="O128">
        <v>0</v>
      </c>
      <c r="P128">
        <v>16</v>
      </c>
      <c r="Q128">
        <v>0</v>
      </c>
      <c r="R128">
        <v>17</v>
      </c>
      <c r="S128">
        <v>0</v>
      </c>
      <c r="T128">
        <v>3</v>
      </c>
      <c r="U128">
        <v>0</v>
      </c>
      <c r="V128">
        <v>0</v>
      </c>
      <c r="W128">
        <v>0</v>
      </c>
      <c r="X128">
        <v>13.885690700640861</v>
      </c>
      <c r="Y128">
        <v>0</v>
      </c>
      <c r="Z128">
        <v>13.520972358274413</v>
      </c>
      <c r="AA128">
        <v>0</v>
      </c>
      <c r="AB128">
        <v>4.1127377278980477</v>
      </c>
      <c r="AC128">
        <v>0</v>
      </c>
      <c r="AD128">
        <v>0</v>
      </c>
      <c r="AE128">
        <v>31.519400786813321</v>
      </c>
    </row>
    <row r="129" spans="1:31" x14ac:dyDescent="0.25">
      <c r="A129">
        <v>1883422</v>
      </c>
      <c r="B129">
        <v>1</v>
      </c>
      <c r="C129" t="s">
        <v>80</v>
      </c>
      <c r="D129" t="s">
        <v>105</v>
      </c>
      <c r="E129" t="s">
        <v>146</v>
      </c>
      <c r="F129" t="s">
        <v>553</v>
      </c>
      <c r="G129" t="s">
        <v>148</v>
      </c>
      <c r="H129" t="s">
        <v>143</v>
      </c>
      <c r="I129" t="s">
        <v>135</v>
      </c>
      <c r="J129" t="s">
        <v>136</v>
      </c>
      <c r="K129" t="s">
        <v>137</v>
      </c>
      <c r="L129" t="s">
        <v>554</v>
      </c>
      <c r="M129" t="s">
        <v>555</v>
      </c>
      <c r="N129">
        <v>1.0075000000000001</v>
      </c>
      <c r="O129">
        <v>0</v>
      </c>
      <c r="P129">
        <v>0</v>
      </c>
      <c r="Q129">
        <v>0</v>
      </c>
      <c r="R129">
        <v>0</v>
      </c>
      <c r="S129">
        <v>0</v>
      </c>
      <c r="T129">
        <v>2</v>
      </c>
      <c r="U129">
        <v>0</v>
      </c>
      <c r="V129">
        <v>0</v>
      </c>
      <c r="W129">
        <v>0</v>
      </c>
      <c r="X129">
        <v>0</v>
      </c>
      <c r="Y129">
        <v>0</v>
      </c>
      <c r="Z129">
        <v>0</v>
      </c>
      <c r="AA129">
        <v>0</v>
      </c>
      <c r="AB129">
        <v>3.1487573731250729</v>
      </c>
      <c r="AC129">
        <v>0</v>
      </c>
      <c r="AD129">
        <v>0</v>
      </c>
      <c r="AE129">
        <v>3.1487573731250729</v>
      </c>
    </row>
    <row r="130" spans="1:31" x14ac:dyDescent="0.25">
      <c r="A130">
        <v>1883273</v>
      </c>
      <c r="B130">
        <v>1</v>
      </c>
      <c r="C130" t="s">
        <v>81</v>
      </c>
      <c r="D130" t="s">
        <v>117</v>
      </c>
      <c r="E130" t="s">
        <v>131</v>
      </c>
      <c r="F130" t="s">
        <v>556</v>
      </c>
      <c r="G130" t="s">
        <v>133</v>
      </c>
      <c r="H130" t="s">
        <v>134</v>
      </c>
      <c r="I130" t="s">
        <v>152</v>
      </c>
      <c r="J130" t="s">
        <v>136</v>
      </c>
      <c r="K130" t="s">
        <v>137</v>
      </c>
      <c r="L130" t="s">
        <v>557</v>
      </c>
      <c r="M130" t="s">
        <v>558</v>
      </c>
      <c r="N130">
        <v>1.1111111E-2</v>
      </c>
      <c r="O130">
        <v>0</v>
      </c>
      <c r="P130">
        <v>959</v>
      </c>
      <c r="Q130">
        <v>8</v>
      </c>
      <c r="R130">
        <v>49</v>
      </c>
      <c r="S130">
        <v>5</v>
      </c>
      <c r="T130">
        <v>102</v>
      </c>
      <c r="U130">
        <v>2</v>
      </c>
      <c r="V130">
        <v>0</v>
      </c>
      <c r="W130">
        <v>0</v>
      </c>
      <c r="X130">
        <v>1.4157424622850343</v>
      </c>
      <c r="Y130">
        <v>1.8860129824181002</v>
      </c>
      <c r="Z130">
        <v>0.31478376645458883</v>
      </c>
      <c r="AA130">
        <v>0.31354825289666666</v>
      </c>
      <c r="AB130">
        <v>0.88326407002688923</v>
      </c>
      <c r="AC130">
        <v>0.94464171140754449</v>
      </c>
      <c r="AD130">
        <v>0</v>
      </c>
      <c r="AE130">
        <v>5.7579932454888239</v>
      </c>
    </row>
    <row r="131" spans="1:31" x14ac:dyDescent="0.25">
      <c r="A131">
        <v>1883771</v>
      </c>
      <c r="B131">
        <v>1</v>
      </c>
      <c r="C131" t="s">
        <v>80</v>
      </c>
      <c r="D131" t="s">
        <v>87</v>
      </c>
      <c r="E131" t="s">
        <v>158</v>
      </c>
      <c r="F131" t="s">
        <v>559</v>
      </c>
      <c r="G131" t="s">
        <v>560</v>
      </c>
      <c r="H131" t="s">
        <v>134</v>
      </c>
      <c r="I131" t="s">
        <v>135</v>
      </c>
      <c r="J131" t="s">
        <v>136</v>
      </c>
      <c r="K131" t="s">
        <v>137</v>
      </c>
      <c r="L131" t="s">
        <v>561</v>
      </c>
      <c r="M131" t="s">
        <v>562</v>
      </c>
      <c r="N131">
        <v>10.209166666</v>
      </c>
      <c r="O131">
        <v>0</v>
      </c>
      <c r="P131">
        <v>114</v>
      </c>
      <c r="Q131">
        <v>0</v>
      </c>
      <c r="R131">
        <v>0</v>
      </c>
      <c r="S131">
        <v>0</v>
      </c>
      <c r="T131">
        <v>4</v>
      </c>
      <c r="U131">
        <v>0</v>
      </c>
      <c r="V131">
        <v>0</v>
      </c>
      <c r="W131">
        <v>0</v>
      </c>
      <c r="X131">
        <v>385.89926042164126</v>
      </c>
      <c r="Y131">
        <v>0</v>
      </c>
      <c r="Z131">
        <v>0</v>
      </c>
      <c r="AA131">
        <v>0</v>
      </c>
      <c r="AB131">
        <v>149.97273743788668</v>
      </c>
      <c r="AC131">
        <v>0</v>
      </c>
      <c r="AD131">
        <v>0</v>
      </c>
      <c r="AE131">
        <v>535.87199785952794</v>
      </c>
    </row>
    <row r="132" spans="1:31" x14ac:dyDescent="0.25">
      <c r="A132">
        <v>1883130</v>
      </c>
      <c r="B132">
        <v>1</v>
      </c>
      <c r="C132" t="s">
        <v>80</v>
      </c>
      <c r="D132" t="s">
        <v>96</v>
      </c>
      <c r="E132" t="s">
        <v>169</v>
      </c>
      <c r="F132" t="s">
        <v>563</v>
      </c>
      <c r="G132" t="s">
        <v>564</v>
      </c>
      <c r="H132" t="s">
        <v>143</v>
      </c>
      <c r="I132" t="s">
        <v>135</v>
      </c>
      <c r="J132" t="s">
        <v>136</v>
      </c>
      <c r="K132" t="s">
        <v>137</v>
      </c>
      <c r="L132" t="s">
        <v>565</v>
      </c>
      <c r="M132" t="s">
        <v>566</v>
      </c>
      <c r="N132">
        <v>0.54222222200000003</v>
      </c>
      <c r="O132">
        <v>0</v>
      </c>
      <c r="P132">
        <v>60</v>
      </c>
      <c r="Q132">
        <v>0</v>
      </c>
      <c r="R132">
        <v>0</v>
      </c>
      <c r="S132">
        <v>0</v>
      </c>
      <c r="T132">
        <v>15</v>
      </c>
      <c r="U132">
        <v>0</v>
      </c>
      <c r="V132">
        <v>0</v>
      </c>
      <c r="W132">
        <v>0</v>
      </c>
      <c r="X132">
        <v>7.8889350114224657</v>
      </c>
      <c r="Y132">
        <v>0</v>
      </c>
      <c r="Z132">
        <v>0</v>
      </c>
      <c r="AA132">
        <v>0</v>
      </c>
      <c r="AB132">
        <v>13.219831147390041</v>
      </c>
      <c r="AC132">
        <v>0</v>
      </c>
      <c r="AD132">
        <v>0</v>
      </c>
      <c r="AE132">
        <v>21.108766158812507</v>
      </c>
    </row>
    <row r="133" spans="1:31" x14ac:dyDescent="0.25">
      <c r="A133">
        <v>1883353</v>
      </c>
      <c r="B133">
        <v>1</v>
      </c>
      <c r="C133" t="s">
        <v>81</v>
      </c>
      <c r="D133" t="s">
        <v>112</v>
      </c>
      <c r="E133" t="s">
        <v>158</v>
      </c>
      <c r="F133" t="s">
        <v>567</v>
      </c>
      <c r="G133" t="s">
        <v>219</v>
      </c>
      <c r="H133" t="s">
        <v>134</v>
      </c>
      <c r="I133" t="s">
        <v>135</v>
      </c>
      <c r="J133" t="s">
        <v>136</v>
      </c>
      <c r="K133" t="s">
        <v>137</v>
      </c>
      <c r="L133" t="s">
        <v>568</v>
      </c>
      <c r="M133" t="s">
        <v>569</v>
      </c>
      <c r="N133">
        <v>1.3797222220000001</v>
      </c>
      <c r="O133">
        <v>0</v>
      </c>
      <c r="P133">
        <v>5</v>
      </c>
      <c r="Q133">
        <v>0</v>
      </c>
      <c r="R133">
        <v>1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0.23449408081281004</v>
      </c>
      <c r="Y133">
        <v>0</v>
      </c>
      <c r="Z133">
        <v>1.5344313908000003E-4</v>
      </c>
      <c r="AA133">
        <v>0</v>
      </c>
      <c r="AB133">
        <v>0</v>
      </c>
      <c r="AC133">
        <v>0</v>
      </c>
      <c r="AD133">
        <v>0</v>
      </c>
      <c r="AE133">
        <v>0.23464752395189004</v>
      </c>
    </row>
    <row r="134" spans="1:31" x14ac:dyDescent="0.25">
      <c r="A134">
        <v>1883210</v>
      </c>
      <c r="B134">
        <v>1</v>
      </c>
      <c r="C134" t="s">
        <v>80</v>
      </c>
      <c r="D134" t="s">
        <v>100</v>
      </c>
      <c r="E134" t="s">
        <v>158</v>
      </c>
      <c r="F134" t="s">
        <v>570</v>
      </c>
      <c r="G134" t="s">
        <v>133</v>
      </c>
      <c r="H134" t="s">
        <v>134</v>
      </c>
      <c r="I134" t="s">
        <v>135</v>
      </c>
      <c r="J134" t="s">
        <v>136</v>
      </c>
      <c r="K134" t="s">
        <v>137</v>
      </c>
      <c r="L134" t="s">
        <v>571</v>
      </c>
      <c r="M134" t="s">
        <v>572</v>
      </c>
      <c r="N134">
        <v>0.69</v>
      </c>
      <c r="O134">
        <v>0</v>
      </c>
      <c r="P134">
        <v>252</v>
      </c>
      <c r="Q134">
        <v>0</v>
      </c>
      <c r="R134">
        <v>0</v>
      </c>
      <c r="S134">
        <v>0</v>
      </c>
      <c r="T134">
        <v>14</v>
      </c>
      <c r="U134">
        <v>0</v>
      </c>
      <c r="V134">
        <v>0</v>
      </c>
      <c r="W134">
        <v>0</v>
      </c>
      <c r="X134">
        <v>31.780782918475506</v>
      </c>
      <c r="Y134">
        <v>0</v>
      </c>
      <c r="Z134">
        <v>0</v>
      </c>
      <c r="AA134">
        <v>0</v>
      </c>
      <c r="AB134">
        <v>8.1560273560964109</v>
      </c>
      <c r="AC134">
        <v>0</v>
      </c>
      <c r="AD134">
        <v>0</v>
      </c>
      <c r="AE134">
        <v>39.936810274571918</v>
      </c>
    </row>
    <row r="135" spans="1:31" x14ac:dyDescent="0.25">
      <c r="A135">
        <v>1883651</v>
      </c>
      <c r="B135">
        <v>1</v>
      </c>
      <c r="C135" t="s">
        <v>80</v>
      </c>
      <c r="D135" t="s">
        <v>100</v>
      </c>
      <c r="E135" t="s">
        <v>146</v>
      </c>
      <c r="F135" t="s">
        <v>573</v>
      </c>
      <c r="G135" t="s">
        <v>148</v>
      </c>
      <c r="H135" t="s">
        <v>143</v>
      </c>
      <c r="I135" t="s">
        <v>135</v>
      </c>
      <c r="J135" t="s">
        <v>136</v>
      </c>
      <c r="K135" t="s">
        <v>137</v>
      </c>
      <c r="L135" t="s">
        <v>574</v>
      </c>
      <c r="M135" t="s">
        <v>575</v>
      </c>
      <c r="N135">
        <v>1.2875000000000001</v>
      </c>
      <c r="O135">
        <v>0</v>
      </c>
      <c r="P135">
        <v>73</v>
      </c>
      <c r="Q135">
        <v>0</v>
      </c>
      <c r="R135">
        <v>0</v>
      </c>
      <c r="S135">
        <v>0</v>
      </c>
      <c r="T135">
        <v>6</v>
      </c>
      <c r="U135">
        <v>0</v>
      </c>
      <c r="V135">
        <v>0</v>
      </c>
      <c r="W135">
        <v>0</v>
      </c>
      <c r="X135">
        <v>23.891139033563842</v>
      </c>
      <c r="Y135">
        <v>0</v>
      </c>
      <c r="Z135">
        <v>0</v>
      </c>
      <c r="AA135">
        <v>0</v>
      </c>
      <c r="AB135">
        <v>4.3610647597164087</v>
      </c>
      <c r="AC135">
        <v>0</v>
      </c>
      <c r="AD135">
        <v>0</v>
      </c>
      <c r="AE135">
        <v>28.252203793280252</v>
      </c>
    </row>
    <row r="136" spans="1:31" x14ac:dyDescent="0.25">
      <c r="A136">
        <v>1883565</v>
      </c>
      <c r="B136">
        <v>1</v>
      </c>
      <c r="C136" t="s">
        <v>81</v>
      </c>
      <c r="D136" t="s">
        <v>113</v>
      </c>
      <c r="E136" t="s">
        <v>222</v>
      </c>
      <c r="F136" t="s">
        <v>576</v>
      </c>
      <c r="G136" t="s">
        <v>148</v>
      </c>
      <c r="H136" t="s">
        <v>143</v>
      </c>
      <c r="I136" t="s">
        <v>135</v>
      </c>
      <c r="J136" t="s">
        <v>136</v>
      </c>
      <c r="K136" t="s">
        <v>137</v>
      </c>
      <c r="L136" t="s">
        <v>577</v>
      </c>
      <c r="M136" t="s">
        <v>578</v>
      </c>
      <c r="N136">
        <v>2.4049999999999998</v>
      </c>
      <c r="O136">
        <v>0</v>
      </c>
      <c r="P136">
        <v>67</v>
      </c>
      <c r="Q136">
        <v>0</v>
      </c>
      <c r="R136">
        <v>0</v>
      </c>
      <c r="S136">
        <v>0</v>
      </c>
      <c r="T136">
        <v>23</v>
      </c>
      <c r="U136">
        <v>0</v>
      </c>
      <c r="V136">
        <v>0</v>
      </c>
      <c r="W136">
        <v>0</v>
      </c>
      <c r="X136">
        <v>56.884379415699875</v>
      </c>
      <c r="Y136">
        <v>0</v>
      </c>
      <c r="Z136">
        <v>0</v>
      </c>
      <c r="AA136">
        <v>0</v>
      </c>
      <c r="AB136">
        <v>100.23663021057529</v>
      </c>
      <c r="AC136">
        <v>0</v>
      </c>
      <c r="AD136">
        <v>0</v>
      </c>
      <c r="AE136">
        <v>157.12100962627517</v>
      </c>
    </row>
    <row r="137" spans="1:31" x14ac:dyDescent="0.25">
      <c r="A137">
        <v>1883416</v>
      </c>
      <c r="B137">
        <v>1</v>
      </c>
      <c r="C137" t="s">
        <v>80</v>
      </c>
      <c r="D137" t="s">
        <v>87</v>
      </c>
      <c r="E137" t="s">
        <v>210</v>
      </c>
      <c r="F137" t="s">
        <v>579</v>
      </c>
      <c r="G137" t="s">
        <v>580</v>
      </c>
      <c r="H137" t="s">
        <v>232</v>
      </c>
      <c r="I137" t="s">
        <v>135</v>
      </c>
      <c r="J137" t="s">
        <v>136</v>
      </c>
      <c r="K137" t="s">
        <v>137</v>
      </c>
      <c r="L137" t="s">
        <v>581</v>
      </c>
      <c r="M137" t="s">
        <v>582</v>
      </c>
      <c r="N137">
        <v>0.516666666</v>
      </c>
      <c r="O137">
        <v>3</v>
      </c>
      <c r="P137">
        <v>11695</v>
      </c>
      <c r="Q137">
        <v>2</v>
      </c>
      <c r="R137">
        <v>28</v>
      </c>
      <c r="S137">
        <v>32</v>
      </c>
      <c r="T137">
        <v>1260</v>
      </c>
      <c r="U137">
        <v>12</v>
      </c>
      <c r="V137">
        <v>6</v>
      </c>
      <c r="W137">
        <v>31.529405871380199</v>
      </c>
      <c r="X137">
        <v>1771.0451469237519</v>
      </c>
      <c r="Y137">
        <v>0.84341568566406677</v>
      </c>
      <c r="Z137">
        <v>9.4480459491743201</v>
      </c>
      <c r="AA137">
        <v>647.6637405689338</v>
      </c>
      <c r="AB137">
        <v>1408.5576904576053</v>
      </c>
      <c r="AC137">
        <v>261.94003656463218</v>
      </c>
      <c r="AD137">
        <v>123.45457657539242</v>
      </c>
      <c r="AE137">
        <v>4254.4820585965344</v>
      </c>
    </row>
    <row r="138" spans="1:31" x14ac:dyDescent="0.25">
      <c r="A138">
        <v>1883316</v>
      </c>
      <c r="B138">
        <v>1</v>
      </c>
      <c r="C138" t="s">
        <v>80</v>
      </c>
      <c r="D138" t="s">
        <v>110</v>
      </c>
      <c r="E138" t="s">
        <v>140</v>
      </c>
      <c r="F138" t="s">
        <v>583</v>
      </c>
      <c r="G138" t="s">
        <v>207</v>
      </c>
      <c r="H138" t="s">
        <v>143</v>
      </c>
      <c r="I138" t="s">
        <v>135</v>
      </c>
      <c r="J138" t="s">
        <v>136</v>
      </c>
      <c r="K138" t="s">
        <v>137</v>
      </c>
      <c r="L138" t="s">
        <v>584</v>
      </c>
      <c r="M138" t="s">
        <v>585</v>
      </c>
      <c r="N138">
        <v>1.736388888</v>
      </c>
      <c r="O138">
        <v>0</v>
      </c>
      <c r="P138">
        <v>4</v>
      </c>
      <c r="Q138">
        <v>0</v>
      </c>
      <c r="R138">
        <v>0</v>
      </c>
      <c r="S138">
        <v>0</v>
      </c>
      <c r="T138">
        <v>4</v>
      </c>
      <c r="U138">
        <v>0</v>
      </c>
      <c r="V138">
        <v>0</v>
      </c>
      <c r="W138">
        <v>0</v>
      </c>
      <c r="X138">
        <v>1.4247788415372751</v>
      </c>
      <c r="Y138">
        <v>0</v>
      </c>
      <c r="Z138">
        <v>0</v>
      </c>
      <c r="AA138">
        <v>0</v>
      </c>
      <c r="AB138">
        <v>11.95680722892412</v>
      </c>
      <c r="AC138">
        <v>0</v>
      </c>
      <c r="AD138">
        <v>0</v>
      </c>
      <c r="AE138">
        <v>13.381586070461395</v>
      </c>
    </row>
    <row r="139" spans="1:31" x14ac:dyDescent="0.25">
      <c r="A139">
        <v>1883708</v>
      </c>
      <c r="B139">
        <v>1</v>
      </c>
      <c r="C139" t="s">
        <v>81</v>
      </c>
      <c r="D139" t="s">
        <v>123</v>
      </c>
      <c r="E139" t="s">
        <v>210</v>
      </c>
      <c r="F139" t="s">
        <v>586</v>
      </c>
      <c r="G139" t="s">
        <v>133</v>
      </c>
      <c r="H139" t="s">
        <v>134</v>
      </c>
      <c r="I139" t="s">
        <v>135</v>
      </c>
      <c r="J139" t="s">
        <v>136</v>
      </c>
      <c r="K139" t="s">
        <v>137</v>
      </c>
      <c r="L139" t="s">
        <v>587</v>
      </c>
      <c r="M139" t="s">
        <v>588</v>
      </c>
      <c r="N139">
        <v>0.185277777</v>
      </c>
      <c r="O139">
        <v>8</v>
      </c>
      <c r="P139">
        <v>613</v>
      </c>
      <c r="Q139">
        <v>28</v>
      </c>
      <c r="R139">
        <v>71</v>
      </c>
      <c r="S139">
        <v>11</v>
      </c>
      <c r="T139">
        <v>91</v>
      </c>
      <c r="U139">
        <v>1</v>
      </c>
      <c r="V139">
        <v>0</v>
      </c>
      <c r="W139">
        <v>0.42609949261235425</v>
      </c>
      <c r="X139">
        <v>17.146294908680836</v>
      </c>
      <c r="Y139">
        <v>13.667783676525696</v>
      </c>
      <c r="Z139">
        <v>11.05249051919111</v>
      </c>
      <c r="AA139">
        <v>8.7419998006205049</v>
      </c>
      <c r="AB139">
        <v>8.224274980292396</v>
      </c>
      <c r="AC139">
        <v>4.8670374187982324</v>
      </c>
      <c r="AD139">
        <v>0</v>
      </c>
      <c r="AE139">
        <v>64.125980796721137</v>
      </c>
    </row>
    <row r="140" spans="1:31" x14ac:dyDescent="0.25">
      <c r="A140">
        <v>1883359</v>
      </c>
      <c r="B140">
        <v>1</v>
      </c>
      <c r="C140" t="s">
        <v>81</v>
      </c>
      <c r="D140" t="s">
        <v>115</v>
      </c>
      <c r="E140" t="s">
        <v>169</v>
      </c>
      <c r="F140" t="s">
        <v>589</v>
      </c>
      <c r="G140" t="s">
        <v>183</v>
      </c>
      <c r="H140" t="s">
        <v>143</v>
      </c>
      <c r="I140" t="s">
        <v>135</v>
      </c>
      <c r="J140" t="s">
        <v>136</v>
      </c>
      <c r="K140" t="s">
        <v>137</v>
      </c>
      <c r="L140" t="s">
        <v>590</v>
      </c>
      <c r="M140" t="s">
        <v>591</v>
      </c>
      <c r="N140">
        <v>2.3330555550000001</v>
      </c>
      <c r="O140">
        <v>0</v>
      </c>
      <c r="P140">
        <v>22</v>
      </c>
      <c r="Q140">
        <v>0</v>
      </c>
      <c r="R140">
        <v>0</v>
      </c>
      <c r="S140">
        <v>0</v>
      </c>
      <c r="T140">
        <v>0</v>
      </c>
      <c r="U140">
        <v>0</v>
      </c>
      <c r="V140">
        <v>0</v>
      </c>
      <c r="W140">
        <v>0</v>
      </c>
      <c r="X140">
        <v>11.330443914061274</v>
      </c>
      <c r="Y140">
        <v>0</v>
      </c>
      <c r="Z140">
        <v>0</v>
      </c>
      <c r="AA140">
        <v>0</v>
      </c>
      <c r="AB140">
        <v>0</v>
      </c>
      <c r="AC140">
        <v>0</v>
      </c>
      <c r="AD140">
        <v>0</v>
      </c>
      <c r="AE140">
        <v>11.330443914061274</v>
      </c>
    </row>
    <row r="141" spans="1:31" x14ac:dyDescent="0.25">
      <c r="A141">
        <v>1883714</v>
      </c>
      <c r="B141">
        <v>1</v>
      </c>
      <c r="C141" t="s">
        <v>80</v>
      </c>
      <c r="D141" t="s">
        <v>93</v>
      </c>
      <c r="E141" t="s">
        <v>146</v>
      </c>
      <c r="F141" t="s">
        <v>592</v>
      </c>
      <c r="G141" t="s">
        <v>148</v>
      </c>
      <c r="H141" t="s">
        <v>143</v>
      </c>
      <c r="I141" t="s">
        <v>135</v>
      </c>
      <c r="J141" t="s">
        <v>136</v>
      </c>
      <c r="K141" t="s">
        <v>137</v>
      </c>
      <c r="L141" t="s">
        <v>593</v>
      </c>
      <c r="M141" t="s">
        <v>594</v>
      </c>
      <c r="N141">
        <v>1.8333333329999999</v>
      </c>
      <c r="O141">
        <v>0</v>
      </c>
      <c r="P141">
        <v>112</v>
      </c>
      <c r="Q141">
        <v>0</v>
      </c>
      <c r="R141">
        <v>0</v>
      </c>
      <c r="S141">
        <v>0</v>
      </c>
      <c r="T141">
        <v>26</v>
      </c>
      <c r="U141">
        <v>0</v>
      </c>
      <c r="V141">
        <v>0</v>
      </c>
      <c r="W141">
        <v>0</v>
      </c>
      <c r="X141">
        <v>57.431295387474307</v>
      </c>
      <c r="Y141">
        <v>0</v>
      </c>
      <c r="Z141">
        <v>0</v>
      </c>
      <c r="AA141">
        <v>0</v>
      </c>
      <c r="AB141">
        <v>48.003661108287275</v>
      </c>
      <c r="AC141">
        <v>0</v>
      </c>
      <c r="AD141">
        <v>0</v>
      </c>
      <c r="AE141">
        <v>105.43495649576158</v>
      </c>
    </row>
    <row r="142" spans="1:31" x14ac:dyDescent="0.25">
      <c r="A142">
        <v>1883837</v>
      </c>
      <c r="B142">
        <v>1</v>
      </c>
      <c r="C142" t="s">
        <v>81</v>
      </c>
      <c r="D142" t="s">
        <v>113</v>
      </c>
      <c r="E142" t="s">
        <v>169</v>
      </c>
      <c r="F142" t="s">
        <v>595</v>
      </c>
      <c r="G142" t="s">
        <v>596</v>
      </c>
      <c r="H142" t="s">
        <v>143</v>
      </c>
      <c r="I142" t="s">
        <v>135</v>
      </c>
      <c r="J142" t="s">
        <v>136</v>
      </c>
      <c r="K142" t="s">
        <v>137</v>
      </c>
      <c r="L142" t="s">
        <v>597</v>
      </c>
      <c r="M142" t="s">
        <v>598</v>
      </c>
      <c r="N142">
        <v>2.1661111110000002</v>
      </c>
      <c r="O142">
        <v>0</v>
      </c>
      <c r="P142">
        <v>684</v>
      </c>
      <c r="Q142">
        <v>0</v>
      </c>
      <c r="R142">
        <v>0</v>
      </c>
      <c r="S142">
        <v>0</v>
      </c>
      <c r="T142">
        <v>108</v>
      </c>
      <c r="U142">
        <v>0</v>
      </c>
      <c r="V142">
        <v>0</v>
      </c>
      <c r="W142">
        <v>0</v>
      </c>
      <c r="X142">
        <v>394.1653385036102</v>
      </c>
      <c r="Y142">
        <v>0</v>
      </c>
      <c r="Z142">
        <v>0</v>
      </c>
      <c r="AA142">
        <v>0</v>
      </c>
      <c r="AB142">
        <v>289.00976461420299</v>
      </c>
      <c r="AC142">
        <v>0</v>
      </c>
      <c r="AD142">
        <v>0</v>
      </c>
      <c r="AE142">
        <v>683.17510311781325</v>
      </c>
    </row>
    <row r="143" spans="1:31" x14ac:dyDescent="0.25">
      <c r="A143">
        <v>1883499</v>
      </c>
      <c r="B143">
        <v>1</v>
      </c>
      <c r="C143" t="s">
        <v>80</v>
      </c>
      <c r="D143" t="s">
        <v>93</v>
      </c>
      <c r="E143" t="s">
        <v>146</v>
      </c>
      <c r="F143" t="s">
        <v>599</v>
      </c>
      <c r="G143" t="s">
        <v>541</v>
      </c>
      <c r="H143" t="s">
        <v>143</v>
      </c>
      <c r="I143" t="s">
        <v>135</v>
      </c>
      <c r="J143" t="s">
        <v>136</v>
      </c>
      <c r="K143" t="s">
        <v>137</v>
      </c>
      <c r="L143" t="s">
        <v>600</v>
      </c>
      <c r="M143" t="s">
        <v>601</v>
      </c>
      <c r="N143">
        <v>3.991666666</v>
      </c>
      <c r="O143">
        <v>0</v>
      </c>
      <c r="P143">
        <v>0</v>
      </c>
      <c r="Q143">
        <v>0</v>
      </c>
      <c r="R143">
        <v>16</v>
      </c>
      <c r="S143">
        <v>0</v>
      </c>
      <c r="T143">
        <v>2</v>
      </c>
      <c r="U143">
        <v>0</v>
      </c>
      <c r="V143">
        <v>0</v>
      </c>
      <c r="W143">
        <v>0</v>
      </c>
      <c r="X143">
        <v>0</v>
      </c>
      <c r="Y143">
        <v>0</v>
      </c>
      <c r="Z143">
        <v>16.254697881751941</v>
      </c>
      <c r="AA143">
        <v>0</v>
      </c>
      <c r="AB143">
        <v>0.71377885435477506</v>
      </c>
      <c r="AC143">
        <v>0</v>
      </c>
      <c r="AD143">
        <v>0</v>
      </c>
      <c r="AE143">
        <v>16.968476736106716</v>
      </c>
    </row>
    <row r="144" spans="1:31" x14ac:dyDescent="0.25">
      <c r="A144">
        <v>1883814</v>
      </c>
      <c r="B144">
        <v>1</v>
      </c>
      <c r="C144" t="s">
        <v>81</v>
      </c>
      <c r="D144" t="s">
        <v>123</v>
      </c>
      <c r="E144" t="s">
        <v>210</v>
      </c>
      <c r="F144" t="s">
        <v>602</v>
      </c>
      <c r="G144" t="s">
        <v>133</v>
      </c>
      <c r="H144" t="s">
        <v>134</v>
      </c>
      <c r="I144" t="s">
        <v>135</v>
      </c>
      <c r="J144" t="s">
        <v>136</v>
      </c>
      <c r="K144" t="s">
        <v>137</v>
      </c>
      <c r="L144" t="s">
        <v>603</v>
      </c>
      <c r="M144" t="s">
        <v>604</v>
      </c>
      <c r="N144">
        <v>0.30194444399999998</v>
      </c>
      <c r="O144">
        <v>0</v>
      </c>
      <c r="P144">
        <v>874</v>
      </c>
      <c r="Q144">
        <v>20</v>
      </c>
      <c r="R144">
        <v>135</v>
      </c>
      <c r="S144">
        <v>1</v>
      </c>
      <c r="T144">
        <v>84</v>
      </c>
      <c r="U144">
        <v>0</v>
      </c>
      <c r="V144">
        <v>0</v>
      </c>
      <c r="W144">
        <v>0</v>
      </c>
      <c r="X144">
        <v>38.3804195457598</v>
      </c>
      <c r="Y144">
        <v>6.3861557442225356</v>
      </c>
      <c r="Z144">
        <v>29.740669457019656</v>
      </c>
      <c r="AA144">
        <v>1.0073318761998584</v>
      </c>
      <c r="AB144">
        <v>10.30174680264221</v>
      </c>
      <c r="AC144">
        <v>0</v>
      </c>
      <c r="AD144">
        <v>0</v>
      </c>
      <c r="AE144">
        <v>85.816323425844061</v>
      </c>
    </row>
    <row r="145" spans="1:31" x14ac:dyDescent="0.25">
      <c r="A145">
        <v>1883150</v>
      </c>
      <c r="B145">
        <v>1</v>
      </c>
      <c r="C145" t="s">
        <v>80</v>
      </c>
      <c r="D145" t="s">
        <v>83</v>
      </c>
      <c r="E145" t="s">
        <v>169</v>
      </c>
      <c r="F145" t="s">
        <v>605</v>
      </c>
      <c r="G145" t="s">
        <v>148</v>
      </c>
      <c r="H145" t="s">
        <v>143</v>
      </c>
      <c r="I145" t="s">
        <v>135</v>
      </c>
      <c r="J145" t="s">
        <v>136</v>
      </c>
      <c r="K145" t="s">
        <v>137</v>
      </c>
      <c r="L145" t="s">
        <v>606</v>
      </c>
      <c r="M145" t="s">
        <v>607</v>
      </c>
      <c r="N145">
        <v>3.676666666</v>
      </c>
      <c r="O145">
        <v>0</v>
      </c>
      <c r="P145">
        <v>23</v>
      </c>
      <c r="Q145">
        <v>0</v>
      </c>
      <c r="R145">
        <v>0</v>
      </c>
      <c r="S145">
        <v>0</v>
      </c>
      <c r="T145">
        <v>291</v>
      </c>
      <c r="U145">
        <v>0</v>
      </c>
      <c r="V145">
        <v>6</v>
      </c>
      <c r="W145">
        <v>0</v>
      </c>
      <c r="X145">
        <v>51.430623966419532</v>
      </c>
      <c r="Y145">
        <v>0</v>
      </c>
      <c r="Z145">
        <v>0</v>
      </c>
      <c r="AA145">
        <v>0</v>
      </c>
      <c r="AB145">
        <v>1172.7715144362796</v>
      </c>
      <c r="AC145">
        <v>0</v>
      </c>
      <c r="AD145">
        <v>142.02868556371618</v>
      </c>
      <c r="AE145">
        <v>1366.2308239664153</v>
      </c>
    </row>
    <row r="146" spans="1:31" x14ac:dyDescent="0.25">
      <c r="A146">
        <v>1883791</v>
      </c>
      <c r="B146">
        <v>1</v>
      </c>
      <c r="C146" t="s">
        <v>81</v>
      </c>
      <c r="D146" t="s">
        <v>113</v>
      </c>
      <c r="E146" t="s">
        <v>146</v>
      </c>
      <c r="F146" t="s">
        <v>608</v>
      </c>
      <c r="G146" t="s">
        <v>148</v>
      </c>
      <c r="H146" t="s">
        <v>143</v>
      </c>
      <c r="I146" t="s">
        <v>135</v>
      </c>
      <c r="J146" t="s">
        <v>136</v>
      </c>
      <c r="K146" t="s">
        <v>137</v>
      </c>
      <c r="L146" t="s">
        <v>609</v>
      </c>
      <c r="M146" t="s">
        <v>610</v>
      </c>
      <c r="N146">
        <v>2.2169444440000001</v>
      </c>
      <c r="O146">
        <v>0</v>
      </c>
      <c r="P146">
        <v>71</v>
      </c>
      <c r="Q146">
        <v>0</v>
      </c>
      <c r="R146">
        <v>0</v>
      </c>
      <c r="S146">
        <v>0</v>
      </c>
      <c r="T146">
        <v>0</v>
      </c>
      <c r="U146">
        <v>0</v>
      </c>
      <c r="V146">
        <v>0</v>
      </c>
      <c r="W146">
        <v>0</v>
      </c>
      <c r="X146">
        <v>50.764935197647972</v>
      </c>
      <c r="Y146">
        <v>0</v>
      </c>
      <c r="Z146">
        <v>0</v>
      </c>
      <c r="AA146">
        <v>0</v>
      </c>
      <c r="AB146">
        <v>0</v>
      </c>
      <c r="AC146">
        <v>0</v>
      </c>
      <c r="AD146">
        <v>0</v>
      </c>
      <c r="AE146">
        <v>50.764935197647972</v>
      </c>
    </row>
    <row r="147" spans="1:31" x14ac:dyDescent="0.25">
      <c r="A147">
        <v>1883545</v>
      </c>
      <c r="B147">
        <v>1</v>
      </c>
      <c r="C147" t="s">
        <v>81</v>
      </c>
      <c r="D147" t="s">
        <v>128</v>
      </c>
      <c r="E147" t="s">
        <v>222</v>
      </c>
      <c r="F147" t="s">
        <v>611</v>
      </c>
      <c r="G147" t="s">
        <v>207</v>
      </c>
      <c r="H147" t="s">
        <v>143</v>
      </c>
      <c r="I147" t="s">
        <v>135</v>
      </c>
      <c r="J147" t="s">
        <v>136</v>
      </c>
      <c r="K147" t="s">
        <v>137</v>
      </c>
      <c r="L147" t="s">
        <v>612</v>
      </c>
      <c r="M147" t="s">
        <v>613</v>
      </c>
      <c r="N147">
        <v>3.6175000000000002</v>
      </c>
      <c r="O147">
        <v>0</v>
      </c>
      <c r="P147">
        <v>30</v>
      </c>
      <c r="Q147">
        <v>0</v>
      </c>
      <c r="R147">
        <v>0</v>
      </c>
      <c r="S147">
        <v>0</v>
      </c>
      <c r="T147">
        <v>4</v>
      </c>
      <c r="U147">
        <v>0</v>
      </c>
      <c r="V147">
        <v>0</v>
      </c>
      <c r="W147">
        <v>0</v>
      </c>
      <c r="X147">
        <v>40.084892277918406</v>
      </c>
      <c r="Y147">
        <v>0</v>
      </c>
      <c r="Z147">
        <v>0</v>
      </c>
      <c r="AA147">
        <v>0</v>
      </c>
      <c r="AB147">
        <v>41.106875162498397</v>
      </c>
      <c r="AC147">
        <v>0</v>
      </c>
      <c r="AD147">
        <v>0</v>
      </c>
      <c r="AE147">
        <v>81.191767440416811</v>
      </c>
    </row>
    <row r="148" spans="1:31" x14ac:dyDescent="0.25">
      <c r="A148">
        <v>1883522</v>
      </c>
      <c r="B148">
        <v>1</v>
      </c>
      <c r="C148" t="s">
        <v>80</v>
      </c>
      <c r="D148" t="s">
        <v>100</v>
      </c>
      <c r="E148" t="s">
        <v>210</v>
      </c>
      <c r="F148" t="s">
        <v>614</v>
      </c>
      <c r="G148" t="s">
        <v>133</v>
      </c>
      <c r="H148" t="s">
        <v>134</v>
      </c>
      <c r="I148" t="s">
        <v>135</v>
      </c>
      <c r="J148" t="s">
        <v>136</v>
      </c>
      <c r="K148" t="s">
        <v>137</v>
      </c>
      <c r="L148" t="s">
        <v>615</v>
      </c>
      <c r="M148" t="s">
        <v>616</v>
      </c>
      <c r="N148">
        <v>0.35333333300000003</v>
      </c>
      <c r="O148">
        <v>1</v>
      </c>
      <c r="P148">
        <v>16494</v>
      </c>
      <c r="Q148">
        <v>5</v>
      </c>
      <c r="R148">
        <v>314</v>
      </c>
      <c r="S148">
        <v>21</v>
      </c>
      <c r="T148">
        <v>1959</v>
      </c>
      <c r="U148">
        <v>10</v>
      </c>
      <c r="V148">
        <v>9</v>
      </c>
      <c r="W148">
        <v>9.7679039325999986E-2</v>
      </c>
      <c r="X148">
        <v>1717.578681947072</v>
      </c>
      <c r="Y148">
        <v>6.0168064385138393</v>
      </c>
      <c r="Z148">
        <v>86.049379524285655</v>
      </c>
      <c r="AA148">
        <v>160.02221725897493</v>
      </c>
      <c r="AB148">
        <v>1306.0245158571292</v>
      </c>
      <c r="AC148">
        <v>386.76050666055016</v>
      </c>
      <c r="AD148">
        <v>197.77047558754481</v>
      </c>
      <c r="AE148">
        <v>3860.3202623133966</v>
      </c>
    </row>
    <row r="149" spans="1:31" x14ac:dyDescent="0.25">
      <c r="A149">
        <v>1883645</v>
      </c>
      <c r="B149">
        <v>1</v>
      </c>
      <c r="C149" t="s">
        <v>80</v>
      </c>
      <c r="D149" t="s">
        <v>85</v>
      </c>
      <c r="E149" t="s">
        <v>169</v>
      </c>
      <c r="F149" t="s">
        <v>617</v>
      </c>
      <c r="G149" t="s">
        <v>142</v>
      </c>
      <c r="H149" t="s">
        <v>143</v>
      </c>
      <c r="I149" t="s">
        <v>135</v>
      </c>
      <c r="J149" t="s">
        <v>136</v>
      </c>
      <c r="K149" t="s">
        <v>137</v>
      </c>
      <c r="L149" t="s">
        <v>618</v>
      </c>
      <c r="M149" t="s">
        <v>619</v>
      </c>
      <c r="N149">
        <v>1.0233333330000001</v>
      </c>
      <c r="O149">
        <v>0</v>
      </c>
      <c r="P149">
        <v>0</v>
      </c>
      <c r="Q149">
        <v>0</v>
      </c>
      <c r="R149">
        <v>0</v>
      </c>
      <c r="S149">
        <v>0</v>
      </c>
      <c r="T149">
        <v>35</v>
      </c>
      <c r="U149">
        <v>0</v>
      </c>
      <c r="V149">
        <v>0</v>
      </c>
      <c r="W149">
        <v>0</v>
      </c>
      <c r="X149">
        <v>0</v>
      </c>
      <c r="Y149">
        <v>0</v>
      </c>
      <c r="Z149">
        <v>0</v>
      </c>
      <c r="AA149">
        <v>0</v>
      </c>
      <c r="AB149">
        <v>126.93024439154577</v>
      </c>
      <c r="AC149">
        <v>0</v>
      </c>
      <c r="AD149">
        <v>0</v>
      </c>
      <c r="AE149">
        <v>126.93024439154577</v>
      </c>
    </row>
    <row r="150" spans="1:31" x14ac:dyDescent="0.25">
      <c r="A150">
        <v>1883582</v>
      </c>
      <c r="B150">
        <v>1</v>
      </c>
      <c r="C150" t="s">
        <v>80</v>
      </c>
      <c r="D150" t="s">
        <v>87</v>
      </c>
      <c r="E150" t="s">
        <v>210</v>
      </c>
      <c r="F150" t="s">
        <v>620</v>
      </c>
      <c r="G150" t="s">
        <v>133</v>
      </c>
      <c r="H150" t="s">
        <v>134</v>
      </c>
      <c r="I150" t="s">
        <v>135</v>
      </c>
      <c r="J150" t="s">
        <v>136</v>
      </c>
      <c r="K150" t="s">
        <v>137</v>
      </c>
      <c r="L150" t="s">
        <v>621</v>
      </c>
      <c r="M150" t="s">
        <v>622</v>
      </c>
      <c r="N150">
        <v>0.88</v>
      </c>
      <c r="O150">
        <v>0</v>
      </c>
      <c r="P150">
        <v>1901</v>
      </c>
      <c r="Q150">
        <v>0</v>
      </c>
      <c r="R150">
        <v>0</v>
      </c>
      <c r="S150">
        <v>0</v>
      </c>
      <c r="T150">
        <v>198</v>
      </c>
      <c r="U150">
        <v>0</v>
      </c>
      <c r="V150">
        <v>1</v>
      </c>
      <c r="W150">
        <v>0</v>
      </c>
      <c r="X150">
        <v>490.3029024988403</v>
      </c>
      <c r="Y150">
        <v>0</v>
      </c>
      <c r="Z150">
        <v>0</v>
      </c>
      <c r="AA150">
        <v>0</v>
      </c>
      <c r="AB150">
        <v>350.01879105384836</v>
      </c>
      <c r="AC150">
        <v>0</v>
      </c>
      <c r="AD150">
        <v>25.516475142150085</v>
      </c>
      <c r="AE150">
        <v>865.83816869483871</v>
      </c>
    </row>
    <row r="151" spans="1:31" x14ac:dyDescent="0.25">
      <c r="A151">
        <v>1883877</v>
      </c>
      <c r="B151">
        <v>1</v>
      </c>
      <c r="C151" t="s">
        <v>81</v>
      </c>
      <c r="D151" t="s">
        <v>128</v>
      </c>
      <c r="E151" t="s">
        <v>169</v>
      </c>
      <c r="F151" t="s">
        <v>623</v>
      </c>
      <c r="G151" t="s">
        <v>624</v>
      </c>
      <c r="H151" t="s">
        <v>143</v>
      </c>
      <c r="I151" t="s">
        <v>135</v>
      </c>
      <c r="J151" t="s">
        <v>136</v>
      </c>
      <c r="K151" t="s">
        <v>137</v>
      </c>
      <c r="L151" t="s">
        <v>625</v>
      </c>
      <c r="M151" t="s">
        <v>626</v>
      </c>
      <c r="N151">
        <v>2.3605555549999999</v>
      </c>
      <c r="O151">
        <v>0</v>
      </c>
      <c r="P151">
        <v>710</v>
      </c>
      <c r="Q151">
        <v>0</v>
      </c>
      <c r="R151">
        <v>0</v>
      </c>
      <c r="S151">
        <v>0</v>
      </c>
      <c r="T151">
        <v>4</v>
      </c>
      <c r="U151">
        <v>0</v>
      </c>
      <c r="V151">
        <v>0</v>
      </c>
      <c r="W151">
        <v>0</v>
      </c>
      <c r="X151">
        <v>450.38032670917096</v>
      </c>
      <c r="Y151">
        <v>0</v>
      </c>
      <c r="Z151">
        <v>0</v>
      </c>
      <c r="AA151">
        <v>0</v>
      </c>
      <c r="AB151">
        <v>37.274169348377391</v>
      </c>
      <c r="AC151">
        <v>0</v>
      </c>
      <c r="AD151">
        <v>0</v>
      </c>
      <c r="AE151">
        <v>487.65449605754833</v>
      </c>
    </row>
    <row r="152" spans="1:31" x14ac:dyDescent="0.25">
      <c r="A152">
        <v>1883190</v>
      </c>
      <c r="B152">
        <v>1</v>
      </c>
      <c r="C152" t="s">
        <v>81</v>
      </c>
      <c r="D152" t="s">
        <v>112</v>
      </c>
      <c r="E152" t="s">
        <v>146</v>
      </c>
      <c r="F152" t="s">
        <v>627</v>
      </c>
      <c r="G152" t="s">
        <v>148</v>
      </c>
      <c r="H152" t="s">
        <v>143</v>
      </c>
      <c r="I152" t="s">
        <v>135</v>
      </c>
      <c r="J152" t="s">
        <v>136</v>
      </c>
      <c r="K152" t="s">
        <v>137</v>
      </c>
      <c r="L152" t="s">
        <v>628</v>
      </c>
      <c r="M152" t="s">
        <v>629</v>
      </c>
      <c r="N152">
        <v>1.670555555</v>
      </c>
      <c r="O152">
        <v>0</v>
      </c>
      <c r="P152">
        <v>104</v>
      </c>
      <c r="Q152">
        <v>0</v>
      </c>
      <c r="R152">
        <v>1</v>
      </c>
      <c r="S152">
        <v>0</v>
      </c>
      <c r="T152">
        <v>3</v>
      </c>
      <c r="U152">
        <v>0</v>
      </c>
      <c r="V152">
        <v>0</v>
      </c>
      <c r="W152">
        <v>0</v>
      </c>
      <c r="X152">
        <v>28.398550270096248</v>
      </c>
      <c r="Y152">
        <v>0</v>
      </c>
      <c r="Z152">
        <v>0.11188401049231778</v>
      </c>
      <c r="AA152">
        <v>0</v>
      </c>
      <c r="AB152">
        <v>8.5495689729077196</v>
      </c>
      <c r="AC152">
        <v>0</v>
      </c>
      <c r="AD152">
        <v>0</v>
      </c>
      <c r="AE152">
        <v>37.060003253496284</v>
      </c>
    </row>
    <row r="153" spans="1:31" x14ac:dyDescent="0.25">
      <c r="A153">
        <v>1883917</v>
      </c>
      <c r="B153">
        <v>1</v>
      </c>
      <c r="C153" t="s">
        <v>81</v>
      </c>
      <c r="D153" t="s">
        <v>112</v>
      </c>
      <c r="E153" t="s">
        <v>169</v>
      </c>
      <c r="F153" t="s">
        <v>630</v>
      </c>
      <c r="G153" t="s">
        <v>183</v>
      </c>
      <c r="H153" t="s">
        <v>143</v>
      </c>
      <c r="I153" t="s">
        <v>135</v>
      </c>
      <c r="J153" t="s">
        <v>136</v>
      </c>
      <c r="K153" t="s">
        <v>137</v>
      </c>
      <c r="L153" t="s">
        <v>631</v>
      </c>
      <c r="M153" t="s">
        <v>632</v>
      </c>
      <c r="N153">
        <v>1.2669444439999999</v>
      </c>
      <c r="O153">
        <v>0</v>
      </c>
      <c r="P153">
        <v>121</v>
      </c>
      <c r="Q153">
        <v>0</v>
      </c>
      <c r="R153">
        <v>15</v>
      </c>
      <c r="S153">
        <v>0</v>
      </c>
      <c r="T153">
        <v>33</v>
      </c>
      <c r="U153">
        <v>0</v>
      </c>
      <c r="V153">
        <v>0</v>
      </c>
      <c r="W153">
        <v>0</v>
      </c>
      <c r="X153">
        <v>32.548538530065542</v>
      </c>
      <c r="Y153">
        <v>0</v>
      </c>
      <c r="Z153">
        <v>11.562234489396646</v>
      </c>
      <c r="AA153">
        <v>0</v>
      </c>
      <c r="AB153">
        <v>6.7991348331010499</v>
      </c>
      <c r="AC153">
        <v>0</v>
      </c>
      <c r="AD153">
        <v>0</v>
      </c>
      <c r="AE153">
        <v>50.909907852563236</v>
      </c>
    </row>
    <row r="154" spans="1:31" x14ac:dyDescent="0.25">
      <c r="A154">
        <v>1883585</v>
      </c>
      <c r="B154">
        <v>1</v>
      </c>
      <c r="C154" t="s">
        <v>80</v>
      </c>
      <c r="D154" t="s">
        <v>84</v>
      </c>
      <c r="E154" t="s">
        <v>140</v>
      </c>
      <c r="F154" t="s">
        <v>633</v>
      </c>
      <c r="G154" t="s">
        <v>212</v>
      </c>
      <c r="H154" t="s">
        <v>143</v>
      </c>
      <c r="I154" t="s">
        <v>135</v>
      </c>
      <c r="J154" t="s">
        <v>3</v>
      </c>
      <c r="K154" t="s">
        <v>137</v>
      </c>
      <c r="L154" t="s">
        <v>634</v>
      </c>
      <c r="M154" t="s">
        <v>635</v>
      </c>
      <c r="N154">
        <v>5.1030555550000001</v>
      </c>
      <c r="O154">
        <v>0</v>
      </c>
      <c r="P154">
        <v>7</v>
      </c>
      <c r="Q154">
        <v>0</v>
      </c>
      <c r="R154">
        <v>0</v>
      </c>
      <c r="S154">
        <v>0</v>
      </c>
      <c r="T154">
        <v>1</v>
      </c>
      <c r="U154">
        <v>0</v>
      </c>
      <c r="V154">
        <v>0</v>
      </c>
      <c r="W154">
        <v>0</v>
      </c>
      <c r="X154">
        <v>14.511023979175196</v>
      </c>
      <c r="Y154">
        <v>0</v>
      </c>
      <c r="Z154">
        <v>0</v>
      </c>
      <c r="AA154">
        <v>0</v>
      </c>
      <c r="AB154">
        <v>66.632286853883798</v>
      </c>
      <c r="AC154">
        <v>0</v>
      </c>
      <c r="AD154">
        <v>0</v>
      </c>
      <c r="AE154">
        <v>81.14331083305899</v>
      </c>
    </row>
    <row r="155" spans="1:31" x14ac:dyDescent="0.25">
      <c r="A155">
        <v>1883562</v>
      </c>
      <c r="B155">
        <v>1</v>
      </c>
      <c r="C155" t="s">
        <v>80</v>
      </c>
      <c r="D155" t="s">
        <v>93</v>
      </c>
      <c r="E155" t="s">
        <v>146</v>
      </c>
      <c r="F155" t="s">
        <v>636</v>
      </c>
      <c r="G155" t="s">
        <v>148</v>
      </c>
      <c r="H155" t="s">
        <v>143</v>
      </c>
      <c r="I155" t="s">
        <v>135</v>
      </c>
      <c r="J155" t="s">
        <v>136</v>
      </c>
      <c r="K155" t="s">
        <v>137</v>
      </c>
      <c r="L155" t="s">
        <v>637</v>
      </c>
      <c r="M155" t="s">
        <v>638</v>
      </c>
      <c r="N155">
        <v>1.9775</v>
      </c>
      <c r="O155">
        <v>0</v>
      </c>
      <c r="P155">
        <v>6</v>
      </c>
      <c r="Q155">
        <v>0</v>
      </c>
      <c r="R155">
        <v>3</v>
      </c>
      <c r="S155">
        <v>0</v>
      </c>
      <c r="T155">
        <v>2</v>
      </c>
      <c r="U155">
        <v>0</v>
      </c>
      <c r="V155">
        <v>0</v>
      </c>
      <c r="W155">
        <v>0</v>
      </c>
      <c r="X155">
        <v>3.2666326256166851</v>
      </c>
      <c r="Y155">
        <v>0</v>
      </c>
      <c r="Z155">
        <v>10.868130370941723</v>
      </c>
      <c r="AA155">
        <v>0</v>
      </c>
      <c r="AB155">
        <v>20.975887292506485</v>
      </c>
      <c r="AC155">
        <v>0</v>
      </c>
      <c r="AD155">
        <v>0</v>
      </c>
      <c r="AE155">
        <v>35.110650289064893</v>
      </c>
    </row>
    <row r="156" spans="1:31" x14ac:dyDescent="0.25">
      <c r="A156">
        <v>1883207</v>
      </c>
      <c r="B156">
        <v>1</v>
      </c>
      <c r="C156" t="s">
        <v>81</v>
      </c>
      <c r="D156" t="s">
        <v>121</v>
      </c>
      <c r="E156" t="s">
        <v>158</v>
      </c>
      <c r="F156" t="s">
        <v>639</v>
      </c>
      <c r="G156" t="s">
        <v>133</v>
      </c>
      <c r="H156" t="s">
        <v>134</v>
      </c>
      <c r="I156" t="s">
        <v>152</v>
      </c>
      <c r="J156" t="s">
        <v>136</v>
      </c>
      <c r="K156" t="s">
        <v>137</v>
      </c>
      <c r="L156" t="s">
        <v>640</v>
      </c>
      <c r="M156" t="s">
        <v>641</v>
      </c>
      <c r="N156">
        <v>2.7777769999999999E-3</v>
      </c>
      <c r="O156">
        <v>0</v>
      </c>
      <c r="P156">
        <v>238</v>
      </c>
      <c r="Q156">
        <v>1</v>
      </c>
      <c r="R156">
        <v>25</v>
      </c>
      <c r="S156">
        <v>6</v>
      </c>
      <c r="T156">
        <v>10</v>
      </c>
      <c r="U156">
        <v>0</v>
      </c>
      <c r="V156">
        <v>0</v>
      </c>
      <c r="W156">
        <v>0</v>
      </c>
      <c r="X156">
        <v>9.9031187072499957E-2</v>
      </c>
      <c r="Y156">
        <v>2.5175644339333336E-3</v>
      </c>
      <c r="Z156">
        <v>4.1698762519944442E-2</v>
      </c>
      <c r="AA156">
        <v>0.1002792205792389</v>
      </c>
      <c r="AB156">
        <v>2.7127745960416672E-2</v>
      </c>
      <c r="AC156">
        <v>0</v>
      </c>
      <c r="AD156">
        <v>0</v>
      </c>
      <c r="AE156">
        <v>0.27065448056603331</v>
      </c>
    </row>
    <row r="157" spans="1:31" x14ac:dyDescent="0.25">
      <c r="A157">
        <v>1883797</v>
      </c>
      <c r="B157">
        <v>1</v>
      </c>
      <c r="C157" t="s">
        <v>80</v>
      </c>
      <c r="D157" t="s">
        <v>83</v>
      </c>
      <c r="E157" t="s">
        <v>169</v>
      </c>
      <c r="F157" t="s">
        <v>642</v>
      </c>
      <c r="G157" t="s">
        <v>183</v>
      </c>
      <c r="H157" t="s">
        <v>143</v>
      </c>
      <c r="I157" t="s">
        <v>135</v>
      </c>
      <c r="J157" t="s">
        <v>136</v>
      </c>
      <c r="K157" t="s">
        <v>137</v>
      </c>
      <c r="L157" t="s">
        <v>643</v>
      </c>
      <c r="M157" t="s">
        <v>644</v>
      </c>
      <c r="N157">
        <v>1.110833333</v>
      </c>
      <c r="O157">
        <v>0</v>
      </c>
      <c r="P157">
        <v>983</v>
      </c>
      <c r="Q157">
        <v>0</v>
      </c>
      <c r="R157">
        <v>0</v>
      </c>
      <c r="S157">
        <v>0</v>
      </c>
      <c r="T157">
        <v>79</v>
      </c>
      <c r="U157">
        <v>0</v>
      </c>
      <c r="V157">
        <v>0</v>
      </c>
      <c r="W157">
        <v>0</v>
      </c>
      <c r="X157">
        <v>370.08471534001421</v>
      </c>
      <c r="Y157">
        <v>0</v>
      </c>
      <c r="Z157">
        <v>0</v>
      </c>
      <c r="AA157">
        <v>0</v>
      </c>
      <c r="AB157">
        <v>52.430941835979581</v>
      </c>
      <c r="AC157">
        <v>0</v>
      </c>
      <c r="AD157">
        <v>0</v>
      </c>
      <c r="AE157">
        <v>422.51565717599379</v>
      </c>
    </row>
    <row r="158" spans="1:31" x14ac:dyDescent="0.25">
      <c r="A158">
        <v>1883442</v>
      </c>
      <c r="B158">
        <v>1</v>
      </c>
      <c r="C158" t="s">
        <v>80</v>
      </c>
      <c r="D158" t="s">
        <v>107</v>
      </c>
      <c r="E158" t="s">
        <v>146</v>
      </c>
      <c r="F158" t="s">
        <v>645</v>
      </c>
      <c r="G158" t="s">
        <v>148</v>
      </c>
      <c r="H158" t="s">
        <v>143</v>
      </c>
      <c r="I158" t="s">
        <v>135</v>
      </c>
      <c r="J158" t="s">
        <v>136</v>
      </c>
      <c r="K158" t="s">
        <v>137</v>
      </c>
      <c r="L158" t="s">
        <v>646</v>
      </c>
      <c r="M158" t="s">
        <v>647</v>
      </c>
      <c r="N158">
        <v>6.3572222219999999</v>
      </c>
      <c r="O158">
        <v>0</v>
      </c>
      <c r="P158">
        <v>99</v>
      </c>
      <c r="Q158">
        <v>0</v>
      </c>
      <c r="R158">
        <v>0</v>
      </c>
      <c r="S158">
        <v>0</v>
      </c>
      <c r="T158">
        <v>12</v>
      </c>
      <c r="U158">
        <v>0</v>
      </c>
      <c r="V158">
        <v>0</v>
      </c>
      <c r="W158">
        <v>0</v>
      </c>
      <c r="X158">
        <v>167.61346770941446</v>
      </c>
      <c r="Y158">
        <v>0</v>
      </c>
      <c r="Z158">
        <v>0</v>
      </c>
      <c r="AA158">
        <v>0</v>
      </c>
      <c r="AB158">
        <v>103.39411090539663</v>
      </c>
      <c r="AC158">
        <v>0</v>
      </c>
      <c r="AD158">
        <v>0</v>
      </c>
      <c r="AE158">
        <v>271.00757861481111</v>
      </c>
    </row>
    <row r="159" spans="1:31" x14ac:dyDescent="0.25">
      <c r="A159">
        <v>1883748</v>
      </c>
      <c r="B159">
        <v>1</v>
      </c>
      <c r="C159" t="s">
        <v>80</v>
      </c>
      <c r="D159" t="s">
        <v>105</v>
      </c>
      <c r="E159" t="s">
        <v>140</v>
      </c>
      <c r="F159" t="s">
        <v>648</v>
      </c>
      <c r="G159" t="s">
        <v>207</v>
      </c>
      <c r="H159" t="s">
        <v>143</v>
      </c>
      <c r="I159" t="s">
        <v>135</v>
      </c>
      <c r="J159" t="s">
        <v>136</v>
      </c>
      <c r="K159" t="s">
        <v>137</v>
      </c>
      <c r="L159" t="s">
        <v>649</v>
      </c>
      <c r="M159" t="s">
        <v>650</v>
      </c>
      <c r="N159">
        <v>0.42666666600000003</v>
      </c>
      <c r="O159">
        <v>0</v>
      </c>
      <c r="P159">
        <v>2</v>
      </c>
      <c r="Q159">
        <v>0</v>
      </c>
      <c r="R159">
        <v>0</v>
      </c>
      <c r="S159">
        <v>0</v>
      </c>
      <c r="T159">
        <v>0</v>
      </c>
      <c r="U159">
        <v>0</v>
      </c>
      <c r="V159">
        <v>0</v>
      </c>
      <c r="W159">
        <v>0</v>
      </c>
      <c r="X159">
        <v>0.27107989924844</v>
      </c>
      <c r="Y159">
        <v>0</v>
      </c>
      <c r="Z159">
        <v>0</v>
      </c>
      <c r="AA159">
        <v>0</v>
      </c>
      <c r="AB159">
        <v>0</v>
      </c>
      <c r="AC159">
        <v>0</v>
      </c>
      <c r="AD159">
        <v>0</v>
      </c>
      <c r="AE159">
        <v>0.27107989924844</v>
      </c>
    </row>
    <row r="160" spans="1:31" x14ac:dyDescent="0.25">
      <c r="A160">
        <v>1883250</v>
      </c>
      <c r="B160">
        <v>1</v>
      </c>
      <c r="C160" t="s">
        <v>80</v>
      </c>
      <c r="D160" t="s">
        <v>84</v>
      </c>
      <c r="E160" t="s">
        <v>146</v>
      </c>
      <c r="F160" t="s">
        <v>651</v>
      </c>
      <c r="G160" t="s">
        <v>469</v>
      </c>
      <c r="H160" t="s">
        <v>143</v>
      </c>
      <c r="I160" t="s">
        <v>135</v>
      </c>
      <c r="J160" t="s">
        <v>136</v>
      </c>
      <c r="K160" t="s">
        <v>137</v>
      </c>
      <c r="L160" t="s">
        <v>652</v>
      </c>
      <c r="M160" t="s">
        <v>653</v>
      </c>
      <c r="N160">
        <v>1.6883333330000001</v>
      </c>
      <c r="O160">
        <v>0</v>
      </c>
      <c r="P160">
        <v>4</v>
      </c>
      <c r="Q160">
        <v>0</v>
      </c>
      <c r="R160">
        <v>12</v>
      </c>
      <c r="S160">
        <v>0</v>
      </c>
      <c r="T160">
        <v>0</v>
      </c>
      <c r="U160">
        <v>0</v>
      </c>
      <c r="V160">
        <v>0</v>
      </c>
      <c r="W160">
        <v>0</v>
      </c>
      <c r="X160">
        <v>1.9920272262069667</v>
      </c>
      <c r="Y160">
        <v>0</v>
      </c>
      <c r="Z160">
        <v>20.759175875612378</v>
      </c>
      <c r="AA160">
        <v>0</v>
      </c>
      <c r="AB160">
        <v>0</v>
      </c>
      <c r="AC160">
        <v>0</v>
      </c>
      <c r="AD160">
        <v>0</v>
      </c>
      <c r="AE160">
        <v>22.751203101819346</v>
      </c>
    </row>
    <row r="161" spans="1:31" x14ac:dyDescent="0.25">
      <c r="A161">
        <v>1883256</v>
      </c>
      <c r="B161">
        <v>1</v>
      </c>
      <c r="C161" t="s">
        <v>80</v>
      </c>
      <c r="D161" t="s">
        <v>105</v>
      </c>
      <c r="E161" t="s">
        <v>140</v>
      </c>
      <c r="F161" t="s">
        <v>654</v>
      </c>
      <c r="G161" t="s">
        <v>163</v>
      </c>
      <c r="H161" t="s">
        <v>143</v>
      </c>
      <c r="I161" t="s">
        <v>135</v>
      </c>
      <c r="J161" t="s">
        <v>136</v>
      </c>
      <c r="K161" t="s">
        <v>137</v>
      </c>
      <c r="L161" t="s">
        <v>655</v>
      </c>
      <c r="M161" t="s">
        <v>656</v>
      </c>
      <c r="N161">
        <v>2.3419444440000001</v>
      </c>
      <c r="O161">
        <v>0</v>
      </c>
      <c r="P161">
        <v>1</v>
      </c>
      <c r="Q161">
        <v>0</v>
      </c>
      <c r="R161">
        <v>0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0.48647806436289998</v>
      </c>
      <c r="Y161">
        <v>0</v>
      </c>
      <c r="Z161">
        <v>0</v>
      </c>
      <c r="AA161">
        <v>0</v>
      </c>
      <c r="AB161">
        <v>0</v>
      </c>
      <c r="AC161">
        <v>0</v>
      </c>
      <c r="AD161">
        <v>0</v>
      </c>
      <c r="AE161">
        <v>0.48647806436289998</v>
      </c>
    </row>
    <row r="162" spans="1:31" x14ac:dyDescent="0.25">
      <c r="A162">
        <v>1883376</v>
      </c>
      <c r="B162">
        <v>1</v>
      </c>
      <c r="C162" t="s">
        <v>80</v>
      </c>
      <c r="D162" t="s">
        <v>83</v>
      </c>
      <c r="E162" t="s">
        <v>146</v>
      </c>
      <c r="F162" t="s">
        <v>657</v>
      </c>
      <c r="G162" t="s">
        <v>148</v>
      </c>
      <c r="H162" t="s">
        <v>143</v>
      </c>
      <c r="I162" t="s">
        <v>135</v>
      </c>
      <c r="J162" t="s">
        <v>136</v>
      </c>
      <c r="K162" t="s">
        <v>137</v>
      </c>
      <c r="L162" t="s">
        <v>658</v>
      </c>
      <c r="M162" t="s">
        <v>659</v>
      </c>
      <c r="N162">
        <v>1.558611111</v>
      </c>
      <c r="O162">
        <v>0</v>
      </c>
      <c r="P162">
        <v>65</v>
      </c>
      <c r="Q162">
        <v>0</v>
      </c>
      <c r="R162">
        <v>0</v>
      </c>
      <c r="S162">
        <v>0</v>
      </c>
      <c r="T162">
        <v>4</v>
      </c>
      <c r="U162">
        <v>0</v>
      </c>
      <c r="V162">
        <v>0</v>
      </c>
      <c r="W162">
        <v>0</v>
      </c>
      <c r="X162">
        <v>35.056696160124275</v>
      </c>
      <c r="Y162">
        <v>0</v>
      </c>
      <c r="Z162">
        <v>0</v>
      </c>
      <c r="AA162">
        <v>0</v>
      </c>
      <c r="AB162">
        <v>6.5250157682255816</v>
      </c>
      <c r="AC162">
        <v>0</v>
      </c>
      <c r="AD162">
        <v>0</v>
      </c>
      <c r="AE162">
        <v>41.581711928349854</v>
      </c>
    </row>
    <row r="163" spans="1:31" x14ac:dyDescent="0.25">
      <c r="A163">
        <v>1883817</v>
      </c>
      <c r="B163">
        <v>1</v>
      </c>
      <c r="C163" t="s">
        <v>80</v>
      </c>
      <c r="D163" t="s">
        <v>102</v>
      </c>
      <c r="E163" t="s">
        <v>210</v>
      </c>
      <c r="F163" t="s">
        <v>660</v>
      </c>
      <c r="G163" t="s">
        <v>133</v>
      </c>
      <c r="H163" t="s">
        <v>134</v>
      </c>
      <c r="I163" t="s">
        <v>135</v>
      </c>
      <c r="J163" t="s">
        <v>136</v>
      </c>
      <c r="K163" t="s">
        <v>137</v>
      </c>
      <c r="L163" t="s">
        <v>661</v>
      </c>
      <c r="M163" t="s">
        <v>662</v>
      </c>
      <c r="N163">
        <v>0.46305555500000001</v>
      </c>
      <c r="O163">
        <v>1</v>
      </c>
      <c r="P163">
        <v>961</v>
      </c>
      <c r="Q163">
        <v>2</v>
      </c>
      <c r="R163">
        <v>11</v>
      </c>
      <c r="S163">
        <v>4</v>
      </c>
      <c r="T163">
        <v>59</v>
      </c>
      <c r="U163">
        <v>0</v>
      </c>
      <c r="V163">
        <v>0</v>
      </c>
      <c r="W163">
        <v>1.9749949172355361</v>
      </c>
      <c r="X163">
        <v>68.390170336476658</v>
      </c>
      <c r="Y163">
        <v>1.9734481219636446</v>
      </c>
      <c r="Z163">
        <v>10.349395275052828</v>
      </c>
      <c r="AA163">
        <v>16.105440349871884</v>
      </c>
      <c r="AB163">
        <v>11.54344710569864</v>
      </c>
      <c r="AC163">
        <v>0</v>
      </c>
      <c r="AD163">
        <v>0</v>
      </c>
      <c r="AE163">
        <v>110.33689610629918</v>
      </c>
    </row>
    <row r="164" spans="1:31" x14ac:dyDescent="0.25">
      <c r="A164">
        <v>1883940</v>
      </c>
      <c r="B164">
        <v>1</v>
      </c>
      <c r="C164" t="s">
        <v>80</v>
      </c>
      <c r="D164" t="s">
        <v>96</v>
      </c>
      <c r="E164" t="s">
        <v>222</v>
      </c>
      <c r="F164" t="s">
        <v>520</v>
      </c>
      <c r="G164" t="s">
        <v>663</v>
      </c>
      <c r="H164" t="s">
        <v>143</v>
      </c>
      <c r="I164" t="s">
        <v>135</v>
      </c>
      <c r="J164" t="s">
        <v>136</v>
      </c>
      <c r="K164" t="s">
        <v>137</v>
      </c>
      <c r="L164" t="s">
        <v>664</v>
      </c>
      <c r="M164" t="s">
        <v>665</v>
      </c>
      <c r="N164">
        <v>2.196111111</v>
      </c>
      <c r="O164">
        <v>0</v>
      </c>
      <c r="P164">
        <v>3</v>
      </c>
      <c r="Q164">
        <v>0</v>
      </c>
      <c r="R164">
        <v>0</v>
      </c>
      <c r="S164">
        <v>0</v>
      </c>
      <c r="T164">
        <v>0</v>
      </c>
      <c r="U164">
        <v>0</v>
      </c>
      <c r="V164">
        <v>0</v>
      </c>
      <c r="W164">
        <v>0</v>
      </c>
      <c r="X164">
        <v>1.0488033176906451</v>
      </c>
      <c r="Y164">
        <v>0</v>
      </c>
      <c r="Z164">
        <v>0</v>
      </c>
      <c r="AA164">
        <v>0</v>
      </c>
      <c r="AB164">
        <v>0</v>
      </c>
      <c r="AC164">
        <v>0</v>
      </c>
      <c r="AD164">
        <v>0</v>
      </c>
      <c r="AE164">
        <v>1.0488033176906451</v>
      </c>
    </row>
    <row r="165" spans="1:31" x14ac:dyDescent="0.25">
      <c r="A165">
        <v>1883568</v>
      </c>
      <c r="B165">
        <v>1</v>
      </c>
      <c r="C165" t="s">
        <v>80</v>
      </c>
      <c r="D165" t="s">
        <v>96</v>
      </c>
      <c r="E165" t="s">
        <v>210</v>
      </c>
      <c r="F165" t="s">
        <v>666</v>
      </c>
      <c r="G165" t="s">
        <v>133</v>
      </c>
      <c r="H165" t="s">
        <v>134</v>
      </c>
      <c r="I165" t="s">
        <v>135</v>
      </c>
      <c r="J165" t="s">
        <v>136</v>
      </c>
      <c r="K165" t="s">
        <v>137</v>
      </c>
      <c r="L165" t="s">
        <v>667</v>
      </c>
      <c r="M165" t="s">
        <v>668</v>
      </c>
      <c r="N165">
        <v>0.521666666</v>
      </c>
      <c r="O165">
        <v>3</v>
      </c>
      <c r="P165">
        <v>822</v>
      </c>
      <c r="Q165">
        <v>0</v>
      </c>
      <c r="R165">
        <v>0</v>
      </c>
      <c r="S165">
        <v>4</v>
      </c>
      <c r="T165">
        <v>32</v>
      </c>
      <c r="U165">
        <v>0</v>
      </c>
      <c r="V165">
        <v>0</v>
      </c>
      <c r="W165">
        <v>22.72302009090685</v>
      </c>
      <c r="X165">
        <v>128.8682633517615</v>
      </c>
      <c r="Y165">
        <v>0</v>
      </c>
      <c r="Z165">
        <v>0</v>
      </c>
      <c r="AA165">
        <v>64.895162105855164</v>
      </c>
      <c r="AB165">
        <v>51.082620913747981</v>
      </c>
      <c r="AC165">
        <v>0</v>
      </c>
      <c r="AD165">
        <v>0</v>
      </c>
      <c r="AE165">
        <v>267.56906646227151</v>
      </c>
    </row>
    <row r="166" spans="1:31" x14ac:dyDescent="0.25">
      <c r="A166">
        <v>1883711</v>
      </c>
      <c r="B166">
        <v>1</v>
      </c>
      <c r="C166" t="s">
        <v>81</v>
      </c>
      <c r="D166" t="s">
        <v>118</v>
      </c>
      <c r="E166" t="s">
        <v>158</v>
      </c>
      <c r="F166" t="s">
        <v>669</v>
      </c>
      <c r="G166" t="s">
        <v>219</v>
      </c>
      <c r="H166" t="s">
        <v>134</v>
      </c>
      <c r="I166" t="s">
        <v>135</v>
      </c>
      <c r="J166" t="s">
        <v>136</v>
      </c>
      <c r="K166" t="s">
        <v>137</v>
      </c>
      <c r="L166" t="s">
        <v>670</v>
      </c>
      <c r="M166" t="s">
        <v>671</v>
      </c>
      <c r="N166">
        <v>0.36583333299999998</v>
      </c>
      <c r="O166">
        <v>0</v>
      </c>
      <c r="P166">
        <v>0</v>
      </c>
      <c r="Q166">
        <v>2</v>
      </c>
      <c r="R166">
        <v>0</v>
      </c>
      <c r="S166">
        <v>1</v>
      </c>
      <c r="T166">
        <v>0</v>
      </c>
      <c r="U166">
        <v>4</v>
      </c>
      <c r="V166">
        <v>0</v>
      </c>
      <c r="W166">
        <v>0</v>
      </c>
      <c r="X166">
        <v>0</v>
      </c>
      <c r="Y166">
        <v>3.0811550783241901</v>
      </c>
      <c r="Z166">
        <v>0</v>
      </c>
      <c r="AA166">
        <v>6.2379968056263007</v>
      </c>
      <c r="AB166">
        <v>0</v>
      </c>
      <c r="AC166">
        <v>37.525957307873668</v>
      </c>
      <c r="AD166">
        <v>0</v>
      </c>
      <c r="AE166">
        <v>46.845109191824157</v>
      </c>
    </row>
    <row r="167" spans="1:31" x14ac:dyDescent="0.25">
      <c r="A167">
        <v>1883605</v>
      </c>
      <c r="B167">
        <v>1</v>
      </c>
      <c r="C167" t="s">
        <v>80</v>
      </c>
      <c r="D167" t="s">
        <v>85</v>
      </c>
      <c r="E167" t="s">
        <v>146</v>
      </c>
      <c r="F167" t="s">
        <v>672</v>
      </c>
      <c r="G167" t="s">
        <v>142</v>
      </c>
      <c r="H167" t="s">
        <v>143</v>
      </c>
      <c r="I167" t="s">
        <v>135</v>
      </c>
      <c r="J167" t="s">
        <v>136</v>
      </c>
      <c r="K167" t="s">
        <v>137</v>
      </c>
      <c r="L167" t="s">
        <v>673</v>
      </c>
      <c r="M167" t="s">
        <v>674</v>
      </c>
      <c r="N167">
        <v>1.2094444440000001</v>
      </c>
      <c r="O167">
        <v>0</v>
      </c>
      <c r="P167">
        <v>108</v>
      </c>
      <c r="Q167">
        <v>0</v>
      </c>
      <c r="R167">
        <v>0</v>
      </c>
      <c r="S167">
        <v>0</v>
      </c>
      <c r="T167">
        <v>8</v>
      </c>
      <c r="U167">
        <v>0</v>
      </c>
      <c r="V167">
        <v>0</v>
      </c>
      <c r="W167">
        <v>0</v>
      </c>
      <c r="X167">
        <v>38.059416432830353</v>
      </c>
      <c r="Y167">
        <v>0</v>
      </c>
      <c r="Z167">
        <v>0</v>
      </c>
      <c r="AA167">
        <v>0</v>
      </c>
      <c r="AB167">
        <v>12.062607323724135</v>
      </c>
      <c r="AC167">
        <v>0</v>
      </c>
      <c r="AD167">
        <v>0</v>
      </c>
      <c r="AE167">
        <v>50.122023756554491</v>
      </c>
    </row>
    <row r="168" spans="1:31" x14ac:dyDescent="0.25">
      <c r="A168">
        <v>1883213</v>
      </c>
      <c r="B168">
        <v>1</v>
      </c>
      <c r="C168" t="s">
        <v>80</v>
      </c>
      <c r="D168" t="s">
        <v>102</v>
      </c>
      <c r="E168" t="s">
        <v>146</v>
      </c>
      <c r="F168" t="s">
        <v>675</v>
      </c>
      <c r="G168" t="s">
        <v>148</v>
      </c>
      <c r="H168" t="s">
        <v>143</v>
      </c>
      <c r="I168" t="s">
        <v>135</v>
      </c>
      <c r="J168" t="s">
        <v>136</v>
      </c>
      <c r="K168" t="s">
        <v>137</v>
      </c>
      <c r="L168" t="s">
        <v>676</v>
      </c>
      <c r="M168" t="s">
        <v>677</v>
      </c>
      <c r="N168">
        <v>2.9449999999999998</v>
      </c>
      <c r="O168">
        <v>0</v>
      </c>
      <c r="P168">
        <v>4</v>
      </c>
      <c r="Q168">
        <v>0</v>
      </c>
      <c r="R168">
        <v>12</v>
      </c>
      <c r="S168">
        <v>0</v>
      </c>
      <c r="T168">
        <v>1</v>
      </c>
      <c r="U168">
        <v>0</v>
      </c>
      <c r="V168">
        <v>0</v>
      </c>
      <c r="W168">
        <v>0</v>
      </c>
      <c r="X168">
        <v>5.8228237103615204</v>
      </c>
      <c r="Y168">
        <v>0</v>
      </c>
      <c r="Z168">
        <v>70.535343610609758</v>
      </c>
      <c r="AA168">
        <v>0</v>
      </c>
      <c r="AB168">
        <v>9.5887358365940702</v>
      </c>
      <c r="AC168">
        <v>0</v>
      </c>
      <c r="AD168">
        <v>0</v>
      </c>
      <c r="AE168">
        <v>85.946903157565345</v>
      </c>
    </row>
    <row r="169" spans="1:31" x14ac:dyDescent="0.25">
      <c r="A169">
        <v>1883313</v>
      </c>
      <c r="B169">
        <v>1</v>
      </c>
      <c r="C169" t="s">
        <v>81</v>
      </c>
      <c r="D169" t="s">
        <v>117</v>
      </c>
      <c r="E169" t="s">
        <v>131</v>
      </c>
      <c r="F169" t="s">
        <v>678</v>
      </c>
      <c r="G169" t="s">
        <v>133</v>
      </c>
      <c r="H169" t="s">
        <v>134</v>
      </c>
      <c r="I169" t="s">
        <v>152</v>
      </c>
      <c r="J169" t="s">
        <v>136</v>
      </c>
      <c r="K169" t="s">
        <v>137</v>
      </c>
      <c r="L169" t="s">
        <v>679</v>
      </c>
      <c r="M169" t="s">
        <v>680</v>
      </c>
      <c r="N169">
        <v>1.1111111E-2</v>
      </c>
      <c r="O169">
        <v>2</v>
      </c>
      <c r="P169">
        <v>682</v>
      </c>
      <c r="Q169">
        <v>78</v>
      </c>
      <c r="R169">
        <v>196</v>
      </c>
      <c r="S169">
        <v>6</v>
      </c>
      <c r="T169">
        <v>69</v>
      </c>
      <c r="U169">
        <v>0</v>
      </c>
      <c r="V169">
        <v>0</v>
      </c>
      <c r="W169">
        <v>3.8410665113333339E-3</v>
      </c>
      <c r="X169">
        <v>1.5847225300580676</v>
      </c>
      <c r="Y169">
        <v>6.2267418125515661</v>
      </c>
      <c r="Z169">
        <v>7.4721428453409784</v>
      </c>
      <c r="AA169">
        <v>0.22786724562825558</v>
      </c>
      <c r="AB169">
        <v>1.0495119712100778</v>
      </c>
      <c r="AC169">
        <v>0</v>
      </c>
      <c r="AD169">
        <v>0</v>
      </c>
      <c r="AE169">
        <v>16.56482747130028</v>
      </c>
    </row>
    <row r="170" spans="1:31" x14ac:dyDescent="0.25">
      <c r="A170">
        <v>1884450</v>
      </c>
      <c r="B170">
        <v>1</v>
      </c>
      <c r="C170" t="s">
        <v>81</v>
      </c>
      <c r="D170" t="s">
        <v>127</v>
      </c>
      <c r="E170" t="s">
        <v>169</v>
      </c>
      <c r="F170" t="s">
        <v>681</v>
      </c>
      <c r="G170" t="s">
        <v>564</v>
      </c>
      <c r="H170" t="s">
        <v>143</v>
      </c>
      <c r="I170" t="s">
        <v>135</v>
      </c>
      <c r="J170" t="s">
        <v>136</v>
      </c>
      <c r="K170" t="s">
        <v>137</v>
      </c>
      <c r="L170" t="s">
        <v>682</v>
      </c>
      <c r="M170" t="s">
        <v>683</v>
      </c>
      <c r="N170">
        <v>3.4116666659999999</v>
      </c>
      <c r="O170">
        <v>0</v>
      </c>
      <c r="P170">
        <v>43</v>
      </c>
      <c r="Q170">
        <v>0</v>
      </c>
      <c r="R170">
        <v>5</v>
      </c>
      <c r="S170">
        <v>0</v>
      </c>
      <c r="T170">
        <v>3</v>
      </c>
      <c r="U170">
        <v>0</v>
      </c>
      <c r="V170">
        <v>0</v>
      </c>
      <c r="W170">
        <v>0</v>
      </c>
      <c r="X170">
        <v>33.573817541788991</v>
      </c>
      <c r="Y170">
        <v>0</v>
      </c>
      <c r="Z170">
        <v>15.883216876160612</v>
      </c>
      <c r="AA170">
        <v>0</v>
      </c>
      <c r="AB170">
        <v>9.9378833041032753</v>
      </c>
      <c r="AC170">
        <v>0</v>
      </c>
      <c r="AD170">
        <v>0</v>
      </c>
      <c r="AE170">
        <v>59.394917722052874</v>
      </c>
    </row>
    <row r="171" spans="1:31" x14ac:dyDescent="0.25">
      <c r="A171">
        <v>1884782</v>
      </c>
      <c r="B171">
        <v>1</v>
      </c>
      <c r="C171" t="s">
        <v>80</v>
      </c>
      <c r="D171" t="s">
        <v>106</v>
      </c>
      <c r="E171" t="s">
        <v>140</v>
      </c>
      <c r="F171" t="s">
        <v>684</v>
      </c>
      <c r="G171" t="s">
        <v>163</v>
      </c>
      <c r="H171" t="s">
        <v>143</v>
      </c>
      <c r="I171" t="s">
        <v>135</v>
      </c>
      <c r="J171" t="s">
        <v>136</v>
      </c>
      <c r="K171" t="s">
        <v>137</v>
      </c>
      <c r="L171" t="s">
        <v>685</v>
      </c>
      <c r="M171" t="s">
        <v>686</v>
      </c>
      <c r="N171">
        <v>3.1513888880000001</v>
      </c>
      <c r="O171">
        <v>0</v>
      </c>
      <c r="P171">
        <v>13</v>
      </c>
      <c r="Q171">
        <v>0</v>
      </c>
      <c r="R171">
        <v>0</v>
      </c>
      <c r="S171">
        <v>0</v>
      </c>
      <c r="T171">
        <v>0</v>
      </c>
      <c r="U171">
        <v>0</v>
      </c>
      <c r="V171">
        <v>0</v>
      </c>
      <c r="W171">
        <v>0</v>
      </c>
      <c r="X171">
        <v>11.859613145465513</v>
      </c>
      <c r="Y171">
        <v>0</v>
      </c>
      <c r="Z171">
        <v>0</v>
      </c>
      <c r="AA171">
        <v>0</v>
      </c>
      <c r="AB171">
        <v>0</v>
      </c>
      <c r="AC171">
        <v>0</v>
      </c>
      <c r="AD171">
        <v>0</v>
      </c>
      <c r="AE171">
        <v>11.859613145465513</v>
      </c>
    </row>
    <row r="172" spans="1:31" x14ac:dyDescent="0.25">
      <c r="A172">
        <v>1884736</v>
      </c>
      <c r="B172">
        <v>1</v>
      </c>
      <c r="C172" t="s">
        <v>81</v>
      </c>
      <c r="D172" t="s">
        <v>120</v>
      </c>
      <c r="E172" t="s">
        <v>169</v>
      </c>
      <c r="F172" t="s">
        <v>687</v>
      </c>
      <c r="G172" t="s">
        <v>183</v>
      </c>
      <c r="H172" t="s">
        <v>143</v>
      </c>
      <c r="I172" t="s">
        <v>135</v>
      </c>
      <c r="J172" t="s">
        <v>136</v>
      </c>
      <c r="K172" t="s">
        <v>137</v>
      </c>
      <c r="L172" t="s">
        <v>688</v>
      </c>
      <c r="M172" t="s">
        <v>689</v>
      </c>
      <c r="N172">
        <v>0.60972222200000004</v>
      </c>
      <c r="O172">
        <v>0</v>
      </c>
      <c r="P172">
        <v>383</v>
      </c>
      <c r="Q172">
        <v>0</v>
      </c>
      <c r="R172">
        <v>1</v>
      </c>
      <c r="S172">
        <v>0</v>
      </c>
      <c r="T172">
        <v>10</v>
      </c>
      <c r="U172">
        <v>0</v>
      </c>
      <c r="V172">
        <v>0</v>
      </c>
      <c r="W172">
        <v>0</v>
      </c>
      <c r="X172">
        <v>80.866632845093918</v>
      </c>
      <c r="Y172">
        <v>0</v>
      </c>
      <c r="Z172">
        <v>0.79550067102569599</v>
      </c>
      <c r="AA172">
        <v>0</v>
      </c>
      <c r="AB172">
        <v>2.1663518572104503</v>
      </c>
      <c r="AC172">
        <v>0</v>
      </c>
      <c r="AD172">
        <v>0</v>
      </c>
      <c r="AE172">
        <v>83.828485373330054</v>
      </c>
    </row>
    <row r="173" spans="1:31" x14ac:dyDescent="0.25">
      <c r="A173">
        <v>1884404</v>
      </c>
      <c r="B173">
        <v>1</v>
      </c>
      <c r="C173" t="s">
        <v>80</v>
      </c>
      <c r="D173" t="s">
        <v>84</v>
      </c>
      <c r="E173" t="s">
        <v>140</v>
      </c>
      <c r="F173" t="s">
        <v>690</v>
      </c>
      <c r="G173" t="s">
        <v>163</v>
      </c>
      <c r="H173" t="s">
        <v>143</v>
      </c>
      <c r="I173" t="s">
        <v>135</v>
      </c>
      <c r="J173" t="s">
        <v>136</v>
      </c>
      <c r="K173" t="s">
        <v>137</v>
      </c>
      <c r="L173" t="s">
        <v>691</v>
      </c>
      <c r="M173" t="s">
        <v>692</v>
      </c>
      <c r="N173">
        <v>1.3149999999999999</v>
      </c>
      <c r="O173">
        <v>0</v>
      </c>
      <c r="P173">
        <v>2</v>
      </c>
      <c r="Q173">
        <v>0</v>
      </c>
      <c r="R173">
        <v>0</v>
      </c>
      <c r="S173">
        <v>0</v>
      </c>
      <c r="T173">
        <v>0</v>
      </c>
      <c r="U173">
        <v>0</v>
      </c>
      <c r="V173">
        <v>0</v>
      </c>
      <c r="W173">
        <v>0</v>
      </c>
      <c r="X173">
        <v>2.0341015486015728</v>
      </c>
      <c r="Y173">
        <v>0</v>
      </c>
      <c r="Z173">
        <v>0</v>
      </c>
      <c r="AA173">
        <v>0</v>
      </c>
      <c r="AB173">
        <v>0</v>
      </c>
      <c r="AC173">
        <v>0</v>
      </c>
      <c r="AD173">
        <v>0</v>
      </c>
      <c r="AE173">
        <v>2.0341015486015728</v>
      </c>
    </row>
    <row r="174" spans="1:31" x14ac:dyDescent="0.25">
      <c r="A174">
        <v>1884427</v>
      </c>
      <c r="B174">
        <v>1</v>
      </c>
      <c r="C174" t="s">
        <v>80</v>
      </c>
      <c r="D174" t="s">
        <v>85</v>
      </c>
      <c r="E174" t="s">
        <v>140</v>
      </c>
      <c r="F174" t="s">
        <v>693</v>
      </c>
      <c r="G174" t="s">
        <v>163</v>
      </c>
      <c r="H174" t="s">
        <v>143</v>
      </c>
      <c r="I174" t="s">
        <v>135</v>
      </c>
      <c r="J174" t="s">
        <v>136</v>
      </c>
      <c r="K174" t="s">
        <v>137</v>
      </c>
      <c r="L174" t="s">
        <v>694</v>
      </c>
      <c r="M174" t="s">
        <v>695</v>
      </c>
      <c r="N174">
        <v>1.1725000000000001</v>
      </c>
      <c r="O174">
        <v>0</v>
      </c>
      <c r="P174">
        <v>5</v>
      </c>
      <c r="Q174">
        <v>0</v>
      </c>
      <c r="R174">
        <v>0</v>
      </c>
      <c r="S174">
        <v>0</v>
      </c>
      <c r="T174">
        <v>1</v>
      </c>
      <c r="U174">
        <v>0</v>
      </c>
      <c r="V174">
        <v>0</v>
      </c>
      <c r="W174">
        <v>0</v>
      </c>
      <c r="X174">
        <v>2.5585823826051586</v>
      </c>
      <c r="Y174">
        <v>0</v>
      </c>
      <c r="Z174">
        <v>0</v>
      </c>
      <c r="AA174">
        <v>0</v>
      </c>
      <c r="AB174">
        <v>8.1097566954934379</v>
      </c>
      <c r="AC174">
        <v>0</v>
      </c>
      <c r="AD174">
        <v>0</v>
      </c>
      <c r="AE174">
        <v>10.668339078098597</v>
      </c>
    </row>
    <row r="175" spans="1:31" x14ac:dyDescent="0.25">
      <c r="A175">
        <v>1884759</v>
      </c>
      <c r="B175">
        <v>1</v>
      </c>
      <c r="C175" t="s">
        <v>80</v>
      </c>
      <c r="D175" t="s">
        <v>88</v>
      </c>
      <c r="E175" t="s">
        <v>222</v>
      </c>
      <c r="F175" t="s">
        <v>696</v>
      </c>
      <c r="G175" t="s">
        <v>564</v>
      </c>
      <c r="H175" t="s">
        <v>143</v>
      </c>
      <c r="I175" t="s">
        <v>135</v>
      </c>
      <c r="J175" t="s">
        <v>136</v>
      </c>
      <c r="K175" t="s">
        <v>137</v>
      </c>
      <c r="L175" t="s">
        <v>697</v>
      </c>
      <c r="M175" t="s">
        <v>698</v>
      </c>
      <c r="N175">
        <v>4.1491666660000002</v>
      </c>
      <c r="O175">
        <v>0</v>
      </c>
      <c r="P175">
        <v>241</v>
      </c>
      <c r="Q175">
        <v>0</v>
      </c>
      <c r="R175">
        <v>0</v>
      </c>
      <c r="S175">
        <v>0</v>
      </c>
      <c r="T175">
        <v>32</v>
      </c>
      <c r="U175">
        <v>0</v>
      </c>
      <c r="V175">
        <v>0</v>
      </c>
      <c r="W175">
        <v>0</v>
      </c>
      <c r="X175">
        <v>361.12311057112959</v>
      </c>
      <c r="Y175">
        <v>0</v>
      </c>
      <c r="Z175">
        <v>0</v>
      </c>
      <c r="AA175">
        <v>0</v>
      </c>
      <c r="AB175">
        <v>149.63763299619188</v>
      </c>
      <c r="AC175">
        <v>0</v>
      </c>
      <c r="AD175">
        <v>0</v>
      </c>
      <c r="AE175">
        <v>510.76074356732147</v>
      </c>
    </row>
    <row r="176" spans="1:31" x14ac:dyDescent="0.25">
      <c r="A176">
        <v>1884381</v>
      </c>
      <c r="B176">
        <v>1</v>
      </c>
      <c r="C176" t="s">
        <v>80</v>
      </c>
      <c r="D176" t="s">
        <v>108</v>
      </c>
      <c r="E176" t="s">
        <v>131</v>
      </c>
      <c r="F176" t="s">
        <v>699</v>
      </c>
      <c r="G176" t="s">
        <v>133</v>
      </c>
      <c r="H176" t="s">
        <v>134</v>
      </c>
      <c r="I176" t="s">
        <v>135</v>
      </c>
      <c r="J176" t="s">
        <v>136</v>
      </c>
      <c r="K176" t="s">
        <v>137</v>
      </c>
      <c r="L176" t="s">
        <v>700</v>
      </c>
      <c r="M176" t="s">
        <v>701</v>
      </c>
      <c r="N176">
        <v>1.352222222</v>
      </c>
      <c r="O176">
        <v>0</v>
      </c>
      <c r="P176">
        <v>48</v>
      </c>
      <c r="Q176">
        <v>0</v>
      </c>
      <c r="R176">
        <v>29</v>
      </c>
      <c r="S176">
        <v>0</v>
      </c>
      <c r="T176">
        <v>13</v>
      </c>
      <c r="U176">
        <v>0</v>
      </c>
      <c r="V176">
        <v>0</v>
      </c>
      <c r="W176">
        <v>0</v>
      </c>
      <c r="X176">
        <v>18.888136657626454</v>
      </c>
      <c r="Y176">
        <v>0</v>
      </c>
      <c r="Z176">
        <v>181.68059119932798</v>
      </c>
      <c r="AA176">
        <v>0</v>
      </c>
      <c r="AB176">
        <v>34.373427620015555</v>
      </c>
      <c r="AC176">
        <v>0</v>
      </c>
      <c r="AD176">
        <v>0</v>
      </c>
      <c r="AE176">
        <v>234.94215547696999</v>
      </c>
    </row>
    <row r="177" spans="1:31" x14ac:dyDescent="0.25">
      <c r="A177">
        <v>1884922</v>
      </c>
      <c r="B177">
        <v>1</v>
      </c>
      <c r="C177" t="s">
        <v>81</v>
      </c>
      <c r="D177" t="s">
        <v>119</v>
      </c>
      <c r="E177" t="s">
        <v>146</v>
      </c>
      <c r="F177" t="s">
        <v>702</v>
      </c>
      <c r="G177" t="s">
        <v>148</v>
      </c>
      <c r="H177" t="s">
        <v>143</v>
      </c>
      <c r="I177" t="s">
        <v>135</v>
      </c>
      <c r="J177" t="s">
        <v>136</v>
      </c>
      <c r="K177" t="s">
        <v>137</v>
      </c>
      <c r="L177" t="s">
        <v>703</v>
      </c>
      <c r="M177" t="s">
        <v>704</v>
      </c>
      <c r="N177">
        <v>1.7397222219999999</v>
      </c>
      <c r="O177">
        <v>0</v>
      </c>
      <c r="P177">
        <v>62</v>
      </c>
      <c r="Q177">
        <v>0</v>
      </c>
      <c r="R177">
        <v>1</v>
      </c>
      <c r="S177">
        <v>0</v>
      </c>
      <c r="T177">
        <v>2</v>
      </c>
      <c r="U177">
        <v>0</v>
      </c>
      <c r="V177">
        <v>0</v>
      </c>
      <c r="W177">
        <v>0</v>
      </c>
      <c r="X177">
        <v>17.603148858352995</v>
      </c>
      <c r="Y177">
        <v>0</v>
      </c>
      <c r="Z177">
        <v>2.1519799701598334E-2</v>
      </c>
      <c r="AA177">
        <v>0</v>
      </c>
      <c r="AB177">
        <v>0.97265379618416659</v>
      </c>
      <c r="AC177">
        <v>0</v>
      </c>
      <c r="AD177">
        <v>0</v>
      </c>
      <c r="AE177">
        <v>18.597322454238757</v>
      </c>
    </row>
    <row r="178" spans="1:31" x14ac:dyDescent="0.25">
      <c r="A178">
        <v>1884235</v>
      </c>
      <c r="B178">
        <v>1</v>
      </c>
      <c r="C178" t="s">
        <v>80</v>
      </c>
      <c r="D178" t="s">
        <v>83</v>
      </c>
      <c r="E178" t="s">
        <v>140</v>
      </c>
      <c r="F178" t="s">
        <v>705</v>
      </c>
      <c r="G178" t="s">
        <v>163</v>
      </c>
      <c r="H178" t="s">
        <v>143</v>
      </c>
      <c r="I178" t="s">
        <v>135</v>
      </c>
      <c r="J178" t="s">
        <v>136</v>
      </c>
      <c r="K178" t="s">
        <v>137</v>
      </c>
      <c r="L178" t="s">
        <v>706</v>
      </c>
      <c r="M178" t="s">
        <v>707</v>
      </c>
      <c r="N178">
        <v>1.476111111</v>
      </c>
      <c r="O178">
        <v>0</v>
      </c>
      <c r="P178">
        <v>1</v>
      </c>
      <c r="Q178">
        <v>0</v>
      </c>
      <c r="R178">
        <v>0</v>
      </c>
      <c r="S178">
        <v>0</v>
      </c>
      <c r="T178">
        <v>0</v>
      </c>
      <c r="U178">
        <v>0</v>
      </c>
      <c r="V178">
        <v>0</v>
      </c>
      <c r="W178">
        <v>0</v>
      </c>
      <c r="X178">
        <v>0.69207664926723567</v>
      </c>
      <c r="Y178">
        <v>0</v>
      </c>
      <c r="Z178">
        <v>0</v>
      </c>
      <c r="AA178">
        <v>0</v>
      </c>
      <c r="AB178">
        <v>0</v>
      </c>
      <c r="AC178">
        <v>0</v>
      </c>
      <c r="AD178">
        <v>0</v>
      </c>
      <c r="AE178">
        <v>0.69207664926723567</v>
      </c>
    </row>
    <row r="179" spans="1:31" x14ac:dyDescent="0.25">
      <c r="A179">
        <v>1884527</v>
      </c>
      <c r="B179">
        <v>1</v>
      </c>
      <c r="C179" t="s">
        <v>80</v>
      </c>
      <c r="D179" t="s">
        <v>107</v>
      </c>
      <c r="E179" t="s">
        <v>222</v>
      </c>
      <c r="F179" t="s">
        <v>708</v>
      </c>
      <c r="G179" t="s">
        <v>501</v>
      </c>
      <c r="H179" t="s">
        <v>143</v>
      </c>
      <c r="I179" t="s">
        <v>135</v>
      </c>
      <c r="J179" t="s">
        <v>136</v>
      </c>
      <c r="K179" t="s">
        <v>137</v>
      </c>
      <c r="L179" t="s">
        <v>709</v>
      </c>
      <c r="M179" t="s">
        <v>710</v>
      </c>
      <c r="N179">
        <v>3.0950000000000002</v>
      </c>
      <c r="O179">
        <v>0</v>
      </c>
      <c r="P179">
        <v>36</v>
      </c>
      <c r="Q179">
        <v>0</v>
      </c>
      <c r="R179">
        <v>0</v>
      </c>
      <c r="S179">
        <v>0</v>
      </c>
      <c r="T179">
        <v>0</v>
      </c>
      <c r="U179">
        <v>0</v>
      </c>
      <c r="V179">
        <v>0</v>
      </c>
      <c r="W179">
        <v>0</v>
      </c>
      <c r="X179">
        <v>26.150576832215357</v>
      </c>
      <c r="Y179">
        <v>0</v>
      </c>
      <c r="Z179">
        <v>0</v>
      </c>
      <c r="AA179">
        <v>0</v>
      </c>
      <c r="AB179">
        <v>0</v>
      </c>
      <c r="AC179">
        <v>0</v>
      </c>
      <c r="AD179">
        <v>0</v>
      </c>
      <c r="AE179">
        <v>26.150576832215357</v>
      </c>
    </row>
    <row r="180" spans="1:31" x14ac:dyDescent="0.25">
      <c r="A180">
        <v>1884776</v>
      </c>
      <c r="B180">
        <v>1</v>
      </c>
      <c r="C180" t="s">
        <v>80</v>
      </c>
      <c r="D180" t="s">
        <v>96</v>
      </c>
      <c r="E180" t="s">
        <v>140</v>
      </c>
      <c r="F180" t="s">
        <v>711</v>
      </c>
      <c r="G180" t="s">
        <v>207</v>
      </c>
      <c r="H180" t="s">
        <v>143</v>
      </c>
      <c r="I180" t="s">
        <v>135</v>
      </c>
      <c r="J180" t="s">
        <v>136</v>
      </c>
      <c r="K180" t="s">
        <v>137</v>
      </c>
      <c r="L180" t="s">
        <v>712</v>
      </c>
      <c r="M180" t="s">
        <v>713</v>
      </c>
      <c r="N180">
        <v>2.3258333329999998</v>
      </c>
      <c r="O180">
        <v>0</v>
      </c>
      <c r="P180">
        <v>1</v>
      </c>
      <c r="Q180">
        <v>0</v>
      </c>
      <c r="R180">
        <v>0</v>
      </c>
      <c r="S180">
        <v>0</v>
      </c>
      <c r="T180">
        <v>0</v>
      </c>
      <c r="U180">
        <v>0</v>
      </c>
      <c r="V180">
        <v>0</v>
      </c>
      <c r="W180">
        <v>0</v>
      </c>
      <c r="X180">
        <v>0.75063094863362678</v>
      </c>
      <c r="Y180">
        <v>0</v>
      </c>
      <c r="Z180">
        <v>0</v>
      </c>
      <c r="AA180">
        <v>0</v>
      </c>
      <c r="AB180">
        <v>0</v>
      </c>
      <c r="AC180">
        <v>0</v>
      </c>
      <c r="AD180">
        <v>0</v>
      </c>
      <c r="AE180">
        <v>0.75063094863362678</v>
      </c>
    </row>
    <row r="181" spans="1:31" x14ac:dyDescent="0.25">
      <c r="A181">
        <v>1884573</v>
      </c>
      <c r="B181">
        <v>1</v>
      </c>
      <c r="C181" t="s">
        <v>80</v>
      </c>
      <c r="D181" t="s">
        <v>103</v>
      </c>
      <c r="E181" t="s">
        <v>210</v>
      </c>
      <c r="F181" t="s">
        <v>714</v>
      </c>
      <c r="G181" t="s">
        <v>476</v>
      </c>
      <c r="H181" t="s">
        <v>134</v>
      </c>
      <c r="I181" t="s">
        <v>152</v>
      </c>
      <c r="J181" t="s">
        <v>136</v>
      </c>
      <c r="K181" t="s">
        <v>137</v>
      </c>
      <c r="L181" t="s">
        <v>715</v>
      </c>
      <c r="M181" t="s">
        <v>716</v>
      </c>
      <c r="N181">
        <v>1.0555554999999999E-2</v>
      </c>
      <c r="O181">
        <v>0</v>
      </c>
      <c r="P181">
        <v>4423</v>
      </c>
      <c r="Q181">
        <v>0</v>
      </c>
      <c r="R181">
        <v>72</v>
      </c>
      <c r="S181">
        <v>0</v>
      </c>
      <c r="T181">
        <v>412</v>
      </c>
      <c r="U181">
        <v>0</v>
      </c>
      <c r="V181">
        <v>0</v>
      </c>
      <c r="W181">
        <v>0</v>
      </c>
      <c r="X181">
        <v>13.447098149891566</v>
      </c>
      <c r="Y181">
        <v>0</v>
      </c>
      <c r="Z181">
        <v>1.1737063583857372</v>
      </c>
      <c r="AA181">
        <v>0</v>
      </c>
      <c r="AB181">
        <v>4.5893590130572663</v>
      </c>
      <c r="AC181">
        <v>0</v>
      </c>
      <c r="AD181">
        <v>0</v>
      </c>
      <c r="AE181">
        <v>19.210163521334568</v>
      </c>
    </row>
    <row r="182" spans="1:31" x14ac:dyDescent="0.25">
      <c r="A182">
        <v>1884905</v>
      </c>
      <c r="B182">
        <v>1</v>
      </c>
      <c r="C182" t="s">
        <v>80</v>
      </c>
      <c r="D182" t="s">
        <v>108</v>
      </c>
      <c r="E182" t="s">
        <v>169</v>
      </c>
      <c r="F182" t="s">
        <v>717</v>
      </c>
      <c r="G182" t="s">
        <v>183</v>
      </c>
      <c r="H182" t="s">
        <v>143</v>
      </c>
      <c r="I182" t="s">
        <v>135</v>
      </c>
      <c r="J182" t="s">
        <v>136</v>
      </c>
      <c r="K182" t="s">
        <v>137</v>
      </c>
      <c r="L182" t="s">
        <v>718</v>
      </c>
      <c r="M182" t="s">
        <v>719</v>
      </c>
      <c r="N182">
        <v>5.0075000000000003</v>
      </c>
      <c r="O182">
        <v>0</v>
      </c>
      <c r="P182">
        <v>21</v>
      </c>
      <c r="Q182">
        <v>0</v>
      </c>
      <c r="R182">
        <v>4</v>
      </c>
      <c r="S182">
        <v>0</v>
      </c>
      <c r="T182">
        <v>2</v>
      </c>
      <c r="U182">
        <v>0</v>
      </c>
      <c r="V182">
        <v>0</v>
      </c>
      <c r="W182">
        <v>0</v>
      </c>
      <c r="X182">
        <v>16.17360265004535</v>
      </c>
      <c r="Y182">
        <v>0</v>
      </c>
      <c r="Z182">
        <v>20.758594846541847</v>
      </c>
      <c r="AA182">
        <v>0</v>
      </c>
      <c r="AB182">
        <v>11.001426128426459</v>
      </c>
      <c r="AC182">
        <v>0</v>
      </c>
      <c r="AD182">
        <v>0</v>
      </c>
      <c r="AE182">
        <v>47.933623625013652</v>
      </c>
    </row>
    <row r="183" spans="1:31" x14ac:dyDescent="0.25">
      <c r="A183">
        <v>1884218</v>
      </c>
      <c r="B183">
        <v>1</v>
      </c>
      <c r="C183" t="s">
        <v>80</v>
      </c>
      <c r="D183" t="s">
        <v>96</v>
      </c>
      <c r="E183" t="s">
        <v>229</v>
      </c>
      <c r="F183" t="s">
        <v>720</v>
      </c>
      <c r="G183" t="s">
        <v>133</v>
      </c>
      <c r="H183" t="s">
        <v>134</v>
      </c>
      <c r="I183" t="s">
        <v>135</v>
      </c>
      <c r="J183" t="s">
        <v>136</v>
      </c>
      <c r="K183" t="s">
        <v>137</v>
      </c>
      <c r="L183" t="s">
        <v>721</v>
      </c>
      <c r="M183" t="s">
        <v>722</v>
      </c>
      <c r="N183">
        <v>0.22604611099999999</v>
      </c>
      <c r="O183">
        <v>0</v>
      </c>
      <c r="P183">
        <v>258</v>
      </c>
      <c r="Q183">
        <v>14</v>
      </c>
      <c r="R183">
        <v>21</v>
      </c>
      <c r="S183">
        <v>19</v>
      </c>
      <c r="T183">
        <v>28</v>
      </c>
      <c r="U183">
        <v>5</v>
      </c>
      <c r="V183">
        <v>0</v>
      </c>
      <c r="W183">
        <v>0</v>
      </c>
      <c r="X183">
        <v>10.337731568298672</v>
      </c>
      <c r="Y183">
        <v>3.9325839399014848</v>
      </c>
      <c r="Z183">
        <v>2.2907396364870252</v>
      </c>
      <c r="AA183">
        <v>26.599196645791391</v>
      </c>
      <c r="AB183">
        <v>2.03237519020746</v>
      </c>
      <c r="AC183">
        <v>113.79678169402075</v>
      </c>
      <c r="AD183">
        <v>0</v>
      </c>
      <c r="AE183">
        <v>158.98940867470679</v>
      </c>
    </row>
    <row r="184" spans="1:31" x14ac:dyDescent="0.25">
      <c r="A184">
        <v>1884613</v>
      </c>
      <c r="B184">
        <v>1</v>
      </c>
      <c r="C184" t="s">
        <v>81</v>
      </c>
      <c r="D184" t="s">
        <v>123</v>
      </c>
      <c r="E184" t="s">
        <v>146</v>
      </c>
      <c r="F184" t="s">
        <v>723</v>
      </c>
      <c r="G184" t="s">
        <v>148</v>
      </c>
      <c r="H184" t="s">
        <v>143</v>
      </c>
      <c r="I184" t="s">
        <v>135</v>
      </c>
      <c r="J184" t="s">
        <v>136</v>
      </c>
      <c r="K184" t="s">
        <v>137</v>
      </c>
      <c r="L184" t="s">
        <v>724</v>
      </c>
      <c r="M184" t="s">
        <v>725</v>
      </c>
      <c r="N184">
        <v>3.4072222220000001</v>
      </c>
      <c r="O184">
        <v>0</v>
      </c>
      <c r="P184">
        <v>190</v>
      </c>
      <c r="Q184">
        <v>0</v>
      </c>
      <c r="R184">
        <v>1</v>
      </c>
      <c r="S184">
        <v>0</v>
      </c>
      <c r="T184">
        <v>8</v>
      </c>
      <c r="U184">
        <v>0</v>
      </c>
      <c r="V184">
        <v>1</v>
      </c>
      <c r="W184">
        <v>0</v>
      </c>
      <c r="X184">
        <v>141.51873134742226</v>
      </c>
      <c r="Y184">
        <v>0</v>
      </c>
      <c r="Z184">
        <v>2.9990428308579502</v>
      </c>
      <c r="AA184">
        <v>0</v>
      </c>
      <c r="AB184">
        <v>7.3684004047380611</v>
      </c>
      <c r="AC184">
        <v>0</v>
      </c>
      <c r="AD184">
        <v>4.5576761759097719</v>
      </c>
      <c r="AE184">
        <v>156.44385075892802</v>
      </c>
    </row>
    <row r="185" spans="1:31" x14ac:dyDescent="0.25">
      <c r="A185">
        <v>1884719</v>
      </c>
      <c r="B185">
        <v>1</v>
      </c>
      <c r="C185" t="s">
        <v>80</v>
      </c>
      <c r="D185" t="s">
        <v>96</v>
      </c>
      <c r="E185" t="s">
        <v>210</v>
      </c>
      <c r="F185" t="s">
        <v>726</v>
      </c>
      <c r="G185" t="s">
        <v>476</v>
      </c>
      <c r="H185" t="s">
        <v>134</v>
      </c>
      <c r="I185" t="s">
        <v>135</v>
      </c>
      <c r="J185" t="s">
        <v>136</v>
      </c>
      <c r="K185" t="s">
        <v>137</v>
      </c>
      <c r="L185" t="s">
        <v>727</v>
      </c>
      <c r="M185" t="s">
        <v>728</v>
      </c>
      <c r="N185">
        <v>0.83805555499999995</v>
      </c>
      <c r="O185">
        <v>6</v>
      </c>
      <c r="P185">
        <v>52</v>
      </c>
      <c r="Q185">
        <v>0</v>
      </c>
      <c r="R185">
        <v>0</v>
      </c>
      <c r="S185">
        <v>10</v>
      </c>
      <c r="T185">
        <v>1</v>
      </c>
      <c r="U185">
        <v>0</v>
      </c>
      <c r="V185">
        <v>0</v>
      </c>
      <c r="W185">
        <v>94.752822357572398</v>
      </c>
      <c r="X185">
        <v>11.912853870110132</v>
      </c>
      <c r="Y185">
        <v>0</v>
      </c>
      <c r="Z185">
        <v>0</v>
      </c>
      <c r="AA185">
        <v>81.959276091576541</v>
      </c>
      <c r="AB185">
        <v>4.4665912607773334E-2</v>
      </c>
      <c r="AC185">
        <v>0</v>
      </c>
      <c r="AD185">
        <v>0</v>
      </c>
      <c r="AE185">
        <v>188.66961823186685</v>
      </c>
    </row>
    <row r="186" spans="1:31" x14ac:dyDescent="0.25">
      <c r="A186">
        <v>1884367</v>
      </c>
      <c r="B186">
        <v>1</v>
      </c>
      <c r="C186" t="s">
        <v>80</v>
      </c>
      <c r="D186" t="s">
        <v>100</v>
      </c>
      <c r="E186" t="s">
        <v>140</v>
      </c>
      <c r="F186" t="s">
        <v>729</v>
      </c>
      <c r="G186" t="s">
        <v>200</v>
      </c>
      <c r="H186" t="s">
        <v>143</v>
      </c>
      <c r="I186" t="s">
        <v>135</v>
      </c>
      <c r="J186" t="s">
        <v>136</v>
      </c>
      <c r="K186" t="s">
        <v>137</v>
      </c>
      <c r="L186" t="s">
        <v>730</v>
      </c>
      <c r="M186" t="s">
        <v>731</v>
      </c>
      <c r="N186">
        <v>26.643333333000001</v>
      </c>
      <c r="O186">
        <v>0</v>
      </c>
      <c r="P186">
        <v>1</v>
      </c>
      <c r="Q186">
        <v>0</v>
      </c>
      <c r="R186">
        <v>0</v>
      </c>
      <c r="S186">
        <v>0</v>
      </c>
      <c r="T186">
        <v>0</v>
      </c>
      <c r="U186">
        <v>0</v>
      </c>
      <c r="V186">
        <v>0</v>
      </c>
      <c r="W186">
        <v>0</v>
      </c>
      <c r="X186">
        <v>7.0577929139158764</v>
      </c>
      <c r="Y186">
        <v>0</v>
      </c>
      <c r="Z186">
        <v>0</v>
      </c>
      <c r="AA186">
        <v>0</v>
      </c>
      <c r="AB186">
        <v>0</v>
      </c>
      <c r="AC186">
        <v>0</v>
      </c>
      <c r="AD186">
        <v>0</v>
      </c>
      <c r="AE186">
        <v>7.0577929139158764</v>
      </c>
    </row>
    <row r="187" spans="1:31" x14ac:dyDescent="0.25">
      <c r="A187">
        <v>1884012</v>
      </c>
      <c r="B187">
        <v>1</v>
      </c>
      <c r="C187" t="s">
        <v>80</v>
      </c>
      <c r="D187" t="s">
        <v>103</v>
      </c>
      <c r="E187" t="s">
        <v>210</v>
      </c>
      <c r="F187" t="s">
        <v>732</v>
      </c>
      <c r="G187" t="s">
        <v>133</v>
      </c>
      <c r="H187" t="s">
        <v>134</v>
      </c>
      <c r="I187" t="s">
        <v>135</v>
      </c>
      <c r="J187" t="s">
        <v>136</v>
      </c>
      <c r="K187" t="s">
        <v>137</v>
      </c>
      <c r="L187" t="s">
        <v>733</v>
      </c>
      <c r="M187" t="s">
        <v>734</v>
      </c>
      <c r="N187">
        <v>2.3205555549999999</v>
      </c>
      <c r="O187">
        <v>0</v>
      </c>
      <c r="P187">
        <v>0</v>
      </c>
      <c r="Q187">
        <v>6</v>
      </c>
      <c r="R187">
        <v>5</v>
      </c>
      <c r="S187">
        <v>2</v>
      </c>
      <c r="T187">
        <v>1</v>
      </c>
      <c r="U187">
        <v>3</v>
      </c>
      <c r="V187">
        <v>0</v>
      </c>
      <c r="W187">
        <v>0</v>
      </c>
      <c r="X187">
        <v>0</v>
      </c>
      <c r="Y187">
        <v>259.24340116588746</v>
      </c>
      <c r="Z187">
        <v>166.12977671895473</v>
      </c>
      <c r="AA187">
        <v>24.571308656125002</v>
      </c>
      <c r="AB187">
        <v>12.386842153323517</v>
      </c>
      <c r="AC187">
        <v>701.72582725151813</v>
      </c>
      <c r="AD187">
        <v>0</v>
      </c>
      <c r="AE187">
        <v>1164.057155945809</v>
      </c>
    </row>
    <row r="188" spans="1:31" x14ac:dyDescent="0.25">
      <c r="A188">
        <v>1884510</v>
      </c>
      <c r="B188">
        <v>1</v>
      </c>
      <c r="C188" t="s">
        <v>80</v>
      </c>
      <c r="D188" t="s">
        <v>96</v>
      </c>
      <c r="E188" t="s">
        <v>146</v>
      </c>
      <c r="F188" t="s">
        <v>735</v>
      </c>
      <c r="G188" t="s">
        <v>541</v>
      </c>
      <c r="H188" t="s">
        <v>143</v>
      </c>
      <c r="I188" t="s">
        <v>135</v>
      </c>
      <c r="J188" t="s">
        <v>136</v>
      </c>
      <c r="K188" t="s">
        <v>137</v>
      </c>
      <c r="L188" t="s">
        <v>736</v>
      </c>
      <c r="M188" t="s">
        <v>737</v>
      </c>
      <c r="N188">
        <v>3.8805555549999999</v>
      </c>
      <c r="O188">
        <v>0</v>
      </c>
      <c r="P188">
        <v>34</v>
      </c>
      <c r="Q188">
        <v>0</v>
      </c>
      <c r="R188">
        <v>1</v>
      </c>
      <c r="S188">
        <v>0</v>
      </c>
      <c r="T188">
        <v>5</v>
      </c>
      <c r="U188">
        <v>0</v>
      </c>
      <c r="V188">
        <v>0</v>
      </c>
      <c r="W188">
        <v>0</v>
      </c>
      <c r="X188">
        <v>45.88546791480605</v>
      </c>
      <c r="Y188">
        <v>0</v>
      </c>
      <c r="Z188">
        <v>1.1803468492126874</v>
      </c>
      <c r="AA188">
        <v>0</v>
      </c>
      <c r="AB188">
        <v>12.965045387367633</v>
      </c>
      <c r="AC188">
        <v>0</v>
      </c>
      <c r="AD188">
        <v>0</v>
      </c>
      <c r="AE188">
        <v>60.030860151386371</v>
      </c>
    </row>
    <row r="189" spans="1:31" x14ac:dyDescent="0.25">
      <c r="A189">
        <v>1884318</v>
      </c>
      <c r="B189">
        <v>1</v>
      </c>
      <c r="C189" t="s">
        <v>80</v>
      </c>
      <c r="D189" t="s">
        <v>100</v>
      </c>
      <c r="E189" t="s">
        <v>158</v>
      </c>
      <c r="F189" t="s">
        <v>738</v>
      </c>
      <c r="G189" t="s">
        <v>179</v>
      </c>
      <c r="H189" t="s">
        <v>134</v>
      </c>
      <c r="I189" t="s">
        <v>135</v>
      </c>
      <c r="J189" t="s">
        <v>136</v>
      </c>
      <c r="K189" t="s">
        <v>137</v>
      </c>
      <c r="L189" t="s">
        <v>739</v>
      </c>
      <c r="M189" t="s">
        <v>740</v>
      </c>
      <c r="N189">
        <v>0.57944444399999995</v>
      </c>
      <c r="O189">
        <v>0</v>
      </c>
      <c r="P189">
        <v>188</v>
      </c>
      <c r="Q189">
        <v>0</v>
      </c>
      <c r="R189">
        <v>3</v>
      </c>
      <c r="S189">
        <v>0</v>
      </c>
      <c r="T189">
        <v>22</v>
      </c>
      <c r="U189">
        <v>0</v>
      </c>
      <c r="V189">
        <v>0</v>
      </c>
      <c r="W189">
        <v>0</v>
      </c>
      <c r="X189">
        <v>31.041850777402935</v>
      </c>
      <c r="Y189">
        <v>0</v>
      </c>
      <c r="Z189">
        <v>4.7628585662645087</v>
      </c>
      <c r="AA189">
        <v>0</v>
      </c>
      <c r="AB189">
        <v>10.183905844918739</v>
      </c>
      <c r="AC189">
        <v>0</v>
      </c>
      <c r="AD189">
        <v>0</v>
      </c>
      <c r="AE189">
        <v>45.988615188586181</v>
      </c>
    </row>
    <row r="190" spans="1:31" x14ac:dyDescent="0.25">
      <c r="A190">
        <v>1884819</v>
      </c>
      <c r="B190">
        <v>1</v>
      </c>
      <c r="C190" t="s">
        <v>80</v>
      </c>
      <c r="D190" t="s">
        <v>92</v>
      </c>
      <c r="E190" t="s">
        <v>146</v>
      </c>
      <c r="F190" t="s">
        <v>741</v>
      </c>
      <c r="G190" t="s">
        <v>148</v>
      </c>
      <c r="H190" t="s">
        <v>143</v>
      </c>
      <c r="I190" t="s">
        <v>135</v>
      </c>
      <c r="J190" t="s">
        <v>136</v>
      </c>
      <c r="K190" t="s">
        <v>137</v>
      </c>
      <c r="L190" t="s">
        <v>742</v>
      </c>
      <c r="M190" t="s">
        <v>743</v>
      </c>
      <c r="N190">
        <v>2.2566666660000001</v>
      </c>
      <c r="O190">
        <v>0</v>
      </c>
      <c r="P190">
        <v>20</v>
      </c>
      <c r="Q190">
        <v>0</v>
      </c>
      <c r="R190">
        <v>12</v>
      </c>
      <c r="S190">
        <v>0</v>
      </c>
      <c r="T190">
        <v>1</v>
      </c>
      <c r="U190">
        <v>0</v>
      </c>
      <c r="V190">
        <v>0</v>
      </c>
      <c r="W190">
        <v>0</v>
      </c>
      <c r="X190">
        <v>19.397139439759254</v>
      </c>
      <c r="Y190">
        <v>0</v>
      </c>
      <c r="Z190">
        <v>17.391264562894573</v>
      </c>
      <c r="AA190">
        <v>0</v>
      </c>
      <c r="AB190">
        <v>0.6189069920581709</v>
      </c>
      <c r="AC190">
        <v>0</v>
      </c>
      <c r="AD190">
        <v>0</v>
      </c>
      <c r="AE190">
        <v>37.407310994711999</v>
      </c>
    </row>
    <row r="191" spans="1:31" x14ac:dyDescent="0.25">
      <c r="A191">
        <v>1884341</v>
      </c>
      <c r="B191">
        <v>1</v>
      </c>
      <c r="C191" t="s">
        <v>80</v>
      </c>
      <c r="D191" t="s">
        <v>82</v>
      </c>
      <c r="E191" t="s">
        <v>140</v>
      </c>
      <c r="F191" t="s">
        <v>744</v>
      </c>
      <c r="G191" t="s">
        <v>207</v>
      </c>
      <c r="H191" t="s">
        <v>143</v>
      </c>
      <c r="I191" t="s">
        <v>135</v>
      </c>
      <c r="J191" t="s">
        <v>136</v>
      </c>
      <c r="K191" t="s">
        <v>137</v>
      </c>
      <c r="L191" t="s">
        <v>745</v>
      </c>
      <c r="M191" t="s">
        <v>746</v>
      </c>
      <c r="N191">
        <v>3.3377777769999999</v>
      </c>
      <c r="O191">
        <v>0</v>
      </c>
      <c r="P191">
        <v>0</v>
      </c>
      <c r="Q191">
        <v>0</v>
      </c>
      <c r="R191">
        <v>0</v>
      </c>
      <c r="S191">
        <v>0</v>
      </c>
      <c r="T191">
        <v>2</v>
      </c>
      <c r="U191">
        <v>0</v>
      </c>
      <c r="V191">
        <v>0</v>
      </c>
      <c r="W191">
        <v>0</v>
      </c>
      <c r="X191">
        <v>0</v>
      </c>
      <c r="Y191">
        <v>0</v>
      </c>
      <c r="Z191">
        <v>0</v>
      </c>
      <c r="AA191">
        <v>0</v>
      </c>
      <c r="AB191">
        <v>2.5083741960713799</v>
      </c>
      <c r="AC191">
        <v>0</v>
      </c>
      <c r="AD191">
        <v>0</v>
      </c>
      <c r="AE191">
        <v>2.5083741960713799</v>
      </c>
    </row>
    <row r="192" spans="1:31" x14ac:dyDescent="0.25">
      <c r="A192">
        <v>1884553</v>
      </c>
      <c r="B192">
        <v>1</v>
      </c>
      <c r="C192" t="s">
        <v>80</v>
      </c>
      <c r="D192" t="s">
        <v>88</v>
      </c>
      <c r="E192" t="s">
        <v>146</v>
      </c>
      <c r="F192" t="s">
        <v>747</v>
      </c>
      <c r="G192" t="s">
        <v>148</v>
      </c>
      <c r="H192" t="s">
        <v>143</v>
      </c>
      <c r="I192" t="s">
        <v>135</v>
      </c>
      <c r="J192" t="s">
        <v>136</v>
      </c>
      <c r="K192" t="s">
        <v>137</v>
      </c>
      <c r="L192" t="s">
        <v>748</v>
      </c>
      <c r="M192" t="s">
        <v>749</v>
      </c>
      <c r="N192">
        <v>2.7830555549999998</v>
      </c>
      <c r="O192">
        <v>0</v>
      </c>
      <c r="P192">
        <v>67</v>
      </c>
      <c r="Q192">
        <v>0</v>
      </c>
      <c r="R192">
        <v>0</v>
      </c>
      <c r="S192">
        <v>0</v>
      </c>
      <c r="T192">
        <v>25</v>
      </c>
      <c r="U192">
        <v>0</v>
      </c>
      <c r="V192">
        <v>0</v>
      </c>
      <c r="W192">
        <v>0</v>
      </c>
      <c r="X192">
        <v>54.28585885319977</v>
      </c>
      <c r="Y192">
        <v>0</v>
      </c>
      <c r="Z192">
        <v>0</v>
      </c>
      <c r="AA192">
        <v>0</v>
      </c>
      <c r="AB192">
        <v>134.43269369158648</v>
      </c>
      <c r="AC192">
        <v>0</v>
      </c>
      <c r="AD192">
        <v>0</v>
      </c>
      <c r="AE192">
        <v>188.71855254478623</v>
      </c>
    </row>
    <row r="193" spans="1:31" x14ac:dyDescent="0.25">
      <c r="A193">
        <v>1884653</v>
      </c>
      <c r="B193">
        <v>1</v>
      </c>
      <c r="C193" t="s">
        <v>80</v>
      </c>
      <c r="D193" t="s">
        <v>110</v>
      </c>
      <c r="E193" t="s">
        <v>140</v>
      </c>
      <c r="F193" t="s">
        <v>750</v>
      </c>
      <c r="G193" t="s">
        <v>207</v>
      </c>
      <c r="H193" t="s">
        <v>143</v>
      </c>
      <c r="I193" t="s">
        <v>135</v>
      </c>
      <c r="J193" t="s">
        <v>136</v>
      </c>
      <c r="K193" t="s">
        <v>137</v>
      </c>
      <c r="L193" t="s">
        <v>751</v>
      </c>
      <c r="M193" t="s">
        <v>752</v>
      </c>
      <c r="N193">
        <v>1.551111111</v>
      </c>
      <c r="O193">
        <v>0</v>
      </c>
      <c r="P193">
        <v>26</v>
      </c>
      <c r="Q193">
        <v>0</v>
      </c>
      <c r="R193">
        <v>0</v>
      </c>
      <c r="S193">
        <v>0</v>
      </c>
      <c r="T193">
        <v>6</v>
      </c>
      <c r="U193">
        <v>0</v>
      </c>
      <c r="V193">
        <v>0</v>
      </c>
      <c r="W193">
        <v>0</v>
      </c>
      <c r="X193">
        <v>16.658183084595262</v>
      </c>
      <c r="Y193">
        <v>0</v>
      </c>
      <c r="Z193">
        <v>0</v>
      </c>
      <c r="AA193">
        <v>0</v>
      </c>
      <c r="AB193">
        <v>16.65758114412828</v>
      </c>
      <c r="AC193">
        <v>0</v>
      </c>
      <c r="AD193">
        <v>0</v>
      </c>
      <c r="AE193">
        <v>33.315764228723538</v>
      </c>
    </row>
    <row r="194" spans="1:31" x14ac:dyDescent="0.25">
      <c r="A194">
        <v>1884633</v>
      </c>
      <c r="B194">
        <v>1</v>
      </c>
      <c r="C194" t="s">
        <v>80</v>
      </c>
      <c r="D194" t="s">
        <v>103</v>
      </c>
      <c r="E194" t="s">
        <v>158</v>
      </c>
      <c r="F194" t="s">
        <v>753</v>
      </c>
      <c r="G194" t="s">
        <v>219</v>
      </c>
      <c r="H194" t="s">
        <v>134</v>
      </c>
      <c r="I194" t="s">
        <v>135</v>
      </c>
      <c r="J194" t="s">
        <v>136</v>
      </c>
      <c r="K194" t="s">
        <v>137</v>
      </c>
      <c r="L194" t="s">
        <v>754</v>
      </c>
      <c r="M194" t="s">
        <v>755</v>
      </c>
      <c r="N194">
        <v>1.906666666</v>
      </c>
      <c r="O194">
        <v>0</v>
      </c>
      <c r="P194">
        <v>0</v>
      </c>
      <c r="Q194">
        <v>0</v>
      </c>
      <c r="R194">
        <v>9</v>
      </c>
      <c r="S194">
        <v>0</v>
      </c>
      <c r="T194">
        <v>1</v>
      </c>
      <c r="U194">
        <v>0</v>
      </c>
      <c r="V194">
        <v>0</v>
      </c>
      <c r="W194">
        <v>0</v>
      </c>
      <c r="X194">
        <v>0</v>
      </c>
      <c r="Y194">
        <v>0</v>
      </c>
      <c r="Z194">
        <v>115.21511362583524</v>
      </c>
      <c r="AA194">
        <v>0</v>
      </c>
      <c r="AB194">
        <v>15.640568858687089</v>
      </c>
      <c r="AC194">
        <v>0</v>
      </c>
      <c r="AD194">
        <v>0</v>
      </c>
      <c r="AE194">
        <v>130.85568248452233</v>
      </c>
    </row>
    <row r="195" spans="1:31" x14ac:dyDescent="0.25">
      <c r="A195">
        <v>1884490</v>
      </c>
      <c r="B195">
        <v>1</v>
      </c>
      <c r="C195" t="s">
        <v>80</v>
      </c>
      <c r="D195" t="s">
        <v>104</v>
      </c>
      <c r="E195" t="s">
        <v>140</v>
      </c>
      <c r="F195" t="s">
        <v>756</v>
      </c>
      <c r="G195" t="s">
        <v>142</v>
      </c>
      <c r="H195" t="s">
        <v>143</v>
      </c>
      <c r="I195" t="s">
        <v>135</v>
      </c>
      <c r="J195" t="s">
        <v>136</v>
      </c>
      <c r="K195" t="s">
        <v>137</v>
      </c>
      <c r="L195" t="s">
        <v>757</v>
      </c>
      <c r="M195" t="s">
        <v>758</v>
      </c>
      <c r="N195">
        <v>3.0933333329999999</v>
      </c>
      <c r="O195">
        <v>0</v>
      </c>
      <c r="P195">
        <v>8</v>
      </c>
      <c r="Q195">
        <v>0</v>
      </c>
      <c r="R195">
        <v>0</v>
      </c>
      <c r="S195">
        <v>0</v>
      </c>
      <c r="T195">
        <v>0</v>
      </c>
      <c r="U195">
        <v>0</v>
      </c>
      <c r="V195">
        <v>0</v>
      </c>
      <c r="W195">
        <v>0</v>
      </c>
      <c r="X195">
        <v>7.2412887093071454</v>
      </c>
      <c r="Y195">
        <v>0</v>
      </c>
      <c r="Z195">
        <v>0</v>
      </c>
      <c r="AA195">
        <v>0</v>
      </c>
      <c r="AB195">
        <v>0</v>
      </c>
      <c r="AC195">
        <v>0</v>
      </c>
      <c r="AD195">
        <v>0</v>
      </c>
      <c r="AE195">
        <v>7.2412887093071454</v>
      </c>
    </row>
    <row r="196" spans="1:31" x14ac:dyDescent="0.25">
      <c r="A196">
        <v>1883949</v>
      </c>
      <c r="B196">
        <v>1</v>
      </c>
      <c r="C196" t="s">
        <v>80</v>
      </c>
      <c r="D196" t="s">
        <v>90</v>
      </c>
      <c r="E196" t="s">
        <v>140</v>
      </c>
      <c r="F196" t="s">
        <v>759</v>
      </c>
      <c r="G196" t="s">
        <v>207</v>
      </c>
      <c r="H196" t="s">
        <v>143</v>
      </c>
      <c r="I196" t="s">
        <v>135</v>
      </c>
      <c r="J196" t="s">
        <v>136</v>
      </c>
      <c r="K196" t="s">
        <v>137</v>
      </c>
      <c r="L196" t="s">
        <v>760</v>
      </c>
      <c r="M196" t="s">
        <v>761</v>
      </c>
      <c r="N196">
        <v>3.545833333</v>
      </c>
      <c r="O196">
        <v>0</v>
      </c>
      <c r="P196">
        <v>1</v>
      </c>
      <c r="Q196">
        <v>0</v>
      </c>
      <c r="R196">
        <v>0</v>
      </c>
      <c r="S196">
        <v>0</v>
      </c>
      <c r="T196">
        <v>0</v>
      </c>
      <c r="U196">
        <v>0</v>
      </c>
      <c r="V196">
        <v>0</v>
      </c>
      <c r="W196">
        <v>0</v>
      </c>
      <c r="X196">
        <v>0.34972188437429835</v>
      </c>
      <c r="Y196">
        <v>0</v>
      </c>
      <c r="Z196">
        <v>0</v>
      </c>
      <c r="AA196">
        <v>0</v>
      </c>
      <c r="AB196">
        <v>0</v>
      </c>
      <c r="AC196">
        <v>0</v>
      </c>
      <c r="AD196">
        <v>0</v>
      </c>
      <c r="AE196">
        <v>0.34972188437429835</v>
      </c>
    </row>
    <row r="197" spans="1:31" x14ac:dyDescent="0.25">
      <c r="A197">
        <v>1884447</v>
      </c>
      <c r="B197">
        <v>1</v>
      </c>
      <c r="C197" t="s">
        <v>80</v>
      </c>
      <c r="D197" t="s">
        <v>106</v>
      </c>
      <c r="E197" t="s">
        <v>146</v>
      </c>
      <c r="F197" t="s">
        <v>762</v>
      </c>
      <c r="G197" t="s">
        <v>469</v>
      </c>
      <c r="H197" t="s">
        <v>143</v>
      </c>
      <c r="I197" t="s">
        <v>135</v>
      </c>
      <c r="J197" t="s">
        <v>136</v>
      </c>
      <c r="K197" t="s">
        <v>137</v>
      </c>
      <c r="L197" t="s">
        <v>763</v>
      </c>
      <c r="M197" t="s">
        <v>764</v>
      </c>
      <c r="N197">
        <v>1.163611111</v>
      </c>
      <c r="O197">
        <v>0</v>
      </c>
      <c r="P197">
        <v>119</v>
      </c>
      <c r="Q197">
        <v>0</v>
      </c>
      <c r="R197">
        <v>0</v>
      </c>
      <c r="S197">
        <v>0</v>
      </c>
      <c r="T197">
        <v>9</v>
      </c>
      <c r="U197">
        <v>0</v>
      </c>
      <c r="V197">
        <v>0</v>
      </c>
      <c r="W197">
        <v>0</v>
      </c>
      <c r="X197">
        <v>28.670343493811345</v>
      </c>
      <c r="Y197">
        <v>0</v>
      </c>
      <c r="Z197">
        <v>0</v>
      </c>
      <c r="AA197">
        <v>0</v>
      </c>
      <c r="AB197">
        <v>4.2997059021271511</v>
      </c>
      <c r="AC197">
        <v>0</v>
      </c>
      <c r="AD197">
        <v>0</v>
      </c>
      <c r="AE197">
        <v>32.970049395938496</v>
      </c>
    </row>
    <row r="198" spans="1:31" x14ac:dyDescent="0.25">
      <c r="A198">
        <v>1884696</v>
      </c>
      <c r="B198">
        <v>1</v>
      </c>
      <c r="C198" t="s">
        <v>80</v>
      </c>
      <c r="D198" t="s">
        <v>87</v>
      </c>
      <c r="E198" t="s">
        <v>140</v>
      </c>
      <c r="F198" t="s">
        <v>765</v>
      </c>
      <c r="G198" t="s">
        <v>207</v>
      </c>
      <c r="H198" t="s">
        <v>143</v>
      </c>
      <c r="I198" t="s">
        <v>135</v>
      </c>
      <c r="J198" t="s">
        <v>136</v>
      </c>
      <c r="K198" t="s">
        <v>137</v>
      </c>
      <c r="L198" t="s">
        <v>766</v>
      </c>
      <c r="M198" t="s">
        <v>767</v>
      </c>
      <c r="N198">
        <v>4.1833333330000002</v>
      </c>
      <c r="O198">
        <v>0</v>
      </c>
      <c r="P198">
        <v>7</v>
      </c>
      <c r="Q198">
        <v>0</v>
      </c>
      <c r="R198">
        <v>0</v>
      </c>
      <c r="S198">
        <v>0</v>
      </c>
      <c r="T198">
        <v>2</v>
      </c>
      <c r="U198">
        <v>0</v>
      </c>
      <c r="V198">
        <v>0</v>
      </c>
      <c r="W198">
        <v>0</v>
      </c>
      <c r="X198">
        <v>9.3011551844712006</v>
      </c>
      <c r="Y198">
        <v>0</v>
      </c>
      <c r="Z198">
        <v>0</v>
      </c>
      <c r="AA198">
        <v>0</v>
      </c>
      <c r="AB198">
        <v>2.2149365980403202</v>
      </c>
      <c r="AC198">
        <v>0</v>
      </c>
      <c r="AD198">
        <v>0</v>
      </c>
      <c r="AE198">
        <v>11.51609178251152</v>
      </c>
    </row>
    <row r="199" spans="1:31" x14ac:dyDescent="0.25">
      <c r="A199">
        <v>1884590</v>
      </c>
      <c r="B199">
        <v>1</v>
      </c>
      <c r="C199" t="s">
        <v>80</v>
      </c>
      <c r="D199" t="s">
        <v>103</v>
      </c>
      <c r="E199" t="s">
        <v>158</v>
      </c>
      <c r="F199" t="s">
        <v>768</v>
      </c>
      <c r="G199" t="s">
        <v>133</v>
      </c>
      <c r="H199" t="s">
        <v>134</v>
      </c>
      <c r="I199" t="s">
        <v>135</v>
      </c>
      <c r="J199" t="s">
        <v>136</v>
      </c>
      <c r="K199" t="s">
        <v>137</v>
      </c>
      <c r="L199" t="s">
        <v>769</v>
      </c>
      <c r="M199" t="s">
        <v>770</v>
      </c>
      <c r="N199">
        <v>0.55638888799999997</v>
      </c>
      <c r="O199">
        <v>0</v>
      </c>
      <c r="P199">
        <v>6691</v>
      </c>
      <c r="Q199">
        <v>0</v>
      </c>
      <c r="R199">
        <v>8</v>
      </c>
      <c r="S199">
        <v>3</v>
      </c>
      <c r="T199">
        <v>272</v>
      </c>
      <c r="U199">
        <v>0</v>
      </c>
      <c r="V199">
        <v>1</v>
      </c>
      <c r="W199">
        <v>0</v>
      </c>
      <c r="X199">
        <v>1021.8307475693729</v>
      </c>
      <c r="Y199">
        <v>0</v>
      </c>
      <c r="Z199">
        <v>17.429455465168409</v>
      </c>
      <c r="AA199">
        <v>41.205640928688247</v>
      </c>
      <c r="AB199">
        <v>282.00899739004666</v>
      </c>
      <c r="AC199">
        <v>0</v>
      </c>
      <c r="AD199">
        <v>13.559816167082325</v>
      </c>
      <c r="AE199">
        <v>1376.0346575203587</v>
      </c>
    </row>
    <row r="200" spans="1:31" x14ac:dyDescent="0.25">
      <c r="A200">
        <v>1884739</v>
      </c>
      <c r="B200">
        <v>1</v>
      </c>
      <c r="C200" t="s">
        <v>81</v>
      </c>
      <c r="D200" t="s">
        <v>118</v>
      </c>
      <c r="E200" t="s">
        <v>146</v>
      </c>
      <c r="F200" t="s">
        <v>771</v>
      </c>
      <c r="G200" t="s">
        <v>148</v>
      </c>
      <c r="H200" t="s">
        <v>143</v>
      </c>
      <c r="I200" t="s">
        <v>135</v>
      </c>
      <c r="J200" t="s">
        <v>136</v>
      </c>
      <c r="K200" t="s">
        <v>137</v>
      </c>
      <c r="L200" t="s">
        <v>772</v>
      </c>
      <c r="M200" t="s">
        <v>773</v>
      </c>
      <c r="N200">
        <v>0.67500000000000004</v>
      </c>
      <c r="O200">
        <v>0</v>
      </c>
      <c r="P200">
        <v>348</v>
      </c>
      <c r="Q200">
        <v>0</v>
      </c>
      <c r="R200">
        <v>0</v>
      </c>
      <c r="S200">
        <v>0</v>
      </c>
      <c r="T200">
        <v>7</v>
      </c>
      <c r="U200">
        <v>0</v>
      </c>
      <c r="V200">
        <v>0</v>
      </c>
      <c r="W200">
        <v>0</v>
      </c>
      <c r="X200">
        <v>60.197391485940585</v>
      </c>
      <c r="Y200">
        <v>0</v>
      </c>
      <c r="Z200">
        <v>0</v>
      </c>
      <c r="AA200">
        <v>0</v>
      </c>
      <c r="AB200">
        <v>4.7222462515948713</v>
      </c>
      <c r="AC200">
        <v>0</v>
      </c>
      <c r="AD200">
        <v>0</v>
      </c>
      <c r="AE200">
        <v>64.919637737535453</v>
      </c>
    </row>
    <row r="201" spans="1:31" x14ac:dyDescent="0.25">
      <c r="A201">
        <v>1884298</v>
      </c>
      <c r="B201">
        <v>1</v>
      </c>
      <c r="C201" t="s">
        <v>81</v>
      </c>
      <c r="D201" t="s">
        <v>127</v>
      </c>
      <c r="E201" t="s">
        <v>131</v>
      </c>
      <c r="F201" t="s">
        <v>774</v>
      </c>
      <c r="G201" t="s">
        <v>133</v>
      </c>
      <c r="H201" t="s">
        <v>134</v>
      </c>
      <c r="I201" t="s">
        <v>135</v>
      </c>
      <c r="J201" t="s">
        <v>136</v>
      </c>
      <c r="K201" t="s">
        <v>137</v>
      </c>
      <c r="L201" t="s">
        <v>775</v>
      </c>
      <c r="M201" t="s">
        <v>776</v>
      </c>
      <c r="N201">
        <v>1.1888888879999999</v>
      </c>
      <c r="O201">
        <v>0</v>
      </c>
      <c r="P201">
        <v>778</v>
      </c>
      <c r="Q201">
        <v>0</v>
      </c>
      <c r="R201">
        <v>21</v>
      </c>
      <c r="S201">
        <v>0</v>
      </c>
      <c r="T201">
        <v>85</v>
      </c>
      <c r="U201">
        <v>0</v>
      </c>
      <c r="V201">
        <v>0</v>
      </c>
      <c r="W201">
        <v>0</v>
      </c>
      <c r="X201">
        <v>193.41398475762549</v>
      </c>
      <c r="Y201">
        <v>0</v>
      </c>
      <c r="Z201">
        <v>41.875478551265502</v>
      </c>
      <c r="AA201">
        <v>0</v>
      </c>
      <c r="AB201">
        <v>57.691395690264294</v>
      </c>
      <c r="AC201">
        <v>0</v>
      </c>
      <c r="AD201">
        <v>0</v>
      </c>
      <c r="AE201">
        <v>292.98085899915526</v>
      </c>
    </row>
    <row r="202" spans="1:31" x14ac:dyDescent="0.25">
      <c r="A202">
        <v>1884839</v>
      </c>
      <c r="B202">
        <v>1</v>
      </c>
      <c r="C202" t="s">
        <v>80</v>
      </c>
      <c r="D202" t="s">
        <v>96</v>
      </c>
      <c r="E202" t="s">
        <v>210</v>
      </c>
      <c r="F202" t="s">
        <v>777</v>
      </c>
      <c r="G202" t="s">
        <v>133</v>
      </c>
      <c r="H202" t="s">
        <v>134</v>
      </c>
      <c r="I202" t="s">
        <v>135</v>
      </c>
      <c r="J202" t="s">
        <v>136</v>
      </c>
      <c r="K202" t="s">
        <v>137</v>
      </c>
      <c r="L202" t="s">
        <v>778</v>
      </c>
      <c r="M202" t="s">
        <v>779</v>
      </c>
      <c r="N202">
        <v>3.4002777769999999</v>
      </c>
      <c r="O202">
        <v>7</v>
      </c>
      <c r="P202">
        <v>11934</v>
      </c>
      <c r="Q202">
        <v>8</v>
      </c>
      <c r="R202">
        <v>211</v>
      </c>
      <c r="S202">
        <v>40</v>
      </c>
      <c r="T202">
        <v>1229</v>
      </c>
      <c r="U202">
        <v>1</v>
      </c>
      <c r="V202">
        <v>1</v>
      </c>
      <c r="W202">
        <v>357.30768180879892</v>
      </c>
      <c r="X202">
        <v>17706.739538228161</v>
      </c>
      <c r="Y202">
        <v>83.100984425582638</v>
      </c>
      <c r="Z202">
        <v>596.59029012976612</v>
      </c>
      <c r="AA202">
        <v>5661.578819963629</v>
      </c>
      <c r="AB202">
        <v>4475.7227084565966</v>
      </c>
      <c r="AC202">
        <v>3.8534051850690432</v>
      </c>
      <c r="AD202">
        <v>20.567211091572631</v>
      </c>
      <c r="AE202">
        <v>28905.460639289176</v>
      </c>
    </row>
    <row r="203" spans="1:31" x14ac:dyDescent="0.25">
      <c r="A203">
        <v>1884401</v>
      </c>
      <c r="B203">
        <v>1</v>
      </c>
      <c r="C203" t="s">
        <v>80</v>
      </c>
      <c r="D203" t="s">
        <v>98</v>
      </c>
      <c r="E203" t="s">
        <v>146</v>
      </c>
      <c r="F203" t="s">
        <v>780</v>
      </c>
      <c r="G203" t="s">
        <v>148</v>
      </c>
      <c r="H203" t="s">
        <v>143</v>
      </c>
      <c r="I203" t="s">
        <v>135</v>
      </c>
      <c r="J203" t="s">
        <v>136</v>
      </c>
      <c r="K203" t="s">
        <v>137</v>
      </c>
      <c r="L203" t="s">
        <v>781</v>
      </c>
      <c r="M203" t="s">
        <v>782</v>
      </c>
      <c r="N203">
        <v>7.2008333330000003</v>
      </c>
      <c r="O203">
        <v>0</v>
      </c>
      <c r="P203">
        <v>60</v>
      </c>
      <c r="Q203">
        <v>0</v>
      </c>
      <c r="R203">
        <v>0</v>
      </c>
      <c r="S203">
        <v>0</v>
      </c>
      <c r="T203">
        <v>8</v>
      </c>
      <c r="U203">
        <v>0</v>
      </c>
      <c r="V203">
        <v>0</v>
      </c>
      <c r="W203">
        <v>0</v>
      </c>
      <c r="X203">
        <v>66.514620287281659</v>
      </c>
      <c r="Y203">
        <v>0</v>
      </c>
      <c r="Z203">
        <v>0</v>
      </c>
      <c r="AA203">
        <v>0</v>
      </c>
      <c r="AB203">
        <v>24.617694133551691</v>
      </c>
      <c r="AC203">
        <v>0</v>
      </c>
      <c r="AD203">
        <v>0</v>
      </c>
      <c r="AE203">
        <v>91.132314420833353</v>
      </c>
    </row>
    <row r="204" spans="1:31" x14ac:dyDescent="0.25">
      <c r="A204">
        <v>1884756</v>
      </c>
      <c r="B204">
        <v>1</v>
      </c>
      <c r="C204" t="s">
        <v>81</v>
      </c>
      <c r="D204" t="s">
        <v>124</v>
      </c>
      <c r="E204" t="s">
        <v>169</v>
      </c>
      <c r="F204" t="s">
        <v>783</v>
      </c>
      <c r="G204" t="s">
        <v>183</v>
      </c>
      <c r="H204" t="s">
        <v>143</v>
      </c>
      <c r="I204" t="s">
        <v>135</v>
      </c>
      <c r="J204" t="s">
        <v>136</v>
      </c>
      <c r="K204" t="s">
        <v>137</v>
      </c>
      <c r="L204" t="s">
        <v>784</v>
      </c>
      <c r="M204" t="s">
        <v>785</v>
      </c>
      <c r="N204">
        <v>1.0041666659999999</v>
      </c>
      <c r="O204">
        <v>0</v>
      </c>
      <c r="P204">
        <v>44</v>
      </c>
      <c r="Q204">
        <v>0</v>
      </c>
      <c r="R204">
        <v>9</v>
      </c>
      <c r="S204">
        <v>0</v>
      </c>
      <c r="T204">
        <v>5</v>
      </c>
      <c r="U204">
        <v>0</v>
      </c>
      <c r="V204">
        <v>0</v>
      </c>
      <c r="W204">
        <v>0</v>
      </c>
      <c r="X204">
        <v>7.8901977105116989</v>
      </c>
      <c r="Y204">
        <v>0</v>
      </c>
      <c r="Z204">
        <v>12.971726256979665</v>
      </c>
      <c r="AA204">
        <v>0</v>
      </c>
      <c r="AB204">
        <v>0.93563641691240007</v>
      </c>
      <c r="AC204">
        <v>0</v>
      </c>
      <c r="AD204">
        <v>0</v>
      </c>
      <c r="AE204">
        <v>21.797560384403763</v>
      </c>
    </row>
    <row r="205" spans="1:31" x14ac:dyDescent="0.25">
      <c r="A205">
        <v>1884902</v>
      </c>
      <c r="B205">
        <v>1</v>
      </c>
      <c r="C205" t="s">
        <v>81</v>
      </c>
      <c r="D205" t="s">
        <v>123</v>
      </c>
      <c r="E205" t="s">
        <v>146</v>
      </c>
      <c r="F205" t="s">
        <v>786</v>
      </c>
      <c r="G205" t="s">
        <v>148</v>
      </c>
      <c r="H205" t="s">
        <v>143</v>
      </c>
      <c r="I205" t="s">
        <v>135</v>
      </c>
      <c r="J205" t="s">
        <v>136</v>
      </c>
      <c r="K205" t="s">
        <v>137</v>
      </c>
      <c r="L205" t="s">
        <v>787</v>
      </c>
      <c r="M205" t="s">
        <v>788</v>
      </c>
      <c r="N205">
        <v>4.3763888880000001</v>
      </c>
      <c r="O205">
        <v>0</v>
      </c>
      <c r="P205">
        <v>323</v>
      </c>
      <c r="Q205">
        <v>0</v>
      </c>
      <c r="R205">
        <v>0</v>
      </c>
      <c r="S205">
        <v>0</v>
      </c>
      <c r="T205">
        <v>12</v>
      </c>
      <c r="U205">
        <v>0</v>
      </c>
      <c r="V205">
        <v>0</v>
      </c>
      <c r="W205">
        <v>0</v>
      </c>
      <c r="X205">
        <v>298.81998135057268</v>
      </c>
      <c r="Y205">
        <v>0</v>
      </c>
      <c r="Z205">
        <v>0</v>
      </c>
      <c r="AA205">
        <v>0</v>
      </c>
      <c r="AB205">
        <v>48.25698988736486</v>
      </c>
      <c r="AC205">
        <v>0</v>
      </c>
      <c r="AD205">
        <v>0</v>
      </c>
      <c r="AE205">
        <v>347.07697123793753</v>
      </c>
    </row>
    <row r="206" spans="1:31" x14ac:dyDescent="0.25">
      <c r="A206">
        <v>1884384</v>
      </c>
      <c r="B206">
        <v>1</v>
      </c>
      <c r="C206" t="s">
        <v>80</v>
      </c>
      <c r="D206" t="s">
        <v>96</v>
      </c>
      <c r="E206" t="s">
        <v>140</v>
      </c>
      <c r="F206" t="s">
        <v>789</v>
      </c>
      <c r="G206" t="s">
        <v>207</v>
      </c>
      <c r="H206" t="s">
        <v>143</v>
      </c>
      <c r="I206" t="s">
        <v>135</v>
      </c>
      <c r="J206" t="s">
        <v>136</v>
      </c>
      <c r="K206" t="s">
        <v>137</v>
      </c>
      <c r="L206" t="s">
        <v>790</v>
      </c>
      <c r="M206" t="s">
        <v>791</v>
      </c>
      <c r="N206">
        <v>9.2286111109999993</v>
      </c>
      <c r="O206">
        <v>0</v>
      </c>
      <c r="P206">
        <v>0</v>
      </c>
      <c r="Q206">
        <v>0</v>
      </c>
      <c r="R206">
        <v>1</v>
      </c>
      <c r="S206">
        <v>0</v>
      </c>
      <c r="T206">
        <v>0</v>
      </c>
      <c r="U206">
        <v>0</v>
      </c>
      <c r="V206">
        <v>0</v>
      </c>
      <c r="W206">
        <v>0</v>
      </c>
      <c r="X206">
        <v>0</v>
      </c>
      <c r="Y206">
        <v>0</v>
      </c>
      <c r="Z206">
        <v>1.6882631576352003</v>
      </c>
      <c r="AA206">
        <v>0</v>
      </c>
      <c r="AB206">
        <v>0</v>
      </c>
      <c r="AC206">
        <v>0</v>
      </c>
      <c r="AD206">
        <v>0</v>
      </c>
      <c r="AE206">
        <v>1.6882631576352003</v>
      </c>
    </row>
    <row r="207" spans="1:31" x14ac:dyDescent="0.25">
      <c r="A207">
        <v>1884261</v>
      </c>
      <c r="B207">
        <v>1</v>
      </c>
      <c r="C207" t="s">
        <v>80</v>
      </c>
      <c r="D207" t="s">
        <v>103</v>
      </c>
      <c r="E207" t="s">
        <v>146</v>
      </c>
      <c r="F207" t="s">
        <v>792</v>
      </c>
      <c r="G207" t="s">
        <v>148</v>
      </c>
      <c r="H207" t="s">
        <v>143</v>
      </c>
      <c r="I207" t="s">
        <v>135</v>
      </c>
      <c r="J207" t="s">
        <v>136</v>
      </c>
      <c r="K207" t="s">
        <v>137</v>
      </c>
      <c r="L207" t="s">
        <v>793</v>
      </c>
      <c r="M207" t="s">
        <v>794</v>
      </c>
      <c r="N207">
        <v>2.164722222</v>
      </c>
      <c r="O207">
        <v>0</v>
      </c>
      <c r="P207">
        <v>3</v>
      </c>
      <c r="Q207">
        <v>0</v>
      </c>
      <c r="R207">
        <v>5</v>
      </c>
      <c r="S207">
        <v>0</v>
      </c>
      <c r="T207">
        <v>11</v>
      </c>
      <c r="U207">
        <v>0</v>
      </c>
      <c r="V207">
        <v>0</v>
      </c>
      <c r="W207">
        <v>0</v>
      </c>
      <c r="X207">
        <v>1.925595887081234</v>
      </c>
      <c r="Y207">
        <v>0</v>
      </c>
      <c r="Z207">
        <v>63.766936775446389</v>
      </c>
      <c r="AA207">
        <v>0</v>
      </c>
      <c r="AB207">
        <v>42.040986227852336</v>
      </c>
      <c r="AC207">
        <v>0</v>
      </c>
      <c r="AD207">
        <v>0</v>
      </c>
      <c r="AE207">
        <v>107.73351889037997</v>
      </c>
    </row>
    <row r="208" spans="1:31" x14ac:dyDescent="0.25">
      <c r="A208">
        <v>1884278</v>
      </c>
      <c r="B208">
        <v>1</v>
      </c>
      <c r="C208" t="s">
        <v>80</v>
      </c>
      <c r="D208" t="s">
        <v>83</v>
      </c>
      <c r="E208" t="s">
        <v>169</v>
      </c>
      <c r="F208" t="s">
        <v>795</v>
      </c>
      <c r="G208" t="s">
        <v>142</v>
      </c>
      <c r="H208" t="s">
        <v>143</v>
      </c>
      <c r="I208" t="s">
        <v>135</v>
      </c>
      <c r="J208" t="s">
        <v>136</v>
      </c>
      <c r="K208" t="s">
        <v>137</v>
      </c>
      <c r="L208" t="s">
        <v>796</v>
      </c>
      <c r="M208" t="s">
        <v>797</v>
      </c>
      <c r="N208">
        <v>1.161944444</v>
      </c>
      <c r="O208">
        <v>0</v>
      </c>
      <c r="P208">
        <v>855</v>
      </c>
      <c r="Q208">
        <v>0</v>
      </c>
      <c r="R208">
        <v>0</v>
      </c>
      <c r="S208">
        <v>0</v>
      </c>
      <c r="T208">
        <v>104</v>
      </c>
      <c r="U208">
        <v>0</v>
      </c>
      <c r="V208">
        <v>0</v>
      </c>
      <c r="W208">
        <v>0</v>
      </c>
      <c r="X208">
        <v>215.36493700272035</v>
      </c>
      <c r="Y208">
        <v>0</v>
      </c>
      <c r="Z208">
        <v>0</v>
      </c>
      <c r="AA208">
        <v>0</v>
      </c>
      <c r="AB208">
        <v>73.229777820307504</v>
      </c>
      <c r="AC208">
        <v>0</v>
      </c>
      <c r="AD208">
        <v>0</v>
      </c>
      <c r="AE208">
        <v>288.59471482302786</v>
      </c>
    </row>
    <row r="209" spans="1:31" x14ac:dyDescent="0.25">
      <c r="A209">
        <v>1884610</v>
      </c>
      <c r="B209">
        <v>1</v>
      </c>
      <c r="C209" t="s">
        <v>81</v>
      </c>
      <c r="D209" t="s">
        <v>128</v>
      </c>
      <c r="E209" t="s">
        <v>146</v>
      </c>
      <c r="F209" t="s">
        <v>798</v>
      </c>
      <c r="G209" t="s">
        <v>148</v>
      </c>
      <c r="H209" t="s">
        <v>143</v>
      </c>
      <c r="I209" t="s">
        <v>135</v>
      </c>
      <c r="J209" t="s">
        <v>136</v>
      </c>
      <c r="K209" t="s">
        <v>137</v>
      </c>
      <c r="L209" t="s">
        <v>799</v>
      </c>
      <c r="M209" t="s">
        <v>800</v>
      </c>
      <c r="N209">
        <v>3.9838888880000001</v>
      </c>
      <c r="O209">
        <v>0</v>
      </c>
      <c r="P209">
        <v>28</v>
      </c>
      <c r="Q209">
        <v>0</v>
      </c>
      <c r="R209">
        <v>0</v>
      </c>
      <c r="S209">
        <v>0</v>
      </c>
      <c r="T209">
        <v>1</v>
      </c>
      <c r="U209">
        <v>0</v>
      </c>
      <c r="V209">
        <v>0</v>
      </c>
      <c r="W209">
        <v>0</v>
      </c>
      <c r="X209">
        <v>30.917616463612166</v>
      </c>
      <c r="Y209">
        <v>0</v>
      </c>
      <c r="Z209">
        <v>0</v>
      </c>
      <c r="AA209">
        <v>0</v>
      </c>
      <c r="AB209">
        <v>61.681022555766226</v>
      </c>
      <c r="AC209">
        <v>0</v>
      </c>
      <c r="AD209">
        <v>0</v>
      </c>
      <c r="AE209">
        <v>92.598639019378396</v>
      </c>
    </row>
    <row r="210" spans="1:31" x14ac:dyDescent="0.25">
      <c r="A210">
        <v>1883969</v>
      </c>
      <c r="B210">
        <v>1</v>
      </c>
      <c r="C210" t="s">
        <v>80</v>
      </c>
      <c r="D210" t="s">
        <v>104</v>
      </c>
      <c r="E210" t="s">
        <v>146</v>
      </c>
      <c r="F210" t="s">
        <v>175</v>
      </c>
      <c r="G210" t="s">
        <v>148</v>
      </c>
      <c r="H210" t="s">
        <v>143</v>
      </c>
      <c r="I210" t="s">
        <v>135</v>
      </c>
      <c r="J210" t="s">
        <v>136</v>
      </c>
      <c r="K210" t="s">
        <v>137</v>
      </c>
      <c r="L210" t="s">
        <v>801</v>
      </c>
      <c r="M210" t="s">
        <v>802</v>
      </c>
      <c r="N210">
        <v>0.50749999999999995</v>
      </c>
      <c r="O210">
        <v>0</v>
      </c>
      <c r="P210">
        <v>293</v>
      </c>
      <c r="Q210">
        <v>0</v>
      </c>
      <c r="R210">
        <v>0</v>
      </c>
      <c r="S210">
        <v>0</v>
      </c>
      <c r="T210">
        <v>51</v>
      </c>
      <c r="U210">
        <v>0</v>
      </c>
      <c r="V210">
        <v>0</v>
      </c>
      <c r="W210">
        <v>0</v>
      </c>
      <c r="X210">
        <v>19.56311597762528</v>
      </c>
      <c r="Y210">
        <v>0</v>
      </c>
      <c r="Z210">
        <v>0</v>
      </c>
      <c r="AA210">
        <v>0</v>
      </c>
      <c r="AB210">
        <v>3.1155343366782766</v>
      </c>
      <c r="AC210">
        <v>0</v>
      </c>
      <c r="AD210">
        <v>0</v>
      </c>
      <c r="AE210">
        <v>22.678650314303557</v>
      </c>
    </row>
    <row r="211" spans="1:31" x14ac:dyDescent="0.25">
      <c r="A211">
        <v>1884908</v>
      </c>
      <c r="B211">
        <v>1</v>
      </c>
      <c r="C211" t="s">
        <v>80</v>
      </c>
      <c r="D211" t="s">
        <v>85</v>
      </c>
      <c r="E211" t="s">
        <v>140</v>
      </c>
      <c r="F211" t="s">
        <v>803</v>
      </c>
      <c r="G211" t="s">
        <v>207</v>
      </c>
      <c r="H211" t="s">
        <v>143</v>
      </c>
      <c r="I211" t="s">
        <v>135</v>
      </c>
      <c r="J211" t="s">
        <v>136</v>
      </c>
      <c r="K211" t="s">
        <v>137</v>
      </c>
      <c r="L211" t="s">
        <v>804</v>
      </c>
      <c r="M211" t="s">
        <v>805</v>
      </c>
      <c r="N211">
        <v>0.87</v>
      </c>
      <c r="O211">
        <v>0</v>
      </c>
      <c r="P211">
        <v>0</v>
      </c>
      <c r="Q211">
        <v>0</v>
      </c>
      <c r="R211">
        <v>0</v>
      </c>
      <c r="S211">
        <v>0</v>
      </c>
      <c r="T211">
        <v>1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0</v>
      </c>
      <c r="AA211">
        <v>0</v>
      </c>
      <c r="AB211">
        <v>4.0204949146743336E-2</v>
      </c>
      <c r="AC211">
        <v>0</v>
      </c>
      <c r="AD211">
        <v>0</v>
      </c>
      <c r="AE211">
        <v>4.0204949146743336E-2</v>
      </c>
    </row>
    <row r="212" spans="1:31" x14ac:dyDescent="0.25">
      <c r="A212">
        <v>1884862</v>
      </c>
      <c r="B212">
        <v>1</v>
      </c>
      <c r="C212" t="s">
        <v>81</v>
      </c>
      <c r="D212" t="s">
        <v>128</v>
      </c>
      <c r="E212" t="s">
        <v>146</v>
      </c>
      <c r="F212" t="s">
        <v>806</v>
      </c>
      <c r="G212" t="s">
        <v>148</v>
      </c>
      <c r="H212" t="s">
        <v>143</v>
      </c>
      <c r="I212" t="s">
        <v>135</v>
      </c>
      <c r="J212" t="s">
        <v>136</v>
      </c>
      <c r="K212" t="s">
        <v>137</v>
      </c>
      <c r="L212" t="s">
        <v>807</v>
      </c>
      <c r="M212" t="s">
        <v>808</v>
      </c>
      <c r="N212">
        <v>0.80944444400000004</v>
      </c>
      <c r="O212">
        <v>0</v>
      </c>
      <c r="P212">
        <v>233</v>
      </c>
      <c r="Q212">
        <v>0</v>
      </c>
      <c r="R212">
        <v>0</v>
      </c>
      <c r="S212">
        <v>0</v>
      </c>
      <c r="T212">
        <v>13</v>
      </c>
      <c r="U212">
        <v>0</v>
      </c>
      <c r="V212">
        <v>0</v>
      </c>
      <c r="W212">
        <v>0</v>
      </c>
      <c r="X212">
        <v>45.685144098312577</v>
      </c>
      <c r="Y212">
        <v>0</v>
      </c>
      <c r="Z212">
        <v>0</v>
      </c>
      <c r="AA212">
        <v>0</v>
      </c>
      <c r="AB212">
        <v>2.6926816330728003</v>
      </c>
      <c r="AC212">
        <v>0</v>
      </c>
      <c r="AD212">
        <v>0</v>
      </c>
      <c r="AE212">
        <v>48.377825731385379</v>
      </c>
    </row>
    <row r="213" spans="1:31" x14ac:dyDescent="0.25">
      <c r="A213">
        <v>1884762</v>
      </c>
      <c r="B213">
        <v>1</v>
      </c>
      <c r="C213" t="s">
        <v>80</v>
      </c>
      <c r="D213" t="s">
        <v>103</v>
      </c>
      <c r="E213" t="s">
        <v>146</v>
      </c>
      <c r="F213" t="s">
        <v>809</v>
      </c>
      <c r="G213" t="s">
        <v>148</v>
      </c>
      <c r="H213" t="s">
        <v>143</v>
      </c>
      <c r="I213" t="s">
        <v>135</v>
      </c>
      <c r="J213" t="s">
        <v>136</v>
      </c>
      <c r="K213" t="s">
        <v>137</v>
      </c>
      <c r="L213" t="s">
        <v>810</v>
      </c>
      <c r="M213" t="s">
        <v>811</v>
      </c>
      <c r="N213">
        <v>1.1499999999999999</v>
      </c>
      <c r="O213">
        <v>0</v>
      </c>
      <c r="P213">
        <v>214</v>
      </c>
      <c r="Q213">
        <v>0</v>
      </c>
      <c r="R213">
        <v>0</v>
      </c>
      <c r="S213">
        <v>0</v>
      </c>
      <c r="T213">
        <v>15</v>
      </c>
      <c r="U213">
        <v>0</v>
      </c>
      <c r="V213">
        <v>0</v>
      </c>
      <c r="W213">
        <v>0</v>
      </c>
      <c r="X213">
        <v>63.759411056569938</v>
      </c>
      <c r="Y213">
        <v>0</v>
      </c>
      <c r="Z213">
        <v>0</v>
      </c>
      <c r="AA213">
        <v>0</v>
      </c>
      <c r="AB213">
        <v>12.222391246130906</v>
      </c>
      <c r="AC213">
        <v>0</v>
      </c>
      <c r="AD213">
        <v>0</v>
      </c>
      <c r="AE213">
        <v>75.981802302700842</v>
      </c>
    </row>
    <row r="214" spans="1:31" x14ac:dyDescent="0.25">
      <c r="A214">
        <v>1884424</v>
      </c>
      <c r="B214">
        <v>1</v>
      </c>
      <c r="C214" t="s">
        <v>80</v>
      </c>
      <c r="D214" t="s">
        <v>93</v>
      </c>
      <c r="E214" t="s">
        <v>146</v>
      </c>
      <c r="F214" t="s">
        <v>812</v>
      </c>
      <c r="G214" t="s">
        <v>148</v>
      </c>
      <c r="H214" t="s">
        <v>143</v>
      </c>
      <c r="I214" t="s">
        <v>135</v>
      </c>
      <c r="J214" t="s">
        <v>136</v>
      </c>
      <c r="K214" t="s">
        <v>137</v>
      </c>
      <c r="L214" t="s">
        <v>813</v>
      </c>
      <c r="M214" t="s">
        <v>814</v>
      </c>
      <c r="N214">
        <v>6.8233333329999999</v>
      </c>
      <c r="O214">
        <v>0</v>
      </c>
      <c r="P214">
        <v>2</v>
      </c>
      <c r="Q214">
        <v>0</v>
      </c>
      <c r="R214">
        <v>0</v>
      </c>
      <c r="S214">
        <v>0</v>
      </c>
      <c r="T214">
        <v>4</v>
      </c>
      <c r="U214">
        <v>0</v>
      </c>
      <c r="V214">
        <v>0</v>
      </c>
      <c r="W214">
        <v>0</v>
      </c>
      <c r="X214">
        <v>4.9215284675591899</v>
      </c>
      <c r="Y214">
        <v>0</v>
      </c>
      <c r="Z214">
        <v>0</v>
      </c>
      <c r="AA214">
        <v>0</v>
      </c>
      <c r="AB214">
        <v>8.8436435886643867</v>
      </c>
      <c r="AC214">
        <v>0</v>
      </c>
      <c r="AD214">
        <v>0</v>
      </c>
      <c r="AE214">
        <v>13.765172056223577</v>
      </c>
    </row>
    <row r="215" spans="1:31" x14ac:dyDescent="0.25">
      <c r="A215">
        <v>1884570</v>
      </c>
      <c r="B215">
        <v>1</v>
      </c>
      <c r="C215" t="s">
        <v>80</v>
      </c>
      <c r="D215" t="s">
        <v>97</v>
      </c>
      <c r="E215" t="s">
        <v>146</v>
      </c>
      <c r="F215" t="s">
        <v>815</v>
      </c>
      <c r="G215" t="s">
        <v>148</v>
      </c>
      <c r="H215" t="s">
        <v>143</v>
      </c>
      <c r="I215" t="s">
        <v>135</v>
      </c>
      <c r="J215" t="s">
        <v>136</v>
      </c>
      <c r="K215" t="s">
        <v>137</v>
      </c>
      <c r="L215" t="s">
        <v>816</v>
      </c>
      <c r="M215" t="s">
        <v>817</v>
      </c>
      <c r="N215">
        <v>1.582777777</v>
      </c>
      <c r="O215">
        <v>0</v>
      </c>
      <c r="P215">
        <v>36</v>
      </c>
      <c r="Q215">
        <v>0</v>
      </c>
      <c r="R215">
        <v>0</v>
      </c>
      <c r="S215">
        <v>0</v>
      </c>
      <c r="T215">
        <v>42</v>
      </c>
      <c r="U215">
        <v>0</v>
      </c>
      <c r="V215">
        <v>1</v>
      </c>
      <c r="W215">
        <v>0</v>
      </c>
      <c r="X215">
        <v>23.349341046490075</v>
      </c>
      <c r="Y215">
        <v>0</v>
      </c>
      <c r="Z215">
        <v>0</v>
      </c>
      <c r="AA215">
        <v>0</v>
      </c>
      <c r="AB215">
        <v>67.686907010162273</v>
      </c>
      <c r="AC215">
        <v>0</v>
      </c>
      <c r="AD215">
        <v>177.53960977122532</v>
      </c>
      <c r="AE215">
        <v>268.57585782787766</v>
      </c>
    </row>
    <row r="216" spans="1:31" x14ac:dyDescent="0.25">
      <c r="A216">
        <v>1884324</v>
      </c>
      <c r="B216">
        <v>1</v>
      </c>
      <c r="C216" t="s">
        <v>80</v>
      </c>
      <c r="D216" t="s">
        <v>95</v>
      </c>
      <c r="E216" t="s">
        <v>140</v>
      </c>
      <c r="F216" t="s">
        <v>818</v>
      </c>
      <c r="G216" t="s">
        <v>200</v>
      </c>
      <c r="H216" t="s">
        <v>143</v>
      </c>
      <c r="I216" t="s">
        <v>135</v>
      </c>
      <c r="J216" t="s">
        <v>136</v>
      </c>
      <c r="K216" t="s">
        <v>137</v>
      </c>
      <c r="L216" t="s">
        <v>819</v>
      </c>
      <c r="M216" t="s">
        <v>820</v>
      </c>
      <c r="N216">
        <v>56.194166666000001</v>
      </c>
      <c r="O216">
        <v>0</v>
      </c>
      <c r="P216">
        <v>3</v>
      </c>
      <c r="Q216">
        <v>0</v>
      </c>
      <c r="R216">
        <v>0</v>
      </c>
      <c r="S216">
        <v>0</v>
      </c>
      <c r="T216">
        <v>1</v>
      </c>
      <c r="U216">
        <v>0</v>
      </c>
      <c r="V216">
        <v>0</v>
      </c>
      <c r="W216">
        <v>0</v>
      </c>
      <c r="X216">
        <v>27.082090360619802</v>
      </c>
      <c r="Y216">
        <v>0</v>
      </c>
      <c r="Z216">
        <v>0</v>
      </c>
      <c r="AA216">
        <v>0</v>
      </c>
      <c r="AB216">
        <v>87.322943184179607</v>
      </c>
      <c r="AC216">
        <v>0</v>
      </c>
      <c r="AD216">
        <v>0</v>
      </c>
      <c r="AE216">
        <v>114.40503354479941</v>
      </c>
    </row>
    <row r="217" spans="1:31" x14ac:dyDescent="0.25">
      <c r="A217">
        <v>1884470</v>
      </c>
      <c r="B217">
        <v>1</v>
      </c>
      <c r="C217" t="s">
        <v>81</v>
      </c>
      <c r="D217" t="s">
        <v>127</v>
      </c>
      <c r="E217" t="s">
        <v>169</v>
      </c>
      <c r="F217" t="s">
        <v>821</v>
      </c>
      <c r="G217" t="s">
        <v>183</v>
      </c>
      <c r="H217" t="s">
        <v>143</v>
      </c>
      <c r="I217" t="s">
        <v>135</v>
      </c>
      <c r="J217" t="s">
        <v>136</v>
      </c>
      <c r="K217" t="s">
        <v>137</v>
      </c>
      <c r="L217" t="s">
        <v>822</v>
      </c>
      <c r="M217" t="s">
        <v>823</v>
      </c>
      <c r="N217">
        <v>20.578055554999999</v>
      </c>
      <c r="O217">
        <v>0</v>
      </c>
      <c r="P217">
        <v>32</v>
      </c>
      <c r="Q217">
        <v>0</v>
      </c>
      <c r="R217">
        <v>15</v>
      </c>
      <c r="S217">
        <v>0</v>
      </c>
      <c r="T217">
        <v>3</v>
      </c>
      <c r="U217">
        <v>0</v>
      </c>
      <c r="V217">
        <v>0</v>
      </c>
      <c r="W217">
        <v>0</v>
      </c>
      <c r="X217">
        <v>280.35535064360965</v>
      </c>
      <c r="Y217">
        <v>0</v>
      </c>
      <c r="Z217">
        <v>579.58036214467916</v>
      </c>
      <c r="AA217">
        <v>0</v>
      </c>
      <c r="AB217">
        <v>13.041249986093026</v>
      </c>
      <c r="AC217">
        <v>0</v>
      </c>
      <c r="AD217">
        <v>0</v>
      </c>
      <c r="AE217">
        <v>872.97696277438183</v>
      </c>
    </row>
    <row r="218" spans="1:31" x14ac:dyDescent="0.25">
      <c r="A218">
        <v>1884716</v>
      </c>
      <c r="B218">
        <v>1</v>
      </c>
      <c r="C218" t="s">
        <v>81</v>
      </c>
      <c r="D218" t="s">
        <v>118</v>
      </c>
      <c r="E218" t="s">
        <v>146</v>
      </c>
      <c r="F218" t="s">
        <v>824</v>
      </c>
      <c r="G218" t="s">
        <v>148</v>
      </c>
      <c r="H218" t="s">
        <v>143</v>
      </c>
      <c r="I218" t="s">
        <v>135</v>
      </c>
      <c r="J218" t="s">
        <v>136</v>
      </c>
      <c r="K218" t="s">
        <v>137</v>
      </c>
      <c r="L218" t="s">
        <v>825</v>
      </c>
      <c r="M218" t="s">
        <v>826</v>
      </c>
      <c r="N218">
        <v>0.93888888800000003</v>
      </c>
      <c r="O218">
        <v>0</v>
      </c>
      <c r="P218">
        <v>13</v>
      </c>
      <c r="Q218">
        <v>0</v>
      </c>
      <c r="R218">
        <v>0</v>
      </c>
      <c r="S218">
        <v>0</v>
      </c>
      <c r="T218">
        <v>5</v>
      </c>
      <c r="U218">
        <v>0</v>
      </c>
      <c r="V218">
        <v>0</v>
      </c>
      <c r="W218">
        <v>0</v>
      </c>
      <c r="X218">
        <v>2.4103659073917889</v>
      </c>
      <c r="Y218">
        <v>0</v>
      </c>
      <c r="Z218">
        <v>0</v>
      </c>
      <c r="AA218">
        <v>0</v>
      </c>
      <c r="AB218">
        <v>10.612580912341452</v>
      </c>
      <c r="AC218">
        <v>0</v>
      </c>
      <c r="AD218">
        <v>0</v>
      </c>
      <c r="AE218">
        <v>13.022946819733241</v>
      </c>
    </row>
    <row r="219" spans="1:31" x14ac:dyDescent="0.25">
      <c r="A219">
        <v>1884842</v>
      </c>
      <c r="B219">
        <v>1</v>
      </c>
      <c r="C219" t="s">
        <v>81</v>
      </c>
      <c r="D219" t="s">
        <v>123</v>
      </c>
      <c r="E219" t="s">
        <v>146</v>
      </c>
      <c r="F219" t="s">
        <v>827</v>
      </c>
      <c r="G219" t="s">
        <v>148</v>
      </c>
      <c r="H219" t="s">
        <v>143</v>
      </c>
      <c r="I219" t="s">
        <v>135</v>
      </c>
      <c r="J219" t="s">
        <v>136</v>
      </c>
      <c r="K219" t="s">
        <v>137</v>
      </c>
      <c r="L219" t="s">
        <v>828</v>
      </c>
      <c r="M219" t="s">
        <v>829</v>
      </c>
      <c r="N219">
        <v>1.1030555550000001</v>
      </c>
      <c r="O219">
        <v>0</v>
      </c>
      <c r="P219">
        <v>56</v>
      </c>
      <c r="Q219">
        <v>0</v>
      </c>
      <c r="R219">
        <v>0</v>
      </c>
      <c r="S219">
        <v>0</v>
      </c>
      <c r="T219">
        <v>0</v>
      </c>
      <c r="U219">
        <v>0</v>
      </c>
      <c r="V219">
        <v>0</v>
      </c>
      <c r="W219">
        <v>0</v>
      </c>
      <c r="X219">
        <v>21.062302561797829</v>
      </c>
      <c r="Y219">
        <v>0</v>
      </c>
      <c r="Z219">
        <v>0</v>
      </c>
      <c r="AA219">
        <v>0</v>
      </c>
      <c r="AB219">
        <v>0</v>
      </c>
      <c r="AC219">
        <v>0</v>
      </c>
      <c r="AD219">
        <v>0</v>
      </c>
      <c r="AE219">
        <v>21.062302561797829</v>
      </c>
    </row>
    <row r="220" spans="1:31" x14ac:dyDescent="0.25">
      <c r="A220">
        <v>1884487</v>
      </c>
      <c r="B220">
        <v>1</v>
      </c>
      <c r="C220" t="s">
        <v>80</v>
      </c>
      <c r="D220" t="s">
        <v>108</v>
      </c>
      <c r="E220" t="s">
        <v>158</v>
      </c>
      <c r="F220" t="s">
        <v>830</v>
      </c>
      <c r="G220" t="s">
        <v>133</v>
      </c>
      <c r="H220" t="s">
        <v>134</v>
      </c>
      <c r="I220" t="s">
        <v>135</v>
      </c>
      <c r="J220" t="s">
        <v>136</v>
      </c>
      <c r="K220" t="s">
        <v>137</v>
      </c>
      <c r="L220" t="s">
        <v>831</v>
      </c>
      <c r="M220" t="s">
        <v>832</v>
      </c>
      <c r="N220">
        <v>2.5816666659999998</v>
      </c>
      <c r="O220">
        <v>0</v>
      </c>
      <c r="P220">
        <v>21</v>
      </c>
      <c r="Q220">
        <v>0</v>
      </c>
      <c r="R220">
        <v>21</v>
      </c>
      <c r="S220">
        <v>0</v>
      </c>
      <c r="T220">
        <v>6</v>
      </c>
      <c r="U220">
        <v>0</v>
      </c>
      <c r="V220">
        <v>0</v>
      </c>
      <c r="W220">
        <v>0</v>
      </c>
      <c r="X220">
        <v>14.317189339658588</v>
      </c>
      <c r="Y220">
        <v>0</v>
      </c>
      <c r="Z220">
        <v>182.8955563025998</v>
      </c>
      <c r="AA220">
        <v>0</v>
      </c>
      <c r="AB220">
        <v>15.08045019553122</v>
      </c>
      <c r="AC220">
        <v>0</v>
      </c>
      <c r="AD220">
        <v>0</v>
      </c>
      <c r="AE220">
        <v>212.29319583778963</v>
      </c>
    </row>
    <row r="221" spans="1:31" x14ac:dyDescent="0.25">
      <c r="A221">
        <v>1884464</v>
      </c>
      <c r="B221">
        <v>1</v>
      </c>
      <c r="C221" t="s">
        <v>80</v>
      </c>
      <c r="D221" t="s">
        <v>97</v>
      </c>
      <c r="E221" t="s">
        <v>158</v>
      </c>
      <c r="F221" t="s">
        <v>833</v>
      </c>
      <c r="G221" t="s">
        <v>133</v>
      </c>
      <c r="H221" t="s">
        <v>134</v>
      </c>
      <c r="I221" t="s">
        <v>135</v>
      </c>
      <c r="J221" t="s">
        <v>136</v>
      </c>
      <c r="K221" t="s">
        <v>137</v>
      </c>
      <c r="L221" t="s">
        <v>834</v>
      </c>
      <c r="M221" t="s">
        <v>835</v>
      </c>
      <c r="N221">
        <v>0.30166666600000003</v>
      </c>
      <c r="O221">
        <v>0</v>
      </c>
      <c r="P221">
        <v>1034</v>
      </c>
      <c r="Q221">
        <v>0</v>
      </c>
      <c r="R221">
        <v>43</v>
      </c>
      <c r="S221">
        <v>3</v>
      </c>
      <c r="T221">
        <v>375</v>
      </c>
      <c r="U221">
        <v>0</v>
      </c>
      <c r="V221">
        <v>1</v>
      </c>
      <c r="W221">
        <v>0</v>
      </c>
      <c r="X221">
        <v>90.424003730770181</v>
      </c>
      <c r="Y221">
        <v>0</v>
      </c>
      <c r="Z221">
        <v>5.8438850473691728</v>
      </c>
      <c r="AA221">
        <v>14.786715335537851</v>
      </c>
      <c r="AB221">
        <v>115.31858063121767</v>
      </c>
      <c r="AC221">
        <v>0</v>
      </c>
      <c r="AD221">
        <v>40.596584752453218</v>
      </c>
      <c r="AE221">
        <v>266.96976949734807</v>
      </c>
    </row>
    <row r="222" spans="1:31" x14ac:dyDescent="0.25">
      <c r="A222">
        <v>1884530</v>
      </c>
      <c r="B222">
        <v>1</v>
      </c>
      <c r="C222" t="s">
        <v>80</v>
      </c>
      <c r="D222" t="s">
        <v>106</v>
      </c>
      <c r="E222" t="s">
        <v>210</v>
      </c>
      <c r="F222" t="s">
        <v>836</v>
      </c>
      <c r="G222" t="s">
        <v>476</v>
      </c>
      <c r="H222" t="s">
        <v>134</v>
      </c>
      <c r="I222" t="s">
        <v>135</v>
      </c>
      <c r="J222" t="s">
        <v>136</v>
      </c>
      <c r="K222" t="s">
        <v>137</v>
      </c>
      <c r="L222" t="s">
        <v>837</v>
      </c>
      <c r="M222" t="s">
        <v>838</v>
      </c>
      <c r="N222">
        <v>0.35972222199999998</v>
      </c>
      <c r="O222">
        <v>0</v>
      </c>
      <c r="P222">
        <v>2</v>
      </c>
      <c r="Q222">
        <v>51</v>
      </c>
      <c r="R222">
        <v>202</v>
      </c>
      <c r="S222">
        <v>13</v>
      </c>
      <c r="T222">
        <v>32</v>
      </c>
      <c r="U222">
        <v>0</v>
      </c>
      <c r="V222">
        <v>0</v>
      </c>
      <c r="W222">
        <v>0</v>
      </c>
      <c r="X222">
        <v>0.50248093699883334</v>
      </c>
      <c r="Y222">
        <v>200.70013784342925</v>
      </c>
      <c r="Z222">
        <v>479.32130388643139</v>
      </c>
      <c r="AA222">
        <v>42.118821862713538</v>
      </c>
      <c r="AB222">
        <v>68.553492512301247</v>
      </c>
      <c r="AC222">
        <v>0</v>
      </c>
      <c r="AD222">
        <v>0</v>
      </c>
      <c r="AE222">
        <v>791.19623704187416</v>
      </c>
    </row>
    <row r="223" spans="1:31" x14ac:dyDescent="0.25">
      <c r="A223">
        <v>1884656</v>
      </c>
      <c r="B223">
        <v>1</v>
      </c>
      <c r="C223" t="s">
        <v>80</v>
      </c>
      <c r="D223" t="s">
        <v>96</v>
      </c>
      <c r="E223" t="s">
        <v>158</v>
      </c>
      <c r="F223" t="s">
        <v>839</v>
      </c>
      <c r="G223" t="s">
        <v>133</v>
      </c>
      <c r="H223" t="s">
        <v>134</v>
      </c>
      <c r="I223" t="s">
        <v>135</v>
      </c>
      <c r="J223" t="s">
        <v>136</v>
      </c>
      <c r="K223" t="s">
        <v>137</v>
      </c>
      <c r="L223" t="s">
        <v>840</v>
      </c>
      <c r="M223" t="s">
        <v>841</v>
      </c>
      <c r="N223">
        <v>0.45888888799999999</v>
      </c>
      <c r="O223">
        <v>0</v>
      </c>
      <c r="P223">
        <v>750</v>
      </c>
      <c r="Q223">
        <v>0</v>
      </c>
      <c r="R223">
        <v>0</v>
      </c>
      <c r="S223">
        <v>2</v>
      </c>
      <c r="T223">
        <v>61</v>
      </c>
      <c r="U223">
        <v>0</v>
      </c>
      <c r="V223">
        <v>0</v>
      </c>
      <c r="W223">
        <v>0</v>
      </c>
      <c r="X223">
        <v>193.58001151030791</v>
      </c>
      <c r="Y223">
        <v>0</v>
      </c>
      <c r="Z223">
        <v>0</v>
      </c>
      <c r="AA223">
        <v>10.900964055469196</v>
      </c>
      <c r="AB223">
        <v>50.268354700718469</v>
      </c>
      <c r="AC223">
        <v>0</v>
      </c>
      <c r="AD223">
        <v>0</v>
      </c>
      <c r="AE223">
        <v>254.74933026649558</v>
      </c>
    </row>
    <row r="224" spans="1:31" x14ac:dyDescent="0.25">
      <c r="A224">
        <v>1884507</v>
      </c>
      <c r="B224">
        <v>1</v>
      </c>
      <c r="C224" t="s">
        <v>80</v>
      </c>
      <c r="D224" t="s">
        <v>87</v>
      </c>
      <c r="E224" t="s">
        <v>140</v>
      </c>
      <c r="F224" t="s">
        <v>842</v>
      </c>
      <c r="G224" t="s">
        <v>163</v>
      </c>
      <c r="H224" t="s">
        <v>143</v>
      </c>
      <c r="I224" t="s">
        <v>135</v>
      </c>
      <c r="J224" t="s">
        <v>136</v>
      </c>
      <c r="K224" t="s">
        <v>137</v>
      </c>
      <c r="L224" t="s">
        <v>843</v>
      </c>
      <c r="M224" t="s">
        <v>844</v>
      </c>
      <c r="N224">
        <v>7.4561111110000002</v>
      </c>
      <c r="O224">
        <v>0</v>
      </c>
      <c r="P224">
        <v>3</v>
      </c>
      <c r="Q224">
        <v>0</v>
      </c>
      <c r="R224">
        <v>0</v>
      </c>
      <c r="S224">
        <v>0</v>
      </c>
      <c r="T224">
        <v>0</v>
      </c>
      <c r="U224">
        <v>0</v>
      </c>
      <c r="V224">
        <v>0</v>
      </c>
      <c r="W224">
        <v>0</v>
      </c>
      <c r="X224">
        <v>4.6843560514745866</v>
      </c>
      <c r="Y224">
        <v>0</v>
      </c>
      <c r="Z224">
        <v>0</v>
      </c>
      <c r="AA224">
        <v>0</v>
      </c>
      <c r="AB224">
        <v>0</v>
      </c>
      <c r="AC224">
        <v>0</v>
      </c>
      <c r="AD224">
        <v>0</v>
      </c>
      <c r="AE224">
        <v>4.6843560514745866</v>
      </c>
    </row>
    <row r="225" spans="1:31" x14ac:dyDescent="0.25">
      <c r="A225">
        <v>1884630</v>
      </c>
      <c r="B225">
        <v>1</v>
      </c>
      <c r="C225" t="s">
        <v>80</v>
      </c>
      <c r="D225" t="s">
        <v>90</v>
      </c>
      <c r="E225" t="s">
        <v>146</v>
      </c>
      <c r="F225" t="s">
        <v>845</v>
      </c>
      <c r="G225" t="s">
        <v>148</v>
      </c>
      <c r="H225" t="s">
        <v>143</v>
      </c>
      <c r="I225" t="s">
        <v>135</v>
      </c>
      <c r="J225" t="s">
        <v>136</v>
      </c>
      <c r="K225" t="s">
        <v>137</v>
      </c>
      <c r="L225" t="s">
        <v>846</v>
      </c>
      <c r="M225" t="s">
        <v>847</v>
      </c>
      <c r="N225">
        <v>3.338333333</v>
      </c>
      <c r="O225">
        <v>0</v>
      </c>
      <c r="P225">
        <v>225</v>
      </c>
      <c r="Q225">
        <v>0</v>
      </c>
      <c r="R225">
        <v>0</v>
      </c>
      <c r="S225">
        <v>0</v>
      </c>
      <c r="T225">
        <v>79</v>
      </c>
      <c r="U225">
        <v>0</v>
      </c>
      <c r="V225">
        <v>1</v>
      </c>
      <c r="W225">
        <v>0</v>
      </c>
      <c r="X225">
        <v>223.56292588840017</v>
      </c>
      <c r="Y225">
        <v>0</v>
      </c>
      <c r="Z225">
        <v>0</v>
      </c>
      <c r="AA225">
        <v>0</v>
      </c>
      <c r="AB225">
        <v>207.71369685328739</v>
      </c>
      <c r="AC225">
        <v>0</v>
      </c>
      <c r="AD225">
        <v>2.3818077355438128</v>
      </c>
      <c r="AE225">
        <v>433.65843047723138</v>
      </c>
    </row>
    <row r="226" spans="1:31" x14ac:dyDescent="0.25">
      <c r="A226">
        <v>1883966</v>
      </c>
      <c r="B226">
        <v>1</v>
      </c>
      <c r="C226" t="s">
        <v>80</v>
      </c>
      <c r="D226" t="s">
        <v>100</v>
      </c>
      <c r="E226" t="s">
        <v>158</v>
      </c>
      <c r="F226" t="s">
        <v>848</v>
      </c>
      <c r="G226" t="s">
        <v>219</v>
      </c>
      <c r="H226" t="s">
        <v>134</v>
      </c>
      <c r="I226" t="s">
        <v>135</v>
      </c>
      <c r="J226" t="s">
        <v>136</v>
      </c>
      <c r="K226" t="s">
        <v>137</v>
      </c>
      <c r="L226" t="s">
        <v>849</v>
      </c>
      <c r="M226" t="s">
        <v>850</v>
      </c>
      <c r="N226">
        <v>1.2669444439999999</v>
      </c>
      <c r="O226">
        <v>0</v>
      </c>
      <c r="P226">
        <v>88</v>
      </c>
      <c r="Q226">
        <v>0</v>
      </c>
      <c r="R226">
        <v>0</v>
      </c>
      <c r="S226">
        <v>0</v>
      </c>
      <c r="T226">
        <v>0</v>
      </c>
      <c r="U226">
        <v>0</v>
      </c>
      <c r="V226">
        <v>0</v>
      </c>
      <c r="W226">
        <v>0</v>
      </c>
      <c r="X226">
        <v>25.115366242181423</v>
      </c>
      <c r="Y226">
        <v>0</v>
      </c>
      <c r="Z226">
        <v>0</v>
      </c>
      <c r="AA226">
        <v>0</v>
      </c>
      <c r="AB226">
        <v>0</v>
      </c>
      <c r="AC226">
        <v>0</v>
      </c>
      <c r="AD226">
        <v>0</v>
      </c>
      <c r="AE226">
        <v>25.115366242181423</v>
      </c>
    </row>
    <row r="227" spans="1:31" x14ac:dyDescent="0.25">
      <c r="A227">
        <v>1884679</v>
      </c>
      <c r="B227">
        <v>1</v>
      </c>
      <c r="C227" t="s">
        <v>80</v>
      </c>
      <c r="D227" t="s">
        <v>108</v>
      </c>
      <c r="E227" t="s">
        <v>146</v>
      </c>
      <c r="F227" t="s">
        <v>851</v>
      </c>
      <c r="G227" t="s">
        <v>148</v>
      </c>
      <c r="H227" t="s">
        <v>143</v>
      </c>
      <c r="I227" t="s">
        <v>135</v>
      </c>
      <c r="J227" t="s">
        <v>136</v>
      </c>
      <c r="K227" t="s">
        <v>137</v>
      </c>
      <c r="L227" t="s">
        <v>852</v>
      </c>
      <c r="M227" t="s">
        <v>853</v>
      </c>
      <c r="N227">
        <v>1.441944444</v>
      </c>
      <c r="O227">
        <v>0</v>
      </c>
      <c r="P227">
        <v>1</v>
      </c>
      <c r="Q227">
        <v>0</v>
      </c>
      <c r="R227">
        <v>0</v>
      </c>
      <c r="S227">
        <v>0</v>
      </c>
      <c r="T227">
        <v>0</v>
      </c>
      <c r="U227">
        <v>0</v>
      </c>
      <c r="V227">
        <v>0</v>
      </c>
      <c r="W227">
        <v>0</v>
      </c>
      <c r="X227">
        <v>0.23731996015140414</v>
      </c>
      <c r="Y227">
        <v>0</v>
      </c>
      <c r="Z227">
        <v>0</v>
      </c>
      <c r="AA227">
        <v>0</v>
      </c>
      <c r="AB227">
        <v>0</v>
      </c>
      <c r="AC227">
        <v>0</v>
      </c>
      <c r="AD227">
        <v>0</v>
      </c>
      <c r="AE227">
        <v>0.23731996015140414</v>
      </c>
    </row>
    <row r="228" spans="1:31" x14ac:dyDescent="0.25">
      <c r="A228">
        <v>1884799</v>
      </c>
      <c r="B228">
        <v>1</v>
      </c>
      <c r="C228" t="s">
        <v>80</v>
      </c>
      <c r="D228" t="s">
        <v>93</v>
      </c>
      <c r="E228" t="s">
        <v>146</v>
      </c>
      <c r="F228" t="s">
        <v>854</v>
      </c>
      <c r="G228" t="s">
        <v>148</v>
      </c>
      <c r="H228" t="s">
        <v>143</v>
      </c>
      <c r="I228" t="s">
        <v>135</v>
      </c>
      <c r="J228" t="s">
        <v>136</v>
      </c>
      <c r="K228" t="s">
        <v>137</v>
      </c>
      <c r="L228" t="s">
        <v>855</v>
      </c>
      <c r="M228" t="s">
        <v>856</v>
      </c>
      <c r="N228">
        <v>0.77666666600000001</v>
      </c>
      <c r="O228">
        <v>0</v>
      </c>
      <c r="P228">
        <v>187</v>
      </c>
      <c r="Q228">
        <v>0</v>
      </c>
      <c r="R228">
        <v>0</v>
      </c>
      <c r="S228">
        <v>0</v>
      </c>
      <c r="T228">
        <v>22</v>
      </c>
      <c r="U228">
        <v>0</v>
      </c>
      <c r="V228">
        <v>0</v>
      </c>
      <c r="W228">
        <v>0</v>
      </c>
      <c r="X228">
        <v>33.138006643016489</v>
      </c>
      <c r="Y228">
        <v>0</v>
      </c>
      <c r="Z228">
        <v>0</v>
      </c>
      <c r="AA228">
        <v>0</v>
      </c>
      <c r="AB228">
        <v>26.022057979225838</v>
      </c>
      <c r="AC228">
        <v>0</v>
      </c>
      <c r="AD228">
        <v>0</v>
      </c>
      <c r="AE228">
        <v>59.160064622242331</v>
      </c>
    </row>
    <row r="229" spans="1:31" x14ac:dyDescent="0.25">
      <c r="A229">
        <v>1884636</v>
      </c>
      <c r="B229">
        <v>1</v>
      </c>
      <c r="C229" t="s">
        <v>80</v>
      </c>
      <c r="D229" t="s">
        <v>98</v>
      </c>
      <c r="E229" t="s">
        <v>169</v>
      </c>
      <c r="F229" t="s">
        <v>857</v>
      </c>
      <c r="G229" t="s">
        <v>212</v>
      </c>
      <c r="H229" t="s">
        <v>143</v>
      </c>
      <c r="I229" t="s">
        <v>135</v>
      </c>
      <c r="J229" t="s">
        <v>136</v>
      </c>
      <c r="K229" t="s">
        <v>137</v>
      </c>
      <c r="L229" t="s">
        <v>858</v>
      </c>
      <c r="M229" t="s">
        <v>859</v>
      </c>
      <c r="N229">
        <v>4.4008333329999996</v>
      </c>
      <c r="O229">
        <v>0</v>
      </c>
      <c r="P229">
        <v>60</v>
      </c>
      <c r="Q229">
        <v>0</v>
      </c>
      <c r="R229">
        <v>1</v>
      </c>
      <c r="S229">
        <v>0</v>
      </c>
      <c r="T229">
        <v>5</v>
      </c>
      <c r="U229">
        <v>0</v>
      </c>
      <c r="V229">
        <v>0</v>
      </c>
      <c r="W229">
        <v>0</v>
      </c>
      <c r="X229">
        <v>57.63143746070066</v>
      </c>
      <c r="Y229">
        <v>0</v>
      </c>
      <c r="Z229">
        <v>1.5740083515719852</v>
      </c>
      <c r="AA229">
        <v>0</v>
      </c>
      <c r="AB229">
        <v>6.539842303277692</v>
      </c>
      <c r="AC229">
        <v>0</v>
      </c>
      <c r="AD229">
        <v>0</v>
      </c>
      <c r="AE229">
        <v>65.745288115550338</v>
      </c>
    </row>
    <row r="230" spans="1:31" x14ac:dyDescent="0.25">
      <c r="A230">
        <v>1884473</v>
      </c>
      <c r="B230">
        <v>1</v>
      </c>
      <c r="C230" t="s">
        <v>80</v>
      </c>
      <c r="D230" t="s">
        <v>92</v>
      </c>
      <c r="E230" t="s">
        <v>146</v>
      </c>
      <c r="F230" t="s">
        <v>860</v>
      </c>
      <c r="G230" t="s">
        <v>469</v>
      </c>
      <c r="H230" t="s">
        <v>143</v>
      </c>
      <c r="I230" t="s">
        <v>135</v>
      </c>
      <c r="J230" t="s">
        <v>136</v>
      </c>
      <c r="K230" t="s">
        <v>137</v>
      </c>
      <c r="L230" t="s">
        <v>861</v>
      </c>
      <c r="M230" t="s">
        <v>862</v>
      </c>
      <c r="N230">
        <v>1.8688888880000001</v>
      </c>
      <c r="O230">
        <v>0</v>
      </c>
      <c r="P230">
        <v>13</v>
      </c>
      <c r="Q230">
        <v>0</v>
      </c>
      <c r="R230">
        <v>10</v>
      </c>
      <c r="S230">
        <v>0</v>
      </c>
      <c r="T230">
        <v>1</v>
      </c>
      <c r="U230">
        <v>0</v>
      </c>
      <c r="V230">
        <v>0</v>
      </c>
      <c r="W230">
        <v>0</v>
      </c>
      <c r="X230">
        <v>7.486730831039468</v>
      </c>
      <c r="Y230">
        <v>0</v>
      </c>
      <c r="Z230">
        <v>97.560970780950754</v>
      </c>
      <c r="AA230">
        <v>0</v>
      </c>
      <c r="AB230">
        <v>4.4899686770548346</v>
      </c>
      <c r="AC230">
        <v>0</v>
      </c>
      <c r="AD230">
        <v>0</v>
      </c>
      <c r="AE230">
        <v>109.53767028904505</v>
      </c>
    </row>
    <row r="231" spans="1:31" x14ac:dyDescent="0.25">
      <c r="A231">
        <v>1884805</v>
      </c>
      <c r="B231">
        <v>1</v>
      </c>
      <c r="C231" t="s">
        <v>80</v>
      </c>
      <c r="D231" t="s">
        <v>93</v>
      </c>
      <c r="E231" t="s">
        <v>169</v>
      </c>
      <c r="F231" t="s">
        <v>863</v>
      </c>
      <c r="G231" t="s">
        <v>183</v>
      </c>
      <c r="H231" t="s">
        <v>143</v>
      </c>
      <c r="I231" t="s">
        <v>135</v>
      </c>
      <c r="J231" t="s">
        <v>136</v>
      </c>
      <c r="K231" t="s">
        <v>137</v>
      </c>
      <c r="L231" t="s">
        <v>864</v>
      </c>
      <c r="M231" t="s">
        <v>865</v>
      </c>
      <c r="N231">
        <v>8.1616666660000003</v>
      </c>
      <c r="O231">
        <v>0</v>
      </c>
      <c r="P231">
        <v>0</v>
      </c>
      <c r="Q231">
        <v>0</v>
      </c>
      <c r="R231">
        <v>14</v>
      </c>
      <c r="S231">
        <v>0</v>
      </c>
      <c r="T231">
        <v>4</v>
      </c>
      <c r="U231">
        <v>0</v>
      </c>
      <c r="V231">
        <v>0</v>
      </c>
      <c r="W231">
        <v>0</v>
      </c>
      <c r="X231">
        <v>0</v>
      </c>
      <c r="Y231">
        <v>0</v>
      </c>
      <c r="Z231">
        <v>244.01049792187041</v>
      </c>
      <c r="AA231">
        <v>0</v>
      </c>
      <c r="AB231">
        <v>70.96660094887072</v>
      </c>
      <c r="AC231">
        <v>0</v>
      </c>
      <c r="AD231">
        <v>0</v>
      </c>
      <c r="AE231">
        <v>314.97709887074114</v>
      </c>
    </row>
    <row r="232" spans="1:31" x14ac:dyDescent="0.25">
      <c r="A232">
        <v>1884287</v>
      </c>
      <c r="B232">
        <v>1</v>
      </c>
      <c r="C232" t="s">
        <v>80</v>
      </c>
      <c r="D232" t="s">
        <v>98</v>
      </c>
      <c r="E232" t="s">
        <v>146</v>
      </c>
      <c r="F232" t="s">
        <v>866</v>
      </c>
      <c r="G232" t="s">
        <v>148</v>
      </c>
      <c r="H232" t="s">
        <v>143</v>
      </c>
      <c r="I232" t="s">
        <v>135</v>
      </c>
      <c r="J232" t="s">
        <v>136</v>
      </c>
      <c r="K232" t="s">
        <v>137</v>
      </c>
      <c r="L232" t="s">
        <v>867</v>
      </c>
      <c r="M232" t="s">
        <v>868</v>
      </c>
      <c r="N232">
        <v>1.596666666</v>
      </c>
      <c r="O232">
        <v>0</v>
      </c>
      <c r="P232">
        <v>2</v>
      </c>
      <c r="Q232">
        <v>0</v>
      </c>
      <c r="R232">
        <v>8</v>
      </c>
      <c r="S232">
        <v>0</v>
      </c>
      <c r="T232">
        <v>4</v>
      </c>
      <c r="U232">
        <v>0</v>
      </c>
      <c r="V232">
        <v>0</v>
      </c>
      <c r="W232">
        <v>0</v>
      </c>
      <c r="X232">
        <v>0.81465937304694247</v>
      </c>
      <c r="Y232">
        <v>0</v>
      </c>
      <c r="Z232">
        <v>27.760011154978216</v>
      </c>
      <c r="AA232">
        <v>0</v>
      </c>
      <c r="AB232">
        <v>19.56862505804169</v>
      </c>
      <c r="AC232">
        <v>0</v>
      </c>
      <c r="AD232">
        <v>0</v>
      </c>
      <c r="AE232">
        <v>48.143295586066849</v>
      </c>
    </row>
    <row r="233" spans="1:31" x14ac:dyDescent="0.25">
      <c r="A233">
        <v>1884264</v>
      </c>
      <c r="B233">
        <v>1</v>
      </c>
      <c r="C233" t="s">
        <v>80</v>
      </c>
      <c r="D233" t="s">
        <v>103</v>
      </c>
      <c r="E233" t="s">
        <v>131</v>
      </c>
      <c r="F233" t="s">
        <v>869</v>
      </c>
      <c r="G233" t="s">
        <v>133</v>
      </c>
      <c r="H233" t="s">
        <v>134</v>
      </c>
      <c r="I233" t="s">
        <v>135</v>
      </c>
      <c r="J233" t="s">
        <v>136</v>
      </c>
      <c r="K233" t="s">
        <v>137</v>
      </c>
      <c r="L233" t="s">
        <v>870</v>
      </c>
      <c r="M233" t="s">
        <v>871</v>
      </c>
      <c r="N233">
        <v>1.2583333329999999</v>
      </c>
      <c r="O233">
        <v>0</v>
      </c>
      <c r="P233">
        <v>507</v>
      </c>
      <c r="Q233">
        <v>19</v>
      </c>
      <c r="R233">
        <v>2</v>
      </c>
      <c r="S233">
        <v>1</v>
      </c>
      <c r="T233">
        <v>49</v>
      </c>
      <c r="U233">
        <v>1</v>
      </c>
      <c r="V233">
        <v>5</v>
      </c>
      <c r="W233">
        <v>0</v>
      </c>
      <c r="X233">
        <v>116.66739137446399</v>
      </c>
      <c r="Y233">
        <v>204.89835114441448</v>
      </c>
      <c r="Z233">
        <v>1.0898654687808333</v>
      </c>
      <c r="AA233">
        <v>88.724808306987995</v>
      </c>
      <c r="AB233">
        <v>12.900877125766389</v>
      </c>
      <c r="AC233">
        <v>133.37806288827289</v>
      </c>
      <c r="AD233">
        <v>166.9115217482649</v>
      </c>
      <c r="AE233">
        <v>724.57087805695141</v>
      </c>
    </row>
    <row r="234" spans="1:31" x14ac:dyDescent="0.25">
      <c r="A234">
        <v>1884333</v>
      </c>
      <c r="B234">
        <v>1</v>
      </c>
      <c r="C234" t="s">
        <v>80</v>
      </c>
      <c r="D234" t="s">
        <v>96</v>
      </c>
      <c r="E234" t="s">
        <v>229</v>
      </c>
      <c r="F234" t="s">
        <v>720</v>
      </c>
      <c r="G234" t="s">
        <v>133</v>
      </c>
      <c r="H234" t="s">
        <v>134</v>
      </c>
      <c r="I234" t="s">
        <v>135</v>
      </c>
      <c r="J234" t="s">
        <v>136</v>
      </c>
      <c r="K234" t="s">
        <v>137</v>
      </c>
      <c r="L234" t="s">
        <v>872</v>
      </c>
      <c r="M234" t="s">
        <v>873</v>
      </c>
      <c r="N234">
        <v>2.269055555</v>
      </c>
      <c r="O234">
        <v>0</v>
      </c>
      <c r="P234">
        <v>176</v>
      </c>
      <c r="Q234">
        <v>14</v>
      </c>
      <c r="R234">
        <v>18</v>
      </c>
      <c r="S234">
        <v>19</v>
      </c>
      <c r="T234">
        <v>19</v>
      </c>
      <c r="U234">
        <v>5</v>
      </c>
      <c r="V234">
        <v>0</v>
      </c>
      <c r="W234">
        <v>0</v>
      </c>
      <c r="X234">
        <v>103.71031744153392</v>
      </c>
      <c r="Y234">
        <v>54.262610779202106</v>
      </c>
      <c r="Z234">
        <v>26.417549487844187</v>
      </c>
      <c r="AA234">
        <v>416.23000455524561</v>
      </c>
      <c r="AB234">
        <v>26.342043316914271</v>
      </c>
      <c r="AC234">
        <v>1906.2473838354254</v>
      </c>
      <c r="AD234">
        <v>0</v>
      </c>
      <c r="AE234">
        <v>2533.2099094161654</v>
      </c>
    </row>
    <row r="235" spans="1:31" x14ac:dyDescent="0.25">
      <c r="A235">
        <v>1884310</v>
      </c>
      <c r="B235">
        <v>1</v>
      </c>
      <c r="C235" t="s">
        <v>80</v>
      </c>
      <c r="D235" t="s">
        <v>94</v>
      </c>
      <c r="E235" t="s">
        <v>146</v>
      </c>
      <c r="F235" t="s">
        <v>874</v>
      </c>
      <c r="G235" t="s">
        <v>148</v>
      </c>
      <c r="H235" t="s">
        <v>143</v>
      </c>
      <c r="I235" t="s">
        <v>135</v>
      </c>
      <c r="J235" t="s">
        <v>136</v>
      </c>
      <c r="K235" t="s">
        <v>137</v>
      </c>
      <c r="L235" t="s">
        <v>875</v>
      </c>
      <c r="M235" t="s">
        <v>876</v>
      </c>
      <c r="N235">
        <v>6.2683333330000002</v>
      </c>
      <c r="O235">
        <v>0</v>
      </c>
      <c r="P235">
        <v>0</v>
      </c>
      <c r="Q235">
        <v>0</v>
      </c>
      <c r="R235">
        <v>4</v>
      </c>
      <c r="S235">
        <v>0</v>
      </c>
      <c r="T235">
        <v>0</v>
      </c>
      <c r="U235">
        <v>0</v>
      </c>
      <c r="V235">
        <v>0</v>
      </c>
      <c r="W235">
        <v>0</v>
      </c>
      <c r="X235">
        <v>0</v>
      </c>
      <c r="Y235">
        <v>0</v>
      </c>
      <c r="Z235">
        <v>15.845427718460254</v>
      </c>
      <c r="AA235">
        <v>0</v>
      </c>
      <c r="AB235">
        <v>0</v>
      </c>
      <c r="AC235">
        <v>0</v>
      </c>
      <c r="AD235">
        <v>0</v>
      </c>
      <c r="AE235">
        <v>15.845427718460254</v>
      </c>
    </row>
    <row r="236" spans="1:31" x14ac:dyDescent="0.25">
      <c r="A236">
        <v>1884851</v>
      </c>
      <c r="B236">
        <v>1</v>
      </c>
      <c r="C236" t="s">
        <v>81</v>
      </c>
      <c r="D236" t="s">
        <v>119</v>
      </c>
      <c r="E236" t="s">
        <v>169</v>
      </c>
      <c r="F236" t="s">
        <v>877</v>
      </c>
      <c r="G236" t="s">
        <v>183</v>
      </c>
      <c r="H236" t="s">
        <v>143</v>
      </c>
      <c r="I236" t="s">
        <v>135</v>
      </c>
      <c r="J236" t="s">
        <v>136</v>
      </c>
      <c r="K236" t="s">
        <v>137</v>
      </c>
      <c r="L236" t="s">
        <v>878</v>
      </c>
      <c r="M236" t="s">
        <v>879</v>
      </c>
      <c r="N236">
        <v>0.97611111100000003</v>
      </c>
      <c r="O236">
        <v>0</v>
      </c>
      <c r="P236">
        <v>20</v>
      </c>
      <c r="Q236">
        <v>0</v>
      </c>
      <c r="R236">
        <v>6</v>
      </c>
      <c r="S236">
        <v>0</v>
      </c>
      <c r="T236">
        <v>0</v>
      </c>
      <c r="U236">
        <v>0</v>
      </c>
      <c r="V236">
        <v>0</v>
      </c>
      <c r="W236">
        <v>0</v>
      </c>
      <c r="X236">
        <v>6.9842239354503652</v>
      </c>
      <c r="Y236">
        <v>0</v>
      </c>
      <c r="Z236">
        <v>37.93849285854288</v>
      </c>
      <c r="AA236">
        <v>0</v>
      </c>
      <c r="AB236">
        <v>0</v>
      </c>
      <c r="AC236">
        <v>0</v>
      </c>
      <c r="AD236">
        <v>0</v>
      </c>
      <c r="AE236">
        <v>44.922716793993246</v>
      </c>
    </row>
    <row r="237" spans="1:31" x14ac:dyDescent="0.25">
      <c r="A237">
        <v>1884811</v>
      </c>
      <c r="B237">
        <v>1</v>
      </c>
      <c r="C237" t="s">
        <v>80</v>
      </c>
      <c r="D237" t="s">
        <v>98</v>
      </c>
      <c r="E237" t="s">
        <v>169</v>
      </c>
      <c r="F237" t="s">
        <v>880</v>
      </c>
      <c r="G237" t="s">
        <v>183</v>
      </c>
      <c r="H237" t="s">
        <v>143</v>
      </c>
      <c r="I237" t="s">
        <v>135</v>
      </c>
      <c r="J237" t="s">
        <v>136</v>
      </c>
      <c r="K237" t="s">
        <v>137</v>
      </c>
      <c r="L237" t="s">
        <v>881</v>
      </c>
      <c r="M237" t="s">
        <v>882</v>
      </c>
      <c r="N237">
        <v>0.53277777699999995</v>
      </c>
      <c r="O237">
        <v>0</v>
      </c>
      <c r="P237">
        <v>61</v>
      </c>
      <c r="Q237">
        <v>0</v>
      </c>
      <c r="R237">
        <v>21</v>
      </c>
      <c r="S237">
        <v>0</v>
      </c>
      <c r="T237">
        <v>7</v>
      </c>
      <c r="U237">
        <v>0</v>
      </c>
      <c r="V237">
        <v>0</v>
      </c>
      <c r="W237">
        <v>0</v>
      </c>
      <c r="X237">
        <v>5.3579368583961227</v>
      </c>
      <c r="Y237">
        <v>0</v>
      </c>
      <c r="Z237">
        <v>6.3405615453914761</v>
      </c>
      <c r="AA237">
        <v>0</v>
      </c>
      <c r="AB237">
        <v>0.71669300369644828</v>
      </c>
      <c r="AC237">
        <v>0</v>
      </c>
      <c r="AD237">
        <v>0</v>
      </c>
      <c r="AE237">
        <v>12.415191407484048</v>
      </c>
    </row>
    <row r="238" spans="1:31" x14ac:dyDescent="0.25">
      <c r="A238">
        <v>1884327</v>
      </c>
      <c r="B238">
        <v>1</v>
      </c>
      <c r="C238" t="s">
        <v>80</v>
      </c>
      <c r="D238" t="s">
        <v>92</v>
      </c>
      <c r="E238" t="s">
        <v>146</v>
      </c>
      <c r="F238" t="s">
        <v>883</v>
      </c>
      <c r="G238" t="s">
        <v>469</v>
      </c>
      <c r="H238" t="s">
        <v>143</v>
      </c>
      <c r="I238" t="s">
        <v>135</v>
      </c>
      <c r="J238" t="s">
        <v>136</v>
      </c>
      <c r="K238" t="s">
        <v>137</v>
      </c>
      <c r="L238" t="s">
        <v>884</v>
      </c>
      <c r="M238" t="s">
        <v>885</v>
      </c>
      <c r="N238">
        <v>0.60499999999999998</v>
      </c>
      <c r="O238">
        <v>0</v>
      </c>
      <c r="P238">
        <v>5</v>
      </c>
      <c r="Q238">
        <v>0</v>
      </c>
      <c r="R238">
        <v>17</v>
      </c>
      <c r="S238">
        <v>0</v>
      </c>
      <c r="T238">
        <v>2</v>
      </c>
      <c r="U238">
        <v>0</v>
      </c>
      <c r="V238">
        <v>0</v>
      </c>
      <c r="W238">
        <v>0</v>
      </c>
      <c r="X238">
        <v>0.65954889212564716</v>
      </c>
      <c r="Y238">
        <v>0</v>
      </c>
      <c r="Z238">
        <v>14.528522734530005</v>
      </c>
      <c r="AA238">
        <v>0</v>
      </c>
      <c r="AB238">
        <v>13.227723268046802</v>
      </c>
      <c r="AC238">
        <v>0</v>
      </c>
      <c r="AD238">
        <v>0</v>
      </c>
      <c r="AE238">
        <v>28.415794894702454</v>
      </c>
    </row>
    <row r="239" spans="1:31" x14ac:dyDescent="0.25">
      <c r="A239">
        <v>1884513</v>
      </c>
      <c r="B239">
        <v>1</v>
      </c>
      <c r="C239" t="s">
        <v>80</v>
      </c>
      <c r="D239" t="s">
        <v>93</v>
      </c>
      <c r="E239" t="s">
        <v>158</v>
      </c>
      <c r="F239" t="s">
        <v>886</v>
      </c>
      <c r="G239" t="s">
        <v>179</v>
      </c>
      <c r="H239" t="s">
        <v>134</v>
      </c>
      <c r="I239" t="s">
        <v>135</v>
      </c>
      <c r="J239" t="s">
        <v>136</v>
      </c>
      <c r="K239" t="s">
        <v>137</v>
      </c>
      <c r="L239" t="s">
        <v>887</v>
      </c>
      <c r="M239" t="s">
        <v>888</v>
      </c>
      <c r="N239">
        <v>5.6858333329999997</v>
      </c>
      <c r="O239">
        <v>0</v>
      </c>
      <c r="P239">
        <v>11</v>
      </c>
      <c r="Q239">
        <v>0</v>
      </c>
      <c r="R239">
        <v>9</v>
      </c>
      <c r="S239">
        <v>0</v>
      </c>
      <c r="T239">
        <v>7</v>
      </c>
      <c r="U239">
        <v>0</v>
      </c>
      <c r="V239">
        <v>0</v>
      </c>
      <c r="W239">
        <v>0</v>
      </c>
      <c r="X239">
        <v>26.462400499400452</v>
      </c>
      <c r="Y239">
        <v>0</v>
      </c>
      <c r="Z239">
        <v>156.43626475958825</v>
      </c>
      <c r="AA239">
        <v>0</v>
      </c>
      <c r="AB239">
        <v>72.612028132517295</v>
      </c>
      <c r="AC239">
        <v>0</v>
      </c>
      <c r="AD239">
        <v>0</v>
      </c>
      <c r="AE239">
        <v>255.51069339150598</v>
      </c>
    </row>
    <row r="240" spans="1:31" x14ac:dyDescent="0.25">
      <c r="A240">
        <v>1883972</v>
      </c>
      <c r="B240">
        <v>1</v>
      </c>
      <c r="C240" t="s">
        <v>80</v>
      </c>
      <c r="D240" t="s">
        <v>97</v>
      </c>
      <c r="E240" t="s">
        <v>140</v>
      </c>
      <c r="F240" t="s">
        <v>889</v>
      </c>
      <c r="G240" t="s">
        <v>163</v>
      </c>
      <c r="H240" t="s">
        <v>143</v>
      </c>
      <c r="I240" t="s">
        <v>135</v>
      </c>
      <c r="J240" t="s">
        <v>136</v>
      </c>
      <c r="K240" t="s">
        <v>137</v>
      </c>
      <c r="L240" t="s">
        <v>890</v>
      </c>
      <c r="M240" t="s">
        <v>891</v>
      </c>
      <c r="N240">
        <v>0.64222222200000001</v>
      </c>
      <c r="O240">
        <v>0</v>
      </c>
      <c r="P240">
        <v>1</v>
      </c>
      <c r="Q240">
        <v>0</v>
      </c>
      <c r="R240">
        <v>0</v>
      </c>
      <c r="S240">
        <v>0</v>
      </c>
      <c r="T240">
        <v>0</v>
      </c>
      <c r="U240">
        <v>0</v>
      </c>
      <c r="V240">
        <v>0</v>
      </c>
      <c r="W240">
        <v>0</v>
      </c>
      <c r="X240">
        <v>0.40267157552448007</v>
      </c>
      <c r="Y240">
        <v>0</v>
      </c>
      <c r="Z240">
        <v>0</v>
      </c>
      <c r="AA240">
        <v>0</v>
      </c>
      <c r="AB240">
        <v>0</v>
      </c>
      <c r="AC240">
        <v>0</v>
      </c>
      <c r="AD240">
        <v>0</v>
      </c>
      <c r="AE240">
        <v>0.40267157552448007</v>
      </c>
    </row>
    <row r="241" spans="1:31" x14ac:dyDescent="0.25">
      <c r="A241">
        <v>1884868</v>
      </c>
      <c r="B241">
        <v>1</v>
      </c>
      <c r="C241" t="s">
        <v>80</v>
      </c>
      <c r="D241" t="s">
        <v>96</v>
      </c>
      <c r="E241" t="s">
        <v>158</v>
      </c>
      <c r="F241" t="s">
        <v>892</v>
      </c>
      <c r="G241" t="s">
        <v>893</v>
      </c>
      <c r="H241" t="s">
        <v>134</v>
      </c>
      <c r="I241" t="s">
        <v>135</v>
      </c>
      <c r="J241" t="s">
        <v>136</v>
      </c>
      <c r="K241" t="s">
        <v>137</v>
      </c>
      <c r="L241" t="s">
        <v>894</v>
      </c>
      <c r="M241" t="s">
        <v>895</v>
      </c>
      <c r="N241">
        <v>4.8152777770000004</v>
      </c>
      <c r="O241">
        <v>0</v>
      </c>
      <c r="P241">
        <v>341</v>
      </c>
      <c r="Q241">
        <v>0</v>
      </c>
      <c r="R241">
        <v>2</v>
      </c>
      <c r="S241">
        <v>0</v>
      </c>
      <c r="T241">
        <v>23</v>
      </c>
      <c r="U241">
        <v>0</v>
      </c>
      <c r="V241">
        <v>0</v>
      </c>
      <c r="W241">
        <v>0</v>
      </c>
      <c r="X241">
        <v>621.42568997611215</v>
      </c>
      <c r="Y241">
        <v>0</v>
      </c>
      <c r="Z241">
        <v>1.0696331013668541</v>
      </c>
      <c r="AA241">
        <v>0</v>
      </c>
      <c r="AB241">
        <v>25.866096093268279</v>
      </c>
      <c r="AC241">
        <v>0</v>
      </c>
      <c r="AD241">
        <v>0</v>
      </c>
      <c r="AE241">
        <v>648.36141917074735</v>
      </c>
    </row>
    <row r="242" spans="1:31" x14ac:dyDescent="0.25">
      <c r="A242">
        <v>1884619</v>
      </c>
      <c r="B242">
        <v>1</v>
      </c>
      <c r="C242" t="s">
        <v>80</v>
      </c>
      <c r="D242" t="s">
        <v>84</v>
      </c>
      <c r="E242" t="s">
        <v>146</v>
      </c>
      <c r="F242" t="s">
        <v>896</v>
      </c>
      <c r="G242" t="s">
        <v>148</v>
      </c>
      <c r="H242" t="s">
        <v>143</v>
      </c>
      <c r="I242" t="s">
        <v>135</v>
      </c>
      <c r="J242" t="s">
        <v>136</v>
      </c>
      <c r="K242" t="s">
        <v>137</v>
      </c>
      <c r="L242" t="s">
        <v>897</v>
      </c>
      <c r="M242" t="s">
        <v>898</v>
      </c>
      <c r="N242">
        <v>0.86833333300000004</v>
      </c>
      <c r="O242">
        <v>0</v>
      </c>
      <c r="P242">
        <v>0</v>
      </c>
      <c r="Q242">
        <v>0</v>
      </c>
      <c r="R242">
        <v>0</v>
      </c>
      <c r="S242">
        <v>0</v>
      </c>
      <c r="T242">
        <v>30</v>
      </c>
      <c r="U242">
        <v>0</v>
      </c>
      <c r="V242">
        <v>0</v>
      </c>
      <c r="W242">
        <v>0</v>
      </c>
      <c r="X242">
        <v>0</v>
      </c>
      <c r="Y242">
        <v>0</v>
      </c>
      <c r="Z242">
        <v>0</v>
      </c>
      <c r="AA242">
        <v>0</v>
      </c>
      <c r="AB242">
        <v>36.059618138690773</v>
      </c>
      <c r="AC242">
        <v>0</v>
      </c>
      <c r="AD242">
        <v>0</v>
      </c>
      <c r="AE242">
        <v>36.059618138690773</v>
      </c>
    </row>
    <row r="243" spans="1:31" x14ac:dyDescent="0.25">
      <c r="A243">
        <v>1884227</v>
      </c>
      <c r="B243">
        <v>1</v>
      </c>
      <c r="C243" t="s">
        <v>80</v>
      </c>
      <c r="D243" t="s">
        <v>103</v>
      </c>
      <c r="E243" t="s">
        <v>210</v>
      </c>
      <c r="F243" t="s">
        <v>899</v>
      </c>
      <c r="G243" t="s">
        <v>900</v>
      </c>
      <c r="H243" t="s">
        <v>134</v>
      </c>
      <c r="I243" t="s">
        <v>135</v>
      </c>
      <c r="J243" t="s">
        <v>136</v>
      </c>
      <c r="K243" t="s">
        <v>137</v>
      </c>
      <c r="L243" t="s">
        <v>901</v>
      </c>
      <c r="M243" t="s">
        <v>902</v>
      </c>
      <c r="N243">
        <v>0.54611111099999998</v>
      </c>
      <c r="O243">
        <v>0</v>
      </c>
      <c r="P243">
        <v>27</v>
      </c>
      <c r="Q243">
        <v>0</v>
      </c>
      <c r="R243">
        <v>3</v>
      </c>
      <c r="S243">
        <v>18</v>
      </c>
      <c r="T243">
        <v>28</v>
      </c>
      <c r="U243">
        <v>25</v>
      </c>
      <c r="V243">
        <v>9</v>
      </c>
      <c r="W243">
        <v>0</v>
      </c>
      <c r="X243">
        <v>5.8931806788619507</v>
      </c>
      <c r="Y243">
        <v>0</v>
      </c>
      <c r="Z243">
        <v>0.95120814261617992</v>
      </c>
      <c r="AA243">
        <v>57.29714226945957</v>
      </c>
      <c r="AB243">
        <v>14.554337336596882</v>
      </c>
      <c r="AC243">
        <v>560.49928866354639</v>
      </c>
      <c r="AD243">
        <v>256.81424754246717</v>
      </c>
      <c r="AE243">
        <v>896.00940463354823</v>
      </c>
    </row>
    <row r="244" spans="1:31" x14ac:dyDescent="0.25">
      <c r="A244">
        <v>1884270</v>
      </c>
      <c r="B244">
        <v>1</v>
      </c>
      <c r="C244" t="s">
        <v>80</v>
      </c>
      <c r="D244" t="s">
        <v>96</v>
      </c>
      <c r="E244" t="s">
        <v>131</v>
      </c>
      <c r="F244" t="s">
        <v>903</v>
      </c>
      <c r="G244" t="s">
        <v>133</v>
      </c>
      <c r="H244" t="s">
        <v>134</v>
      </c>
      <c r="I244" t="s">
        <v>135</v>
      </c>
      <c r="J244" t="s">
        <v>136</v>
      </c>
      <c r="K244" t="s">
        <v>137</v>
      </c>
      <c r="L244" t="s">
        <v>904</v>
      </c>
      <c r="M244" t="s">
        <v>905</v>
      </c>
      <c r="N244">
        <v>4.4622222220000003</v>
      </c>
      <c r="O244">
        <v>0</v>
      </c>
      <c r="P244">
        <v>258</v>
      </c>
      <c r="Q244">
        <v>11</v>
      </c>
      <c r="R244">
        <v>21</v>
      </c>
      <c r="S244">
        <v>7</v>
      </c>
      <c r="T244">
        <v>28</v>
      </c>
      <c r="U244">
        <v>3</v>
      </c>
      <c r="V244">
        <v>0</v>
      </c>
      <c r="W244">
        <v>0</v>
      </c>
      <c r="X244">
        <v>311.63424238974136</v>
      </c>
      <c r="Y244">
        <v>76.617607539498067</v>
      </c>
      <c r="Z244">
        <v>56.461334818154874</v>
      </c>
      <c r="AA244">
        <v>231.67011127806677</v>
      </c>
      <c r="AB244">
        <v>70.311854354064565</v>
      </c>
      <c r="AC244">
        <v>958.57840506784783</v>
      </c>
      <c r="AD244">
        <v>0</v>
      </c>
      <c r="AE244">
        <v>1705.2735554473734</v>
      </c>
    </row>
    <row r="245" spans="1:31" x14ac:dyDescent="0.25">
      <c r="A245">
        <v>1884078</v>
      </c>
      <c r="B245">
        <v>1</v>
      </c>
      <c r="C245" t="s">
        <v>80</v>
      </c>
      <c r="D245" t="s">
        <v>96</v>
      </c>
      <c r="E245" t="s">
        <v>210</v>
      </c>
      <c r="F245" t="s">
        <v>726</v>
      </c>
      <c r="G245" t="s">
        <v>133</v>
      </c>
      <c r="H245" t="s">
        <v>134</v>
      </c>
      <c r="I245" t="s">
        <v>135</v>
      </c>
      <c r="J245" t="s">
        <v>136</v>
      </c>
      <c r="K245" t="s">
        <v>137</v>
      </c>
      <c r="L245" t="s">
        <v>906</v>
      </c>
      <c r="M245" t="s">
        <v>907</v>
      </c>
      <c r="N245">
        <v>0.85583333299999997</v>
      </c>
      <c r="O245">
        <v>6</v>
      </c>
      <c r="P245">
        <v>52</v>
      </c>
      <c r="Q245">
        <v>0</v>
      </c>
      <c r="R245">
        <v>0</v>
      </c>
      <c r="S245">
        <v>11</v>
      </c>
      <c r="T245">
        <v>1</v>
      </c>
      <c r="U245">
        <v>0</v>
      </c>
      <c r="V245">
        <v>0</v>
      </c>
      <c r="W245">
        <v>55.862884773476388</v>
      </c>
      <c r="X245">
        <v>7.0233937787927037</v>
      </c>
      <c r="Y245">
        <v>0</v>
      </c>
      <c r="Z245">
        <v>0</v>
      </c>
      <c r="AA245">
        <v>58.246589538794559</v>
      </c>
      <c r="AB245">
        <v>2.5490182679434446E-2</v>
      </c>
      <c r="AC245">
        <v>0</v>
      </c>
      <c r="AD245">
        <v>0</v>
      </c>
      <c r="AE245">
        <v>121.15835827374308</v>
      </c>
    </row>
    <row r="246" spans="1:31" x14ac:dyDescent="0.25">
      <c r="A246">
        <v>1884911</v>
      </c>
      <c r="B246">
        <v>1</v>
      </c>
      <c r="C246" t="s">
        <v>80</v>
      </c>
      <c r="D246" t="s">
        <v>97</v>
      </c>
      <c r="E246" t="s">
        <v>146</v>
      </c>
      <c r="F246" t="s">
        <v>908</v>
      </c>
      <c r="G246" t="s">
        <v>148</v>
      </c>
      <c r="H246" t="s">
        <v>143</v>
      </c>
      <c r="I246" t="s">
        <v>135</v>
      </c>
      <c r="J246" t="s">
        <v>136</v>
      </c>
      <c r="K246" t="s">
        <v>137</v>
      </c>
      <c r="L246" t="s">
        <v>909</v>
      </c>
      <c r="M246" t="s">
        <v>910</v>
      </c>
      <c r="N246">
        <v>0.82</v>
      </c>
      <c r="O246">
        <v>0</v>
      </c>
      <c r="P246">
        <v>17</v>
      </c>
      <c r="Q246">
        <v>0</v>
      </c>
      <c r="R246">
        <v>1</v>
      </c>
      <c r="S246">
        <v>0</v>
      </c>
      <c r="T246">
        <v>0</v>
      </c>
      <c r="U246">
        <v>0</v>
      </c>
      <c r="V246">
        <v>0</v>
      </c>
      <c r="W246">
        <v>0</v>
      </c>
      <c r="X246">
        <v>9.3527586387599531</v>
      </c>
      <c r="Y246">
        <v>0</v>
      </c>
      <c r="Z246">
        <v>0.11036456747066332</v>
      </c>
      <c r="AA246">
        <v>0</v>
      </c>
      <c r="AB246">
        <v>0</v>
      </c>
      <c r="AC246">
        <v>0</v>
      </c>
      <c r="AD246">
        <v>0</v>
      </c>
      <c r="AE246">
        <v>9.4631232062306161</v>
      </c>
    </row>
    <row r="247" spans="1:31" x14ac:dyDescent="0.25">
      <c r="A247">
        <v>1884224</v>
      </c>
      <c r="B247">
        <v>1</v>
      </c>
      <c r="C247" t="s">
        <v>80</v>
      </c>
      <c r="D247" t="s">
        <v>93</v>
      </c>
      <c r="E247" t="s">
        <v>158</v>
      </c>
      <c r="F247" t="s">
        <v>911</v>
      </c>
      <c r="G247" t="s">
        <v>133</v>
      </c>
      <c r="H247" t="s">
        <v>134</v>
      </c>
      <c r="I247" t="s">
        <v>135</v>
      </c>
      <c r="J247" t="s">
        <v>136</v>
      </c>
      <c r="K247" t="s">
        <v>137</v>
      </c>
      <c r="L247" t="s">
        <v>912</v>
      </c>
      <c r="M247" t="s">
        <v>913</v>
      </c>
      <c r="N247">
        <v>0.19888888800000001</v>
      </c>
      <c r="O247">
        <v>0</v>
      </c>
      <c r="P247">
        <v>999</v>
      </c>
      <c r="Q247">
        <v>0</v>
      </c>
      <c r="R247">
        <v>84</v>
      </c>
      <c r="S247">
        <v>0</v>
      </c>
      <c r="T247">
        <v>172</v>
      </c>
      <c r="U247">
        <v>0</v>
      </c>
      <c r="V247">
        <v>1</v>
      </c>
      <c r="W247">
        <v>0</v>
      </c>
      <c r="X247">
        <v>29.151730946003813</v>
      </c>
      <c r="Y247">
        <v>0</v>
      </c>
      <c r="Z247">
        <v>30.719782054445091</v>
      </c>
      <c r="AA247">
        <v>0</v>
      </c>
      <c r="AB247">
        <v>23.056885393474396</v>
      </c>
      <c r="AC247">
        <v>0</v>
      </c>
      <c r="AD247">
        <v>2.717337881073318</v>
      </c>
      <c r="AE247">
        <v>85.645736274996608</v>
      </c>
    </row>
    <row r="248" spans="1:31" x14ac:dyDescent="0.25">
      <c r="A248">
        <v>1884519</v>
      </c>
      <c r="B248">
        <v>1</v>
      </c>
      <c r="C248" t="s">
        <v>80</v>
      </c>
      <c r="D248" t="s">
        <v>90</v>
      </c>
      <c r="E248" t="s">
        <v>140</v>
      </c>
      <c r="F248" t="s">
        <v>914</v>
      </c>
      <c r="G248" t="s">
        <v>200</v>
      </c>
      <c r="H248" t="s">
        <v>143</v>
      </c>
      <c r="I248" t="s">
        <v>135</v>
      </c>
      <c r="J248" t="s">
        <v>136</v>
      </c>
      <c r="K248" t="s">
        <v>137</v>
      </c>
      <c r="L248" t="s">
        <v>915</v>
      </c>
      <c r="M248" t="s">
        <v>916</v>
      </c>
      <c r="N248">
        <v>3.7497222219999999</v>
      </c>
      <c r="O248">
        <v>0</v>
      </c>
      <c r="P248">
        <v>2</v>
      </c>
      <c r="Q248">
        <v>0</v>
      </c>
      <c r="R248">
        <v>0</v>
      </c>
      <c r="S248">
        <v>0</v>
      </c>
      <c r="T248">
        <v>0</v>
      </c>
      <c r="U248">
        <v>0</v>
      </c>
      <c r="V248">
        <v>0</v>
      </c>
      <c r="W248">
        <v>0</v>
      </c>
      <c r="X248">
        <v>1.8715015301936202</v>
      </c>
      <c r="Y248">
        <v>0</v>
      </c>
      <c r="Z248">
        <v>0</v>
      </c>
      <c r="AA248">
        <v>0</v>
      </c>
      <c r="AB248">
        <v>0</v>
      </c>
      <c r="AC248">
        <v>0</v>
      </c>
      <c r="AD248">
        <v>0</v>
      </c>
      <c r="AE248">
        <v>1.8715015301936202</v>
      </c>
    </row>
    <row r="249" spans="1:31" x14ac:dyDescent="0.25">
      <c r="A249">
        <v>1884745</v>
      </c>
      <c r="B249">
        <v>1</v>
      </c>
      <c r="C249" t="s">
        <v>80</v>
      </c>
      <c r="D249" t="s">
        <v>94</v>
      </c>
      <c r="E249" t="s">
        <v>210</v>
      </c>
      <c r="F249" t="s">
        <v>917</v>
      </c>
      <c r="G249" t="s">
        <v>133</v>
      </c>
      <c r="H249" t="s">
        <v>134</v>
      </c>
      <c r="I249" t="s">
        <v>135</v>
      </c>
      <c r="J249" t="s">
        <v>136</v>
      </c>
      <c r="K249" t="s">
        <v>137</v>
      </c>
      <c r="L249" t="s">
        <v>918</v>
      </c>
      <c r="M249" t="s">
        <v>919</v>
      </c>
      <c r="N249">
        <v>0.29861111099999998</v>
      </c>
      <c r="O249">
        <v>0</v>
      </c>
      <c r="P249">
        <v>2303</v>
      </c>
      <c r="Q249">
        <v>0</v>
      </c>
      <c r="R249">
        <v>166</v>
      </c>
      <c r="S249">
        <v>1</v>
      </c>
      <c r="T249">
        <v>162</v>
      </c>
      <c r="U249">
        <v>0</v>
      </c>
      <c r="V249">
        <v>0</v>
      </c>
      <c r="W249">
        <v>0</v>
      </c>
      <c r="X249">
        <v>160.842457958897</v>
      </c>
      <c r="Y249">
        <v>0</v>
      </c>
      <c r="Z249">
        <v>26.088662594266093</v>
      </c>
      <c r="AA249">
        <v>100.17309636737589</v>
      </c>
      <c r="AB249">
        <v>34.376818301576357</v>
      </c>
      <c r="AC249">
        <v>0</v>
      </c>
      <c r="AD249">
        <v>0</v>
      </c>
      <c r="AE249">
        <v>321.48103522211534</v>
      </c>
    </row>
    <row r="250" spans="1:31" x14ac:dyDescent="0.25">
      <c r="A250">
        <v>1884390</v>
      </c>
      <c r="B250">
        <v>1</v>
      </c>
      <c r="C250" t="s">
        <v>80</v>
      </c>
      <c r="D250" t="s">
        <v>97</v>
      </c>
      <c r="E250" t="s">
        <v>140</v>
      </c>
      <c r="F250" t="s">
        <v>920</v>
      </c>
      <c r="G250" t="s">
        <v>163</v>
      </c>
      <c r="H250" t="s">
        <v>143</v>
      </c>
      <c r="I250" t="s">
        <v>135</v>
      </c>
      <c r="J250" t="s">
        <v>136</v>
      </c>
      <c r="K250" t="s">
        <v>137</v>
      </c>
      <c r="L250" t="s">
        <v>921</v>
      </c>
      <c r="M250" t="s">
        <v>922</v>
      </c>
      <c r="N250">
        <v>4.2175000000000002</v>
      </c>
      <c r="O250">
        <v>0</v>
      </c>
      <c r="P250">
        <v>1</v>
      </c>
      <c r="Q250">
        <v>0</v>
      </c>
      <c r="R250">
        <v>0</v>
      </c>
      <c r="S250">
        <v>0</v>
      </c>
      <c r="T250">
        <v>0</v>
      </c>
      <c r="U250">
        <v>0</v>
      </c>
      <c r="V250">
        <v>0</v>
      </c>
      <c r="W250">
        <v>0</v>
      </c>
      <c r="X250">
        <v>2.2907912813635876</v>
      </c>
      <c r="Y250">
        <v>0</v>
      </c>
      <c r="Z250">
        <v>0</v>
      </c>
      <c r="AA250">
        <v>0</v>
      </c>
      <c r="AB250">
        <v>0</v>
      </c>
      <c r="AC250">
        <v>0</v>
      </c>
      <c r="AD250">
        <v>0</v>
      </c>
      <c r="AE250">
        <v>2.2907912813635876</v>
      </c>
    </row>
    <row r="251" spans="1:31" x14ac:dyDescent="0.25">
      <c r="A251">
        <v>1884725</v>
      </c>
      <c r="B251">
        <v>1</v>
      </c>
      <c r="C251" t="s">
        <v>80</v>
      </c>
      <c r="D251" t="s">
        <v>83</v>
      </c>
      <c r="E251" t="s">
        <v>169</v>
      </c>
      <c r="F251" t="s">
        <v>923</v>
      </c>
      <c r="G251" t="s">
        <v>924</v>
      </c>
      <c r="H251" t="s">
        <v>143</v>
      </c>
      <c r="I251" t="s">
        <v>135</v>
      </c>
      <c r="J251" t="s">
        <v>136</v>
      </c>
      <c r="K251" t="s">
        <v>137</v>
      </c>
      <c r="L251" t="s">
        <v>925</v>
      </c>
      <c r="M251" t="s">
        <v>926</v>
      </c>
      <c r="N251">
        <v>1.0886111110000001</v>
      </c>
      <c r="O251">
        <v>0</v>
      </c>
      <c r="P251">
        <v>79</v>
      </c>
      <c r="Q251">
        <v>0</v>
      </c>
      <c r="R251">
        <v>0</v>
      </c>
      <c r="S251">
        <v>0</v>
      </c>
      <c r="T251">
        <v>12</v>
      </c>
      <c r="U251">
        <v>0</v>
      </c>
      <c r="V251">
        <v>0</v>
      </c>
      <c r="W251">
        <v>0</v>
      </c>
      <c r="X251">
        <v>33.511616174398853</v>
      </c>
      <c r="Y251">
        <v>0</v>
      </c>
      <c r="Z251">
        <v>0</v>
      </c>
      <c r="AA251">
        <v>0</v>
      </c>
      <c r="AB251">
        <v>4.415776763683791</v>
      </c>
      <c r="AC251">
        <v>0</v>
      </c>
      <c r="AD251">
        <v>0</v>
      </c>
      <c r="AE251">
        <v>37.927392938082647</v>
      </c>
    </row>
    <row r="252" spans="1:31" x14ac:dyDescent="0.25">
      <c r="A252">
        <v>1884433</v>
      </c>
      <c r="B252">
        <v>1</v>
      </c>
      <c r="C252" t="s">
        <v>80</v>
      </c>
      <c r="D252" t="s">
        <v>104</v>
      </c>
      <c r="E252" t="s">
        <v>158</v>
      </c>
      <c r="F252" t="s">
        <v>927</v>
      </c>
      <c r="G252" t="s">
        <v>219</v>
      </c>
      <c r="H252" t="s">
        <v>134</v>
      </c>
      <c r="I252" t="s">
        <v>135</v>
      </c>
      <c r="J252" t="s">
        <v>136</v>
      </c>
      <c r="K252" t="s">
        <v>137</v>
      </c>
      <c r="L252" t="s">
        <v>928</v>
      </c>
      <c r="M252" t="s">
        <v>929</v>
      </c>
      <c r="N252">
        <v>1.9741666659999999</v>
      </c>
      <c r="O252">
        <v>0</v>
      </c>
      <c r="P252">
        <v>12</v>
      </c>
      <c r="Q252">
        <v>0</v>
      </c>
      <c r="R252">
        <v>9</v>
      </c>
      <c r="S252">
        <v>0</v>
      </c>
      <c r="T252">
        <v>4</v>
      </c>
      <c r="U252">
        <v>0</v>
      </c>
      <c r="V252">
        <v>0</v>
      </c>
      <c r="W252">
        <v>0</v>
      </c>
      <c r="X252">
        <v>9.8443370890924555</v>
      </c>
      <c r="Y252">
        <v>0</v>
      </c>
      <c r="Z252">
        <v>15.548768130944792</v>
      </c>
      <c r="AA252">
        <v>0</v>
      </c>
      <c r="AB252">
        <v>2.5084529146404693</v>
      </c>
      <c r="AC252">
        <v>0</v>
      </c>
      <c r="AD252">
        <v>0</v>
      </c>
      <c r="AE252">
        <v>27.901558134677718</v>
      </c>
    </row>
    <row r="253" spans="1:31" x14ac:dyDescent="0.25">
      <c r="A253">
        <v>1884290</v>
      </c>
      <c r="B253">
        <v>1</v>
      </c>
      <c r="C253" t="s">
        <v>80</v>
      </c>
      <c r="D253" t="s">
        <v>96</v>
      </c>
      <c r="E253" t="s">
        <v>140</v>
      </c>
      <c r="F253" t="s">
        <v>930</v>
      </c>
      <c r="G253" t="s">
        <v>163</v>
      </c>
      <c r="H253" t="s">
        <v>143</v>
      </c>
      <c r="I253" t="s">
        <v>135</v>
      </c>
      <c r="J253" t="s">
        <v>136</v>
      </c>
      <c r="K253" t="s">
        <v>137</v>
      </c>
      <c r="L253" t="s">
        <v>931</v>
      </c>
      <c r="M253" t="s">
        <v>932</v>
      </c>
      <c r="N253">
        <v>5.5919444440000001</v>
      </c>
      <c r="O253">
        <v>0</v>
      </c>
      <c r="P253">
        <v>1</v>
      </c>
      <c r="Q253">
        <v>0</v>
      </c>
      <c r="R253">
        <v>0</v>
      </c>
      <c r="S253">
        <v>0</v>
      </c>
      <c r="T253">
        <v>0</v>
      </c>
      <c r="U253">
        <v>0</v>
      </c>
      <c r="V253">
        <v>0</v>
      </c>
      <c r="W253">
        <v>0</v>
      </c>
      <c r="X253">
        <v>6.4159604778266672E-3</v>
      </c>
      <c r="Y253">
        <v>0</v>
      </c>
      <c r="Z253">
        <v>0</v>
      </c>
      <c r="AA253">
        <v>0</v>
      </c>
      <c r="AB253">
        <v>0</v>
      </c>
      <c r="AC253">
        <v>0</v>
      </c>
      <c r="AD253">
        <v>0</v>
      </c>
      <c r="AE253">
        <v>6.4159604778266672E-3</v>
      </c>
    </row>
    <row r="254" spans="1:31" x14ac:dyDescent="0.25">
      <c r="A254">
        <v>1884645</v>
      </c>
      <c r="B254">
        <v>1</v>
      </c>
      <c r="C254" t="s">
        <v>80</v>
      </c>
      <c r="D254" t="s">
        <v>103</v>
      </c>
      <c r="E254" t="s">
        <v>131</v>
      </c>
      <c r="F254" t="s">
        <v>933</v>
      </c>
      <c r="G254" t="s">
        <v>133</v>
      </c>
      <c r="H254" t="s">
        <v>134</v>
      </c>
      <c r="I254" t="s">
        <v>135</v>
      </c>
      <c r="J254" t="s">
        <v>136</v>
      </c>
      <c r="K254" t="s">
        <v>137</v>
      </c>
      <c r="L254" t="s">
        <v>934</v>
      </c>
      <c r="M254" t="s">
        <v>935</v>
      </c>
      <c r="N254">
        <v>2.2772222219999998</v>
      </c>
      <c r="O254">
        <v>0</v>
      </c>
      <c r="P254">
        <v>0</v>
      </c>
      <c r="Q254">
        <v>0</v>
      </c>
      <c r="R254">
        <v>0</v>
      </c>
      <c r="S254">
        <v>4</v>
      </c>
      <c r="T254">
        <v>3</v>
      </c>
      <c r="U254">
        <v>17</v>
      </c>
      <c r="V254">
        <v>1</v>
      </c>
      <c r="W254">
        <v>0</v>
      </c>
      <c r="X254">
        <v>0</v>
      </c>
      <c r="Y254">
        <v>0</v>
      </c>
      <c r="Z254">
        <v>0</v>
      </c>
      <c r="AA254">
        <v>18.68718800142431</v>
      </c>
      <c r="AB254">
        <v>63.62712525799575</v>
      </c>
      <c r="AC254">
        <v>3790.0356054092426</v>
      </c>
      <c r="AD254">
        <v>54.693172767279876</v>
      </c>
      <c r="AE254">
        <v>3927.0430914359426</v>
      </c>
    </row>
    <row r="255" spans="1:31" x14ac:dyDescent="0.25">
      <c r="A255">
        <v>1884931</v>
      </c>
      <c r="B255">
        <v>1</v>
      </c>
      <c r="C255" t="s">
        <v>80</v>
      </c>
      <c r="D255" t="s">
        <v>96</v>
      </c>
      <c r="E255" t="s">
        <v>222</v>
      </c>
      <c r="F255" t="s">
        <v>936</v>
      </c>
      <c r="G255" t="s">
        <v>148</v>
      </c>
      <c r="H255" t="s">
        <v>143</v>
      </c>
      <c r="I255" t="s">
        <v>135</v>
      </c>
      <c r="J255" t="s">
        <v>136</v>
      </c>
      <c r="K255" t="s">
        <v>137</v>
      </c>
      <c r="L255" t="s">
        <v>937</v>
      </c>
      <c r="M255" t="s">
        <v>938</v>
      </c>
      <c r="N255">
        <v>2.1097222219999998</v>
      </c>
      <c r="O255">
        <v>0</v>
      </c>
      <c r="P255">
        <v>238</v>
      </c>
      <c r="Q255">
        <v>0</v>
      </c>
      <c r="R255">
        <v>0</v>
      </c>
      <c r="S255">
        <v>0</v>
      </c>
      <c r="T255">
        <v>1</v>
      </c>
      <c r="U255">
        <v>0</v>
      </c>
      <c r="V255">
        <v>0</v>
      </c>
      <c r="W255">
        <v>0</v>
      </c>
      <c r="X255">
        <v>100.01852405427628</v>
      </c>
      <c r="Y255">
        <v>0</v>
      </c>
      <c r="Z255">
        <v>0</v>
      </c>
      <c r="AA255">
        <v>0</v>
      </c>
      <c r="AB255">
        <v>0.32612831339632498</v>
      </c>
      <c r="AC255">
        <v>0</v>
      </c>
      <c r="AD255">
        <v>0</v>
      </c>
      <c r="AE255">
        <v>100.34465236767261</v>
      </c>
    </row>
    <row r="256" spans="1:31" x14ac:dyDescent="0.25">
      <c r="A256">
        <v>1884496</v>
      </c>
      <c r="B256">
        <v>1</v>
      </c>
      <c r="C256" t="s">
        <v>80</v>
      </c>
      <c r="D256" t="s">
        <v>94</v>
      </c>
      <c r="E256" t="s">
        <v>146</v>
      </c>
      <c r="F256" t="s">
        <v>939</v>
      </c>
      <c r="G256" t="s">
        <v>148</v>
      </c>
      <c r="H256" t="s">
        <v>143</v>
      </c>
      <c r="I256" t="s">
        <v>135</v>
      </c>
      <c r="J256" t="s">
        <v>136</v>
      </c>
      <c r="K256" t="s">
        <v>137</v>
      </c>
      <c r="L256" t="s">
        <v>940</v>
      </c>
      <c r="M256" t="s">
        <v>941</v>
      </c>
      <c r="N256">
        <v>1.783055555</v>
      </c>
      <c r="O256">
        <v>0</v>
      </c>
      <c r="P256">
        <v>0</v>
      </c>
      <c r="Q256">
        <v>0</v>
      </c>
      <c r="R256">
        <v>3</v>
      </c>
      <c r="S256">
        <v>0</v>
      </c>
      <c r="T256">
        <v>0</v>
      </c>
      <c r="U256">
        <v>0</v>
      </c>
      <c r="V256">
        <v>0</v>
      </c>
      <c r="W256">
        <v>0</v>
      </c>
      <c r="X256">
        <v>0</v>
      </c>
      <c r="Y256">
        <v>0</v>
      </c>
      <c r="Z256">
        <v>7.8402901125993472</v>
      </c>
      <c r="AA256">
        <v>0</v>
      </c>
      <c r="AB256">
        <v>0</v>
      </c>
      <c r="AC256">
        <v>0</v>
      </c>
      <c r="AD256">
        <v>0</v>
      </c>
      <c r="AE256">
        <v>7.8402901125993472</v>
      </c>
    </row>
    <row r="257" spans="1:31" x14ac:dyDescent="0.25">
      <c r="A257">
        <v>1884247</v>
      </c>
      <c r="B257">
        <v>1</v>
      </c>
      <c r="C257" t="s">
        <v>81</v>
      </c>
      <c r="D257" t="s">
        <v>115</v>
      </c>
      <c r="E257" t="s">
        <v>146</v>
      </c>
      <c r="F257" t="s">
        <v>942</v>
      </c>
      <c r="G257" t="s">
        <v>943</v>
      </c>
      <c r="H257" t="s">
        <v>143</v>
      </c>
      <c r="I257" t="s">
        <v>135</v>
      </c>
      <c r="J257" t="s">
        <v>136</v>
      </c>
      <c r="K257" t="s">
        <v>137</v>
      </c>
      <c r="L257" t="s">
        <v>944</v>
      </c>
      <c r="M257" t="s">
        <v>945</v>
      </c>
      <c r="N257">
        <v>5.0094444439999997</v>
      </c>
      <c r="O257">
        <v>0</v>
      </c>
      <c r="P257">
        <v>8</v>
      </c>
      <c r="Q257">
        <v>0</v>
      </c>
      <c r="R257">
        <v>1</v>
      </c>
      <c r="S257">
        <v>0</v>
      </c>
      <c r="T257">
        <v>0</v>
      </c>
      <c r="U257">
        <v>0</v>
      </c>
      <c r="V257">
        <v>0</v>
      </c>
      <c r="W257">
        <v>0</v>
      </c>
      <c r="X257">
        <v>4.2709615176810596</v>
      </c>
      <c r="Y257">
        <v>0</v>
      </c>
      <c r="Z257">
        <v>4.6951322261288885E-3</v>
      </c>
      <c r="AA257">
        <v>0</v>
      </c>
      <c r="AB257">
        <v>0</v>
      </c>
      <c r="AC257">
        <v>0</v>
      </c>
      <c r="AD257">
        <v>0</v>
      </c>
      <c r="AE257">
        <v>4.2756566499071882</v>
      </c>
    </row>
    <row r="258" spans="1:31" x14ac:dyDescent="0.25">
      <c r="A258">
        <v>1884639</v>
      </c>
      <c r="B258">
        <v>1</v>
      </c>
      <c r="C258" t="s">
        <v>80</v>
      </c>
      <c r="D258" t="s">
        <v>104</v>
      </c>
      <c r="E258" t="s">
        <v>158</v>
      </c>
      <c r="F258" t="s">
        <v>946</v>
      </c>
      <c r="G258" t="s">
        <v>476</v>
      </c>
      <c r="H258" t="s">
        <v>134</v>
      </c>
      <c r="I258" t="s">
        <v>135</v>
      </c>
      <c r="J258" t="s">
        <v>136</v>
      </c>
      <c r="K258" t="s">
        <v>137</v>
      </c>
      <c r="L258" t="s">
        <v>947</v>
      </c>
      <c r="M258" t="s">
        <v>948</v>
      </c>
      <c r="N258">
        <v>0.55194444399999998</v>
      </c>
      <c r="O258">
        <v>2</v>
      </c>
      <c r="P258">
        <v>0</v>
      </c>
      <c r="Q258">
        <v>50</v>
      </c>
      <c r="R258">
        <v>10</v>
      </c>
      <c r="S258">
        <v>8</v>
      </c>
      <c r="T258">
        <v>3</v>
      </c>
      <c r="U258">
        <v>0</v>
      </c>
      <c r="V258">
        <v>0</v>
      </c>
      <c r="W258">
        <v>0.42931017490303613</v>
      </c>
      <c r="X258">
        <v>0</v>
      </c>
      <c r="Y258">
        <v>40.174945595686935</v>
      </c>
      <c r="Z258">
        <v>9.5729688593886024</v>
      </c>
      <c r="AA258">
        <v>15.714855507480401</v>
      </c>
      <c r="AB258">
        <v>1.494713609480671</v>
      </c>
      <c r="AC258">
        <v>0</v>
      </c>
      <c r="AD258">
        <v>0</v>
      </c>
      <c r="AE258">
        <v>67.386793746939645</v>
      </c>
    </row>
    <row r="259" spans="1:31" x14ac:dyDescent="0.25">
      <c r="A259">
        <v>1884307</v>
      </c>
      <c r="B259">
        <v>1</v>
      </c>
      <c r="C259" t="s">
        <v>80</v>
      </c>
      <c r="D259" t="s">
        <v>88</v>
      </c>
      <c r="E259" t="s">
        <v>158</v>
      </c>
      <c r="F259" t="s">
        <v>949</v>
      </c>
      <c r="G259" t="s">
        <v>133</v>
      </c>
      <c r="H259" t="s">
        <v>134</v>
      </c>
      <c r="I259" t="s">
        <v>135</v>
      </c>
      <c r="J259" t="s">
        <v>136</v>
      </c>
      <c r="K259" t="s">
        <v>137</v>
      </c>
      <c r="L259" t="s">
        <v>950</v>
      </c>
      <c r="M259" t="s">
        <v>951</v>
      </c>
      <c r="N259">
        <v>0.653888888</v>
      </c>
      <c r="O259">
        <v>0</v>
      </c>
      <c r="P259">
        <v>114</v>
      </c>
      <c r="Q259">
        <v>0</v>
      </c>
      <c r="R259">
        <v>0</v>
      </c>
      <c r="S259">
        <v>0</v>
      </c>
      <c r="T259">
        <v>0</v>
      </c>
      <c r="U259">
        <v>0</v>
      </c>
      <c r="V259">
        <v>0</v>
      </c>
      <c r="W259">
        <v>0</v>
      </c>
      <c r="X259">
        <v>69.620726647548963</v>
      </c>
      <c r="Y259">
        <v>0</v>
      </c>
      <c r="Z259">
        <v>0</v>
      </c>
      <c r="AA259">
        <v>0</v>
      </c>
      <c r="AB259">
        <v>0</v>
      </c>
      <c r="AC259">
        <v>0</v>
      </c>
      <c r="AD259">
        <v>0</v>
      </c>
      <c r="AE259">
        <v>69.620726647548963</v>
      </c>
    </row>
    <row r="260" spans="1:31" x14ac:dyDescent="0.25">
      <c r="A260">
        <v>1884808</v>
      </c>
      <c r="B260">
        <v>1</v>
      </c>
      <c r="C260" t="s">
        <v>81</v>
      </c>
      <c r="D260" t="s">
        <v>112</v>
      </c>
      <c r="E260" t="s">
        <v>169</v>
      </c>
      <c r="F260" t="s">
        <v>952</v>
      </c>
      <c r="G260" t="s">
        <v>183</v>
      </c>
      <c r="H260" t="s">
        <v>143</v>
      </c>
      <c r="I260" t="s">
        <v>135</v>
      </c>
      <c r="J260" t="s">
        <v>136</v>
      </c>
      <c r="K260" t="s">
        <v>137</v>
      </c>
      <c r="L260" t="s">
        <v>953</v>
      </c>
      <c r="M260" t="s">
        <v>954</v>
      </c>
      <c r="N260">
        <v>0.65444444400000001</v>
      </c>
      <c r="O260">
        <v>0</v>
      </c>
      <c r="P260">
        <v>79</v>
      </c>
      <c r="Q260">
        <v>0</v>
      </c>
      <c r="R260">
        <v>21</v>
      </c>
      <c r="S260">
        <v>0</v>
      </c>
      <c r="T260">
        <v>8</v>
      </c>
      <c r="U260">
        <v>0</v>
      </c>
      <c r="V260">
        <v>0</v>
      </c>
      <c r="W260">
        <v>0</v>
      </c>
      <c r="X260">
        <v>11.311003881947199</v>
      </c>
      <c r="Y260">
        <v>0</v>
      </c>
      <c r="Z260">
        <v>15.085975356869014</v>
      </c>
      <c r="AA260">
        <v>0</v>
      </c>
      <c r="AB260">
        <v>2.0179128592231463</v>
      </c>
      <c r="AC260">
        <v>0</v>
      </c>
      <c r="AD260">
        <v>0</v>
      </c>
      <c r="AE260">
        <v>28.41489209803936</v>
      </c>
    </row>
    <row r="261" spans="1:31" x14ac:dyDescent="0.25">
      <c r="A261">
        <v>1884476</v>
      </c>
      <c r="B261">
        <v>1</v>
      </c>
      <c r="C261" t="s">
        <v>81</v>
      </c>
      <c r="D261" t="s">
        <v>122</v>
      </c>
      <c r="E261" t="s">
        <v>210</v>
      </c>
      <c r="F261" t="s">
        <v>955</v>
      </c>
      <c r="G261" t="s">
        <v>133</v>
      </c>
      <c r="H261" t="s">
        <v>134</v>
      </c>
      <c r="I261" t="s">
        <v>135</v>
      </c>
      <c r="J261" t="s">
        <v>136</v>
      </c>
      <c r="K261" t="s">
        <v>137</v>
      </c>
      <c r="L261" t="s">
        <v>956</v>
      </c>
      <c r="M261" t="s">
        <v>957</v>
      </c>
      <c r="N261">
        <v>0.147777777</v>
      </c>
      <c r="O261">
        <v>1</v>
      </c>
      <c r="P261">
        <v>339</v>
      </c>
      <c r="Q261">
        <v>39</v>
      </c>
      <c r="R261">
        <v>12</v>
      </c>
      <c r="S261">
        <v>7</v>
      </c>
      <c r="T261">
        <v>41</v>
      </c>
      <c r="U261">
        <v>1</v>
      </c>
      <c r="V261">
        <v>0</v>
      </c>
      <c r="W261">
        <v>3.0787749365333336E-2</v>
      </c>
      <c r="X261">
        <v>7.0814608418447298</v>
      </c>
      <c r="Y261">
        <v>13.136663671741452</v>
      </c>
      <c r="Z261">
        <v>0.70121279913958023</v>
      </c>
      <c r="AA261">
        <v>11.650229230247449</v>
      </c>
      <c r="AB261">
        <v>4.9935772091532931</v>
      </c>
      <c r="AC261">
        <v>0.22835430548135338</v>
      </c>
      <c r="AD261">
        <v>0</v>
      </c>
      <c r="AE261">
        <v>37.822285806973191</v>
      </c>
    </row>
    <row r="262" spans="1:31" x14ac:dyDescent="0.25">
      <c r="A262">
        <v>1884825</v>
      </c>
      <c r="B262">
        <v>1</v>
      </c>
      <c r="C262" t="s">
        <v>81</v>
      </c>
      <c r="D262" t="s">
        <v>123</v>
      </c>
      <c r="E262" t="s">
        <v>131</v>
      </c>
      <c r="F262" t="s">
        <v>958</v>
      </c>
      <c r="G262" t="s">
        <v>133</v>
      </c>
      <c r="H262" t="s">
        <v>134</v>
      </c>
      <c r="I262" t="s">
        <v>135</v>
      </c>
      <c r="J262" t="s">
        <v>136</v>
      </c>
      <c r="K262" t="s">
        <v>137</v>
      </c>
      <c r="L262" t="s">
        <v>959</v>
      </c>
      <c r="M262" t="s">
        <v>960</v>
      </c>
      <c r="N262">
        <v>4.7008333330000003</v>
      </c>
      <c r="O262">
        <v>0</v>
      </c>
      <c r="P262">
        <v>2033</v>
      </c>
      <c r="Q262">
        <v>0</v>
      </c>
      <c r="R262">
        <v>0</v>
      </c>
      <c r="S262">
        <v>0</v>
      </c>
      <c r="T262">
        <v>150</v>
      </c>
      <c r="U262">
        <v>0</v>
      </c>
      <c r="V262">
        <v>1</v>
      </c>
      <c r="W262">
        <v>0</v>
      </c>
      <c r="X262">
        <v>2448.5972923246864</v>
      </c>
      <c r="Y262">
        <v>0</v>
      </c>
      <c r="Z262">
        <v>0</v>
      </c>
      <c r="AA262">
        <v>0</v>
      </c>
      <c r="AB262">
        <v>332.74284960464411</v>
      </c>
      <c r="AC262">
        <v>0</v>
      </c>
      <c r="AD262">
        <v>14.730395537849889</v>
      </c>
      <c r="AE262">
        <v>2796.0705374671802</v>
      </c>
    </row>
    <row r="263" spans="1:31" x14ac:dyDescent="0.25">
      <c r="A263">
        <v>1884871</v>
      </c>
      <c r="B263">
        <v>1</v>
      </c>
      <c r="C263" t="s">
        <v>80</v>
      </c>
      <c r="D263" t="s">
        <v>94</v>
      </c>
      <c r="E263" t="s">
        <v>146</v>
      </c>
      <c r="F263" t="s">
        <v>961</v>
      </c>
      <c r="G263" t="s">
        <v>148</v>
      </c>
      <c r="H263" t="s">
        <v>143</v>
      </c>
      <c r="I263" t="s">
        <v>135</v>
      </c>
      <c r="J263" t="s">
        <v>136</v>
      </c>
      <c r="K263" t="s">
        <v>137</v>
      </c>
      <c r="L263" t="s">
        <v>962</v>
      </c>
      <c r="M263" t="s">
        <v>963</v>
      </c>
      <c r="N263">
        <v>0.57611111100000001</v>
      </c>
      <c r="O263">
        <v>0</v>
      </c>
      <c r="P263">
        <v>46</v>
      </c>
      <c r="Q263">
        <v>0</v>
      </c>
      <c r="R263">
        <v>0</v>
      </c>
      <c r="S263">
        <v>0</v>
      </c>
      <c r="T263">
        <v>3</v>
      </c>
      <c r="U263">
        <v>0</v>
      </c>
      <c r="V263">
        <v>0</v>
      </c>
      <c r="W263">
        <v>0</v>
      </c>
      <c r="X263">
        <v>7.3181791238100571</v>
      </c>
      <c r="Y263">
        <v>0</v>
      </c>
      <c r="Z263">
        <v>0</v>
      </c>
      <c r="AA263">
        <v>0</v>
      </c>
      <c r="AB263">
        <v>0.18091332567681001</v>
      </c>
      <c r="AC263">
        <v>0</v>
      </c>
      <c r="AD263">
        <v>0</v>
      </c>
      <c r="AE263">
        <v>7.4990924494868674</v>
      </c>
    </row>
    <row r="264" spans="1:31" x14ac:dyDescent="0.25">
      <c r="A264">
        <v>1884576</v>
      </c>
      <c r="B264">
        <v>1</v>
      </c>
      <c r="C264" t="s">
        <v>80</v>
      </c>
      <c r="D264" t="s">
        <v>84</v>
      </c>
      <c r="E264" t="s">
        <v>140</v>
      </c>
      <c r="F264" t="s">
        <v>964</v>
      </c>
      <c r="G264" t="s">
        <v>142</v>
      </c>
      <c r="H264" t="s">
        <v>143</v>
      </c>
      <c r="I264" t="s">
        <v>135</v>
      </c>
      <c r="J264" t="s">
        <v>136</v>
      </c>
      <c r="K264" t="s">
        <v>137</v>
      </c>
      <c r="L264" t="s">
        <v>965</v>
      </c>
      <c r="M264" t="s">
        <v>966</v>
      </c>
      <c r="N264">
        <v>0.83250000000000002</v>
      </c>
      <c r="O264">
        <v>0</v>
      </c>
      <c r="P264">
        <v>0</v>
      </c>
      <c r="Q264">
        <v>0</v>
      </c>
      <c r="R264">
        <v>0</v>
      </c>
      <c r="S264">
        <v>0</v>
      </c>
      <c r="T264">
        <v>1</v>
      </c>
      <c r="U264">
        <v>0</v>
      </c>
      <c r="V264">
        <v>0</v>
      </c>
      <c r="W264">
        <v>0</v>
      </c>
      <c r="X264">
        <v>0</v>
      </c>
      <c r="Y264">
        <v>0</v>
      </c>
      <c r="Z264">
        <v>0</v>
      </c>
      <c r="AA264">
        <v>0</v>
      </c>
      <c r="AB264">
        <v>0.24999603052719754</v>
      </c>
      <c r="AC264">
        <v>0</v>
      </c>
      <c r="AD264">
        <v>0</v>
      </c>
      <c r="AE264">
        <v>0.24999603052719754</v>
      </c>
    </row>
    <row r="265" spans="1:31" x14ac:dyDescent="0.25">
      <c r="A265">
        <v>1884562</v>
      </c>
      <c r="B265">
        <v>1</v>
      </c>
      <c r="C265" t="s">
        <v>81</v>
      </c>
      <c r="D265" t="s">
        <v>127</v>
      </c>
      <c r="E265" t="s">
        <v>158</v>
      </c>
      <c r="F265" t="s">
        <v>967</v>
      </c>
      <c r="G265" t="s">
        <v>133</v>
      </c>
      <c r="H265" t="s">
        <v>134</v>
      </c>
      <c r="I265" t="s">
        <v>135</v>
      </c>
      <c r="J265" t="s">
        <v>136</v>
      </c>
      <c r="K265" t="s">
        <v>137</v>
      </c>
      <c r="L265" t="s">
        <v>968</v>
      </c>
      <c r="M265" t="s">
        <v>969</v>
      </c>
      <c r="N265">
        <v>5.9922222219999997</v>
      </c>
      <c r="O265">
        <v>3</v>
      </c>
      <c r="P265">
        <v>0</v>
      </c>
      <c r="Q265">
        <v>134</v>
      </c>
      <c r="R265">
        <v>6</v>
      </c>
      <c r="S265">
        <v>6</v>
      </c>
      <c r="T265">
        <v>0</v>
      </c>
      <c r="U265">
        <v>0</v>
      </c>
      <c r="V265">
        <v>0</v>
      </c>
      <c r="W265">
        <v>7.4048453339985238</v>
      </c>
      <c r="X265">
        <v>0</v>
      </c>
      <c r="Y265">
        <v>1168.8521323767268</v>
      </c>
      <c r="Z265">
        <v>98.15720536022755</v>
      </c>
      <c r="AA265">
        <v>86.017108479846456</v>
      </c>
      <c r="AB265">
        <v>0</v>
      </c>
      <c r="AC265">
        <v>0</v>
      </c>
      <c r="AD265">
        <v>0</v>
      </c>
      <c r="AE265">
        <v>1360.4312915507994</v>
      </c>
    </row>
    <row r="266" spans="1:31" x14ac:dyDescent="0.25">
      <c r="A266">
        <v>1884370</v>
      </c>
      <c r="B266">
        <v>1</v>
      </c>
      <c r="C266" t="s">
        <v>80</v>
      </c>
      <c r="D266" t="s">
        <v>83</v>
      </c>
      <c r="E266" t="s">
        <v>140</v>
      </c>
      <c r="F266" t="s">
        <v>970</v>
      </c>
      <c r="G266" t="s">
        <v>142</v>
      </c>
      <c r="H266" t="s">
        <v>143</v>
      </c>
      <c r="I266" t="s">
        <v>135</v>
      </c>
      <c r="J266" t="s">
        <v>136</v>
      </c>
      <c r="K266" t="s">
        <v>137</v>
      </c>
      <c r="L266" t="s">
        <v>971</v>
      </c>
      <c r="M266" t="s">
        <v>972</v>
      </c>
      <c r="N266">
        <v>1.5049999999999999</v>
      </c>
      <c r="O266">
        <v>0</v>
      </c>
      <c r="P266">
        <v>4</v>
      </c>
      <c r="Q266">
        <v>0</v>
      </c>
      <c r="R266">
        <v>0</v>
      </c>
      <c r="S266">
        <v>0</v>
      </c>
      <c r="T266">
        <v>2</v>
      </c>
      <c r="U266">
        <v>0</v>
      </c>
      <c r="V266">
        <v>0</v>
      </c>
      <c r="W266">
        <v>0</v>
      </c>
      <c r="X266">
        <v>3.2639834826682423</v>
      </c>
      <c r="Y266">
        <v>0</v>
      </c>
      <c r="Z266">
        <v>0</v>
      </c>
      <c r="AA266">
        <v>0</v>
      </c>
      <c r="AB266">
        <v>7.9627210674089163E-2</v>
      </c>
      <c r="AC266">
        <v>0</v>
      </c>
      <c r="AD266">
        <v>0</v>
      </c>
      <c r="AE266">
        <v>3.3436106933423315</v>
      </c>
    </row>
    <row r="267" spans="1:31" x14ac:dyDescent="0.25">
      <c r="A267">
        <v>1884768</v>
      </c>
      <c r="B267">
        <v>1</v>
      </c>
      <c r="C267" t="s">
        <v>81</v>
      </c>
      <c r="D267" t="s">
        <v>123</v>
      </c>
      <c r="E267" t="s">
        <v>146</v>
      </c>
      <c r="F267" t="s">
        <v>973</v>
      </c>
      <c r="G267" t="s">
        <v>148</v>
      </c>
      <c r="H267" t="s">
        <v>143</v>
      </c>
      <c r="I267" t="s">
        <v>135</v>
      </c>
      <c r="J267" t="s">
        <v>136</v>
      </c>
      <c r="K267" t="s">
        <v>137</v>
      </c>
      <c r="L267" t="s">
        <v>974</v>
      </c>
      <c r="M267" t="s">
        <v>975</v>
      </c>
      <c r="N267">
        <v>7.5222222219999999</v>
      </c>
      <c r="O267">
        <v>0</v>
      </c>
      <c r="P267">
        <v>169</v>
      </c>
      <c r="Q267">
        <v>0</v>
      </c>
      <c r="R267">
        <v>0</v>
      </c>
      <c r="S267">
        <v>0</v>
      </c>
      <c r="T267">
        <v>6</v>
      </c>
      <c r="U267">
        <v>0</v>
      </c>
      <c r="V267">
        <v>0</v>
      </c>
      <c r="W267">
        <v>0</v>
      </c>
      <c r="X267">
        <v>346.12851746834633</v>
      </c>
      <c r="Y267">
        <v>0</v>
      </c>
      <c r="Z267">
        <v>0</v>
      </c>
      <c r="AA267">
        <v>0</v>
      </c>
      <c r="AB267">
        <v>47.248562140002534</v>
      </c>
      <c r="AC267">
        <v>0</v>
      </c>
      <c r="AD267">
        <v>0</v>
      </c>
      <c r="AE267">
        <v>393.37707960834888</v>
      </c>
    </row>
    <row r="268" spans="1:31" x14ac:dyDescent="0.25">
      <c r="A268">
        <v>1884748</v>
      </c>
      <c r="B268">
        <v>1</v>
      </c>
      <c r="C268" t="s">
        <v>80</v>
      </c>
      <c r="D268" t="s">
        <v>103</v>
      </c>
      <c r="E268" t="s">
        <v>146</v>
      </c>
      <c r="F268" t="s">
        <v>976</v>
      </c>
      <c r="G268" t="s">
        <v>148</v>
      </c>
      <c r="H268" t="s">
        <v>143</v>
      </c>
      <c r="I268" t="s">
        <v>135</v>
      </c>
      <c r="J268" t="s">
        <v>136</v>
      </c>
      <c r="K268" t="s">
        <v>137</v>
      </c>
      <c r="L268" t="s">
        <v>977</v>
      </c>
      <c r="M268" t="s">
        <v>978</v>
      </c>
      <c r="N268">
        <v>0.505833333</v>
      </c>
      <c r="O268">
        <v>0</v>
      </c>
      <c r="P268">
        <v>45</v>
      </c>
      <c r="Q268">
        <v>0</v>
      </c>
      <c r="R268">
        <v>6</v>
      </c>
      <c r="S268">
        <v>0</v>
      </c>
      <c r="T268">
        <v>11</v>
      </c>
      <c r="U268">
        <v>0</v>
      </c>
      <c r="V268">
        <v>0</v>
      </c>
      <c r="W268">
        <v>0</v>
      </c>
      <c r="X268">
        <v>7.7667516468158571</v>
      </c>
      <c r="Y268">
        <v>0</v>
      </c>
      <c r="Z268">
        <v>1.772812873419757</v>
      </c>
      <c r="AA268">
        <v>0</v>
      </c>
      <c r="AB268">
        <v>5.8349455092140445</v>
      </c>
      <c r="AC268">
        <v>0</v>
      </c>
      <c r="AD268">
        <v>0</v>
      </c>
      <c r="AE268">
        <v>15.374510029449659</v>
      </c>
    </row>
    <row r="269" spans="1:31" x14ac:dyDescent="0.25">
      <c r="A269">
        <v>1884536</v>
      </c>
      <c r="B269">
        <v>1</v>
      </c>
      <c r="C269" t="s">
        <v>81</v>
      </c>
      <c r="D269" t="s">
        <v>128</v>
      </c>
      <c r="E269" t="s">
        <v>140</v>
      </c>
      <c r="F269" t="s">
        <v>979</v>
      </c>
      <c r="G269" t="s">
        <v>200</v>
      </c>
      <c r="H269" t="s">
        <v>143</v>
      </c>
      <c r="I269" t="s">
        <v>135</v>
      </c>
      <c r="J269" t="s">
        <v>136</v>
      </c>
      <c r="K269" t="s">
        <v>137</v>
      </c>
      <c r="L269" t="s">
        <v>980</v>
      </c>
      <c r="M269" t="s">
        <v>981</v>
      </c>
      <c r="N269">
        <v>29.390555554999999</v>
      </c>
      <c r="O269">
        <v>0</v>
      </c>
      <c r="P269">
        <v>1</v>
      </c>
      <c r="Q269">
        <v>0</v>
      </c>
      <c r="R269">
        <v>0</v>
      </c>
      <c r="S269">
        <v>0</v>
      </c>
      <c r="T269">
        <v>0</v>
      </c>
      <c r="U269">
        <v>0</v>
      </c>
      <c r="V269">
        <v>0</v>
      </c>
      <c r="W269">
        <v>0</v>
      </c>
      <c r="X269">
        <v>26.512367307660192</v>
      </c>
      <c r="Y269">
        <v>0</v>
      </c>
      <c r="Z269">
        <v>0</v>
      </c>
      <c r="AA269">
        <v>0</v>
      </c>
      <c r="AB269">
        <v>0</v>
      </c>
      <c r="AC269">
        <v>0</v>
      </c>
      <c r="AD269">
        <v>0</v>
      </c>
      <c r="AE269">
        <v>26.512367307660192</v>
      </c>
    </row>
    <row r="270" spans="1:31" x14ac:dyDescent="0.25">
      <c r="A270">
        <v>1884436</v>
      </c>
      <c r="B270">
        <v>1</v>
      </c>
      <c r="C270" t="s">
        <v>80</v>
      </c>
      <c r="D270" t="s">
        <v>96</v>
      </c>
      <c r="E270" t="s">
        <v>169</v>
      </c>
      <c r="F270" t="s">
        <v>982</v>
      </c>
      <c r="G270" t="s">
        <v>183</v>
      </c>
      <c r="H270" t="s">
        <v>143</v>
      </c>
      <c r="I270" t="s">
        <v>135</v>
      </c>
      <c r="J270" t="s">
        <v>136</v>
      </c>
      <c r="K270" t="s">
        <v>137</v>
      </c>
      <c r="L270" t="s">
        <v>983</v>
      </c>
      <c r="M270" t="s">
        <v>984</v>
      </c>
      <c r="N270">
        <v>3.3530555550000001</v>
      </c>
      <c r="O270">
        <v>0</v>
      </c>
      <c r="P270">
        <v>133</v>
      </c>
      <c r="Q270">
        <v>0</v>
      </c>
      <c r="R270">
        <v>0</v>
      </c>
      <c r="S270">
        <v>0</v>
      </c>
      <c r="T270">
        <v>20</v>
      </c>
      <c r="U270">
        <v>0</v>
      </c>
      <c r="V270">
        <v>0</v>
      </c>
      <c r="W270">
        <v>0</v>
      </c>
      <c r="X270">
        <v>306.59358988066487</v>
      </c>
      <c r="Y270">
        <v>0</v>
      </c>
      <c r="Z270">
        <v>0</v>
      </c>
      <c r="AA270">
        <v>0</v>
      </c>
      <c r="AB270">
        <v>69.091056064906084</v>
      </c>
      <c r="AC270">
        <v>0</v>
      </c>
      <c r="AD270">
        <v>0</v>
      </c>
      <c r="AE270">
        <v>375.68464594557094</v>
      </c>
    </row>
    <row r="271" spans="1:31" x14ac:dyDescent="0.25">
      <c r="A271">
        <v>1884579</v>
      </c>
      <c r="B271">
        <v>1</v>
      </c>
      <c r="C271" t="s">
        <v>80</v>
      </c>
      <c r="D271" t="s">
        <v>84</v>
      </c>
      <c r="E271" t="s">
        <v>146</v>
      </c>
      <c r="F271" t="s">
        <v>985</v>
      </c>
      <c r="G271" t="s">
        <v>469</v>
      </c>
      <c r="H271" t="s">
        <v>143</v>
      </c>
      <c r="I271" t="s">
        <v>135</v>
      </c>
      <c r="J271" t="s">
        <v>136</v>
      </c>
      <c r="K271" t="s">
        <v>137</v>
      </c>
      <c r="L271" t="s">
        <v>986</v>
      </c>
      <c r="M271" t="s">
        <v>987</v>
      </c>
      <c r="N271">
        <v>2.6386111109999999</v>
      </c>
      <c r="O271">
        <v>0</v>
      </c>
      <c r="P271">
        <v>5</v>
      </c>
      <c r="Q271">
        <v>0</v>
      </c>
      <c r="R271">
        <v>6</v>
      </c>
      <c r="S271">
        <v>0</v>
      </c>
      <c r="T271">
        <v>4</v>
      </c>
      <c r="U271">
        <v>0</v>
      </c>
      <c r="V271">
        <v>0</v>
      </c>
      <c r="W271">
        <v>0</v>
      </c>
      <c r="X271">
        <v>4.0105933330057315</v>
      </c>
      <c r="Y271">
        <v>0</v>
      </c>
      <c r="Z271">
        <v>5.1613638248586033</v>
      </c>
      <c r="AA271">
        <v>0</v>
      </c>
      <c r="AB271">
        <v>11.151646123785342</v>
      </c>
      <c r="AC271">
        <v>0</v>
      </c>
      <c r="AD271">
        <v>0</v>
      </c>
      <c r="AE271">
        <v>20.323603281649675</v>
      </c>
    </row>
    <row r="272" spans="1:31" x14ac:dyDescent="0.25">
      <c r="A272">
        <v>1884456</v>
      </c>
      <c r="B272">
        <v>1</v>
      </c>
      <c r="C272" t="s">
        <v>80</v>
      </c>
      <c r="D272" t="s">
        <v>97</v>
      </c>
      <c r="E272" t="s">
        <v>169</v>
      </c>
      <c r="F272" t="s">
        <v>988</v>
      </c>
      <c r="G272" t="s">
        <v>564</v>
      </c>
      <c r="H272" t="s">
        <v>143</v>
      </c>
      <c r="I272" t="s">
        <v>135</v>
      </c>
      <c r="J272" t="s">
        <v>136</v>
      </c>
      <c r="K272" t="s">
        <v>137</v>
      </c>
      <c r="L272" t="s">
        <v>989</v>
      </c>
      <c r="M272" t="s">
        <v>990</v>
      </c>
      <c r="N272">
        <v>1.6030555550000001</v>
      </c>
      <c r="O272">
        <v>0</v>
      </c>
      <c r="P272">
        <v>206</v>
      </c>
      <c r="Q272">
        <v>0</v>
      </c>
      <c r="R272">
        <v>0</v>
      </c>
      <c r="S272">
        <v>0</v>
      </c>
      <c r="T272">
        <v>250</v>
      </c>
      <c r="U272">
        <v>0</v>
      </c>
      <c r="V272">
        <v>1</v>
      </c>
      <c r="W272">
        <v>0</v>
      </c>
      <c r="X272">
        <v>99.96612137898444</v>
      </c>
      <c r="Y272">
        <v>0</v>
      </c>
      <c r="Z272">
        <v>0</v>
      </c>
      <c r="AA272">
        <v>0</v>
      </c>
      <c r="AB272">
        <v>433.26761704357079</v>
      </c>
      <c r="AC272">
        <v>0</v>
      </c>
      <c r="AD272">
        <v>214.42641457680418</v>
      </c>
      <c r="AE272">
        <v>747.66015299935941</v>
      </c>
    </row>
    <row r="273" spans="1:31" x14ac:dyDescent="0.25">
      <c r="A273">
        <v>1884207</v>
      </c>
      <c r="B273">
        <v>1</v>
      </c>
      <c r="C273" t="s">
        <v>80</v>
      </c>
      <c r="D273" t="s">
        <v>105</v>
      </c>
      <c r="E273" t="s">
        <v>210</v>
      </c>
      <c r="F273" t="s">
        <v>991</v>
      </c>
      <c r="G273" t="s">
        <v>133</v>
      </c>
      <c r="H273" t="s">
        <v>134</v>
      </c>
      <c r="I273" t="s">
        <v>135</v>
      </c>
      <c r="J273" t="s">
        <v>136</v>
      </c>
      <c r="K273" t="s">
        <v>137</v>
      </c>
      <c r="L273" t="s">
        <v>992</v>
      </c>
      <c r="M273" t="s">
        <v>993</v>
      </c>
      <c r="N273">
        <v>0.50388888799999998</v>
      </c>
      <c r="O273">
        <v>15</v>
      </c>
      <c r="P273">
        <v>726</v>
      </c>
      <c r="Q273">
        <v>22</v>
      </c>
      <c r="R273">
        <v>44</v>
      </c>
      <c r="S273">
        <v>39</v>
      </c>
      <c r="T273">
        <v>107</v>
      </c>
      <c r="U273">
        <v>12</v>
      </c>
      <c r="V273">
        <v>0</v>
      </c>
      <c r="W273">
        <v>4.3665069061364417</v>
      </c>
      <c r="X273">
        <v>71.749133062556865</v>
      </c>
      <c r="Y273">
        <v>36.433994363666812</v>
      </c>
      <c r="Z273">
        <v>9.0139919338675263</v>
      </c>
      <c r="AA273">
        <v>112.16360855084046</v>
      </c>
      <c r="AB273">
        <v>31.375902436395517</v>
      </c>
      <c r="AC273">
        <v>153.11777986657478</v>
      </c>
      <c r="AD273">
        <v>0</v>
      </c>
      <c r="AE273">
        <v>418.22091712003839</v>
      </c>
    </row>
    <row r="274" spans="1:31" x14ac:dyDescent="0.25">
      <c r="A274">
        <v>1883958</v>
      </c>
      <c r="B274">
        <v>1</v>
      </c>
      <c r="C274" t="s">
        <v>80</v>
      </c>
      <c r="D274" t="s">
        <v>97</v>
      </c>
      <c r="E274" t="s">
        <v>140</v>
      </c>
      <c r="F274" t="s">
        <v>994</v>
      </c>
      <c r="G274" t="s">
        <v>163</v>
      </c>
      <c r="H274" t="s">
        <v>143</v>
      </c>
      <c r="I274" t="s">
        <v>135</v>
      </c>
      <c r="J274" t="s">
        <v>136</v>
      </c>
      <c r="K274" t="s">
        <v>137</v>
      </c>
      <c r="L274" t="s">
        <v>995</v>
      </c>
      <c r="M274" t="s">
        <v>996</v>
      </c>
      <c r="N274">
        <v>0.502222222</v>
      </c>
      <c r="O274">
        <v>0</v>
      </c>
      <c r="P274">
        <v>2</v>
      </c>
      <c r="Q274">
        <v>0</v>
      </c>
      <c r="R274">
        <v>0</v>
      </c>
      <c r="S274">
        <v>0</v>
      </c>
      <c r="T274">
        <v>0</v>
      </c>
      <c r="U274">
        <v>0</v>
      </c>
      <c r="V274">
        <v>0</v>
      </c>
      <c r="W274">
        <v>0</v>
      </c>
      <c r="X274">
        <v>0.14035242685240001</v>
      </c>
      <c r="Y274">
        <v>0</v>
      </c>
      <c r="Z274">
        <v>0</v>
      </c>
      <c r="AA274">
        <v>0</v>
      </c>
      <c r="AB274">
        <v>0</v>
      </c>
      <c r="AC274">
        <v>0</v>
      </c>
      <c r="AD274">
        <v>0</v>
      </c>
      <c r="AE274">
        <v>0.14035242685240001</v>
      </c>
    </row>
    <row r="275" spans="1:31" x14ac:dyDescent="0.25">
      <c r="A275">
        <v>1884848</v>
      </c>
      <c r="B275">
        <v>1</v>
      </c>
      <c r="C275" t="s">
        <v>81</v>
      </c>
      <c r="D275" t="s">
        <v>123</v>
      </c>
      <c r="E275" t="s">
        <v>146</v>
      </c>
      <c r="F275" t="s">
        <v>997</v>
      </c>
      <c r="G275" t="s">
        <v>148</v>
      </c>
      <c r="H275" t="s">
        <v>143</v>
      </c>
      <c r="I275" t="s">
        <v>135</v>
      </c>
      <c r="J275" t="s">
        <v>136</v>
      </c>
      <c r="K275" t="s">
        <v>137</v>
      </c>
      <c r="L275" t="s">
        <v>998</v>
      </c>
      <c r="M275" t="s">
        <v>999</v>
      </c>
      <c r="N275">
        <v>1.5141666659999999</v>
      </c>
      <c r="O275">
        <v>0</v>
      </c>
      <c r="P275">
        <v>509</v>
      </c>
      <c r="Q275">
        <v>0</v>
      </c>
      <c r="R275">
        <v>0</v>
      </c>
      <c r="S275">
        <v>0</v>
      </c>
      <c r="T275">
        <v>25</v>
      </c>
      <c r="U275">
        <v>0</v>
      </c>
      <c r="V275">
        <v>0</v>
      </c>
      <c r="W275">
        <v>0</v>
      </c>
      <c r="X275">
        <v>192.86222812879214</v>
      </c>
      <c r="Y275">
        <v>0</v>
      </c>
      <c r="Z275">
        <v>0</v>
      </c>
      <c r="AA275">
        <v>0</v>
      </c>
      <c r="AB275">
        <v>11.545728791323949</v>
      </c>
      <c r="AC275">
        <v>0</v>
      </c>
      <c r="AD275">
        <v>0</v>
      </c>
      <c r="AE275">
        <v>204.40795692011608</v>
      </c>
    </row>
    <row r="276" spans="1:31" x14ac:dyDescent="0.25">
      <c r="A276">
        <v>1884350</v>
      </c>
      <c r="B276">
        <v>1</v>
      </c>
      <c r="C276" t="s">
        <v>80</v>
      </c>
      <c r="D276" t="s">
        <v>83</v>
      </c>
      <c r="E276" t="s">
        <v>131</v>
      </c>
      <c r="F276" t="s">
        <v>1000</v>
      </c>
      <c r="G276" t="s">
        <v>476</v>
      </c>
      <c r="H276" t="s">
        <v>134</v>
      </c>
      <c r="I276" t="s">
        <v>135</v>
      </c>
      <c r="J276" t="s">
        <v>136</v>
      </c>
      <c r="K276" t="s">
        <v>172</v>
      </c>
      <c r="L276" t="s">
        <v>1001</v>
      </c>
      <c r="M276" t="s">
        <v>1002</v>
      </c>
      <c r="N276">
        <v>8.0277776999999995E-2</v>
      </c>
      <c r="O276">
        <v>3</v>
      </c>
      <c r="P276">
        <v>191</v>
      </c>
      <c r="Q276">
        <v>5</v>
      </c>
      <c r="R276">
        <v>12</v>
      </c>
      <c r="S276">
        <v>4</v>
      </c>
      <c r="T276">
        <v>18</v>
      </c>
      <c r="U276">
        <v>1</v>
      </c>
      <c r="V276">
        <v>0</v>
      </c>
      <c r="W276">
        <v>0.44729563309457249</v>
      </c>
      <c r="X276">
        <v>3.5486091214544122</v>
      </c>
      <c r="Y276">
        <v>0.3962315178562214</v>
      </c>
      <c r="Z276">
        <v>0.19383682339789585</v>
      </c>
      <c r="AA276">
        <v>0.55598580604650016</v>
      </c>
      <c r="AB276">
        <v>0.53413461124486616</v>
      </c>
      <c r="AC276">
        <v>2.4863513415536858</v>
      </c>
      <c r="AD276">
        <v>0</v>
      </c>
      <c r="AE276">
        <v>8.1624448546481538</v>
      </c>
    </row>
    <row r="277" spans="1:31" x14ac:dyDescent="0.25">
      <c r="A277">
        <v>1884785</v>
      </c>
      <c r="B277">
        <v>1</v>
      </c>
      <c r="C277" t="s">
        <v>80</v>
      </c>
      <c r="D277" t="s">
        <v>100</v>
      </c>
      <c r="E277" t="s">
        <v>146</v>
      </c>
      <c r="F277" t="s">
        <v>1003</v>
      </c>
      <c r="G277" t="s">
        <v>148</v>
      </c>
      <c r="H277" t="s">
        <v>143</v>
      </c>
      <c r="I277" t="s">
        <v>135</v>
      </c>
      <c r="J277" t="s">
        <v>136</v>
      </c>
      <c r="K277" t="s">
        <v>137</v>
      </c>
      <c r="L277" t="s">
        <v>1004</v>
      </c>
      <c r="M277" t="s">
        <v>1005</v>
      </c>
      <c r="N277">
        <v>1.1669444440000001</v>
      </c>
      <c r="O277">
        <v>0</v>
      </c>
      <c r="P277">
        <v>49</v>
      </c>
      <c r="Q277">
        <v>0</v>
      </c>
      <c r="R277">
        <v>3</v>
      </c>
      <c r="S277">
        <v>0</v>
      </c>
      <c r="T277">
        <v>0</v>
      </c>
      <c r="U277">
        <v>0</v>
      </c>
      <c r="V277">
        <v>0</v>
      </c>
      <c r="W277">
        <v>0</v>
      </c>
      <c r="X277">
        <v>25.377790093781833</v>
      </c>
      <c r="Y277">
        <v>0</v>
      </c>
      <c r="Z277">
        <v>5.171085957324661</v>
      </c>
      <c r="AA277">
        <v>0</v>
      </c>
      <c r="AB277">
        <v>0</v>
      </c>
      <c r="AC277">
        <v>0</v>
      </c>
      <c r="AD277">
        <v>0</v>
      </c>
      <c r="AE277">
        <v>30.548876051106493</v>
      </c>
    </row>
    <row r="278" spans="1:31" x14ac:dyDescent="0.25">
      <c r="A278">
        <v>1884393</v>
      </c>
      <c r="B278">
        <v>1</v>
      </c>
      <c r="C278" t="s">
        <v>80</v>
      </c>
      <c r="D278" t="s">
        <v>106</v>
      </c>
      <c r="E278" t="s">
        <v>146</v>
      </c>
      <c r="F278" t="s">
        <v>1006</v>
      </c>
      <c r="G278" t="s">
        <v>148</v>
      </c>
      <c r="H278" t="s">
        <v>143</v>
      </c>
      <c r="I278" t="s">
        <v>135</v>
      </c>
      <c r="J278" t="s">
        <v>136</v>
      </c>
      <c r="K278" t="s">
        <v>137</v>
      </c>
      <c r="L278" t="s">
        <v>1007</v>
      </c>
      <c r="M278" t="s">
        <v>1008</v>
      </c>
      <c r="N278">
        <v>2.509166666</v>
      </c>
      <c r="O278">
        <v>0</v>
      </c>
      <c r="P278">
        <v>0</v>
      </c>
      <c r="Q278">
        <v>0</v>
      </c>
      <c r="R278">
        <v>1</v>
      </c>
      <c r="S278">
        <v>0</v>
      </c>
      <c r="T278">
        <v>0</v>
      </c>
      <c r="U278">
        <v>0</v>
      </c>
      <c r="V278">
        <v>0</v>
      </c>
      <c r="W278">
        <v>0</v>
      </c>
      <c r="X278">
        <v>0</v>
      </c>
      <c r="Y278">
        <v>0</v>
      </c>
      <c r="Z278">
        <v>18.759118171329717</v>
      </c>
      <c r="AA278">
        <v>0</v>
      </c>
      <c r="AB278">
        <v>0</v>
      </c>
      <c r="AC278">
        <v>0</v>
      </c>
      <c r="AD278">
        <v>0</v>
      </c>
      <c r="AE278">
        <v>18.759118171329717</v>
      </c>
    </row>
    <row r="279" spans="1:31" x14ac:dyDescent="0.25">
      <c r="A279">
        <v>1884250</v>
      </c>
      <c r="B279">
        <v>1</v>
      </c>
      <c r="C279" t="s">
        <v>81</v>
      </c>
      <c r="D279" t="s">
        <v>127</v>
      </c>
      <c r="E279" t="s">
        <v>210</v>
      </c>
      <c r="F279" t="s">
        <v>1009</v>
      </c>
      <c r="G279" t="s">
        <v>133</v>
      </c>
      <c r="H279" t="s">
        <v>134</v>
      </c>
      <c r="I279" t="s">
        <v>135</v>
      </c>
      <c r="J279" t="s">
        <v>136</v>
      </c>
      <c r="K279" t="s">
        <v>137</v>
      </c>
      <c r="L279" t="s">
        <v>1010</v>
      </c>
      <c r="M279" t="s">
        <v>1011</v>
      </c>
      <c r="N279">
        <v>2.261666666</v>
      </c>
      <c r="O279">
        <v>0</v>
      </c>
      <c r="P279">
        <v>17</v>
      </c>
      <c r="Q279">
        <v>0</v>
      </c>
      <c r="R279">
        <v>3</v>
      </c>
      <c r="S279">
        <v>6</v>
      </c>
      <c r="T279">
        <v>9</v>
      </c>
      <c r="U279">
        <v>0</v>
      </c>
      <c r="V279">
        <v>0</v>
      </c>
      <c r="W279">
        <v>0</v>
      </c>
      <c r="X279">
        <v>12.630308353051632</v>
      </c>
      <c r="Y279">
        <v>0</v>
      </c>
      <c r="Z279">
        <v>24.799131537595677</v>
      </c>
      <c r="AA279">
        <v>117.10830907190113</v>
      </c>
      <c r="AB279">
        <v>29.034587646634538</v>
      </c>
      <c r="AC279">
        <v>0</v>
      </c>
      <c r="AD279">
        <v>0</v>
      </c>
      <c r="AE279">
        <v>183.572336609183</v>
      </c>
    </row>
    <row r="280" spans="1:31" x14ac:dyDescent="0.25">
      <c r="A280">
        <v>1884642</v>
      </c>
      <c r="B280">
        <v>1</v>
      </c>
      <c r="C280" t="s">
        <v>81</v>
      </c>
      <c r="D280" t="s">
        <v>112</v>
      </c>
      <c r="E280" t="s">
        <v>146</v>
      </c>
      <c r="F280" t="s">
        <v>1012</v>
      </c>
      <c r="G280" t="s">
        <v>148</v>
      </c>
      <c r="H280" t="s">
        <v>143</v>
      </c>
      <c r="I280" t="s">
        <v>135</v>
      </c>
      <c r="J280" t="s">
        <v>136</v>
      </c>
      <c r="K280" t="s">
        <v>137</v>
      </c>
      <c r="L280" t="s">
        <v>1013</v>
      </c>
      <c r="M280" t="s">
        <v>1014</v>
      </c>
      <c r="N280">
        <v>0.74805555499999998</v>
      </c>
      <c r="O280">
        <v>0</v>
      </c>
      <c r="P280">
        <v>0</v>
      </c>
      <c r="Q280">
        <v>0</v>
      </c>
      <c r="R280">
        <v>7</v>
      </c>
      <c r="S280">
        <v>0</v>
      </c>
      <c r="T280">
        <v>2</v>
      </c>
      <c r="U280">
        <v>0</v>
      </c>
      <c r="V280">
        <v>0</v>
      </c>
      <c r="W280">
        <v>0</v>
      </c>
      <c r="X280">
        <v>0</v>
      </c>
      <c r="Y280">
        <v>0</v>
      </c>
      <c r="Z280">
        <v>8.6212898499219932</v>
      </c>
      <c r="AA280">
        <v>0</v>
      </c>
      <c r="AB280">
        <v>0.65731869674394916</v>
      </c>
      <c r="AC280">
        <v>0</v>
      </c>
      <c r="AD280">
        <v>0</v>
      </c>
      <c r="AE280">
        <v>9.2786085466659429</v>
      </c>
    </row>
    <row r="281" spans="1:31" x14ac:dyDescent="0.25">
      <c r="A281">
        <v>1884379</v>
      </c>
      <c r="B281">
        <v>1</v>
      </c>
      <c r="C281" t="s">
        <v>80</v>
      </c>
      <c r="D281" t="s">
        <v>96</v>
      </c>
      <c r="E281" t="s">
        <v>146</v>
      </c>
      <c r="F281" t="s">
        <v>1015</v>
      </c>
      <c r="G281" t="s">
        <v>501</v>
      </c>
      <c r="H281" t="s">
        <v>143</v>
      </c>
      <c r="I281" t="s">
        <v>135</v>
      </c>
      <c r="J281" t="s">
        <v>136</v>
      </c>
      <c r="K281" t="s">
        <v>137</v>
      </c>
      <c r="L281" t="s">
        <v>1016</v>
      </c>
      <c r="M281" t="s">
        <v>1017</v>
      </c>
      <c r="N281">
        <v>7.5394444439999999</v>
      </c>
      <c r="O281">
        <v>0</v>
      </c>
      <c r="P281">
        <v>50</v>
      </c>
      <c r="Q281">
        <v>0</v>
      </c>
      <c r="R281">
        <v>0</v>
      </c>
      <c r="S281">
        <v>0</v>
      </c>
      <c r="T281">
        <v>7</v>
      </c>
      <c r="U281">
        <v>0</v>
      </c>
      <c r="V281">
        <v>0</v>
      </c>
      <c r="W281">
        <v>0</v>
      </c>
      <c r="X281">
        <v>238.67949691594785</v>
      </c>
      <c r="Y281">
        <v>0</v>
      </c>
      <c r="Z281">
        <v>0</v>
      </c>
      <c r="AA281">
        <v>0</v>
      </c>
      <c r="AB281">
        <v>284.12846830450883</v>
      </c>
      <c r="AC281">
        <v>0</v>
      </c>
      <c r="AD281">
        <v>0</v>
      </c>
      <c r="AE281">
        <v>522.80796522045671</v>
      </c>
    </row>
    <row r="282" spans="1:31" x14ac:dyDescent="0.25">
      <c r="A282">
        <v>1884711</v>
      </c>
      <c r="B282">
        <v>1</v>
      </c>
      <c r="C282" t="s">
        <v>80</v>
      </c>
      <c r="D282" t="s">
        <v>104</v>
      </c>
      <c r="E282" t="s">
        <v>146</v>
      </c>
      <c r="F282" t="s">
        <v>1018</v>
      </c>
      <c r="G282" t="s">
        <v>148</v>
      </c>
      <c r="H282" t="s">
        <v>143</v>
      </c>
      <c r="I282" t="s">
        <v>135</v>
      </c>
      <c r="J282" t="s">
        <v>136</v>
      </c>
      <c r="K282" t="s">
        <v>137</v>
      </c>
      <c r="L282" t="s">
        <v>1019</v>
      </c>
      <c r="M282" t="s">
        <v>1020</v>
      </c>
      <c r="N282">
        <v>1.0475000000000001</v>
      </c>
      <c r="O282">
        <v>0</v>
      </c>
      <c r="P282">
        <v>189</v>
      </c>
      <c r="Q282">
        <v>0</v>
      </c>
      <c r="R282">
        <v>0</v>
      </c>
      <c r="S282">
        <v>0</v>
      </c>
      <c r="T282">
        <v>20</v>
      </c>
      <c r="U282">
        <v>0</v>
      </c>
      <c r="V282">
        <v>0</v>
      </c>
      <c r="W282">
        <v>0</v>
      </c>
      <c r="X282">
        <v>49.317447586249216</v>
      </c>
      <c r="Y282">
        <v>0</v>
      </c>
      <c r="Z282">
        <v>0</v>
      </c>
      <c r="AA282">
        <v>0</v>
      </c>
      <c r="AB282">
        <v>36.082103284689993</v>
      </c>
      <c r="AC282">
        <v>0</v>
      </c>
      <c r="AD282">
        <v>0</v>
      </c>
      <c r="AE282">
        <v>85.399550870939208</v>
      </c>
    </row>
    <row r="283" spans="1:31" x14ac:dyDescent="0.25">
      <c r="A283">
        <v>1884356</v>
      </c>
      <c r="B283">
        <v>1</v>
      </c>
      <c r="C283" t="s">
        <v>80</v>
      </c>
      <c r="D283" t="s">
        <v>95</v>
      </c>
      <c r="E283" t="s">
        <v>229</v>
      </c>
      <c r="F283" t="s">
        <v>1021</v>
      </c>
      <c r="G283" t="s">
        <v>133</v>
      </c>
      <c r="H283" t="s">
        <v>134</v>
      </c>
      <c r="I283" t="s">
        <v>135</v>
      </c>
      <c r="J283" t="s">
        <v>136</v>
      </c>
      <c r="K283" t="s">
        <v>137</v>
      </c>
      <c r="L283" t="s">
        <v>1022</v>
      </c>
      <c r="M283" t="s">
        <v>1023</v>
      </c>
      <c r="N283">
        <v>0.95111111100000001</v>
      </c>
      <c r="O283">
        <v>45</v>
      </c>
      <c r="P283">
        <v>58</v>
      </c>
      <c r="Q283">
        <v>46</v>
      </c>
      <c r="R283">
        <v>111</v>
      </c>
      <c r="S283">
        <v>52</v>
      </c>
      <c r="T283">
        <v>33</v>
      </c>
      <c r="U283">
        <v>7</v>
      </c>
      <c r="V283">
        <v>0</v>
      </c>
      <c r="W283">
        <v>25.34286458163184</v>
      </c>
      <c r="X283">
        <v>28.530954966604941</v>
      </c>
      <c r="Y283">
        <v>201.17836128163918</v>
      </c>
      <c r="Z283">
        <v>82.488946035197941</v>
      </c>
      <c r="AA283">
        <v>194.15249610795965</v>
      </c>
      <c r="AB283">
        <v>43.722642802356809</v>
      </c>
      <c r="AC283">
        <v>717.21546232362277</v>
      </c>
      <c r="AD283">
        <v>0</v>
      </c>
      <c r="AE283">
        <v>1292.6317280990133</v>
      </c>
    </row>
    <row r="284" spans="1:31" x14ac:dyDescent="0.25">
      <c r="A284">
        <v>1884688</v>
      </c>
      <c r="B284">
        <v>1</v>
      </c>
      <c r="C284" t="s">
        <v>80</v>
      </c>
      <c r="D284" t="s">
        <v>103</v>
      </c>
      <c r="E284" t="s">
        <v>169</v>
      </c>
      <c r="F284" t="s">
        <v>1024</v>
      </c>
      <c r="G284" t="s">
        <v>183</v>
      </c>
      <c r="H284" t="s">
        <v>143</v>
      </c>
      <c r="I284" t="s">
        <v>135</v>
      </c>
      <c r="J284" t="s">
        <v>136</v>
      </c>
      <c r="K284" t="s">
        <v>137</v>
      </c>
      <c r="L284" t="s">
        <v>1025</v>
      </c>
      <c r="M284" t="s">
        <v>1026</v>
      </c>
      <c r="N284">
        <v>0.52277777700000005</v>
      </c>
      <c r="O284">
        <v>0</v>
      </c>
      <c r="P284">
        <v>437</v>
      </c>
      <c r="Q284">
        <v>0</v>
      </c>
      <c r="R284">
        <v>0</v>
      </c>
      <c r="S284">
        <v>0</v>
      </c>
      <c r="T284">
        <v>28</v>
      </c>
      <c r="U284">
        <v>0</v>
      </c>
      <c r="V284">
        <v>0</v>
      </c>
      <c r="W284">
        <v>0</v>
      </c>
      <c r="X284">
        <v>60.903754418227535</v>
      </c>
      <c r="Y284">
        <v>0</v>
      </c>
      <c r="Z284">
        <v>0</v>
      </c>
      <c r="AA284">
        <v>0</v>
      </c>
      <c r="AB284">
        <v>17.727576982037434</v>
      </c>
      <c r="AC284">
        <v>0</v>
      </c>
      <c r="AD284">
        <v>0</v>
      </c>
      <c r="AE284">
        <v>78.631331400264969</v>
      </c>
    </row>
    <row r="285" spans="1:31" x14ac:dyDescent="0.25">
      <c r="A285">
        <v>1884757</v>
      </c>
      <c r="B285">
        <v>1</v>
      </c>
      <c r="C285" t="s">
        <v>81</v>
      </c>
      <c r="D285" t="s">
        <v>112</v>
      </c>
      <c r="E285" t="s">
        <v>146</v>
      </c>
      <c r="F285" t="s">
        <v>1027</v>
      </c>
      <c r="G285" t="s">
        <v>148</v>
      </c>
      <c r="H285" t="s">
        <v>143</v>
      </c>
      <c r="I285" t="s">
        <v>135</v>
      </c>
      <c r="J285" t="s">
        <v>136</v>
      </c>
      <c r="K285" t="s">
        <v>137</v>
      </c>
      <c r="L285" t="s">
        <v>1028</v>
      </c>
      <c r="M285" t="s">
        <v>1029</v>
      </c>
      <c r="N285">
        <v>1.3747222219999999</v>
      </c>
      <c r="O285">
        <v>0</v>
      </c>
      <c r="P285">
        <v>350</v>
      </c>
      <c r="Q285">
        <v>0</v>
      </c>
      <c r="R285">
        <v>0</v>
      </c>
      <c r="S285">
        <v>0</v>
      </c>
      <c r="T285">
        <v>9</v>
      </c>
      <c r="U285">
        <v>0</v>
      </c>
      <c r="V285">
        <v>0</v>
      </c>
      <c r="W285">
        <v>0</v>
      </c>
      <c r="X285">
        <v>111.83889422049594</v>
      </c>
      <c r="Y285">
        <v>0</v>
      </c>
      <c r="Z285">
        <v>0</v>
      </c>
      <c r="AA285">
        <v>0</v>
      </c>
      <c r="AB285">
        <v>2.5564096965538257</v>
      </c>
      <c r="AC285">
        <v>0</v>
      </c>
      <c r="AD285">
        <v>0</v>
      </c>
      <c r="AE285">
        <v>114.39530391704977</v>
      </c>
    </row>
    <row r="286" spans="1:31" x14ac:dyDescent="0.25">
      <c r="A286">
        <v>1884734</v>
      </c>
      <c r="B286">
        <v>1</v>
      </c>
      <c r="C286" t="s">
        <v>81</v>
      </c>
      <c r="D286" t="s">
        <v>123</v>
      </c>
      <c r="E286" t="s">
        <v>146</v>
      </c>
      <c r="F286" t="s">
        <v>1030</v>
      </c>
      <c r="G286" t="s">
        <v>148</v>
      </c>
      <c r="H286" t="s">
        <v>143</v>
      </c>
      <c r="I286" t="s">
        <v>135</v>
      </c>
      <c r="J286" t="s">
        <v>136</v>
      </c>
      <c r="K286" t="s">
        <v>137</v>
      </c>
      <c r="L286" t="s">
        <v>1031</v>
      </c>
      <c r="M286" t="s">
        <v>1032</v>
      </c>
      <c r="N286">
        <v>2.3691666659999999</v>
      </c>
      <c r="O286">
        <v>0</v>
      </c>
      <c r="P286">
        <v>523</v>
      </c>
      <c r="Q286">
        <v>0</v>
      </c>
      <c r="R286">
        <v>0</v>
      </c>
      <c r="S286">
        <v>0</v>
      </c>
      <c r="T286">
        <v>44</v>
      </c>
      <c r="U286">
        <v>0</v>
      </c>
      <c r="V286">
        <v>1</v>
      </c>
      <c r="W286">
        <v>0</v>
      </c>
      <c r="X286">
        <v>306.71820963166141</v>
      </c>
      <c r="Y286">
        <v>0</v>
      </c>
      <c r="Z286">
        <v>0</v>
      </c>
      <c r="AA286">
        <v>0</v>
      </c>
      <c r="AB286">
        <v>55.151339867939669</v>
      </c>
      <c r="AC286">
        <v>0</v>
      </c>
      <c r="AD286">
        <v>11.926575323638451</v>
      </c>
      <c r="AE286">
        <v>373.79612482323955</v>
      </c>
    </row>
    <row r="287" spans="1:31" x14ac:dyDescent="0.25">
      <c r="A287">
        <v>1884216</v>
      </c>
      <c r="B287">
        <v>1</v>
      </c>
      <c r="C287" t="s">
        <v>81</v>
      </c>
      <c r="D287" t="s">
        <v>120</v>
      </c>
      <c r="E287" t="s">
        <v>158</v>
      </c>
      <c r="F287" t="s">
        <v>283</v>
      </c>
      <c r="G287" t="s">
        <v>133</v>
      </c>
      <c r="H287" t="s">
        <v>134</v>
      </c>
      <c r="I287" t="s">
        <v>152</v>
      </c>
      <c r="J287" t="s">
        <v>136</v>
      </c>
      <c r="K287" t="s">
        <v>137</v>
      </c>
      <c r="L287" t="s">
        <v>1033</v>
      </c>
      <c r="M287" t="s">
        <v>1034</v>
      </c>
      <c r="N287">
        <v>3.5000000000000003E-2</v>
      </c>
      <c r="O287">
        <v>1</v>
      </c>
      <c r="P287">
        <v>1112</v>
      </c>
      <c r="Q287">
        <v>72</v>
      </c>
      <c r="R287">
        <v>45</v>
      </c>
      <c r="S287">
        <v>15</v>
      </c>
      <c r="T287">
        <v>49</v>
      </c>
      <c r="U287">
        <v>2</v>
      </c>
      <c r="V287">
        <v>0</v>
      </c>
      <c r="W287">
        <v>2.0873599568360005E-2</v>
      </c>
      <c r="X287">
        <v>4.4505334218851722</v>
      </c>
      <c r="Y287">
        <v>10.106002765609242</v>
      </c>
      <c r="Z287">
        <v>2.8509705739697004</v>
      </c>
      <c r="AA287">
        <v>0.94077945590958001</v>
      </c>
      <c r="AB287">
        <v>0.35929957650698996</v>
      </c>
      <c r="AC287">
        <v>0.94950975039017993</v>
      </c>
      <c r="AD287">
        <v>0</v>
      </c>
      <c r="AE287">
        <v>19.677969143839228</v>
      </c>
    </row>
    <row r="288" spans="1:31" x14ac:dyDescent="0.25">
      <c r="A288">
        <v>1884880</v>
      </c>
      <c r="B288">
        <v>1</v>
      </c>
      <c r="C288" t="s">
        <v>81</v>
      </c>
      <c r="D288" t="s">
        <v>116</v>
      </c>
      <c r="E288" t="s">
        <v>169</v>
      </c>
      <c r="F288" t="s">
        <v>1035</v>
      </c>
      <c r="G288" t="s">
        <v>183</v>
      </c>
      <c r="H288" t="s">
        <v>143</v>
      </c>
      <c r="I288" t="s">
        <v>135</v>
      </c>
      <c r="J288" t="s">
        <v>136</v>
      </c>
      <c r="K288" t="s">
        <v>137</v>
      </c>
      <c r="L288" t="s">
        <v>1036</v>
      </c>
      <c r="M288" t="s">
        <v>1037</v>
      </c>
      <c r="N288">
        <v>2.1408333329999998</v>
      </c>
      <c r="O288">
        <v>0</v>
      </c>
      <c r="P288">
        <v>154</v>
      </c>
      <c r="Q288">
        <v>0</v>
      </c>
      <c r="R288">
        <v>8</v>
      </c>
      <c r="S288">
        <v>0</v>
      </c>
      <c r="T288">
        <v>7</v>
      </c>
      <c r="U288">
        <v>0</v>
      </c>
      <c r="V288">
        <v>0</v>
      </c>
      <c r="W288">
        <v>0</v>
      </c>
      <c r="X288">
        <v>57.156982372291672</v>
      </c>
      <c r="Y288">
        <v>0</v>
      </c>
      <c r="Z288">
        <v>13.445248645504485</v>
      </c>
      <c r="AA288">
        <v>0</v>
      </c>
      <c r="AB288">
        <v>2.4461831505642446</v>
      </c>
      <c r="AC288">
        <v>0</v>
      </c>
      <c r="AD288">
        <v>0</v>
      </c>
      <c r="AE288">
        <v>73.048414168360395</v>
      </c>
    </row>
    <row r="289" spans="1:31" x14ac:dyDescent="0.25">
      <c r="A289">
        <v>1884233</v>
      </c>
      <c r="B289">
        <v>1</v>
      </c>
      <c r="C289" t="s">
        <v>80</v>
      </c>
      <c r="D289" t="s">
        <v>95</v>
      </c>
      <c r="E289" t="s">
        <v>222</v>
      </c>
      <c r="F289" t="s">
        <v>1038</v>
      </c>
      <c r="G289" t="s">
        <v>148</v>
      </c>
      <c r="H289" t="s">
        <v>143</v>
      </c>
      <c r="I289" t="s">
        <v>135</v>
      </c>
      <c r="J289" t="s">
        <v>136</v>
      </c>
      <c r="K289" t="s">
        <v>137</v>
      </c>
      <c r="L289" t="s">
        <v>1039</v>
      </c>
      <c r="M289" t="s">
        <v>1040</v>
      </c>
      <c r="N289">
        <v>0.33944444400000001</v>
      </c>
      <c r="O289">
        <v>0</v>
      </c>
      <c r="P289">
        <v>173</v>
      </c>
      <c r="Q289">
        <v>0</v>
      </c>
      <c r="R289">
        <v>0</v>
      </c>
      <c r="S289">
        <v>0</v>
      </c>
      <c r="T289">
        <v>68</v>
      </c>
      <c r="U289">
        <v>0</v>
      </c>
      <c r="V289">
        <v>0</v>
      </c>
      <c r="W289">
        <v>0</v>
      </c>
      <c r="X289">
        <v>6.8792186140884679</v>
      </c>
      <c r="Y289">
        <v>0</v>
      </c>
      <c r="Z289">
        <v>0</v>
      </c>
      <c r="AA289">
        <v>0</v>
      </c>
      <c r="AB289">
        <v>10.014169324213503</v>
      </c>
      <c r="AC289">
        <v>0</v>
      </c>
      <c r="AD289">
        <v>0</v>
      </c>
      <c r="AE289">
        <v>16.89338793830197</v>
      </c>
    </row>
    <row r="290" spans="1:31" x14ac:dyDescent="0.25">
      <c r="A290">
        <v>1884897</v>
      </c>
      <c r="B290">
        <v>1</v>
      </c>
      <c r="C290" t="s">
        <v>80</v>
      </c>
      <c r="D290" t="s">
        <v>99</v>
      </c>
      <c r="E290" t="s">
        <v>140</v>
      </c>
      <c r="F290" t="s">
        <v>1041</v>
      </c>
      <c r="G290" t="s">
        <v>163</v>
      </c>
      <c r="H290" t="s">
        <v>143</v>
      </c>
      <c r="I290" t="s">
        <v>135</v>
      </c>
      <c r="J290" t="s">
        <v>136</v>
      </c>
      <c r="K290" t="s">
        <v>137</v>
      </c>
      <c r="L290" t="s">
        <v>1042</v>
      </c>
      <c r="M290" t="s">
        <v>1043</v>
      </c>
      <c r="N290">
        <v>1.533055555</v>
      </c>
      <c r="O290">
        <v>0</v>
      </c>
      <c r="P290">
        <v>0</v>
      </c>
      <c r="Q290">
        <v>0</v>
      </c>
      <c r="R290">
        <v>0</v>
      </c>
      <c r="S290">
        <v>0</v>
      </c>
      <c r="T290">
        <v>1</v>
      </c>
      <c r="U290">
        <v>0</v>
      </c>
      <c r="V290">
        <v>0</v>
      </c>
      <c r="W290">
        <v>0</v>
      </c>
      <c r="X290">
        <v>0</v>
      </c>
      <c r="Y290">
        <v>0</v>
      </c>
      <c r="Z290">
        <v>0</v>
      </c>
      <c r="AA290">
        <v>0</v>
      </c>
      <c r="AB290">
        <v>0.24670167626504497</v>
      </c>
      <c r="AC290">
        <v>0</v>
      </c>
      <c r="AD290">
        <v>0</v>
      </c>
      <c r="AE290">
        <v>0.24670167626504497</v>
      </c>
    </row>
    <row r="291" spans="1:31" x14ac:dyDescent="0.25">
      <c r="A291">
        <v>1884671</v>
      </c>
      <c r="B291">
        <v>1</v>
      </c>
      <c r="C291" t="s">
        <v>80</v>
      </c>
      <c r="D291" t="s">
        <v>84</v>
      </c>
      <c r="E291" t="s">
        <v>140</v>
      </c>
      <c r="F291" t="s">
        <v>1044</v>
      </c>
      <c r="G291" t="s">
        <v>207</v>
      </c>
      <c r="H291" t="s">
        <v>143</v>
      </c>
      <c r="I291" t="s">
        <v>135</v>
      </c>
      <c r="J291" t="s">
        <v>136</v>
      </c>
      <c r="K291" t="s">
        <v>137</v>
      </c>
      <c r="L291" t="s">
        <v>1045</v>
      </c>
      <c r="M291" t="s">
        <v>1046</v>
      </c>
      <c r="N291">
        <v>3.1144444440000001</v>
      </c>
      <c r="O291">
        <v>0</v>
      </c>
      <c r="P291">
        <v>4</v>
      </c>
      <c r="Q291">
        <v>0</v>
      </c>
      <c r="R291">
        <v>0</v>
      </c>
      <c r="S291">
        <v>0</v>
      </c>
      <c r="T291">
        <v>1</v>
      </c>
      <c r="U291">
        <v>0</v>
      </c>
      <c r="V291">
        <v>0</v>
      </c>
      <c r="W291">
        <v>0</v>
      </c>
      <c r="X291">
        <v>2.2321049008346243</v>
      </c>
      <c r="Y291">
        <v>0</v>
      </c>
      <c r="Z291">
        <v>0</v>
      </c>
      <c r="AA291">
        <v>0</v>
      </c>
      <c r="AB291">
        <v>2.7460362470245472</v>
      </c>
      <c r="AC291">
        <v>0</v>
      </c>
      <c r="AD291">
        <v>0</v>
      </c>
      <c r="AE291">
        <v>4.9781411478591711</v>
      </c>
    </row>
    <row r="292" spans="1:31" x14ac:dyDescent="0.25">
      <c r="A292">
        <v>1884316</v>
      </c>
      <c r="B292">
        <v>1</v>
      </c>
      <c r="C292" t="s">
        <v>81</v>
      </c>
      <c r="D292" t="s">
        <v>120</v>
      </c>
      <c r="E292" t="s">
        <v>131</v>
      </c>
      <c r="F292" t="s">
        <v>1047</v>
      </c>
      <c r="G292" t="s">
        <v>133</v>
      </c>
      <c r="H292" t="s">
        <v>134</v>
      </c>
      <c r="I292" t="s">
        <v>135</v>
      </c>
      <c r="J292" t="s">
        <v>136</v>
      </c>
      <c r="K292" t="s">
        <v>137</v>
      </c>
      <c r="L292" t="s">
        <v>1048</v>
      </c>
      <c r="M292" t="s">
        <v>1049</v>
      </c>
      <c r="N292">
        <v>0.74166666599999997</v>
      </c>
      <c r="O292">
        <v>0</v>
      </c>
      <c r="P292">
        <v>71</v>
      </c>
      <c r="Q292">
        <v>54</v>
      </c>
      <c r="R292">
        <v>9</v>
      </c>
      <c r="S292">
        <v>11</v>
      </c>
      <c r="T292">
        <v>3</v>
      </c>
      <c r="U292">
        <v>0</v>
      </c>
      <c r="V292">
        <v>0</v>
      </c>
      <c r="W292">
        <v>0</v>
      </c>
      <c r="X292">
        <v>18.046913723341746</v>
      </c>
      <c r="Y292">
        <v>176.27985197304605</v>
      </c>
      <c r="Z292">
        <v>30.335092277616759</v>
      </c>
      <c r="AA292">
        <v>29.429230703153575</v>
      </c>
      <c r="AB292">
        <v>0.48842796097305008</v>
      </c>
      <c r="AC292">
        <v>0</v>
      </c>
      <c r="AD292">
        <v>0</v>
      </c>
      <c r="AE292">
        <v>254.57951663813114</v>
      </c>
    </row>
    <row r="293" spans="1:31" x14ac:dyDescent="0.25">
      <c r="A293">
        <v>1884857</v>
      </c>
      <c r="B293">
        <v>1</v>
      </c>
      <c r="C293" t="s">
        <v>81</v>
      </c>
      <c r="D293" t="s">
        <v>123</v>
      </c>
      <c r="E293" t="s">
        <v>169</v>
      </c>
      <c r="F293" t="s">
        <v>1050</v>
      </c>
      <c r="G293" t="s">
        <v>183</v>
      </c>
      <c r="H293" t="s">
        <v>143</v>
      </c>
      <c r="I293" t="s">
        <v>135</v>
      </c>
      <c r="J293" t="s">
        <v>136</v>
      </c>
      <c r="K293" t="s">
        <v>137</v>
      </c>
      <c r="L293" t="s">
        <v>1051</v>
      </c>
      <c r="M293" t="s">
        <v>1052</v>
      </c>
      <c r="N293">
        <v>4.0330555549999998</v>
      </c>
      <c r="O293">
        <v>0</v>
      </c>
      <c r="P293">
        <v>1</v>
      </c>
      <c r="Q293">
        <v>0</v>
      </c>
      <c r="R293">
        <v>11</v>
      </c>
      <c r="S293">
        <v>0</v>
      </c>
      <c r="T293">
        <v>0</v>
      </c>
      <c r="U293">
        <v>0</v>
      </c>
      <c r="V293">
        <v>0</v>
      </c>
      <c r="W293">
        <v>0</v>
      </c>
      <c r="X293">
        <v>36.302887553960744</v>
      </c>
      <c r="Y293">
        <v>0</v>
      </c>
      <c r="Z293">
        <v>159.94437328912497</v>
      </c>
      <c r="AA293">
        <v>0</v>
      </c>
      <c r="AB293">
        <v>0</v>
      </c>
      <c r="AC293">
        <v>0</v>
      </c>
      <c r="AD293">
        <v>0</v>
      </c>
      <c r="AE293">
        <v>196.24726084308571</v>
      </c>
    </row>
    <row r="294" spans="1:31" x14ac:dyDescent="0.25">
      <c r="A294">
        <v>1884525</v>
      </c>
      <c r="B294">
        <v>1</v>
      </c>
      <c r="C294" t="s">
        <v>81</v>
      </c>
      <c r="D294" t="s">
        <v>121</v>
      </c>
      <c r="E294" t="s">
        <v>146</v>
      </c>
      <c r="F294" t="s">
        <v>1053</v>
      </c>
      <c r="G294" t="s">
        <v>148</v>
      </c>
      <c r="H294" t="s">
        <v>143</v>
      </c>
      <c r="I294" t="s">
        <v>135</v>
      </c>
      <c r="J294" t="s">
        <v>136</v>
      </c>
      <c r="K294" t="s">
        <v>137</v>
      </c>
      <c r="L294" t="s">
        <v>1054</v>
      </c>
      <c r="M294" t="s">
        <v>1055</v>
      </c>
      <c r="N294">
        <v>0.85333333300000003</v>
      </c>
      <c r="O294">
        <v>0</v>
      </c>
      <c r="P294">
        <v>23</v>
      </c>
      <c r="Q294">
        <v>0</v>
      </c>
      <c r="R294">
        <v>5</v>
      </c>
      <c r="S294">
        <v>0</v>
      </c>
      <c r="T294">
        <v>0</v>
      </c>
      <c r="U294">
        <v>0</v>
      </c>
      <c r="V294">
        <v>0</v>
      </c>
      <c r="W294">
        <v>0</v>
      </c>
      <c r="X294">
        <v>3.0786694882716241</v>
      </c>
      <c r="Y294">
        <v>0</v>
      </c>
      <c r="Z294">
        <v>1.6673496190674888</v>
      </c>
      <c r="AA294">
        <v>0</v>
      </c>
      <c r="AB294">
        <v>0</v>
      </c>
      <c r="AC294">
        <v>0</v>
      </c>
      <c r="AD294">
        <v>0</v>
      </c>
      <c r="AE294">
        <v>4.7460191073391131</v>
      </c>
    </row>
    <row r="295" spans="1:31" x14ac:dyDescent="0.25">
      <c r="A295">
        <v>1884465</v>
      </c>
      <c r="B295">
        <v>1</v>
      </c>
      <c r="C295" t="s">
        <v>81</v>
      </c>
      <c r="D295" t="s">
        <v>120</v>
      </c>
      <c r="E295" t="s">
        <v>169</v>
      </c>
      <c r="F295" t="s">
        <v>1056</v>
      </c>
      <c r="G295" t="s">
        <v>624</v>
      </c>
      <c r="H295" t="s">
        <v>143</v>
      </c>
      <c r="I295" t="s">
        <v>135</v>
      </c>
      <c r="J295" t="s">
        <v>136</v>
      </c>
      <c r="K295" t="s">
        <v>137</v>
      </c>
      <c r="L295" t="s">
        <v>1057</v>
      </c>
      <c r="M295" t="s">
        <v>1058</v>
      </c>
      <c r="N295">
        <v>7.8511111109999998</v>
      </c>
      <c r="O295">
        <v>0</v>
      </c>
      <c r="P295">
        <v>0</v>
      </c>
      <c r="Q295">
        <v>1</v>
      </c>
      <c r="R295">
        <v>5</v>
      </c>
      <c r="S295">
        <v>0</v>
      </c>
      <c r="T295">
        <v>0</v>
      </c>
      <c r="U295">
        <v>0</v>
      </c>
      <c r="V295">
        <v>0</v>
      </c>
      <c r="W295">
        <v>0</v>
      </c>
      <c r="X295">
        <v>0</v>
      </c>
      <c r="Y295">
        <v>28.981697813132691</v>
      </c>
      <c r="Z295">
        <v>462.79443645930581</v>
      </c>
      <c r="AA295">
        <v>0</v>
      </c>
      <c r="AB295">
        <v>0</v>
      </c>
      <c r="AC295">
        <v>0</v>
      </c>
      <c r="AD295">
        <v>0</v>
      </c>
      <c r="AE295">
        <v>491.77613427243853</v>
      </c>
    </row>
    <row r="296" spans="1:31" x14ac:dyDescent="0.25">
      <c r="A296">
        <v>1884273</v>
      </c>
      <c r="B296">
        <v>1</v>
      </c>
      <c r="C296" t="s">
        <v>81</v>
      </c>
      <c r="D296" t="s">
        <v>112</v>
      </c>
      <c r="E296" t="s">
        <v>210</v>
      </c>
      <c r="F296" t="s">
        <v>1059</v>
      </c>
      <c r="G296" t="s">
        <v>133</v>
      </c>
      <c r="H296" t="s">
        <v>134</v>
      </c>
      <c r="I296" t="s">
        <v>135</v>
      </c>
      <c r="J296" t="s">
        <v>136</v>
      </c>
      <c r="K296" t="s">
        <v>137</v>
      </c>
      <c r="L296" t="s">
        <v>1060</v>
      </c>
      <c r="M296" t="s">
        <v>1061</v>
      </c>
      <c r="N296">
        <v>8.1388888000000006E-2</v>
      </c>
      <c r="O296">
        <v>0</v>
      </c>
      <c r="P296">
        <v>504</v>
      </c>
      <c r="Q296">
        <v>3</v>
      </c>
      <c r="R296">
        <v>2</v>
      </c>
      <c r="S296">
        <v>2</v>
      </c>
      <c r="T296">
        <v>50</v>
      </c>
      <c r="U296">
        <v>2</v>
      </c>
      <c r="V296">
        <v>0</v>
      </c>
      <c r="W296">
        <v>0</v>
      </c>
      <c r="X296">
        <v>2.3833950781987001</v>
      </c>
      <c r="Y296">
        <v>1.8577387834973385</v>
      </c>
      <c r="Z296">
        <v>0.13671013640320334</v>
      </c>
      <c r="AA296">
        <v>0.26002040462826698</v>
      </c>
      <c r="AB296">
        <v>1.1945000058968374</v>
      </c>
      <c r="AC296">
        <v>27.526250995175946</v>
      </c>
      <c r="AD296">
        <v>0</v>
      </c>
      <c r="AE296">
        <v>33.358615403800293</v>
      </c>
    </row>
    <row r="297" spans="1:31" x14ac:dyDescent="0.25">
      <c r="A297">
        <v>1884794</v>
      </c>
      <c r="B297">
        <v>1</v>
      </c>
      <c r="C297" t="s">
        <v>80</v>
      </c>
      <c r="D297" t="s">
        <v>107</v>
      </c>
      <c r="E297" t="s">
        <v>158</v>
      </c>
      <c r="F297" t="s">
        <v>1062</v>
      </c>
      <c r="G297" t="s">
        <v>179</v>
      </c>
      <c r="H297" t="s">
        <v>134</v>
      </c>
      <c r="I297" t="s">
        <v>135</v>
      </c>
      <c r="J297" t="s">
        <v>136</v>
      </c>
      <c r="K297" t="s">
        <v>137</v>
      </c>
      <c r="L297" t="s">
        <v>1063</v>
      </c>
      <c r="M297" t="s">
        <v>1064</v>
      </c>
      <c r="N297">
        <v>1.2322222220000001</v>
      </c>
      <c r="O297">
        <v>0</v>
      </c>
      <c r="P297">
        <v>80</v>
      </c>
      <c r="Q297">
        <v>0</v>
      </c>
      <c r="R297">
        <v>1</v>
      </c>
      <c r="S297">
        <v>0</v>
      </c>
      <c r="T297">
        <v>9</v>
      </c>
      <c r="U297">
        <v>0</v>
      </c>
      <c r="V297">
        <v>0</v>
      </c>
      <c r="W297">
        <v>0</v>
      </c>
      <c r="X297">
        <v>25.609658450263186</v>
      </c>
      <c r="Y297">
        <v>0</v>
      </c>
      <c r="Z297">
        <v>2.6751675991345403</v>
      </c>
      <c r="AA297">
        <v>0</v>
      </c>
      <c r="AB297">
        <v>3.2391721231801602</v>
      </c>
      <c r="AC297">
        <v>0</v>
      </c>
      <c r="AD297">
        <v>0</v>
      </c>
      <c r="AE297">
        <v>31.523998172577887</v>
      </c>
    </row>
    <row r="298" spans="1:31" x14ac:dyDescent="0.25">
      <c r="A298">
        <v>1884296</v>
      </c>
      <c r="B298">
        <v>1</v>
      </c>
      <c r="C298" t="s">
        <v>80</v>
      </c>
      <c r="D298" t="s">
        <v>97</v>
      </c>
      <c r="E298" t="s">
        <v>131</v>
      </c>
      <c r="F298" t="s">
        <v>1065</v>
      </c>
      <c r="G298" t="s">
        <v>133</v>
      </c>
      <c r="H298" t="s">
        <v>134</v>
      </c>
      <c r="I298" t="s">
        <v>135</v>
      </c>
      <c r="J298" t="s">
        <v>136</v>
      </c>
      <c r="K298" t="s">
        <v>137</v>
      </c>
      <c r="L298" t="s">
        <v>1066</v>
      </c>
      <c r="M298" t="s">
        <v>1067</v>
      </c>
      <c r="N298">
        <v>0.819722222</v>
      </c>
      <c r="O298">
        <v>0</v>
      </c>
      <c r="P298">
        <v>0</v>
      </c>
      <c r="Q298">
        <v>0</v>
      </c>
      <c r="R298">
        <v>0</v>
      </c>
      <c r="S298">
        <v>2</v>
      </c>
      <c r="T298">
        <v>0</v>
      </c>
      <c r="U298">
        <v>0</v>
      </c>
      <c r="V298">
        <v>0</v>
      </c>
      <c r="W298">
        <v>0</v>
      </c>
      <c r="X298">
        <v>0</v>
      </c>
      <c r="Y298">
        <v>0</v>
      </c>
      <c r="Z298">
        <v>0</v>
      </c>
      <c r="AA298">
        <v>500.23961018317272</v>
      </c>
      <c r="AB298">
        <v>0</v>
      </c>
      <c r="AC298">
        <v>0</v>
      </c>
      <c r="AD298">
        <v>0</v>
      </c>
      <c r="AE298">
        <v>500.23961018317272</v>
      </c>
    </row>
    <row r="299" spans="1:31" x14ac:dyDescent="0.25">
      <c r="A299">
        <v>1884153</v>
      </c>
      <c r="B299">
        <v>1</v>
      </c>
      <c r="C299" t="s">
        <v>80</v>
      </c>
      <c r="D299" t="s">
        <v>108</v>
      </c>
      <c r="E299" t="s">
        <v>146</v>
      </c>
      <c r="F299" t="s">
        <v>1068</v>
      </c>
      <c r="G299" t="s">
        <v>148</v>
      </c>
      <c r="H299" t="s">
        <v>143</v>
      </c>
      <c r="I299" t="s">
        <v>135</v>
      </c>
      <c r="J299" t="s">
        <v>136</v>
      </c>
      <c r="K299" t="s">
        <v>137</v>
      </c>
      <c r="L299" t="s">
        <v>1069</v>
      </c>
      <c r="M299" t="s">
        <v>1070</v>
      </c>
      <c r="N299">
        <v>1.065833333</v>
      </c>
      <c r="O299">
        <v>0</v>
      </c>
      <c r="P299">
        <v>2</v>
      </c>
      <c r="Q299">
        <v>0</v>
      </c>
      <c r="R299">
        <v>4</v>
      </c>
      <c r="S299">
        <v>0</v>
      </c>
      <c r="T299">
        <v>0</v>
      </c>
      <c r="U299">
        <v>0</v>
      </c>
      <c r="V299">
        <v>0</v>
      </c>
      <c r="W299">
        <v>0</v>
      </c>
      <c r="X299">
        <v>0.2606434866513756</v>
      </c>
      <c r="Y299">
        <v>0</v>
      </c>
      <c r="Z299">
        <v>22.822589056823869</v>
      </c>
      <c r="AA299">
        <v>0</v>
      </c>
      <c r="AB299">
        <v>0</v>
      </c>
      <c r="AC299">
        <v>0</v>
      </c>
      <c r="AD299">
        <v>0</v>
      </c>
      <c r="AE299">
        <v>23.083232543475244</v>
      </c>
    </row>
    <row r="300" spans="1:31" x14ac:dyDescent="0.25">
      <c r="A300">
        <v>1884674</v>
      </c>
      <c r="B300">
        <v>1</v>
      </c>
      <c r="C300" t="s">
        <v>80</v>
      </c>
      <c r="D300" t="s">
        <v>84</v>
      </c>
      <c r="E300" t="s">
        <v>140</v>
      </c>
      <c r="F300" t="s">
        <v>1071</v>
      </c>
      <c r="G300" t="s">
        <v>163</v>
      </c>
      <c r="H300" t="s">
        <v>143</v>
      </c>
      <c r="I300" t="s">
        <v>135</v>
      </c>
      <c r="J300" t="s">
        <v>136</v>
      </c>
      <c r="K300" t="s">
        <v>137</v>
      </c>
      <c r="L300" t="s">
        <v>1072</v>
      </c>
      <c r="M300" t="s">
        <v>1073</v>
      </c>
      <c r="N300">
        <v>3.6180555550000002</v>
      </c>
      <c r="O300">
        <v>0</v>
      </c>
      <c r="P300">
        <v>6</v>
      </c>
      <c r="Q300">
        <v>0</v>
      </c>
      <c r="R300">
        <v>0</v>
      </c>
      <c r="S300">
        <v>0</v>
      </c>
      <c r="T300">
        <v>0</v>
      </c>
      <c r="U300">
        <v>0</v>
      </c>
      <c r="V300">
        <v>0</v>
      </c>
      <c r="W300">
        <v>0</v>
      </c>
      <c r="X300">
        <v>3.449252482254785</v>
      </c>
      <c r="Y300">
        <v>0</v>
      </c>
      <c r="Z300">
        <v>0</v>
      </c>
      <c r="AA300">
        <v>0</v>
      </c>
      <c r="AB300">
        <v>0</v>
      </c>
      <c r="AC300">
        <v>0</v>
      </c>
      <c r="AD300">
        <v>0</v>
      </c>
      <c r="AE300">
        <v>3.449252482254785</v>
      </c>
    </row>
    <row r="301" spans="1:31" x14ac:dyDescent="0.25">
      <c r="A301">
        <v>1884439</v>
      </c>
      <c r="B301">
        <v>1</v>
      </c>
      <c r="C301" t="s">
        <v>80</v>
      </c>
      <c r="D301" t="s">
        <v>96</v>
      </c>
      <c r="E301" t="s">
        <v>169</v>
      </c>
      <c r="F301" t="s">
        <v>1074</v>
      </c>
      <c r="G301" t="s">
        <v>564</v>
      </c>
      <c r="H301" t="s">
        <v>143</v>
      </c>
      <c r="I301" t="s">
        <v>135</v>
      </c>
      <c r="J301" t="s">
        <v>136</v>
      </c>
      <c r="K301" t="s">
        <v>137</v>
      </c>
      <c r="L301" t="s">
        <v>1075</v>
      </c>
      <c r="M301" t="s">
        <v>1076</v>
      </c>
      <c r="N301">
        <v>2.465833333</v>
      </c>
      <c r="O301">
        <v>0</v>
      </c>
      <c r="P301">
        <v>183</v>
      </c>
      <c r="Q301">
        <v>0</v>
      </c>
      <c r="R301">
        <v>0</v>
      </c>
      <c r="S301">
        <v>0</v>
      </c>
      <c r="T301">
        <v>10</v>
      </c>
      <c r="U301">
        <v>0</v>
      </c>
      <c r="V301">
        <v>0</v>
      </c>
      <c r="W301">
        <v>0</v>
      </c>
      <c r="X301">
        <v>234.40230448830516</v>
      </c>
      <c r="Y301">
        <v>0</v>
      </c>
      <c r="Z301">
        <v>0</v>
      </c>
      <c r="AA301">
        <v>0</v>
      </c>
      <c r="AB301">
        <v>42.349246826461318</v>
      </c>
      <c r="AC301">
        <v>0</v>
      </c>
      <c r="AD301">
        <v>0</v>
      </c>
      <c r="AE301">
        <v>276.75155131476646</v>
      </c>
    </row>
    <row r="302" spans="1:31" x14ac:dyDescent="0.25">
      <c r="A302">
        <v>1884631</v>
      </c>
      <c r="B302">
        <v>1</v>
      </c>
      <c r="C302" t="s">
        <v>80</v>
      </c>
      <c r="D302" t="s">
        <v>111</v>
      </c>
      <c r="E302" t="s">
        <v>169</v>
      </c>
      <c r="F302" t="s">
        <v>1077</v>
      </c>
      <c r="G302" t="s">
        <v>183</v>
      </c>
      <c r="H302" t="s">
        <v>143</v>
      </c>
      <c r="I302" t="s">
        <v>135</v>
      </c>
      <c r="J302" t="s">
        <v>136</v>
      </c>
      <c r="K302" t="s">
        <v>137</v>
      </c>
      <c r="L302" t="s">
        <v>1078</v>
      </c>
      <c r="M302" t="s">
        <v>1079</v>
      </c>
      <c r="N302">
        <v>0.87611111100000005</v>
      </c>
      <c r="O302">
        <v>0</v>
      </c>
      <c r="P302">
        <v>63</v>
      </c>
      <c r="Q302">
        <v>0</v>
      </c>
      <c r="R302">
        <v>22</v>
      </c>
      <c r="S302">
        <v>0</v>
      </c>
      <c r="T302">
        <v>25</v>
      </c>
      <c r="U302">
        <v>0</v>
      </c>
      <c r="V302">
        <v>0</v>
      </c>
      <c r="W302">
        <v>0</v>
      </c>
      <c r="X302">
        <v>21.243244341070625</v>
      </c>
      <c r="Y302">
        <v>0</v>
      </c>
      <c r="Z302">
        <v>13.437576290553427</v>
      </c>
      <c r="AA302">
        <v>0</v>
      </c>
      <c r="AB302">
        <v>94.283686680282997</v>
      </c>
      <c r="AC302">
        <v>0</v>
      </c>
      <c r="AD302">
        <v>0</v>
      </c>
      <c r="AE302">
        <v>128.96450731190706</v>
      </c>
    </row>
    <row r="303" spans="1:31" x14ac:dyDescent="0.25">
      <c r="A303">
        <v>1884774</v>
      </c>
      <c r="B303">
        <v>1</v>
      </c>
      <c r="C303" t="s">
        <v>80</v>
      </c>
      <c r="D303" t="s">
        <v>100</v>
      </c>
      <c r="E303" t="s">
        <v>210</v>
      </c>
      <c r="F303" t="s">
        <v>1080</v>
      </c>
      <c r="G303" t="s">
        <v>133</v>
      </c>
      <c r="H303" t="s">
        <v>134</v>
      </c>
      <c r="I303" t="s">
        <v>135</v>
      </c>
      <c r="J303" t="s">
        <v>136</v>
      </c>
      <c r="K303" t="s">
        <v>137</v>
      </c>
      <c r="L303" t="s">
        <v>1081</v>
      </c>
      <c r="M303" t="s">
        <v>1082</v>
      </c>
      <c r="N303">
        <v>0.19500000000000001</v>
      </c>
      <c r="O303">
        <v>1</v>
      </c>
      <c r="P303">
        <v>1274</v>
      </c>
      <c r="Q303">
        <v>15</v>
      </c>
      <c r="R303">
        <v>142</v>
      </c>
      <c r="S303">
        <v>29</v>
      </c>
      <c r="T303">
        <v>100</v>
      </c>
      <c r="U303">
        <v>2</v>
      </c>
      <c r="V303">
        <v>0</v>
      </c>
      <c r="W303">
        <v>0.10174173678396001</v>
      </c>
      <c r="X303">
        <v>113.36366837009834</v>
      </c>
      <c r="Y303">
        <v>8.1900249706196995</v>
      </c>
      <c r="Z303">
        <v>32.165277531777576</v>
      </c>
      <c r="AA303">
        <v>38.182552209884165</v>
      </c>
      <c r="AB303">
        <v>20.881203095530243</v>
      </c>
      <c r="AC303">
        <v>19.824929681252669</v>
      </c>
      <c r="AD303">
        <v>0</v>
      </c>
      <c r="AE303">
        <v>232.70939759594665</v>
      </c>
    </row>
    <row r="304" spans="1:31" x14ac:dyDescent="0.25">
      <c r="A304">
        <v>1884608</v>
      </c>
      <c r="B304">
        <v>1</v>
      </c>
      <c r="C304" t="s">
        <v>80</v>
      </c>
      <c r="D304" t="s">
        <v>98</v>
      </c>
      <c r="E304" t="s">
        <v>169</v>
      </c>
      <c r="F304" t="s">
        <v>1083</v>
      </c>
      <c r="G304" t="s">
        <v>183</v>
      </c>
      <c r="H304" t="s">
        <v>143</v>
      </c>
      <c r="I304" t="s">
        <v>135</v>
      </c>
      <c r="J304" t="s">
        <v>136</v>
      </c>
      <c r="K304" t="s">
        <v>137</v>
      </c>
      <c r="L304" t="s">
        <v>1084</v>
      </c>
      <c r="M304" t="s">
        <v>1085</v>
      </c>
      <c r="N304">
        <v>0.89500000000000002</v>
      </c>
      <c r="O304">
        <v>0</v>
      </c>
      <c r="P304">
        <v>206</v>
      </c>
      <c r="Q304">
        <v>0</v>
      </c>
      <c r="R304">
        <v>4</v>
      </c>
      <c r="S304">
        <v>0</v>
      </c>
      <c r="T304">
        <v>49</v>
      </c>
      <c r="U304">
        <v>0</v>
      </c>
      <c r="V304">
        <v>0</v>
      </c>
      <c r="W304">
        <v>0</v>
      </c>
      <c r="X304">
        <v>77.196908891903945</v>
      </c>
      <c r="Y304">
        <v>0</v>
      </c>
      <c r="Z304">
        <v>14.311663464507975</v>
      </c>
      <c r="AA304">
        <v>0</v>
      </c>
      <c r="AB304">
        <v>48.657885500007055</v>
      </c>
      <c r="AC304">
        <v>0</v>
      </c>
      <c r="AD304">
        <v>0</v>
      </c>
      <c r="AE304">
        <v>140.16645785641896</v>
      </c>
    </row>
    <row r="305" spans="1:31" x14ac:dyDescent="0.25">
      <c r="A305">
        <v>1884751</v>
      </c>
      <c r="B305">
        <v>1</v>
      </c>
      <c r="C305" t="s">
        <v>80</v>
      </c>
      <c r="D305" t="s">
        <v>97</v>
      </c>
      <c r="E305" t="s">
        <v>146</v>
      </c>
      <c r="F305" t="s">
        <v>1086</v>
      </c>
      <c r="G305" t="s">
        <v>148</v>
      </c>
      <c r="H305" t="s">
        <v>143</v>
      </c>
      <c r="I305" t="s">
        <v>135</v>
      </c>
      <c r="J305" t="s">
        <v>136</v>
      </c>
      <c r="K305" t="s">
        <v>137</v>
      </c>
      <c r="L305" t="s">
        <v>1087</v>
      </c>
      <c r="M305" t="s">
        <v>1088</v>
      </c>
      <c r="N305">
        <v>1.1625000000000001</v>
      </c>
      <c r="O305">
        <v>0</v>
      </c>
      <c r="P305">
        <v>55</v>
      </c>
      <c r="Q305">
        <v>0</v>
      </c>
      <c r="R305">
        <v>1</v>
      </c>
      <c r="S305">
        <v>0</v>
      </c>
      <c r="T305">
        <v>13</v>
      </c>
      <c r="U305">
        <v>0</v>
      </c>
      <c r="V305">
        <v>0</v>
      </c>
      <c r="W305">
        <v>0</v>
      </c>
      <c r="X305">
        <v>24.31843848059545</v>
      </c>
      <c r="Y305">
        <v>0</v>
      </c>
      <c r="Z305">
        <v>1.3183078181462715</v>
      </c>
      <c r="AA305">
        <v>0</v>
      </c>
      <c r="AB305">
        <v>23.644460444818812</v>
      </c>
      <c r="AC305">
        <v>0</v>
      </c>
      <c r="AD305">
        <v>0</v>
      </c>
      <c r="AE305">
        <v>49.281206743560531</v>
      </c>
    </row>
    <row r="306" spans="1:31" x14ac:dyDescent="0.25">
      <c r="A306">
        <v>1884502</v>
      </c>
      <c r="B306">
        <v>1</v>
      </c>
      <c r="C306" t="s">
        <v>81</v>
      </c>
      <c r="D306" t="s">
        <v>112</v>
      </c>
      <c r="E306" t="s">
        <v>131</v>
      </c>
      <c r="F306" t="s">
        <v>1089</v>
      </c>
      <c r="G306" t="s">
        <v>133</v>
      </c>
      <c r="H306" t="s">
        <v>134</v>
      </c>
      <c r="I306" t="s">
        <v>152</v>
      </c>
      <c r="J306" t="s">
        <v>136</v>
      </c>
      <c r="K306" t="s">
        <v>137</v>
      </c>
      <c r="L306" t="s">
        <v>1090</v>
      </c>
      <c r="M306" t="s">
        <v>1091</v>
      </c>
      <c r="N306">
        <v>1.1111111E-2</v>
      </c>
      <c r="O306">
        <v>0</v>
      </c>
      <c r="P306">
        <v>671</v>
      </c>
      <c r="Q306">
        <v>7</v>
      </c>
      <c r="R306">
        <v>97</v>
      </c>
      <c r="S306">
        <v>5</v>
      </c>
      <c r="T306">
        <v>35</v>
      </c>
      <c r="U306">
        <v>1</v>
      </c>
      <c r="V306">
        <v>0</v>
      </c>
      <c r="W306">
        <v>0</v>
      </c>
      <c r="X306">
        <v>1.0853747868591102</v>
      </c>
      <c r="Y306">
        <v>0.92897960592891127</v>
      </c>
      <c r="Z306">
        <v>0.46726686852778898</v>
      </c>
      <c r="AA306">
        <v>0.16751836690216668</v>
      </c>
      <c r="AB306">
        <v>0.10903963456735558</v>
      </c>
      <c r="AC306">
        <v>0</v>
      </c>
      <c r="AD306">
        <v>0</v>
      </c>
      <c r="AE306">
        <v>2.7581792627853328</v>
      </c>
    </row>
    <row r="307" spans="1:31" x14ac:dyDescent="0.25">
      <c r="A307">
        <v>1884545</v>
      </c>
      <c r="B307">
        <v>1</v>
      </c>
      <c r="C307" t="s">
        <v>80</v>
      </c>
      <c r="D307" t="s">
        <v>105</v>
      </c>
      <c r="E307" t="s">
        <v>146</v>
      </c>
      <c r="F307" t="s">
        <v>1092</v>
      </c>
      <c r="G307" t="s">
        <v>148</v>
      </c>
      <c r="H307" t="s">
        <v>143</v>
      </c>
      <c r="I307" t="s">
        <v>135</v>
      </c>
      <c r="J307" t="s">
        <v>136</v>
      </c>
      <c r="K307" t="s">
        <v>137</v>
      </c>
      <c r="L307" t="s">
        <v>1093</v>
      </c>
      <c r="M307" t="s">
        <v>1094</v>
      </c>
      <c r="N307">
        <v>2.983333333</v>
      </c>
      <c r="O307">
        <v>0</v>
      </c>
      <c r="P307">
        <v>22</v>
      </c>
      <c r="Q307">
        <v>0</v>
      </c>
      <c r="R307">
        <v>2</v>
      </c>
      <c r="S307">
        <v>0</v>
      </c>
      <c r="T307">
        <v>3</v>
      </c>
      <c r="U307">
        <v>0</v>
      </c>
      <c r="V307">
        <v>0</v>
      </c>
      <c r="W307">
        <v>0</v>
      </c>
      <c r="X307">
        <v>13.734121442103309</v>
      </c>
      <c r="Y307">
        <v>0</v>
      </c>
      <c r="Z307">
        <v>1.3716582466422236</v>
      </c>
      <c r="AA307">
        <v>0</v>
      </c>
      <c r="AB307">
        <v>13.859497101362871</v>
      </c>
      <c r="AC307">
        <v>0</v>
      </c>
      <c r="AD307">
        <v>0</v>
      </c>
      <c r="AE307">
        <v>28.965276790108405</v>
      </c>
    </row>
    <row r="308" spans="1:31" x14ac:dyDescent="0.25">
      <c r="A308">
        <v>1884213</v>
      </c>
      <c r="B308">
        <v>1</v>
      </c>
      <c r="C308" t="s">
        <v>80</v>
      </c>
      <c r="D308" t="s">
        <v>97</v>
      </c>
      <c r="E308" t="s">
        <v>158</v>
      </c>
      <c r="F308" t="s">
        <v>1095</v>
      </c>
      <c r="G308" t="s">
        <v>508</v>
      </c>
      <c r="H308" t="s">
        <v>134</v>
      </c>
      <c r="I308" t="s">
        <v>135</v>
      </c>
      <c r="J308" t="s">
        <v>136</v>
      </c>
      <c r="K308" t="s">
        <v>137</v>
      </c>
      <c r="L308" t="s">
        <v>1096</v>
      </c>
      <c r="M308" t="s">
        <v>1097</v>
      </c>
      <c r="N308">
        <v>0.74972222200000005</v>
      </c>
      <c r="O308">
        <v>0</v>
      </c>
      <c r="P308">
        <v>143</v>
      </c>
      <c r="Q308">
        <v>0</v>
      </c>
      <c r="R308">
        <v>9</v>
      </c>
      <c r="S308">
        <v>0</v>
      </c>
      <c r="T308">
        <v>11</v>
      </c>
      <c r="U308">
        <v>0</v>
      </c>
      <c r="V308">
        <v>0</v>
      </c>
      <c r="W308">
        <v>0</v>
      </c>
      <c r="X308">
        <v>20.270140849992135</v>
      </c>
      <c r="Y308">
        <v>0</v>
      </c>
      <c r="Z308">
        <v>1.983678740057464</v>
      </c>
      <c r="AA308">
        <v>0</v>
      </c>
      <c r="AB308">
        <v>1.96492613028032</v>
      </c>
      <c r="AC308">
        <v>0</v>
      </c>
      <c r="AD308">
        <v>0</v>
      </c>
      <c r="AE308">
        <v>24.21874572032992</v>
      </c>
    </row>
    <row r="309" spans="1:31" x14ac:dyDescent="0.25">
      <c r="A309">
        <v>1884708</v>
      </c>
      <c r="B309">
        <v>1</v>
      </c>
      <c r="C309" t="s">
        <v>80</v>
      </c>
      <c r="D309" t="s">
        <v>110</v>
      </c>
      <c r="E309" t="s">
        <v>146</v>
      </c>
      <c r="F309" t="s">
        <v>1098</v>
      </c>
      <c r="G309" t="s">
        <v>148</v>
      </c>
      <c r="H309" t="s">
        <v>143</v>
      </c>
      <c r="I309" t="s">
        <v>135</v>
      </c>
      <c r="J309" t="s">
        <v>136</v>
      </c>
      <c r="K309" t="s">
        <v>137</v>
      </c>
      <c r="L309" t="s">
        <v>1099</v>
      </c>
      <c r="M309" t="s">
        <v>1100</v>
      </c>
      <c r="N309">
        <v>0.79166666600000002</v>
      </c>
      <c r="O309">
        <v>0</v>
      </c>
      <c r="P309">
        <v>293</v>
      </c>
      <c r="Q309">
        <v>0</v>
      </c>
      <c r="R309">
        <v>0</v>
      </c>
      <c r="S309">
        <v>0</v>
      </c>
      <c r="T309">
        <v>19</v>
      </c>
      <c r="U309">
        <v>0</v>
      </c>
      <c r="V309">
        <v>0</v>
      </c>
      <c r="W309">
        <v>0</v>
      </c>
      <c r="X309">
        <v>90.703654062831546</v>
      </c>
      <c r="Y309">
        <v>0</v>
      </c>
      <c r="Z309">
        <v>0</v>
      </c>
      <c r="AA309">
        <v>0</v>
      </c>
      <c r="AB309">
        <v>11.547616219778066</v>
      </c>
      <c r="AC309">
        <v>0</v>
      </c>
      <c r="AD309">
        <v>0</v>
      </c>
      <c r="AE309">
        <v>102.25127028260961</v>
      </c>
    </row>
    <row r="310" spans="1:31" x14ac:dyDescent="0.25">
      <c r="A310">
        <v>1884731</v>
      </c>
      <c r="B310">
        <v>1</v>
      </c>
      <c r="C310" t="s">
        <v>80</v>
      </c>
      <c r="D310" t="s">
        <v>95</v>
      </c>
      <c r="E310" t="s">
        <v>158</v>
      </c>
      <c r="F310" t="s">
        <v>1101</v>
      </c>
      <c r="G310" t="s">
        <v>219</v>
      </c>
      <c r="H310" t="s">
        <v>134</v>
      </c>
      <c r="I310" t="s">
        <v>135</v>
      </c>
      <c r="J310" t="s">
        <v>136</v>
      </c>
      <c r="K310" t="s">
        <v>137</v>
      </c>
      <c r="L310" t="s">
        <v>1102</v>
      </c>
      <c r="M310" t="s">
        <v>1103</v>
      </c>
      <c r="N310">
        <v>2.0730555549999998</v>
      </c>
      <c r="O310">
        <v>0</v>
      </c>
      <c r="P310">
        <v>299</v>
      </c>
      <c r="Q310">
        <v>0</v>
      </c>
      <c r="R310">
        <v>0</v>
      </c>
      <c r="S310">
        <v>0</v>
      </c>
      <c r="T310">
        <v>6</v>
      </c>
      <c r="U310">
        <v>0</v>
      </c>
      <c r="V310">
        <v>0</v>
      </c>
      <c r="W310">
        <v>0</v>
      </c>
      <c r="X310">
        <v>153.99987264873332</v>
      </c>
      <c r="Y310">
        <v>0</v>
      </c>
      <c r="Z310">
        <v>0</v>
      </c>
      <c r="AA310">
        <v>0</v>
      </c>
      <c r="AB310">
        <v>10.158086641813172</v>
      </c>
      <c r="AC310">
        <v>0</v>
      </c>
      <c r="AD310">
        <v>0</v>
      </c>
      <c r="AE310">
        <v>164.1579592905465</v>
      </c>
    </row>
    <row r="311" spans="1:31" x14ac:dyDescent="0.25">
      <c r="A311">
        <v>1884754</v>
      </c>
      <c r="B311">
        <v>1</v>
      </c>
      <c r="C311" t="s">
        <v>80</v>
      </c>
      <c r="D311" t="s">
        <v>97</v>
      </c>
      <c r="E311" t="s">
        <v>210</v>
      </c>
      <c r="F311" t="s">
        <v>1104</v>
      </c>
      <c r="G311" t="s">
        <v>133</v>
      </c>
      <c r="H311" t="s">
        <v>134</v>
      </c>
      <c r="I311" t="s">
        <v>135</v>
      </c>
      <c r="J311" t="s">
        <v>136</v>
      </c>
      <c r="K311" t="s">
        <v>137</v>
      </c>
      <c r="L311" t="s">
        <v>1105</v>
      </c>
      <c r="M311" t="s">
        <v>1106</v>
      </c>
      <c r="N311">
        <v>1.5919444439999999</v>
      </c>
      <c r="O311">
        <v>2</v>
      </c>
      <c r="P311">
        <v>903</v>
      </c>
      <c r="Q311">
        <v>1</v>
      </c>
      <c r="R311">
        <v>28</v>
      </c>
      <c r="S311">
        <v>7</v>
      </c>
      <c r="T311">
        <v>61</v>
      </c>
      <c r="U311">
        <v>0</v>
      </c>
      <c r="V311">
        <v>0</v>
      </c>
      <c r="W311">
        <v>73.372132196766756</v>
      </c>
      <c r="X311">
        <v>506.60793003640407</v>
      </c>
      <c r="Y311">
        <v>0.16965299285075919</v>
      </c>
      <c r="Z311">
        <v>19.30659944837533</v>
      </c>
      <c r="AA311">
        <v>59.929248509773117</v>
      </c>
      <c r="AB311">
        <v>140.27508216552849</v>
      </c>
      <c r="AC311">
        <v>0</v>
      </c>
      <c r="AD311">
        <v>0</v>
      </c>
      <c r="AE311">
        <v>799.66064534969848</v>
      </c>
    </row>
    <row r="312" spans="1:31" x14ac:dyDescent="0.25">
      <c r="A312">
        <v>1884336</v>
      </c>
      <c r="B312">
        <v>1</v>
      </c>
      <c r="C312" t="s">
        <v>81</v>
      </c>
      <c r="D312" t="s">
        <v>117</v>
      </c>
      <c r="E312" t="s">
        <v>146</v>
      </c>
      <c r="F312" t="s">
        <v>1107</v>
      </c>
      <c r="G312" t="s">
        <v>1108</v>
      </c>
      <c r="H312" t="s">
        <v>143</v>
      </c>
      <c r="I312" t="s">
        <v>135</v>
      </c>
      <c r="J312" t="s">
        <v>136</v>
      </c>
      <c r="K312" t="s">
        <v>137</v>
      </c>
      <c r="L312" t="s">
        <v>1109</v>
      </c>
      <c r="M312" t="s">
        <v>1110</v>
      </c>
      <c r="N312">
        <v>2.0933333329999999</v>
      </c>
      <c r="O312">
        <v>0</v>
      </c>
      <c r="P312">
        <v>26</v>
      </c>
      <c r="Q312">
        <v>0</v>
      </c>
      <c r="R312">
        <v>2</v>
      </c>
      <c r="S312">
        <v>0</v>
      </c>
      <c r="T312">
        <v>0</v>
      </c>
      <c r="U312">
        <v>0</v>
      </c>
      <c r="V312">
        <v>0</v>
      </c>
      <c r="W312">
        <v>0</v>
      </c>
      <c r="X312">
        <v>6.9975739433029167</v>
      </c>
      <c r="Y312">
        <v>0</v>
      </c>
      <c r="Z312">
        <v>0.30980134114039004</v>
      </c>
      <c r="AA312">
        <v>0</v>
      </c>
      <c r="AB312">
        <v>0</v>
      </c>
      <c r="AC312">
        <v>0</v>
      </c>
      <c r="AD312">
        <v>0</v>
      </c>
      <c r="AE312">
        <v>7.3073752844433066</v>
      </c>
    </row>
    <row r="313" spans="1:31" x14ac:dyDescent="0.25">
      <c r="A313">
        <v>1884923</v>
      </c>
      <c r="B313">
        <v>1</v>
      </c>
      <c r="C313" t="s">
        <v>81</v>
      </c>
      <c r="D313" t="s">
        <v>123</v>
      </c>
      <c r="E313" t="s">
        <v>169</v>
      </c>
      <c r="F313" t="s">
        <v>1111</v>
      </c>
      <c r="G313" t="s">
        <v>183</v>
      </c>
      <c r="H313" t="s">
        <v>143</v>
      </c>
      <c r="I313" t="s">
        <v>135</v>
      </c>
      <c r="J313" t="s">
        <v>136</v>
      </c>
      <c r="K313" t="s">
        <v>137</v>
      </c>
      <c r="L313" t="s">
        <v>1112</v>
      </c>
      <c r="M313" t="s">
        <v>1113</v>
      </c>
      <c r="N313">
        <v>8.2147222220000007</v>
      </c>
      <c r="O313">
        <v>0</v>
      </c>
      <c r="P313">
        <v>14</v>
      </c>
      <c r="Q313">
        <v>0</v>
      </c>
      <c r="R313">
        <v>19</v>
      </c>
      <c r="S313">
        <v>0</v>
      </c>
      <c r="T313">
        <v>6</v>
      </c>
      <c r="U313">
        <v>0</v>
      </c>
      <c r="V313">
        <v>0</v>
      </c>
      <c r="W313">
        <v>0</v>
      </c>
      <c r="X313">
        <v>16.394868054593367</v>
      </c>
      <c r="Y313">
        <v>0</v>
      </c>
      <c r="Z313">
        <v>167.57417587898297</v>
      </c>
      <c r="AA313">
        <v>0</v>
      </c>
      <c r="AB313">
        <v>62.565760267501943</v>
      </c>
      <c r="AC313">
        <v>0</v>
      </c>
      <c r="AD313">
        <v>0</v>
      </c>
      <c r="AE313">
        <v>246.53480420107826</v>
      </c>
    </row>
    <row r="314" spans="1:31" x14ac:dyDescent="0.25">
      <c r="A314">
        <v>1884359</v>
      </c>
      <c r="B314">
        <v>1</v>
      </c>
      <c r="C314" t="s">
        <v>81</v>
      </c>
      <c r="D314" t="s">
        <v>122</v>
      </c>
      <c r="E314" t="s">
        <v>210</v>
      </c>
      <c r="F314" t="s">
        <v>1114</v>
      </c>
      <c r="G314" t="s">
        <v>133</v>
      </c>
      <c r="H314" t="s">
        <v>134</v>
      </c>
      <c r="I314" t="s">
        <v>135</v>
      </c>
      <c r="J314" t="s">
        <v>136</v>
      </c>
      <c r="K314" t="s">
        <v>137</v>
      </c>
      <c r="L314" t="s">
        <v>1115</v>
      </c>
      <c r="M314" t="s">
        <v>1116</v>
      </c>
      <c r="N314">
        <v>0.6925</v>
      </c>
      <c r="O314">
        <v>0</v>
      </c>
      <c r="P314">
        <v>4290</v>
      </c>
      <c r="Q314">
        <v>0</v>
      </c>
      <c r="R314">
        <v>37</v>
      </c>
      <c r="S314">
        <v>1</v>
      </c>
      <c r="T314">
        <v>166</v>
      </c>
      <c r="U314">
        <v>0</v>
      </c>
      <c r="V314">
        <v>0</v>
      </c>
      <c r="W314">
        <v>0</v>
      </c>
      <c r="X314">
        <v>549.16930068618831</v>
      </c>
      <c r="Y314">
        <v>0</v>
      </c>
      <c r="Z314">
        <v>7.1831281423532776</v>
      </c>
      <c r="AA314">
        <v>4.2533781188702413</v>
      </c>
      <c r="AB314">
        <v>77.113625571248846</v>
      </c>
      <c r="AC314">
        <v>0</v>
      </c>
      <c r="AD314">
        <v>0</v>
      </c>
      <c r="AE314">
        <v>637.71943251866071</v>
      </c>
    </row>
    <row r="315" spans="1:31" x14ac:dyDescent="0.25">
      <c r="A315">
        <v>1884900</v>
      </c>
      <c r="B315">
        <v>1</v>
      </c>
      <c r="C315" t="s">
        <v>80</v>
      </c>
      <c r="D315" t="s">
        <v>87</v>
      </c>
      <c r="E315" t="s">
        <v>158</v>
      </c>
      <c r="F315" t="s">
        <v>1117</v>
      </c>
      <c r="G315" t="s">
        <v>560</v>
      </c>
      <c r="H315" t="s">
        <v>134</v>
      </c>
      <c r="I315" t="s">
        <v>135</v>
      </c>
      <c r="J315" t="s">
        <v>136</v>
      </c>
      <c r="K315" t="s">
        <v>137</v>
      </c>
      <c r="L315" t="s">
        <v>1118</v>
      </c>
      <c r="M315" t="s">
        <v>1119</v>
      </c>
      <c r="N315">
        <v>2.4941666659999999</v>
      </c>
      <c r="O315">
        <v>0</v>
      </c>
      <c r="P315">
        <v>31</v>
      </c>
      <c r="Q315">
        <v>0</v>
      </c>
      <c r="R315">
        <v>0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33.386254591557467</v>
      </c>
      <c r="Y315">
        <v>0</v>
      </c>
      <c r="Z315">
        <v>0</v>
      </c>
      <c r="AA315">
        <v>0</v>
      </c>
      <c r="AB315">
        <v>0</v>
      </c>
      <c r="AC315">
        <v>0</v>
      </c>
      <c r="AD315">
        <v>0</v>
      </c>
      <c r="AE315">
        <v>33.386254591557467</v>
      </c>
    </row>
    <row r="316" spans="1:31" x14ac:dyDescent="0.25">
      <c r="A316">
        <v>1884860</v>
      </c>
      <c r="B316">
        <v>1</v>
      </c>
      <c r="C316" t="s">
        <v>81</v>
      </c>
      <c r="D316" t="s">
        <v>113</v>
      </c>
      <c r="E316" t="s">
        <v>169</v>
      </c>
      <c r="F316" t="s">
        <v>1120</v>
      </c>
      <c r="G316" t="s">
        <v>564</v>
      </c>
      <c r="H316" t="s">
        <v>143</v>
      </c>
      <c r="I316" t="s">
        <v>135</v>
      </c>
      <c r="J316" t="s">
        <v>136</v>
      </c>
      <c r="K316" t="s">
        <v>137</v>
      </c>
      <c r="L316" t="s">
        <v>1121</v>
      </c>
      <c r="M316" t="s">
        <v>1122</v>
      </c>
      <c r="N316">
        <v>1.231944444</v>
      </c>
      <c r="O316">
        <v>0</v>
      </c>
      <c r="P316">
        <v>105</v>
      </c>
      <c r="Q316">
        <v>0</v>
      </c>
      <c r="R316">
        <v>4</v>
      </c>
      <c r="S316">
        <v>0</v>
      </c>
      <c r="T316">
        <v>3</v>
      </c>
      <c r="U316">
        <v>0</v>
      </c>
      <c r="V316">
        <v>0</v>
      </c>
      <c r="W316">
        <v>0</v>
      </c>
      <c r="X316">
        <v>33.176017805178759</v>
      </c>
      <c r="Y316">
        <v>0</v>
      </c>
      <c r="Z316">
        <v>1.8491118260316664</v>
      </c>
      <c r="AA316">
        <v>0</v>
      </c>
      <c r="AB316">
        <v>8.2271066237050494</v>
      </c>
      <c r="AC316">
        <v>0</v>
      </c>
      <c r="AD316">
        <v>0</v>
      </c>
      <c r="AE316">
        <v>43.252236254915474</v>
      </c>
    </row>
    <row r="317" spans="1:31" x14ac:dyDescent="0.25">
      <c r="A317">
        <v>1884528</v>
      </c>
      <c r="B317">
        <v>1</v>
      </c>
      <c r="C317" t="s">
        <v>80</v>
      </c>
      <c r="D317" t="s">
        <v>100</v>
      </c>
      <c r="E317" t="s">
        <v>169</v>
      </c>
      <c r="F317" t="s">
        <v>1123</v>
      </c>
      <c r="G317" t="s">
        <v>1124</v>
      </c>
      <c r="H317" t="s">
        <v>143</v>
      </c>
      <c r="I317" t="s">
        <v>135</v>
      </c>
      <c r="J317" t="s">
        <v>136</v>
      </c>
      <c r="K317" t="s">
        <v>137</v>
      </c>
      <c r="L317" t="s">
        <v>1125</v>
      </c>
      <c r="M317" t="s">
        <v>1126</v>
      </c>
      <c r="N317">
        <v>1.355277777</v>
      </c>
      <c r="O317">
        <v>0</v>
      </c>
      <c r="P317">
        <v>152</v>
      </c>
      <c r="Q317">
        <v>0</v>
      </c>
      <c r="R317">
        <v>2</v>
      </c>
      <c r="S317">
        <v>0</v>
      </c>
      <c r="T317">
        <v>10</v>
      </c>
      <c r="U317">
        <v>0</v>
      </c>
      <c r="V317">
        <v>0</v>
      </c>
      <c r="W317">
        <v>0</v>
      </c>
      <c r="X317">
        <v>53.283356201939107</v>
      </c>
      <c r="Y317">
        <v>0</v>
      </c>
      <c r="Z317">
        <v>0.45763472209674261</v>
      </c>
      <c r="AA317">
        <v>0</v>
      </c>
      <c r="AB317">
        <v>5.2039892475191651</v>
      </c>
      <c r="AC317">
        <v>0</v>
      </c>
      <c r="AD317">
        <v>0</v>
      </c>
      <c r="AE317">
        <v>58.944980171555017</v>
      </c>
    </row>
    <row r="318" spans="1:31" x14ac:dyDescent="0.25">
      <c r="A318">
        <v>1884917</v>
      </c>
      <c r="B318">
        <v>1</v>
      </c>
      <c r="C318" t="s">
        <v>81</v>
      </c>
      <c r="D318" t="s">
        <v>113</v>
      </c>
      <c r="E318" t="s">
        <v>146</v>
      </c>
      <c r="F318" t="s">
        <v>1127</v>
      </c>
      <c r="G318" t="s">
        <v>148</v>
      </c>
      <c r="H318" t="s">
        <v>143</v>
      </c>
      <c r="I318" t="s">
        <v>135</v>
      </c>
      <c r="J318" t="s">
        <v>136</v>
      </c>
      <c r="K318" t="s">
        <v>137</v>
      </c>
      <c r="L318" t="s">
        <v>1128</v>
      </c>
      <c r="M318" t="s">
        <v>1129</v>
      </c>
      <c r="N318">
        <v>0.76277777700000005</v>
      </c>
      <c r="O318">
        <v>0</v>
      </c>
      <c r="P318">
        <v>7</v>
      </c>
      <c r="Q318">
        <v>0</v>
      </c>
      <c r="R318">
        <v>1</v>
      </c>
      <c r="S318">
        <v>0</v>
      </c>
      <c r="T318">
        <v>0</v>
      </c>
      <c r="U318">
        <v>0</v>
      </c>
      <c r="V318">
        <v>0</v>
      </c>
      <c r="W318">
        <v>0</v>
      </c>
      <c r="X318">
        <v>1.816880978087654</v>
      </c>
      <c r="Y318">
        <v>0</v>
      </c>
      <c r="Z318">
        <v>1.2326646711010043</v>
      </c>
      <c r="AA318">
        <v>0</v>
      </c>
      <c r="AB318">
        <v>0</v>
      </c>
      <c r="AC318">
        <v>0</v>
      </c>
      <c r="AD318">
        <v>0</v>
      </c>
      <c r="AE318">
        <v>3.0495456491886586</v>
      </c>
    </row>
    <row r="319" spans="1:31" x14ac:dyDescent="0.25">
      <c r="A319">
        <v>1884230</v>
      </c>
      <c r="B319">
        <v>1</v>
      </c>
      <c r="C319" t="s">
        <v>80</v>
      </c>
      <c r="D319" t="s">
        <v>98</v>
      </c>
      <c r="E319" t="s">
        <v>146</v>
      </c>
      <c r="F319" t="s">
        <v>1130</v>
      </c>
      <c r="G319" t="s">
        <v>148</v>
      </c>
      <c r="H319" t="s">
        <v>143</v>
      </c>
      <c r="I319" t="s">
        <v>135</v>
      </c>
      <c r="J319" t="s">
        <v>136</v>
      </c>
      <c r="K319" t="s">
        <v>137</v>
      </c>
      <c r="L319" t="s">
        <v>1131</v>
      </c>
      <c r="M319" t="s">
        <v>1132</v>
      </c>
      <c r="N319">
        <v>0.90249999999999997</v>
      </c>
      <c r="O319">
        <v>0</v>
      </c>
      <c r="P319">
        <v>13</v>
      </c>
      <c r="Q319">
        <v>0</v>
      </c>
      <c r="R319">
        <v>4</v>
      </c>
      <c r="S319">
        <v>0</v>
      </c>
      <c r="T319">
        <v>0</v>
      </c>
      <c r="U319">
        <v>0</v>
      </c>
      <c r="V319">
        <v>0</v>
      </c>
      <c r="W319">
        <v>0</v>
      </c>
      <c r="X319">
        <v>1.8807536416003197</v>
      </c>
      <c r="Y319">
        <v>0</v>
      </c>
      <c r="Z319">
        <v>9.1321947985679124</v>
      </c>
      <c r="AA319">
        <v>0</v>
      </c>
      <c r="AB319">
        <v>0</v>
      </c>
      <c r="AC319">
        <v>0</v>
      </c>
      <c r="AD319">
        <v>0</v>
      </c>
      <c r="AE319">
        <v>11.012948440168232</v>
      </c>
    </row>
    <row r="320" spans="1:31" x14ac:dyDescent="0.25">
      <c r="A320">
        <v>1884376</v>
      </c>
      <c r="B320">
        <v>1</v>
      </c>
      <c r="C320" t="s">
        <v>80</v>
      </c>
      <c r="D320" t="s">
        <v>85</v>
      </c>
      <c r="E320" t="s">
        <v>222</v>
      </c>
      <c r="F320" t="s">
        <v>1133</v>
      </c>
      <c r="G320" t="s">
        <v>142</v>
      </c>
      <c r="H320" t="s">
        <v>143</v>
      </c>
      <c r="I320" t="s">
        <v>135</v>
      </c>
      <c r="J320" t="s">
        <v>136</v>
      </c>
      <c r="K320" t="s">
        <v>137</v>
      </c>
      <c r="L320" t="s">
        <v>1134</v>
      </c>
      <c r="M320" t="s">
        <v>1135</v>
      </c>
      <c r="N320">
        <v>1.3897222220000001</v>
      </c>
      <c r="O320">
        <v>0</v>
      </c>
      <c r="P320">
        <v>33</v>
      </c>
      <c r="Q320">
        <v>0</v>
      </c>
      <c r="R320">
        <v>0</v>
      </c>
      <c r="S320">
        <v>0</v>
      </c>
      <c r="T320">
        <v>6</v>
      </c>
      <c r="U320">
        <v>0</v>
      </c>
      <c r="V320">
        <v>0</v>
      </c>
      <c r="W320">
        <v>0</v>
      </c>
      <c r="X320">
        <v>11.151126237386269</v>
      </c>
      <c r="Y320">
        <v>0</v>
      </c>
      <c r="Z320">
        <v>0</v>
      </c>
      <c r="AA320">
        <v>0</v>
      </c>
      <c r="AB320">
        <v>6.1951684816310335</v>
      </c>
      <c r="AC320">
        <v>0</v>
      </c>
      <c r="AD320">
        <v>0</v>
      </c>
      <c r="AE320">
        <v>17.346294719017301</v>
      </c>
    </row>
    <row r="321" spans="1:31" x14ac:dyDescent="0.25">
      <c r="A321">
        <v>1884714</v>
      </c>
      <c r="B321">
        <v>1</v>
      </c>
      <c r="C321" t="s">
        <v>80</v>
      </c>
      <c r="D321" t="s">
        <v>93</v>
      </c>
      <c r="E321" t="s">
        <v>140</v>
      </c>
      <c r="F321" t="s">
        <v>1136</v>
      </c>
      <c r="G321" t="s">
        <v>163</v>
      </c>
      <c r="H321" t="s">
        <v>143</v>
      </c>
      <c r="I321" t="s">
        <v>135</v>
      </c>
      <c r="J321" t="s">
        <v>136</v>
      </c>
      <c r="K321" t="s">
        <v>137</v>
      </c>
      <c r="L321" t="s">
        <v>1137</v>
      </c>
      <c r="M321" t="s">
        <v>1138</v>
      </c>
      <c r="N321">
        <v>3.6097222219999998</v>
      </c>
      <c r="O321">
        <v>0</v>
      </c>
      <c r="P321">
        <v>1</v>
      </c>
      <c r="Q321">
        <v>0</v>
      </c>
      <c r="R321">
        <v>0</v>
      </c>
      <c r="S321">
        <v>0</v>
      </c>
      <c r="T321">
        <v>0</v>
      </c>
      <c r="U321">
        <v>0</v>
      </c>
      <c r="V321">
        <v>0</v>
      </c>
      <c r="W321">
        <v>0</v>
      </c>
      <c r="X321">
        <v>6.3661557331944432E-4</v>
      </c>
      <c r="Y321">
        <v>0</v>
      </c>
      <c r="Z321">
        <v>0</v>
      </c>
      <c r="AA321">
        <v>0</v>
      </c>
      <c r="AB321">
        <v>0</v>
      </c>
      <c r="AC321">
        <v>0</v>
      </c>
      <c r="AD321">
        <v>0</v>
      </c>
      <c r="AE321">
        <v>6.3661557331944432E-4</v>
      </c>
    </row>
    <row r="322" spans="1:31" x14ac:dyDescent="0.25">
      <c r="A322">
        <v>1884668</v>
      </c>
      <c r="B322">
        <v>1</v>
      </c>
      <c r="C322" t="s">
        <v>80</v>
      </c>
      <c r="D322" t="s">
        <v>105</v>
      </c>
      <c r="E322" t="s">
        <v>146</v>
      </c>
      <c r="F322" t="s">
        <v>1139</v>
      </c>
      <c r="G322" t="s">
        <v>148</v>
      </c>
      <c r="H322" t="s">
        <v>143</v>
      </c>
      <c r="I322" t="s">
        <v>135</v>
      </c>
      <c r="J322" t="s">
        <v>136</v>
      </c>
      <c r="K322" t="s">
        <v>137</v>
      </c>
      <c r="L322" t="s">
        <v>1140</v>
      </c>
      <c r="M322" t="s">
        <v>1141</v>
      </c>
      <c r="N322">
        <v>0.880833333</v>
      </c>
      <c r="O322">
        <v>0</v>
      </c>
      <c r="P322">
        <v>169</v>
      </c>
      <c r="Q322">
        <v>0</v>
      </c>
      <c r="R322">
        <v>7</v>
      </c>
      <c r="S322">
        <v>0</v>
      </c>
      <c r="T322">
        <v>37</v>
      </c>
      <c r="U322">
        <v>0</v>
      </c>
      <c r="V322">
        <v>0</v>
      </c>
      <c r="W322">
        <v>0</v>
      </c>
      <c r="X322">
        <v>34.998820475828772</v>
      </c>
      <c r="Y322">
        <v>0</v>
      </c>
      <c r="Z322">
        <v>0.78005203553599956</v>
      </c>
      <c r="AA322">
        <v>0</v>
      </c>
      <c r="AB322">
        <v>25.806477150157662</v>
      </c>
      <c r="AC322">
        <v>0</v>
      </c>
      <c r="AD322">
        <v>0</v>
      </c>
      <c r="AE322">
        <v>61.585349661522436</v>
      </c>
    </row>
    <row r="323" spans="1:31" x14ac:dyDescent="0.25">
      <c r="A323">
        <v>1884814</v>
      </c>
      <c r="B323">
        <v>1</v>
      </c>
      <c r="C323" t="s">
        <v>80</v>
      </c>
      <c r="D323" t="s">
        <v>106</v>
      </c>
      <c r="E323" t="s">
        <v>131</v>
      </c>
      <c r="F323" t="s">
        <v>1142</v>
      </c>
      <c r="G323" t="s">
        <v>133</v>
      </c>
      <c r="H323" t="s">
        <v>134</v>
      </c>
      <c r="I323" t="s">
        <v>135</v>
      </c>
      <c r="J323" t="s">
        <v>136</v>
      </c>
      <c r="K323" t="s">
        <v>137</v>
      </c>
      <c r="L323" t="s">
        <v>1143</v>
      </c>
      <c r="M323" t="s">
        <v>1144</v>
      </c>
      <c r="N323">
        <v>0.33138888799999999</v>
      </c>
      <c r="O323">
        <v>0</v>
      </c>
      <c r="P323">
        <v>219</v>
      </c>
      <c r="Q323">
        <v>4</v>
      </c>
      <c r="R323">
        <v>42</v>
      </c>
      <c r="S323">
        <v>2</v>
      </c>
      <c r="T323">
        <v>23</v>
      </c>
      <c r="U323">
        <v>0</v>
      </c>
      <c r="V323">
        <v>0</v>
      </c>
      <c r="W323">
        <v>0</v>
      </c>
      <c r="X323">
        <v>16.152426420168009</v>
      </c>
      <c r="Y323">
        <v>1.9071934951268781</v>
      </c>
      <c r="Z323">
        <v>25.115029209585057</v>
      </c>
      <c r="AA323">
        <v>0.12885976608800004</v>
      </c>
      <c r="AB323">
        <v>14.110566295618007</v>
      </c>
      <c r="AC323">
        <v>0</v>
      </c>
      <c r="AD323">
        <v>0</v>
      </c>
      <c r="AE323">
        <v>57.414075186585954</v>
      </c>
    </row>
    <row r="324" spans="1:31" x14ac:dyDescent="0.25">
      <c r="A324">
        <v>1884628</v>
      </c>
      <c r="B324">
        <v>1</v>
      </c>
      <c r="C324" t="s">
        <v>80</v>
      </c>
      <c r="D324" t="s">
        <v>100</v>
      </c>
      <c r="E324" t="s">
        <v>210</v>
      </c>
      <c r="F324" t="s">
        <v>1145</v>
      </c>
      <c r="G324" t="s">
        <v>219</v>
      </c>
      <c r="H324" t="s">
        <v>134</v>
      </c>
      <c r="I324" t="s">
        <v>135</v>
      </c>
      <c r="J324" t="s">
        <v>136</v>
      </c>
      <c r="K324" t="s">
        <v>137</v>
      </c>
      <c r="L324" t="s">
        <v>1146</v>
      </c>
      <c r="M324" t="s">
        <v>1147</v>
      </c>
      <c r="N324">
        <v>2.4241666660000001</v>
      </c>
      <c r="O324">
        <v>1</v>
      </c>
      <c r="P324">
        <v>1265</v>
      </c>
      <c r="Q324">
        <v>18</v>
      </c>
      <c r="R324">
        <v>442</v>
      </c>
      <c r="S324">
        <v>13</v>
      </c>
      <c r="T324">
        <v>248</v>
      </c>
      <c r="U324">
        <v>0</v>
      </c>
      <c r="V324">
        <v>1</v>
      </c>
      <c r="W324">
        <v>1.6030972531308749</v>
      </c>
      <c r="X324">
        <v>1017.1735718916123</v>
      </c>
      <c r="Y324">
        <v>1099.7821196176483</v>
      </c>
      <c r="Z324">
        <v>1314.4523489696971</v>
      </c>
      <c r="AA324">
        <v>531.01125047943947</v>
      </c>
      <c r="AB324">
        <v>581.39650610425792</v>
      </c>
      <c r="AC324">
        <v>0</v>
      </c>
      <c r="AD324">
        <v>210.82920257599383</v>
      </c>
      <c r="AE324">
        <v>4756.2480968917798</v>
      </c>
    </row>
    <row r="325" spans="1:31" x14ac:dyDescent="0.25">
      <c r="A325">
        <v>1884485</v>
      </c>
      <c r="B325">
        <v>1</v>
      </c>
      <c r="C325" t="s">
        <v>80</v>
      </c>
      <c r="D325" t="s">
        <v>110</v>
      </c>
      <c r="E325" t="s">
        <v>210</v>
      </c>
      <c r="F325" t="s">
        <v>1148</v>
      </c>
      <c r="G325" t="s">
        <v>212</v>
      </c>
      <c r="H325" t="s">
        <v>134</v>
      </c>
      <c r="I325" t="s">
        <v>135</v>
      </c>
      <c r="J325" t="s">
        <v>136</v>
      </c>
      <c r="K325" t="s">
        <v>137</v>
      </c>
      <c r="L325" t="s">
        <v>1149</v>
      </c>
      <c r="M325" t="s">
        <v>1150</v>
      </c>
      <c r="N325">
        <v>0.50166666599999998</v>
      </c>
      <c r="O325">
        <v>0</v>
      </c>
      <c r="P325">
        <v>4549</v>
      </c>
      <c r="Q325">
        <v>0</v>
      </c>
      <c r="R325">
        <v>0</v>
      </c>
      <c r="S325">
        <v>6</v>
      </c>
      <c r="T325">
        <v>343</v>
      </c>
      <c r="U325">
        <v>1</v>
      </c>
      <c r="V325">
        <v>1</v>
      </c>
      <c r="W325">
        <v>0</v>
      </c>
      <c r="X325">
        <v>729.11240735937815</v>
      </c>
      <c r="Y325">
        <v>0</v>
      </c>
      <c r="Z325">
        <v>0</v>
      </c>
      <c r="AA325">
        <v>108.98854510327187</v>
      </c>
      <c r="AB325">
        <v>238.16398793627073</v>
      </c>
      <c r="AC325">
        <v>64.988296538311303</v>
      </c>
      <c r="AD325">
        <v>0</v>
      </c>
      <c r="AE325">
        <v>1141.253236937232</v>
      </c>
    </row>
    <row r="326" spans="1:31" x14ac:dyDescent="0.25">
      <c r="A326">
        <v>1884771</v>
      </c>
      <c r="B326">
        <v>1</v>
      </c>
      <c r="C326" t="s">
        <v>81</v>
      </c>
      <c r="D326" t="s">
        <v>123</v>
      </c>
      <c r="E326" t="s">
        <v>222</v>
      </c>
      <c r="F326" t="s">
        <v>1151</v>
      </c>
      <c r="G326" t="s">
        <v>663</v>
      </c>
      <c r="H326" t="s">
        <v>143</v>
      </c>
      <c r="I326" t="s">
        <v>135</v>
      </c>
      <c r="J326" t="s">
        <v>136</v>
      </c>
      <c r="K326" t="s">
        <v>137</v>
      </c>
      <c r="L326" t="s">
        <v>1152</v>
      </c>
      <c r="M326" t="s">
        <v>1153</v>
      </c>
      <c r="N326">
        <v>2.3174999999999999</v>
      </c>
      <c r="O326">
        <v>0</v>
      </c>
      <c r="P326">
        <v>97</v>
      </c>
      <c r="Q326">
        <v>0</v>
      </c>
      <c r="R326">
        <v>0</v>
      </c>
      <c r="S326">
        <v>0</v>
      </c>
      <c r="T326">
        <v>17</v>
      </c>
      <c r="U326">
        <v>0</v>
      </c>
      <c r="V326">
        <v>0</v>
      </c>
      <c r="W326">
        <v>0</v>
      </c>
      <c r="X326">
        <v>55.876099268601848</v>
      </c>
      <c r="Y326">
        <v>0</v>
      </c>
      <c r="Z326">
        <v>0</v>
      </c>
      <c r="AA326">
        <v>0</v>
      </c>
      <c r="AB326">
        <v>27.694181158701408</v>
      </c>
      <c r="AC326">
        <v>0</v>
      </c>
      <c r="AD326">
        <v>0</v>
      </c>
      <c r="AE326">
        <v>83.57028042730326</v>
      </c>
    </row>
    <row r="327" spans="1:31" x14ac:dyDescent="0.25">
      <c r="A327">
        <v>1884797</v>
      </c>
      <c r="B327">
        <v>1</v>
      </c>
      <c r="C327" t="s">
        <v>80</v>
      </c>
      <c r="D327" t="s">
        <v>101</v>
      </c>
      <c r="E327" t="s">
        <v>140</v>
      </c>
      <c r="F327" t="s">
        <v>1154</v>
      </c>
      <c r="G327" t="s">
        <v>207</v>
      </c>
      <c r="H327" t="s">
        <v>143</v>
      </c>
      <c r="I327" t="s">
        <v>135</v>
      </c>
      <c r="J327" t="s">
        <v>136</v>
      </c>
      <c r="K327" t="s">
        <v>137</v>
      </c>
      <c r="L327" t="s">
        <v>1155</v>
      </c>
      <c r="M327" t="s">
        <v>1156</v>
      </c>
      <c r="N327">
        <v>4.1025</v>
      </c>
      <c r="O327">
        <v>0</v>
      </c>
      <c r="P327">
        <v>1</v>
      </c>
      <c r="Q327">
        <v>0</v>
      </c>
      <c r="R327">
        <v>0</v>
      </c>
      <c r="S327">
        <v>0</v>
      </c>
      <c r="T327">
        <v>0</v>
      </c>
      <c r="U327">
        <v>0</v>
      </c>
      <c r="V327">
        <v>0</v>
      </c>
      <c r="W327">
        <v>0</v>
      </c>
      <c r="X327">
        <v>1.09460600043394</v>
      </c>
      <c r="Y327">
        <v>0</v>
      </c>
      <c r="Z327">
        <v>0</v>
      </c>
      <c r="AA327">
        <v>0</v>
      </c>
      <c r="AB327">
        <v>0</v>
      </c>
      <c r="AC327">
        <v>0</v>
      </c>
      <c r="AD327">
        <v>0</v>
      </c>
      <c r="AE327">
        <v>1.09460600043394</v>
      </c>
    </row>
    <row r="328" spans="1:31" x14ac:dyDescent="0.25">
      <c r="A328">
        <v>1883944</v>
      </c>
      <c r="B328">
        <v>1</v>
      </c>
      <c r="C328" t="s">
        <v>80</v>
      </c>
      <c r="D328" t="s">
        <v>97</v>
      </c>
      <c r="E328" t="s">
        <v>140</v>
      </c>
      <c r="F328" t="s">
        <v>1157</v>
      </c>
      <c r="G328" t="s">
        <v>200</v>
      </c>
      <c r="H328" t="s">
        <v>143</v>
      </c>
      <c r="I328" t="s">
        <v>135</v>
      </c>
      <c r="J328" t="s">
        <v>136</v>
      </c>
      <c r="K328" t="s">
        <v>137</v>
      </c>
      <c r="L328" t="s">
        <v>1158</v>
      </c>
      <c r="M328" t="s">
        <v>1159</v>
      </c>
      <c r="N328">
        <v>1.1669444440000001</v>
      </c>
      <c r="O328">
        <v>0</v>
      </c>
      <c r="P328">
        <v>3</v>
      </c>
      <c r="Q328">
        <v>0</v>
      </c>
      <c r="R328">
        <v>0</v>
      </c>
      <c r="S328">
        <v>0</v>
      </c>
      <c r="T328">
        <v>1</v>
      </c>
      <c r="U328">
        <v>0</v>
      </c>
      <c r="V328">
        <v>0</v>
      </c>
      <c r="W328">
        <v>0</v>
      </c>
      <c r="X328">
        <v>1.0219472775917022</v>
      </c>
      <c r="Y328">
        <v>0</v>
      </c>
      <c r="Z328">
        <v>0</v>
      </c>
      <c r="AA328">
        <v>0</v>
      </c>
      <c r="AB328">
        <v>0.97011827398279615</v>
      </c>
      <c r="AC328">
        <v>0</v>
      </c>
      <c r="AD328">
        <v>0</v>
      </c>
      <c r="AE328">
        <v>1.9920655515744983</v>
      </c>
    </row>
    <row r="329" spans="1:31" x14ac:dyDescent="0.25">
      <c r="A329">
        <v>1884505</v>
      </c>
      <c r="B329">
        <v>1</v>
      </c>
      <c r="C329" t="s">
        <v>80</v>
      </c>
      <c r="D329" t="s">
        <v>103</v>
      </c>
      <c r="E329" t="s">
        <v>229</v>
      </c>
      <c r="F329" t="s">
        <v>1160</v>
      </c>
      <c r="G329" t="s">
        <v>347</v>
      </c>
      <c r="H329" t="s">
        <v>134</v>
      </c>
      <c r="I329" t="s">
        <v>135</v>
      </c>
      <c r="J329" t="s">
        <v>3</v>
      </c>
      <c r="K329" t="s">
        <v>137</v>
      </c>
      <c r="L329" t="s">
        <v>1161</v>
      </c>
      <c r="M329" t="s">
        <v>1162</v>
      </c>
      <c r="N329">
        <v>1.339722222</v>
      </c>
      <c r="O329">
        <v>0</v>
      </c>
      <c r="P329">
        <v>9828</v>
      </c>
      <c r="Q329">
        <v>0</v>
      </c>
      <c r="R329">
        <v>75</v>
      </c>
      <c r="S329">
        <v>0</v>
      </c>
      <c r="T329">
        <v>1725</v>
      </c>
      <c r="U329">
        <v>0</v>
      </c>
      <c r="V329">
        <v>1</v>
      </c>
      <c r="W329">
        <v>0</v>
      </c>
      <c r="X329">
        <v>3797.4261957633194</v>
      </c>
      <c r="Y329">
        <v>0</v>
      </c>
      <c r="Z329">
        <v>149.37492703056893</v>
      </c>
      <c r="AA329">
        <v>0</v>
      </c>
      <c r="AB329">
        <v>2626.9603964221901</v>
      </c>
      <c r="AC329">
        <v>0</v>
      </c>
      <c r="AD329">
        <v>5.2963954085268128</v>
      </c>
      <c r="AE329">
        <v>6579.0579146246055</v>
      </c>
    </row>
    <row r="330" spans="1:31" x14ac:dyDescent="0.25">
      <c r="A330">
        <v>1884605</v>
      </c>
      <c r="B330">
        <v>1</v>
      </c>
      <c r="C330" t="s">
        <v>80</v>
      </c>
      <c r="D330" t="s">
        <v>96</v>
      </c>
      <c r="E330" t="s">
        <v>169</v>
      </c>
      <c r="F330" t="s">
        <v>982</v>
      </c>
      <c r="G330" t="s">
        <v>183</v>
      </c>
      <c r="H330" t="s">
        <v>143</v>
      </c>
      <c r="I330" t="s">
        <v>135</v>
      </c>
      <c r="J330" t="s">
        <v>136</v>
      </c>
      <c r="K330" t="s">
        <v>137</v>
      </c>
      <c r="L330" t="s">
        <v>1163</v>
      </c>
      <c r="M330" t="s">
        <v>1164</v>
      </c>
      <c r="N330">
        <v>1.5661111109999999</v>
      </c>
      <c r="O330">
        <v>0</v>
      </c>
      <c r="P330">
        <v>133</v>
      </c>
      <c r="Q330">
        <v>0</v>
      </c>
      <c r="R330">
        <v>0</v>
      </c>
      <c r="S330">
        <v>0</v>
      </c>
      <c r="T330">
        <v>20</v>
      </c>
      <c r="U330">
        <v>0</v>
      </c>
      <c r="V330">
        <v>0</v>
      </c>
      <c r="W330">
        <v>0</v>
      </c>
      <c r="X330">
        <v>145.22938271670782</v>
      </c>
      <c r="Y330">
        <v>0</v>
      </c>
      <c r="Z330">
        <v>0</v>
      </c>
      <c r="AA330">
        <v>0</v>
      </c>
      <c r="AB330">
        <v>31.357570753510689</v>
      </c>
      <c r="AC330">
        <v>0</v>
      </c>
      <c r="AD330">
        <v>0</v>
      </c>
      <c r="AE330">
        <v>176.5869534702185</v>
      </c>
    </row>
    <row r="331" spans="1:31" x14ac:dyDescent="0.25">
      <c r="A331">
        <v>1884585</v>
      </c>
      <c r="B331">
        <v>1</v>
      </c>
      <c r="C331" t="s">
        <v>80</v>
      </c>
      <c r="D331" t="s">
        <v>101</v>
      </c>
      <c r="E331" t="s">
        <v>146</v>
      </c>
      <c r="F331" t="s">
        <v>1165</v>
      </c>
      <c r="G331" t="s">
        <v>148</v>
      </c>
      <c r="H331" t="s">
        <v>143</v>
      </c>
      <c r="I331" t="s">
        <v>135</v>
      </c>
      <c r="J331" t="s">
        <v>136</v>
      </c>
      <c r="K331" t="s">
        <v>137</v>
      </c>
      <c r="L331" t="s">
        <v>1166</v>
      </c>
      <c r="M331" t="s">
        <v>1167</v>
      </c>
      <c r="N331">
        <v>6.0066666660000001</v>
      </c>
      <c r="O331">
        <v>0</v>
      </c>
      <c r="P331">
        <v>8</v>
      </c>
      <c r="Q331">
        <v>0</v>
      </c>
      <c r="R331">
        <v>0</v>
      </c>
      <c r="S331">
        <v>0</v>
      </c>
      <c r="T331">
        <v>3</v>
      </c>
      <c r="U331">
        <v>0</v>
      </c>
      <c r="V331">
        <v>0</v>
      </c>
      <c r="W331">
        <v>0</v>
      </c>
      <c r="X331">
        <v>13.410463322254621</v>
      </c>
      <c r="Y331">
        <v>0</v>
      </c>
      <c r="Z331">
        <v>0</v>
      </c>
      <c r="AA331">
        <v>0</v>
      </c>
      <c r="AB331">
        <v>17.431341348625597</v>
      </c>
      <c r="AC331">
        <v>0</v>
      </c>
      <c r="AD331">
        <v>0</v>
      </c>
      <c r="AE331">
        <v>30.841804670880219</v>
      </c>
    </row>
    <row r="332" spans="1:31" x14ac:dyDescent="0.25">
      <c r="A332">
        <v>1884256</v>
      </c>
      <c r="B332">
        <v>1</v>
      </c>
      <c r="C332" t="s">
        <v>80</v>
      </c>
      <c r="D332" t="s">
        <v>104</v>
      </c>
      <c r="E332" t="s">
        <v>158</v>
      </c>
      <c r="F332" t="s">
        <v>1168</v>
      </c>
      <c r="G332" t="s">
        <v>133</v>
      </c>
      <c r="H332" t="s">
        <v>134</v>
      </c>
      <c r="I332" t="s">
        <v>135</v>
      </c>
      <c r="J332" t="s">
        <v>136</v>
      </c>
      <c r="K332" t="s">
        <v>137</v>
      </c>
      <c r="L332" t="s">
        <v>1169</v>
      </c>
      <c r="M332" t="s">
        <v>1170</v>
      </c>
      <c r="N332">
        <v>0.86750000000000005</v>
      </c>
      <c r="O332">
        <v>0</v>
      </c>
      <c r="P332">
        <v>1498</v>
      </c>
      <c r="Q332">
        <v>0</v>
      </c>
      <c r="R332">
        <v>2</v>
      </c>
      <c r="S332">
        <v>0</v>
      </c>
      <c r="T332">
        <v>56</v>
      </c>
      <c r="U332">
        <v>0</v>
      </c>
      <c r="V332">
        <v>0</v>
      </c>
      <c r="W332">
        <v>0</v>
      </c>
      <c r="X332">
        <v>216.75987973150245</v>
      </c>
      <c r="Y332">
        <v>0</v>
      </c>
      <c r="Z332">
        <v>0.32015154713292759</v>
      </c>
      <c r="AA332">
        <v>0</v>
      </c>
      <c r="AB332">
        <v>11.067127891184006</v>
      </c>
      <c r="AC332">
        <v>0</v>
      </c>
      <c r="AD332">
        <v>0</v>
      </c>
      <c r="AE332">
        <v>228.14715916981939</v>
      </c>
    </row>
    <row r="333" spans="1:31" x14ac:dyDescent="0.25">
      <c r="A333">
        <v>1884648</v>
      </c>
      <c r="B333">
        <v>1</v>
      </c>
      <c r="C333" t="s">
        <v>80</v>
      </c>
      <c r="D333" t="s">
        <v>103</v>
      </c>
      <c r="E333" t="s">
        <v>210</v>
      </c>
      <c r="F333" t="s">
        <v>714</v>
      </c>
      <c r="G333" t="s">
        <v>133</v>
      </c>
      <c r="H333" t="s">
        <v>134</v>
      </c>
      <c r="I333" t="s">
        <v>135</v>
      </c>
      <c r="J333" t="s">
        <v>136</v>
      </c>
      <c r="K333" t="s">
        <v>137</v>
      </c>
      <c r="L333" t="s">
        <v>1171</v>
      </c>
      <c r="M333" t="s">
        <v>1172</v>
      </c>
      <c r="N333">
        <v>0.57722222199999995</v>
      </c>
      <c r="O333">
        <v>0</v>
      </c>
      <c r="P333">
        <v>4423</v>
      </c>
      <c r="Q333">
        <v>0</v>
      </c>
      <c r="R333">
        <v>72</v>
      </c>
      <c r="S333">
        <v>0</v>
      </c>
      <c r="T333">
        <v>412</v>
      </c>
      <c r="U333">
        <v>0</v>
      </c>
      <c r="V333">
        <v>0</v>
      </c>
      <c r="W333">
        <v>0</v>
      </c>
      <c r="X333">
        <v>737.50959476039748</v>
      </c>
      <c r="Y333">
        <v>0</v>
      </c>
      <c r="Z333">
        <v>63.008633244370074</v>
      </c>
      <c r="AA333">
        <v>0</v>
      </c>
      <c r="AB333">
        <v>241.1986538029949</v>
      </c>
      <c r="AC333">
        <v>0</v>
      </c>
      <c r="AD333">
        <v>0</v>
      </c>
      <c r="AE333">
        <v>1041.7168818077625</v>
      </c>
    </row>
    <row r="334" spans="1:31" x14ac:dyDescent="0.25">
      <c r="A334">
        <v>1884548</v>
      </c>
      <c r="B334">
        <v>1</v>
      </c>
      <c r="C334" t="s">
        <v>81</v>
      </c>
      <c r="D334" t="s">
        <v>119</v>
      </c>
      <c r="E334" t="s">
        <v>146</v>
      </c>
      <c r="F334" t="s">
        <v>1173</v>
      </c>
      <c r="G334" t="s">
        <v>148</v>
      </c>
      <c r="H334" t="s">
        <v>143</v>
      </c>
      <c r="I334" t="s">
        <v>135</v>
      </c>
      <c r="J334" t="s">
        <v>136</v>
      </c>
      <c r="K334" t="s">
        <v>137</v>
      </c>
      <c r="L334" t="s">
        <v>1174</v>
      </c>
      <c r="M334" t="s">
        <v>1175</v>
      </c>
      <c r="N334">
        <v>2.2947222219999999</v>
      </c>
      <c r="O334">
        <v>0</v>
      </c>
      <c r="P334">
        <v>52</v>
      </c>
      <c r="Q334">
        <v>0</v>
      </c>
      <c r="R334">
        <v>1</v>
      </c>
      <c r="S334">
        <v>0</v>
      </c>
      <c r="T334">
        <v>4</v>
      </c>
      <c r="U334">
        <v>0</v>
      </c>
      <c r="V334">
        <v>0</v>
      </c>
      <c r="W334">
        <v>0</v>
      </c>
      <c r="X334">
        <v>11.74522577413472</v>
      </c>
      <c r="Y334">
        <v>0</v>
      </c>
      <c r="Z334">
        <v>4.5366180808780007E-2</v>
      </c>
      <c r="AA334">
        <v>0</v>
      </c>
      <c r="AB334">
        <v>1.2381163843413514</v>
      </c>
      <c r="AC334">
        <v>0</v>
      </c>
      <c r="AD334">
        <v>0</v>
      </c>
      <c r="AE334">
        <v>13.028708339284853</v>
      </c>
    </row>
    <row r="335" spans="1:31" x14ac:dyDescent="0.25">
      <c r="A335">
        <v>1884442</v>
      </c>
      <c r="B335">
        <v>1</v>
      </c>
      <c r="C335" t="s">
        <v>80</v>
      </c>
      <c r="D335" t="s">
        <v>108</v>
      </c>
      <c r="E335" t="s">
        <v>158</v>
      </c>
      <c r="F335" t="s">
        <v>1176</v>
      </c>
      <c r="G335" t="s">
        <v>179</v>
      </c>
      <c r="H335" t="s">
        <v>134</v>
      </c>
      <c r="I335" t="s">
        <v>135</v>
      </c>
      <c r="J335" t="s">
        <v>136</v>
      </c>
      <c r="K335" t="s">
        <v>137</v>
      </c>
      <c r="L335" t="s">
        <v>1177</v>
      </c>
      <c r="M335" t="s">
        <v>1178</v>
      </c>
      <c r="N335">
        <v>0.96222222199999996</v>
      </c>
      <c r="O335">
        <v>0</v>
      </c>
      <c r="P335">
        <v>41</v>
      </c>
      <c r="Q335">
        <v>0</v>
      </c>
      <c r="R335">
        <v>3</v>
      </c>
      <c r="S335">
        <v>0</v>
      </c>
      <c r="T335">
        <v>8</v>
      </c>
      <c r="U335">
        <v>0</v>
      </c>
      <c r="V335">
        <v>0</v>
      </c>
      <c r="W335">
        <v>0</v>
      </c>
      <c r="X335">
        <v>9.3835019506557416</v>
      </c>
      <c r="Y335">
        <v>0</v>
      </c>
      <c r="Z335">
        <v>2.082045965666</v>
      </c>
      <c r="AA335">
        <v>0</v>
      </c>
      <c r="AB335">
        <v>5.8570266356030292</v>
      </c>
      <c r="AC335">
        <v>0</v>
      </c>
      <c r="AD335">
        <v>0</v>
      </c>
      <c r="AE335">
        <v>17.32257455192477</v>
      </c>
    </row>
    <row r="336" spans="1:31" x14ac:dyDescent="0.25">
      <c r="A336">
        <v>1884399</v>
      </c>
      <c r="B336">
        <v>1</v>
      </c>
      <c r="C336" t="s">
        <v>80</v>
      </c>
      <c r="D336" t="s">
        <v>105</v>
      </c>
      <c r="E336" t="s">
        <v>140</v>
      </c>
      <c r="F336" t="s">
        <v>1179</v>
      </c>
      <c r="G336" t="s">
        <v>163</v>
      </c>
      <c r="H336" t="s">
        <v>143</v>
      </c>
      <c r="I336" t="s">
        <v>135</v>
      </c>
      <c r="J336" t="s">
        <v>136</v>
      </c>
      <c r="K336" t="s">
        <v>137</v>
      </c>
      <c r="L336" t="s">
        <v>1180</v>
      </c>
      <c r="M336" t="s">
        <v>1181</v>
      </c>
      <c r="N336">
        <v>0.77583333300000001</v>
      </c>
      <c r="O336">
        <v>0</v>
      </c>
      <c r="P336">
        <v>0</v>
      </c>
      <c r="Q336">
        <v>0</v>
      </c>
      <c r="R336">
        <v>0</v>
      </c>
      <c r="S336">
        <v>0</v>
      </c>
      <c r="T336">
        <v>1</v>
      </c>
      <c r="U336">
        <v>0</v>
      </c>
      <c r="V336">
        <v>0</v>
      </c>
      <c r="W336">
        <v>0</v>
      </c>
      <c r="X336">
        <v>0</v>
      </c>
      <c r="Y336">
        <v>0</v>
      </c>
      <c r="Z336">
        <v>0</v>
      </c>
      <c r="AA336">
        <v>0</v>
      </c>
      <c r="AB336">
        <v>6.4688936607566663E-3</v>
      </c>
      <c r="AC336">
        <v>0</v>
      </c>
      <c r="AD336">
        <v>0</v>
      </c>
      <c r="AE336">
        <v>6.4688936607566663E-3</v>
      </c>
    </row>
    <row r="337" spans="1:31" x14ac:dyDescent="0.25">
      <c r="A337">
        <v>1884691</v>
      </c>
      <c r="B337">
        <v>1</v>
      </c>
      <c r="C337" t="s">
        <v>80</v>
      </c>
      <c r="D337" t="s">
        <v>103</v>
      </c>
      <c r="E337" t="s">
        <v>146</v>
      </c>
      <c r="F337" t="s">
        <v>809</v>
      </c>
      <c r="G337" t="s">
        <v>148</v>
      </c>
      <c r="H337" t="s">
        <v>143</v>
      </c>
      <c r="I337" t="s">
        <v>135</v>
      </c>
      <c r="J337" t="s">
        <v>136</v>
      </c>
      <c r="K337" t="s">
        <v>137</v>
      </c>
      <c r="L337" t="s">
        <v>1182</v>
      </c>
      <c r="M337" t="s">
        <v>1183</v>
      </c>
      <c r="N337">
        <v>1.275555555</v>
      </c>
      <c r="O337">
        <v>0</v>
      </c>
      <c r="P337">
        <v>214</v>
      </c>
      <c r="Q337">
        <v>0</v>
      </c>
      <c r="R337">
        <v>0</v>
      </c>
      <c r="S337">
        <v>0</v>
      </c>
      <c r="T337">
        <v>15</v>
      </c>
      <c r="U337">
        <v>0</v>
      </c>
      <c r="V337">
        <v>0</v>
      </c>
      <c r="W337">
        <v>0</v>
      </c>
      <c r="X337">
        <v>64.950881415252397</v>
      </c>
      <c r="Y337">
        <v>0</v>
      </c>
      <c r="Z337">
        <v>0</v>
      </c>
      <c r="AA337">
        <v>0</v>
      </c>
      <c r="AB337">
        <v>14.586251283657919</v>
      </c>
      <c r="AC337">
        <v>0</v>
      </c>
      <c r="AD337">
        <v>0</v>
      </c>
      <c r="AE337">
        <v>79.537132698910312</v>
      </c>
    </row>
    <row r="338" spans="1:31" x14ac:dyDescent="0.25">
      <c r="A338">
        <v>1884640</v>
      </c>
      <c r="B338">
        <v>1</v>
      </c>
      <c r="C338" t="s">
        <v>80</v>
      </c>
      <c r="D338" t="s">
        <v>96</v>
      </c>
      <c r="E338" t="s">
        <v>158</v>
      </c>
      <c r="F338" t="s">
        <v>1184</v>
      </c>
      <c r="G338" t="s">
        <v>219</v>
      </c>
      <c r="H338" t="s">
        <v>134</v>
      </c>
      <c r="I338" t="s">
        <v>135</v>
      </c>
      <c r="J338" t="s">
        <v>136</v>
      </c>
      <c r="K338" t="s">
        <v>137</v>
      </c>
      <c r="L338" t="s">
        <v>1185</v>
      </c>
      <c r="M338" t="s">
        <v>1186</v>
      </c>
      <c r="N338">
        <v>2.4722222220000001</v>
      </c>
      <c r="O338">
        <v>0</v>
      </c>
      <c r="P338">
        <v>0</v>
      </c>
      <c r="Q338">
        <v>0</v>
      </c>
      <c r="R338">
        <v>0</v>
      </c>
      <c r="S338">
        <v>1</v>
      </c>
      <c r="T338">
        <v>0</v>
      </c>
      <c r="U338">
        <v>0</v>
      </c>
      <c r="V338">
        <v>0</v>
      </c>
      <c r="W338">
        <v>0</v>
      </c>
      <c r="X338">
        <v>0</v>
      </c>
      <c r="Y338">
        <v>0</v>
      </c>
      <c r="Z338">
        <v>0</v>
      </c>
      <c r="AA338">
        <v>4.2403787868928999</v>
      </c>
      <c r="AB338">
        <v>0</v>
      </c>
      <c r="AC338">
        <v>0</v>
      </c>
      <c r="AD338">
        <v>0</v>
      </c>
      <c r="AE338">
        <v>4.2403787868928999</v>
      </c>
    </row>
    <row r="339" spans="1:31" x14ac:dyDescent="0.25">
      <c r="A339">
        <v>1884425</v>
      </c>
      <c r="B339">
        <v>1</v>
      </c>
      <c r="C339" t="s">
        <v>81</v>
      </c>
      <c r="D339" t="s">
        <v>128</v>
      </c>
      <c r="E339" t="s">
        <v>146</v>
      </c>
      <c r="F339" t="s">
        <v>1187</v>
      </c>
      <c r="G339" t="s">
        <v>148</v>
      </c>
      <c r="H339" t="s">
        <v>143</v>
      </c>
      <c r="I339" t="s">
        <v>135</v>
      </c>
      <c r="J339" t="s">
        <v>136</v>
      </c>
      <c r="K339" t="s">
        <v>137</v>
      </c>
      <c r="L339" t="s">
        <v>1188</v>
      </c>
      <c r="M339" t="s">
        <v>1189</v>
      </c>
      <c r="N339">
        <v>11.363055555000001</v>
      </c>
      <c r="O339">
        <v>0</v>
      </c>
      <c r="P339">
        <v>85</v>
      </c>
      <c r="Q339">
        <v>0</v>
      </c>
      <c r="R339">
        <v>0</v>
      </c>
      <c r="S339">
        <v>0</v>
      </c>
      <c r="T339">
        <v>27</v>
      </c>
      <c r="U339">
        <v>0</v>
      </c>
      <c r="V339">
        <v>0</v>
      </c>
      <c r="W339">
        <v>0</v>
      </c>
      <c r="X339">
        <v>151.39658608164021</v>
      </c>
      <c r="Y339">
        <v>0</v>
      </c>
      <c r="Z339">
        <v>0</v>
      </c>
      <c r="AA339">
        <v>0</v>
      </c>
      <c r="AB339">
        <v>44.345843014736069</v>
      </c>
      <c r="AC339">
        <v>0</v>
      </c>
      <c r="AD339">
        <v>0</v>
      </c>
      <c r="AE339">
        <v>195.74242909637627</v>
      </c>
    </row>
    <row r="340" spans="1:31" x14ac:dyDescent="0.25">
      <c r="A340">
        <v>1884903</v>
      </c>
      <c r="B340">
        <v>1</v>
      </c>
      <c r="C340" t="s">
        <v>80</v>
      </c>
      <c r="D340" t="s">
        <v>97</v>
      </c>
      <c r="E340" t="s">
        <v>146</v>
      </c>
      <c r="F340" t="s">
        <v>1190</v>
      </c>
      <c r="G340" t="s">
        <v>148</v>
      </c>
      <c r="H340" t="s">
        <v>143</v>
      </c>
      <c r="I340" t="s">
        <v>135</v>
      </c>
      <c r="J340" t="s">
        <v>136</v>
      </c>
      <c r="K340" t="s">
        <v>137</v>
      </c>
      <c r="L340" t="s">
        <v>1191</v>
      </c>
      <c r="M340" t="s">
        <v>1192</v>
      </c>
      <c r="N340">
        <v>0.50166666599999998</v>
      </c>
      <c r="O340">
        <v>0</v>
      </c>
      <c r="P340">
        <v>26</v>
      </c>
      <c r="Q340">
        <v>0</v>
      </c>
      <c r="R340">
        <v>0</v>
      </c>
      <c r="S340">
        <v>0</v>
      </c>
      <c r="T340">
        <v>2</v>
      </c>
      <c r="U340">
        <v>0</v>
      </c>
      <c r="V340">
        <v>0</v>
      </c>
      <c r="W340">
        <v>0</v>
      </c>
      <c r="X340">
        <v>3.5693493518224271</v>
      </c>
      <c r="Y340">
        <v>0</v>
      </c>
      <c r="Z340">
        <v>0</v>
      </c>
      <c r="AA340">
        <v>0</v>
      </c>
      <c r="AB340">
        <v>0.27622023327360001</v>
      </c>
      <c r="AC340">
        <v>0</v>
      </c>
      <c r="AD340">
        <v>0</v>
      </c>
      <c r="AE340">
        <v>3.845569585096027</v>
      </c>
    </row>
    <row r="341" spans="1:31" x14ac:dyDescent="0.25">
      <c r="A341">
        <v>1884780</v>
      </c>
      <c r="B341">
        <v>1</v>
      </c>
      <c r="C341" t="s">
        <v>81</v>
      </c>
      <c r="D341" t="s">
        <v>113</v>
      </c>
      <c r="E341" t="s">
        <v>131</v>
      </c>
      <c r="F341" t="s">
        <v>1193</v>
      </c>
      <c r="G341" t="s">
        <v>133</v>
      </c>
      <c r="H341" t="s">
        <v>134</v>
      </c>
      <c r="I341" t="s">
        <v>152</v>
      </c>
      <c r="J341" t="s">
        <v>136</v>
      </c>
      <c r="K341" t="s">
        <v>137</v>
      </c>
      <c r="L341" t="s">
        <v>1194</v>
      </c>
      <c r="M341" t="s">
        <v>1195</v>
      </c>
      <c r="N341">
        <v>1.1111111E-2</v>
      </c>
      <c r="O341">
        <v>1</v>
      </c>
      <c r="P341">
        <v>1502</v>
      </c>
      <c r="Q341">
        <v>15</v>
      </c>
      <c r="R341">
        <v>377</v>
      </c>
      <c r="S341">
        <v>4</v>
      </c>
      <c r="T341">
        <v>104</v>
      </c>
      <c r="U341">
        <v>0</v>
      </c>
      <c r="V341">
        <v>1</v>
      </c>
      <c r="W341">
        <v>9.7460339830000003E-3</v>
      </c>
      <c r="X341">
        <v>4.0200657358527545</v>
      </c>
      <c r="Y341">
        <v>0.42289785934822222</v>
      </c>
      <c r="Z341">
        <v>7.6676887355262053</v>
      </c>
      <c r="AA341">
        <v>0.43014480785920001</v>
      </c>
      <c r="AB341">
        <v>0.74668463489718884</v>
      </c>
      <c r="AC341">
        <v>0</v>
      </c>
      <c r="AD341">
        <v>8.2322616773000002E-3</v>
      </c>
      <c r="AE341">
        <v>13.305460069143871</v>
      </c>
    </row>
    <row r="342" spans="1:31" x14ac:dyDescent="0.25">
      <c r="A342">
        <v>1884239</v>
      </c>
      <c r="B342">
        <v>1</v>
      </c>
      <c r="C342" t="s">
        <v>80</v>
      </c>
      <c r="D342" t="s">
        <v>96</v>
      </c>
      <c r="E342" t="s">
        <v>158</v>
      </c>
      <c r="F342" t="s">
        <v>1196</v>
      </c>
      <c r="G342" t="s">
        <v>900</v>
      </c>
      <c r="H342" t="s">
        <v>134</v>
      </c>
      <c r="I342" t="s">
        <v>135</v>
      </c>
      <c r="J342" t="s">
        <v>136</v>
      </c>
      <c r="K342" t="s">
        <v>137</v>
      </c>
      <c r="L342" t="s">
        <v>1197</v>
      </c>
      <c r="M342" t="s">
        <v>1198</v>
      </c>
      <c r="N342">
        <v>4.9727777770000001</v>
      </c>
      <c r="O342">
        <v>0</v>
      </c>
      <c r="P342">
        <v>0</v>
      </c>
      <c r="Q342">
        <v>0</v>
      </c>
      <c r="R342">
        <v>0</v>
      </c>
      <c r="S342">
        <v>1</v>
      </c>
      <c r="T342">
        <v>0</v>
      </c>
      <c r="U342">
        <v>0</v>
      </c>
      <c r="V342">
        <v>0</v>
      </c>
      <c r="W342">
        <v>0</v>
      </c>
      <c r="X342">
        <v>0</v>
      </c>
      <c r="Y342">
        <v>0</v>
      </c>
      <c r="Z342">
        <v>0</v>
      </c>
      <c r="AA342">
        <v>26.64085474792947</v>
      </c>
      <c r="AB342">
        <v>0</v>
      </c>
      <c r="AC342">
        <v>0</v>
      </c>
      <c r="AD342">
        <v>0</v>
      </c>
      <c r="AE342">
        <v>26.64085474792947</v>
      </c>
    </row>
    <row r="343" spans="1:31" x14ac:dyDescent="0.25">
      <c r="A343">
        <v>1884262</v>
      </c>
      <c r="B343">
        <v>1</v>
      </c>
      <c r="C343" t="s">
        <v>80</v>
      </c>
      <c r="D343" t="s">
        <v>107</v>
      </c>
      <c r="E343" t="s">
        <v>131</v>
      </c>
      <c r="F343" t="s">
        <v>1199</v>
      </c>
      <c r="G343" t="s">
        <v>900</v>
      </c>
      <c r="H343" t="s">
        <v>134</v>
      </c>
      <c r="I343" t="s">
        <v>135</v>
      </c>
      <c r="J343" t="s">
        <v>136</v>
      </c>
      <c r="K343" t="s">
        <v>137</v>
      </c>
      <c r="L343" t="s">
        <v>1200</v>
      </c>
      <c r="M343" t="s">
        <v>1201</v>
      </c>
      <c r="N343">
        <v>4.767222222</v>
      </c>
      <c r="O343">
        <v>0</v>
      </c>
      <c r="P343">
        <v>462</v>
      </c>
      <c r="Q343">
        <v>2</v>
      </c>
      <c r="R343">
        <v>2</v>
      </c>
      <c r="S343">
        <v>0</v>
      </c>
      <c r="T343">
        <v>18</v>
      </c>
      <c r="U343">
        <v>0</v>
      </c>
      <c r="V343">
        <v>1</v>
      </c>
      <c r="W343">
        <v>0</v>
      </c>
      <c r="X343">
        <v>550.20439405127581</v>
      </c>
      <c r="Y343">
        <v>11.56701258577101</v>
      </c>
      <c r="Z343">
        <v>2.439561225564352</v>
      </c>
      <c r="AA343">
        <v>0</v>
      </c>
      <c r="AB343">
        <v>137.45762233945271</v>
      </c>
      <c r="AC343">
        <v>0</v>
      </c>
      <c r="AD343">
        <v>31.851781651246363</v>
      </c>
      <c r="AE343">
        <v>733.52037185331017</v>
      </c>
    </row>
    <row r="344" spans="1:31" x14ac:dyDescent="0.25">
      <c r="A344">
        <v>1884926</v>
      </c>
      <c r="B344">
        <v>1</v>
      </c>
      <c r="C344" t="s">
        <v>80</v>
      </c>
      <c r="D344" t="s">
        <v>96</v>
      </c>
      <c r="E344" t="s">
        <v>158</v>
      </c>
      <c r="F344" t="s">
        <v>1202</v>
      </c>
      <c r="G344" t="s">
        <v>133</v>
      </c>
      <c r="H344" t="s">
        <v>134</v>
      </c>
      <c r="I344" t="s">
        <v>135</v>
      </c>
      <c r="J344" t="s">
        <v>136</v>
      </c>
      <c r="K344" t="s">
        <v>137</v>
      </c>
      <c r="L344" t="s">
        <v>1203</v>
      </c>
      <c r="M344" t="s">
        <v>1204</v>
      </c>
      <c r="N344">
        <v>0.93944444400000005</v>
      </c>
      <c r="O344">
        <v>0</v>
      </c>
      <c r="P344">
        <v>204</v>
      </c>
      <c r="Q344">
        <v>0</v>
      </c>
      <c r="R344">
        <v>4</v>
      </c>
      <c r="S344">
        <v>0</v>
      </c>
      <c r="T344">
        <v>35</v>
      </c>
      <c r="U344">
        <v>0</v>
      </c>
      <c r="V344">
        <v>0</v>
      </c>
      <c r="W344">
        <v>0</v>
      </c>
      <c r="X344">
        <v>321.88957836432809</v>
      </c>
      <c r="Y344">
        <v>0</v>
      </c>
      <c r="Z344">
        <v>0.12343938486575584</v>
      </c>
      <c r="AA344">
        <v>0</v>
      </c>
      <c r="AB344">
        <v>82.142387540525789</v>
      </c>
      <c r="AC344">
        <v>0</v>
      </c>
      <c r="AD344">
        <v>0</v>
      </c>
      <c r="AE344">
        <v>404.15540528971962</v>
      </c>
    </row>
    <row r="345" spans="1:31" x14ac:dyDescent="0.25">
      <c r="A345">
        <v>1884408</v>
      </c>
      <c r="B345">
        <v>1</v>
      </c>
      <c r="C345" t="s">
        <v>81</v>
      </c>
      <c r="D345" t="s">
        <v>112</v>
      </c>
      <c r="E345" t="s">
        <v>222</v>
      </c>
      <c r="F345" t="s">
        <v>1205</v>
      </c>
      <c r="G345" t="s">
        <v>663</v>
      </c>
      <c r="H345" t="s">
        <v>143</v>
      </c>
      <c r="I345" t="s">
        <v>135</v>
      </c>
      <c r="J345" t="s">
        <v>136</v>
      </c>
      <c r="K345" t="s">
        <v>137</v>
      </c>
      <c r="L345" t="s">
        <v>1206</v>
      </c>
      <c r="M345" t="s">
        <v>1207</v>
      </c>
      <c r="N345">
        <v>7.193888888</v>
      </c>
      <c r="O345">
        <v>0</v>
      </c>
      <c r="P345">
        <v>123</v>
      </c>
      <c r="Q345">
        <v>0</v>
      </c>
      <c r="R345">
        <v>0</v>
      </c>
      <c r="S345">
        <v>0</v>
      </c>
      <c r="T345">
        <v>47</v>
      </c>
      <c r="U345">
        <v>0</v>
      </c>
      <c r="V345">
        <v>0</v>
      </c>
      <c r="W345">
        <v>0</v>
      </c>
      <c r="X345">
        <v>168.13828294163258</v>
      </c>
      <c r="Y345">
        <v>0</v>
      </c>
      <c r="Z345">
        <v>0</v>
      </c>
      <c r="AA345">
        <v>0</v>
      </c>
      <c r="AB345">
        <v>586.88933454496464</v>
      </c>
      <c r="AC345">
        <v>0</v>
      </c>
      <c r="AD345">
        <v>0</v>
      </c>
      <c r="AE345">
        <v>755.02761748659725</v>
      </c>
    </row>
    <row r="346" spans="1:31" x14ac:dyDescent="0.25">
      <c r="A346">
        <v>1884826</v>
      </c>
      <c r="B346">
        <v>1</v>
      </c>
      <c r="C346" t="s">
        <v>81</v>
      </c>
      <c r="D346" t="s">
        <v>121</v>
      </c>
      <c r="E346" t="s">
        <v>146</v>
      </c>
      <c r="F346" t="s">
        <v>1208</v>
      </c>
      <c r="G346" t="s">
        <v>148</v>
      </c>
      <c r="H346" t="s">
        <v>143</v>
      </c>
      <c r="I346" t="s">
        <v>135</v>
      </c>
      <c r="J346" t="s">
        <v>136</v>
      </c>
      <c r="K346" t="s">
        <v>137</v>
      </c>
      <c r="L346" t="s">
        <v>1209</v>
      </c>
      <c r="M346" t="s">
        <v>1210</v>
      </c>
      <c r="N346">
        <v>1.372777777</v>
      </c>
      <c r="O346">
        <v>0</v>
      </c>
      <c r="P346">
        <v>13</v>
      </c>
      <c r="Q346">
        <v>0</v>
      </c>
      <c r="R346">
        <v>0</v>
      </c>
      <c r="S346">
        <v>0</v>
      </c>
      <c r="T346">
        <v>0</v>
      </c>
      <c r="U346">
        <v>0</v>
      </c>
      <c r="V346">
        <v>0</v>
      </c>
      <c r="W346">
        <v>0</v>
      </c>
      <c r="X346">
        <v>2.5982645648587437</v>
      </c>
      <c r="Y346">
        <v>0</v>
      </c>
      <c r="Z346">
        <v>0</v>
      </c>
      <c r="AA346">
        <v>0</v>
      </c>
      <c r="AB346">
        <v>0</v>
      </c>
      <c r="AC346">
        <v>0</v>
      </c>
      <c r="AD346">
        <v>0</v>
      </c>
      <c r="AE346">
        <v>2.5982645648587437</v>
      </c>
    </row>
    <row r="347" spans="1:31" x14ac:dyDescent="0.25">
      <c r="A347">
        <v>1883970</v>
      </c>
      <c r="B347">
        <v>1</v>
      </c>
      <c r="C347" t="s">
        <v>80</v>
      </c>
      <c r="D347" t="s">
        <v>96</v>
      </c>
      <c r="E347" t="s">
        <v>158</v>
      </c>
      <c r="F347" t="s">
        <v>1211</v>
      </c>
      <c r="G347" t="s">
        <v>219</v>
      </c>
      <c r="H347" t="s">
        <v>134</v>
      </c>
      <c r="I347" t="s">
        <v>135</v>
      </c>
      <c r="J347" t="s">
        <v>136</v>
      </c>
      <c r="K347" t="s">
        <v>137</v>
      </c>
      <c r="L347" t="s">
        <v>1212</v>
      </c>
      <c r="M347" t="s">
        <v>1213</v>
      </c>
      <c r="N347">
        <v>2.0233333330000001</v>
      </c>
      <c r="O347">
        <v>0</v>
      </c>
      <c r="P347">
        <v>0</v>
      </c>
      <c r="Q347">
        <v>0</v>
      </c>
      <c r="R347">
        <v>0</v>
      </c>
      <c r="S347">
        <v>2</v>
      </c>
      <c r="T347">
        <v>0</v>
      </c>
      <c r="U347">
        <v>0</v>
      </c>
      <c r="V347">
        <v>0</v>
      </c>
      <c r="W347">
        <v>0</v>
      </c>
      <c r="X347">
        <v>0</v>
      </c>
      <c r="Y347">
        <v>0</v>
      </c>
      <c r="Z347">
        <v>0</v>
      </c>
      <c r="AA347">
        <v>6.3161311719877693</v>
      </c>
      <c r="AB347">
        <v>0</v>
      </c>
      <c r="AC347">
        <v>0</v>
      </c>
      <c r="AD347">
        <v>0</v>
      </c>
      <c r="AE347">
        <v>6.3161311719877693</v>
      </c>
    </row>
    <row r="348" spans="1:31" x14ac:dyDescent="0.25">
      <c r="A348">
        <v>1884362</v>
      </c>
      <c r="B348">
        <v>1</v>
      </c>
      <c r="C348" t="s">
        <v>81</v>
      </c>
      <c r="D348" t="s">
        <v>128</v>
      </c>
      <c r="E348" t="s">
        <v>131</v>
      </c>
      <c r="F348" t="s">
        <v>1214</v>
      </c>
      <c r="G348" t="s">
        <v>133</v>
      </c>
      <c r="H348" t="s">
        <v>134</v>
      </c>
      <c r="I348" t="s">
        <v>135</v>
      </c>
      <c r="J348" t="s">
        <v>136</v>
      </c>
      <c r="K348" t="s">
        <v>137</v>
      </c>
      <c r="L348" t="s">
        <v>1215</v>
      </c>
      <c r="M348" t="s">
        <v>1216</v>
      </c>
      <c r="N348">
        <v>7.2747222220000003</v>
      </c>
      <c r="O348">
        <v>0</v>
      </c>
      <c r="P348">
        <v>0</v>
      </c>
      <c r="Q348">
        <v>0</v>
      </c>
      <c r="R348">
        <v>0</v>
      </c>
      <c r="S348">
        <v>3</v>
      </c>
      <c r="T348">
        <v>0</v>
      </c>
      <c r="U348">
        <v>3</v>
      </c>
      <c r="V348">
        <v>0</v>
      </c>
      <c r="W348">
        <v>0</v>
      </c>
      <c r="X348">
        <v>0</v>
      </c>
      <c r="Y348">
        <v>0</v>
      </c>
      <c r="Z348">
        <v>0</v>
      </c>
      <c r="AA348">
        <v>72.333265756473367</v>
      </c>
      <c r="AB348">
        <v>0</v>
      </c>
      <c r="AC348">
        <v>813.61855547926223</v>
      </c>
      <c r="AD348">
        <v>0</v>
      </c>
      <c r="AE348">
        <v>885.95182123573557</v>
      </c>
    </row>
    <row r="349" spans="1:31" x14ac:dyDescent="0.25">
      <c r="A349">
        <v>1884222</v>
      </c>
      <c r="B349">
        <v>1</v>
      </c>
      <c r="C349" t="s">
        <v>80</v>
      </c>
      <c r="D349" t="s">
        <v>97</v>
      </c>
      <c r="E349" t="s">
        <v>210</v>
      </c>
      <c r="F349" t="s">
        <v>1104</v>
      </c>
      <c r="G349" t="s">
        <v>133</v>
      </c>
      <c r="H349" t="s">
        <v>134</v>
      </c>
      <c r="I349" t="s">
        <v>135</v>
      </c>
      <c r="J349" t="s">
        <v>136</v>
      </c>
      <c r="K349" t="s">
        <v>137</v>
      </c>
      <c r="L349" t="s">
        <v>1217</v>
      </c>
      <c r="M349" t="s">
        <v>1218</v>
      </c>
      <c r="N349">
        <v>0.40805555500000001</v>
      </c>
      <c r="O349">
        <v>2</v>
      </c>
      <c r="P349">
        <v>903</v>
      </c>
      <c r="Q349">
        <v>1</v>
      </c>
      <c r="R349">
        <v>28</v>
      </c>
      <c r="S349">
        <v>7</v>
      </c>
      <c r="T349">
        <v>61</v>
      </c>
      <c r="U349">
        <v>0</v>
      </c>
      <c r="V349">
        <v>0</v>
      </c>
      <c r="W349">
        <v>10.02043772016235</v>
      </c>
      <c r="X349">
        <v>69.085137701573075</v>
      </c>
      <c r="Y349">
        <v>3.2307398675781668E-2</v>
      </c>
      <c r="Z349">
        <v>3.8636718546992936</v>
      </c>
      <c r="AA349">
        <v>10.700332173695925</v>
      </c>
      <c r="AB349">
        <v>21.105273830225016</v>
      </c>
      <c r="AC349">
        <v>0</v>
      </c>
      <c r="AD349">
        <v>0</v>
      </c>
      <c r="AE349">
        <v>114.80716067903144</v>
      </c>
    </row>
    <row r="350" spans="1:31" x14ac:dyDescent="0.25">
      <c r="A350">
        <v>1884909</v>
      </c>
      <c r="B350">
        <v>1</v>
      </c>
      <c r="C350" t="s">
        <v>81</v>
      </c>
      <c r="D350" t="s">
        <v>127</v>
      </c>
      <c r="E350" t="s">
        <v>131</v>
      </c>
      <c r="F350" t="s">
        <v>774</v>
      </c>
      <c r="G350" t="s">
        <v>893</v>
      </c>
      <c r="H350" t="s">
        <v>134</v>
      </c>
      <c r="I350" t="s">
        <v>135</v>
      </c>
      <c r="J350" t="s">
        <v>136</v>
      </c>
      <c r="K350" t="s">
        <v>137</v>
      </c>
      <c r="L350" t="s">
        <v>1219</v>
      </c>
      <c r="M350" t="s">
        <v>1220</v>
      </c>
      <c r="N350">
        <v>3.95</v>
      </c>
      <c r="O350">
        <v>0</v>
      </c>
      <c r="P350">
        <v>465</v>
      </c>
      <c r="Q350">
        <v>0</v>
      </c>
      <c r="R350">
        <v>14</v>
      </c>
      <c r="S350">
        <v>0</v>
      </c>
      <c r="T350">
        <v>48</v>
      </c>
      <c r="U350">
        <v>0</v>
      </c>
      <c r="V350">
        <v>0</v>
      </c>
      <c r="W350">
        <v>0</v>
      </c>
      <c r="X350">
        <v>392.89351594902263</v>
      </c>
      <c r="Y350">
        <v>0</v>
      </c>
      <c r="Z350">
        <v>74.215678701612944</v>
      </c>
      <c r="AA350">
        <v>0</v>
      </c>
      <c r="AB350">
        <v>78.040258746156653</v>
      </c>
      <c r="AC350">
        <v>0</v>
      </c>
      <c r="AD350">
        <v>0</v>
      </c>
      <c r="AE350">
        <v>545.14945339679218</v>
      </c>
    </row>
    <row r="351" spans="1:31" x14ac:dyDescent="0.25">
      <c r="A351">
        <v>1884723</v>
      </c>
      <c r="B351">
        <v>1</v>
      </c>
      <c r="C351" t="s">
        <v>80</v>
      </c>
      <c r="D351" t="s">
        <v>82</v>
      </c>
      <c r="E351" t="s">
        <v>140</v>
      </c>
      <c r="F351" t="s">
        <v>1221</v>
      </c>
      <c r="G351" t="s">
        <v>207</v>
      </c>
      <c r="H351" t="s">
        <v>143</v>
      </c>
      <c r="I351" t="s">
        <v>135</v>
      </c>
      <c r="J351" t="s">
        <v>136</v>
      </c>
      <c r="K351" t="s">
        <v>137</v>
      </c>
      <c r="L351" t="s">
        <v>1222</v>
      </c>
      <c r="M351" t="s">
        <v>1223</v>
      </c>
      <c r="N351">
        <v>3.91</v>
      </c>
      <c r="O351">
        <v>0</v>
      </c>
      <c r="P351">
        <v>8</v>
      </c>
      <c r="Q351">
        <v>0</v>
      </c>
      <c r="R351">
        <v>0</v>
      </c>
      <c r="S351">
        <v>0</v>
      </c>
      <c r="T351">
        <v>0</v>
      </c>
      <c r="U351">
        <v>0</v>
      </c>
      <c r="V351">
        <v>0</v>
      </c>
      <c r="W351">
        <v>0</v>
      </c>
      <c r="X351">
        <v>7.0952753726934636</v>
      </c>
      <c r="Y351">
        <v>0</v>
      </c>
      <c r="Z351">
        <v>0</v>
      </c>
      <c r="AA351">
        <v>0</v>
      </c>
      <c r="AB351">
        <v>0</v>
      </c>
      <c r="AC351">
        <v>0</v>
      </c>
      <c r="AD351">
        <v>0</v>
      </c>
      <c r="AE351">
        <v>7.0952753726934636</v>
      </c>
    </row>
    <row r="352" spans="1:31" x14ac:dyDescent="0.25">
      <c r="A352">
        <v>1884202</v>
      </c>
      <c r="B352">
        <v>1</v>
      </c>
      <c r="C352" t="s">
        <v>81</v>
      </c>
      <c r="D352" t="s">
        <v>123</v>
      </c>
      <c r="E352" t="s">
        <v>158</v>
      </c>
      <c r="F352" t="s">
        <v>1224</v>
      </c>
      <c r="G352" t="s">
        <v>133</v>
      </c>
      <c r="H352" t="s">
        <v>134</v>
      </c>
      <c r="I352" t="s">
        <v>135</v>
      </c>
      <c r="J352" t="s">
        <v>136</v>
      </c>
      <c r="K352" t="s">
        <v>137</v>
      </c>
      <c r="L352" t="s">
        <v>1225</v>
      </c>
      <c r="M352" t="s">
        <v>1226</v>
      </c>
      <c r="N352">
        <v>1.3244444440000001</v>
      </c>
      <c r="O352">
        <v>0</v>
      </c>
      <c r="P352">
        <v>10</v>
      </c>
      <c r="Q352">
        <v>0</v>
      </c>
      <c r="R352">
        <v>38</v>
      </c>
      <c r="S352">
        <v>12</v>
      </c>
      <c r="T352">
        <v>336</v>
      </c>
      <c r="U352">
        <v>11</v>
      </c>
      <c r="V352">
        <v>14</v>
      </c>
      <c r="W352">
        <v>0</v>
      </c>
      <c r="X352">
        <v>3.0581427758144866</v>
      </c>
      <c r="Y352">
        <v>0</v>
      </c>
      <c r="Z352">
        <v>40.043967930777434</v>
      </c>
      <c r="AA352">
        <v>183.46564554237875</v>
      </c>
      <c r="AB352">
        <v>353.59665256973102</v>
      </c>
      <c r="AC352">
        <v>1535.9958767867504</v>
      </c>
      <c r="AD352">
        <v>240.88288010081584</v>
      </c>
      <c r="AE352">
        <v>2357.0431657062682</v>
      </c>
    </row>
    <row r="353" spans="1:31" x14ac:dyDescent="0.25">
      <c r="A353">
        <v>1884843</v>
      </c>
      <c r="B353">
        <v>1</v>
      </c>
      <c r="C353" t="s">
        <v>80</v>
      </c>
      <c r="D353" t="s">
        <v>97</v>
      </c>
      <c r="E353" t="s">
        <v>169</v>
      </c>
      <c r="F353" t="s">
        <v>1227</v>
      </c>
      <c r="G353" t="s">
        <v>183</v>
      </c>
      <c r="H353" t="s">
        <v>143</v>
      </c>
      <c r="I353" t="s">
        <v>135</v>
      </c>
      <c r="J353" t="s">
        <v>136</v>
      </c>
      <c r="K353" t="s">
        <v>137</v>
      </c>
      <c r="L353" t="s">
        <v>1228</v>
      </c>
      <c r="M353" t="s">
        <v>1229</v>
      </c>
      <c r="N353">
        <v>0.64916666599999995</v>
      </c>
      <c r="O353">
        <v>0</v>
      </c>
      <c r="P353">
        <v>243</v>
      </c>
      <c r="Q353">
        <v>0</v>
      </c>
      <c r="R353">
        <v>1</v>
      </c>
      <c r="S353">
        <v>0</v>
      </c>
      <c r="T353">
        <v>27</v>
      </c>
      <c r="U353">
        <v>0</v>
      </c>
      <c r="V353">
        <v>0</v>
      </c>
      <c r="W353">
        <v>0</v>
      </c>
      <c r="X353">
        <v>53.841658660701832</v>
      </c>
      <c r="Y353">
        <v>0</v>
      </c>
      <c r="Z353">
        <v>0.24341017185720165</v>
      </c>
      <c r="AA353">
        <v>0</v>
      </c>
      <c r="AB353">
        <v>43.564464045410524</v>
      </c>
      <c r="AC353">
        <v>0</v>
      </c>
      <c r="AD353">
        <v>0</v>
      </c>
      <c r="AE353">
        <v>97.649532877969563</v>
      </c>
    </row>
    <row r="354" spans="1:31" x14ac:dyDescent="0.25">
      <c r="A354">
        <v>1884365</v>
      </c>
      <c r="B354">
        <v>1</v>
      </c>
      <c r="C354" t="s">
        <v>81</v>
      </c>
      <c r="D354" t="s">
        <v>118</v>
      </c>
      <c r="E354" t="s">
        <v>131</v>
      </c>
      <c r="F354" t="s">
        <v>1230</v>
      </c>
      <c r="G354" t="s">
        <v>171</v>
      </c>
      <c r="H354" t="s">
        <v>134</v>
      </c>
      <c r="I354" t="s">
        <v>135</v>
      </c>
      <c r="J354" t="s">
        <v>136</v>
      </c>
      <c r="K354" t="s">
        <v>172</v>
      </c>
      <c r="L354" t="s">
        <v>1231</v>
      </c>
      <c r="M354" t="s">
        <v>1232</v>
      </c>
      <c r="N354">
        <v>3.994444444</v>
      </c>
      <c r="O354">
        <v>1</v>
      </c>
      <c r="P354">
        <v>162</v>
      </c>
      <c r="Q354">
        <v>17</v>
      </c>
      <c r="R354">
        <v>17</v>
      </c>
      <c r="S354">
        <v>6</v>
      </c>
      <c r="T354">
        <v>19</v>
      </c>
      <c r="U354">
        <v>1</v>
      </c>
      <c r="V354">
        <v>0</v>
      </c>
      <c r="W354">
        <v>1.27795129574739</v>
      </c>
      <c r="X354">
        <v>121.7953634177387</v>
      </c>
      <c r="Y354">
        <v>33.754724580882751</v>
      </c>
      <c r="Z354">
        <v>52.428909624910673</v>
      </c>
      <c r="AA354">
        <v>178.14281442447225</v>
      </c>
      <c r="AB354">
        <v>61.85830163129603</v>
      </c>
      <c r="AC354">
        <v>152.70847848744484</v>
      </c>
      <c r="AD354">
        <v>0</v>
      </c>
      <c r="AE354">
        <v>601.96654346249261</v>
      </c>
    </row>
    <row r="355" spans="1:31" x14ac:dyDescent="0.25">
      <c r="A355">
        <v>1884388</v>
      </c>
      <c r="B355">
        <v>1</v>
      </c>
      <c r="C355" t="s">
        <v>81</v>
      </c>
      <c r="D355" t="s">
        <v>113</v>
      </c>
      <c r="E355" t="s">
        <v>169</v>
      </c>
      <c r="F355" t="s">
        <v>1233</v>
      </c>
      <c r="G355" t="s">
        <v>183</v>
      </c>
      <c r="H355" t="s">
        <v>143</v>
      </c>
      <c r="I355" t="s">
        <v>135</v>
      </c>
      <c r="J355" t="s">
        <v>136</v>
      </c>
      <c r="K355" t="s">
        <v>137</v>
      </c>
      <c r="L355" t="s">
        <v>1234</v>
      </c>
      <c r="M355" t="s">
        <v>1235</v>
      </c>
      <c r="N355">
        <v>1.4341666660000001</v>
      </c>
      <c r="O355">
        <v>0</v>
      </c>
      <c r="P355">
        <v>17</v>
      </c>
      <c r="Q355">
        <v>0</v>
      </c>
      <c r="R355">
        <v>11</v>
      </c>
      <c r="S355">
        <v>0</v>
      </c>
      <c r="T355">
        <v>3</v>
      </c>
      <c r="U355">
        <v>0</v>
      </c>
      <c r="V355">
        <v>1</v>
      </c>
      <c r="W355">
        <v>0</v>
      </c>
      <c r="X355">
        <v>4.5403155884555355</v>
      </c>
      <c r="Y355">
        <v>0</v>
      </c>
      <c r="Z355">
        <v>5.9818638887160045</v>
      </c>
      <c r="AA355">
        <v>0</v>
      </c>
      <c r="AB355">
        <v>1.2073947267063783</v>
      </c>
      <c r="AC355">
        <v>0</v>
      </c>
      <c r="AD355">
        <v>17.927571402252404</v>
      </c>
      <c r="AE355">
        <v>29.657145606130321</v>
      </c>
    </row>
    <row r="356" spans="1:31" x14ac:dyDescent="0.25">
      <c r="A356">
        <v>1884508</v>
      </c>
      <c r="B356">
        <v>1</v>
      </c>
      <c r="C356" t="s">
        <v>81</v>
      </c>
      <c r="D356" t="s">
        <v>117</v>
      </c>
      <c r="E356" t="s">
        <v>169</v>
      </c>
      <c r="F356" t="s">
        <v>1236</v>
      </c>
      <c r="G356" t="s">
        <v>183</v>
      </c>
      <c r="H356" t="s">
        <v>143</v>
      </c>
      <c r="I356" t="s">
        <v>135</v>
      </c>
      <c r="J356" t="s">
        <v>136</v>
      </c>
      <c r="K356" t="s">
        <v>137</v>
      </c>
      <c r="L356" t="s">
        <v>1237</v>
      </c>
      <c r="M356" t="s">
        <v>1238</v>
      </c>
      <c r="N356">
        <v>1.05</v>
      </c>
      <c r="O356">
        <v>0</v>
      </c>
      <c r="P356">
        <v>19</v>
      </c>
      <c r="Q356">
        <v>0</v>
      </c>
      <c r="R356">
        <v>3</v>
      </c>
      <c r="S356">
        <v>0</v>
      </c>
      <c r="T356">
        <v>0</v>
      </c>
      <c r="U356">
        <v>0</v>
      </c>
      <c r="V356">
        <v>0</v>
      </c>
      <c r="W356">
        <v>0</v>
      </c>
      <c r="X356">
        <v>4.2760764089399839</v>
      </c>
      <c r="Y356">
        <v>0</v>
      </c>
      <c r="Z356">
        <v>0.81237417514157051</v>
      </c>
      <c r="AA356">
        <v>0</v>
      </c>
      <c r="AB356">
        <v>0</v>
      </c>
      <c r="AC356">
        <v>0</v>
      </c>
      <c r="AD356">
        <v>0</v>
      </c>
      <c r="AE356">
        <v>5.0884505840815546</v>
      </c>
    </row>
    <row r="357" spans="1:31" x14ac:dyDescent="0.25">
      <c r="A357">
        <v>1884680</v>
      </c>
      <c r="B357">
        <v>1</v>
      </c>
      <c r="C357" t="s">
        <v>80</v>
      </c>
      <c r="D357" t="s">
        <v>82</v>
      </c>
      <c r="E357" t="s">
        <v>140</v>
      </c>
      <c r="F357" t="s">
        <v>1239</v>
      </c>
      <c r="G357" t="s">
        <v>163</v>
      </c>
      <c r="H357" t="s">
        <v>143</v>
      </c>
      <c r="I357" t="s">
        <v>135</v>
      </c>
      <c r="J357" t="s">
        <v>136</v>
      </c>
      <c r="K357" t="s">
        <v>137</v>
      </c>
      <c r="L357" t="s">
        <v>1240</v>
      </c>
      <c r="M357" t="s">
        <v>1241</v>
      </c>
      <c r="N357">
        <v>2.8844444440000001</v>
      </c>
      <c r="O357">
        <v>0</v>
      </c>
      <c r="P357">
        <v>1</v>
      </c>
      <c r="Q357">
        <v>0</v>
      </c>
      <c r="R357">
        <v>0</v>
      </c>
      <c r="S357">
        <v>0</v>
      </c>
      <c r="T357">
        <v>0</v>
      </c>
      <c r="U357">
        <v>0</v>
      </c>
      <c r="V357">
        <v>0</v>
      </c>
      <c r="W357">
        <v>0</v>
      </c>
      <c r="X357">
        <v>1.4346969698981442</v>
      </c>
      <c r="Y357">
        <v>0</v>
      </c>
      <c r="Z357">
        <v>0</v>
      </c>
      <c r="AA357">
        <v>0</v>
      </c>
      <c r="AB357">
        <v>0</v>
      </c>
      <c r="AC357">
        <v>0</v>
      </c>
      <c r="AD357">
        <v>0</v>
      </c>
      <c r="AE357">
        <v>1.4346969698981442</v>
      </c>
    </row>
    <row r="358" spans="1:31" x14ac:dyDescent="0.25">
      <c r="A358">
        <v>1884531</v>
      </c>
      <c r="B358">
        <v>1</v>
      </c>
      <c r="C358" t="s">
        <v>81</v>
      </c>
      <c r="D358" t="s">
        <v>122</v>
      </c>
      <c r="E358" t="s">
        <v>158</v>
      </c>
      <c r="F358" t="s">
        <v>1242</v>
      </c>
      <c r="G358" t="s">
        <v>219</v>
      </c>
      <c r="H358" t="s">
        <v>134</v>
      </c>
      <c r="I358" t="s">
        <v>135</v>
      </c>
      <c r="J358" t="s">
        <v>136</v>
      </c>
      <c r="K358" t="s">
        <v>137</v>
      </c>
      <c r="L358" t="s">
        <v>1243</v>
      </c>
      <c r="M358" t="s">
        <v>1244</v>
      </c>
      <c r="N358">
        <v>3.4636111110000001</v>
      </c>
      <c r="O358">
        <v>0</v>
      </c>
      <c r="P358">
        <v>0</v>
      </c>
      <c r="Q358">
        <v>0</v>
      </c>
      <c r="R358">
        <v>0</v>
      </c>
      <c r="S358">
        <v>1</v>
      </c>
      <c r="T358">
        <v>0</v>
      </c>
      <c r="U358">
        <v>0</v>
      </c>
      <c r="V358">
        <v>0</v>
      </c>
      <c r="W358">
        <v>0</v>
      </c>
      <c r="X358">
        <v>0</v>
      </c>
      <c r="Y358">
        <v>0</v>
      </c>
      <c r="Z358">
        <v>0</v>
      </c>
      <c r="AA358">
        <v>3.8899788638989987</v>
      </c>
      <c r="AB358">
        <v>0</v>
      </c>
      <c r="AC358">
        <v>0</v>
      </c>
      <c r="AD358">
        <v>0</v>
      </c>
      <c r="AE358">
        <v>3.8899788638989987</v>
      </c>
    </row>
    <row r="359" spans="1:31" x14ac:dyDescent="0.25">
      <c r="A359">
        <v>1884800</v>
      </c>
      <c r="B359">
        <v>1</v>
      </c>
      <c r="C359" t="s">
        <v>81</v>
      </c>
      <c r="D359" t="s">
        <v>118</v>
      </c>
      <c r="E359" t="s">
        <v>131</v>
      </c>
      <c r="F359" t="s">
        <v>1245</v>
      </c>
      <c r="G359" t="s">
        <v>133</v>
      </c>
      <c r="H359" t="s">
        <v>134</v>
      </c>
      <c r="I359" t="s">
        <v>135</v>
      </c>
      <c r="J359" t="s">
        <v>136</v>
      </c>
      <c r="K359" t="s">
        <v>137</v>
      </c>
      <c r="L359" t="s">
        <v>1246</v>
      </c>
      <c r="M359" t="s">
        <v>1247</v>
      </c>
      <c r="N359">
        <v>0.93222222200000004</v>
      </c>
      <c r="O359">
        <v>9</v>
      </c>
      <c r="P359">
        <v>181</v>
      </c>
      <c r="Q359">
        <v>31</v>
      </c>
      <c r="R359">
        <v>54</v>
      </c>
      <c r="S359">
        <v>3</v>
      </c>
      <c r="T359">
        <v>24</v>
      </c>
      <c r="U359">
        <v>0</v>
      </c>
      <c r="V359">
        <v>0</v>
      </c>
      <c r="W359">
        <v>8.019131394818567</v>
      </c>
      <c r="X359">
        <v>62.5270135797984</v>
      </c>
      <c r="Y359">
        <v>59.395382547912476</v>
      </c>
      <c r="Z359">
        <v>49.608037444358338</v>
      </c>
      <c r="AA359">
        <v>3.5339982461258357</v>
      </c>
      <c r="AB359">
        <v>35.16094855775647</v>
      </c>
      <c r="AC359">
        <v>0</v>
      </c>
      <c r="AD359">
        <v>0</v>
      </c>
      <c r="AE359">
        <v>218.24451177077009</v>
      </c>
    </row>
    <row r="360" spans="1:31" x14ac:dyDescent="0.25">
      <c r="A360">
        <v>1883947</v>
      </c>
      <c r="B360">
        <v>1</v>
      </c>
      <c r="C360" t="s">
        <v>80</v>
      </c>
      <c r="D360" t="s">
        <v>98</v>
      </c>
      <c r="E360" t="s">
        <v>169</v>
      </c>
      <c r="F360" t="s">
        <v>1248</v>
      </c>
      <c r="G360" t="s">
        <v>564</v>
      </c>
      <c r="H360" t="s">
        <v>143</v>
      </c>
      <c r="I360" t="s">
        <v>135</v>
      </c>
      <c r="J360" t="s">
        <v>136</v>
      </c>
      <c r="K360" t="s">
        <v>137</v>
      </c>
      <c r="L360" t="s">
        <v>1249</v>
      </c>
      <c r="M360" t="s">
        <v>1250</v>
      </c>
      <c r="N360">
        <v>0.89361111100000001</v>
      </c>
      <c r="O360">
        <v>0</v>
      </c>
      <c r="P360">
        <v>4</v>
      </c>
      <c r="Q360">
        <v>0</v>
      </c>
      <c r="R360">
        <v>7</v>
      </c>
      <c r="S360">
        <v>0</v>
      </c>
      <c r="T360">
        <v>3</v>
      </c>
      <c r="U360">
        <v>0</v>
      </c>
      <c r="V360">
        <v>0</v>
      </c>
      <c r="W360">
        <v>0</v>
      </c>
      <c r="X360">
        <v>0.81528288226547352</v>
      </c>
      <c r="Y360">
        <v>0</v>
      </c>
      <c r="Z360">
        <v>4.885305916998024</v>
      </c>
      <c r="AA360">
        <v>0</v>
      </c>
      <c r="AB360">
        <v>2.4646144485609116</v>
      </c>
      <c r="AC360">
        <v>0</v>
      </c>
      <c r="AD360">
        <v>0</v>
      </c>
      <c r="AE360">
        <v>8.1652032478244099</v>
      </c>
    </row>
    <row r="361" spans="1:31" x14ac:dyDescent="0.25">
      <c r="A361">
        <v>1884637</v>
      </c>
      <c r="B361">
        <v>1</v>
      </c>
      <c r="C361" t="s">
        <v>80</v>
      </c>
      <c r="D361" t="s">
        <v>104</v>
      </c>
      <c r="E361" t="s">
        <v>158</v>
      </c>
      <c r="F361" t="s">
        <v>1251</v>
      </c>
      <c r="G361" t="s">
        <v>133</v>
      </c>
      <c r="H361" t="s">
        <v>134</v>
      </c>
      <c r="I361" t="s">
        <v>135</v>
      </c>
      <c r="J361" t="s">
        <v>136</v>
      </c>
      <c r="K361" t="s">
        <v>137</v>
      </c>
      <c r="L361" t="s">
        <v>1252</v>
      </c>
      <c r="M361" t="s">
        <v>1253</v>
      </c>
      <c r="N361">
        <v>5.886111111</v>
      </c>
      <c r="O361">
        <v>8</v>
      </c>
      <c r="P361">
        <v>0</v>
      </c>
      <c r="Q361">
        <v>8</v>
      </c>
      <c r="R361">
        <v>0</v>
      </c>
      <c r="S361">
        <v>1</v>
      </c>
      <c r="T361">
        <v>0</v>
      </c>
      <c r="U361">
        <v>0</v>
      </c>
      <c r="V361">
        <v>0</v>
      </c>
      <c r="W361">
        <v>15.664800048637412</v>
      </c>
      <c r="X361">
        <v>0</v>
      </c>
      <c r="Y361">
        <v>16.915637416142886</v>
      </c>
      <c r="Z361">
        <v>0</v>
      </c>
      <c r="AA361">
        <v>9.9239992830110388</v>
      </c>
      <c r="AB361">
        <v>0</v>
      </c>
      <c r="AC361">
        <v>0</v>
      </c>
      <c r="AD361">
        <v>0</v>
      </c>
      <c r="AE361">
        <v>42.504436747791331</v>
      </c>
    </row>
    <row r="362" spans="1:31" x14ac:dyDescent="0.25">
      <c r="A362">
        <v>1884886</v>
      </c>
      <c r="B362">
        <v>1</v>
      </c>
      <c r="C362" t="s">
        <v>81</v>
      </c>
      <c r="D362" t="s">
        <v>128</v>
      </c>
      <c r="E362" t="s">
        <v>169</v>
      </c>
      <c r="F362" t="s">
        <v>1254</v>
      </c>
      <c r="G362" t="s">
        <v>183</v>
      </c>
      <c r="H362" t="s">
        <v>143</v>
      </c>
      <c r="I362" t="s">
        <v>135</v>
      </c>
      <c r="J362" t="s">
        <v>136</v>
      </c>
      <c r="K362" t="s">
        <v>137</v>
      </c>
      <c r="L362" t="s">
        <v>1255</v>
      </c>
      <c r="M362" t="s">
        <v>1256</v>
      </c>
      <c r="N362">
        <v>17.662500000000001</v>
      </c>
      <c r="O362">
        <v>0</v>
      </c>
      <c r="P362">
        <v>86</v>
      </c>
      <c r="Q362">
        <v>0</v>
      </c>
      <c r="R362">
        <v>0</v>
      </c>
      <c r="S362">
        <v>0</v>
      </c>
      <c r="T362">
        <v>10</v>
      </c>
      <c r="U362">
        <v>0</v>
      </c>
      <c r="V362">
        <v>0</v>
      </c>
      <c r="W362">
        <v>0</v>
      </c>
      <c r="X362">
        <v>302.42971840685669</v>
      </c>
      <c r="Y362">
        <v>0</v>
      </c>
      <c r="Z362">
        <v>0</v>
      </c>
      <c r="AA362">
        <v>0</v>
      </c>
      <c r="AB362">
        <v>32.59609823836383</v>
      </c>
      <c r="AC362">
        <v>0</v>
      </c>
      <c r="AD362">
        <v>0</v>
      </c>
      <c r="AE362">
        <v>335.02581664522052</v>
      </c>
    </row>
    <row r="363" spans="1:31" x14ac:dyDescent="0.25">
      <c r="A363">
        <v>1884345</v>
      </c>
      <c r="B363">
        <v>1</v>
      </c>
      <c r="C363" t="s">
        <v>80</v>
      </c>
      <c r="D363" t="s">
        <v>105</v>
      </c>
      <c r="E363" t="s">
        <v>158</v>
      </c>
      <c r="F363" t="s">
        <v>1257</v>
      </c>
      <c r="G363" t="s">
        <v>219</v>
      </c>
      <c r="H363" t="s">
        <v>134</v>
      </c>
      <c r="I363" t="s">
        <v>135</v>
      </c>
      <c r="J363" t="s">
        <v>136</v>
      </c>
      <c r="K363" t="s">
        <v>137</v>
      </c>
      <c r="L363" t="s">
        <v>1258</v>
      </c>
      <c r="M363" t="s">
        <v>1259</v>
      </c>
      <c r="N363">
        <v>1.2727777769999999</v>
      </c>
      <c r="O363">
        <v>0</v>
      </c>
      <c r="P363">
        <v>147</v>
      </c>
      <c r="Q363">
        <v>4</v>
      </c>
      <c r="R363">
        <v>3</v>
      </c>
      <c r="S363">
        <v>0</v>
      </c>
      <c r="T363">
        <v>16</v>
      </c>
      <c r="U363">
        <v>0</v>
      </c>
      <c r="V363">
        <v>0</v>
      </c>
      <c r="W363">
        <v>0</v>
      </c>
      <c r="X363">
        <v>29.183823655953496</v>
      </c>
      <c r="Y363">
        <v>86.200198480041109</v>
      </c>
      <c r="Z363">
        <v>0.76100124811815006</v>
      </c>
      <c r="AA363">
        <v>0</v>
      </c>
      <c r="AB363">
        <v>6.8600967208557488</v>
      </c>
      <c r="AC363">
        <v>0</v>
      </c>
      <c r="AD363">
        <v>0</v>
      </c>
      <c r="AE363">
        <v>123.0051201049685</v>
      </c>
    </row>
    <row r="364" spans="1:31" x14ac:dyDescent="0.25">
      <c r="A364">
        <v>1884760</v>
      </c>
      <c r="B364">
        <v>1</v>
      </c>
      <c r="C364" t="s">
        <v>80</v>
      </c>
      <c r="D364" t="s">
        <v>98</v>
      </c>
      <c r="E364" t="s">
        <v>146</v>
      </c>
      <c r="F364" t="s">
        <v>1260</v>
      </c>
      <c r="G364" t="s">
        <v>148</v>
      </c>
      <c r="H364" t="s">
        <v>143</v>
      </c>
      <c r="I364" t="s">
        <v>135</v>
      </c>
      <c r="J364" t="s">
        <v>136</v>
      </c>
      <c r="K364" t="s">
        <v>137</v>
      </c>
      <c r="L364" t="s">
        <v>1261</v>
      </c>
      <c r="M364" t="s">
        <v>1262</v>
      </c>
      <c r="N364">
        <v>2.0452777769999999</v>
      </c>
      <c r="O364">
        <v>0</v>
      </c>
      <c r="P364">
        <v>1</v>
      </c>
      <c r="Q364">
        <v>0</v>
      </c>
      <c r="R364">
        <v>2</v>
      </c>
      <c r="S364">
        <v>0</v>
      </c>
      <c r="T364">
        <v>0</v>
      </c>
      <c r="U364">
        <v>0</v>
      </c>
      <c r="V364">
        <v>0</v>
      </c>
      <c r="W364">
        <v>0</v>
      </c>
      <c r="X364">
        <v>0.31602969442373335</v>
      </c>
      <c r="Y364">
        <v>0</v>
      </c>
      <c r="Z364">
        <v>6.1949962872048339</v>
      </c>
      <c r="AA364">
        <v>0</v>
      </c>
      <c r="AB364">
        <v>0</v>
      </c>
      <c r="AC364">
        <v>0</v>
      </c>
      <c r="AD364">
        <v>0</v>
      </c>
      <c r="AE364">
        <v>6.5110259816285669</v>
      </c>
    </row>
    <row r="365" spans="1:31" x14ac:dyDescent="0.25">
      <c r="A365">
        <v>1884451</v>
      </c>
      <c r="B365">
        <v>1</v>
      </c>
      <c r="C365" t="s">
        <v>80</v>
      </c>
      <c r="D365" t="s">
        <v>96</v>
      </c>
      <c r="E365" t="s">
        <v>146</v>
      </c>
      <c r="F365" t="s">
        <v>1263</v>
      </c>
      <c r="G365" t="s">
        <v>148</v>
      </c>
      <c r="H365" t="s">
        <v>143</v>
      </c>
      <c r="I365" t="s">
        <v>135</v>
      </c>
      <c r="J365" t="s">
        <v>136</v>
      </c>
      <c r="K365" t="s">
        <v>137</v>
      </c>
      <c r="L365" t="s">
        <v>1264</v>
      </c>
      <c r="M365" t="s">
        <v>1265</v>
      </c>
      <c r="N365">
        <v>4.3988888880000001</v>
      </c>
      <c r="O365">
        <v>0</v>
      </c>
      <c r="P365">
        <v>56</v>
      </c>
      <c r="Q365">
        <v>0</v>
      </c>
      <c r="R365">
        <v>0</v>
      </c>
      <c r="S365">
        <v>0</v>
      </c>
      <c r="T365">
        <v>1</v>
      </c>
      <c r="U365">
        <v>0</v>
      </c>
      <c r="V365">
        <v>0</v>
      </c>
      <c r="W365">
        <v>0</v>
      </c>
      <c r="X365">
        <v>39.397818650632487</v>
      </c>
      <c r="Y365">
        <v>0</v>
      </c>
      <c r="Z365">
        <v>0</v>
      </c>
      <c r="AA365">
        <v>0</v>
      </c>
      <c r="AB365">
        <v>3.5304872736101554</v>
      </c>
      <c r="AC365">
        <v>0</v>
      </c>
      <c r="AD365">
        <v>0</v>
      </c>
      <c r="AE365">
        <v>42.928305924242643</v>
      </c>
    </row>
    <row r="366" spans="1:31" x14ac:dyDescent="0.25">
      <c r="A366">
        <v>1884783</v>
      </c>
      <c r="B366">
        <v>1</v>
      </c>
      <c r="C366" t="s">
        <v>80</v>
      </c>
      <c r="D366" t="s">
        <v>83</v>
      </c>
      <c r="E366" t="s">
        <v>146</v>
      </c>
      <c r="F366" t="s">
        <v>1266</v>
      </c>
      <c r="G366" t="s">
        <v>148</v>
      </c>
      <c r="H366" t="s">
        <v>143</v>
      </c>
      <c r="I366" t="s">
        <v>135</v>
      </c>
      <c r="J366" t="s">
        <v>136</v>
      </c>
      <c r="K366" t="s">
        <v>137</v>
      </c>
      <c r="L366" t="s">
        <v>1267</v>
      </c>
      <c r="M366" t="s">
        <v>1268</v>
      </c>
      <c r="N366">
        <v>0.84277777700000001</v>
      </c>
      <c r="O366">
        <v>0</v>
      </c>
      <c r="P366">
        <v>222</v>
      </c>
      <c r="Q366">
        <v>0</v>
      </c>
      <c r="R366">
        <v>0</v>
      </c>
      <c r="S366">
        <v>0</v>
      </c>
      <c r="T366">
        <v>9</v>
      </c>
      <c r="U366">
        <v>0</v>
      </c>
      <c r="V366">
        <v>0</v>
      </c>
      <c r="W366">
        <v>0</v>
      </c>
      <c r="X366">
        <v>60.206107438494918</v>
      </c>
      <c r="Y366">
        <v>0</v>
      </c>
      <c r="Z366">
        <v>0</v>
      </c>
      <c r="AA366">
        <v>0</v>
      </c>
      <c r="AB366">
        <v>5.1788685490200237</v>
      </c>
      <c r="AC366">
        <v>0</v>
      </c>
      <c r="AD366">
        <v>0</v>
      </c>
      <c r="AE366">
        <v>65.384975987514935</v>
      </c>
    </row>
    <row r="367" spans="1:31" x14ac:dyDescent="0.25">
      <c r="A367">
        <v>1884305</v>
      </c>
      <c r="B367">
        <v>1</v>
      </c>
      <c r="C367" t="s">
        <v>80</v>
      </c>
      <c r="D367" t="s">
        <v>97</v>
      </c>
      <c r="E367" t="s">
        <v>140</v>
      </c>
      <c r="F367" t="s">
        <v>1269</v>
      </c>
      <c r="G367" t="s">
        <v>200</v>
      </c>
      <c r="H367" t="s">
        <v>143</v>
      </c>
      <c r="I367" t="s">
        <v>135</v>
      </c>
      <c r="J367" t="s">
        <v>136</v>
      </c>
      <c r="K367" t="s">
        <v>137</v>
      </c>
      <c r="L367" t="s">
        <v>1270</v>
      </c>
      <c r="M367" t="s">
        <v>1271</v>
      </c>
      <c r="N367">
        <v>1.6769444440000001</v>
      </c>
      <c r="O367">
        <v>0</v>
      </c>
      <c r="P367">
        <v>0</v>
      </c>
      <c r="Q367">
        <v>0</v>
      </c>
      <c r="R367">
        <v>0</v>
      </c>
      <c r="S367">
        <v>0</v>
      </c>
      <c r="T367">
        <v>1</v>
      </c>
      <c r="U367">
        <v>0</v>
      </c>
      <c r="V367">
        <v>0</v>
      </c>
      <c r="W367">
        <v>0</v>
      </c>
      <c r="X367">
        <v>0</v>
      </c>
      <c r="Y367">
        <v>0</v>
      </c>
      <c r="Z367">
        <v>0</v>
      </c>
      <c r="AA367">
        <v>0</v>
      </c>
      <c r="AB367">
        <v>2.9689602773013171</v>
      </c>
      <c r="AC367">
        <v>0</v>
      </c>
      <c r="AD367">
        <v>0</v>
      </c>
      <c r="AE367">
        <v>2.9689602773013171</v>
      </c>
    </row>
    <row r="368" spans="1:31" x14ac:dyDescent="0.25">
      <c r="A368">
        <v>1884405</v>
      </c>
      <c r="B368">
        <v>1</v>
      </c>
      <c r="C368" t="s">
        <v>80</v>
      </c>
      <c r="D368" t="s">
        <v>96</v>
      </c>
      <c r="E368" t="s">
        <v>158</v>
      </c>
      <c r="F368" t="s">
        <v>1272</v>
      </c>
      <c r="G368" t="s">
        <v>179</v>
      </c>
      <c r="H368" t="s">
        <v>134</v>
      </c>
      <c r="I368" t="s">
        <v>135</v>
      </c>
      <c r="J368" t="s">
        <v>136</v>
      </c>
      <c r="K368" t="s">
        <v>137</v>
      </c>
      <c r="L368" t="s">
        <v>1273</v>
      </c>
      <c r="M368" t="s">
        <v>984</v>
      </c>
      <c r="N368">
        <v>4.1097222220000003</v>
      </c>
      <c r="O368">
        <v>0</v>
      </c>
      <c r="P368">
        <v>160</v>
      </c>
      <c r="Q368">
        <v>0</v>
      </c>
      <c r="R368">
        <v>1</v>
      </c>
      <c r="S368">
        <v>0</v>
      </c>
      <c r="T368">
        <v>3</v>
      </c>
      <c r="U368">
        <v>0</v>
      </c>
      <c r="V368">
        <v>0</v>
      </c>
      <c r="W368">
        <v>0</v>
      </c>
      <c r="X368">
        <v>190.5400915504859</v>
      </c>
      <c r="Y368">
        <v>0</v>
      </c>
      <c r="Z368">
        <v>0.68256814818480005</v>
      </c>
      <c r="AA368">
        <v>0</v>
      </c>
      <c r="AB368">
        <v>6.9918390765127931</v>
      </c>
      <c r="AC368">
        <v>0</v>
      </c>
      <c r="AD368">
        <v>0</v>
      </c>
      <c r="AE368">
        <v>198.2144987751835</v>
      </c>
    </row>
    <row r="369" spans="1:31" x14ac:dyDescent="0.25">
      <c r="A369">
        <v>1884282</v>
      </c>
      <c r="B369">
        <v>1</v>
      </c>
      <c r="C369" t="s">
        <v>80</v>
      </c>
      <c r="D369" t="s">
        <v>103</v>
      </c>
      <c r="E369" t="s">
        <v>140</v>
      </c>
      <c r="F369" t="s">
        <v>1274</v>
      </c>
      <c r="G369" t="s">
        <v>142</v>
      </c>
      <c r="H369" t="s">
        <v>143</v>
      </c>
      <c r="I369" t="s">
        <v>135</v>
      </c>
      <c r="J369" t="s">
        <v>136</v>
      </c>
      <c r="K369" t="s">
        <v>137</v>
      </c>
      <c r="L369" t="s">
        <v>1275</v>
      </c>
      <c r="M369" t="s">
        <v>1276</v>
      </c>
      <c r="N369">
        <v>4.7113888880000001</v>
      </c>
      <c r="O369">
        <v>0</v>
      </c>
      <c r="P369">
        <v>2</v>
      </c>
      <c r="Q369">
        <v>0</v>
      </c>
      <c r="R369">
        <v>0</v>
      </c>
      <c r="S369">
        <v>0</v>
      </c>
      <c r="T369">
        <v>0</v>
      </c>
      <c r="U369">
        <v>0</v>
      </c>
      <c r="V369">
        <v>0</v>
      </c>
      <c r="W369">
        <v>0</v>
      </c>
      <c r="X369">
        <v>2.0842679333182801</v>
      </c>
      <c r="Y369">
        <v>0</v>
      </c>
      <c r="Z369">
        <v>0</v>
      </c>
      <c r="AA369">
        <v>0</v>
      </c>
      <c r="AB369">
        <v>0</v>
      </c>
      <c r="AC369">
        <v>0</v>
      </c>
      <c r="AD369">
        <v>0</v>
      </c>
      <c r="AE369">
        <v>2.0842679333182801</v>
      </c>
    </row>
    <row r="370" spans="1:31" x14ac:dyDescent="0.25">
      <c r="A370">
        <v>1884259</v>
      </c>
      <c r="B370">
        <v>1</v>
      </c>
      <c r="C370" t="s">
        <v>81</v>
      </c>
      <c r="D370" t="s">
        <v>113</v>
      </c>
      <c r="E370" t="s">
        <v>210</v>
      </c>
      <c r="F370" t="s">
        <v>1277</v>
      </c>
      <c r="G370" t="s">
        <v>133</v>
      </c>
      <c r="H370" t="s">
        <v>134</v>
      </c>
      <c r="I370" t="s">
        <v>135</v>
      </c>
      <c r="J370" t="s">
        <v>136</v>
      </c>
      <c r="K370" t="s">
        <v>137</v>
      </c>
      <c r="L370" t="s">
        <v>1278</v>
      </c>
      <c r="M370" t="s">
        <v>1279</v>
      </c>
      <c r="N370">
        <v>0.65916666599999996</v>
      </c>
      <c r="O370">
        <v>15</v>
      </c>
      <c r="P370">
        <v>1629</v>
      </c>
      <c r="Q370">
        <v>225</v>
      </c>
      <c r="R370">
        <v>790</v>
      </c>
      <c r="S370">
        <v>22</v>
      </c>
      <c r="T370">
        <v>134</v>
      </c>
      <c r="U370">
        <v>2</v>
      </c>
      <c r="V370">
        <v>0</v>
      </c>
      <c r="W370">
        <v>3.7984062971074501</v>
      </c>
      <c r="X370">
        <v>169.82006704329922</v>
      </c>
      <c r="Y370">
        <v>782.86332696161651</v>
      </c>
      <c r="Z370">
        <v>1524.4304738665007</v>
      </c>
      <c r="AA370">
        <v>78.921673519691836</v>
      </c>
      <c r="AB370">
        <v>47.713504193998354</v>
      </c>
      <c r="AC370">
        <v>100.90264701312324</v>
      </c>
      <c r="AD370">
        <v>0</v>
      </c>
      <c r="AE370">
        <v>2708.4500988953378</v>
      </c>
    </row>
    <row r="371" spans="1:31" x14ac:dyDescent="0.25">
      <c r="A371">
        <v>1884219</v>
      </c>
      <c r="B371">
        <v>1</v>
      </c>
      <c r="C371" t="s">
        <v>80</v>
      </c>
      <c r="D371" t="s">
        <v>106</v>
      </c>
      <c r="E371" t="s">
        <v>210</v>
      </c>
      <c r="F371" t="s">
        <v>1280</v>
      </c>
      <c r="G371" t="s">
        <v>133</v>
      </c>
      <c r="H371" t="s">
        <v>134</v>
      </c>
      <c r="I371" t="s">
        <v>152</v>
      </c>
      <c r="J371" t="s">
        <v>136</v>
      </c>
      <c r="K371" t="s">
        <v>137</v>
      </c>
      <c r="L371" t="s">
        <v>1281</v>
      </c>
      <c r="M371" t="s">
        <v>1282</v>
      </c>
      <c r="N371">
        <v>4.7500000000000001E-2</v>
      </c>
      <c r="O371">
        <v>0</v>
      </c>
      <c r="P371">
        <v>3847</v>
      </c>
      <c r="Q371">
        <v>0</v>
      </c>
      <c r="R371">
        <v>11</v>
      </c>
      <c r="S371">
        <v>2</v>
      </c>
      <c r="T371">
        <v>226</v>
      </c>
      <c r="U371">
        <v>1</v>
      </c>
      <c r="V371">
        <v>2</v>
      </c>
      <c r="W371">
        <v>0</v>
      </c>
      <c r="X371">
        <v>25.091928801808844</v>
      </c>
      <c r="Y371">
        <v>0</v>
      </c>
      <c r="Z371">
        <v>1.2422078890617998</v>
      </c>
      <c r="AA371">
        <v>35.299029828005516</v>
      </c>
      <c r="AB371">
        <v>8.3569070211113576</v>
      </c>
      <c r="AC371">
        <v>1.1581612626621627</v>
      </c>
      <c r="AD371">
        <v>0.66115635540552009</v>
      </c>
      <c r="AE371">
        <v>71.809391158055206</v>
      </c>
    </row>
    <row r="372" spans="1:31" x14ac:dyDescent="0.25">
      <c r="A372">
        <v>1884823</v>
      </c>
      <c r="B372">
        <v>1</v>
      </c>
      <c r="C372" t="s">
        <v>81</v>
      </c>
      <c r="D372" t="s">
        <v>118</v>
      </c>
      <c r="E372" t="s">
        <v>146</v>
      </c>
      <c r="F372" t="s">
        <v>1283</v>
      </c>
      <c r="G372" t="s">
        <v>148</v>
      </c>
      <c r="H372" t="s">
        <v>143</v>
      </c>
      <c r="I372" t="s">
        <v>135</v>
      </c>
      <c r="J372" t="s">
        <v>136</v>
      </c>
      <c r="K372" t="s">
        <v>137</v>
      </c>
      <c r="L372" t="s">
        <v>1284</v>
      </c>
      <c r="M372" t="s">
        <v>1285</v>
      </c>
      <c r="N372">
        <v>2.5222222219999999</v>
      </c>
      <c r="O372">
        <v>0</v>
      </c>
      <c r="P372">
        <v>1</v>
      </c>
      <c r="Q372">
        <v>0</v>
      </c>
      <c r="R372">
        <v>0</v>
      </c>
      <c r="S372">
        <v>0</v>
      </c>
      <c r="T372">
        <v>0</v>
      </c>
      <c r="U372">
        <v>0</v>
      </c>
      <c r="V372">
        <v>0</v>
      </c>
      <c r="W372">
        <v>0</v>
      </c>
      <c r="X372">
        <v>0.36697261108279444</v>
      </c>
      <c r="Y372">
        <v>0</v>
      </c>
      <c r="Z372">
        <v>0</v>
      </c>
      <c r="AA372">
        <v>0</v>
      </c>
      <c r="AB372">
        <v>0</v>
      </c>
      <c r="AC372">
        <v>0</v>
      </c>
      <c r="AD372">
        <v>0</v>
      </c>
      <c r="AE372">
        <v>0.36697261108279444</v>
      </c>
    </row>
    <row r="373" spans="1:31" x14ac:dyDescent="0.25">
      <c r="A373">
        <v>1884906</v>
      </c>
      <c r="B373">
        <v>1</v>
      </c>
      <c r="C373" t="s">
        <v>81</v>
      </c>
      <c r="D373" t="s">
        <v>123</v>
      </c>
      <c r="E373" t="s">
        <v>158</v>
      </c>
      <c r="F373" t="s">
        <v>1286</v>
      </c>
      <c r="G373" t="s">
        <v>133</v>
      </c>
      <c r="H373" t="s">
        <v>134</v>
      </c>
      <c r="I373" t="s">
        <v>135</v>
      </c>
      <c r="J373" t="s">
        <v>136</v>
      </c>
      <c r="K373" t="s">
        <v>137</v>
      </c>
      <c r="L373" t="s">
        <v>1287</v>
      </c>
      <c r="M373" t="s">
        <v>1288</v>
      </c>
      <c r="N373">
        <v>0.94888888800000004</v>
      </c>
      <c r="O373">
        <v>0</v>
      </c>
      <c r="P373">
        <v>3065</v>
      </c>
      <c r="Q373">
        <v>0</v>
      </c>
      <c r="R373">
        <v>0</v>
      </c>
      <c r="S373">
        <v>0</v>
      </c>
      <c r="T373">
        <v>91</v>
      </c>
      <c r="U373">
        <v>0</v>
      </c>
      <c r="V373">
        <v>0</v>
      </c>
      <c r="W373">
        <v>0</v>
      </c>
      <c r="X373">
        <v>713.11106878205658</v>
      </c>
      <c r="Y373">
        <v>0</v>
      </c>
      <c r="Z373">
        <v>0</v>
      </c>
      <c r="AA373">
        <v>0</v>
      </c>
      <c r="AB373">
        <v>43.228739065460488</v>
      </c>
      <c r="AC373">
        <v>0</v>
      </c>
      <c r="AD373">
        <v>0</v>
      </c>
      <c r="AE373">
        <v>756.33980784751702</v>
      </c>
    </row>
    <row r="374" spans="1:31" x14ac:dyDescent="0.25">
      <c r="A374">
        <v>1884660</v>
      </c>
      <c r="B374">
        <v>1</v>
      </c>
      <c r="C374" t="s">
        <v>81</v>
      </c>
      <c r="D374" t="s">
        <v>122</v>
      </c>
      <c r="E374" t="s">
        <v>169</v>
      </c>
      <c r="F374" t="s">
        <v>1289</v>
      </c>
      <c r="G374" t="s">
        <v>183</v>
      </c>
      <c r="H374" t="s">
        <v>143</v>
      </c>
      <c r="I374" t="s">
        <v>135</v>
      </c>
      <c r="J374" t="s">
        <v>136</v>
      </c>
      <c r="K374" t="s">
        <v>137</v>
      </c>
      <c r="L374" t="s">
        <v>1290</v>
      </c>
      <c r="M374" t="s">
        <v>1291</v>
      </c>
      <c r="N374">
        <v>2.1316666660000001</v>
      </c>
      <c r="O374">
        <v>0</v>
      </c>
      <c r="P374">
        <v>72</v>
      </c>
      <c r="Q374">
        <v>0</v>
      </c>
      <c r="R374">
        <v>0</v>
      </c>
      <c r="S374">
        <v>0</v>
      </c>
      <c r="T374">
        <v>6</v>
      </c>
      <c r="U374">
        <v>0</v>
      </c>
      <c r="V374">
        <v>0</v>
      </c>
      <c r="W374">
        <v>0</v>
      </c>
      <c r="X374">
        <v>10.006125716198406</v>
      </c>
      <c r="Y374">
        <v>0</v>
      </c>
      <c r="Z374">
        <v>0</v>
      </c>
      <c r="AA374">
        <v>0</v>
      </c>
      <c r="AB374">
        <v>1.4067472371864467</v>
      </c>
      <c r="AC374">
        <v>0</v>
      </c>
      <c r="AD374">
        <v>0</v>
      </c>
      <c r="AE374">
        <v>11.412872953384852</v>
      </c>
    </row>
    <row r="375" spans="1:31" x14ac:dyDescent="0.25">
      <c r="A375">
        <v>1884328</v>
      </c>
      <c r="B375">
        <v>1</v>
      </c>
      <c r="C375" t="s">
        <v>81</v>
      </c>
      <c r="D375" t="s">
        <v>120</v>
      </c>
      <c r="E375" t="s">
        <v>169</v>
      </c>
      <c r="F375" t="s">
        <v>1292</v>
      </c>
      <c r="G375" t="s">
        <v>183</v>
      </c>
      <c r="H375" t="s">
        <v>143</v>
      </c>
      <c r="I375" t="s">
        <v>135</v>
      </c>
      <c r="J375" t="s">
        <v>136</v>
      </c>
      <c r="K375" t="s">
        <v>137</v>
      </c>
      <c r="L375" t="s">
        <v>1293</v>
      </c>
      <c r="M375" t="s">
        <v>1294</v>
      </c>
      <c r="N375">
        <v>1.392222222</v>
      </c>
      <c r="O375">
        <v>0</v>
      </c>
      <c r="P375">
        <v>0</v>
      </c>
      <c r="Q375">
        <v>0</v>
      </c>
      <c r="R375">
        <v>8</v>
      </c>
      <c r="S375">
        <v>0</v>
      </c>
      <c r="T375">
        <v>0</v>
      </c>
      <c r="U375">
        <v>0</v>
      </c>
      <c r="V375">
        <v>0</v>
      </c>
      <c r="W375">
        <v>0</v>
      </c>
      <c r="X375">
        <v>0</v>
      </c>
      <c r="Y375">
        <v>0</v>
      </c>
      <c r="Z375">
        <v>94.971875261647995</v>
      </c>
      <c r="AA375">
        <v>0</v>
      </c>
      <c r="AB375">
        <v>0</v>
      </c>
      <c r="AC375">
        <v>0</v>
      </c>
      <c r="AD375">
        <v>0</v>
      </c>
      <c r="AE375">
        <v>94.971875261647995</v>
      </c>
    </row>
    <row r="376" spans="1:31" x14ac:dyDescent="0.25">
      <c r="A376">
        <v>1884720</v>
      </c>
      <c r="B376">
        <v>1</v>
      </c>
      <c r="C376" t="s">
        <v>81</v>
      </c>
      <c r="D376" t="s">
        <v>122</v>
      </c>
      <c r="E376" t="s">
        <v>169</v>
      </c>
      <c r="F376" t="s">
        <v>1295</v>
      </c>
      <c r="G376" t="s">
        <v>183</v>
      </c>
      <c r="H376" t="s">
        <v>143</v>
      </c>
      <c r="I376" t="s">
        <v>135</v>
      </c>
      <c r="J376" t="s">
        <v>136</v>
      </c>
      <c r="K376" t="s">
        <v>137</v>
      </c>
      <c r="L376" t="s">
        <v>1296</v>
      </c>
      <c r="M376" t="s">
        <v>1297</v>
      </c>
      <c r="N376">
        <v>2.5052777769999999</v>
      </c>
      <c r="O376">
        <v>0</v>
      </c>
      <c r="P376">
        <v>96</v>
      </c>
      <c r="Q376">
        <v>0</v>
      </c>
      <c r="R376">
        <v>0</v>
      </c>
      <c r="S376">
        <v>0</v>
      </c>
      <c r="T376">
        <v>3</v>
      </c>
      <c r="U376">
        <v>0</v>
      </c>
      <c r="V376">
        <v>0</v>
      </c>
      <c r="W376">
        <v>0</v>
      </c>
      <c r="X376">
        <v>26.338241815489916</v>
      </c>
      <c r="Y376">
        <v>0</v>
      </c>
      <c r="Z376">
        <v>0</v>
      </c>
      <c r="AA376">
        <v>0</v>
      </c>
      <c r="AB376">
        <v>0.45936660762242276</v>
      </c>
      <c r="AC376">
        <v>0</v>
      </c>
      <c r="AD376">
        <v>0</v>
      </c>
      <c r="AE376">
        <v>26.797608423112337</v>
      </c>
    </row>
    <row r="377" spans="1:31" x14ac:dyDescent="0.25">
      <c r="A377">
        <v>1884322</v>
      </c>
      <c r="B377">
        <v>1</v>
      </c>
      <c r="C377" t="s">
        <v>81</v>
      </c>
      <c r="D377" t="s">
        <v>122</v>
      </c>
      <c r="E377" t="s">
        <v>210</v>
      </c>
      <c r="F377" t="s">
        <v>955</v>
      </c>
      <c r="G377" t="s">
        <v>133</v>
      </c>
      <c r="H377" t="s">
        <v>134</v>
      </c>
      <c r="I377" t="s">
        <v>135</v>
      </c>
      <c r="J377" t="s">
        <v>136</v>
      </c>
      <c r="K377" t="s">
        <v>137</v>
      </c>
      <c r="L377" t="s">
        <v>1298</v>
      </c>
      <c r="M377" t="s">
        <v>1299</v>
      </c>
      <c r="N377">
        <v>0.398888888</v>
      </c>
      <c r="O377">
        <v>1</v>
      </c>
      <c r="P377">
        <v>339</v>
      </c>
      <c r="Q377">
        <v>39</v>
      </c>
      <c r="R377">
        <v>12</v>
      </c>
      <c r="S377">
        <v>7</v>
      </c>
      <c r="T377">
        <v>41</v>
      </c>
      <c r="U377">
        <v>1</v>
      </c>
      <c r="V377">
        <v>0</v>
      </c>
      <c r="W377">
        <v>7.9932114576416663E-2</v>
      </c>
      <c r="X377">
        <v>18.385110411529897</v>
      </c>
      <c r="Y377">
        <v>34.122724870700466</v>
      </c>
      <c r="Z377">
        <v>1.9428797431521831</v>
      </c>
      <c r="AA377">
        <v>29.73984857949489</v>
      </c>
      <c r="AB377">
        <v>12.590523025171379</v>
      </c>
      <c r="AC377">
        <v>0.64684889423818892</v>
      </c>
      <c r="AD377">
        <v>0</v>
      </c>
      <c r="AE377">
        <v>97.507867638863431</v>
      </c>
    </row>
    <row r="378" spans="1:31" x14ac:dyDescent="0.25">
      <c r="A378">
        <v>1884368</v>
      </c>
      <c r="B378">
        <v>1</v>
      </c>
      <c r="C378" t="s">
        <v>80</v>
      </c>
      <c r="D378" t="s">
        <v>96</v>
      </c>
      <c r="E378" t="s">
        <v>146</v>
      </c>
      <c r="F378" t="s">
        <v>1300</v>
      </c>
      <c r="G378" t="s">
        <v>148</v>
      </c>
      <c r="H378" t="s">
        <v>143</v>
      </c>
      <c r="I378" t="s">
        <v>135</v>
      </c>
      <c r="J378" t="s">
        <v>136</v>
      </c>
      <c r="K378" t="s">
        <v>137</v>
      </c>
      <c r="L378" t="s">
        <v>1301</v>
      </c>
      <c r="M378" t="s">
        <v>1302</v>
      </c>
      <c r="N378">
        <v>4.3661111110000004</v>
      </c>
      <c r="O378">
        <v>0</v>
      </c>
      <c r="P378">
        <v>17</v>
      </c>
      <c r="Q378">
        <v>0</v>
      </c>
      <c r="R378">
        <v>0</v>
      </c>
      <c r="S378">
        <v>0</v>
      </c>
      <c r="T378">
        <v>0</v>
      </c>
      <c r="U378">
        <v>0</v>
      </c>
      <c r="V378">
        <v>0</v>
      </c>
      <c r="W378">
        <v>0</v>
      </c>
      <c r="X378">
        <v>61.793847584715046</v>
      </c>
      <c r="Y378">
        <v>0</v>
      </c>
      <c r="Z378">
        <v>0</v>
      </c>
      <c r="AA378">
        <v>0</v>
      </c>
      <c r="AB378">
        <v>0</v>
      </c>
      <c r="AC378">
        <v>0</v>
      </c>
      <c r="AD378">
        <v>0</v>
      </c>
      <c r="AE378">
        <v>61.793847584715046</v>
      </c>
    </row>
    <row r="379" spans="1:31" x14ac:dyDescent="0.25">
      <c r="A379">
        <v>1884179</v>
      </c>
      <c r="B379">
        <v>1</v>
      </c>
      <c r="C379" t="s">
        <v>81</v>
      </c>
      <c r="D379" t="s">
        <v>113</v>
      </c>
      <c r="E379" t="s">
        <v>146</v>
      </c>
      <c r="F379" t="s">
        <v>1303</v>
      </c>
      <c r="G379" t="s">
        <v>148</v>
      </c>
      <c r="H379" t="s">
        <v>143</v>
      </c>
      <c r="I379" t="s">
        <v>135</v>
      </c>
      <c r="J379" t="s">
        <v>136</v>
      </c>
      <c r="K379" t="s">
        <v>137</v>
      </c>
      <c r="L379" t="s">
        <v>1304</v>
      </c>
      <c r="M379" t="s">
        <v>1305</v>
      </c>
      <c r="N379">
        <v>3.0669444440000002</v>
      </c>
      <c r="O379">
        <v>0</v>
      </c>
      <c r="P379">
        <v>18</v>
      </c>
      <c r="Q379">
        <v>0</v>
      </c>
      <c r="R379">
        <v>0</v>
      </c>
      <c r="S379">
        <v>0</v>
      </c>
      <c r="T379">
        <v>1</v>
      </c>
      <c r="U379">
        <v>0</v>
      </c>
      <c r="V379">
        <v>0</v>
      </c>
      <c r="W379">
        <v>0</v>
      </c>
      <c r="X379">
        <v>5.8944066977514158</v>
      </c>
      <c r="Y379">
        <v>0</v>
      </c>
      <c r="Z379">
        <v>0</v>
      </c>
      <c r="AA379">
        <v>0</v>
      </c>
      <c r="AB379">
        <v>0.1409343425048514</v>
      </c>
      <c r="AC379">
        <v>0</v>
      </c>
      <c r="AD379">
        <v>0</v>
      </c>
      <c r="AE379">
        <v>6.0353410402562675</v>
      </c>
    </row>
    <row r="380" spans="1:31" x14ac:dyDescent="0.25">
      <c r="A380">
        <v>1884342</v>
      </c>
      <c r="B380">
        <v>1</v>
      </c>
      <c r="C380" t="s">
        <v>81</v>
      </c>
      <c r="D380" t="s">
        <v>127</v>
      </c>
      <c r="E380" t="s">
        <v>131</v>
      </c>
      <c r="F380" t="s">
        <v>1306</v>
      </c>
      <c r="G380" t="s">
        <v>133</v>
      </c>
      <c r="H380" t="s">
        <v>134</v>
      </c>
      <c r="I380" t="s">
        <v>135</v>
      </c>
      <c r="J380" t="s">
        <v>136</v>
      </c>
      <c r="K380" t="s">
        <v>137</v>
      </c>
      <c r="L380" t="s">
        <v>1307</v>
      </c>
      <c r="M380" t="s">
        <v>1308</v>
      </c>
      <c r="N380">
        <v>0.50611111099999995</v>
      </c>
      <c r="O380">
        <v>0</v>
      </c>
      <c r="P380">
        <v>3</v>
      </c>
      <c r="Q380">
        <v>35</v>
      </c>
      <c r="R380">
        <v>32</v>
      </c>
      <c r="S380">
        <v>1</v>
      </c>
      <c r="T380">
        <v>0</v>
      </c>
      <c r="U380">
        <v>0</v>
      </c>
      <c r="V380">
        <v>0</v>
      </c>
      <c r="W380">
        <v>0</v>
      </c>
      <c r="X380">
        <v>0.36123244656682163</v>
      </c>
      <c r="Y380">
        <v>28.357335528258425</v>
      </c>
      <c r="Z380">
        <v>36.58928773436898</v>
      </c>
      <c r="AA380">
        <v>2.6535171500726999</v>
      </c>
      <c r="AB380">
        <v>0</v>
      </c>
      <c r="AC380">
        <v>0</v>
      </c>
      <c r="AD380">
        <v>0</v>
      </c>
      <c r="AE380">
        <v>67.96137285926693</v>
      </c>
    </row>
    <row r="381" spans="1:31" x14ac:dyDescent="0.25">
      <c r="A381">
        <v>1884820</v>
      </c>
      <c r="B381">
        <v>1</v>
      </c>
      <c r="C381" t="s">
        <v>80</v>
      </c>
      <c r="D381" t="s">
        <v>110</v>
      </c>
      <c r="E381" t="s">
        <v>146</v>
      </c>
      <c r="F381" t="s">
        <v>1309</v>
      </c>
      <c r="G381" t="s">
        <v>148</v>
      </c>
      <c r="H381" t="s">
        <v>143</v>
      </c>
      <c r="I381" t="s">
        <v>135</v>
      </c>
      <c r="J381" t="s">
        <v>136</v>
      </c>
      <c r="K381" t="s">
        <v>137</v>
      </c>
      <c r="L381" t="s">
        <v>1310</v>
      </c>
      <c r="M381" t="s">
        <v>1311</v>
      </c>
      <c r="N381">
        <v>1.237222222</v>
      </c>
      <c r="O381">
        <v>0</v>
      </c>
      <c r="P381">
        <v>63</v>
      </c>
      <c r="Q381">
        <v>0</v>
      </c>
      <c r="R381">
        <v>0</v>
      </c>
      <c r="S381">
        <v>0</v>
      </c>
      <c r="T381">
        <v>8</v>
      </c>
      <c r="U381">
        <v>0</v>
      </c>
      <c r="V381">
        <v>0</v>
      </c>
      <c r="W381">
        <v>0</v>
      </c>
      <c r="X381">
        <v>31.726059512313036</v>
      </c>
      <c r="Y381">
        <v>0</v>
      </c>
      <c r="Z381">
        <v>0</v>
      </c>
      <c r="AA381">
        <v>0</v>
      </c>
      <c r="AB381">
        <v>25.934724577348742</v>
      </c>
      <c r="AC381">
        <v>0</v>
      </c>
      <c r="AD381">
        <v>0</v>
      </c>
      <c r="AE381">
        <v>57.660784089661774</v>
      </c>
    </row>
    <row r="382" spans="1:31" x14ac:dyDescent="0.25">
      <c r="A382">
        <v>1884554</v>
      </c>
      <c r="B382">
        <v>1</v>
      </c>
      <c r="C382" t="s">
        <v>81</v>
      </c>
      <c r="D382" t="s">
        <v>123</v>
      </c>
      <c r="E382" t="s">
        <v>146</v>
      </c>
      <c r="F382" t="s">
        <v>1312</v>
      </c>
      <c r="G382" t="s">
        <v>148</v>
      </c>
      <c r="H382" t="s">
        <v>143</v>
      </c>
      <c r="I382" t="s">
        <v>135</v>
      </c>
      <c r="J382" t="s">
        <v>136</v>
      </c>
      <c r="K382" t="s">
        <v>137</v>
      </c>
      <c r="L382" t="s">
        <v>748</v>
      </c>
      <c r="M382" t="s">
        <v>1313</v>
      </c>
      <c r="N382">
        <v>0.77333333299999996</v>
      </c>
      <c r="O382">
        <v>0</v>
      </c>
      <c r="P382">
        <v>118</v>
      </c>
      <c r="Q382">
        <v>0</v>
      </c>
      <c r="R382">
        <v>0</v>
      </c>
      <c r="S382">
        <v>0</v>
      </c>
      <c r="T382">
        <v>6</v>
      </c>
      <c r="U382">
        <v>0</v>
      </c>
      <c r="V382">
        <v>0</v>
      </c>
      <c r="W382">
        <v>0</v>
      </c>
      <c r="X382">
        <v>20.58207827825342</v>
      </c>
      <c r="Y382">
        <v>0</v>
      </c>
      <c r="Z382">
        <v>0</v>
      </c>
      <c r="AA382">
        <v>0</v>
      </c>
      <c r="AB382">
        <v>1.3461784879399159</v>
      </c>
      <c r="AC382">
        <v>0</v>
      </c>
      <c r="AD382">
        <v>0</v>
      </c>
      <c r="AE382">
        <v>21.928256766193336</v>
      </c>
    </row>
    <row r="383" spans="1:31" x14ac:dyDescent="0.25">
      <c r="A383">
        <v>1884677</v>
      </c>
      <c r="B383">
        <v>1</v>
      </c>
      <c r="C383" t="s">
        <v>80</v>
      </c>
      <c r="D383" t="s">
        <v>97</v>
      </c>
      <c r="E383" t="s">
        <v>169</v>
      </c>
      <c r="F383" t="s">
        <v>988</v>
      </c>
      <c r="G383" t="s">
        <v>564</v>
      </c>
      <c r="H383" t="s">
        <v>143</v>
      </c>
      <c r="I383" t="s">
        <v>135</v>
      </c>
      <c r="J383" t="s">
        <v>136</v>
      </c>
      <c r="K383" t="s">
        <v>137</v>
      </c>
      <c r="L383" t="s">
        <v>1314</v>
      </c>
      <c r="M383" t="s">
        <v>1315</v>
      </c>
      <c r="N383">
        <v>1.939166666</v>
      </c>
      <c r="O383">
        <v>0</v>
      </c>
      <c r="P383">
        <v>206</v>
      </c>
      <c r="Q383">
        <v>0</v>
      </c>
      <c r="R383">
        <v>0</v>
      </c>
      <c r="S383">
        <v>0</v>
      </c>
      <c r="T383">
        <v>250</v>
      </c>
      <c r="U383">
        <v>0</v>
      </c>
      <c r="V383">
        <v>1</v>
      </c>
      <c r="W383">
        <v>0</v>
      </c>
      <c r="X383">
        <v>130.06837484956779</v>
      </c>
      <c r="Y383">
        <v>0</v>
      </c>
      <c r="Z383">
        <v>0</v>
      </c>
      <c r="AA383">
        <v>0</v>
      </c>
      <c r="AB383">
        <v>486.14255270533727</v>
      </c>
      <c r="AC383">
        <v>0</v>
      </c>
      <c r="AD383">
        <v>137.66617529517592</v>
      </c>
      <c r="AE383">
        <v>753.87710285008097</v>
      </c>
    </row>
    <row r="384" spans="1:31" x14ac:dyDescent="0.25">
      <c r="A384">
        <v>1884654</v>
      </c>
      <c r="B384">
        <v>1</v>
      </c>
      <c r="C384" t="s">
        <v>80</v>
      </c>
      <c r="D384" t="s">
        <v>93</v>
      </c>
      <c r="E384" t="s">
        <v>146</v>
      </c>
      <c r="F384" t="s">
        <v>1316</v>
      </c>
      <c r="G384" t="s">
        <v>363</v>
      </c>
      <c r="H384" t="s">
        <v>143</v>
      </c>
      <c r="I384" t="s">
        <v>135</v>
      </c>
      <c r="J384" t="s">
        <v>136</v>
      </c>
      <c r="K384" t="s">
        <v>137</v>
      </c>
      <c r="L384" t="s">
        <v>1317</v>
      </c>
      <c r="M384" t="s">
        <v>1318</v>
      </c>
      <c r="N384">
        <v>1.909444444</v>
      </c>
      <c r="O384">
        <v>0</v>
      </c>
      <c r="P384">
        <v>60</v>
      </c>
      <c r="Q384">
        <v>0</v>
      </c>
      <c r="R384">
        <v>5</v>
      </c>
      <c r="S384">
        <v>0</v>
      </c>
      <c r="T384">
        <v>19</v>
      </c>
      <c r="U384">
        <v>0</v>
      </c>
      <c r="V384">
        <v>0</v>
      </c>
      <c r="W384">
        <v>0</v>
      </c>
      <c r="X384">
        <v>37.14619282817295</v>
      </c>
      <c r="Y384">
        <v>0</v>
      </c>
      <c r="Z384">
        <v>10.273998743481986</v>
      </c>
      <c r="AA384">
        <v>0</v>
      </c>
      <c r="AB384">
        <v>23.390905333252523</v>
      </c>
      <c r="AC384">
        <v>0</v>
      </c>
      <c r="AD384">
        <v>0</v>
      </c>
      <c r="AE384">
        <v>70.811096904907458</v>
      </c>
    </row>
    <row r="385" spans="1:31" x14ac:dyDescent="0.25">
      <c r="A385">
        <v>1884883</v>
      </c>
      <c r="B385">
        <v>1</v>
      </c>
      <c r="C385" t="s">
        <v>80</v>
      </c>
      <c r="D385" t="s">
        <v>87</v>
      </c>
      <c r="E385" t="s">
        <v>210</v>
      </c>
      <c r="F385" t="s">
        <v>1319</v>
      </c>
      <c r="G385" t="s">
        <v>133</v>
      </c>
      <c r="H385" t="s">
        <v>134</v>
      </c>
      <c r="I385" t="s">
        <v>135</v>
      </c>
      <c r="J385" t="s">
        <v>136</v>
      </c>
      <c r="K385" t="s">
        <v>137</v>
      </c>
      <c r="L385" t="s">
        <v>1320</v>
      </c>
      <c r="M385" t="s">
        <v>1321</v>
      </c>
      <c r="N385">
        <v>0.46833333300000002</v>
      </c>
      <c r="O385">
        <v>2</v>
      </c>
      <c r="P385">
        <v>8508</v>
      </c>
      <c r="Q385">
        <v>2</v>
      </c>
      <c r="R385">
        <v>28</v>
      </c>
      <c r="S385">
        <v>24</v>
      </c>
      <c r="T385">
        <v>769</v>
      </c>
      <c r="U385">
        <v>9</v>
      </c>
      <c r="V385">
        <v>5</v>
      </c>
      <c r="W385">
        <v>0.21237373092499279</v>
      </c>
      <c r="X385">
        <v>1363.3068741812342</v>
      </c>
      <c r="Y385">
        <v>0.68140655869012279</v>
      </c>
      <c r="Z385">
        <v>7.9003200242454739</v>
      </c>
      <c r="AA385">
        <v>357.24534791057891</v>
      </c>
      <c r="AB385">
        <v>505.30980379462301</v>
      </c>
      <c r="AC385">
        <v>96.016654683047221</v>
      </c>
      <c r="AD385">
        <v>29.697841504732125</v>
      </c>
      <c r="AE385">
        <v>2360.3706223880758</v>
      </c>
    </row>
    <row r="386" spans="1:31" x14ac:dyDescent="0.25">
      <c r="A386">
        <v>1884385</v>
      </c>
      <c r="B386">
        <v>1</v>
      </c>
      <c r="C386" t="s">
        <v>80</v>
      </c>
      <c r="D386" t="s">
        <v>87</v>
      </c>
      <c r="E386" t="s">
        <v>158</v>
      </c>
      <c r="F386" t="s">
        <v>1322</v>
      </c>
      <c r="G386" t="s">
        <v>476</v>
      </c>
      <c r="H386" t="s">
        <v>134</v>
      </c>
      <c r="I386" t="s">
        <v>135</v>
      </c>
      <c r="J386" t="s">
        <v>136</v>
      </c>
      <c r="K386" t="s">
        <v>137</v>
      </c>
      <c r="L386" t="s">
        <v>1323</v>
      </c>
      <c r="M386" t="s">
        <v>1324</v>
      </c>
      <c r="N386">
        <v>0.133611111</v>
      </c>
      <c r="O386">
        <v>1</v>
      </c>
      <c r="P386">
        <v>3093</v>
      </c>
      <c r="Q386">
        <v>0</v>
      </c>
      <c r="R386">
        <v>0</v>
      </c>
      <c r="S386">
        <v>7</v>
      </c>
      <c r="T386">
        <v>425</v>
      </c>
      <c r="U386">
        <v>3</v>
      </c>
      <c r="V386">
        <v>1</v>
      </c>
      <c r="W386">
        <v>8.0665452089397505</v>
      </c>
      <c r="X386">
        <v>115.43977330751575</v>
      </c>
      <c r="Y386">
        <v>0</v>
      </c>
      <c r="Z386">
        <v>0</v>
      </c>
      <c r="AA386">
        <v>4.1126075772175561</v>
      </c>
      <c r="AB386">
        <v>84.926007384216916</v>
      </c>
      <c r="AC386">
        <v>5.6583247184204657</v>
      </c>
      <c r="AD386">
        <v>4.1913065809829329</v>
      </c>
      <c r="AE386">
        <v>222.39456477729337</v>
      </c>
    </row>
    <row r="387" spans="1:31" x14ac:dyDescent="0.25">
      <c r="A387">
        <v>1884634</v>
      </c>
      <c r="B387">
        <v>1</v>
      </c>
      <c r="C387" t="s">
        <v>80</v>
      </c>
      <c r="D387" t="s">
        <v>106</v>
      </c>
      <c r="E387" t="s">
        <v>146</v>
      </c>
      <c r="F387" t="s">
        <v>1325</v>
      </c>
      <c r="G387" t="s">
        <v>148</v>
      </c>
      <c r="H387" t="s">
        <v>143</v>
      </c>
      <c r="I387" t="s">
        <v>135</v>
      </c>
      <c r="J387" t="s">
        <v>136</v>
      </c>
      <c r="K387" t="s">
        <v>137</v>
      </c>
      <c r="L387" t="s">
        <v>1326</v>
      </c>
      <c r="M387" t="s">
        <v>1327</v>
      </c>
      <c r="N387">
        <v>3.6836111109999998</v>
      </c>
      <c r="O387">
        <v>0</v>
      </c>
      <c r="P387">
        <v>48</v>
      </c>
      <c r="Q387">
        <v>0</v>
      </c>
      <c r="R387">
        <v>1</v>
      </c>
      <c r="S387">
        <v>0</v>
      </c>
      <c r="T387">
        <v>2</v>
      </c>
      <c r="U387">
        <v>0</v>
      </c>
      <c r="V387">
        <v>0</v>
      </c>
      <c r="W387">
        <v>0</v>
      </c>
      <c r="X387">
        <v>26.13673998398891</v>
      </c>
      <c r="Y387">
        <v>0</v>
      </c>
      <c r="Z387">
        <v>0.42772936005204309</v>
      </c>
      <c r="AA387">
        <v>0</v>
      </c>
      <c r="AB387">
        <v>4.0619610678785554</v>
      </c>
      <c r="AC387">
        <v>0</v>
      </c>
      <c r="AD387">
        <v>0</v>
      </c>
      <c r="AE387">
        <v>30.626430411919511</v>
      </c>
    </row>
    <row r="388" spans="1:31" x14ac:dyDescent="0.25">
      <c r="A388">
        <v>1884242</v>
      </c>
      <c r="B388">
        <v>1</v>
      </c>
      <c r="C388" t="s">
        <v>81</v>
      </c>
      <c r="D388" t="s">
        <v>123</v>
      </c>
      <c r="E388" t="s">
        <v>158</v>
      </c>
      <c r="F388" t="s">
        <v>1328</v>
      </c>
      <c r="G388" t="s">
        <v>133</v>
      </c>
      <c r="H388" t="s">
        <v>134</v>
      </c>
      <c r="I388" t="s">
        <v>135</v>
      </c>
      <c r="J388" t="s">
        <v>136</v>
      </c>
      <c r="K388" t="s">
        <v>137</v>
      </c>
      <c r="L388" t="s">
        <v>1329</v>
      </c>
      <c r="M388" t="s">
        <v>1330</v>
      </c>
      <c r="N388">
        <v>0.25</v>
      </c>
      <c r="O388">
        <v>0</v>
      </c>
      <c r="P388">
        <v>1</v>
      </c>
      <c r="Q388">
        <v>0</v>
      </c>
      <c r="R388">
        <v>2</v>
      </c>
      <c r="S388">
        <v>4</v>
      </c>
      <c r="T388">
        <v>55</v>
      </c>
      <c r="U388">
        <v>4</v>
      </c>
      <c r="V388">
        <v>3</v>
      </c>
      <c r="W388">
        <v>0</v>
      </c>
      <c r="X388">
        <v>9.1416692437500002E-2</v>
      </c>
      <c r="Y388">
        <v>0</v>
      </c>
      <c r="Z388">
        <v>0.76150797550850013</v>
      </c>
      <c r="AA388">
        <v>13.793931530749999</v>
      </c>
      <c r="AB388">
        <v>11.466807125415249</v>
      </c>
      <c r="AC388">
        <v>66.294084737096995</v>
      </c>
      <c r="AD388">
        <v>23.36378371935875</v>
      </c>
      <c r="AE388">
        <v>115.771531780567</v>
      </c>
    </row>
    <row r="389" spans="1:31" x14ac:dyDescent="0.25">
      <c r="A389">
        <v>1884448</v>
      </c>
      <c r="B389">
        <v>1</v>
      </c>
      <c r="C389" t="s">
        <v>80</v>
      </c>
      <c r="D389" t="s">
        <v>96</v>
      </c>
      <c r="E389" t="s">
        <v>140</v>
      </c>
      <c r="F389" t="s">
        <v>1331</v>
      </c>
      <c r="G389" t="s">
        <v>200</v>
      </c>
      <c r="H389" t="s">
        <v>143</v>
      </c>
      <c r="I389" t="s">
        <v>135</v>
      </c>
      <c r="J389" t="s">
        <v>136</v>
      </c>
      <c r="K389" t="s">
        <v>137</v>
      </c>
      <c r="L389" t="s">
        <v>1332</v>
      </c>
      <c r="M389" t="s">
        <v>1333</v>
      </c>
      <c r="N389">
        <v>4.5652777770000004</v>
      </c>
      <c r="O389">
        <v>0</v>
      </c>
      <c r="P389">
        <v>1</v>
      </c>
      <c r="Q389">
        <v>0</v>
      </c>
      <c r="R389">
        <v>0</v>
      </c>
      <c r="S389">
        <v>0</v>
      </c>
      <c r="T389">
        <v>0</v>
      </c>
      <c r="U389">
        <v>0</v>
      </c>
      <c r="V389">
        <v>0</v>
      </c>
      <c r="W389">
        <v>0</v>
      </c>
      <c r="X389">
        <v>3.4071247895690036</v>
      </c>
      <c r="Y389">
        <v>0</v>
      </c>
      <c r="Z389">
        <v>0</v>
      </c>
      <c r="AA389">
        <v>0</v>
      </c>
      <c r="AB389">
        <v>0</v>
      </c>
      <c r="AC389">
        <v>0</v>
      </c>
      <c r="AD389">
        <v>0</v>
      </c>
      <c r="AE389">
        <v>3.4071247895690036</v>
      </c>
    </row>
    <row r="390" spans="1:31" x14ac:dyDescent="0.25">
      <c r="A390">
        <v>1884308</v>
      </c>
      <c r="B390">
        <v>1</v>
      </c>
      <c r="C390" t="s">
        <v>81</v>
      </c>
      <c r="D390" t="s">
        <v>123</v>
      </c>
      <c r="E390" t="s">
        <v>146</v>
      </c>
      <c r="F390" t="s">
        <v>1334</v>
      </c>
      <c r="G390" t="s">
        <v>148</v>
      </c>
      <c r="H390" t="s">
        <v>143</v>
      </c>
      <c r="I390" t="s">
        <v>135</v>
      </c>
      <c r="J390" t="s">
        <v>136</v>
      </c>
      <c r="K390" t="s">
        <v>137</v>
      </c>
      <c r="L390" t="s">
        <v>1335</v>
      </c>
      <c r="M390" t="s">
        <v>1336</v>
      </c>
      <c r="N390">
        <v>1.5222222219999999</v>
      </c>
      <c r="O390">
        <v>0</v>
      </c>
      <c r="P390">
        <v>78</v>
      </c>
      <c r="Q390">
        <v>0</v>
      </c>
      <c r="R390">
        <v>0</v>
      </c>
      <c r="S390">
        <v>0</v>
      </c>
      <c r="T390">
        <v>4</v>
      </c>
      <c r="U390">
        <v>0</v>
      </c>
      <c r="V390">
        <v>0</v>
      </c>
      <c r="W390">
        <v>0</v>
      </c>
      <c r="X390">
        <v>25.39616646080707</v>
      </c>
      <c r="Y390">
        <v>0</v>
      </c>
      <c r="Z390">
        <v>0</v>
      </c>
      <c r="AA390">
        <v>0</v>
      </c>
      <c r="AB390">
        <v>1.9019886256656666</v>
      </c>
      <c r="AC390">
        <v>0</v>
      </c>
      <c r="AD390">
        <v>0</v>
      </c>
      <c r="AE390">
        <v>27.298155086472736</v>
      </c>
    </row>
    <row r="391" spans="1:31" x14ac:dyDescent="0.25">
      <c r="A391">
        <v>1884663</v>
      </c>
      <c r="B391">
        <v>1</v>
      </c>
      <c r="C391" t="s">
        <v>80</v>
      </c>
      <c r="D391" t="s">
        <v>108</v>
      </c>
      <c r="E391" t="s">
        <v>158</v>
      </c>
      <c r="F391" t="s">
        <v>1337</v>
      </c>
      <c r="G391" t="s">
        <v>219</v>
      </c>
      <c r="H391" t="s">
        <v>134</v>
      </c>
      <c r="I391" t="s">
        <v>135</v>
      </c>
      <c r="J391" t="s">
        <v>136</v>
      </c>
      <c r="K391" t="s">
        <v>137</v>
      </c>
      <c r="L391" t="s">
        <v>1338</v>
      </c>
      <c r="M391" t="s">
        <v>1339</v>
      </c>
      <c r="N391">
        <v>7.2311111109999997</v>
      </c>
      <c r="O391">
        <v>0</v>
      </c>
      <c r="P391">
        <v>50</v>
      </c>
      <c r="Q391">
        <v>0</v>
      </c>
      <c r="R391">
        <v>6</v>
      </c>
      <c r="S391">
        <v>0</v>
      </c>
      <c r="T391">
        <v>1</v>
      </c>
      <c r="U391">
        <v>0</v>
      </c>
      <c r="V391">
        <v>0</v>
      </c>
      <c r="W391">
        <v>0</v>
      </c>
      <c r="X391">
        <v>49.526085872948379</v>
      </c>
      <c r="Y391">
        <v>0</v>
      </c>
      <c r="Z391">
        <v>12.471681558143953</v>
      </c>
      <c r="AA391">
        <v>0</v>
      </c>
      <c r="AB391">
        <v>0</v>
      </c>
      <c r="AC391">
        <v>0</v>
      </c>
      <c r="AD391">
        <v>0</v>
      </c>
      <c r="AE391">
        <v>61.997767431092328</v>
      </c>
    </row>
    <row r="392" spans="1:31" x14ac:dyDescent="0.25">
      <c r="A392">
        <v>1884354</v>
      </c>
      <c r="B392">
        <v>1</v>
      </c>
      <c r="C392" t="s">
        <v>80</v>
      </c>
      <c r="D392" t="s">
        <v>97</v>
      </c>
      <c r="E392" t="s">
        <v>140</v>
      </c>
      <c r="F392" t="s">
        <v>1340</v>
      </c>
      <c r="G392" t="s">
        <v>163</v>
      </c>
      <c r="H392" t="s">
        <v>143</v>
      </c>
      <c r="I392" t="s">
        <v>135</v>
      </c>
      <c r="J392" t="s">
        <v>136</v>
      </c>
      <c r="K392" t="s">
        <v>137</v>
      </c>
      <c r="L392" t="s">
        <v>1341</v>
      </c>
      <c r="M392" t="s">
        <v>1342</v>
      </c>
      <c r="N392">
        <v>1.6305555549999999</v>
      </c>
      <c r="O392">
        <v>0</v>
      </c>
      <c r="P392">
        <v>2</v>
      </c>
      <c r="Q392">
        <v>0</v>
      </c>
      <c r="R392">
        <v>0</v>
      </c>
      <c r="S392">
        <v>0</v>
      </c>
      <c r="T392">
        <v>1</v>
      </c>
      <c r="U392">
        <v>0</v>
      </c>
      <c r="V392">
        <v>0</v>
      </c>
      <c r="W392">
        <v>0</v>
      </c>
      <c r="X392">
        <v>0.83503969928527344</v>
      </c>
      <c r="Y392">
        <v>0</v>
      </c>
      <c r="Z392">
        <v>0</v>
      </c>
      <c r="AA392">
        <v>0</v>
      </c>
      <c r="AB392">
        <v>0.30591337459021117</v>
      </c>
      <c r="AC392">
        <v>0</v>
      </c>
      <c r="AD392">
        <v>0</v>
      </c>
      <c r="AE392">
        <v>1.1409530738754845</v>
      </c>
    </row>
    <row r="393" spans="1:31" x14ac:dyDescent="0.25">
      <c r="A393">
        <v>1884855</v>
      </c>
      <c r="B393">
        <v>1</v>
      </c>
      <c r="C393" t="s">
        <v>80</v>
      </c>
      <c r="D393" t="s">
        <v>102</v>
      </c>
      <c r="E393" t="s">
        <v>169</v>
      </c>
      <c r="F393" t="s">
        <v>1343</v>
      </c>
      <c r="G393" t="s">
        <v>183</v>
      </c>
      <c r="H393" t="s">
        <v>143</v>
      </c>
      <c r="I393" t="s">
        <v>135</v>
      </c>
      <c r="J393" t="s">
        <v>136</v>
      </c>
      <c r="K393" t="s">
        <v>137</v>
      </c>
      <c r="L393" t="s">
        <v>1344</v>
      </c>
      <c r="M393" t="s">
        <v>1345</v>
      </c>
      <c r="N393">
        <v>2.4141666659999999</v>
      </c>
      <c r="O393">
        <v>0</v>
      </c>
      <c r="P393">
        <v>44</v>
      </c>
      <c r="Q393">
        <v>0</v>
      </c>
      <c r="R393">
        <v>0</v>
      </c>
      <c r="S393">
        <v>0</v>
      </c>
      <c r="T393">
        <v>4</v>
      </c>
      <c r="U393">
        <v>0</v>
      </c>
      <c r="V393">
        <v>0</v>
      </c>
      <c r="W393">
        <v>0</v>
      </c>
      <c r="X393">
        <v>11.809760084479604</v>
      </c>
      <c r="Y393">
        <v>0</v>
      </c>
      <c r="Z393">
        <v>0</v>
      </c>
      <c r="AA393">
        <v>0</v>
      </c>
      <c r="AB393">
        <v>12.094537661485759</v>
      </c>
      <c r="AC393">
        <v>0</v>
      </c>
      <c r="AD393">
        <v>0</v>
      </c>
      <c r="AE393">
        <v>23.904297745965366</v>
      </c>
    </row>
    <row r="394" spans="1:31" x14ac:dyDescent="0.25">
      <c r="A394">
        <v>1884523</v>
      </c>
      <c r="B394">
        <v>1</v>
      </c>
      <c r="C394" t="s">
        <v>81</v>
      </c>
      <c r="D394" t="s">
        <v>120</v>
      </c>
      <c r="E394" t="s">
        <v>169</v>
      </c>
      <c r="F394" t="s">
        <v>1346</v>
      </c>
      <c r="G394" t="s">
        <v>183</v>
      </c>
      <c r="H394" t="s">
        <v>143</v>
      </c>
      <c r="I394" t="s">
        <v>135</v>
      </c>
      <c r="J394" t="s">
        <v>136</v>
      </c>
      <c r="K394" t="s">
        <v>137</v>
      </c>
      <c r="L394" t="s">
        <v>1347</v>
      </c>
      <c r="M394" t="s">
        <v>1348</v>
      </c>
      <c r="N394">
        <v>2.7888888879999998</v>
      </c>
      <c r="O394">
        <v>0</v>
      </c>
      <c r="P394">
        <v>195</v>
      </c>
      <c r="Q394">
        <v>0</v>
      </c>
      <c r="R394">
        <v>5</v>
      </c>
      <c r="S394">
        <v>0</v>
      </c>
      <c r="T394">
        <v>50</v>
      </c>
      <c r="U394">
        <v>0</v>
      </c>
      <c r="V394">
        <v>0</v>
      </c>
      <c r="W394">
        <v>0</v>
      </c>
      <c r="X394">
        <v>146.20165442480848</v>
      </c>
      <c r="Y394">
        <v>0</v>
      </c>
      <c r="Z394">
        <v>5.8725948481067833</v>
      </c>
      <c r="AA394">
        <v>0</v>
      </c>
      <c r="AB394">
        <v>115.03206094356408</v>
      </c>
      <c r="AC394">
        <v>0</v>
      </c>
      <c r="AD394">
        <v>0</v>
      </c>
      <c r="AE394">
        <v>267.10631021647936</v>
      </c>
    </row>
    <row r="395" spans="1:31" x14ac:dyDescent="0.25">
      <c r="A395">
        <v>1884377</v>
      </c>
      <c r="B395">
        <v>1</v>
      </c>
      <c r="C395" t="s">
        <v>81</v>
      </c>
      <c r="D395" t="s">
        <v>123</v>
      </c>
      <c r="E395" t="s">
        <v>210</v>
      </c>
      <c r="F395" t="s">
        <v>1349</v>
      </c>
      <c r="G395" t="s">
        <v>133</v>
      </c>
      <c r="H395" t="s">
        <v>134</v>
      </c>
      <c r="I395" t="s">
        <v>135</v>
      </c>
      <c r="J395" t="s">
        <v>136</v>
      </c>
      <c r="K395" t="s">
        <v>137</v>
      </c>
      <c r="L395" t="s">
        <v>1350</v>
      </c>
      <c r="M395" t="s">
        <v>1351</v>
      </c>
      <c r="N395">
        <v>0.14361111100000001</v>
      </c>
      <c r="O395">
        <v>7</v>
      </c>
      <c r="P395">
        <v>1284</v>
      </c>
      <c r="Q395">
        <v>99</v>
      </c>
      <c r="R395">
        <v>69</v>
      </c>
      <c r="S395">
        <v>26</v>
      </c>
      <c r="T395">
        <v>111</v>
      </c>
      <c r="U395">
        <v>7</v>
      </c>
      <c r="V395">
        <v>0</v>
      </c>
      <c r="W395">
        <v>0.34700877778324996</v>
      </c>
      <c r="X395">
        <v>39.05622695679893</v>
      </c>
      <c r="Y395">
        <v>18.448571080189915</v>
      </c>
      <c r="Z395">
        <v>11.475062286407869</v>
      </c>
      <c r="AA395">
        <v>20.419613008262598</v>
      </c>
      <c r="AB395">
        <v>10.666653950047106</v>
      </c>
      <c r="AC395">
        <v>53.865273721016706</v>
      </c>
      <c r="AD395">
        <v>0</v>
      </c>
      <c r="AE395">
        <v>154.27840978050637</v>
      </c>
    </row>
    <row r="396" spans="1:31" x14ac:dyDescent="0.25">
      <c r="A396">
        <v>1884832</v>
      </c>
      <c r="B396">
        <v>1</v>
      </c>
      <c r="C396" t="s">
        <v>81</v>
      </c>
      <c r="D396" t="s">
        <v>128</v>
      </c>
      <c r="E396" t="s">
        <v>131</v>
      </c>
      <c r="F396" t="s">
        <v>1352</v>
      </c>
      <c r="G396" t="s">
        <v>133</v>
      </c>
      <c r="H396" t="s">
        <v>134</v>
      </c>
      <c r="I396" t="s">
        <v>135</v>
      </c>
      <c r="J396" t="s">
        <v>136</v>
      </c>
      <c r="K396" t="s">
        <v>137</v>
      </c>
      <c r="L396" t="s">
        <v>1353</v>
      </c>
      <c r="M396" t="s">
        <v>1354</v>
      </c>
      <c r="N396">
        <v>0.93944444400000005</v>
      </c>
      <c r="O396">
        <v>0</v>
      </c>
      <c r="P396">
        <v>0</v>
      </c>
      <c r="Q396">
        <v>0</v>
      </c>
      <c r="R396">
        <v>0</v>
      </c>
      <c r="S396">
        <v>4</v>
      </c>
      <c r="T396">
        <v>0</v>
      </c>
      <c r="U396">
        <v>7</v>
      </c>
      <c r="V396">
        <v>0</v>
      </c>
      <c r="W396">
        <v>0</v>
      </c>
      <c r="X396">
        <v>0</v>
      </c>
      <c r="Y396">
        <v>0</v>
      </c>
      <c r="Z396">
        <v>0</v>
      </c>
      <c r="AA396">
        <v>10.699534720638036</v>
      </c>
      <c r="AB396">
        <v>0</v>
      </c>
      <c r="AC396">
        <v>381.4206592457931</v>
      </c>
      <c r="AD396">
        <v>0</v>
      </c>
      <c r="AE396">
        <v>392.12019396643115</v>
      </c>
    </row>
    <row r="397" spans="1:31" x14ac:dyDescent="0.25">
      <c r="A397">
        <v>1884709</v>
      </c>
      <c r="B397">
        <v>1</v>
      </c>
      <c r="C397" t="s">
        <v>80</v>
      </c>
      <c r="D397" t="s">
        <v>94</v>
      </c>
      <c r="E397" t="s">
        <v>146</v>
      </c>
      <c r="F397" t="s">
        <v>1355</v>
      </c>
      <c r="G397" t="s">
        <v>363</v>
      </c>
      <c r="H397" t="s">
        <v>143</v>
      </c>
      <c r="I397" t="s">
        <v>135</v>
      </c>
      <c r="J397" t="s">
        <v>136</v>
      </c>
      <c r="K397" t="s">
        <v>137</v>
      </c>
      <c r="L397" t="s">
        <v>1356</v>
      </c>
      <c r="M397" t="s">
        <v>1357</v>
      </c>
      <c r="N397">
        <v>2.7713888880000002</v>
      </c>
      <c r="O397">
        <v>0</v>
      </c>
      <c r="P397">
        <v>97</v>
      </c>
      <c r="Q397">
        <v>0</v>
      </c>
      <c r="R397">
        <v>0</v>
      </c>
      <c r="S397">
        <v>0</v>
      </c>
      <c r="T397">
        <v>12</v>
      </c>
      <c r="U397">
        <v>0</v>
      </c>
      <c r="V397">
        <v>0</v>
      </c>
      <c r="W397">
        <v>0</v>
      </c>
      <c r="X397">
        <v>26.152330515987458</v>
      </c>
      <c r="Y397">
        <v>0</v>
      </c>
      <c r="Z397">
        <v>0</v>
      </c>
      <c r="AA397">
        <v>0</v>
      </c>
      <c r="AB397">
        <v>14.808184784229557</v>
      </c>
      <c r="AC397">
        <v>0</v>
      </c>
      <c r="AD397">
        <v>0</v>
      </c>
      <c r="AE397">
        <v>40.960515300217011</v>
      </c>
    </row>
    <row r="398" spans="1:31" x14ac:dyDescent="0.25">
      <c r="A398">
        <v>1884477</v>
      </c>
      <c r="B398">
        <v>1</v>
      </c>
      <c r="C398" t="s">
        <v>80</v>
      </c>
      <c r="D398" t="s">
        <v>84</v>
      </c>
      <c r="E398" t="s">
        <v>169</v>
      </c>
      <c r="F398" t="s">
        <v>1358</v>
      </c>
      <c r="G398" t="s">
        <v>142</v>
      </c>
      <c r="H398" t="s">
        <v>143</v>
      </c>
      <c r="I398" t="s">
        <v>135</v>
      </c>
      <c r="J398" t="s">
        <v>136</v>
      </c>
      <c r="K398" t="s">
        <v>137</v>
      </c>
      <c r="L398" t="s">
        <v>1359</v>
      </c>
      <c r="M398" t="s">
        <v>1360</v>
      </c>
      <c r="N398">
        <v>0.21722222199999999</v>
      </c>
      <c r="O398">
        <v>0</v>
      </c>
      <c r="P398">
        <v>893</v>
      </c>
      <c r="Q398">
        <v>0</v>
      </c>
      <c r="R398">
        <v>0</v>
      </c>
      <c r="S398">
        <v>0</v>
      </c>
      <c r="T398">
        <v>138</v>
      </c>
      <c r="U398">
        <v>0</v>
      </c>
      <c r="V398">
        <v>0</v>
      </c>
      <c r="W398">
        <v>0</v>
      </c>
      <c r="X398">
        <v>42.049918332676647</v>
      </c>
      <c r="Y398">
        <v>0</v>
      </c>
      <c r="Z398">
        <v>0</v>
      </c>
      <c r="AA398">
        <v>0</v>
      </c>
      <c r="AB398">
        <v>28.515216104743903</v>
      </c>
      <c r="AC398">
        <v>0</v>
      </c>
      <c r="AD398">
        <v>0</v>
      </c>
      <c r="AE398">
        <v>70.565134437420554</v>
      </c>
    </row>
    <row r="399" spans="1:31" x14ac:dyDescent="0.25">
      <c r="A399">
        <v>1884314</v>
      </c>
      <c r="B399">
        <v>1</v>
      </c>
      <c r="C399" t="s">
        <v>80</v>
      </c>
      <c r="D399" t="s">
        <v>86</v>
      </c>
      <c r="E399" t="s">
        <v>140</v>
      </c>
      <c r="F399" t="s">
        <v>1361</v>
      </c>
      <c r="G399" t="s">
        <v>200</v>
      </c>
      <c r="H399" t="s">
        <v>143</v>
      </c>
      <c r="I399" t="s">
        <v>135</v>
      </c>
      <c r="J399" t="s">
        <v>136</v>
      </c>
      <c r="K399" t="s">
        <v>137</v>
      </c>
      <c r="L399" t="s">
        <v>1362</v>
      </c>
      <c r="M399" t="s">
        <v>1363</v>
      </c>
      <c r="N399">
        <v>3.0222222219999999</v>
      </c>
      <c r="O399">
        <v>0</v>
      </c>
      <c r="P399">
        <v>4</v>
      </c>
      <c r="Q399">
        <v>0</v>
      </c>
      <c r="R399">
        <v>0</v>
      </c>
      <c r="S399">
        <v>0</v>
      </c>
      <c r="T399">
        <v>1</v>
      </c>
      <c r="U399">
        <v>0</v>
      </c>
      <c r="V399">
        <v>0</v>
      </c>
      <c r="W399">
        <v>0</v>
      </c>
      <c r="X399">
        <v>1.2584300536088757</v>
      </c>
      <c r="Y399">
        <v>0</v>
      </c>
      <c r="Z399">
        <v>0</v>
      </c>
      <c r="AA399">
        <v>0</v>
      </c>
      <c r="AB399">
        <v>0.21619725329345002</v>
      </c>
      <c r="AC399">
        <v>0</v>
      </c>
      <c r="AD399">
        <v>0</v>
      </c>
      <c r="AE399">
        <v>1.4746273069023257</v>
      </c>
    </row>
    <row r="400" spans="1:31" x14ac:dyDescent="0.25">
      <c r="A400">
        <v>1884231</v>
      </c>
      <c r="B400">
        <v>1</v>
      </c>
      <c r="C400" t="s">
        <v>81</v>
      </c>
      <c r="D400" t="s">
        <v>127</v>
      </c>
      <c r="E400" t="s">
        <v>169</v>
      </c>
      <c r="F400" t="s">
        <v>1364</v>
      </c>
      <c r="G400" t="s">
        <v>624</v>
      </c>
      <c r="H400" t="s">
        <v>143</v>
      </c>
      <c r="I400" t="s">
        <v>135</v>
      </c>
      <c r="J400" t="s">
        <v>136</v>
      </c>
      <c r="K400" t="s">
        <v>137</v>
      </c>
      <c r="L400" t="s">
        <v>1365</v>
      </c>
      <c r="M400" t="s">
        <v>1366</v>
      </c>
      <c r="N400">
        <v>4.3677777769999997</v>
      </c>
      <c r="O400">
        <v>0</v>
      </c>
      <c r="P400">
        <v>0</v>
      </c>
      <c r="Q400">
        <v>0</v>
      </c>
      <c r="R400">
        <v>0</v>
      </c>
      <c r="S400">
        <v>1</v>
      </c>
      <c r="T400">
        <v>0</v>
      </c>
      <c r="U400">
        <v>0</v>
      </c>
      <c r="V400">
        <v>0</v>
      </c>
      <c r="W400">
        <v>0</v>
      </c>
      <c r="X400">
        <v>0</v>
      </c>
      <c r="Y400">
        <v>0</v>
      </c>
      <c r="Z400">
        <v>0</v>
      </c>
      <c r="AA400">
        <v>8.5396472542635689</v>
      </c>
      <c r="AB400">
        <v>0</v>
      </c>
      <c r="AC400">
        <v>0</v>
      </c>
      <c r="AD400">
        <v>0</v>
      </c>
      <c r="AE400">
        <v>8.5396472542635689</v>
      </c>
    </row>
    <row r="401" spans="1:31" x14ac:dyDescent="0.25">
      <c r="A401">
        <v>1884918</v>
      </c>
      <c r="B401">
        <v>1</v>
      </c>
      <c r="C401" t="s">
        <v>81</v>
      </c>
      <c r="D401" t="s">
        <v>113</v>
      </c>
      <c r="E401" t="s">
        <v>146</v>
      </c>
      <c r="F401" t="s">
        <v>1367</v>
      </c>
      <c r="G401" t="s">
        <v>148</v>
      </c>
      <c r="H401" t="s">
        <v>143</v>
      </c>
      <c r="I401" t="s">
        <v>135</v>
      </c>
      <c r="J401" t="s">
        <v>136</v>
      </c>
      <c r="K401" t="s">
        <v>137</v>
      </c>
      <c r="L401" t="s">
        <v>1368</v>
      </c>
      <c r="M401" t="s">
        <v>1369</v>
      </c>
      <c r="N401">
        <v>1.0561111110000001</v>
      </c>
      <c r="O401">
        <v>0</v>
      </c>
      <c r="P401">
        <v>48</v>
      </c>
      <c r="Q401">
        <v>0</v>
      </c>
      <c r="R401">
        <v>1</v>
      </c>
      <c r="S401">
        <v>0</v>
      </c>
      <c r="T401">
        <v>3</v>
      </c>
      <c r="U401">
        <v>0</v>
      </c>
      <c r="V401">
        <v>0</v>
      </c>
      <c r="W401">
        <v>0</v>
      </c>
      <c r="X401">
        <v>10.322751611994835</v>
      </c>
      <c r="Y401">
        <v>0</v>
      </c>
      <c r="Z401">
        <v>0.64977299007670752</v>
      </c>
      <c r="AA401">
        <v>0</v>
      </c>
      <c r="AB401">
        <v>0.58764898526656673</v>
      </c>
      <c r="AC401">
        <v>0</v>
      </c>
      <c r="AD401">
        <v>0</v>
      </c>
      <c r="AE401">
        <v>11.56017358733811</v>
      </c>
    </row>
    <row r="402" spans="1:31" x14ac:dyDescent="0.25">
      <c r="A402">
        <v>1884623</v>
      </c>
      <c r="B402">
        <v>1</v>
      </c>
      <c r="C402" t="s">
        <v>81</v>
      </c>
      <c r="D402" t="s">
        <v>128</v>
      </c>
      <c r="E402" t="s">
        <v>146</v>
      </c>
      <c r="F402" t="s">
        <v>1370</v>
      </c>
      <c r="G402" t="s">
        <v>148</v>
      </c>
      <c r="H402" t="s">
        <v>143</v>
      </c>
      <c r="I402" t="s">
        <v>135</v>
      </c>
      <c r="J402" t="s">
        <v>136</v>
      </c>
      <c r="K402" t="s">
        <v>137</v>
      </c>
      <c r="L402" t="s">
        <v>1371</v>
      </c>
      <c r="M402" t="s">
        <v>1372</v>
      </c>
      <c r="N402">
        <v>3.8616666660000001</v>
      </c>
      <c r="O402">
        <v>0</v>
      </c>
      <c r="P402">
        <v>18</v>
      </c>
      <c r="Q402">
        <v>0</v>
      </c>
      <c r="R402">
        <v>0</v>
      </c>
      <c r="S402">
        <v>0</v>
      </c>
      <c r="T402">
        <v>0</v>
      </c>
      <c r="U402">
        <v>0</v>
      </c>
      <c r="V402">
        <v>0</v>
      </c>
      <c r="W402">
        <v>0</v>
      </c>
      <c r="X402">
        <v>16.850726500061839</v>
      </c>
      <c r="Y402">
        <v>0</v>
      </c>
      <c r="Z402">
        <v>0</v>
      </c>
      <c r="AA402">
        <v>0</v>
      </c>
      <c r="AB402">
        <v>0</v>
      </c>
      <c r="AC402">
        <v>0</v>
      </c>
      <c r="AD402">
        <v>0</v>
      </c>
      <c r="AE402">
        <v>16.850726500061839</v>
      </c>
    </row>
    <row r="403" spans="1:31" x14ac:dyDescent="0.25">
      <c r="A403">
        <v>1884809</v>
      </c>
      <c r="B403">
        <v>1</v>
      </c>
      <c r="C403" t="s">
        <v>80</v>
      </c>
      <c r="D403" t="s">
        <v>107</v>
      </c>
      <c r="E403" t="s">
        <v>146</v>
      </c>
      <c r="F403" t="s">
        <v>1373</v>
      </c>
      <c r="G403" t="s">
        <v>148</v>
      </c>
      <c r="H403" t="s">
        <v>143</v>
      </c>
      <c r="I403" t="s">
        <v>135</v>
      </c>
      <c r="J403" t="s">
        <v>136</v>
      </c>
      <c r="K403" t="s">
        <v>137</v>
      </c>
      <c r="L403" t="s">
        <v>1374</v>
      </c>
      <c r="M403" t="s">
        <v>1375</v>
      </c>
      <c r="N403">
        <v>2.2938888880000001</v>
      </c>
      <c r="O403">
        <v>0</v>
      </c>
      <c r="P403">
        <v>110</v>
      </c>
      <c r="Q403">
        <v>0</v>
      </c>
      <c r="R403">
        <v>0</v>
      </c>
      <c r="S403">
        <v>0</v>
      </c>
      <c r="T403">
        <v>3</v>
      </c>
      <c r="U403">
        <v>0</v>
      </c>
      <c r="V403">
        <v>0</v>
      </c>
      <c r="W403">
        <v>0</v>
      </c>
      <c r="X403">
        <v>68.737513654011664</v>
      </c>
      <c r="Y403">
        <v>0</v>
      </c>
      <c r="Z403">
        <v>0</v>
      </c>
      <c r="AA403">
        <v>0</v>
      </c>
      <c r="AB403">
        <v>17.08580280557889</v>
      </c>
      <c r="AC403">
        <v>0</v>
      </c>
      <c r="AD403">
        <v>0</v>
      </c>
      <c r="AE403">
        <v>85.823316459590558</v>
      </c>
    </row>
    <row r="404" spans="1:31" x14ac:dyDescent="0.25">
      <c r="A404">
        <v>1884417</v>
      </c>
      <c r="B404">
        <v>1</v>
      </c>
      <c r="C404" t="s">
        <v>80</v>
      </c>
      <c r="D404" t="s">
        <v>97</v>
      </c>
      <c r="E404" t="s">
        <v>210</v>
      </c>
      <c r="F404" t="s">
        <v>1376</v>
      </c>
      <c r="G404" t="s">
        <v>133</v>
      </c>
      <c r="H404" t="s">
        <v>134</v>
      </c>
      <c r="I404" t="s">
        <v>135</v>
      </c>
      <c r="J404" t="s">
        <v>136</v>
      </c>
      <c r="K404" t="s">
        <v>137</v>
      </c>
      <c r="L404" t="s">
        <v>1377</v>
      </c>
      <c r="M404" t="s">
        <v>1378</v>
      </c>
      <c r="N404">
        <v>2.9705555549999998</v>
      </c>
      <c r="O404">
        <v>0</v>
      </c>
      <c r="P404">
        <v>0</v>
      </c>
      <c r="Q404">
        <v>0</v>
      </c>
      <c r="R404">
        <v>0</v>
      </c>
      <c r="S404">
        <v>0</v>
      </c>
      <c r="T404">
        <v>14</v>
      </c>
      <c r="U404">
        <v>0</v>
      </c>
      <c r="V404">
        <v>0</v>
      </c>
      <c r="W404">
        <v>0</v>
      </c>
      <c r="X404">
        <v>0</v>
      </c>
      <c r="Y404">
        <v>0</v>
      </c>
      <c r="Z404">
        <v>0</v>
      </c>
      <c r="AA404">
        <v>0</v>
      </c>
      <c r="AB404">
        <v>69.438698451937938</v>
      </c>
      <c r="AC404">
        <v>0</v>
      </c>
      <c r="AD404">
        <v>0</v>
      </c>
      <c r="AE404">
        <v>69.438698451937938</v>
      </c>
    </row>
    <row r="405" spans="1:31" x14ac:dyDescent="0.25">
      <c r="A405">
        <v>1884225</v>
      </c>
      <c r="B405">
        <v>1</v>
      </c>
      <c r="C405" t="s">
        <v>80</v>
      </c>
      <c r="D405" t="s">
        <v>83</v>
      </c>
      <c r="E405" t="s">
        <v>146</v>
      </c>
      <c r="F405" t="s">
        <v>1379</v>
      </c>
      <c r="G405" t="s">
        <v>541</v>
      </c>
      <c r="H405" t="s">
        <v>143</v>
      </c>
      <c r="I405" t="s">
        <v>135</v>
      </c>
      <c r="J405" t="s">
        <v>136</v>
      </c>
      <c r="K405" t="s">
        <v>137</v>
      </c>
      <c r="L405" t="s">
        <v>1380</v>
      </c>
      <c r="M405" t="s">
        <v>1381</v>
      </c>
      <c r="N405">
        <v>2.5680555549999999</v>
      </c>
      <c r="O405">
        <v>0</v>
      </c>
      <c r="P405">
        <v>121</v>
      </c>
      <c r="Q405">
        <v>0</v>
      </c>
      <c r="R405">
        <v>0</v>
      </c>
      <c r="S405">
        <v>0</v>
      </c>
      <c r="T405">
        <v>20</v>
      </c>
      <c r="U405">
        <v>0</v>
      </c>
      <c r="V405">
        <v>0</v>
      </c>
      <c r="W405">
        <v>0</v>
      </c>
      <c r="X405">
        <v>60.789483414057479</v>
      </c>
      <c r="Y405">
        <v>0</v>
      </c>
      <c r="Z405">
        <v>0</v>
      </c>
      <c r="AA405">
        <v>0</v>
      </c>
      <c r="AB405">
        <v>55.777334490743627</v>
      </c>
      <c r="AC405">
        <v>0</v>
      </c>
      <c r="AD405">
        <v>0</v>
      </c>
      <c r="AE405">
        <v>116.5668179048011</v>
      </c>
    </row>
    <row r="406" spans="1:31" x14ac:dyDescent="0.25">
      <c r="A406">
        <v>1884437</v>
      </c>
      <c r="B406">
        <v>1</v>
      </c>
      <c r="C406" t="s">
        <v>80</v>
      </c>
      <c r="D406" t="s">
        <v>110</v>
      </c>
      <c r="E406" t="s">
        <v>210</v>
      </c>
      <c r="F406" t="s">
        <v>1148</v>
      </c>
      <c r="G406" t="s">
        <v>212</v>
      </c>
      <c r="H406" t="s">
        <v>134</v>
      </c>
      <c r="I406" t="s">
        <v>135</v>
      </c>
      <c r="J406" t="s">
        <v>136</v>
      </c>
      <c r="K406" t="s">
        <v>137</v>
      </c>
      <c r="L406" t="s">
        <v>1382</v>
      </c>
      <c r="M406" t="s">
        <v>1383</v>
      </c>
      <c r="N406">
        <v>0.87111111100000005</v>
      </c>
      <c r="O406">
        <v>0</v>
      </c>
      <c r="P406">
        <v>4549</v>
      </c>
      <c r="Q406">
        <v>0</v>
      </c>
      <c r="R406">
        <v>0</v>
      </c>
      <c r="S406">
        <v>6</v>
      </c>
      <c r="T406">
        <v>347</v>
      </c>
      <c r="U406">
        <v>1</v>
      </c>
      <c r="V406">
        <v>2</v>
      </c>
      <c r="W406">
        <v>0</v>
      </c>
      <c r="X406">
        <v>1259.3116356338726</v>
      </c>
      <c r="Y406">
        <v>0</v>
      </c>
      <c r="Z406">
        <v>0</v>
      </c>
      <c r="AA406">
        <v>187.36975904725631</v>
      </c>
      <c r="AB406">
        <v>431.56396826629498</v>
      </c>
      <c r="AC406">
        <v>107.95777373953962</v>
      </c>
      <c r="AD406">
        <v>8.8531971204225997</v>
      </c>
      <c r="AE406">
        <v>1995.0563338073862</v>
      </c>
    </row>
    <row r="407" spans="1:31" x14ac:dyDescent="0.25">
      <c r="A407">
        <v>1884606</v>
      </c>
      <c r="B407">
        <v>1</v>
      </c>
      <c r="C407" t="s">
        <v>80</v>
      </c>
      <c r="D407" t="s">
        <v>96</v>
      </c>
      <c r="E407" t="s">
        <v>146</v>
      </c>
      <c r="F407" t="s">
        <v>1384</v>
      </c>
      <c r="G407" t="s">
        <v>148</v>
      </c>
      <c r="H407" t="s">
        <v>143</v>
      </c>
      <c r="I407" t="s">
        <v>135</v>
      </c>
      <c r="J407" t="s">
        <v>136</v>
      </c>
      <c r="K407" t="s">
        <v>137</v>
      </c>
      <c r="L407" t="s">
        <v>1385</v>
      </c>
      <c r="M407" t="s">
        <v>1386</v>
      </c>
      <c r="N407">
        <v>2.7913888880000002</v>
      </c>
      <c r="O407">
        <v>0</v>
      </c>
      <c r="P407">
        <v>47</v>
      </c>
      <c r="Q407">
        <v>0</v>
      </c>
      <c r="R407">
        <v>0</v>
      </c>
      <c r="S407">
        <v>0</v>
      </c>
      <c r="T407">
        <v>2</v>
      </c>
      <c r="U407">
        <v>0</v>
      </c>
      <c r="V407">
        <v>0</v>
      </c>
      <c r="W407">
        <v>0</v>
      </c>
      <c r="X407">
        <v>29.472962299073501</v>
      </c>
      <c r="Y407">
        <v>0</v>
      </c>
      <c r="Z407">
        <v>0</v>
      </c>
      <c r="AA407">
        <v>0</v>
      </c>
      <c r="AB407">
        <v>35.939736193981616</v>
      </c>
      <c r="AC407">
        <v>0</v>
      </c>
      <c r="AD407">
        <v>0</v>
      </c>
      <c r="AE407">
        <v>65.412698493055117</v>
      </c>
    </row>
    <row r="408" spans="1:31" x14ac:dyDescent="0.25">
      <c r="A408">
        <v>1884457</v>
      </c>
      <c r="B408">
        <v>1</v>
      </c>
      <c r="C408" t="s">
        <v>80</v>
      </c>
      <c r="D408" t="s">
        <v>83</v>
      </c>
      <c r="E408" t="s">
        <v>146</v>
      </c>
      <c r="F408" t="s">
        <v>1387</v>
      </c>
      <c r="G408" t="s">
        <v>148</v>
      </c>
      <c r="H408" t="s">
        <v>143</v>
      </c>
      <c r="I408" t="s">
        <v>135</v>
      </c>
      <c r="J408" t="s">
        <v>136</v>
      </c>
      <c r="K408" t="s">
        <v>137</v>
      </c>
      <c r="L408" t="s">
        <v>1388</v>
      </c>
      <c r="M408" t="s">
        <v>1389</v>
      </c>
      <c r="N408">
        <v>1.265833333</v>
      </c>
      <c r="O408">
        <v>0</v>
      </c>
      <c r="P408">
        <v>45</v>
      </c>
      <c r="Q408">
        <v>0</v>
      </c>
      <c r="R408">
        <v>0</v>
      </c>
      <c r="S408">
        <v>0</v>
      </c>
      <c r="T408">
        <v>14</v>
      </c>
      <c r="U408">
        <v>0</v>
      </c>
      <c r="V408">
        <v>0</v>
      </c>
      <c r="W408">
        <v>0</v>
      </c>
      <c r="X408">
        <v>14.829791059729516</v>
      </c>
      <c r="Y408">
        <v>0</v>
      </c>
      <c r="Z408">
        <v>0</v>
      </c>
      <c r="AA408">
        <v>0</v>
      </c>
      <c r="AB408">
        <v>23.296794124147272</v>
      </c>
      <c r="AC408">
        <v>0</v>
      </c>
      <c r="AD408">
        <v>0</v>
      </c>
      <c r="AE408">
        <v>38.126585183876784</v>
      </c>
    </row>
    <row r="409" spans="1:31" x14ac:dyDescent="0.25">
      <c r="A409">
        <v>1884208</v>
      </c>
      <c r="B409">
        <v>1</v>
      </c>
      <c r="C409" t="s">
        <v>81</v>
      </c>
      <c r="D409" t="s">
        <v>112</v>
      </c>
      <c r="E409" t="s">
        <v>210</v>
      </c>
      <c r="F409" t="s">
        <v>1059</v>
      </c>
      <c r="G409" t="s">
        <v>133</v>
      </c>
      <c r="H409" t="s">
        <v>134</v>
      </c>
      <c r="I409" t="s">
        <v>135</v>
      </c>
      <c r="J409" t="s">
        <v>136</v>
      </c>
      <c r="K409" t="s">
        <v>137</v>
      </c>
      <c r="L409" t="s">
        <v>1390</v>
      </c>
      <c r="M409" t="s">
        <v>1391</v>
      </c>
      <c r="N409">
        <v>0.80694444399999998</v>
      </c>
      <c r="O409">
        <v>0</v>
      </c>
      <c r="P409">
        <v>504</v>
      </c>
      <c r="Q409">
        <v>3</v>
      </c>
      <c r="R409">
        <v>2</v>
      </c>
      <c r="S409">
        <v>2</v>
      </c>
      <c r="T409">
        <v>50</v>
      </c>
      <c r="U409">
        <v>2</v>
      </c>
      <c r="V409">
        <v>0</v>
      </c>
      <c r="W409">
        <v>0</v>
      </c>
      <c r="X409">
        <v>19.301740274513467</v>
      </c>
      <c r="Y409">
        <v>14.331068499556078</v>
      </c>
      <c r="Z409">
        <v>1.1681890170989444</v>
      </c>
      <c r="AA409">
        <v>2.0638915483540137</v>
      </c>
      <c r="AB409">
        <v>8.313750002515869</v>
      </c>
      <c r="AC409">
        <v>182.28475882747986</v>
      </c>
      <c r="AD409">
        <v>0</v>
      </c>
      <c r="AE409">
        <v>227.46339816951823</v>
      </c>
    </row>
    <row r="410" spans="1:31" x14ac:dyDescent="0.25">
      <c r="A410">
        <v>1884351</v>
      </c>
      <c r="B410">
        <v>1</v>
      </c>
      <c r="C410" t="s">
        <v>80</v>
      </c>
      <c r="D410" t="s">
        <v>101</v>
      </c>
      <c r="E410" t="s">
        <v>140</v>
      </c>
      <c r="F410" t="s">
        <v>1392</v>
      </c>
      <c r="G410" t="s">
        <v>200</v>
      </c>
      <c r="H410" t="s">
        <v>143</v>
      </c>
      <c r="I410" t="s">
        <v>135</v>
      </c>
      <c r="J410" t="s">
        <v>136</v>
      </c>
      <c r="K410" t="s">
        <v>137</v>
      </c>
      <c r="L410" t="s">
        <v>1393</v>
      </c>
      <c r="M410" t="s">
        <v>1394</v>
      </c>
      <c r="N410">
        <v>23.836388887999998</v>
      </c>
      <c r="O410">
        <v>0</v>
      </c>
      <c r="P410">
        <v>1</v>
      </c>
      <c r="Q410">
        <v>0</v>
      </c>
      <c r="R410">
        <v>0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12.070627495409919</v>
      </c>
      <c r="Y410">
        <v>0</v>
      </c>
      <c r="Z410">
        <v>0</v>
      </c>
      <c r="AA410">
        <v>0</v>
      </c>
      <c r="AB410">
        <v>0</v>
      </c>
      <c r="AC410">
        <v>0</v>
      </c>
      <c r="AD410">
        <v>0</v>
      </c>
      <c r="AE410">
        <v>12.070627495409919</v>
      </c>
    </row>
    <row r="411" spans="1:31" x14ac:dyDescent="0.25">
      <c r="A411">
        <v>1883959</v>
      </c>
      <c r="B411">
        <v>1</v>
      </c>
      <c r="C411" t="s">
        <v>80</v>
      </c>
      <c r="D411" t="s">
        <v>96</v>
      </c>
      <c r="E411" t="s">
        <v>146</v>
      </c>
      <c r="F411" t="s">
        <v>1015</v>
      </c>
      <c r="G411" t="s">
        <v>501</v>
      </c>
      <c r="H411" t="s">
        <v>143</v>
      </c>
      <c r="I411" t="s">
        <v>135</v>
      </c>
      <c r="J411" t="s">
        <v>136</v>
      </c>
      <c r="K411" t="s">
        <v>137</v>
      </c>
      <c r="L411" t="s">
        <v>1395</v>
      </c>
      <c r="M411" t="s">
        <v>1396</v>
      </c>
      <c r="N411">
        <v>9.4544444439999999</v>
      </c>
      <c r="O411">
        <v>0</v>
      </c>
      <c r="P411">
        <v>50</v>
      </c>
      <c r="Q411">
        <v>0</v>
      </c>
      <c r="R411">
        <v>0</v>
      </c>
      <c r="S411">
        <v>0</v>
      </c>
      <c r="T411">
        <v>7</v>
      </c>
      <c r="U411">
        <v>0</v>
      </c>
      <c r="V411">
        <v>0</v>
      </c>
      <c r="W411">
        <v>0</v>
      </c>
      <c r="X411">
        <v>213.90551351631888</v>
      </c>
      <c r="Y411">
        <v>0</v>
      </c>
      <c r="Z411">
        <v>0</v>
      </c>
      <c r="AA411">
        <v>0</v>
      </c>
      <c r="AB411">
        <v>230.85327473475743</v>
      </c>
      <c r="AC411">
        <v>0</v>
      </c>
      <c r="AD411">
        <v>0</v>
      </c>
      <c r="AE411">
        <v>444.75878825107634</v>
      </c>
    </row>
    <row r="412" spans="1:31" x14ac:dyDescent="0.25">
      <c r="A412">
        <v>1884643</v>
      </c>
      <c r="B412">
        <v>1</v>
      </c>
      <c r="C412" t="s">
        <v>80</v>
      </c>
      <c r="D412" t="s">
        <v>103</v>
      </c>
      <c r="E412" t="s">
        <v>169</v>
      </c>
      <c r="F412" t="s">
        <v>1397</v>
      </c>
      <c r="G412" t="s">
        <v>183</v>
      </c>
      <c r="H412" t="s">
        <v>143</v>
      </c>
      <c r="I412" t="s">
        <v>135</v>
      </c>
      <c r="J412" t="s">
        <v>136</v>
      </c>
      <c r="K412" t="s">
        <v>137</v>
      </c>
      <c r="L412" t="s">
        <v>1398</v>
      </c>
      <c r="M412" t="s">
        <v>1399</v>
      </c>
      <c r="N412">
        <v>0.73555555500000003</v>
      </c>
      <c r="O412">
        <v>0</v>
      </c>
      <c r="P412">
        <v>131</v>
      </c>
      <c r="Q412">
        <v>0</v>
      </c>
      <c r="R412">
        <v>0</v>
      </c>
      <c r="S412">
        <v>0</v>
      </c>
      <c r="T412">
        <v>14</v>
      </c>
      <c r="U412">
        <v>0</v>
      </c>
      <c r="V412">
        <v>0</v>
      </c>
      <c r="W412">
        <v>0</v>
      </c>
      <c r="X412">
        <v>16.898035070299017</v>
      </c>
      <c r="Y412">
        <v>0</v>
      </c>
      <c r="Z412">
        <v>0</v>
      </c>
      <c r="AA412">
        <v>0</v>
      </c>
      <c r="AB412">
        <v>4.2146605544600213</v>
      </c>
      <c r="AC412">
        <v>0</v>
      </c>
      <c r="AD412">
        <v>0</v>
      </c>
      <c r="AE412">
        <v>21.112695624759038</v>
      </c>
    </row>
    <row r="413" spans="1:31" x14ac:dyDescent="0.25">
      <c r="A413">
        <v>1884394</v>
      </c>
      <c r="B413">
        <v>1</v>
      </c>
      <c r="C413" t="s">
        <v>81</v>
      </c>
      <c r="D413" t="s">
        <v>118</v>
      </c>
      <c r="E413" t="s">
        <v>140</v>
      </c>
      <c r="F413" t="s">
        <v>1400</v>
      </c>
      <c r="G413" t="s">
        <v>207</v>
      </c>
      <c r="H413" t="s">
        <v>143</v>
      </c>
      <c r="I413" t="s">
        <v>135</v>
      </c>
      <c r="J413" t="s">
        <v>136</v>
      </c>
      <c r="K413" t="s">
        <v>137</v>
      </c>
      <c r="L413" t="s">
        <v>1401</v>
      </c>
      <c r="M413" t="s">
        <v>1402</v>
      </c>
      <c r="N413">
        <v>4.6272222220000003</v>
      </c>
      <c r="O413">
        <v>0</v>
      </c>
      <c r="P413">
        <v>1</v>
      </c>
      <c r="Q413">
        <v>0</v>
      </c>
      <c r="R413">
        <v>0</v>
      </c>
      <c r="S413">
        <v>0</v>
      </c>
      <c r="T413">
        <v>0</v>
      </c>
      <c r="U413">
        <v>0</v>
      </c>
      <c r="V413">
        <v>0</v>
      </c>
      <c r="W413">
        <v>0</v>
      </c>
      <c r="X413">
        <v>2.3017233130329449</v>
      </c>
      <c r="Y413">
        <v>0</v>
      </c>
      <c r="Z413">
        <v>0</v>
      </c>
      <c r="AA413">
        <v>0</v>
      </c>
      <c r="AB413">
        <v>0</v>
      </c>
      <c r="AC413">
        <v>0</v>
      </c>
      <c r="AD413">
        <v>0</v>
      </c>
      <c r="AE413">
        <v>2.3017233130329449</v>
      </c>
    </row>
    <row r="414" spans="1:31" x14ac:dyDescent="0.25">
      <c r="A414">
        <v>1884294</v>
      </c>
      <c r="B414">
        <v>1</v>
      </c>
      <c r="C414" t="s">
        <v>81</v>
      </c>
      <c r="D414" t="s">
        <v>127</v>
      </c>
      <c r="E414" t="s">
        <v>131</v>
      </c>
      <c r="F414" t="s">
        <v>1403</v>
      </c>
      <c r="G414" t="s">
        <v>133</v>
      </c>
      <c r="H414" t="s">
        <v>134</v>
      </c>
      <c r="I414" t="s">
        <v>152</v>
      </c>
      <c r="J414" t="s">
        <v>136</v>
      </c>
      <c r="K414" t="s">
        <v>137</v>
      </c>
      <c r="L414" t="s">
        <v>1404</v>
      </c>
      <c r="M414" t="s">
        <v>1405</v>
      </c>
      <c r="N414">
        <v>5.5555550000000002E-3</v>
      </c>
      <c r="O414">
        <v>9</v>
      </c>
      <c r="P414">
        <v>3840</v>
      </c>
      <c r="Q414">
        <v>521</v>
      </c>
      <c r="R414">
        <v>332</v>
      </c>
      <c r="S414">
        <v>47</v>
      </c>
      <c r="T414">
        <v>410</v>
      </c>
      <c r="U414">
        <v>13</v>
      </c>
      <c r="V414">
        <v>2</v>
      </c>
      <c r="W414">
        <v>2.050968376266667E-2</v>
      </c>
      <c r="X414">
        <v>3.1464097047818225</v>
      </c>
      <c r="Y414">
        <v>7.3126721544087063</v>
      </c>
      <c r="Z414">
        <v>2.4502465378316494</v>
      </c>
      <c r="AA414">
        <v>4.861430720953841</v>
      </c>
      <c r="AB414">
        <v>1.0300711885610561</v>
      </c>
      <c r="AC414">
        <v>5.0718760560974001</v>
      </c>
      <c r="AD414">
        <v>2.3749357495644448E-2</v>
      </c>
      <c r="AE414">
        <v>23.916965403892789</v>
      </c>
    </row>
    <row r="415" spans="1:31" x14ac:dyDescent="0.25">
      <c r="A415">
        <v>1884792</v>
      </c>
      <c r="B415">
        <v>1</v>
      </c>
      <c r="C415" t="s">
        <v>80</v>
      </c>
      <c r="D415" t="s">
        <v>100</v>
      </c>
      <c r="E415" t="s">
        <v>146</v>
      </c>
      <c r="F415" t="s">
        <v>1406</v>
      </c>
      <c r="G415" t="s">
        <v>596</v>
      </c>
      <c r="H415" t="s">
        <v>143</v>
      </c>
      <c r="I415" t="s">
        <v>135</v>
      </c>
      <c r="J415" t="s">
        <v>136</v>
      </c>
      <c r="K415" t="s">
        <v>137</v>
      </c>
      <c r="L415" t="s">
        <v>1407</v>
      </c>
      <c r="M415" t="s">
        <v>1408</v>
      </c>
      <c r="N415">
        <v>1.155277777</v>
      </c>
      <c r="O415">
        <v>0</v>
      </c>
      <c r="P415">
        <v>15</v>
      </c>
      <c r="Q415">
        <v>0</v>
      </c>
      <c r="R415">
        <v>0</v>
      </c>
      <c r="S415">
        <v>0</v>
      </c>
      <c r="T415">
        <v>5</v>
      </c>
      <c r="U415">
        <v>0</v>
      </c>
      <c r="V415">
        <v>0</v>
      </c>
      <c r="W415">
        <v>0</v>
      </c>
      <c r="X415">
        <v>4.4767398017486784</v>
      </c>
      <c r="Y415">
        <v>0</v>
      </c>
      <c r="Z415">
        <v>0</v>
      </c>
      <c r="AA415">
        <v>0</v>
      </c>
      <c r="AB415">
        <v>2.8423068134763274</v>
      </c>
      <c r="AC415">
        <v>0</v>
      </c>
      <c r="AD415">
        <v>0</v>
      </c>
      <c r="AE415">
        <v>7.3190466152250053</v>
      </c>
    </row>
    <row r="416" spans="1:31" x14ac:dyDescent="0.25">
      <c r="A416">
        <v>1884543</v>
      </c>
      <c r="B416">
        <v>1</v>
      </c>
      <c r="C416" t="s">
        <v>80</v>
      </c>
      <c r="D416" t="s">
        <v>103</v>
      </c>
      <c r="E416" t="s">
        <v>210</v>
      </c>
      <c r="F416" t="s">
        <v>1409</v>
      </c>
      <c r="G416" t="s">
        <v>133</v>
      </c>
      <c r="H416" t="s">
        <v>134</v>
      </c>
      <c r="I416" t="s">
        <v>135</v>
      </c>
      <c r="J416" t="s">
        <v>136</v>
      </c>
      <c r="K416" t="s">
        <v>137</v>
      </c>
      <c r="L416" t="s">
        <v>1410</v>
      </c>
      <c r="M416" t="s">
        <v>1411</v>
      </c>
      <c r="N416">
        <v>0.66500000000000004</v>
      </c>
      <c r="O416">
        <v>0</v>
      </c>
      <c r="P416">
        <v>4198</v>
      </c>
      <c r="Q416">
        <v>0</v>
      </c>
      <c r="R416">
        <v>34</v>
      </c>
      <c r="S416">
        <v>0</v>
      </c>
      <c r="T416">
        <v>429</v>
      </c>
      <c r="U416">
        <v>0</v>
      </c>
      <c r="V416">
        <v>0</v>
      </c>
      <c r="W416">
        <v>0</v>
      </c>
      <c r="X416">
        <v>653.61917254515026</v>
      </c>
      <c r="Y416">
        <v>0</v>
      </c>
      <c r="Z416">
        <v>64.437851200702866</v>
      </c>
      <c r="AA416">
        <v>0</v>
      </c>
      <c r="AB416">
        <v>307.94497056092757</v>
      </c>
      <c r="AC416">
        <v>0</v>
      </c>
      <c r="AD416">
        <v>0</v>
      </c>
      <c r="AE416">
        <v>1026.0019943067807</v>
      </c>
    </row>
    <row r="417" spans="1:31" x14ac:dyDescent="0.25">
      <c r="A417">
        <v>1884497</v>
      </c>
      <c r="B417">
        <v>1</v>
      </c>
      <c r="C417" t="s">
        <v>80</v>
      </c>
      <c r="D417" t="s">
        <v>105</v>
      </c>
      <c r="E417" t="s">
        <v>140</v>
      </c>
      <c r="F417" t="s">
        <v>1412</v>
      </c>
      <c r="G417" t="s">
        <v>142</v>
      </c>
      <c r="H417" t="s">
        <v>143</v>
      </c>
      <c r="I417" t="s">
        <v>135</v>
      </c>
      <c r="J417" t="s">
        <v>136</v>
      </c>
      <c r="K417" t="s">
        <v>137</v>
      </c>
      <c r="L417" t="s">
        <v>1413</v>
      </c>
      <c r="M417" t="s">
        <v>1414</v>
      </c>
      <c r="N417">
        <v>1.6163888879999999</v>
      </c>
      <c r="O417">
        <v>0</v>
      </c>
      <c r="P417">
        <v>2</v>
      </c>
      <c r="Q417">
        <v>0</v>
      </c>
      <c r="R417">
        <v>0</v>
      </c>
      <c r="S417">
        <v>0</v>
      </c>
      <c r="T417">
        <v>0</v>
      </c>
      <c r="U417">
        <v>0</v>
      </c>
      <c r="V417">
        <v>0</v>
      </c>
      <c r="W417">
        <v>0</v>
      </c>
      <c r="X417">
        <v>0.61911794931578901</v>
      </c>
      <c r="Y417">
        <v>0</v>
      </c>
      <c r="Z417">
        <v>0</v>
      </c>
      <c r="AA417">
        <v>0</v>
      </c>
      <c r="AB417">
        <v>0</v>
      </c>
      <c r="AC417">
        <v>0</v>
      </c>
      <c r="AD417">
        <v>0</v>
      </c>
      <c r="AE417">
        <v>0.61911794931578901</v>
      </c>
    </row>
    <row r="418" spans="1:31" x14ac:dyDescent="0.25">
      <c r="A418">
        <v>1884334</v>
      </c>
      <c r="B418">
        <v>1</v>
      </c>
      <c r="C418" t="s">
        <v>81</v>
      </c>
      <c r="D418" t="s">
        <v>112</v>
      </c>
      <c r="E418" t="s">
        <v>146</v>
      </c>
      <c r="F418" t="s">
        <v>1415</v>
      </c>
      <c r="G418" t="s">
        <v>212</v>
      </c>
      <c r="H418" t="s">
        <v>143</v>
      </c>
      <c r="I418" t="s">
        <v>135</v>
      </c>
      <c r="J418" t="s">
        <v>3</v>
      </c>
      <c r="K418" t="s">
        <v>137</v>
      </c>
      <c r="L418" t="s">
        <v>1416</v>
      </c>
      <c r="M418" t="s">
        <v>1417</v>
      </c>
      <c r="N418">
        <v>1.7411111109999999</v>
      </c>
      <c r="O418">
        <v>0</v>
      </c>
      <c r="P418">
        <v>3</v>
      </c>
      <c r="Q418">
        <v>0</v>
      </c>
      <c r="R418">
        <v>4</v>
      </c>
      <c r="S418">
        <v>0</v>
      </c>
      <c r="T418">
        <v>3</v>
      </c>
      <c r="U418">
        <v>0</v>
      </c>
      <c r="V418">
        <v>0</v>
      </c>
      <c r="W418">
        <v>0</v>
      </c>
      <c r="X418">
        <v>0.32555520820328332</v>
      </c>
      <c r="Y418">
        <v>0</v>
      </c>
      <c r="Z418">
        <v>13.372399155636449</v>
      </c>
      <c r="AA418">
        <v>0</v>
      </c>
      <c r="AB418">
        <v>2.3085446500792894</v>
      </c>
      <c r="AC418">
        <v>0</v>
      </c>
      <c r="AD418">
        <v>0</v>
      </c>
      <c r="AE418">
        <v>16.006499013919022</v>
      </c>
    </row>
    <row r="419" spans="1:31" x14ac:dyDescent="0.25">
      <c r="A419">
        <v>1884480</v>
      </c>
      <c r="B419">
        <v>1</v>
      </c>
      <c r="C419" t="s">
        <v>80</v>
      </c>
      <c r="D419" t="s">
        <v>102</v>
      </c>
      <c r="E419" t="s">
        <v>169</v>
      </c>
      <c r="F419" t="s">
        <v>1418</v>
      </c>
      <c r="G419" t="s">
        <v>564</v>
      </c>
      <c r="H419" t="s">
        <v>143</v>
      </c>
      <c r="I419" t="s">
        <v>135</v>
      </c>
      <c r="J419" t="s">
        <v>136</v>
      </c>
      <c r="K419" t="s">
        <v>137</v>
      </c>
      <c r="L419" t="s">
        <v>1419</v>
      </c>
      <c r="M419" t="s">
        <v>1420</v>
      </c>
      <c r="N419">
        <v>1.588055555</v>
      </c>
      <c r="O419">
        <v>0</v>
      </c>
      <c r="P419">
        <v>8</v>
      </c>
      <c r="Q419">
        <v>0</v>
      </c>
      <c r="R419">
        <v>19</v>
      </c>
      <c r="S419">
        <v>0</v>
      </c>
      <c r="T419">
        <v>2</v>
      </c>
      <c r="U419">
        <v>0</v>
      </c>
      <c r="V419">
        <v>0</v>
      </c>
      <c r="W419">
        <v>0</v>
      </c>
      <c r="X419">
        <v>7.8802575638956949</v>
      </c>
      <c r="Y419">
        <v>0</v>
      </c>
      <c r="Z419">
        <v>149.2745829869888</v>
      </c>
      <c r="AA419">
        <v>0</v>
      </c>
      <c r="AB419">
        <v>8.5364508785407409</v>
      </c>
      <c r="AC419">
        <v>0</v>
      </c>
      <c r="AD419">
        <v>0</v>
      </c>
      <c r="AE419">
        <v>165.69129142942523</v>
      </c>
    </row>
    <row r="420" spans="1:31" x14ac:dyDescent="0.25">
      <c r="A420">
        <v>1884228</v>
      </c>
      <c r="B420">
        <v>1</v>
      </c>
      <c r="C420" t="s">
        <v>81</v>
      </c>
      <c r="D420" t="s">
        <v>118</v>
      </c>
      <c r="E420" t="s">
        <v>146</v>
      </c>
      <c r="F420" t="s">
        <v>1421</v>
      </c>
      <c r="G420" t="s">
        <v>148</v>
      </c>
      <c r="H420" t="s">
        <v>143</v>
      </c>
      <c r="I420" t="s">
        <v>135</v>
      </c>
      <c r="J420" t="s">
        <v>136</v>
      </c>
      <c r="K420" t="s">
        <v>137</v>
      </c>
      <c r="L420" t="s">
        <v>1422</v>
      </c>
      <c r="M420" t="s">
        <v>1423</v>
      </c>
      <c r="N420">
        <v>11.029166666</v>
      </c>
      <c r="O420">
        <v>0</v>
      </c>
      <c r="P420">
        <v>26</v>
      </c>
      <c r="Q420">
        <v>0</v>
      </c>
      <c r="R420">
        <v>5</v>
      </c>
      <c r="S420">
        <v>0</v>
      </c>
      <c r="T420">
        <v>0</v>
      </c>
      <c r="U420">
        <v>0</v>
      </c>
      <c r="V420">
        <v>0</v>
      </c>
      <c r="W420">
        <v>0</v>
      </c>
      <c r="X420">
        <v>63.977573487029154</v>
      </c>
      <c r="Y420">
        <v>0</v>
      </c>
      <c r="Z420">
        <v>70.926068870633159</v>
      </c>
      <c r="AA420">
        <v>0</v>
      </c>
      <c r="AB420">
        <v>0</v>
      </c>
      <c r="AC420">
        <v>0</v>
      </c>
      <c r="AD420">
        <v>0</v>
      </c>
      <c r="AE420">
        <v>134.90364235766231</v>
      </c>
    </row>
    <row r="421" spans="1:31" x14ac:dyDescent="0.25">
      <c r="A421">
        <v>1884915</v>
      </c>
      <c r="B421">
        <v>1</v>
      </c>
      <c r="C421" t="s">
        <v>81</v>
      </c>
      <c r="D421" t="s">
        <v>122</v>
      </c>
      <c r="E421" t="s">
        <v>169</v>
      </c>
      <c r="F421" t="s">
        <v>1424</v>
      </c>
      <c r="G421" t="s">
        <v>183</v>
      </c>
      <c r="H421" t="s">
        <v>143</v>
      </c>
      <c r="I421" t="s">
        <v>135</v>
      </c>
      <c r="J421" t="s">
        <v>136</v>
      </c>
      <c r="K421" t="s">
        <v>137</v>
      </c>
      <c r="L421" t="s">
        <v>1425</v>
      </c>
      <c r="M421" t="s">
        <v>1426</v>
      </c>
      <c r="N421">
        <v>0.77916666599999995</v>
      </c>
      <c r="O421">
        <v>0</v>
      </c>
      <c r="P421">
        <v>163</v>
      </c>
      <c r="Q421">
        <v>0</v>
      </c>
      <c r="R421">
        <v>0</v>
      </c>
      <c r="S421">
        <v>0</v>
      </c>
      <c r="T421">
        <v>9</v>
      </c>
      <c r="U421">
        <v>0</v>
      </c>
      <c r="V421">
        <v>0</v>
      </c>
      <c r="W421">
        <v>0</v>
      </c>
      <c r="X421">
        <v>17.835123267678746</v>
      </c>
      <c r="Y421">
        <v>0</v>
      </c>
      <c r="Z421">
        <v>0</v>
      </c>
      <c r="AA421">
        <v>0</v>
      </c>
      <c r="AB421">
        <v>4.9169130681676503</v>
      </c>
      <c r="AC421">
        <v>0</v>
      </c>
      <c r="AD421">
        <v>0</v>
      </c>
      <c r="AE421">
        <v>22.752036335846398</v>
      </c>
    </row>
    <row r="422" spans="1:31" x14ac:dyDescent="0.25">
      <c r="A422">
        <v>1884271</v>
      </c>
      <c r="B422">
        <v>1</v>
      </c>
      <c r="C422" t="s">
        <v>80</v>
      </c>
      <c r="D422" t="s">
        <v>105</v>
      </c>
      <c r="E422" t="s">
        <v>146</v>
      </c>
      <c r="F422" t="s">
        <v>1427</v>
      </c>
      <c r="G422" t="s">
        <v>1108</v>
      </c>
      <c r="H422" t="s">
        <v>143</v>
      </c>
      <c r="I422" t="s">
        <v>135</v>
      </c>
      <c r="J422" t="s">
        <v>136</v>
      </c>
      <c r="K422" t="s">
        <v>137</v>
      </c>
      <c r="L422" t="s">
        <v>1428</v>
      </c>
      <c r="M422" t="s">
        <v>1429</v>
      </c>
      <c r="N422">
        <v>0.889444444</v>
      </c>
      <c r="O422">
        <v>0</v>
      </c>
      <c r="P422">
        <v>110</v>
      </c>
      <c r="Q422">
        <v>0</v>
      </c>
      <c r="R422">
        <v>0</v>
      </c>
      <c r="S422">
        <v>0</v>
      </c>
      <c r="T422">
        <v>81</v>
      </c>
      <c r="U422">
        <v>0</v>
      </c>
      <c r="V422">
        <v>0</v>
      </c>
      <c r="W422">
        <v>0</v>
      </c>
      <c r="X422">
        <v>20.59006297675807</v>
      </c>
      <c r="Y422">
        <v>0</v>
      </c>
      <c r="Z422">
        <v>0</v>
      </c>
      <c r="AA422">
        <v>0</v>
      </c>
      <c r="AB422">
        <v>41.800491777369139</v>
      </c>
      <c r="AC422">
        <v>0</v>
      </c>
      <c r="AD422">
        <v>0</v>
      </c>
      <c r="AE422">
        <v>62.390554754127209</v>
      </c>
    </row>
    <row r="423" spans="1:31" x14ac:dyDescent="0.25">
      <c r="A423">
        <v>1884520</v>
      </c>
      <c r="B423">
        <v>1</v>
      </c>
      <c r="C423" t="s">
        <v>81</v>
      </c>
      <c r="D423" t="s">
        <v>120</v>
      </c>
      <c r="E423" t="s">
        <v>146</v>
      </c>
      <c r="F423" t="s">
        <v>1430</v>
      </c>
      <c r="G423" t="s">
        <v>148</v>
      </c>
      <c r="H423" t="s">
        <v>143</v>
      </c>
      <c r="I423" t="s">
        <v>135</v>
      </c>
      <c r="J423" t="s">
        <v>136</v>
      </c>
      <c r="K423" t="s">
        <v>137</v>
      </c>
      <c r="L423" t="s">
        <v>1431</v>
      </c>
      <c r="M423" t="s">
        <v>1432</v>
      </c>
      <c r="N423">
        <v>3.9386111110000002</v>
      </c>
      <c r="O423">
        <v>0</v>
      </c>
      <c r="P423">
        <v>32</v>
      </c>
      <c r="Q423">
        <v>0</v>
      </c>
      <c r="R423">
        <v>0</v>
      </c>
      <c r="S423">
        <v>0</v>
      </c>
      <c r="T423">
        <v>7</v>
      </c>
      <c r="U423">
        <v>0</v>
      </c>
      <c r="V423">
        <v>0</v>
      </c>
      <c r="W423">
        <v>0</v>
      </c>
      <c r="X423">
        <v>22.653106516337488</v>
      </c>
      <c r="Y423">
        <v>0</v>
      </c>
      <c r="Z423">
        <v>0</v>
      </c>
      <c r="AA423">
        <v>0</v>
      </c>
      <c r="AB423">
        <v>33.025418069759063</v>
      </c>
      <c r="AC423">
        <v>0</v>
      </c>
      <c r="AD423">
        <v>0</v>
      </c>
      <c r="AE423">
        <v>55.67852458609655</v>
      </c>
    </row>
    <row r="424" spans="1:31" x14ac:dyDescent="0.25">
      <c r="A424">
        <v>1884766</v>
      </c>
      <c r="B424">
        <v>1</v>
      </c>
      <c r="C424" t="s">
        <v>80</v>
      </c>
      <c r="D424" t="s">
        <v>110</v>
      </c>
      <c r="E424" t="s">
        <v>146</v>
      </c>
      <c r="F424" t="s">
        <v>1433</v>
      </c>
      <c r="G424" t="s">
        <v>148</v>
      </c>
      <c r="H424" t="s">
        <v>143</v>
      </c>
      <c r="I424" t="s">
        <v>135</v>
      </c>
      <c r="J424" t="s">
        <v>136</v>
      </c>
      <c r="K424" t="s">
        <v>137</v>
      </c>
      <c r="L424" t="s">
        <v>1434</v>
      </c>
      <c r="M424" t="s">
        <v>1435</v>
      </c>
      <c r="N424">
        <v>0.768055555</v>
      </c>
      <c r="O424">
        <v>0</v>
      </c>
      <c r="P424">
        <v>6</v>
      </c>
      <c r="Q424">
        <v>0</v>
      </c>
      <c r="R424">
        <v>0</v>
      </c>
      <c r="S424">
        <v>0</v>
      </c>
      <c r="T424">
        <v>13</v>
      </c>
      <c r="U424">
        <v>0</v>
      </c>
      <c r="V424">
        <v>0</v>
      </c>
      <c r="W424">
        <v>0</v>
      </c>
      <c r="X424">
        <v>1.3503357748585749</v>
      </c>
      <c r="Y424">
        <v>0</v>
      </c>
      <c r="Z424">
        <v>0</v>
      </c>
      <c r="AA424">
        <v>0</v>
      </c>
      <c r="AB424">
        <v>24.990677485941255</v>
      </c>
      <c r="AC424">
        <v>0</v>
      </c>
      <c r="AD424">
        <v>0</v>
      </c>
      <c r="AE424">
        <v>26.34101326079983</v>
      </c>
    </row>
    <row r="425" spans="1:31" x14ac:dyDescent="0.25">
      <c r="A425">
        <v>1884746</v>
      </c>
      <c r="B425">
        <v>1</v>
      </c>
      <c r="C425" t="s">
        <v>80</v>
      </c>
      <c r="D425" t="s">
        <v>92</v>
      </c>
      <c r="E425" t="s">
        <v>140</v>
      </c>
      <c r="F425" t="s">
        <v>1436</v>
      </c>
      <c r="G425" t="s">
        <v>163</v>
      </c>
      <c r="H425" t="s">
        <v>143</v>
      </c>
      <c r="I425" t="s">
        <v>135</v>
      </c>
      <c r="J425" t="s">
        <v>136</v>
      </c>
      <c r="K425" t="s">
        <v>137</v>
      </c>
      <c r="L425" t="s">
        <v>1437</v>
      </c>
      <c r="M425" t="s">
        <v>1438</v>
      </c>
      <c r="N425">
        <v>1.039722222</v>
      </c>
      <c r="O425">
        <v>0</v>
      </c>
      <c r="P425">
        <v>4</v>
      </c>
      <c r="Q425">
        <v>0</v>
      </c>
      <c r="R425">
        <v>0</v>
      </c>
      <c r="S425">
        <v>0</v>
      </c>
      <c r="T425">
        <v>0</v>
      </c>
      <c r="U425">
        <v>0</v>
      </c>
      <c r="V425">
        <v>0</v>
      </c>
      <c r="W425">
        <v>0</v>
      </c>
      <c r="X425">
        <v>1.1530097189186774</v>
      </c>
      <c r="Y425">
        <v>0</v>
      </c>
      <c r="Z425">
        <v>0</v>
      </c>
      <c r="AA425">
        <v>0</v>
      </c>
      <c r="AB425">
        <v>0</v>
      </c>
      <c r="AC425">
        <v>0</v>
      </c>
      <c r="AD425">
        <v>0</v>
      </c>
      <c r="AE425">
        <v>1.1530097189186774</v>
      </c>
    </row>
    <row r="426" spans="1:31" x14ac:dyDescent="0.25">
      <c r="A426">
        <v>1884560</v>
      </c>
      <c r="B426">
        <v>1</v>
      </c>
      <c r="C426" t="s">
        <v>81</v>
      </c>
      <c r="D426" t="s">
        <v>122</v>
      </c>
      <c r="E426" t="s">
        <v>131</v>
      </c>
      <c r="F426" t="s">
        <v>1439</v>
      </c>
      <c r="G426" t="s">
        <v>133</v>
      </c>
      <c r="H426" t="s">
        <v>134</v>
      </c>
      <c r="I426" t="s">
        <v>135</v>
      </c>
      <c r="J426" t="s">
        <v>136</v>
      </c>
      <c r="K426" t="s">
        <v>137</v>
      </c>
      <c r="L426" t="s">
        <v>1440</v>
      </c>
      <c r="M426" t="s">
        <v>1441</v>
      </c>
      <c r="N426">
        <v>1.2849999999999999</v>
      </c>
      <c r="O426">
        <v>1</v>
      </c>
      <c r="P426">
        <v>0</v>
      </c>
      <c r="Q426">
        <v>12</v>
      </c>
      <c r="R426">
        <v>0</v>
      </c>
      <c r="S426">
        <v>8</v>
      </c>
      <c r="T426">
        <v>0</v>
      </c>
      <c r="U426">
        <v>0</v>
      </c>
      <c r="V426">
        <v>0</v>
      </c>
      <c r="W426">
        <v>0.36262695478120832</v>
      </c>
      <c r="X426">
        <v>0</v>
      </c>
      <c r="Y426">
        <v>142.40507720689888</v>
      </c>
      <c r="Z426">
        <v>0</v>
      </c>
      <c r="AA426">
        <v>32.489535700723806</v>
      </c>
      <c r="AB426">
        <v>0</v>
      </c>
      <c r="AC426">
        <v>0</v>
      </c>
      <c r="AD426">
        <v>0</v>
      </c>
      <c r="AE426">
        <v>175.25723986240388</v>
      </c>
    </row>
    <row r="427" spans="1:31" x14ac:dyDescent="0.25">
      <c r="A427">
        <v>1884726</v>
      </c>
      <c r="B427">
        <v>1</v>
      </c>
      <c r="C427" t="s">
        <v>80</v>
      </c>
      <c r="D427" t="s">
        <v>82</v>
      </c>
      <c r="E427" t="s">
        <v>140</v>
      </c>
      <c r="F427" t="s">
        <v>1442</v>
      </c>
      <c r="G427" t="s">
        <v>163</v>
      </c>
      <c r="H427" t="s">
        <v>143</v>
      </c>
      <c r="I427" t="s">
        <v>135</v>
      </c>
      <c r="J427" t="s">
        <v>136</v>
      </c>
      <c r="K427" t="s">
        <v>137</v>
      </c>
      <c r="L427" t="s">
        <v>1443</v>
      </c>
      <c r="M427" t="s">
        <v>1444</v>
      </c>
      <c r="N427">
        <v>4.3322222220000004</v>
      </c>
      <c r="O427">
        <v>0</v>
      </c>
      <c r="P427">
        <v>10</v>
      </c>
      <c r="Q427">
        <v>0</v>
      </c>
      <c r="R427">
        <v>0</v>
      </c>
      <c r="S427">
        <v>0</v>
      </c>
      <c r="T427">
        <v>0</v>
      </c>
      <c r="U427">
        <v>0</v>
      </c>
      <c r="V427">
        <v>0</v>
      </c>
      <c r="W427">
        <v>0</v>
      </c>
      <c r="X427">
        <v>16.762809894232198</v>
      </c>
      <c r="Y427">
        <v>0</v>
      </c>
      <c r="Z427">
        <v>0</v>
      </c>
      <c r="AA427">
        <v>0</v>
      </c>
      <c r="AB427">
        <v>0</v>
      </c>
      <c r="AC427">
        <v>0</v>
      </c>
      <c r="AD427">
        <v>0</v>
      </c>
      <c r="AE427">
        <v>16.762809894232198</v>
      </c>
    </row>
    <row r="428" spans="1:31" x14ac:dyDescent="0.25">
      <c r="A428">
        <v>1884583</v>
      </c>
      <c r="B428">
        <v>1</v>
      </c>
      <c r="C428" t="s">
        <v>80</v>
      </c>
      <c r="D428" t="s">
        <v>108</v>
      </c>
      <c r="E428" t="s">
        <v>131</v>
      </c>
      <c r="F428" t="s">
        <v>1445</v>
      </c>
      <c r="G428" t="s">
        <v>133</v>
      </c>
      <c r="H428" t="s">
        <v>134</v>
      </c>
      <c r="I428" t="s">
        <v>152</v>
      </c>
      <c r="J428" t="s">
        <v>136</v>
      </c>
      <c r="K428" t="s">
        <v>137</v>
      </c>
      <c r="L428" t="s">
        <v>1446</v>
      </c>
      <c r="M428" t="s">
        <v>1447</v>
      </c>
      <c r="N428">
        <v>1.6666666E-2</v>
      </c>
      <c r="O428">
        <v>0</v>
      </c>
      <c r="P428">
        <v>1818</v>
      </c>
      <c r="Q428">
        <v>2</v>
      </c>
      <c r="R428">
        <v>376</v>
      </c>
      <c r="S428">
        <v>13</v>
      </c>
      <c r="T428">
        <v>198</v>
      </c>
      <c r="U428">
        <v>0</v>
      </c>
      <c r="V428">
        <v>0</v>
      </c>
      <c r="W428">
        <v>0</v>
      </c>
      <c r="X428">
        <v>4.8646710212744289</v>
      </c>
      <c r="Y428">
        <v>7.9577496275300003E-2</v>
      </c>
      <c r="Z428">
        <v>5.2838574850511648</v>
      </c>
      <c r="AA428">
        <v>1.3046732333255833</v>
      </c>
      <c r="AB428">
        <v>3.7465038908243162</v>
      </c>
      <c r="AC428">
        <v>0</v>
      </c>
      <c r="AD428">
        <v>0</v>
      </c>
      <c r="AE428">
        <v>15.279283126750794</v>
      </c>
    </row>
    <row r="429" spans="1:31" x14ac:dyDescent="0.25">
      <c r="A429">
        <v>1884460</v>
      </c>
      <c r="B429">
        <v>1</v>
      </c>
      <c r="C429" t="s">
        <v>81</v>
      </c>
      <c r="D429" t="s">
        <v>112</v>
      </c>
      <c r="E429" t="s">
        <v>158</v>
      </c>
      <c r="F429" t="s">
        <v>1448</v>
      </c>
      <c r="G429" t="s">
        <v>133</v>
      </c>
      <c r="H429" t="s">
        <v>134</v>
      </c>
      <c r="I429" t="s">
        <v>135</v>
      </c>
      <c r="J429" t="s">
        <v>136</v>
      </c>
      <c r="K429" t="s">
        <v>137</v>
      </c>
      <c r="L429" t="s">
        <v>1449</v>
      </c>
      <c r="M429" t="s">
        <v>1450</v>
      </c>
      <c r="N429">
        <v>5.5766666660000004</v>
      </c>
      <c r="O429">
        <v>0</v>
      </c>
      <c r="P429">
        <v>169</v>
      </c>
      <c r="Q429">
        <v>11</v>
      </c>
      <c r="R429">
        <v>29</v>
      </c>
      <c r="S429">
        <v>0</v>
      </c>
      <c r="T429">
        <v>5</v>
      </c>
      <c r="U429">
        <v>0</v>
      </c>
      <c r="V429">
        <v>0</v>
      </c>
      <c r="W429">
        <v>0</v>
      </c>
      <c r="X429">
        <v>179.0890612434211</v>
      </c>
      <c r="Y429">
        <v>89.680793469432828</v>
      </c>
      <c r="Z429">
        <v>147.72379689414066</v>
      </c>
      <c r="AA429">
        <v>0</v>
      </c>
      <c r="AB429">
        <v>38.119486110233346</v>
      </c>
      <c r="AC429">
        <v>0</v>
      </c>
      <c r="AD429">
        <v>0</v>
      </c>
      <c r="AE429">
        <v>454.61313771722797</v>
      </c>
    </row>
    <row r="430" spans="1:31" x14ac:dyDescent="0.25">
      <c r="A430">
        <v>1884703</v>
      </c>
      <c r="B430">
        <v>1</v>
      </c>
      <c r="C430" t="s">
        <v>81</v>
      </c>
      <c r="D430" t="s">
        <v>123</v>
      </c>
      <c r="E430" t="s">
        <v>146</v>
      </c>
      <c r="F430" t="s">
        <v>1451</v>
      </c>
      <c r="G430" t="s">
        <v>148</v>
      </c>
      <c r="H430" t="s">
        <v>143</v>
      </c>
      <c r="I430" t="s">
        <v>135</v>
      </c>
      <c r="J430" t="s">
        <v>136</v>
      </c>
      <c r="K430" t="s">
        <v>137</v>
      </c>
      <c r="L430" t="s">
        <v>1452</v>
      </c>
      <c r="M430" t="s">
        <v>1453</v>
      </c>
      <c r="N430">
        <v>1.609444444</v>
      </c>
      <c r="O430">
        <v>0</v>
      </c>
      <c r="P430">
        <v>438</v>
      </c>
      <c r="Q430">
        <v>0</v>
      </c>
      <c r="R430">
        <v>0</v>
      </c>
      <c r="S430">
        <v>0</v>
      </c>
      <c r="T430">
        <v>62</v>
      </c>
      <c r="U430">
        <v>0</v>
      </c>
      <c r="V430">
        <v>0</v>
      </c>
      <c r="W430">
        <v>0</v>
      </c>
      <c r="X430">
        <v>182.33153269307516</v>
      </c>
      <c r="Y430">
        <v>0</v>
      </c>
      <c r="Z430">
        <v>0</v>
      </c>
      <c r="AA430">
        <v>0</v>
      </c>
      <c r="AB430">
        <v>124.60941801582784</v>
      </c>
      <c r="AC430">
        <v>0</v>
      </c>
      <c r="AD430">
        <v>0</v>
      </c>
      <c r="AE430">
        <v>306.94095070890302</v>
      </c>
    </row>
    <row r="431" spans="1:31" x14ac:dyDescent="0.25">
      <c r="A431">
        <v>1884540</v>
      </c>
      <c r="B431">
        <v>1</v>
      </c>
      <c r="C431" t="s">
        <v>80</v>
      </c>
      <c r="D431" t="s">
        <v>97</v>
      </c>
      <c r="E431" t="s">
        <v>140</v>
      </c>
      <c r="F431" t="s">
        <v>1454</v>
      </c>
      <c r="G431" t="s">
        <v>163</v>
      </c>
      <c r="H431" t="s">
        <v>143</v>
      </c>
      <c r="I431" t="s">
        <v>135</v>
      </c>
      <c r="J431" t="s">
        <v>136</v>
      </c>
      <c r="K431" t="s">
        <v>137</v>
      </c>
      <c r="L431" t="s">
        <v>1455</v>
      </c>
      <c r="M431" t="s">
        <v>1456</v>
      </c>
      <c r="N431">
        <v>4.6222222220000004</v>
      </c>
      <c r="O431">
        <v>0</v>
      </c>
      <c r="P431">
        <v>5</v>
      </c>
      <c r="Q431">
        <v>0</v>
      </c>
      <c r="R431">
        <v>0</v>
      </c>
      <c r="S431">
        <v>0</v>
      </c>
      <c r="T431">
        <v>0</v>
      </c>
      <c r="U431">
        <v>0</v>
      </c>
      <c r="V431">
        <v>0</v>
      </c>
      <c r="W431">
        <v>0</v>
      </c>
      <c r="X431">
        <v>1.2496503524576832</v>
      </c>
      <c r="Y431">
        <v>0</v>
      </c>
      <c r="Z431">
        <v>0</v>
      </c>
      <c r="AA431">
        <v>0</v>
      </c>
      <c r="AB431">
        <v>0</v>
      </c>
      <c r="AC431">
        <v>0</v>
      </c>
      <c r="AD431">
        <v>0</v>
      </c>
      <c r="AE431">
        <v>1.2496503524576832</v>
      </c>
    </row>
    <row r="432" spans="1:31" x14ac:dyDescent="0.25">
      <c r="A432">
        <v>1884683</v>
      </c>
      <c r="B432">
        <v>1</v>
      </c>
      <c r="C432" t="s">
        <v>81</v>
      </c>
      <c r="D432" t="s">
        <v>115</v>
      </c>
      <c r="E432" t="s">
        <v>169</v>
      </c>
      <c r="F432" t="s">
        <v>1457</v>
      </c>
      <c r="G432" t="s">
        <v>183</v>
      </c>
      <c r="H432" t="s">
        <v>143</v>
      </c>
      <c r="I432" t="s">
        <v>135</v>
      </c>
      <c r="J432" t="s">
        <v>136</v>
      </c>
      <c r="K432" t="s">
        <v>137</v>
      </c>
      <c r="L432" t="s">
        <v>1458</v>
      </c>
      <c r="M432" t="s">
        <v>1459</v>
      </c>
      <c r="N432">
        <v>1.365555555</v>
      </c>
      <c r="O432">
        <v>0</v>
      </c>
      <c r="P432">
        <v>5</v>
      </c>
      <c r="Q432">
        <v>0</v>
      </c>
      <c r="R432">
        <v>12</v>
      </c>
      <c r="S432">
        <v>0</v>
      </c>
      <c r="T432">
        <v>1</v>
      </c>
      <c r="U432">
        <v>0</v>
      </c>
      <c r="V432">
        <v>0</v>
      </c>
      <c r="W432">
        <v>0</v>
      </c>
      <c r="X432">
        <v>1.3350005085361407</v>
      </c>
      <c r="Y432">
        <v>0</v>
      </c>
      <c r="Z432">
        <v>49.246414619228325</v>
      </c>
      <c r="AA432">
        <v>0</v>
      </c>
      <c r="AB432">
        <v>4.7091201018238334E-2</v>
      </c>
      <c r="AC432">
        <v>0</v>
      </c>
      <c r="AD432">
        <v>0</v>
      </c>
      <c r="AE432">
        <v>50.628506328782706</v>
      </c>
    </row>
    <row r="433" spans="1:31" x14ac:dyDescent="0.25">
      <c r="A433">
        <v>1884932</v>
      </c>
      <c r="B433">
        <v>1</v>
      </c>
      <c r="C433" t="s">
        <v>81</v>
      </c>
      <c r="D433" t="s">
        <v>119</v>
      </c>
      <c r="E433" t="s">
        <v>140</v>
      </c>
      <c r="F433" t="s">
        <v>1460</v>
      </c>
      <c r="G433" t="s">
        <v>163</v>
      </c>
      <c r="H433" t="s">
        <v>143</v>
      </c>
      <c r="I433" t="s">
        <v>135</v>
      </c>
      <c r="J433" t="s">
        <v>136</v>
      </c>
      <c r="K433" t="s">
        <v>137</v>
      </c>
      <c r="L433" t="s">
        <v>1461</v>
      </c>
      <c r="M433" t="s">
        <v>1462</v>
      </c>
      <c r="N433">
        <v>3.5411111110000002</v>
      </c>
      <c r="O433">
        <v>0</v>
      </c>
      <c r="P433">
        <v>1</v>
      </c>
      <c r="Q433">
        <v>0</v>
      </c>
      <c r="R433">
        <v>0</v>
      </c>
      <c r="S433">
        <v>0</v>
      </c>
      <c r="T433">
        <v>0</v>
      </c>
      <c r="U433">
        <v>0</v>
      </c>
      <c r="V433">
        <v>0</v>
      </c>
      <c r="W433">
        <v>0</v>
      </c>
      <c r="X433">
        <v>7.4086763255555555E-5</v>
      </c>
      <c r="Y433">
        <v>0</v>
      </c>
      <c r="Z433">
        <v>0</v>
      </c>
      <c r="AA433">
        <v>0</v>
      </c>
      <c r="AB433">
        <v>0</v>
      </c>
      <c r="AC433">
        <v>0</v>
      </c>
      <c r="AD433">
        <v>0</v>
      </c>
      <c r="AE433">
        <v>7.4086763255555555E-5</v>
      </c>
    </row>
    <row r="434" spans="1:31" x14ac:dyDescent="0.25">
      <c r="A434">
        <v>1884689</v>
      </c>
      <c r="B434">
        <v>1</v>
      </c>
      <c r="C434" t="s">
        <v>80</v>
      </c>
      <c r="D434" t="s">
        <v>88</v>
      </c>
      <c r="E434" t="s">
        <v>169</v>
      </c>
      <c r="F434" t="s">
        <v>1463</v>
      </c>
      <c r="G434" t="s">
        <v>564</v>
      </c>
      <c r="H434" t="s">
        <v>143</v>
      </c>
      <c r="I434" t="s">
        <v>135</v>
      </c>
      <c r="J434" t="s">
        <v>136</v>
      </c>
      <c r="K434" t="s">
        <v>137</v>
      </c>
      <c r="L434" t="s">
        <v>1464</v>
      </c>
      <c r="M434" t="s">
        <v>1465</v>
      </c>
      <c r="N434">
        <v>2.9913888879999999</v>
      </c>
      <c r="O434">
        <v>0</v>
      </c>
      <c r="P434">
        <v>340</v>
      </c>
      <c r="Q434">
        <v>0</v>
      </c>
      <c r="R434">
        <v>0</v>
      </c>
      <c r="S434">
        <v>0</v>
      </c>
      <c r="T434">
        <v>48</v>
      </c>
      <c r="U434">
        <v>0</v>
      </c>
      <c r="V434">
        <v>0</v>
      </c>
      <c r="W434">
        <v>0</v>
      </c>
      <c r="X434">
        <v>357.65218689338542</v>
      </c>
      <c r="Y434">
        <v>0</v>
      </c>
      <c r="Z434">
        <v>0</v>
      </c>
      <c r="AA434">
        <v>0</v>
      </c>
      <c r="AB434">
        <v>223.54263171337482</v>
      </c>
      <c r="AC434">
        <v>0</v>
      </c>
      <c r="AD434">
        <v>0</v>
      </c>
      <c r="AE434">
        <v>581.19481860676024</v>
      </c>
    </row>
    <row r="435" spans="1:31" x14ac:dyDescent="0.25">
      <c r="A435">
        <v>1884248</v>
      </c>
      <c r="B435">
        <v>1</v>
      </c>
      <c r="C435" t="s">
        <v>80</v>
      </c>
      <c r="D435" t="s">
        <v>96</v>
      </c>
      <c r="E435" t="s">
        <v>146</v>
      </c>
      <c r="F435" t="s">
        <v>1300</v>
      </c>
      <c r="G435" t="s">
        <v>469</v>
      </c>
      <c r="H435" t="s">
        <v>143</v>
      </c>
      <c r="I435" t="s">
        <v>135</v>
      </c>
      <c r="J435" t="s">
        <v>136</v>
      </c>
      <c r="K435" t="s">
        <v>137</v>
      </c>
      <c r="L435" t="s">
        <v>1466</v>
      </c>
      <c r="M435" t="s">
        <v>1467</v>
      </c>
      <c r="N435">
        <v>2.719166666</v>
      </c>
      <c r="O435">
        <v>0</v>
      </c>
      <c r="P435">
        <v>17</v>
      </c>
      <c r="Q435">
        <v>0</v>
      </c>
      <c r="R435">
        <v>0</v>
      </c>
      <c r="S435">
        <v>0</v>
      </c>
      <c r="T435">
        <v>0</v>
      </c>
      <c r="U435">
        <v>0</v>
      </c>
      <c r="V435">
        <v>0</v>
      </c>
      <c r="W435">
        <v>0</v>
      </c>
      <c r="X435">
        <v>31.950561314772944</v>
      </c>
      <c r="Y435">
        <v>0</v>
      </c>
      <c r="Z435">
        <v>0</v>
      </c>
      <c r="AA435">
        <v>0</v>
      </c>
      <c r="AB435">
        <v>0</v>
      </c>
      <c r="AC435">
        <v>0</v>
      </c>
      <c r="AD435">
        <v>0</v>
      </c>
      <c r="AE435">
        <v>31.950561314772944</v>
      </c>
    </row>
    <row r="436" spans="1:31" x14ac:dyDescent="0.25">
      <c r="A436">
        <v>1884569</v>
      </c>
      <c r="B436">
        <v>1</v>
      </c>
      <c r="C436" t="s">
        <v>80</v>
      </c>
      <c r="D436" t="s">
        <v>96</v>
      </c>
      <c r="E436" t="s">
        <v>146</v>
      </c>
      <c r="F436" t="s">
        <v>1468</v>
      </c>
      <c r="G436" t="s">
        <v>148</v>
      </c>
      <c r="H436" t="s">
        <v>143</v>
      </c>
      <c r="I436" t="s">
        <v>135</v>
      </c>
      <c r="J436" t="s">
        <v>136</v>
      </c>
      <c r="K436" t="s">
        <v>137</v>
      </c>
      <c r="L436" t="s">
        <v>1469</v>
      </c>
      <c r="M436" t="s">
        <v>1470</v>
      </c>
      <c r="N436">
        <v>0.36444444399999998</v>
      </c>
      <c r="O436">
        <v>0</v>
      </c>
      <c r="P436">
        <v>68</v>
      </c>
      <c r="Q436">
        <v>0</v>
      </c>
      <c r="R436">
        <v>0</v>
      </c>
      <c r="S436">
        <v>0</v>
      </c>
      <c r="T436">
        <v>8</v>
      </c>
      <c r="U436">
        <v>0</v>
      </c>
      <c r="V436">
        <v>0</v>
      </c>
      <c r="W436">
        <v>0</v>
      </c>
      <c r="X436">
        <v>13.983245532325919</v>
      </c>
      <c r="Y436">
        <v>0</v>
      </c>
      <c r="Z436">
        <v>0</v>
      </c>
      <c r="AA436">
        <v>0</v>
      </c>
      <c r="AB436">
        <v>6.0063387993291197</v>
      </c>
      <c r="AC436">
        <v>0</v>
      </c>
      <c r="AD436">
        <v>0</v>
      </c>
      <c r="AE436">
        <v>19.989584331655038</v>
      </c>
    </row>
    <row r="437" spans="1:31" x14ac:dyDescent="0.25">
      <c r="A437">
        <v>1884237</v>
      </c>
      <c r="B437">
        <v>1</v>
      </c>
      <c r="C437" t="s">
        <v>81</v>
      </c>
      <c r="D437" t="s">
        <v>128</v>
      </c>
      <c r="E437" t="s">
        <v>146</v>
      </c>
      <c r="F437" t="s">
        <v>1370</v>
      </c>
      <c r="G437" t="s">
        <v>148</v>
      </c>
      <c r="H437" t="s">
        <v>143</v>
      </c>
      <c r="I437" t="s">
        <v>135</v>
      </c>
      <c r="J437" t="s">
        <v>136</v>
      </c>
      <c r="K437" t="s">
        <v>137</v>
      </c>
      <c r="L437" t="s">
        <v>1471</v>
      </c>
      <c r="M437" t="s">
        <v>1472</v>
      </c>
      <c r="N437">
        <v>2.2716666659999998</v>
      </c>
      <c r="O437">
        <v>0</v>
      </c>
      <c r="P437">
        <v>18</v>
      </c>
      <c r="Q437">
        <v>0</v>
      </c>
      <c r="R437">
        <v>0</v>
      </c>
      <c r="S437">
        <v>0</v>
      </c>
      <c r="T437">
        <v>0</v>
      </c>
      <c r="U437">
        <v>0</v>
      </c>
      <c r="V437">
        <v>0</v>
      </c>
      <c r="W437">
        <v>0</v>
      </c>
      <c r="X437">
        <v>7.0804723435430823</v>
      </c>
      <c r="Y437">
        <v>0</v>
      </c>
      <c r="Z437">
        <v>0</v>
      </c>
      <c r="AA437">
        <v>0</v>
      </c>
      <c r="AB437">
        <v>0</v>
      </c>
      <c r="AC437">
        <v>0</v>
      </c>
      <c r="AD437">
        <v>0</v>
      </c>
      <c r="AE437">
        <v>7.0804723435430823</v>
      </c>
    </row>
    <row r="438" spans="1:31" x14ac:dyDescent="0.25">
      <c r="A438">
        <v>1884901</v>
      </c>
      <c r="B438">
        <v>1</v>
      </c>
      <c r="C438" t="s">
        <v>81</v>
      </c>
      <c r="D438" t="s">
        <v>117</v>
      </c>
      <c r="E438" t="s">
        <v>140</v>
      </c>
      <c r="F438" t="s">
        <v>1473</v>
      </c>
      <c r="G438" t="s">
        <v>163</v>
      </c>
      <c r="H438" t="s">
        <v>143</v>
      </c>
      <c r="I438" t="s">
        <v>135</v>
      </c>
      <c r="J438" t="s">
        <v>136</v>
      </c>
      <c r="K438" t="s">
        <v>137</v>
      </c>
      <c r="L438" t="s">
        <v>1474</v>
      </c>
      <c r="M438" t="s">
        <v>1475</v>
      </c>
      <c r="N438">
        <v>1.0166666660000001</v>
      </c>
      <c r="O438">
        <v>0</v>
      </c>
      <c r="P438">
        <v>1</v>
      </c>
      <c r="Q438">
        <v>0</v>
      </c>
      <c r="R438">
        <v>0</v>
      </c>
      <c r="S438">
        <v>0</v>
      </c>
      <c r="T438">
        <v>0</v>
      </c>
      <c r="U438">
        <v>0</v>
      </c>
      <c r="V438">
        <v>0</v>
      </c>
      <c r="W438">
        <v>0</v>
      </c>
      <c r="X438">
        <v>5.8079725917819444E-3</v>
      </c>
      <c r="Y438">
        <v>0</v>
      </c>
      <c r="Z438">
        <v>0</v>
      </c>
      <c r="AA438">
        <v>0</v>
      </c>
      <c r="AB438">
        <v>0</v>
      </c>
      <c r="AC438">
        <v>0</v>
      </c>
      <c r="AD438">
        <v>0</v>
      </c>
      <c r="AE438">
        <v>5.8079725917819444E-3</v>
      </c>
    </row>
    <row r="439" spans="1:31" x14ac:dyDescent="0.25">
      <c r="A439">
        <v>1884546</v>
      </c>
      <c r="B439">
        <v>1</v>
      </c>
      <c r="C439" t="s">
        <v>80</v>
      </c>
      <c r="D439" t="s">
        <v>108</v>
      </c>
      <c r="E439" t="s">
        <v>158</v>
      </c>
      <c r="F439" t="s">
        <v>1476</v>
      </c>
      <c r="G439" t="s">
        <v>219</v>
      </c>
      <c r="H439" t="s">
        <v>134</v>
      </c>
      <c r="I439" t="s">
        <v>135</v>
      </c>
      <c r="J439" t="s">
        <v>136</v>
      </c>
      <c r="K439" t="s">
        <v>137</v>
      </c>
      <c r="L439" t="s">
        <v>1477</v>
      </c>
      <c r="M439" t="s">
        <v>1478</v>
      </c>
      <c r="N439">
        <v>3.6302777769999999</v>
      </c>
      <c r="O439">
        <v>0</v>
      </c>
      <c r="P439">
        <v>8</v>
      </c>
      <c r="Q439">
        <v>0</v>
      </c>
      <c r="R439">
        <v>4</v>
      </c>
      <c r="S439">
        <v>0</v>
      </c>
      <c r="T439">
        <v>0</v>
      </c>
      <c r="U439">
        <v>0</v>
      </c>
      <c r="V439">
        <v>0</v>
      </c>
      <c r="W439">
        <v>0</v>
      </c>
      <c r="X439">
        <v>3.9513104861466251</v>
      </c>
      <c r="Y439">
        <v>0</v>
      </c>
      <c r="Z439">
        <v>14.706375275931013</v>
      </c>
      <c r="AA439">
        <v>0</v>
      </c>
      <c r="AB439">
        <v>0</v>
      </c>
      <c r="AC439">
        <v>0</v>
      </c>
      <c r="AD439">
        <v>0</v>
      </c>
      <c r="AE439">
        <v>18.657685762077637</v>
      </c>
    </row>
    <row r="440" spans="1:31" x14ac:dyDescent="0.25">
      <c r="A440">
        <v>1884755</v>
      </c>
      <c r="B440">
        <v>1</v>
      </c>
      <c r="C440" t="s">
        <v>81</v>
      </c>
      <c r="D440" t="s">
        <v>113</v>
      </c>
      <c r="E440" t="s">
        <v>210</v>
      </c>
      <c r="F440" t="s">
        <v>1479</v>
      </c>
      <c r="G440" t="s">
        <v>133</v>
      </c>
      <c r="H440" t="s">
        <v>134</v>
      </c>
      <c r="I440" t="s">
        <v>135</v>
      </c>
      <c r="J440" t="s">
        <v>136</v>
      </c>
      <c r="K440" t="s">
        <v>137</v>
      </c>
      <c r="L440" t="s">
        <v>1480</v>
      </c>
      <c r="M440" t="s">
        <v>1481</v>
      </c>
      <c r="N440">
        <v>0.73055555500000002</v>
      </c>
      <c r="O440">
        <v>13</v>
      </c>
      <c r="P440">
        <v>327</v>
      </c>
      <c r="Q440">
        <v>137</v>
      </c>
      <c r="R440">
        <v>158</v>
      </c>
      <c r="S440">
        <v>16</v>
      </c>
      <c r="T440">
        <v>23</v>
      </c>
      <c r="U440">
        <v>0</v>
      </c>
      <c r="V440">
        <v>0</v>
      </c>
      <c r="W440">
        <v>5.6053692394167314</v>
      </c>
      <c r="X440">
        <v>61.645470225594941</v>
      </c>
      <c r="Y440">
        <v>359.28680377681002</v>
      </c>
      <c r="Z440">
        <v>295.23059642670421</v>
      </c>
      <c r="AA440">
        <v>23.351345118168783</v>
      </c>
      <c r="AB440">
        <v>11.747931371790568</v>
      </c>
      <c r="AC440">
        <v>0</v>
      </c>
      <c r="AD440">
        <v>0</v>
      </c>
      <c r="AE440">
        <v>756.86751615848516</v>
      </c>
    </row>
    <row r="441" spans="1:31" x14ac:dyDescent="0.25">
      <c r="A441">
        <v>1884801</v>
      </c>
      <c r="B441">
        <v>1</v>
      </c>
      <c r="C441" t="s">
        <v>80</v>
      </c>
      <c r="D441" t="s">
        <v>101</v>
      </c>
      <c r="E441" t="s">
        <v>131</v>
      </c>
      <c r="F441" t="s">
        <v>1482</v>
      </c>
      <c r="G441" t="s">
        <v>133</v>
      </c>
      <c r="H441" t="s">
        <v>134</v>
      </c>
      <c r="I441" t="s">
        <v>135</v>
      </c>
      <c r="J441" t="s">
        <v>136</v>
      </c>
      <c r="K441" t="s">
        <v>137</v>
      </c>
      <c r="L441" t="s">
        <v>1483</v>
      </c>
      <c r="M441" t="s">
        <v>1484</v>
      </c>
      <c r="N441">
        <v>0.96111111100000002</v>
      </c>
      <c r="O441">
        <v>5</v>
      </c>
      <c r="P441">
        <v>1936</v>
      </c>
      <c r="Q441">
        <v>2</v>
      </c>
      <c r="R441">
        <v>68</v>
      </c>
      <c r="S441">
        <v>12</v>
      </c>
      <c r="T441">
        <v>213</v>
      </c>
      <c r="U441">
        <v>1</v>
      </c>
      <c r="V441">
        <v>1</v>
      </c>
      <c r="W441">
        <v>3.0897250219012986</v>
      </c>
      <c r="X441">
        <v>598.13283892042796</v>
      </c>
      <c r="Y441">
        <v>30.886588378248206</v>
      </c>
      <c r="Z441">
        <v>29.907387620313035</v>
      </c>
      <c r="AA441">
        <v>113.58132735087338</v>
      </c>
      <c r="AB441">
        <v>263.71830572774911</v>
      </c>
      <c r="AC441">
        <v>41.505210994564408</v>
      </c>
      <c r="AD441">
        <v>0.31529176397625003</v>
      </c>
      <c r="AE441">
        <v>1081.1366757780536</v>
      </c>
    </row>
    <row r="442" spans="1:31" x14ac:dyDescent="0.25">
      <c r="A442">
        <v>1884260</v>
      </c>
      <c r="B442">
        <v>1</v>
      </c>
      <c r="C442" t="s">
        <v>81</v>
      </c>
      <c r="D442" t="s">
        <v>126</v>
      </c>
      <c r="E442" t="s">
        <v>158</v>
      </c>
      <c r="F442" t="s">
        <v>1485</v>
      </c>
      <c r="G442" t="s">
        <v>133</v>
      </c>
      <c r="H442" t="s">
        <v>134</v>
      </c>
      <c r="I442" t="s">
        <v>152</v>
      </c>
      <c r="J442" t="s">
        <v>136</v>
      </c>
      <c r="K442" t="s">
        <v>137</v>
      </c>
      <c r="L442" t="s">
        <v>1486</v>
      </c>
      <c r="M442" t="s">
        <v>1487</v>
      </c>
      <c r="N442">
        <v>5.5555550000000002E-3</v>
      </c>
      <c r="O442">
        <v>0</v>
      </c>
      <c r="P442">
        <v>305</v>
      </c>
      <c r="Q442">
        <v>6</v>
      </c>
      <c r="R442">
        <v>79</v>
      </c>
      <c r="S442">
        <v>2</v>
      </c>
      <c r="T442">
        <v>4</v>
      </c>
      <c r="U442">
        <v>0</v>
      </c>
      <c r="V442">
        <v>0</v>
      </c>
      <c r="W442">
        <v>0</v>
      </c>
      <c r="X442">
        <v>0.12221428270200006</v>
      </c>
      <c r="Y442">
        <v>0.16020176396913888</v>
      </c>
      <c r="Z442">
        <v>5.1194083059633341E-2</v>
      </c>
      <c r="AA442">
        <v>1.6903735499472224E-2</v>
      </c>
      <c r="AB442">
        <v>3.1475873980222223E-3</v>
      </c>
      <c r="AC442">
        <v>0</v>
      </c>
      <c r="AD442">
        <v>0</v>
      </c>
      <c r="AE442">
        <v>0.35366145262826676</v>
      </c>
    </row>
    <row r="443" spans="1:31" x14ac:dyDescent="0.25">
      <c r="A443">
        <v>1884924</v>
      </c>
      <c r="B443">
        <v>1</v>
      </c>
      <c r="C443" t="s">
        <v>80</v>
      </c>
      <c r="D443" t="s">
        <v>96</v>
      </c>
      <c r="E443" t="s">
        <v>158</v>
      </c>
      <c r="F443" t="s">
        <v>1488</v>
      </c>
      <c r="G443" t="s">
        <v>560</v>
      </c>
      <c r="H443" t="s">
        <v>134</v>
      </c>
      <c r="I443" t="s">
        <v>135</v>
      </c>
      <c r="J443" t="s">
        <v>136</v>
      </c>
      <c r="K443" t="s">
        <v>137</v>
      </c>
      <c r="L443" t="s">
        <v>1489</v>
      </c>
      <c r="M443" t="s">
        <v>1490</v>
      </c>
      <c r="N443">
        <v>15.371666665999999</v>
      </c>
      <c r="O443">
        <v>0</v>
      </c>
      <c r="P443">
        <v>102</v>
      </c>
      <c r="Q443">
        <v>0</v>
      </c>
      <c r="R443">
        <v>1</v>
      </c>
      <c r="S443">
        <v>0</v>
      </c>
      <c r="T443">
        <v>12</v>
      </c>
      <c r="U443">
        <v>0</v>
      </c>
      <c r="V443">
        <v>0</v>
      </c>
      <c r="W443">
        <v>0</v>
      </c>
      <c r="X443">
        <v>1002.2428995800778</v>
      </c>
      <c r="Y443">
        <v>0</v>
      </c>
      <c r="Z443">
        <v>0.3022626869571316</v>
      </c>
      <c r="AA443">
        <v>0</v>
      </c>
      <c r="AB443">
        <v>69.679080298682109</v>
      </c>
      <c r="AC443">
        <v>0</v>
      </c>
      <c r="AD443">
        <v>0</v>
      </c>
      <c r="AE443">
        <v>1072.2242425657171</v>
      </c>
    </row>
    <row r="444" spans="1:31" x14ac:dyDescent="0.25">
      <c r="A444">
        <v>1884669</v>
      </c>
      <c r="B444">
        <v>1</v>
      </c>
      <c r="C444" t="s">
        <v>81</v>
      </c>
      <c r="D444" t="s">
        <v>123</v>
      </c>
      <c r="E444" t="s">
        <v>146</v>
      </c>
      <c r="F444" t="s">
        <v>1491</v>
      </c>
      <c r="G444" t="s">
        <v>564</v>
      </c>
      <c r="H444" t="s">
        <v>143</v>
      </c>
      <c r="I444" t="s">
        <v>135</v>
      </c>
      <c r="J444" t="s">
        <v>136</v>
      </c>
      <c r="K444" t="s">
        <v>137</v>
      </c>
      <c r="L444" t="s">
        <v>1492</v>
      </c>
      <c r="M444" t="s">
        <v>1493</v>
      </c>
      <c r="N444">
        <v>1.346666666</v>
      </c>
      <c r="O444">
        <v>0</v>
      </c>
      <c r="P444">
        <v>75</v>
      </c>
      <c r="Q444">
        <v>0</v>
      </c>
      <c r="R444">
        <v>0</v>
      </c>
      <c r="S444">
        <v>0</v>
      </c>
      <c r="T444">
        <v>20</v>
      </c>
      <c r="U444">
        <v>0</v>
      </c>
      <c r="V444">
        <v>0</v>
      </c>
      <c r="W444">
        <v>0</v>
      </c>
      <c r="X444">
        <v>25.60573563518868</v>
      </c>
      <c r="Y444">
        <v>0</v>
      </c>
      <c r="Z444">
        <v>0</v>
      </c>
      <c r="AA444">
        <v>0</v>
      </c>
      <c r="AB444">
        <v>58.203906671663397</v>
      </c>
      <c r="AC444">
        <v>0</v>
      </c>
      <c r="AD444">
        <v>0</v>
      </c>
      <c r="AE444">
        <v>83.809642306852083</v>
      </c>
    </row>
    <row r="445" spans="1:31" x14ac:dyDescent="0.25">
      <c r="A445">
        <v>1884815</v>
      </c>
      <c r="B445">
        <v>1</v>
      </c>
      <c r="C445" t="s">
        <v>80</v>
      </c>
      <c r="D445" t="s">
        <v>84</v>
      </c>
      <c r="E445" t="s">
        <v>222</v>
      </c>
      <c r="F445" t="s">
        <v>1494</v>
      </c>
      <c r="G445" t="s">
        <v>663</v>
      </c>
      <c r="H445" t="s">
        <v>143</v>
      </c>
      <c r="I445" t="s">
        <v>135</v>
      </c>
      <c r="J445" t="s">
        <v>136</v>
      </c>
      <c r="K445" t="s">
        <v>137</v>
      </c>
      <c r="L445" t="s">
        <v>1495</v>
      </c>
      <c r="M445" t="s">
        <v>1496</v>
      </c>
      <c r="N445">
        <v>2.0141666659999999</v>
      </c>
      <c r="O445">
        <v>0</v>
      </c>
      <c r="P445">
        <v>49</v>
      </c>
      <c r="Q445">
        <v>0</v>
      </c>
      <c r="R445">
        <v>0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31.336084727029309</v>
      </c>
      <c r="Y445">
        <v>0</v>
      </c>
      <c r="Z445">
        <v>0</v>
      </c>
      <c r="AA445">
        <v>0</v>
      </c>
      <c r="AB445">
        <v>0</v>
      </c>
      <c r="AC445">
        <v>0</v>
      </c>
      <c r="AD445">
        <v>0</v>
      </c>
      <c r="AE445">
        <v>31.336084727029309</v>
      </c>
    </row>
    <row r="446" spans="1:31" x14ac:dyDescent="0.25">
      <c r="A446">
        <v>1884715</v>
      </c>
      <c r="B446">
        <v>1</v>
      </c>
      <c r="C446" t="s">
        <v>80</v>
      </c>
      <c r="D446" t="s">
        <v>102</v>
      </c>
      <c r="E446" t="s">
        <v>169</v>
      </c>
      <c r="F446" t="s">
        <v>1497</v>
      </c>
      <c r="G446" t="s">
        <v>183</v>
      </c>
      <c r="H446" t="s">
        <v>143</v>
      </c>
      <c r="I446" t="s">
        <v>135</v>
      </c>
      <c r="J446" t="s">
        <v>136</v>
      </c>
      <c r="K446" t="s">
        <v>137</v>
      </c>
      <c r="L446" t="s">
        <v>1498</v>
      </c>
      <c r="M446" t="s">
        <v>1499</v>
      </c>
      <c r="N446">
        <v>2.315833333</v>
      </c>
      <c r="O446">
        <v>0</v>
      </c>
      <c r="P446">
        <v>0</v>
      </c>
      <c r="Q446">
        <v>0</v>
      </c>
      <c r="R446">
        <v>16</v>
      </c>
      <c r="S446">
        <v>0</v>
      </c>
      <c r="T446">
        <v>4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121.06268103974371</v>
      </c>
      <c r="AA446">
        <v>0</v>
      </c>
      <c r="AB446">
        <v>21.570301233567125</v>
      </c>
      <c r="AC446">
        <v>0</v>
      </c>
      <c r="AD446">
        <v>0</v>
      </c>
      <c r="AE446">
        <v>142.63298227331083</v>
      </c>
    </row>
    <row r="447" spans="1:31" x14ac:dyDescent="0.25">
      <c r="A447">
        <v>1884320</v>
      </c>
      <c r="B447">
        <v>1</v>
      </c>
      <c r="C447" t="s">
        <v>80</v>
      </c>
      <c r="D447" t="s">
        <v>93</v>
      </c>
      <c r="E447" t="s">
        <v>146</v>
      </c>
      <c r="F447" t="s">
        <v>1500</v>
      </c>
      <c r="G447" t="s">
        <v>148</v>
      </c>
      <c r="H447" t="s">
        <v>143</v>
      </c>
      <c r="I447" t="s">
        <v>135</v>
      </c>
      <c r="J447" t="s">
        <v>136</v>
      </c>
      <c r="K447" t="s">
        <v>137</v>
      </c>
      <c r="L447" t="s">
        <v>1501</v>
      </c>
      <c r="M447" t="s">
        <v>1502</v>
      </c>
      <c r="N447">
        <v>1.0011111109999999</v>
      </c>
      <c r="O447">
        <v>0</v>
      </c>
      <c r="P447">
        <v>0</v>
      </c>
      <c r="Q447">
        <v>0</v>
      </c>
      <c r="R447">
        <v>0</v>
      </c>
      <c r="S447">
        <v>0</v>
      </c>
      <c r="T447">
        <v>5</v>
      </c>
      <c r="U447">
        <v>0</v>
      </c>
      <c r="V447">
        <v>0</v>
      </c>
      <c r="W447">
        <v>0</v>
      </c>
      <c r="X447">
        <v>0</v>
      </c>
      <c r="Y447">
        <v>0</v>
      </c>
      <c r="Z447">
        <v>0</v>
      </c>
      <c r="AA447">
        <v>0</v>
      </c>
      <c r="AB447">
        <v>5.487857937110614</v>
      </c>
      <c r="AC447">
        <v>0</v>
      </c>
      <c r="AD447">
        <v>0</v>
      </c>
      <c r="AE447">
        <v>5.487857937110614</v>
      </c>
    </row>
    <row r="448" spans="1:31" x14ac:dyDescent="0.25">
      <c r="A448">
        <v>1884343</v>
      </c>
      <c r="B448">
        <v>1</v>
      </c>
      <c r="C448" t="s">
        <v>81</v>
      </c>
      <c r="D448" t="s">
        <v>124</v>
      </c>
      <c r="E448" t="s">
        <v>158</v>
      </c>
      <c r="F448" t="s">
        <v>1503</v>
      </c>
      <c r="G448" t="s">
        <v>293</v>
      </c>
      <c r="H448" t="s">
        <v>134</v>
      </c>
      <c r="I448" t="s">
        <v>135</v>
      </c>
      <c r="J448" t="s">
        <v>136</v>
      </c>
      <c r="K448" t="s">
        <v>137</v>
      </c>
      <c r="L448" t="s">
        <v>1504</v>
      </c>
      <c r="M448" t="s">
        <v>1505</v>
      </c>
      <c r="N448">
        <v>1.2763888880000001</v>
      </c>
      <c r="O448">
        <v>0</v>
      </c>
      <c r="P448">
        <v>23</v>
      </c>
      <c r="Q448">
        <v>1</v>
      </c>
      <c r="R448">
        <v>2</v>
      </c>
      <c r="S448">
        <v>2</v>
      </c>
      <c r="T448">
        <v>1</v>
      </c>
      <c r="U448">
        <v>0</v>
      </c>
      <c r="V448">
        <v>0</v>
      </c>
      <c r="W448">
        <v>0</v>
      </c>
      <c r="X448">
        <v>4.7525700233875003</v>
      </c>
      <c r="Y448">
        <v>0.62692024904172228</v>
      </c>
      <c r="Z448">
        <v>0.5034062103384167</v>
      </c>
      <c r="AA448">
        <v>2.5778586150650185</v>
      </c>
      <c r="AB448">
        <v>1.8160945101250003E-4</v>
      </c>
      <c r="AC448">
        <v>0</v>
      </c>
      <c r="AD448">
        <v>0</v>
      </c>
      <c r="AE448">
        <v>8.4609367072836701</v>
      </c>
    </row>
    <row r="449" spans="1:31" x14ac:dyDescent="0.25">
      <c r="A449">
        <v>1884841</v>
      </c>
      <c r="B449">
        <v>1</v>
      </c>
      <c r="C449" t="s">
        <v>80</v>
      </c>
      <c r="D449" t="s">
        <v>93</v>
      </c>
      <c r="E449" t="s">
        <v>169</v>
      </c>
      <c r="F449" t="s">
        <v>1506</v>
      </c>
      <c r="G449" t="s">
        <v>183</v>
      </c>
      <c r="H449" t="s">
        <v>143</v>
      </c>
      <c r="I449" t="s">
        <v>135</v>
      </c>
      <c r="J449" t="s">
        <v>136</v>
      </c>
      <c r="K449" t="s">
        <v>137</v>
      </c>
      <c r="L449" t="s">
        <v>1507</v>
      </c>
      <c r="M449" t="s">
        <v>1508</v>
      </c>
      <c r="N449">
        <v>3.0480555549999999</v>
      </c>
      <c r="O449">
        <v>0</v>
      </c>
      <c r="P449">
        <v>16</v>
      </c>
      <c r="Q449">
        <v>0</v>
      </c>
      <c r="R449">
        <v>8</v>
      </c>
      <c r="S449">
        <v>0</v>
      </c>
      <c r="T449">
        <v>2</v>
      </c>
      <c r="U449">
        <v>0</v>
      </c>
      <c r="V449">
        <v>0</v>
      </c>
      <c r="W449">
        <v>0</v>
      </c>
      <c r="X449">
        <v>8.4859531382787772</v>
      </c>
      <c r="Y449">
        <v>0</v>
      </c>
      <c r="Z449">
        <v>49.329465978652046</v>
      </c>
      <c r="AA449">
        <v>0</v>
      </c>
      <c r="AB449">
        <v>1.6648160295239356</v>
      </c>
      <c r="AC449">
        <v>0</v>
      </c>
      <c r="AD449">
        <v>0</v>
      </c>
      <c r="AE449">
        <v>59.48023514645476</v>
      </c>
    </row>
    <row r="450" spans="1:31" x14ac:dyDescent="0.25">
      <c r="A450">
        <v>1884821</v>
      </c>
      <c r="B450">
        <v>1</v>
      </c>
      <c r="C450" t="s">
        <v>81</v>
      </c>
      <c r="D450" t="s">
        <v>123</v>
      </c>
      <c r="E450" t="s">
        <v>169</v>
      </c>
      <c r="F450" t="s">
        <v>1509</v>
      </c>
      <c r="G450" t="s">
        <v>183</v>
      </c>
      <c r="H450" t="s">
        <v>143</v>
      </c>
      <c r="I450" t="s">
        <v>135</v>
      </c>
      <c r="J450" t="s">
        <v>136</v>
      </c>
      <c r="K450" t="s">
        <v>137</v>
      </c>
      <c r="L450" t="s">
        <v>1510</v>
      </c>
      <c r="M450" t="s">
        <v>1511</v>
      </c>
      <c r="N450">
        <v>1.061111111</v>
      </c>
      <c r="O450">
        <v>0</v>
      </c>
      <c r="P450">
        <v>94</v>
      </c>
      <c r="Q450">
        <v>0</v>
      </c>
      <c r="R450">
        <v>7</v>
      </c>
      <c r="S450">
        <v>0</v>
      </c>
      <c r="T450">
        <v>8</v>
      </c>
      <c r="U450">
        <v>0</v>
      </c>
      <c r="V450">
        <v>0</v>
      </c>
      <c r="W450">
        <v>0</v>
      </c>
      <c r="X450">
        <v>15.693849584435823</v>
      </c>
      <c r="Y450">
        <v>0</v>
      </c>
      <c r="Z450">
        <v>10.826188398440497</v>
      </c>
      <c r="AA450">
        <v>0</v>
      </c>
      <c r="AB450">
        <v>3.7333389147185678</v>
      </c>
      <c r="AC450">
        <v>0</v>
      </c>
      <c r="AD450">
        <v>0</v>
      </c>
      <c r="AE450">
        <v>30.253376897594887</v>
      </c>
    </row>
    <row r="451" spans="1:31" x14ac:dyDescent="0.25">
      <c r="A451">
        <v>1884655</v>
      </c>
      <c r="B451">
        <v>1</v>
      </c>
      <c r="C451" t="s">
        <v>81</v>
      </c>
      <c r="D451" t="s">
        <v>118</v>
      </c>
      <c r="E451" t="s">
        <v>169</v>
      </c>
      <c r="F451" t="s">
        <v>1512</v>
      </c>
      <c r="G451" t="s">
        <v>183</v>
      </c>
      <c r="H451" t="s">
        <v>143</v>
      </c>
      <c r="I451" t="s">
        <v>135</v>
      </c>
      <c r="J451" t="s">
        <v>136</v>
      </c>
      <c r="K451" t="s">
        <v>137</v>
      </c>
      <c r="L451" t="s">
        <v>1513</v>
      </c>
      <c r="M451" t="s">
        <v>1514</v>
      </c>
      <c r="N451">
        <v>0.67083333300000003</v>
      </c>
      <c r="O451">
        <v>0</v>
      </c>
      <c r="P451">
        <v>810</v>
      </c>
      <c r="Q451">
        <v>0</v>
      </c>
      <c r="R451">
        <v>1</v>
      </c>
      <c r="S451">
        <v>0</v>
      </c>
      <c r="T451">
        <v>29</v>
      </c>
      <c r="U451">
        <v>0</v>
      </c>
      <c r="V451">
        <v>0</v>
      </c>
      <c r="W451">
        <v>0</v>
      </c>
      <c r="X451">
        <v>122.10420958031551</v>
      </c>
      <c r="Y451">
        <v>0</v>
      </c>
      <c r="Z451">
        <v>1.8754623290254417</v>
      </c>
      <c r="AA451">
        <v>0</v>
      </c>
      <c r="AB451">
        <v>10.675596250667162</v>
      </c>
      <c r="AC451">
        <v>0</v>
      </c>
      <c r="AD451">
        <v>0</v>
      </c>
      <c r="AE451">
        <v>134.65526816000812</v>
      </c>
    </row>
    <row r="452" spans="1:31" x14ac:dyDescent="0.25">
      <c r="A452">
        <v>1884798</v>
      </c>
      <c r="B452">
        <v>1</v>
      </c>
      <c r="C452" t="s">
        <v>80</v>
      </c>
      <c r="D452" t="s">
        <v>98</v>
      </c>
      <c r="E452" t="s">
        <v>140</v>
      </c>
      <c r="F452" t="s">
        <v>1515</v>
      </c>
      <c r="G452" t="s">
        <v>163</v>
      </c>
      <c r="H452" t="s">
        <v>143</v>
      </c>
      <c r="I452" t="s">
        <v>135</v>
      </c>
      <c r="J452" t="s">
        <v>136</v>
      </c>
      <c r="K452" t="s">
        <v>137</v>
      </c>
      <c r="L452" t="s">
        <v>1516</v>
      </c>
      <c r="M452" t="s">
        <v>1517</v>
      </c>
      <c r="N452">
        <v>3.3680555550000002</v>
      </c>
      <c r="O452">
        <v>0</v>
      </c>
      <c r="P452">
        <v>1</v>
      </c>
      <c r="Q452">
        <v>0</v>
      </c>
      <c r="R452">
        <v>0</v>
      </c>
      <c r="S452">
        <v>0</v>
      </c>
      <c r="T452">
        <v>0</v>
      </c>
      <c r="U452">
        <v>0</v>
      </c>
      <c r="V452">
        <v>0</v>
      </c>
      <c r="W452">
        <v>0</v>
      </c>
      <c r="X452">
        <v>0.30916276628146749</v>
      </c>
      <c r="Y452">
        <v>0</v>
      </c>
      <c r="Z452">
        <v>0</v>
      </c>
      <c r="AA452">
        <v>0</v>
      </c>
      <c r="AB452">
        <v>0</v>
      </c>
      <c r="AC452">
        <v>0</v>
      </c>
      <c r="AD452">
        <v>0</v>
      </c>
      <c r="AE452">
        <v>0.30916276628146749</v>
      </c>
    </row>
    <row r="453" spans="1:31" x14ac:dyDescent="0.25">
      <c r="A453">
        <v>1884529</v>
      </c>
      <c r="B453">
        <v>1</v>
      </c>
      <c r="C453" t="s">
        <v>80</v>
      </c>
      <c r="D453" t="s">
        <v>106</v>
      </c>
      <c r="E453" t="s">
        <v>210</v>
      </c>
      <c r="F453" t="s">
        <v>1518</v>
      </c>
      <c r="G453" t="s">
        <v>476</v>
      </c>
      <c r="H453" t="s">
        <v>134</v>
      </c>
      <c r="I453" t="s">
        <v>135</v>
      </c>
      <c r="J453" t="s">
        <v>136</v>
      </c>
      <c r="K453" t="s">
        <v>137</v>
      </c>
      <c r="L453" t="s">
        <v>1519</v>
      </c>
      <c r="M453" t="s">
        <v>1520</v>
      </c>
      <c r="N453">
        <v>0.403888888</v>
      </c>
      <c r="O453">
        <v>1</v>
      </c>
      <c r="P453">
        <v>0</v>
      </c>
      <c r="Q453">
        <v>20</v>
      </c>
      <c r="R453">
        <v>219</v>
      </c>
      <c r="S453">
        <v>5</v>
      </c>
      <c r="T453">
        <v>44</v>
      </c>
      <c r="U453">
        <v>0</v>
      </c>
      <c r="V453">
        <v>0</v>
      </c>
      <c r="W453">
        <v>0.41586189881270008</v>
      </c>
      <c r="X453">
        <v>0</v>
      </c>
      <c r="Y453">
        <v>84.666680471392041</v>
      </c>
      <c r="Z453">
        <v>470.48304624328324</v>
      </c>
      <c r="AA453">
        <v>33.155943437590075</v>
      </c>
      <c r="AB453">
        <v>66.289997877132308</v>
      </c>
      <c r="AC453">
        <v>0</v>
      </c>
      <c r="AD453">
        <v>0</v>
      </c>
      <c r="AE453">
        <v>655.01152992821039</v>
      </c>
    </row>
    <row r="454" spans="1:31" x14ac:dyDescent="0.25">
      <c r="A454">
        <v>1884629</v>
      </c>
      <c r="B454">
        <v>1</v>
      </c>
      <c r="C454" t="s">
        <v>80</v>
      </c>
      <c r="D454" t="s">
        <v>83</v>
      </c>
      <c r="E454" t="s">
        <v>146</v>
      </c>
      <c r="F454" t="s">
        <v>1521</v>
      </c>
      <c r="G454" t="s">
        <v>148</v>
      </c>
      <c r="H454" t="s">
        <v>143</v>
      </c>
      <c r="I454" t="s">
        <v>135</v>
      </c>
      <c r="J454" t="s">
        <v>136</v>
      </c>
      <c r="K454" t="s">
        <v>137</v>
      </c>
      <c r="L454" t="s">
        <v>1522</v>
      </c>
      <c r="M454" t="s">
        <v>1523</v>
      </c>
      <c r="N454">
        <v>2.6097222219999998</v>
      </c>
      <c r="O454">
        <v>0</v>
      </c>
      <c r="P454">
        <v>166</v>
      </c>
      <c r="Q454">
        <v>0</v>
      </c>
      <c r="R454">
        <v>0</v>
      </c>
      <c r="S454">
        <v>0</v>
      </c>
      <c r="T454">
        <v>20</v>
      </c>
      <c r="U454">
        <v>0</v>
      </c>
      <c r="V454">
        <v>0</v>
      </c>
      <c r="W454">
        <v>0</v>
      </c>
      <c r="X454">
        <v>143.70392139998361</v>
      </c>
      <c r="Y454">
        <v>0</v>
      </c>
      <c r="Z454">
        <v>0</v>
      </c>
      <c r="AA454">
        <v>0</v>
      </c>
      <c r="AB454">
        <v>37.082518294189384</v>
      </c>
      <c r="AC454">
        <v>0</v>
      </c>
      <c r="AD454">
        <v>0</v>
      </c>
      <c r="AE454">
        <v>180.786439694173</v>
      </c>
    </row>
    <row r="455" spans="1:31" x14ac:dyDescent="0.25">
      <c r="A455">
        <v>1884884</v>
      </c>
      <c r="B455">
        <v>1</v>
      </c>
      <c r="C455" t="s">
        <v>81</v>
      </c>
      <c r="D455" t="s">
        <v>118</v>
      </c>
      <c r="E455" t="s">
        <v>146</v>
      </c>
      <c r="F455" t="s">
        <v>1524</v>
      </c>
      <c r="G455" t="s">
        <v>148</v>
      </c>
      <c r="H455" t="s">
        <v>143</v>
      </c>
      <c r="I455" t="s">
        <v>135</v>
      </c>
      <c r="J455" t="s">
        <v>136</v>
      </c>
      <c r="K455" t="s">
        <v>137</v>
      </c>
      <c r="L455" t="s">
        <v>1525</v>
      </c>
      <c r="M455" t="s">
        <v>1156</v>
      </c>
      <c r="N455">
        <v>1.9513888880000001</v>
      </c>
      <c r="O455">
        <v>0</v>
      </c>
      <c r="P455">
        <v>21</v>
      </c>
      <c r="Q455">
        <v>0</v>
      </c>
      <c r="R455">
        <v>1</v>
      </c>
      <c r="S455">
        <v>0</v>
      </c>
      <c r="T455">
        <v>1</v>
      </c>
      <c r="U455">
        <v>0</v>
      </c>
      <c r="V455">
        <v>0</v>
      </c>
      <c r="W455">
        <v>0</v>
      </c>
      <c r="X455">
        <v>9.08897292848423</v>
      </c>
      <c r="Y455">
        <v>0</v>
      </c>
      <c r="Z455">
        <v>43.925817593270125</v>
      </c>
      <c r="AA455">
        <v>0</v>
      </c>
      <c r="AB455">
        <v>9.8435997347133333E-2</v>
      </c>
      <c r="AC455">
        <v>0</v>
      </c>
      <c r="AD455">
        <v>0</v>
      </c>
      <c r="AE455">
        <v>53.113226519101488</v>
      </c>
    </row>
    <row r="456" spans="1:31" x14ac:dyDescent="0.25">
      <c r="A456">
        <v>1884337</v>
      </c>
      <c r="B456">
        <v>1</v>
      </c>
      <c r="C456" t="s">
        <v>80</v>
      </c>
      <c r="D456" t="s">
        <v>110</v>
      </c>
      <c r="E456" t="s">
        <v>158</v>
      </c>
      <c r="F456" t="s">
        <v>1526</v>
      </c>
      <c r="G456" t="s">
        <v>219</v>
      </c>
      <c r="H456" t="s">
        <v>134</v>
      </c>
      <c r="I456" t="s">
        <v>135</v>
      </c>
      <c r="J456" t="s">
        <v>136</v>
      </c>
      <c r="K456" t="s">
        <v>137</v>
      </c>
      <c r="L456" t="s">
        <v>1527</v>
      </c>
      <c r="M456" t="s">
        <v>1528</v>
      </c>
      <c r="N456">
        <v>1.244722222</v>
      </c>
      <c r="O456">
        <v>0</v>
      </c>
      <c r="P456">
        <v>67</v>
      </c>
      <c r="Q456">
        <v>0</v>
      </c>
      <c r="R456">
        <v>0</v>
      </c>
      <c r="S456">
        <v>4</v>
      </c>
      <c r="T456">
        <v>26</v>
      </c>
      <c r="U456">
        <v>0</v>
      </c>
      <c r="V456">
        <v>0</v>
      </c>
      <c r="W456">
        <v>0</v>
      </c>
      <c r="X456">
        <v>24.627266889856546</v>
      </c>
      <c r="Y456">
        <v>0</v>
      </c>
      <c r="Z456">
        <v>0</v>
      </c>
      <c r="AA456">
        <v>116.43844716947935</v>
      </c>
      <c r="AB456">
        <v>121.88076156316509</v>
      </c>
      <c r="AC456">
        <v>0</v>
      </c>
      <c r="AD456">
        <v>0</v>
      </c>
      <c r="AE456">
        <v>262.946475622501</v>
      </c>
    </row>
    <row r="457" spans="1:31" x14ac:dyDescent="0.25">
      <c r="A457">
        <v>1884549</v>
      </c>
      <c r="B457">
        <v>1</v>
      </c>
      <c r="C457" t="s">
        <v>80</v>
      </c>
      <c r="D457" t="s">
        <v>100</v>
      </c>
      <c r="E457" t="s">
        <v>146</v>
      </c>
      <c r="F457" t="s">
        <v>1529</v>
      </c>
      <c r="G457" t="s">
        <v>148</v>
      </c>
      <c r="H457" t="s">
        <v>143</v>
      </c>
      <c r="I457" t="s">
        <v>135</v>
      </c>
      <c r="J457" t="s">
        <v>136</v>
      </c>
      <c r="K457" t="s">
        <v>137</v>
      </c>
      <c r="L457" t="s">
        <v>1530</v>
      </c>
      <c r="M457" t="s">
        <v>1531</v>
      </c>
      <c r="N457">
        <v>1.6841666660000001</v>
      </c>
      <c r="O457">
        <v>0</v>
      </c>
      <c r="P457">
        <v>5</v>
      </c>
      <c r="Q457">
        <v>0</v>
      </c>
      <c r="R457">
        <v>3</v>
      </c>
      <c r="S457">
        <v>0</v>
      </c>
      <c r="T457">
        <v>2</v>
      </c>
      <c r="U457">
        <v>0</v>
      </c>
      <c r="V457">
        <v>0</v>
      </c>
      <c r="W457">
        <v>0</v>
      </c>
      <c r="X457">
        <v>2.1261426982889864</v>
      </c>
      <c r="Y457">
        <v>0</v>
      </c>
      <c r="Z457">
        <v>10.573732028135746</v>
      </c>
      <c r="AA457">
        <v>0</v>
      </c>
      <c r="AB457">
        <v>1.5289118390968859</v>
      </c>
      <c r="AC457">
        <v>0</v>
      </c>
      <c r="AD457">
        <v>0</v>
      </c>
      <c r="AE457">
        <v>14.228786565521617</v>
      </c>
    </row>
    <row r="458" spans="1:31" x14ac:dyDescent="0.25">
      <c r="A458">
        <v>1884586</v>
      </c>
      <c r="B458">
        <v>1</v>
      </c>
      <c r="C458" t="s">
        <v>80</v>
      </c>
      <c r="D458" t="s">
        <v>108</v>
      </c>
      <c r="E458" t="s">
        <v>131</v>
      </c>
      <c r="F458" t="s">
        <v>1532</v>
      </c>
      <c r="G458" t="s">
        <v>133</v>
      </c>
      <c r="H458" t="s">
        <v>134</v>
      </c>
      <c r="I458" t="s">
        <v>135</v>
      </c>
      <c r="J458" t="s">
        <v>136</v>
      </c>
      <c r="K458" t="s">
        <v>137</v>
      </c>
      <c r="L458" t="s">
        <v>1533</v>
      </c>
      <c r="M458" t="s">
        <v>1534</v>
      </c>
      <c r="N458">
        <v>1.4755555549999999</v>
      </c>
      <c r="O458">
        <v>0</v>
      </c>
      <c r="P458">
        <v>1055</v>
      </c>
      <c r="Q458">
        <v>2</v>
      </c>
      <c r="R458">
        <v>415</v>
      </c>
      <c r="S458">
        <v>8</v>
      </c>
      <c r="T458">
        <v>205</v>
      </c>
      <c r="U458">
        <v>0</v>
      </c>
      <c r="V458">
        <v>0</v>
      </c>
      <c r="W458">
        <v>0</v>
      </c>
      <c r="X458">
        <v>385.35590831731002</v>
      </c>
      <c r="Y458">
        <v>41.661432391662686</v>
      </c>
      <c r="Z458">
        <v>2025.9722827131752</v>
      </c>
      <c r="AA458">
        <v>94.99182818950581</v>
      </c>
      <c r="AB458">
        <v>661.10492288371768</v>
      </c>
      <c r="AC458">
        <v>0</v>
      </c>
      <c r="AD458">
        <v>0</v>
      </c>
      <c r="AE458">
        <v>3209.0863744953713</v>
      </c>
    </row>
    <row r="459" spans="1:31" x14ac:dyDescent="0.25">
      <c r="A459">
        <v>1884300</v>
      </c>
      <c r="B459">
        <v>1</v>
      </c>
      <c r="C459" t="s">
        <v>80</v>
      </c>
      <c r="D459" t="s">
        <v>96</v>
      </c>
      <c r="E459" t="s">
        <v>140</v>
      </c>
      <c r="F459" t="s">
        <v>1535</v>
      </c>
      <c r="G459" t="s">
        <v>207</v>
      </c>
      <c r="H459" t="s">
        <v>143</v>
      </c>
      <c r="I459" t="s">
        <v>135</v>
      </c>
      <c r="J459" t="s">
        <v>136</v>
      </c>
      <c r="K459" t="s">
        <v>137</v>
      </c>
      <c r="L459" t="s">
        <v>1536</v>
      </c>
      <c r="M459" t="s">
        <v>1537</v>
      </c>
      <c r="N459">
        <v>10.197777777000001</v>
      </c>
      <c r="O459">
        <v>0</v>
      </c>
      <c r="P459">
        <v>2</v>
      </c>
      <c r="Q459">
        <v>0</v>
      </c>
      <c r="R459">
        <v>0</v>
      </c>
      <c r="S459">
        <v>0</v>
      </c>
      <c r="T459">
        <v>0</v>
      </c>
      <c r="U459">
        <v>0</v>
      </c>
      <c r="V459">
        <v>0</v>
      </c>
      <c r="W459">
        <v>0</v>
      </c>
      <c r="X459">
        <v>16.462530505405788</v>
      </c>
      <c r="Y459">
        <v>0</v>
      </c>
      <c r="Z459">
        <v>0</v>
      </c>
      <c r="AA459">
        <v>0</v>
      </c>
      <c r="AB459">
        <v>0</v>
      </c>
      <c r="AC459">
        <v>0</v>
      </c>
      <c r="AD459">
        <v>0</v>
      </c>
      <c r="AE459">
        <v>16.462530505405788</v>
      </c>
    </row>
    <row r="460" spans="1:31" x14ac:dyDescent="0.25">
      <c r="A460">
        <v>1884443</v>
      </c>
      <c r="B460">
        <v>1</v>
      </c>
      <c r="C460" t="s">
        <v>80</v>
      </c>
      <c r="D460" t="s">
        <v>97</v>
      </c>
      <c r="E460" t="s">
        <v>140</v>
      </c>
      <c r="F460" t="s">
        <v>1538</v>
      </c>
      <c r="G460" t="s">
        <v>163</v>
      </c>
      <c r="H460" t="s">
        <v>143</v>
      </c>
      <c r="I460" t="s">
        <v>135</v>
      </c>
      <c r="J460" t="s">
        <v>136</v>
      </c>
      <c r="K460" t="s">
        <v>137</v>
      </c>
      <c r="L460" t="s">
        <v>1539</v>
      </c>
      <c r="M460" t="s">
        <v>1540</v>
      </c>
      <c r="N460">
        <v>3.028611111</v>
      </c>
      <c r="O460">
        <v>0</v>
      </c>
      <c r="P460">
        <v>1</v>
      </c>
      <c r="Q460">
        <v>0</v>
      </c>
      <c r="R460">
        <v>0</v>
      </c>
      <c r="S460">
        <v>0</v>
      </c>
      <c r="T460">
        <v>0</v>
      </c>
      <c r="U460">
        <v>0</v>
      </c>
      <c r="V460">
        <v>0</v>
      </c>
      <c r="W460">
        <v>0</v>
      </c>
      <c r="X460">
        <v>3.2169519683709999E-2</v>
      </c>
      <c r="Y460">
        <v>0</v>
      </c>
      <c r="Z460">
        <v>0</v>
      </c>
      <c r="AA460">
        <v>0</v>
      </c>
      <c r="AB460">
        <v>0</v>
      </c>
      <c r="AC460">
        <v>0</v>
      </c>
      <c r="AD460">
        <v>0</v>
      </c>
      <c r="AE460">
        <v>3.2169519683709999E-2</v>
      </c>
    </row>
    <row r="461" spans="1:31" x14ac:dyDescent="0.25">
      <c r="A461">
        <v>1884692</v>
      </c>
      <c r="B461">
        <v>1</v>
      </c>
      <c r="C461" t="s">
        <v>81</v>
      </c>
      <c r="D461" t="s">
        <v>122</v>
      </c>
      <c r="E461" t="s">
        <v>140</v>
      </c>
      <c r="F461" t="s">
        <v>1541</v>
      </c>
      <c r="G461" t="s">
        <v>163</v>
      </c>
      <c r="H461" t="s">
        <v>143</v>
      </c>
      <c r="I461" t="s">
        <v>135</v>
      </c>
      <c r="J461" t="s">
        <v>136</v>
      </c>
      <c r="K461" t="s">
        <v>137</v>
      </c>
      <c r="L461" t="s">
        <v>1542</v>
      </c>
      <c r="M461" t="s">
        <v>1543</v>
      </c>
      <c r="N461">
        <v>4.6749999999999998</v>
      </c>
      <c r="O461">
        <v>0</v>
      </c>
      <c r="P461">
        <v>1</v>
      </c>
      <c r="Q461">
        <v>0</v>
      </c>
      <c r="R461">
        <v>0</v>
      </c>
      <c r="S461">
        <v>0</v>
      </c>
      <c r="T461">
        <v>0</v>
      </c>
      <c r="U461">
        <v>0</v>
      </c>
      <c r="V461">
        <v>0</v>
      </c>
      <c r="W461">
        <v>0</v>
      </c>
      <c r="X461">
        <v>1.4416571687834048</v>
      </c>
      <c r="Y461">
        <v>0</v>
      </c>
      <c r="Z461">
        <v>0</v>
      </c>
      <c r="AA461">
        <v>0</v>
      </c>
      <c r="AB461">
        <v>0</v>
      </c>
      <c r="AC461">
        <v>0</v>
      </c>
      <c r="AD461">
        <v>0</v>
      </c>
      <c r="AE461">
        <v>1.4416571687834048</v>
      </c>
    </row>
    <row r="462" spans="1:31" x14ac:dyDescent="0.25">
      <c r="A462">
        <v>1884712</v>
      </c>
      <c r="B462">
        <v>1</v>
      </c>
      <c r="C462" t="s">
        <v>80</v>
      </c>
      <c r="D462" t="s">
        <v>94</v>
      </c>
      <c r="E462" t="s">
        <v>146</v>
      </c>
      <c r="F462" t="s">
        <v>1544</v>
      </c>
      <c r="G462" t="s">
        <v>148</v>
      </c>
      <c r="H462" t="s">
        <v>143</v>
      </c>
      <c r="I462" t="s">
        <v>135</v>
      </c>
      <c r="J462" t="s">
        <v>136</v>
      </c>
      <c r="K462" t="s">
        <v>137</v>
      </c>
      <c r="L462" t="s">
        <v>1545</v>
      </c>
      <c r="M462" t="s">
        <v>1546</v>
      </c>
      <c r="N462">
        <v>3.616666666</v>
      </c>
      <c r="O462">
        <v>0</v>
      </c>
      <c r="P462">
        <v>251</v>
      </c>
      <c r="Q462">
        <v>0</v>
      </c>
      <c r="R462">
        <v>0</v>
      </c>
      <c r="S462">
        <v>0</v>
      </c>
      <c r="T462">
        <v>18</v>
      </c>
      <c r="U462">
        <v>0</v>
      </c>
      <c r="V462">
        <v>0</v>
      </c>
      <c r="W462">
        <v>0</v>
      </c>
      <c r="X462">
        <v>241.08572416604844</v>
      </c>
      <c r="Y462">
        <v>0</v>
      </c>
      <c r="Z462">
        <v>0</v>
      </c>
      <c r="AA462">
        <v>0</v>
      </c>
      <c r="AB462">
        <v>26.296911400316262</v>
      </c>
      <c r="AC462">
        <v>0</v>
      </c>
      <c r="AD462">
        <v>0</v>
      </c>
      <c r="AE462">
        <v>267.38263556636468</v>
      </c>
    </row>
    <row r="463" spans="1:31" x14ac:dyDescent="0.25">
      <c r="A463">
        <v>1884426</v>
      </c>
      <c r="B463">
        <v>1</v>
      </c>
      <c r="C463" t="s">
        <v>81</v>
      </c>
      <c r="D463" t="s">
        <v>119</v>
      </c>
      <c r="E463" t="s">
        <v>131</v>
      </c>
      <c r="F463" t="s">
        <v>1547</v>
      </c>
      <c r="G463" t="s">
        <v>133</v>
      </c>
      <c r="H463" t="s">
        <v>134</v>
      </c>
      <c r="I463" t="s">
        <v>152</v>
      </c>
      <c r="J463" t="s">
        <v>136</v>
      </c>
      <c r="K463" t="s">
        <v>137</v>
      </c>
      <c r="L463" t="s">
        <v>1548</v>
      </c>
      <c r="M463" t="s">
        <v>1549</v>
      </c>
      <c r="N463">
        <v>8.3333330000000001E-3</v>
      </c>
      <c r="O463">
        <v>0</v>
      </c>
      <c r="P463">
        <v>1498</v>
      </c>
      <c r="Q463">
        <v>92</v>
      </c>
      <c r="R463">
        <v>334</v>
      </c>
      <c r="S463">
        <v>2</v>
      </c>
      <c r="T463">
        <v>66</v>
      </c>
      <c r="U463">
        <v>0</v>
      </c>
      <c r="V463">
        <v>0</v>
      </c>
      <c r="W463">
        <v>0</v>
      </c>
      <c r="X463">
        <v>2.0951995029061337</v>
      </c>
      <c r="Y463">
        <v>8.0338323978271688</v>
      </c>
      <c r="Z463">
        <v>17.775801591770904</v>
      </c>
      <c r="AA463">
        <v>5.1552744981600007E-2</v>
      </c>
      <c r="AB463">
        <v>0.23884950668504168</v>
      </c>
      <c r="AC463">
        <v>0</v>
      </c>
      <c r="AD463">
        <v>0</v>
      </c>
      <c r="AE463">
        <v>28.195235744170848</v>
      </c>
    </row>
    <row r="464" spans="1:31" x14ac:dyDescent="0.25">
      <c r="A464">
        <v>1884758</v>
      </c>
      <c r="B464">
        <v>1</v>
      </c>
      <c r="C464" t="s">
        <v>80</v>
      </c>
      <c r="D464" t="s">
        <v>96</v>
      </c>
      <c r="E464" t="s">
        <v>222</v>
      </c>
      <c r="F464" t="s">
        <v>1550</v>
      </c>
      <c r="G464" t="s">
        <v>148</v>
      </c>
      <c r="H464" t="s">
        <v>143</v>
      </c>
      <c r="I464" t="s">
        <v>135</v>
      </c>
      <c r="J464" t="s">
        <v>136</v>
      </c>
      <c r="K464" t="s">
        <v>137</v>
      </c>
      <c r="L464" t="s">
        <v>1551</v>
      </c>
      <c r="M464" t="s">
        <v>1552</v>
      </c>
      <c r="N464">
        <v>3.8619444440000001</v>
      </c>
      <c r="O464">
        <v>0</v>
      </c>
      <c r="P464">
        <v>26</v>
      </c>
      <c r="Q464">
        <v>0</v>
      </c>
      <c r="R464">
        <v>0</v>
      </c>
      <c r="S464">
        <v>0</v>
      </c>
      <c r="T464">
        <v>24</v>
      </c>
      <c r="U464">
        <v>0</v>
      </c>
      <c r="V464">
        <v>0</v>
      </c>
      <c r="W464">
        <v>0</v>
      </c>
      <c r="X464">
        <v>67.318017133033734</v>
      </c>
      <c r="Y464">
        <v>0</v>
      </c>
      <c r="Z464">
        <v>0</v>
      </c>
      <c r="AA464">
        <v>0</v>
      </c>
      <c r="AB464">
        <v>172.91593740889641</v>
      </c>
      <c r="AC464">
        <v>0</v>
      </c>
      <c r="AD464">
        <v>0</v>
      </c>
      <c r="AE464">
        <v>240.23395454193013</v>
      </c>
    </row>
    <row r="465" spans="1:31" x14ac:dyDescent="0.25">
      <c r="A465">
        <v>1884234</v>
      </c>
      <c r="B465">
        <v>1</v>
      </c>
      <c r="C465" t="s">
        <v>80</v>
      </c>
      <c r="D465" t="s">
        <v>94</v>
      </c>
      <c r="E465" t="s">
        <v>210</v>
      </c>
      <c r="F465" t="s">
        <v>1553</v>
      </c>
      <c r="G465" t="s">
        <v>133</v>
      </c>
      <c r="H465" t="s">
        <v>134</v>
      </c>
      <c r="I465" t="s">
        <v>152</v>
      </c>
      <c r="J465" t="s">
        <v>136</v>
      </c>
      <c r="K465" t="s">
        <v>137</v>
      </c>
      <c r="L465" t="s">
        <v>1554</v>
      </c>
      <c r="M465" t="s">
        <v>1555</v>
      </c>
      <c r="N465">
        <v>1.9444444000000002E-2</v>
      </c>
      <c r="O465">
        <v>0</v>
      </c>
      <c r="P465">
        <v>363</v>
      </c>
      <c r="Q465">
        <v>1</v>
      </c>
      <c r="R465">
        <v>30</v>
      </c>
      <c r="S465">
        <v>2</v>
      </c>
      <c r="T465">
        <v>52</v>
      </c>
      <c r="U465">
        <v>1</v>
      </c>
      <c r="V465">
        <v>0</v>
      </c>
      <c r="W465">
        <v>0</v>
      </c>
      <c r="X465">
        <v>0.86317220924069715</v>
      </c>
      <c r="Y465">
        <v>4.3520343920277786E-3</v>
      </c>
      <c r="Z465">
        <v>0.56419002401813334</v>
      </c>
      <c r="AA465">
        <v>7.146913816190556E-2</v>
      </c>
      <c r="AB465">
        <v>0.34041844588453335</v>
      </c>
      <c r="AC465">
        <v>0.46843546754573334</v>
      </c>
      <c r="AD465">
        <v>0</v>
      </c>
      <c r="AE465">
        <v>2.3120373192430304</v>
      </c>
    </row>
    <row r="466" spans="1:31" x14ac:dyDescent="0.25">
      <c r="A466">
        <v>1884257</v>
      </c>
      <c r="B466">
        <v>1</v>
      </c>
      <c r="C466" t="s">
        <v>80</v>
      </c>
      <c r="D466" t="s">
        <v>94</v>
      </c>
      <c r="E466" t="s">
        <v>158</v>
      </c>
      <c r="F466" t="s">
        <v>1556</v>
      </c>
      <c r="G466" t="s">
        <v>1557</v>
      </c>
      <c r="H466" t="s">
        <v>134</v>
      </c>
      <c r="I466" t="s">
        <v>135</v>
      </c>
      <c r="J466" t="s">
        <v>136</v>
      </c>
      <c r="K466" t="s">
        <v>137</v>
      </c>
      <c r="L466" t="s">
        <v>1558</v>
      </c>
      <c r="M466" t="s">
        <v>1559</v>
      </c>
      <c r="N466">
        <v>11.586111110999999</v>
      </c>
      <c r="O466">
        <v>0</v>
      </c>
      <c r="P466">
        <v>0</v>
      </c>
      <c r="Q466">
        <v>0</v>
      </c>
      <c r="R466">
        <v>6</v>
      </c>
      <c r="S466">
        <v>0</v>
      </c>
      <c r="T466">
        <v>3</v>
      </c>
      <c r="U466">
        <v>0</v>
      </c>
      <c r="V466">
        <v>0</v>
      </c>
      <c r="W466">
        <v>0</v>
      </c>
      <c r="X466">
        <v>0</v>
      </c>
      <c r="Y466">
        <v>0</v>
      </c>
      <c r="Z466">
        <v>55.547242856592945</v>
      </c>
      <c r="AA466">
        <v>0</v>
      </c>
      <c r="AB466">
        <v>67.136083786929689</v>
      </c>
      <c r="AC466">
        <v>0</v>
      </c>
      <c r="AD466">
        <v>0</v>
      </c>
      <c r="AE466">
        <v>122.68332664352263</v>
      </c>
    </row>
    <row r="467" spans="1:31" x14ac:dyDescent="0.25">
      <c r="A467">
        <v>1884280</v>
      </c>
      <c r="B467">
        <v>1</v>
      </c>
      <c r="C467" t="s">
        <v>80</v>
      </c>
      <c r="D467" t="s">
        <v>85</v>
      </c>
      <c r="E467" t="s">
        <v>140</v>
      </c>
      <c r="F467" t="s">
        <v>1560</v>
      </c>
      <c r="G467" t="s">
        <v>142</v>
      </c>
      <c r="H467" t="s">
        <v>143</v>
      </c>
      <c r="I467" t="s">
        <v>135</v>
      </c>
      <c r="J467" t="s">
        <v>136</v>
      </c>
      <c r="K467" t="s">
        <v>137</v>
      </c>
      <c r="L467" t="s">
        <v>1561</v>
      </c>
      <c r="M467" t="s">
        <v>1562</v>
      </c>
      <c r="N467">
        <v>8.4747222220000005</v>
      </c>
      <c r="O467">
        <v>0</v>
      </c>
      <c r="P467">
        <v>35</v>
      </c>
      <c r="Q467">
        <v>0</v>
      </c>
      <c r="R467">
        <v>0</v>
      </c>
      <c r="S467">
        <v>0</v>
      </c>
      <c r="T467">
        <v>1</v>
      </c>
      <c r="U467">
        <v>0</v>
      </c>
      <c r="V467">
        <v>0</v>
      </c>
      <c r="W467">
        <v>0</v>
      </c>
      <c r="X467">
        <v>76.855033201198921</v>
      </c>
      <c r="Y467">
        <v>0</v>
      </c>
      <c r="Z467">
        <v>0</v>
      </c>
      <c r="AA467">
        <v>0</v>
      </c>
      <c r="AB467">
        <v>0.29392612600814666</v>
      </c>
      <c r="AC467">
        <v>0</v>
      </c>
      <c r="AD467">
        <v>0</v>
      </c>
      <c r="AE467">
        <v>77.148959327207066</v>
      </c>
    </row>
    <row r="468" spans="1:31" x14ac:dyDescent="0.25">
      <c r="A468">
        <v>1884612</v>
      </c>
      <c r="B468">
        <v>1</v>
      </c>
      <c r="C468" t="s">
        <v>80</v>
      </c>
      <c r="D468" t="s">
        <v>88</v>
      </c>
      <c r="E468" t="s">
        <v>222</v>
      </c>
      <c r="F468" t="s">
        <v>1563</v>
      </c>
      <c r="G468" t="s">
        <v>148</v>
      </c>
      <c r="H468" t="s">
        <v>143</v>
      </c>
      <c r="I468" t="s">
        <v>135</v>
      </c>
      <c r="J468" t="s">
        <v>136</v>
      </c>
      <c r="K468" t="s">
        <v>137</v>
      </c>
      <c r="L468" t="s">
        <v>1564</v>
      </c>
      <c r="M468" t="s">
        <v>1565</v>
      </c>
      <c r="N468">
        <v>2.3758333330000001</v>
      </c>
      <c r="O468">
        <v>0</v>
      </c>
      <c r="P468">
        <v>147</v>
      </c>
      <c r="Q468">
        <v>0</v>
      </c>
      <c r="R468">
        <v>0</v>
      </c>
      <c r="S468">
        <v>0</v>
      </c>
      <c r="T468">
        <v>36</v>
      </c>
      <c r="U468">
        <v>0</v>
      </c>
      <c r="V468">
        <v>0</v>
      </c>
      <c r="W468">
        <v>0</v>
      </c>
      <c r="X468">
        <v>107.34394569799073</v>
      </c>
      <c r="Y468">
        <v>0</v>
      </c>
      <c r="Z468">
        <v>0</v>
      </c>
      <c r="AA468">
        <v>0</v>
      </c>
      <c r="AB468">
        <v>104.07138684127921</v>
      </c>
      <c r="AC468">
        <v>0</v>
      </c>
      <c r="AD468">
        <v>0</v>
      </c>
      <c r="AE468">
        <v>211.41533253926994</v>
      </c>
    </row>
    <row r="469" spans="1:31" x14ac:dyDescent="0.25">
      <c r="A469">
        <v>1884526</v>
      </c>
      <c r="B469">
        <v>1</v>
      </c>
      <c r="C469" t="s">
        <v>80</v>
      </c>
      <c r="D469" t="s">
        <v>96</v>
      </c>
      <c r="E469" t="s">
        <v>146</v>
      </c>
      <c r="F469" t="s">
        <v>1566</v>
      </c>
      <c r="G469" t="s">
        <v>148</v>
      </c>
      <c r="H469" t="s">
        <v>143</v>
      </c>
      <c r="I469" t="s">
        <v>135</v>
      </c>
      <c r="J469" t="s">
        <v>136</v>
      </c>
      <c r="K469" t="s">
        <v>137</v>
      </c>
      <c r="L469" t="s">
        <v>1567</v>
      </c>
      <c r="M469" t="s">
        <v>1568</v>
      </c>
      <c r="N469">
        <v>0.48138888800000001</v>
      </c>
      <c r="O469">
        <v>0</v>
      </c>
      <c r="P469">
        <v>150</v>
      </c>
      <c r="Q469">
        <v>0</v>
      </c>
      <c r="R469">
        <v>1</v>
      </c>
      <c r="S469">
        <v>0</v>
      </c>
      <c r="T469">
        <v>2</v>
      </c>
      <c r="U469">
        <v>0</v>
      </c>
      <c r="V469">
        <v>0</v>
      </c>
      <c r="W469">
        <v>0</v>
      </c>
      <c r="X469">
        <v>20.225220070571201</v>
      </c>
      <c r="Y469">
        <v>0</v>
      </c>
      <c r="Z469">
        <v>0.13406023688898752</v>
      </c>
      <c r="AA469">
        <v>0</v>
      </c>
      <c r="AB469">
        <v>0.28442206146121807</v>
      </c>
      <c r="AC469">
        <v>0</v>
      </c>
      <c r="AD469">
        <v>0</v>
      </c>
      <c r="AE469">
        <v>20.643702368921407</v>
      </c>
    </row>
    <row r="470" spans="1:31" x14ac:dyDescent="0.25">
      <c r="A470">
        <v>1884858</v>
      </c>
      <c r="B470">
        <v>1</v>
      </c>
      <c r="C470" t="s">
        <v>80</v>
      </c>
      <c r="D470" t="s">
        <v>83</v>
      </c>
      <c r="E470" t="s">
        <v>146</v>
      </c>
      <c r="F470" t="s">
        <v>1387</v>
      </c>
      <c r="G470" t="s">
        <v>564</v>
      </c>
      <c r="H470" t="s">
        <v>143</v>
      </c>
      <c r="I470" t="s">
        <v>135</v>
      </c>
      <c r="J470" t="s">
        <v>136</v>
      </c>
      <c r="K470" t="s">
        <v>137</v>
      </c>
      <c r="L470" t="s">
        <v>1569</v>
      </c>
      <c r="M470" t="s">
        <v>1570</v>
      </c>
      <c r="N470">
        <v>1.5313888879999999</v>
      </c>
      <c r="O470">
        <v>0</v>
      </c>
      <c r="P470">
        <v>45</v>
      </c>
      <c r="Q470">
        <v>0</v>
      </c>
      <c r="R470">
        <v>0</v>
      </c>
      <c r="S470">
        <v>0</v>
      </c>
      <c r="T470">
        <v>14</v>
      </c>
      <c r="U470">
        <v>0</v>
      </c>
      <c r="V470">
        <v>0</v>
      </c>
      <c r="W470">
        <v>0</v>
      </c>
      <c r="X470">
        <v>20.346513010922191</v>
      </c>
      <c r="Y470">
        <v>0</v>
      </c>
      <c r="Z470">
        <v>0</v>
      </c>
      <c r="AA470">
        <v>0</v>
      </c>
      <c r="AB470">
        <v>21.002241804421089</v>
      </c>
      <c r="AC470">
        <v>0</v>
      </c>
      <c r="AD470">
        <v>0</v>
      </c>
      <c r="AE470">
        <v>41.348754815343284</v>
      </c>
    </row>
    <row r="471" spans="1:31" x14ac:dyDescent="0.25">
      <c r="A471">
        <v>1884217</v>
      </c>
      <c r="B471">
        <v>1</v>
      </c>
      <c r="C471" t="s">
        <v>80</v>
      </c>
      <c r="D471" t="s">
        <v>106</v>
      </c>
      <c r="E471" t="s">
        <v>158</v>
      </c>
      <c r="F471" t="s">
        <v>342</v>
      </c>
      <c r="G471" t="s">
        <v>893</v>
      </c>
      <c r="H471" t="s">
        <v>134</v>
      </c>
      <c r="I471" t="s">
        <v>135</v>
      </c>
      <c r="J471" t="s">
        <v>136</v>
      </c>
      <c r="K471" t="s">
        <v>137</v>
      </c>
      <c r="L471" t="s">
        <v>1571</v>
      </c>
      <c r="M471" t="s">
        <v>1572</v>
      </c>
      <c r="N471">
        <v>6.1305555549999999</v>
      </c>
      <c r="O471">
        <v>0</v>
      </c>
      <c r="P471">
        <v>2</v>
      </c>
      <c r="Q471">
        <v>0</v>
      </c>
      <c r="R471">
        <v>35</v>
      </c>
      <c r="S471">
        <v>0</v>
      </c>
      <c r="T471">
        <v>5</v>
      </c>
      <c r="U471">
        <v>0</v>
      </c>
      <c r="V471">
        <v>0</v>
      </c>
      <c r="W471">
        <v>0</v>
      </c>
      <c r="X471">
        <v>8.8988369884148</v>
      </c>
      <c r="Y471">
        <v>0</v>
      </c>
      <c r="Z471">
        <v>349.63146810939656</v>
      </c>
      <c r="AA471">
        <v>0</v>
      </c>
      <c r="AB471">
        <v>167.71960851950203</v>
      </c>
      <c r="AC471">
        <v>0</v>
      </c>
      <c r="AD471">
        <v>0</v>
      </c>
      <c r="AE471">
        <v>526.24991361731338</v>
      </c>
    </row>
    <row r="472" spans="1:31" x14ac:dyDescent="0.25">
      <c r="A472">
        <v>1884572</v>
      </c>
      <c r="B472">
        <v>1</v>
      </c>
      <c r="C472" t="s">
        <v>81</v>
      </c>
      <c r="D472" t="s">
        <v>119</v>
      </c>
      <c r="E472" t="s">
        <v>146</v>
      </c>
      <c r="F472" t="s">
        <v>1573</v>
      </c>
      <c r="G472" t="s">
        <v>148</v>
      </c>
      <c r="H472" t="s">
        <v>143</v>
      </c>
      <c r="I472" t="s">
        <v>135</v>
      </c>
      <c r="J472" t="s">
        <v>136</v>
      </c>
      <c r="K472" t="s">
        <v>137</v>
      </c>
      <c r="L472" t="s">
        <v>1574</v>
      </c>
      <c r="M472" t="s">
        <v>1575</v>
      </c>
      <c r="N472">
        <v>2.872222222</v>
      </c>
      <c r="O472">
        <v>0</v>
      </c>
      <c r="P472">
        <v>4</v>
      </c>
      <c r="Q472">
        <v>0</v>
      </c>
      <c r="R472">
        <v>0</v>
      </c>
      <c r="S472">
        <v>0</v>
      </c>
      <c r="T472">
        <v>0</v>
      </c>
      <c r="U472">
        <v>0</v>
      </c>
      <c r="V472">
        <v>0</v>
      </c>
      <c r="W472">
        <v>0</v>
      </c>
      <c r="X472">
        <v>2.2688067876672</v>
      </c>
      <c r="Y472">
        <v>0</v>
      </c>
      <c r="Z472">
        <v>0</v>
      </c>
      <c r="AA472">
        <v>0</v>
      </c>
      <c r="AB472">
        <v>0</v>
      </c>
      <c r="AC472">
        <v>0</v>
      </c>
      <c r="AD472">
        <v>0</v>
      </c>
      <c r="AE472">
        <v>2.2688067876672</v>
      </c>
    </row>
    <row r="473" spans="1:31" x14ac:dyDescent="0.25">
      <c r="A473">
        <v>1884566</v>
      </c>
      <c r="B473">
        <v>1</v>
      </c>
      <c r="C473" t="s">
        <v>81</v>
      </c>
      <c r="D473" t="s">
        <v>128</v>
      </c>
      <c r="E473" t="s">
        <v>169</v>
      </c>
      <c r="F473" t="s">
        <v>1576</v>
      </c>
      <c r="G473" t="s">
        <v>183</v>
      </c>
      <c r="H473" t="s">
        <v>143</v>
      </c>
      <c r="I473" t="s">
        <v>135</v>
      </c>
      <c r="J473" t="s">
        <v>136</v>
      </c>
      <c r="K473" t="s">
        <v>137</v>
      </c>
      <c r="L473" t="s">
        <v>1577</v>
      </c>
      <c r="M473" t="s">
        <v>1578</v>
      </c>
      <c r="N473">
        <v>4.1655555550000001</v>
      </c>
      <c r="O473">
        <v>0</v>
      </c>
      <c r="P473">
        <v>146</v>
      </c>
      <c r="Q473">
        <v>0</v>
      </c>
      <c r="R473">
        <v>1</v>
      </c>
      <c r="S473">
        <v>0</v>
      </c>
      <c r="T473">
        <v>17</v>
      </c>
      <c r="U473">
        <v>0</v>
      </c>
      <c r="V473">
        <v>0</v>
      </c>
      <c r="W473">
        <v>0</v>
      </c>
      <c r="X473">
        <v>146.29615543966852</v>
      </c>
      <c r="Y473">
        <v>0</v>
      </c>
      <c r="Z473">
        <v>11.940217591685746</v>
      </c>
      <c r="AA473">
        <v>0</v>
      </c>
      <c r="AB473">
        <v>79.769220351463886</v>
      </c>
      <c r="AC473">
        <v>0</v>
      </c>
      <c r="AD473">
        <v>0</v>
      </c>
      <c r="AE473">
        <v>238.00559338281818</v>
      </c>
    </row>
    <row r="474" spans="1:31" x14ac:dyDescent="0.25">
      <c r="A474">
        <v>1884317</v>
      </c>
      <c r="B474">
        <v>1</v>
      </c>
      <c r="C474" t="s">
        <v>81</v>
      </c>
      <c r="D474" t="s">
        <v>112</v>
      </c>
      <c r="E474" t="s">
        <v>158</v>
      </c>
      <c r="F474" t="s">
        <v>1579</v>
      </c>
      <c r="G474" t="s">
        <v>219</v>
      </c>
      <c r="H474" t="s">
        <v>134</v>
      </c>
      <c r="I474" t="s">
        <v>135</v>
      </c>
      <c r="J474" t="s">
        <v>136</v>
      </c>
      <c r="K474" t="s">
        <v>137</v>
      </c>
      <c r="L474" t="s">
        <v>1580</v>
      </c>
      <c r="M474" t="s">
        <v>1581</v>
      </c>
      <c r="N474">
        <v>5.6269444440000003</v>
      </c>
      <c r="O474">
        <v>0</v>
      </c>
      <c r="P474">
        <v>0</v>
      </c>
      <c r="Q474">
        <v>0</v>
      </c>
      <c r="R474">
        <v>8</v>
      </c>
      <c r="S474">
        <v>0</v>
      </c>
      <c r="T474">
        <v>0</v>
      </c>
      <c r="U474">
        <v>0</v>
      </c>
      <c r="V474">
        <v>0</v>
      </c>
      <c r="W474">
        <v>0</v>
      </c>
      <c r="X474">
        <v>0</v>
      </c>
      <c r="Y474">
        <v>0</v>
      </c>
      <c r="Z474">
        <v>197.41603720318579</v>
      </c>
      <c r="AA474">
        <v>0</v>
      </c>
      <c r="AB474">
        <v>0</v>
      </c>
      <c r="AC474">
        <v>0</v>
      </c>
      <c r="AD474">
        <v>0</v>
      </c>
      <c r="AE474">
        <v>197.41603720318579</v>
      </c>
    </row>
    <row r="475" spans="1:31" x14ac:dyDescent="0.25">
      <c r="A475">
        <v>1884466</v>
      </c>
      <c r="B475">
        <v>1</v>
      </c>
      <c r="C475" t="s">
        <v>81</v>
      </c>
      <c r="D475" t="s">
        <v>122</v>
      </c>
      <c r="E475" t="s">
        <v>131</v>
      </c>
      <c r="F475" t="s">
        <v>1582</v>
      </c>
      <c r="G475" t="s">
        <v>133</v>
      </c>
      <c r="H475" t="s">
        <v>134</v>
      </c>
      <c r="I475" t="s">
        <v>135</v>
      </c>
      <c r="J475" t="s">
        <v>136</v>
      </c>
      <c r="K475" t="s">
        <v>137</v>
      </c>
      <c r="L475" t="s">
        <v>1583</v>
      </c>
      <c r="M475" t="s">
        <v>1584</v>
      </c>
      <c r="N475">
        <v>1.7238888880000001</v>
      </c>
      <c r="O475">
        <v>1</v>
      </c>
      <c r="P475">
        <v>462</v>
      </c>
      <c r="Q475">
        <v>4</v>
      </c>
      <c r="R475">
        <v>0</v>
      </c>
      <c r="S475">
        <v>2</v>
      </c>
      <c r="T475">
        <v>18</v>
      </c>
      <c r="U475">
        <v>0</v>
      </c>
      <c r="V475">
        <v>0</v>
      </c>
      <c r="W475">
        <v>0.17385193090292</v>
      </c>
      <c r="X475">
        <v>83.161674523024942</v>
      </c>
      <c r="Y475">
        <v>18.263224227585038</v>
      </c>
      <c r="Z475">
        <v>0</v>
      </c>
      <c r="AA475">
        <v>16.272923770886472</v>
      </c>
      <c r="AB475">
        <v>3.6120589743469469</v>
      </c>
      <c r="AC475">
        <v>0</v>
      </c>
      <c r="AD475">
        <v>0</v>
      </c>
      <c r="AE475">
        <v>121.48373342674631</v>
      </c>
    </row>
    <row r="476" spans="1:31" x14ac:dyDescent="0.25">
      <c r="A476">
        <v>1884274</v>
      </c>
      <c r="B476">
        <v>1</v>
      </c>
      <c r="C476" t="s">
        <v>80</v>
      </c>
      <c r="D476" t="s">
        <v>97</v>
      </c>
      <c r="E476" t="s">
        <v>229</v>
      </c>
      <c r="F476" t="s">
        <v>1585</v>
      </c>
      <c r="G476" t="s">
        <v>133</v>
      </c>
      <c r="H476" t="s">
        <v>134</v>
      </c>
      <c r="I476" t="s">
        <v>135</v>
      </c>
      <c r="J476" t="s">
        <v>136</v>
      </c>
      <c r="K476" t="s">
        <v>137</v>
      </c>
      <c r="L476" t="s">
        <v>1586</v>
      </c>
      <c r="M476" t="s">
        <v>1587</v>
      </c>
      <c r="N476">
        <v>0.37388888799999997</v>
      </c>
      <c r="O476">
        <v>7</v>
      </c>
      <c r="P476">
        <v>700</v>
      </c>
      <c r="Q476">
        <v>7</v>
      </c>
      <c r="R476">
        <v>78</v>
      </c>
      <c r="S476">
        <v>20</v>
      </c>
      <c r="T476">
        <v>86</v>
      </c>
      <c r="U476">
        <v>1</v>
      </c>
      <c r="V476">
        <v>0</v>
      </c>
      <c r="W476">
        <v>206.6309096187496</v>
      </c>
      <c r="X476">
        <v>73.899074892873244</v>
      </c>
      <c r="Y476">
        <v>83.992220923182145</v>
      </c>
      <c r="Z476">
        <v>12.853841883363454</v>
      </c>
      <c r="AA476">
        <v>66.576065146298845</v>
      </c>
      <c r="AB476">
        <v>45.888442275318717</v>
      </c>
      <c r="AC476">
        <v>0</v>
      </c>
      <c r="AD476">
        <v>0</v>
      </c>
      <c r="AE476">
        <v>489.84055473978594</v>
      </c>
    </row>
    <row r="477" spans="1:31" x14ac:dyDescent="0.25">
      <c r="A477">
        <v>1884420</v>
      </c>
      <c r="B477">
        <v>1</v>
      </c>
      <c r="C477" t="s">
        <v>81</v>
      </c>
      <c r="D477" t="s">
        <v>115</v>
      </c>
      <c r="E477" t="s">
        <v>169</v>
      </c>
      <c r="F477" t="s">
        <v>589</v>
      </c>
      <c r="G477" t="s">
        <v>183</v>
      </c>
      <c r="H477" t="s">
        <v>143</v>
      </c>
      <c r="I477" t="s">
        <v>135</v>
      </c>
      <c r="J477" t="s">
        <v>136</v>
      </c>
      <c r="K477" t="s">
        <v>137</v>
      </c>
      <c r="L477" t="s">
        <v>1588</v>
      </c>
      <c r="M477" t="s">
        <v>1589</v>
      </c>
      <c r="N477">
        <v>2.3816666660000001</v>
      </c>
      <c r="O477">
        <v>0</v>
      </c>
      <c r="P477">
        <v>22</v>
      </c>
      <c r="Q477">
        <v>0</v>
      </c>
      <c r="R477">
        <v>0</v>
      </c>
      <c r="S477">
        <v>0</v>
      </c>
      <c r="T477">
        <v>0</v>
      </c>
      <c r="U477">
        <v>0</v>
      </c>
      <c r="V477">
        <v>0</v>
      </c>
      <c r="W477">
        <v>0</v>
      </c>
      <c r="X477">
        <v>11.746193518002872</v>
      </c>
      <c r="Y477">
        <v>0</v>
      </c>
      <c r="Z477">
        <v>0</v>
      </c>
      <c r="AA477">
        <v>0</v>
      </c>
      <c r="AB477">
        <v>0</v>
      </c>
      <c r="AC477">
        <v>0</v>
      </c>
      <c r="AD477">
        <v>0</v>
      </c>
      <c r="AE477">
        <v>11.746193518002872</v>
      </c>
    </row>
    <row r="478" spans="1:31" x14ac:dyDescent="0.25">
      <c r="A478">
        <v>1884652</v>
      </c>
      <c r="B478">
        <v>1</v>
      </c>
      <c r="C478" t="s">
        <v>80</v>
      </c>
      <c r="D478" t="s">
        <v>96</v>
      </c>
      <c r="E478" t="s">
        <v>169</v>
      </c>
      <c r="F478" t="s">
        <v>1590</v>
      </c>
      <c r="G478" t="s">
        <v>183</v>
      </c>
      <c r="H478" t="s">
        <v>143</v>
      </c>
      <c r="I478" t="s">
        <v>135</v>
      </c>
      <c r="J478" t="s">
        <v>136</v>
      </c>
      <c r="K478" t="s">
        <v>137</v>
      </c>
      <c r="L478" t="s">
        <v>1591</v>
      </c>
      <c r="M478" t="s">
        <v>1592</v>
      </c>
      <c r="N478">
        <v>2.633611111</v>
      </c>
      <c r="O478">
        <v>0</v>
      </c>
      <c r="P478">
        <v>238</v>
      </c>
      <c r="Q478">
        <v>0</v>
      </c>
      <c r="R478">
        <v>1</v>
      </c>
      <c r="S478">
        <v>0</v>
      </c>
      <c r="T478">
        <v>6</v>
      </c>
      <c r="U478">
        <v>0</v>
      </c>
      <c r="V478">
        <v>0</v>
      </c>
      <c r="W478">
        <v>0</v>
      </c>
      <c r="X478">
        <v>570.95496999646605</v>
      </c>
      <c r="Y478">
        <v>0</v>
      </c>
      <c r="Z478">
        <v>0.51159367779703724</v>
      </c>
      <c r="AA478">
        <v>0</v>
      </c>
      <c r="AB478">
        <v>29.712282377585023</v>
      </c>
      <c r="AC478">
        <v>0</v>
      </c>
      <c r="AD478">
        <v>0</v>
      </c>
      <c r="AE478">
        <v>601.17884605184804</v>
      </c>
    </row>
    <row r="479" spans="1:31" x14ac:dyDescent="0.25">
      <c r="A479">
        <v>1884818</v>
      </c>
      <c r="B479">
        <v>1</v>
      </c>
      <c r="C479" t="s">
        <v>80</v>
      </c>
      <c r="D479" t="s">
        <v>103</v>
      </c>
      <c r="E479" t="s">
        <v>210</v>
      </c>
      <c r="F479" t="s">
        <v>1593</v>
      </c>
      <c r="G479" t="s">
        <v>133</v>
      </c>
      <c r="H479" t="s">
        <v>134</v>
      </c>
      <c r="I479" t="s">
        <v>135</v>
      </c>
      <c r="J479" t="s">
        <v>136</v>
      </c>
      <c r="K479" t="s">
        <v>137</v>
      </c>
      <c r="L479" t="s">
        <v>1594</v>
      </c>
      <c r="M479" t="s">
        <v>1595</v>
      </c>
      <c r="N479">
        <v>1.3591666659999999</v>
      </c>
      <c r="O479">
        <v>0</v>
      </c>
      <c r="P479">
        <v>620</v>
      </c>
      <c r="Q479">
        <v>1</v>
      </c>
      <c r="R479">
        <v>1</v>
      </c>
      <c r="S479">
        <v>3</v>
      </c>
      <c r="T479">
        <v>24</v>
      </c>
      <c r="U479">
        <v>0</v>
      </c>
      <c r="V479">
        <v>0</v>
      </c>
      <c r="W479">
        <v>0</v>
      </c>
      <c r="X479">
        <v>236.98313324994501</v>
      </c>
      <c r="Y479">
        <v>5.4472189499046717</v>
      </c>
      <c r="Z479">
        <v>3.069836579349341</v>
      </c>
      <c r="AA479">
        <v>13.998045607076801</v>
      </c>
      <c r="AB479">
        <v>22.149993998063099</v>
      </c>
      <c r="AC479">
        <v>0</v>
      </c>
      <c r="AD479">
        <v>0</v>
      </c>
      <c r="AE479">
        <v>281.64822838433895</v>
      </c>
    </row>
    <row r="480" spans="1:31" x14ac:dyDescent="0.25">
      <c r="A480">
        <v>1884675</v>
      </c>
      <c r="B480">
        <v>1</v>
      </c>
      <c r="C480" t="s">
        <v>80</v>
      </c>
      <c r="D480" t="s">
        <v>103</v>
      </c>
      <c r="E480" t="s">
        <v>222</v>
      </c>
      <c r="F480" t="s">
        <v>1596</v>
      </c>
      <c r="G480" t="s">
        <v>663</v>
      </c>
      <c r="H480" t="s">
        <v>143</v>
      </c>
      <c r="I480" t="s">
        <v>135</v>
      </c>
      <c r="J480" t="s">
        <v>136</v>
      </c>
      <c r="K480" t="s">
        <v>137</v>
      </c>
      <c r="L480" t="s">
        <v>1597</v>
      </c>
      <c r="M480" t="s">
        <v>1598</v>
      </c>
      <c r="N480">
        <v>1.2008333330000001</v>
      </c>
      <c r="O480">
        <v>0</v>
      </c>
      <c r="P480">
        <v>20</v>
      </c>
      <c r="Q480">
        <v>0</v>
      </c>
      <c r="R480">
        <v>0</v>
      </c>
      <c r="S480">
        <v>0</v>
      </c>
      <c r="T480">
        <v>5</v>
      </c>
      <c r="U480">
        <v>0</v>
      </c>
      <c r="V480">
        <v>0</v>
      </c>
      <c r="W480">
        <v>0</v>
      </c>
      <c r="X480">
        <v>7.9110499337692737</v>
      </c>
      <c r="Y480">
        <v>0</v>
      </c>
      <c r="Z480">
        <v>0</v>
      </c>
      <c r="AA480">
        <v>0</v>
      </c>
      <c r="AB480">
        <v>38.522494953399928</v>
      </c>
      <c r="AC480">
        <v>0</v>
      </c>
      <c r="AD480">
        <v>0</v>
      </c>
      <c r="AE480">
        <v>46.433544887169205</v>
      </c>
    </row>
    <row r="481" spans="1:31" x14ac:dyDescent="0.25">
      <c r="A481">
        <v>1884509</v>
      </c>
      <c r="B481">
        <v>1</v>
      </c>
      <c r="C481" t="s">
        <v>80</v>
      </c>
      <c r="D481" t="s">
        <v>104</v>
      </c>
      <c r="E481" t="s">
        <v>210</v>
      </c>
      <c r="F481" t="s">
        <v>1599</v>
      </c>
      <c r="G481" t="s">
        <v>133</v>
      </c>
      <c r="H481" t="s">
        <v>134</v>
      </c>
      <c r="I481" t="s">
        <v>135</v>
      </c>
      <c r="J481" t="s">
        <v>136</v>
      </c>
      <c r="K481" t="s">
        <v>137</v>
      </c>
      <c r="L481" t="s">
        <v>1600</v>
      </c>
      <c r="M481" t="s">
        <v>1601</v>
      </c>
      <c r="N481">
        <v>6.3333333000000006E-2</v>
      </c>
      <c r="O481">
        <v>3</v>
      </c>
      <c r="P481">
        <v>1637</v>
      </c>
      <c r="Q481">
        <v>1</v>
      </c>
      <c r="R481">
        <v>39</v>
      </c>
      <c r="S481">
        <v>2</v>
      </c>
      <c r="T481">
        <v>124</v>
      </c>
      <c r="U481">
        <v>0</v>
      </c>
      <c r="V481">
        <v>0</v>
      </c>
      <c r="W481">
        <v>0.17316706946693336</v>
      </c>
      <c r="X481">
        <v>22.288656071122062</v>
      </c>
      <c r="Y481">
        <v>7.7472398100340012E-2</v>
      </c>
      <c r="Z481">
        <v>0.69357326427929999</v>
      </c>
      <c r="AA481">
        <v>0.28720970106108668</v>
      </c>
      <c r="AB481">
        <v>6.4864416558417375</v>
      </c>
      <c r="AC481">
        <v>0</v>
      </c>
      <c r="AD481">
        <v>0</v>
      </c>
      <c r="AE481">
        <v>30.006520159871464</v>
      </c>
    </row>
    <row r="482" spans="1:31" x14ac:dyDescent="0.25">
      <c r="A482">
        <v>1884440</v>
      </c>
      <c r="B482">
        <v>1</v>
      </c>
      <c r="C482" t="s">
        <v>80</v>
      </c>
      <c r="D482" t="s">
        <v>90</v>
      </c>
      <c r="E482" t="s">
        <v>146</v>
      </c>
      <c r="F482" t="s">
        <v>1602</v>
      </c>
      <c r="G482" t="s">
        <v>148</v>
      </c>
      <c r="H482" t="s">
        <v>143</v>
      </c>
      <c r="I482" t="s">
        <v>135</v>
      </c>
      <c r="J482" t="s">
        <v>136</v>
      </c>
      <c r="K482" t="s">
        <v>137</v>
      </c>
      <c r="L482" t="s">
        <v>1603</v>
      </c>
      <c r="M482" t="s">
        <v>1604</v>
      </c>
      <c r="N482">
        <v>1.0049999999999999</v>
      </c>
      <c r="O482">
        <v>0</v>
      </c>
      <c r="P482">
        <v>47</v>
      </c>
      <c r="Q482">
        <v>0</v>
      </c>
      <c r="R482">
        <v>0</v>
      </c>
      <c r="S482">
        <v>0</v>
      </c>
      <c r="T482">
        <v>53</v>
      </c>
      <c r="U482">
        <v>0</v>
      </c>
      <c r="V482">
        <v>0</v>
      </c>
      <c r="W482">
        <v>0</v>
      </c>
      <c r="X482">
        <v>14.401868263908531</v>
      </c>
      <c r="Y482">
        <v>0</v>
      </c>
      <c r="Z482">
        <v>0</v>
      </c>
      <c r="AA482">
        <v>0</v>
      </c>
      <c r="AB482">
        <v>38.726109859166151</v>
      </c>
      <c r="AC482">
        <v>0</v>
      </c>
      <c r="AD482">
        <v>0</v>
      </c>
      <c r="AE482">
        <v>53.127978123074683</v>
      </c>
    </row>
    <row r="483" spans="1:31" x14ac:dyDescent="0.25">
      <c r="A483">
        <v>1884483</v>
      </c>
      <c r="B483">
        <v>1</v>
      </c>
      <c r="C483" t="s">
        <v>81</v>
      </c>
      <c r="D483" t="s">
        <v>121</v>
      </c>
      <c r="E483" t="s">
        <v>146</v>
      </c>
      <c r="F483" t="s">
        <v>1605</v>
      </c>
      <c r="G483" t="s">
        <v>1606</v>
      </c>
      <c r="H483" t="s">
        <v>143</v>
      </c>
      <c r="I483" t="s">
        <v>135</v>
      </c>
      <c r="J483" t="s">
        <v>136</v>
      </c>
      <c r="K483" t="s">
        <v>137</v>
      </c>
      <c r="L483" t="s">
        <v>1607</v>
      </c>
      <c r="M483" t="s">
        <v>1608</v>
      </c>
      <c r="N483">
        <v>1.0786111110000001</v>
      </c>
      <c r="O483">
        <v>0</v>
      </c>
      <c r="P483">
        <v>7</v>
      </c>
      <c r="Q483">
        <v>0</v>
      </c>
      <c r="R483">
        <v>0</v>
      </c>
      <c r="S483">
        <v>0</v>
      </c>
      <c r="T483">
        <v>1</v>
      </c>
      <c r="U483">
        <v>0</v>
      </c>
      <c r="V483">
        <v>0</v>
      </c>
      <c r="W483">
        <v>0</v>
      </c>
      <c r="X483">
        <v>1.2811905277889255</v>
      </c>
      <c r="Y483">
        <v>0</v>
      </c>
      <c r="Z483">
        <v>0</v>
      </c>
      <c r="AA483">
        <v>0</v>
      </c>
      <c r="AB483">
        <v>2.9936086434471945E-2</v>
      </c>
      <c r="AC483">
        <v>0</v>
      </c>
      <c r="AD483">
        <v>0</v>
      </c>
      <c r="AE483">
        <v>1.3111266142233975</v>
      </c>
    </row>
    <row r="484" spans="1:31" x14ac:dyDescent="0.25">
      <c r="A484">
        <v>1883968</v>
      </c>
      <c r="B484">
        <v>1</v>
      </c>
      <c r="C484" t="s">
        <v>80</v>
      </c>
      <c r="D484" t="s">
        <v>83</v>
      </c>
      <c r="E484" t="s">
        <v>140</v>
      </c>
      <c r="F484" t="s">
        <v>1609</v>
      </c>
      <c r="G484" t="s">
        <v>163</v>
      </c>
      <c r="H484" t="s">
        <v>143</v>
      </c>
      <c r="I484" t="s">
        <v>135</v>
      </c>
      <c r="J484" t="s">
        <v>136</v>
      </c>
      <c r="K484" t="s">
        <v>137</v>
      </c>
      <c r="L484" t="s">
        <v>1610</v>
      </c>
      <c r="M484" t="s">
        <v>1611</v>
      </c>
      <c r="N484">
        <v>0.68027777700000003</v>
      </c>
      <c r="O484">
        <v>0</v>
      </c>
      <c r="P484">
        <v>2</v>
      </c>
      <c r="Q484">
        <v>0</v>
      </c>
      <c r="R484">
        <v>0</v>
      </c>
      <c r="S484">
        <v>0</v>
      </c>
      <c r="T484">
        <v>1</v>
      </c>
      <c r="U484">
        <v>0</v>
      </c>
      <c r="V484">
        <v>0</v>
      </c>
      <c r="W484">
        <v>0</v>
      </c>
      <c r="X484">
        <v>0.27760825637123332</v>
      </c>
      <c r="Y484">
        <v>0</v>
      </c>
      <c r="Z484">
        <v>0</v>
      </c>
      <c r="AA484">
        <v>0</v>
      </c>
      <c r="AB484">
        <v>0.13296105743110362</v>
      </c>
      <c r="AC484">
        <v>0</v>
      </c>
      <c r="AD484">
        <v>0</v>
      </c>
      <c r="AE484">
        <v>0.41056931380233697</v>
      </c>
    </row>
    <row r="485" spans="1:31" x14ac:dyDescent="0.25">
      <c r="A485">
        <v>1884503</v>
      </c>
      <c r="B485">
        <v>1</v>
      </c>
      <c r="C485" t="s">
        <v>80</v>
      </c>
      <c r="D485" t="s">
        <v>93</v>
      </c>
      <c r="E485" t="s">
        <v>146</v>
      </c>
      <c r="F485" t="s">
        <v>854</v>
      </c>
      <c r="G485" t="s">
        <v>148</v>
      </c>
      <c r="H485" t="s">
        <v>143</v>
      </c>
      <c r="I485" t="s">
        <v>135</v>
      </c>
      <c r="J485" t="s">
        <v>136</v>
      </c>
      <c r="K485" t="s">
        <v>137</v>
      </c>
      <c r="L485" t="s">
        <v>1612</v>
      </c>
      <c r="M485" t="s">
        <v>1613</v>
      </c>
      <c r="N485">
        <v>1.1825000000000001</v>
      </c>
      <c r="O485">
        <v>0</v>
      </c>
      <c r="P485">
        <v>187</v>
      </c>
      <c r="Q485">
        <v>0</v>
      </c>
      <c r="R485">
        <v>0</v>
      </c>
      <c r="S485">
        <v>0</v>
      </c>
      <c r="T485">
        <v>22</v>
      </c>
      <c r="U485">
        <v>0</v>
      </c>
      <c r="V485">
        <v>0</v>
      </c>
      <c r="W485">
        <v>0</v>
      </c>
      <c r="X485">
        <v>45.278919002300732</v>
      </c>
      <c r="Y485">
        <v>0</v>
      </c>
      <c r="Z485">
        <v>0</v>
      </c>
      <c r="AA485">
        <v>0</v>
      </c>
      <c r="AB485">
        <v>45.743772652207035</v>
      </c>
      <c r="AC485">
        <v>0</v>
      </c>
      <c r="AD485">
        <v>0</v>
      </c>
      <c r="AE485">
        <v>91.022691654507767</v>
      </c>
    </row>
    <row r="486" spans="1:31" x14ac:dyDescent="0.25">
      <c r="A486">
        <v>1883948</v>
      </c>
      <c r="B486">
        <v>1</v>
      </c>
      <c r="C486" t="s">
        <v>81</v>
      </c>
      <c r="D486" t="s">
        <v>128</v>
      </c>
      <c r="E486" t="s">
        <v>146</v>
      </c>
      <c r="F486" t="s">
        <v>1614</v>
      </c>
      <c r="G486" t="s">
        <v>148</v>
      </c>
      <c r="H486" t="s">
        <v>143</v>
      </c>
      <c r="I486" t="s">
        <v>135</v>
      </c>
      <c r="J486" t="s">
        <v>136</v>
      </c>
      <c r="K486" t="s">
        <v>137</v>
      </c>
      <c r="L486" t="s">
        <v>1615</v>
      </c>
      <c r="M486" t="s">
        <v>1616</v>
      </c>
      <c r="N486">
        <v>2.5194444439999999</v>
      </c>
      <c r="O486">
        <v>0</v>
      </c>
      <c r="P486">
        <v>460</v>
      </c>
      <c r="Q486">
        <v>0</v>
      </c>
      <c r="R486">
        <v>0</v>
      </c>
      <c r="S486">
        <v>0</v>
      </c>
      <c r="T486">
        <v>18</v>
      </c>
      <c r="U486">
        <v>0</v>
      </c>
      <c r="V486">
        <v>0</v>
      </c>
      <c r="W486">
        <v>0</v>
      </c>
      <c r="X486">
        <v>199.93988719566482</v>
      </c>
      <c r="Y486">
        <v>0</v>
      </c>
      <c r="Z486">
        <v>0</v>
      </c>
      <c r="AA486">
        <v>0</v>
      </c>
      <c r="AB486">
        <v>14.098085800844638</v>
      </c>
      <c r="AC486">
        <v>0</v>
      </c>
      <c r="AD486">
        <v>0</v>
      </c>
      <c r="AE486">
        <v>214.03797299650947</v>
      </c>
    </row>
    <row r="487" spans="1:31" x14ac:dyDescent="0.25">
      <c r="A487">
        <v>1884340</v>
      </c>
      <c r="B487">
        <v>1</v>
      </c>
      <c r="C487" t="s">
        <v>81</v>
      </c>
      <c r="D487" t="s">
        <v>127</v>
      </c>
      <c r="E487" t="s">
        <v>146</v>
      </c>
      <c r="F487" t="s">
        <v>1617</v>
      </c>
      <c r="G487" t="s">
        <v>148</v>
      </c>
      <c r="H487" t="s">
        <v>143</v>
      </c>
      <c r="I487" t="s">
        <v>135</v>
      </c>
      <c r="J487" t="s">
        <v>136</v>
      </c>
      <c r="K487" t="s">
        <v>137</v>
      </c>
      <c r="L487" t="s">
        <v>1618</v>
      </c>
      <c r="M487" t="s">
        <v>1619</v>
      </c>
      <c r="N487">
        <v>3.5380555550000001</v>
      </c>
      <c r="O487">
        <v>0</v>
      </c>
      <c r="P487">
        <v>40</v>
      </c>
      <c r="Q487">
        <v>0</v>
      </c>
      <c r="R487">
        <v>1</v>
      </c>
      <c r="S487">
        <v>0</v>
      </c>
      <c r="T487">
        <v>2</v>
      </c>
      <c r="U487">
        <v>0</v>
      </c>
      <c r="V487">
        <v>0</v>
      </c>
      <c r="W487">
        <v>0</v>
      </c>
      <c r="X487">
        <v>19.085653592450392</v>
      </c>
      <c r="Y487">
        <v>0</v>
      </c>
      <c r="Z487">
        <v>0.16477860224928501</v>
      </c>
      <c r="AA487">
        <v>0</v>
      </c>
      <c r="AB487">
        <v>0.74905359299434993</v>
      </c>
      <c r="AC487">
        <v>0</v>
      </c>
      <c r="AD487">
        <v>0</v>
      </c>
      <c r="AE487">
        <v>19.999485787694027</v>
      </c>
    </row>
    <row r="488" spans="1:31" x14ac:dyDescent="0.25">
      <c r="A488">
        <v>1884254</v>
      </c>
      <c r="B488">
        <v>1</v>
      </c>
      <c r="C488" t="s">
        <v>81</v>
      </c>
      <c r="D488" t="s">
        <v>121</v>
      </c>
      <c r="E488" t="s">
        <v>158</v>
      </c>
      <c r="F488" t="s">
        <v>1620</v>
      </c>
      <c r="G488" t="s">
        <v>219</v>
      </c>
      <c r="H488" t="s">
        <v>134</v>
      </c>
      <c r="I488" t="s">
        <v>135</v>
      </c>
      <c r="J488" t="s">
        <v>136</v>
      </c>
      <c r="K488" t="s">
        <v>137</v>
      </c>
      <c r="L488" t="s">
        <v>1621</v>
      </c>
      <c r="M488" t="s">
        <v>1622</v>
      </c>
      <c r="N488">
        <v>2.040277777</v>
      </c>
      <c r="O488">
        <v>0</v>
      </c>
      <c r="P488">
        <v>34</v>
      </c>
      <c r="Q488">
        <v>0</v>
      </c>
      <c r="R488">
        <v>0</v>
      </c>
      <c r="S488">
        <v>0</v>
      </c>
      <c r="T488">
        <v>0</v>
      </c>
      <c r="U488">
        <v>0</v>
      </c>
      <c r="V488">
        <v>0</v>
      </c>
      <c r="W488">
        <v>0</v>
      </c>
      <c r="X488">
        <v>8.1571671559271639</v>
      </c>
      <c r="Y488">
        <v>0</v>
      </c>
      <c r="Z488">
        <v>0</v>
      </c>
      <c r="AA488">
        <v>0</v>
      </c>
      <c r="AB488">
        <v>0</v>
      </c>
      <c r="AC488">
        <v>0</v>
      </c>
      <c r="AD488">
        <v>0</v>
      </c>
      <c r="AE488">
        <v>8.1571671559271639</v>
      </c>
    </row>
    <row r="489" spans="1:31" x14ac:dyDescent="0.25">
      <c r="A489">
        <v>1884489</v>
      </c>
      <c r="B489">
        <v>1</v>
      </c>
      <c r="C489" t="s">
        <v>80</v>
      </c>
      <c r="D489" t="s">
        <v>100</v>
      </c>
      <c r="E489" t="s">
        <v>140</v>
      </c>
      <c r="F489" t="s">
        <v>1623</v>
      </c>
      <c r="G489" t="s">
        <v>163</v>
      </c>
      <c r="H489" t="s">
        <v>143</v>
      </c>
      <c r="I489" t="s">
        <v>135</v>
      </c>
      <c r="J489" t="s">
        <v>136</v>
      </c>
      <c r="K489" t="s">
        <v>137</v>
      </c>
      <c r="L489" t="s">
        <v>1624</v>
      </c>
      <c r="M489" t="s">
        <v>1625</v>
      </c>
      <c r="N489">
        <v>1.091111111</v>
      </c>
      <c r="O489">
        <v>0</v>
      </c>
      <c r="P489">
        <v>1</v>
      </c>
      <c r="Q489">
        <v>0</v>
      </c>
      <c r="R489">
        <v>0</v>
      </c>
      <c r="S489">
        <v>0</v>
      </c>
      <c r="T489">
        <v>0</v>
      </c>
      <c r="U489">
        <v>0</v>
      </c>
      <c r="V489">
        <v>0</v>
      </c>
      <c r="W489">
        <v>0</v>
      </c>
      <c r="X489">
        <v>0.44881359488622224</v>
      </c>
      <c r="Y489">
        <v>0</v>
      </c>
      <c r="Z489">
        <v>0</v>
      </c>
      <c r="AA489">
        <v>0</v>
      </c>
      <c r="AB489">
        <v>0</v>
      </c>
      <c r="AC489">
        <v>0</v>
      </c>
      <c r="AD489">
        <v>0</v>
      </c>
      <c r="AE489">
        <v>0.44881359488622224</v>
      </c>
    </row>
    <row r="490" spans="1:31" x14ac:dyDescent="0.25">
      <c r="A490">
        <v>1884738</v>
      </c>
      <c r="B490">
        <v>1</v>
      </c>
      <c r="C490" t="s">
        <v>80</v>
      </c>
      <c r="D490" t="s">
        <v>103</v>
      </c>
      <c r="E490" t="s">
        <v>131</v>
      </c>
      <c r="F490" t="s">
        <v>1626</v>
      </c>
      <c r="G490" t="s">
        <v>133</v>
      </c>
      <c r="H490" t="s">
        <v>134</v>
      </c>
      <c r="I490" t="s">
        <v>135</v>
      </c>
      <c r="J490" t="s">
        <v>136</v>
      </c>
      <c r="K490" t="s">
        <v>137</v>
      </c>
      <c r="L490" t="s">
        <v>1627</v>
      </c>
      <c r="M490" t="s">
        <v>1628</v>
      </c>
      <c r="N490">
        <v>0.58555555500000001</v>
      </c>
      <c r="O490">
        <v>0</v>
      </c>
      <c r="P490">
        <v>962</v>
      </c>
      <c r="Q490">
        <v>9</v>
      </c>
      <c r="R490">
        <v>13</v>
      </c>
      <c r="S490">
        <v>3</v>
      </c>
      <c r="T490">
        <v>132</v>
      </c>
      <c r="U490">
        <v>0</v>
      </c>
      <c r="V490">
        <v>3</v>
      </c>
      <c r="W490">
        <v>0</v>
      </c>
      <c r="X490">
        <v>173.69358400421555</v>
      </c>
      <c r="Y490">
        <v>122.36190800190718</v>
      </c>
      <c r="Z490">
        <v>36.33557654852779</v>
      </c>
      <c r="AA490">
        <v>5.9191929324455783</v>
      </c>
      <c r="AB490">
        <v>84.380070538963579</v>
      </c>
      <c r="AC490">
        <v>0</v>
      </c>
      <c r="AD490">
        <v>0.84234334048441117</v>
      </c>
      <c r="AE490">
        <v>423.53267536654414</v>
      </c>
    </row>
    <row r="491" spans="1:31" x14ac:dyDescent="0.25">
      <c r="A491">
        <v>1884589</v>
      </c>
      <c r="B491">
        <v>1</v>
      </c>
      <c r="C491" t="s">
        <v>80</v>
      </c>
      <c r="D491" t="s">
        <v>105</v>
      </c>
      <c r="E491" t="s">
        <v>169</v>
      </c>
      <c r="F491" t="s">
        <v>1629</v>
      </c>
      <c r="G491" t="s">
        <v>183</v>
      </c>
      <c r="H491" t="s">
        <v>143</v>
      </c>
      <c r="I491" t="s">
        <v>135</v>
      </c>
      <c r="J491" t="s">
        <v>136</v>
      </c>
      <c r="K491" t="s">
        <v>137</v>
      </c>
      <c r="L491" t="s">
        <v>1630</v>
      </c>
      <c r="M491" t="s">
        <v>1631</v>
      </c>
      <c r="N491">
        <v>0.74416666600000003</v>
      </c>
      <c r="O491">
        <v>0</v>
      </c>
      <c r="P491">
        <v>291</v>
      </c>
      <c r="Q491">
        <v>0</v>
      </c>
      <c r="R491">
        <v>3</v>
      </c>
      <c r="S491">
        <v>0</v>
      </c>
      <c r="T491">
        <v>15</v>
      </c>
      <c r="U491">
        <v>0</v>
      </c>
      <c r="V491">
        <v>0</v>
      </c>
      <c r="W491">
        <v>0</v>
      </c>
      <c r="X491">
        <v>50.17945768484033</v>
      </c>
      <c r="Y491">
        <v>0</v>
      </c>
      <c r="Z491">
        <v>0.48921414975104754</v>
      </c>
      <c r="AA491">
        <v>0</v>
      </c>
      <c r="AB491">
        <v>10.617809059800276</v>
      </c>
      <c r="AC491">
        <v>0</v>
      </c>
      <c r="AD491">
        <v>0</v>
      </c>
      <c r="AE491">
        <v>61.286480894391659</v>
      </c>
    </row>
    <row r="492" spans="1:31" x14ac:dyDescent="0.25">
      <c r="A492">
        <v>1884838</v>
      </c>
      <c r="B492">
        <v>1</v>
      </c>
      <c r="C492" t="s">
        <v>81</v>
      </c>
      <c r="D492" t="s">
        <v>127</v>
      </c>
      <c r="E492" t="s">
        <v>131</v>
      </c>
      <c r="F492" t="s">
        <v>1632</v>
      </c>
      <c r="G492" t="s">
        <v>343</v>
      </c>
      <c r="H492" t="s">
        <v>134</v>
      </c>
      <c r="I492" t="s">
        <v>135</v>
      </c>
      <c r="J492" t="s">
        <v>136</v>
      </c>
      <c r="K492" t="s">
        <v>137</v>
      </c>
      <c r="L492" t="s">
        <v>1633</v>
      </c>
      <c r="M492" t="s">
        <v>1219</v>
      </c>
      <c r="N492">
        <v>2.048888888</v>
      </c>
      <c r="O492">
        <v>0</v>
      </c>
      <c r="P492">
        <v>483</v>
      </c>
      <c r="Q492">
        <v>1</v>
      </c>
      <c r="R492">
        <v>20</v>
      </c>
      <c r="S492">
        <v>4</v>
      </c>
      <c r="T492">
        <v>93</v>
      </c>
      <c r="U492">
        <v>7</v>
      </c>
      <c r="V492">
        <v>2</v>
      </c>
      <c r="W492">
        <v>0</v>
      </c>
      <c r="X492">
        <v>256.68928779828207</v>
      </c>
      <c r="Y492">
        <v>6.7557576138802808</v>
      </c>
      <c r="Z492">
        <v>38.735314455815711</v>
      </c>
      <c r="AA492">
        <v>809.56806269424442</v>
      </c>
      <c r="AB492">
        <v>98.84755060870107</v>
      </c>
      <c r="AC492">
        <v>904.22495704900348</v>
      </c>
      <c r="AD492">
        <v>3.8417081341606938</v>
      </c>
      <c r="AE492">
        <v>2118.6626383540879</v>
      </c>
    </row>
    <row r="493" spans="1:31" x14ac:dyDescent="0.25">
      <c r="A493">
        <v>1884297</v>
      </c>
      <c r="B493">
        <v>1</v>
      </c>
      <c r="C493" t="s">
        <v>81</v>
      </c>
      <c r="D493" t="s">
        <v>128</v>
      </c>
      <c r="E493" t="s">
        <v>131</v>
      </c>
      <c r="F493" t="s">
        <v>1634</v>
      </c>
      <c r="G493" t="s">
        <v>133</v>
      </c>
      <c r="H493" t="s">
        <v>134</v>
      </c>
      <c r="I493" t="s">
        <v>135</v>
      </c>
      <c r="J493" t="s">
        <v>136</v>
      </c>
      <c r="K493" t="s">
        <v>137</v>
      </c>
      <c r="L493" t="s">
        <v>1635</v>
      </c>
      <c r="M493" t="s">
        <v>1636</v>
      </c>
      <c r="N493">
        <v>6.4166665999999997E-2</v>
      </c>
      <c r="O493">
        <v>0</v>
      </c>
      <c r="P493">
        <v>0</v>
      </c>
      <c r="Q493">
        <v>0</v>
      </c>
      <c r="R493">
        <v>0</v>
      </c>
      <c r="S493">
        <v>11</v>
      </c>
      <c r="T493">
        <v>0</v>
      </c>
      <c r="U493">
        <v>15</v>
      </c>
      <c r="V493">
        <v>0</v>
      </c>
      <c r="W493">
        <v>0</v>
      </c>
      <c r="X493">
        <v>0</v>
      </c>
      <c r="Y493">
        <v>0</v>
      </c>
      <c r="Z493">
        <v>0</v>
      </c>
      <c r="AA493">
        <v>17.184382499529633</v>
      </c>
      <c r="AB493">
        <v>0</v>
      </c>
      <c r="AC493">
        <v>158.02017915683501</v>
      </c>
      <c r="AD493">
        <v>0</v>
      </c>
      <c r="AE493">
        <v>175.20456165636466</v>
      </c>
    </row>
    <row r="494" spans="1:31" x14ac:dyDescent="0.25">
      <c r="A494">
        <v>1884784</v>
      </c>
      <c r="B494">
        <v>1</v>
      </c>
      <c r="C494" t="s">
        <v>81</v>
      </c>
      <c r="D494" t="s">
        <v>112</v>
      </c>
      <c r="E494" t="s">
        <v>169</v>
      </c>
      <c r="F494" t="s">
        <v>1637</v>
      </c>
      <c r="G494" t="s">
        <v>183</v>
      </c>
      <c r="H494" t="s">
        <v>143</v>
      </c>
      <c r="I494" t="s">
        <v>135</v>
      </c>
      <c r="J494" t="s">
        <v>136</v>
      </c>
      <c r="K494" t="s">
        <v>137</v>
      </c>
      <c r="L494" t="s">
        <v>1638</v>
      </c>
      <c r="M494" t="s">
        <v>1639</v>
      </c>
      <c r="N494">
        <v>0.61861111099999999</v>
      </c>
      <c r="O494">
        <v>0</v>
      </c>
      <c r="P494">
        <v>1080</v>
      </c>
      <c r="Q494">
        <v>0</v>
      </c>
      <c r="R494">
        <v>0</v>
      </c>
      <c r="S494">
        <v>0</v>
      </c>
      <c r="T494">
        <v>148</v>
      </c>
      <c r="U494">
        <v>0</v>
      </c>
      <c r="V494">
        <v>0</v>
      </c>
      <c r="W494">
        <v>0</v>
      </c>
      <c r="X494">
        <v>152.59319652546222</v>
      </c>
      <c r="Y494">
        <v>0</v>
      </c>
      <c r="Z494">
        <v>0</v>
      </c>
      <c r="AA494">
        <v>0</v>
      </c>
      <c r="AB494">
        <v>62.942463217491941</v>
      </c>
      <c r="AC494">
        <v>0</v>
      </c>
      <c r="AD494">
        <v>0</v>
      </c>
      <c r="AE494">
        <v>215.53565974295415</v>
      </c>
    </row>
    <row r="495" spans="1:31" x14ac:dyDescent="0.25">
      <c r="A495">
        <v>1884452</v>
      </c>
      <c r="B495">
        <v>1</v>
      </c>
      <c r="C495" t="s">
        <v>80</v>
      </c>
      <c r="D495" t="s">
        <v>96</v>
      </c>
      <c r="E495" t="s">
        <v>222</v>
      </c>
      <c r="F495" t="s">
        <v>1640</v>
      </c>
      <c r="G495" t="s">
        <v>663</v>
      </c>
      <c r="H495" t="s">
        <v>143</v>
      </c>
      <c r="I495" t="s">
        <v>135</v>
      </c>
      <c r="J495" t="s">
        <v>136</v>
      </c>
      <c r="K495" t="s">
        <v>137</v>
      </c>
      <c r="L495" t="s">
        <v>1641</v>
      </c>
      <c r="M495" t="s">
        <v>1642</v>
      </c>
      <c r="N495">
        <v>2.6777777770000002</v>
      </c>
      <c r="O495">
        <v>0</v>
      </c>
      <c r="P495">
        <v>23</v>
      </c>
      <c r="Q495">
        <v>0</v>
      </c>
      <c r="R495">
        <v>0</v>
      </c>
      <c r="S495">
        <v>0</v>
      </c>
      <c r="T495">
        <v>5</v>
      </c>
      <c r="U495">
        <v>0</v>
      </c>
      <c r="V495">
        <v>0</v>
      </c>
      <c r="W495">
        <v>0</v>
      </c>
      <c r="X495">
        <v>21.462864484454588</v>
      </c>
      <c r="Y495">
        <v>0</v>
      </c>
      <c r="Z495">
        <v>0</v>
      </c>
      <c r="AA495">
        <v>0</v>
      </c>
      <c r="AB495">
        <v>27.218425284492554</v>
      </c>
      <c r="AC495">
        <v>0</v>
      </c>
      <c r="AD495">
        <v>0</v>
      </c>
      <c r="AE495">
        <v>48.681289768947138</v>
      </c>
    </row>
    <row r="496" spans="1:31" x14ac:dyDescent="0.25">
      <c r="A496">
        <v>1884306</v>
      </c>
      <c r="B496">
        <v>1</v>
      </c>
      <c r="C496" t="s">
        <v>80</v>
      </c>
      <c r="D496" t="s">
        <v>96</v>
      </c>
      <c r="E496" t="s">
        <v>140</v>
      </c>
      <c r="F496" t="s">
        <v>1643</v>
      </c>
      <c r="G496" t="s">
        <v>163</v>
      </c>
      <c r="H496" t="s">
        <v>143</v>
      </c>
      <c r="I496" t="s">
        <v>135</v>
      </c>
      <c r="J496" t="s">
        <v>136</v>
      </c>
      <c r="K496" t="s">
        <v>137</v>
      </c>
      <c r="L496" t="s">
        <v>1644</v>
      </c>
      <c r="M496" t="s">
        <v>1645</v>
      </c>
      <c r="N496">
        <v>1.605277777</v>
      </c>
      <c r="O496">
        <v>0</v>
      </c>
      <c r="P496">
        <v>1</v>
      </c>
      <c r="Q496">
        <v>0</v>
      </c>
      <c r="R496">
        <v>0</v>
      </c>
      <c r="S496">
        <v>0</v>
      </c>
      <c r="T496">
        <v>0</v>
      </c>
      <c r="U496">
        <v>0</v>
      </c>
      <c r="V496">
        <v>0</v>
      </c>
      <c r="W496">
        <v>0</v>
      </c>
      <c r="X496">
        <v>2.6646756186563216</v>
      </c>
      <c r="Y496">
        <v>0</v>
      </c>
      <c r="Z496">
        <v>0</v>
      </c>
      <c r="AA496">
        <v>0</v>
      </c>
      <c r="AB496">
        <v>0</v>
      </c>
      <c r="AC496">
        <v>0</v>
      </c>
      <c r="AD496">
        <v>0</v>
      </c>
      <c r="AE496">
        <v>2.6646756186563216</v>
      </c>
    </row>
    <row r="497" spans="1:31" x14ac:dyDescent="0.25">
      <c r="A497">
        <v>1884575</v>
      </c>
      <c r="B497">
        <v>1</v>
      </c>
      <c r="C497" t="s">
        <v>80</v>
      </c>
      <c r="D497" t="s">
        <v>103</v>
      </c>
      <c r="E497" t="s">
        <v>210</v>
      </c>
      <c r="F497" t="s">
        <v>1646</v>
      </c>
      <c r="G497" t="s">
        <v>476</v>
      </c>
      <c r="H497" t="s">
        <v>134</v>
      </c>
      <c r="I497" t="s">
        <v>152</v>
      </c>
      <c r="J497" t="s">
        <v>136</v>
      </c>
      <c r="K497" t="s">
        <v>137</v>
      </c>
      <c r="L497" t="s">
        <v>1647</v>
      </c>
      <c r="M497" t="s">
        <v>1648</v>
      </c>
      <c r="N497">
        <v>5.8333329999999996E-3</v>
      </c>
      <c r="O497">
        <v>0</v>
      </c>
      <c r="P497">
        <v>932</v>
      </c>
      <c r="Q497">
        <v>0</v>
      </c>
      <c r="R497">
        <v>1</v>
      </c>
      <c r="S497">
        <v>0</v>
      </c>
      <c r="T497">
        <v>234</v>
      </c>
      <c r="U497">
        <v>0</v>
      </c>
      <c r="V497">
        <v>0</v>
      </c>
      <c r="W497">
        <v>0</v>
      </c>
      <c r="X497">
        <v>1.3980021323853091</v>
      </c>
      <c r="Y497">
        <v>0</v>
      </c>
      <c r="Z497">
        <v>3.8474113761416677E-4</v>
      </c>
      <c r="AA497">
        <v>0</v>
      </c>
      <c r="AB497">
        <v>0.98291415616704259</v>
      </c>
      <c r="AC497">
        <v>0</v>
      </c>
      <c r="AD497">
        <v>0</v>
      </c>
      <c r="AE497">
        <v>2.3813010296899657</v>
      </c>
    </row>
    <row r="498" spans="1:31" x14ac:dyDescent="0.25">
      <c r="A498">
        <v>1884824</v>
      </c>
      <c r="B498">
        <v>1</v>
      </c>
      <c r="C498" t="s">
        <v>81</v>
      </c>
      <c r="D498" t="s">
        <v>115</v>
      </c>
      <c r="E498" t="s">
        <v>146</v>
      </c>
      <c r="F498" t="s">
        <v>1649</v>
      </c>
      <c r="G498" t="s">
        <v>148</v>
      </c>
      <c r="H498" t="s">
        <v>143</v>
      </c>
      <c r="I498" t="s">
        <v>135</v>
      </c>
      <c r="J498" t="s">
        <v>136</v>
      </c>
      <c r="K498" t="s">
        <v>137</v>
      </c>
      <c r="L498" t="s">
        <v>1650</v>
      </c>
      <c r="M498" t="s">
        <v>1651</v>
      </c>
      <c r="N498">
        <v>1.5333333330000001</v>
      </c>
      <c r="O498">
        <v>0</v>
      </c>
      <c r="P498">
        <v>5</v>
      </c>
      <c r="Q498">
        <v>0</v>
      </c>
      <c r="R498">
        <v>1</v>
      </c>
      <c r="S498">
        <v>0</v>
      </c>
      <c r="T498">
        <v>0</v>
      </c>
      <c r="U498">
        <v>0</v>
      </c>
      <c r="V498">
        <v>0</v>
      </c>
      <c r="W498">
        <v>0</v>
      </c>
      <c r="X498">
        <v>3.8360876236457129</v>
      </c>
      <c r="Y498">
        <v>0</v>
      </c>
      <c r="Z498">
        <v>1.6006963471514948</v>
      </c>
      <c r="AA498">
        <v>0</v>
      </c>
      <c r="AB498">
        <v>0</v>
      </c>
      <c r="AC498">
        <v>0</v>
      </c>
      <c r="AD498">
        <v>0</v>
      </c>
      <c r="AE498">
        <v>5.4367839707972081</v>
      </c>
    </row>
    <row r="499" spans="1:31" x14ac:dyDescent="0.25">
      <c r="A499">
        <v>1884220</v>
      </c>
      <c r="B499">
        <v>1</v>
      </c>
      <c r="C499" t="s">
        <v>80</v>
      </c>
      <c r="D499" t="s">
        <v>103</v>
      </c>
      <c r="E499" t="s">
        <v>131</v>
      </c>
      <c r="F499" t="s">
        <v>1652</v>
      </c>
      <c r="G499" t="s">
        <v>133</v>
      </c>
      <c r="H499" t="s">
        <v>134</v>
      </c>
      <c r="I499" t="s">
        <v>135</v>
      </c>
      <c r="J499" t="s">
        <v>136</v>
      </c>
      <c r="K499" t="s">
        <v>137</v>
      </c>
      <c r="L499" t="s">
        <v>1653</v>
      </c>
      <c r="M499" t="s">
        <v>1654</v>
      </c>
      <c r="N499">
        <v>1.4852777770000001</v>
      </c>
      <c r="O499">
        <v>3</v>
      </c>
      <c r="P499">
        <v>1820</v>
      </c>
      <c r="Q499">
        <v>20</v>
      </c>
      <c r="R499">
        <v>234</v>
      </c>
      <c r="S499">
        <v>22</v>
      </c>
      <c r="T499">
        <v>505</v>
      </c>
      <c r="U499">
        <v>2</v>
      </c>
      <c r="V499">
        <v>1</v>
      </c>
      <c r="W499">
        <v>0.88408933980944815</v>
      </c>
      <c r="X499">
        <v>308.28846257434651</v>
      </c>
      <c r="Y499">
        <v>91.469467554072693</v>
      </c>
      <c r="Z499">
        <v>145.20074465248149</v>
      </c>
      <c r="AA499">
        <v>95.984588999834017</v>
      </c>
      <c r="AB499">
        <v>216.02876322458783</v>
      </c>
      <c r="AC499">
        <v>129.19270431856231</v>
      </c>
      <c r="AD499">
        <v>0.8745921962721932</v>
      </c>
      <c r="AE499">
        <v>987.92341285996645</v>
      </c>
    </row>
    <row r="500" spans="1:31" x14ac:dyDescent="0.25">
      <c r="A500">
        <v>1884515</v>
      </c>
      <c r="B500">
        <v>1</v>
      </c>
      <c r="C500" t="s">
        <v>80</v>
      </c>
      <c r="D500" t="s">
        <v>100</v>
      </c>
      <c r="E500" t="s">
        <v>140</v>
      </c>
      <c r="F500" t="s">
        <v>1655</v>
      </c>
      <c r="G500" t="s">
        <v>200</v>
      </c>
      <c r="H500" t="s">
        <v>143</v>
      </c>
      <c r="I500" t="s">
        <v>135</v>
      </c>
      <c r="J500" t="s">
        <v>136</v>
      </c>
      <c r="K500" t="s">
        <v>137</v>
      </c>
      <c r="L500" t="s">
        <v>1656</v>
      </c>
      <c r="M500" t="s">
        <v>1657</v>
      </c>
      <c r="N500">
        <v>0.41555555500000002</v>
      </c>
      <c r="O500">
        <v>0</v>
      </c>
      <c r="P500">
        <v>0</v>
      </c>
      <c r="Q500">
        <v>0</v>
      </c>
      <c r="R500">
        <v>0</v>
      </c>
      <c r="S500">
        <v>0</v>
      </c>
      <c r="T500">
        <v>1</v>
      </c>
      <c r="U500">
        <v>0</v>
      </c>
      <c r="V500">
        <v>0</v>
      </c>
      <c r="W500">
        <v>0</v>
      </c>
      <c r="X500">
        <v>0</v>
      </c>
      <c r="Y500">
        <v>0</v>
      </c>
      <c r="Z500">
        <v>0</v>
      </c>
      <c r="AA500">
        <v>0</v>
      </c>
      <c r="AB500">
        <v>7.7121224113413336E-2</v>
      </c>
      <c r="AC500">
        <v>0</v>
      </c>
      <c r="AD500">
        <v>0</v>
      </c>
      <c r="AE500">
        <v>7.7121224113413336E-2</v>
      </c>
    </row>
    <row r="501" spans="1:31" x14ac:dyDescent="0.25">
      <c r="A501">
        <v>1884870</v>
      </c>
      <c r="B501">
        <v>1</v>
      </c>
      <c r="C501" t="s">
        <v>81</v>
      </c>
      <c r="D501" t="s">
        <v>112</v>
      </c>
      <c r="E501" t="s">
        <v>146</v>
      </c>
      <c r="F501" t="s">
        <v>1658</v>
      </c>
      <c r="G501" t="s">
        <v>148</v>
      </c>
      <c r="H501" t="s">
        <v>143</v>
      </c>
      <c r="I501" t="s">
        <v>135</v>
      </c>
      <c r="J501" t="s">
        <v>136</v>
      </c>
      <c r="K501" t="s">
        <v>137</v>
      </c>
      <c r="L501" t="s">
        <v>1659</v>
      </c>
      <c r="M501" t="s">
        <v>1660</v>
      </c>
      <c r="N501">
        <v>3.227777777</v>
      </c>
      <c r="O501">
        <v>0</v>
      </c>
      <c r="P501">
        <v>366</v>
      </c>
      <c r="Q501">
        <v>0</v>
      </c>
      <c r="R501">
        <v>0</v>
      </c>
      <c r="S501">
        <v>0</v>
      </c>
      <c r="T501">
        <v>7</v>
      </c>
      <c r="U501">
        <v>0</v>
      </c>
      <c r="V501">
        <v>0</v>
      </c>
      <c r="W501">
        <v>0</v>
      </c>
      <c r="X501">
        <v>275.88232839292004</v>
      </c>
      <c r="Y501">
        <v>0</v>
      </c>
      <c r="Z501">
        <v>0</v>
      </c>
      <c r="AA501">
        <v>0</v>
      </c>
      <c r="AB501">
        <v>20.197574187658407</v>
      </c>
      <c r="AC501">
        <v>0</v>
      </c>
      <c r="AD501">
        <v>0</v>
      </c>
      <c r="AE501">
        <v>296.07990258057845</v>
      </c>
    </row>
    <row r="502" spans="1:31" x14ac:dyDescent="0.25">
      <c r="A502">
        <v>1884266</v>
      </c>
      <c r="B502">
        <v>1</v>
      </c>
      <c r="C502" t="s">
        <v>80</v>
      </c>
      <c r="D502" t="s">
        <v>83</v>
      </c>
      <c r="E502" t="s">
        <v>131</v>
      </c>
      <c r="F502" t="s">
        <v>1661</v>
      </c>
      <c r="G502" t="s">
        <v>476</v>
      </c>
      <c r="H502" t="s">
        <v>134</v>
      </c>
      <c r="I502" t="s">
        <v>135</v>
      </c>
      <c r="J502" t="s">
        <v>136</v>
      </c>
      <c r="K502" t="s">
        <v>172</v>
      </c>
      <c r="L502" t="s">
        <v>1662</v>
      </c>
      <c r="M502" t="s">
        <v>1663</v>
      </c>
      <c r="N502">
        <v>0.106294444</v>
      </c>
      <c r="O502">
        <v>3</v>
      </c>
      <c r="P502">
        <v>191</v>
      </c>
      <c r="Q502">
        <v>5</v>
      </c>
      <c r="R502">
        <v>12</v>
      </c>
      <c r="S502">
        <v>4</v>
      </c>
      <c r="T502">
        <v>18</v>
      </c>
      <c r="U502">
        <v>1</v>
      </c>
      <c r="V502">
        <v>0</v>
      </c>
      <c r="W502">
        <v>0.45046876434028998</v>
      </c>
      <c r="X502">
        <v>3.5737830206162426</v>
      </c>
      <c r="Y502">
        <v>0.49631913610304301</v>
      </c>
      <c r="Z502">
        <v>0.23278555394159586</v>
      </c>
      <c r="AA502">
        <v>0.60551924796709733</v>
      </c>
      <c r="AB502">
        <v>0.55809090508723713</v>
      </c>
      <c r="AC502">
        <v>2.9193029427622328</v>
      </c>
      <c r="AD502">
        <v>0</v>
      </c>
      <c r="AE502">
        <v>8.8362695708177377</v>
      </c>
    </row>
    <row r="503" spans="1:31" x14ac:dyDescent="0.25">
      <c r="A503">
        <v>1884761</v>
      </c>
      <c r="B503">
        <v>1</v>
      </c>
      <c r="C503" t="s">
        <v>80</v>
      </c>
      <c r="D503" t="s">
        <v>107</v>
      </c>
      <c r="E503" t="s">
        <v>146</v>
      </c>
      <c r="F503" t="s">
        <v>1664</v>
      </c>
      <c r="G503" t="s">
        <v>148</v>
      </c>
      <c r="H503" t="s">
        <v>143</v>
      </c>
      <c r="I503" t="s">
        <v>135</v>
      </c>
      <c r="J503" t="s">
        <v>136</v>
      </c>
      <c r="K503" t="s">
        <v>137</v>
      </c>
      <c r="L503" t="s">
        <v>1665</v>
      </c>
      <c r="M503" t="s">
        <v>1666</v>
      </c>
      <c r="N503">
        <v>1.8605555549999999</v>
      </c>
      <c r="O503">
        <v>0</v>
      </c>
      <c r="P503">
        <v>69</v>
      </c>
      <c r="Q503">
        <v>0</v>
      </c>
      <c r="R503">
        <v>0</v>
      </c>
      <c r="S503">
        <v>0</v>
      </c>
      <c r="T503">
        <v>0</v>
      </c>
      <c r="U503">
        <v>0</v>
      </c>
      <c r="V503">
        <v>0</v>
      </c>
      <c r="W503">
        <v>0</v>
      </c>
      <c r="X503">
        <v>25.964207200380354</v>
      </c>
      <c r="Y503">
        <v>0</v>
      </c>
      <c r="Z503">
        <v>0</v>
      </c>
      <c r="AA503">
        <v>0</v>
      </c>
      <c r="AB503">
        <v>0</v>
      </c>
      <c r="AC503">
        <v>0</v>
      </c>
      <c r="AD503">
        <v>0</v>
      </c>
      <c r="AE503">
        <v>25.964207200380354</v>
      </c>
    </row>
    <row r="504" spans="1:31" x14ac:dyDescent="0.25">
      <c r="A504">
        <v>1884767</v>
      </c>
      <c r="B504">
        <v>1</v>
      </c>
      <c r="C504" t="s">
        <v>81</v>
      </c>
      <c r="D504" t="s">
        <v>123</v>
      </c>
      <c r="E504" t="s">
        <v>146</v>
      </c>
      <c r="F504" t="s">
        <v>786</v>
      </c>
      <c r="G504" t="s">
        <v>148</v>
      </c>
      <c r="H504" t="s">
        <v>143</v>
      </c>
      <c r="I504" t="s">
        <v>135</v>
      </c>
      <c r="J504" t="s">
        <v>136</v>
      </c>
      <c r="K504" t="s">
        <v>137</v>
      </c>
      <c r="L504" t="s">
        <v>1667</v>
      </c>
      <c r="M504" t="s">
        <v>1668</v>
      </c>
      <c r="N504">
        <v>2.9088888879999999</v>
      </c>
      <c r="O504">
        <v>0</v>
      </c>
      <c r="P504">
        <v>323</v>
      </c>
      <c r="Q504">
        <v>0</v>
      </c>
      <c r="R504">
        <v>0</v>
      </c>
      <c r="S504">
        <v>0</v>
      </c>
      <c r="T504">
        <v>12</v>
      </c>
      <c r="U504">
        <v>0</v>
      </c>
      <c r="V504">
        <v>0</v>
      </c>
      <c r="W504">
        <v>0</v>
      </c>
      <c r="X504">
        <v>246.28744632125424</v>
      </c>
      <c r="Y504">
        <v>0</v>
      </c>
      <c r="Z504">
        <v>0</v>
      </c>
      <c r="AA504">
        <v>0</v>
      </c>
      <c r="AB504">
        <v>46.348670385433387</v>
      </c>
      <c r="AC504">
        <v>0</v>
      </c>
      <c r="AD504">
        <v>0</v>
      </c>
      <c r="AE504">
        <v>292.63611670668763</v>
      </c>
    </row>
    <row r="505" spans="1:31" x14ac:dyDescent="0.25">
      <c r="A505">
        <v>1884890</v>
      </c>
      <c r="B505">
        <v>1</v>
      </c>
      <c r="C505" t="s">
        <v>81</v>
      </c>
      <c r="D505" t="s">
        <v>123</v>
      </c>
      <c r="E505" t="s">
        <v>158</v>
      </c>
      <c r="F505" t="s">
        <v>1669</v>
      </c>
      <c r="G505" t="s">
        <v>893</v>
      </c>
      <c r="H505" t="s">
        <v>134</v>
      </c>
      <c r="I505" t="s">
        <v>135</v>
      </c>
      <c r="J505" t="s">
        <v>136</v>
      </c>
      <c r="K505" t="s">
        <v>137</v>
      </c>
      <c r="L505" t="s">
        <v>1670</v>
      </c>
      <c r="M505" t="s">
        <v>1671</v>
      </c>
      <c r="N505">
        <v>4.670555555</v>
      </c>
      <c r="O505">
        <v>0</v>
      </c>
      <c r="P505">
        <v>741</v>
      </c>
      <c r="Q505">
        <v>0</v>
      </c>
      <c r="R505">
        <v>0</v>
      </c>
      <c r="S505">
        <v>0</v>
      </c>
      <c r="T505">
        <v>86</v>
      </c>
      <c r="U505">
        <v>0</v>
      </c>
      <c r="V505">
        <v>0</v>
      </c>
      <c r="W505">
        <v>0</v>
      </c>
      <c r="X505">
        <v>924.93675766010642</v>
      </c>
      <c r="Y505">
        <v>0</v>
      </c>
      <c r="Z505">
        <v>0</v>
      </c>
      <c r="AA505">
        <v>0</v>
      </c>
      <c r="AB505">
        <v>397.78457492601433</v>
      </c>
      <c r="AC505">
        <v>0</v>
      </c>
      <c r="AD505">
        <v>0</v>
      </c>
      <c r="AE505">
        <v>1322.7213325861208</v>
      </c>
    </row>
    <row r="506" spans="1:31" x14ac:dyDescent="0.25">
      <c r="A506">
        <v>1884535</v>
      </c>
      <c r="B506">
        <v>1</v>
      </c>
      <c r="C506" t="s">
        <v>81</v>
      </c>
      <c r="D506" t="s">
        <v>114</v>
      </c>
      <c r="E506" t="s">
        <v>158</v>
      </c>
      <c r="F506" t="s">
        <v>1672</v>
      </c>
      <c r="G506" t="s">
        <v>219</v>
      </c>
      <c r="H506" t="s">
        <v>134</v>
      </c>
      <c r="I506" t="s">
        <v>135</v>
      </c>
      <c r="J506" t="s">
        <v>136</v>
      </c>
      <c r="K506" t="s">
        <v>137</v>
      </c>
      <c r="L506" t="s">
        <v>1673</v>
      </c>
      <c r="M506" t="s">
        <v>1674</v>
      </c>
      <c r="N506">
        <v>1.7975000000000001</v>
      </c>
      <c r="O506">
        <v>0</v>
      </c>
      <c r="P506">
        <v>117</v>
      </c>
      <c r="Q506">
        <v>0</v>
      </c>
      <c r="R506">
        <v>0</v>
      </c>
      <c r="S506">
        <v>1</v>
      </c>
      <c r="T506">
        <v>8</v>
      </c>
      <c r="U506">
        <v>0</v>
      </c>
      <c r="V506">
        <v>0</v>
      </c>
      <c r="W506">
        <v>0</v>
      </c>
      <c r="X506">
        <v>34.424776735933733</v>
      </c>
      <c r="Y506">
        <v>0</v>
      </c>
      <c r="Z506">
        <v>0</v>
      </c>
      <c r="AA506">
        <v>3.3581444861955627</v>
      </c>
      <c r="AB506">
        <v>1.622130155733605</v>
      </c>
      <c r="AC506">
        <v>0</v>
      </c>
      <c r="AD506">
        <v>0</v>
      </c>
      <c r="AE506">
        <v>39.405051377862904</v>
      </c>
    </row>
    <row r="507" spans="1:31" x14ac:dyDescent="0.25">
      <c r="A507">
        <v>1884721</v>
      </c>
      <c r="B507">
        <v>1</v>
      </c>
      <c r="C507" t="s">
        <v>80</v>
      </c>
      <c r="D507" t="s">
        <v>106</v>
      </c>
      <c r="E507" t="s">
        <v>210</v>
      </c>
      <c r="F507" t="s">
        <v>1675</v>
      </c>
      <c r="G507" t="s">
        <v>347</v>
      </c>
      <c r="H507" t="s">
        <v>134</v>
      </c>
      <c r="I507" t="s">
        <v>135</v>
      </c>
      <c r="J507" t="s">
        <v>136</v>
      </c>
      <c r="K507" t="s">
        <v>137</v>
      </c>
      <c r="L507" t="s">
        <v>1676</v>
      </c>
      <c r="M507" t="s">
        <v>1677</v>
      </c>
      <c r="N507">
        <v>0.83222222199999996</v>
      </c>
      <c r="O507">
        <v>0</v>
      </c>
      <c r="P507">
        <v>1975</v>
      </c>
      <c r="Q507">
        <v>0</v>
      </c>
      <c r="R507">
        <v>8</v>
      </c>
      <c r="S507">
        <v>0</v>
      </c>
      <c r="T507">
        <v>90</v>
      </c>
      <c r="U507">
        <v>0</v>
      </c>
      <c r="V507">
        <v>0</v>
      </c>
      <c r="W507">
        <v>0</v>
      </c>
      <c r="X507">
        <v>449.45985481650075</v>
      </c>
      <c r="Y507">
        <v>0</v>
      </c>
      <c r="Z507">
        <v>11.733093904444056</v>
      </c>
      <c r="AA507">
        <v>0</v>
      </c>
      <c r="AB507">
        <v>59.298082856934037</v>
      </c>
      <c r="AC507">
        <v>0</v>
      </c>
      <c r="AD507">
        <v>0</v>
      </c>
      <c r="AE507">
        <v>520.49103157787886</v>
      </c>
    </row>
    <row r="508" spans="1:31" x14ac:dyDescent="0.25">
      <c r="A508">
        <v>1884578</v>
      </c>
      <c r="B508">
        <v>1</v>
      </c>
      <c r="C508" t="s">
        <v>80</v>
      </c>
      <c r="D508" t="s">
        <v>96</v>
      </c>
      <c r="E508" t="s">
        <v>146</v>
      </c>
      <c r="F508" t="s">
        <v>1678</v>
      </c>
      <c r="G508" t="s">
        <v>148</v>
      </c>
      <c r="H508" t="s">
        <v>143</v>
      </c>
      <c r="I508" t="s">
        <v>135</v>
      </c>
      <c r="J508" t="s">
        <v>136</v>
      </c>
      <c r="K508" t="s">
        <v>137</v>
      </c>
      <c r="L508" t="s">
        <v>1679</v>
      </c>
      <c r="M508" t="s">
        <v>1680</v>
      </c>
      <c r="N508">
        <v>4.068888888</v>
      </c>
      <c r="O508">
        <v>0</v>
      </c>
      <c r="P508">
        <v>93</v>
      </c>
      <c r="Q508">
        <v>0</v>
      </c>
      <c r="R508">
        <v>0</v>
      </c>
      <c r="S508">
        <v>0</v>
      </c>
      <c r="T508">
        <v>5</v>
      </c>
      <c r="U508">
        <v>0</v>
      </c>
      <c r="V508">
        <v>0</v>
      </c>
      <c r="W508">
        <v>0</v>
      </c>
      <c r="X508">
        <v>214.47393103244625</v>
      </c>
      <c r="Y508">
        <v>0</v>
      </c>
      <c r="Z508">
        <v>0</v>
      </c>
      <c r="AA508">
        <v>0</v>
      </c>
      <c r="AB508">
        <v>16.003603029228753</v>
      </c>
      <c r="AC508">
        <v>0</v>
      </c>
      <c r="AD508">
        <v>0</v>
      </c>
      <c r="AE508">
        <v>230.47753406167499</v>
      </c>
    </row>
    <row r="509" spans="1:31" x14ac:dyDescent="0.25">
      <c r="A509">
        <v>1884678</v>
      </c>
      <c r="B509">
        <v>1</v>
      </c>
      <c r="C509" t="s">
        <v>81</v>
      </c>
      <c r="D509" t="s">
        <v>117</v>
      </c>
      <c r="E509" t="s">
        <v>131</v>
      </c>
      <c r="F509" t="s">
        <v>1681</v>
      </c>
      <c r="G509" t="s">
        <v>133</v>
      </c>
      <c r="H509" t="s">
        <v>134</v>
      </c>
      <c r="I509" t="s">
        <v>152</v>
      </c>
      <c r="J509" t="s">
        <v>136</v>
      </c>
      <c r="K509" t="s">
        <v>137</v>
      </c>
      <c r="L509" t="s">
        <v>1682</v>
      </c>
      <c r="M509" t="s">
        <v>1683</v>
      </c>
      <c r="N509">
        <v>8.0555550000000007E-3</v>
      </c>
      <c r="O509">
        <v>1</v>
      </c>
      <c r="P509">
        <v>717</v>
      </c>
      <c r="Q509">
        <v>2</v>
      </c>
      <c r="R509">
        <v>17</v>
      </c>
      <c r="S509">
        <v>3</v>
      </c>
      <c r="T509">
        <v>18</v>
      </c>
      <c r="U509">
        <v>0</v>
      </c>
      <c r="V509">
        <v>0</v>
      </c>
      <c r="W509">
        <v>3.8306272555638883E-3</v>
      </c>
      <c r="X509">
        <v>0.72739671337443501</v>
      </c>
      <c r="Y509">
        <v>6.0870291289912219E-2</v>
      </c>
      <c r="Z509">
        <v>5.3755904265347779E-2</v>
      </c>
      <c r="AA509">
        <v>6.7646098388109727E-2</v>
      </c>
      <c r="AB509">
        <v>4.121368967434972E-2</v>
      </c>
      <c r="AC509">
        <v>0</v>
      </c>
      <c r="AD509">
        <v>0</v>
      </c>
      <c r="AE509">
        <v>0.95471332424771838</v>
      </c>
    </row>
    <row r="510" spans="1:31" x14ac:dyDescent="0.25">
      <c r="A510">
        <v>1884243</v>
      </c>
      <c r="B510">
        <v>1</v>
      </c>
      <c r="C510" t="s">
        <v>81</v>
      </c>
      <c r="D510" t="s">
        <v>113</v>
      </c>
      <c r="E510" t="s">
        <v>131</v>
      </c>
      <c r="F510" t="s">
        <v>1684</v>
      </c>
      <c r="G510" t="s">
        <v>133</v>
      </c>
      <c r="H510" t="s">
        <v>134</v>
      </c>
      <c r="I510" t="s">
        <v>152</v>
      </c>
      <c r="J510" t="s">
        <v>136</v>
      </c>
      <c r="K510" t="s">
        <v>137</v>
      </c>
      <c r="L510" t="s">
        <v>1685</v>
      </c>
      <c r="M510" t="s">
        <v>1686</v>
      </c>
      <c r="N510">
        <v>8.3333330000000001E-3</v>
      </c>
      <c r="O510">
        <v>0</v>
      </c>
      <c r="P510">
        <v>1158</v>
      </c>
      <c r="Q510">
        <v>19</v>
      </c>
      <c r="R510">
        <v>110</v>
      </c>
      <c r="S510">
        <v>2</v>
      </c>
      <c r="T510">
        <v>31</v>
      </c>
      <c r="U510">
        <v>0</v>
      </c>
      <c r="V510">
        <v>1</v>
      </c>
      <c r="W510">
        <v>0</v>
      </c>
      <c r="X510">
        <v>0.93263702245704216</v>
      </c>
      <c r="Y510">
        <v>0.52151577859406673</v>
      </c>
      <c r="Z510">
        <v>0.88244565361626648</v>
      </c>
      <c r="AA510">
        <v>3.4930382661208334E-2</v>
      </c>
      <c r="AB510">
        <v>0.11079264552276664</v>
      </c>
      <c r="AC510">
        <v>0</v>
      </c>
      <c r="AD510">
        <v>3.2710963441583335E-2</v>
      </c>
      <c r="AE510">
        <v>2.5150324462929334</v>
      </c>
    </row>
    <row r="511" spans="1:31" x14ac:dyDescent="0.25">
      <c r="A511">
        <v>1884741</v>
      </c>
      <c r="B511">
        <v>1</v>
      </c>
      <c r="C511" t="s">
        <v>81</v>
      </c>
      <c r="D511" t="s">
        <v>118</v>
      </c>
      <c r="E511" t="s">
        <v>146</v>
      </c>
      <c r="F511" t="s">
        <v>1687</v>
      </c>
      <c r="G511" t="s">
        <v>148</v>
      </c>
      <c r="H511" t="s">
        <v>143</v>
      </c>
      <c r="I511" t="s">
        <v>135</v>
      </c>
      <c r="J511" t="s">
        <v>136</v>
      </c>
      <c r="K511" t="s">
        <v>137</v>
      </c>
      <c r="L511" t="s">
        <v>1688</v>
      </c>
      <c r="M511" t="s">
        <v>1689</v>
      </c>
      <c r="N511">
        <v>0.77138888800000005</v>
      </c>
      <c r="O511">
        <v>0</v>
      </c>
      <c r="P511">
        <v>20</v>
      </c>
      <c r="Q511">
        <v>0</v>
      </c>
      <c r="R511">
        <v>1</v>
      </c>
      <c r="S511">
        <v>0</v>
      </c>
      <c r="T511">
        <v>2</v>
      </c>
      <c r="U511">
        <v>0</v>
      </c>
      <c r="V511">
        <v>0</v>
      </c>
      <c r="W511">
        <v>0</v>
      </c>
      <c r="X511">
        <v>4.2841895040045026</v>
      </c>
      <c r="Y511">
        <v>0</v>
      </c>
      <c r="Z511">
        <v>0.23470761911384308</v>
      </c>
      <c r="AA511">
        <v>0</v>
      </c>
      <c r="AB511">
        <v>1.1673308369643376</v>
      </c>
      <c r="AC511">
        <v>0</v>
      </c>
      <c r="AD511">
        <v>0</v>
      </c>
      <c r="AE511">
        <v>5.6862279600826833</v>
      </c>
    </row>
    <row r="512" spans="1:31" x14ac:dyDescent="0.25">
      <c r="A512">
        <v>1884847</v>
      </c>
      <c r="B512">
        <v>1</v>
      </c>
      <c r="C512" t="s">
        <v>81</v>
      </c>
      <c r="D512" t="s">
        <v>112</v>
      </c>
      <c r="E512" t="s">
        <v>140</v>
      </c>
      <c r="F512" t="s">
        <v>1690</v>
      </c>
      <c r="G512" t="s">
        <v>163</v>
      </c>
      <c r="H512" t="s">
        <v>143</v>
      </c>
      <c r="I512" t="s">
        <v>135</v>
      </c>
      <c r="J512" t="s">
        <v>136</v>
      </c>
      <c r="K512" t="s">
        <v>137</v>
      </c>
      <c r="L512" t="s">
        <v>1691</v>
      </c>
      <c r="M512" t="s">
        <v>1570</v>
      </c>
      <c r="N512">
        <v>1.8125</v>
      </c>
      <c r="O512">
        <v>0</v>
      </c>
      <c r="P512">
        <v>1</v>
      </c>
      <c r="Q512">
        <v>0</v>
      </c>
      <c r="R512">
        <v>0</v>
      </c>
      <c r="S512">
        <v>0</v>
      </c>
      <c r="T512">
        <v>0</v>
      </c>
      <c r="U512">
        <v>0</v>
      </c>
      <c r="V512">
        <v>0</v>
      </c>
      <c r="W512">
        <v>0</v>
      </c>
      <c r="X512">
        <v>0.37841893672918503</v>
      </c>
      <c r="Y512">
        <v>0</v>
      </c>
      <c r="Z512">
        <v>0</v>
      </c>
      <c r="AA512">
        <v>0</v>
      </c>
      <c r="AB512">
        <v>0</v>
      </c>
      <c r="AC512">
        <v>0</v>
      </c>
      <c r="AD512">
        <v>0</v>
      </c>
      <c r="AE512">
        <v>0.37841893672918503</v>
      </c>
    </row>
    <row r="513" spans="1:31" x14ac:dyDescent="0.25">
      <c r="A513">
        <v>1884386</v>
      </c>
      <c r="B513">
        <v>1</v>
      </c>
      <c r="C513" t="s">
        <v>80</v>
      </c>
      <c r="D513" t="s">
        <v>93</v>
      </c>
      <c r="E513" t="s">
        <v>140</v>
      </c>
      <c r="F513" t="s">
        <v>1692</v>
      </c>
      <c r="G513" t="s">
        <v>163</v>
      </c>
      <c r="H513" t="s">
        <v>143</v>
      </c>
      <c r="I513" t="s">
        <v>135</v>
      </c>
      <c r="J513" t="s">
        <v>136</v>
      </c>
      <c r="K513" t="s">
        <v>137</v>
      </c>
      <c r="L513" t="s">
        <v>1693</v>
      </c>
      <c r="M513" t="s">
        <v>1694</v>
      </c>
      <c r="N513">
        <v>2.5922222220000002</v>
      </c>
      <c r="O513">
        <v>0</v>
      </c>
      <c r="P513">
        <v>0</v>
      </c>
      <c r="Q513">
        <v>0</v>
      </c>
      <c r="R513">
        <v>0</v>
      </c>
      <c r="S513">
        <v>0</v>
      </c>
      <c r="T513">
        <v>1</v>
      </c>
      <c r="U513">
        <v>0</v>
      </c>
      <c r="V513">
        <v>0</v>
      </c>
      <c r="W513">
        <v>0</v>
      </c>
      <c r="X513">
        <v>0</v>
      </c>
      <c r="Y513">
        <v>0</v>
      </c>
      <c r="Z513">
        <v>0</v>
      </c>
      <c r="AA513">
        <v>0</v>
      </c>
      <c r="AB513">
        <v>0.13901126071191336</v>
      </c>
      <c r="AC513">
        <v>0</v>
      </c>
      <c r="AD513">
        <v>0</v>
      </c>
      <c r="AE513">
        <v>0.13901126071191336</v>
      </c>
    </row>
    <row r="514" spans="1:31" x14ac:dyDescent="0.25">
      <c r="A514">
        <v>1884641</v>
      </c>
      <c r="B514">
        <v>1</v>
      </c>
      <c r="C514" t="s">
        <v>80</v>
      </c>
      <c r="D514" t="s">
        <v>104</v>
      </c>
      <c r="E514" t="s">
        <v>158</v>
      </c>
      <c r="F514" t="s">
        <v>1695</v>
      </c>
      <c r="G514" t="s">
        <v>219</v>
      </c>
      <c r="H514" t="s">
        <v>134</v>
      </c>
      <c r="I514" t="s">
        <v>135</v>
      </c>
      <c r="J514" t="s">
        <v>136</v>
      </c>
      <c r="K514" t="s">
        <v>137</v>
      </c>
      <c r="L514" t="s">
        <v>1696</v>
      </c>
      <c r="M514" t="s">
        <v>1697</v>
      </c>
      <c r="N514">
        <v>2.6327777769999998</v>
      </c>
      <c r="O514">
        <v>0</v>
      </c>
      <c r="P514">
        <v>63</v>
      </c>
      <c r="Q514">
        <v>0</v>
      </c>
      <c r="R514">
        <v>1</v>
      </c>
      <c r="S514">
        <v>0</v>
      </c>
      <c r="T514">
        <v>3</v>
      </c>
      <c r="U514">
        <v>0</v>
      </c>
      <c r="V514">
        <v>0</v>
      </c>
      <c r="W514">
        <v>0</v>
      </c>
      <c r="X514">
        <v>25.727930172239546</v>
      </c>
      <c r="Y514">
        <v>0</v>
      </c>
      <c r="Z514">
        <v>1.0983128465100307</v>
      </c>
      <c r="AA514">
        <v>0</v>
      </c>
      <c r="AB514">
        <v>5.1059986880548784</v>
      </c>
      <c r="AC514">
        <v>0</v>
      </c>
      <c r="AD514">
        <v>0</v>
      </c>
      <c r="AE514">
        <v>31.932241706804454</v>
      </c>
    </row>
    <row r="515" spans="1:31" x14ac:dyDescent="0.25">
      <c r="A515">
        <v>1884781</v>
      </c>
      <c r="B515">
        <v>1</v>
      </c>
      <c r="C515" t="s">
        <v>80</v>
      </c>
      <c r="D515" t="s">
        <v>98</v>
      </c>
      <c r="E515" t="s">
        <v>146</v>
      </c>
      <c r="F515" t="s">
        <v>1698</v>
      </c>
      <c r="G515" t="s">
        <v>148</v>
      </c>
      <c r="H515" t="s">
        <v>143</v>
      </c>
      <c r="I515" t="s">
        <v>135</v>
      </c>
      <c r="J515" t="s">
        <v>136</v>
      </c>
      <c r="K515" t="s">
        <v>137</v>
      </c>
      <c r="L515" t="s">
        <v>1699</v>
      </c>
      <c r="M515" t="s">
        <v>1700</v>
      </c>
      <c r="N515">
        <v>1.1930555549999999</v>
      </c>
      <c r="O515">
        <v>0</v>
      </c>
      <c r="P515">
        <v>40</v>
      </c>
      <c r="Q515">
        <v>0</v>
      </c>
      <c r="R515">
        <v>15</v>
      </c>
      <c r="S515">
        <v>0</v>
      </c>
      <c r="T515">
        <v>10</v>
      </c>
      <c r="U515">
        <v>0</v>
      </c>
      <c r="V515">
        <v>0</v>
      </c>
      <c r="W515">
        <v>0</v>
      </c>
      <c r="X515">
        <v>15.698090970985747</v>
      </c>
      <c r="Y515">
        <v>0</v>
      </c>
      <c r="Z515">
        <v>15.250457691781875</v>
      </c>
      <c r="AA515">
        <v>0</v>
      </c>
      <c r="AB515">
        <v>9.2060205854751089</v>
      </c>
      <c r="AC515">
        <v>0</v>
      </c>
      <c r="AD515">
        <v>0</v>
      </c>
      <c r="AE515">
        <v>40.15456924824273</v>
      </c>
    </row>
    <row r="516" spans="1:31" x14ac:dyDescent="0.25">
      <c r="A516">
        <v>1884827</v>
      </c>
      <c r="B516">
        <v>1</v>
      </c>
      <c r="C516" t="s">
        <v>80</v>
      </c>
      <c r="D516" t="s">
        <v>88</v>
      </c>
      <c r="E516" t="s">
        <v>158</v>
      </c>
      <c r="F516" t="s">
        <v>1701</v>
      </c>
      <c r="G516" t="s">
        <v>219</v>
      </c>
      <c r="H516" t="s">
        <v>134</v>
      </c>
      <c r="I516" t="s">
        <v>135</v>
      </c>
      <c r="J516" t="s">
        <v>136</v>
      </c>
      <c r="K516" t="s">
        <v>137</v>
      </c>
      <c r="L516" t="s">
        <v>1702</v>
      </c>
      <c r="M516" t="s">
        <v>1703</v>
      </c>
      <c r="N516">
        <v>1.721944444</v>
      </c>
      <c r="O516">
        <v>0</v>
      </c>
      <c r="P516">
        <v>340</v>
      </c>
      <c r="Q516">
        <v>0</v>
      </c>
      <c r="R516">
        <v>0</v>
      </c>
      <c r="S516">
        <v>0</v>
      </c>
      <c r="T516">
        <v>48</v>
      </c>
      <c r="U516">
        <v>0</v>
      </c>
      <c r="V516">
        <v>0</v>
      </c>
      <c r="W516">
        <v>0</v>
      </c>
      <c r="X516">
        <v>216.10146066868052</v>
      </c>
      <c r="Y516">
        <v>0</v>
      </c>
      <c r="Z516">
        <v>0</v>
      </c>
      <c r="AA516">
        <v>0</v>
      </c>
      <c r="AB516">
        <v>114.34286641653688</v>
      </c>
      <c r="AC516">
        <v>0</v>
      </c>
      <c r="AD516">
        <v>0</v>
      </c>
      <c r="AE516">
        <v>330.44432708521742</v>
      </c>
    </row>
    <row r="517" spans="1:31" x14ac:dyDescent="0.25">
      <c r="A517">
        <v>1884263</v>
      </c>
      <c r="B517">
        <v>1</v>
      </c>
      <c r="C517" t="s">
        <v>81</v>
      </c>
      <c r="D517" t="s">
        <v>121</v>
      </c>
      <c r="E517" t="s">
        <v>158</v>
      </c>
      <c r="F517" t="s">
        <v>1704</v>
      </c>
      <c r="G517" t="s">
        <v>133</v>
      </c>
      <c r="H517" t="s">
        <v>134</v>
      </c>
      <c r="I517" t="s">
        <v>152</v>
      </c>
      <c r="J517" t="s">
        <v>136</v>
      </c>
      <c r="K517" t="s">
        <v>137</v>
      </c>
      <c r="L517" t="s">
        <v>1705</v>
      </c>
      <c r="M517" t="s">
        <v>1706</v>
      </c>
      <c r="N517">
        <v>1.1111111E-2</v>
      </c>
      <c r="O517">
        <v>0</v>
      </c>
      <c r="P517">
        <v>490</v>
      </c>
      <c r="Q517">
        <v>0</v>
      </c>
      <c r="R517">
        <v>8</v>
      </c>
      <c r="S517">
        <v>2</v>
      </c>
      <c r="T517">
        <v>16</v>
      </c>
      <c r="U517">
        <v>0</v>
      </c>
      <c r="V517">
        <v>0</v>
      </c>
      <c r="W517">
        <v>0</v>
      </c>
      <c r="X517">
        <v>0.60344329005217745</v>
      </c>
      <c r="Y517">
        <v>0</v>
      </c>
      <c r="Z517">
        <v>1.2172307245433332E-2</v>
      </c>
      <c r="AA517">
        <v>0.12794433505535557</v>
      </c>
      <c r="AB517">
        <v>0.10485933928877779</v>
      </c>
      <c r="AC517">
        <v>0</v>
      </c>
      <c r="AD517">
        <v>0</v>
      </c>
      <c r="AE517">
        <v>0.84841927164174402</v>
      </c>
    </row>
    <row r="518" spans="1:31" x14ac:dyDescent="0.25">
      <c r="A518">
        <v>1884804</v>
      </c>
      <c r="B518">
        <v>1</v>
      </c>
      <c r="C518" t="s">
        <v>80</v>
      </c>
      <c r="D518" t="s">
        <v>96</v>
      </c>
      <c r="E518" t="s">
        <v>146</v>
      </c>
      <c r="F518" t="s">
        <v>1707</v>
      </c>
      <c r="G518" t="s">
        <v>148</v>
      </c>
      <c r="H518" t="s">
        <v>143</v>
      </c>
      <c r="I518" t="s">
        <v>135</v>
      </c>
      <c r="J518" t="s">
        <v>136</v>
      </c>
      <c r="K518" t="s">
        <v>137</v>
      </c>
      <c r="L518" t="s">
        <v>1708</v>
      </c>
      <c r="M518" t="s">
        <v>1709</v>
      </c>
      <c r="N518">
        <v>3.6858333330000002</v>
      </c>
      <c r="O518">
        <v>0</v>
      </c>
      <c r="P518">
        <v>10</v>
      </c>
      <c r="Q518">
        <v>0</v>
      </c>
      <c r="R518">
        <v>0</v>
      </c>
      <c r="S518">
        <v>0</v>
      </c>
      <c r="T518">
        <v>2</v>
      </c>
      <c r="U518">
        <v>0</v>
      </c>
      <c r="V518">
        <v>0</v>
      </c>
      <c r="W518">
        <v>0</v>
      </c>
      <c r="X518">
        <v>29.650700255765823</v>
      </c>
      <c r="Y518">
        <v>0</v>
      </c>
      <c r="Z518">
        <v>0</v>
      </c>
      <c r="AA518">
        <v>0</v>
      </c>
      <c r="AB518">
        <v>0.84999380133862457</v>
      </c>
      <c r="AC518">
        <v>0</v>
      </c>
      <c r="AD518">
        <v>0</v>
      </c>
      <c r="AE518">
        <v>30.500694057104447</v>
      </c>
    </row>
    <row r="519" spans="1:31" x14ac:dyDescent="0.25">
      <c r="A519">
        <v>1884286</v>
      </c>
      <c r="B519">
        <v>1</v>
      </c>
      <c r="C519" t="s">
        <v>81</v>
      </c>
      <c r="D519" t="s">
        <v>123</v>
      </c>
      <c r="E519" t="s">
        <v>158</v>
      </c>
      <c r="F519" t="s">
        <v>1710</v>
      </c>
      <c r="G519" t="s">
        <v>133</v>
      </c>
      <c r="H519" t="s">
        <v>134</v>
      </c>
      <c r="I519" t="s">
        <v>135</v>
      </c>
      <c r="J519" t="s">
        <v>136</v>
      </c>
      <c r="K519" t="s">
        <v>137</v>
      </c>
      <c r="L519" t="s">
        <v>1711</v>
      </c>
      <c r="M519" t="s">
        <v>1712</v>
      </c>
      <c r="N519">
        <v>2.1213888879999998</v>
      </c>
      <c r="O519">
        <v>0</v>
      </c>
      <c r="P519">
        <v>16</v>
      </c>
      <c r="Q519">
        <v>79</v>
      </c>
      <c r="R519">
        <v>16</v>
      </c>
      <c r="S519">
        <v>3</v>
      </c>
      <c r="T519">
        <v>21</v>
      </c>
      <c r="U519">
        <v>0</v>
      </c>
      <c r="V519">
        <v>0</v>
      </c>
      <c r="W519">
        <v>0</v>
      </c>
      <c r="X519">
        <v>6.9246412618148057</v>
      </c>
      <c r="Y519">
        <v>398.40442076666108</v>
      </c>
      <c r="Z519">
        <v>31.432485475317403</v>
      </c>
      <c r="AA519">
        <v>25.728262876790691</v>
      </c>
      <c r="AB519">
        <v>6.0880973335383857</v>
      </c>
      <c r="AC519">
        <v>0</v>
      </c>
      <c r="AD519">
        <v>0</v>
      </c>
      <c r="AE519">
        <v>468.57790771412232</v>
      </c>
    </row>
    <row r="520" spans="1:31" x14ac:dyDescent="0.25">
      <c r="A520">
        <v>1884455</v>
      </c>
      <c r="B520">
        <v>1</v>
      </c>
      <c r="C520" t="s">
        <v>80</v>
      </c>
      <c r="D520" t="s">
        <v>99</v>
      </c>
      <c r="E520" t="s">
        <v>146</v>
      </c>
      <c r="F520" t="s">
        <v>1713</v>
      </c>
      <c r="G520" t="s">
        <v>148</v>
      </c>
      <c r="H520" t="s">
        <v>143</v>
      </c>
      <c r="I520" t="s">
        <v>135</v>
      </c>
      <c r="J520" t="s">
        <v>136</v>
      </c>
      <c r="K520" t="s">
        <v>137</v>
      </c>
      <c r="L520" t="s">
        <v>1714</v>
      </c>
      <c r="M520" t="s">
        <v>1715</v>
      </c>
      <c r="N520">
        <v>2.7524999999999999</v>
      </c>
      <c r="O520">
        <v>0</v>
      </c>
      <c r="P520">
        <v>26</v>
      </c>
      <c r="Q520">
        <v>0</v>
      </c>
      <c r="R520">
        <v>0</v>
      </c>
      <c r="S520">
        <v>0</v>
      </c>
      <c r="T520">
        <v>2</v>
      </c>
      <c r="U520">
        <v>0</v>
      </c>
      <c r="V520">
        <v>0</v>
      </c>
      <c r="W520">
        <v>0</v>
      </c>
      <c r="X520">
        <v>14.140977901433295</v>
      </c>
      <c r="Y520">
        <v>0</v>
      </c>
      <c r="Z520">
        <v>0</v>
      </c>
      <c r="AA520">
        <v>0</v>
      </c>
      <c r="AB520">
        <v>0.53540376857636496</v>
      </c>
      <c r="AC520">
        <v>0</v>
      </c>
      <c r="AD520">
        <v>0</v>
      </c>
      <c r="AE520">
        <v>14.676381670009661</v>
      </c>
    </row>
    <row r="521" spans="1:31" x14ac:dyDescent="0.25">
      <c r="A521">
        <v>1884309</v>
      </c>
      <c r="B521">
        <v>1</v>
      </c>
      <c r="C521" t="s">
        <v>80</v>
      </c>
      <c r="D521" t="s">
        <v>83</v>
      </c>
      <c r="E521" t="s">
        <v>158</v>
      </c>
      <c r="F521" t="s">
        <v>1716</v>
      </c>
      <c r="G521" t="s">
        <v>133</v>
      </c>
      <c r="H521" t="s">
        <v>134</v>
      </c>
      <c r="I521" t="s">
        <v>135</v>
      </c>
      <c r="J521" t="s">
        <v>136</v>
      </c>
      <c r="K521" t="s">
        <v>137</v>
      </c>
      <c r="L521" t="s">
        <v>1717</v>
      </c>
      <c r="M521" t="s">
        <v>1718</v>
      </c>
      <c r="N521">
        <v>2.1175000000000002</v>
      </c>
      <c r="O521">
        <v>0</v>
      </c>
      <c r="P521">
        <v>0</v>
      </c>
      <c r="Q521">
        <v>6</v>
      </c>
      <c r="R521">
        <v>0</v>
      </c>
      <c r="S521">
        <v>4</v>
      </c>
      <c r="T521">
        <v>0</v>
      </c>
      <c r="U521">
        <v>0</v>
      </c>
      <c r="V521">
        <v>0</v>
      </c>
      <c r="W521">
        <v>0</v>
      </c>
      <c r="X521">
        <v>0</v>
      </c>
      <c r="Y521">
        <v>12.291201340793394</v>
      </c>
      <c r="Z521">
        <v>0</v>
      </c>
      <c r="AA521">
        <v>9.5878742000129034</v>
      </c>
      <c r="AB521">
        <v>0</v>
      </c>
      <c r="AC521">
        <v>0</v>
      </c>
      <c r="AD521">
        <v>0</v>
      </c>
      <c r="AE521">
        <v>21.879075540806298</v>
      </c>
    </row>
    <row r="522" spans="1:31" x14ac:dyDescent="0.25">
      <c r="A522">
        <v>1884850</v>
      </c>
      <c r="B522">
        <v>1</v>
      </c>
      <c r="C522" t="s">
        <v>80</v>
      </c>
      <c r="D522" t="s">
        <v>103</v>
      </c>
      <c r="E522" t="s">
        <v>169</v>
      </c>
      <c r="F522" t="s">
        <v>1719</v>
      </c>
      <c r="G522" t="s">
        <v>183</v>
      </c>
      <c r="H522" t="s">
        <v>143</v>
      </c>
      <c r="I522" t="s">
        <v>135</v>
      </c>
      <c r="J522" t="s">
        <v>136</v>
      </c>
      <c r="K522" t="s">
        <v>137</v>
      </c>
      <c r="L522" t="s">
        <v>1720</v>
      </c>
      <c r="M522" t="s">
        <v>1721</v>
      </c>
      <c r="N522">
        <v>0.748611111</v>
      </c>
      <c r="O522">
        <v>0</v>
      </c>
      <c r="P522">
        <v>89</v>
      </c>
      <c r="Q522">
        <v>0</v>
      </c>
      <c r="R522">
        <v>16</v>
      </c>
      <c r="S522">
        <v>0</v>
      </c>
      <c r="T522">
        <v>28</v>
      </c>
      <c r="U522">
        <v>0</v>
      </c>
      <c r="V522">
        <v>0</v>
      </c>
      <c r="W522">
        <v>0</v>
      </c>
      <c r="X522">
        <v>15.556876094200373</v>
      </c>
      <c r="Y522">
        <v>0</v>
      </c>
      <c r="Z522">
        <v>3.2296768297825049</v>
      </c>
      <c r="AA522">
        <v>0</v>
      </c>
      <c r="AB522">
        <v>26.23793772373034</v>
      </c>
      <c r="AC522">
        <v>0</v>
      </c>
      <c r="AD522">
        <v>0</v>
      </c>
      <c r="AE522">
        <v>45.024490647713222</v>
      </c>
    </row>
    <row r="523" spans="1:31" x14ac:dyDescent="0.25">
      <c r="A523">
        <v>1884432</v>
      </c>
      <c r="B523">
        <v>1</v>
      </c>
      <c r="C523" t="s">
        <v>81</v>
      </c>
      <c r="D523" t="s">
        <v>128</v>
      </c>
      <c r="E523" t="s">
        <v>146</v>
      </c>
      <c r="F523" t="s">
        <v>1722</v>
      </c>
      <c r="G523" t="s">
        <v>148</v>
      </c>
      <c r="H523" t="s">
        <v>143</v>
      </c>
      <c r="I523" t="s">
        <v>135</v>
      </c>
      <c r="J523" t="s">
        <v>136</v>
      </c>
      <c r="K523" t="s">
        <v>137</v>
      </c>
      <c r="L523" t="s">
        <v>1723</v>
      </c>
      <c r="M523" t="s">
        <v>1724</v>
      </c>
      <c r="N523">
        <v>11.638611110999999</v>
      </c>
      <c r="O523">
        <v>0</v>
      </c>
      <c r="P523">
        <v>32</v>
      </c>
      <c r="Q523">
        <v>0</v>
      </c>
      <c r="R523">
        <v>0</v>
      </c>
      <c r="S523">
        <v>0</v>
      </c>
      <c r="T523">
        <v>1</v>
      </c>
      <c r="U523">
        <v>0</v>
      </c>
      <c r="V523">
        <v>0</v>
      </c>
      <c r="W523">
        <v>0</v>
      </c>
      <c r="X523">
        <v>129.39083120292392</v>
      </c>
      <c r="Y523">
        <v>0</v>
      </c>
      <c r="Z523">
        <v>0</v>
      </c>
      <c r="AA523">
        <v>0</v>
      </c>
      <c r="AB523">
        <v>2.9979506338052953</v>
      </c>
      <c r="AC523">
        <v>0</v>
      </c>
      <c r="AD523">
        <v>0</v>
      </c>
      <c r="AE523">
        <v>132.38878183672921</v>
      </c>
    </row>
    <row r="524" spans="1:31" x14ac:dyDescent="0.25">
      <c r="A524">
        <v>1883971</v>
      </c>
      <c r="B524">
        <v>1</v>
      </c>
      <c r="C524" t="s">
        <v>81</v>
      </c>
      <c r="D524" t="s">
        <v>128</v>
      </c>
      <c r="E524" t="s">
        <v>131</v>
      </c>
      <c r="F524" t="s">
        <v>1725</v>
      </c>
      <c r="G524" t="s">
        <v>133</v>
      </c>
      <c r="H524" t="s">
        <v>134</v>
      </c>
      <c r="I524" t="s">
        <v>135</v>
      </c>
      <c r="J524" t="s">
        <v>136</v>
      </c>
      <c r="K524" t="s">
        <v>137</v>
      </c>
      <c r="L524" t="s">
        <v>1726</v>
      </c>
      <c r="M524" t="s">
        <v>1727</v>
      </c>
      <c r="N524">
        <v>4.9416666659999997</v>
      </c>
      <c r="O524">
        <v>0</v>
      </c>
      <c r="P524">
        <v>0</v>
      </c>
      <c r="Q524">
        <v>0</v>
      </c>
      <c r="R524">
        <v>0</v>
      </c>
      <c r="S524">
        <v>5</v>
      </c>
      <c r="T524">
        <v>0</v>
      </c>
      <c r="U524">
        <v>2</v>
      </c>
      <c r="V524">
        <v>0</v>
      </c>
      <c r="W524">
        <v>0</v>
      </c>
      <c r="X524">
        <v>0</v>
      </c>
      <c r="Y524">
        <v>0</v>
      </c>
      <c r="Z524">
        <v>0</v>
      </c>
      <c r="AA524">
        <v>120.21746713250432</v>
      </c>
      <c r="AB524">
        <v>0</v>
      </c>
      <c r="AC524">
        <v>1072.8589395708273</v>
      </c>
      <c r="AD524">
        <v>0</v>
      </c>
      <c r="AE524">
        <v>1193.0764067033315</v>
      </c>
    </row>
    <row r="525" spans="1:31" x14ac:dyDescent="0.25">
      <c r="A525">
        <v>1884472</v>
      </c>
      <c r="B525">
        <v>1</v>
      </c>
      <c r="C525" t="s">
        <v>80</v>
      </c>
      <c r="D525" t="s">
        <v>107</v>
      </c>
      <c r="E525" t="s">
        <v>146</v>
      </c>
      <c r="F525" t="s">
        <v>1728</v>
      </c>
      <c r="G525" t="s">
        <v>148</v>
      </c>
      <c r="H525" t="s">
        <v>143</v>
      </c>
      <c r="I525" t="s">
        <v>135</v>
      </c>
      <c r="J525" t="s">
        <v>136</v>
      </c>
      <c r="K525" t="s">
        <v>137</v>
      </c>
      <c r="L525" t="s">
        <v>1729</v>
      </c>
      <c r="M525" t="s">
        <v>1730</v>
      </c>
      <c r="N525">
        <v>1.8902777770000001</v>
      </c>
      <c r="O525">
        <v>0</v>
      </c>
      <c r="P525">
        <v>46</v>
      </c>
      <c r="Q525">
        <v>0</v>
      </c>
      <c r="R525">
        <v>1</v>
      </c>
      <c r="S525">
        <v>0</v>
      </c>
      <c r="T525">
        <v>4</v>
      </c>
      <c r="U525">
        <v>0</v>
      </c>
      <c r="V525">
        <v>0</v>
      </c>
      <c r="W525">
        <v>0</v>
      </c>
      <c r="X525">
        <v>19.92360675806394</v>
      </c>
      <c r="Y525">
        <v>0</v>
      </c>
      <c r="Z525">
        <v>0.96447468850659424</v>
      </c>
      <c r="AA525">
        <v>0</v>
      </c>
      <c r="AB525">
        <v>5.1803610698768905</v>
      </c>
      <c r="AC525">
        <v>0</v>
      </c>
      <c r="AD525">
        <v>0</v>
      </c>
      <c r="AE525">
        <v>26.068442516447426</v>
      </c>
    </row>
    <row r="526" spans="1:31" x14ac:dyDescent="0.25">
      <c r="A526">
        <v>1884864</v>
      </c>
      <c r="B526">
        <v>1</v>
      </c>
      <c r="C526" t="s">
        <v>80</v>
      </c>
      <c r="D526" t="s">
        <v>84</v>
      </c>
      <c r="E526" t="s">
        <v>146</v>
      </c>
      <c r="F526" t="s">
        <v>1731</v>
      </c>
      <c r="G526" t="s">
        <v>148</v>
      </c>
      <c r="H526" t="s">
        <v>143</v>
      </c>
      <c r="I526" t="s">
        <v>135</v>
      </c>
      <c r="J526" t="s">
        <v>136</v>
      </c>
      <c r="K526" t="s">
        <v>137</v>
      </c>
      <c r="L526" t="s">
        <v>1732</v>
      </c>
      <c r="M526" t="s">
        <v>1733</v>
      </c>
      <c r="N526">
        <v>1.510277777</v>
      </c>
      <c r="O526">
        <v>0</v>
      </c>
      <c r="P526">
        <v>44</v>
      </c>
      <c r="Q526">
        <v>0</v>
      </c>
      <c r="R526">
        <v>0</v>
      </c>
      <c r="S526">
        <v>0</v>
      </c>
      <c r="T526">
        <v>7</v>
      </c>
      <c r="U526">
        <v>0</v>
      </c>
      <c r="V526">
        <v>0</v>
      </c>
      <c r="W526">
        <v>0</v>
      </c>
      <c r="X526">
        <v>24.097867448049744</v>
      </c>
      <c r="Y526">
        <v>0</v>
      </c>
      <c r="Z526">
        <v>0</v>
      </c>
      <c r="AA526">
        <v>0</v>
      </c>
      <c r="AB526">
        <v>27.992564381817669</v>
      </c>
      <c r="AC526">
        <v>0</v>
      </c>
      <c r="AD526">
        <v>0</v>
      </c>
      <c r="AE526">
        <v>52.090431829867413</v>
      </c>
    </row>
    <row r="527" spans="1:31" x14ac:dyDescent="0.25">
      <c r="A527">
        <v>1884618</v>
      </c>
      <c r="B527">
        <v>1</v>
      </c>
      <c r="C527" t="s">
        <v>80</v>
      </c>
      <c r="D527" t="s">
        <v>98</v>
      </c>
      <c r="E527" t="s">
        <v>140</v>
      </c>
      <c r="F527" t="s">
        <v>1734</v>
      </c>
      <c r="G527" t="s">
        <v>163</v>
      </c>
      <c r="H527" t="s">
        <v>143</v>
      </c>
      <c r="I527" t="s">
        <v>135</v>
      </c>
      <c r="J527" t="s">
        <v>136</v>
      </c>
      <c r="K527" t="s">
        <v>137</v>
      </c>
      <c r="L527" t="s">
        <v>1735</v>
      </c>
      <c r="M527" t="s">
        <v>1736</v>
      </c>
      <c r="N527">
        <v>3.2</v>
      </c>
      <c r="O527">
        <v>0</v>
      </c>
      <c r="P527">
        <v>1</v>
      </c>
      <c r="Q527">
        <v>0</v>
      </c>
      <c r="R527">
        <v>0</v>
      </c>
      <c r="S527">
        <v>0</v>
      </c>
      <c r="T527">
        <v>0</v>
      </c>
      <c r="U527">
        <v>0</v>
      </c>
      <c r="V527">
        <v>0</v>
      </c>
      <c r="W527">
        <v>0</v>
      </c>
      <c r="X527">
        <v>0.29144188623946499</v>
      </c>
      <c r="Y527">
        <v>0</v>
      </c>
      <c r="Z527">
        <v>0</v>
      </c>
      <c r="AA527">
        <v>0</v>
      </c>
      <c r="AB527">
        <v>0</v>
      </c>
      <c r="AC527">
        <v>0</v>
      </c>
      <c r="AD527">
        <v>0</v>
      </c>
      <c r="AE527">
        <v>0.29144188623946499</v>
      </c>
    </row>
    <row r="528" spans="1:31" x14ac:dyDescent="0.25">
      <c r="A528">
        <v>1884223</v>
      </c>
      <c r="B528">
        <v>1</v>
      </c>
      <c r="C528" t="s">
        <v>80</v>
      </c>
      <c r="D528" t="s">
        <v>96</v>
      </c>
      <c r="E528" t="s">
        <v>210</v>
      </c>
      <c r="F528" t="s">
        <v>1737</v>
      </c>
      <c r="G528" t="s">
        <v>133</v>
      </c>
      <c r="H528" t="s">
        <v>134</v>
      </c>
      <c r="I528" t="s">
        <v>135</v>
      </c>
      <c r="J528" t="s">
        <v>136</v>
      </c>
      <c r="K528" t="s">
        <v>137</v>
      </c>
      <c r="L528" t="s">
        <v>1738</v>
      </c>
      <c r="M528" t="s">
        <v>1739</v>
      </c>
      <c r="N528">
        <v>2.5375000000000001</v>
      </c>
      <c r="O528">
        <v>0</v>
      </c>
      <c r="P528">
        <v>715</v>
      </c>
      <c r="Q528">
        <v>0</v>
      </c>
      <c r="R528">
        <v>1</v>
      </c>
      <c r="S528">
        <v>0</v>
      </c>
      <c r="T528">
        <v>64</v>
      </c>
      <c r="U528">
        <v>0</v>
      </c>
      <c r="V528">
        <v>0</v>
      </c>
      <c r="W528">
        <v>0</v>
      </c>
      <c r="X528">
        <v>348.59470209025966</v>
      </c>
      <c r="Y528">
        <v>0</v>
      </c>
      <c r="Z528">
        <v>0</v>
      </c>
      <c r="AA528">
        <v>0</v>
      </c>
      <c r="AB528">
        <v>172.37387543552902</v>
      </c>
      <c r="AC528">
        <v>0</v>
      </c>
      <c r="AD528">
        <v>0</v>
      </c>
      <c r="AE528">
        <v>520.96857752578865</v>
      </c>
    </row>
    <row r="529" spans="1:31" x14ac:dyDescent="0.25">
      <c r="A529">
        <v>1884558</v>
      </c>
      <c r="B529">
        <v>1</v>
      </c>
      <c r="C529" t="s">
        <v>81</v>
      </c>
      <c r="D529" t="s">
        <v>121</v>
      </c>
      <c r="E529" t="s">
        <v>146</v>
      </c>
      <c r="F529" t="s">
        <v>1740</v>
      </c>
      <c r="G529" t="s">
        <v>148</v>
      </c>
      <c r="H529" t="s">
        <v>143</v>
      </c>
      <c r="I529" t="s">
        <v>135</v>
      </c>
      <c r="J529" t="s">
        <v>136</v>
      </c>
      <c r="K529" t="s">
        <v>137</v>
      </c>
      <c r="L529" t="s">
        <v>1741</v>
      </c>
      <c r="M529" t="s">
        <v>1742</v>
      </c>
      <c r="N529">
        <v>2.1061111110000001</v>
      </c>
      <c r="O529">
        <v>0</v>
      </c>
      <c r="P529">
        <v>7</v>
      </c>
      <c r="Q529">
        <v>0</v>
      </c>
      <c r="R529">
        <v>0</v>
      </c>
      <c r="S529">
        <v>0</v>
      </c>
      <c r="T529">
        <v>0</v>
      </c>
      <c r="U529">
        <v>0</v>
      </c>
      <c r="V529">
        <v>0</v>
      </c>
      <c r="W529">
        <v>0</v>
      </c>
      <c r="X529">
        <v>2.985526307937223</v>
      </c>
      <c r="Y529">
        <v>0</v>
      </c>
      <c r="Z529">
        <v>0</v>
      </c>
      <c r="AA529">
        <v>0</v>
      </c>
      <c r="AB529">
        <v>0</v>
      </c>
      <c r="AC529">
        <v>0</v>
      </c>
      <c r="AD529">
        <v>0</v>
      </c>
      <c r="AE529">
        <v>2.985526307937223</v>
      </c>
    </row>
    <row r="530" spans="1:31" x14ac:dyDescent="0.25">
      <c r="A530">
        <v>1884226</v>
      </c>
      <c r="B530">
        <v>1</v>
      </c>
      <c r="C530" t="s">
        <v>80</v>
      </c>
      <c r="D530" t="s">
        <v>96</v>
      </c>
      <c r="E530" t="s">
        <v>222</v>
      </c>
      <c r="F530" t="s">
        <v>1743</v>
      </c>
      <c r="G530" t="s">
        <v>142</v>
      </c>
      <c r="H530" t="s">
        <v>143</v>
      </c>
      <c r="I530" t="s">
        <v>135</v>
      </c>
      <c r="J530" t="s">
        <v>136</v>
      </c>
      <c r="K530" t="s">
        <v>137</v>
      </c>
      <c r="L530" t="s">
        <v>1744</v>
      </c>
      <c r="M530" t="s">
        <v>1745</v>
      </c>
      <c r="N530">
        <v>0.94138888799999998</v>
      </c>
      <c r="O530">
        <v>0</v>
      </c>
      <c r="P530">
        <v>2</v>
      </c>
      <c r="Q530">
        <v>0</v>
      </c>
      <c r="R530">
        <v>0</v>
      </c>
      <c r="S530">
        <v>0</v>
      </c>
      <c r="T530">
        <v>5</v>
      </c>
      <c r="U530">
        <v>0</v>
      </c>
      <c r="V530">
        <v>0</v>
      </c>
      <c r="W530">
        <v>0</v>
      </c>
      <c r="X530">
        <v>0.44816107418132556</v>
      </c>
      <c r="Y530">
        <v>0</v>
      </c>
      <c r="Z530">
        <v>0</v>
      </c>
      <c r="AA530">
        <v>0</v>
      </c>
      <c r="AB530">
        <v>9.0892655950807129</v>
      </c>
      <c r="AC530">
        <v>0</v>
      </c>
      <c r="AD530">
        <v>0</v>
      </c>
      <c r="AE530">
        <v>9.5374266692620377</v>
      </c>
    </row>
    <row r="531" spans="1:31" x14ac:dyDescent="0.25">
      <c r="A531">
        <v>1884552</v>
      </c>
      <c r="B531">
        <v>1</v>
      </c>
      <c r="C531" t="s">
        <v>80</v>
      </c>
      <c r="D531" t="s">
        <v>106</v>
      </c>
      <c r="E531" t="s">
        <v>210</v>
      </c>
      <c r="F531" t="s">
        <v>1518</v>
      </c>
      <c r="G531" t="s">
        <v>476</v>
      </c>
      <c r="H531" t="s">
        <v>134</v>
      </c>
      <c r="I531" t="s">
        <v>135</v>
      </c>
      <c r="J531" t="s">
        <v>136</v>
      </c>
      <c r="K531" t="s">
        <v>137</v>
      </c>
      <c r="L531" t="s">
        <v>1746</v>
      </c>
      <c r="M531" t="s">
        <v>1747</v>
      </c>
      <c r="N531">
        <v>0.53583333300000002</v>
      </c>
      <c r="O531">
        <v>1</v>
      </c>
      <c r="P531">
        <v>0</v>
      </c>
      <c r="Q531">
        <v>20</v>
      </c>
      <c r="R531">
        <v>219</v>
      </c>
      <c r="S531">
        <v>5</v>
      </c>
      <c r="T531">
        <v>44</v>
      </c>
      <c r="U531">
        <v>0</v>
      </c>
      <c r="V531">
        <v>0</v>
      </c>
      <c r="W531">
        <v>0.55666023315128266</v>
      </c>
      <c r="X531">
        <v>0</v>
      </c>
      <c r="Y531">
        <v>111.59844654858858</v>
      </c>
      <c r="Z531">
        <v>628.57352304600056</v>
      </c>
      <c r="AA531">
        <v>43.587735635884592</v>
      </c>
      <c r="AB531">
        <v>86.945160743757697</v>
      </c>
      <c r="AC531">
        <v>0</v>
      </c>
      <c r="AD531">
        <v>0</v>
      </c>
      <c r="AE531">
        <v>871.26152620738264</v>
      </c>
    </row>
    <row r="532" spans="1:31" x14ac:dyDescent="0.25">
      <c r="A532">
        <v>1884681</v>
      </c>
      <c r="B532">
        <v>1</v>
      </c>
      <c r="C532" t="s">
        <v>80</v>
      </c>
      <c r="D532" t="s">
        <v>84</v>
      </c>
      <c r="E532" t="s">
        <v>140</v>
      </c>
      <c r="F532" t="s">
        <v>1748</v>
      </c>
      <c r="G532" t="s">
        <v>163</v>
      </c>
      <c r="H532" t="s">
        <v>143</v>
      </c>
      <c r="I532" t="s">
        <v>135</v>
      </c>
      <c r="J532" t="s">
        <v>136</v>
      </c>
      <c r="K532" t="s">
        <v>137</v>
      </c>
      <c r="L532" t="s">
        <v>1749</v>
      </c>
      <c r="M532" t="s">
        <v>1750</v>
      </c>
      <c r="N532">
        <v>2.6688888880000001</v>
      </c>
      <c r="O532">
        <v>0</v>
      </c>
      <c r="P532">
        <v>0</v>
      </c>
      <c r="Q532">
        <v>0</v>
      </c>
      <c r="R532">
        <v>0</v>
      </c>
      <c r="S532">
        <v>0</v>
      </c>
      <c r="T532">
        <v>2</v>
      </c>
      <c r="U532">
        <v>0</v>
      </c>
      <c r="V532">
        <v>0</v>
      </c>
      <c r="W532">
        <v>0</v>
      </c>
      <c r="X532">
        <v>0</v>
      </c>
      <c r="Y532">
        <v>0</v>
      </c>
      <c r="Z532">
        <v>0</v>
      </c>
      <c r="AA532">
        <v>0</v>
      </c>
      <c r="AB532">
        <v>36.511561988695902</v>
      </c>
      <c r="AC532">
        <v>0</v>
      </c>
      <c r="AD532">
        <v>0</v>
      </c>
      <c r="AE532">
        <v>36.511561988695902</v>
      </c>
    </row>
    <row r="533" spans="1:31" x14ac:dyDescent="0.25">
      <c r="A533">
        <v>1884289</v>
      </c>
      <c r="B533">
        <v>1</v>
      </c>
      <c r="C533" t="s">
        <v>80</v>
      </c>
      <c r="D533" t="s">
        <v>103</v>
      </c>
      <c r="E533" t="s">
        <v>140</v>
      </c>
      <c r="F533" t="s">
        <v>1751</v>
      </c>
      <c r="G533" t="s">
        <v>163</v>
      </c>
      <c r="H533" t="s">
        <v>143</v>
      </c>
      <c r="I533" t="s">
        <v>135</v>
      </c>
      <c r="J533" t="s">
        <v>136</v>
      </c>
      <c r="K533" t="s">
        <v>137</v>
      </c>
      <c r="L533" t="s">
        <v>1752</v>
      </c>
      <c r="M533" t="s">
        <v>1753</v>
      </c>
      <c r="N533">
        <v>2.2491666659999998</v>
      </c>
      <c r="O533">
        <v>0</v>
      </c>
      <c r="P533">
        <v>0</v>
      </c>
      <c r="Q533">
        <v>0</v>
      </c>
      <c r="R533">
        <v>0</v>
      </c>
      <c r="S533">
        <v>0</v>
      </c>
      <c r="T533">
        <v>1</v>
      </c>
      <c r="U533">
        <v>0</v>
      </c>
      <c r="V533">
        <v>0</v>
      </c>
      <c r="W533">
        <v>0</v>
      </c>
      <c r="X533">
        <v>0</v>
      </c>
      <c r="Y533">
        <v>0</v>
      </c>
      <c r="Z533">
        <v>0</v>
      </c>
      <c r="AA533">
        <v>0</v>
      </c>
      <c r="AB533">
        <v>3.7528072874341505</v>
      </c>
      <c r="AC533">
        <v>0</v>
      </c>
      <c r="AD533">
        <v>0</v>
      </c>
      <c r="AE533">
        <v>3.7528072874341505</v>
      </c>
    </row>
    <row r="534" spans="1:31" x14ac:dyDescent="0.25">
      <c r="A534">
        <v>1884303</v>
      </c>
      <c r="B534">
        <v>1</v>
      </c>
      <c r="C534" t="s">
        <v>80</v>
      </c>
      <c r="D534" t="s">
        <v>100</v>
      </c>
      <c r="E534" t="s">
        <v>210</v>
      </c>
      <c r="F534" t="s">
        <v>1754</v>
      </c>
      <c r="G534" t="s">
        <v>133</v>
      </c>
      <c r="H534" t="s">
        <v>134</v>
      </c>
      <c r="I534" t="s">
        <v>135</v>
      </c>
      <c r="J534" t="s">
        <v>136</v>
      </c>
      <c r="K534" t="s">
        <v>137</v>
      </c>
      <c r="L534" t="s">
        <v>1755</v>
      </c>
      <c r="M534" t="s">
        <v>1756</v>
      </c>
      <c r="N534">
        <v>0.85972222200000004</v>
      </c>
      <c r="O534">
        <v>0</v>
      </c>
      <c r="P534">
        <v>0</v>
      </c>
      <c r="Q534">
        <v>14</v>
      </c>
      <c r="R534">
        <v>9</v>
      </c>
      <c r="S534">
        <v>0</v>
      </c>
      <c r="T534">
        <v>1</v>
      </c>
      <c r="U534">
        <v>0</v>
      </c>
      <c r="V534">
        <v>0</v>
      </c>
      <c r="W534">
        <v>0</v>
      </c>
      <c r="X534">
        <v>0</v>
      </c>
      <c r="Y534">
        <v>131.92838662610063</v>
      </c>
      <c r="Z534">
        <v>37.576973546232097</v>
      </c>
      <c r="AA534">
        <v>0</v>
      </c>
      <c r="AB534">
        <v>0.18033835137875837</v>
      </c>
      <c r="AC534">
        <v>0</v>
      </c>
      <c r="AD534">
        <v>0</v>
      </c>
      <c r="AE534">
        <v>169.68569852371149</v>
      </c>
    </row>
    <row r="535" spans="1:31" x14ac:dyDescent="0.25">
      <c r="A535">
        <v>1884930</v>
      </c>
      <c r="B535">
        <v>1</v>
      </c>
      <c r="C535" t="s">
        <v>80</v>
      </c>
      <c r="D535" t="s">
        <v>108</v>
      </c>
      <c r="E535" t="s">
        <v>146</v>
      </c>
      <c r="F535" t="s">
        <v>1068</v>
      </c>
      <c r="G535" t="s">
        <v>148</v>
      </c>
      <c r="H535" t="s">
        <v>143</v>
      </c>
      <c r="I535" t="s">
        <v>135</v>
      </c>
      <c r="J535" t="s">
        <v>136</v>
      </c>
      <c r="K535" t="s">
        <v>137</v>
      </c>
      <c r="L535" t="s">
        <v>1757</v>
      </c>
      <c r="M535" t="s">
        <v>1758</v>
      </c>
      <c r="N535">
        <v>1.8788888880000001</v>
      </c>
      <c r="O535">
        <v>0</v>
      </c>
      <c r="P535">
        <v>2</v>
      </c>
      <c r="Q535">
        <v>0</v>
      </c>
      <c r="R535">
        <v>4</v>
      </c>
      <c r="S535">
        <v>0</v>
      </c>
      <c r="T535">
        <v>0</v>
      </c>
      <c r="U535">
        <v>0</v>
      </c>
      <c r="V535">
        <v>0</v>
      </c>
      <c r="W535">
        <v>0</v>
      </c>
      <c r="X535">
        <v>0.68751378585417899</v>
      </c>
      <c r="Y535">
        <v>0</v>
      </c>
      <c r="Z535">
        <v>42.261705811194254</v>
      </c>
      <c r="AA535">
        <v>0</v>
      </c>
      <c r="AB535">
        <v>0</v>
      </c>
      <c r="AC535">
        <v>0</v>
      </c>
      <c r="AD535">
        <v>0</v>
      </c>
      <c r="AE535">
        <v>42.949219597048433</v>
      </c>
    </row>
    <row r="536" spans="1:31" x14ac:dyDescent="0.25">
      <c r="A536">
        <v>1884744</v>
      </c>
      <c r="B536">
        <v>1</v>
      </c>
      <c r="C536" t="s">
        <v>81</v>
      </c>
      <c r="D536" t="s">
        <v>128</v>
      </c>
      <c r="E536" t="s">
        <v>146</v>
      </c>
      <c r="F536" t="s">
        <v>1759</v>
      </c>
      <c r="G536" t="s">
        <v>1606</v>
      </c>
      <c r="H536" t="s">
        <v>143</v>
      </c>
      <c r="I536" t="s">
        <v>135</v>
      </c>
      <c r="J536" t="s">
        <v>136</v>
      </c>
      <c r="K536" t="s">
        <v>137</v>
      </c>
      <c r="L536" t="s">
        <v>1760</v>
      </c>
      <c r="M536" t="s">
        <v>1761</v>
      </c>
      <c r="N536">
        <v>3.7647222220000001</v>
      </c>
      <c r="O536">
        <v>0</v>
      </c>
      <c r="P536">
        <v>164</v>
      </c>
      <c r="Q536">
        <v>0</v>
      </c>
      <c r="R536">
        <v>0</v>
      </c>
      <c r="S536">
        <v>0</v>
      </c>
      <c r="T536">
        <v>3</v>
      </c>
      <c r="U536">
        <v>0</v>
      </c>
      <c r="V536">
        <v>0</v>
      </c>
      <c r="W536">
        <v>0</v>
      </c>
      <c r="X536">
        <v>152.24291840262791</v>
      </c>
      <c r="Y536">
        <v>0</v>
      </c>
      <c r="Z536">
        <v>0</v>
      </c>
      <c r="AA536">
        <v>0</v>
      </c>
      <c r="AB536">
        <v>0.51369583688955001</v>
      </c>
      <c r="AC536">
        <v>0</v>
      </c>
      <c r="AD536">
        <v>0</v>
      </c>
      <c r="AE536">
        <v>152.75661423951746</v>
      </c>
    </row>
    <row r="537" spans="1:31" x14ac:dyDescent="0.25">
      <c r="A537">
        <v>1884246</v>
      </c>
      <c r="B537">
        <v>1</v>
      </c>
      <c r="C537" t="s">
        <v>81</v>
      </c>
      <c r="D537" t="s">
        <v>120</v>
      </c>
      <c r="E537" t="s">
        <v>169</v>
      </c>
      <c r="F537" t="s">
        <v>1762</v>
      </c>
      <c r="G537" t="s">
        <v>183</v>
      </c>
      <c r="H537" t="s">
        <v>143</v>
      </c>
      <c r="I537" t="s">
        <v>135</v>
      </c>
      <c r="J537" t="s">
        <v>136</v>
      </c>
      <c r="K537" t="s">
        <v>137</v>
      </c>
      <c r="L537" t="s">
        <v>1763</v>
      </c>
      <c r="M537" t="s">
        <v>1764</v>
      </c>
      <c r="N537">
        <v>1.991944444</v>
      </c>
      <c r="O537">
        <v>0</v>
      </c>
      <c r="P537">
        <v>0</v>
      </c>
      <c r="Q537">
        <v>0</v>
      </c>
      <c r="R537">
        <v>4</v>
      </c>
      <c r="S537">
        <v>0</v>
      </c>
      <c r="T537">
        <v>0</v>
      </c>
      <c r="U537">
        <v>0</v>
      </c>
      <c r="V537">
        <v>0</v>
      </c>
      <c r="W537">
        <v>0</v>
      </c>
      <c r="X537">
        <v>0</v>
      </c>
      <c r="Y537">
        <v>0</v>
      </c>
      <c r="Z537">
        <v>118.29413436862363</v>
      </c>
      <c r="AA537">
        <v>0</v>
      </c>
      <c r="AB537">
        <v>0</v>
      </c>
      <c r="AC537">
        <v>0</v>
      </c>
      <c r="AD537">
        <v>0</v>
      </c>
      <c r="AE537">
        <v>118.29413436862363</v>
      </c>
    </row>
    <row r="538" spans="1:31" x14ac:dyDescent="0.25">
      <c r="A538">
        <v>1884638</v>
      </c>
      <c r="B538">
        <v>1</v>
      </c>
      <c r="C538" t="s">
        <v>80</v>
      </c>
      <c r="D538" t="s">
        <v>103</v>
      </c>
      <c r="E538" t="s">
        <v>158</v>
      </c>
      <c r="F538" t="s">
        <v>1765</v>
      </c>
      <c r="G538" t="s">
        <v>133</v>
      </c>
      <c r="H538" t="s">
        <v>134</v>
      </c>
      <c r="I538" t="s">
        <v>135</v>
      </c>
      <c r="J538" t="s">
        <v>136</v>
      </c>
      <c r="K538" t="s">
        <v>137</v>
      </c>
      <c r="L538" t="s">
        <v>1766</v>
      </c>
      <c r="M538" t="s">
        <v>1767</v>
      </c>
      <c r="N538">
        <v>1.477222222</v>
      </c>
      <c r="O538">
        <v>0</v>
      </c>
      <c r="P538">
        <v>318</v>
      </c>
      <c r="Q538">
        <v>0</v>
      </c>
      <c r="R538">
        <v>6</v>
      </c>
      <c r="S538">
        <v>0</v>
      </c>
      <c r="T538">
        <v>32</v>
      </c>
      <c r="U538">
        <v>0</v>
      </c>
      <c r="V538">
        <v>0</v>
      </c>
      <c r="W538">
        <v>0</v>
      </c>
      <c r="X538">
        <v>115.86674033645728</v>
      </c>
      <c r="Y538">
        <v>0</v>
      </c>
      <c r="Z538">
        <v>3.8295944703508558</v>
      </c>
      <c r="AA538">
        <v>0</v>
      </c>
      <c r="AB538">
        <v>133.90469454177432</v>
      </c>
      <c r="AC538">
        <v>0</v>
      </c>
      <c r="AD538">
        <v>0</v>
      </c>
      <c r="AE538">
        <v>253.60102934858247</v>
      </c>
    </row>
    <row r="539" spans="1:31" x14ac:dyDescent="0.25">
      <c r="A539">
        <v>1884887</v>
      </c>
      <c r="B539">
        <v>1</v>
      </c>
      <c r="C539" t="s">
        <v>80</v>
      </c>
      <c r="D539" t="s">
        <v>103</v>
      </c>
      <c r="E539" t="s">
        <v>158</v>
      </c>
      <c r="F539" t="s">
        <v>1768</v>
      </c>
      <c r="G539" t="s">
        <v>219</v>
      </c>
      <c r="H539" t="s">
        <v>134</v>
      </c>
      <c r="I539" t="s">
        <v>135</v>
      </c>
      <c r="J539" t="s">
        <v>136</v>
      </c>
      <c r="K539" t="s">
        <v>137</v>
      </c>
      <c r="L539" t="s">
        <v>1769</v>
      </c>
      <c r="M539" t="s">
        <v>1770</v>
      </c>
      <c r="N539">
        <v>0.86611111100000004</v>
      </c>
      <c r="O539">
        <v>0</v>
      </c>
      <c r="P539">
        <v>0</v>
      </c>
      <c r="Q539">
        <v>0</v>
      </c>
      <c r="R539">
        <v>7</v>
      </c>
      <c r="S539">
        <v>0</v>
      </c>
      <c r="T539">
        <v>0</v>
      </c>
      <c r="U539">
        <v>0</v>
      </c>
      <c r="V539">
        <v>0</v>
      </c>
      <c r="W539">
        <v>0</v>
      </c>
      <c r="X539">
        <v>0</v>
      </c>
      <c r="Y539">
        <v>0</v>
      </c>
      <c r="Z539">
        <v>44.6171476350166</v>
      </c>
      <c r="AA539">
        <v>0</v>
      </c>
      <c r="AB539">
        <v>0</v>
      </c>
      <c r="AC539">
        <v>0</v>
      </c>
      <c r="AD539">
        <v>0</v>
      </c>
      <c r="AE539">
        <v>44.6171476350166</v>
      </c>
    </row>
    <row r="540" spans="1:31" x14ac:dyDescent="0.25">
      <c r="A540">
        <v>1884521</v>
      </c>
      <c r="B540">
        <v>1</v>
      </c>
      <c r="C540" t="s">
        <v>80</v>
      </c>
      <c r="D540" t="s">
        <v>106</v>
      </c>
      <c r="E540" t="s">
        <v>169</v>
      </c>
      <c r="F540" t="s">
        <v>1771</v>
      </c>
      <c r="G540" t="s">
        <v>1772</v>
      </c>
      <c r="H540" t="s">
        <v>143</v>
      </c>
      <c r="I540" t="s">
        <v>135</v>
      </c>
      <c r="J540" t="s">
        <v>136</v>
      </c>
      <c r="K540" t="s">
        <v>137</v>
      </c>
      <c r="L540" t="s">
        <v>1773</v>
      </c>
      <c r="M540" t="s">
        <v>1774</v>
      </c>
      <c r="N540">
        <v>0.67027777700000002</v>
      </c>
      <c r="O540">
        <v>0</v>
      </c>
      <c r="P540">
        <v>547</v>
      </c>
      <c r="Q540">
        <v>0</v>
      </c>
      <c r="R540">
        <v>1</v>
      </c>
      <c r="S540">
        <v>0</v>
      </c>
      <c r="T540">
        <v>35</v>
      </c>
      <c r="U540">
        <v>0</v>
      </c>
      <c r="V540">
        <v>0</v>
      </c>
      <c r="W540">
        <v>0</v>
      </c>
      <c r="X540">
        <v>93.49844423023923</v>
      </c>
      <c r="Y540">
        <v>0</v>
      </c>
      <c r="Z540">
        <v>4.2584155757877502E-2</v>
      </c>
      <c r="AA540">
        <v>0</v>
      </c>
      <c r="AB540">
        <v>28.022071676865071</v>
      </c>
      <c r="AC540">
        <v>0</v>
      </c>
      <c r="AD540">
        <v>0</v>
      </c>
      <c r="AE540">
        <v>121.56310006286218</v>
      </c>
    </row>
    <row r="541" spans="1:31" x14ac:dyDescent="0.25">
      <c r="A541">
        <v>1884853</v>
      </c>
      <c r="B541">
        <v>1</v>
      </c>
      <c r="C541" t="s">
        <v>81</v>
      </c>
      <c r="D541" t="s">
        <v>122</v>
      </c>
      <c r="E541" t="s">
        <v>169</v>
      </c>
      <c r="F541" t="s">
        <v>1424</v>
      </c>
      <c r="G541" t="s">
        <v>183</v>
      </c>
      <c r="H541" t="s">
        <v>143</v>
      </c>
      <c r="I541" t="s">
        <v>135</v>
      </c>
      <c r="J541" t="s">
        <v>136</v>
      </c>
      <c r="K541" t="s">
        <v>137</v>
      </c>
      <c r="L541" t="s">
        <v>1775</v>
      </c>
      <c r="M541" t="s">
        <v>1776</v>
      </c>
      <c r="N541">
        <v>1.671944444</v>
      </c>
      <c r="O541">
        <v>0</v>
      </c>
      <c r="P541">
        <v>163</v>
      </c>
      <c r="Q541">
        <v>0</v>
      </c>
      <c r="R541">
        <v>0</v>
      </c>
      <c r="S541">
        <v>0</v>
      </c>
      <c r="T541">
        <v>9</v>
      </c>
      <c r="U541">
        <v>0</v>
      </c>
      <c r="V541">
        <v>0</v>
      </c>
      <c r="W541">
        <v>0</v>
      </c>
      <c r="X541">
        <v>42.381544251666284</v>
      </c>
      <c r="Y541">
        <v>0</v>
      </c>
      <c r="Z541">
        <v>0</v>
      </c>
      <c r="AA541">
        <v>0</v>
      </c>
      <c r="AB541">
        <v>11.805639841695273</v>
      </c>
      <c r="AC541">
        <v>0</v>
      </c>
      <c r="AD541">
        <v>0</v>
      </c>
      <c r="AE541">
        <v>54.187184093361559</v>
      </c>
    </row>
    <row r="542" spans="1:31" x14ac:dyDescent="0.25">
      <c r="A542">
        <v>1884335</v>
      </c>
      <c r="B542">
        <v>1</v>
      </c>
      <c r="C542" t="s">
        <v>80</v>
      </c>
      <c r="D542" t="s">
        <v>88</v>
      </c>
      <c r="E542" t="s">
        <v>158</v>
      </c>
      <c r="F542" t="s">
        <v>1777</v>
      </c>
      <c r="G542" t="s">
        <v>133</v>
      </c>
      <c r="H542" t="s">
        <v>134</v>
      </c>
      <c r="I542" t="s">
        <v>135</v>
      </c>
      <c r="J542" t="s">
        <v>136</v>
      </c>
      <c r="K542" t="s">
        <v>137</v>
      </c>
      <c r="L542" t="s">
        <v>950</v>
      </c>
      <c r="M542" t="s">
        <v>1778</v>
      </c>
      <c r="N542">
        <v>0.88333333300000005</v>
      </c>
      <c r="O542">
        <v>0</v>
      </c>
      <c r="P542">
        <v>203</v>
      </c>
      <c r="Q542">
        <v>0</v>
      </c>
      <c r="R542">
        <v>0</v>
      </c>
      <c r="S542">
        <v>0</v>
      </c>
      <c r="T542">
        <v>10</v>
      </c>
      <c r="U542">
        <v>1</v>
      </c>
      <c r="V542">
        <v>0</v>
      </c>
      <c r="W542">
        <v>0</v>
      </c>
      <c r="X542">
        <v>49.298247146716911</v>
      </c>
      <c r="Y542">
        <v>0</v>
      </c>
      <c r="Z542">
        <v>0</v>
      </c>
      <c r="AA542">
        <v>0</v>
      </c>
      <c r="AB542">
        <v>21.922761161652268</v>
      </c>
      <c r="AC542">
        <v>441.81537623422651</v>
      </c>
      <c r="AD542">
        <v>0</v>
      </c>
      <c r="AE542">
        <v>513.03638454259567</v>
      </c>
    </row>
    <row r="543" spans="1:31" x14ac:dyDescent="0.25">
      <c r="A543">
        <v>1884212</v>
      </c>
      <c r="B543">
        <v>1</v>
      </c>
      <c r="C543" t="s">
        <v>80</v>
      </c>
      <c r="D543" t="s">
        <v>93</v>
      </c>
      <c r="E543" t="s">
        <v>229</v>
      </c>
      <c r="F543" t="s">
        <v>1779</v>
      </c>
      <c r="G543" t="s">
        <v>133</v>
      </c>
      <c r="H543" t="s">
        <v>134</v>
      </c>
      <c r="I543" t="s">
        <v>135</v>
      </c>
      <c r="J543" t="s">
        <v>136</v>
      </c>
      <c r="K543" t="s">
        <v>137</v>
      </c>
      <c r="L543" t="s">
        <v>1780</v>
      </c>
      <c r="M543" t="s">
        <v>1781</v>
      </c>
      <c r="N543">
        <v>0.77777777699999995</v>
      </c>
      <c r="O543">
        <v>1</v>
      </c>
      <c r="P543">
        <v>7</v>
      </c>
      <c r="Q543">
        <v>12</v>
      </c>
      <c r="R543">
        <v>15</v>
      </c>
      <c r="S543">
        <v>7</v>
      </c>
      <c r="T543">
        <v>17</v>
      </c>
      <c r="U543">
        <v>1</v>
      </c>
      <c r="V543">
        <v>0</v>
      </c>
      <c r="W543">
        <v>9.1178956466888908E-3</v>
      </c>
      <c r="X543">
        <v>4.5828130508947895</v>
      </c>
      <c r="Y543">
        <v>105.97096050584709</v>
      </c>
      <c r="Z543">
        <v>49.14932446481</v>
      </c>
      <c r="AA543">
        <v>16.207035968663114</v>
      </c>
      <c r="AB543">
        <v>10.340627979875631</v>
      </c>
      <c r="AC543">
        <v>6.3317570559668344</v>
      </c>
      <c r="AD543">
        <v>0</v>
      </c>
      <c r="AE543">
        <v>192.59163692170415</v>
      </c>
    </row>
    <row r="544" spans="1:31" x14ac:dyDescent="0.25">
      <c r="A544">
        <v>1884876</v>
      </c>
      <c r="B544">
        <v>1</v>
      </c>
      <c r="C544" t="s">
        <v>80</v>
      </c>
      <c r="D544" t="s">
        <v>94</v>
      </c>
      <c r="E544" t="s">
        <v>169</v>
      </c>
      <c r="F544" t="s">
        <v>1782</v>
      </c>
      <c r="G544" t="s">
        <v>1124</v>
      </c>
      <c r="H544" t="s">
        <v>143</v>
      </c>
      <c r="I544" t="s">
        <v>135</v>
      </c>
      <c r="J544" t="s">
        <v>136</v>
      </c>
      <c r="K544" t="s">
        <v>137</v>
      </c>
      <c r="L544" t="s">
        <v>1783</v>
      </c>
      <c r="M544" t="s">
        <v>1784</v>
      </c>
      <c r="N544">
        <v>5.426111111</v>
      </c>
      <c r="O544">
        <v>0</v>
      </c>
      <c r="P544">
        <v>2</v>
      </c>
      <c r="Q544">
        <v>0</v>
      </c>
      <c r="R544">
        <v>18</v>
      </c>
      <c r="S544">
        <v>0</v>
      </c>
      <c r="T544">
        <v>0</v>
      </c>
      <c r="U544">
        <v>0</v>
      </c>
      <c r="V544">
        <v>0</v>
      </c>
      <c r="W544">
        <v>0</v>
      </c>
      <c r="X544">
        <v>1.2446134924611567</v>
      </c>
      <c r="Y544">
        <v>0</v>
      </c>
      <c r="Z544">
        <v>130.19966069558615</v>
      </c>
      <c r="AA544">
        <v>0</v>
      </c>
      <c r="AB544">
        <v>0</v>
      </c>
      <c r="AC544">
        <v>0</v>
      </c>
      <c r="AD544">
        <v>0</v>
      </c>
      <c r="AE544">
        <v>131.4442741880473</v>
      </c>
    </row>
    <row r="545" spans="1:31" x14ac:dyDescent="0.25">
      <c r="A545">
        <v>1884358</v>
      </c>
      <c r="B545">
        <v>1</v>
      </c>
      <c r="C545" t="s">
        <v>81</v>
      </c>
      <c r="D545" t="s">
        <v>122</v>
      </c>
      <c r="E545" t="s">
        <v>210</v>
      </c>
      <c r="F545" t="s">
        <v>1785</v>
      </c>
      <c r="G545" t="s">
        <v>133</v>
      </c>
      <c r="H545" t="s">
        <v>134</v>
      </c>
      <c r="I545" t="s">
        <v>152</v>
      </c>
      <c r="J545" t="s">
        <v>136</v>
      </c>
      <c r="K545" t="s">
        <v>137</v>
      </c>
      <c r="L545" t="s">
        <v>1786</v>
      </c>
      <c r="M545" t="s">
        <v>1787</v>
      </c>
      <c r="N545">
        <v>1.6111111000000001E-2</v>
      </c>
      <c r="O545">
        <v>0</v>
      </c>
      <c r="P545">
        <v>2638</v>
      </c>
      <c r="Q545">
        <v>0</v>
      </c>
      <c r="R545">
        <v>11</v>
      </c>
      <c r="S545">
        <v>1</v>
      </c>
      <c r="T545">
        <v>198</v>
      </c>
      <c r="U545">
        <v>0</v>
      </c>
      <c r="V545">
        <v>0</v>
      </c>
      <c r="W545">
        <v>0</v>
      </c>
      <c r="X545">
        <v>8.374465538484376</v>
      </c>
      <c r="Y545">
        <v>0</v>
      </c>
      <c r="Z545">
        <v>5.708453802989167E-2</v>
      </c>
      <c r="AA545">
        <v>4.6101262461594447E-2</v>
      </c>
      <c r="AB545">
        <v>3.3285407226768324</v>
      </c>
      <c r="AC545">
        <v>0</v>
      </c>
      <c r="AD545">
        <v>0</v>
      </c>
      <c r="AE545">
        <v>11.806192061652695</v>
      </c>
    </row>
    <row r="546" spans="1:31" x14ac:dyDescent="0.25">
      <c r="A546">
        <v>1884421</v>
      </c>
      <c r="B546">
        <v>1</v>
      </c>
      <c r="C546" t="s">
        <v>80</v>
      </c>
      <c r="D546" t="s">
        <v>100</v>
      </c>
      <c r="E546" t="s">
        <v>210</v>
      </c>
      <c r="F546" t="s">
        <v>1788</v>
      </c>
      <c r="G546" t="s">
        <v>212</v>
      </c>
      <c r="H546" t="s">
        <v>134</v>
      </c>
      <c r="I546" t="s">
        <v>135</v>
      </c>
      <c r="J546" t="s">
        <v>3</v>
      </c>
      <c r="K546" t="s">
        <v>137</v>
      </c>
      <c r="L546" t="s">
        <v>1789</v>
      </c>
      <c r="M546" t="s">
        <v>1790</v>
      </c>
      <c r="N546">
        <v>1.3774999999999999</v>
      </c>
      <c r="O546">
        <v>1</v>
      </c>
      <c r="P546">
        <v>1265</v>
      </c>
      <c r="Q546">
        <v>18</v>
      </c>
      <c r="R546">
        <v>442</v>
      </c>
      <c r="S546">
        <v>13</v>
      </c>
      <c r="T546">
        <v>248</v>
      </c>
      <c r="U546">
        <v>0</v>
      </c>
      <c r="V546">
        <v>1</v>
      </c>
      <c r="W546">
        <v>0.8584665232623333</v>
      </c>
      <c r="X546">
        <v>549.32183956386439</v>
      </c>
      <c r="Y546">
        <v>617.91924602708036</v>
      </c>
      <c r="Z546">
        <v>775.75212314790815</v>
      </c>
      <c r="AA546">
        <v>310.88481200812123</v>
      </c>
      <c r="AB546">
        <v>345.25409764373353</v>
      </c>
      <c r="AC546">
        <v>0</v>
      </c>
      <c r="AD546">
        <v>205.98876545100731</v>
      </c>
      <c r="AE546">
        <v>2805.9793503649771</v>
      </c>
    </row>
    <row r="547" spans="1:31" x14ac:dyDescent="0.25">
      <c r="A547">
        <v>1884066</v>
      </c>
      <c r="B547">
        <v>1</v>
      </c>
      <c r="C547" t="s">
        <v>81</v>
      </c>
      <c r="D547" t="s">
        <v>127</v>
      </c>
      <c r="E547" t="s">
        <v>131</v>
      </c>
      <c r="F547" t="s">
        <v>1791</v>
      </c>
      <c r="G547" t="s">
        <v>133</v>
      </c>
      <c r="H547" t="s">
        <v>134</v>
      </c>
      <c r="I547" t="s">
        <v>135</v>
      </c>
      <c r="J547" t="s">
        <v>136</v>
      </c>
      <c r="K547" t="s">
        <v>137</v>
      </c>
      <c r="L547" t="s">
        <v>1792</v>
      </c>
      <c r="M547" t="s">
        <v>1793</v>
      </c>
      <c r="N547">
        <v>2.5191666659999998</v>
      </c>
      <c r="O547">
        <v>0</v>
      </c>
      <c r="P547">
        <v>3</v>
      </c>
      <c r="Q547">
        <v>35</v>
      </c>
      <c r="R547">
        <v>32</v>
      </c>
      <c r="S547">
        <v>1</v>
      </c>
      <c r="T547">
        <v>0</v>
      </c>
      <c r="U547">
        <v>0</v>
      </c>
      <c r="V547">
        <v>0</v>
      </c>
      <c r="W547">
        <v>0</v>
      </c>
      <c r="X547">
        <v>1.1531520452615964</v>
      </c>
      <c r="Y547">
        <v>105.82250324769747</v>
      </c>
      <c r="Z547">
        <v>142.81436891789915</v>
      </c>
      <c r="AA547">
        <v>8.8874792116213204</v>
      </c>
      <c r="AB547">
        <v>0</v>
      </c>
      <c r="AC547">
        <v>0</v>
      </c>
      <c r="AD547">
        <v>0</v>
      </c>
      <c r="AE547">
        <v>258.6775034224795</v>
      </c>
    </row>
    <row r="548" spans="1:31" x14ac:dyDescent="0.25">
      <c r="A548">
        <v>1884707</v>
      </c>
      <c r="B548">
        <v>1</v>
      </c>
      <c r="C548" t="s">
        <v>80</v>
      </c>
      <c r="D548" t="s">
        <v>103</v>
      </c>
      <c r="E548" t="s">
        <v>140</v>
      </c>
      <c r="F548" t="s">
        <v>1794</v>
      </c>
      <c r="G548" t="s">
        <v>663</v>
      </c>
      <c r="H548" t="s">
        <v>143</v>
      </c>
      <c r="I548" t="s">
        <v>135</v>
      </c>
      <c r="J548" t="s">
        <v>136</v>
      </c>
      <c r="K548" t="s">
        <v>137</v>
      </c>
      <c r="L548" t="s">
        <v>1795</v>
      </c>
      <c r="M548" t="s">
        <v>1796</v>
      </c>
      <c r="N548">
        <v>0.69444444400000005</v>
      </c>
      <c r="O548">
        <v>0</v>
      </c>
      <c r="P548">
        <v>2</v>
      </c>
      <c r="Q548">
        <v>0</v>
      </c>
      <c r="R548">
        <v>0</v>
      </c>
      <c r="S548">
        <v>0</v>
      </c>
      <c r="T548">
        <v>0</v>
      </c>
      <c r="U548">
        <v>0</v>
      </c>
      <c r="V548">
        <v>0</v>
      </c>
      <c r="W548">
        <v>0</v>
      </c>
      <c r="X548">
        <v>0.21025169541585001</v>
      </c>
      <c r="Y548">
        <v>0</v>
      </c>
      <c r="Z548">
        <v>0</v>
      </c>
      <c r="AA548">
        <v>0</v>
      </c>
      <c r="AB548">
        <v>0</v>
      </c>
      <c r="AC548">
        <v>0</v>
      </c>
      <c r="AD548">
        <v>0</v>
      </c>
      <c r="AE548">
        <v>0.21025169541585001</v>
      </c>
    </row>
    <row r="549" spans="1:31" x14ac:dyDescent="0.25">
      <c r="A549">
        <v>1884561</v>
      </c>
      <c r="B549">
        <v>1</v>
      </c>
      <c r="C549" t="s">
        <v>80</v>
      </c>
      <c r="D549" t="s">
        <v>107</v>
      </c>
      <c r="E549" t="s">
        <v>140</v>
      </c>
      <c r="F549" t="s">
        <v>1797</v>
      </c>
      <c r="G549" t="s">
        <v>163</v>
      </c>
      <c r="H549" t="s">
        <v>143</v>
      </c>
      <c r="I549" t="s">
        <v>135</v>
      </c>
      <c r="J549" t="s">
        <v>136</v>
      </c>
      <c r="K549" t="s">
        <v>137</v>
      </c>
      <c r="L549" t="s">
        <v>1798</v>
      </c>
      <c r="M549" t="s">
        <v>1799</v>
      </c>
      <c r="N549">
        <v>3.6277777769999999</v>
      </c>
      <c r="O549">
        <v>0</v>
      </c>
      <c r="P549">
        <v>10</v>
      </c>
      <c r="Q549">
        <v>0</v>
      </c>
      <c r="R549">
        <v>0</v>
      </c>
      <c r="S549">
        <v>0</v>
      </c>
      <c r="T549">
        <v>0</v>
      </c>
      <c r="U549">
        <v>0</v>
      </c>
      <c r="V549">
        <v>0</v>
      </c>
      <c r="W549">
        <v>0</v>
      </c>
      <c r="X549">
        <v>9.1108711092467214</v>
      </c>
      <c r="Y549">
        <v>0</v>
      </c>
      <c r="Z549">
        <v>0</v>
      </c>
      <c r="AA549">
        <v>0</v>
      </c>
      <c r="AB549">
        <v>0</v>
      </c>
      <c r="AC549">
        <v>0</v>
      </c>
      <c r="AD549">
        <v>0</v>
      </c>
      <c r="AE549">
        <v>9.1108711092467214</v>
      </c>
    </row>
    <row r="550" spans="1:31" x14ac:dyDescent="0.25">
      <c r="A550">
        <v>1884916</v>
      </c>
      <c r="B550">
        <v>1</v>
      </c>
      <c r="C550" t="s">
        <v>80</v>
      </c>
      <c r="D550" t="s">
        <v>84</v>
      </c>
      <c r="E550" t="s">
        <v>146</v>
      </c>
      <c r="F550" t="s">
        <v>1800</v>
      </c>
      <c r="G550" t="s">
        <v>148</v>
      </c>
      <c r="H550" t="s">
        <v>143</v>
      </c>
      <c r="I550" t="s">
        <v>135</v>
      </c>
      <c r="J550" t="s">
        <v>136</v>
      </c>
      <c r="K550" t="s">
        <v>137</v>
      </c>
      <c r="L550" t="s">
        <v>1801</v>
      </c>
      <c r="M550" t="s">
        <v>1802</v>
      </c>
      <c r="N550">
        <v>1.2791666660000001</v>
      </c>
      <c r="O550">
        <v>0</v>
      </c>
      <c r="P550">
        <v>34</v>
      </c>
      <c r="Q550">
        <v>0</v>
      </c>
      <c r="R550">
        <v>0</v>
      </c>
      <c r="S550">
        <v>0</v>
      </c>
      <c r="T550">
        <v>1</v>
      </c>
      <c r="U550">
        <v>0</v>
      </c>
      <c r="V550">
        <v>0</v>
      </c>
      <c r="W550">
        <v>0</v>
      </c>
      <c r="X550">
        <v>12.396561510559058</v>
      </c>
      <c r="Y550">
        <v>0</v>
      </c>
      <c r="Z550">
        <v>0</v>
      </c>
      <c r="AA550">
        <v>0</v>
      </c>
      <c r="AB550">
        <v>0</v>
      </c>
      <c r="AC550">
        <v>0</v>
      </c>
      <c r="AD550">
        <v>0</v>
      </c>
      <c r="AE550">
        <v>12.396561510559058</v>
      </c>
    </row>
    <row r="551" spans="1:31" x14ac:dyDescent="0.25">
      <c r="A551">
        <v>1884713</v>
      </c>
      <c r="B551">
        <v>1</v>
      </c>
      <c r="C551" t="s">
        <v>80</v>
      </c>
      <c r="D551" t="s">
        <v>96</v>
      </c>
      <c r="E551" t="s">
        <v>140</v>
      </c>
      <c r="F551" t="s">
        <v>1803</v>
      </c>
      <c r="G551" t="s">
        <v>200</v>
      </c>
      <c r="H551" t="s">
        <v>143</v>
      </c>
      <c r="I551" t="s">
        <v>135</v>
      </c>
      <c r="J551" t="s">
        <v>136</v>
      </c>
      <c r="K551" t="s">
        <v>137</v>
      </c>
      <c r="L551" t="s">
        <v>1804</v>
      </c>
      <c r="M551" t="s">
        <v>1805</v>
      </c>
      <c r="N551">
        <v>3.8983333330000001</v>
      </c>
      <c r="O551">
        <v>0</v>
      </c>
      <c r="P551">
        <v>1</v>
      </c>
      <c r="Q551">
        <v>0</v>
      </c>
      <c r="R551">
        <v>0</v>
      </c>
      <c r="S551">
        <v>0</v>
      </c>
      <c r="T551">
        <v>0</v>
      </c>
      <c r="U551">
        <v>0</v>
      </c>
      <c r="V551">
        <v>0</v>
      </c>
      <c r="W551">
        <v>0</v>
      </c>
      <c r="X551">
        <v>2.2858474124640935</v>
      </c>
      <c r="Y551">
        <v>0</v>
      </c>
      <c r="Z551">
        <v>0</v>
      </c>
      <c r="AA551">
        <v>0</v>
      </c>
      <c r="AB551">
        <v>0</v>
      </c>
      <c r="AC551">
        <v>0</v>
      </c>
      <c r="AD551">
        <v>0</v>
      </c>
      <c r="AE551">
        <v>2.2858474124640935</v>
      </c>
    </row>
    <row r="552" spans="1:31" x14ac:dyDescent="0.25">
      <c r="A552">
        <v>1884272</v>
      </c>
      <c r="B552">
        <v>1</v>
      </c>
      <c r="C552" t="s">
        <v>80</v>
      </c>
      <c r="D552" t="s">
        <v>102</v>
      </c>
      <c r="E552" t="s">
        <v>140</v>
      </c>
      <c r="F552" t="s">
        <v>1806</v>
      </c>
      <c r="G552" t="s">
        <v>163</v>
      </c>
      <c r="H552" t="s">
        <v>143</v>
      </c>
      <c r="I552" t="s">
        <v>135</v>
      </c>
      <c r="J552" t="s">
        <v>136</v>
      </c>
      <c r="K552" t="s">
        <v>137</v>
      </c>
      <c r="L552" t="s">
        <v>1807</v>
      </c>
      <c r="M552" t="s">
        <v>1808</v>
      </c>
      <c r="N552">
        <v>2.1375000000000002</v>
      </c>
      <c r="O552">
        <v>0</v>
      </c>
      <c r="P552">
        <v>1</v>
      </c>
      <c r="Q552">
        <v>0</v>
      </c>
      <c r="R552">
        <v>0</v>
      </c>
      <c r="S552">
        <v>0</v>
      </c>
      <c r="T552">
        <v>0</v>
      </c>
      <c r="U552">
        <v>0</v>
      </c>
      <c r="V552">
        <v>0</v>
      </c>
      <c r="W552">
        <v>0</v>
      </c>
      <c r="X552">
        <v>0.49437503170597641</v>
      </c>
      <c r="Y552">
        <v>0</v>
      </c>
      <c r="Z552">
        <v>0</v>
      </c>
      <c r="AA552">
        <v>0</v>
      </c>
      <c r="AB552">
        <v>0</v>
      </c>
      <c r="AC552">
        <v>0</v>
      </c>
      <c r="AD552">
        <v>0</v>
      </c>
      <c r="AE552">
        <v>0.49437503170597641</v>
      </c>
    </row>
    <row r="553" spans="1:31" x14ac:dyDescent="0.25">
      <c r="A553">
        <v>1884813</v>
      </c>
      <c r="B553">
        <v>1</v>
      </c>
      <c r="C553" t="s">
        <v>80</v>
      </c>
      <c r="D553" t="s">
        <v>96</v>
      </c>
      <c r="E553" t="s">
        <v>146</v>
      </c>
      <c r="F553" t="s">
        <v>1809</v>
      </c>
      <c r="G553" t="s">
        <v>148</v>
      </c>
      <c r="H553" t="s">
        <v>143</v>
      </c>
      <c r="I553" t="s">
        <v>135</v>
      </c>
      <c r="J553" t="s">
        <v>136</v>
      </c>
      <c r="K553" t="s">
        <v>137</v>
      </c>
      <c r="L553" t="s">
        <v>1810</v>
      </c>
      <c r="M553" t="s">
        <v>1811</v>
      </c>
      <c r="N553">
        <v>1.547222222</v>
      </c>
      <c r="O553">
        <v>0</v>
      </c>
      <c r="P553">
        <v>4</v>
      </c>
      <c r="Q553">
        <v>0</v>
      </c>
      <c r="R553">
        <v>0</v>
      </c>
      <c r="S553">
        <v>0</v>
      </c>
      <c r="T553">
        <v>0</v>
      </c>
      <c r="U553">
        <v>0</v>
      </c>
      <c r="V553">
        <v>0</v>
      </c>
      <c r="W553">
        <v>0</v>
      </c>
      <c r="X553">
        <v>4.9188112358825942</v>
      </c>
      <c r="Y553">
        <v>0</v>
      </c>
      <c r="Z553">
        <v>0</v>
      </c>
      <c r="AA553">
        <v>0</v>
      </c>
      <c r="AB553">
        <v>0</v>
      </c>
      <c r="AC553">
        <v>0</v>
      </c>
      <c r="AD553">
        <v>0</v>
      </c>
      <c r="AE553">
        <v>4.9188112358825942</v>
      </c>
    </row>
    <row r="554" spans="1:31" x14ac:dyDescent="0.25">
      <c r="A554">
        <v>1884249</v>
      </c>
      <c r="B554">
        <v>1</v>
      </c>
      <c r="C554" t="s">
        <v>80</v>
      </c>
      <c r="D554" t="s">
        <v>107</v>
      </c>
      <c r="E554" t="s">
        <v>131</v>
      </c>
      <c r="F554" t="s">
        <v>1812</v>
      </c>
      <c r="G554" t="s">
        <v>133</v>
      </c>
      <c r="H554" t="s">
        <v>134</v>
      </c>
      <c r="I554" t="s">
        <v>135</v>
      </c>
      <c r="J554" t="s">
        <v>136</v>
      </c>
      <c r="K554" t="s">
        <v>137</v>
      </c>
      <c r="L554" t="s">
        <v>1813</v>
      </c>
      <c r="M554" t="s">
        <v>1814</v>
      </c>
      <c r="N554">
        <v>0.257222222</v>
      </c>
      <c r="O554">
        <v>17</v>
      </c>
      <c r="P554">
        <v>8361</v>
      </c>
      <c r="Q554">
        <v>20</v>
      </c>
      <c r="R554">
        <v>61</v>
      </c>
      <c r="S554">
        <v>30</v>
      </c>
      <c r="T554">
        <v>384</v>
      </c>
      <c r="U554">
        <v>0</v>
      </c>
      <c r="V554">
        <v>10</v>
      </c>
      <c r="W554">
        <v>73.554484458616926</v>
      </c>
      <c r="X554">
        <v>379.78969250059129</v>
      </c>
      <c r="Y554">
        <v>7.0687660258027334</v>
      </c>
      <c r="Z554">
        <v>19.006378827048021</v>
      </c>
      <c r="AA554">
        <v>125.25242503608497</v>
      </c>
      <c r="AB554">
        <v>119.49929197804332</v>
      </c>
      <c r="AC554">
        <v>0</v>
      </c>
      <c r="AD554">
        <v>15.070355220465249</v>
      </c>
      <c r="AE554">
        <v>739.24139404665243</v>
      </c>
    </row>
    <row r="555" spans="1:31" x14ac:dyDescent="0.25">
      <c r="A555">
        <v>1884461</v>
      </c>
      <c r="B555">
        <v>1</v>
      </c>
      <c r="C555" t="s">
        <v>81</v>
      </c>
      <c r="D555" t="s">
        <v>123</v>
      </c>
      <c r="E555" t="s">
        <v>146</v>
      </c>
      <c r="F555" t="s">
        <v>1815</v>
      </c>
      <c r="G555" t="s">
        <v>148</v>
      </c>
      <c r="H555" t="s">
        <v>143</v>
      </c>
      <c r="I555" t="s">
        <v>135</v>
      </c>
      <c r="J555" t="s">
        <v>136</v>
      </c>
      <c r="K555" t="s">
        <v>137</v>
      </c>
      <c r="L555" t="s">
        <v>1816</v>
      </c>
      <c r="M555" t="s">
        <v>1817</v>
      </c>
      <c r="N555">
        <v>2.1813888879999999</v>
      </c>
      <c r="O555">
        <v>0</v>
      </c>
      <c r="P555">
        <v>101</v>
      </c>
      <c r="Q555">
        <v>0</v>
      </c>
      <c r="R555">
        <v>0</v>
      </c>
      <c r="S555">
        <v>0</v>
      </c>
      <c r="T555">
        <v>3</v>
      </c>
      <c r="U555">
        <v>0</v>
      </c>
      <c r="V555">
        <v>0</v>
      </c>
      <c r="W555">
        <v>0</v>
      </c>
      <c r="X555">
        <v>58.502120373100929</v>
      </c>
      <c r="Y555">
        <v>0</v>
      </c>
      <c r="Z555">
        <v>0</v>
      </c>
      <c r="AA555">
        <v>0</v>
      </c>
      <c r="AB555">
        <v>1.2649834281255325</v>
      </c>
      <c r="AC555">
        <v>0</v>
      </c>
      <c r="AD555">
        <v>0</v>
      </c>
      <c r="AE555">
        <v>59.767103801226462</v>
      </c>
    </row>
    <row r="556" spans="1:31" x14ac:dyDescent="0.25">
      <c r="A556">
        <v>1884435</v>
      </c>
      <c r="B556">
        <v>1</v>
      </c>
      <c r="C556" t="s">
        <v>80</v>
      </c>
      <c r="D556" t="s">
        <v>101</v>
      </c>
      <c r="E556" t="s">
        <v>131</v>
      </c>
      <c r="F556" t="s">
        <v>1818</v>
      </c>
      <c r="G556" t="s">
        <v>196</v>
      </c>
      <c r="H556" t="s">
        <v>134</v>
      </c>
      <c r="I556" t="s">
        <v>135</v>
      </c>
      <c r="J556" t="s">
        <v>136</v>
      </c>
      <c r="K556" t="s">
        <v>172</v>
      </c>
      <c r="L556" t="s">
        <v>1819</v>
      </c>
      <c r="M556" t="s">
        <v>1820</v>
      </c>
      <c r="N556">
        <v>1.4997222219999999</v>
      </c>
      <c r="O556">
        <v>18</v>
      </c>
      <c r="P556">
        <v>15</v>
      </c>
      <c r="Q556">
        <v>18</v>
      </c>
      <c r="R556">
        <v>0</v>
      </c>
      <c r="S556">
        <v>18</v>
      </c>
      <c r="T556">
        <v>2</v>
      </c>
      <c r="U556">
        <v>0</v>
      </c>
      <c r="V556">
        <v>0</v>
      </c>
      <c r="W556">
        <v>10.429597742741461</v>
      </c>
      <c r="X556">
        <v>7.763050317781329</v>
      </c>
      <c r="Y556">
        <v>25.232490944939507</v>
      </c>
      <c r="Z556">
        <v>0</v>
      </c>
      <c r="AA556">
        <v>103.82496275721608</v>
      </c>
      <c r="AB556">
        <v>3.8029843184753038</v>
      </c>
      <c r="AC556">
        <v>0</v>
      </c>
      <c r="AD556">
        <v>0</v>
      </c>
      <c r="AE556">
        <v>151.05308608115368</v>
      </c>
    </row>
    <row r="557" spans="1:31" x14ac:dyDescent="0.25">
      <c r="A557">
        <v>1883963</v>
      </c>
      <c r="B557">
        <v>1</v>
      </c>
      <c r="C557" t="s">
        <v>80</v>
      </c>
      <c r="D557" t="s">
        <v>96</v>
      </c>
      <c r="E557" t="s">
        <v>222</v>
      </c>
      <c r="F557" t="s">
        <v>1821</v>
      </c>
      <c r="G557" t="s">
        <v>148</v>
      </c>
      <c r="H557" t="s">
        <v>143</v>
      </c>
      <c r="I557" t="s">
        <v>135</v>
      </c>
      <c r="J557" t="s">
        <v>136</v>
      </c>
      <c r="K557" t="s">
        <v>137</v>
      </c>
      <c r="L557" t="s">
        <v>1822</v>
      </c>
      <c r="M557" t="s">
        <v>1823</v>
      </c>
      <c r="N557">
        <v>0.47305555500000002</v>
      </c>
      <c r="O557">
        <v>0</v>
      </c>
      <c r="P557">
        <v>37</v>
      </c>
      <c r="Q557">
        <v>0</v>
      </c>
      <c r="R557">
        <v>0</v>
      </c>
      <c r="S557">
        <v>0</v>
      </c>
      <c r="T557">
        <v>20</v>
      </c>
      <c r="U557">
        <v>0</v>
      </c>
      <c r="V557">
        <v>0</v>
      </c>
      <c r="W557">
        <v>0</v>
      </c>
      <c r="X557">
        <v>7.1470299028579367</v>
      </c>
      <c r="Y557">
        <v>0</v>
      </c>
      <c r="Z557">
        <v>0</v>
      </c>
      <c r="AA557">
        <v>0</v>
      </c>
      <c r="AB557">
        <v>11.991099648972384</v>
      </c>
      <c r="AC557">
        <v>0</v>
      </c>
      <c r="AD557">
        <v>0</v>
      </c>
      <c r="AE557">
        <v>19.138129551830321</v>
      </c>
    </row>
    <row r="558" spans="1:31" x14ac:dyDescent="0.25">
      <c r="A558">
        <v>1884727</v>
      </c>
      <c r="B558">
        <v>1</v>
      </c>
      <c r="C558" t="s">
        <v>81</v>
      </c>
      <c r="D558" t="s">
        <v>128</v>
      </c>
      <c r="E558" t="s">
        <v>140</v>
      </c>
      <c r="F558" t="s">
        <v>1824</v>
      </c>
      <c r="G558" t="s">
        <v>207</v>
      </c>
      <c r="H558" t="s">
        <v>143</v>
      </c>
      <c r="I558" t="s">
        <v>135</v>
      </c>
      <c r="J558" t="s">
        <v>136</v>
      </c>
      <c r="K558" t="s">
        <v>137</v>
      </c>
      <c r="L558" t="s">
        <v>1825</v>
      </c>
      <c r="M558" t="s">
        <v>1826</v>
      </c>
      <c r="N558">
        <v>0.87833333300000005</v>
      </c>
      <c r="O558">
        <v>0</v>
      </c>
      <c r="P558">
        <v>8</v>
      </c>
      <c r="Q558">
        <v>0</v>
      </c>
      <c r="R558">
        <v>0</v>
      </c>
      <c r="S558">
        <v>0</v>
      </c>
      <c r="T558">
        <v>0</v>
      </c>
      <c r="U558">
        <v>0</v>
      </c>
      <c r="V558">
        <v>0</v>
      </c>
      <c r="W558">
        <v>0</v>
      </c>
      <c r="X558">
        <v>2.0960465877119994</v>
      </c>
      <c r="Y558">
        <v>0</v>
      </c>
      <c r="Z558">
        <v>0</v>
      </c>
      <c r="AA558">
        <v>0</v>
      </c>
      <c r="AB558">
        <v>0</v>
      </c>
      <c r="AC558">
        <v>0</v>
      </c>
      <c r="AD558">
        <v>0</v>
      </c>
      <c r="AE558">
        <v>2.0960465877119994</v>
      </c>
    </row>
    <row r="559" spans="1:31" x14ac:dyDescent="0.25">
      <c r="A559">
        <v>1884896</v>
      </c>
      <c r="B559">
        <v>1</v>
      </c>
      <c r="C559" t="s">
        <v>81</v>
      </c>
      <c r="D559" t="s">
        <v>123</v>
      </c>
      <c r="E559" t="s">
        <v>140</v>
      </c>
      <c r="F559" t="s">
        <v>1827</v>
      </c>
      <c r="G559" t="s">
        <v>163</v>
      </c>
      <c r="H559" t="s">
        <v>143</v>
      </c>
      <c r="I559" t="s">
        <v>135</v>
      </c>
      <c r="J559" t="s">
        <v>136</v>
      </c>
      <c r="K559" t="s">
        <v>137</v>
      </c>
      <c r="L559" t="s">
        <v>1828</v>
      </c>
      <c r="M559" t="s">
        <v>1829</v>
      </c>
      <c r="N559">
        <v>5.0219444439999998</v>
      </c>
      <c r="O559">
        <v>0</v>
      </c>
      <c r="P559">
        <v>3</v>
      </c>
      <c r="Q559">
        <v>0</v>
      </c>
      <c r="R559">
        <v>0</v>
      </c>
      <c r="S559">
        <v>0</v>
      </c>
      <c r="T559">
        <v>0</v>
      </c>
      <c r="U559">
        <v>0</v>
      </c>
      <c r="V559">
        <v>0</v>
      </c>
      <c r="W559">
        <v>0</v>
      </c>
      <c r="X559">
        <v>4.2531622113692436</v>
      </c>
      <c r="Y559">
        <v>0</v>
      </c>
      <c r="Z559">
        <v>0</v>
      </c>
      <c r="AA559">
        <v>0</v>
      </c>
      <c r="AB559">
        <v>0</v>
      </c>
      <c r="AC559">
        <v>0</v>
      </c>
      <c r="AD559">
        <v>0</v>
      </c>
      <c r="AE559">
        <v>4.2531622113692436</v>
      </c>
    </row>
    <row r="560" spans="1:31" x14ac:dyDescent="0.25">
      <c r="A560">
        <v>1884292</v>
      </c>
      <c r="B560">
        <v>1</v>
      </c>
      <c r="C560" t="s">
        <v>81</v>
      </c>
      <c r="D560" t="s">
        <v>127</v>
      </c>
      <c r="E560" t="s">
        <v>210</v>
      </c>
      <c r="F560" t="s">
        <v>1830</v>
      </c>
      <c r="G560" t="s">
        <v>133</v>
      </c>
      <c r="H560" t="s">
        <v>134</v>
      </c>
      <c r="I560" t="s">
        <v>135</v>
      </c>
      <c r="J560" t="s">
        <v>136</v>
      </c>
      <c r="K560" t="s">
        <v>137</v>
      </c>
      <c r="L560" t="s">
        <v>1831</v>
      </c>
      <c r="M560" t="s">
        <v>1832</v>
      </c>
      <c r="N560">
        <v>0.88305555499999999</v>
      </c>
      <c r="O560">
        <v>0</v>
      </c>
      <c r="P560">
        <v>13191</v>
      </c>
      <c r="Q560">
        <v>0</v>
      </c>
      <c r="R560">
        <v>25</v>
      </c>
      <c r="S560">
        <v>3</v>
      </c>
      <c r="T560">
        <v>890</v>
      </c>
      <c r="U560">
        <v>5</v>
      </c>
      <c r="V560">
        <v>4</v>
      </c>
      <c r="W560">
        <v>0</v>
      </c>
      <c r="X560">
        <v>2530.9562077444502</v>
      </c>
      <c r="Y560">
        <v>0</v>
      </c>
      <c r="Z560">
        <v>17.292006920350907</v>
      </c>
      <c r="AA560">
        <v>105.8068238753536</v>
      </c>
      <c r="AB560">
        <v>893.65179192906612</v>
      </c>
      <c r="AC560">
        <v>129.61940520439271</v>
      </c>
      <c r="AD560">
        <v>17.937024610058664</v>
      </c>
      <c r="AE560">
        <v>3695.2632602836729</v>
      </c>
    </row>
    <row r="561" spans="1:31" x14ac:dyDescent="0.25">
      <c r="A561">
        <v>1883957</v>
      </c>
      <c r="B561">
        <v>1</v>
      </c>
      <c r="C561" t="s">
        <v>80</v>
      </c>
      <c r="D561" t="s">
        <v>94</v>
      </c>
      <c r="E561" t="s">
        <v>210</v>
      </c>
      <c r="F561" t="s">
        <v>1833</v>
      </c>
      <c r="G561" t="s">
        <v>133</v>
      </c>
      <c r="H561" t="s">
        <v>134</v>
      </c>
      <c r="I561" t="s">
        <v>135</v>
      </c>
      <c r="J561" t="s">
        <v>136</v>
      </c>
      <c r="K561" t="s">
        <v>137</v>
      </c>
      <c r="L561" t="s">
        <v>1834</v>
      </c>
      <c r="M561" t="s">
        <v>1835</v>
      </c>
      <c r="N561">
        <v>9.8055555000000003E-2</v>
      </c>
      <c r="O561">
        <v>0</v>
      </c>
      <c r="P561">
        <v>1</v>
      </c>
      <c r="Q561">
        <v>8</v>
      </c>
      <c r="R561">
        <v>128</v>
      </c>
      <c r="S561">
        <v>1</v>
      </c>
      <c r="T561">
        <v>9</v>
      </c>
      <c r="U561">
        <v>0</v>
      </c>
      <c r="V561">
        <v>0</v>
      </c>
      <c r="W561">
        <v>0</v>
      </c>
      <c r="X561">
        <v>1.98724876990675E-2</v>
      </c>
      <c r="Y561">
        <v>3.1454672844867071</v>
      </c>
      <c r="Z561">
        <v>34.586869988062702</v>
      </c>
      <c r="AA561">
        <v>1.9126764585285108</v>
      </c>
      <c r="AB561">
        <v>0.85336525586396461</v>
      </c>
      <c r="AC561">
        <v>0</v>
      </c>
      <c r="AD561">
        <v>0</v>
      </c>
      <c r="AE561">
        <v>40.518251474640948</v>
      </c>
    </row>
    <row r="562" spans="1:31" x14ac:dyDescent="0.25">
      <c r="A562">
        <v>1884647</v>
      </c>
      <c r="B562">
        <v>1</v>
      </c>
      <c r="C562" t="s">
        <v>80</v>
      </c>
      <c r="D562" t="s">
        <v>104</v>
      </c>
      <c r="E562" t="s">
        <v>146</v>
      </c>
      <c r="F562" t="s">
        <v>1836</v>
      </c>
      <c r="G562" t="s">
        <v>148</v>
      </c>
      <c r="H562" t="s">
        <v>143</v>
      </c>
      <c r="I562" t="s">
        <v>135</v>
      </c>
      <c r="J562" t="s">
        <v>136</v>
      </c>
      <c r="K562" t="s">
        <v>137</v>
      </c>
      <c r="L562" t="s">
        <v>1837</v>
      </c>
      <c r="M562" t="s">
        <v>1838</v>
      </c>
      <c r="N562">
        <v>1.003333333</v>
      </c>
      <c r="O562">
        <v>0</v>
      </c>
      <c r="P562">
        <v>0</v>
      </c>
      <c r="Q562">
        <v>0</v>
      </c>
      <c r="R562">
        <v>1</v>
      </c>
      <c r="S562">
        <v>0</v>
      </c>
      <c r="T562">
        <v>1</v>
      </c>
      <c r="U562">
        <v>0</v>
      </c>
      <c r="V562">
        <v>0</v>
      </c>
      <c r="W562">
        <v>0</v>
      </c>
      <c r="X562">
        <v>0</v>
      </c>
      <c r="Y562">
        <v>0</v>
      </c>
      <c r="Z562">
        <v>1.3554798246849997</v>
      </c>
      <c r="AA562">
        <v>0</v>
      </c>
      <c r="AB562">
        <v>0.35748725517735502</v>
      </c>
      <c r="AC562">
        <v>0</v>
      </c>
      <c r="AD562">
        <v>0</v>
      </c>
      <c r="AE562">
        <v>1.7129670798623549</v>
      </c>
    </row>
    <row r="563" spans="1:31" x14ac:dyDescent="0.25">
      <c r="A563">
        <v>1884441</v>
      </c>
      <c r="B563">
        <v>1</v>
      </c>
      <c r="C563" t="s">
        <v>80</v>
      </c>
      <c r="D563" t="s">
        <v>83</v>
      </c>
      <c r="E563" t="s">
        <v>146</v>
      </c>
      <c r="F563" t="s">
        <v>1839</v>
      </c>
      <c r="G563" t="s">
        <v>541</v>
      </c>
      <c r="H563" t="s">
        <v>143</v>
      </c>
      <c r="I563" t="s">
        <v>135</v>
      </c>
      <c r="J563" t="s">
        <v>136</v>
      </c>
      <c r="K563" t="s">
        <v>137</v>
      </c>
      <c r="L563" t="s">
        <v>1840</v>
      </c>
      <c r="M563" t="s">
        <v>1841</v>
      </c>
      <c r="N563">
        <v>2.1816666659999999</v>
      </c>
      <c r="O563">
        <v>0</v>
      </c>
      <c r="P563">
        <v>111</v>
      </c>
      <c r="Q563">
        <v>0</v>
      </c>
      <c r="R563">
        <v>0</v>
      </c>
      <c r="S563">
        <v>0</v>
      </c>
      <c r="T563">
        <v>16</v>
      </c>
      <c r="U563">
        <v>0</v>
      </c>
      <c r="V563">
        <v>0</v>
      </c>
      <c r="W563">
        <v>0</v>
      </c>
      <c r="X563">
        <v>70.830829783313007</v>
      </c>
      <c r="Y563">
        <v>0</v>
      </c>
      <c r="Z563">
        <v>0</v>
      </c>
      <c r="AA563">
        <v>0</v>
      </c>
      <c r="AB563">
        <v>66.634974940748691</v>
      </c>
      <c r="AC563">
        <v>0</v>
      </c>
      <c r="AD563">
        <v>0</v>
      </c>
      <c r="AE563">
        <v>137.46580472406168</v>
      </c>
    </row>
    <row r="564" spans="1:31" x14ac:dyDescent="0.25">
      <c r="A564">
        <v>1884541</v>
      </c>
      <c r="B564">
        <v>1</v>
      </c>
      <c r="C564" t="s">
        <v>81</v>
      </c>
      <c r="D564" t="s">
        <v>128</v>
      </c>
      <c r="E564" t="s">
        <v>146</v>
      </c>
      <c r="F564" t="s">
        <v>1842</v>
      </c>
      <c r="G564" t="s">
        <v>148</v>
      </c>
      <c r="H564" t="s">
        <v>143</v>
      </c>
      <c r="I564" t="s">
        <v>135</v>
      </c>
      <c r="J564" t="s">
        <v>136</v>
      </c>
      <c r="K564" t="s">
        <v>137</v>
      </c>
      <c r="L564" t="s">
        <v>1843</v>
      </c>
      <c r="M564" t="s">
        <v>1844</v>
      </c>
      <c r="N564">
        <v>4.176388888</v>
      </c>
      <c r="O564">
        <v>0</v>
      </c>
      <c r="P564">
        <v>93</v>
      </c>
      <c r="Q564">
        <v>0</v>
      </c>
      <c r="R564">
        <v>0</v>
      </c>
      <c r="S564">
        <v>0</v>
      </c>
      <c r="T564">
        <v>15</v>
      </c>
      <c r="U564">
        <v>0</v>
      </c>
      <c r="V564">
        <v>0</v>
      </c>
      <c r="W564">
        <v>0</v>
      </c>
      <c r="X564">
        <v>100.50459096716645</v>
      </c>
      <c r="Y564">
        <v>0</v>
      </c>
      <c r="Z564">
        <v>0</v>
      </c>
      <c r="AA564">
        <v>0</v>
      </c>
      <c r="AB564">
        <v>94.967506610229705</v>
      </c>
      <c r="AC564">
        <v>0</v>
      </c>
      <c r="AD564">
        <v>0</v>
      </c>
      <c r="AE564">
        <v>195.47209757739614</v>
      </c>
    </row>
    <row r="565" spans="1:31" x14ac:dyDescent="0.25">
      <c r="A565">
        <v>1884790</v>
      </c>
      <c r="B565">
        <v>1</v>
      </c>
      <c r="C565" t="s">
        <v>80</v>
      </c>
      <c r="D565" t="s">
        <v>96</v>
      </c>
      <c r="E565" t="s">
        <v>140</v>
      </c>
      <c r="F565" t="s">
        <v>1845</v>
      </c>
      <c r="G565" t="s">
        <v>200</v>
      </c>
      <c r="H565" t="s">
        <v>143</v>
      </c>
      <c r="I565" t="s">
        <v>135</v>
      </c>
      <c r="J565" t="s">
        <v>136</v>
      </c>
      <c r="K565" t="s">
        <v>137</v>
      </c>
      <c r="L565" t="s">
        <v>1846</v>
      </c>
      <c r="M565" t="s">
        <v>954</v>
      </c>
      <c r="N565">
        <v>1.1163888879999999</v>
      </c>
      <c r="O565">
        <v>0</v>
      </c>
      <c r="P565">
        <v>1</v>
      </c>
      <c r="Q565">
        <v>0</v>
      </c>
      <c r="R565">
        <v>0</v>
      </c>
      <c r="S565">
        <v>0</v>
      </c>
      <c r="T565">
        <v>0</v>
      </c>
      <c r="U565">
        <v>0</v>
      </c>
      <c r="V565">
        <v>0</v>
      </c>
      <c r="W565">
        <v>0</v>
      </c>
      <c r="X565">
        <v>0.40819548493637003</v>
      </c>
      <c r="Y565">
        <v>0</v>
      </c>
      <c r="Z565">
        <v>0</v>
      </c>
      <c r="AA565">
        <v>0</v>
      </c>
      <c r="AB565">
        <v>0</v>
      </c>
      <c r="AC565">
        <v>0</v>
      </c>
      <c r="AD565">
        <v>0</v>
      </c>
      <c r="AE565">
        <v>0.40819548493637003</v>
      </c>
    </row>
    <row r="566" spans="1:31" x14ac:dyDescent="0.25">
      <c r="A566">
        <v>1884690</v>
      </c>
      <c r="B566">
        <v>1</v>
      </c>
      <c r="C566" t="s">
        <v>80</v>
      </c>
      <c r="D566" t="s">
        <v>100</v>
      </c>
      <c r="E566" t="s">
        <v>140</v>
      </c>
      <c r="F566" t="s">
        <v>1847</v>
      </c>
      <c r="G566" t="s">
        <v>163</v>
      </c>
      <c r="H566" t="s">
        <v>143</v>
      </c>
      <c r="I566" t="s">
        <v>135</v>
      </c>
      <c r="J566" t="s">
        <v>136</v>
      </c>
      <c r="K566" t="s">
        <v>137</v>
      </c>
      <c r="L566" t="s">
        <v>1848</v>
      </c>
      <c r="M566" t="s">
        <v>1849</v>
      </c>
      <c r="N566">
        <v>1.961944444</v>
      </c>
      <c r="O566">
        <v>0</v>
      </c>
      <c r="P566">
        <v>0</v>
      </c>
      <c r="Q566">
        <v>0</v>
      </c>
      <c r="R566">
        <v>1</v>
      </c>
      <c r="S566">
        <v>0</v>
      </c>
      <c r="T566">
        <v>0</v>
      </c>
      <c r="U566">
        <v>0</v>
      </c>
      <c r="V566">
        <v>0</v>
      </c>
      <c r="W566">
        <v>0</v>
      </c>
      <c r="X566">
        <v>0</v>
      </c>
      <c r="Y566">
        <v>0</v>
      </c>
      <c r="Z566">
        <v>8.6342690151916656E-3</v>
      </c>
      <c r="AA566">
        <v>0</v>
      </c>
      <c r="AB566">
        <v>0</v>
      </c>
      <c r="AC566">
        <v>0</v>
      </c>
      <c r="AD566">
        <v>0</v>
      </c>
      <c r="AE566">
        <v>8.6342690151916656E-3</v>
      </c>
    </row>
    <row r="567" spans="1:31" x14ac:dyDescent="0.25">
      <c r="A567">
        <v>1884687</v>
      </c>
      <c r="B567">
        <v>1</v>
      </c>
      <c r="C567" t="s">
        <v>81</v>
      </c>
      <c r="D567" t="s">
        <v>122</v>
      </c>
      <c r="E567" t="s">
        <v>131</v>
      </c>
      <c r="F567" t="s">
        <v>1582</v>
      </c>
      <c r="G567" t="s">
        <v>133</v>
      </c>
      <c r="H567" t="s">
        <v>134</v>
      </c>
      <c r="I567" t="s">
        <v>135</v>
      </c>
      <c r="J567" t="s">
        <v>136</v>
      </c>
      <c r="K567" t="s">
        <v>137</v>
      </c>
      <c r="L567" t="s">
        <v>1850</v>
      </c>
      <c r="M567" t="s">
        <v>1851</v>
      </c>
      <c r="N567">
        <v>1.826944444</v>
      </c>
      <c r="O567">
        <v>1</v>
      </c>
      <c r="P567">
        <v>462</v>
      </c>
      <c r="Q567">
        <v>4</v>
      </c>
      <c r="R567">
        <v>0</v>
      </c>
      <c r="S567">
        <v>2</v>
      </c>
      <c r="T567">
        <v>18</v>
      </c>
      <c r="U567">
        <v>0</v>
      </c>
      <c r="V567">
        <v>0</v>
      </c>
      <c r="W567">
        <v>0.19789174285760999</v>
      </c>
      <c r="X567">
        <v>94.221886004806535</v>
      </c>
      <c r="Y567">
        <v>18.75744077654802</v>
      </c>
      <c r="Z567">
        <v>0</v>
      </c>
      <c r="AA567">
        <v>15.837766001553467</v>
      </c>
      <c r="AB567">
        <v>3.5335539677944356</v>
      </c>
      <c r="AC567">
        <v>0</v>
      </c>
      <c r="AD567">
        <v>0</v>
      </c>
      <c r="AE567">
        <v>132.54853849356007</v>
      </c>
    </row>
    <row r="568" spans="1:31" x14ac:dyDescent="0.25">
      <c r="A568">
        <v>1884355</v>
      </c>
      <c r="B568">
        <v>1</v>
      </c>
      <c r="C568" t="s">
        <v>80</v>
      </c>
      <c r="D568" t="s">
        <v>104</v>
      </c>
      <c r="E568" t="s">
        <v>140</v>
      </c>
      <c r="F568" t="s">
        <v>1852</v>
      </c>
      <c r="G568" t="s">
        <v>142</v>
      </c>
      <c r="H568" t="s">
        <v>143</v>
      </c>
      <c r="I568" t="s">
        <v>135</v>
      </c>
      <c r="J568" t="s">
        <v>136</v>
      </c>
      <c r="K568" t="s">
        <v>137</v>
      </c>
      <c r="L568" t="s">
        <v>1853</v>
      </c>
      <c r="M568" t="s">
        <v>1854</v>
      </c>
      <c r="N568">
        <v>2.9758333330000002</v>
      </c>
      <c r="O568">
        <v>0</v>
      </c>
      <c r="P568">
        <v>1</v>
      </c>
      <c r="Q568">
        <v>0</v>
      </c>
      <c r="R568">
        <v>0</v>
      </c>
      <c r="S568">
        <v>0</v>
      </c>
      <c r="T568">
        <v>0</v>
      </c>
      <c r="U568">
        <v>0</v>
      </c>
      <c r="V568">
        <v>0</v>
      </c>
      <c r="W568">
        <v>0</v>
      </c>
      <c r="X568">
        <v>0.52430325725621252</v>
      </c>
      <c r="Y568">
        <v>0</v>
      </c>
      <c r="Z568">
        <v>0</v>
      </c>
      <c r="AA568">
        <v>0</v>
      </c>
      <c r="AB568">
        <v>0</v>
      </c>
      <c r="AC568">
        <v>0</v>
      </c>
      <c r="AD568">
        <v>0</v>
      </c>
      <c r="AE568">
        <v>0.52430325725621252</v>
      </c>
    </row>
    <row r="569" spans="1:31" x14ac:dyDescent="0.25">
      <c r="A569">
        <v>1884378</v>
      </c>
      <c r="B569">
        <v>1</v>
      </c>
      <c r="C569" t="s">
        <v>80</v>
      </c>
      <c r="D569" t="s">
        <v>84</v>
      </c>
      <c r="E569" t="s">
        <v>146</v>
      </c>
      <c r="F569" t="s">
        <v>1855</v>
      </c>
      <c r="G569" t="s">
        <v>148</v>
      </c>
      <c r="H569" t="s">
        <v>143</v>
      </c>
      <c r="I569" t="s">
        <v>135</v>
      </c>
      <c r="J569" t="s">
        <v>136</v>
      </c>
      <c r="K569" t="s">
        <v>137</v>
      </c>
      <c r="L569" t="s">
        <v>1856</v>
      </c>
      <c r="M569" t="s">
        <v>1857</v>
      </c>
      <c r="N569">
        <v>2.3427777769999998</v>
      </c>
      <c r="O569">
        <v>0</v>
      </c>
      <c r="P569">
        <v>257</v>
      </c>
      <c r="Q569">
        <v>0</v>
      </c>
      <c r="R569">
        <v>0</v>
      </c>
      <c r="S569">
        <v>0</v>
      </c>
      <c r="T569">
        <v>12</v>
      </c>
      <c r="U569">
        <v>0</v>
      </c>
      <c r="V569">
        <v>0</v>
      </c>
      <c r="W569">
        <v>0</v>
      </c>
      <c r="X569">
        <v>126.6846408951415</v>
      </c>
      <c r="Y569">
        <v>0</v>
      </c>
      <c r="Z569">
        <v>0</v>
      </c>
      <c r="AA569">
        <v>0</v>
      </c>
      <c r="AB569">
        <v>22.310537598819735</v>
      </c>
      <c r="AC569">
        <v>0</v>
      </c>
      <c r="AD569">
        <v>0</v>
      </c>
      <c r="AE569">
        <v>148.99517849396125</v>
      </c>
    </row>
    <row r="570" spans="1:31" x14ac:dyDescent="0.25">
      <c r="A570">
        <v>1884879</v>
      </c>
      <c r="B570">
        <v>1</v>
      </c>
      <c r="C570" t="s">
        <v>80</v>
      </c>
      <c r="D570" t="s">
        <v>90</v>
      </c>
      <c r="E570" t="s">
        <v>146</v>
      </c>
      <c r="F570" t="s">
        <v>1858</v>
      </c>
      <c r="G570" t="s">
        <v>148</v>
      </c>
      <c r="H570" t="s">
        <v>143</v>
      </c>
      <c r="I570" t="s">
        <v>135</v>
      </c>
      <c r="J570" t="s">
        <v>136</v>
      </c>
      <c r="K570" t="s">
        <v>137</v>
      </c>
      <c r="L570" t="s">
        <v>1859</v>
      </c>
      <c r="M570" t="s">
        <v>1860</v>
      </c>
      <c r="N570">
        <v>4.5136111110000003</v>
      </c>
      <c r="O570">
        <v>0</v>
      </c>
      <c r="P570">
        <v>160</v>
      </c>
      <c r="Q570">
        <v>0</v>
      </c>
      <c r="R570">
        <v>0</v>
      </c>
      <c r="S570">
        <v>0</v>
      </c>
      <c r="T570">
        <v>31</v>
      </c>
      <c r="U570">
        <v>0</v>
      </c>
      <c r="V570">
        <v>0</v>
      </c>
      <c r="W570">
        <v>0</v>
      </c>
      <c r="X570">
        <v>180.43766566424833</v>
      </c>
      <c r="Y570">
        <v>0</v>
      </c>
      <c r="Z570">
        <v>0</v>
      </c>
      <c r="AA570">
        <v>0</v>
      </c>
      <c r="AB570">
        <v>56.580136703408499</v>
      </c>
      <c r="AC570">
        <v>0</v>
      </c>
      <c r="AD570">
        <v>0</v>
      </c>
      <c r="AE570">
        <v>237.01780236765683</v>
      </c>
    </row>
    <row r="571" spans="1:31" x14ac:dyDescent="0.25">
      <c r="A571">
        <v>1884710</v>
      </c>
      <c r="B571">
        <v>1</v>
      </c>
      <c r="C571" t="s">
        <v>81</v>
      </c>
      <c r="D571" t="s">
        <v>122</v>
      </c>
      <c r="E571" t="s">
        <v>146</v>
      </c>
      <c r="F571" t="s">
        <v>1861</v>
      </c>
      <c r="G571" t="s">
        <v>148</v>
      </c>
      <c r="H571" t="s">
        <v>143</v>
      </c>
      <c r="I571" t="s">
        <v>135</v>
      </c>
      <c r="J571" t="s">
        <v>136</v>
      </c>
      <c r="K571" t="s">
        <v>137</v>
      </c>
      <c r="L571" t="s">
        <v>1862</v>
      </c>
      <c r="M571" t="s">
        <v>1863</v>
      </c>
      <c r="N571">
        <v>3.8652777770000002</v>
      </c>
      <c r="O571">
        <v>0</v>
      </c>
      <c r="P571">
        <v>3</v>
      </c>
      <c r="Q571">
        <v>0</v>
      </c>
      <c r="R571">
        <v>0</v>
      </c>
      <c r="S571">
        <v>0</v>
      </c>
      <c r="T571">
        <v>1</v>
      </c>
      <c r="U571">
        <v>0</v>
      </c>
      <c r="V571">
        <v>0</v>
      </c>
      <c r="W571">
        <v>0</v>
      </c>
      <c r="X571">
        <v>3.2143920715486494</v>
      </c>
      <c r="Y571">
        <v>0</v>
      </c>
      <c r="Z571">
        <v>0</v>
      </c>
      <c r="AA571">
        <v>0</v>
      </c>
      <c r="AB571">
        <v>6.5083734721225017</v>
      </c>
      <c r="AC571">
        <v>0</v>
      </c>
      <c r="AD571">
        <v>0</v>
      </c>
      <c r="AE571">
        <v>9.7227655436711515</v>
      </c>
    </row>
    <row r="572" spans="1:31" x14ac:dyDescent="0.25">
      <c r="A572">
        <v>1884524</v>
      </c>
      <c r="B572">
        <v>1</v>
      </c>
      <c r="C572" t="s">
        <v>80</v>
      </c>
      <c r="D572" t="s">
        <v>103</v>
      </c>
      <c r="E572" t="s">
        <v>146</v>
      </c>
      <c r="F572" t="s">
        <v>1864</v>
      </c>
      <c r="G572" t="s">
        <v>148</v>
      </c>
      <c r="H572" t="s">
        <v>143</v>
      </c>
      <c r="I572" t="s">
        <v>135</v>
      </c>
      <c r="J572" t="s">
        <v>136</v>
      </c>
      <c r="K572" t="s">
        <v>137</v>
      </c>
      <c r="L572" t="s">
        <v>1865</v>
      </c>
      <c r="M572" t="s">
        <v>1866</v>
      </c>
      <c r="N572">
        <v>4.1477777769999999</v>
      </c>
      <c r="O572">
        <v>0</v>
      </c>
      <c r="P572">
        <v>45</v>
      </c>
      <c r="Q572">
        <v>0</v>
      </c>
      <c r="R572">
        <v>4</v>
      </c>
      <c r="S572">
        <v>0</v>
      </c>
      <c r="T572">
        <v>4</v>
      </c>
      <c r="U572">
        <v>0</v>
      </c>
      <c r="V572">
        <v>0</v>
      </c>
      <c r="W572">
        <v>0</v>
      </c>
      <c r="X572">
        <v>77.138002284412352</v>
      </c>
      <c r="Y572">
        <v>0</v>
      </c>
      <c r="Z572">
        <v>12.164295357657775</v>
      </c>
      <c r="AA572">
        <v>0</v>
      </c>
      <c r="AB572">
        <v>37.216912295917354</v>
      </c>
      <c r="AC572">
        <v>0</v>
      </c>
      <c r="AD572">
        <v>0</v>
      </c>
      <c r="AE572">
        <v>126.51920993798748</v>
      </c>
    </row>
    <row r="573" spans="1:31" x14ac:dyDescent="0.25">
      <c r="A573">
        <v>1884733</v>
      </c>
      <c r="B573">
        <v>1</v>
      </c>
      <c r="C573" t="s">
        <v>80</v>
      </c>
      <c r="D573" t="s">
        <v>82</v>
      </c>
      <c r="E573" t="s">
        <v>146</v>
      </c>
      <c r="F573" t="s">
        <v>1867</v>
      </c>
      <c r="G573" t="s">
        <v>148</v>
      </c>
      <c r="H573" t="s">
        <v>143</v>
      </c>
      <c r="I573" t="s">
        <v>135</v>
      </c>
      <c r="J573" t="s">
        <v>136</v>
      </c>
      <c r="K573" t="s">
        <v>137</v>
      </c>
      <c r="L573" t="s">
        <v>1868</v>
      </c>
      <c r="M573" t="s">
        <v>1869</v>
      </c>
      <c r="N573">
        <v>2.2949999999999999</v>
      </c>
      <c r="O573">
        <v>0</v>
      </c>
      <c r="P573">
        <v>91</v>
      </c>
      <c r="Q573">
        <v>0</v>
      </c>
      <c r="R573">
        <v>0</v>
      </c>
      <c r="S573">
        <v>0</v>
      </c>
      <c r="T573">
        <v>5</v>
      </c>
      <c r="U573">
        <v>0</v>
      </c>
      <c r="V573">
        <v>0</v>
      </c>
      <c r="W573">
        <v>0</v>
      </c>
      <c r="X573">
        <v>59.662030151535603</v>
      </c>
      <c r="Y573">
        <v>0</v>
      </c>
      <c r="Z573">
        <v>0</v>
      </c>
      <c r="AA573">
        <v>0</v>
      </c>
      <c r="AB573">
        <v>1.847879035391615</v>
      </c>
      <c r="AC573">
        <v>0</v>
      </c>
      <c r="AD573">
        <v>0</v>
      </c>
      <c r="AE573">
        <v>61.509909186927217</v>
      </c>
    </row>
    <row r="574" spans="1:31" x14ac:dyDescent="0.25">
      <c r="A574">
        <v>1884209</v>
      </c>
      <c r="B574">
        <v>1</v>
      </c>
      <c r="C574" t="s">
        <v>81</v>
      </c>
      <c r="D574" t="s">
        <v>120</v>
      </c>
      <c r="E574" t="s">
        <v>131</v>
      </c>
      <c r="F574" t="s">
        <v>1870</v>
      </c>
      <c r="G574" t="s">
        <v>133</v>
      </c>
      <c r="H574" t="s">
        <v>134</v>
      </c>
      <c r="I574" t="s">
        <v>135</v>
      </c>
      <c r="J574" t="s">
        <v>136</v>
      </c>
      <c r="K574" t="s">
        <v>137</v>
      </c>
      <c r="L574" t="s">
        <v>1871</v>
      </c>
      <c r="M574" t="s">
        <v>1872</v>
      </c>
      <c r="N574">
        <v>0.69666666600000005</v>
      </c>
      <c r="O574">
        <v>0</v>
      </c>
      <c r="P574">
        <v>589</v>
      </c>
      <c r="Q574">
        <v>7</v>
      </c>
      <c r="R574">
        <v>12</v>
      </c>
      <c r="S574">
        <v>3</v>
      </c>
      <c r="T574">
        <v>59</v>
      </c>
      <c r="U574">
        <v>2</v>
      </c>
      <c r="V574">
        <v>0</v>
      </c>
      <c r="W574">
        <v>0</v>
      </c>
      <c r="X574">
        <v>53.61117833428407</v>
      </c>
      <c r="Y574">
        <v>16.683753246371534</v>
      </c>
      <c r="Z574">
        <v>26.27373167534628</v>
      </c>
      <c r="AA574">
        <v>2.8174430482793649</v>
      </c>
      <c r="AB574">
        <v>15.355889841910823</v>
      </c>
      <c r="AC574">
        <v>107.13564984595195</v>
      </c>
      <c r="AD574">
        <v>0</v>
      </c>
      <c r="AE574">
        <v>221.87764599214401</v>
      </c>
    </row>
    <row r="575" spans="1:31" x14ac:dyDescent="0.25">
      <c r="A575">
        <v>1884873</v>
      </c>
      <c r="B575">
        <v>1</v>
      </c>
      <c r="C575" t="s">
        <v>80</v>
      </c>
      <c r="D575" t="s">
        <v>93</v>
      </c>
      <c r="E575" t="s">
        <v>146</v>
      </c>
      <c r="F575" t="s">
        <v>1873</v>
      </c>
      <c r="G575" t="s">
        <v>148</v>
      </c>
      <c r="H575" t="s">
        <v>143</v>
      </c>
      <c r="I575" t="s">
        <v>135</v>
      </c>
      <c r="J575" t="s">
        <v>136</v>
      </c>
      <c r="K575" t="s">
        <v>137</v>
      </c>
      <c r="L575" t="s">
        <v>1874</v>
      </c>
      <c r="M575" t="s">
        <v>1875</v>
      </c>
      <c r="N575">
        <v>0.67083333300000003</v>
      </c>
      <c r="O575">
        <v>0</v>
      </c>
      <c r="P575">
        <v>5</v>
      </c>
      <c r="Q575">
        <v>0</v>
      </c>
      <c r="R575">
        <v>5</v>
      </c>
      <c r="S575">
        <v>0</v>
      </c>
      <c r="T575">
        <v>0</v>
      </c>
      <c r="U575">
        <v>0</v>
      </c>
      <c r="V575">
        <v>0</v>
      </c>
      <c r="W575">
        <v>0</v>
      </c>
      <c r="X575">
        <v>3.469930302682271</v>
      </c>
      <c r="Y575">
        <v>0</v>
      </c>
      <c r="Z575">
        <v>11.349188327140601</v>
      </c>
      <c r="AA575">
        <v>0</v>
      </c>
      <c r="AB575">
        <v>0</v>
      </c>
      <c r="AC575">
        <v>0</v>
      </c>
      <c r="AD575">
        <v>0</v>
      </c>
      <c r="AE575">
        <v>14.819118629822871</v>
      </c>
    </row>
    <row r="576" spans="1:31" x14ac:dyDescent="0.25">
      <c r="A576">
        <v>1884670</v>
      </c>
      <c r="B576">
        <v>1</v>
      </c>
      <c r="C576" t="s">
        <v>81</v>
      </c>
      <c r="D576" t="s">
        <v>123</v>
      </c>
      <c r="E576" t="s">
        <v>146</v>
      </c>
      <c r="F576" t="s">
        <v>1876</v>
      </c>
      <c r="G576" t="s">
        <v>148</v>
      </c>
      <c r="H576" t="s">
        <v>143</v>
      </c>
      <c r="I576" t="s">
        <v>135</v>
      </c>
      <c r="J576" t="s">
        <v>136</v>
      </c>
      <c r="K576" t="s">
        <v>137</v>
      </c>
      <c r="L576" t="s">
        <v>1877</v>
      </c>
      <c r="M576" t="s">
        <v>1878</v>
      </c>
      <c r="N576">
        <v>2.0775000000000001</v>
      </c>
      <c r="O576">
        <v>0</v>
      </c>
      <c r="P576">
        <v>26</v>
      </c>
      <c r="Q576">
        <v>0</v>
      </c>
      <c r="R576">
        <v>0</v>
      </c>
      <c r="S576">
        <v>0</v>
      </c>
      <c r="T576">
        <v>3</v>
      </c>
      <c r="U576">
        <v>0</v>
      </c>
      <c r="V576">
        <v>0</v>
      </c>
      <c r="W576">
        <v>0</v>
      </c>
      <c r="X576">
        <v>16.804346549248674</v>
      </c>
      <c r="Y576">
        <v>0</v>
      </c>
      <c r="Z576">
        <v>0</v>
      </c>
      <c r="AA576">
        <v>0</v>
      </c>
      <c r="AB576">
        <v>2.3134504096249211</v>
      </c>
      <c r="AC576">
        <v>0</v>
      </c>
      <c r="AD576">
        <v>0</v>
      </c>
      <c r="AE576">
        <v>19.117796958873594</v>
      </c>
    </row>
    <row r="577" spans="1:31" x14ac:dyDescent="0.25">
      <c r="A577">
        <v>1884564</v>
      </c>
      <c r="B577">
        <v>1</v>
      </c>
      <c r="C577" t="s">
        <v>80</v>
      </c>
      <c r="D577" t="s">
        <v>96</v>
      </c>
      <c r="E577" t="s">
        <v>146</v>
      </c>
      <c r="F577" t="s">
        <v>1879</v>
      </c>
      <c r="G577" t="s">
        <v>148</v>
      </c>
      <c r="H577" t="s">
        <v>143</v>
      </c>
      <c r="I577" t="s">
        <v>135</v>
      </c>
      <c r="J577" t="s">
        <v>136</v>
      </c>
      <c r="K577" t="s">
        <v>137</v>
      </c>
      <c r="L577" t="s">
        <v>1880</v>
      </c>
      <c r="M577" t="s">
        <v>1881</v>
      </c>
      <c r="N577">
        <v>3.0977777770000001</v>
      </c>
      <c r="O577">
        <v>0</v>
      </c>
      <c r="P577">
        <v>6</v>
      </c>
      <c r="Q577">
        <v>0</v>
      </c>
      <c r="R577">
        <v>0</v>
      </c>
      <c r="S577">
        <v>0</v>
      </c>
      <c r="T577">
        <v>1</v>
      </c>
      <c r="U577">
        <v>0</v>
      </c>
      <c r="V577">
        <v>0</v>
      </c>
      <c r="W577">
        <v>0</v>
      </c>
      <c r="X577">
        <v>4.0399568390568907</v>
      </c>
      <c r="Y577">
        <v>0</v>
      </c>
      <c r="Z577">
        <v>0</v>
      </c>
      <c r="AA577">
        <v>0</v>
      </c>
      <c r="AB577">
        <v>1.1475967759613979</v>
      </c>
      <c r="AC577">
        <v>0</v>
      </c>
      <c r="AD577">
        <v>0</v>
      </c>
      <c r="AE577">
        <v>5.1875536150182882</v>
      </c>
    </row>
    <row r="578" spans="1:31" x14ac:dyDescent="0.25">
      <c r="A578">
        <v>1884624</v>
      </c>
      <c r="B578">
        <v>1</v>
      </c>
      <c r="C578" t="s">
        <v>80</v>
      </c>
      <c r="D578" t="s">
        <v>94</v>
      </c>
      <c r="E578" t="s">
        <v>146</v>
      </c>
      <c r="F578" t="s">
        <v>961</v>
      </c>
      <c r="G578" t="s">
        <v>469</v>
      </c>
      <c r="H578" t="s">
        <v>143</v>
      </c>
      <c r="I578" t="s">
        <v>135</v>
      </c>
      <c r="J578" t="s">
        <v>136</v>
      </c>
      <c r="K578" t="s">
        <v>137</v>
      </c>
      <c r="L578" t="s">
        <v>1882</v>
      </c>
      <c r="M578" t="s">
        <v>1883</v>
      </c>
      <c r="N578">
        <v>4.6958333330000004</v>
      </c>
      <c r="O578">
        <v>0</v>
      </c>
      <c r="P578">
        <v>46</v>
      </c>
      <c r="Q578">
        <v>0</v>
      </c>
      <c r="R578">
        <v>0</v>
      </c>
      <c r="S578">
        <v>0</v>
      </c>
      <c r="T578">
        <v>3</v>
      </c>
      <c r="U578">
        <v>0</v>
      </c>
      <c r="V578">
        <v>0</v>
      </c>
      <c r="W578">
        <v>0</v>
      </c>
      <c r="X578">
        <v>55.199092257681421</v>
      </c>
      <c r="Y578">
        <v>0</v>
      </c>
      <c r="Z578">
        <v>0</v>
      </c>
      <c r="AA578">
        <v>0</v>
      </c>
      <c r="AB578">
        <v>1.6984629790942027</v>
      </c>
      <c r="AC578">
        <v>0</v>
      </c>
      <c r="AD578">
        <v>0</v>
      </c>
      <c r="AE578">
        <v>56.897555236775624</v>
      </c>
    </row>
    <row r="579" spans="1:31" x14ac:dyDescent="0.25">
      <c r="A579">
        <v>1884315</v>
      </c>
      <c r="B579">
        <v>1</v>
      </c>
      <c r="C579" t="s">
        <v>80</v>
      </c>
      <c r="D579" t="s">
        <v>96</v>
      </c>
      <c r="E579" t="s">
        <v>140</v>
      </c>
      <c r="F579" t="s">
        <v>1884</v>
      </c>
      <c r="G579" t="s">
        <v>663</v>
      </c>
      <c r="H579" t="s">
        <v>143</v>
      </c>
      <c r="I579" t="s">
        <v>135</v>
      </c>
      <c r="J579" t="s">
        <v>136</v>
      </c>
      <c r="K579" t="s">
        <v>137</v>
      </c>
      <c r="L579" t="s">
        <v>1885</v>
      </c>
      <c r="M579" t="s">
        <v>1886</v>
      </c>
      <c r="N579">
        <v>1.9736111110000001</v>
      </c>
      <c r="O579">
        <v>0</v>
      </c>
      <c r="P579">
        <v>0</v>
      </c>
      <c r="Q579">
        <v>0</v>
      </c>
      <c r="R579">
        <v>0</v>
      </c>
      <c r="S579">
        <v>0</v>
      </c>
      <c r="T579">
        <v>1</v>
      </c>
      <c r="U579">
        <v>0</v>
      </c>
      <c r="V579">
        <v>0</v>
      </c>
      <c r="W579">
        <v>0</v>
      </c>
      <c r="X579">
        <v>0</v>
      </c>
      <c r="Y579">
        <v>0</v>
      </c>
      <c r="Z579">
        <v>0</v>
      </c>
      <c r="AA579">
        <v>0</v>
      </c>
      <c r="AB579">
        <v>3.9929667659118264</v>
      </c>
      <c r="AC579">
        <v>0</v>
      </c>
      <c r="AD579">
        <v>0</v>
      </c>
      <c r="AE579">
        <v>3.9929667659118264</v>
      </c>
    </row>
    <row r="580" spans="1:31" x14ac:dyDescent="0.25">
      <c r="A580">
        <v>1884269</v>
      </c>
      <c r="B580">
        <v>1</v>
      </c>
      <c r="C580" t="s">
        <v>80</v>
      </c>
      <c r="D580" t="s">
        <v>83</v>
      </c>
      <c r="E580" t="s">
        <v>158</v>
      </c>
      <c r="F580" t="s">
        <v>1887</v>
      </c>
      <c r="G580" t="s">
        <v>171</v>
      </c>
      <c r="H580" t="s">
        <v>134</v>
      </c>
      <c r="I580" t="s">
        <v>135</v>
      </c>
      <c r="J580" t="s">
        <v>136</v>
      </c>
      <c r="K580" t="s">
        <v>172</v>
      </c>
      <c r="L580" t="s">
        <v>1888</v>
      </c>
      <c r="M580" t="s">
        <v>1889</v>
      </c>
      <c r="N580">
        <v>2.0333333329999999</v>
      </c>
      <c r="O580">
        <v>3</v>
      </c>
      <c r="P580">
        <v>191</v>
      </c>
      <c r="Q580">
        <v>3</v>
      </c>
      <c r="R580">
        <v>12</v>
      </c>
      <c r="S580">
        <v>0</v>
      </c>
      <c r="T580">
        <v>18</v>
      </c>
      <c r="U580">
        <v>1</v>
      </c>
      <c r="V580">
        <v>0</v>
      </c>
      <c r="W580">
        <v>9.8426261235232513</v>
      </c>
      <c r="X580">
        <v>78.086233401771935</v>
      </c>
      <c r="Y580">
        <v>6.9678274281650001</v>
      </c>
      <c r="Z580">
        <v>4.6984231737220012</v>
      </c>
      <c r="AA580">
        <v>0</v>
      </c>
      <c r="AB580">
        <v>11.990983701405534</v>
      </c>
      <c r="AC580">
        <v>60.307577033026796</v>
      </c>
      <c r="AD580">
        <v>0</v>
      </c>
      <c r="AE580">
        <v>171.89367086161451</v>
      </c>
    </row>
    <row r="581" spans="1:31" x14ac:dyDescent="0.25">
      <c r="A581">
        <v>1884816</v>
      </c>
      <c r="B581">
        <v>1</v>
      </c>
      <c r="C581" t="s">
        <v>80</v>
      </c>
      <c r="D581" t="s">
        <v>96</v>
      </c>
      <c r="E581" t="s">
        <v>222</v>
      </c>
      <c r="F581" t="s">
        <v>1890</v>
      </c>
      <c r="G581" t="s">
        <v>148</v>
      </c>
      <c r="H581" t="s">
        <v>143</v>
      </c>
      <c r="I581" t="s">
        <v>135</v>
      </c>
      <c r="J581" t="s">
        <v>136</v>
      </c>
      <c r="K581" t="s">
        <v>137</v>
      </c>
      <c r="L581" t="s">
        <v>1891</v>
      </c>
      <c r="M581" t="s">
        <v>1892</v>
      </c>
      <c r="N581">
        <v>3.4188888880000001</v>
      </c>
      <c r="O581">
        <v>0</v>
      </c>
      <c r="P581">
        <v>46</v>
      </c>
      <c r="Q581">
        <v>0</v>
      </c>
      <c r="R581">
        <v>0</v>
      </c>
      <c r="S581">
        <v>0</v>
      </c>
      <c r="T581">
        <v>4</v>
      </c>
      <c r="U581">
        <v>0</v>
      </c>
      <c r="V581">
        <v>0</v>
      </c>
      <c r="W581">
        <v>0</v>
      </c>
      <c r="X581">
        <v>90.963813411389054</v>
      </c>
      <c r="Y581">
        <v>0</v>
      </c>
      <c r="Z581">
        <v>0</v>
      </c>
      <c r="AA581">
        <v>0</v>
      </c>
      <c r="AB581">
        <v>68.236385240287262</v>
      </c>
      <c r="AC581">
        <v>0</v>
      </c>
      <c r="AD581">
        <v>0</v>
      </c>
      <c r="AE581">
        <v>159.20019865167632</v>
      </c>
    </row>
    <row r="582" spans="1:31" x14ac:dyDescent="0.25">
      <c r="A582">
        <v>1884810</v>
      </c>
      <c r="B582">
        <v>1</v>
      </c>
      <c r="C582" t="s">
        <v>81</v>
      </c>
      <c r="D582" t="s">
        <v>123</v>
      </c>
      <c r="E582" t="s">
        <v>140</v>
      </c>
      <c r="F582" t="s">
        <v>1893</v>
      </c>
      <c r="G582" t="s">
        <v>163</v>
      </c>
      <c r="H582" t="s">
        <v>143</v>
      </c>
      <c r="I582" t="s">
        <v>135</v>
      </c>
      <c r="J582" t="s">
        <v>136</v>
      </c>
      <c r="K582" t="s">
        <v>137</v>
      </c>
      <c r="L582" t="s">
        <v>1894</v>
      </c>
      <c r="M582" t="s">
        <v>1895</v>
      </c>
      <c r="N582">
        <v>8.3780555549999995</v>
      </c>
      <c r="O582">
        <v>0</v>
      </c>
      <c r="P582">
        <v>0</v>
      </c>
      <c r="Q582">
        <v>0</v>
      </c>
      <c r="R582">
        <v>1</v>
      </c>
      <c r="S582">
        <v>0</v>
      </c>
      <c r="T582">
        <v>0</v>
      </c>
      <c r="U582">
        <v>0</v>
      </c>
      <c r="V582">
        <v>0</v>
      </c>
      <c r="W582">
        <v>0</v>
      </c>
      <c r="X582">
        <v>0</v>
      </c>
      <c r="Y582">
        <v>0</v>
      </c>
      <c r="Z582">
        <v>5.3419771979896398</v>
      </c>
      <c r="AA582">
        <v>0</v>
      </c>
      <c r="AB582">
        <v>0</v>
      </c>
      <c r="AC582">
        <v>0</v>
      </c>
      <c r="AD582">
        <v>0</v>
      </c>
      <c r="AE582">
        <v>5.3419771979896398</v>
      </c>
    </row>
    <row r="583" spans="1:31" x14ac:dyDescent="0.25">
      <c r="A583">
        <v>1884518</v>
      </c>
      <c r="B583">
        <v>1</v>
      </c>
      <c r="C583" t="s">
        <v>80</v>
      </c>
      <c r="D583" t="s">
        <v>105</v>
      </c>
      <c r="E583" t="s">
        <v>146</v>
      </c>
      <c r="F583" t="s">
        <v>1139</v>
      </c>
      <c r="G583" t="s">
        <v>148</v>
      </c>
      <c r="H583" t="s">
        <v>143</v>
      </c>
      <c r="I583" t="s">
        <v>135</v>
      </c>
      <c r="J583" t="s">
        <v>136</v>
      </c>
      <c r="K583" t="s">
        <v>137</v>
      </c>
      <c r="L583" t="s">
        <v>1896</v>
      </c>
      <c r="M583" t="s">
        <v>1897</v>
      </c>
      <c r="N583">
        <v>2.8725000000000001</v>
      </c>
      <c r="O583">
        <v>0</v>
      </c>
      <c r="P583">
        <v>169</v>
      </c>
      <c r="Q583">
        <v>0</v>
      </c>
      <c r="R583">
        <v>7</v>
      </c>
      <c r="S583">
        <v>0</v>
      </c>
      <c r="T583">
        <v>37</v>
      </c>
      <c r="U583">
        <v>0</v>
      </c>
      <c r="V583">
        <v>0</v>
      </c>
      <c r="W583">
        <v>0</v>
      </c>
      <c r="X583">
        <v>111.69675281182636</v>
      </c>
      <c r="Y583">
        <v>0</v>
      </c>
      <c r="Z583">
        <v>2.5779509200181341</v>
      </c>
      <c r="AA583">
        <v>0</v>
      </c>
      <c r="AB583">
        <v>88.720368900480878</v>
      </c>
      <c r="AC583">
        <v>0</v>
      </c>
      <c r="AD583">
        <v>0</v>
      </c>
      <c r="AE583">
        <v>202.99507263232539</v>
      </c>
    </row>
    <row r="584" spans="1:31" x14ac:dyDescent="0.25">
      <c r="A584">
        <v>1884581</v>
      </c>
      <c r="B584">
        <v>1</v>
      </c>
      <c r="C584" t="s">
        <v>81</v>
      </c>
      <c r="D584" t="s">
        <v>113</v>
      </c>
      <c r="E584" t="s">
        <v>140</v>
      </c>
      <c r="F584" t="s">
        <v>1898</v>
      </c>
      <c r="G584" t="s">
        <v>207</v>
      </c>
      <c r="H584" t="s">
        <v>143</v>
      </c>
      <c r="I584" t="s">
        <v>135</v>
      </c>
      <c r="J584" t="s">
        <v>136</v>
      </c>
      <c r="K584" t="s">
        <v>137</v>
      </c>
      <c r="L584" t="s">
        <v>1899</v>
      </c>
      <c r="M584" t="s">
        <v>1900</v>
      </c>
      <c r="N584">
        <v>1.621388888</v>
      </c>
      <c r="O584">
        <v>0</v>
      </c>
      <c r="P584">
        <v>1</v>
      </c>
      <c r="Q584">
        <v>0</v>
      </c>
      <c r="R584">
        <v>0</v>
      </c>
      <c r="S584">
        <v>0</v>
      </c>
      <c r="T584">
        <v>0</v>
      </c>
      <c r="U584">
        <v>0</v>
      </c>
      <c r="V584">
        <v>0</v>
      </c>
      <c r="W584">
        <v>0</v>
      </c>
      <c r="X584">
        <v>0.17635022848341891</v>
      </c>
      <c r="Y584">
        <v>0</v>
      </c>
      <c r="Z584">
        <v>0</v>
      </c>
      <c r="AA584">
        <v>0</v>
      </c>
      <c r="AB584">
        <v>0</v>
      </c>
      <c r="AC584">
        <v>0</v>
      </c>
      <c r="AD584">
        <v>0</v>
      </c>
      <c r="AE584">
        <v>0.17635022848341891</v>
      </c>
    </row>
    <row r="585" spans="1:31" x14ac:dyDescent="0.25">
      <c r="A585">
        <v>1884793</v>
      </c>
      <c r="B585">
        <v>1</v>
      </c>
      <c r="C585" t="s">
        <v>80</v>
      </c>
      <c r="D585" t="s">
        <v>103</v>
      </c>
      <c r="E585" t="s">
        <v>131</v>
      </c>
      <c r="F585" t="s">
        <v>1901</v>
      </c>
      <c r="G585" t="s">
        <v>133</v>
      </c>
      <c r="H585" t="s">
        <v>134</v>
      </c>
      <c r="I585" t="s">
        <v>135</v>
      </c>
      <c r="J585" t="s">
        <v>136</v>
      </c>
      <c r="K585" t="s">
        <v>137</v>
      </c>
      <c r="L585" t="s">
        <v>1902</v>
      </c>
      <c r="M585" t="s">
        <v>1903</v>
      </c>
      <c r="N585">
        <v>0.35916666600000002</v>
      </c>
      <c r="O585">
        <v>0</v>
      </c>
      <c r="P585">
        <v>0</v>
      </c>
      <c r="Q585">
        <v>0</v>
      </c>
      <c r="R585">
        <v>0</v>
      </c>
      <c r="S585">
        <v>9</v>
      </c>
      <c r="T585">
        <v>0</v>
      </c>
      <c r="U585">
        <v>13</v>
      </c>
      <c r="V585">
        <v>0</v>
      </c>
      <c r="W585">
        <v>0</v>
      </c>
      <c r="X585">
        <v>0</v>
      </c>
      <c r="Y585">
        <v>0</v>
      </c>
      <c r="Z585">
        <v>0</v>
      </c>
      <c r="AA585">
        <v>11.59007650204224</v>
      </c>
      <c r="AB585">
        <v>0</v>
      </c>
      <c r="AC585">
        <v>148.08840472381638</v>
      </c>
      <c r="AD585">
        <v>0</v>
      </c>
      <c r="AE585">
        <v>159.67848122585863</v>
      </c>
    </row>
    <row r="586" spans="1:31" x14ac:dyDescent="0.25">
      <c r="A586">
        <v>1884438</v>
      </c>
      <c r="B586">
        <v>1</v>
      </c>
      <c r="C586" t="s">
        <v>80</v>
      </c>
      <c r="D586" t="s">
        <v>96</v>
      </c>
      <c r="E586" t="s">
        <v>140</v>
      </c>
      <c r="F586" t="s">
        <v>1904</v>
      </c>
      <c r="G586" t="s">
        <v>163</v>
      </c>
      <c r="H586" t="s">
        <v>143</v>
      </c>
      <c r="I586" t="s">
        <v>135</v>
      </c>
      <c r="J586" t="s">
        <v>136</v>
      </c>
      <c r="K586" t="s">
        <v>137</v>
      </c>
      <c r="L586" t="s">
        <v>1905</v>
      </c>
      <c r="M586" t="s">
        <v>1906</v>
      </c>
      <c r="N586">
        <v>8.3719444440000004</v>
      </c>
      <c r="O586">
        <v>0</v>
      </c>
      <c r="P586">
        <v>1</v>
      </c>
      <c r="Q586">
        <v>0</v>
      </c>
      <c r="R586">
        <v>0</v>
      </c>
      <c r="S586">
        <v>0</v>
      </c>
      <c r="T586">
        <v>0</v>
      </c>
      <c r="U586">
        <v>0</v>
      </c>
      <c r="V586">
        <v>0</v>
      </c>
      <c r="W586">
        <v>0</v>
      </c>
      <c r="X586">
        <v>0.93637270668995543</v>
      </c>
      <c r="Y586">
        <v>0</v>
      </c>
      <c r="Z586">
        <v>0</v>
      </c>
      <c r="AA586">
        <v>0</v>
      </c>
      <c r="AB586">
        <v>0</v>
      </c>
      <c r="AC586">
        <v>0</v>
      </c>
      <c r="AD586">
        <v>0</v>
      </c>
      <c r="AE586">
        <v>0.93637270668995543</v>
      </c>
    </row>
    <row r="587" spans="1:31" x14ac:dyDescent="0.25">
      <c r="A587">
        <v>1884458</v>
      </c>
      <c r="B587">
        <v>1</v>
      </c>
      <c r="C587" t="s">
        <v>81</v>
      </c>
      <c r="D587" t="s">
        <v>112</v>
      </c>
      <c r="E587" t="s">
        <v>146</v>
      </c>
      <c r="F587" t="s">
        <v>1658</v>
      </c>
      <c r="G587" t="s">
        <v>148</v>
      </c>
      <c r="H587" t="s">
        <v>143</v>
      </c>
      <c r="I587" t="s">
        <v>135</v>
      </c>
      <c r="J587" t="s">
        <v>136</v>
      </c>
      <c r="K587" t="s">
        <v>137</v>
      </c>
      <c r="L587" t="s">
        <v>1907</v>
      </c>
      <c r="M587" t="s">
        <v>1908</v>
      </c>
      <c r="N587">
        <v>5.9991666659999998</v>
      </c>
      <c r="O587">
        <v>0</v>
      </c>
      <c r="P587">
        <v>366</v>
      </c>
      <c r="Q587">
        <v>0</v>
      </c>
      <c r="R587">
        <v>0</v>
      </c>
      <c r="S587">
        <v>0</v>
      </c>
      <c r="T587">
        <v>7</v>
      </c>
      <c r="U587">
        <v>0</v>
      </c>
      <c r="V587">
        <v>0</v>
      </c>
      <c r="W587">
        <v>0</v>
      </c>
      <c r="X587">
        <v>462.07874159181119</v>
      </c>
      <c r="Y587">
        <v>0</v>
      </c>
      <c r="Z587">
        <v>0</v>
      </c>
      <c r="AA587">
        <v>0</v>
      </c>
      <c r="AB587">
        <v>44.1947186614358</v>
      </c>
      <c r="AC587">
        <v>0</v>
      </c>
      <c r="AD587">
        <v>0</v>
      </c>
      <c r="AE587">
        <v>506.27346025324698</v>
      </c>
    </row>
    <row r="588" spans="1:31" x14ac:dyDescent="0.25">
      <c r="A588">
        <v>1884587</v>
      </c>
      <c r="B588">
        <v>1</v>
      </c>
      <c r="C588" t="s">
        <v>81</v>
      </c>
      <c r="D588" t="s">
        <v>120</v>
      </c>
      <c r="E588" t="s">
        <v>158</v>
      </c>
      <c r="F588" t="s">
        <v>1909</v>
      </c>
      <c r="G588" t="s">
        <v>133</v>
      </c>
      <c r="H588" t="s">
        <v>134</v>
      </c>
      <c r="I588" t="s">
        <v>135</v>
      </c>
      <c r="J588" t="s">
        <v>136</v>
      </c>
      <c r="K588" t="s">
        <v>137</v>
      </c>
      <c r="L588" t="s">
        <v>1910</v>
      </c>
      <c r="M588" t="s">
        <v>1911</v>
      </c>
      <c r="N588">
        <v>0.63666666599999999</v>
      </c>
      <c r="O588">
        <v>0</v>
      </c>
      <c r="P588">
        <v>900</v>
      </c>
      <c r="Q588">
        <v>0</v>
      </c>
      <c r="R588">
        <v>12</v>
      </c>
      <c r="S588">
        <v>1</v>
      </c>
      <c r="T588">
        <v>92</v>
      </c>
      <c r="U588">
        <v>0</v>
      </c>
      <c r="V588">
        <v>0</v>
      </c>
      <c r="W588">
        <v>0</v>
      </c>
      <c r="X588">
        <v>153.50739242424825</v>
      </c>
      <c r="Y588">
        <v>0</v>
      </c>
      <c r="Z588">
        <v>0.76166288885678346</v>
      </c>
      <c r="AA588">
        <v>4.8921215801177862</v>
      </c>
      <c r="AB588">
        <v>83.429917385771091</v>
      </c>
      <c r="AC588">
        <v>0</v>
      </c>
      <c r="AD588">
        <v>0</v>
      </c>
      <c r="AE588">
        <v>242.59109427899392</v>
      </c>
    </row>
    <row r="589" spans="1:31" x14ac:dyDescent="0.25">
      <c r="A589">
        <v>1884252</v>
      </c>
      <c r="B589">
        <v>1</v>
      </c>
      <c r="C589" t="s">
        <v>80</v>
      </c>
      <c r="D589" t="s">
        <v>93</v>
      </c>
      <c r="E589" t="s">
        <v>210</v>
      </c>
      <c r="F589" t="s">
        <v>1912</v>
      </c>
      <c r="G589" t="s">
        <v>133</v>
      </c>
      <c r="H589" t="s">
        <v>134</v>
      </c>
      <c r="I589" t="s">
        <v>135</v>
      </c>
      <c r="J589" t="s">
        <v>136</v>
      </c>
      <c r="K589" t="s">
        <v>137</v>
      </c>
      <c r="L589" t="s">
        <v>1913</v>
      </c>
      <c r="M589" t="s">
        <v>1914</v>
      </c>
      <c r="N589">
        <v>9.4444444000000002E-2</v>
      </c>
      <c r="O589">
        <v>0</v>
      </c>
      <c r="P589">
        <v>1559</v>
      </c>
      <c r="Q589">
        <v>0</v>
      </c>
      <c r="R589">
        <v>95</v>
      </c>
      <c r="S589">
        <v>0</v>
      </c>
      <c r="T589">
        <v>320</v>
      </c>
      <c r="U589">
        <v>0</v>
      </c>
      <c r="V589">
        <v>1</v>
      </c>
      <c r="W589">
        <v>0</v>
      </c>
      <c r="X589">
        <v>23.749499263520605</v>
      </c>
      <c r="Y589">
        <v>0</v>
      </c>
      <c r="Z589">
        <v>17.674992549212739</v>
      </c>
      <c r="AA589">
        <v>0</v>
      </c>
      <c r="AB589">
        <v>21.124239011020599</v>
      </c>
      <c r="AC589">
        <v>0</v>
      </c>
      <c r="AD589">
        <v>1.8210367190048311</v>
      </c>
      <c r="AE589">
        <v>64.36976754275878</v>
      </c>
    </row>
    <row r="590" spans="1:31" x14ac:dyDescent="0.25">
      <c r="A590">
        <v>1884295</v>
      </c>
      <c r="B590">
        <v>1</v>
      </c>
      <c r="C590" t="s">
        <v>81</v>
      </c>
      <c r="D590" t="s">
        <v>115</v>
      </c>
      <c r="E590" t="s">
        <v>131</v>
      </c>
      <c r="F590" t="s">
        <v>1915</v>
      </c>
      <c r="G590" t="s">
        <v>133</v>
      </c>
      <c r="H590" t="s">
        <v>134</v>
      </c>
      <c r="I590" t="s">
        <v>135</v>
      </c>
      <c r="J590" t="s">
        <v>136</v>
      </c>
      <c r="K590" t="s">
        <v>137</v>
      </c>
      <c r="L590" t="s">
        <v>1278</v>
      </c>
      <c r="M590" t="s">
        <v>1916</v>
      </c>
      <c r="N590">
        <v>1.2780555549999999</v>
      </c>
      <c r="O590">
        <v>0</v>
      </c>
      <c r="P590">
        <v>226</v>
      </c>
      <c r="Q590">
        <v>0</v>
      </c>
      <c r="R590">
        <v>44</v>
      </c>
      <c r="S590">
        <v>5</v>
      </c>
      <c r="T590">
        <v>21</v>
      </c>
      <c r="U590">
        <v>0</v>
      </c>
      <c r="V590">
        <v>0</v>
      </c>
      <c r="W590">
        <v>0</v>
      </c>
      <c r="X590">
        <v>44.024492651751473</v>
      </c>
      <c r="Y590">
        <v>0</v>
      </c>
      <c r="Z590">
        <v>84.346912817033768</v>
      </c>
      <c r="AA590">
        <v>56.657210487160093</v>
      </c>
      <c r="AB590">
        <v>29.319103641908107</v>
      </c>
      <c r="AC590">
        <v>0</v>
      </c>
      <c r="AD590">
        <v>0</v>
      </c>
      <c r="AE590">
        <v>214.34771959785343</v>
      </c>
    </row>
    <row r="591" spans="1:31" x14ac:dyDescent="0.25">
      <c r="A591">
        <v>1884544</v>
      </c>
      <c r="B591">
        <v>1</v>
      </c>
      <c r="C591" t="s">
        <v>80</v>
      </c>
      <c r="D591" t="s">
        <v>103</v>
      </c>
      <c r="E591" t="s">
        <v>210</v>
      </c>
      <c r="F591" t="s">
        <v>1917</v>
      </c>
      <c r="G591" t="s">
        <v>133</v>
      </c>
      <c r="H591" t="s">
        <v>134</v>
      </c>
      <c r="I591" t="s">
        <v>135</v>
      </c>
      <c r="J591" t="s">
        <v>136</v>
      </c>
      <c r="K591" t="s">
        <v>137</v>
      </c>
      <c r="L591" t="s">
        <v>1918</v>
      </c>
      <c r="M591" t="s">
        <v>1919</v>
      </c>
      <c r="N591">
        <v>0.48055555500000002</v>
      </c>
      <c r="O591">
        <v>0</v>
      </c>
      <c r="P591">
        <v>3844</v>
      </c>
      <c r="Q591">
        <v>0</v>
      </c>
      <c r="R591">
        <v>0</v>
      </c>
      <c r="S591">
        <v>0</v>
      </c>
      <c r="T591">
        <v>988</v>
      </c>
      <c r="U591">
        <v>0</v>
      </c>
      <c r="V591">
        <v>0</v>
      </c>
      <c r="W591">
        <v>0</v>
      </c>
      <c r="X591">
        <v>559.13022527324699</v>
      </c>
      <c r="Y591">
        <v>0</v>
      </c>
      <c r="Z591">
        <v>0</v>
      </c>
      <c r="AA591">
        <v>0</v>
      </c>
      <c r="AB591">
        <v>616.52498985321017</v>
      </c>
      <c r="AC591">
        <v>0</v>
      </c>
      <c r="AD591">
        <v>0</v>
      </c>
      <c r="AE591">
        <v>1175.6552151264573</v>
      </c>
    </row>
    <row r="592" spans="1:31" x14ac:dyDescent="0.25">
      <c r="A592">
        <v>1886133</v>
      </c>
      <c r="B592">
        <v>1</v>
      </c>
      <c r="C592" t="s">
        <v>80</v>
      </c>
      <c r="D592" t="s">
        <v>108</v>
      </c>
      <c r="E592" t="s">
        <v>169</v>
      </c>
      <c r="F592" t="s">
        <v>1920</v>
      </c>
      <c r="G592" t="s">
        <v>183</v>
      </c>
      <c r="H592" t="s">
        <v>143</v>
      </c>
      <c r="I592" t="s">
        <v>135</v>
      </c>
      <c r="J592" t="s">
        <v>136</v>
      </c>
      <c r="K592" t="s">
        <v>137</v>
      </c>
      <c r="L592" t="s">
        <v>1921</v>
      </c>
      <c r="M592" t="s">
        <v>1922</v>
      </c>
      <c r="N592">
        <v>1.5338888879999999</v>
      </c>
      <c r="O592">
        <v>0</v>
      </c>
      <c r="P592">
        <v>28</v>
      </c>
      <c r="Q592">
        <v>0</v>
      </c>
      <c r="R592">
        <v>10</v>
      </c>
      <c r="S592">
        <v>0</v>
      </c>
      <c r="T592">
        <v>4</v>
      </c>
      <c r="U592">
        <v>0</v>
      </c>
      <c r="V592">
        <v>0</v>
      </c>
      <c r="W592">
        <v>0</v>
      </c>
      <c r="X592">
        <v>34.786165750272232</v>
      </c>
      <c r="Y592">
        <v>0</v>
      </c>
      <c r="Z592">
        <v>46.239250522834524</v>
      </c>
      <c r="AA592">
        <v>0</v>
      </c>
      <c r="AB592">
        <v>0.56198862576562836</v>
      </c>
      <c r="AC592">
        <v>0</v>
      </c>
      <c r="AD592">
        <v>0</v>
      </c>
      <c r="AE592">
        <v>81.587404898872379</v>
      </c>
    </row>
    <row r="593" spans="1:31" x14ac:dyDescent="0.25">
      <c r="A593">
        <v>1886087</v>
      </c>
      <c r="B593">
        <v>1</v>
      </c>
      <c r="C593" t="s">
        <v>80</v>
      </c>
      <c r="D593" t="s">
        <v>95</v>
      </c>
      <c r="E593" t="s">
        <v>140</v>
      </c>
      <c r="F593" t="s">
        <v>1923</v>
      </c>
      <c r="G593" t="s">
        <v>163</v>
      </c>
      <c r="H593" t="s">
        <v>143</v>
      </c>
      <c r="I593" t="s">
        <v>135</v>
      </c>
      <c r="J593" t="s">
        <v>136</v>
      </c>
      <c r="K593" t="s">
        <v>137</v>
      </c>
      <c r="L593" t="s">
        <v>1924</v>
      </c>
      <c r="M593" t="s">
        <v>1925</v>
      </c>
      <c r="N593">
        <v>0.93166666600000003</v>
      </c>
      <c r="O593">
        <v>0</v>
      </c>
      <c r="P593">
        <v>3</v>
      </c>
      <c r="Q593">
        <v>0</v>
      </c>
      <c r="R593">
        <v>0</v>
      </c>
      <c r="S593">
        <v>0</v>
      </c>
      <c r="T593">
        <v>1</v>
      </c>
      <c r="U593">
        <v>0</v>
      </c>
      <c r="V593">
        <v>0</v>
      </c>
      <c r="W593">
        <v>0</v>
      </c>
      <c r="X593">
        <v>0.99699257000758101</v>
      </c>
      <c r="Y593">
        <v>0</v>
      </c>
      <c r="Z593">
        <v>0</v>
      </c>
      <c r="AA593">
        <v>0</v>
      </c>
      <c r="AB593">
        <v>1.62687574556</v>
      </c>
      <c r="AC593">
        <v>0</v>
      </c>
      <c r="AD593">
        <v>0</v>
      </c>
      <c r="AE593">
        <v>2.6238683155675808</v>
      </c>
    </row>
    <row r="594" spans="1:31" x14ac:dyDescent="0.25">
      <c r="A594">
        <v>1886302</v>
      </c>
      <c r="B594">
        <v>1</v>
      </c>
      <c r="C594" t="s">
        <v>81</v>
      </c>
      <c r="D594" t="s">
        <v>119</v>
      </c>
      <c r="E594" t="s">
        <v>210</v>
      </c>
      <c r="F594" t="s">
        <v>1926</v>
      </c>
      <c r="G594" t="s">
        <v>133</v>
      </c>
      <c r="H594" t="s">
        <v>134</v>
      </c>
      <c r="I594" t="s">
        <v>135</v>
      </c>
      <c r="J594" t="s">
        <v>136</v>
      </c>
      <c r="K594" t="s">
        <v>137</v>
      </c>
      <c r="L594" t="s">
        <v>1927</v>
      </c>
      <c r="M594" t="s">
        <v>1928</v>
      </c>
      <c r="N594">
        <v>0.17138888799999999</v>
      </c>
      <c r="O594">
        <v>0</v>
      </c>
      <c r="P594">
        <v>471</v>
      </c>
      <c r="Q594">
        <v>45</v>
      </c>
      <c r="R594">
        <v>109</v>
      </c>
      <c r="S594">
        <v>2</v>
      </c>
      <c r="T594">
        <v>17</v>
      </c>
      <c r="U594">
        <v>0</v>
      </c>
      <c r="V594">
        <v>0</v>
      </c>
      <c r="W594">
        <v>0</v>
      </c>
      <c r="X594">
        <v>16.82483851173739</v>
      </c>
      <c r="Y594">
        <v>44.154235489418767</v>
      </c>
      <c r="Z594">
        <v>81.214915313445587</v>
      </c>
      <c r="AA594">
        <v>1.5653773029076115</v>
      </c>
      <c r="AB594">
        <v>0.87460500857584433</v>
      </c>
      <c r="AC594">
        <v>0</v>
      </c>
      <c r="AD594">
        <v>0</v>
      </c>
      <c r="AE594">
        <v>144.63397162608521</v>
      </c>
    </row>
    <row r="595" spans="1:31" x14ac:dyDescent="0.25">
      <c r="A595">
        <v>1886233</v>
      </c>
      <c r="B595">
        <v>1</v>
      </c>
      <c r="C595" t="s">
        <v>80</v>
      </c>
      <c r="D595" t="s">
        <v>84</v>
      </c>
      <c r="E595" t="s">
        <v>222</v>
      </c>
      <c r="F595" t="s">
        <v>1494</v>
      </c>
      <c r="G595" t="s">
        <v>148</v>
      </c>
      <c r="H595" t="s">
        <v>143</v>
      </c>
      <c r="I595" t="s">
        <v>135</v>
      </c>
      <c r="J595" t="s">
        <v>136</v>
      </c>
      <c r="K595" t="s">
        <v>137</v>
      </c>
      <c r="L595" t="s">
        <v>1929</v>
      </c>
      <c r="M595" t="s">
        <v>1930</v>
      </c>
      <c r="N595">
        <v>2.3277777770000001</v>
      </c>
      <c r="O595">
        <v>0</v>
      </c>
      <c r="P595">
        <v>49</v>
      </c>
      <c r="Q595">
        <v>0</v>
      </c>
      <c r="R595">
        <v>0</v>
      </c>
      <c r="S595">
        <v>0</v>
      </c>
      <c r="T595">
        <v>0</v>
      </c>
      <c r="U595">
        <v>0</v>
      </c>
      <c r="V595">
        <v>0</v>
      </c>
      <c r="W595">
        <v>0</v>
      </c>
      <c r="X595">
        <v>39.097413337547863</v>
      </c>
      <c r="Y595">
        <v>0</v>
      </c>
      <c r="Z595">
        <v>0</v>
      </c>
      <c r="AA595">
        <v>0</v>
      </c>
      <c r="AB595">
        <v>0</v>
      </c>
      <c r="AC595">
        <v>0</v>
      </c>
      <c r="AD595">
        <v>0</v>
      </c>
      <c r="AE595">
        <v>39.097413337547863</v>
      </c>
    </row>
    <row r="596" spans="1:31" x14ac:dyDescent="0.25">
      <c r="A596">
        <v>1886296</v>
      </c>
      <c r="B596">
        <v>1</v>
      </c>
      <c r="C596" t="s">
        <v>80</v>
      </c>
      <c r="D596" t="s">
        <v>93</v>
      </c>
      <c r="E596" t="s">
        <v>210</v>
      </c>
      <c r="F596" t="s">
        <v>1931</v>
      </c>
      <c r="G596" t="s">
        <v>133</v>
      </c>
      <c r="H596" t="s">
        <v>134</v>
      </c>
      <c r="I596" t="s">
        <v>135</v>
      </c>
      <c r="J596" t="s">
        <v>136</v>
      </c>
      <c r="K596" t="s">
        <v>137</v>
      </c>
      <c r="L596" t="s">
        <v>1932</v>
      </c>
      <c r="M596" t="s">
        <v>1933</v>
      </c>
      <c r="N596">
        <v>0.54805555500000003</v>
      </c>
      <c r="O596">
        <v>0</v>
      </c>
      <c r="P596">
        <v>51</v>
      </c>
      <c r="Q596">
        <v>56</v>
      </c>
      <c r="R596">
        <v>138</v>
      </c>
      <c r="S596">
        <v>8</v>
      </c>
      <c r="T596">
        <v>73</v>
      </c>
      <c r="U596">
        <v>0</v>
      </c>
      <c r="V596">
        <v>0</v>
      </c>
      <c r="W596">
        <v>0</v>
      </c>
      <c r="X596">
        <v>19.172466273470455</v>
      </c>
      <c r="Y596">
        <v>676.45224501552309</v>
      </c>
      <c r="Z596">
        <v>256.51559623794031</v>
      </c>
      <c r="AA596">
        <v>78.672726541543554</v>
      </c>
      <c r="AB596">
        <v>161.18800855227897</v>
      </c>
      <c r="AC596">
        <v>0</v>
      </c>
      <c r="AD596">
        <v>0</v>
      </c>
      <c r="AE596">
        <v>1192.0010426207564</v>
      </c>
    </row>
    <row r="597" spans="1:31" x14ac:dyDescent="0.25">
      <c r="A597">
        <v>1885941</v>
      </c>
      <c r="B597">
        <v>1</v>
      </c>
      <c r="C597" t="s">
        <v>81</v>
      </c>
      <c r="D597" t="s">
        <v>120</v>
      </c>
      <c r="E597" t="s">
        <v>146</v>
      </c>
      <c r="F597" t="s">
        <v>1934</v>
      </c>
      <c r="G597" t="s">
        <v>148</v>
      </c>
      <c r="H597" t="s">
        <v>143</v>
      </c>
      <c r="I597" t="s">
        <v>135</v>
      </c>
      <c r="J597" t="s">
        <v>136</v>
      </c>
      <c r="K597" t="s">
        <v>137</v>
      </c>
      <c r="L597" t="s">
        <v>1935</v>
      </c>
      <c r="M597" t="s">
        <v>1936</v>
      </c>
      <c r="N597">
        <v>1.0366666659999999</v>
      </c>
      <c r="O597">
        <v>0</v>
      </c>
      <c r="P597">
        <v>6</v>
      </c>
      <c r="Q597">
        <v>0</v>
      </c>
      <c r="R597">
        <v>0</v>
      </c>
      <c r="S597">
        <v>0</v>
      </c>
      <c r="T597">
        <v>1</v>
      </c>
      <c r="U597">
        <v>0</v>
      </c>
      <c r="V597">
        <v>0</v>
      </c>
      <c r="W597">
        <v>0</v>
      </c>
      <c r="X597">
        <v>1.0663978778119201</v>
      </c>
      <c r="Y597">
        <v>0</v>
      </c>
      <c r="Z597">
        <v>0</v>
      </c>
      <c r="AA597">
        <v>0</v>
      </c>
      <c r="AB597">
        <v>1.2215055090619269</v>
      </c>
      <c r="AC597">
        <v>0</v>
      </c>
      <c r="AD597">
        <v>0</v>
      </c>
      <c r="AE597">
        <v>2.2879033868738468</v>
      </c>
    </row>
    <row r="598" spans="1:31" x14ac:dyDescent="0.25">
      <c r="A598">
        <v>1886047</v>
      </c>
      <c r="B598">
        <v>1</v>
      </c>
      <c r="C598" t="s">
        <v>81</v>
      </c>
      <c r="D598" t="s">
        <v>118</v>
      </c>
      <c r="E598" t="s">
        <v>146</v>
      </c>
      <c r="F598" t="s">
        <v>1937</v>
      </c>
      <c r="G598" t="s">
        <v>541</v>
      </c>
      <c r="H598" t="s">
        <v>143</v>
      </c>
      <c r="I598" t="s">
        <v>135</v>
      </c>
      <c r="J598" t="s">
        <v>136</v>
      </c>
      <c r="K598" t="s">
        <v>137</v>
      </c>
      <c r="L598" t="s">
        <v>1938</v>
      </c>
      <c r="M598" t="s">
        <v>1939</v>
      </c>
      <c r="N598">
        <v>2.420833333</v>
      </c>
      <c r="O598">
        <v>0</v>
      </c>
      <c r="P598">
        <v>0</v>
      </c>
      <c r="Q598">
        <v>0</v>
      </c>
      <c r="R598">
        <v>6</v>
      </c>
      <c r="S598">
        <v>0</v>
      </c>
      <c r="T598">
        <v>0</v>
      </c>
      <c r="U598">
        <v>0</v>
      </c>
      <c r="V598">
        <v>0</v>
      </c>
      <c r="W598">
        <v>0</v>
      </c>
      <c r="X598">
        <v>0</v>
      </c>
      <c r="Y598">
        <v>0</v>
      </c>
      <c r="Z598">
        <v>21.709478750801903</v>
      </c>
      <c r="AA598">
        <v>0</v>
      </c>
      <c r="AB598">
        <v>0</v>
      </c>
      <c r="AC598">
        <v>0</v>
      </c>
      <c r="AD598">
        <v>0</v>
      </c>
      <c r="AE598">
        <v>21.709478750801903</v>
      </c>
    </row>
    <row r="599" spans="1:31" x14ac:dyDescent="0.25">
      <c r="A599">
        <v>1886239</v>
      </c>
      <c r="B599">
        <v>1</v>
      </c>
      <c r="C599" t="s">
        <v>80</v>
      </c>
      <c r="D599" t="s">
        <v>90</v>
      </c>
      <c r="E599" t="s">
        <v>140</v>
      </c>
      <c r="F599" t="s">
        <v>1940</v>
      </c>
      <c r="G599" t="s">
        <v>163</v>
      </c>
      <c r="H599" t="s">
        <v>143</v>
      </c>
      <c r="I599" t="s">
        <v>135</v>
      </c>
      <c r="J599" t="s">
        <v>136</v>
      </c>
      <c r="K599" t="s">
        <v>137</v>
      </c>
      <c r="L599" t="s">
        <v>1941</v>
      </c>
      <c r="M599" t="s">
        <v>1942</v>
      </c>
      <c r="N599">
        <v>1.0672222220000001</v>
      </c>
      <c r="O599">
        <v>0</v>
      </c>
      <c r="P599">
        <v>4</v>
      </c>
      <c r="Q599">
        <v>0</v>
      </c>
      <c r="R599">
        <v>0</v>
      </c>
      <c r="S599">
        <v>0</v>
      </c>
      <c r="T599">
        <v>0</v>
      </c>
      <c r="U599">
        <v>0</v>
      </c>
      <c r="V599">
        <v>0</v>
      </c>
      <c r="W599">
        <v>0</v>
      </c>
      <c r="X599">
        <v>1.1374017251113999</v>
      </c>
      <c r="Y599">
        <v>0</v>
      </c>
      <c r="Z599">
        <v>0</v>
      </c>
      <c r="AA599">
        <v>0</v>
      </c>
      <c r="AB599">
        <v>0</v>
      </c>
      <c r="AC599">
        <v>0</v>
      </c>
      <c r="AD599">
        <v>0</v>
      </c>
      <c r="AE599">
        <v>1.1374017251113999</v>
      </c>
    </row>
    <row r="600" spans="1:31" x14ac:dyDescent="0.25">
      <c r="A600">
        <v>1886170</v>
      </c>
      <c r="B600">
        <v>1</v>
      </c>
      <c r="C600" t="s">
        <v>80</v>
      </c>
      <c r="D600" t="s">
        <v>90</v>
      </c>
      <c r="E600" t="s">
        <v>140</v>
      </c>
      <c r="F600" t="s">
        <v>1943</v>
      </c>
      <c r="G600" t="s">
        <v>142</v>
      </c>
      <c r="H600" t="s">
        <v>143</v>
      </c>
      <c r="I600" t="s">
        <v>135</v>
      </c>
      <c r="J600" t="s">
        <v>136</v>
      </c>
      <c r="K600" t="s">
        <v>137</v>
      </c>
      <c r="L600" t="s">
        <v>1944</v>
      </c>
      <c r="M600" t="s">
        <v>1945</v>
      </c>
      <c r="N600">
        <v>1.6469444440000001</v>
      </c>
      <c r="O600">
        <v>0</v>
      </c>
      <c r="P600">
        <v>2</v>
      </c>
      <c r="Q600">
        <v>0</v>
      </c>
      <c r="R600">
        <v>0</v>
      </c>
      <c r="S600">
        <v>0</v>
      </c>
      <c r="T600">
        <v>0</v>
      </c>
      <c r="U600">
        <v>0</v>
      </c>
      <c r="V600">
        <v>0</v>
      </c>
      <c r="W600">
        <v>0</v>
      </c>
      <c r="X600">
        <v>1.9420639370449777</v>
      </c>
      <c r="Y600">
        <v>0</v>
      </c>
      <c r="Z600">
        <v>0</v>
      </c>
      <c r="AA600">
        <v>0</v>
      </c>
      <c r="AB600">
        <v>0</v>
      </c>
      <c r="AC600">
        <v>0</v>
      </c>
      <c r="AD600">
        <v>0</v>
      </c>
      <c r="AE600">
        <v>1.9420639370449777</v>
      </c>
    </row>
    <row r="601" spans="1:31" x14ac:dyDescent="0.25">
      <c r="A601">
        <v>1886405</v>
      </c>
      <c r="B601">
        <v>1</v>
      </c>
      <c r="C601" t="s">
        <v>81</v>
      </c>
      <c r="D601" t="s">
        <v>112</v>
      </c>
      <c r="E601" t="s">
        <v>146</v>
      </c>
      <c r="F601" t="s">
        <v>1946</v>
      </c>
      <c r="G601" t="s">
        <v>148</v>
      </c>
      <c r="H601" t="s">
        <v>143</v>
      </c>
      <c r="I601" t="s">
        <v>135</v>
      </c>
      <c r="J601" t="s">
        <v>136</v>
      </c>
      <c r="K601" t="s">
        <v>137</v>
      </c>
      <c r="L601" t="s">
        <v>1947</v>
      </c>
      <c r="M601" t="s">
        <v>1948</v>
      </c>
      <c r="N601">
        <v>1.0477777770000001</v>
      </c>
      <c r="O601">
        <v>0</v>
      </c>
      <c r="P601">
        <v>1</v>
      </c>
      <c r="Q601">
        <v>0</v>
      </c>
      <c r="R601">
        <v>4</v>
      </c>
      <c r="S601">
        <v>0</v>
      </c>
      <c r="T601">
        <v>0</v>
      </c>
      <c r="U601">
        <v>0</v>
      </c>
      <c r="V601">
        <v>0</v>
      </c>
      <c r="W601">
        <v>0</v>
      </c>
      <c r="X601">
        <v>0.24776065832703889</v>
      </c>
      <c r="Y601">
        <v>0</v>
      </c>
      <c r="Z601">
        <v>22.409884069467711</v>
      </c>
      <c r="AA601">
        <v>0</v>
      </c>
      <c r="AB601">
        <v>0</v>
      </c>
      <c r="AC601">
        <v>0</v>
      </c>
      <c r="AD601">
        <v>0</v>
      </c>
      <c r="AE601">
        <v>22.65764472779475</v>
      </c>
    </row>
    <row r="602" spans="1:31" x14ac:dyDescent="0.25">
      <c r="A602">
        <v>1886050</v>
      </c>
      <c r="B602">
        <v>1</v>
      </c>
      <c r="C602" t="s">
        <v>81</v>
      </c>
      <c r="D602" t="s">
        <v>128</v>
      </c>
      <c r="E602" t="s">
        <v>131</v>
      </c>
      <c r="F602" t="s">
        <v>1949</v>
      </c>
      <c r="G602" t="s">
        <v>133</v>
      </c>
      <c r="H602" t="s">
        <v>134</v>
      </c>
      <c r="I602" t="s">
        <v>135</v>
      </c>
      <c r="J602" t="s">
        <v>136</v>
      </c>
      <c r="K602" t="s">
        <v>137</v>
      </c>
      <c r="L602" t="s">
        <v>1950</v>
      </c>
      <c r="M602" t="s">
        <v>1951</v>
      </c>
      <c r="N602">
        <v>0.13305555499999999</v>
      </c>
      <c r="O602">
        <v>0</v>
      </c>
      <c r="P602">
        <v>249</v>
      </c>
      <c r="Q602">
        <v>0</v>
      </c>
      <c r="R602">
        <v>1</v>
      </c>
      <c r="S602">
        <v>0</v>
      </c>
      <c r="T602">
        <v>18</v>
      </c>
      <c r="U602">
        <v>0</v>
      </c>
      <c r="V602">
        <v>0</v>
      </c>
      <c r="W602">
        <v>0</v>
      </c>
      <c r="X602">
        <v>4.9979133244597369</v>
      </c>
      <c r="Y602">
        <v>0</v>
      </c>
      <c r="Z602">
        <v>3.1936222994637505E-2</v>
      </c>
      <c r="AA602">
        <v>0</v>
      </c>
      <c r="AB602">
        <v>0.72597032608128431</v>
      </c>
      <c r="AC602">
        <v>0</v>
      </c>
      <c r="AD602">
        <v>0</v>
      </c>
      <c r="AE602">
        <v>5.7558198735356587</v>
      </c>
    </row>
    <row r="603" spans="1:31" x14ac:dyDescent="0.25">
      <c r="A603">
        <v>1885858</v>
      </c>
      <c r="B603">
        <v>1</v>
      </c>
      <c r="C603" t="s">
        <v>81</v>
      </c>
      <c r="D603" t="s">
        <v>125</v>
      </c>
      <c r="E603" t="s">
        <v>131</v>
      </c>
      <c r="F603" t="s">
        <v>1952</v>
      </c>
      <c r="G603" t="s">
        <v>133</v>
      </c>
      <c r="H603" t="s">
        <v>134</v>
      </c>
      <c r="I603" t="s">
        <v>135</v>
      </c>
      <c r="J603" t="s">
        <v>136</v>
      </c>
      <c r="K603" t="s">
        <v>137</v>
      </c>
      <c r="L603" t="s">
        <v>1953</v>
      </c>
      <c r="M603" t="s">
        <v>1954</v>
      </c>
      <c r="N603">
        <v>3.0297222220000002</v>
      </c>
      <c r="O603">
        <v>1</v>
      </c>
      <c r="P603">
        <v>0</v>
      </c>
      <c r="Q603">
        <v>43</v>
      </c>
      <c r="R603">
        <v>37</v>
      </c>
      <c r="S603">
        <v>0</v>
      </c>
      <c r="T603">
        <v>1</v>
      </c>
      <c r="U603">
        <v>0</v>
      </c>
      <c r="V603">
        <v>0</v>
      </c>
      <c r="W603">
        <v>1.2222510075049999</v>
      </c>
      <c r="X603">
        <v>0</v>
      </c>
      <c r="Y603">
        <v>579.54286855734688</v>
      </c>
      <c r="Z603">
        <v>312.65200441148079</v>
      </c>
      <c r="AA603">
        <v>0</v>
      </c>
      <c r="AB603">
        <v>3.4005025880093003</v>
      </c>
      <c r="AC603">
        <v>0</v>
      </c>
      <c r="AD603">
        <v>0</v>
      </c>
      <c r="AE603">
        <v>896.81762656434194</v>
      </c>
    </row>
    <row r="604" spans="1:31" x14ac:dyDescent="0.25">
      <c r="A604">
        <v>1885864</v>
      </c>
      <c r="B604">
        <v>1</v>
      </c>
      <c r="C604" t="s">
        <v>80</v>
      </c>
      <c r="D604" t="s">
        <v>96</v>
      </c>
      <c r="E604" t="s">
        <v>140</v>
      </c>
      <c r="F604" t="s">
        <v>1955</v>
      </c>
      <c r="G604" t="s">
        <v>207</v>
      </c>
      <c r="H604" t="s">
        <v>143</v>
      </c>
      <c r="I604" t="s">
        <v>135</v>
      </c>
      <c r="J604" t="s">
        <v>136</v>
      </c>
      <c r="K604" t="s">
        <v>137</v>
      </c>
      <c r="L604" t="s">
        <v>1956</v>
      </c>
      <c r="M604" t="s">
        <v>1957</v>
      </c>
      <c r="N604">
        <v>0.75666666599999999</v>
      </c>
      <c r="O604">
        <v>0</v>
      </c>
      <c r="P604">
        <v>1</v>
      </c>
      <c r="Q604">
        <v>0</v>
      </c>
      <c r="R604">
        <v>0</v>
      </c>
      <c r="S604">
        <v>0</v>
      </c>
      <c r="T604">
        <v>0</v>
      </c>
      <c r="U604">
        <v>0</v>
      </c>
      <c r="V604">
        <v>0</v>
      </c>
      <c r="W604">
        <v>0</v>
      </c>
      <c r="X604">
        <v>0.27760274029933002</v>
      </c>
      <c r="Y604">
        <v>0</v>
      </c>
      <c r="Z604">
        <v>0</v>
      </c>
      <c r="AA604">
        <v>0</v>
      </c>
      <c r="AB604">
        <v>0</v>
      </c>
      <c r="AC604">
        <v>0</v>
      </c>
      <c r="AD604">
        <v>0</v>
      </c>
      <c r="AE604">
        <v>0.27760274029933002</v>
      </c>
    </row>
    <row r="605" spans="1:31" x14ac:dyDescent="0.25">
      <c r="A605">
        <v>1885907</v>
      </c>
      <c r="B605">
        <v>1</v>
      </c>
      <c r="C605" t="s">
        <v>80</v>
      </c>
      <c r="D605" t="s">
        <v>82</v>
      </c>
      <c r="E605" t="s">
        <v>158</v>
      </c>
      <c r="F605" t="s">
        <v>1958</v>
      </c>
      <c r="G605" t="s">
        <v>133</v>
      </c>
      <c r="H605" t="s">
        <v>134</v>
      </c>
      <c r="I605" t="s">
        <v>135</v>
      </c>
      <c r="J605" t="s">
        <v>136</v>
      </c>
      <c r="K605" t="s">
        <v>137</v>
      </c>
      <c r="L605" t="s">
        <v>1959</v>
      </c>
      <c r="M605" t="s">
        <v>1960</v>
      </c>
      <c r="N605">
        <v>1.0080555550000001</v>
      </c>
      <c r="O605">
        <v>0</v>
      </c>
      <c r="P605">
        <v>971</v>
      </c>
      <c r="Q605">
        <v>0</v>
      </c>
      <c r="R605">
        <v>0</v>
      </c>
      <c r="S605">
        <v>0</v>
      </c>
      <c r="T605">
        <v>46</v>
      </c>
      <c r="U605">
        <v>0</v>
      </c>
      <c r="V605">
        <v>0</v>
      </c>
      <c r="W605">
        <v>0</v>
      </c>
      <c r="X605">
        <v>205.97809247733724</v>
      </c>
      <c r="Y605">
        <v>0</v>
      </c>
      <c r="Z605">
        <v>0</v>
      </c>
      <c r="AA605">
        <v>0</v>
      </c>
      <c r="AB605">
        <v>20.792220172061025</v>
      </c>
      <c r="AC605">
        <v>0</v>
      </c>
      <c r="AD605">
        <v>0</v>
      </c>
      <c r="AE605">
        <v>226.77031264939828</v>
      </c>
    </row>
    <row r="606" spans="1:31" x14ac:dyDescent="0.25">
      <c r="A606">
        <v>1885984</v>
      </c>
      <c r="B606">
        <v>1</v>
      </c>
      <c r="C606" t="s">
        <v>81</v>
      </c>
      <c r="D606" t="s">
        <v>120</v>
      </c>
      <c r="E606" t="s">
        <v>146</v>
      </c>
      <c r="F606" t="s">
        <v>1934</v>
      </c>
      <c r="G606" t="s">
        <v>596</v>
      </c>
      <c r="H606" t="s">
        <v>143</v>
      </c>
      <c r="I606" t="s">
        <v>135</v>
      </c>
      <c r="J606" t="s">
        <v>136</v>
      </c>
      <c r="K606" t="s">
        <v>137</v>
      </c>
      <c r="L606" t="s">
        <v>1961</v>
      </c>
      <c r="M606" t="s">
        <v>1962</v>
      </c>
      <c r="N606">
        <v>1.0900000000000001</v>
      </c>
      <c r="O606">
        <v>0</v>
      </c>
      <c r="P606">
        <v>6</v>
      </c>
      <c r="Q606">
        <v>0</v>
      </c>
      <c r="R606">
        <v>0</v>
      </c>
      <c r="S606">
        <v>0</v>
      </c>
      <c r="T606">
        <v>1</v>
      </c>
      <c r="U606">
        <v>0</v>
      </c>
      <c r="V606">
        <v>0</v>
      </c>
      <c r="W606">
        <v>0</v>
      </c>
      <c r="X606">
        <v>1.2870561466092001</v>
      </c>
      <c r="Y606">
        <v>0</v>
      </c>
      <c r="Z606">
        <v>0</v>
      </c>
      <c r="AA606">
        <v>0</v>
      </c>
      <c r="AB606">
        <v>1.5213450597199398</v>
      </c>
      <c r="AC606">
        <v>0</v>
      </c>
      <c r="AD606">
        <v>0</v>
      </c>
      <c r="AE606">
        <v>2.8084012063291399</v>
      </c>
    </row>
    <row r="607" spans="1:31" x14ac:dyDescent="0.25">
      <c r="A607">
        <v>1886176</v>
      </c>
      <c r="B607">
        <v>1</v>
      </c>
      <c r="C607" t="s">
        <v>80</v>
      </c>
      <c r="D607" t="s">
        <v>92</v>
      </c>
      <c r="E607" t="s">
        <v>222</v>
      </c>
      <c r="F607" t="s">
        <v>1963</v>
      </c>
      <c r="G607" t="s">
        <v>663</v>
      </c>
      <c r="H607" t="s">
        <v>143</v>
      </c>
      <c r="I607" t="s">
        <v>135</v>
      </c>
      <c r="J607" t="s">
        <v>136</v>
      </c>
      <c r="K607" t="s">
        <v>137</v>
      </c>
      <c r="L607" t="s">
        <v>1964</v>
      </c>
      <c r="M607" t="s">
        <v>1965</v>
      </c>
      <c r="N607">
        <v>0.78444444400000002</v>
      </c>
      <c r="O607">
        <v>0</v>
      </c>
      <c r="P607">
        <v>81</v>
      </c>
      <c r="Q607">
        <v>0</v>
      </c>
      <c r="R607">
        <v>0</v>
      </c>
      <c r="S607">
        <v>0</v>
      </c>
      <c r="T607">
        <v>0</v>
      </c>
      <c r="U607">
        <v>0</v>
      </c>
      <c r="V607">
        <v>0</v>
      </c>
      <c r="W607">
        <v>0</v>
      </c>
      <c r="X607">
        <v>22.586633217398209</v>
      </c>
      <c r="Y607">
        <v>0</v>
      </c>
      <c r="Z607">
        <v>0</v>
      </c>
      <c r="AA607">
        <v>0</v>
      </c>
      <c r="AB607">
        <v>0</v>
      </c>
      <c r="AC607">
        <v>0</v>
      </c>
      <c r="AD607">
        <v>0</v>
      </c>
      <c r="AE607">
        <v>22.586633217398209</v>
      </c>
    </row>
    <row r="608" spans="1:31" x14ac:dyDescent="0.25">
      <c r="A608">
        <v>1886319</v>
      </c>
      <c r="B608">
        <v>1</v>
      </c>
      <c r="C608" t="s">
        <v>80</v>
      </c>
      <c r="D608" t="s">
        <v>84</v>
      </c>
      <c r="E608" t="s">
        <v>146</v>
      </c>
      <c r="F608" t="s">
        <v>1966</v>
      </c>
      <c r="G608" t="s">
        <v>148</v>
      </c>
      <c r="H608" t="s">
        <v>143</v>
      </c>
      <c r="I608" t="s">
        <v>135</v>
      </c>
      <c r="J608" t="s">
        <v>136</v>
      </c>
      <c r="K608" t="s">
        <v>137</v>
      </c>
      <c r="L608" t="s">
        <v>1967</v>
      </c>
      <c r="M608" t="s">
        <v>1968</v>
      </c>
      <c r="N608">
        <v>4.1144444440000001</v>
      </c>
      <c r="O608">
        <v>0</v>
      </c>
      <c r="P608">
        <v>64</v>
      </c>
      <c r="Q608">
        <v>0</v>
      </c>
      <c r="R608">
        <v>0</v>
      </c>
      <c r="S608">
        <v>0</v>
      </c>
      <c r="T608">
        <v>2</v>
      </c>
      <c r="U608">
        <v>0</v>
      </c>
      <c r="V608">
        <v>0</v>
      </c>
      <c r="W608">
        <v>0</v>
      </c>
      <c r="X608">
        <v>81.518411122917271</v>
      </c>
      <c r="Y608">
        <v>0</v>
      </c>
      <c r="Z608">
        <v>0</v>
      </c>
      <c r="AA608">
        <v>0</v>
      </c>
      <c r="AB608">
        <v>5.8871440065039478</v>
      </c>
      <c r="AC608">
        <v>0</v>
      </c>
      <c r="AD608">
        <v>0</v>
      </c>
      <c r="AE608">
        <v>87.405555129421217</v>
      </c>
    </row>
    <row r="609" spans="1:31" x14ac:dyDescent="0.25">
      <c r="A609">
        <v>1885927</v>
      </c>
      <c r="B609">
        <v>1</v>
      </c>
      <c r="C609" t="s">
        <v>81</v>
      </c>
      <c r="D609" t="s">
        <v>114</v>
      </c>
      <c r="E609" t="s">
        <v>158</v>
      </c>
      <c r="F609" t="s">
        <v>1969</v>
      </c>
      <c r="G609" t="s">
        <v>133</v>
      </c>
      <c r="H609" t="s">
        <v>134</v>
      </c>
      <c r="I609" t="s">
        <v>135</v>
      </c>
      <c r="J609" t="s">
        <v>136</v>
      </c>
      <c r="K609" t="s">
        <v>137</v>
      </c>
      <c r="L609" t="s">
        <v>1970</v>
      </c>
      <c r="M609" t="s">
        <v>1971</v>
      </c>
      <c r="N609">
        <v>3.383611111</v>
      </c>
      <c r="O609">
        <v>0</v>
      </c>
      <c r="P609">
        <v>150</v>
      </c>
      <c r="Q609">
        <v>0</v>
      </c>
      <c r="R609">
        <v>3</v>
      </c>
      <c r="S609">
        <v>0</v>
      </c>
      <c r="T609">
        <v>19</v>
      </c>
      <c r="U609">
        <v>0</v>
      </c>
      <c r="V609">
        <v>0</v>
      </c>
      <c r="W609">
        <v>0</v>
      </c>
      <c r="X609">
        <v>50.68926750407693</v>
      </c>
      <c r="Y609">
        <v>0</v>
      </c>
      <c r="Z609">
        <v>2.5854373685055378</v>
      </c>
      <c r="AA609">
        <v>0</v>
      </c>
      <c r="AB609">
        <v>17.861787628137044</v>
      </c>
      <c r="AC609">
        <v>0</v>
      </c>
      <c r="AD609">
        <v>0</v>
      </c>
      <c r="AE609">
        <v>71.136492500719513</v>
      </c>
    </row>
    <row r="610" spans="1:31" x14ac:dyDescent="0.25">
      <c r="A610">
        <v>1886113</v>
      </c>
      <c r="B610">
        <v>1</v>
      </c>
      <c r="C610" t="s">
        <v>80</v>
      </c>
      <c r="D610" t="s">
        <v>92</v>
      </c>
      <c r="E610" t="s">
        <v>146</v>
      </c>
      <c r="F610" t="s">
        <v>1972</v>
      </c>
      <c r="G610" t="s">
        <v>142</v>
      </c>
      <c r="H610" t="s">
        <v>143</v>
      </c>
      <c r="I610" t="s">
        <v>135</v>
      </c>
      <c r="J610" t="s">
        <v>136</v>
      </c>
      <c r="K610" t="s">
        <v>137</v>
      </c>
      <c r="L610" t="s">
        <v>1973</v>
      </c>
      <c r="M610" t="s">
        <v>1974</v>
      </c>
      <c r="N610">
        <v>0.67833333299999998</v>
      </c>
      <c r="O610">
        <v>0</v>
      </c>
      <c r="P610">
        <v>106</v>
      </c>
      <c r="Q610">
        <v>0</v>
      </c>
      <c r="R610">
        <v>0</v>
      </c>
      <c r="S610">
        <v>0</v>
      </c>
      <c r="T610">
        <v>3</v>
      </c>
      <c r="U610">
        <v>0</v>
      </c>
      <c r="V610">
        <v>0</v>
      </c>
      <c r="W610">
        <v>0</v>
      </c>
      <c r="X610">
        <v>21.681511078955396</v>
      </c>
      <c r="Y610">
        <v>0</v>
      </c>
      <c r="Z610">
        <v>0</v>
      </c>
      <c r="AA610">
        <v>0</v>
      </c>
      <c r="AB610">
        <v>7.3273213311576688</v>
      </c>
      <c r="AC610">
        <v>0</v>
      </c>
      <c r="AD610">
        <v>0</v>
      </c>
      <c r="AE610">
        <v>29.008832410113065</v>
      </c>
    </row>
    <row r="611" spans="1:31" x14ac:dyDescent="0.25">
      <c r="A611">
        <v>1886362</v>
      </c>
      <c r="B611">
        <v>1</v>
      </c>
      <c r="C611" t="s">
        <v>80</v>
      </c>
      <c r="D611" t="s">
        <v>100</v>
      </c>
      <c r="E611" t="s">
        <v>131</v>
      </c>
      <c r="F611" t="s">
        <v>1975</v>
      </c>
      <c r="G611" t="s">
        <v>133</v>
      </c>
      <c r="H611" t="s">
        <v>134</v>
      </c>
      <c r="I611" t="s">
        <v>135</v>
      </c>
      <c r="J611" t="s">
        <v>136</v>
      </c>
      <c r="K611" t="s">
        <v>137</v>
      </c>
      <c r="L611" t="s">
        <v>1976</v>
      </c>
      <c r="M611" t="s">
        <v>1977</v>
      </c>
      <c r="N611">
        <v>0.86250000000000004</v>
      </c>
      <c r="O611">
        <v>0</v>
      </c>
      <c r="P611">
        <v>0</v>
      </c>
      <c r="Q611">
        <v>0</v>
      </c>
      <c r="R611">
        <v>0</v>
      </c>
      <c r="S611">
        <v>0</v>
      </c>
      <c r="T611">
        <v>20</v>
      </c>
      <c r="U611">
        <v>0</v>
      </c>
      <c r="V611">
        <v>0</v>
      </c>
      <c r="W611">
        <v>0</v>
      </c>
      <c r="X611">
        <v>0</v>
      </c>
      <c r="Y611">
        <v>0</v>
      </c>
      <c r="Z611">
        <v>0</v>
      </c>
      <c r="AA611">
        <v>0</v>
      </c>
      <c r="AB611">
        <v>25.709219649908654</v>
      </c>
      <c r="AC611">
        <v>0</v>
      </c>
      <c r="AD611">
        <v>0</v>
      </c>
      <c r="AE611">
        <v>25.709219649908654</v>
      </c>
    </row>
    <row r="612" spans="1:31" x14ac:dyDescent="0.25">
      <c r="A612">
        <v>1886219</v>
      </c>
      <c r="B612">
        <v>1</v>
      </c>
      <c r="C612" t="s">
        <v>80</v>
      </c>
      <c r="D612" t="s">
        <v>95</v>
      </c>
      <c r="E612" t="s">
        <v>222</v>
      </c>
      <c r="F612" t="s">
        <v>1978</v>
      </c>
      <c r="G612" t="s">
        <v>142</v>
      </c>
      <c r="H612" t="s">
        <v>143</v>
      </c>
      <c r="I612" t="s">
        <v>135</v>
      </c>
      <c r="J612" t="s">
        <v>136</v>
      </c>
      <c r="K612" t="s">
        <v>137</v>
      </c>
      <c r="L612" t="s">
        <v>1979</v>
      </c>
      <c r="M612" t="s">
        <v>1980</v>
      </c>
      <c r="N612">
        <v>0.28388888800000001</v>
      </c>
      <c r="O612">
        <v>0</v>
      </c>
      <c r="P612">
        <v>26</v>
      </c>
      <c r="Q612">
        <v>0</v>
      </c>
      <c r="R612">
        <v>0</v>
      </c>
      <c r="S612">
        <v>0</v>
      </c>
      <c r="T612">
        <v>23</v>
      </c>
      <c r="U612">
        <v>0</v>
      </c>
      <c r="V612">
        <v>0</v>
      </c>
      <c r="W612">
        <v>0</v>
      </c>
      <c r="X612">
        <v>2.5608732264561924</v>
      </c>
      <c r="Y612">
        <v>0</v>
      </c>
      <c r="Z612">
        <v>0</v>
      </c>
      <c r="AA612">
        <v>0</v>
      </c>
      <c r="AB612">
        <v>4.5516081570416338</v>
      </c>
      <c r="AC612">
        <v>0</v>
      </c>
      <c r="AD612">
        <v>0</v>
      </c>
      <c r="AE612">
        <v>7.1124813834978262</v>
      </c>
    </row>
    <row r="613" spans="1:31" x14ac:dyDescent="0.25">
      <c r="A613">
        <v>1886070</v>
      </c>
      <c r="B613">
        <v>1</v>
      </c>
      <c r="C613" t="s">
        <v>80</v>
      </c>
      <c r="D613" t="s">
        <v>93</v>
      </c>
      <c r="E613" t="s">
        <v>158</v>
      </c>
      <c r="F613" t="s">
        <v>1981</v>
      </c>
      <c r="G613" t="s">
        <v>893</v>
      </c>
      <c r="H613" t="s">
        <v>134</v>
      </c>
      <c r="I613" t="s">
        <v>135</v>
      </c>
      <c r="J613" t="s">
        <v>136</v>
      </c>
      <c r="K613" t="s">
        <v>137</v>
      </c>
      <c r="L613" t="s">
        <v>1982</v>
      </c>
      <c r="M613" t="s">
        <v>1983</v>
      </c>
      <c r="N613">
        <v>2.3994444439999998</v>
      </c>
      <c r="O613">
        <v>0</v>
      </c>
      <c r="P613">
        <v>0</v>
      </c>
      <c r="Q613">
        <v>0</v>
      </c>
      <c r="R613">
        <v>26</v>
      </c>
      <c r="S613">
        <v>0</v>
      </c>
      <c r="T613">
        <v>14</v>
      </c>
      <c r="U613">
        <v>0</v>
      </c>
      <c r="V613">
        <v>0</v>
      </c>
      <c r="W613">
        <v>0</v>
      </c>
      <c r="X613">
        <v>0</v>
      </c>
      <c r="Y613">
        <v>0</v>
      </c>
      <c r="Z613">
        <v>166.28057855271504</v>
      </c>
      <c r="AA613">
        <v>0</v>
      </c>
      <c r="AB613">
        <v>73.449772788253242</v>
      </c>
      <c r="AC613">
        <v>0</v>
      </c>
      <c r="AD613">
        <v>0</v>
      </c>
      <c r="AE613">
        <v>239.7303513409683</v>
      </c>
    </row>
    <row r="614" spans="1:31" x14ac:dyDescent="0.25">
      <c r="A614">
        <v>1885921</v>
      </c>
      <c r="B614">
        <v>1</v>
      </c>
      <c r="C614" t="s">
        <v>80</v>
      </c>
      <c r="D614" t="s">
        <v>96</v>
      </c>
      <c r="E614" t="s">
        <v>210</v>
      </c>
      <c r="F614" t="s">
        <v>1984</v>
      </c>
      <c r="G614" t="s">
        <v>133</v>
      </c>
      <c r="H614" t="s">
        <v>134</v>
      </c>
      <c r="I614" t="s">
        <v>152</v>
      </c>
      <c r="J614" t="s">
        <v>136</v>
      </c>
      <c r="K614" t="s">
        <v>137</v>
      </c>
      <c r="L614" t="s">
        <v>1985</v>
      </c>
      <c r="M614" t="s">
        <v>1986</v>
      </c>
      <c r="N614">
        <v>2.2499999999999999E-2</v>
      </c>
      <c r="O614">
        <v>0</v>
      </c>
      <c r="P614">
        <v>3476</v>
      </c>
      <c r="Q614">
        <v>0</v>
      </c>
      <c r="R614">
        <v>8</v>
      </c>
      <c r="S614">
        <v>7</v>
      </c>
      <c r="T614">
        <v>397</v>
      </c>
      <c r="U614">
        <v>0</v>
      </c>
      <c r="V614">
        <v>0</v>
      </c>
      <c r="W614">
        <v>0</v>
      </c>
      <c r="X614">
        <v>35.78998164624015</v>
      </c>
      <c r="Y614">
        <v>0</v>
      </c>
      <c r="Z614">
        <v>6.2232293477069989E-2</v>
      </c>
      <c r="AA614">
        <v>3.818601355705785</v>
      </c>
      <c r="AB614">
        <v>18.478949685378705</v>
      </c>
      <c r="AC614">
        <v>0</v>
      </c>
      <c r="AD614">
        <v>0</v>
      </c>
      <c r="AE614">
        <v>58.149764980801706</v>
      </c>
    </row>
    <row r="615" spans="1:31" x14ac:dyDescent="0.25">
      <c r="A615">
        <v>1885944</v>
      </c>
      <c r="B615">
        <v>1</v>
      </c>
      <c r="C615" t="s">
        <v>80</v>
      </c>
      <c r="D615" t="s">
        <v>100</v>
      </c>
      <c r="E615" t="s">
        <v>210</v>
      </c>
      <c r="F615" t="s">
        <v>1080</v>
      </c>
      <c r="G615" t="s">
        <v>133</v>
      </c>
      <c r="H615" t="s">
        <v>134</v>
      </c>
      <c r="I615" t="s">
        <v>135</v>
      </c>
      <c r="J615" t="s">
        <v>136</v>
      </c>
      <c r="K615" t="s">
        <v>137</v>
      </c>
      <c r="L615" t="s">
        <v>1987</v>
      </c>
      <c r="M615" t="s">
        <v>1988</v>
      </c>
      <c r="N615">
        <v>0.20250000000000001</v>
      </c>
      <c r="O615">
        <v>1</v>
      </c>
      <c r="P615">
        <v>1289</v>
      </c>
      <c r="Q615">
        <v>15</v>
      </c>
      <c r="R615">
        <v>150</v>
      </c>
      <c r="S615">
        <v>29</v>
      </c>
      <c r="T615">
        <v>101</v>
      </c>
      <c r="U615">
        <v>2</v>
      </c>
      <c r="V615">
        <v>0</v>
      </c>
      <c r="W615">
        <v>7.8743952536579995E-2</v>
      </c>
      <c r="X615">
        <v>91.647053781003933</v>
      </c>
      <c r="Y615">
        <v>8.0109059487210015</v>
      </c>
      <c r="Z615">
        <v>33.256976050406173</v>
      </c>
      <c r="AA615">
        <v>38.892475184920663</v>
      </c>
      <c r="AB615">
        <v>21.429174669250862</v>
      </c>
      <c r="AC615">
        <v>15.131970885281444</v>
      </c>
      <c r="AD615">
        <v>0</v>
      </c>
      <c r="AE615">
        <v>208.44730047212067</v>
      </c>
    </row>
    <row r="616" spans="1:31" x14ac:dyDescent="0.25">
      <c r="A616">
        <v>1886276</v>
      </c>
      <c r="B616">
        <v>1</v>
      </c>
      <c r="C616" t="s">
        <v>80</v>
      </c>
      <c r="D616" t="s">
        <v>92</v>
      </c>
      <c r="E616" t="s">
        <v>222</v>
      </c>
      <c r="F616" t="s">
        <v>1989</v>
      </c>
      <c r="G616" t="s">
        <v>580</v>
      </c>
      <c r="H616" t="s">
        <v>143</v>
      </c>
      <c r="I616" t="s">
        <v>135</v>
      </c>
      <c r="J616" t="s">
        <v>136</v>
      </c>
      <c r="K616" t="s">
        <v>137</v>
      </c>
      <c r="L616" t="s">
        <v>1990</v>
      </c>
      <c r="M616" t="s">
        <v>1991</v>
      </c>
      <c r="N616">
        <v>0.456666666</v>
      </c>
      <c r="O616">
        <v>0</v>
      </c>
      <c r="P616">
        <v>17</v>
      </c>
      <c r="Q616">
        <v>0</v>
      </c>
      <c r="R616">
        <v>0</v>
      </c>
      <c r="S616">
        <v>0</v>
      </c>
      <c r="T616">
        <v>0</v>
      </c>
      <c r="U616">
        <v>0</v>
      </c>
      <c r="V616">
        <v>0</v>
      </c>
      <c r="W616">
        <v>0</v>
      </c>
      <c r="X616">
        <v>2.3366128357348503</v>
      </c>
      <c r="Y616">
        <v>0</v>
      </c>
      <c r="Z616">
        <v>0</v>
      </c>
      <c r="AA616">
        <v>0</v>
      </c>
      <c r="AB616">
        <v>0</v>
      </c>
      <c r="AC616">
        <v>0</v>
      </c>
      <c r="AD616">
        <v>0</v>
      </c>
      <c r="AE616">
        <v>2.3366128357348503</v>
      </c>
    </row>
    <row r="617" spans="1:31" x14ac:dyDescent="0.25">
      <c r="A617">
        <v>1885967</v>
      </c>
      <c r="B617">
        <v>1</v>
      </c>
      <c r="C617" t="s">
        <v>80</v>
      </c>
      <c r="D617" t="s">
        <v>103</v>
      </c>
      <c r="E617" t="s">
        <v>158</v>
      </c>
      <c r="F617" t="s">
        <v>1992</v>
      </c>
      <c r="G617" t="s">
        <v>219</v>
      </c>
      <c r="H617" t="s">
        <v>134</v>
      </c>
      <c r="I617" t="s">
        <v>135</v>
      </c>
      <c r="J617" t="s">
        <v>136</v>
      </c>
      <c r="K617" t="s">
        <v>137</v>
      </c>
      <c r="L617" t="s">
        <v>1993</v>
      </c>
      <c r="M617" t="s">
        <v>1994</v>
      </c>
      <c r="N617">
        <v>3.2963888880000001</v>
      </c>
      <c r="O617">
        <v>0</v>
      </c>
      <c r="P617">
        <v>17</v>
      </c>
      <c r="Q617">
        <v>0</v>
      </c>
      <c r="R617">
        <v>15</v>
      </c>
      <c r="S617">
        <v>0</v>
      </c>
      <c r="T617">
        <v>21</v>
      </c>
      <c r="U617">
        <v>0</v>
      </c>
      <c r="V617">
        <v>0</v>
      </c>
      <c r="W617">
        <v>0</v>
      </c>
      <c r="X617">
        <v>18.764956347477248</v>
      </c>
      <c r="Y617">
        <v>0</v>
      </c>
      <c r="Z617">
        <v>142.63200949332673</v>
      </c>
      <c r="AA617">
        <v>0</v>
      </c>
      <c r="AB617">
        <v>101.2582986466798</v>
      </c>
      <c r="AC617">
        <v>0</v>
      </c>
      <c r="AD617">
        <v>0</v>
      </c>
      <c r="AE617">
        <v>262.65526448748381</v>
      </c>
    </row>
    <row r="618" spans="1:31" x14ac:dyDescent="0.25">
      <c r="A618">
        <v>1885990</v>
      </c>
      <c r="B618">
        <v>1</v>
      </c>
      <c r="C618" t="s">
        <v>80</v>
      </c>
      <c r="D618" t="s">
        <v>103</v>
      </c>
      <c r="E618" t="s">
        <v>146</v>
      </c>
      <c r="F618" t="s">
        <v>1995</v>
      </c>
      <c r="G618" t="s">
        <v>148</v>
      </c>
      <c r="H618" t="s">
        <v>143</v>
      </c>
      <c r="I618" t="s">
        <v>135</v>
      </c>
      <c r="J618" t="s">
        <v>136</v>
      </c>
      <c r="K618" t="s">
        <v>137</v>
      </c>
      <c r="L618" t="s">
        <v>1996</v>
      </c>
      <c r="M618" t="s">
        <v>1997</v>
      </c>
      <c r="N618">
        <v>1.5738888879999999</v>
      </c>
      <c r="O618">
        <v>0</v>
      </c>
      <c r="P618">
        <v>0</v>
      </c>
      <c r="Q618">
        <v>0</v>
      </c>
      <c r="R618">
        <v>2</v>
      </c>
      <c r="S618">
        <v>0</v>
      </c>
      <c r="T618">
        <v>0</v>
      </c>
      <c r="U618">
        <v>0</v>
      </c>
      <c r="V618">
        <v>0</v>
      </c>
      <c r="W618">
        <v>0</v>
      </c>
      <c r="X618">
        <v>0</v>
      </c>
      <c r="Y618">
        <v>0</v>
      </c>
      <c r="Z618">
        <v>18.746564685437377</v>
      </c>
      <c r="AA618">
        <v>0</v>
      </c>
      <c r="AB618">
        <v>0</v>
      </c>
      <c r="AC618">
        <v>0</v>
      </c>
      <c r="AD618">
        <v>0</v>
      </c>
      <c r="AE618">
        <v>18.746564685437377</v>
      </c>
    </row>
    <row r="619" spans="1:31" x14ac:dyDescent="0.25">
      <c r="A619">
        <v>1886322</v>
      </c>
      <c r="B619">
        <v>1</v>
      </c>
      <c r="C619" t="s">
        <v>81</v>
      </c>
      <c r="D619" t="s">
        <v>127</v>
      </c>
      <c r="E619" t="s">
        <v>140</v>
      </c>
      <c r="F619" t="s">
        <v>1998</v>
      </c>
      <c r="G619" t="s">
        <v>163</v>
      </c>
      <c r="H619" t="s">
        <v>143</v>
      </c>
      <c r="I619" t="s">
        <v>135</v>
      </c>
      <c r="J619" t="s">
        <v>136</v>
      </c>
      <c r="K619" t="s">
        <v>137</v>
      </c>
      <c r="L619" t="s">
        <v>1999</v>
      </c>
      <c r="M619" t="s">
        <v>2000</v>
      </c>
      <c r="N619">
        <v>3.7511111110000002</v>
      </c>
      <c r="O619">
        <v>0</v>
      </c>
      <c r="P619">
        <v>1</v>
      </c>
      <c r="Q619">
        <v>0</v>
      </c>
      <c r="R619">
        <v>0</v>
      </c>
      <c r="S619">
        <v>0</v>
      </c>
      <c r="T619">
        <v>0</v>
      </c>
      <c r="U619">
        <v>0</v>
      </c>
      <c r="V619">
        <v>0</v>
      </c>
      <c r="W619">
        <v>0</v>
      </c>
      <c r="X619">
        <v>0</v>
      </c>
      <c r="Y619">
        <v>0</v>
      </c>
      <c r="Z619">
        <v>0</v>
      </c>
      <c r="AA619">
        <v>0</v>
      </c>
      <c r="AB619">
        <v>0</v>
      </c>
      <c r="AC619">
        <v>0</v>
      </c>
      <c r="AD619">
        <v>0</v>
      </c>
      <c r="AE619">
        <v>0</v>
      </c>
    </row>
    <row r="620" spans="1:31" x14ac:dyDescent="0.25">
      <c r="A620">
        <v>1886422</v>
      </c>
      <c r="B620">
        <v>1</v>
      </c>
      <c r="C620" t="s">
        <v>81</v>
      </c>
      <c r="D620" t="s">
        <v>122</v>
      </c>
      <c r="E620" t="s">
        <v>210</v>
      </c>
      <c r="F620" t="s">
        <v>1114</v>
      </c>
      <c r="G620" t="s">
        <v>133</v>
      </c>
      <c r="H620" t="s">
        <v>134</v>
      </c>
      <c r="I620" t="s">
        <v>135</v>
      </c>
      <c r="J620" t="s">
        <v>136</v>
      </c>
      <c r="K620" t="s">
        <v>137</v>
      </c>
      <c r="L620" t="s">
        <v>2001</v>
      </c>
      <c r="M620" t="s">
        <v>2002</v>
      </c>
      <c r="N620">
        <v>0.320833333</v>
      </c>
      <c r="O620">
        <v>0</v>
      </c>
      <c r="P620">
        <v>4160</v>
      </c>
      <c r="Q620">
        <v>0</v>
      </c>
      <c r="R620">
        <v>37</v>
      </c>
      <c r="S620">
        <v>1</v>
      </c>
      <c r="T620">
        <v>164</v>
      </c>
      <c r="U620">
        <v>0</v>
      </c>
      <c r="V620">
        <v>0</v>
      </c>
      <c r="W620">
        <v>0</v>
      </c>
      <c r="X620">
        <v>359.04287142623718</v>
      </c>
      <c r="Y620">
        <v>0</v>
      </c>
      <c r="Z620">
        <v>2.5911048962333796</v>
      </c>
      <c r="AA620">
        <v>1.7453834712166418</v>
      </c>
      <c r="AB620">
        <v>32.503287121898865</v>
      </c>
      <c r="AC620">
        <v>0</v>
      </c>
      <c r="AD620">
        <v>0</v>
      </c>
      <c r="AE620">
        <v>395.88264691558607</v>
      </c>
    </row>
    <row r="621" spans="1:31" x14ac:dyDescent="0.25">
      <c r="A621">
        <v>1886153</v>
      </c>
      <c r="B621">
        <v>1</v>
      </c>
      <c r="C621" t="s">
        <v>81</v>
      </c>
      <c r="D621" t="s">
        <v>126</v>
      </c>
      <c r="E621" t="s">
        <v>169</v>
      </c>
      <c r="F621" t="s">
        <v>2003</v>
      </c>
      <c r="G621" t="s">
        <v>183</v>
      </c>
      <c r="H621" t="s">
        <v>143</v>
      </c>
      <c r="I621" t="s">
        <v>135</v>
      </c>
      <c r="J621" t="s">
        <v>136</v>
      </c>
      <c r="K621" t="s">
        <v>137</v>
      </c>
      <c r="L621" t="s">
        <v>2004</v>
      </c>
      <c r="M621" t="s">
        <v>2005</v>
      </c>
      <c r="N621">
        <v>0.58722222199999996</v>
      </c>
      <c r="O621">
        <v>0</v>
      </c>
      <c r="P621">
        <v>89</v>
      </c>
      <c r="Q621">
        <v>0</v>
      </c>
      <c r="R621">
        <v>0</v>
      </c>
      <c r="S621">
        <v>0</v>
      </c>
      <c r="T621">
        <v>54</v>
      </c>
      <c r="U621">
        <v>0</v>
      </c>
      <c r="V621">
        <v>0</v>
      </c>
      <c r="W621">
        <v>0</v>
      </c>
      <c r="X621">
        <v>8.7837792573123359</v>
      </c>
      <c r="Y621">
        <v>0</v>
      </c>
      <c r="Z621">
        <v>0</v>
      </c>
      <c r="AA621">
        <v>0</v>
      </c>
      <c r="AB621">
        <v>7.3131522572727805</v>
      </c>
      <c r="AC621">
        <v>0</v>
      </c>
      <c r="AD621">
        <v>0</v>
      </c>
      <c r="AE621">
        <v>16.096931514585116</v>
      </c>
    </row>
    <row r="622" spans="1:31" x14ac:dyDescent="0.25">
      <c r="A622">
        <v>1886236</v>
      </c>
      <c r="B622">
        <v>1</v>
      </c>
      <c r="C622" t="s">
        <v>80</v>
      </c>
      <c r="D622" t="s">
        <v>104</v>
      </c>
      <c r="E622" t="s">
        <v>146</v>
      </c>
      <c r="F622" t="s">
        <v>2006</v>
      </c>
      <c r="G622" t="s">
        <v>148</v>
      </c>
      <c r="H622" t="s">
        <v>143</v>
      </c>
      <c r="I622" t="s">
        <v>135</v>
      </c>
      <c r="J622" t="s">
        <v>136</v>
      </c>
      <c r="K622" t="s">
        <v>137</v>
      </c>
      <c r="L622" t="s">
        <v>2007</v>
      </c>
      <c r="M622" t="s">
        <v>2008</v>
      </c>
      <c r="N622">
        <v>1.8619444439999999</v>
      </c>
      <c r="O622">
        <v>0</v>
      </c>
      <c r="P622">
        <v>101</v>
      </c>
      <c r="Q622">
        <v>0</v>
      </c>
      <c r="R622">
        <v>8</v>
      </c>
      <c r="S622">
        <v>0</v>
      </c>
      <c r="T622">
        <v>22</v>
      </c>
      <c r="U622">
        <v>0</v>
      </c>
      <c r="V622">
        <v>0</v>
      </c>
      <c r="W622">
        <v>0</v>
      </c>
      <c r="X622">
        <v>43.818483766675669</v>
      </c>
      <c r="Y622">
        <v>0</v>
      </c>
      <c r="Z622">
        <v>3.2838762070221432</v>
      </c>
      <c r="AA622">
        <v>0</v>
      </c>
      <c r="AB622">
        <v>18.018425068957221</v>
      </c>
      <c r="AC622">
        <v>0</v>
      </c>
      <c r="AD622">
        <v>0</v>
      </c>
      <c r="AE622">
        <v>65.120785042655029</v>
      </c>
    </row>
    <row r="623" spans="1:31" x14ac:dyDescent="0.25">
      <c r="A623">
        <v>1886385</v>
      </c>
      <c r="B623">
        <v>1</v>
      </c>
      <c r="C623" t="s">
        <v>80</v>
      </c>
      <c r="D623" t="s">
        <v>96</v>
      </c>
      <c r="E623" t="s">
        <v>210</v>
      </c>
      <c r="F623" t="s">
        <v>2009</v>
      </c>
      <c r="G623" t="s">
        <v>133</v>
      </c>
      <c r="H623" t="s">
        <v>134</v>
      </c>
      <c r="I623" t="s">
        <v>135</v>
      </c>
      <c r="J623" t="s">
        <v>136</v>
      </c>
      <c r="K623" t="s">
        <v>137</v>
      </c>
      <c r="L623" t="s">
        <v>2010</v>
      </c>
      <c r="M623" t="s">
        <v>2011</v>
      </c>
      <c r="N623">
        <v>0.163611111</v>
      </c>
      <c r="O623">
        <v>0</v>
      </c>
      <c r="P623">
        <v>1971</v>
      </c>
      <c r="Q623">
        <v>0</v>
      </c>
      <c r="R623">
        <v>1</v>
      </c>
      <c r="S623">
        <v>1</v>
      </c>
      <c r="T623">
        <v>654</v>
      </c>
      <c r="U623">
        <v>0</v>
      </c>
      <c r="V623">
        <v>0</v>
      </c>
      <c r="W623">
        <v>0</v>
      </c>
      <c r="X623">
        <v>116.65338519057848</v>
      </c>
      <c r="Y623">
        <v>0</v>
      </c>
      <c r="Z623">
        <v>0</v>
      </c>
      <c r="AA623">
        <v>15.266994967433231</v>
      </c>
      <c r="AB623">
        <v>162.76908254760207</v>
      </c>
      <c r="AC623">
        <v>0</v>
      </c>
      <c r="AD623">
        <v>0</v>
      </c>
      <c r="AE623">
        <v>294.68946270561378</v>
      </c>
    </row>
    <row r="624" spans="1:31" x14ac:dyDescent="0.25">
      <c r="A624">
        <v>1886090</v>
      </c>
      <c r="B624">
        <v>1</v>
      </c>
      <c r="C624" t="s">
        <v>81</v>
      </c>
      <c r="D624" t="s">
        <v>112</v>
      </c>
      <c r="E624" t="s">
        <v>146</v>
      </c>
      <c r="F624" t="s">
        <v>2012</v>
      </c>
      <c r="G624" t="s">
        <v>148</v>
      </c>
      <c r="H624" t="s">
        <v>143</v>
      </c>
      <c r="I624" t="s">
        <v>135</v>
      </c>
      <c r="J624" t="s">
        <v>136</v>
      </c>
      <c r="K624" t="s">
        <v>137</v>
      </c>
      <c r="L624" t="s">
        <v>2013</v>
      </c>
      <c r="M624" t="s">
        <v>2014</v>
      </c>
      <c r="N624">
        <v>2.9044444440000001</v>
      </c>
      <c r="O624">
        <v>0</v>
      </c>
      <c r="P624">
        <v>25</v>
      </c>
      <c r="Q624">
        <v>0</v>
      </c>
      <c r="R624">
        <v>0</v>
      </c>
      <c r="S624">
        <v>0</v>
      </c>
      <c r="T624">
        <v>5</v>
      </c>
      <c r="U624">
        <v>0</v>
      </c>
      <c r="V624">
        <v>0</v>
      </c>
      <c r="W624">
        <v>0</v>
      </c>
      <c r="X624">
        <v>17.128640650595447</v>
      </c>
      <c r="Y624">
        <v>0</v>
      </c>
      <c r="Z624">
        <v>0</v>
      </c>
      <c r="AA624">
        <v>0</v>
      </c>
      <c r="AB624">
        <v>2.5356929426111434</v>
      </c>
      <c r="AC624">
        <v>0</v>
      </c>
      <c r="AD624">
        <v>0</v>
      </c>
      <c r="AE624">
        <v>19.664333593206589</v>
      </c>
    </row>
    <row r="625" spans="1:31" x14ac:dyDescent="0.25">
      <c r="A625">
        <v>1885861</v>
      </c>
      <c r="B625">
        <v>1</v>
      </c>
      <c r="C625" t="s">
        <v>80</v>
      </c>
      <c r="D625" t="s">
        <v>108</v>
      </c>
      <c r="E625" t="s">
        <v>158</v>
      </c>
      <c r="F625" t="s">
        <v>2015</v>
      </c>
      <c r="G625" t="s">
        <v>179</v>
      </c>
      <c r="H625" t="s">
        <v>134</v>
      </c>
      <c r="I625" t="s">
        <v>135</v>
      </c>
      <c r="J625" t="s">
        <v>136</v>
      </c>
      <c r="K625" t="s">
        <v>137</v>
      </c>
      <c r="L625" t="s">
        <v>2016</v>
      </c>
      <c r="M625" t="s">
        <v>2017</v>
      </c>
      <c r="N625">
        <v>0.1</v>
      </c>
      <c r="O625">
        <v>0</v>
      </c>
      <c r="P625">
        <v>72</v>
      </c>
      <c r="Q625">
        <v>0</v>
      </c>
      <c r="R625">
        <v>6</v>
      </c>
      <c r="S625">
        <v>0</v>
      </c>
      <c r="T625">
        <v>7</v>
      </c>
      <c r="U625">
        <v>0</v>
      </c>
      <c r="V625">
        <v>0</v>
      </c>
      <c r="W625">
        <v>0</v>
      </c>
      <c r="X625">
        <v>1.6252861864968</v>
      </c>
      <c r="Y625">
        <v>0</v>
      </c>
      <c r="Z625">
        <v>0.59536811864080008</v>
      </c>
      <c r="AA625">
        <v>0</v>
      </c>
      <c r="AB625">
        <v>0.59551925612880008</v>
      </c>
      <c r="AC625">
        <v>0</v>
      </c>
      <c r="AD625">
        <v>0</v>
      </c>
      <c r="AE625">
        <v>2.8161735612664005</v>
      </c>
    </row>
    <row r="626" spans="1:31" x14ac:dyDescent="0.25">
      <c r="A626">
        <v>1886359</v>
      </c>
      <c r="B626">
        <v>1</v>
      </c>
      <c r="C626" t="s">
        <v>81</v>
      </c>
      <c r="D626" t="s">
        <v>118</v>
      </c>
      <c r="E626" t="s">
        <v>131</v>
      </c>
      <c r="F626" t="s">
        <v>2018</v>
      </c>
      <c r="G626" t="s">
        <v>133</v>
      </c>
      <c r="H626" t="s">
        <v>134</v>
      </c>
      <c r="I626" t="s">
        <v>135</v>
      </c>
      <c r="J626" t="s">
        <v>136</v>
      </c>
      <c r="K626" t="s">
        <v>137</v>
      </c>
      <c r="L626" t="s">
        <v>2019</v>
      </c>
      <c r="M626" t="s">
        <v>2020</v>
      </c>
      <c r="N626">
        <v>0.64027777699999999</v>
      </c>
      <c r="O626">
        <v>9</v>
      </c>
      <c r="P626">
        <v>181</v>
      </c>
      <c r="Q626">
        <v>31</v>
      </c>
      <c r="R626">
        <v>54</v>
      </c>
      <c r="S626">
        <v>3</v>
      </c>
      <c r="T626">
        <v>24</v>
      </c>
      <c r="U626">
        <v>0</v>
      </c>
      <c r="V626">
        <v>0</v>
      </c>
      <c r="W626">
        <v>6.4871585964086815</v>
      </c>
      <c r="X626">
        <v>50.58186936550166</v>
      </c>
      <c r="Y626">
        <v>42.877842483675309</v>
      </c>
      <c r="Z626">
        <v>34.883651670050412</v>
      </c>
      <c r="AA626">
        <v>2.4434194057331613</v>
      </c>
      <c r="AB626">
        <v>25.940215950634556</v>
      </c>
      <c r="AC626">
        <v>0</v>
      </c>
      <c r="AD626">
        <v>0</v>
      </c>
      <c r="AE626">
        <v>163.21415747200379</v>
      </c>
    </row>
    <row r="627" spans="1:31" x14ac:dyDescent="0.25">
      <c r="A627">
        <v>1886073</v>
      </c>
      <c r="B627">
        <v>1</v>
      </c>
      <c r="C627" t="s">
        <v>81</v>
      </c>
      <c r="D627" t="s">
        <v>127</v>
      </c>
      <c r="E627" t="s">
        <v>131</v>
      </c>
      <c r="F627" t="s">
        <v>1047</v>
      </c>
      <c r="G627" t="s">
        <v>133</v>
      </c>
      <c r="H627" t="s">
        <v>134</v>
      </c>
      <c r="I627" t="s">
        <v>135</v>
      </c>
      <c r="J627" t="s">
        <v>136</v>
      </c>
      <c r="K627" t="s">
        <v>137</v>
      </c>
      <c r="L627" t="s">
        <v>2021</v>
      </c>
      <c r="M627" t="s">
        <v>2022</v>
      </c>
      <c r="N627">
        <v>0.51055555500000005</v>
      </c>
      <c r="O627">
        <v>0</v>
      </c>
      <c r="P627">
        <v>71</v>
      </c>
      <c r="Q627">
        <v>54</v>
      </c>
      <c r="R627">
        <v>9</v>
      </c>
      <c r="S627">
        <v>11</v>
      </c>
      <c r="T627">
        <v>3</v>
      </c>
      <c r="U627">
        <v>0</v>
      </c>
      <c r="V627">
        <v>0</v>
      </c>
      <c r="W627">
        <v>0</v>
      </c>
      <c r="X627">
        <v>14.676040294780407</v>
      </c>
      <c r="Y627">
        <v>127.54640700699606</v>
      </c>
      <c r="Z627">
        <v>21.950772998946242</v>
      </c>
      <c r="AA627">
        <v>23.990089671543501</v>
      </c>
      <c r="AB627">
        <v>0.44379294199752556</v>
      </c>
      <c r="AC627">
        <v>0</v>
      </c>
      <c r="AD627">
        <v>0</v>
      </c>
      <c r="AE627">
        <v>188.60710291426372</v>
      </c>
    </row>
    <row r="628" spans="1:31" x14ac:dyDescent="0.25">
      <c r="A628">
        <v>1886379</v>
      </c>
      <c r="B628">
        <v>1</v>
      </c>
      <c r="C628" t="s">
        <v>80</v>
      </c>
      <c r="D628" t="s">
        <v>102</v>
      </c>
      <c r="E628" t="s">
        <v>131</v>
      </c>
      <c r="F628" t="s">
        <v>2023</v>
      </c>
      <c r="G628" t="s">
        <v>133</v>
      </c>
      <c r="H628" t="s">
        <v>134</v>
      </c>
      <c r="I628" t="s">
        <v>135</v>
      </c>
      <c r="J628" t="s">
        <v>136</v>
      </c>
      <c r="K628" t="s">
        <v>137</v>
      </c>
      <c r="L628" t="s">
        <v>2024</v>
      </c>
      <c r="M628" t="s">
        <v>2025</v>
      </c>
      <c r="N628">
        <v>0.74972222200000005</v>
      </c>
      <c r="O628">
        <v>0</v>
      </c>
      <c r="P628">
        <v>484</v>
      </c>
      <c r="Q628">
        <v>9</v>
      </c>
      <c r="R628">
        <v>264</v>
      </c>
      <c r="S628">
        <v>4</v>
      </c>
      <c r="T628">
        <v>43</v>
      </c>
      <c r="U628">
        <v>0</v>
      </c>
      <c r="V628">
        <v>0</v>
      </c>
      <c r="W628">
        <v>0</v>
      </c>
      <c r="X628">
        <v>147.83104216875964</v>
      </c>
      <c r="Y628">
        <v>34.625939688853222</v>
      </c>
      <c r="Z628">
        <v>132.95785849568341</v>
      </c>
      <c r="AA628">
        <v>14.346812174824869</v>
      </c>
      <c r="AB628">
        <v>27.638183889019654</v>
      </c>
      <c r="AC628">
        <v>0</v>
      </c>
      <c r="AD628">
        <v>0</v>
      </c>
      <c r="AE628">
        <v>357.39983641714082</v>
      </c>
    </row>
    <row r="629" spans="1:31" x14ac:dyDescent="0.25">
      <c r="A629">
        <v>1886402</v>
      </c>
      <c r="B629">
        <v>1</v>
      </c>
      <c r="C629" t="s">
        <v>80</v>
      </c>
      <c r="D629" t="s">
        <v>104</v>
      </c>
      <c r="E629" t="s">
        <v>210</v>
      </c>
      <c r="F629" t="s">
        <v>2026</v>
      </c>
      <c r="G629" t="s">
        <v>133</v>
      </c>
      <c r="H629" t="s">
        <v>134</v>
      </c>
      <c r="I629" t="s">
        <v>135</v>
      </c>
      <c r="J629" t="s">
        <v>136</v>
      </c>
      <c r="K629" t="s">
        <v>137</v>
      </c>
      <c r="L629" t="s">
        <v>2027</v>
      </c>
      <c r="M629" t="s">
        <v>2028</v>
      </c>
      <c r="N629">
        <v>1.063055555</v>
      </c>
      <c r="O629">
        <v>8</v>
      </c>
      <c r="P629">
        <v>0</v>
      </c>
      <c r="Q629">
        <v>59</v>
      </c>
      <c r="R629">
        <v>1</v>
      </c>
      <c r="S629">
        <v>18</v>
      </c>
      <c r="T629">
        <v>1</v>
      </c>
      <c r="U629">
        <v>0</v>
      </c>
      <c r="V629">
        <v>0</v>
      </c>
      <c r="W629">
        <v>8.9119643582291399</v>
      </c>
      <c r="X629">
        <v>0</v>
      </c>
      <c r="Y629">
        <v>485.94079695599419</v>
      </c>
      <c r="Z629">
        <v>22.816506934733852</v>
      </c>
      <c r="AA629">
        <v>197.88632951447642</v>
      </c>
      <c r="AB629">
        <v>8.4206461443575034</v>
      </c>
      <c r="AC629">
        <v>0</v>
      </c>
      <c r="AD629">
        <v>0</v>
      </c>
      <c r="AE629">
        <v>723.97624390779106</v>
      </c>
    </row>
    <row r="630" spans="1:31" x14ac:dyDescent="0.25">
      <c r="A630">
        <v>1885924</v>
      </c>
      <c r="B630">
        <v>1</v>
      </c>
      <c r="C630" t="s">
        <v>81</v>
      </c>
      <c r="D630" t="s">
        <v>112</v>
      </c>
      <c r="E630" t="s">
        <v>140</v>
      </c>
      <c r="F630" t="s">
        <v>2029</v>
      </c>
      <c r="G630" t="s">
        <v>163</v>
      </c>
      <c r="H630" t="s">
        <v>143</v>
      </c>
      <c r="I630" t="s">
        <v>135</v>
      </c>
      <c r="J630" t="s">
        <v>136</v>
      </c>
      <c r="K630" t="s">
        <v>137</v>
      </c>
      <c r="L630" t="s">
        <v>2030</v>
      </c>
      <c r="M630" t="s">
        <v>2031</v>
      </c>
      <c r="N630">
        <v>7.08</v>
      </c>
      <c r="O630">
        <v>0</v>
      </c>
      <c r="P630">
        <v>1</v>
      </c>
      <c r="Q630">
        <v>0</v>
      </c>
      <c r="R630">
        <v>0</v>
      </c>
      <c r="S630">
        <v>0</v>
      </c>
      <c r="T630">
        <v>0</v>
      </c>
      <c r="U630">
        <v>0</v>
      </c>
      <c r="V630">
        <v>0</v>
      </c>
      <c r="W630">
        <v>0</v>
      </c>
      <c r="X630">
        <v>1.4463129310381915</v>
      </c>
      <c r="Y630">
        <v>0</v>
      </c>
      <c r="Z630">
        <v>0</v>
      </c>
      <c r="AA630">
        <v>0</v>
      </c>
      <c r="AB630">
        <v>0</v>
      </c>
      <c r="AC630">
        <v>0</v>
      </c>
      <c r="AD630">
        <v>0</v>
      </c>
      <c r="AE630">
        <v>1.4463129310381915</v>
      </c>
    </row>
    <row r="631" spans="1:31" x14ac:dyDescent="0.25">
      <c r="A631">
        <v>1886316</v>
      </c>
      <c r="B631">
        <v>1</v>
      </c>
      <c r="C631" t="s">
        <v>80</v>
      </c>
      <c r="D631" t="s">
        <v>91</v>
      </c>
      <c r="E631" t="s">
        <v>146</v>
      </c>
      <c r="F631" t="s">
        <v>2032</v>
      </c>
      <c r="G631" t="s">
        <v>148</v>
      </c>
      <c r="H631" t="s">
        <v>143</v>
      </c>
      <c r="I631" t="s">
        <v>135</v>
      </c>
      <c r="J631" t="s">
        <v>136</v>
      </c>
      <c r="K631" t="s">
        <v>137</v>
      </c>
      <c r="L631" t="s">
        <v>2033</v>
      </c>
      <c r="M631" t="s">
        <v>2034</v>
      </c>
      <c r="N631">
        <v>1.229166666</v>
      </c>
      <c r="O631">
        <v>0</v>
      </c>
      <c r="P631">
        <v>1</v>
      </c>
      <c r="Q631">
        <v>0</v>
      </c>
      <c r="R631">
        <v>2</v>
      </c>
      <c r="S631">
        <v>0</v>
      </c>
      <c r="T631">
        <v>0</v>
      </c>
      <c r="U631">
        <v>0</v>
      </c>
      <c r="V631">
        <v>0</v>
      </c>
      <c r="W631">
        <v>0</v>
      </c>
      <c r="X631">
        <v>0.22096779485889501</v>
      </c>
      <c r="Y631">
        <v>0</v>
      </c>
      <c r="Z631">
        <v>6.4693382773175232</v>
      </c>
      <c r="AA631">
        <v>0</v>
      </c>
      <c r="AB631">
        <v>0</v>
      </c>
      <c r="AC631">
        <v>0</v>
      </c>
      <c r="AD631">
        <v>0</v>
      </c>
      <c r="AE631">
        <v>6.6903060721764183</v>
      </c>
    </row>
    <row r="632" spans="1:31" x14ac:dyDescent="0.25">
      <c r="A632">
        <v>1886371</v>
      </c>
      <c r="B632">
        <v>1</v>
      </c>
      <c r="C632" t="s">
        <v>81</v>
      </c>
      <c r="D632" t="s">
        <v>118</v>
      </c>
      <c r="E632" t="s">
        <v>146</v>
      </c>
      <c r="F632" t="s">
        <v>2035</v>
      </c>
      <c r="G632" t="s">
        <v>148</v>
      </c>
      <c r="H632" t="s">
        <v>143</v>
      </c>
      <c r="I632" t="s">
        <v>135</v>
      </c>
      <c r="J632" t="s">
        <v>136</v>
      </c>
      <c r="K632" t="s">
        <v>137</v>
      </c>
      <c r="L632" t="s">
        <v>2036</v>
      </c>
      <c r="M632" t="s">
        <v>2037</v>
      </c>
      <c r="N632">
        <v>0.68027777700000003</v>
      </c>
      <c r="O632">
        <v>0</v>
      </c>
      <c r="P632">
        <v>14</v>
      </c>
      <c r="Q632">
        <v>0</v>
      </c>
      <c r="R632">
        <v>0</v>
      </c>
      <c r="S632">
        <v>0</v>
      </c>
      <c r="T632">
        <v>0</v>
      </c>
      <c r="U632">
        <v>0</v>
      </c>
      <c r="V632">
        <v>0</v>
      </c>
      <c r="W632">
        <v>0</v>
      </c>
      <c r="X632">
        <v>2.4518647941599796</v>
      </c>
      <c r="Y632">
        <v>0</v>
      </c>
      <c r="Z632">
        <v>0</v>
      </c>
      <c r="AA632">
        <v>0</v>
      </c>
      <c r="AB632">
        <v>0</v>
      </c>
      <c r="AC632">
        <v>0</v>
      </c>
      <c r="AD632">
        <v>0</v>
      </c>
      <c r="AE632">
        <v>2.4518647941599796</v>
      </c>
    </row>
    <row r="633" spans="1:31" x14ac:dyDescent="0.25">
      <c r="A633">
        <v>1886016</v>
      </c>
      <c r="B633">
        <v>1</v>
      </c>
      <c r="C633" t="s">
        <v>80</v>
      </c>
      <c r="D633" t="s">
        <v>83</v>
      </c>
      <c r="E633" t="s">
        <v>140</v>
      </c>
      <c r="F633" t="s">
        <v>2038</v>
      </c>
      <c r="G633" t="s">
        <v>163</v>
      </c>
      <c r="H633" t="s">
        <v>143</v>
      </c>
      <c r="I633" t="s">
        <v>135</v>
      </c>
      <c r="J633" t="s">
        <v>136</v>
      </c>
      <c r="K633" t="s">
        <v>137</v>
      </c>
      <c r="L633" t="s">
        <v>2039</v>
      </c>
      <c r="M633" t="s">
        <v>2040</v>
      </c>
      <c r="N633">
        <v>0.86722222199999999</v>
      </c>
      <c r="O633">
        <v>0</v>
      </c>
      <c r="P633">
        <v>4</v>
      </c>
      <c r="Q633">
        <v>0</v>
      </c>
      <c r="R633">
        <v>0</v>
      </c>
      <c r="S633">
        <v>0</v>
      </c>
      <c r="T633">
        <v>1</v>
      </c>
      <c r="U633">
        <v>0</v>
      </c>
      <c r="V633">
        <v>0</v>
      </c>
      <c r="W633">
        <v>0</v>
      </c>
      <c r="X633">
        <v>1.0122957780685402</v>
      </c>
      <c r="Y633">
        <v>0</v>
      </c>
      <c r="Z633">
        <v>0</v>
      </c>
      <c r="AA633">
        <v>0</v>
      </c>
      <c r="AB633">
        <v>0.29965230742244003</v>
      </c>
      <c r="AC633">
        <v>0</v>
      </c>
      <c r="AD633">
        <v>0</v>
      </c>
      <c r="AE633">
        <v>1.3119480854909802</v>
      </c>
    </row>
    <row r="634" spans="1:31" x14ac:dyDescent="0.25">
      <c r="A634">
        <v>1886348</v>
      </c>
      <c r="B634">
        <v>1</v>
      </c>
      <c r="C634" t="s">
        <v>81</v>
      </c>
      <c r="D634" t="s">
        <v>120</v>
      </c>
      <c r="E634" t="s">
        <v>131</v>
      </c>
      <c r="F634" t="s">
        <v>1047</v>
      </c>
      <c r="G634" t="s">
        <v>133</v>
      </c>
      <c r="H634" t="s">
        <v>134</v>
      </c>
      <c r="I634" t="s">
        <v>135</v>
      </c>
      <c r="J634" t="s">
        <v>136</v>
      </c>
      <c r="K634" t="s">
        <v>137</v>
      </c>
      <c r="L634" t="s">
        <v>2041</v>
      </c>
      <c r="M634" t="s">
        <v>2042</v>
      </c>
      <c r="N634">
        <v>0.93555555499999998</v>
      </c>
      <c r="O634">
        <v>0</v>
      </c>
      <c r="P634">
        <v>71</v>
      </c>
      <c r="Q634">
        <v>54</v>
      </c>
      <c r="R634">
        <v>9</v>
      </c>
      <c r="S634">
        <v>11</v>
      </c>
      <c r="T634">
        <v>3</v>
      </c>
      <c r="U634">
        <v>0</v>
      </c>
      <c r="V634">
        <v>0</v>
      </c>
      <c r="W634">
        <v>0</v>
      </c>
      <c r="X634">
        <v>33.531106184793948</v>
      </c>
      <c r="Y634">
        <v>228.58897741589951</v>
      </c>
      <c r="Z634">
        <v>38.556594161037694</v>
      </c>
      <c r="AA634">
        <v>36.839606566140112</v>
      </c>
      <c r="AB634">
        <v>0.64435810276379502</v>
      </c>
      <c r="AC634">
        <v>0</v>
      </c>
      <c r="AD634">
        <v>0</v>
      </c>
      <c r="AE634">
        <v>338.16064243063511</v>
      </c>
    </row>
    <row r="635" spans="1:31" x14ac:dyDescent="0.25">
      <c r="A635">
        <v>1886225</v>
      </c>
      <c r="B635">
        <v>1</v>
      </c>
      <c r="C635" t="s">
        <v>80</v>
      </c>
      <c r="D635" t="s">
        <v>88</v>
      </c>
      <c r="E635" t="s">
        <v>146</v>
      </c>
      <c r="F635" t="s">
        <v>747</v>
      </c>
      <c r="G635" t="s">
        <v>148</v>
      </c>
      <c r="H635" t="s">
        <v>143</v>
      </c>
      <c r="I635" t="s">
        <v>135</v>
      </c>
      <c r="J635" t="s">
        <v>136</v>
      </c>
      <c r="K635" t="s">
        <v>137</v>
      </c>
      <c r="L635" t="s">
        <v>2043</v>
      </c>
      <c r="M635" t="s">
        <v>2044</v>
      </c>
      <c r="N635">
        <v>2.1330555549999999</v>
      </c>
      <c r="O635">
        <v>0</v>
      </c>
      <c r="P635">
        <v>67</v>
      </c>
      <c r="Q635">
        <v>0</v>
      </c>
      <c r="R635">
        <v>0</v>
      </c>
      <c r="S635">
        <v>0</v>
      </c>
      <c r="T635">
        <v>25</v>
      </c>
      <c r="U635">
        <v>0</v>
      </c>
      <c r="V635">
        <v>0</v>
      </c>
      <c r="W635">
        <v>0</v>
      </c>
      <c r="X635">
        <v>50.145185353579521</v>
      </c>
      <c r="Y635">
        <v>0</v>
      </c>
      <c r="Z635">
        <v>0</v>
      </c>
      <c r="AA635">
        <v>0</v>
      </c>
      <c r="AB635">
        <v>105.15821694281266</v>
      </c>
      <c r="AC635">
        <v>0</v>
      </c>
      <c r="AD635">
        <v>0</v>
      </c>
      <c r="AE635">
        <v>155.30340229639216</v>
      </c>
    </row>
    <row r="636" spans="1:31" x14ac:dyDescent="0.25">
      <c r="A636">
        <v>1886325</v>
      </c>
      <c r="B636">
        <v>1</v>
      </c>
      <c r="C636" t="s">
        <v>81</v>
      </c>
      <c r="D636" t="s">
        <v>128</v>
      </c>
      <c r="E636" t="s">
        <v>131</v>
      </c>
      <c r="F636" t="s">
        <v>2045</v>
      </c>
      <c r="G636" t="s">
        <v>133</v>
      </c>
      <c r="H636" t="s">
        <v>134</v>
      </c>
      <c r="I636" t="s">
        <v>135</v>
      </c>
      <c r="J636" t="s">
        <v>136</v>
      </c>
      <c r="K636" t="s">
        <v>137</v>
      </c>
      <c r="L636" t="s">
        <v>2046</v>
      </c>
      <c r="M636" t="s">
        <v>2047</v>
      </c>
      <c r="N636">
        <v>0.255</v>
      </c>
      <c r="O636">
        <v>1</v>
      </c>
      <c r="P636">
        <v>553</v>
      </c>
      <c r="Q636">
        <v>2</v>
      </c>
      <c r="R636">
        <v>3</v>
      </c>
      <c r="S636">
        <v>3</v>
      </c>
      <c r="T636">
        <v>38</v>
      </c>
      <c r="U636">
        <v>0</v>
      </c>
      <c r="V636">
        <v>0</v>
      </c>
      <c r="W636">
        <v>8.1994288558611114E-2</v>
      </c>
      <c r="X636">
        <v>21.768710865213098</v>
      </c>
      <c r="Y636">
        <v>3.840580822880125</v>
      </c>
      <c r="Z636">
        <v>7.7194424890555002E-2</v>
      </c>
      <c r="AA636">
        <v>10.689925165090317</v>
      </c>
      <c r="AB636">
        <v>5.4167732634549681</v>
      </c>
      <c r="AC636">
        <v>0</v>
      </c>
      <c r="AD636">
        <v>0</v>
      </c>
      <c r="AE636">
        <v>41.875178830087677</v>
      </c>
    </row>
    <row r="637" spans="1:31" x14ac:dyDescent="0.25">
      <c r="A637">
        <v>1886179</v>
      </c>
      <c r="B637">
        <v>1</v>
      </c>
      <c r="C637" t="s">
        <v>81</v>
      </c>
      <c r="D637" t="s">
        <v>118</v>
      </c>
      <c r="E637" t="s">
        <v>131</v>
      </c>
      <c r="F637" t="s">
        <v>2048</v>
      </c>
      <c r="G637" t="s">
        <v>133</v>
      </c>
      <c r="H637" t="s">
        <v>134</v>
      </c>
      <c r="I637" t="s">
        <v>135</v>
      </c>
      <c r="J637" t="s">
        <v>136</v>
      </c>
      <c r="K637" t="s">
        <v>137</v>
      </c>
      <c r="L637" t="s">
        <v>2049</v>
      </c>
      <c r="M637" t="s">
        <v>2050</v>
      </c>
      <c r="N637">
        <v>0.57805555500000005</v>
      </c>
      <c r="O637">
        <v>0</v>
      </c>
      <c r="P637">
        <v>1655</v>
      </c>
      <c r="Q637">
        <v>0</v>
      </c>
      <c r="R637">
        <v>59</v>
      </c>
      <c r="S637">
        <v>0</v>
      </c>
      <c r="T637">
        <v>211</v>
      </c>
      <c r="U637">
        <v>0</v>
      </c>
      <c r="V637">
        <v>1</v>
      </c>
      <c r="W637">
        <v>0</v>
      </c>
      <c r="X637">
        <v>225.70759431154693</v>
      </c>
      <c r="Y637">
        <v>0</v>
      </c>
      <c r="Z637">
        <v>58.247475082569977</v>
      </c>
      <c r="AA637">
        <v>0</v>
      </c>
      <c r="AB637">
        <v>67.354334386044755</v>
      </c>
      <c r="AC637">
        <v>0</v>
      </c>
      <c r="AD637">
        <v>9.3771341323831354</v>
      </c>
      <c r="AE637">
        <v>360.68653791254479</v>
      </c>
    </row>
    <row r="638" spans="1:31" x14ac:dyDescent="0.25">
      <c r="A638">
        <v>1886033</v>
      </c>
      <c r="B638">
        <v>1</v>
      </c>
      <c r="C638" t="s">
        <v>80</v>
      </c>
      <c r="D638" t="s">
        <v>95</v>
      </c>
      <c r="E638" t="s">
        <v>158</v>
      </c>
      <c r="F638" t="s">
        <v>2051</v>
      </c>
      <c r="G638" t="s">
        <v>293</v>
      </c>
      <c r="H638" t="s">
        <v>134</v>
      </c>
      <c r="I638" t="s">
        <v>135</v>
      </c>
      <c r="J638" t="s">
        <v>136</v>
      </c>
      <c r="K638" t="s">
        <v>137</v>
      </c>
      <c r="L638" t="s">
        <v>2052</v>
      </c>
      <c r="M638" t="s">
        <v>2053</v>
      </c>
      <c r="N638">
        <v>1.603888888</v>
      </c>
      <c r="O638">
        <v>0</v>
      </c>
      <c r="P638">
        <v>0</v>
      </c>
      <c r="Q638">
        <v>0</v>
      </c>
      <c r="R638">
        <v>0</v>
      </c>
      <c r="S638">
        <v>1</v>
      </c>
      <c r="T638">
        <v>0</v>
      </c>
      <c r="U638">
        <v>0</v>
      </c>
      <c r="V638">
        <v>0</v>
      </c>
      <c r="W638">
        <v>0</v>
      </c>
      <c r="X638">
        <v>0</v>
      </c>
      <c r="Y638">
        <v>0</v>
      </c>
      <c r="Z638">
        <v>0</v>
      </c>
      <c r="AA638">
        <v>198.61533003524235</v>
      </c>
      <c r="AB638">
        <v>0</v>
      </c>
      <c r="AC638">
        <v>0</v>
      </c>
      <c r="AD638">
        <v>0</v>
      </c>
      <c r="AE638">
        <v>198.61533003524235</v>
      </c>
    </row>
    <row r="639" spans="1:31" x14ac:dyDescent="0.25">
      <c r="A639">
        <v>1886285</v>
      </c>
      <c r="B639">
        <v>1</v>
      </c>
      <c r="C639" t="s">
        <v>81</v>
      </c>
      <c r="D639" t="s">
        <v>117</v>
      </c>
      <c r="E639" t="s">
        <v>158</v>
      </c>
      <c r="F639" t="s">
        <v>2054</v>
      </c>
      <c r="G639" t="s">
        <v>133</v>
      </c>
      <c r="H639" t="s">
        <v>134</v>
      </c>
      <c r="I639" t="s">
        <v>135</v>
      </c>
      <c r="J639" t="s">
        <v>136</v>
      </c>
      <c r="K639" t="s">
        <v>137</v>
      </c>
      <c r="L639" t="s">
        <v>2055</v>
      </c>
      <c r="M639" t="s">
        <v>2056</v>
      </c>
      <c r="N639">
        <v>0.88027777699999998</v>
      </c>
      <c r="O639">
        <v>0</v>
      </c>
      <c r="P639">
        <v>3260</v>
      </c>
      <c r="Q639">
        <v>0</v>
      </c>
      <c r="R639">
        <v>2</v>
      </c>
      <c r="S639">
        <v>0</v>
      </c>
      <c r="T639">
        <v>230</v>
      </c>
      <c r="U639">
        <v>0</v>
      </c>
      <c r="V639">
        <v>2</v>
      </c>
      <c r="W639">
        <v>0</v>
      </c>
      <c r="X639">
        <v>642.75583506119108</v>
      </c>
      <c r="Y639">
        <v>0</v>
      </c>
      <c r="Z639">
        <v>0.6093476477290537</v>
      </c>
      <c r="AA639">
        <v>0</v>
      </c>
      <c r="AB639">
        <v>94.737218533414506</v>
      </c>
      <c r="AC639">
        <v>0</v>
      </c>
      <c r="AD639">
        <v>0.37390227858823538</v>
      </c>
      <c r="AE639">
        <v>738.4763035209229</v>
      </c>
    </row>
    <row r="640" spans="1:31" x14ac:dyDescent="0.25">
      <c r="A640">
        <v>1885893</v>
      </c>
      <c r="B640">
        <v>1</v>
      </c>
      <c r="C640" t="s">
        <v>80</v>
      </c>
      <c r="D640" t="s">
        <v>90</v>
      </c>
      <c r="E640" t="s">
        <v>146</v>
      </c>
      <c r="F640" t="s">
        <v>845</v>
      </c>
      <c r="G640" t="s">
        <v>148</v>
      </c>
      <c r="H640" t="s">
        <v>143</v>
      </c>
      <c r="I640" t="s">
        <v>135</v>
      </c>
      <c r="J640" t="s">
        <v>136</v>
      </c>
      <c r="K640" t="s">
        <v>137</v>
      </c>
      <c r="L640" t="s">
        <v>2057</v>
      </c>
      <c r="M640" t="s">
        <v>2058</v>
      </c>
      <c r="N640">
        <v>5.2591666659999996</v>
      </c>
      <c r="O640">
        <v>0</v>
      </c>
      <c r="P640">
        <v>225</v>
      </c>
      <c r="Q640">
        <v>0</v>
      </c>
      <c r="R640">
        <v>0</v>
      </c>
      <c r="S640">
        <v>0</v>
      </c>
      <c r="T640">
        <v>79</v>
      </c>
      <c r="U640">
        <v>0</v>
      </c>
      <c r="V640">
        <v>1</v>
      </c>
      <c r="W640">
        <v>0</v>
      </c>
      <c r="X640">
        <v>258.01868026387848</v>
      </c>
      <c r="Y640">
        <v>0</v>
      </c>
      <c r="Z640">
        <v>0</v>
      </c>
      <c r="AA640">
        <v>0</v>
      </c>
      <c r="AB640">
        <v>253.73863692277772</v>
      </c>
      <c r="AC640">
        <v>0</v>
      </c>
      <c r="AD640">
        <v>3.0756696299391248</v>
      </c>
      <c r="AE640">
        <v>514.83298681659539</v>
      </c>
    </row>
    <row r="641" spans="1:31" x14ac:dyDescent="0.25">
      <c r="A641">
        <v>1886388</v>
      </c>
      <c r="B641">
        <v>1</v>
      </c>
      <c r="C641" t="s">
        <v>80</v>
      </c>
      <c r="D641" t="s">
        <v>93</v>
      </c>
      <c r="E641" t="s">
        <v>146</v>
      </c>
      <c r="F641" t="s">
        <v>2059</v>
      </c>
      <c r="G641" t="s">
        <v>148</v>
      </c>
      <c r="H641" t="s">
        <v>143</v>
      </c>
      <c r="I641" t="s">
        <v>135</v>
      </c>
      <c r="J641" t="s">
        <v>136</v>
      </c>
      <c r="K641" t="s">
        <v>137</v>
      </c>
      <c r="L641" t="s">
        <v>2060</v>
      </c>
      <c r="M641" t="s">
        <v>2061</v>
      </c>
      <c r="N641">
        <v>1.304166666</v>
      </c>
      <c r="O641">
        <v>0</v>
      </c>
      <c r="P641">
        <v>20</v>
      </c>
      <c r="Q641">
        <v>0</v>
      </c>
      <c r="R641">
        <v>17</v>
      </c>
      <c r="S641">
        <v>0</v>
      </c>
      <c r="T641">
        <v>2</v>
      </c>
      <c r="U641">
        <v>0</v>
      </c>
      <c r="V641">
        <v>0</v>
      </c>
      <c r="W641">
        <v>0</v>
      </c>
      <c r="X641">
        <v>15.229878003621346</v>
      </c>
      <c r="Y641">
        <v>0</v>
      </c>
      <c r="Z641">
        <v>26.177009711908966</v>
      </c>
      <c r="AA641">
        <v>0</v>
      </c>
      <c r="AB641">
        <v>2.5980834773323767</v>
      </c>
      <c r="AC641">
        <v>0</v>
      </c>
      <c r="AD641">
        <v>0</v>
      </c>
      <c r="AE641">
        <v>44.004971192862683</v>
      </c>
    </row>
    <row r="642" spans="1:31" x14ac:dyDescent="0.25">
      <c r="A642">
        <v>1885956</v>
      </c>
      <c r="B642">
        <v>1</v>
      </c>
      <c r="C642" t="s">
        <v>80</v>
      </c>
      <c r="D642" t="s">
        <v>90</v>
      </c>
      <c r="E642" t="s">
        <v>146</v>
      </c>
      <c r="F642" t="s">
        <v>2062</v>
      </c>
      <c r="G642" t="s">
        <v>148</v>
      </c>
      <c r="H642" t="s">
        <v>143</v>
      </c>
      <c r="I642" t="s">
        <v>135</v>
      </c>
      <c r="J642" t="s">
        <v>136</v>
      </c>
      <c r="K642" t="s">
        <v>137</v>
      </c>
      <c r="L642" t="s">
        <v>2063</v>
      </c>
      <c r="M642" t="s">
        <v>2064</v>
      </c>
      <c r="N642">
        <v>0.62694444400000005</v>
      </c>
      <c r="O642">
        <v>0</v>
      </c>
      <c r="P642">
        <v>294</v>
      </c>
      <c r="Q642">
        <v>0</v>
      </c>
      <c r="R642">
        <v>0</v>
      </c>
      <c r="S642">
        <v>0</v>
      </c>
      <c r="T642">
        <v>19</v>
      </c>
      <c r="U642">
        <v>0</v>
      </c>
      <c r="V642">
        <v>0</v>
      </c>
      <c r="W642">
        <v>0</v>
      </c>
      <c r="X642">
        <v>52.922235893645002</v>
      </c>
      <c r="Y642">
        <v>0</v>
      </c>
      <c r="Z642">
        <v>0</v>
      </c>
      <c r="AA642">
        <v>0</v>
      </c>
      <c r="AB642">
        <v>10.672976997900673</v>
      </c>
      <c r="AC642">
        <v>0</v>
      </c>
      <c r="AD642">
        <v>0</v>
      </c>
      <c r="AE642">
        <v>63.595212891545671</v>
      </c>
    </row>
    <row r="643" spans="1:31" x14ac:dyDescent="0.25">
      <c r="A643">
        <v>1886431</v>
      </c>
      <c r="B643">
        <v>1</v>
      </c>
      <c r="C643" t="s">
        <v>80</v>
      </c>
      <c r="D643" t="s">
        <v>96</v>
      </c>
      <c r="E643" t="s">
        <v>146</v>
      </c>
      <c r="F643" t="s">
        <v>2065</v>
      </c>
      <c r="G643" t="s">
        <v>148</v>
      </c>
      <c r="H643" t="s">
        <v>143</v>
      </c>
      <c r="I643" t="s">
        <v>135</v>
      </c>
      <c r="J643" t="s">
        <v>136</v>
      </c>
      <c r="K643" t="s">
        <v>137</v>
      </c>
      <c r="L643" t="s">
        <v>2066</v>
      </c>
      <c r="M643" t="s">
        <v>2067</v>
      </c>
      <c r="N643">
        <v>2.318888888</v>
      </c>
      <c r="O643">
        <v>0</v>
      </c>
      <c r="P643">
        <v>4</v>
      </c>
      <c r="Q643">
        <v>0</v>
      </c>
      <c r="R643">
        <v>0</v>
      </c>
      <c r="S643">
        <v>0</v>
      </c>
      <c r="T643">
        <v>6</v>
      </c>
      <c r="U643">
        <v>0</v>
      </c>
      <c r="V643">
        <v>0</v>
      </c>
      <c r="W643">
        <v>0</v>
      </c>
      <c r="X643">
        <v>6.734475011449824</v>
      </c>
      <c r="Y643">
        <v>0</v>
      </c>
      <c r="Z643">
        <v>0</v>
      </c>
      <c r="AA643">
        <v>0</v>
      </c>
      <c r="AB643">
        <v>65.428678272932046</v>
      </c>
      <c r="AC643">
        <v>0</v>
      </c>
      <c r="AD643">
        <v>0</v>
      </c>
      <c r="AE643">
        <v>72.163153284381877</v>
      </c>
    </row>
    <row r="644" spans="1:31" x14ac:dyDescent="0.25">
      <c r="A644">
        <v>1886056</v>
      </c>
      <c r="B644">
        <v>1</v>
      </c>
      <c r="C644" t="s">
        <v>81</v>
      </c>
      <c r="D644" t="s">
        <v>113</v>
      </c>
      <c r="E644" t="s">
        <v>146</v>
      </c>
      <c r="F644" t="s">
        <v>2068</v>
      </c>
      <c r="G644" t="s">
        <v>148</v>
      </c>
      <c r="H644" t="s">
        <v>143</v>
      </c>
      <c r="I644" t="s">
        <v>135</v>
      </c>
      <c r="J644" t="s">
        <v>136</v>
      </c>
      <c r="K644" t="s">
        <v>137</v>
      </c>
      <c r="L644" t="s">
        <v>2069</v>
      </c>
      <c r="M644" t="s">
        <v>2070</v>
      </c>
      <c r="N644">
        <v>2.3680555550000002</v>
      </c>
      <c r="O644">
        <v>0</v>
      </c>
      <c r="P644">
        <v>0</v>
      </c>
      <c r="Q644">
        <v>0</v>
      </c>
      <c r="R644">
        <v>0</v>
      </c>
      <c r="S644">
        <v>0</v>
      </c>
      <c r="T644">
        <v>6</v>
      </c>
      <c r="U644">
        <v>0</v>
      </c>
      <c r="V644">
        <v>0</v>
      </c>
      <c r="W644">
        <v>0</v>
      </c>
      <c r="X644">
        <v>0</v>
      </c>
      <c r="Y644">
        <v>0</v>
      </c>
      <c r="Z644">
        <v>0</v>
      </c>
      <c r="AA644">
        <v>0</v>
      </c>
      <c r="AB644">
        <v>2.5865481103296863</v>
      </c>
      <c r="AC644">
        <v>0</v>
      </c>
      <c r="AD644">
        <v>0</v>
      </c>
      <c r="AE644">
        <v>2.5865481103296863</v>
      </c>
    </row>
    <row r="645" spans="1:31" x14ac:dyDescent="0.25">
      <c r="A645">
        <v>1886305</v>
      </c>
      <c r="B645">
        <v>1</v>
      </c>
      <c r="C645" t="s">
        <v>80</v>
      </c>
      <c r="D645" t="s">
        <v>105</v>
      </c>
      <c r="E645" t="s">
        <v>140</v>
      </c>
      <c r="F645" t="s">
        <v>2071</v>
      </c>
      <c r="G645" t="s">
        <v>207</v>
      </c>
      <c r="H645" t="s">
        <v>143</v>
      </c>
      <c r="I645" t="s">
        <v>135</v>
      </c>
      <c r="J645" t="s">
        <v>136</v>
      </c>
      <c r="K645" t="s">
        <v>137</v>
      </c>
      <c r="L645" t="s">
        <v>2072</v>
      </c>
      <c r="M645" t="s">
        <v>2073</v>
      </c>
      <c r="N645">
        <v>1.220277777</v>
      </c>
      <c r="O645">
        <v>0</v>
      </c>
      <c r="P645">
        <v>5</v>
      </c>
      <c r="Q645">
        <v>0</v>
      </c>
      <c r="R645">
        <v>0</v>
      </c>
      <c r="S645">
        <v>0</v>
      </c>
      <c r="T645">
        <v>0</v>
      </c>
      <c r="U645">
        <v>0</v>
      </c>
      <c r="V645">
        <v>0</v>
      </c>
      <c r="W645">
        <v>0</v>
      </c>
      <c r="X645">
        <v>3.0102847936458756</v>
      </c>
      <c r="Y645">
        <v>0</v>
      </c>
      <c r="Z645">
        <v>0</v>
      </c>
      <c r="AA645">
        <v>0</v>
      </c>
      <c r="AB645">
        <v>0</v>
      </c>
      <c r="AC645">
        <v>0</v>
      </c>
      <c r="AD645">
        <v>0</v>
      </c>
      <c r="AE645">
        <v>3.0102847936458756</v>
      </c>
    </row>
    <row r="646" spans="1:31" x14ac:dyDescent="0.25">
      <c r="A646">
        <v>1885913</v>
      </c>
      <c r="B646">
        <v>1</v>
      </c>
      <c r="C646" t="s">
        <v>80</v>
      </c>
      <c r="D646" t="s">
        <v>106</v>
      </c>
      <c r="E646" t="s">
        <v>210</v>
      </c>
      <c r="F646" t="s">
        <v>1280</v>
      </c>
      <c r="G646" t="s">
        <v>133</v>
      </c>
      <c r="H646" t="s">
        <v>134</v>
      </c>
      <c r="I646" t="s">
        <v>135</v>
      </c>
      <c r="J646" t="s">
        <v>136</v>
      </c>
      <c r="K646" t="s">
        <v>137</v>
      </c>
      <c r="L646" t="s">
        <v>2074</v>
      </c>
      <c r="M646" t="s">
        <v>2075</v>
      </c>
      <c r="N646">
        <v>0.30166666600000003</v>
      </c>
      <c r="O646">
        <v>0</v>
      </c>
      <c r="P646">
        <v>3847</v>
      </c>
      <c r="Q646">
        <v>0</v>
      </c>
      <c r="R646">
        <v>11</v>
      </c>
      <c r="S646">
        <v>2</v>
      </c>
      <c r="T646">
        <v>226</v>
      </c>
      <c r="U646">
        <v>1</v>
      </c>
      <c r="V646">
        <v>2</v>
      </c>
      <c r="W646">
        <v>0</v>
      </c>
      <c r="X646">
        <v>184.26525804586518</v>
      </c>
      <c r="Y646">
        <v>0</v>
      </c>
      <c r="Z646">
        <v>8.082797748480921</v>
      </c>
      <c r="AA646">
        <v>246.58613046300118</v>
      </c>
      <c r="AB646">
        <v>60.277051326791465</v>
      </c>
      <c r="AC646">
        <v>5.861307193882876</v>
      </c>
      <c r="AD646">
        <v>3.2447294539046396</v>
      </c>
      <c r="AE646">
        <v>508.31727423192626</v>
      </c>
    </row>
    <row r="647" spans="1:31" x14ac:dyDescent="0.25">
      <c r="A647">
        <v>1885976</v>
      </c>
      <c r="B647">
        <v>1</v>
      </c>
      <c r="C647" t="s">
        <v>81</v>
      </c>
      <c r="D647" t="s">
        <v>112</v>
      </c>
      <c r="E647" t="s">
        <v>158</v>
      </c>
      <c r="F647" t="s">
        <v>2076</v>
      </c>
      <c r="G647" t="s">
        <v>133</v>
      </c>
      <c r="H647" t="s">
        <v>134</v>
      </c>
      <c r="I647" t="s">
        <v>135</v>
      </c>
      <c r="J647" t="s">
        <v>136</v>
      </c>
      <c r="K647" t="s">
        <v>137</v>
      </c>
      <c r="L647" t="s">
        <v>2077</v>
      </c>
      <c r="M647" t="s">
        <v>2078</v>
      </c>
      <c r="N647">
        <v>0.38416666599999999</v>
      </c>
      <c r="O647">
        <v>0</v>
      </c>
      <c r="P647">
        <v>3931</v>
      </c>
      <c r="Q647">
        <v>1</v>
      </c>
      <c r="R647">
        <v>109</v>
      </c>
      <c r="S647">
        <v>59</v>
      </c>
      <c r="T647">
        <v>834</v>
      </c>
      <c r="U647">
        <v>9</v>
      </c>
      <c r="V647">
        <v>14</v>
      </c>
      <c r="W647">
        <v>0</v>
      </c>
      <c r="X647">
        <v>325.22402624347302</v>
      </c>
      <c r="Y647">
        <v>0.20094578815660002</v>
      </c>
      <c r="Z647">
        <v>42.670608913673696</v>
      </c>
      <c r="AA647">
        <v>78.83125887670748</v>
      </c>
      <c r="AB647">
        <v>248.07358480337507</v>
      </c>
      <c r="AC647">
        <v>91.827424330270418</v>
      </c>
      <c r="AD647">
        <v>89.987326332687786</v>
      </c>
      <c r="AE647">
        <v>876.81517528834411</v>
      </c>
    </row>
    <row r="648" spans="1:31" x14ac:dyDescent="0.25">
      <c r="A648">
        <v>1886119</v>
      </c>
      <c r="B648">
        <v>1</v>
      </c>
      <c r="C648" t="s">
        <v>80</v>
      </c>
      <c r="D648" t="s">
        <v>93</v>
      </c>
      <c r="E648" t="s">
        <v>146</v>
      </c>
      <c r="F648" t="s">
        <v>2079</v>
      </c>
      <c r="G648" t="s">
        <v>148</v>
      </c>
      <c r="H648" t="s">
        <v>143</v>
      </c>
      <c r="I648" t="s">
        <v>135</v>
      </c>
      <c r="J648" t="s">
        <v>136</v>
      </c>
      <c r="K648" t="s">
        <v>137</v>
      </c>
      <c r="L648" t="s">
        <v>2080</v>
      </c>
      <c r="M648" t="s">
        <v>2081</v>
      </c>
      <c r="N648">
        <v>2.9255555549999999</v>
      </c>
      <c r="O648">
        <v>0</v>
      </c>
      <c r="P648">
        <v>187</v>
      </c>
      <c r="Q648">
        <v>0</v>
      </c>
      <c r="R648">
        <v>0</v>
      </c>
      <c r="S648">
        <v>0</v>
      </c>
      <c r="T648">
        <v>9</v>
      </c>
      <c r="U648">
        <v>0</v>
      </c>
      <c r="V648">
        <v>0</v>
      </c>
      <c r="W648">
        <v>0</v>
      </c>
      <c r="X648">
        <v>179.90444863331942</v>
      </c>
      <c r="Y648">
        <v>0</v>
      </c>
      <c r="Z648">
        <v>0</v>
      </c>
      <c r="AA648">
        <v>0</v>
      </c>
      <c r="AB648">
        <v>5.1583326984543305</v>
      </c>
      <c r="AC648">
        <v>0</v>
      </c>
      <c r="AD648">
        <v>0</v>
      </c>
      <c r="AE648">
        <v>185.06278133177375</v>
      </c>
    </row>
    <row r="649" spans="1:31" x14ac:dyDescent="0.25">
      <c r="A649">
        <v>1885870</v>
      </c>
      <c r="B649">
        <v>1</v>
      </c>
      <c r="C649" t="s">
        <v>80</v>
      </c>
      <c r="D649" t="s">
        <v>93</v>
      </c>
      <c r="E649" t="s">
        <v>146</v>
      </c>
      <c r="F649" t="s">
        <v>2082</v>
      </c>
      <c r="G649" t="s">
        <v>148</v>
      </c>
      <c r="H649" t="s">
        <v>143</v>
      </c>
      <c r="I649" t="s">
        <v>135</v>
      </c>
      <c r="J649" t="s">
        <v>136</v>
      </c>
      <c r="K649" t="s">
        <v>137</v>
      </c>
      <c r="L649" t="s">
        <v>2083</v>
      </c>
      <c r="M649" t="s">
        <v>2084</v>
      </c>
      <c r="N649">
        <v>1.1586111109999999</v>
      </c>
      <c r="O649">
        <v>0</v>
      </c>
      <c r="P649">
        <v>0</v>
      </c>
      <c r="Q649">
        <v>0</v>
      </c>
      <c r="R649">
        <v>2</v>
      </c>
      <c r="S649">
        <v>0</v>
      </c>
      <c r="T649">
        <v>0</v>
      </c>
      <c r="U649">
        <v>0</v>
      </c>
      <c r="V649">
        <v>0</v>
      </c>
      <c r="W649">
        <v>0</v>
      </c>
      <c r="X649">
        <v>0</v>
      </c>
      <c r="Y649">
        <v>0</v>
      </c>
      <c r="Z649">
        <v>8.5145677344758202</v>
      </c>
      <c r="AA649">
        <v>0</v>
      </c>
      <c r="AB649">
        <v>0</v>
      </c>
      <c r="AC649">
        <v>0</v>
      </c>
      <c r="AD649">
        <v>0</v>
      </c>
      <c r="AE649">
        <v>8.5145677344758202</v>
      </c>
    </row>
    <row r="650" spans="1:31" x14ac:dyDescent="0.25">
      <c r="A650">
        <v>1886268</v>
      </c>
      <c r="B650">
        <v>1</v>
      </c>
      <c r="C650" t="s">
        <v>81</v>
      </c>
      <c r="D650" t="s">
        <v>118</v>
      </c>
      <c r="E650" t="s">
        <v>131</v>
      </c>
      <c r="F650" t="s">
        <v>2085</v>
      </c>
      <c r="G650" t="s">
        <v>293</v>
      </c>
      <c r="H650" t="s">
        <v>134</v>
      </c>
      <c r="I650" t="s">
        <v>135</v>
      </c>
      <c r="J650" t="s">
        <v>136</v>
      </c>
      <c r="K650" t="s">
        <v>137</v>
      </c>
      <c r="L650" t="s">
        <v>2086</v>
      </c>
      <c r="M650" t="s">
        <v>2087</v>
      </c>
      <c r="N650">
        <v>1.0958333330000001</v>
      </c>
      <c r="O650">
        <v>1</v>
      </c>
      <c r="P650">
        <v>353</v>
      </c>
      <c r="Q650">
        <v>44</v>
      </c>
      <c r="R650">
        <v>33</v>
      </c>
      <c r="S650">
        <v>9</v>
      </c>
      <c r="T650">
        <v>38</v>
      </c>
      <c r="U650">
        <v>0</v>
      </c>
      <c r="V650">
        <v>0</v>
      </c>
      <c r="W650">
        <v>0.55286458792150506</v>
      </c>
      <c r="X650">
        <v>73.897745529788025</v>
      </c>
      <c r="Y650">
        <v>709.74334543036514</v>
      </c>
      <c r="Z650">
        <v>43.976034842465985</v>
      </c>
      <c r="AA650">
        <v>68.161758400741718</v>
      </c>
      <c r="AB650">
        <v>33.39964249621157</v>
      </c>
      <c r="AC650">
        <v>0</v>
      </c>
      <c r="AD650">
        <v>0</v>
      </c>
      <c r="AE650">
        <v>929.73139128749392</v>
      </c>
    </row>
    <row r="651" spans="1:31" x14ac:dyDescent="0.25">
      <c r="A651">
        <v>1886205</v>
      </c>
      <c r="B651">
        <v>1</v>
      </c>
      <c r="C651" t="s">
        <v>80</v>
      </c>
      <c r="D651" t="s">
        <v>96</v>
      </c>
      <c r="E651" t="s">
        <v>140</v>
      </c>
      <c r="F651" t="s">
        <v>2088</v>
      </c>
      <c r="G651" t="s">
        <v>200</v>
      </c>
      <c r="H651" t="s">
        <v>143</v>
      </c>
      <c r="I651" t="s">
        <v>135</v>
      </c>
      <c r="J651" t="s">
        <v>136</v>
      </c>
      <c r="K651" t="s">
        <v>137</v>
      </c>
      <c r="L651" t="s">
        <v>2089</v>
      </c>
      <c r="M651" t="s">
        <v>2090</v>
      </c>
      <c r="N651">
        <v>6.2952777769999999</v>
      </c>
      <c r="O651">
        <v>0</v>
      </c>
      <c r="P651">
        <v>1</v>
      </c>
      <c r="Q651">
        <v>0</v>
      </c>
      <c r="R651">
        <v>0</v>
      </c>
      <c r="S651">
        <v>0</v>
      </c>
      <c r="T651">
        <v>0</v>
      </c>
      <c r="U651">
        <v>0</v>
      </c>
      <c r="V651">
        <v>0</v>
      </c>
      <c r="W651">
        <v>0</v>
      </c>
      <c r="X651">
        <v>1.1952032599089299</v>
      </c>
      <c r="Y651">
        <v>0</v>
      </c>
      <c r="Z651">
        <v>0</v>
      </c>
      <c r="AA651">
        <v>0</v>
      </c>
      <c r="AB651">
        <v>0</v>
      </c>
      <c r="AC651">
        <v>0</v>
      </c>
      <c r="AD651">
        <v>0</v>
      </c>
      <c r="AE651">
        <v>1.1952032599089299</v>
      </c>
    </row>
    <row r="652" spans="1:31" x14ac:dyDescent="0.25">
      <c r="A652">
        <v>1886182</v>
      </c>
      <c r="B652">
        <v>1</v>
      </c>
      <c r="C652" t="s">
        <v>81</v>
      </c>
      <c r="D652" t="s">
        <v>123</v>
      </c>
      <c r="E652" t="s">
        <v>146</v>
      </c>
      <c r="F652" t="s">
        <v>2091</v>
      </c>
      <c r="G652" t="s">
        <v>148</v>
      </c>
      <c r="H652" t="s">
        <v>143</v>
      </c>
      <c r="I652" t="s">
        <v>135</v>
      </c>
      <c r="J652" t="s">
        <v>136</v>
      </c>
      <c r="K652" t="s">
        <v>137</v>
      </c>
      <c r="L652" t="s">
        <v>2092</v>
      </c>
      <c r="M652" t="s">
        <v>2093</v>
      </c>
      <c r="N652">
        <v>0.49333333299999999</v>
      </c>
      <c r="O652">
        <v>0</v>
      </c>
      <c r="P652">
        <v>220</v>
      </c>
      <c r="Q652">
        <v>0</v>
      </c>
      <c r="R652">
        <v>0</v>
      </c>
      <c r="S652">
        <v>0</v>
      </c>
      <c r="T652">
        <v>18</v>
      </c>
      <c r="U652">
        <v>0</v>
      </c>
      <c r="V652">
        <v>0</v>
      </c>
      <c r="W652">
        <v>0</v>
      </c>
      <c r="X652">
        <v>27.670634028429337</v>
      </c>
      <c r="Y652">
        <v>0</v>
      </c>
      <c r="Z652">
        <v>0</v>
      </c>
      <c r="AA652">
        <v>0</v>
      </c>
      <c r="AB652">
        <v>1.8383732151097341</v>
      </c>
      <c r="AC652">
        <v>0</v>
      </c>
      <c r="AD652">
        <v>0</v>
      </c>
      <c r="AE652">
        <v>29.50900724353907</v>
      </c>
    </row>
    <row r="653" spans="1:31" x14ac:dyDescent="0.25">
      <c r="A653">
        <v>1886059</v>
      </c>
      <c r="B653">
        <v>1</v>
      </c>
      <c r="C653" t="s">
        <v>80</v>
      </c>
      <c r="D653" t="s">
        <v>93</v>
      </c>
      <c r="E653" t="s">
        <v>140</v>
      </c>
      <c r="F653" t="s">
        <v>2094</v>
      </c>
      <c r="G653" t="s">
        <v>163</v>
      </c>
      <c r="H653" t="s">
        <v>143</v>
      </c>
      <c r="I653" t="s">
        <v>135</v>
      </c>
      <c r="J653" t="s">
        <v>136</v>
      </c>
      <c r="K653" t="s">
        <v>137</v>
      </c>
      <c r="L653" t="s">
        <v>2095</v>
      </c>
      <c r="M653" t="s">
        <v>2096</v>
      </c>
      <c r="N653">
        <v>3.071388888</v>
      </c>
      <c r="O653">
        <v>0</v>
      </c>
      <c r="P653">
        <v>1</v>
      </c>
      <c r="Q653">
        <v>0</v>
      </c>
      <c r="R653">
        <v>0</v>
      </c>
      <c r="S653">
        <v>0</v>
      </c>
      <c r="T653">
        <v>0</v>
      </c>
      <c r="U653">
        <v>0</v>
      </c>
      <c r="V653">
        <v>0</v>
      </c>
      <c r="W653">
        <v>0</v>
      </c>
      <c r="X653">
        <v>0.93116346591583321</v>
      </c>
      <c r="Y653">
        <v>0</v>
      </c>
      <c r="Z653">
        <v>0</v>
      </c>
      <c r="AA653">
        <v>0</v>
      </c>
      <c r="AB653">
        <v>0</v>
      </c>
      <c r="AC653">
        <v>0</v>
      </c>
      <c r="AD653">
        <v>0</v>
      </c>
      <c r="AE653">
        <v>0.93116346591583321</v>
      </c>
    </row>
    <row r="654" spans="1:31" x14ac:dyDescent="0.25">
      <c r="A654">
        <v>1886282</v>
      </c>
      <c r="B654">
        <v>1</v>
      </c>
      <c r="C654" t="s">
        <v>80</v>
      </c>
      <c r="D654" t="s">
        <v>94</v>
      </c>
      <c r="E654" t="s">
        <v>140</v>
      </c>
      <c r="F654" t="s">
        <v>2097</v>
      </c>
      <c r="G654" t="s">
        <v>163</v>
      </c>
      <c r="H654" t="s">
        <v>143</v>
      </c>
      <c r="I654" t="s">
        <v>135</v>
      </c>
      <c r="J654" t="s">
        <v>136</v>
      </c>
      <c r="K654" t="s">
        <v>137</v>
      </c>
      <c r="L654" t="s">
        <v>2098</v>
      </c>
      <c r="M654" t="s">
        <v>2099</v>
      </c>
      <c r="N654">
        <v>2.335</v>
      </c>
      <c r="O654">
        <v>0</v>
      </c>
      <c r="P654">
        <v>1</v>
      </c>
      <c r="Q654">
        <v>0</v>
      </c>
      <c r="R654">
        <v>0</v>
      </c>
      <c r="S654">
        <v>0</v>
      </c>
      <c r="T654">
        <v>0</v>
      </c>
      <c r="U654">
        <v>0</v>
      </c>
      <c r="V654">
        <v>0</v>
      </c>
      <c r="W654">
        <v>0</v>
      </c>
      <c r="X654">
        <v>8.5757233707150007E-2</v>
      </c>
      <c r="Y654">
        <v>0</v>
      </c>
      <c r="Z654">
        <v>0</v>
      </c>
      <c r="AA654">
        <v>0</v>
      </c>
      <c r="AB654">
        <v>0</v>
      </c>
      <c r="AC654">
        <v>0</v>
      </c>
      <c r="AD654">
        <v>0</v>
      </c>
      <c r="AE654">
        <v>8.5757233707150007E-2</v>
      </c>
    </row>
    <row r="655" spans="1:31" x14ac:dyDescent="0.25">
      <c r="A655">
        <v>1886245</v>
      </c>
      <c r="B655">
        <v>1</v>
      </c>
      <c r="C655" t="s">
        <v>81</v>
      </c>
      <c r="D655" t="s">
        <v>128</v>
      </c>
      <c r="E655" t="s">
        <v>131</v>
      </c>
      <c r="F655" t="s">
        <v>2100</v>
      </c>
      <c r="G655" t="s">
        <v>133</v>
      </c>
      <c r="H655" t="s">
        <v>134</v>
      </c>
      <c r="I655" t="s">
        <v>135</v>
      </c>
      <c r="J655" t="s">
        <v>136</v>
      </c>
      <c r="K655" t="s">
        <v>137</v>
      </c>
      <c r="L655" t="s">
        <v>2101</v>
      </c>
      <c r="M655" t="s">
        <v>2102</v>
      </c>
      <c r="N655">
        <v>1.763055555</v>
      </c>
      <c r="O655">
        <v>3</v>
      </c>
      <c r="P655">
        <v>1</v>
      </c>
      <c r="Q655">
        <v>21</v>
      </c>
      <c r="R655">
        <v>7</v>
      </c>
      <c r="S655">
        <v>8</v>
      </c>
      <c r="T655">
        <v>0</v>
      </c>
      <c r="U655">
        <v>0</v>
      </c>
      <c r="V655">
        <v>0</v>
      </c>
      <c r="W655">
        <v>5.6284654065174573</v>
      </c>
      <c r="X655">
        <v>0.38677612038298748</v>
      </c>
      <c r="Y655">
        <v>206.71521876536949</v>
      </c>
      <c r="Z655">
        <v>14.316021364233345</v>
      </c>
      <c r="AA655">
        <v>127.87582564480179</v>
      </c>
      <c r="AB655">
        <v>0</v>
      </c>
      <c r="AC655">
        <v>0</v>
      </c>
      <c r="AD655">
        <v>0</v>
      </c>
      <c r="AE655">
        <v>354.92230730130507</v>
      </c>
    </row>
    <row r="656" spans="1:31" x14ac:dyDescent="0.25">
      <c r="A656">
        <v>1885996</v>
      </c>
      <c r="B656">
        <v>1</v>
      </c>
      <c r="C656" t="s">
        <v>81</v>
      </c>
      <c r="D656" t="s">
        <v>123</v>
      </c>
      <c r="E656" t="s">
        <v>158</v>
      </c>
      <c r="F656" t="s">
        <v>2103</v>
      </c>
      <c r="G656" t="s">
        <v>133</v>
      </c>
      <c r="H656" t="s">
        <v>134</v>
      </c>
      <c r="I656" t="s">
        <v>135</v>
      </c>
      <c r="J656" t="s">
        <v>136</v>
      </c>
      <c r="K656" t="s">
        <v>137</v>
      </c>
      <c r="L656" t="s">
        <v>2104</v>
      </c>
      <c r="M656" t="s">
        <v>2105</v>
      </c>
      <c r="N656">
        <v>1.206111111</v>
      </c>
      <c r="O656">
        <v>5</v>
      </c>
      <c r="P656">
        <v>7</v>
      </c>
      <c r="Q656">
        <v>178</v>
      </c>
      <c r="R656">
        <v>128</v>
      </c>
      <c r="S656">
        <v>28</v>
      </c>
      <c r="T656">
        <v>15</v>
      </c>
      <c r="U656">
        <v>0</v>
      </c>
      <c r="V656">
        <v>0</v>
      </c>
      <c r="W656">
        <v>7.2766888667630747</v>
      </c>
      <c r="X656">
        <v>12.078483188164746</v>
      </c>
      <c r="Y656">
        <v>350.27475086244584</v>
      </c>
      <c r="Z656">
        <v>390.49833670106949</v>
      </c>
      <c r="AA656">
        <v>52.647538115985185</v>
      </c>
      <c r="AB656">
        <v>51.038619167227765</v>
      </c>
      <c r="AC656">
        <v>0</v>
      </c>
      <c r="AD656">
        <v>0</v>
      </c>
      <c r="AE656">
        <v>863.81441690165616</v>
      </c>
    </row>
    <row r="657" spans="1:31" x14ac:dyDescent="0.25">
      <c r="A657">
        <v>1886122</v>
      </c>
      <c r="B657">
        <v>1</v>
      </c>
      <c r="C657" t="s">
        <v>81</v>
      </c>
      <c r="D657" t="s">
        <v>118</v>
      </c>
      <c r="E657" t="s">
        <v>158</v>
      </c>
      <c r="F657" t="s">
        <v>2106</v>
      </c>
      <c r="G657" t="s">
        <v>133</v>
      </c>
      <c r="H657" t="s">
        <v>134</v>
      </c>
      <c r="I657" t="s">
        <v>135</v>
      </c>
      <c r="J657" t="s">
        <v>136</v>
      </c>
      <c r="K657" t="s">
        <v>137</v>
      </c>
      <c r="L657" t="s">
        <v>2107</v>
      </c>
      <c r="M657" t="s">
        <v>2108</v>
      </c>
      <c r="N657">
        <v>1.2652777770000001</v>
      </c>
      <c r="O657">
        <v>0</v>
      </c>
      <c r="P657">
        <v>735</v>
      </c>
      <c r="Q657">
        <v>0</v>
      </c>
      <c r="R657">
        <v>29</v>
      </c>
      <c r="S657">
        <v>1</v>
      </c>
      <c r="T657">
        <v>82</v>
      </c>
      <c r="U657">
        <v>0</v>
      </c>
      <c r="V657">
        <v>1</v>
      </c>
      <c r="W657">
        <v>0</v>
      </c>
      <c r="X657">
        <v>214.53110799286998</v>
      </c>
      <c r="Y657">
        <v>0</v>
      </c>
      <c r="Z657">
        <v>68.258678271648833</v>
      </c>
      <c r="AA657">
        <v>0.6224967154960156</v>
      </c>
      <c r="AB657">
        <v>63.893990751768385</v>
      </c>
      <c r="AC657">
        <v>0</v>
      </c>
      <c r="AD657">
        <v>13.461894438804826</v>
      </c>
      <c r="AE657">
        <v>360.76816817058807</v>
      </c>
    </row>
    <row r="658" spans="1:31" x14ac:dyDescent="0.25">
      <c r="A658">
        <v>1886408</v>
      </c>
      <c r="B658">
        <v>1</v>
      </c>
      <c r="C658" t="s">
        <v>80</v>
      </c>
      <c r="D658" t="s">
        <v>93</v>
      </c>
      <c r="E658" t="s">
        <v>146</v>
      </c>
      <c r="F658" t="s">
        <v>2109</v>
      </c>
      <c r="G658" t="s">
        <v>148</v>
      </c>
      <c r="H658" t="s">
        <v>143</v>
      </c>
      <c r="I658" t="s">
        <v>135</v>
      </c>
      <c r="J658" t="s">
        <v>136</v>
      </c>
      <c r="K658" t="s">
        <v>137</v>
      </c>
      <c r="L658" t="s">
        <v>2110</v>
      </c>
      <c r="M658" t="s">
        <v>2111</v>
      </c>
      <c r="N658">
        <v>1.734444444</v>
      </c>
      <c r="O658">
        <v>0</v>
      </c>
      <c r="P658">
        <v>0</v>
      </c>
      <c r="Q658">
        <v>0</v>
      </c>
      <c r="R658">
        <v>2</v>
      </c>
      <c r="S658">
        <v>0</v>
      </c>
      <c r="T658">
        <v>0</v>
      </c>
      <c r="U658">
        <v>0</v>
      </c>
      <c r="V658">
        <v>0</v>
      </c>
      <c r="W658">
        <v>0</v>
      </c>
      <c r="X658">
        <v>0</v>
      </c>
      <c r="Y658">
        <v>0</v>
      </c>
      <c r="Z658">
        <v>11.803933504573566</v>
      </c>
      <c r="AA658">
        <v>0</v>
      </c>
      <c r="AB658">
        <v>0</v>
      </c>
      <c r="AC658">
        <v>0</v>
      </c>
      <c r="AD658">
        <v>0</v>
      </c>
      <c r="AE658">
        <v>11.803933504573566</v>
      </c>
    </row>
    <row r="659" spans="1:31" x14ac:dyDescent="0.25">
      <c r="A659">
        <v>1885953</v>
      </c>
      <c r="B659">
        <v>1</v>
      </c>
      <c r="C659" t="s">
        <v>81</v>
      </c>
      <c r="D659" t="s">
        <v>120</v>
      </c>
      <c r="E659" t="s">
        <v>131</v>
      </c>
      <c r="F659" t="s">
        <v>1047</v>
      </c>
      <c r="G659" t="s">
        <v>133</v>
      </c>
      <c r="H659" t="s">
        <v>134</v>
      </c>
      <c r="I659" t="s">
        <v>135</v>
      </c>
      <c r="J659" t="s">
        <v>136</v>
      </c>
      <c r="K659" t="s">
        <v>137</v>
      </c>
      <c r="L659" t="s">
        <v>2112</v>
      </c>
      <c r="M659" t="s">
        <v>2113</v>
      </c>
      <c r="N659">
        <v>0.44444444399999999</v>
      </c>
      <c r="O659">
        <v>0</v>
      </c>
      <c r="P659">
        <v>71</v>
      </c>
      <c r="Q659">
        <v>54</v>
      </c>
      <c r="R659">
        <v>9</v>
      </c>
      <c r="S659">
        <v>11</v>
      </c>
      <c r="T659">
        <v>3</v>
      </c>
      <c r="U659">
        <v>0</v>
      </c>
      <c r="V659">
        <v>0</v>
      </c>
      <c r="W659">
        <v>0</v>
      </c>
      <c r="X659">
        <v>10.38071920738566</v>
      </c>
      <c r="Y659">
        <v>101.57910905138237</v>
      </c>
      <c r="Z659">
        <v>17.537225521148446</v>
      </c>
      <c r="AA659">
        <v>17.567791713420778</v>
      </c>
      <c r="AB659">
        <v>0.30303621232111116</v>
      </c>
      <c r="AC659">
        <v>0</v>
      </c>
      <c r="AD659">
        <v>0</v>
      </c>
      <c r="AE659">
        <v>147.36788170565836</v>
      </c>
    </row>
    <row r="660" spans="1:31" x14ac:dyDescent="0.25">
      <c r="A660">
        <v>1886428</v>
      </c>
      <c r="B660">
        <v>1</v>
      </c>
      <c r="C660" t="s">
        <v>80</v>
      </c>
      <c r="D660" t="s">
        <v>104</v>
      </c>
      <c r="E660" t="s">
        <v>210</v>
      </c>
      <c r="F660" t="s">
        <v>2026</v>
      </c>
      <c r="G660" t="s">
        <v>219</v>
      </c>
      <c r="H660" t="s">
        <v>134</v>
      </c>
      <c r="I660" t="s">
        <v>135</v>
      </c>
      <c r="J660" t="s">
        <v>136</v>
      </c>
      <c r="K660" t="s">
        <v>137</v>
      </c>
      <c r="L660" t="s">
        <v>2114</v>
      </c>
      <c r="M660" t="s">
        <v>2115</v>
      </c>
      <c r="N660">
        <v>1.504444444</v>
      </c>
      <c r="O660">
        <v>8</v>
      </c>
      <c r="P660">
        <v>0</v>
      </c>
      <c r="Q660">
        <v>59</v>
      </c>
      <c r="R660">
        <v>1</v>
      </c>
      <c r="S660">
        <v>18</v>
      </c>
      <c r="T660">
        <v>1</v>
      </c>
      <c r="U660">
        <v>0</v>
      </c>
      <c r="V660">
        <v>0</v>
      </c>
      <c r="W660">
        <v>11.362188961354766</v>
      </c>
      <c r="X660">
        <v>0</v>
      </c>
      <c r="Y660">
        <v>647.0783591259509</v>
      </c>
      <c r="Z660">
        <v>30.748997395587029</v>
      </c>
      <c r="AA660">
        <v>251.8169187297344</v>
      </c>
      <c r="AB660">
        <v>10.113465707457422</v>
      </c>
      <c r="AC660">
        <v>0</v>
      </c>
      <c r="AD660">
        <v>0</v>
      </c>
      <c r="AE660">
        <v>951.11992992008447</v>
      </c>
    </row>
    <row r="661" spans="1:31" x14ac:dyDescent="0.25">
      <c r="A661">
        <v>1886053</v>
      </c>
      <c r="B661">
        <v>1</v>
      </c>
      <c r="C661" t="s">
        <v>80</v>
      </c>
      <c r="D661" t="s">
        <v>108</v>
      </c>
      <c r="E661" t="s">
        <v>131</v>
      </c>
      <c r="F661" t="s">
        <v>2116</v>
      </c>
      <c r="G661" t="s">
        <v>133</v>
      </c>
      <c r="H661" t="s">
        <v>134</v>
      </c>
      <c r="I661" t="s">
        <v>135</v>
      </c>
      <c r="J661" t="s">
        <v>136</v>
      </c>
      <c r="K661" t="s">
        <v>137</v>
      </c>
      <c r="L661" t="s">
        <v>2117</v>
      </c>
      <c r="M661" t="s">
        <v>2118</v>
      </c>
      <c r="N661">
        <v>0.64361111100000001</v>
      </c>
      <c r="O661">
        <v>0</v>
      </c>
      <c r="P661">
        <v>519</v>
      </c>
      <c r="Q661">
        <v>0</v>
      </c>
      <c r="R661">
        <v>71</v>
      </c>
      <c r="S661">
        <v>1</v>
      </c>
      <c r="T661">
        <v>60</v>
      </c>
      <c r="U661">
        <v>0</v>
      </c>
      <c r="V661">
        <v>0</v>
      </c>
      <c r="W661">
        <v>0</v>
      </c>
      <c r="X661">
        <v>64.742049815937449</v>
      </c>
      <c r="Y661">
        <v>0</v>
      </c>
      <c r="Z661">
        <v>23.171330164921606</v>
      </c>
      <c r="AA661">
        <v>4.5117587677140305</v>
      </c>
      <c r="AB661">
        <v>32.575254563595479</v>
      </c>
      <c r="AC661">
        <v>0</v>
      </c>
      <c r="AD661">
        <v>0</v>
      </c>
      <c r="AE661">
        <v>125.00039331216855</v>
      </c>
    </row>
    <row r="662" spans="1:31" x14ac:dyDescent="0.25">
      <c r="A662">
        <v>1886102</v>
      </c>
      <c r="B662">
        <v>1</v>
      </c>
      <c r="C662" t="s">
        <v>81</v>
      </c>
      <c r="D662" t="s">
        <v>119</v>
      </c>
      <c r="E662" t="s">
        <v>169</v>
      </c>
      <c r="F662" t="s">
        <v>2119</v>
      </c>
      <c r="G662" t="s">
        <v>183</v>
      </c>
      <c r="H662" t="s">
        <v>143</v>
      </c>
      <c r="I662" t="s">
        <v>135</v>
      </c>
      <c r="J662" t="s">
        <v>136</v>
      </c>
      <c r="K662" t="s">
        <v>137</v>
      </c>
      <c r="L662" t="s">
        <v>2120</v>
      </c>
      <c r="M662" t="s">
        <v>2092</v>
      </c>
      <c r="N662">
        <v>2.7297222219999999</v>
      </c>
      <c r="O662">
        <v>0</v>
      </c>
      <c r="P662">
        <v>0</v>
      </c>
      <c r="Q662">
        <v>0</v>
      </c>
      <c r="R662">
        <v>6</v>
      </c>
      <c r="S662">
        <v>0</v>
      </c>
      <c r="T662">
        <v>0</v>
      </c>
      <c r="U662">
        <v>0</v>
      </c>
      <c r="V662">
        <v>0</v>
      </c>
      <c r="W662">
        <v>0</v>
      </c>
      <c r="X662">
        <v>0</v>
      </c>
      <c r="Y662">
        <v>0</v>
      </c>
      <c r="Z662">
        <v>169.13370051783295</v>
      </c>
      <c r="AA662">
        <v>0</v>
      </c>
      <c r="AB662">
        <v>0</v>
      </c>
      <c r="AC662">
        <v>0</v>
      </c>
      <c r="AD662">
        <v>0</v>
      </c>
      <c r="AE662">
        <v>169.13370051783295</v>
      </c>
    </row>
    <row r="663" spans="1:31" x14ac:dyDescent="0.25">
      <c r="A663">
        <v>1886079</v>
      </c>
      <c r="B663">
        <v>1</v>
      </c>
      <c r="C663" t="s">
        <v>80</v>
      </c>
      <c r="D663" t="s">
        <v>106</v>
      </c>
      <c r="E663" t="s">
        <v>140</v>
      </c>
      <c r="F663" t="s">
        <v>2121</v>
      </c>
      <c r="G663" t="s">
        <v>163</v>
      </c>
      <c r="H663" t="s">
        <v>143</v>
      </c>
      <c r="I663" t="s">
        <v>135</v>
      </c>
      <c r="J663" t="s">
        <v>136</v>
      </c>
      <c r="K663" t="s">
        <v>137</v>
      </c>
      <c r="L663" t="s">
        <v>2122</v>
      </c>
      <c r="M663" t="s">
        <v>2123</v>
      </c>
      <c r="N663">
        <v>3.2666666659999999</v>
      </c>
      <c r="O663">
        <v>0</v>
      </c>
      <c r="P663">
        <v>0</v>
      </c>
      <c r="Q663">
        <v>0</v>
      </c>
      <c r="R663">
        <v>0</v>
      </c>
      <c r="S663">
        <v>0</v>
      </c>
      <c r="T663">
        <v>1</v>
      </c>
      <c r="U663">
        <v>0</v>
      </c>
      <c r="V663">
        <v>0</v>
      </c>
      <c r="W663">
        <v>0</v>
      </c>
      <c r="X663">
        <v>0</v>
      </c>
      <c r="Y663">
        <v>0</v>
      </c>
      <c r="Z663">
        <v>0</v>
      </c>
      <c r="AA663">
        <v>0</v>
      </c>
      <c r="AB663">
        <v>12.000981549376771</v>
      </c>
      <c r="AC663">
        <v>0</v>
      </c>
      <c r="AD663">
        <v>0</v>
      </c>
      <c r="AE663">
        <v>12.000981549376771</v>
      </c>
    </row>
    <row r="664" spans="1:31" x14ac:dyDescent="0.25">
      <c r="A664">
        <v>1885867</v>
      </c>
      <c r="B664">
        <v>1</v>
      </c>
      <c r="C664" t="s">
        <v>80</v>
      </c>
      <c r="D664" t="s">
        <v>108</v>
      </c>
      <c r="E664" t="s">
        <v>158</v>
      </c>
      <c r="F664" t="s">
        <v>2124</v>
      </c>
      <c r="G664" t="s">
        <v>179</v>
      </c>
      <c r="H664" t="s">
        <v>134</v>
      </c>
      <c r="I664" t="s">
        <v>135</v>
      </c>
      <c r="J664" t="s">
        <v>136</v>
      </c>
      <c r="K664" t="s">
        <v>137</v>
      </c>
      <c r="L664" t="s">
        <v>2125</v>
      </c>
      <c r="M664" t="s">
        <v>2126</v>
      </c>
      <c r="N664">
        <v>0.85861111099999998</v>
      </c>
      <c r="O664">
        <v>0</v>
      </c>
      <c r="P664">
        <v>263</v>
      </c>
      <c r="Q664">
        <v>0</v>
      </c>
      <c r="R664">
        <v>5</v>
      </c>
      <c r="S664">
        <v>0</v>
      </c>
      <c r="T664">
        <v>8</v>
      </c>
      <c r="U664">
        <v>0</v>
      </c>
      <c r="V664">
        <v>0</v>
      </c>
      <c r="W664">
        <v>0</v>
      </c>
      <c r="X664">
        <v>35.741588468464236</v>
      </c>
      <c r="Y664">
        <v>0</v>
      </c>
      <c r="Z664">
        <v>0.37150099220350663</v>
      </c>
      <c r="AA664">
        <v>0</v>
      </c>
      <c r="AB664">
        <v>0.30946312966102696</v>
      </c>
      <c r="AC664">
        <v>0</v>
      </c>
      <c r="AD664">
        <v>0</v>
      </c>
      <c r="AE664">
        <v>36.42255259032877</v>
      </c>
    </row>
    <row r="665" spans="1:31" x14ac:dyDescent="0.25">
      <c r="A665">
        <v>1886116</v>
      </c>
      <c r="B665">
        <v>1</v>
      </c>
      <c r="C665" t="s">
        <v>80</v>
      </c>
      <c r="D665" t="s">
        <v>88</v>
      </c>
      <c r="E665" t="s">
        <v>222</v>
      </c>
      <c r="F665" t="s">
        <v>696</v>
      </c>
      <c r="G665" t="s">
        <v>531</v>
      </c>
      <c r="H665" t="s">
        <v>143</v>
      </c>
      <c r="I665" t="s">
        <v>135</v>
      </c>
      <c r="J665" t="s">
        <v>136</v>
      </c>
      <c r="K665" t="s">
        <v>137</v>
      </c>
      <c r="L665" t="s">
        <v>2127</v>
      </c>
      <c r="M665" t="s">
        <v>2128</v>
      </c>
      <c r="N665">
        <v>0.81333333299999999</v>
      </c>
      <c r="O665">
        <v>0</v>
      </c>
      <c r="P665">
        <v>241</v>
      </c>
      <c r="Q665">
        <v>0</v>
      </c>
      <c r="R665">
        <v>0</v>
      </c>
      <c r="S665">
        <v>0</v>
      </c>
      <c r="T665">
        <v>32</v>
      </c>
      <c r="U665">
        <v>0</v>
      </c>
      <c r="V665">
        <v>0</v>
      </c>
      <c r="W665">
        <v>0</v>
      </c>
      <c r="X665">
        <v>70.362560542363425</v>
      </c>
      <c r="Y665">
        <v>0</v>
      </c>
      <c r="Z665">
        <v>0</v>
      </c>
      <c r="AA665">
        <v>0</v>
      </c>
      <c r="AB665">
        <v>40.207344854747411</v>
      </c>
      <c r="AC665">
        <v>0</v>
      </c>
      <c r="AD665">
        <v>0</v>
      </c>
      <c r="AE665">
        <v>110.56990539711083</v>
      </c>
    </row>
    <row r="666" spans="1:31" x14ac:dyDescent="0.25">
      <c r="A666">
        <v>1885973</v>
      </c>
      <c r="B666">
        <v>1</v>
      </c>
      <c r="C666" t="s">
        <v>80</v>
      </c>
      <c r="D666" t="s">
        <v>108</v>
      </c>
      <c r="E666" t="s">
        <v>131</v>
      </c>
      <c r="F666" t="s">
        <v>2129</v>
      </c>
      <c r="G666" t="s">
        <v>476</v>
      </c>
      <c r="H666" t="s">
        <v>134</v>
      </c>
      <c r="I666" t="s">
        <v>135</v>
      </c>
      <c r="J666" t="s">
        <v>136</v>
      </c>
      <c r="K666" t="s">
        <v>137</v>
      </c>
      <c r="L666" t="s">
        <v>2130</v>
      </c>
      <c r="M666" t="s">
        <v>2131</v>
      </c>
      <c r="N666">
        <v>0.80333333299999998</v>
      </c>
      <c r="O666">
        <v>0</v>
      </c>
      <c r="P666">
        <v>587</v>
      </c>
      <c r="Q666">
        <v>0</v>
      </c>
      <c r="R666">
        <v>364</v>
      </c>
      <c r="S666">
        <v>4</v>
      </c>
      <c r="T666">
        <v>169</v>
      </c>
      <c r="U666">
        <v>1</v>
      </c>
      <c r="V666">
        <v>0</v>
      </c>
      <c r="W666">
        <v>0</v>
      </c>
      <c r="X666">
        <v>125.97573612861673</v>
      </c>
      <c r="Y666">
        <v>0</v>
      </c>
      <c r="Z666">
        <v>871.41164412980027</v>
      </c>
      <c r="AA666">
        <v>81.050251471414171</v>
      </c>
      <c r="AB666">
        <v>287.69252584279769</v>
      </c>
      <c r="AC666">
        <v>9.7101322684062961</v>
      </c>
      <c r="AD666">
        <v>0</v>
      </c>
      <c r="AE666">
        <v>1375.8402898410352</v>
      </c>
    </row>
    <row r="667" spans="1:31" x14ac:dyDescent="0.25">
      <c r="A667">
        <v>1886414</v>
      </c>
      <c r="B667">
        <v>1</v>
      </c>
      <c r="C667" t="s">
        <v>81</v>
      </c>
      <c r="D667" t="s">
        <v>113</v>
      </c>
      <c r="E667" t="s">
        <v>146</v>
      </c>
      <c r="F667" t="s">
        <v>2132</v>
      </c>
      <c r="G667" t="s">
        <v>148</v>
      </c>
      <c r="H667" t="s">
        <v>143</v>
      </c>
      <c r="I667" t="s">
        <v>135</v>
      </c>
      <c r="J667" t="s">
        <v>136</v>
      </c>
      <c r="K667" t="s">
        <v>137</v>
      </c>
      <c r="L667" t="s">
        <v>2133</v>
      </c>
      <c r="M667" t="s">
        <v>2134</v>
      </c>
      <c r="N667">
        <v>1.9524999999999999</v>
      </c>
      <c r="O667">
        <v>0</v>
      </c>
      <c r="P667">
        <v>41</v>
      </c>
      <c r="Q667">
        <v>0</v>
      </c>
      <c r="R667">
        <v>0</v>
      </c>
      <c r="S667">
        <v>0</v>
      </c>
      <c r="T667">
        <v>0</v>
      </c>
      <c r="U667">
        <v>0</v>
      </c>
      <c r="V667">
        <v>0</v>
      </c>
      <c r="W667">
        <v>0</v>
      </c>
      <c r="X667">
        <v>15.042155236740584</v>
      </c>
      <c r="Y667">
        <v>0</v>
      </c>
      <c r="Z667">
        <v>0</v>
      </c>
      <c r="AA667">
        <v>0</v>
      </c>
      <c r="AB667">
        <v>0</v>
      </c>
      <c r="AC667">
        <v>0</v>
      </c>
      <c r="AD667">
        <v>0</v>
      </c>
      <c r="AE667">
        <v>15.042155236740584</v>
      </c>
    </row>
    <row r="668" spans="1:31" x14ac:dyDescent="0.25">
      <c r="A668">
        <v>1886265</v>
      </c>
      <c r="B668">
        <v>1</v>
      </c>
      <c r="C668" t="s">
        <v>81</v>
      </c>
      <c r="D668" t="s">
        <v>123</v>
      </c>
      <c r="E668" t="s">
        <v>146</v>
      </c>
      <c r="F668" t="s">
        <v>973</v>
      </c>
      <c r="G668" t="s">
        <v>564</v>
      </c>
      <c r="H668" t="s">
        <v>143</v>
      </c>
      <c r="I668" t="s">
        <v>135</v>
      </c>
      <c r="J668" t="s">
        <v>136</v>
      </c>
      <c r="K668" t="s">
        <v>137</v>
      </c>
      <c r="L668" t="s">
        <v>2135</v>
      </c>
      <c r="M668" t="s">
        <v>2136</v>
      </c>
      <c r="N668">
        <v>1.331388888</v>
      </c>
      <c r="O668">
        <v>0</v>
      </c>
      <c r="P668">
        <v>169</v>
      </c>
      <c r="Q668">
        <v>0</v>
      </c>
      <c r="R668">
        <v>0</v>
      </c>
      <c r="S668">
        <v>0</v>
      </c>
      <c r="T668">
        <v>6</v>
      </c>
      <c r="U668">
        <v>0</v>
      </c>
      <c r="V668">
        <v>0</v>
      </c>
      <c r="W668">
        <v>0</v>
      </c>
      <c r="X668">
        <v>75.631951538001218</v>
      </c>
      <c r="Y668">
        <v>0</v>
      </c>
      <c r="Z668">
        <v>0</v>
      </c>
      <c r="AA668">
        <v>0</v>
      </c>
      <c r="AB668">
        <v>11.836820231860957</v>
      </c>
      <c r="AC668">
        <v>0</v>
      </c>
      <c r="AD668">
        <v>0</v>
      </c>
      <c r="AE668">
        <v>87.468771769862173</v>
      </c>
    </row>
    <row r="669" spans="1:31" x14ac:dyDescent="0.25">
      <c r="A669">
        <v>1886062</v>
      </c>
      <c r="B669">
        <v>1</v>
      </c>
      <c r="C669" t="s">
        <v>80</v>
      </c>
      <c r="D669" t="s">
        <v>100</v>
      </c>
      <c r="E669" t="s">
        <v>140</v>
      </c>
      <c r="F669" t="s">
        <v>2137</v>
      </c>
      <c r="G669" t="s">
        <v>163</v>
      </c>
      <c r="H669" t="s">
        <v>143</v>
      </c>
      <c r="I669" t="s">
        <v>135</v>
      </c>
      <c r="J669" t="s">
        <v>136</v>
      </c>
      <c r="K669" t="s">
        <v>137</v>
      </c>
      <c r="L669" t="s">
        <v>2138</v>
      </c>
      <c r="M669" t="s">
        <v>2139</v>
      </c>
      <c r="N669">
        <v>2.7830555549999998</v>
      </c>
      <c r="O669">
        <v>0</v>
      </c>
      <c r="P669">
        <v>1</v>
      </c>
      <c r="Q669">
        <v>0</v>
      </c>
      <c r="R669">
        <v>0</v>
      </c>
      <c r="S669">
        <v>0</v>
      </c>
      <c r="T669">
        <v>0</v>
      </c>
      <c r="U669">
        <v>0</v>
      </c>
      <c r="V669">
        <v>0</v>
      </c>
      <c r="W669">
        <v>0</v>
      </c>
      <c r="X669">
        <v>0</v>
      </c>
      <c r="Y669">
        <v>0</v>
      </c>
      <c r="Z669">
        <v>0</v>
      </c>
      <c r="AA669">
        <v>0</v>
      </c>
      <c r="AB669">
        <v>0</v>
      </c>
      <c r="AC669">
        <v>0</v>
      </c>
      <c r="AD669">
        <v>0</v>
      </c>
      <c r="AE669">
        <v>0</v>
      </c>
    </row>
    <row r="670" spans="1:31" x14ac:dyDescent="0.25">
      <c r="A670">
        <v>1886231</v>
      </c>
      <c r="B670">
        <v>1</v>
      </c>
      <c r="C670" t="s">
        <v>81</v>
      </c>
      <c r="D670" t="s">
        <v>122</v>
      </c>
      <c r="E670" t="s">
        <v>210</v>
      </c>
      <c r="F670" t="s">
        <v>2140</v>
      </c>
      <c r="G670" t="s">
        <v>133</v>
      </c>
      <c r="H670" t="s">
        <v>134</v>
      </c>
      <c r="I670" t="s">
        <v>135</v>
      </c>
      <c r="J670" t="s">
        <v>136</v>
      </c>
      <c r="K670" t="s">
        <v>137</v>
      </c>
      <c r="L670" t="s">
        <v>2141</v>
      </c>
      <c r="M670" t="s">
        <v>2142</v>
      </c>
      <c r="N670">
        <v>0.31222222199999999</v>
      </c>
      <c r="O670">
        <v>12</v>
      </c>
      <c r="P670">
        <v>819</v>
      </c>
      <c r="Q670">
        <v>1</v>
      </c>
      <c r="R670">
        <v>19</v>
      </c>
      <c r="S670">
        <v>2</v>
      </c>
      <c r="T670">
        <v>52</v>
      </c>
      <c r="U670">
        <v>1</v>
      </c>
      <c r="V670">
        <v>0</v>
      </c>
      <c r="W670">
        <v>1.1499505174610134</v>
      </c>
      <c r="X670">
        <v>39.591678791355825</v>
      </c>
      <c r="Y670">
        <v>6.9232124333333338E-4</v>
      </c>
      <c r="Z670">
        <v>1.5276846134580269</v>
      </c>
      <c r="AA670">
        <v>22.240240032229867</v>
      </c>
      <c r="AB670">
        <v>4.9580335208964827</v>
      </c>
      <c r="AC670">
        <v>0.12326879687563999</v>
      </c>
      <c r="AD670">
        <v>0</v>
      </c>
      <c r="AE670">
        <v>69.591548593520187</v>
      </c>
    </row>
    <row r="671" spans="1:31" x14ac:dyDescent="0.25">
      <c r="A671">
        <v>1886254</v>
      </c>
      <c r="B671">
        <v>1</v>
      </c>
      <c r="C671" t="s">
        <v>81</v>
      </c>
      <c r="D671" t="s">
        <v>123</v>
      </c>
      <c r="E671" t="s">
        <v>146</v>
      </c>
      <c r="F671" t="s">
        <v>2143</v>
      </c>
      <c r="G671" t="s">
        <v>148</v>
      </c>
      <c r="H671" t="s">
        <v>143</v>
      </c>
      <c r="I671" t="s">
        <v>135</v>
      </c>
      <c r="J671" t="s">
        <v>136</v>
      </c>
      <c r="K671" t="s">
        <v>137</v>
      </c>
      <c r="L671" t="s">
        <v>2144</v>
      </c>
      <c r="M671" t="s">
        <v>2145</v>
      </c>
      <c r="N671">
        <v>2.6977777770000002</v>
      </c>
      <c r="O671">
        <v>0</v>
      </c>
      <c r="P671">
        <v>47</v>
      </c>
      <c r="Q671">
        <v>0</v>
      </c>
      <c r="R671">
        <v>0</v>
      </c>
      <c r="S671">
        <v>0</v>
      </c>
      <c r="T671">
        <v>5</v>
      </c>
      <c r="U671">
        <v>0</v>
      </c>
      <c r="V671">
        <v>0</v>
      </c>
      <c r="W671">
        <v>0</v>
      </c>
      <c r="X671">
        <v>49.218696975796043</v>
      </c>
      <c r="Y671">
        <v>0</v>
      </c>
      <c r="Z671">
        <v>0</v>
      </c>
      <c r="AA671">
        <v>0</v>
      </c>
      <c r="AB671">
        <v>16.989849142053636</v>
      </c>
      <c r="AC671">
        <v>0</v>
      </c>
      <c r="AD671">
        <v>0</v>
      </c>
      <c r="AE671">
        <v>66.208546117849679</v>
      </c>
    </row>
    <row r="672" spans="1:31" x14ac:dyDescent="0.25">
      <c r="A672">
        <v>1885985</v>
      </c>
      <c r="B672">
        <v>1</v>
      </c>
      <c r="C672" t="s">
        <v>80</v>
      </c>
      <c r="D672" t="s">
        <v>104</v>
      </c>
      <c r="E672" t="s">
        <v>158</v>
      </c>
      <c r="F672" t="s">
        <v>2146</v>
      </c>
      <c r="G672" t="s">
        <v>2147</v>
      </c>
      <c r="H672" t="s">
        <v>134</v>
      </c>
      <c r="I672" t="s">
        <v>135</v>
      </c>
      <c r="J672" t="s">
        <v>136</v>
      </c>
      <c r="K672" t="s">
        <v>137</v>
      </c>
      <c r="L672" t="s">
        <v>2148</v>
      </c>
      <c r="M672" t="s">
        <v>2149</v>
      </c>
      <c r="N672">
        <v>1.063055555</v>
      </c>
      <c r="O672">
        <v>0</v>
      </c>
      <c r="P672">
        <v>199</v>
      </c>
      <c r="Q672">
        <v>0</v>
      </c>
      <c r="R672">
        <v>7</v>
      </c>
      <c r="S672">
        <v>0</v>
      </c>
      <c r="T672">
        <v>8</v>
      </c>
      <c r="U672">
        <v>0</v>
      </c>
      <c r="V672">
        <v>0</v>
      </c>
      <c r="W672">
        <v>0</v>
      </c>
      <c r="X672">
        <v>56.021572180371628</v>
      </c>
      <c r="Y672">
        <v>0</v>
      </c>
      <c r="Z672">
        <v>7.2129767579771311</v>
      </c>
      <c r="AA672">
        <v>0</v>
      </c>
      <c r="AB672">
        <v>2.773077158908833</v>
      </c>
      <c r="AC672">
        <v>0</v>
      </c>
      <c r="AD672">
        <v>0</v>
      </c>
      <c r="AE672">
        <v>66.007626097257585</v>
      </c>
    </row>
    <row r="673" spans="1:31" x14ac:dyDescent="0.25">
      <c r="A673">
        <v>1886248</v>
      </c>
      <c r="B673">
        <v>1</v>
      </c>
      <c r="C673" t="s">
        <v>81</v>
      </c>
      <c r="D673" t="s">
        <v>127</v>
      </c>
      <c r="E673" t="s">
        <v>146</v>
      </c>
      <c r="F673" t="s">
        <v>2150</v>
      </c>
      <c r="G673" t="s">
        <v>148</v>
      </c>
      <c r="H673" t="s">
        <v>143</v>
      </c>
      <c r="I673" t="s">
        <v>135</v>
      </c>
      <c r="J673" t="s">
        <v>136</v>
      </c>
      <c r="K673" t="s">
        <v>137</v>
      </c>
      <c r="L673" t="s">
        <v>2151</v>
      </c>
      <c r="M673" t="s">
        <v>2152</v>
      </c>
      <c r="N673">
        <v>5.1655555550000001</v>
      </c>
      <c r="O673">
        <v>0</v>
      </c>
      <c r="P673">
        <v>27</v>
      </c>
      <c r="Q673">
        <v>0</v>
      </c>
      <c r="R673">
        <v>8</v>
      </c>
      <c r="S673">
        <v>0</v>
      </c>
      <c r="T673">
        <v>5</v>
      </c>
      <c r="U673">
        <v>0</v>
      </c>
      <c r="V673">
        <v>0</v>
      </c>
      <c r="W673">
        <v>0</v>
      </c>
      <c r="X673">
        <v>53.272866017942199</v>
      </c>
      <c r="Y673">
        <v>0</v>
      </c>
      <c r="Z673">
        <v>35.546946765219616</v>
      </c>
      <c r="AA673">
        <v>0</v>
      </c>
      <c r="AB673">
        <v>14.325008897296163</v>
      </c>
      <c r="AC673">
        <v>0</v>
      </c>
      <c r="AD673">
        <v>0</v>
      </c>
      <c r="AE673">
        <v>103.14482168045797</v>
      </c>
    </row>
    <row r="674" spans="1:31" x14ac:dyDescent="0.25">
      <c r="A674">
        <v>1885999</v>
      </c>
      <c r="B674">
        <v>1</v>
      </c>
      <c r="C674" t="s">
        <v>80</v>
      </c>
      <c r="D674" t="s">
        <v>100</v>
      </c>
      <c r="E674" t="s">
        <v>140</v>
      </c>
      <c r="F674" t="s">
        <v>2153</v>
      </c>
      <c r="G674" t="s">
        <v>163</v>
      </c>
      <c r="H674" t="s">
        <v>143</v>
      </c>
      <c r="I674" t="s">
        <v>135</v>
      </c>
      <c r="J674" t="s">
        <v>136</v>
      </c>
      <c r="K674" t="s">
        <v>137</v>
      </c>
      <c r="L674" t="s">
        <v>2154</v>
      </c>
      <c r="M674" t="s">
        <v>2155</v>
      </c>
      <c r="N674">
        <v>3.0702777769999998</v>
      </c>
      <c r="O674">
        <v>0</v>
      </c>
      <c r="P674">
        <v>1</v>
      </c>
      <c r="Q674">
        <v>0</v>
      </c>
      <c r="R674">
        <v>0</v>
      </c>
      <c r="S674">
        <v>0</v>
      </c>
      <c r="T674">
        <v>0</v>
      </c>
      <c r="U674">
        <v>0</v>
      </c>
      <c r="V674">
        <v>0</v>
      </c>
      <c r="W674">
        <v>0</v>
      </c>
      <c r="X674">
        <v>1.08242127983598</v>
      </c>
      <c r="Y674">
        <v>0</v>
      </c>
      <c r="Z674">
        <v>0</v>
      </c>
      <c r="AA674">
        <v>0</v>
      </c>
      <c r="AB674">
        <v>0</v>
      </c>
      <c r="AC674">
        <v>0</v>
      </c>
      <c r="AD674">
        <v>0</v>
      </c>
      <c r="AE674">
        <v>1.08242127983598</v>
      </c>
    </row>
    <row r="675" spans="1:31" x14ac:dyDescent="0.25">
      <c r="A675">
        <v>1885899</v>
      </c>
      <c r="B675">
        <v>1</v>
      </c>
      <c r="C675" t="s">
        <v>81</v>
      </c>
      <c r="D675" t="s">
        <v>112</v>
      </c>
      <c r="E675" t="s">
        <v>210</v>
      </c>
      <c r="F675" t="s">
        <v>2156</v>
      </c>
      <c r="G675" t="s">
        <v>476</v>
      </c>
      <c r="H675" t="s">
        <v>134</v>
      </c>
      <c r="I675" t="s">
        <v>152</v>
      </c>
      <c r="J675" t="s">
        <v>136</v>
      </c>
      <c r="K675" t="s">
        <v>137</v>
      </c>
      <c r="L675" t="s">
        <v>2157</v>
      </c>
      <c r="M675" t="s">
        <v>2158</v>
      </c>
      <c r="N675">
        <v>4.9444443999999997E-2</v>
      </c>
      <c r="O675">
        <v>0</v>
      </c>
      <c r="P675">
        <v>1048</v>
      </c>
      <c r="Q675">
        <v>5</v>
      </c>
      <c r="R675">
        <v>28</v>
      </c>
      <c r="S675">
        <v>6</v>
      </c>
      <c r="T675">
        <v>49</v>
      </c>
      <c r="U675">
        <v>0</v>
      </c>
      <c r="V675">
        <v>0</v>
      </c>
      <c r="W675">
        <v>0</v>
      </c>
      <c r="X675">
        <v>3.3822177068561463</v>
      </c>
      <c r="Y675">
        <v>1.0568332355573999</v>
      </c>
      <c r="Z675">
        <v>0.28091308662795561</v>
      </c>
      <c r="AA675">
        <v>0.71537175391371499</v>
      </c>
      <c r="AB675">
        <v>0.63877508449970377</v>
      </c>
      <c r="AC675">
        <v>0</v>
      </c>
      <c r="AD675">
        <v>0</v>
      </c>
      <c r="AE675">
        <v>6.0741108674549205</v>
      </c>
    </row>
    <row r="676" spans="1:31" x14ac:dyDescent="0.25">
      <c r="A676">
        <v>1886191</v>
      </c>
      <c r="B676">
        <v>1</v>
      </c>
      <c r="C676" t="s">
        <v>80</v>
      </c>
      <c r="D676" t="s">
        <v>108</v>
      </c>
      <c r="E676" t="s">
        <v>146</v>
      </c>
      <c r="F676" t="s">
        <v>2159</v>
      </c>
      <c r="G676" t="s">
        <v>148</v>
      </c>
      <c r="H676" t="s">
        <v>143</v>
      </c>
      <c r="I676" t="s">
        <v>135</v>
      </c>
      <c r="J676" t="s">
        <v>136</v>
      </c>
      <c r="K676" t="s">
        <v>137</v>
      </c>
      <c r="L676" t="s">
        <v>2160</v>
      </c>
      <c r="M676" t="s">
        <v>2161</v>
      </c>
      <c r="N676">
        <v>2.93</v>
      </c>
      <c r="O676">
        <v>0</v>
      </c>
      <c r="P676">
        <v>9</v>
      </c>
      <c r="Q676">
        <v>0</v>
      </c>
      <c r="R676">
        <v>3</v>
      </c>
      <c r="S676">
        <v>0</v>
      </c>
      <c r="T676">
        <v>3</v>
      </c>
      <c r="U676">
        <v>0</v>
      </c>
      <c r="V676">
        <v>0</v>
      </c>
      <c r="W676">
        <v>0</v>
      </c>
      <c r="X676">
        <v>8.2252159232588422</v>
      </c>
      <c r="Y676">
        <v>0</v>
      </c>
      <c r="Z676">
        <v>0.7180339708532566</v>
      </c>
      <c r="AA676">
        <v>0</v>
      </c>
      <c r="AB676">
        <v>1.2751175698909933</v>
      </c>
      <c r="AC676">
        <v>0</v>
      </c>
      <c r="AD676">
        <v>0</v>
      </c>
      <c r="AE676">
        <v>10.218367464003093</v>
      </c>
    </row>
    <row r="677" spans="1:31" x14ac:dyDescent="0.25">
      <c r="A677">
        <v>1886311</v>
      </c>
      <c r="B677">
        <v>1</v>
      </c>
      <c r="C677" t="s">
        <v>80</v>
      </c>
      <c r="D677" t="s">
        <v>104</v>
      </c>
      <c r="E677" t="s">
        <v>146</v>
      </c>
      <c r="F677" t="s">
        <v>2162</v>
      </c>
      <c r="G677" t="s">
        <v>148</v>
      </c>
      <c r="H677" t="s">
        <v>143</v>
      </c>
      <c r="I677" t="s">
        <v>135</v>
      </c>
      <c r="J677" t="s">
        <v>136</v>
      </c>
      <c r="K677" t="s">
        <v>137</v>
      </c>
      <c r="L677" t="s">
        <v>2163</v>
      </c>
      <c r="M677" t="s">
        <v>2164</v>
      </c>
      <c r="N677">
        <v>1.1347222219999999</v>
      </c>
      <c r="O677">
        <v>0</v>
      </c>
      <c r="P677">
        <v>207</v>
      </c>
      <c r="Q677">
        <v>0</v>
      </c>
      <c r="R677">
        <v>0</v>
      </c>
      <c r="S677">
        <v>0</v>
      </c>
      <c r="T677">
        <v>34</v>
      </c>
      <c r="U677">
        <v>0</v>
      </c>
      <c r="V677">
        <v>0</v>
      </c>
      <c r="W677">
        <v>0</v>
      </c>
      <c r="X677">
        <v>74.521698605992569</v>
      </c>
      <c r="Y677">
        <v>0</v>
      </c>
      <c r="Z677">
        <v>0</v>
      </c>
      <c r="AA677">
        <v>0</v>
      </c>
      <c r="AB677">
        <v>47.812994952175117</v>
      </c>
      <c r="AC677">
        <v>0</v>
      </c>
      <c r="AD677">
        <v>0</v>
      </c>
      <c r="AE677">
        <v>122.33469355816769</v>
      </c>
    </row>
    <row r="678" spans="1:31" x14ac:dyDescent="0.25">
      <c r="A678">
        <v>1886005</v>
      </c>
      <c r="B678">
        <v>1</v>
      </c>
      <c r="C678" t="s">
        <v>80</v>
      </c>
      <c r="D678" t="s">
        <v>91</v>
      </c>
      <c r="E678" t="s">
        <v>158</v>
      </c>
      <c r="F678" t="s">
        <v>2165</v>
      </c>
      <c r="G678" t="s">
        <v>219</v>
      </c>
      <c r="H678" t="s">
        <v>134</v>
      </c>
      <c r="I678" t="s">
        <v>135</v>
      </c>
      <c r="J678" t="s">
        <v>136</v>
      </c>
      <c r="K678" t="s">
        <v>137</v>
      </c>
      <c r="L678" t="s">
        <v>2166</v>
      </c>
      <c r="M678" t="s">
        <v>2167</v>
      </c>
      <c r="N678">
        <v>1.079722222</v>
      </c>
      <c r="O678">
        <v>0</v>
      </c>
      <c r="P678">
        <v>0</v>
      </c>
      <c r="Q678">
        <v>0</v>
      </c>
      <c r="R678">
        <v>9</v>
      </c>
      <c r="S678">
        <v>0</v>
      </c>
      <c r="T678">
        <v>0</v>
      </c>
      <c r="U678">
        <v>0</v>
      </c>
      <c r="V678">
        <v>0</v>
      </c>
      <c r="W678">
        <v>0</v>
      </c>
      <c r="X678">
        <v>0</v>
      </c>
      <c r="Y678">
        <v>0</v>
      </c>
      <c r="Z678">
        <v>20.83316060688685</v>
      </c>
      <c r="AA678">
        <v>0</v>
      </c>
      <c r="AB678">
        <v>0</v>
      </c>
      <c r="AC678">
        <v>0</v>
      </c>
      <c r="AD678">
        <v>0</v>
      </c>
      <c r="AE678">
        <v>20.83316060688685</v>
      </c>
    </row>
    <row r="679" spans="1:31" x14ac:dyDescent="0.25">
      <c r="A679">
        <v>1885982</v>
      </c>
      <c r="B679">
        <v>1</v>
      </c>
      <c r="C679" t="s">
        <v>80</v>
      </c>
      <c r="D679" t="s">
        <v>94</v>
      </c>
      <c r="E679" t="s">
        <v>210</v>
      </c>
      <c r="F679" t="s">
        <v>2168</v>
      </c>
      <c r="G679" t="s">
        <v>133</v>
      </c>
      <c r="H679" t="s">
        <v>134</v>
      </c>
      <c r="I679" t="s">
        <v>135</v>
      </c>
      <c r="J679" t="s">
        <v>136</v>
      </c>
      <c r="K679" t="s">
        <v>137</v>
      </c>
      <c r="L679" t="s">
        <v>2169</v>
      </c>
      <c r="M679" t="s">
        <v>2170</v>
      </c>
      <c r="N679">
        <v>0.19805555499999999</v>
      </c>
      <c r="O679">
        <v>0</v>
      </c>
      <c r="P679">
        <v>661</v>
      </c>
      <c r="Q679">
        <v>34</v>
      </c>
      <c r="R679">
        <v>67</v>
      </c>
      <c r="S679">
        <v>13</v>
      </c>
      <c r="T679">
        <v>76</v>
      </c>
      <c r="U679">
        <v>2</v>
      </c>
      <c r="V679">
        <v>0</v>
      </c>
      <c r="W679">
        <v>0</v>
      </c>
      <c r="X679">
        <v>25.958101320859985</v>
      </c>
      <c r="Y679">
        <v>57.840069030085886</v>
      </c>
      <c r="Z679">
        <v>37.902940520745553</v>
      </c>
      <c r="AA679">
        <v>36.588311357564741</v>
      </c>
      <c r="AB679">
        <v>18.861695239007805</v>
      </c>
      <c r="AC679">
        <v>12.386035090986557</v>
      </c>
      <c r="AD679">
        <v>0</v>
      </c>
      <c r="AE679">
        <v>189.53715255925053</v>
      </c>
    </row>
    <row r="680" spans="1:31" x14ac:dyDescent="0.25">
      <c r="A680">
        <v>1885962</v>
      </c>
      <c r="B680">
        <v>1</v>
      </c>
      <c r="C680" t="s">
        <v>80</v>
      </c>
      <c r="D680" t="s">
        <v>92</v>
      </c>
      <c r="E680" t="s">
        <v>158</v>
      </c>
      <c r="F680" t="s">
        <v>2171</v>
      </c>
      <c r="G680" t="s">
        <v>219</v>
      </c>
      <c r="H680" t="s">
        <v>134</v>
      </c>
      <c r="I680" t="s">
        <v>135</v>
      </c>
      <c r="J680" t="s">
        <v>136</v>
      </c>
      <c r="K680" t="s">
        <v>137</v>
      </c>
      <c r="L680" t="s">
        <v>2172</v>
      </c>
      <c r="M680" t="s">
        <v>2173</v>
      </c>
      <c r="N680">
        <v>1.7411111109999999</v>
      </c>
      <c r="O680">
        <v>0</v>
      </c>
      <c r="P680">
        <v>6</v>
      </c>
      <c r="Q680">
        <v>3</v>
      </c>
      <c r="R680">
        <v>0</v>
      </c>
      <c r="S680">
        <v>1</v>
      </c>
      <c r="T680">
        <v>0</v>
      </c>
      <c r="U680">
        <v>0</v>
      </c>
      <c r="V680">
        <v>0</v>
      </c>
      <c r="W680">
        <v>0</v>
      </c>
      <c r="X680">
        <v>1.6970467606404265</v>
      </c>
      <c r="Y680">
        <v>121.72782825809489</v>
      </c>
      <c r="Z680">
        <v>0</v>
      </c>
      <c r="AA680">
        <v>99.768773145479116</v>
      </c>
      <c r="AB680">
        <v>0</v>
      </c>
      <c r="AC680">
        <v>0</v>
      </c>
      <c r="AD680">
        <v>0</v>
      </c>
      <c r="AE680">
        <v>223.19364816421444</v>
      </c>
    </row>
    <row r="681" spans="1:31" x14ac:dyDescent="0.25">
      <c r="A681">
        <v>1886211</v>
      </c>
      <c r="B681">
        <v>1</v>
      </c>
      <c r="C681" t="s">
        <v>81</v>
      </c>
      <c r="D681" t="s">
        <v>112</v>
      </c>
      <c r="E681" t="s">
        <v>140</v>
      </c>
      <c r="F681" t="s">
        <v>2174</v>
      </c>
      <c r="G681" t="s">
        <v>163</v>
      </c>
      <c r="H681" t="s">
        <v>143</v>
      </c>
      <c r="I681" t="s">
        <v>135</v>
      </c>
      <c r="J681" t="s">
        <v>136</v>
      </c>
      <c r="K681" t="s">
        <v>137</v>
      </c>
      <c r="L681" t="s">
        <v>2175</v>
      </c>
      <c r="M681" t="s">
        <v>2176</v>
      </c>
      <c r="N681">
        <v>2.471666666</v>
      </c>
      <c r="O681">
        <v>0</v>
      </c>
      <c r="P681">
        <v>1</v>
      </c>
      <c r="Q681">
        <v>0</v>
      </c>
      <c r="R681">
        <v>0</v>
      </c>
      <c r="S681">
        <v>0</v>
      </c>
      <c r="T681">
        <v>0</v>
      </c>
      <c r="U681">
        <v>0</v>
      </c>
      <c r="V681">
        <v>0</v>
      </c>
      <c r="W681">
        <v>0</v>
      </c>
      <c r="X681">
        <v>0.66758268113740582</v>
      </c>
      <c r="Y681">
        <v>0</v>
      </c>
      <c r="Z681">
        <v>0</v>
      </c>
      <c r="AA681">
        <v>0</v>
      </c>
      <c r="AB681">
        <v>0</v>
      </c>
      <c r="AC681">
        <v>0</v>
      </c>
      <c r="AD681">
        <v>0</v>
      </c>
      <c r="AE681">
        <v>0.66758268113740582</v>
      </c>
    </row>
    <row r="682" spans="1:31" x14ac:dyDescent="0.25">
      <c r="A682">
        <v>1885876</v>
      </c>
      <c r="B682">
        <v>1</v>
      </c>
      <c r="C682" t="s">
        <v>80</v>
      </c>
      <c r="D682" t="s">
        <v>82</v>
      </c>
      <c r="E682" t="s">
        <v>169</v>
      </c>
      <c r="F682" t="s">
        <v>2177</v>
      </c>
      <c r="G682" t="s">
        <v>142</v>
      </c>
      <c r="H682" t="s">
        <v>143</v>
      </c>
      <c r="I682" t="s">
        <v>135</v>
      </c>
      <c r="J682" t="s">
        <v>136</v>
      </c>
      <c r="K682" t="s">
        <v>137</v>
      </c>
      <c r="L682" t="s">
        <v>2178</v>
      </c>
      <c r="M682" t="s">
        <v>2179</v>
      </c>
      <c r="N682">
        <v>2.9711111109999999</v>
      </c>
      <c r="O682">
        <v>0</v>
      </c>
      <c r="P682">
        <v>969</v>
      </c>
      <c r="Q682">
        <v>0</v>
      </c>
      <c r="R682">
        <v>0</v>
      </c>
      <c r="S682">
        <v>0</v>
      </c>
      <c r="T682">
        <v>47</v>
      </c>
      <c r="U682">
        <v>0</v>
      </c>
      <c r="V682">
        <v>0</v>
      </c>
      <c r="W682">
        <v>0</v>
      </c>
      <c r="X682">
        <v>658.55692556277404</v>
      </c>
      <c r="Y682">
        <v>0</v>
      </c>
      <c r="Z682">
        <v>0</v>
      </c>
      <c r="AA682">
        <v>0</v>
      </c>
      <c r="AB682">
        <v>63.160737140081032</v>
      </c>
      <c r="AC682">
        <v>0</v>
      </c>
      <c r="AD682">
        <v>0</v>
      </c>
      <c r="AE682">
        <v>721.71766270285502</v>
      </c>
    </row>
    <row r="683" spans="1:31" x14ac:dyDescent="0.25">
      <c r="A683">
        <v>1885919</v>
      </c>
      <c r="B683">
        <v>1</v>
      </c>
      <c r="C683" t="s">
        <v>80</v>
      </c>
      <c r="D683" t="s">
        <v>96</v>
      </c>
      <c r="E683" t="s">
        <v>140</v>
      </c>
      <c r="F683" t="s">
        <v>2180</v>
      </c>
      <c r="G683" t="s">
        <v>163</v>
      </c>
      <c r="H683" t="s">
        <v>143</v>
      </c>
      <c r="I683" t="s">
        <v>135</v>
      </c>
      <c r="J683" t="s">
        <v>136</v>
      </c>
      <c r="K683" t="s">
        <v>137</v>
      </c>
      <c r="L683" t="s">
        <v>2181</v>
      </c>
      <c r="M683" t="s">
        <v>2182</v>
      </c>
      <c r="N683">
        <v>2.7294444439999999</v>
      </c>
      <c r="O683">
        <v>0</v>
      </c>
      <c r="P683">
        <v>1</v>
      </c>
      <c r="Q683">
        <v>0</v>
      </c>
      <c r="R683">
        <v>0</v>
      </c>
      <c r="S683">
        <v>0</v>
      </c>
      <c r="T683">
        <v>0</v>
      </c>
      <c r="U683">
        <v>0</v>
      </c>
      <c r="V683">
        <v>0</v>
      </c>
      <c r="W683">
        <v>0</v>
      </c>
      <c r="X683">
        <v>0.44136481737291494</v>
      </c>
      <c r="Y683">
        <v>0</v>
      </c>
      <c r="Z683">
        <v>0</v>
      </c>
      <c r="AA683">
        <v>0</v>
      </c>
      <c r="AB683">
        <v>0</v>
      </c>
      <c r="AC683">
        <v>0</v>
      </c>
      <c r="AD683">
        <v>0</v>
      </c>
      <c r="AE683">
        <v>0.44136481737291494</v>
      </c>
    </row>
    <row r="684" spans="1:31" x14ac:dyDescent="0.25">
      <c r="A684">
        <v>1886019</v>
      </c>
      <c r="B684">
        <v>1</v>
      </c>
      <c r="C684" t="s">
        <v>81</v>
      </c>
      <c r="D684" t="s">
        <v>112</v>
      </c>
      <c r="E684" t="s">
        <v>146</v>
      </c>
      <c r="F684" t="s">
        <v>2183</v>
      </c>
      <c r="G684" t="s">
        <v>148</v>
      </c>
      <c r="H684" t="s">
        <v>143</v>
      </c>
      <c r="I684" t="s">
        <v>135</v>
      </c>
      <c r="J684" t="s">
        <v>136</v>
      </c>
      <c r="K684" t="s">
        <v>137</v>
      </c>
      <c r="L684" t="s">
        <v>2184</v>
      </c>
      <c r="M684" t="s">
        <v>2185</v>
      </c>
      <c r="N684">
        <v>2.0536111109999999</v>
      </c>
      <c r="O684">
        <v>0</v>
      </c>
      <c r="P684">
        <v>13</v>
      </c>
      <c r="Q684">
        <v>0</v>
      </c>
      <c r="R684">
        <v>0</v>
      </c>
      <c r="S684">
        <v>0</v>
      </c>
      <c r="T684">
        <v>1</v>
      </c>
      <c r="U684">
        <v>0</v>
      </c>
      <c r="V684">
        <v>0</v>
      </c>
      <c r="W684">
        <v>0</v>
      </c>
      <c r="X684">
        <v>2.7244096959188506</v>
      </c>
      <c r="Y684">
        <v>0</v>
      </c>
      <c r="Z684">
        <v>0</v>
      </c>
      <c r="AA684">
        <v>0</v>
      </c>
      <c r="AB684">
        <v>0.21217036774105169</v>
      </c>
      <c r="AC684">
        <v>0</v>
      </c>
      <c r="AD684">
        <v>0</v>
      </c>
      <c r="AE684">
        <v>2.9365800636599024</v>
      </c>
    </row>
    <row r="685" spans="1:31" x14ac:dyDescent="0.25">
      <c r="A685">
        <v>1886068</v>
      </c>
      <c r="B685">
        <v>1</v>
      </c>
      <c r="C685" t="s">
        <v>80</v>
      </c>
      <c r="D685" t="s">
        <v>85</v>
      </c>
      <c r="E685" t="s">
        <v>146</v>
      </c>
      <c r="F685" t="s">
        <v>2186</v>
      </c>
      <c r="G685" t="s">
        <v>142</v>
      </c>
      <c r="H685" t="s">
        <v>143</v>
      </c>
      <c r="I685" t="s">
        <v>135</v>
      </c>
      <c r="J685" t="s">
        <v>136</v>
      </c>
      <c r="K685" t="s">
        <v>137</v>
      </c>
      <c r="L685" t="s">
        <v>2187</v>
      </c>
      <c r="M685" t="s">
        <v>2188</v>
      </c>
      <c r="N685">
        <v>1.038888888</v>
      </c>
      <c r="O685">
        <v>0</v>
      </c>
      <c r="P685">
        <v>59</v>
      </c>
      <c r="Q685">
        <v>0</v>
      </c>
      <c r="R685">
        <v>0</v>
      </c>
      <c r="S685">
        <v>0</v>
      </c>
      <c r="T685">
        <v>2</v>
      </c>
      <c r="U685">
        <v>0</v>
      </c>
      <c r="V685">
        <v>0</v>
      </c>
      <c r="W685">
        <v>0</v>
      </c>
      <c r="X685">
        <v>22.418037522511984</v>
      </c>
      <c r="Y685">
        <v>0</v>
      </c>
      <c r="Z685">
        <v>0</v>
      </c>
      <c r="AA685">
        <v>0</v>
      </c>
      <c r="AB685">
        <v>2.3569698643556145</v>
      </c>
      <c r="AC685">
        <v>0</v>
      </c>
      <c r="AD685">
        <v>0</v>
      </c>
      <c r="AE685">
        <v>24.7750073868676</v>
      </c>
    </row>
    <row r="686" spans="1:31" x14ac:dyDescent="0.25">
      <c r="A686">
        <v>1886420</v>
      </c>
      <c r="B686">
        <v>1</v>
      </c>
      <c r="C686" t="s">
        <v>81</v>
      </c>
      <c r="D686" t="s">
        <v>122</v>
      </c>
      <c r="E686" t="s">
        <v>169</v>
      </c>
      <c r="F686" t="s">
        <v>2189</v>
      </c>
      <c r="G686" t="s">
        <v>564</v>
      </c>
      <c r="H686" t="s">
        <v>143</v>
      </c>
      <c r="I686" t="s">
        <v>135</v>
      </c>
      <c r="J686" t="s">
        <v>136</v>
      </c>
      <c r="K686" t="s">
        <v>137</v>
      </c>
      <c r="L686" t="s">
        <v>2190</v>
      </c>
      <c r="M686" t="s">
        <v>2191</v>
      </c>
      <c r="N686">
        <v>4.5763888880000003</v>
      </c>
      <c r="O686">
        <v>0</v>
      </c>
      <c r="P686">
        <v>720</v>
      </c>
      <c r="Q686">
        <v>0</v>
      </c>
      <c r="R686">
        <v>0</v>
      </c>
      <c r="S686">
        <v>0</v>
      </c>
      <c r="T686">
        <v>59</v>
      </c>
      <c r="U686">
        <v>0</v>
      </c>
      <c r="V686">
        <v>0</v>
      </c>
      <c r="W686">
        <v>0</v>
      </c>
      <c r="X686">
        <v>716.65953844312116</v>
      </c>
      <c r="Y686">
        <v>0</v>
      </c>
      <c r="Z686">
        <v>0</v>
      </c>
      <c r="AA686">
        <v>0</v>
      </c>
      <c r="AB686">
        <v>156.33275426893297</v>
      </c>
      <c r="AC686">
        <v>0</v>
      </c>
      <c r="AD686">
        <v>0</v>
      </c>
      <c r="AE686">
        <v>872.99229271205411</v>
      </c>
    </row>
    <row r="687" spans="1:31" x14ac:dyDescent="0.25">
      <c r="A687">
        <v>1886088</v>
      </c>
      <c r="B687">
        <v>1</v>
      </c>
      <c r="C687" t="s">
        <v>80</v>
      </c>
      <c r="D687" t="s">
        <v>96</v>
      </c>
      <c r="E687" t="s">
        <v>146</v>
      </c>
      <c r="F687" t="s">
        <v>2192</v>
      </c>
      <c r="G687" t="s">
        <v>148</v>
      </c>
      <c r="H687" t="s">
        <v>143</v>
      </c>
      <c r="I687" t="s">
        <v>135</v>
      </c>
      <c r="J687" t="s">
        <v>136</v>
      </c>
      <c r="K687" t="s">
        <v>137</v>
      </c>
      <c r="L687" t="s">
        <v>2193</v>
      </c>
      <c r="M687" t="s">
        <v>2194</v>
      </c>
      <c r="N687">
        <v>1.2469444439999999</v>
      </c>
      <c r="O687">
        <v>0</v>
      </c>
      <c r="P687">
        <v>53</v>
      </c>
      <c r="Q687">
        <v>0</v>
      </c>
      <c r="R687">
        <v>0</v>
      </c>
      <c r="S687">
        <v>0</v>
      </c>
      <c r="T687">
        <v>13</v>
      </c>
      <c r="U687">
        <v>0</v>
      </c>
      <c r="V687">
        <v>0</v>
      </c>
      <c r="W687">
        <v>0</v>
      </c>
      <c r="X687">
        <v>34.420267275628305</v>
      </c>
      <c r="Y687">
        <v>0</v>
      </c>
      <c r="Z687">
        <v>0</v>
      </c>
      <c r="AA687">
        <v>0</v>
      </c>
      <c r="AB687">
        <v>19.525730384484696</v>
      </c>
      <c r="AC687">
        <v>0</v>
      </c>
      <c r="AD687">
        <v>0</v>
      </c>
      <c r="AE687">
        <v>53.945997660113001</v>
      </c>
    </row>
    <row r="688" spans="1:31" x14ac:dyDescent="0.25">
      <c r="A688">
        <v>1886374</v>
      </c>
      <c r="B688">
        <v>1</v>
      </c>
      <c r="C688" t="s">
        <v>80</v>
      </c>
      <c r="D688" t="s">
        <v>101</v>
      </c>
      <c r="E688" t="s">
        <v>146</v>
      </c>
      <c r="F688" t="s">
        <v>2195</v>
      </c>
      <c r="G688" t="s">
        <v>1108</v>
      </c>
      <c r="H688" t="s">
        <v>143</v>
      </c>
      <c r="I688" t="s">
        <v>135</v>
      </c>
      <c r="J688" t="s">
        <v>136</v>
      </c>
      <c r="K688" t="s">
        <v>137</v>
      </c>
      <c r="L688" t="s">
        <v>2196</v>
      </c>
      <c r="M688" t="s">
        <v>2197</v>
      </c>
      <c r="N688">
        <v>1.655277777</v>
      </c>
      <c r="O688">
        <v>0</v>
      </c>
      <c r="P688">
        <v>128</v>
      </c>
      <c r="Q688">
        <v>0</v>
      </c>
      <c r="R688">
        <v>0</v>
      </c>
      <c r="S688">
        <v>0</v>
      </c>
      <c r="T688">
        <v>11</v>
      </c>
      <c r="U688">
        <v>0</v>
      </c>
      <c r="V688">
        <v>0</v>
      </c>
      <c r="W688">
        <v>0</v>
      </c>
      <c r="X688">
        <v>70.021860114862662</v>
      </c>
      <c r="Y688">
        <v>0</v>
      </c>
      <c r="Z688">
        <v>0</v>
      </c>
      <c r="AA688">
        <v>0</v>
      </c>
      <c r="AB688">
        <v>12.493942770114861</v>
      </c>
      <c r="AC688">
        <v>0</v>
      </c>
      <c r="AD688">
        <v>0</v>
      </c>
      <c r="AE688">
        <v>82.515802884977518</v>
      </c>
    </row>
    <row r="689" spans="1:31" x14ac:dyDescent="0.25">
      <c r="A689">
        <v>1886251</v>
      </c>
      <c r="B689">
        <v>1</v>
      </c>
      <c r="C689" t="s">
        <v>81</v>
      </c>
      <c r="D689" t="s">
        <v>118</v>
      </c>
      <c r="E689" t="s">
        <v>131</v>
      </c>
      <c r="F689" t="s">
        <v>2198</v>
      </c>
      <c r="G689" t="s">
        <v>133</v>
      </c>
      <c r="H689" t="s">
        <v>134</v>
      </c>
      <c r="I689" t="s">
        <v>135</v>
      </c>
      <c r="J689" t="s">
        <v>136</v>
      </c>
      <c r="K689" t="s">
        <v>137</v>
      </c>
      <c r="L689" t="s">
        <v>2199</v>
      </c>
      <c r="M689" t="s">
        <v>2200</v>
      </c>
      <c r="N689">
        <v>0.15833333299999999</v>
      </c>
      <c r="O689">
        <v>1</v>
      </c>
      <c r="P689">
        <v>353</v>
      </c>
      <c r="Q689">
        <v>44</v>
      </c>
      <c r="R689">
        <v>33</v>
      </c>
      <c r="S689">
        <v>9</v>
      </c>
      <c r="T689">
        <v>38</v>
      </c>
      <c r="U689">
        <v>0</v>
      </c>
      <c r="V689">
        <v>0</v>
      </c>
      <c r="W689">
        <v>7.7918561795399993E-2</v>
      </c>
      <c r="X689">
        <v>10.417014244858528</v>
      </c>
      <c r="Y689">
        <v>104.79771212638731</v>
      </c>
      <c r="Z689">
        <v>6.5317136769959152</v>
      </c>
      <c r="AA689">
        <v>10.089373027169732</v>
      </c>
      <c r="AB689">
        <v>4.7982319103847999</v>
      </c>
      <c r="AC689">
        <v>0</v>
      </c>
      <c r="AD689">
        <v>0</v>
      </c>
      <c r="AE689">
        <v>136.71196354759169</v>
      </c>
    </row>
    <row r="690" spans="1:31" x14ac:dyDescent="0.25">
      <c r="A690">
        <v>1885942</v>
      </c>
      <c r="B690">
        <v>1</v>
      </c>
      <c r="C690" t="s">
        <v>80</v>
      </c>
      <c r="D690" t="s">
        <v>86</v>
      </c>
      <c r="E690" t="s">
        <v>140</v>
      </c>
      <c r="F690" t="s">
        <v>2201</v>
      </c>
      <c r="G690" t="s">
        <v>200</v>
      </c>
      <c r="H690" t="s">
        <v>143</v>
      </c>
      <c r="I690" t="s">
        <v>135</v>
      </c>
      <c r="J690" t="s">
        <v>136</v>
      </c>
      <c r="K690" t="s">
        <v>137</v>
      </c>
      <c r="L690" t="s">
        <v>2202</v>
      </c>
      <c r="M690" t="s">
        <v>2203</v>
      </c>
      <c r="N690">
        <v>4.6277777770000004</v>
      </c>
      <c r="O690">
        <v>0</v>
      </c>
      <c r="P690">
        <v>1</v>
      </c>
      <c r="Q690">
        <v>0</v>
      </c>
      <c r="R690">
        <v>0</v>
      </c>
      <c r="S690">
        <v>0</v>
      </c>
      <c r="T690">
        <v>0</v>
      </c>
      <c r="U690">
        <v>0</v>
      </c>
      <c r="V690">
        <v>0</v>
      </c>
      <c r="W690">
        <v>0</v>
      </c>
      <c r="X690">
        <v>3.0577245326151843</v>
      </c>
      <c r="Y690">
        <v>0</v>
      </c>
      <c r="Z690">
        <v>0</v>
      </c>
      <c r="AA690">
        <v>0</v>
      </c>
      <c r="AB690">
        <v>0</v>
      </c>
      <c r="AC690">
        <v>0</v>
      </c>
      <c r="AD690">
        <v>0</v>
      </c>
      <c r="AE690">
        <v>3.0577245326151843</v>
      </c>
    </row>
    <row r="691" spans="1:31" x14ac:dyDescent="0.25">
      <c r="A691">
        <v>1885896</v>
      </c>
      <c r="B691">
        <v>1</v>
      </c>
      <c r="C691" t="s">
        <v>80</v>
      </c>
      <c r="D691" t="s">
        <v>108</v>
      </c>
      <c r="E691" t="s">
        <v>210</v>
      </c>
      <c r="F691" t="s">
        <v>2204</v>
      </c>
      <c r="G691" t="s">
        <v>133</v>
      </c>
      <c r="H691" t="s">
        <v>134</v>
      </c>
      <c r="I691" t="s">
        <v>135</v>
      </c>
      <c r="J691" t="s">
        <v>136</v>
      </c>
      <c r="K691" t="s">
        <v>137</v>
      </c>
      <c r="L691" t="s">
        <v>2205</v>
      </c>
      <c r="M691" t="s">
        <v>2206</v>
      </c>
      <c r="N691">
        <v>0.53888888800000001</v>
      </c>
      <c r="O691">
        <v>0</v>
      </c>
      <c r="P691">
        <v>9097</v>
      </c>
      <c r="Q691">
        <v>9</v>
      </c>
      <c r="R691">
        <v>1765</v>
      </c>
      <c r="S691">
        <v>55</v>
      </c>
      <c r="T691">
        <v>1372</v>
      </c>
      <c r="U691">
        <v>2</v>
      </c>
      <c r="V691">
        <v>0</v>
      </c>
      <c r="W691">
        <v>0</v>
      </c>
      <c r="X691">
        <v>698.33794373101352</v>
      </c>
      <c r="Y691">
        <v>33.400076685302949</v>
      </c>
      <c r="Z691">
        <v>1189.9084873250704</v>
      </c>
      <c r="AA691">
        <v>214.19419074305222</v>
      </c>
      <c r="AB691">
        <v>473.23505245008482</v>
      </c>
      <c r="AC691">
        <v>14.941717229058389</v>
      </c>
      <c r="AD691">
        <v>0</v>
      </c>
      <c r="AE691">
        <v>2624.0174681635822</v>
      </c>
    </row>
    <row r="692" spans="1:31" x14ac:dyDescent="0.25">
      <c r="A692">
        <v>1886437</v>
      </c>
      <c r="B692">
        <v>1</v>
      </c>
      <c r="C692" t="s">
        <v>80</v>
      </c>
      <c r="D692" t="s">
        <v>93</v>
      </c>
      <c r="E692" t="s">
        <v>146</v>
      </c>
      <c r="F692" t="s">
        <v>2059</v>
      </c>
      <c r="G692" t="s">
        <v>148</v>
      </c>
      <c r="H692" t="s">
        <v>143</v>
      </c>
      <c r="I692" t="s">
        <v>135</v>
      </c>
      <c r="J692" t="s">
        <v>136</v>
      </c>
      <c r="K692" t="s">
        <v>137</v>
      </c>
      <c r="L692" t="s">
        <v>2207</v>
      </c>
      <c r="M692" t="s">
        <v>2208</v>
      </c>
      <c r="N692">
        <v>3.4894444440000001</v>
      </c>
      <c r="O692">
        <v>0</v>
      </c>
      <c r="P692">
        <v>20</v>
      </c>
      <c r="Q692">
        <v>0</v>
      </c>
      <c r="R692">
        <v>17</v>
      </c>
      <c r="S692">
        <v>0</v>
      </c>
      <c r="T692">
        <v>2</v>
      </c>
      <c r="U692">
        <v>0</v>
      </c>
      <c r="V692">
        <v>0</v>
      </c>
      <c r="W692">
        <v>0</v>
      </c>
      <c r="X692">
        <v>32.761482959471508</v>
      </c>
      <c r="Y692">
        <v>0</v>
      </c>
      <c r="Z692">
        <v>61.197458552979867</v>
      </c>
      <c r="AA692">
        <v>0</v>
      </c>
      <c r="AB692">
        <v>4.9139475154943906</v>
      </c>
      <c r="AC692">
        <v>0</v>
      </c>
      <c r="AD692">
        <v>0</v>
      </c>
      <c r="AE692">
        <v>98.87288902794576</v>
      </c>
    </row>
    <row r="693" spans="1:31" x14ac:dyDescent="0.25">
      <c r="A693">
        <v>1886145</v>
      </c>
      <c r="B693">
        <v>1</v>
      </c>
      <c r="C693" t="s">
        <v>81</v>
      </c>
      <c r="D693" t="s">
        <v>123</v>
      </c>
      <c r="E693" t="s">
        <v>146</v>
      </c>
      <c r="F693" t="s">
        <v>2209</v>
      </c>
      <c r="G693" t="s">
        <v>148</v>
      </c>
      <c r="H693" t="s">
        <v>143</v>
      </c>
      <c r="I693" t="s">
        <v>135</v>
      </c>
      <c r="J693" t="s">
        <v>136</v>
      </c>
      <c r="K693" t="s">
        <v>137</v>
      </c>
      <c r="L693" t="s">
        <v>2210</v>
      </c>
      <c r="M693" t="s">
        <v>2211</v>
      </c>
      <c r="N693">
        <v>0.67527777700000002</v>
      </c>
      <c r="O693">
        <v>0</v>
      </c>
      <c r="P693">
        <v>467</v>
      </c>
      <c r="Q693">
        <v>0</v>
      </c>
      <c r="R693">
        <v>0</v>
      </c>
      <c r="S693">
        <v>0</v>
      </c>
      <c r="T693">
        <v>26</v>
      </c>
      <c r="U693">
        <v>0</v>
      </c>
      <c r="V693">
        <v>0</v>
      </c>
      <c r="W693">
        <v>0</v>
      </c>
      <c r="X693">
        <v>89.677982052276008</v>
      </c>
      <c r="Y693">
        <v>0</v>
      </c>
      <c r="Z693">
        <v>0</v>
      </c>
      <c r="AA693">
        <v>0</v>
      </c>
      <c r="AB693">
        <v>15.683008168267543</v>
      </c>
      <c r="AC693">
        <v>0</v>
      </c>
      <c r="AD693">
        <v>0</v>
      </c>
      <c r="AE693">
        <v>105.36099022054356</v>
      </c>
    </row>
    <row r="694" spans="1:31" x14ac:dyDescent="0.25">
      <c r="A694">
        <v>1886002</v>
      </c>
      <c r="B694">
        <v>1</v>
      </c>
      <c r="C694" t="s">
        <v>80</v>
      </c>
      <c r="D694" t="s">
        <v>98</v>
      </c>
      <c r="E694" t="s">
        <v>146</v>
      </c>
      <c r="F694" t="s">
        <v>1698</v>
      </c>
      <c r="G694" t="s">
        <v>148</v>
      </c>
      <c r="H694" t="s">
        <v>143</v>
      </c>
      <c r="I694" t="s">
        <v>135</v>
      </c>
      <c r="J694" t="s">
        <v>136</v>
      </c>
      <c r="K694" t="s">
        <v>137</v>
      </c>
      <c r="L694" t="s">
        <v>2212</v>
      </c>
      <c r="M694" t="s">
        <v>2213</v>
      </c>
      <c r="N694">
        <v>3.3702777770000001</v>
      </c>
      <c r="O694">
        <v>0</v>
      </c>
      <c r="P694">
        <v>40</v>
      </c>
      <c r="Q694">
        <v>0</v>
      </c>
      <c r="R694">
        <v>15</v>
      </c>
      <c r="S694">
        <v>0</v>
      </c>
      <c r="T694">
        <v>10</v>
      </c>
      <c r="U694">
        <v>0</v>
      </c>
      <c r="V694">
        <v>0</v>
      </c>
      <c r="W694">
        <v>0</v>
      </c>
      <c r="X694">
        <v>41.791472379631962</v>
      </c>
      <c r="Y694">
        <v>0</v>
      </c>
      <c r="Z694">
        <v>45.304909292141808</v>
      </c>
      <c r="AA694">
        <v>0</v>
      </c>
      <c r="AB694">
        <v>33.816928548490459</v>
      </c>
      <c r="AC694">
        <v>0</v>
      </c>
      <c r="AD694">
        <v>0</v>
      </c>
      <c r="AE694">
        <v>120.91331022026424</v>
      </c>
    </row>
    <row r="695" spans="1:31" x14ac:dyDescent="0.25">
      <c r="A695">
        <v>1886171</v>
      </c>
      <c r="B695">
        <v>1</v>
      </c>
      <c r="C695" t="s">
        <v>80</v>
      </c>
      <c r="D695" t="s">
        <v>88</v>
      </c>
      <c r="E695" t="s">
        <v>140</v>
      </c>
      <c r="F695" t="s">
        <v>2214</v>
      </c>
      <c r="G695" t="s">
        <v>163</v>
      </c>
      <c r="H695" t="s">
        <v>143</v>
      </c>
      <c r="I695" t="s">
        <v>135</v>
      </c>
      <c r="J695" t="s">
        <v>136</v>
      </c>
      <c r="K695" t="s">
        <v>137</v>
      </c>
      <c r="L695" t="s">
        <v>2215</v>
      </c>
      <c r="M695" t="s">
        <v>2216</v>
      </c>
      <c r="N695">
        <v>3.0988888879999998</v>
      </c>
      <c r="O695">
        <v>0</v>
      </c>
      <c r="P695">
        <v>0</v>
      </c>
      <c r="Q695">
        <v>0</v>
      </c>
      <c r="R695">
        <v>0</v>
      </c>
      <c r="S695">
        <v>0</v>
      </c>
      <c r="T695">
        <v>2</v>
      </c>
      <c r="U695">
        <v>0</v>
      </c>
      <c r="V695">
        <v>0</v>
      </c>
      <c r="W695">
        <v>0</v>
      </c>
      <c r="X695">
        <v>0</v>
      </c>
      <c r="Y695">
        <v>0</v>
      </c>
      <c r="Z695">
        <v>0</v>
      </c>
      <c r="AA695">
        <v>0</v>
      </c>
      <c r="AB695">
        <v>1.6472747346036332</v>
      </c>
      <c r="AC695">
        <v>0</v>
      </c>
      <c r="AD695">
        <v>0</v>
      </c>
      <c r="AE695">
        <v>1.6472747346036332</v>
      </c>
    </row>
    <row r="696" spans="1:31" x14ac:dyDescent="0.25">
      <c r="A696">
        <v>1885959</v>
      </c>
      <c r="B696">
        <v>1</v>
      </c>
      <c r="C696" t="s">
        <v>80</v>
      </c>
      <c r="D696" t="s">
        <v>89</v>
      </c>
      <c r="E696" t="s">
        <v>210</v>
      </c>
      <c r="F696" t="s">
        <v>2217</v>
      </c>
      <c r="G696" t="s">
        <v>133</v>
      </c>
      <c r="H696" t="s">
        <v>134</v>
      </c>
      <c r="I696" t="s">
        <v>135</v>
      </c>
      <c r="J696" t="s">
        <v>136</v>
      </c>
      <c r="K696" t="s">
        <v>137</v>
      </c>
      <c r="L696" t="s">
        <v>2218</v>
      </c>
      <c r="M696" t="s">
        <v>2219</v>
      </c>
      <c r="N696">
        <v>0.39750000000000002</v>
      </c>
      <c r="O696">
        <v>0</v>
      </c>
      <c r="P696">
        <v>785</v>
      </c>
      <c r="Q696">
        <v>0</v>
      </c>
      <c r="R696">
        <v>2</v>
      </c>
      <c r="S696">
        <v>4</v>
      </c>
      <c r="T696">
        <v>43</v>
      </c>
      <c r="U696">
        <v>1</v>
      </c>
      <c r="V696">
        <v>0</v>
      </c>
      <c r="W696">
        <v>0</v>
      </c>
      <c r="X696">
        <v>96.056412923077204</v>
      </c>
      <c r="Y696">
        <v>0</v>
      </c>
      <c r="Z696">
        <v>0.47741143087614007</v>
      </c>
      <c r="AA696">
        <v>96.967993111429962</v>
      </c>
      <c r="AB696">
        <v>14.781134406451571</v>
      </c>
      <c r="AC696">
        <v>1.037519565979875</v>
      </c>
      <c r="AD696">
        <v>0</v>
      </c>
      <c r="AE696">
        <v>209.32047143781475</v>
      </c>
    </row>
    <row r="697" spans="1:31" x14ac:dyDescent="0.25">
      <c r="A697">
        <v>1885859</v>
      </c>
      <c r="B697">
        <v>1</v>
      </c>
      <c r="C697" t="s">
        <v>80</v>
      </c>
      <c r="D697" t="s">
        <v>96</v>
      </c>
      <c r="E697" t="s">
        <v>158</v>
      </c>
      <c r="F697" t="s">
        <v>2220</v>
      </c>
      <c r="G697" t="s">
        <v>2221</v>
      </c>
      <c r="H697" t="s">
        <v>134</v>
      </c>
      <c r="I697" t="s">
        <v>135</v>
      </c>
      <c r="J697" t="s">
        <v>136</v>
      </c>
      <c r="K697" t="s">
        <v>137</v>
      </c>
      <c r="L697" t="s">
        <v>2222</v>
      </c>
      <c r="M697" t="s">
        <v>2223</v>
      </c>
      <c r="N697">
        <v>0.45250000000000001</v>
      </c>
      <c r="O697">
        <v>0</v>
      </c>
      <c r="P697">
        <v>305</v>
      </c>
      <c r="Q697">
        <v>0</v>
      </c>
      <c r="R697">
        <v>0</v>
      </c>
      <c r="S697">
        <v>0</v>
      </c>
      <c r="T697">
        <v>8</v>
      </c>
      <c r="U697">
        <v>0</v>
      </c>
      <c r="V697">
        <v>0</v>
      </c>
      <c r="W697">
        <v>0</v>
      </c>
      <c r="X697">
        <v>40.422986559770216</v>
      </c>
      <c r="Y697">
        <v>0</v>
      </c>
      <c r="Z697">
        <v>0</v>
      </c>
      <c r="AA697">
        <v>0</v>
      </c>
      <c r="AB697">
        <v>5.2948831438482991</v>
      </c>
      <c r="AC697">
        <v>0</v>
      </c>
      <c r="AD697">
        <v>0</v>
      </c>
      <c r="AE697">
        <v>45.717869703618518</v>
      </c>
    </row>
    <row r="698" spans="1:31" x14ac:dyDescent="0.25">
      <c r="A698">
        <v>1886128</v>
      </c>
      <c r="B698">
        <v>1</v>
      </c>
      <c r="C698" t="s">
        <v>80</v>
      </c>
      <c r="D698" t="s">
        <v>83</v>
      </c>
      <c r="E698" t="s">
        <v>140</v>
      </c>
      <c r="F698" t="s">
        <v>2224</v>
      </c>
      <c r="G698" t="s">
        <v>207</v>
      </c>
      <c r="H698" t="s">
        <v>143</v>
      </c>
      <c r="I698" t="s">
        <v>135</v>
      </c>
      <c r="J698" t="s">
        <v>136</v>
      </c>
      <c r="K698" t="s">
        <v>137</v>
      </c>
      <c r="L698" t="s">
        <v>2225</v>
      </c>
      <c r="M698" t="s">
        <v>2226</v>
      </c>
      <c r="N698">
        <v>1.109722222</v>
      </c>
      <c r="O698">
        <v>0</v>
      </c>
      <c r="P698">
        <v>0</v>
      </c>
      <c r="Q698">
        <v>0</v>
      </c>
      <c r="R698">
        <v>0</v>
      </c>
      <c r="S698">
        <v>0</v>
      </c>
      <c r="T698">
        <v>2</v>
      </c>
      <c r="U698">
        <v>0</v>
      </c>
      <c r="V698">
        <v>0</v>
      </c>
      <c r="W698">
        <v>0</v>
      </c>
      <c r="X698">
        <v>0</v>
      </c>
      <c r="Y698">
        <v>0</v>
      </c>
      <c r="Z698">
        <v>0</v>
      </c>
      <c r="AA698">
        <v>0</v>
      </c>
      <c r="AB698">
        <v>10.367024240150808</v>
      </c>
      <c r="AC698">
        <v>0</v>
      </c>
      <c r="AD698">
        <v>0</v>
      </c>
      <c r="AE698">
        <v>10.367024240150808</v>
      </c>
    </row>
    <row r="699" spans="1:31" x14ac:dyDescent="0.25">
      <c r="A699">
        <v>1886271</v>
      </c>
      <c r="B699">
        <v>1</v>
      </c>
      <c r="C699" t="s">
        <v>80</v>
      </c>
      <c r="D699" t="s">
        <v>97</v>
      </c>
      <c r="E699" t="s">
        <v>222</v>
      </c>
      <c r="F699" t="s">
        <v>2227</v>
      </c>
      <c r="G699" t="s">
        <v>663</v>
      </c>
      <c r="H699" t="s">
        <v>143</v>
      </c>
      <c r="I699" t="s">
        <v>135</v>
      </c>
      <c r="J699" t="s">
        <v>136</v>
      </c>
      <c r="K699" t="s">
        <v>137</v>
      </c>
      <c r="L699" t="s">
        <v>2228</v>
      </c>
      <c r="M699" t="s">
        <v>2229</v>
      </c>
      <c r="N699">
        <v>1.195277777</v>
      </c>
      <c r="O699">
        <v>0</v>
      </c>
      <c r="P699">
        <v>9</v>
      </c>
      <c r="Q699">
        <v>0</v>
      </c>
      <c r="R699">
        <v>0</v>
      </c>
      <c r="S699">
        <v>0</v>
      </c>
      <c r="T699">
        <v>3</v>
      </c>
      <c r="U699">
        <v>0</v>
      </c>
      <c r="V699">
        <v>0</v>
      </c>
      <c r="W699">
        <v>0</v>
      </c>
      <c r="X699">
        <v>5.0068516466660755</v>
      </c>
      <c r="Y699">
        <v>0</v>
      </c>
      <c r="Z699">
        <v>0</v>
      </c>
      <c r="AA699">
        <v>0</v>
      </c>
      <c r="AB699">
        <v>5.4370980263955868</v>
      </c>
      <c r="AC699">
        <v>0</v>
      </c>
      <c r="AD699">
        <v>0</v>
      </c>
      <c r="AE699">
        <v>10.443949673061663</v>
      </c>
    </row>
    <row r="700" spans="1:31" x14ac:dyDescent="0.25">
      <c r="A700">
        <v>1886065</v>
      </c>
      <c r="B700">
        <v>1</v>
      </c>
      <c r="C700" t="s">
        <v>80</v>
      </c>
      <c r="D700" t="s">
        <v>104</v>
      </c>
      <c r="E700" t="s">
        <v>158</v>
      </c>
      <c r="F700" t="s">
        <v>2230</v>
      </c>
      <c r="G700" t="s">
        <v>219</v>
      </c>
      <c r="H700" t="s">
        <v>134</v>
      </c>
      <c r="I700" t="s">
        <v>135</v>
      </c>
      <c r="J700" t="s">
        <v>136</v>
      </c>
      <c r="K700" t="s">
        <v>137</v>
      </c>
      <c r="L700" t="s">
        <v>2231</v>
      </c>
      <c r="M700" t="s">
        <v>2232</v>
      </c>
      <c r="N700">
        <v>2.5277777769999998</v>
      </c>
      <c r="O700">
        <v>0</v>
      </c>
      <c r="P700">
        <v>0</v>
      </c>
      <c r="Q700">
        <v>0</v>
      </c>
      <c r="R700">
        <v>0</v>
      </c>
      <c r="S700">
        <v>1</v>
      </c>
      <c r="T700">
        <v>0</v>
      </c>
      <c r="U700">
        <v>0</v>
      </c>
      <c r="V700">
        <v>0</v>
      </c>
      <c r="W700">
        <v>0</v>
      </c>
      <c r="X700">
        <v>0</v>
      </c>
      <c r="Y700">
        <v>0</v>
      </c>
      <c r="Z700">
        <v>0</v>
      </c>
      <c r="AA700">
        <v>4.8267235892738665</v>
      </c>
      <c r="AB700">
        <v>0</v>
      </c>
      <c r="AC700">
        <v>0</v>
      </c>
      <c r="AD700">
        <v>0</v>
      </c>
      <c r="AE700">
        <v>4.8267235892738665</v>
      </c>
    </row>
    <row r="701" spans="1:31" x14ac:dyDescent="0.25">
      <c r="A701">
        <v>1886323</v>
      </c>
      <c r="B701">
        <v>1</v>
      </c>
      <c r="C701" t="s">
        <v>81</v>
      </c>
      <c r="D701" t="s">
        <v>121</v>
      </c>
      <c r="E701" t="s">
        <v>210</v>
      </c>
      <c r="F701" t="s">
        <v>2233</v>
      </c>
      <c r="G701" t="s">
        <v>133</v>
      </c>
      <c r="H701" t="s">
        <v>134</v>
      </c>
      <c r="I701" t="s">
        <v>135</v>
      </c>
      <c r="J701" t="s">
        <v>136</v>
      </c>
      <c r="K701" t="s">
        <v>137</v>
      </c>
      <c r="L701" t="s">
        <v>2234</v>
      </c>
      <c r="M701" t="s">
        <v>2235</v>
      </c>
      <c r="N701">
        <v>0.12166666600000001</v>
      </c>
      <c r="O701">
        <v>0</v>
      </c>
      <c r="P701">
        <v>1122</v>
      </c>
      <c r="Q701">
        <v>3</v>
      </c>
      <c r="R701">
        <v>105</v>
      </c>
      <c r="S701">
        <v>6</v>
      </c>
      <c r="T701">
        <v>70</v>
      </c>
      <c r="U701">
        <v>0</v>
      </c>
      <c r="V701">
        <v>0</v>
      </c>
      <c r="W701">
        <v>0</v>
      </c>
      <c r="X701">
        <v>24.392448650727719</v>
      </c>
      <c r="Y701">
        <v>2.5538226922117722</v>
      </c>
      <c r="Z701">
        <v>7.0516130329131936</v>
      </c>
      <c r="AA701">
        <v>2.3079193602654673</v>
      </c>
      <c r="AB701">
        <v>4.0742490297865812</v>
      </c>
      <c r="AC701">
        <v>0</v>
      </c>
      <c r="AD701">
        <v>0</v>
      </c>
      <c r="AE701">
        <v>40.380052765904729</v>
      </c>
    </row>
    <row r="702" spans="1:31" x14ac:dyDescent="0.25">
      <c r="A702">
        <v>1886446</v>
      </c>
      <c r="B702">
        <v>1</v>
      </c>
      <c r="C702" t="s">
        <v>81</v>
      </c>
      <c r="D702" t="s">
        <v>112</v>
      </c>
      <c r="E702" t="s">
        <v>146</v>
      </c>
      <c r="F702" t="s">
        <v>2236</v>
      </c>
      <c r="G702" t="s">
        <v>148</v>
      </c>
      <c r="H702" t="s">
        <v>143</v>
      </c>
      <c r="I702" t="s">
        <v>135</v>
      </c>
      <c r="J702" t="s">
        <v>136</v>
      </c>
      <c r="K702" t="s">
        <v>137</v>
      </c>
      <c r="L702" t="s">
        <v>2237</v>
      </c>
      <c r="M702" t="s">
        <v>2238</v>
      </c>
      <c r="N702">
        <v>2.227777777</v>
      </c>
      <c r="O702">
        <v>0</v>
      </c>
      <c r="P702">
        <v>14</v>
      </c>
      <c r="Q702">
        <v>0</v>
      </c>
      <c r="R702">
        <v>3</v>
      </c>
      <c r="S702">
        <v>0</v>
      </c>
      <c r="T702">
        <v>2</v>
      </c>
      <c r="U702">
        <v>0</v>
      </c>
      <c r="V702">
        <v>0</v>
      </c>
      <c r="W702">
        <v>0</v>
      </c>
      <c r="X702">
        <v>7.020278431093403</v>
      </c>
      <c r="Y702">
        <v>0</v>
      </c>
      <c r="Z702">
        <v>17.510336101155524</v>
      </c>
      <c r="AA702">
        <v>0</v>
      </c>
      <c r="AB702">
        <v>0.182553509941075</v>
      </c>
      <c r="AC702">
        <v>0</v>
      </c>
      <c r="AD702">
        <v>0</v>
      </c>
      <c r="AE702">
        <v>24.713168042190002</v>
      </c>
    </row>
    <row r="703" spans="1:31" x14ac:dyDescent="0.25">
      <c r="A703">
        <v>1886177</v>
      </c>
      <c r="B703">
        <v>1</v>
      </c>
      <c r="C703" t="s">
        <v>80</v>
      </c>
      <c r="D703" t="s">
        <v>91</v>
      </c>
      <c r="E703" t="s">
        <v>210</v>
      </c>
      <c r="F703" t="s">
        <v>2239</v>
      </c>
      <c r="G703" t="s">
        <v>133</v>
      </c>
      <c r="H703" t="s">
        <v>134</v>
      </c>
      <c r="I703" t="s">
        <v>135</v>
      </c>
      <c r="J703" t="s">
        <v>136</v>
      </c>
      <c r="K703" t="s">
        <v>137</v>
      </c>
      <c r="L703" t="s">
        <v>2240</v>
      </c>
      <c r="M703" t="s">
        <v>2241</v>
      </c>
      <c r="N703">
        <v>0.30249999999999999</v>
      </c>
      <c r="O703">
        <v>1</v>
      </c>
      <c r="P703">
        <v>2798</v>
      </c>
      <c r="Q703">
        <v>17</v>
      </c>
      <c r="R703">
        <v>17</v>
      </c>
      <c r="S703">
        <v>22</v>
      </c>
      <c r="T703">
        <v>1016</v>
      </c>
      <c r="U703">
        <v>0</v>
      </c>
      <c r="V703">
        <v>3</v>
      </c>
      <c r="W703">
        <v>9.9062150887027772E-2</v>
      </c>
      <c r="X703">
        <v>229.33862431352506</v>
      </c>
      <c r="Y703">
        <v>17.021923888226549</v>
      </c>
      <c r="Z703">
        <v>6.0047979880675726</v>
      </c>
      <c r="AA703">
        <v>142.19832453704169</v>
      </c>
      <c r="AB703">
        <v>292.37386314655845</v>
      </c>
      <c r="AC703">
        <v>0</v>
      </c>
      <c r="AD703">
        <v>2.2694054845176268</v>
      </c>
      <c r="AE703">
        <v>689.30600150882401</v>
      </c>
    </row>
    <row r="704" spans="1:31" x14ac:dyDescent="0.25">
      <c r="A704">
        <v>1886423</v>
      </c>
      <c r="B704">
        <v>1</v>
      </c>
      <c r="C704" t="s">
        <v>80</v>
      </c>
      <c r="D704" t="s">
        <v>103</v>
      </c>
      <c r="E704" t="s">
        <v>169</v>
      </c>
      <c r="F704" t="s">
        <v>2242</v>
      </c>
      <c r="G704" t="s">
        <v>148</v>
      </c>
      <c r="H704" t="s">
        <v>143</v>
      </c>
      <c r="I704" t="s">
        <v>135</v>
      </c>
      <c r="J704" t="s">
        <v>136</v>
      </c>
      <c r="K704" t="s">
        <v>137</v>
      </c>
      <c r="L704" t="s">
        <v>2243</v>
      </c>
      <c r="M704" t="s">
        <v>2244</v>
      </c>
      <c r="N704">
        <v>0.41694444400000003</v>
      </c>
      <c r="O704">
        <v>0</v>
      </c>
      <c r="P704">
        <v>0</v>
      </c>
      <c r="Q704">
        <v>0</v>
      </c>
      <c r="R704">
        <v>11</v>
      </c>
      <c r="S704">
        <v>0</v>
      </c>
      <c r="T704">
        <v>1</v>
      </c>
      <c r="U704">
        <v>0</v>
      </c>
      <c r="V704">
        <v>0</v>
      </c>
      <c r="W704">
        <v>0</v>
      </c>
      <c r="X704">
        <v>0</v>
      </c>
      <c r="Y704">
        <v>0</v>
      </c>
      <c r="Z704">
        <v>15.779490325572462</v>
      </c>
      <c r="AA704">
        <v>0</v>
      </c>
      <c r="AB704">
        <v>0.67970765443543513</v>
      </c>
      <c r="AC704">
        <v>0</v>
      </c>
      <c r="AD704">
        <v>0</v>
      </c>
      <c r="AE704">
        <v>16.459197980007897</v>
      </c>
    </row>
    <row r="705" spans="1:31" x14ac:dyDescent="0.25">
      <c r="A705">
        <v>1886154</v>
      </c>
      <c r="B705">
        <v>1</v>
      </c>
      <c r="C705" t="s">
        <v>80</v>
      </c>
      <c r="D705" t="s">
        <v>106</v>
      </c>
      <c r="E705" t="s">
        <v>146</v>
      </c>
      <c r="F705" t="s">
        <v>2245</v>
      </c>
      <c r="G705" t="s">
        <v>924</v>
      </c>
      <c r="H705" t="s">
        <v>143</v>
      </c>
      <c r="I705" t="s">
        <v>135</v>
      </c>
      <c r="J705" t="s">
        <v>136</v>
      </c>
      <c r="K705" t="s">
        <v>137</v>
      </c>
      <c r="L705" t="s">
        <v>2246</v>
      </c>
      <c r="M705" t="s">
        <v>2247</v>
      </c>
      <c r="N705">
        <v>4.3233333329999999</v>
      </c>
      <c r="O705">
        <v>0</v>
      </c>
      <c r="P705">
        <v>26</v>
      </c>
      <c r="Q705">
        <v>0</v>
      </c>
      <c r="R705">
        <v>0</v>
      </c>
      <c r="S705">
        <v>0</v>
      </c>
      <c r="T705">
        <v>1</v>
      </c>
      <c r="U705">
        <v>0</v>
      </c>
      <c r="V705">
        <v>0</v>
      </c>
      <c r="W705">
        <v>0</v>
      </c>
      <c r="X705">
        <v>26.190014454257767</v>
      </c>
      <c r="Y705">
        <v>0</v>
      </c>
      <c r="Z705">
        <v>0</v>
      </c>
      <c r="AA705">
        <v>0</v>
      </c>
      <c r="AB705">
        <v>1.1700690883309068</v>
      </c>
      <c r="AC705">
        <v>0</v>
      </c>
      <c r="AD705">
        <v>0</v>
      </c>
      <c r="AE705">
        <v>27.360083542588676</v>
      </c>
    </row>
    <row r="706" spans="1:31" x14ac:dyDescent="0.25">
      <c r="A706">
        <v>1886386</v>
      </c>
      <c r="B706">
        <v>1</v>
      </c>
      <c r="C706" t="s">
        <v>80</v>
      </c>
      <c r="D706" t="s">
        <v>95</v>
      </c>
      <c r="E706" t="s">
        <v>146</v>
      </c>
      <c r="F706" t="s">
        <v>2248</v>
      </c>
      <c r="G706" t="s">
        <v>148</v>
      </c>
      <c r="H706" t="s">
        <v>143</v>
      </c>
      <c r="I706" t="s">
        <v>135</v>
      </c>
      <c r="J706" t="s">
        <v>136</v>
      </c>
      <c r="K706" t="s">
        <v>137</v>
      </c>
      <c r="L706" t="s">
        <v>2249</v>
      </c>
      <c r="M706" t="s">
        <v>2250</v>
      </c>
      <c r="N706">
        <v>1.8691666659999999</v>
      </c>
      <c r="O706">
        <v>0</v>
      </c>
      <c r="P706">
        <v>7</v>
      </c>
      <c r="Q706">
        <v>0</v>
      </c>
      <c r="R706">
        <v>0</v>
      </c>
      <c r="S706">
        <v>0</v>
      </c>
      <c r="T706">
        <v>0</v>
      </c>
      <c r="U706">
        <v>0</v>
      </c>
      <c r="V706">
        <v>0</v>
      </c>
      <c r="W706">
        <v>0</v>
      </c>
      <c r="X706">
        <v>2.5970449292784497</v>
      </c>
      <c r="Y706">
        <v>0</v>
      </c>
      <c r="Z706">
        <v>0</v>
      </c>
      <c r="AA706">
        <v>0</v>
      </c>
      <c r="AB706">
        <v>0</v>
      </c>
      <c r="AC706">
        <v>0</v>
      </c>
      <c r="AD706">
        <v>0</v>
      </c>
      <c r="AE706">
        <v>2.5970449292784497</v>
      </c>
    </row>
    <row r="707" spans="1:31" x14ac:dyDescent="0.25">
      <c r="A707">
        <v>1885945</v>
      </c>
      <c r="B707">
        <v>1</v>
      </c>
      <c r="C707" t="s">
        <v>80</v>
      </c>
      <c r="D707" t="s">
        <v>101</v>
      </c>
      <c r="E707" t="s">
        <v>158</v>
      </c>
      <c r="F707" t="s">
        <v>2251</v>
      </c>
      <c r="G707" t="s">
        <v>133</v>
      </c>
      <c r="H707" t="s">
        <v>134</v>
      </c>
      <c r="I707" t="s">
        <v>135</v>
      </c>
      <c r="J707" t="s">
        <v>136</v>
      </c>
      <c r="K707" t="s">
        <v>137</v>
      </c>
      <c r="L707" t="s">
        <v>2252</v>
      </c>
      <c r="M707" t="s">
        <v>2253</v>
      </c>
      <c r="N707">
        <v>1.005833333</v>
      </c>
      <c r="O707">
        <v>0</v>
      </c>
      <c r="P707">
        <v>3104</v>
      </c>
      <c r="Q707">
        <v>0</v>
      </c>
      <c r="R707">
        <v>1</v>
      </c>
      <c r="S707">
        <v>1</v>
      </c>
      <c r="T707">
        <v>109</v>
      </c>
      <c r="U707">
        <v>0</v>
      </c>
      <c r="V707">
        <v>0</v>
      </c>
      <c r="W707">
        <v>0</v>
      </c>
      <c r="X707">
        <v>700.14058342806572</v>
      </c>
      <c r="Y707">
        <v>0</v>
      </c>
      <c r="Z707">
        <v>0.21982039334002335</v>
      </c>
      <c r="AA707">
        <v>6.5377161853288541</v>
      </c>
      <c r="AB707">
        <v>173.06317197033067</v>
      </c>
      <c r="AC707">
        <v>0</v>
      </c>
      <c r="AD707">
        <v>0</v>
      </c>
      <c r="AE707">
        <v>879.96129197706523</v>
      </c>
    </row>
    <row r="708" spans="1:31" x14ac:dyDescent="0.25">
      <c r="A708">
        <v>1885905</v>
      </c>
      <c r="B708">
        <v>1</v>
      </c>
      <c r="C708" t="s">
        <v>80</v>
      </c>
      <c r="D708" t="s">
        <v>92</v>
      </c>
      <c r="E708" t="s">
        <v>210</v>
      </c>
      <c r="F708" t="s">
        <v>2254</v>
      </c>
      <c r="G708" t="s">
        <v>212</v>
      </c>
      <c r="H708" t="s">
        <v>134</v>
      </c>
      <c r="I708" t="s">
        <v>135</v>
      </c>
      <c r="J708" t="s">
        <v>3</v>
      </c>
      <c r="K708" t="s">
        <v>137</v>
      </c>
      <c r="L708" t="s">
        <v>2255</v>
      </c>
      <c r="M708" t="s">
        <v>2256</v>
      </c>
      <c r="N708">
        <v>2.8352777769999999</v>
      </c>
      <c r="O708">
        <v>1</v>
      </c>
      <c r="P708">
        <v>2756</v>
      </c>
      <c r="Q708">
        <v>0</v>
      </c>
      <c r="R708">
        <v>299</v>
      </c>
      <c r="S708">
        <v>10</v>
      </c>
      <c r="T708">
        <v>279</v>
      </c>
      <c r="U708">
        <v>1</v>
      </c>
      <c r="V708">
        <v>0</v>
      </c>
      <c r="W708">
        <v>0</v>
      </c>
      <c r="X708">
        <v>1545.0006397625116</v>
      </c>
      <c r="Y708">
        <v>0</v>
      </c>
      <c r="Z708">
        <v>476.55904465796505</v>
      </c>
      <c r="AA708">
        <v>945.11545253777865</v>
      </c>
      <c r="AB708">
        <v>1652.5311187795621</v>
      </c>
      <c r="AC708">
        <v>0.5725047774050922</v>
      </c>
      <c r="AD708">
        <v>0</v>
      </c>
      <c r="AE708">
        <v>4619.7787605152225</v>
      </c>
    </row>
    <row r="709" spans="1:31" x14ac:dyDescent="0.25">
      <c r="A709">
        <v>1886366</v>
      </c>
      <c r="B709">
        <v>1</v>
      </c>
      <c r="C709" t="s">
        <v>80</v>
      </c>
      <c r="D709" t="s">
        <v>84</v>
      </c>
      <c r="E709" t="s">
        <v>169</v>
      </c>
      <c r="F709" t="s">
        <v>2257</v>
      </c>
      <c r="G709" t="s">
        <v>2258</v>
      </c>
      <c r="H709" t="s">
        <v>143</v>
      </c>
      <c r="I709" t="s">
        <v>135</v>
      </c>
      <c r="J709" t="s">
        <v>136</v>
      </c>
      <c r="K709" t="s">
        <v>137</v>
      </c>
      <c r="L709" t="s">
        <v>2259</v>
      </c>
      <c r="M709" t="s">
        <v>2260</v>
      </c>
      <c r="N709">
        <v>1.3777777769999999</v>
      </c>
      <c r="O709">
        <v>0</v>
      </c>
      <c r="P709">
        <v>447</v>
      </c>
      <c r="Q709">
        <v>0</v>
      </c>
      <c r="R709">
        <v>0</v>
      </c>
      <c r="S709">
        <v>0</v>
      </c>
      <c r="T709">
        <v>58</v>
      </c>
      <c r="U709">
        <v>0</v>
      </c>
      <c r="V709">
        <v>0</v>
      </c>
      <c r="W709">
        <v>0</v>
      </c>
      <c r="X709">
        <v>185.84044629007892</v>
      </c>
      <c r="Y709">
        <v>0</v>
      </c>
      <c r="Z709">
        <v>0</v>
      </c>
      <c r="AA709">
        <v>0</v>
      </c>
      <c r="AB709">
        <v>144.47648908089906</v>
      </c>
      <c r="AC709">
        <v>0</v>
      </c>
      <c r="AD709">
        <v>0</v>
      </c>
      <c r="AE709">
        <v>330.31693537097794</v>
      </c>
    </row>
    <row r="710" spans="1:31" x14ac:dyDescent="0.25">
      <c r="A710">
        <v>1885925</v>
      </c>
      <c r="B710">
        <v>1</v>
      </c>
      <c r="C710" t="s">
        <v>81</v>
      </c>
      <c r="D710" t="s">
        <v>117</v>
      </c>
      <c r="E710" t="s">
        <v>146</v>
      </c>
      <c r="F710" t="s">
        <v>2261</v>
      </c>
      <c r="G710" t="s">
        <v>148</v>
      </c>
      <c r="H710" t="s">
        <v>143</v>
      </c>
      <c r="I710" t="s">
        <v>135</v>
      </c>
      <c r="J710" t="s">
        <v>136</v>
      </c>
      <c r="K710" t="s">
        <v>137</v>
      </c>
      <c r="L710" t="s">
        <v>2262</v>
      </c>
      <c r="M710" t="s">
        <v>2263</v>
      </c>
      <c r="N710">
        <v>1.3161111109999999</v>
      </c>
      <c r="O710">
        <v>0</v>
      </c>
      <c r="P710">
        <v>21</v>
      </c>
      <c r="Q710">
        <v>0</v>
      </c>
      <c r="R710">
        <v>0</v>
      </c>
      <c r="S710">
        <v>0</v>
      </c>
      <c r="T710">
        <v>1</v>
      </c>
      <c r="U710">
        <v>0</v>
      </c>
      <c r="V710">
        <v>0</v>
      </c>
      <c r="W710">
        <v>0</v>
      </c>
      <c r="X710">
        <v>2.6966120180718138</v>
      </c>
      <c r="Y710">
        <v>0</v>
      </c>
      <c r="Z710">
        <v>0</v>
      </c>
      <c r="AA710">
        <v>0</v>
      </c>
      <c r="AB710">
        <v>2.868767276125E-3</v>
      </c>
      <c r="AC710">
        <v>0</v>
      </c>
      <c r="AD710">
        <v>0</v>
      </c>
      <c r="AE710">
        <v>2.699480785347939</v>
      </c>
    </row>
    <row r="711" spans="1:31" x14ac:dyDescent="0.25">
      <c r="A711">
        <v>1886011</v>
      </c>
      <c r="B711">
        <v>1</v>
      </c>
      <c r="C711" t="s">
        <v>81</v>
      </c>
      <c r="D711" t="s">
        <v>118</v>
      </c>
      <c r="E711" t="s">
        <v>140</v>
      </c>
      <c r="F711" t="s">
        <v>2264</v>
      </c>
      <c r="G711" t="s">
        <v>207</v>
      </c>
      <c r="H711" t="s">
        <v>143</v>
      </c>
      <c r="I711" t="s">
        <v>135</v>
      </c>
      <c r="J711" t="s">
        <v>136</v>
      </c>
      <c r="K711" t="s">
        <v>137</v>
      </c>
      <c r="L711" t="s">
        <v>2265</v>
      </c>
      <c r="M711" t="s">
        <v>2266</v>
      </c>
      <c r="N711">
        <v>1.1669444440000001</v>
      </c>
      <c r="O711">
        <v>0</v>
      </c>
      <c r="P711">
        <v>4</v>
      </c>
      <c r="Q711">
        <v>0</v>
      </c>
      <c r="R711">
        <v>0</v>
      </c>
      <c r="S711">
        <v>0</v>
      </c>
      <c r="T711">
        <v>0</v>
      </c>
      <c r="U711">
        <v>0</v>
      </c>
      <c r="V711">
        <v>0</v>
      </c>
      <c r="W711">
        <v>0</v>
      </c>
      <c r="X711">
        <v>0.87886563480789159</v>
      </c>
      <c r="Y711">
        <v>0</v>
      </c>
      <c r="Z711">
        <v>0</v>
      </c>
      <c r="AA711">
        <v>0</v>
      </c>
      <c r="AB711">
        <v>0</v>
      </c>
      <c r="AC711">
        <v>0</v>
      </c>
      <c r="AD711">
        <v>0</v>
      </c>
      <c r="AE711">
        <v>0.87886563480789159</v>
      </c>
    </row>
    <row r="712" spans="1:31" x14ac:dyDescent="0.25">
      <c r="A712">
        <v>1886409</v>
      </c>
      <c r="B712">
        <v>1</v>
      </c>
      <c r="C712" t="s">
        <v>81</v>
      </c>
      <c r="D712" t="s">
        <v>118</v>
      </c>
      <c r="E712" t="s">
        <v>146</v>
      </c>
      <c r="F712" t="s">
        <v>1421</v>
      </c>
      <c r="G712" t="s">
        <v>148</v>
      </c>
      <c r="H712" t="s">
        <v>143</v>
      </c>
      <c r="I712" t="s">
        <v>135</v>
      </c>
      <c r="J712" t="s">
        <v>136</v>
      </c>
      <c r="K712" t="s">
        <v>137</v>
      </c>
      <c r="L712" t="s">
        <v>2267</v>
      </c>
      <c r="M712" t="s">
        <v>2268</v>
      </c>
      <c r="N712">
        <v>3.0775000000000001</v>
      </c>
      <c r="O712">
        <v>0</v>
      </c>
      <c r="P712">
        <v>26</v>
      </c>
      <c r="Q712">
        <v>0</v>
      </c>
      <c r="R712">
        <v>5</v>
      </c>
      <c r="S712">
        <v>0</v>
      </c>
      <c r="T712">
        <v>0</v>
      </c>
      <c r="U712">
        <v>0</v>
      </c>
      <c r="V712">
        <v>0</v>
      </c>
      <c r="W712">
        <v>0</v>
      </c>
      <c r="X712">
        <v>25.13874825657027</v>
      </c>
      <c r="Y712">
        <v>0</v>
      </c>
      <c r="Z712">
        <v>18.697222939730757</v>
      </c>
      <c r="AA712">
        <v>0</v>
      </c>
      <c r="AB712">
        <v>0</v>
      </c>
      <c r="AC712">
        <v>0</v>
      </c>
      <c r="AD712">
        <v>0</v>
      </c>
      <c r="AE712">
        <v>43.835971196301031</v>
      </c>
    </row>
    <row r="713" spans="1:31" x14ac:dyDescent="0.25">
      <c r="A713">
        <v>1886134</v>
      </c>
      <c r="B713">
        <v>1</v>
      </c>
      <c r="C713" t="s">
        <v>81</v>
      </c>
      <c r="D713" t="s">
        <v>123</v>
      </c>
      <c r="E713" t="s">
        <v>146</v>
      </c>
      <c r="F713" t="s">
        <v>2269</v>
      </c>
      <c r="G713" t="s">
        <v>148</v>
      </c>
      <c r="H713" t="s">
        <v>143</v>
      </c>
      <c r="I713" t="s">
        <v>135</v>
      </c>
      <c r="J713" t="s">
        <v>136</v>
      </c>
      <c r="K713" t="s">
        <v>137</v>
      </c>
      <c r="L713" t="s">
        <v>2270</v>
      </c>
      <c r="M713" t="s">
        <v>2271</v>
      </c>
      <c r="N713">
        <v>0.58861111099999996</v>
      </c>
      <c r="O713">
        <v>0</v>
      </c>
      <c r="P713">
        <v>193</v>
      </c>
      <c r="Q713">
        <v>0</v>
      </c>
      <c r="R713">
        <v>0</v>
      </c>
      <c r="S713">
        <v>0</v>
      </c>
      <c r="T713">
        <v>25</v>
      </c>
      <c r="U713">
        <v>0</v>
      </c>
      <c r="V713">
        <v>0</v>
      </c>
      <c r="W713">
        <v>0</v>
      </c>
      <c r="X713">
        <v>28.382209666552555</v>
      </c>
      <c r="Y713">
        <v>0</v>
      </c>
      <c r="Z713">
        <v>0</v>
      </c>
      <c r="AA713">
        <v>0</v>
      </c>
      <c r="AB713">
        <v>12.067422687466427</v>
      </c>
      <c r="AC713">
        <v>0</v>
      </c>
      <c r="AD713">
        <v>0</v>
      </c>
      <c r="AE713">
        <v>40.449632354018981</v>
      </c>
    </row>
    <row r="714" spans="1:31" x14ac:dyDescent="0.25">
      <c r="A714">
        <v>1886157</v>
      </c>
      <c r="B714">
        <v>1</v>
      </c>
      <c r="C714" t="s">
        <v>80</v>
      </c>
      <c r="D714" t="s">
        <v>104</v>
      </c>
      <c r="E714" t="s">
        <v>146</v>
      </c>
      <c r="F714" t="s">
        <v>2162</v>
      </c>
      <c r="G714" t="s">
        <v>148</v>
      </c>
      <c r="H714" t="s">
        <v>143</v>
      </c>
      <c r="I714" t="s">
        <v>135</v>
      </c>
      <c r="J714" t="s">
        <v>136</v>
      </c>
      <c r="K714" t="s">
        <v>137</v>
      </c>
      <c r="L714" t="s">
        <v>2272</v>
      </c>
      <c r="M714" t="s">
        <v>2273</v>
      </c>
      <c r="N714">
        <v>1.4822222220000001</v>
      </c>
      <c r="O714">
        <v>0</v>
      </c>
      <c r="P714">
        <v>207</v>
      </c>
      <c r="Q714">
        <v>0</v>
      </c>
      <c r="R714">
        <v>0</v>
      </c>
      <c r="S714">
        <v>0</v>
      </c>
      <c r="T714">
        <v>34</v>
      </c>
      <c r="U714">
        <v>0</v>
      </c>
      <c r="V714">
        <v>0</v>
      </c>
      <c r="W714">
        <v>0</v>
      </c>
      <c r="X714">
        <v>88.17460149058364</v>
      </c>
      <c r="Y714">
        <v>0</v>
      </c>
      <c r="Z714">
        <v>0</v>
      </c>
      <c r="AA714">
        <v>0</v>
      </c>
      <c r="AB714">
        <v>68.102026978054596</v>
      </c>
      <c r="AC714">
        <v>0</v>
      </c>
      <c r="AD714">
        <v>0</v>
      </c>
      <c r="AE714">
        <v>156.27662846863825</v>
      </c>
    </row>
    <row r="715" spans="1:31" x14ac:dyDescent="0.25">
      <c r="A715">
        <v>1886111</v>
      </c>
      <c r="B715">
        <v>1</v>
      </c>
      <c r="C715" t="s">
        <v>81</v>
      </c>
      <c r="D715" t="s">
        <v>119</v>
      </c>
      <c r="E715" t="s">
        <v>169</v>
      </c>
      <c r="F715" t="s">
        <v>2274</v>
      </c>
      <c r="G715" t="s">
        <v>183</v>
      </c>
      <c r="H715" t="s">
        <v>143</v>
      </c>
      <c r="I715" t="s">
        <v>135</v>
      </c>
      <c r="J715" t="s">
        <v>136</v>
      </c>
      <c r="K715" t="s">
        <v>137</v>
      </c>
      <c r="L715" t="s">
        <v>2275</v>
      </c>
      <c r="M715" t="s">
        <v>2276</v>
      </c>
      <c r="N715">
        <v>1.6602777769999999</v>
      </c>
      <c r="O715">
        <v>0</v>
      </c>
      <c r="P715">
        <v>0</v>
      </c>
      <c r="Q715">
        <v>0</v>
      </c>
      <c r="R715">
        <v>8</v>
      </c>
      <c r="S715">
        <v>0</v>
      </c>
      <c r="T715">
        <v>0</v>
      </c>
      <c r="U715">
        <v>0</v>
      </c>
      <c r="V715">
        <v>0</v>
      </c>
      <c r="W715">
        <v>0</v>
      </c>
      <c r="X715">
        <v>0</v>
      </c>
      <c r="Y715">
        <v>0</v>
      </c>
      <c r="Z715">
        <v>130.40812498983922</v>
      </c>
      <c r="AA715">
        <v>0</v>
      </c>
      <c r="AB715">
        <v>0</v>
      </c>
      <c r="AC715">
        <v>0</v>
      </c>
      <c r="AD715">
        <v>0</v>
      </c>
      <c r="AE715">
        <v>130.40812498983922</v>
      </c>
    </row>
    <row r="716" spans="1:31" x14ac:dyDescent="0.25">
      <c r="A716">
        <v>1886443</v>
      </c>
      <c r="B716">
        <v>1</v>
      </c>
      <c r="C716" t="s">
        <v>81</v>
      </c>
      <c r="D716" t="s">
        <v>127</v>
      </c>
      <c r="E716" t="s">
        <v>140</v>
      </c>
      <c r="F716" t="s">
        <v>2277</v>
      </c>
      <c r="G716" t="s">
        <v>207</v>
      </c>
      <c r="H716" t="s">
        <v>143</v>
      </c>
      <c r="I716" t="s">
        <v>135</v>
      </c>
      <c r="J716" t="s">
        <v>136</v>
      </c>
      <c r="K716" t="s">
        <v>137</v>
      </c>
      <c r="L716" t="s">
        <v>2278</v>
      </c>
      <c r="M716" t="s">
        <v>2279</v>
      </c>
      <c r="N716">
        <v>1.855</v>
      </c>
      <c r="O716">
        <v>0</v>
      </c>
      <c r="P716">
        <v>2</v>
      </c>
      <c r="Q716">
        <v>0</v>
      </c>
      <c r="R716">
        <v>0</v>
      </c>
      <c r="S716">
        <v>0</v>
      </c>
      <c r="T716">
        <v>0</v>
      </c>
      <c r="U716">
        <v>0</v>
      </c>
      <c r="V716">
        <v>0</v>
      </c>
      <c r="W716">
        <v>0</v>
      </c>
      <c r="X716">
        <v>1.1011184221529067</v>
      </c>
      <c r="Y716">
        <v>0</v>
      </c>
      <c r="Z716">
        <v>0</v>
      </c>
      <c r="AA716">
        <v>0</v>
      </c>
      <c r="AB716">
        <v>0</v>
      </c>
      <c r="AC716">
        <v>0</v>
      </c>
      <c r="AD716">
        <v>0</v>
      </c>
      <c r="AE716">
        <v>1.1011184221529067</v>
      </c>
    </row>
    <row r="717" spans="1:31" x14ac:dyDescent="0.25">
      <c r="A717">
        <v>1886280</v>
      </c>
      <c r="B717">
        <v>1</v>
      </c>
      <c r="C717" t="s">
        <v>80</v>
      </c>
      <c r="D717" t="s">
        <v>90</v>
      </c>
      <c r="E717" t="s">
        <v>169</v>
      </c>
      <c r="F717" t="s">
        <v>2280</v>
      </c>
      <c r="G717" t="s">
        <v>183</v>
      </c>
      <c r="H717" t="s">
        <v>143</v>
      </c>
      <c r="I717" t="s">
        <v>135</v>
      </c>
      <c r="J717" t="s">
        <v>136</v>
      </c>
      <c r="K717" t="s">
        <v>137</v>
      </c>
      <c r="L717" t="s">
        <v>2281</v>
      </c>
      <c r="M717" t="s">
        <v>2282</v>
      </c>
      <c r="N717">
        <v>1.6850000000000001</v>
      </c>
      <c r="O717">
        <v>0</v>
      </c>
      <c r="P717">
        <v>451</v>
      </c>
      <c r="Q717">
        <v>0</v>
      </c>
      <c r="R717">
        <v>0</v>
      </c>
      <c r="S717">
        <v>0</v>
      </c>
      <c r="T717">
        <v>10</v>
      </c>
      <c r="U717">
        <v>0</v>
      </c>
      <c r="V717">
        <v>0</v>
      </c>
      <c r="W717">
        <v>0</v>
      </c>
      <c r="X717">
        <v>253.40378859324551</v>
      </c>
      <c r="Y717">
        <v>0</v>
      </c>
      <c r="Z717">
        <v>0</v>
      </c>
      <c r="AA717">
        <v>0</v>
      </c>
      <c r="AB717">
        <v>9.1169364208500276</v>
      </c>
      <c r="AC717">
        <v>0</v>
      </c>
      <c r="AD717">
        <v>0</v>
      </c>
      <c r="AE717">
        <v>262.52072501409555</v>
      </c>
    </row>
    <row r="718" spans="1:31" x14ac:dyDescent="0.25">
      <c r="A718">
        <v>1886180</v>
      </c>
      <c r="B718">
        <v>1</v>
      </c>
      <c r="C718" t="s">
        <v>80</v>
      </c>
      <c r="D718" t="s">
        <v>97</v>
      </c>
      <c r="E718" t="s">
        <v>146</v>
      </c>
      <c r="F718" t="s">
        <v>2283</v>
      </c>
      <c r="G718" t="s">
        <v>924</v>
      </c>
      <c r="H718" t="s">
        <v>143</v>
      </c>
      <c r="I718" t="s">
        <v>135</v>
      </c>
      <c r="J718" t="s">
        <v>136</v>
      </c>
      <c r="K718" t="s">
        <v>137</v>
      </c>
      <c r="L718" t="s">
        <v>2284</v>
      </c>
      <c r="M718" t="s">
        <v>2285</v>
      </c>
      <c r="N718">
        <v>2.0977777770000001</v>
      </c>
      <c r="O718">
        <v>0</v>
      </c>
      <c r="P718">
        <v>44</v>
      </c>
      <c r="Q718">
        <v>0</v>
      </c>
      <c r="R718">
        <v>0</v>
      </c>
      <c r="S718">
        <v>0</v>
      </c>
      <c r="T718">
        <v>14</v>
      </c>
      <c r="U718">
        <v>0</v>
      </c>
      <c r="V718">
        <v>0</v>
      </c>
      <c r="W718">
        <v>0</v>
      </c>
      <c r="X718">
        <v>43.127931086416289</v>
      </c>
      <c r="Y718">
        <v>0</v>
      </c>
      <c r="Z718">
        <v>0</v>
      </c>
      <c r="AA718">
        <v>0</v>
      </c>
      <c r="AB718">
        <v>78.529193674441785</v>
      </c>
      <c r="AC718">
        <v>0</v>
      </c>
      <c r="AD718">
        <v>0</v>
      </c>
      <c r="AE718">
        <v>121.65712476085807</v>
      </c>
    </row>
    <row r="719" spans="1:31" x14ac:dyDescent="0.25">
      <c r="A719">
        <v>1886034</v>
      </c>
      <c r="B719">
        <v>1</v>
      </c>
      <c r="C719" t="s">
        <v>80</v>
      </c>
      <c r="D719" t="s">
        <v>93</v>
      </c>
      <c r="E719" t="s">
        <v>146</v>
      </c>
      <c r="F719" t="s">
        <v>2286</v>
      </c>
      <c r="G719" t="s">
        <v>596</v>
      </c>
      <c r="H719" t="s">
        <v>143</v>
      </c>
      <c r="I719" t="s">
        <v>135</v>
      </c>
      <c r="J719" t="s">
        <v>136</v>
      </c>
      <c r="K719" t="s">
        <v>137</v>
      </c>
      <c r="L719" t="s">
        <v>2287</v>
      </c>
      <c r="M719" t="s">
        <v>2288</v>
      </c>
      <c r="N719">
        <v>1.6002777770000001</v>
      </c>
      <c r="O719">
        <v>0</v>
      </c>
      <c r="P719">
        <v>4</v>
      </c>
      <c r="Q719">
        <v>0</v>
      </c>
      <c r="R719">
        <v>16</v>
      </c>
      <c r="S719">
        <v>0</v>
      </c>
      <c r="T719">
        <v>3</v>
      </c>
      <c r="U719">
        <v>0</v>
      </c>
      <c r="V719">
        <v>0</v>
      </c>
      <c r="W719">
        <v>0</v>
      </c>
      <c r="X719">
        <v>4.4113822103097249</v>
      </c>
      <c r="Y719">
        <v>0</v>
      </c>
      <c r="Z719">
        <v>53.783622691988732</v>
      </c>
      <c r="AA719">
        <v>0</v>
      </c>
      <c r="AB719">
        <v>9.4135527520272468</v>
      </c>
      <c r="AC719">
        <v>0</v>
      </c>
      <c r="AD719">
        <v>0</v>
      </c>
      <c r="AE719">
        <v>67.608557654325708</v>
      </c>
    </row>
    <row r="720" spans="1:31" x14ac:dyDescent="0.25">
      <c r="A720">
        <v>1886343</v>
      </c>
      <c r="B720">
        <v>1</v>
      </c>
      <c r="C720" t="s">
        <v>80</v>
      </c>
      <c r="D720" t="s">
        <v>93</v>
      </c>
      <c r="E720" t="s">
        <v>210</v>
      </c>
      <c r="F720" t="s">
        <v>2289</v>
      </c>
      <c r="G720" t="s">
        <v>133</v>
      </c>
      <c r="H720" t="s">
        <v>134</v>
      </c>
      <c r="I720" t="s">
        <v>135</v>
      </c>
      <c r="J720" t="s">
        <v>136</v>
      </c>
      <c r="K720" t="s">
        <v>137</v>
      </c>
      <c r="L720" t="s">
        <v>2290</v>
      </c>
      <c r="M720" t="s">
        <v>2291</v>
      </c>
      <c r="N720">
        <v>1.196666666</v>
      </c>
      <c r="O720">
        <v>0</v>
      </c>
      <c r="P720">
        <v>310</v>
      </c>
      <c r="Q720">
        <v>16</v>
      </c>
      <c r="R720">
        <v>160</v>
      </c>
      <c r="S720">
        <v>2</v>
      </c>
      <c r="T720">
        <v>93</v>
      </c>
      <c r="U720">
        <v>0</v>
      </c>
      <c r="V720">
        <v>0</v>
      </c>
      <c r="W720">
        <v>0</v>
      </c>
      <c r="X720">
        <v>105.29875146157872</v>
      </c>
      <c r="Y720">
        <v>474.41226818036876</v>
      </c>
      <c r="Z720">
        <v>363.26711886855531</v>
      </c>
      <c r="AA720">
        <v>3.8978203084482006</v>
      </c>
      <c r="AB720">
        <v>165.74909906692318</v>
      </c>
      <c r="AC720">
        <v>0</v>
      </c>
      <c r="AD720">
        <v>0</v>
      </c>
      <c r="AE720">
        <v>1112.6250578858742</v>
      </c>
    </row>
    <row r="721" spans="1:31" x14ac:dyDescent="0.25">
      <c r="A721">
        <v>1885988</v>
      </c>
      <c r="B721">
        <v>1</v>
      </c>
      <c r="C721" t="s">
        <v>80</v>
      </c>
      <c r="D721" t="s">
        <v>99</v>
      </c>
      <c r="E721" t="s">
        <v>140</v>
      </c>
      <c r="F721" t="s">
        <v>2292</v>
      </c>
      <c r="G721" t="s">
        <v>200</v>
      </c>
      <c r="H721" t="s">
        <v>143</v>
      </c>
      <c r="I721" t="s">
        <v>135</v>
      </c>
      <c r="J721" t="s">
        <v>136</v>
      </c>
      <c r="K721" t="s">
        <v>137</v>
      </c>
      <c r="L721" t="s">
        <v>2293</v>
      </c>
      <c r="M721" t="s">
        <v>2294</v>
      </c>
      <c r="N721">
        <v>5.0677777769999999</v>
      </c>
      <c r="O721">
        <v>0</v>
      </c>
      <c r="P721">
        <v>1</v>
      </c>
      <c r="Q721">
        <v>0</v>
      </c>
      <c r="R721">
        <v>0</v>
      </c>
      <c r="S721">
        <v>0</v>
      </c>
      <c r="T721">
        <v>0</v>
      </c>
      <c r="U721">
        <v>0</v>
      </c>
      <c r="V721">
        <v>0</v>
      </c>
      <c r="W721">
        <v>0</v>
      </c>
      <c r="X721">
        <v>0.65509276122711324</v>
      </c>
      <c r="Y721">
        <v>0</v>
      </c>
      <c r="Z721">
        <v>0</v>
      </c>
      <c r="AA721">
        <v>0</v>
      </c>
      <c r="AB721">
        <v>0</v>
      </c>
      <c r="AC721">
        <v>0</v>
      </c>
      <c r="AD721">
        <v>0</v>
      </c>
      <c r="AE721">
        <v>0.65509276122711324</v>
      </c>
    </row>
    <row r="722" spans="1:31" x14ac:dyDescent="0.25">
      <c r="A722">
        <v>1886094</v>
      </c>
      <c r="B722">
        <v>1</v>
      </c>
      <c r="C722" t="s">
        <v>80</v>
      </c>
      <c r="D722" t="s">
        <v>93</v>
      </c>
      <c r="E722" t="s">
        <v>210</v>
      </c>
      <c r="F722" t="s">
        <v>2295</v>
      </c>
      <c r="G722" t="s">
        <v>476</v>
      </c>
      <c r="H722" t="s">
        <v>134</v>
      </c>
      <c r="I722" t="s">
        <v>135</v>
      </c>
      <c r="J722" t="s">
        <v>136</v>
      </c>
      <c r="K722" t="s">
        <v>137</v>
      </c>
      <c r="L722" t="s">
        <v>1982</v>
      </c>
      <c r="M722" t="s">
        <v>2296</v>
      </c>
      <c r="N722">
        <v>1.351111111</v>
      </c>
      <c r="O722">
        <v>0</v>
      </c>
      <c r="P722">
        <v>749</v>
      </c>
      <c r="Q722">
        <v>0</v>
      </c>
      <c r="R722">
        <v>124</v>
      </c>
      <c r="S722">
        <v>2</v>
      </c>
      <c r="T722">
        <v>149</v>
      </c>
      <c r="U722">
        <v>0</v>
      </c>
      <c r="V722">
        <v>0</v>
      </c>
      <c r="W722">
        <v>0</v>
      </c>
      <c r="X722">
        <v>265.77712955122388</v>
      </c>
      <c r="Y722">
        <v>0</v>
      </c>
      <c r="Z722">
        <v>589.67487710544083</v>
      </c>
      <c r="AA722">
        <v>4.1033791915407196</v>
      </c>
      <c r="AB722">
        <v>375.73151477158376</v>
      </c>
      <c r="AC722">
        <v>0</v>
      </c>
      <c r="AD722">
        <v>0</v>
      </c>
      <c r="AE722">
        <v>1235.2869006197893</v>
      </c>
    </row>
    <row r="723" spans="1:31" x14ac:dyDescent="0.25">
      <c r="A723">
        <v>1886240</v>
      </c>
      <c r="B723">
        <v>1</v>
      </c>
      <c r="C723" t="s">
        <v>81</v>
      </c>
      <c r="D723" t="s">
        <v>117</v>
      </c>
      <c r="E723" t="s">
        <v>169</v>
      </c>
      <c r="F723" t="s">
        <v>2297</v>
      </c>
      <c r="G723" t="s">
        <v>183</v>
      </c>
      <c r="H723" t="s">
        <v>143</v>
      </c>
      <c r="I723" t="s">
        <v>135</v>
      </c>
      <c r="J723" t="s">
        <v>136</v>
      </c>
      <c r="K723" t="s">
        <v>137</v>
      </c>
      <c r="L723" t="s">
        <v>2298</v>
      </c>
      <c r="M723" t="s">
        <v>2299</v>
      </c>
      <c r="N723">
        <v>2.0874999999999999</v>
      </c>
      <c r="O723">
        <v>0</v>
      </c>
      <c r="P723">
        <v>92</v>
      </c>
      <c r="Q723">
        <v>0</v>
      </c>
      <c r="R723">
        <v>6</v>
      </c>
      <c r="S723">
        <v>0</v>
      </c>
      <c r="T723">
        <v>6</v>
      </c>
      <c r="U723">
        <v>0</v>
      </c>
      <c r="V723">
        <v>0</v>
      </c>
      <c r="W723">
        <v>0</v>
      </c>
      <c r="X723">
        <v>29.009243001547784</v>
      </c>
      <c r="Y723">
        <v>0</v>
      </c>
      <c r="Z723">
        <v>6.5306936657570827</v>
      </c>
      <c r="AA723">
        <v>0</v>
      </c>
      <c r="AB723">
        <v>9.0982374737997507</v>
      </c>
      <c r="AC723">
        <v>0</v>
      </c>
      <c r="AD723">
        <v>0</v>
      </c>
      <c r="AE723">
        <v>44.638174141104614</v>
      </c>
    </row>
    <row r="724" spans="1:31" x14ac:dyDescent="0.25">
      <c r="A724">
        <v>1886383</v>
      </c>
      <c r="B724">
        <v>1</v>
      </c>
      <c r="C724" t="s">
        <v>81</v>
      </c>
      <c r="D724" t="s">
        <v>113</v>
      </c>
      <c r="E724" t="s">
        <v>146</v>
      </c>
      <c r="F724" t="s">
        <v>2300</v>
      </c>
      <c r="G724" t="s">
        <v>148</v>
      </c>
      <c r="H724" t="s">
        <v>143</v>
      </c>
      <c r="I724" t="s">
        <v>135</v>
      </c>
      <c r="J724" t="s">
        <v>136</v>
      </c>
      <c r="K724" t="s">
        <v>137</v>
      </c>
      <c r="L724" t="s">
        <v>2301</v>
      </c>
      <c r="M724" t="s">
        <v>2302</v>
      </c>
      <c r="N724">
        <v>2.4730555550000002</v>
      </c>
      <c r="O724">
        <v>0</v>
      </c>
      <c r="P724">
        <v>2</v>
      </c>
      <c r="Q724">
        <v>0</v>
      </c>
      <c r="R724">
        <v>3</v>
      </c>
      <c r="S724">
        <v>0</v>
      </c>
      <c r="T724">
        <v>0</v>
      </c>
      <c r="U724">
        <v>0</v>
      </c>
      <c r="V724">
        <v>0</v>
      </c>
      <c r="W724">
        <v>0</v>
      </c>
      <c r="X724">
        <v>0.32308642405821364</v>
      </c>
      <c r="Y724">
        <v>0</v>
      </c>
      <c r="Z724">
        <v>1.5578848301621184</v>
      </c>
      <c r="AA724">
        <v>0</v>
      </c>
      <c r="AB724">
        <v>0</v>
      </c>
      <c r="AC724">
        <v>0</v>
      </c>
      <c r="AD724">
        <v>0</v>
      </c>
      <c r="AE724">
        <v>1.8809712542203321</v>
      </c>
    </row>
    <row r="725" spans="1:31" x14ac:dyDescent="0.25">
      <c r="A725">
        <v>1886051</v>
      </c>
      <c r="B725">
        <v>1</v>
      </c>
      <c r="C725" t="s">
        <v>81</v>
      </c>
      <c r="D725" t="s">
        <v>119</v>
      </c>
      <c r="E725" t="s">
        <v>169</v>
      </c>
      <c r="F725" t="s">
        <v>2303</v>
      </c>
      <c r="G725" t="s">
        <v>183</v>
      </c>
      <c r="H725" t="s">
        <v>143</v>
      </c>
      <c r="I725" t="s">
        <v>135</v>
      </c>
      <c r="J725" t="s">
        <v>136</v>
      </c>
      <c r="K725" t="s">
        <v>137</v>
      </c>
      <c r="L725" t="s">
        <v>2304</v>
      </c>
      <c r="M725" t="s">
        <v>2305</v>
      </c>
      <c r="N725">
        <v>1.7925</v>
      </c>
      <c r="O725">
        <v>0</v>
      </c>
      <c r="P725">
        <v>38</v>
      </c>
      <c r="Q725">
        <v>0</v>
      </c>
      <c r="R725">
        <v>6</v>
      </c>
      <c r="S725">
        <v>0</v>
      </c>
      <c r="T725">
        <v>0</v>
      </c>
      <c r="U725">
        <v>0</v>
      </c>
      <c r="V725">
        <v>0</v>
      </c>
      <c r="W725">
        <v>0</v>
      </c>
      <c r="X725">
        <v>27.515534746055735</v>
      </c>
      <c r="Y725">
        <v>0</v>
      </c>
      <c r="Z725">
        <v>47.469960245306595</v>
      </c>
      <c r="AA725">
        <v>0</v>
      </c>
      <c r="AB725">
        <v>0</v>
      </c>
      <c r="AC725">
        <v>0</v>
      </c>
      <c r="AD725">
        <v>0</v>
      </c>
      <c r="AE725">
        <v>74.98549499136233</v>
      </c>
    </row>
    <row r="726" spans="1:31" x14ac:dyDescent="0.25">
      <c r="A726">
        <v>1886406</v>
      </c>
      <c r="B726">
        <v>1</v>
      </c>
      <c r="C726" t="s">
        <v>80</v>
      </c>
      <c r="D726" t="s">
        <v>100</v>
      </c>
      <c r="E726" t="s">
        <v>146</v>
      </c>
      <c r="F726" t="s">
        <v>2306</v>
      </c>
      <c r="G726" t="s">
        <v>1108</v>
      </c>
      <c r="H726" t="s">
        <v>143</v>
      </c>
      <c r="I726" t="s">
        <v>135</v>
      </c>
      <c r="J726" t="s">
        <v>136</v>
      </c>
      <c r="K726" t="s">
        <v>137</v>
      </c>
      <c r="L726" t="s">
        <v>2307</v>
      </c>
      <c r="M726" t="s">
        <v>2308</v>
      </c>
      <c r="N726">
        <v>2.3283333329999998</v>
      </c>
      <c r="O726">
        <v>0</v>
      </c>
      <c r="P726">
        <v>4</v>
      </c>
      <c r="Q726">
        <v>0</v>
      </c>
      <c r="R726">
        <v>0</v>
      </c>
      <c r="S726">
        <v>0</v>
      </c>
      <c r="T726">
        <v>0</v>
      </c>
      <c r="U726">
        <v>0</v>
      </c>
      <c r="V726">
        <v>0</v>
      </c>
      <c r="W726">
        <v>0</v>
      </c>
      <c r="X726">
        <v>2.9494027258888016</v>
      </c>
      <c r="Y726">
        <v>0</v>
      </c>
      <c r="Z726">
        <v>0</v>
      </c>
      <c r="AA726">
        <v>0</v>
      </c>
      <c r="AB726">
        <v>0</v>
      </c>
      <c r="AC726">
        <v>0</v>
      </c>
      <c r="AD726">
        <v>0</v>
      </c>
      <c r="AE726">
        <v>2.9494027258888016</v>
      </c>
    </row>
    <row r="727" spans="1:31" x14ac:dyDescent="0.25">
      <c r="A727">
        <v>1886257</v>
      </c>
      <c r="B727">
        <v>1</v>
      </c>
      <c r="C727" t="s">
        <v>81</v>
      </c>
      <c r="D727" t="s">
        <v>123</v>
      </c>
      <c r="E727" t="s">
        <v>146</v>
      </c>
      <c r="F727" t="s">
        <v>2269</v>
      </c>
      <c r="G727" t="s">
        <v>148</v>
      </c>
      <c r="H727" t="s">
        <v>143</v>
      </c>
      <c r="I727" t="s">
        <v>135</v>
      </c>
      <c r="J727" t="s">
        <v>136</v>
      </c>
      <c r="K727" t="s">
        <v>137</v>
      </c>
      <c r="L727" t="s">
        <v>2309</v>
      </c>
      <c r="M727" t="s">
        <v>2310</v>
      </c>
      <c r="N727">
        <v>2.1380555550000002</v>
      </c>
      <c r="O727">
        <v>0</v>
      </c>
      <c r="P727">
        <v>193</v>
      </c>
      <c r="Q727">
        <v>0</v>
      </c>
      <c r="R727">
        <v>0</v>
      </c>
      <c r="S727">
        <v>0</v>
      </c>
      <c r="T727">
        <v>25</v>
      </c>
      <c r="U727">
        <v>0</v>
      </c>
      <c r="V727">
        <v>0</v>
      </c>
      <c r="W727">
        <v>0</v>
      </c>
      <c r="X727">
        <v>112.72451696557252</v>
      </c>
      <c r="Y727">
        <v>0</v>
      </c>
      <c r="Z727">
        <v>0</v>
      </c>
      <c r="AA727">
        <v>0</v>
      </c>
      <c r="AB727">
        <v>40.929015846569797</v>
      </c>
      <c r="AC727">
        <v>0</v>
      </c>
      <c r="AD727">
        <v>0</v>
      </c>
      <c r="AE727">
        <v>153.65353281214232</v>
      </c>
    </row>
    <row r="728" spans="1:31" x14ac:dyDescent="0.25">
      <c r="A728">
        <v>1885928</v>
      </c>
      <c r="B728">
        <v>1</v>
      </c>
      <c r="C728" t="s">
        <v>80</v>
      </c>
      <c r="D728" t="s">
        <v>93</v>
      </c>
      <c r="E728" t="s">
        <v>210</v>
      </c>
      <c r="F728" t="s">
        <v>2311</v>
      </c>
      <c r="G728" t="s">
        <v>133</v>
      </c>
      <c r="H728" t="s">
        <v>134</v>
      </c>
      <c r="I728" t="s">
        <v>135</v>
      </c>
      <c r="J728" t="s">
        <v>136</v>
      </c>
      <c r="K728" t="s">
        <v>137</v>
      </c>
      <c r="L728" t="s">
        <v>2312</v>
      </c>
      <c r="M728" t="s">
        <v>2313</v>
      </c>
      <c r="N728">
        <v>3.3047222220000001</v>
      </c>
      <c r="O728">
        <v>0</v>
      </c>
      <c r="P728">
        <v>225</v>
      </c>
      <c r="Q728">
        <v>3</v>
      </c>
      <c r="R728">
        <v>161</v>
      </c>
      <c r="S728">
        <v>0</v>
      </c>
      <c r="T728">
        <v>80</v>
      </c>
      <c r="U728">
        <v>0</v>
      </c>
      <c r="V728">
        <v>0</v>
      </c>
      <c r="W728">
        <v>0</v>
      </c>
      <c r="X728">
        <v>147.13398247256981</v>
      </c>
      <c r="Y728">
        <v>9.2330139490092691</v>
      </c>
      <c r="Z728">
        <v>792.09069796550864</v>
      </c>
      <c r="AA728">
        <v>0</v>
      </c>
      <c r="AB728">
        <v>313.66970997106171</v>
      </c>
      <c r="AC728">
        <v>0</v>
      </c>
      <c r="AD728">
        <v>0</v>
      </c>
      <c r="AE728">
        <v>1262.1274043581493</v>
      </c>
    </row>
    <row r="729" spans="1:31" x14ac:dyDescent="0.25">
      <c r="A729">
        <v>1885865</v>
      </c>
      <c r="B729">
        <v>1</v>
      </c>
      <c r="C729" t="s">
        <v>80</v>
      </c>
      <c r="D729" t="s">
        <v>100</v>
      </c>
      <c r="E729" t="s">
        <v>158</v>
      </c>
      <c r="F729" t="s">
        <v>2314</v>
      </c>
      <c r="G729" t="s">
        <v>219</v>
      </c>
      <c r="H729" t="s">
        <v>134</v>
      </c>
      <c r="I729" t="s">
        <v>135</v>
      </c>
      <c r="J729" t="s">
        <v>136</v>
      </c>
      <c r="K729" t="s">
        <v>137</v>
      </c>
      <c r="L729" t="s">
        <v>2315</v>
      </c>
      <c r="M729" t="s">
        <v>2316</v>
      </c>
      <c r="N729">
        <v>0.84916666600000001</v>
      </c>
      <c r="O729">
        <v>0</v>
      </c>
      <c r="P729">
        <v>0</v>
      </c>
      <c r="Q729">
        <v>0</v>
      </c>
      <c r="R729">
        <v>1</v>
      </c>
      <c r="S729">
        <v>0</v>
      </c>
      <c r="T729">
        <v>14</v>
      </c>
      <c r="U729">
        <v>0</v>
      </c>
      <c r="V729">
        <v>4</v>
      </c>
      <c r="W729">
        <v>0</v>
      </c>
      <c r="X729">
        <v>0</v>
      </c>
      <c r="Y729">
        <v>0</v>
      </c>
      <c r="Z729">
        <v>1.1958698597899999E-2</v>
      </c>
      <c r="AA729">
        <v>0</v>
      </c>
      <c r="AB729">
        <v>13.328379182504534</v>
      </c>
      <c r="AC729">
        <v>0</v>
      </c>
      <c r="AD729">
        <v>10.00664879856615</v>
      </c>
      <c r="AE729">
        <v>23.346986679668582</v>
      </c>
    </row>
    <row r="730" spans="1:31" x14ac:dyDescent="0.25">
      <c r="A730">
        <v>1885965</v>
      </c>
      <c r="B730">
        <v>1</v>
      </c>
      <c r="C730" t="s">
        <v>81</v>
      </c>
      <c r="D730" t="s">
        <v>115</v>
      </c>
      <c r="E730" t="s">
        <v>146</v>
      </c>
      <c r="F730" t="s">
        <v>2317</v>
      </c>
      <c r="G730" t="s">
        <v>363</v>
      </c>
      <c r="H730" t="s">
        <v>143</v>
      </c>
      <c r="I730" t="s">
        <v>135</v>
      </c>
      <c r="J730" t="s">
        <v>136</v>
      </c>
      <c r="K730" t="s">
        <v>137</v>
      </c>
      <c r="L730" t="s">
        <v>2318</v>
      </c>
      <c r="M730" t="s">
        <v>2319</v>
      </c>
      <c r="N730">
        <v>1.551111111</v>
      </c>
      <c r="O730">
        <v>0</v>
      </c>
      <c r="P730">
        <v>2</v>
      </c>
      <c r="Q730">
        <v>0</v>
      </c>
      <c r="R730">
        <v>0</v>
      </c>
      <c r="S730">
        <v>0</v>
      </c>
      <c r="T730">
        <v>0</v>
      </c>
      <c r="U730">
        <v>0</v>
      </c>
      <c r="V730">
        <v>0</v>
      </c>
      <c r="W730">
        <v>0</v>
      </c>
      <c r="X730">
        <v>4.4226817219544447E-2</v>
      </c>
      <c r="Y730">
        <v>0</v>
      </c>
      <c r="Z730">
        <v>0</v>
      </c>
      <c r="AA730">
        <v>0</v>
      </c>
      <c r="AB730">
        <v>0</v>
      </c>
      <c r="AC730">
        <v>0</v>
      </c>
      <c r="AD730">
        <v>0</v>
      </c>
      <c r="AE730">
        <v>4.4226817219544447E-2</v>
      </c>
    </row>
    <row r="731" spans="1:31" x14ac:dyDescent="0.25">
      <c r="A731">
        <v>1885971</v>
      </c>
      <c r="B731">
        <v>1</v>
      </c>
      <c r="C731" t="s">
        <v>80</v>
      </c>
      <c r="D731" t="s">
        <v>96</v>
      </c>
      <c r="E731" t="s">
        <v>140</v>
      </c>
      <c r="F731" t="s">
        <v>2320</v>
      </c>
      <c r="G731" t="s">
        <v>163</v>
      </c>
      <c r="H731" t="s">
        <v>143</v>
      </c>
      <c r="I731" t="s">
        <v>135</v>
      </c>
      <c r="J731" t="s">
        <v>136</v>
      </c>
      <c r="K731" t="s">
        <v>137</v>
      </c>
      <c r="L731" t="s">
        <v>2321</v>
      </c>
      <c r="M731" t="s">
        <v>2322</v>
      </c>
      <c r="N731">
        <v>1.1286111109999999</v>
      </c>
      <c r="O731">
        <v>0</v>
      </c>
      <c r="P731">
        <v>1</v>
      </c>
      <c r="Q731">
        <v>0</v>
      </c>
      <c r="R731">
        <v>0</v>
      </c>
      <c r="S731">
        <v>0</v>
      </c>
      <c r="T731">
        <v>0</v>
      </c>
      <c r="U731">
        <v>0</v>
      </c>
      <c r="V731">
        <v>0</v>
      </c>
      <c r="W731">
        <v>0</v>
      </c>
      <c r="X731">
        <v>0.66933662717804254</v>
      </c>
      <c r="Y731">
        <v>0</v>
      </c>
      <c r="Z731">
        <v>0</v>
      </c>
      <c r="AA731">
        <v>0</v>
      </c>
      <c r="AB731">
        <v>0</v>
      </c>
      <c r="AC731">
        <v>0</v>
      </c>
      <c r="AD731">
        <v>0</v>
      </c>
      <c r="AE731">
        <v>0.66933662717804254</v>
      </c>
    </row>
    <row r="732" spans="1:31" x14ac:dyDescent="0.25">
      <c r="A732">
        <v>1886071</v>
      </c>
      <c r="B732">
        <v>1</v>
      </c>
      <c r="C732" t="s">
        <v>81</v>
      </c>
      <c r="D732" t="s">
        <v>123</v>
      </c>
      <c r="E732" t="s">
        <v>146</v>
      </c>
      <c r="F732" t="s">
        <v>2143</v>
      </c>
      <c r="G732" t="s">
        <v>501</v>
      </c>
      <c r="H732" t="s">
        <v>143</v>
      </c>
      <c r="I732" t="s">
        <v>135</v>
      </c>
      <c r="J732" t="s">
        <v>136</v>
      </c>
      <c r="K732" t="s">
        <v>137</v>
      </c>
      <c r="L732" t="s">
        <v>2323</v>
      </c>
      <c r="M732" t="s">
        <v>2324</v>
      </c>
      <c r="N732">
        <v>4.2183333330000004</v>
      </c>
      <c r="O732">
        <v>0</v>
      </c>
      <c r="P732">
        <v>47</v>
      </c>
      <c r="Q732">
        <v>0</v>
      </c>
      <c r="R732">
        <v>0</v>
      </c>
      <c r="S732">
        <v>0</v>
      </c>
      <c r="T732">
        <v>5</v>
      </c>
      <c r="U732">
        <v>0</v>
      </c>
      <c r="V732">
        <v>0</v>
      </c>
      <c r="W732">
        <v>0</v>
      </c>
      <c r="X732">
        <v>69.019891704100047</v>
      </c>
      <c r="Y732">
        <v>0</v>
      </c>
      <c r="Z732">
        <v>0</v>
      </c>
      <c r="AA732">
        <v>0</v>
      </c>
      <c r="AB732">
        <v>29.617220147819339</v>
      </c>
      <c r="AC732">
        <v>0</v>
      </c>
      <c r="AD732">
        <v>0</v>
      </c>
      <c r="AE732">
        <v>98.637111851919386</v>
      </c>
    </row>
    <row r="733" spans="1:31" x14ac:dyDescent="0.25">
      <c r="A733">
        <v>1886114</v>
      </c>
      <c r="B733">
        <v>1</v>
      </c>
      <c r="C733" t="s">
        <v>81</v>
      </c>
      <c r="D733" t="s">
        <v>112</v>
      </c>
      <c r="E733" t="s">
        <v>146</v>
      </c>
      <c r="F733" t="s">
        <v>2325</v>
      </c>
      <c r="G733" t="s">
        <v>148</v>
      </c>
      <c r="H733" t="s">
        <v>143</v>
      </c>
      <c r="I733" t="s">
        <v>135</v>
      </c>
      <c r="J733" t="s">
        <v>136</v>
      </c>
      <c r="K733" t="s">
        <v>137</v>
      </c>
      <c r="L733" t="s">
        <v>2326</v>
      </c>
      <c r="M733" t="s">
        <v>2327</v>
      </c>
      <c r="N733">
        <v>2.7116666660000002</v>
      </c>
      <c r="O733">
        <v>0</v>
      </c>
      <c r="P733">
        <v>280</v>
      </c>
      <c r="Q733">
        <v>0</v>
      </c>
      <c r="R733">
        <v>0</v>
      </c>
      <c r="S733">
        <v>0</v>
      </c>
      <c r="T733">
        <v>8</v>
      </c>
      <c r="U733">
        <v>0</v>
      </c>
      <c r="V733">
        <v>0</v>
      </c>
      <c r="W733">
        <v>0</v>
      </c>
      <c r="X733">
        <v>179.42515324689023</v>
      </c>
      <c r="Y733">
        <v>0</v>
      </c>
      <c r="Z733">
        <v>0</v>
      </c>
      <c r="AA733">
        <v>0</v>
      </c>
      <c r="AB733">
        <v>11.675506287901303</v>
      </c>
      <c r="AC733">
        <v>0</v>
      </c>
      <c r="AD733">
        <v>0</v>
      </c>
      <c r="AE733">
        <v>191.10065953479153</v>
      </c>
    </row>
    <row r="734" spans="1:31" x14ac:dyDescent="0.25">
      <c r="A734">
        <v>1886263</v>
      </c>
      <c r="B734">
        <v>1</v>
      </c>
      <c r="C734" t="s">
        <v>80</v>
      </c>
      <c r="D734" t="s">
        <v>103</v>
      </c>
      <c r="E734" t="s">
        <v>169</v>
      </c>
      <c r="F734" t="s">
        <v>2328</v>
      </c>
      <c r="G734" t="s">
        <v>183</v>
      </c>
      <c r="H734" t="s">
        <v>143</v>
      </c>
      <c r="I734" t="s">
        <v>135</v>
      </c>
      <c r="J734" t="s">
        <v>136</v>
      </c>
      <c r="K734" t="s">
        <v>137</v>
      </c>
      <c r="L734" t="s">
        <v>2329</v>
      </c>
      <c r="M734" t="s">
        <v>2330</v>
      </c>
      <c r="N734">
        <v>0.393055555</v>
      </c>
      <c r="O734">
        <v>0</v>
      </c>
      <c r="P734">
        <v>60</v>
      </c>
      <c r="Q734">
        <v>0</v>
      </c>
      <c r="R734">
        <v>2</v>
      </c>
      <c r="S734">
        <v>0</v>
      </c>
      <c r="T734">
        <v>3</v>
      </c>
      <c r="U734">
        <v>0</v>
      </c>
      <c r="V734">
        <v>0</v>
      </c>
      <c r="W734">
        <v>0</v>
      </c>
      <c r="X734">
        <v>7.5771312132985136</v>
      </c>
      <c r="Y734">
        <v>0</v>
      </c>
      <c r="Z734">
        <v>1.2522343825161888</v>
      </c>
      <c r="AA734">
        <v>0</v>
      </c>
      <c r="AB734">
        <v>0.74662570226080416</v>
      </c>
      <c r="AC734">
        <v>0</v>
      </c>
      <c r="AD734">
        <v>0</v>
      </c>
      <c r="AE734">
        <v>9.5759912980755058</v>
      </c>
    </row>
    <row r="735" spans="1:31" x14ac:dyDescent="0.25">
      <c r="A735">
        <v>1886037</v>
      </c>
      <c r="B735">
        <v>1</v>
      </c>
      <c r="C735" t="s">
        <v>80</v>
      </c>
      <c r="D735" t="s">
        <v>93</v>
      </c>
      <c r="E735" t="s">
        <v>140</v>
      </c>
      <c r="F735" t="s">
        <v>2331</v>
      </c>
      <c r="G735" t="s">
        <v>1108</v>
      </c>
      <c r="H735" t="s">
        <v>143</v>
      </c>
      <c r="I735" t="s">
        <v>135</v>
      </c>
      <c r="J735" t="s">
        <v>136</v>
      </c>
      <c r="K735" t="s">
        <v>137</v>
      </c>
      <c r="L735" t="s">
        <v>2332</v>
      </c>
      <c r="M735" t="s">
        <v>2333</v>
      </c>
      <c r="N735">
        <v>1.079722222</v>
      </c>
      <c r="O735">
        <v>0</v>
      </c>
      <c r="P735">
        <v>2</v>
      </c>
      <c r="Q735">
        <v>0</v>
      </c>
      <c r="R735">
        <v>0</v>
      </c>
      <c r="S735">
        <v>0</v>
      </c>
      <c r="T735">
        <v>0</v>
      </c>
      <c r="U735">
        <v>0</v>
      </c>
      <c r="V735">
        <v>0</v>
      </c>
      <c r="W735">
        <v>0</v>
      </c>
      <c r="X735">
        <v>0.30612178016619329</v>
      </c>
      <c r="Y735">
        <v>0</v>
      </c>
      <c r="Z735">
        <v>0</v>
      </c>
      <c r="AA735">
        <v>0</v>
      </c>
      <c r="AB735">
        <v>0</v>
      </c>
      <c r="AC735">
        <v>0</v>
      </c>
      <c r="AD735">
        <v>0</v>
      </c>
      <c r="AE735">
        <v>0.30612178016619329</v>
      </c>
    </row>
    <row r="736" spans="1:31" x14ac:dyDescent="0.25">
      <c r="A736">
        <v>1886060</v>
      </c>
      <c r="B736">
        <v>1</v>
      </c>
      <c r="C736" t="s">
        <v>80</v>
      </c>
      <c r="D736" t="s">
        <v>95</v>
      </c>
      <c r="E736" t="s">
        <v>210</v>
      </c>
      <c r="F736" t="s">
        <v>2334</v>
      </c>
      <c r="G736" t="s">
        <v>133</v>
      </c>
      <c r="H736" t="s">
        <v>134</v>
      </c>
      <c r="I736" t="s">
        <v>135</v>
      </c>
      <c r="J736" t="s">
        <v>136</v>
      </c>
      <c r="K736" t="s">
        <v>137</v>
      </c>
      <c r="L736" t="s">
        <v>2335</v>
      </c>
      <c r="M736" t="s">
        <v>2336</v>
      </c>
      <c r="N736">
        <v>0.34666666600000001</v>
      </c>
      <c r="O736">
        <v>3</v>
      </c>
      <c r="P736">
        <v>644</v>
      </c>
      <c r="Q736">
        <v>23</v>
      </c>
      <c r="R736">
        <v>7</v>
      </c>
      <c r="S736">
        <v>29</v>
      </c>
      <c r="T736">
        <v>33</v>
      </c>
      <c r="U736">
        <v>0</v>
      </c>
      <c r="V736">
        <v>0</v>
      </c>
      <c r="W736">
        <v>0.73031224295744002</v>
      </c>
      <c r="X736">
        <v>56.056819257933924</v>
      </c>
      <c r="Y736">
        <v>42.625463006569383</v>
      </c>
      <c r="Z736">
        <v>1.1117342026457333</v>
      </c>
      <c r="AA736">
        <v>223.54793494896509</v>
      </c>
      <c r="AB736">
        <v>7.1108136835330411</v>
      </c>
      <c r="AC736">
        <v>0</v>
      </c>
      <c r="AD736">
        <v>0</v>
      </c>
      <c r="AE736">
        <v>331.18307734260458</v>
      </c>
    </row>
    <row r="737" spans="1:31" x14ac:dyDescent="0.25">
      <c r="A737">
        <v>1886083</v>
      </c>
      <c r="B737">
        <v>1</v>
      </c>
      <c r="C737" t="s">
        <v>81</v>
      </c>
      <c r="D737" t="s">
        <v>125</v>
      </c>
      <c r="E737" t="s">
        <v>169</v>
      </c>
      <c r="F737" t="s">
        <v>2337</v>
      </c>
      <c r="G737" t="s">
        <v>183</v>
      </c>
      <c r="H737" t="s">
        <v>143</v>
      </c>
      <c r="I737" t="s">
        <v>135</v>
      </c>
      <c r="J737" t="s">
        <v>136</v>
      </c>
      <c r="K737" t="s">
        <v>137</v>
      </c>
      <c r="L737" t="s">
        <v>2338</v>
      </c>
      <c r="M737" t="s">
        <v>2339</v>
      </c>
      <c r="N737">
        <v>2.1613888879999998</v>
      </c>
      <c r="O737">
        <v>0</v>
      </c>
      <c r="P737">
        <v>0</v>
      </c>
      <c r="Q737">
        <v>0</v>
      </c>
      <c r="R737">
        <v>5</v>
      </c>
      <c r="S737">
        <v>0</v>
      </c>
      <c r="T737">
        <v>0</v>
      </c>
      <c r="U737">
        <v>0</v>
      </c>
      <c r="V737">
        <v>0</v>
      </c>
      <c r="W737">
        <v>0</v>
      </c>
      <c r="X737">
        <v>0</v>
      </c>
      <c r="Y737">
        <v>0</v>
      </c>
      <c r="Z737">
        <v>102.98946611591576</v>
      </c>
      <c r="AA737">
        <v>0</v>
      </c>
      <c r="AB737">
        <v>0</v>
      </c>
      <c r="AC737">
        <v>0</v>
      </c>
      <c r="AD737">
        <v>0</v>
      </c>
      <c r="AE737">
        <v>102.98946611591576</v>
      </c>
    </row>
    <row r="738" spans="1:31" x14ac:dyDescent="0.25">
      <c r="A738">
        <v>1886329</v>
      </c>
      <c r="B738">
        <v>1</v>
      </c>
      <c r="C738" t="s">
        <v>80</v>
      </c>
      <c r="D738" t="s">
        <v>93</v>
      </c>
      <c r="E738" t="s">
        <v>140</v>
      </c>
      <c r="F738" t="s">
        <v>2340</v>
      </c>
      <c r="G738" t="s">
        <v>163</v>
      </c>
      <c r="H738" t="s">
        <v>143</v>
      </c>
      <c r="I738" t="s">
        <v>135</v>
      </c>
      <c r="J738" t="s">
        <v>136</v>
      </c>
      <c r="K738" t="s">
        <v>137</v>
      </c>
      <c r="L738" t="s">
        <v>2341</v>
      </c>
      <c r="M738" t="s">
        <v>2342</v>
      </c>
      <c r="N738">
        <v>1.3816666660000001</v>
      </c>
      <c r="O738">
        <v>0</v>
      </c>
      <c r="P738">
        <v>1</v>
      </c>
      <c r="Q738">
        <v>0</v>
      </c>
      <c r="R738">
        <v>0</v>
      </c>
      <c r="S738">
        <v>0</v>
      </c>
      <c r="T738">
        <v>0</v>
      </c>
      <c r="U738">
        <v>0</v>
      </c>
      <c r="V738">
        <v>0</v>
      </c>
      <c r="W738">
        <v>0</v>
      </c>
      <c r="X738">
        <v>0.72073687159455013</v>
      </c>
      <c r="Y738">
        <v>0</v>
      </c>
      <c r="Z738">
        <v>0</v>
      </c>
      <c r="AA738">
        <v>0</v>
      </c>
      <c r="AB738">
        <v>0</v>
      </c>
      <c r="AC738">
        <v>0</v>
      </c>
      <c r="AD738">
        <v>0</v>
      </c>
      <c r="AE738">
        <v>0.72073687159455013</v>
      </c>
    </row>
    <row r="739" spans="1:31" x14ac:dyDescent="0.25">
      <c r="A739">
        <v>1886146</v>
      </c>
      <c r="B739">
        <v>1</v>
      </c>
      <c r="C739" t="s">
        <v>80</v>
      </c>
      <c r="D739" t="s">
        <v>93</v>
      </c>
      <c r="E739" t="s">
        <v>140</v>
      </c>
      <c r="F739" t="s">
        <v>2343</v>
      </c>
      <c r="G739" t="s">
        <v>163</v>
      </c>
      <c r="H739" t="s">
        <v>143</v>
      </c>
      <c r="I739" t="s">
        <v>135</v>
      </c>
      <c r="J739" t="s">
        <v>136</v>
      </c>
      <c r="K739" t="s">
        <v>137</v>
      </c>
      <c r="L739" t="s">
        <v>2344</v>
      </c>
      <c r="M739" t="s">
        <v>2345</v>
      </c>
      <c r="N739">
        <v>3.8174999999999999</v>
      </c>
      <c r="O739">
        <v>0</v>
      </c>
      <c r="P739">
        <v>0</v>
      </c>
      <c r="Q739">
        <v>0</v>
      </c>
      <c r="R739">
        <v>1</v>
      </c>
      <c r="S739">
        <v>0</v>
      </c>
      <c r="T739">
        <v>0</v>
      </c>
      <c r="U739">
        <v>0</v>
      </c>
      <c r="V739">
        <v>0</v>
      </c>
      <c r="W739">
        <v>0</v>
      </c>
      <c r="X739">
        <v>0</v>
      </c>
      <c r="Y739">
        <v>0</v>
      </c>
      <c r="Z739">
        <v>9.9165879220270643</v>
      </c>
      <c r="AA739">
        <v>0</v>
      </c>
      <c r="AB739">
        <v>0</v>
      </c>
      <c r="AC739">
        <v>0</v>
      </c>
      <c r="AD739">
        <v>0</v>
      </c>
      <c r="AE739">
        <v>9.9165879220270643</v>
      </c>
    </row>
    <row r="740" spans="1:31" x14ac:dyDescent="0.25">
      <c r="A740">
        <v>1886097</v>
      </c>
      <c r="B740">
        <v>1</v>
      </c>
      <c r="C740" t="s">
        <v>80</v>
      </c>
      <c r="D740" t="s">
        <v>96</v>
      </c>
      <c r="E740" t="s">
        <v>222</v>
      </c>
      <c r="F740" t="s">
        <v>2346</v>
      </c>
      <c r="G740" t="s">
        <v>564</v>
      </c>
      <c r="H740" t="s">
        <v>143</v>
      </c>
      <c r="I740" t="s">
        <v>135</v>
      </c>
      <c r="J740" t="s">
        <v>136</v>
      </c>
      <c r="K740" t="s">
        <v>137</v>
      </c>
      <c r="L740" t="s">
        <v>2347</v>
      </c>
      <c r="M740" t="s">
        <v>2348</v>
      </c>
      <c r="N740">
        <v>3.6886111110000002</v>
      </c>
      <c r="O740">
        <v>0</v>
      </c>
      <c r="P740">
        <v>10</v>
      </c>
      <c r="Q740">
        <v>0</v>
      </c>
      <c r="R740">
        <v>0</v>
      </c>
      <c r="S740">
        <v>0</v>
      </c>
      <c r="T740">
        <v>2</v>
      </c>
      <c r="U740">
        <v>0</v>
      </c>
      <c r="V740">
        <v>0</v>
      </c>
      <c r="W740">
        <v>0</v>
      </c>
      <c r="X740">
        <v>29.745555038011158</v>
      </c>
      <c r="Y740">
        <v>0</v>
      </c>
      <c r="Z740">
        <v>0</v>
      </c>
      <c r="AA740">
        <v>0</v>
      </c>
      <c r="AB740">
        <v>4.2977490000884231</v>
      </c>
      <c r="AC740">
        <v>0</v>
      </c>
      <c r="AD740">
        <v>0</v>
      </c>
      <c r="AE740">
        <v>34.043304038099578</v>
      </c>
    </row>
    <row r="741" spans="1:31" x14ac:dyDescent="0.25">
      <c r="A741">
        <v>1886123</v>
      </c>
      <c r="B741">
        <v>1</v>
      </c>
      <c r="C741" t="s">
        <v>80</v>
      </c>
      <c r="D741" t="s">
        <v>85</v>
      </c>
      <c r="E741" t="s">
        <v>140</v>
      </c>
      <c r="F741" t="s">
        <v>2349</v>
      </c>
      <c r="G741" t="s">
        <v>207</v>
      </c>
      <c r="H741" t="s">
        <v>143</v>
      </c>
      <c r="I741" t="s">
        <v>135</v>
      </c>
      <c r="J741" t="s">
        <v>136</v>
      </c>
      <c r="K741" t="s">
        <v>137</v>
      </c>
      <c r="L741" t="s">
        <v>2350</v>
      </c>
      <c r="M741" t="s">
        <v>2351</v>
      </c>
      <c r="N741">
        <v>1.062777777</v>
      </c>
      <c r="O741">
        <v>0</v>
      </c>
      <c r="P741">
        <v>5</v>
      </c>
      <c r="Q741">
        <v>0</v>
      </c>
      <c r="R741">
        <v>0</v>
      </c>
      <c r="S741">
        <v>0</v>
      </c>
      <c r="T741">
        <v>4</v>
      </c>
      <c r="U741">
        <v>0</v>
      </c>
      <c r="V741">
        <v>0</v>
      </c>
      <c r="W741">
        <v>0</v>
      </c>
      <c r="X741">
        <v>2.0110998872013877</v>
      </c>
      <c r="Y741">
        <v>0</v>
      </c>
      <c r="Z741">
        <v>0</v>
      </c>
      <c r="AA741">
        <v>0</v>
      </c>
      <c r="AB741">
        <v>3.86357122500704</v>
      </c>
      <c r="AC741">
        <v>0</v>
      </c>
      <c r="AD741">
        <v>0</v>
      </c>
      <c r="AE741">
        <v>5.8746711122084276</v>
      </c>
    </row>
    <row r="742" spans="1:31" x14ac:dyDescent="0.25">
      <c r="A742">
        <v>1885954</v>
      </c>
      <c r="B742">
        <v>1</v>
      </c>
      <c r="C742" t="s">
        <v>81</v>
      </c>
      <c r="D742" t="s">
        <v>112</v>
      </c>
      <c r="E742" t="s">
        <v>210</v>
      </c>
      <c r="F742" t="s">
        <v>1059</v>
      </c>
      <c r="G742" t="s">
        <v>133</v>
      </c>
      <c r="H742" t="s">
        <v>134</v>
      </c>
      <c r="I742" t="s">
        <v>135</v>
      </c>
      <c r="J742" t="s">
        <v>136</v>
      </c>
      <c r="K742" t="s">
        <v>137</v>
      </c>
      <c r="L742" t="s">
        <v>2352</v>
      </c>
      <c r="M742" t="s">
        <v>2353</v>
      </c>
      <c r="N742">
        <v>0.259444444</v>
      </c>
      <c r="O742">
        <v>0</v>
      </c>
      <c r="P742">
        <v>504</v>
      </c>
      <c r="Q742">
        <v>3</v>
      </c>
      <c r="R742">
        <v>2</v>
      </c>
      <c r="S742">
        <v>2</v>
      </c>
      <c r="T742">
        <v>50</v>
      </c>
      <c r="U742">
        <v>2</v>
      </c>
      <c r="V742">
        <v>0</v>
      </c>
      <c r="W742">
        <v>0</v>
      </c>
      <c r="X742">
        <v>8.9079457641387716</v>
      </c>
      <c r="Y742">
        <v>5.9875855909755344</v>
      </c>
      <c r="Z742">
        <v>0.45775612290106227</v>
      </c>
      <c r="AA742">
        <v>0.95567302641173923</v>
      </c>
      <c r="AB742">
        <v>4.6675240163666372</v>
      </c>
      <c r="AC742">
        <v>47.310254873884269</v>
      </c>
      <c r="AD742">
        <v>0</v>
      </c>
      <c r="AE742">
        <v>68.286739394678008</v>
      </c>
    </row>
    <row r="743" spans="1:31" x14ac:dyDescent="0.25">
      <c r="A743">
        <v>1885911</v>
      </c>
      <c r="B743">
        <v>1</v>
      </c>
      <c r="C743" t="s">
        <v>81</v>
      </c>
      <c r="D743" t="s">
        <v>113</v>
      </c>
      <c r="E743" t="s">
        <v>210</v>
      </c>
      <c r="F743" t="s">
        <v>2354</v>
      </c>
      <c r="G743" t="s">
        <v>133</v>
      </c>
      <c r="H743" t="s">
        <v>134</v>
      </c>
      <c r="I743" t="s">
        <v>152</v>
      </c>
      <c r="J743" t="s">
        <v>136</v>
      </c>
      <c r="K743" t="s">
        <v>137</v>
      </c>
      <c r="L743" t="s">
        <v>2355</v>
      </c>
      <c r="M743" t="s">
        <v>2356</v>
      </c>
      <c r="N743">
        <v>3.0555555000000002E-2</v>
      </c>
      <c r="O743">
        <v>0</v>
      </c>
      <c r="P743">
        <v>1226</v>
      </c>
      <c r="Q743">
        <v>2</v>
      </c>
      <c r="R743">
        <v>391</v>
      </c>
      <c r="S743">
        <v>2</v>
      </c>
      <c r="T743">
        <v>54</v>
      </c>
      <c r="U743">
        <v>0</v>
      </c>
      <c r="V743">
        <v>1</v>
      </c>
      <c r="W743">
        <v>0</v>
      </c>
      <c r="X743">
        <v>3.8388973130622954</v>
      </c>
      <c r="Y743">
        <v>1.704689038008</v>
      </c>
      <c r="Z743">
        <v>7.501558521776305</v>
      </c>
      <c r="AA743">
        <v>7.3642544719699998E-2</v>
      </c>
      <c r="AB743">
        <v>0.39936353704417488</v>
      </c>
      <c r="AC743">
        <v>0</v>
      </c>
      <c r="AD743">
        <v>0</v>
      </c>
      <c r="AE743">
        <v>13.518150954610476</v>
      </c>
    </row>
    <row r="744" spans="1:31" x14ac:dyDescent="0.25">
      <c r="A744">
        <v>1886223</v>
      </c>
      <c r="B744">
        <v>1</v>
      </c>
      <c r="C744" t="s">
        <v>81</v>
      </c>
      <c r="D744" t="s">
        <v>116</v>
      </c>
      <c r="E744" t="s">
        <v>169</v>
      </c>
      <c r="F744" t="s">
        <v>2357</v>
      </c>
      <c r="G744" t="s">
        <v>183</v>
      </c>
      <c r="H744" t="s">
        <v>143</v>
      </c>
      <c r="I744" t="s">
        <v>135</v>
      </c>
      <c r="J744" t="s">
        <v>136</v>
      </c>
      <c r="K744" t="s">
        <v>137</v>
      </c>
      <c r="L744" t="s">
        <v>2358</v>
      </c>
      <c r="M744" t="s">
        <v>2359</v>
      </c>
      <c r="N744">
        <v>5.3577777769999999</v>
      </c>
      <c r="O744">
        <v>0</v>
      </c>
      <c r="P744">
        <v>242</v>
      </c>
      <c r="Q744">
        <v>0</v>
      </c>
      <c r="R744">
        <v>9</v>
      </c>
      <c r="S744">
        <v>0</v>
      </c>
      <c r="T744">
        <v>39</v>
      </c>
      <c r="U744">
        <v>0</v>
      </c>
      <c r="V744">
        <v>0</v>
      </c>
      <c r="W744">
        <v>0</v>
      </c>
      <c r="X744">
        <v>258.80677695709261</v>
      </c>
      <c r="Y744">
        <v>0</v>
      </c>
      <c r="Z744">
        <v>20.078600841285706</v>
      </c>
      <c r="AA744">
        <v>0</v>
      </c>
      <c r="AB744">
        <v>41.420336599650142</v>
      </c>
      <c r="AC744">
        <v>0</v>
      </c>
      <c r="AD744">
        <v>0</v>
      </c>
      <c r="AE744">
        <v>320.3057143980285</v>
      </c>
    </row>
    <row r="745" spans="1:31" x14ac:dyDescent="0.25">
      <c r="A745">
        <v>1885974</v>
      </c>
      <c r="B745">
        <v>1</v>
      </c>
      <c r="C745" t="s">
        <v>80</v>
      </c>
      <c r="D745" t="s">
        <v>83</v>
      </c>
      <c r="E745" t="s">
        <v>140</v>
      </c>
      <c r="F745" t="s">
        <v>2360</v>
      </c>
      <c r="G745" t="s">
        <v>207</v>
      </c>
      <c r="H745" t="s">
        <v>143</v>
      </c>
      <c r="I745" t="s">
        <v>135</v>
      </c>
      <c r="J745" t="s">
        <v>136</v>
      </c>
      <c r="K745" t="s">
        <v>137</v>
      </c>
      <c r="L745" t="s">
        <v>2361</v>
      </c>
      <c r="M745" t="s">
        <v>2362</v>
      </c>
      <c r="N745">
        <v>0.58305555499999995</v>
      </c>
      <c r="O745">
        <v>0</v>
      </c>
      <c r="P745">
        <v>24</v>
      </c>
      <c r="Q745">
        <v>0</v>
      </c>
      <c r="R745">
        <v>0</v>
      </c>
      <c r="S745">
        <v>0</v>
      </c>
      <c r="T745">
        <v>7</v>
      </c>
      <c r="U745">
        <v>0</v>
      </c>
      <c r="V745">
        <v>0</v>
      </c>
      <c r="W745">
        <v>0</v>
      </c>
      <c r="X745">
        <v>6.2270152741687808</v>
      </c>
      <c r="Y745">
        <v>0</v>
      </c>
      <c r="Z745">
        <v>0</v>
      </c>
      <c r="AA745">
        <v>0</v>
      </c>
      <c r="AB745">
        <v>10.718442336885781</v>
      </c>
      <c r="AC745">
        <v>0</v>
      </c>
      <c r="AD745">
        <v>0</v>
      </c>
      <c r="AE745">
        <v>16.945457611054561</v>
      </c>
    </row>
    <row r="746" spans="1:31" x14ac:dyDescent="0.25">
      <c r="A746">
        <v>1886309</v>
      </c>
      <c r="B746">
        <v>1</v>
      </c>
      <c r="C746" t="s">
        <v>80</v>
      </c>
      <c r="D746" t="s">
        <v>82</v>
      </c>
      <c r="E746" t="s">
        <v>169</v>
      </c>
      <c r="F746" t="s">
        <v>2363</v>
      </c>
      <c r="G746" t="s">
        <v>501</v>
      </c>
      <c r="H746" t="s">
        <v>143</v>
      </c>
      <c r="I746" t="s">
        <v>135</v>
      </c>
      <c r="J746" t="s">
        <v>136</v>
      </c>
      <c r="K746" t="s">
        <v>137</v>
      </c>
      <c r="L746" t="s">
        <v>2364</v>
      </c>
      <c r="M746" t="s">
        <v>2365</v>
      </c>
      <c r="N746">
        <v>0.40055555500000001</v>
      </c>
      <c r="O746">
        <v>0</v>
      </c>
      <c r="P746">
        <v>580</v>
      </c>
      <c r="Q746">
        <v>0</v>
      </c>
      <c r="R746">
        <v>0</v>
      </c>
      <c r="S746">
        <v>0</v>
      </c>
      <c r="T746">
        <v>253</v>
      </c>
      <c r="U746">
        <v>0</v>
      </c>
      <c r="V746">
        <v>0</v>
      </c>
      <c r="W746">
        <v>0</v>
      </c>
      <c r="X746">
        <v>95.82020130231848</v>
      </c>
      <c r="Y746">
        <v>0</v>
      </c>
      <c r="Z746">
        <v>0</v>
      </c>
      <c r="AA746">
        <v>0</v>
      </c>
      <c r="AB746">
        <v>215.50042366511244</v>
      </c>
      <c r="AC746">
        <v>0</v>
      </c>
      <c r="AD746">
        <v>0</v>
      </c>
      <c r="AE746">
        <v>311.32062496743094</v>
      </c>
    </row>
    <row r="747" spans="1:31" x14ac:dyDescent="0.25">
      <c r="A747">
        <v>1885917</v>
      </c>
      <c r="B747">
        <v>1</v>
      </c>
      <c r="C747" t="s">
        <v>80</v>
      </c>
      <c r="D747" t="s">
        <v>93</v>
      </c>
      <c r="E747" t="s">
        <v>229</v>
      </c>
      <c r="F747" t="s">
        <v>2366</v>
      </c>
      <c r="G747" t="s">
        <v>508</v>
      </c>
      <c r="H747" t="s">
        <v>134</v>
      </c>
      <c r="I747" t="s">
        <v>135</v>
      </c>
      <c r="J747" t="s">
        <v>136</v>
      </c>
      <c r="K747" t="s">
        <v>137</v>
      </c>
      <c r="L747" t="s">
        <v>2367</v>
      </c>
      <c r="M747" t="s">
        <v>2368</v>
      </c>
      <c r="N747">
        <v>3.8302777770000001</v>
      </c>
      <c r="O747">
        <v>1</v>
      </c>
      <c r="P747">
        <v>7</v>
      </c>
      <c r="Q747">
        <v>12</v>
      </c>
      <c r="R747">
        <v>15</v>
      </c>
      <c r="S747">
        <v>7</v>
      </c>
      <c r="T747">
        <v>17</v>
      </c>
      <c r="U747">
        <v>1</v>
      </c>
      <c r="V747">
        <v>0</v>
      </c>
      <c r="W747">
        <v>6.691409396155E-2</v>
      </c>
      <c r="X747">
        <v>33.632188278789023</v>
      </c>
      <c r="Y747">
        <v>669.27019469768709</v>
      </c>
      <c r="Z747">
        <v>295.01755197570139</v>
      </c>
      <c r="AA747">
        <v>116.96641589227045</v>
      </c>
      <c r="AB747">
        <v>91.021868827216579</v>
      </c>
      <c r="AC747">
        <v>25.158882604835803</v>
      </c>
      <c r="AD747">
        <v>0</v>
      </c>
      <c r="AE747">
        <v>1231.1340163704619</v>
      </c>
    </row>
    <row r="748" spans="1:31" x14ac:dyDescent="0.25">
      <c r="A748">
        <v>1886415</v>
      </c>
      <c r="B748">
        <v>1</v>
      </c>
      <c r="C748" t="s">
        <v>80</v>
      </c>
      <c r="D748" t="s">
        <v>96</v>
      </c>
      <c r="E748" t="s">
        <v>146</v>
      </c>
      <c r="F748" t="s">
        <v>2192</v>
      </c>
      <c r="G748" t="s">
        <v>501</v>
      </c>
      <c r="H748" t="s">
        <v>143</v>
      </c>
      <c r="I748" t="s">
        <v>135</v>
      </c>
      <c r="J748" t="s">
        <v>136</v>
      </c>
      <c r="K748" t="s">
        <v>137</v>
      </c>
      <c r="L748" t="s">
        <v>2369</v>
      </c>
      <c r="M748" t="s">
        <v>2370</v>
      </c>
      <c r="N748">
        <v>6.6380555550000002</v>
      </c>
      <c r="O748">
        <v>0</v>
      </c>
      <c r="P748">
        <v>53</v>
      </c>
      <c r="Q748">
        <v>0</v>
      </c>
      <c r="R748">
        <v>0</v>
      </c>
      <c r="S748">
        <v>0</v>
      </c>
      <c r="T748">
        <v>13</v>
      </c>
      <c r="U748">
        <v>0</v>
      </c>
      <c r="V748">
        <v>0</v>
      </c>
      <c r="W748">
        <v>0</v>
      </c>
      <c r="X748">
        <v>179.39766629749275</v>
      </c>
      <c r="Y748">
        <v>0</v>
      </c>
      <c r="Z748">
        <v>0</v>
      </c>
      <c r="AA748">
        <v>0</v>
      </c>
      <c r="AB748">
        <v>58.196500337649098</v>
      </c>
      <c r="AC748">
        <v>0</v>
      </c>
      <c r="AD748">
        <v>0</v>
      </c>
      <c r="AE748">
        <v>237.59416663514185</v>
      </c>
    </row>
    <row r="749" spans="1:31" x14ac:dyDescent="0.25">
      <c r="A749">
        <v>1886226</v>
      </c>
      <c r="B749">
        <v>1</v>
      </c>
      <c r="C749" t="s">
        <v>81</v>
      </c>
      <c r="D749" t="s">
        <v>116</v>
      </c>
      <c r="E749" t="s">
        <v>158</v>
      </c>
      <c r="F749" t="s">
        <v>2371</v>
      </c>
      <c r="G749" t="s">
        <v>219</v>
      </c>
      <c r="H749" t="s">
        <v>134</v>
      </c>
      <c r="I749" t="s">
        <v>135</v>
      </c>
      <c r="J749" t="s">
        <v>136</v>
      </c>
      <c r="K749" t="s">
        <v>137</v>
      </c>
      <c r="L749" t="s">
        <v>2372</v>
      </c>
      <c r="M749" t="s">
        <v>2373</v>
      </c>
      <c r="N749">
        <v>4.4097222220000001</v>
      </c>
      <c r="O749">
        <v>0</v>
      </c>
      <c r="P749">
        <v>2</v>
      </c>
      <c r="Q749">
        <v>0</v>
      </c>
      <c r="R749">
        <v>10</v>
      </c>
      <c r="S749">
        <v>0</v>
      </c>
      <c r="T749">
        <v>0</v>
      </c>
      <c r="U749">
        <v>0</v>
      </c>
      <c r="V749">
        <v>0</v>
      </c>
      <c r="W749">
        <v>0</v>
      </c>
      <c r="X749">
        <v>0.8542146934816911</v>
      </c>
      <c r="Y749">
        <v>0</v>
      </c>
      <c r="Z749">
        <v>30.984992890113062</v>
      </c>
      <c r="AA749">
        <v>0</v>
      </c>
      <c r="AB749">
        <v>0</v>
      </c>
      <c r="AC749">
        <v>0</v>
      </c>
      <c r="AD749">
        <v>0</v>
      </c>
      <c r="AE749">
        <v>31.839207583594753</v>
      </c>
    </row>
    <row r="750" spans="1:31" x14ac:dyDescent="0.25">
      <c r="A750">
        <v>1886349</v>
      </c>
      <c r="B750">
        <v>1</v>
      </c>
      <c r="C750" t="s">
        <v>80</v>
      </c>
      <c r="D750" t="s">
        <v>103</v>
      </c>
      <c r="E750" t="s">
        <v>146</v>
      </c>
      <c r="F750" t="s">
        <v>2374</v>
      </c>
      <c r="G750" t="s">
        <v>148</v>
      </c>
      <c r="H750" t="s">
        <v>143</v>
      </c>
      <c r="I750" t="s">
        <v>135</v>
      </c>
      <c r="J750" t="s">
        <v>136</v>
      </c>
      <c r="K750" t="s">
        <v>137</v>
      </c>
      <c r="L750" t="s">
        <v>2375</v>
      </c>
      <c r="M750" t="s">
        <v>2376</v>
      </c>
      <c r="N750">
        <v>1.28</v>
      </c>
      <c r="O750">
        <v>0</v>
      </c>
      <c r="P750">
        <v>0</v>
      </c>
      <c r="Q750">
        <v>0</v>
      </c>
      <c r="R750">
        <v>0</v>
      </c>
      <c r="S750">
        <v>0</v>
      </c>
      <c r="T750">
        <v>1</v>
      </c>
      <c r="U750">
        <v>0</v>
      </c>
      <c r="V750">
        <v>0</v>
      </c>
      <c r="W750">
        <v>0</v>
      </c>
      <c r="X750">
        <v>0</v>
      </c>
      <c r="Y750">
        <v>0</v>
      </c>
      <c r="Z750">
        <v>0</v>
      </c>
      <c r="AA750">
        <v>0</v>
      </c>
      <c r="AB750">
        <v>2.3014356427526836</v>
      </c>
      <c r="AC750">
        <v>0</v>
      </c>
      <c r="AD750">
        <v>0</v>
      </c>
      <c r="AE750">
        <v>2.3014356427526836</v>
      </c>
    </row>
    <row r="751" spans="1:31" x14ac:dyDescent="0.25">
      <c r="A751">
        <v>1886389</v>
      </c>
      <c r="B751">
        <v>1</v>
      </c>
      <c r="C751" t="s">
        <v>80</v>
      </c>
      <c r="D751" t="s">
        <v>103</v>
      </c>
      <c r="E751" t="s">
        <v>229</v>
      </c>
      <c r="F751" t="s">
        <v>2377</v>
      </c>
      <c r="G751" t="s">
        <v>133</v>
      </c>
      <c r="H751" t="s">
        <v>134</v>
      </c>
      <c r="I751" t="s">
        <v>135</v>
      </c>
      <c r="J751" t="s">
        <v>136</v>
      </c>
      <c r="K751" t="s">
        <v>137</v>
      </c>
      <c r="L751" t="s">
        <v>2378</v>
      </c>
      <c r="M751" t="s">
        <v>2379</v>
      </c>
      <c r="N751">
        <v>0.50833333300000005</v>
      </c>
      <c r="O751">
        <v>0</v>
      </c>
      <c r="P751">
        <v>616</v>
      </c>
      <c r="Q751">
        <v>1</v>
      </c>
      <c r="R751">
        <v>8</v>
      </c>
      <c r="S751">
        <v>3</v>
      </c>
      <c r="T751">
        <v>62</v>
      </c>
      <c r="U751">
        <v>17</v>
      </c>
      <c r="V751">
        <v>1</v>
      </c>
      <c r="W751">
        <v>0</v>
      </c>
      <c r="X751">
        <v>123.23701699249352</v>
      </c>
      <c r="Y751">
        <v>36.907495500551974</v>
      </c>
      <c r="Z751">
        <v>1.099670275127602</v>
      </c>
      <c r="AA751">
        <v>15.520439671762434</v>
      </c>
      <c r="AB751">
        <v>50.220573068831193</v>
      </c>
      <c r="AC751">
        <v>1027.7599083362936</v>
      </c>
      <c r="AD751">
        <v>0.75068964967303475</v>
      </c>
      <c r="AE751">
        <v>1255.4957934947333</v>
      </c>
    </row>
    <row r="752" spans="1:31" x14ac:dyDescent="0.25">
      <c r="A752">
        <v>1886000</v>
      </c>
      <c r="B752">
        <v>1</v>
      </c>
      <c r="C752" t="s">
        <v>80</v>
      </c>
      <c r="D752" t="s">
        <v>83</v>
      </c>
      <c r="E752" t="s">
        <v>140</v>
      </c>
      <c r="F752" t="s">
        <v>2380</v>
      </c>
      <c r="G752" t="s">
        <v>163</v>
      </c>
      <c r="H752" t="s">
        <v>143</v>
      </c>
      <c r="I752" t="s">
        <v>135</v>
      </c>
      <c r="J752" t="s">
        <v>136</v>
      </c>
      <c r="K752" t="s">
        <v>137</v>
      </c>
      <c r="L752" t="s">
        <v>2381</v>
      </c>
      <c r="M752" t="s">
        <v>2382</v>
      </c>
      <c r="N752">
        <v>3.7025000000000001</v>
      </c>
      <c r="O752">
        <v>0</v>
      </c>
      <c r="P752">
        <v>11</v>
      </c>
      <c r="Q752">
        <v>0</v>
      </c>
      <c r="R752">
        <v>0</v>
      </c>
      <c r="S752">
        <v>0</v>
      </c>
      <c r="T752">
        <v>0</v>
      </c>
      <c r="U752">
        <v>0</v>
      </c>
      <c r="V752">
        <v>0</v>
      </c>
      <c r="W752">
        <v>0</v>
      </c>
      <c r="X752">
        <v>10.086564339274501</v>
      </c>
      <c r="Y752">
        <v>0</v>
      </c>
      <c r="Z752">
        <v>0</v>
      </c>
      <c r="AA752">
        <v>0</v>
      </c>
      <c r="AB752">
        <v>0</v>
      </c>
      <c r="AC752">
        <v>0</v>
      </c>
      <c r="AD752">
        <v>0</v>
      </c>
      <c r="AE752">
        <v>10.086564339274501</v>
      </c>
    </row>
    <row r="753" spans="1:31" x14ac:dyDescent="0.25">
      <c r="A753">
        <v>1885994</v>
      </c>
      <c r="B753">
        <v>1</v>
      </c>
      <c r="C753" t="s">
        <v>80</v>
      </c>
      <c r="D753" t="s">
        <v>95</v>
      </c>
      <c r="E753" t="s">
        <v>210</v>
      </c>
      <c r="F753" t="s">
        <v>2383</v>
      </c>
      <c r="G753" t="s">
        <v>133</v>
      </c>
      <c r="H753" t="s">
        <v>134</v>
      </c>
      <c r="I753" t="s">
        <v>135</v>
      </c>
      <c r="J753" t="s">
        <v>136</v>
      </c>
      <c r="K753" t="s">
        <v>137</v>
      </c>
      <c r="L753" t="s">
        <v>2384</v>
      </c>
      <c r="M753" t="s">
        <v>2385</v>
      </c>
      <c r="N753">
        <v>5.7500000000000002E-2</v>
      </c>
      <c r="O753">
        <v>0</v>
      </c>
      <c r="P753">
        <v>470</v>
      </c>
      <c r="Q753">
        <v>0</v>
      </c>
      <c r="R753">
        <v>0</v>
      </c>
      <c r="S753">
        <v>4</v>
      </c>
      <c r="T753">
        <v>27</v>
      </c>
      <c r="U753">
        <v>0</v>
      </c>
      <c r="V753">
        <v>0</v>
      </c>
      <c r="W753">
        <v>0</v>
      </c>
      <c r="X753">
        <v>5.3310901400490529</v>
      </c>
      <c r="Y753">
        <v>0</v>
      </c>
      <c r="Z753">
        <v>0</v>
      </c>
      <c r="AA753">
        <v>1.0581549351617401</v>
      </c>
      <c r="AB753">
        <v>1.1736639406525278</v>
      </c>
      <c r="AC753">
        <v>0</v>
      </c>
      <c r="AD753">
        <v>0</v>
      </c>
      <c r="AE753">
        <v>7.5629090158633208</v>
      </c>
    </row>
    <row r="754" spans="1:31" x14ac:dyDescent="0.25">
      <c r="A754">
        <v>1886289</v>
      </c>
      <c r="B754">
        <v>1</v>
      </c>
      <c r="C754" t="s">
        <v>81</v>
      </c>
      <c r="D754" t="s">
        <v>114</v>
      </c>
      <c r="E754" t="s">
        <v>146</v>
      </c>
      <c r="F754" t="s">
        <v>2386</v>
      </c>
      <c r="G754" t="s">
        <v>148</v>
      </c>
      <c r="H754" t="s">
        <v>143</v>
      </c>
      <c r="I754" t="s">
        <v>135</v>
      </c>
      <c r="J754" t="s">
        <v>136</v>
      </c>
      <c r="K754" t="s">
        <v>137</v>
      </c>
      <c r="L754" t="s">
        <v>2387</v>
      </c>
      <c r="M754" t="s">
        <v>2388</v>
      </c>
      <c r="N754">
        <v>1.862777777</v>
      </c>
      <c r="O754">
        <v>0</v>
      </c>
      <c r="P754">
        <v>32</v>
      </c>
      <c r="Q754">
        <v>0</v>
      </c>
      <c r="R754">
        <v>0</v>
      </c>
      <c r="S754">
        <v>0</v>
      </c>
      <c r="T754">
        <v>2</v>
      </c>
      <c r="U754">
        <v>0</v>
      </c>
      <c r="V754">
        <v>0</v>
      </c>
      <c r="W754">
        <v>0</v>
      </c>
      <c r="X754">
        <v>8.2901794233276345</v>
      </c>
      <c r="Y754">
        <v>0</v>
      </c>
      <c r="Z754">
        <v>0</v>
      </c>
      <c r="AA754">
        <v>0</v>
      </c>
      <c r="AB754">
        <v>5.7958700236844449E-2</v>
      </c>
      <c r="AC754">
        <v>0</v>
      </c>
      <c r="AD754">
        <v>0</v>
      </c>
      <c r="AE754">
        <v>8.3481381235644783</v>
      </c>
    </row>
    <row r="755" spans="1:31" x14ac:dyDescent="0.25">
      <c r="A755">
        <v>1886312</v>
      </c>
      <c r="B755">
        <v>1</v>
      </c>
      <c r="C755" t="s">
        <v>81</v>
      </c>
      <c r="D755" t="s">
        <v>118</v>
      </c>
      <c r="E755" t="s">
        <v>140</v>
      </c>
      <c r="F755" t="s">
        <v>2389</v>
      </c>
      <c r="G755" t="s">
        <v>207</v>
      </c>
      <c r="H755" t="s">
        <v>143</v>
      </c>
      <c r="I755" t="s">
        <v>135</v>
      </c>
      <c r="J755" t="s">
        <v>136</v>
      </c>
      <c r="K755" t="s">
        <v>137</v>
      </c>
      <c r="L755" t="s">
        <v>2390</v>
      </c>
      <c r="M755" t="s">
        <v>2391</v>
      </c>
      <c r="N755">
        <v>0.67916666599999997</v>
      </c>
      <c r="O755">
        <v>0</v>
      </c>
      <c r="P755">
        <v>5</v>
      </c>
      <c r="Q755">
        <v>0</v>
      </c>
      <c r="R755">
        <v>0</v>
      </c>
      <c r="S755">
        <v>0</v>
      </c>
      <c r="T755">
        <v>0</v>
      </c>
      <c r="U755">
        <v>0</v>
      </c>
      <c r="V755">
        <v>0</v>
      </c>
      <c r="W755">
        <v>0</v>
      </c>
      <c r="X755">
        <v>1.4515320678349499</v>
      </c>
      <c r="Y755">
        <v>0</v>
      </c>
      <c r="Z755">
        <v>0</v>
      </c>
      <c r="AA755">
        <v>0</v>
      </c>
      <c r="AB755">
        <v>0</v>
      </c>
      <c r="AC755">
        <v>0</v>
      </c>
      <c r="AD755">
        <v>0</v>
      </c>
      <c r="AE755">
        <v>1.4515320678349499</v>
      </c>
    </row>
    <row r="756" spans="1:31" x14ac:dyDescent="0.25">
      <c r="A756">
        <v>1890069</v>
      </c>
      <c r="B756">
        <v>1</v>
      </c>
      <c r="C756" t="s">
        <v>80</v>
      </c>
      <c r="D756" t="s">
        <v>100</v>
      </c>
      <c r="E756" t="s">
        <v>169</v>
      </c>
      <c r="F756" t="s">
        <v>2392</v>
      </c>
      <c r="G756" t="s">
        <v>564</v>
      </c>
      <c r="H756" t="s">
        <v>143</v>
      </c>
      <c r="I756" t="s">
        <v>135</v>
      </c>
      <c r="J756" t="s">
        <v>136</v>
      </c>
      <c r="K756" t="s">
        <v>137</v>
      </c>
      <c r="L756" t="s">
        <v>2393</v>
      </c>
      <c r="M756" t="s">
        <v>2394</v>
      </c>
      <c r="N756">
        <v>1.7636111109999999</v>
      </c>
      <c r="O756">
        <v>0</v>
      </c>
      <c r="P756">
        <v>484</v>
      </c>
      <c r="Q756">
        <v>0</v>
      </c>
      <c r="R756">
        <v>4</v>
      </c>
      <c r="S756">
        <v>0</v>
      </c>
      <c r="T756">
        <v>33</v>
      </c>
      <c r="U756">
        <v>0</v>
      </c>
      <c r="V756">
        <v>0</v>
      </c>
      <c r="W756">
        <v>0</v>
      </c>
      <c r="X756">
        <v>229.51064663899962</v>
      </c>
      <c r="Y756">
        <v>0</v>
      </c>
      <c r="Z756">
        <v>1.8468020968909131</v>
      </c>
      <c r="AA756">
        <v>0</v>
      </c>
      <c r="AB756">
        <v>64.3412321021206</v>
      </c>
      <c r="AC756">
        <v>0</v>
      </c>
      <c r="AD756">
        <v>0</v>
      </c>
      <c r="AE756">
        <v>295.69868083801111</v>
      </c>
    </row>
    <row r="757" spans="1:31" x14ac:dyDescent="0.25">
      <c r="A757">
        <v>1890046</v>
      </c>
      <c r="B757">
        <v>1</v>
      </c>
      <c r="C757" t="s">
        <v>81</v>
      </c>
      <c r="D757" t="s">
        <v>112</v>
      </c>
      <c r="E757" t="s">
        <v>146</v>
      </c>
      <c r="F757" t="s">
        <v>2395</v>
      </c>
      <c r="G757" t="s">
        <v>148</v>
      </c>
      <c r="H757" t="s">
        <v>143</v>
      </c>
      <c r="I757" t="s">
        <v>135</v>
      </c>
      <c r="J757" t="s">
        <v>136</v>
      </c>
      <c r="K757" t="s">
        <v>137</v>
      </c>
      <c r="L757" t="s">
        <v>2396</v>
      </c>
      <c r="M757" t="s">
        <v>2397</v>
      </c>
      <c r="N757">
        <v>1.660555555</v>
      </c>
      <c r="O757">
        <v>0</v>
      </c>
      <c r="P757">
        <v>152</v>
      </c>
      <c r="Q757">
        <v>0</v>
      </c>
      <c r="R757">
        <v>1</v>
      </c>
      <c r="S757">
        <v>0</v>
      </c>
      <c r="T757">
        <v>10</v>
      </c>
      <c r="U757">
        <v>0</v>
      </c>
      <c r="V757">
        <v>0</v>
      </c>
      <c r="W757">
        <v>0</v>
      </c>
      <c r="X757">
        <v>59.967595931753124</v>
      </c>
      <c r="Y757">
        <v>0</v>
      </c>
      <c r="Z757">
        <v>7.2068484878851674E-2</v>
      </c>
      <c r="AA757">
        <v>0</v>
      </c>
      <c r="AB757">
        <v>9.3344503619348025</v>
      </c>
      <c r="AC757">
        <v>0</v>
      </c>
      <c r="AD757">
        <v>0</v>
      </c>
      <c r="AE757">
        <v>69.374114778566778</v>
      </c>
    </row>
    <row r="758" spans="1:31" x14ac:dyDescent="0.25">
      <c r="A758">
        <v>1890192</v>
      </c>
      <c r="B758">
        <v>1</v>
      </c>
      <c r="C758" t="s">
        <v>81</v>
      </c>
      <c r="D758" t="s">
        <v>127</v>
      </c>
      <c r="E758" t="s">
        <v>158</v>
      </c>
      <c r="F758" t="s">
        <v>2398</v>
      </c>
      <c r="G758" t="s">
        <v>133</v>
      </c>
      <c r="H758" t="s">
        <v>134</v>
      </c>
      <c r="I758" t="s">
        <v>135</v>
      </c>
      <c r="J758" t="s">
        <v>136</v>
      </c>
      <c r="K758" t="s">
        <v>137</v>
      </c>
      <c r="L758" t="s">
        <v>2399</v>
      </c>
      <c r="M758" t="s">
        <v>2400</v>
      </c>
      <c r="N758">
        <v>1.906666666</v>
      </c>
      <c r="O758">
        <v>0</v>
      </c>
      <c r="P758">
        <v>415</v>
      </c>
      <c r="Q758">
        <v>126</v>
      </c>
      <c r="R758">
        <v>68</v>
      </c>
      <c r="S758">
        <v>7</v>
      </c>
      <c r="T758">
        <v>44</v>
      </c>
      <c r="U758">
        <v>0</v>
      </c>
      <c r="V758">
        <v>0</v>
      </c>
      <c r="W758">
        <v>0</v>
      </c>
      <c r="X758">
        <v>240.01547378380755</v>
      </c>
      <c r="Y758">
        <v>1988.2616807232998</v>
      </c>
      <c r="Z758">
        <v>275.80038412546656</v>
      </c>
      <c r="AA758">
        <v>129.28863242472559</v>
      </c>
      <c r="AB758">
        <v>23.751301648068182</v>
      </c>
      <c r="AC758">
        <v>0</v>
      </c>
      <c r="AD758">
        <v>0</v>
      </c>
      <c r="AE758">
        <v>2657.1174727053676</v>
      </c>
    </row>
    <row r="759" spans="1:31" x14ac:dyDescent="0.25">
      <c r="A759">
        <v>1890209</v>
      </c>
      <c r="B759">
        <v>1</v>
      </c>
      <c r="C759" t="s">
        <v>80</v>
      </c>
      <c r="D759" t="s">
        <v>97</v>
      </c>
      <c r="E759" t="s">
        <v>140</v>
      </c>
      <c r="F759" t="s">
        <v>2401</v>
      </c>
      <c r="G759" t="s">
        <v>163</v>
      </c>
      <c r="H759" t="s">
        <v>143</v>
      </c>
      <c r="I759" t="s">
        <v>135</v>
      </c>
      <c r="J759" t="s">
        <v>136</v>
      </c>
      <c r="K759" t="s">
        <v>137</v>
      </c>
      <c r="L759" t="s">
        <v>2402</v>
      </c>
      <c r="M759" t="s">
        <v>2403</v>
      </c>
      <c r="N759">
        <v>1.7466666660000001</v>
      </c>
      <c r="O759">
        <v>0</v>
      </c>
      <c r="P759">
        <v>1</v>
      </c>
      <c r="Q759">
        <v>0</v>
      </c>
      <c r="R759">
        <v>0</v>
      </c>
      <c r="S759">
        <v>0</v>
      </c>
      <c r="T759">
        <v>0</v>
      </c>
      <c r="U759">
        <v>0</v>
      </c>
      <c r="V759">
        <v>0</v>
      </c>
      <c r="W759">
        <v>0</v>
      </c>
      <c r="X759">
        <v>3.9017055354866664E-3</v>
      </c>
      <c r="Y759">
        <v>0</v>
      </c>
      <c r="Z759">
        <v>0</v>
      </c>
      <c r="AA759">
        <v>0</v>
      </c>
      <c r="AB759">
        <v>0</v>
      </c>
      <c r="AC759">
        <v>0</v>
      </c>
      <c r="AD759">
        <v>0</v>
      </c>
      <c r="AE759">
        <v>3.9017055354866664E-3</v>
      </c>
    </row>
    <row r="760" spans="1:31" x14ac:dyDescent="0.25">
      <c r="A760">
        <v>1889983</v>
      </c>
      <c r="B760">
        <v>1</v>
      </c>
      <c r="C760" t="s">
        <v>81</v>
      </c>
      <c r="D760" t="s">
        <v>128</v>
      </c>
      <c r="E760" t="s">
        <v>146</v>
      </c>
      <c r="F760" t="s">
        <v>2404</v>
      </c>
      <c r="G760" t="s">
        <v>148</v>
      </c>
      <c r="H760" t="s">
        <v>143</v>
      </c>
      <c r="I760" t="s">
        <v>135</v>
      </c>
      <c r="J760" t="s">
        <v>136</v>
      </c>
      <c r="K760" t="s">
        <v>137</v>
      </c>
      <c r="L760" t="s">
        <v>2405</v>
      </c>
      <c r="M760" t="s">
        <v>2406</v>
      </c>
      <c r="N760">
        <v>7.8150000000000004</v>
      </c>
      <c r="O760">
        <v>0</v>
      </c>
      <c r="P760">
        <v>8</v>
      </c>
      <c r="Q760">
        <v>0</v>
      </c>
      <c r="R760">
        <v>1</v>
      </c>
      <c r="S760">
        <v>0</v>
      </c>
      <c r="T760">
        <v>0</v>
      </c>
      <c r="U760">
        <v>0</v>
      </c>
      <c r="V760">
        <v>0</v>
      </c>
      <c r="W760">
        <v>0</v>
      </c>
      <c r="X760">
        <v>8.6915419546745856</v>
      </c>
      <c r="Y760">
        <v>0</v>
      </c>
      <c r="Z760">
        <v>1.2782926168922002</v>
      </c>
      <c r="AA760">
        <v>0</v>
      </c>
      <c r="AB760">
        <v>0</v>
      </c>
      <c r="AC760">
        <v>0</v>
      </c>
      <c r="AD760">
        <v>0</v>
      </c>
      <c r="AE760">
        <v>9.9698345715667855</v>
      </c>
    </row>
    <row r="761" spans="1:31" x14ac:dyDescent="0.25">
      <c r="A761">
        <v>1889837</v>
      </c>
      <c r="B761">
        <v>1</v>
      </c>
      <c r="C761" t="s">
        <v>80</v>
      </c>
      <c r="D761" t="s">
        <v>101</v>
      </c>
      <c r="E761" t="s">
        <v>140</v>
      </c>
      <c r="F761" t="s">
        <v>2407</v>
      </c>
      <c r="G761" t="s">
        <v>207</v>
      </c>
      <c r="H761" t="s">
        <v>143</v>
      </c>
      <c r="I761" t="s">
        <v>135</v>
      </c>
      <c r="J761" t="s">
        <v>136</v>
      </c>
      <c r="K761" t="s">
        <v>137</v>
      </c>
      <c r="L761" t="s">
        <v>2408</v>
      </c>
      <c r="M761" t="s">
        <v>2409</v>
      </c>
      <c r="N761">
        <v>0.837777777</v>
      </c>
      <c r="O761">
        <v>0</v>
      </c>
      <c r="P761">
        <v>0</v>
      </c>
      <c r="Q761">
        <v>0</v>
      </c>
      <c r="R761">
        <v>0</v>
      </c>
      <c r="S761">
        <v>0</v>
      </c>
      <c r="T761">
        <v>1</v>
      </c>
      <c r="U761">
        <v>0</v>
      </c>
      <c r="V761">
        <v>0</v>
      </c>
      <c r="W761">
        <v>0</v>
      </c>
      <c r="X761">
        <v>0</v>
      </c>
      <c r="Y761">
        <v>0</v>
      </c>
      <c r="Z761">
        <v>0</v>
      </c>
      <c r="AA761">
        <v>0</v>
      </c>
      <c r="AB761">
        <v>7.3171241145600002E-2</v>
      </c>
      <c r="AC761">
        <v>0</v>
      </c>
      <c r="AD761">
        <v>0</v>
      </c>
      <c r="AE761">
        <v>7.3171241145600002E-2</v>
      </c>
    </row>
    <row r="762" spans="1:31" x14ac:dyDescent="0.25">
      <c r="A762">
        <v>1890106</v>
      </c>
      <c r="B762">
        <v>1</v>
      </c>
      <c r="C762" t="s">
        <v>80</v>
      </c>
      <c r="D762" t="s">
        <v>107</v>
      </c>
      <c r="E762" t="s">
        <v>140</v>
      </c>
      <c r="F762" t="s">
        <v>2410</v>
      </c>
      <c r="G762" t="s">
        <v>207</v>
      </c>
      <c r="H762" t="s">
        <v>143</v>
      </c>
      <c r="I762" t="s">
        <v>135</v>
      </c>
      <c r="J762" t="s">
        <v>136</v>
      </c>
      <c r="K762" t="s">
        <v>137</v>
      </c>
      <c r="L762" t="s">
        <v>2411</v>
      </c>
      <c r="M762" t="s">
        <v>2412</v>
      </c>
      <c r="N762">
        <v>2.9969444439999999</v>
      </c>
      <c r="O762">
        <v>0</v>
      </c>
      <c r="P762">
        <v>4</v>
      </c>
      <c r="Q762">
        <v>0</v>
      </c>
      <c r="R762">
        <v>0</v>
      </c>
      <c r="S762">
        <v>0</v>
      </c>
      <c r="T762">
        <v>0</v>
      </c>
      <c r="U762">
        <v>0</v>
      </c>
      <c r="V762">
        <v>0</v>
      </c>
      <c r="W762">
        <v>0</v>
      </c>
      <c r="X762">
        <v>2.7121647019503494</v>
      </c>
      <c r="Y762">
        <v>0</v>
      </c>
      <c r="Z762">
        <v>0</v>
      </c>
      <c r="AA762">
        <v>0</v>
      </c>
      <c r="AB762">
        <v>0</v>
      </c>
      <c r="AC762">
        <v>0</v>
      </c>
      <c r="AD762">
        <v>0</v>
      </c>
      <c r="AE762">
        <v>2.7121647019503494</v>
      </c>
    </row>
    <row r="763" spans="1:31" x14ac:dyDescent="0.25">
      <c r="A763">
        <v>1889963</v>
      </c>
      <c r="B763">
        <v>1</v>
      </c>
      <c r="C763" t="s">
        <v>80</v>
      </c>
      <c r="D763" t="s">
        <v>93</v>
      </c>
      <c r="E763" t="s">
        <v>210</v>
      </c>
      <c r="F763" t="s">
        <v>2413</v>
      </c>
      <c r="G763" t="s">
        <v>133</v>
      </c>
      <c r="H763" t="s">
        <v>134</v>
      </c>
      <c r="I763" t="s">
        <v>135</v>
      </c>
      <c r="J763" t="s">
        <v>136</v>
      </c>
      <c r="K763" t="s">
        <v>137</v>
      </c>
      <c r="L763" t="s">
        <v>2414</v>
      </c>
      <c r="M763" t="s">
        <v>2415</v>
      </c>
      <c r="N763">
        <v>0.47</v>
      </c>
      <c r="O763">
        <v>1</v>
      </c>
      <c r="P763">
        <v>0</v>
      </c>
      <c r="Q763">
        <v>12</v>
      </c>
      <c r="R763">
        <v>0</v>
      </c>
      <c r="S763">
        <v>2</v>
      </c>
      <c r="T763">
        <v>0</v>
      </c>
      <c r="U763">
        <v>1</v>
      </c>
      <c r="V763">
        <v>0</v>
      </c>
      <c r="W763">
        <v>7.8772559289287933</v>
      </c>
      <c r="X763">
        <v>0</v>
      </c>
      <c r="Y763">
        <v>91.792123323537609</v>
      </c>
      <c r="Z763">
        <v>0</v>
      </c>
      <c r="AA763">
        <v>12.012761937683674</v>
      </c>
      <c r="AB763">
        <v>0</v>
      </c>
      <c r="AC763">
        <v>11.840593576495651</v>
      </c>
      <c r="AD763">
        <v>0</v>
      </c>
      <c r="AE763">
        <v>123.52273476664573</v>
      </c>
    </row>
    <row r="764" spans="1:31" x14ac:dyDescent="0.25">
      <c r="A764">
        <v>1889771</v>
      </c>
      <c r="B764">
        <v>1</v>
      </c>
      <c r="C764" t="s">
        <v>80</v>
      </c>
      <c r="D764" t="s">
        <v>108</v>
      </c>
      <c r="E764" t="s">
        <v>169</v>
      </c>
      <c r="F764" t="s">
        <v>2416</v>
      </c>
      <c r="G764" t="s">
        <v>2417</v>
      </c>
      <c r="H764" t="s">
        <v>143</v>
      </c>
      <c r="I764" t="s">
        <v>135</v>
      </c>
      <c r="J764" t="s">
        <v>136</v>
      </c>
      <c r="K764" t="s">
        <v>137</v>
      </c>
      <c r="L764" t="s">
        <v>2418</v>
      </c>
      <c r="M764" t="s">
        <v>2419</v>
      </c>
      <c r="N764">
        <v>0.48388888800000002</v>
      </c>
      <c r="O764">
        <v>0</v>
      </c>
      <c r="P764">
        <v>28</v>
      </c>
      <c r="Q764">
        <v>0</v>
      </c>
      <c r="R764">
        <v>9</v>
      </c>
      <c r="S764">
        <v>0</v>
      </c>
      <c r="T764">
        <v>1</v>
      </c>
      <c r="U764">
        <v>0</v>
      </c>
      <c r="V764">
        <v>0</v>
      </c>
      <c r="W764">
        <v>0</v>
      </c>
      <c r="X764">
        <v>2.3519139446977779</v>
      </c>
      <c r="Y764">
        <v>0</v>
      </c>
      <c r="Z764">
        <v>2.4653279514609778</v>
      </c>
      <c r="AA764">
        <v>0</v>
      </c>
      <c r="AB764">
        <v>4.1304631244499998E-2</v>
      </c>
      <c r="AC764">
        <v>0</v>
      </c>
      <c r="AD764">
        <v>0</v>
      </c>
      <c r="AE764">
        <v>4.8585465274032549</v>
      </c>
    </row>
    <row r="765" spans="1:31" x14ac:dyDescent="0.25">
      <c r="A765">
        <v>1889920</v>
      </c>
      <c r="B765">
        <v>1</v>
      </c>
      <c r="C765" t="s">
        <v>81</v>
      </c>
      <c r="D765" t="s">
        <v>127</v>
      </c>
      <c r="E765" t="s">
        <v>146</v>
      </c>
      <c r="F765" t="s">
        <v>2420</v>
      </c>
      <c r="G765" t="s">
        <v>148</v>
      </c>
      <c r="H765" t="s">
        <v>143</v>
      </c>
      <c r="I765" t="s">
        <v>135</v>
      </c>
      <c r="J765" t="s">
        <v>136</v>
      </c>
      <c r="K765" t="s">
        <v>137</v>
      </c>
      <c r="L765" t="s">
        <v>2421</v>
      </c>
      <c r="M765" t="s">
        <v>2422</v>
      </c>
      <c r="N765">
        <v>3.1741666660000001</v>
      </c>
      <c r="O765">
        <v>0</v>
      </c>
      <c r="P765">
        <v>40</v>
      </c>
      <c r="Q765">
        <v>0</v>
      </c>
      <c r="R765">
        <v>0</v>
      </c>
      <c r="S765">
        <v>0</v>
      </c>
      <c r="T765">
        <v>1</v>
      </c>
      <c r="U765">
        <v>0</v>
      </c>
      <c r="V765">
        <v>0</v>
      </c>
      <c r="W765">
        <v>0</v>
      </c>
      <c r="X765">
        <v>31.659904385043106</v>
      </c>
      <c r="Y765">
        <v>0</v>
      </c>
      <c r="Z765">
        <v>0</v>
      </c>
      <c r="AA765">
        <v>0</v>
      </c>
      <c r="AB765">
        <v>0.6331835445090751</v>
      </c>
      <c r="AC765">
        <v>0</v>
      </c>
      <c r="AD765">
        <v>0</v>
      </c>
      <c r="AE765">
        <v>32.293087929552179</v>
      </c>
    </row>
    <row r="766" spans="1:31" x14ac:dyDescent="0.25">
      <c r="A766">
        <v>1890063</v>
      </c>
      <c r="B766">
        <v>1</v>
      </c>
      <c r="C766" t="s">
        <v>80</v>
      </c>
      <c r="D766" t="s">
        <v>83</v>
      </c>
      <c r="E766" t="s">
        <v>158</v>
      </c>
      <c r="F766" t="s">
        <v>2423</v>
      </c>
      <c r="G766" t="s">
        <v>476</v>
      </c>
      <c r="H766" t="s">
        <v>134</v>
      </c>
      <c r="I766" t="s">
        <v>135</v>
      </c>
      <c r="J766" t="s">
        <v>136</v>
      </c>
      <c r="K766" t="s">
        <v>137</v>
      </c>
      <c r="L766" t="s">
        <v>2424</v>
      </c>
      <c r="M766" t="s">
        <v>2425</v>
      </c>
      <c r="N766">
        <v>0.36416666600000003</v>
      </c>
      <c r="O766">
        <v>0</v>
      </c>
      <c r="P766">
        <v>162</v>
      </c>
      <c r="Q766">
        <v>0</v>
      </c>
      <c r="R766">
        <v>0</v>
      </c>
      <c r="S766">
        <v>0</v>
      </c>
      <c r="T766">
        <v>33</v>
      </c>
      <c r="U766">
        <v>0</v>
      </c>
      <c r="V766">
        <v>3</v>
      </c>
      <c r="W766">
        <v>0</v>
      </c>
      <c r="X766">
        <v>18.280292421100338</v>
      </c>
      <c r="Y766">
        <v>0</v>
      </c>
      <c r="Z766">
        <v>0</v>
      </c>
      <c r="AA766">
        <v>0</v>
      </c>
      <c r="AB766">
        <v>36.265093904828788</v>
      </c>
      <c r="AC766">
        <v>0</v>
      </c>
      <c r="AD766">
        <v>13.416937667525511</v>
      </c>
      <c r="AE766">
        <v>67.962323993454646</v>
      </c>
    </row>
    <row r="767" spans="1:31" x14ac:dyDescent="0.25">
      <c r="A767">
        <v>1889794</v>
      </c>
      <c r="B767">
        <v>1</v>
      </c>
      <c r="C767" t="s">
        <v>81</v>
      </c>
      <c r="D767" t="s">
        <v>122</v>
      </c>
      <c r="E767" t="s">
        <v>210</v>
      </c>
      <c r="F767" t="s">
        <v>2426</v>
      </c>
      <c r="G767" t="s">
        <v>133</v>
      </c>
      <c r="H767" t="s">
        <v>134</v>
      </c>
      <c r="I767" t="s">
        <v>135</v>
      </c>
      <c r="J767" t="s">
        <v>136</v>
      </c>
      <c r="K767" t="s">
        <v>137</v>
      </c>
      <c r="L767" t="s">
        <v>2427</v>
      </c>
      <c r="M767" t="s">
        <v>2428</v>
      </c>
      <c r="N767">
        <v>0.4</v>
      </c>
      <c r="O767">
        <v>0</v>
      </c>
      <c r="P767">
        <v>3095</v>
      </c>
      <c r="Q767">
        <v>0</v>
      </c>
      <c r="R767">
        <v>0</v>
      </c>
      <c r="S767">
        <v>2</v>
      </c>
      <c r="T767">
        <v>180</v>
      </c>
      <c r="U767">
        <v>0</v>
      </c>
      <c r="V767">
        <v>0</v>
      </c>
      <c r="W767">
        <v>0</v>
      </c>
      <c r="X767">
        <v>177.65575584520369</v>
      </c>
      <c r="Y767">
        <v>0</v>
      </c>
      <c r="Z767">
        <v>0</v>
      </c>
      <c r="AA767">
        <v>54.728524364384803</v>
      </c>
      <c r="AB767">
        <v>45.043141987527591</v>
      </c>
      <c r="AC767">
        <v>0</v>
      </c>
      <c r="AD767">
        <v>0</v>
      </c>
      <c r="AE767">
        <v>277.42742219711607</v>
      </c>
    </row>
    <row r="768" spans="1:31" x14ac:dyDescent="0.25">
      <c r="A768">
        <v>1890006</v>
      </c>
      <c r="B768">
        <v>1</v>
      </c>
      <c r="C768" t="s">
        <v>80</v>
      </c>
      <c r="D768" t="s">
        <v>98</v>
      </c>
      <c r="E768" t="s">
        <v>140</v>
      </c>
      <c r="F768" t="s">
        <v>2429</v>
      </c>
      <c r="G768" t="s">
        <v>207</v>
      </c>
      <c r="H768" t="s">
        <v>143</v>
      </c>
      <c r="I768" t="s">
        <v>135</v>
      </c>
      <c r="J768" t="s">
        <v>136</v>
      </c>
      <c r="K768" t="s">
        <v>137</v>
      </c>
      <c r="L768" t="s">
        <v>2430</v>
      </c>
      <c r="M768" t="s">
        <v>2431</v>
      </c>
      <c r="N768">
        <v>1.0249999999999999</v>
      </c>
      <c r="O768">
        <v>0</v>
      </c>
      <c r="P768">
        <v>1</v>
      </c>
      <c r="Q768">
        <v>0</v>
      </c>
      <c r="R768">
        <v>0</v>
      </c>
      <c r="S768">
        <v>0</v>
      </c>
      <c r="T768">
        <v>0</v>
      </c>
      <c r="U768">
        <v>0</v>
      </c>
      <c r="V768">
        <v>0</v>
      </c>
      <c r="W768">
        <v>0</v>
      </c>
      <c r="X768">
        <v>0.58543013318806669</v>
      </c>
      <c r="Y768">
        <v>0</v>
      </c>
      <c r="Z768">
        <v>0</v>
      </c>
      <c r="AA768">
        <v>0</v>
      </c>
      <c r="AB768">
        <v>0</v>
      </c>
      <c r="AC768">
        <v>0</v>
      </c>
      <c r="AD768">
        <v>0</v>
      </c>
      <c r="AE768">
        <v>0.58543013318806669</v>
      </c>
    </row>
    <row r="769" spans="1:31" x14ac:dyDescent="0.25">
      <c r="A769">
        <v>1889814</v>
      </c>
      <c r="B769">
        <v>1</v>
      </c>
      <c r="C769" t="s">
        <v>80</v>
      </c>
      <c r="D769" t="s">
        <v>99</v>
      </c>
      <c r="E769" t="s">
        <v>158</v>
      </c>
      <c r="F769" t="s">
        <v>2432</v>
      </c>
      <c r="G769" t="s">
        <v>133</v>
      </c>
      <c r="H769" t="s">
        <v>134</v>
      </c>
      <c r="I769" t="s">
        <v>135</v>
      </c>
      <c r="J769" t="s">
        <v>136</v>
      </c>
      <c r="K769" t="s">
        <v>137</v>
      </c>
      <c r="L769" t="s">
        <v>2433</v>
      </c>
      <c r="M769" t="s">
        <v>2434</v>
      </c>
      <c r="N769">
        <v>0.93333333299999999</v>
      </c>
      <c r="O769">
        <v>0</v>
      </c>
      <c r="P769">
        <v>191</v>
      </c>
      <c r="Q769">
        <v>0</v>
      </c>
      <c r="R769">
        <v>6</v>
      </c>
      <c r="S769">
        <v>3</v>
      </c>
      <c r="T769">
        <v>13</v>
      </c>
      <c r="U769">
        <v>0</v>
      </c>
      <c r="V769">
        <v>0</v>
      </c>
      <c r="W769">
        <v>0</v>
      </c>
      <c r="X769">
        <v>34.152602217384818</v>
      </c>
      <c r="Y769">
        <v>0</v>
      </c>
      <c r="Z769">
        <v>4.1674648645937458</v>
      </c>
      <c r="AA769">
        <v>42.75538883503804</v>
      </c>
      <c r="AB769">
        <v>2.2981456666779594</v>
      </c>
      <c r="AC769">
        <v>0</v>
      </c>
      <c r="AD769">
        <v>0</v>
      </c>
      <c r="AE769">
        <v>83.373601583694551</v>
      </c>
    </row>
    <row r="770" spans="1:31" x14ac:dyDescent="0.25">
      <c r="A770">
        <v>1889757</v>
      </c>
      <c r="B770">
        <v>1</v>
      </c>
      <c r="C770" t="s">
        <v>81</v>
      </c>
      <c r="D770" t="s">
        <v>120</v>
      </c>
      <c r="E770" t="s">
        <v>146</v>
      </c>
      <c r="F770" t="s">
        <v>2435</v>
      </c>
      <c r="G770" t="s">
        <v>148</v>
      </c>
      <c r="H770" t="s">
        <v>143</v>
      </c>
      <c r="I770" t="s">
        <v>135</v>
      </c>
      <c r="J770" t="s">
        <v>136</v>
      </c>
      <c r="K770" t="s">
        <v>137</v>
      </c>
      <c r="L770" t="s">
        <v>2436</v>
      </c>
      <c r="M770" t="s">
        <v>2437</v>
      </c>
      <c r="N770">
        <v>0.76888888799999999</v>
      </c>
      <c r="O770">
        <v>0</v>
      </c>
      <c r="P770">
        <v>129</v>
      </c>
      <c r="Q770">
        <v>0</v>
      </c>
      <c r="R770">
        <v>0</v>
      </c>
      <c r="S770">
        <v>0</v>
      </c>
      <c r="T770">
        <v>6</v>
      </c>
      <c r="U770">
        <v>0</v>
      </c>
      <c r="V770">
        <v>0</v>
      </c>
      <c r="W770">
        <v>0</v>
      </c>
      <c r="X770">
        <v>22.085706196960494</v>
      </c>
      <c r="Y770">
        <v>0</v>
      </c>
      <c r="Z770">
        <v>0</v>
      </c>
      <c r="AA770">
        <v>0</v>
      </c>
      <c r="AB770">
        <v>1.9817305103783778</v>
      </c>
      <c r="AC770">
        <v>0</v>
      </c>
      <c r="AD770">
        <v>0</v>
      </c>
      <c r="AE770">
        <v>24.067436707338871</v>
      </c>
    </row>
    <row r="771" spans="1:31" x14ac:dyDescent="0.25">
      <c r="A771">
        <v>1890189</v>
      </c>
      <c r="B771">
        <v>1</v>
      </c>
      <c r="C771" t="s">
        <v>81</v>
      </c>
      <c r="D771" t="s">
        <v>120</v>
      </c>
      <c r="E771" t="s">
        <v>131</v>
      </c>
      <c r="F771" t="s">
        <v>2438</v>
      </c>
      <c r="G771" t="s">
        <v>133</v>
      </c>
      <c r="H771" t="s">
        <v>134</v>
      </c>
      <c r="I771" t="s">
        <v>135</v>
      </c>
      <c r="J771" t="s">
        <v>136</v>
      </c>
      <c r="K771" t="s">
        <v>137</v>
      </c>
      <c r="L771" t="s">
        <v>2439</v>
      </c>
      <c r="M771" t="s">
        <v>2440</v>
      </c>
      <c r="N771">
        <v>1.805833333</v>
      </c>
      <c r="O771">
        <v>0</v>
      </c>
      <c r="P771">
        <v>0</v>
      </c>
      <c r="Q771">
        <v>32</v>
      </c>
      <c r="R771">
        <v>31</v>
      </c>
      <c r="S771">
        <v>3</v>
      </c>
      <c r="T771">
        <v>0</v>
      </c>
      <c r="U771">
        <v>0</v>
      </c>
      <c r="V771">
        <v>0</v>
      </c>
      <c r="W771">
        <v>0</v>
      </c>
      <c r="X771">
        <v>0</v>
      </c>
      <c r="Y771">
        <v>844.25672577843716</v>
      </c>
      <c r="Z771">
        <v>588.00999560486264</v>
      </c>
      <c r="AA771">
        <v>46.886991389594264</v>
      </c>
      <c r="AB771">
        <v>0</v>
      </c>
      <c r="AC771">
        <v>0</v>
      </c>
      <c r="AD771">
        <v>0</v>
      </c>
      <c r="AE771">
        <v>1479.1537127728939</v>
      </c>
    </row>
    <row r="772" spans="1:31" x14ac:dyDescent="0.25">
      <c r="A772">
        <v>1889857</v>
      </c>
      <c r="B772">
        <v>1</v>
      </c>
      <c r="C772" t="s">
        <v>81</v>
      </c>
      <c r="D772" t="s">
        <v>120</v>
      </c>
      <c r="E772" t="s">
        <v>169</v>
      </c>
      <c r="F772" t="s">
        <v>2441</v>
      </c>
      <c r="G772" t="s">
        <v>624</v>
      </c>
      <c r="H772" t="s">
        <v>143</v>
      </c>
      <c r="I772" t="s">
        <v>135</v>
      </c>
      <c r="J772" t="s">
        <v>136</v>
      </c>
      <c r="K772" t="s">
        <v>137</v>
      </c>
      <c r="L772" t="s">
        <v>2442</v>
      </c>
      <c r="M772" t="s">
        <v>2443</v>
      </c>
      <c r="N772">
        <v>2.5216666659999998</v>
      </c>
      <c r="O772">
        <v>0</v>
      </c>
      <c r="P772">
        <v>0</v>
      </c>
      <c r="Q772">
        <v>0</v>
      </c>
      <c r="R772">
        <v>4</v>
      </c>
      <c r="S772">
        <v>0</v>
      </c>
      <c r="T772">
        <v>1</v>
      </c>
      <c r="U772">
        <v>0</v>
      </c>
      <c r="V772">
        <v>0</v>
      </c>
      <c r="W772">
        <v>0</v>
      </c>
      <c r="X772">
        <v>0</v>
      </c>
      <c r="Y772">
        <v>0</v>
      </c>
      <c r="Z772">
        <v>97.611711164402266</v>
      </c>
      <c r="AA772">
        <v>0</v>
      </c>
      <c r="AB772">
        <v>4.983844967344794</v>
      </c>
      <c r="AC772">
        <v>0</v>
      </c>
      <c r="AD772">
        <v>0</v>
      </c>
      <c r="AE772">
        <v>102.59555613174706</v>
      </c>
    </row>
    <row r="773" spans="1:31" x14ac:dyDescent="0.25">
      <c r="A773">
        <v>1889834</v>
      </c>
      <c r="B773">
        <v>1</v>
      </c>
      <c r="C773" t="s">
        <v>80</v>
      </c>
      <c r="D773" t="s">
        <v>98</v>
      </c>
      <c r="E773" t="s">
        <v>158</v>
      </c>
      <c r="F773" t="s">
        <v>2444</v>
      </c>
      <c r="G773" t="s">
        <v>219</v>
      </c>
      <c r="H773" t="s">
        <v>134</v>
      </c>
      <c r="I773" t="s">
        <v>135</v>
      </c>
      <c r="J773" t="s">
        <v>136</v>
      </c>
      <c r="K773" t="s">
        <v>137</v>
      </c>
      <c r="L773" t="s">
        <v>2445</v>
      </c>
      <c r="M773" t="s">
        <v>2446</v>
      </c>
      <c r="N773">
        <v>1.4288888879999999</v>
      </c>
      <c r="O773">
        <v>0</v>
      </c>
      <c r="P773">
        <v>115</v>
      </c>
      <c r="Q773">
        <v>0</v>
      </c>
      <c r="R773">
        <v>5</v>
      </c>
      <c r="S773">
        <v>0</v>
      </c>
      <c r="T773">
        <v>21</v>
      </c>
      <c r="U773">
        <v>0</v>
      </c>
      <c r="V773">
        <v>0</v>
      </c>
      <c r="W773">
        <v>0</v>
      </c>
      <c r="X773">
        <v>46.525664381981017</v>
      </c>
      <c r="Y773">
        <v>0</v>
      </c>
      <c r="Z773">
        <v>17.564635983904445</v>
      </c>
      <c r="AA773">
        <v>0</v>
      </c>
      <c r="AB773">
        <v>15.528892461105887</v>
      </c>
      <c r="AC773">
        <v>0</v>
      </c>
      <c r="AD773">
        <v>0</v>
      </c>
      <c r="AE773">
        <v>79.619192826991352</v>
      </c>
    </row>
    <row r="774" spans="1:31" x14ac:dyDescent="0.25">
      <c r="A774">
        <v>1890166</v>
      </c>
      <c r="B774">
        <v>1</v>
      </c>
      <c r="C774" t="s">
        <v>81</v>
      </c>
      <c r="D774" t="s">
        <v>112</v>
      </c>
      <c r="E774" t="s">
        <v>146</v>
      </c>
      <c r="F774" t="s">
        <v>2447</v>
      </c>
      <c r="G774" t="s">
        <v>148</v>
      </c>
      <c r="H774" t="s">
        <v>143</v>
      </c>
      <c r="I774" t="s">
        <v>135</v>
      </c>
      <c r="J774" t="s">
        <v>136</v>
      </c>
      <c r="K774" t="s">
        <v>137</v>
      </c>
      <c r="L774" t="s">
        <v>2448</v>
      </c>
      <c r="M774" t="s">
        <v>2449</v>
      </c>
      <c r="N774">
        <v>0.76555555500000005</v>
      </c>
      <c r="O774">
        <v>0</v>
      </c>
      <c r="P774">
        <v>0</v>
      </c>
      <c r="Q774">
        <v>0</v>
      </c>
      <c r="R774">
        <v>1</v>
      </c>
      <c r="S774">
        <v>0</v>
      </c>
      <c r="T774">
        <v>0</v>
      </c>
      <c r="U774">
        <v>0</v>
      </c>
      <c r="V774">
        <v>0</v>
      </c>
      <c r="W774">
        <v>0</v>
      </c>
      <c r="X774">
        <v>0</v>
      </c>
      <c r="Y774">
        <v>0</v>
      </c>
      <c r="Z774">
        <v>0.19488890739523332</v>
      </c>
      <c r="AA774">
        <v>0</v>
      </c>
      <c r="AB774">
        <v>0</v>
      </c>
      <c r="AC774">
        <v>0</v>
      </c>
      <c r="AD774">
        <v>0</v>
      </c>
      <c r="AE774">
        <v>0.19488890739523332</v>
      </c>
    </row>
    <row r="775" spans="1:31" x14ac:dyDescent="0.25">
      <c r="A775">
        <v>1890020</v>
      </c>
      <c r="B775">
        <v>1</v>
      </c>
      <c r="C775" t="s">
        <v>81</v>
      </c>
      <c r="D775" t="s">
        <v>128</v>
      </c>
      <c r="E775" t="s">
        <v>140</v>
      </c>
      <c r="F775" t="s">
        <v>2450</v>
      </c>
      <c r="G775" t="s">
        <v>200</v>
      </c>
      <c r="H775" t="s">
        <v>143</v>
      </c>
      <c r="I775" t="s">
        <v>135</v>
      </c>
      <c r="J775" t="s">
        <v>136</v>
      </c>
      <c r="K775" t="s">
        <v>137</v>
      </c>
      <c r="L775" t="s">
        <v>2451</v>
      </c>
      <c r="M775" t="s">
        <v>2452</v>
      </c>
      <c r="N775">
        <v>0.85083333299999997</v>
      </c>
      <c r="O775">
        <v>0</v>
      </c>
      <c r="P775">
        <v>1</v>
      </c>
      <c r="Q775">
        <v>0</v>
      </c>
      <c r="R775">
        <v>0</v>
      </c>
      <c r="S775">
        <v>0</v>
      </c>
      <c r="T775">
        <v>0</v>
      </c>
      <c r="U775">
        <v>0</v>
      </c>
      <c r="V775">
        <v>0</v>
      </c>
      <c r="W775">
        <v>0</v>
      </c>
      <c r="X775">
        <v>1.7059649311645599</v>
      </c>
      <c r="Y775">
        <v>0</v>
      </c>
      <c r="Z775">
        <v>0</v>
      </c>
      <c r="AA775">
        <v>0</v>
      </c>
      <c r="AB775">
        <v>0</v>
      </c>
      <c r="AC775">
        <v>0</v>
      </c>
      <c r="AD775">
        <v>0</v>
      </c>
      <c r="AE775">
        <v>1.7059649311645599</v>
      </c>
    </row>
    <row r="776" spans="1:31" x14ac:dyDescent="0.25">
      <c r="A776">
        <v>1890043</v>
      </c>
      <c r="B776">
        <v>1</v>
      </c>
      <c r="C776" t="s">
        <v>80</v>
      </c>
      <c r="D776" t="s">
        <v>96</v>
      </c>
      <c r="E776" t="s">
        <v>140</v>
      </c>
      <c r="F776" t="s">
        <v>2453</v>
      </c>
      <c r="G776" t="s">
        <v>200</v>
      </c>
      <c r="H776" t="s">
        <v>143</v>
      </c>
      <c r="I776" t="s">
        <v>135</v>
      </c>
      <c r="J776" t="s">
        <v>136</v>
      </c>
      <c r="K776" t="s">
        <v>137</v>
      </c>
      <c r="L776" t="s">
        <v>2454</v>
      </c>
      <c r="M776" t="s">
        <v>2455</v>
      </c>
      <c r="N776">
        <v>1.7963888880000001</v>
      </c>
      <c r="O776">
        <v>0</v>
      </c>
      <c r="P776">
        <v>1</v>
      </c>
      <c r="Q776">
        <v>0</v>
      </c>
      <c r="R776">
        <v>0</v>
      </c>
      <c r="S776">
        <v>0</v>
      </c>
      <c r="T776">
        <v>0</v>
      </c>
      <c r="U776">
        <v>0</v>
      </c>
      <c r="V776">
        <v>0</v>
      </c>
      <c r="W776">
        <v>0</v>
      </c>
      <c r="X776">
        <v>5.9276279569102206</v>
      </c>
      <c r="Y776">
        <v>0</v>
      </c>
      <c r="Z776">
        <v>0</v>
      </c>
      <c r="AA776">
        <v>0</v>
      </c>
      <c r="AB776">
        <v>0</v>
      </c>
      <c r="AC776">
        <v>0</v>
      </c>
      <c r="AD776">
        <v>0</v>
      </c>
      <c r="AE776">
        <v>5.9276279569102206</v>
      </c>
    </row>
    <row r="777" spans="1:31" x14ac:dyDescent="0.25">
      <c r="A777">
        <v>1890235</v>
      </c>
      <c r="B777">
        <v>1</v>
      </c>
      <c r="C777" t="s">
        <v>80</v>
      </c>
      <c r="D777" t="s">
        <v>83</v>
      </c>
      <c r="E777" t="s">
        <v>146</v>
      </c>
      <c r="F777" t="s">
        <v>2456</v>
      </c>
      <c r="G777" t="s">
        <v>148</v>
      </c>
      <c r="H777" t="s">
        <v>143</v>
      </c>
      <c r="I777" t="s">
        <v>135</v>
      </c>
      <c r="J777" t="s">
        <v>136</v>
      </c>
      <c r="K777" t="s">
        <v>137</v>
      </c>
      <c r="L777" t="s">
        <v>2457</v>
      </c>
      <c r="M777" t="s">
        <v>2458</v>
      </c>
      <c r="N777">
        <v>1.1147222219999999</v>
      </c>
      <c r="O777">
        <v>0</v>
      </c>
      <c r="P777">
        <v>134</v>
      </c>
      <c r="Q777">
        <v>0</v>
      </c>
      <c r="R777">
        <v>0</v>
      </c>
      <c r="S777">
        <v>0</v>
      </c>
      <c r="T777">
        <v>3</v>
      </c>
      <c r="U777">
        <v>0</v>
      </c>
      <c r="V777">
        <v>0</v>
      </c>
      <c r="W777">
        <v>0</v>
      </c>
      <c r="X777">
        <v>45.233588008783762</v>
      </c>
      <c r="Y777">
        <v>0</v>
      </c>
      <c r="Z777">
        <v>0</v>
      </c>
      <c r="AA777">
        <v>0</v>
      </c>
      <c r="AB777">
        <v>5.8491359266467109</v>
      </c>
      <c r="AC777">
        <v>0</v>
      </c>
      <c r="AD777">
        <v>0</v>
      </c>
      <c r="AE777">
        <v>51.082723935430472</v>
      </c>
    </row>
    <row r="778" spans="1:31" x14ac:dyDescent="0.25">
      <c r="A778">
        <v>1890066</v>
      </c>
      <c r="B778">
        <v>1</v>
      </c>
      <c r="C778" t="s">
        <v>81</v>
      </c>
      <c r="D778" t="s">
        <v>114</v>
      </c>
      <c r="E778" t="s">
        <v>146</v>
      </c>
      <c r="F778" t="s">
        <v>2459</v>
      </c>
      <c r="G778" t="s">
        <v>148</v>
      </c>
      <c r="H778" t="s">
        <v>143</v>
      </c>
      <c r="I778" t="s">
        <v>135</v>
      </c>
      <c r="J778" t="s">
        <v>136</v>
      </c>
      <c r="K778" t="s">
        <v>137</v>
      </c>
      <c r="L778" t="s">
        <v>2460</v>
      </c>
      <c r="M778" t="s">
        <v>2461</v>
      </c>
      <c r="N778">
        <v>1.9213888880000001</v>
      </c>
      <c r="O778">
        <v>0</v>
      </c>
      <c r="P778">
        <v>18</v>
      </c>
      <c r="Q778">
        <v>0</v>
      </c>
      <c r="R778">
        <v>0</v>
      </c>
      <c r="S778">
        <v>0</v>
      </c>
      <c r="T778">
        <v>1</v>
      </c>
      <c r="U778">
        <v>0</v>
      </c>
      <c r="V778">
        <v>0</v>
      </c>
      <c r="W778">
        <v>0</v>
      </c>
      <c r="X778">
        <v>7.9936791435307093</v>
      </c>
      <c r="Y778">
        <v>0</v>
      </c>
      <c r="Z778">
        <v>0</v>
      </c>
      <c r="AA778">
        <v>0</v>
      </c>
      <c r="AB778">
        <v>0.14129815251707223</v>
      </c>
      <c r="AC778">
        <v>0</v>
      </c>
      <c r="AD778">
        <v>0</v>
      </c>
      <c r="AE778">
        <v>8.1349772960477811</v>
      </c>
    </row>
    <row r="779" spans="1:31" x14ac:dyDescent="0.25">
      <c r="A779">
        <v>1890089</v>
      </c>
      <c r="B779">
        <v>1</v>
      </c>
      <c r="C779" t="s">
        <v>81</v>
      </c>
      <c r="D779" t="s">
        <v>117</v>
      </c>
      <c r="E779" t="s">
        <v>146</v>
      </c>
      <c r="F779" t="s">
        <v>2462</v>
      </c>
      <c r="G779" t="s">
        <v>148</v>
      </c>
      <c r="H779" t="s">
        <v>143</v>
      </c>
      <c r="I779" t="s">
        <v>135</v>
      </c>
      <c r="J779" t="s">
        <v>136</v>
      </c>
      <c r="K779" t="s">
        <v>137</v>
      </c>
      <c r="L779" t="s">
        <v>2463</v>
      </c>
      <c r="M779" t="s">
        <v>2464</v>
      </c>
      <c r="N779">
        <v>0.51277777700000005</v>
      </c>
      <c r="O779">
        <v>0</v>
      </c>
      <c r="P779">
        <v>0</v>
      </c>
      <c r="Q779">
        <v>0</v>
      </c>
      <c r="R779">
        <v>0</v>
      </c>
      <c r="S779">
        <v>0</v>
      </c>
      <c r="T779">
        <v>10</v>
      </c>
      <c r="U779">
        <v>0</v>
      </c>
      <c r="V779">
        <v>2</v>
      </c>
      <c r="W779">
        <v>0</v>
      </c>
      <c r="X779">
        <v>0</v>
      </c>
      <c r="Y779">
        <v>0</v>
      </c>
      <c r="Z779">
        <v>0</v>
      </c>
      <c r="AA779">
        <v>0</v>
      </c>
      <c r="AB779">
        <v>1.9950830038312803</v>
      </c>
      <c r="AC779">
        <v>0</v>
      </c>
      <c r="AD779">
        <v>0.30997902458398524</v>
      </c>
      <c r="AE779">
        <v>2.3050620284152656</v>
      </c>
    </row>
    <row r="780" spans="1:31" x14ac:dyDescent="0.25">
      <c r="A780">
        <v>1890212</v>
      </c>
      <c r="B780">
        <v>1</v>
      </c>
      <c r="C780" t="s">
        <v>80</v>
      </c>
      <c r="D780" t="s">
        <v>100</v>
      </c>
      <c r="E780" t="s">
        <v>146</v>
      </c>
      <c r="F780" t="s">
        <v>2465</v>
      </c>
      <c r="G780" t="s">
        <v>148</v>
      </c>
      <c r="H780" t="s">
        <v>143</v>
      </c>
      <c r="I780" t="s">
        <v>135</v>
      </c>
      <c r="J780" t="s">
        <v>136</v>
      </c>
      <c r="K780" t="s">
        <v>137</v>
      </c>
      <c r="L780" t="s">
        <v>2466</v>
      </c>
      <c r="M780" t="s">
        <v>2467</v>
      </c>
      <c r="N780">
        <v>2.3472222220000001</v>
      </c>
      <c r="O780">
        <v>0</v>
      </c>
      <c r="P780">
        <v>3</v>
      </c>
      <c r="Q780">
        <v>0</v>
      </c>
      <c r="R780">
        <v>0</v>
      </c>
      <c r="S780">
        <v>0</v>
      </c>
      <c r="T780">
        <v>0</v>
      </c>
      <c r="U780">
        <v>0</v>
      </c>
      <c r="V780">
        <v>0</v>
      </c>
      <c r="W780">
        <v>0</v>
      </c>
      <c r="X780">
        <v>0.84096421687385625</v>
      </c>
      <c r="Y780">
        <v>0</v>
      </c>
      <c r="Z780">
        <v>0</v>
      </c>
      <c r="AA780">
        <v>0</v>
      </c>
      <c r="AB780">
        <v>0</v>
      </c>
      <c r="AC780">
        <v>0</v>
      </c>
      <c r="AD780">
        <v>0</v>
      </c>
      <c r="AE780">
        <v>0.84096421687385625</v>
      </c>
    </row>
    <row r="781" spans="1:31" x14ac:dyDescent="0.25">
      <c r="A781">
        <v>1890229</v>
      </c>
      <c r="B781">
        <v>1</v>
      </c>
      <c r="C781" t="s">
        <v>80</v>
      </c>
      <c r="D781" t="s">
        <v>96</v>
      </c>
      <c r="E781" t="s">
        <v>169</v>
      </c>
      <c r="F781" t="s">
        <v>563</v>
      </c>
      <c r="G781" t="s">
        <v>148</v>
      </c>
      <c r="H781" t="s">
        <v>143</v>
      </c>
      <c r="I781" t="s">
        <v>135</v>
      </c>
      <c r="J781" t="s">
        <v>136</v>
      </c>
      <c r="K781" t="s">
        <v>137</v>
      </c>
      <c r="L781" t="s">
        <v>2468</v>
      </c>
      <c r="M781" t="s">
        <v>2469</v>
      </c>
      <c r="N781">
        <v>2.5183333330000002</v>
      </c>
      <c r="O781">
        <v>0</v>
      </c>
      <c r="P781">
        <v>60</v>
      </c>
      <c r="Q781">
        <v>0</v>
      </c>
      <c r="R781">
        <v>0</v>
      </c>
      <c r="S781">
        <v>0</v>
      </c>
      <c r="T781">
        <v>15</v>
      </c>
      <c r="U781">
        <v>0</v>
      </c>
      <c r="V781">
        <v>0</v>
      </c>
      <c r="W781">
        <v>0</v>
      </c>
      <c r="X781">
        <v>73.5636548449381</v>
      </c>
      <c r="Y781">
        <v>0</v>
      </c>
      <c r="Z781">
        <v>0</v>
      </c>
      <c r="AA781">
        <v>0</v>
      </c>
      <c r="AB781">
        <v>79.365802632876097</v>
      </c>
      <c r="AC781">
        <v>0</v>
      </c>
      <c r="AD781">
        <v>0</v>
      </c>
      <c r="AE781">
        <v>152.9294574778142</v>
      </c>
    </row>
    <row r="782" spans="1:31" x14ac:dyDescent="0.25">
      <c r="A782">
        <v>1890026</v>
      </c>
      <c r="B782">
        <v>1</v>
      </c>
      <c r="C782" t="s">
        <v>80</v>
      </c>
      <c r="D782" t="s">
        <v>96</v>
      </c>
      <c r="E782" t="s">
        <v>140</v>
      </c>
      <c r="F782" t="s">
        <v>2470</v>
      </c>
      <c r="G782" t="s">
        <v>163</v>
      </c>
      <c r="H782" t="s">
        <v>143</v>
      </c>
      <c r="I782" t="s">
        <v>135</v>
      </c>
      <c r="J782" t="s">
        <v>136</v>
      </c>
      <c r="K782" t="s">
        <v>137</v>
      </c>
      <c r="L782" t="s">
        <v>2471</v>
      </c>
      <c r="M782" t="s">
        <v>2472</v>
      </c>
      <c r="N782">
        <v>3.1130555549999999</v>
      </c>
      <c r="O782">
        <v>0</v>
      </c>
      <c r="P782">
        <v>1</v>
      </c>
      <c r="Q782">
        <v>0</v>
      </c>
      <c r="R782">
        <v>0</v>
      </c>
      <c r="S782">
        <v>0</v>
      </c>
      <c r="T782">
        <v>0</v>
      </c>
      <c r="U782">
        <v>0</v>
      </c>
      <c r="V782">
        <v>0</v>
      </c>
      <c r="W782">
        <v>0</v>
      </c>
      <c r="X782">
        <v>0.51689976896284229</v>
      </c>
      <c r="Y782">
        <v>0</v>
      </c>
      <c r="Z782">
        <v>0</v>
      </c>
      <c r="AA782">
        <v>0</v>
      </c>
      <c r="AB782">
        <v>0</v>
      </c>
      <c r="AC782">
        <v>0</v>
      </c>
      <c r="AD782">
        <v>0</v>
      </c>
      <c r="AE782">
        <v>0.51689976896284229</v>
      </c>
    </row>
    <row r="783" spans="1:31" x14ac:dyDescent="0.25">
      <c r="A783">
        <v>1890126</v>
      </c>
      <c r="B783">
        <v>1</v>
      </c>
      <c r="C783" t="s">
        <v>80</v>
      </c>
      <c r="D783" t="s">
        <v>88</v>
      </c>
      <c r="E783" t="s">
        <v>222</v>
      </c>
      <c r="F783" t="s">
        <v>2473</v>
      </c>
      <c r="G783" t="s">
        <v>142</v>
      </c>
      <c r="H783" t="s">
        <v>143</v>
      </c>
      <c r="I783" t="s">
        <v>135</v>
      </c>
      <c r="J783" t="s">
        <v>136</v>
      </c>
      <c r="K783" t="s">
        <v>137</v>
      </c>
      <c r="L783" t="s">
        <v>2474</v>
      </c>
      <c r="M783" t="s">
        <v>2475</v>
      </c>
      <c r="N783">
        <v>0.46861111100000002</v>
      </c>
      <c r="O783">
        <v>0</v>
      </c>
      <c r="P783">
        <v>149</v>
      </c>
      <c r="Q783">
        <v>0</v>
      </c>
      <c r="R783">
        <v>0</v>
      </c>
      <c r="S783">
        <v>0</v>
      </c>
      <c r="T783">
        <v>45</v>
      </c>
      <c r="U783">
        <v>0</v>
      </c>
      <c r="V783">
        <v>0</v>
      </c>
      <c r="W783">
        <v>0</v>
      </c>
      <c r="X783">
        <v>23.980951325800298</v>
      </c>
      <c r="Y783">
        <v>0</v>
      </c>
      <c r="Z783">
        <v>0</v>
      </c>
      <c r="AA783">
        <v>0</v>
      </c>
      <c r="AB783">
        <v>11.251845646889375</v>
      </c>
      <c r="AC783">
        <v>0</v>
      </c>
      <c r="AD783">
        <v>0</v>
      </c>
      <c r="AE783">
        <v>35.23279697268967</v>
      </c>
    </row>
    <row r="784" spans="1:31" x14ac:dyDescent="0.25">
      <c r="A784">
        <v>1889940</v>
      </c>
      <c r="B784">
        <v>1</v>
      </c>
      <c r="C784" t="s">
        <v>80</v>
      </c>
      <c r="D784" t="s">
        <v>109</v>
      </c>
      <c r="E784" t="s">
        <v>140</v>
      </c>
      <c r="F784" t="s">
        <v>2476</v>
      </c>
      <c r="G784" t="s">
        <v>142</v>
      </c>
      <c r="H784" t="s">
        <v>143</v>
      </c>
      <c r="I784" t="s">
        <v>135</v>
      </c>
      <c r="J784" t="s">
        <v>136</v>
      </c>
      <c r="K784" t="s">
        <v>137</v>
      </c>
      <c r="L784" t="s">
        <v>2477</v>
      </c>
      <c r="M784" t="s">
        <v>2478</v>
      </c>
      <c r="N784">
        <v>1.2833333330000001</v>
      </c>
      <c r="O784">
        <v>0</v>
      </c>
      <c r="P784">
        <v>1</v>
      </c>
      <c r="Q784">
        <v>0</v>
      </c>
      <c r="R784">
        <v>1</v>
      </c>
      <c r="S784">
        <v>0</v>
      </c>
      <c r="T784">
        <v>0</v>
      </c>
      <c r="U784">
        <v>0</v>
      </c>
      <c r="V784">
        <v>0</v>
      </c>
      <c r="W784">
        <v>0</v>
      </c>
      <c r="X784">
        <v>0.38520166829870006</v>
      </c>
      <c r="Y784">
        <v>0</v>
      </c>
      <c r="Z784">
        <v>0.79470922077318928</v>
      </c>
      <c r="AA784">
        <v>0</v>
      </c>
      <c r="AB784">
        <v>0</v>
      </c>
      <c r="AC784">
        <v>0</v>
      </c>
      <c r="AD784">
        <v>0</v>
      </c>
      <c r="AE784">
        <v>1.1799108890718895</v>
      </c>
    </row>
    <row r="785" spans="1:31" x14ac:dyDescent="0.25">
      <c r="A785">
        <v>1889774</v>
      </c>
      <c r="B785">
        <v>1</v>
      </c>
      <c r="C785" t="s">
        <v>80</v>
      </c>
      <c r="D785" t="s">
        <v>110</v>
      </c>
      <c r="E785" t="s">
        <v>229</v>
      </c>
      <c r="F785" t="s">
        <v>2479</v>
      </c>
      <c r="G785" t="s">
        <v>133</v>
      </c>
      <c r="H785" t="s">
        <v>134</v>
      </c>
      <c r="I785" t="s">
        <v>135</v>
      </c>
      <c r="J785" t="s">
        <v>136</v>
      </c>
      <c r="K785" t="s">
        <v>137</v>
      </c>
      <c r="L785" t="s">
        <v>2480</v>
      </c>
      <c r="M785" t="s">
        <v>2481</v>
      </c>
      <c r="N785">
        <v>1.2936111109999999</v>
      </c>
      <c r="O785">
        <v>0</v>
      </c>
      <c r="P785">
        <v>5483</v>
      </c>
      <c r="Q785">
        <v>0</v>
      </c>
      <c r="R785">
        <v>0</v>
      </c>
      <c r="S785">
        <v>0</v>
      </c>
      <c r="T785">
        <v>443</v>
      </c>
      <c r="U785">
        <v>0</v>
      </c>
      <c r="V785">
        <v>0</v>
      </c>
      <c r="W785">
        <v>0</v>
      </c>
      <c r="X785">
        <v>1302.9391904523354</v>
      </c>
      <c r="Y785">
        <v>0</v>
      </c>
      <c r="Z785">
        <v>0</v>
      </c>
      <c r="AA785">
        <v>0</v>
      </c>
      <c r="AB785">
        <v>250.44054188586338</v>
      </c>
      <c r="AC785">
        <v>0</v>
      </c>
      <c r="AD785">
        <v>0</v>
      </c>
      <c r="AE785">
        <v>1553.3797323381989</v>
      </c>
    </row>
    <row r="786" spans="1:31" x14ac:dyDescent="0.25">
      <c r="A786">
        <v>1889797</v>
      </c>
      <c r="B786">
        <v>1</v>
      </c>
      <c r="C786" t="s">
        <v>80</v>
      </c>
      <c r="D786" t="s">
        <v>96</v>
      </c>
      <c r="E786" t="s">
        <v>146</v>
      </c>
      <c r="F786" t="s">
        <v>2482</v>
      </c>
      <c r="G786" t="s">
        <v>469</v>
      </c>
      <c r="H786" t="s">
        <v>143</v>
      </c>
      <c r="I786" t="s">
        <v>135</v>
      </c>
      <c r="J786" t="s">
        <v>136</v>
      </c>
      <c r="K786" t="s">
        <v>137</v>
      </c>
      <c r="L786" t="s">
        <v>2483</v>
      </c>
      <c r="M786" t="s">
        <v>2484</v>
      </c>
      <c r="N786">
        <v>4.2288888880000002</v>
      </c>
      <c r="O786">
        <v>0</v>
      </c>
      <c r="P786">
        <v>45</v>
      </c>
      <c r="Q786">
        <v>0</v>
      </c>
      <c r="R786">
        <v>0</v>
      </c>
      <c r="S786">
        <v>0</v>
      </c>
      <c r="T786">
        <v>5</v>
      </c>
      <c r="U786">
        <v>0</v>
      </c>
      <c r="V786">
        <v>0</v>
      </c>
      <c r="W786">
        <v>0</v>
      </c>
      <c r="X786">
        <v>83.228710229745531</v>
      </c>
      <c r="Y786">
        <v>0</v>
      </c>
      <c r="Z786">
        <v>0</v>
      </c>
      <c r="AA786">
        <v>0</v>
      </c>
      <c r="AB786">
        <v>34.842172829385348</v>
      </c>
      <c r="AC786">
        <v>0</v>
      </c>
      <c r="AD786">
        <v>0</v>
      </c>
      <c r="AE786">
        <v>118.07088305913088</v>
      </c>
    </row>
    <row r="787" spans="1:31" x14ac:dyDescent="0.25">
      <c r="A787">
        <v>1890083</v>
      </c>
      <c r="B787">
        <v>1</v>
      </c>
      <c r="C787" t="s">
        <v>80</v>
      </c>
      <c r="D787" t="s">
        <v>82</v>
      </c>
      <c r="E787" t="s">
        <v>140</v>
      </c>
      <c r="F787" t="s">
        <v>2485</v>
      </c>
      <c r="G787" t="s">
        <v>163</v>
      </c>
      <c r="H787" t="s">
        <v>143</v>
      </c>
      <c r="I787" t="s">
        <v>135</v>
      </c>
      <c r="J787" t="s">
        <v>136</v>
      </c>
      <c r="K787" t="s">
        <v>137</v>
      </c>
      <c r="L787" t="s">
        <v>2486</v>
      </c>
      <c r="M787" t="s">
        <v>2487</v>
      </c>
      <c r="N787">
        <v>1.736111111</v>
      </c>
      <c r="O787">
        <v>0</v>
      </c>
      <c r="P787">
        <v>5</v>
      </c>
      <c r="Q787">
        <v>0</v>
      </c>
      <c r="R787">
        <v>0</v>
      </c>
      <c r="S787">
        <v>0</v>
      </c>
      <c r="T787">
        <v>0</v>
      </c>
      <c r="U787">
        <v>0</v>
      </c>
      <c r="V787">
        <v>0</v>
      </c>
      <c r="W787">
        <v>0</v>
      </c>
      <c r="X787">
        <v>2.6699202756194191</v>
      </c>
      <c r="Y787">
        <v>0</v>
      </c>
      <c r="Z787">
        <v>0</v>
      </c>
      <c r="AA787">
        <v>0</v>
      </c>
      <c r="AB787">
        <v>0</v>
      </c>
      <c r="AC787">
        <v>0</v>
      </c>
      <c r="AD787">
        <v>0</v>
      </c>
      <c r="AE787">
        <v>2.6699202756194191</v>
      </c>
    </row>
    <row r="788" spans="1:31" x14ac:dyDescent="0.25">
      <c r="A788">
        <v>1890109</v>
      </c>
      <c r="B788">
        <v>1</v>
      </c>
      <c r="C788" t="s">
        <v>80</v>
      </c>
      <c r="D788" t="s">
        <v>99</v>
      </c>
      <c r="E788" t="s">
        <v>146</v>
      </c>
      <c r="F788" t="s">
        <v>2488</v>
      </c>
      <c r="G788" t="s">
        <v>148</v>
      </c>
      <c r="H788" t="s">
        <v>143</v>
      </c>
      <c r="I788" t="s">
        <v>135</v>
      </c>
      <c r="J788" t="s">
        <v>136</v>
      </c>
      <c r="K788" t="s">
        <v>137</v>
      </c>
      <c r="L788" t="s">
        <v>2489</v>
      </c>
      <c r="M788" t="s">
        <v>2490</v>
      </c>
      <c r="N788">
        <v>3.2297222219999999</v>
      </c>
      <c r="O788">
        <v>0</v>
      </c>
      <c r="P788">
        <v>36</v>
      </c>
      <c r="Q788">
        <v>0</v>
      </c>
      <c r="R788">
        <v>0</v>
      </c>
      <c r="S788">
        <v>0</v>
      </c>
      <c r="T788">
        <v>4</v>
      </c>
      <c r="U788">
        <v>0</v>
      </c>
      <c r="V788">
        <v>0</v>
      </c>
      <c r="W788">
        <v>0</v>
      </c>
      <c r="X788">
        <v>22.992872487789445</v>
      </c>
      <c r="Y788">
        <v>0</v>
      </c>
      <c r="Z788">
        <v>0</v>
      </c>
      <c r="AA788">
        <v>0</v>
      </c>
      <c r="AB788">
        <v>8.4890321052168414</v>
      </c>
      <c r="AC788">
        <v>0</v>
      </c>
      <c r="AD788">
        <v>0</v>
      </c>
      <c r="AE788">
        <v>31.481904593006284</v>
      </c>
    </row>
    <row r="789" spans="1:31" x14ac:dyDescent="0.25">
      <c r="A789">
        <v>1889817</v>
      </c>
      <c r="B789">
        <v>1</v>
      </c>
      <c r="C789" t="s">
        <v>80</v>
      </c>
      <c r="D789" t="s">
        <v>93</v>
      </c>
      <c r="E789" t="s">
        <v>210</v>
      </c>
      <c r="F789" t="s">
        <v>2491</v>
      </c>
      <c r="G789" t="s">
        <v>133</v>
      </c>
      <c r="H789" t="s">
        <v>134</v>
      </c>
      <c r="I789" t="s">
        <v>135</v>
      </c>
      <c r="J789" t="s">
        <v>136</v>
      </c>
      <c r="K789" t="s">
        <v>137</v>
      </c>
      <c r="L789" t="s">
        <v>2492</v>
      </c>
      <c r="M789" t="s">
        <v>2493</v>
      </c>
      <c r="N789">
        <v>0.62805555499999999</v>
      </c>
      <c r="O789">
        <v>3</v>
      </c>
      <c r="P789">
        <v>2</v>
      </c>
      <c r="Q789">
        <v>37</v>
      </c>
      <c r="R789">
        <v>1</v>
      </c>
      <c r="S789">
        <v>8</v>
      </c>
      <c r="T789">
        <v>2</v>
      </c>
      <c r="U789">
        <v>1</v>
      </c>
      <c r="V789">
        <v>0</v>
      </c>
      <c r="W789">
        <v>2.8377290564682207</v>
      </c>
      <c r="X789">
        <v>0.2894051564382436</v>
      </c>
      <c r="Y789">
        <v>277.18939216600205</v>
      </c>
      <c r="Z789">
        <v>1.8666496569383182</v>
      </c>
      <c r="AA789">
        <v>16.052784123105525</v>
      </c>
      <c r="AB789">
        <v>3.5307201968037449</v>
      </c>
      <c r="AC789">
        <v>4.3970206743930227</v>
      </c>
      <c r="AD789">
        <v>0</v>
      </c>
      <c r="AE789">
        <v>306.16370103014918</v>
      </c>
    </row>
    <row r="790" spans="1:31" x14ac:dyDescent="0.25">
      <c r="A790">
        <v>1890146</v>
      </c>
      <c r="B790">
        <v>1</v>
      </c>
      <c r="C790" t="s">
        <v>81</v>
      </c>
      <c r="D790" t="s">
        <v>118</v>
      </c>
      <c r="E790" t="s">
        <v>158</v>
      </c>
      <c r="F790" t="s">
        <v>2494</v>
      </c>
      <c r="G790" t="s">
        <v>133</v>
      </c>
      <c r="H790" t="s">
        <v>134</v>
      </c>
      <c r="I790" t="s">
        <v>152</v>
      </c>
      <c r="J790" t="s">
        <v>136</v>
      </c>
      <c r="K790" t="s">
        <v>137</v>
      </c>
      <c r="L790" t="s">
        <v>2495</v>
      </c>
      <c r="M790" t="s">
        <v>2496</v>
      </c>
      <c r="N790">
        <v>2.8055554999999999E-2</v>
      </c>
      <c r="O790">
        <v>0</v>
      </c>
      <c r="P790">
        <v>155</v>
      </c>
      <c r="Q790">
        <v>53</v>
      </c>
      <c r="R790">
        <v>21</v>
      </c>
      <c r="S790">
        <v>0</v>
      </c>
      <c r="T790">
        <v>10</v>
      </c>
      <c r="U790">
        <v>0</v>
      </c>
      <c r="V790">
        <v>0</v>
      </c>
      <c r="W790">
        <v>0</v>
      </c>
      <c r="X790">
        <v>1.1360772191247925</v>
      </c>
      <c r="Y790">
        <v>8.3070536371355566</v>
      </c>
      <c r="Z790">
        <v>3.0630898103714781</v>
      </c>
      <c r="AA790">
        <v>0</v>
      </c>
      <c r="AB790">
        <v>7.9412187831123332E-2</v>
      </c>
      <c r="AC790">
        <v>0</v>
      </c>
      <c r="AD790">
        <v>0</v>
      </c>
      <c r="AE790">
        <v>12.585632854462951</v>
      </c>
    </row>
    <row r="791" spans="1:31" x14ac:dyDescent="0.25">
      <c r="A791">
        <v>1889897</v>
      </c>
      <c r="B791">
        <v>1</v>
      </c>
      <c r="C791" t="s">
        <v>80</v>
      </c>
      <c r="D791" t="s">
        <v>108</v>
      </c>
      <c r="E791" t="s">
        <v>140</v>
      </c>
      <c r="F791" t="s">
        <v>2497</v>
      </c>
      <c r="G791" t="s">
        <v>163</v>
      </c>
      <c r="H791" t="s">
        <v>143</v>
      </c>
      <c r="I791" t="s">
        <v>135</v>
      </c>
      <c r="J791" t="s">
        <v>136</v>
      </c>
      <c r="K791" t="s">
        <v>137</v>
      </c>
      <c r="L791" t="s">
        <v>2498</v>
      </c>
      <c r="M791" t="s">
        <v>2499</v>
      </c>
      <c r="N791">
        <v>1.268611111</v>
      </c>
      <c r="O791">
        <v>0</v>
      </c>
      <c r="P791">
        <v>1</v>
      </c>
      <c r="Q791">
        <v>0</v>
      </c>
      <c r="R791">
        <v>0</v>
      </c>
      <c r="S791">
        <v>0</v>
      </c>
      <c r="T791">
        <v>0</v>
      </c>
      <c r="U791">
        <v>0</v>
      </c>
      <c r="V791">
        <v>0</v>
      </c>
      <c r="W791">
        <v>0</v>
      </c>
      <c r="X791">
        <v>0.18962588262979999</v>
      </c>
      <c r="Y791">
        <v>0</v>
      </c>
      <c r="Z791">
        <v>0</v>
      </c>
      <c r="AA791">
        <v>0</v>
      </c>
      <c r="AB791">
        <v>0</v>
      </c>
      <c r="AC791">
        <v>0</v>
      </c>
      <c r="AD791">
        <v>0</v>
      </c>
      <c r="AE791">
        <v>0.18962588262979999</v>
      </c>
    </row>
    <row r="792" spans="1:31" x14ac:dyDescent="0.25">
      <c r="A792">
        <v>1889960</v>
      </c>
      <c r="B792">
        <v>1</v>
      </c>
      <c r="C792" t="s">
        <v>80</v>
      </c>
      <c r="D792" t="s">
        <v>93</v>
      </c>
      <c r="E792" t="s">
        <v>210</v>
      </c>
      <c r="F792" t="s">
        <v>296</v>
      </c>
      <c r="G792" t="s">
        <v>133</v>
      </c>
      <c r="H792" t="s">
        <v>134</v>
      </c>
      <c r="I792" t="s">
        <v>135</v>
      </c>
      <c r="J792" t="s">
        <v>136</v>
      </c>
      <c r="K792" t="s">
        <v>137</v>
      </c>
      <c r="L792" t="s">
        <v>2500</v>
      </c>
      <c r="M792" t="s">
        <v>2501</v>
      </c>
      <c r="N792">
        <v>1.510277777</v>
      </c>
      <c r="O792">
        <v>0</v>
      </c>
      <c r="P792">
        <v>1598</v>
      </c>
      <c r="Q792">
        <v>35</v>
      </c>
      <c r="R792">
        <v>152</v>
      </c>
      <c r="S792">
        <v>11</v>
      </c>
      <c r="T792">
        <v>214</v>
      </c>
      <c r="U792">
        <v>1</v>
      </c>
      <c r="V792">
        <v>1</v>
      </c>
      <c r="W792">
        <v>0</v>
      </c>
      <c r="X792">
        <v>619.86498329809592</v>
      </c>
      <c r="Y792">
        <v>357.80485434764813</v>
      </c>
      <c r="Z792">
        <v>854.30575313688144</v>
      </c>
      <c r="AA792">
        <v>101.85165617872642</v>
      </c>
      <c r="AB792">
        <v>408.03930092103246</v>
      </c>
      <c r="AC792">
        <v>137.41394284671628</v>
      </c>
      <c r="AD792">
        <v>9.5817241451472448</v>
      </c>
      <c r="AE792">
        <v>2488.8622148742484</v>
      </c>
    </row>
    <row r="793" spans="1:31" x14ac:dyDescent="0.25">
      <c r="A793">
        <v>1889854</v>
      </c>
      <c r="B793">
        <v>1</v>
      </c>
      <c r="C793" t="s">
        <v>80</v>
      </c>
      <c r="D793" t="s">
        <v>98</v>
      </c>
      <c r="E793" t="s">
        <v>210</v>
      </c>
      <c r="F793" t="s">
        <v>2502</v>
      </c>
      <c r="G793" t="s">
        <v>476</v>
      </c>
      <c r="H793" t="s">
        <v>134</v>
      </c>
      <c r="I793" t="s">
        <v>135</v>
      </c>
      <c r="J793" t="s">
        <v>136</v>
      </c>
      <c r="K793" t="s">
        <v>137</v>
      </c>
      <c r="L793" t="s">
        <v>2503</v>
      </c>
      <c r="M793" t="s">
        <v>2504</v>
      </c>
      <c r="N793">
        <v>0.936111111</v>
      </c>
      <c r="O793">
        <v>1</v>
      </c>
      <c r="P793">
        <v>230</v>
      </c>
      <c r="Q793">
        <v>3</v>
      </c>
      <c r="R793">
        <v>12</v>
      </c>
      <c r="S793">
        <v>6</v>
      </c>
      <c r="T793">
        <v>52</v>
      </c>
      <c r="U793">
        <v>2</v>
      </c>
      <c r="V793">
        <v>0</v>
      </c>
      <c r="W793">
        <v>0.51707575137844164</v>
      </c>
      <c r="X793">
        <v>62.037100872037435</v>
      </c>
      <c r="Y793">
        <v>6.0576609530661587</v>
      </c>
      <c r="Z793">
        <v>29.228362869188441</v>
      </c>
      <c r="AA793">
        <v>50.15952740472207</v>
      </c>
      <c r="AB793">
        <v>52.738683825279558</v>
      </c>
      <c r="AC793">
        <v>26.531132760850845</v>
      </c>
      <c r="AD793">
        <v>0</v>
      </c>
      <c r="AE793">
        <v>227.26954443652298</v>
      </c>
    </row>
    <row r="794" spans="1:31" x14ac:dyDescent="0.25">
      <c r="A794">
        <v>1889754</v>
      </c>
      <c r="B794">
        <v>1</v>
      </c>
      <c r="C794" t="s">
        <v>80</v>
      </c>
      <c r="D794" t="s">
        <v>90</v>
      </c>
      <c r="E794" t="s">
        <v>146</v>
      </c>
      <c r="F794" t="s">
        <v>2505</v>
      </c>
      <c r="G794" t="s">
        <v>148</v>
      </c>
      <c r="H794" t="s">
        <v>143</v>
      </c>
      <c r="I794" t="s">
        <v>135</v>
      </c>
      <c r="J794" t="s">
        <v>136</v>
      </c>
      <c r="K794" t="s">
        <v>137</v>
      </c>
      <c r="L794" t="s">
        <v>2506</v>
      </c>
      <c r="M794" t="s">
        <v>2507</v>
      </c>
      <c r="N794">
        <v>0.83583333299999996</v>
      </c>
      <c r="O794">
        <v>0</v>
      </c>
      <c r="P794">
        <v>73</v>
      </c>
      <c r="Q794">
        <v>0</v>
      </c>
      <c r="R794">
        <v>0</v>
      </c>
      <c r="S794">
        <v>0</v>
      </c>
      <c r="T794">
        <v>5</v>
      </c>
      <c r="U794">
        <v>0</v>
      </c>
      <c r="V794">
        <v>0</v>
      </c>
      <c r="W794">
        <v>0</v>
      </c>
      <c r="X794">
        <v>19.073748376000651</v>
      </c>
      <c r="Y794">
        <v>0</v>
      </c>
      <c r="Z794">
        <v>0</v>
      </c>
      <c r="AA794">
        <v>0</v>
      </c>
      <c r="AB794">
        <v>1.3545543037461067</v>
      </c>
      <c r="AC794">
        <v>0</v>
      </c>
      <c r="AD794">
        <v>0</v>
      </c>
      <c r="AE794">
        <v>20.428302679746757</v>
      </c>
    </row>
    <row r="795" spans="1:31" x14ac:dyDescent="0.25">
      <c r="A795">
        <v>1890003</v>
      </c>
      <c r="B795">
        <v>1</v>
      </c>
      <c r="C795" t="s">
        <v>81</v>
      </c>
      <c r="D795" t="s">
        <v>125</v>
      </c>
      <c r="E795" t="s">
        <v>146</v>
      </c>
      <c r="F795" t="s">
        <v>2508</v>
      </c>
      <c r="G795" t="s">
        <v>148</v>
      </c>
      <c r="H795" t="s">
        <v>143</v>
      </c>
      <c r="I795" t="s">
        <v>135</v>
      </c>
      <c r="J795" t="s">
        <v>136</v>
      </c>
      <c r="K795" t="s">
        <v>137</v>
      </c>
      <c r="L795" t="s">
        <v>2509</v>
      </c>
      <c r="M795" t="s">
        <v>2510</v>
      </c>
      <c r="N795">
        <v>1.525833333</v>
      </c>
      <c r="O795">
        <v>0</v>
      </c>
      <c r="P795">
        <v>56</v>
      </c>
      <c r="Q795">
        <v>0</v>
      </c>
      <c r="R795">
        <v>2</v>
      </c>
      <c r="S795">
        <v>0</v>
      </c>
      <c r="T795">
        <v>4</v>
      </c>
      <c r="U795">
        <v>0</v>
      </c>
      <c r="V795">
        <v>0</v>
      </c>
      <c r="W795">
        <v>0</v>
      </c>
      <c r="X795">
        <v>15.653381564351328</v>
      </c>
      <c r="Y795">
        <v>0</v>
      </c>
      <c r="Z795">
        <v>1.8237298453135653</v>
      </c>
      <c r="AA795">
        <v>0</v>
      </c>
      <c r="AB795">
        <v>4.7574911482838536</v>
      </c>
      <c r="AC795">
        <v>0</v>
      </c>
      <c r="AD795">
        <v>0</v>
      </c>
      <c r="AE795">
        <v>22.234602557948747</v>
      </c>
    </row>
    <row r="796" spans="1:31" x14ac:dyDescent="0.25">
      <c r="A796">
        <v>1889952</v>
      </c>
      <c r="B796">
        <v>1</v>
      </c>
      <c r="C796" t="s">
        <v>80</v>
      </c>
      <c r="D796" t="s">
        <v>98</v>
      </c>
      <c r="E796" t="s">
        <v>146</v>
      </c>
      <c r="F796" t="s">
        <v>2511</v>
      </c>
      <c r="G796" t="s">
        <v>148</v>
      </c>
      <c r="H796" t="s">
        <v>143</v>
      </c>
      <c r="I796" t="s">
        <v>135</v>
      </c>
      <c r="J796" t="s">
        <v>136</v>
      </c>
      <c r="K796" t="s">
        <v>137</v>
      </c>
      <c r="L796" t="s">
        <v>2512</v>
      </c>
      <c r="M796" t="s">
        <v>2513</v>
      </c>
      <c r="N796">
        <v>3.0113888879999999</v>
      </c>
      <c r="O796">
        <v>0</v>
      </c>
      <c r="P796">
        <v>7</v>
      </c>
      <c r="Q796">
        <v>0</v>
      </c>
      <c r="R796">
        <v>0</v>
      </c>
      <c r="S796">
        <v>0</v>
      </c>
      <c r="T796">
        <v>0</v>
      </c>
      <c r="U796">
        <v>0</v>
      </c>
      <c r="V796">
        <v>0</v>
      </c>
      <c r="W796">
        <v>0</v>
      </c>
      <c r="X796">
        <v>9.6225743180718073</v>
      </c>
      <c r="Y796">
        <v>0</v>
      </c>
      <c r="Z796">
        <v>0</v>
      </c>
      <c r="AA796">
        <v>0</v>
      </c>
      <c r="AB796">
        <v>0</v>
      </c>
      <c r="AC796">
        <v>0</v>
      </c>
      <c r="AD796">
        <v>0</v>
      </c>
      <c r="AE796">
        <v>9.6225743180718073</v>
      </c>
    </row>
    <row r="797" spans="1:31" x14ac:dyDescent="0.25">
      <c r="A797">
        <v>1890115</v>
      </c>
      <c r="B797">
        <v>1</v>
      </c>
      <c r="C797" t="s">
        <v>81</v>
      </c>
      <c r="D797" t="s">
        <v>112</v>
      </c>
      <c r="E797" t="s">
        <v>210</v>
      </c>
      <c r="F797" t="s">
        <v>2514</v>
      </c>
      <c r="G797" t="s">
        <v>133</v>
      </c>
      <c r="H797" t="s">
        <v>134</v>
      </c>
      <c r="I797" t="s">
        <v>135</v>
      </c>
      <c r="J797" t="s">
        <v>136</v>
      </c>
      <c r="K797" t="s">
        <v>137</v>
      </c>
      <c r="L797" t="s">
        <v>2515</v>
      </c>
      <c r="M797" t="s">
        <v>2516</v>
      </c>
      <c r="N797">
        <v>0.85</v>
      </c>
      <c r="O797">
        <v>6</v>
      </c>
      <c r="P797">
        <v>3917</v>
      </c>
      <c r="Q797">
        <v>125</v>
      </c>
      <c r="R797">
        <v>530</v>
      </c>
      <c r="S797">
        <v>37</v>
      </c>
      <c r="T797">
        <v>251</v>
      </c>
      <c r="U797">
        <v>3</v>
      </c>
      <c r="V797">
        <v>1</v>
      </c>
      <c r="W797">
        <v>4.4740494324611841</v>
      </c>
      <c r="X797">
        <v>661.94586071856224</v>
      </c>
      <c r="Y797">
        <v>416.98037137984369</v>
      </c>
      <c r="Z797">
        <v>274.84630692716354</v>
      </c>
      <c r="AA797">
        <v>165.41239384878062</v>
      </c>
      <c r="AB797">
        <v>51.253434724755223</v>
      </c>
      <c r="AC797">
        <v>33.920108995392965</v>
      </c>
      <c r="AD797">
        <v>1.8886250329754999</v>
      </c>
      <c r="AE797">
        <v>1610.7211510599348</v>
      </c>
    </row>
    <row r="798" spans="1:31" x14ac:dyDescent="0.25">
      <c r="A798">
        <v>1890092</v>
      </c>
      <c r="B798">
        <v>1</v>
      </c>
      <c r="C798" t="s">
        <v>81</v>
      </c>
      <c r="D798" t="s">
        <v>112</v>
      </c>
      <c r="E798" t="s">
        <v>210</v>
      </c>
      <c r="F798" t="s">
        <v>2514</v>
      </c>
      <c r="G798" t="s">
        <v>133</v>
      </c>
      <c r="H798" t="s">
        <v>134</v>
      </c>
      <c r="I798" t="s">
        <v>135</v>
      </c>
      <c r="J798" t="s">
        <v>136</v>
      </c>
      <c r="K798" t="s">
        <v>137</v>
      </c>
      <c r="L798" t="s">
        <v>2517</v>
      </c>
      <c r="M798" t="s">
        <v>2518</v>
      </c>
      <c r="N798">
        <v>0.6</v>
      </c>
      <c r="O798">
        <v>6</v>
      </c>
      <c r="P798">
        <v>3917</v>
      </c>
      <c r="Q798">
        <v>125</v>
      </c>
      <c r="R798">
        <v>530</v>
      </c>
      <c r="S798">
        <v>37</v>
      </c>
      <c r="T798">
        <v>251</v>
      </c>
      <c r="U798">
        <v>3</v>
      </c>
      <c r="V798">
        <v>1</v>
      </c>
      <c r="W798">
        <v>3.0979107886535999</v>
      </c>
      <c r="X798">
        <v>458.34299569074039</v>
      </c>
      <c r="Y798">
        <v>296.29821610128226</v>
      </c>
      <c r="Z798">
        <v>191.67673680747109</v>
      </c>
      <c r="AA798">
        <v>117.487692582138</v>
      </c>
      <c r="AB798">
        <v>36.488146365128422</v>
      </c>
      <c r="AC798">
        <v>23.921518080172799</v>
      </c>
      <c r="AD798">
        <v>1.3835569536629999</v>
      </c>
      <c r="AE798">
        <v>1128.6967733692495</v>
      </c>
    </row>
    <row r="799" spans="1:31" x14ac:dyDescent="0.25">
      <c r="A799">
        <v>1890215</v>
      </c>
      <c r="B799">
        <v>1</v>
      </c>
      <c r="C799" t="s">
        <v>80</v>
      </c>
      <c r="D799" t="s">
        <v>96</v>
      </c>
      <c r="E799" t="s">
        <v>140</v>
      </c>
      <c r="F799" t="s">
        <v>2519</v>
      </c>
      <c r="G799" t="s">
        <v>163</v>
      </c>
      <c r="H799" t="s">
        <v>143</v>
      </c>
      <c r="I799" t="s">
        <v>135</v>
      </c>
      <c r="J799" t="s">
        <v>136</v>
      </c>
      <c r="K799" t="s">
        <v>137</v>
      </c>
      <c r="L799" t="s">
        <v>2520</v>
      </c>
      <c r="M799" t="s">
        <v>2521</v>
      </c>
      <c r="N799">
        <v>4.9741666660000003</v>
      </c>
      <c r="O799">
        <v>0</v>
      </c>
      <c r="P799">
        <v>1</v>
      </c>
      <c r="Q799">
        <v>0</v>
      </c>
      <c r="R799">
        <v>0</v>
      </c>
      <c r="S799">
        <v>0</v>
      </c>
      <c r="T799">
        <v>0</v>
      </c>
      <c r="U799">
        <v>0</v>
      </c>
      <c r="V799">
        <v>0</v>
      </c>
      <c r="W799">
        <v>0</v>
      </c>
      <c r="X799">
        <v>1.4435944981058959</v>
      </c>
      <c r="Y799">
        <v>0</v>
      </c>
      <c r="Z799">
        <v>0</v>
      </c>
      <c r="AA799">
        <v>0</v>
      </c>
      <c r="AB799">
        <v>0</v>
      </c>
      <c r="AC799">
        <v>0</v>
      </c>
      <c r="AD799">
        <v>0</v>
      </c>
      <c r="AE799">
        <v>1.4435944981058959</v>
      </c>
    </row>
    <row r="800" spans="1:31" x14ac:dyDescent="0.25">
      <c r="A800">
        <v>1890238</v>
      </c>
      <c r="B800">
        <v>1</v>
      </c>
      <c r="C800" t="s">
        <v>80</v>
      </c>
      <c r="D800" t="s">
        <v>97</v>
      </c>
      <c r="E800" t="s">
        <v>146</v>
      </c>
      <c r="F800" t="s">
        <v>2522</v>
      </c>
      <c r="G800" t="s">
        <v>148</v>
      </c>
      <c r="H800" t="s">
        <v>143</v>
      </c>
      <c r="I800" t="s">
        <v>135</v>
      </c>
      <c r="J800" t="s">
        <v>136</v>
      </c>
      <c r="K800" t="s">
        <v>137</v>
      </c>
      <c r="L800" t="s">
        <v>2523</v>
      </c>
      <c r="M800" t="s">
        <v>2524</v>
      </c>
      <c r="N800">
        <v>1.015833333</v>
      </c>
      <c r="O800">
        <v>0</v>
      </c>
      <c r="P800">
        <v>1</v>
      </c>
      <c r="Q800">
        <v>0</v>
      </c>
      <c r="R800">
        <v>4</v>
      </c>
      <c r="S800">
        <v>0</v>
      </c>
      <c r="T800">
        <v>2</v>
      </c>
      <c r="U800">
        <v>0</v>
      </c>
      <c r="V800">
        <v>0</v>
      </c>
      <c r="W800">
        <v>0</v>
      </c>
      <c r="X800">
        <v>0.26656603688270442</v>
      </c>
      <c r="Y800">
        <v>0</v>
      </c>
      <c r="Z800">
        <v>1.1572060716726733</v>
      </c>
      <c r="AA800">
        <v>0</v>
      </c>
      <c r="AB800">
        <v>2.5195629516783127</v>
      </c>
      <c r="AC800">
        <v>0</v>
      </c>
      <c r="AD800">
        <v>0</v>
      </c>
      <c r="AE800">
        <v>3.9433350602336903</v>
      </c>
    </row>
    <row r="801" spans="1:31" x14ac:dyDescent="0.25">
      <c r="A801">
        <v>1890138</v>
      </c>
      <c r="B801">
        <v>1</v>
      </c>
      <c r="C801" t="s">
        <v>81</v>
      </c>
      <c r="D801" t="s">
        <v>112</v>
      </c>
      <c r="E801" t="s">
        <v>140</v>
      </c>
      <c r="F801" t="s">
        <v>2525</v>
      </c>
      <c r="G801" t="s">
        <v>163</v>
      </c>
      <c r="H801" t="s">
        <v>143</v>
      </c>
      <c r="I801" t="s">
        <v>135</v>
      </c>
      <c r="J801" t="s">
        <v>136</v>
      </c>
      <c r="K801" t="s">
        <v>137</v>
      </c>
      <c r="L801" t="s">
        <v>2526</v>
      </c>
      <c r="M801" t="s">
        <v>2527</v>
      </c>
      <c r="N801">
        <v>3.39</v>
      </c>
      <c r="O801">
        <v>0</v>
      </c>
      <c r="P801">
        <v>1</v>
      </c>
      <c r="Q801">
        <v>0</v>
      </c>
      <c r="R801">
        <v>0</v>
      </c>
      <c r="S801">
        <v>0</v>
      </c>
      <c r="T801">
        <v>0</v>
      </c>
      <c r="U801">
        <v>0</v>
      </c>
      <c r="V801">
        <v>0</v>
      </c>
      <c r="W801">
        <v>0</v>
      </c>
      <c r="X801">
        <v>2.2555899783915558E-2</v>
      </c>
      <c r="Y801">
        <v>0</v>
      </c>
      <c r="Z801">
        <v>0</v>
      </c>
      <c r="AA801">
        <v>0</v>
      </c>
      <c r="AB801">
        <v>0</v>
      </c>
      <c r="AC801">
        <v>0</v>
      </c>
      <c r="AD801">
        <v>0</v>
      </c>
      <c r="AE801">
        <v>2.2555899783915558E-2</v>
      </c>
    </row>
    <row r="802" spans="1:31" x14ac:dyDescent="0.25">
      <c r="A802">
        <v>1890029</v>
      </c>
      <c r="B802">
        <v>1</v>
      </c>
      <c r="C802" t="s">
        <v>80</v>
      </c>
      <c r="D802" t="s">
        <v>98</v>
      </c>
      <c r="E802" t="s">
        <v>140</v>
      </c>
      <c r="F802" t="s">
        <v>2528</v>
      </c>
      <c r="G802" t="s">
        <v>163</v>
      </c>
      <c r="H802" t="s">
        <v>143</v>
      </c>
      <c r="I802" t="s">
        <v>135</v>
      </c>
      <c r="J802" t="s">
        <v>136</v>
      </c>
      <c r="K802" t="s">
        <v>137</v>
      </c>
      <c r="L802" t="s">
        <v>2529</v>
      </c>
      <c r="M802" t="s">
        <v>2530</v>
      </c>
      <c r="N802">
        <v>3.0480555549999999</v>
      </c>
      <c r="O802">
        <v>0</v>
      </c>
      <c r="P802">
        <v>1</v>
      </c>
      <c r="Q802">
        <v>0</v>
      </c>
      <c r="R802">
        <v>0</v>
      </c>
      <c r="S802">
        <v>0</v>
      </c>
      <c r="T802">
        <v>0</v>
      </c>
      <c r="U802">
        <v>0</v>
      </c>
      <c r="V802">
        <v>0</v>
      </c>
      <c r="W802">
        <v>0</v>
      </c>
      <c r="X802">
        <v>0.92954122706589337</v>
      </c>
      <c r="Y802">
        <v>0</v>
      </c>
      <c r="Z802">
        <v>0</v>
      </c>
      <c r="AA802">
        <v>0</v>
      </c>
      <c r="AB802">
        <v>0</v>
      </c>
      <c r="AC802">
        <v>0</v>
      </c>
      <c r="AD802">
        <v>0</v>
      </c>
      <c r="AE802">
        <v>0.92954122706589337</v>
      </c>
    </row>
    <row r="803" spans="1:31" x14ac:dyDescent="0.25">
      <c r="A803">
        <v>1889969</v>
      </c>
      <c r="B803">
        <v>1</v>
      </c>
      <c r="C803" t="s">
        <v>81</v>
      </c>
      <c r="D803" t="s">
        <v>123</v>
      </c>
      <c r="E803" t="s">
        <v>131</v>
      </c>
      <c r="F803" t="s">
        <v>2531</v>
      </c>
      <c r="G803" t="s">
        <v>133</v>
      </c>
      <c r="H803" t="s">
        <v>134</v>
      </c>
      <c r="I803" t="s">
        <v>135</v>
      </c>
      <c r="J803" t="s">
        <v>136</v>
      </c>
      <c r="K803" t="s">
        <v>137</v>
      </c>
      <c r="L803" t="s">
        <v>2532</v>
      </c>
      <c r="M803" t="s">
        <v>2533</v>
      </c>
      <c r="N803">
        <v>1.0494444439999999</v>
      </c>
      <c r="O803">
        <v>0</v>
      </c>
      <c r="P803">
        <v>334</v>
      </c>
      <c r="Q803">
        <v>120</v>
      </c>
      <c r="R803">
        <v>45</v>
      </c>
      <c r="S803">
        <v>9</v>
      </c>
      <c r="T803">
        <v>27</v>
      </c>
      <c r="U803">
        <v>0</v>
      </c>
      <c r="V803">
        <v>0</v>
      </c>
      <c r="W803">
        <v>0</v>
      </c>
      <c r="X803">
        <v>92.977187133644421</v>
      </c>
      <c r="Y803">
        <v>582.72077303871993</v>
      </c>
      <c r="Z803">
        <v>162.24547205363649</v>
      </c>
      <c r="AA803">
        <v>25.175441294050849</v>
      </c>
      <c r="AB803">
        <v>25.674259568709228</v>
      </c>
      <c r="AC803">
        <v>0</v>
      </c>
      <c r="AD803">
        <v>0</v>
      </c>
      <c r="AE803">
        <v>888.7931330887609</v>
      </c>
    </row>
    <row r="804" spans="1:31" x14ac:dyDescent="0.25">
      <c r="A804">
        <v>1889783</v>
      </c>
      <c r="B804">
        <v>1</v>
      </c>
      <c r="C804" t="s">
        <v>80</v>
      </c>
      <c r="D804" t="s">
        <v>97</v>
      </c>
      <c r="E804" t="s">
        <v>140</v>
      </c>
      <c r="F804" t="s">
        <v>2534</v>
      </c>
      <c r="G804" t="s">
        <v>200</v>
      </c>
      <c r="H804" t="s">
        <v>143</v>
      </c>
      <c r="I804" t="s">
        <v>135</v>
      </c>
      <c r="J804" t="s">
        <v>136</v>
      </c>
      <c r="K804" t="s">
        <v>137</v>
      </c>
      <c r="L804" t="s">
        <v>2535</v>
      </c>
      <c r="M804" t="s">
        <v>2536</v>
      </c>
      <c r="N804">
        <v>5.2888888879999998</v>
      </c>
      <c r="O804">
        <v>0</v>
      </c>
      <c r="P804">
        <v>1</v>
      </c>
      <c r="Q804">
        <v>0</v>
      </c>
      <c r="R804">
        <v>0</v>
      </c>
      <c r="S804">
        <v>0</v>
      </c>
      <c r="T804">
        <v>1</v>
      </c>
      <c r="U804">
        <v>0</v>
      </c>
      <c r="V804">
        <v>0</v>
      </c>
      <c r="W804">
        <v>0</v>
      </c>
      <c r="X804">
        <v>0.52887779734111107</v>
      </c>
      <c r="Y804">
        <v>0</v>
      </c>
      <c r="Z804">
        <v>0</v>
      </c>
      <c r="AA804">
        <v>0</v>
      </c>
      <c r="AB804">
        <v>6.3311637988880003</v>
      </c>
      <c r="AC804">
        <v>0</v>
      </c>
      <c r="AD804">
        <v>0</v>
      </c>
      <c r="AE804">
        <v>6.8600415962291112</v>
      </c>
    </row>
    <row r="805" spans="1:31" x14ac:dyDescent="0.25">
      <c r="A805">
        <v>1890221</v>
      </c>
      <c r="B805">
        <v>1</v>
      </c>
      <c r="C805" t="s">
        <v>81</v>
      </c>
      <c r="D805" t="s">
        <v>123</v>
      </c>
      <c r="E805" t="s">
        <v>131</v>
      </c>
      <c r="F805" t="s">
        <v>2537</v>
      </c>
      <c r="G805" t="s">
        <v>133</v>
      </c>
      <c r="H805" t="s">
        <v>134</v>
      </c>
      <c r="I805" t="s">
        <v>135</v>
      </c>
      <c r="J805" t="s">
        <v>136</v>
      </c>
      <c r="K805" t="s">
        <v>137</v>
      </c>
      <c r="L805" t="s">
        <v>2538</v>
      </c>
      <c r="M805" t="s">
        <v>2539</v>
      </c>
      <c r="N805">
        <v>2.4983333330000002</v>
      </c>
      <c r="O805">
        <v>0</v>
      </c>
      <c r="P805">
        <v>4</v>
      </c>
      <c r="Q805">
        <v>1</v>
      </c>
      <c r="R805">
        <v>128</v>
      </c>
      <c r="S805">
        <v>0</v>
      </c>
      <c r="T805">
        <v>8</v>
      </c>
      <c r="U805">
        <v>0</v>
      </c>
      <c r="V805">
        <v>0</v>
      </c>
      <c r="W805">
        <v>0</v>
      </c>
      <c r="X805">
        <v>8.8735239098242769</v>
      </c>
      <c r="Y805">
        <v>6.4107418968029162</v>
      </c>
      <c r="Z805">
        <v>702.95211807678174</v>
      </c>
      <c r="AA805">
        <v>0</v>
      </c>
      <c r="AB805">
        <v>19.640963973631077</v>
      </c>
      <c r="AC805">
        <v>0</v>
      </c>
      <c r="AD805">
        <v>0</v>
      </c>
      <c r="AE805">
        <v>737.87734785704004</v>
      </c>
    </row>
    <row r="806" spans="1:31" x14ac:dyDescent="0.25">
      <c r="A806">
        <v>1890075</v>
      </c>
      <c r="B806">
        <v>1</v>
      </c>
      <c r="C806" t="s">
        <v>81</v>
      </c>
      <c r="D806" t="s">
        <v>112</v>
      </c>
      <c r="E806" t="s">
        <v>146</v>
      </c>
      <c r="F806" t="s">
        <v>2540</v>
      </c>
      <c r="G806" t="s">
        <v>363</v>
      </c>
      <c r="H806" t="s">
        <v>143</v>
      </c>
      <c r="I806" t="s">
        <v>135</v>
      </c>
      <c r="J806" t="s">
        <v>136</v>
      </c>
      <c r="K806" t="s">
        <v>137</v>
      </c>
      <c r="L806" t="s">
        <v>2541</v>
      </c>
      <c r="M806" t="s">
        <v>2542</v>
      </c>
      <c r="N806">
        <v>1.8725000000000001</v>
      </c>
      <c r="O806">
        <v>0</v>
      </c>
      <c r="P806">
        <v>10</v>
      </c>
      <c r="Q806">
        <v>0</v>
      </c>
      <c r="R806">
        <v>10</v>
      </c>
      <c r="S806">
        <v>0</v>
      </c>
      <c r="T806">
        <v>2</v>
      </c>
      <c r="U806">
        <v>0</v>
      </c>
      <c r="V806">
        <v>0</v>
      </c>
      <c r="W806">
        <v>0</v>
      </c>
      <c r="X806">
        <v>4.6939669940290445</v>
      </c>
      <c r="Y806">
        <v>0</v>
      </c>
      <c r="Z806">
        <v>12.838333783739785</v>
      </c>
      <c r="AA806">
        <v>0</v>
      </c>
      <c r="AB806">
        <v>2.50530877801152</v>
      </c>
      <c r="AC806">
        <v>0</v>
      </c>
      <c r="AD806">
        <v>0</v>
      </c>
      <c r="AE806">
        <v>20.03760955578035</v>
      </c>
    </row>
    <row r="807" spans="1:31" x14ac:dyDescent="0.25">
      <c r="A807">
        <v>1890175</v>
      </c>
      <c r="B807">
        <v>1</v>
      </c>
      <c r="C807" t="s">
        <v>80</v>
      </c>
      <c r="D807" t="s">
        <v>82</v>
      </c>
      <c r="E807" t="s">
        <v>146</v>
      </c>
      <c r="F807" t="s">
        <v>2543</v>
      </c>
      <c r="G807" t="s">
        <v>148</v>
      </c>
      <c r="H807" t="s">
        <v>143</v>
      </c>
      <c r="I807" t="s">
        <v>135</v>
      </c>
      <c r="J807" t="s">
        <v>136</v>
      </c>
      <c r="K807" t="s">
        <v>137</v>
      </c>
      <c r="L807" t="s">
        <v>2544</v>
      </c>
      <c r="M807" t="s">
        <v>2545</v>
      </c>
      <c r="N807">
        <v>1.1119444439999999</v>
      </c>
      <c r="O807">
        <v>0</v>
      </c>
      <c r="P807">
        <v>65</v>
      </c>
      <c r="Q807">
        <v>0</v>
      </c>
      <c r="R807">
        <v>0</v>
      </c>
      <c r="S807">
        <v>0</v>
      </c>
      <c r="T807">
        <v>9</v>
      </c>
      <c r="U807">
        <v>0</v>
      </c>
      <c r="V807">
        <v>0</v>
      </c>
      <c r="W807">
        <v>0</v>
      </c>
      <c r="X807">
        <v>25.062439673649649</v>
      </c>
      <c r="Y807">
        <v>0</v>
      </c>
      <c r="Z807">
        <v>0</v>
      </c>
      <c r="AA807">
        <v>0</v>
      </c>
      <c r="AB807">
        <v>8.2593554441320549</v>
      </c>
      <c r="AC807">
        <v>0</v>
      </c>
      <c r="AD807">
        <v>0</v>
      </c>
      <c r="AE807">
        <v>33.321795117781704</v>
      </c>
    </row>
    <row r="808" spans="1:31" x14ac:dyDescent="0.25">
      <c r="A808">
        <v>1889929</v>
      </c>
      <c r="B808">
        <v>1</v>
      </c>
      <c r="C808" t="s">
        <v>80</v>
      </c>
      <c r="D808" t="s">
        <v>96</v>
      </c>
      <c r="E808" t="s">
        <v>146</v>
      </c>
      <c r="F808" t="s">
        <v>2192</v>
      </c>
      <c r="G808" t="s">
        <v>148</v>
      </c>
      <c r="H808" t="s">
        <v>143</v>
      </c>
      <c r="I808" t="s">
        <v>135</v>
      </c>
      <c r="J808" t="s">
        <v>136</v>
      </c>
      <c r="K808" t="s">
        <v>137</v>
      </c>
      <c r="L808" t="s">
        <v>2546</v>
      </c>
      <c r="M808" t="s">
        <v>2547</v>
      </c>
      <c r="N808">
        <v>4.5672222219999998</v>
      </c>
      <c r="O808">
        <v>0</v>
      </c>
      <c r="P808">
        <v>53</v>
      </c>
      <c r="Q808">
        <v>0</v>
      </c>
      <c r="R808">
        <v>0</v>
      </c>
      <c r="S808">
        <v>0</v>
      </c>
      <c r="T808">
        <v>13</v>
      </c>
      <c r="U808">
        <v>0</v>
      </c>
      <c r="V808">
        <v>0</v>
      </c>
      <c r="W808">
        <v>0</v>
      </c>
      <c r="X808">
        <v>131.83173525104266</v>
      </c>
      <c r="Y808">
        <v>0</v>
      </c>
      <c r="Z808">
        <v>0</v>
      </c>
      <c r="AA808">
        <v>0</v>
      </c>
      <c r="AB808">
        <v>52.909744851754482</v>
      </c>
      <c r="AC808">
        <v>0</v>
      </c>
      <c r="AD808">
        <v>0</v>
      </c>
      <c r="AE808">
        <v>184.74148010279714</v>
      </c>
    </row>
    <row r="809" spans="1:31" x14ac:dyDescent="0.25">
      <c r="A809">
        <v>1890012</v>
      </c>
      <c r="B809">
        <v>1</v>
      </c>
      <c r="C809" t="s">
        <v>80</v>
      </c>
      <c r="D809" t="s">
        <v>92</v>
      </c>
      <c r="E809" t="s">
        <v>146</v>
      </c>
      <c r="F809" t="s">
        <v>2548</v>
      </c>
      <c r="G809" t="s">
        <v>564</v>
      </c>
      <c r="H809" t="s">
        <v>143</v>
      </c>
      <c r="I809" t="s">
        <v>135</v>
      </c>
      <c r="J809" t="s">
        <v>136</v>
      </c>
      <c r="K809" t="s">
        <v>137</v>
      </c>
      <c r="L809" t="s">
        <v>2549</v>
      </c>
      <c r="M809" t="s">
        <v>2550</v>
      </c>
      <c r="N809">
        <v>1.8247222219999999</v>
      </c>
      <c r="O809">
        <v>0</v>
      </c>
      <c r="P809">
        <v>186</v>
      </c>
      <c r="Q809">
        <v>0</v>
      </c>
      <c r="R809">
        <v>1</v>
      </c>
      <c r="S809">
        <v>0</v>
      </c>
      <c r="T809">
        <v>6</v>
      </c>
      <c r="U809">
        <v>0</v>
      </c>
      <c r="V809">
        <v>0</v>
      </c>
      <c r="W809">
        <v>0</v>
      </c>
      <c r="X809">
        <v>112.20925092212514</v>
      </c>
      <c r="Y809">
        <v>0</v>
      </c>
      <c r="Z809">
        <v>0.15146026771250001</v>
      </c>
      <c r="AA809">
        <v>0</v>
      </c>
      <c r="AB809">
        <v>1.469408808626578</v>
      </c>
      <c r="AC809">
        <v>0</v>
      </c>
      <c r="AD809">
        <v>0</v>
      </c>
      <c r="AE809">
        <v>113.83011999846421</v>
      </c>
    </row>
    <row r="810" spans="1:31" x14ac:dyDescent="0.25">
      <c r="A810">
        <v>1890178</v>
      </c>
      <c r="B810">
        <v>1</v>
      </c>
      <c r="C810" t="s">
        <v>80</v>
      </c>
      <c r="D810" t="s">
        <v>93</v>
      </c>
      <c r="E810" t="s">
        <v>146</v>
      </c>
      <c r="F810" t="s">
        <v>2551</v>
      </c>
      <c r="G810" t="s">
        <v>148</v>
      </c>
      <c r="H810" t="s">
        <v>143</v>
      </c>
      <c r="I810" t="s">
        <v>135</v>
      </c>
      <c r="J810" t="s">
        <v>136</v>
      </c>
      <c r="K810" t="s">
        <v>137</v>
      </c>
      <c r="L810" t="s">
        <v>2552</v>
      </c>
      <c r="M810" t="s">
        <v>2553</v>
      </c>
      <c r="N810">
        <v>0.68305555500000004</v>
      </c>
      <c r="O810">
        <v>0</v>
      </c>
      <c r="P810">
        <v>1</v>
      </c>
      <c r="Q810">
        <v>0</v>
      </c>
      <c r="R810">
        <v>0</v>
      </c>
      <c r="S810">
        <v>0</v>
      </c>
      <c r="T810">
        <v>3</v>
      </c>
      <c r="U810">
        <v>0</v>
      </c>
      <c r="V810">
        <v>0</v>
      </c>
      <c r="W810">
        <v>0</v>
      </c>
      <c r="X810">
        <v>8.4676968843138897E-2</v>
      </c>
      <c r="Y810">
        <v>0</v>
      </c>
      <c r="Z810">
        <v>0</v>
      </c>
      <c r="AA810">
        <v>0</v>
      </c>
      <c r="AB810">
        <v>4.3528922627711655</v>
      </c>
      <c r="AC810">
        <v>0</v>
      </c>
      <c r="AD810">
        <v>0</v>
      </c>
      <c r="AE810">
        <v>4.4375692316143045</v>
      </c>
    </row>
    <row r="811" spans="1:31" x14ac:dyDescent="0.25">
      <c r="A811">
        <v>1890155</v>
      </c>
      <c r="B811">
        <v>1</v>
      </c>
      <c r="C811" t="s">
        <v>81</v>
      </c>
      <c r="D811" t="s">
        <v>128</v>
      </c>
      <c r="E811" t="s">
        <v>140</v>
      </c>
      <c r="F811" t="s">
        <v>2554</v>
      </c>
      <c r="G811" t="s">
        <v>207</v>
      </c>
      <c r="H811" t="s">
        <v>143</v>
      </c>
      <c r="I811" t="s">
        <v>135</v>
      </c>
      <c r="J811" t="s">
        <v>136</v>
      </c>
      <c r="K811" t="s">
        <v>137</v>
      </c>
      <c r="L811" t="s">
        <v>2555</v>
      </c>
      <c r="M811" t="s">
        <v>2556</v>
      </c>
      <c r="N811">
        <v>1.1558333329999999</v>
      </c>
      <c r="O811">
        <v>0</v>
      </c>
      <c r="P811">
        <v>2</v>
      </c>
      <c r="Q811">
        <v>0</v>
      </c>
      <c r="R811">
        <v>0</v>
      </c>
      <c r="S811">
        <v>0</v>
      </c>
      <c r="T811">
        <v>0</v>
      </c>
      <c r="U811">
        <v>0</v>
      </c>
      <c r="V811">
        <v>0</v>
      </c>
      <c r="W811">
        <v>0</v>
      </c>
      <c r="X811">
        <v>0</v>
      </c>
      <c r="Y811">
        <v>0</v>
      </c>
      <c r="Z811">
        <v>0</v>
      </c>
      <c r="AA811">
        <v>0</v>
      </c>
      <c r="AB811">
        <v>0</v>
      </c>
      <c r="AC811">
        <v>0</v>
      </c>
      <c r="AD811">
        <v>0</v>
      </c>
      <c r="AE811">
        <v>0</v>
      </c>
    </row>
    <row r="812" spans="1:31" x14ac:dyDescent="0.25">
      <c r="A812">
        <v>1889986</v>
      </c>
      <c r="B812">
        <v>1</v>
      </c>
      <c r="C812" t="s">
        <v>80</v>
      </c>
      <c r="D812" t="s">
        <v>99</v>
      </c>
      <c r="E812" t="s">
        <v>140</v>
      </c>
      <c r="F812" t="s">
        <v>2557</v>
      </c>
      <c r="G812" t="s">
        <v>163</v>
      </c>
      <c r="H812" t="s">
        <v>143</v>
      </c>
      <c r="I812" t="s">
        <v>135</v>
      </c>
      <c r="J812" t="s">
        <v>136</v>
      </c>
      <c r="K812" t="s">
        <v>137</v>
      </c>
      <c r="L812" t="s">
        <v>2558</v>
      </c>
      <c r="M812" t="s">
        <v>2559</v>
      </c>
      <c r="N812">
        <v>1.503333333</v>
      </c>
      <c r="O812">
        <v>0</v>
      </c>
      <c r="P812">
        <v>1</v>
      </c>
      <c r="Q812">
        <v>0</v>
      </c>
      <c r="R812">
        <v>0</v>
      </c>
      <c r="S812">
        <v>0</v>
      </c>
      <c r="T812">
        <v>0</v>
      </c>
      <c r="U812">
        <v>0</v>
      </c>
      <c r="V812">
        <v>0</v>
      </c>
      <c r="W812">
        <v>0</v>
      </c>
      <c r="X812">
        <v>0.44255068808080977</v>
      </c>
      <c r="Y812">
        <v>0</v>
      </c>
      <c r="Z812">
        <v>0</v>
      </c>
      <c r="AA812">
        <v>0</v>
      </c>
      <c r="AB812">
        <v>0</v>
      </c>
      <c r="AC812">
        <v>0</v>
      </c>
      <c r="AD812">
        <v>0</v>
      </c>
      <c r="AE812">
        <v>0.44255068808080977</v>
      </c>
    </row>
    <row r="813" spans="1:31" x14ac:dyDescent="0.25">
      <c r="A813">
        <v>1889800</v>
      </c>
      <c r="B813">
        <v>1</v>
      </c>
      <c r="C813" t="s">
        <v>80</v>
      </c>
      <c r="D813" t="s">
        <v>93</v>
      </c>
      <c r="E813" t="s">
        <v>146</v>
      </c>
      <c r="F813" t="s">
        <v>2560</v>
      </c>
      <c r="G813" t="s">
        <v>148</v>
      </c>
      <c r="H813" t="s">
        <v>143</v>
      </c>
      <c r="I813" t="s">
        <v>135</v>
      </c>
      <c r="J813" t="s">
        <v>136</v>
      </c>
      <c r="K813" t="s">
        <v>137</v>
      </c>
      <c r="L813" t="s">
        <v>2561</v>
      </c>
      <c r="M813" t="s">
        <v>2562</v>
      </c>
      <c r="N813">
        <v>1.8474999999999999</v>
      </c>
      <c r="O813">
        <v>0</v>
      </c>
      <c r="P813">
        <v>0</v>
      </c>
      <c r="Q813">
        <v>0</v>
      </c>
      <c r="R813">
        <v>0</v>
      </c>
      <c r="S813">
        <v>0</v>
      </c>
      <c r="T813">
        <v>1</v>
      </c>
      <c r="U813">
        <v>0</v>
      </c>
      <c r="V813">
        <v>0</v>
      </c>
      <c r="W813">
        <v>0</v>
      </c>
      <c r="X813">
        <v>0</v>
      </c>
      <c r="Y813">
        <v>0</v>
      </c>
      <c r="Z813">
        <v>0</v>
      </c>
      <c r="AA813">
        <v>0</v>
      </c>
      <c r="AB813">
        <v>2.1936075042795</v>
      </c>
      <c r="AC813">
        <v>0</v>
      </c>
      <c r="AD813">
        <v>0</v>
      </c>
      <c r="AE813">
        <v>2.1936075042795</v>
      </c>
    </row>
    <row r="814" spans="1:31" x14ac:dyDescent="0.25">
      <c r="A814">
        <v>1889843</v>
      </c>
      <c r="B814">
        <v>1</v>
      </c>
      <c r="C814" t="s">
        <v>80</v>
      </c>
      <c r="D814" t="s">
        <v>103</v>
      </c>
      <c r="E814" t="s">
        <v>229</v>
      </c>
      <c r="F814" t="s">
        <v>2563</v>
      </c>
      <c r="G814" t="s">
        <v>133</v>
      </c>
      <c r="H814" t="s">
        <v>134</v>
      </c>
      <c r="I814" t="s">
        <v>135</v>
      </c>
      <c r="J814" t="s">
        <v>136</v>
      </c>
      <c r="K814" t="s">
        <v>137</v>
      </c>
      <c r="L814" t="s">
        <v>2564</v>
      </c>
      <c r="M814" t="s">
        <v>2565</v>
      </c>
      <c r="N814">
        <v>1.3272222220000001</v>
      </c>
      <c r="O814">
        <v>0</v>
      </c>
      <c r="P814">
        <v>0</v>
      </c>
      <c r="Q814">
        <v>4</v>
      </c>
      <c r="R814">
        <v>0</v>
      </c>
      <c r="S814">
        <v>8</v>
      </c>
      <c r="T814">
        <v>0</v>
      </c>
      <c r="U814">
        <v>11</v>
      </c>
      <c r="V814">
        <v>0</v>
      </c>
      <c r="W814">
        <v>0</v>
      </c>
      <c r="X814">
        <v>0</v>
      </c>
      <c r="Y814">
        <v>90.649647962426954</v>
      </c>
      <c r="Z814">
        <v>0</v>
      </c>
      <c r="AA814">
        <v>163.13827449039434</v>
      </c>
      <c r="AB814">
        <v>0</v>
      </c>
      <c r="AC814">
        <v>689.58423624946408</v>
      </c>
      <c r="AD814">
        <v>0</v>
      </c>
      <c r="AE814">
        <v>943.37215870228533</v>
      </c>
    </row>
    <row r="815" spans="1:31" x14ac:dyDescent="0.25">
      <c r="A815">
        <v>1890112</v>
      </c>
      <c r="B815">
        <v>1</v>
      </c>
      <c r="C815" t="s">
        <v>81</v>
      </c>
      <c r="D815" t="s">
        <v>115</v>
      </c>
      <c r="E815" t="s">
        <v>169</v>
      </c>
      <c r="F815" t="s">
        <v>2566</v>
      </c>
      <c r="G815" t="s">
        <v>183</v>
      </c>
      <c r="H815" t="s">
        <v>143</v>
      </c>
      <c r="I815" t="s">
        <v>135</v>
      </c>
      <c r="J815" t="s">
        <v>136</v>
      </c>
      <c r="K815" t="s">
        <v>137</v>
      </c>
      <c r="L815" t="s">
        <v>2567</v>
      </c>
      <c r="M815" t="s">
        <v>2568</v>
      </c>
      <c r="N815">
        <v>1.038888888</v>
      </c>
      <c r="O815">
        <v>0</v>
      </c>
      <c r="P815">
        <v>32</v>
      </c>
      <c r="Q815">
        <v>0</v>
      </c>
      <c r="R815">
        <v>3</v>
      </c>
      <c r="S815">
        <v>0</v>
      </c>
      <c r="T815">
        <v>1</v>
      </c>
      <c r="U815">
        <v>0</v>
      </c>
      <c r="V815">
        <v>0</v>
      </c>
      <c r="W815">
        <v>0</v>
      </c>
      <c r="X815">
        <v>9.1695262173921375</v>
      </c>
      <c r="Y815">
        <v>0</v>
      </c>
      <c r="Z815">
        <v>7.875105972516284</v>
      </c>
      <c r="AA815">
        <v>0</v>
      </c>
      <c r="AB815">
        <v>0.22318197723515554</v>
      </c>
      <c r="AC815">
        <v>0</v>
      </c>
      <c r="AD815">
        <v>0</v>
      </c>
      <c r="AE815">
        <v>17.267814167143577</v>
      </c>
    </row>
    <row r="816" spans="1:31" x14ac:dyDescent="0.25">
      <c r="A816">
        <v>1890241</v>
      </c>
      <c r="B816">
        <v>1</v>
      </c>
      <c r="C816" t="s">
        <v>80</v>
      </c>
      <c r="D816" t="s">
        <v>99</v>
      </c>
      <c r="E816" t="s">
        <v>158</v>
      </c>
      <c r="F816" t="s">
        <v>2569</v>
      </c>
      <c r="G816" t="s">
        <v>219</v>
      </c>
      <c r="H816" t="s">
        <v>134</v>
      </c>
      <c r="I816" t="s">
        <v>135</v>
      </c>
      <c r="J816" t="s">
        <v>136</v>
      </c>
      <c r="K816" t="s">
        <v>137</v>
      </c>
      <c r="L816" t="s">
        <v>2570</v>
      </c>
      <c r="M816" t="s">
        <v>2571</v>
      </c>
      <c r="N816">
        <v>3.7961111110000001</v>
      </c>
      <c r="O816">
        <v>0</v>
      </c>
      <c r="P816">
        <v>56</v>
      </c>
      <c r="Q816">
        <v>0</v>
      </c>
      <c r="R816">
        <v>0</v>
      </c>
      <c r="S816">
        <v>0</v>
      </c>
      <c r="T816">
        <v>3</v>
      </c>
      <c r="U816">
        <v>0</v>
      </c>
      <c r="V816">
        <v>1</v>
      </c>
      <c r="W816">
        <v>0</v>
      </c>
      <c r="X816">
        <v>45.78554020642752</v>
      </c>
      <c r="Y816">
        <v>0</v>
      </c>
      <c r="Z816">
        <v>0</v>
      </c>
      <c r="AA816">
        <v>0</v>
      </c>
      <c r="AB816">
        <v>3.7909104823104913</v>
      </c>
      <c r="AC816">
        <v>0</v>
      </c>
      <c r="AD816">
        <v>4.5192536346367991</v>
      </c>
      <c r="AE816">
        <v>54.095704323374811</v>
      </c>
    </row>
    <row r="817" spans="1:31" x14ac:dyDescent="0.25">
      <c r="A817">
        <v>1890198</v>
      </c>
      <c r="B817">
        <v>1</v>
      </c>
      <c r="C817" t="s">
        <v>81</v>
      </c>
      <c r="D817" t="s">
        <v>113</v>
      </c>
      <c r="E817" t="s">
        <v>169</v>
      </c>
      <c r="F817" t="s">
        <v>2572</v>
      </c>
      <c r="G817" t="s">
        <v>183</v>
      </c>
      <c r="H817" t="s">
        <v>143</v>
      </c>
      <c r="I817" t="s">
        <v>135</v>
      </c>
      <c r="J817" t="s">
        <v>136</v>
      </c>
      <c r="K817" t="s">
        <v>137</v>
      </c>
      <c r="L817" t="s">
        <v>2573</v>
      </c>
      <c r="M817" t="s">
        <v>2574</v>
      </c>
      <c r="N817">
        <v>3.7061111109999998</v>
      </c>
      <c r="O817">
        <v>0</v>
      </c>
      <c r="P817">
        <v>201</v>
      </c>
      <c r="Q817">
        <v>0</v>
      </c>
      <c r="R817">
        <v>1</v>
      </c>
      <c r="S817">
        <v>0</v>
      </c>
      <c r="T817">
        <v>13</v>
      </c>
      <c r="U817">
        <v>0</v>
      </c>
      <c r="V817">
        <v>0</v>
      </c>
      <c r="W817">
        <v>0</v>
      </c>
      <c r="X817">
        <v>179.46636241063072</v>
      </c>
      <c r="Y817">
        <v>0</v>
      </c>
      <c r="Z817">
        <v>3.080659946989027</v>
      </c>
      <c r="AA817">
        <v>0</v>
      </c>
      <c r="AB817">
        <v>15.36868450717612</v>
      </c>
      <c r="AC817">
        <v>0</v>
      </c>
      <c r="AD817">
        <v>0</v>
      </c>
      <c r="AE817">
        <v>197.91570686479585</v>
      </c>
    </row>
    <row r="818" spans="1:31" x14ac:dyDescent="0.25">
      <c r="A818">
        <v>1890055</v>
      </c>
      <c r="B818">
        <v>1</v>
      </c>
      <c r="C818" t="s">
        <v>80</v>
      </c>
      <c r="D818" t="s">
        <v>97</v>
      </c>
      <c r="E818" t="s">
        <v>169</v>
      </c>
      <c r="F818" t="s">
        <v>2575</v>
      </c>
      <c r="G818" t="s">
        <v>2576</v>
      </c>
      <c r="H818" t="s">
        <v>143</v>
      </c>
      <c r="I818" t="s">
        <v>135</v>
      </c>
      <c r="J818" t="s">
        <v>136</v>
      </c>
      <c r="K818" t="s">
        <v>137</v>
      </c>
      <c r="L818" t="s">
        <v>2577</v>
      </c>
      <c r="M818" t="s">
        <v>2578</v>
      </c>
      <c r="N818">
        <v>1.2527777769999999</v>
      </c>
      <c r="O818">
        <v>0</v>
      </c>
      <c r="P818">
        <v>14</v>
      </c>
      <c r="Q818">
        <v>0</v>
      </c>
      <c r="R818">
        <v>8</v>
      </c>
      <c r="S818">
        <v>0</v>
      </c>
      <c r="T818">
        <v>6</v>
      </c>
      <c r="U818">
        <v>0</v>
      </c>
      <c r="V818">
        <v>0</v>
      </c>
      <c r="W818">
        <v>0</v>
      </c>
      <c r="X818">
        <v>15.416372548120968</v>
      </c>
      <c r="Y818">
        <v>0</v>
      </c>
      <c r="Z818">
        <v>1.6711497091395335</v>
      </c>
      <c r="AA818">
        <v>0</v>
      </c>
      <c r="AB818">
        <v>6.027193206485979</v>
      </c>
      <c r="AC818">
        <v>0</v>
      </c>
      <c r="AD818">
        <v>0</v>
      </c>
      <c r="AE818">
        <v>23.114715463746482</v>
      </c>
    </row>
    <row r="819" spans="1:31" x14ac:dyDescent="0.25">
      <c r="A819">
        <v>1890049</v>
      </c>
      <c r="B819">
        <v>1</v>
      </c>
      <c r="C819" t="s">
        <v>80</v>
      </c>
      <c r="D819" t="s">
        <v>94</v>
      </c>
      <c r="E819" t="s">
        <v>146</v>
      </c>
      <c r="F819" t="s">
        <v>2579</v>
      </c>
      <c r="G819" t="s">
        <v>363</v>
      </c>
      <c r="H819" t="s">
        <v>143</v>
      </c>
      <c r="I819" t="s">
        <v>135</v>
      </c>
      <c r="J819" t="s">
        <v>136</v>
      </c>
      <c r="K819" t="s">
        <v>137</v>
      </c>
      <c r="L819" t="s">
        <v>2580</v>
      </c>
      <c r="M819" t="s">
        <v>2581</v>
      </c>
      <c r="N819">
        <v>4.6208333330000002</v>
      </c>
      <c r="O819">
        <v>0</v>
      </c>
      <c r="P819">
        <v>8</v>
      </c>
      <c r="Q819">
        <v>0</v>
      </c>
      <c r="R819">
        <v>0</v>
      </c>
      <c r="S819">
        <v>0</v>
      </c>
      <c r="T819">
        <v>0</v>
      </c>
      <c r="U819">
        <v>0</v>
      </c>
      <c r="V819">
        <v>0</v>
      </c>
      <c r="W819">
        <v>0</v>
      </c>
      <c r="X819">
        <v>3.5641686574720999</v>
      </c>
      <c r="Y819">
        <v>0</v>
      </c>
      <c r="Z819">
        <v>0</v>
      </c>
      <c r="AA819">
        <v>0</v>
      </c>
      <c r="AB819">
        <v>0</v>
      </c>
      <c r="AC819">
        <v>0</v>
      </c>
      <c r="AD819">
        <v>0</v>
      </c>
      <c r="AE819">
        <v>3.5641686574720999</v>
      </c>
    </row>
    <row r="820" spans="1:31" x14ac:dyDescent="0.25">
      <c r="A820">
        <v>1889906</v>
      </c>
      <c r="B820">
        <v>1</v>
      </c>
      <c r="C820" t="s">
        <v>81</v>
      </c>
      <c r="D820" t="s">
        <v>116</v>
      </c>
      <c r="E820" t="s">
        <v>140</v>
      </c>
      <c r="F820" t="s">
        <v>2582</v>
      </c>
      <c r="G820" t="s">
        <v>163</v>
      </c>
      <c r="H820" t="s">
        <v>143</v>
      </c>
      <c r="I820" t="s">
        <v>135</v>
      </c>
      <c r="J820" t="s">
        <v>136</v>
      </c>
      <c r="K820" t="s">
        <v>137</v>
      </c>
      <c r="L820" t="s">
        <v>2583</v>
      </c>
      <c r="M820" t="s">
        <v>2584</v>
      </c>
      <c r="N820">
        <v>3.4541666659999999</v>
      </c>
      <c r="O820">
        <v>0</v>
      </c>
      <c r="P820">
        <v>0</v>
      </c>
      <c r="Q820">
        <v>0</v>
      </c>
      <c r="R820">
        <v>0</v>
      </c>
      <c r="S820">
        <v>0</v>
      </c>
      <c r="T820">
        <v>1</v>
      </c>
      <c r="U820">
        <v>0</v>
      </c>
      <c r="V820">
        <v>0</v>
      </c>
      <c r="W820">
        <v>0</v>
      </c>
      <c r="X820">
        <v>0</v>
      </c>
      <c r="Y820">
        <v>0</v>
      </c>
      <c r="Z820">
        <v>0</v>
      </c>
      <c r="AA820">
        <v>0</v>
      </c>
      <c r="AB820">
        <v>1.1410751670063777</v>
      </c>
      <c r="AC820">
        <v>0</v>
      </c>
      <c r="AD820">
        <v>0</v>
      </c>
      <c r="AE820">
        <v>1.1410751670063777</v>
      </c>
    </row>
    <row r="821" spans="1:31" x14ac:dyDescent="0.25">
      <c r="A821">
        <v>1889806</v>
      </c>
      <c r="B821">
        <v>1</v>
      </c>
      <c r="C821" t="s">
        <v>81</v>
      </c>
      <c r="D821" t="s">
        <v>121</v>
      </c>
      <c r="E821" t="s">
        <v>210</v>
      </c>
      <c r="F821" t="s">
        <v>2585</v>
      </c>
      <c r="G821" t="s">
        <v>133</v>
      </c>
      <c r="H821" t="s">
        <v>134</v>
      </c>
      <c r="I821" t="s">
        <v>152</v>
      </c>
      <c r="J821" t="s">
        <v>136</v>
      </c>
      <c r="K821" t="s">
        <v>137</v>
      </c>
      <c r="L821" t="s">
        <v>2586</v>
      </c>
      <c r="M821" t="s">
        <v>2587</v>
      </c>
      <c r="N821">
        <v>4.7222222000000001E-2</v>
      </c>
      <c r="O821">
        <v>0</v>
      </c>
      <c r="P821">
        <v>1122</v>
      </c>
      <c r="Q821">
        <v>3</v>
      </c>
      <c r="R821">
        <v>105</v>
      </c>
      <c r="S821">
        <v>6</v>
      </c>
      <c r="T821">
        <v>70</v>
      </c>
      <c r="U821">
        <v>0</v>
      </c>
      <c r="V821">
        <v>0</v>
      </c>
      <c r="W821">
        <v>0</v>
      </c>
      <c r="X821">
        <v>6.3537664450985192</v>
      </c>
      <c r="Y821">
        <v>0.91975316139855834</v>
      </c>
      <c r="Z821">
        <v>2.937480119806394</v>
      </c>
      <c r="AA821">
        <v>0.67195275641661112</v>
      </c>
      <c r="AB821">
        <v>1.0032773971340747</v>
      </c>
      <c r="AC821">
        <v>0</v>
      </c>
      <c r="AD821">
        <v>0</v>
      </c>
      <c r="AE821">
        <v>11.886229879854156</v>
      </c>
    </row>
    <row r="822" spans="1:31" x14ac:dyDescent="0.25">
      <c r="A822">
        <v>1890118</v>
      </c>
      <c r="B822">
        <v>1</v>
      </c>
      <c r="C822" t="s">
        <v>80</v>
      </c>
      <c r="D822" t="s">
        <v>105</v>
      </c>
      <c r="E822" t="s">
        <v>210</v>
      </c>
      <c r="F822" t="s">
        <v>2588</v>
      </c>
      <c r="G822" t="s">
        <v>133</v>
      </c>
      <c r="H822" t="s">
        <v>134</v>
      </c>
      <c r="I822" t="s">
        <v>135</v>
      </c>
      <c r="J822" t="s">
        <v>136</v>
      </c>
      <c r="K822" t="s">
        <v>137</v>
      </c>
      <c r="L822" t="s">
        <v>2589</v>
      </c>
      <c r="M822" t="s">
        <v>2590</v>
      </c>
      <c r="N822">
        <v>0.29527777700000002</v>
      </c>
      <c r="O822">
        <v>0</v>
      </c>
      <c r="P822">
        <v>2549</v>
      </c>
      <c r="Q822">
        <v>0</v>
      </c>
      <c r="R822">
        <v>0</v>
      </c>
      <c r="S822">
        <v>3</v>
      </c>
      <c r="T822">
        <v>191</v>
      </c>
      <c r="U822">
        <v>1</v>
      </c>
      <c r="V822">
        <v>8</v>
      </c>
      <c r="W822">
        <v>0</v>
      </c>
      <c r="X822">
        <v>250.95028255689616</v>
      </c>
      <c r="Y822">
        <v>0</v>
      </c>
      <c r="Z822">
        <v>0</v>
      </c>
      <c r="AA822">
        <v>8.1643241543006706</v>
      </c>
      <c r="AB822">
        <v>61.934481897349357</v>
      </c>
      <c r="AC822">
        <v>7.6803224683317186</v>
      </c>
      <c r="AD822">
        <v>32.61196477672744</v>
      </c>
      <c r="AE822">
        <v>361.34137585360537</v>
      </c>
    </row>
    <row r="823" spans="1:31" x14ac:dyDescent="0.25">
      <c r="A823">
        <v>1890687</v>
      </c>
      <c r="B823">
        <v>1</v>
      </c>
      <c r="C823" t="s">
        <v>81</v>
      </c>
      <c r="D823" t="s">
        <v>115</v>
      </c>
      <c r="E823" t="s">
        <v>131</v>
      </c>
      <c r="F823" t="s">
        <v>2591</v>
      </c>
      <c r="G823" t="s">
        <v>133</v>
      </c>
      <c r="H823" t="s">
        <v>134</v>
      </c>
      <c r="I823" t="s">
        <v>135</v>
      </c>
      <c r="J823" t="s">
        <v>136</v>
      </c>
      <c r="K823" t="s">
        <v>137</v>
      </c>
      <c r="L823" t="s">
        <v>2592</v>
      </c>
      <c r="M823" t="s">
        <v>2593</v>
      </c>
      <c r="N823">
        <v>0.79944444400000003</v>
      </c>
      <c r="O823">
        <v>0</v>
      </c>
      <c r="P823">
        <v>294</v>
      </c>
      <c r="Q823">
        <v>0</v>
      </c>
      <c r="R823">
        <v>0</v>
      </c>
      <c r="S823">
        <v>0</v>
      </c>
      <c r="T823">
        <v>38</v>
      </c>
      <c r="U823">
        <v>0</v>
      </c>
      <c r="V823">
        <v>0</v>
      </c>
      <c r="W823">
        <v>0</v>
      </c>
      <c r="X823">
        <v>19.094291715359695</v>
      </c>
      <c r="Y823">
        <v>0</v>
      </c>
      <c r="Z823">
        <v>0</v>
      </c>
      <c r="AA823">
        <v>0</v>
      </c>
      <c r="AB823">
        <v>5.7135998932945542</v>
      </c>
      <c r="AC823">
        <v>0</v>
      </c>
      <c r="AD823">
        <v>0</v>
      </c>
      <c r="AE823">
        <v>24.807891608654248</v>
      </c>
    </row>
    <row r="824" spans="1:31" x14ac:dyDescent="0.25">
      <c r="A824">
        <v>1890332</v>
      </c>
      <c r="B824">
        <v>1</v>
      </c>
      <c r="C824" t="s">
        <v>80</v>
      </c>
      <c r="D824" t="s">
        <v>108</v>
      </c>
      <c r="E824" t="s">
        <v>146</v>
      </c>
      <c r="F824" t="s">
        <v>2594</v>
      </c>
      <c r="G824" t="s">
        <v>469</v>
      </c>
      <c r="H824" t="s">
        <v>143</v>
      </c>
      <c r="I824" t="s">
        <v>135</v>
      </c>
      <c r="J824" t="s">
        <v>136</v>
      </c>
      <c r="K824" t="s">
        <v>137</v>
      </c>
      <c r="L824" t="s">
        <v>2595</v>
      </c>
      <c r="M824" t="s">
        <v>2596</v>
      </c>
      <c r="N824">
        <v>3.1036111110000002</v>
      </c>
      <c r="O824">
        <v>0</v>
      </c>
      <c r="P824">
        <v>7</v>
      </c>
      <c r="Q824">
        <v>0</v>
      </c>
      <c r="R824">
        <v>0</v>
      </c>
      <c r="S824">
        <v>0</v>
      </c>
      <c r="T824">
        <v>0</v>
      </c>
      <c r="U824">
        <v>0</v>
      </c>
      <c r="V824">
        <v>0</v>
      </c>
      <c r="W824">
        <v>0</v>
      </c>
      <c r="X824">
        <v>5.0157108712989782</v>
      </c>
      <c r="Y824">
        <v>0</v>
      </c>
      <c r="Z824">
        <v>0</v>
      </c>
      <c r="AA824">
        <v>0</v>
      </c>
      <c r="AB824">
        <v>0</v>
      </c>
      <c r="AC824">
        <v>0</v>
      </c>
      <c r="AD824">
        <v>0</v>
      </c>
      <c r="AE824">
        <v>5.0157108712989782</v>
      </c>
    </row>
    <row r="825" spans="1:31" x14ac:dyDescent="0.25">
      <c r="A825">
        <v>1890378</v>
      </c>
      <c r="B825">
        <v>1</v>
      </c>
      <c r="C825" t="s">
        <v>80</v>
      </c>
      <c r="D825" t="s">
        <v>95</v>
      </c>
      <c r="E825" t="s">
        <v>210</v>
      </c>
      <c r="F825" t="s">
        <v>2597</v>
      </c>
      <c r="G825" t="s">
        <v>133</v>
      </c>
      <c r="H825" t="s">
        <v>134</v>
      </c>
      <c r="I825" t="s">
        <v>135</v>
      </c>
      <c r="J825" t="s">
        <v>136</v>
      </c>
      <c r="K825" t="s">
        <v>137</v>
      </c>
      <c r="L825" t="s">
        <v>2598</v>
      </c>
      <c r="M825" t="s">
        <v>2599</v>
      </c>
      <c r="N825">
        <v>0.35833333299999998</v>
      </c>
      <c r="O825">
        <v>0</v>
      </c>
      <c r="P825">
        <v>1893</v>
      </c>
      <c r="Q825">
        <v>0</v>
      </c>
      <c r="R825">
        <v>0</v>
      </c>
      <c r="S825">
        <v>0</v>
      </c>
      <c r="T825">
        <v>368</v>
      </c>
      <c r="U825">
        <v>0</v>
      </c>
      <c r="V825">
        <v>0</v>
      </c>
      <c r="W825">
        <v>0</v>
      </c>
      <c r="X825">
        <v>130.41297856946244</v>
      </c>
      <c r="Y825">
        <v>0</v>
      </c>
      <c r="Z825">
        <v>0</v>
      </c>
      <c r="AA825">
        <v>0</v>
      </c>
      <c r="AB825">
        <v>112.39681291175056</v>
      </c>
      <c r="AC825">
        <v>0</v>
      </c>
      <c r="AD825">
        <v>0</v>
      </c>
      <c r="AE825">
        <v>242.80979148121298</v>
      </c>
    </row>
    <row r="826" spans="1:31" x14ac:dyDescent="0.25">
      <c r="A826">
        <v>1890670</v>
      </c>
      <c r="B826">
        <v>1</v>
      </c>
      <c r="C826" t="s">
        <v>81</v>
      </c>
      <c r="D826" t="s">
        <v>113</v>
      </c>
      <c r="E826" t="s">
        <v>210</v>
      </c>
      <c r="F826" t="s">
        <v>2600</v>
      </c>
      <c r="G826" t="s">
        <v>133</v>
      </c>
      <c r="H826" t="s">
        <v>134</v>
      </c>
      <c r="I826" t="s">
        <v>135</v>
      </c>
      <c r="J826" t="s">
        <v>136</v>
      </c>
      <c r="K826" t="s">
        <v>137</v>
      </c>
      <c r="L826" t="s">
        <v>2601</v>
      </c>
      <c r="M826" t="s">
        <v>2602</v>
      </c>
      <c r="N826">
        <v>7.1944443999999996E-2</v>
      </c>
      <c r="O826">
        <v>0</v>
      </c>
      <c r="P826">
        <v>1279</v>
      </c>
      <c r="Q826">
        <v>22</v>
      </c>
      <c r="R826">
        <v>195</v>
      </c>
      <c r="S826">
        <v>5</v>
      </c>
      <c r="T826">
        <v>40</v>
      </c>
      <c r="U826">
        <v>1</v>
      </c>
      <c r="V826">
        <v>1</v>
      </c>
      <c r="W826">
        <v>0</v>
      </c>
      <c r="X826">
        <v>17.696468440419689</v>
      </c>
      <c r="Y826">
        <v>5.663695943899115</v>
      </c>
      <c r="Z826">
        <v>15.693557711135805</v>
      </c>
      <c r="AA826">
        <v>21.930070746487445</v>
      </c>
      <c r="AB826">
        <v>3.086809846395937</v>
      </c>
      <c r="AC826">
        <v>0</v>
      </c>
      <c r="AD826">
        <v>0.19724409028729614</v>
      </c>
      <c r="AE826">
        <v>64.267846778625298</v>
      </c>
    </row>
    <row r="827" spans="1:31" x14ac:dyDescent="0.25">
      <c r="A827">
        <v>1890315</v>
      </c>
      <c r="B827">
        <v>1</v>
      </c>
      <c r="C827" t="s">
        <v>81</v>
      </c>
      <c r="D827" t="s">
        <v>122</v>
      </c>
      <c r="E827" t="s">
        <v>210</v>
      </c>
      <c r="F827" t="s">
        <v>2603</v>
      </c>
      <c r="G827" t="s">
        <v>133</v>
      </c>
      <c r="H827" t="s">
        <v>134</v>
      </c>
      <c r="I827" t="s">
        <v>152</v>
      </c>
      <c r="J827" t="s">
        <v>136</v>
      </c>
      <c r="K827" t="s">
        <v>137</v>
      </c>
      <c r="L827" t="s">
        <v>2604</v>
      </c>
      <c r="M827" t="s">
        <v>2605</v>
      </c>
      <c r="N827">
        <v>2.6666665999999999E-2</v>
      </c>
      <c r="O827">
        <v>1</v>
      </c>
      <c r="P827">
        <v>4208</v>
      </c>
      <c r="Q827">
        <v>1</v>
      </c>
      <c r="R827">
        <v>11</v>
      </c>
      <c r="S827">
        <v>16</v>
      </c>
      <c r="T827">
        <v>778</v>
      </c>
      <c r="U827">
        <v>5</v>
      </c>
      <c r="V827">
        <v>1</v>
      </c>
      <c r="W827">
        <v>4.271701825066667E-3</v>
      </c>
      <c r="X827">
        <v>13.808523929208038</v>
      </c>
      <c r="Y827">
        <v>3.8482115442666676E-3</v>
      </c>
      <c r="Z827">
        <v>0.36401070938965341</v>
      </c>
      <c r="AA827">
        <v>1.3791318901669598</v>
      </c>
      <c r="AB827">
        <v>7.3620717202903423</v>
      </c>
      <c r="AC827">
        <v>50.147547776053599</v>
      </c>
      <c r="AD827">
        <v>3.8137716119066668E-2</v>
      </c>
      <c r="AE827">
        <v>73.107543654596995</v>
      </c>
    </row>
    <row r="828" spans="1:31" x14ac:dyDescent="0.25">
      <c r="A828">
        <v>1890564</v>
      </c>
      <c r="B828">
        <v>1</v>
      </c>
      <c r="C828" t="s">
        <v>80</v>
      </c>
      <c r="D828" t="s">
        <v>105</v>
      </c>
      <c r="E828" t="s">
        <v>229</v>
      </c>
      <c r="F828" t="s">
        <v>2606</v>
      </c>
      <c r="G828" t="s">
        <v>133</v>
      </c>
      <c r="H828" t="s">
        <v>134</v>
      </c>
      <c r="I828" t="s">
        <v>135</v>
      </c>
      <c r="J828" t="s">
        <v>136</v>
      </c>
      <c r="K828" t="s">
        <v>137</v>
      </c>
      <c r="L828" t="s">
        <v>2607</v>
      </c>
      <c r="M828" t="s">
        <v>2608</v>
      </c>
      <c r="N828">
        <v>0.38611111100000001</v>
      </c>
      <c r="O828">
        <v>1</v>
      </c>
      <c r="P828">
        <v>4274</v>
      </c>
      <c r="Q828">
        <v>8</v>
      </c>
      <c r="R828">
        <v>7</v>
      </c>
      <c r="S828">
        <v>27</v>
      </c>
      <c r="T828">
        <v>295</v>
      </c>
      <c r="U828">
        <v>10</v>
      </c>
      <c r="V828">
        <v>19</v>
      </c>
      <c r="W828">
        <v>0.20737407077959724</v>
      </c>
      <c r="X828">
        <v>454.76790476119714</v>
      </c>
      <c r="Y828">
        <v>51.414433397055092</v>
      </c>
      <c r="Z828">
        <v>1.0460022398860944</v>
      </c>
      <c r="AA828">
        <v>157.80053105678877</v>
      </c>
      <c r="AB828">
        <v>142.40868328695603</v>
      </c>
      <c r="AC828">
        <v>573.53710024560496</v>
      </c>
      <c r="AD828">
        <v>123.34519834430928</v>
      </c>
      <c r="AE828">
        <v>1504.527227402577</v>
      </c>
    </row>
    <row r="829" spans="1:31" x14ac:dyDescent="0.25">
      <c r="A829">
        <v>1890418</v>
      </c>
      <c r="B829">
        <v>1</v>
      </c>
      <c r="C829" t="s">
        <v>81</v>
      </c>
      <c r="D829" t="s">
        <v>127</v>
      </c>
      <c r="E829" t="s">
        <v>140</v>
      </c>
      <c r="F829" t="s">
        <v>2609</v>
      </c>
      <c r="G829" t="s">
        <v>163</v>
      </c>
      <c r="H829" t="s">
        <v>143</v>
      </c>
      <c r="I829" t="s">
        <v>135</v>
      </c>
      <c r="J829" t="s">
        <v>136</v>
      </c>
      <c r="K829" t="s">
        <v>137</v>
      </c>
      <c r="L829" t="s">
        <v>2610</v>
      </c>
      <c r="M829" t="s">
        <v>2611</v>
      </c>
      <c r="N829">
        <v>11.798611111</v>
      </c>
      <c r="O829">
        <v>0</v>
      </c>
      <c r="P829">
        <v>1</v>
      </c>
      <c r="Q829">
        <v>0</v>
      </c>
      <c r="R829">
        <v>0</v>
      </c>
      <c r="S829">
        <v>0</v>
      </c>
      <c r="T829">
        <v>0</v>
      </c>
      <c r="U829">
        <v>0</v>
      </c>
      <c r="V829">
        <v>0</v>
      </c>
      <c r="W829">
        <v>0</v>
      </c>
      <c r="X829">
        <v>1.2660525748305451</v>
      </c>
      <c r="Y829">
        <v>0</v>
      </c>
      <c r="Z829">
        <v>0</v>
      </c>
      <c r="AA829">
        <v>0</v>
      </c>
      <c r="AB829">
        <v>0</v>
      </c>
      <c r="AC829">
        <v>0</v>
      </c>
      <c r="AD829">
        <v>0</v>
      </c>
      <c r="AE829">
        <v>1.2660525748305451</v>
      </c>
    </row>
    <row r="830" spans="1:31" x14ac:dyDescent="0.25">
      <c r="A830">
        <v>1890604</v>
      </c>
      <c r="B830">
        <v>1</v>
      </c>
      <c r="C830" t="s">
        <v>80</v>
      </c>
      <c r="D830" t="s">
        <v>100</v>
      </c>
      <c r="E830" t="s">
        <v>131</v>
      </c>
      <c r="F830" t="s">
        <v>2612</v>
      </c>
      <c r="G830" t="s">
        <v>133</v>
      </c>
      <c r="H830" t="s">
        <v>134</v>
      </c>
      <c r="I830" t="s">
        <v>135</v>
      </c>
      <c r="J830" t="s">
        <v>136</v>
      </c>
      <c r="K830" t="s">
        <v>137</v>
      </c>
      <c r="L830" t="s">
        <v>2613</v>
      </c>
      <c r="M830" t="s">
        <v>2614</v>
      </c>
      <c r="N830">
        <v>2.0519444440000001</v>
      </c>
      <c r="O830">
        <v>1</v>
      </c>
      <c r="P830">
        <v>13</v>
      </c>
      <c r="Q830">
        <v>3</v>
      </c>
      <c r="R830">
        <v>29</v>
      </c>
      <c r="S830">
        <v>11</v>
      </c>
      <c r="T830">
        <v>6</v>
      </c>
      <c r="U830">
        <v>1</v>
      </c>
      <c r="V830">
        <v>0</v>
      </c>
      <c r="W830">
        <v>0.63849932308525004</v>
      </c>
      <c r="X830">
        <v>17.444485461546662</v>
      </c>
      <c r="Y830">
        <v>23.691963731671208</v>
      </c>
      <c r="Z830">
        <v>105.11910628564893</v>
      </c>
      <c r="AA830">
        <v>144.67077225295196</v>
      </c>
      <c r="AB830">
        <v>5.7483953960755052</v>
      </c>
      <c r="AC830">
        <v>28.396833818158814</v>
      </c>
      <c r="AD830">
        <v>0</v>
      </c>
      <c r="AE830">
        <v>325.71005626913836</v>
      </c>
    </row>
    <row r="831" spans="1:31" x14ac:dyDescent="0.25">
      <c r="A831">
        <v>1890627</v>
      </c>
      <c r="B831">
        <v>1</v>
      </c>
      <c r="C831" t="s">
        <v>80</v>
      </c>
      <c r="D831" t="s">
        <v>96</v>
      </c>
      <c r="E831" t="s">
        <v>140</v>
      </c>
      <c r="F831" t="s">
        <v>2615</v>
      </c>
      <c r="G831" t="s">
        <v>2616</v>
      </c>
      <c r="H831" t="s">
        <v>143</v>
      </c>
      <c r="I831" t="s">
        <v>135</v>
      </c>
      <c r="J831" t="s">
        <v>136</v>
      </c>
      <c r="K831" t="s">
        <v>137</v>
      </c>
      <c r="L831" t="s">
        <v>2617</v>
      </c>
      <c r="M831" t="s">
        <v>2618</v>
      </c>
      <c r="N831">
        <v>1.251944444</v>
      </c>
      <c r="O831">
        <v>0</v>
      </c>
      <c r="P831">
        <v>1</v>
      </c>
      <c r="Q831">
        <v>0</v>
      </c>
      <c r="R831">
        <v>0</v>
      </c>
      <c r="S831">
        <v>0</v>
      </c>
      <c r="T831">
        <v>0</v>
      </c>
      <c r="U831">
        <v>0</v>
      </c>
      <c r="V831">
        <v>0</v>
      </c>
      <c r="W831">
        <v>0</v>
      </c>
      <c r="X831">
        <v>0.3902691673830278</v>
      </c>
      <c r="Y831">
        <v>0</v>
      </c>
      <c r="Z831">
        <v>0</v>
      </c>
      <c r="AA831">
        <v>0</v>
      </c>
      <c r="AB831">
        <v>0</v>
      </c>
      <c r="AC831">
        <v>0</v>
      </c>
      <c r="AD831">
        <v>0</v>
      </c>
      <c r="AE831">
        <v>0.3902691673830278</v>
      </c>
    </row>
    <row r="832" spans="1:31" x14ac:dyDescent="0.25">
      <c r="A832">
        <v>1890647</v>
      </c>
      <c r="B832">
        <v>1</v>
      </c>
      <c r="C832" t="s">
        <v>80</v>
      </c>
      <c r="D832" t="s">
        <v>97</v>
      </c>
      <c r="E832" t="s">
        <v>146</v>
      </c>
      <c r="F832" t="s">
        <v>2619</v>
      </c>
      <c r="G832" t="s">
        <v>363</v>
      </c>
      <c r="H832" t="s">
        <v>143</v>
      </c>
      <c r="I832" t="s">
        <v>135</v>
      </c>
      <c r="J832" t="s">
        <v>136</v>
      </c>
      <c r="K832" t="s">
        <v>137</v>
      </c>
      <c r="L832" t="s">
        <v>2620</v>
      </c>
      <c r="M832" t="s">
        <v>2621</v>
      </c>
      <c r="N832">
        <v>3.0577777770000001</v>
      </c>
      <c r="O832">
        <v>0</v>
      </c>
      <c r="P832">
        <v>33</v>
      </c>
      <c r="Q832">
        <v>0</v>
      </c>
      <c r="R832">
        <v>3</v>
      </c>
      <c r="S832">
        <v>0</v>
      </c>
      <c r="T832">
        <v>5</v>
      </c>
      <c r="U832">
        <v>0</v>
      </c>
      <c r="V832">
        <v>0</v>
      </c>
      <c r="W832">
        <v>0</v>
      </c>
      <c r="X832">
        <v>66.639034262788073</v>
      </c>
      <c r="Y832">
        <v>0</v>
      </c>
      <c r="Z832">
        <v>3.2144886481615598</v>
      </c>
      <c r="AA832">
        <v>0</v>
      </c>
      <c r="AB832">
        <v>9.6051204691799335</v>
      </c>
      <c r="AC832">
        <v>0</v>
      </c>
      <c r="AD832">
        <v>0</v>
      </c>
      <c r="AE832">
        <v>79.458643380129573</v>
      </c>
    </row>
    <row r="833" spans="1:31" x14ac:dyDescent="0.25">
      <c r="A833">
        <v>1914351</v>
      </c>
      <c r="B833">
        <v>1</v>
      </c>
      <c r="C833" t="s">
        <v>80</v>
      </c>
      <c r="D833" t="s">
        <v>100</v>
      </c>
      <c r="E833" t="s">
        <v>210</v>
      </c>
      <c r="F833" t="s">
        <v>2622</v>
      </c>
      <c r="G833" t="s">
        <v>133</v>
      </c>
      <c r="H833" t="s">
        <v>134</v>
      </c>
      <c r="I833" t="s">
        <v>135</v>
      </c>
      <c r="J833" t="s">
        <v>136</v>
      </c>
      <c r="K833" t="s">
        <v>137</v>
      </c>
      <c r="L833" t="s">
        <v>2623</v>
      </c>
      <c r="M833" t="s">
        <v>2624</v>
      </c>
      <c r="N833">
        <v>9.1666665999999994E-2</v>
      </c>
      <c r="O833">
        <v>0</v>
      </c>
      <c r="P833">
        <v>77</v>
      </c>
      <c r="Q833">
        <v>3</v>
      </c>
      <c r="R833">
        <v>20</v>
      </c>
      <c r="S833">
        <v>9</v>
      </c>
      <c r="T833">
        <v>105</v>
      </c>
      <c r="U833">
        <v>2</v>
      </c>
      <c r="V833">
        <v>0</v>
      </c>
      <c r="W833">
        <v>0</v>
      </c>
      <c r="X833">
        <v>4.5581903327064506</v>
      </c>
      <c r="Y833">
        <v>1.0990150994936665</v>
      </c>
      <c r="Z833">
        <v>1.0841537081801251</v>
      </c>
      <c r="AA833">
        <v>21.991229359334401</v>
      </c>
      <c r="AB833">
        <v>40.371340209102463</v>
      </c>
      <c r="AC833">
        <v>5.6801414450661838</v>
      </c>
      <c r="AD833">
        <v>0</v>
      </c>
      <c r="AE833">
        <v>74.784070153883292</v>
      </c>
    </row>
    <row r="834" spans="1:31" x14ac:dyDescent="0.25">
      <c r="A834">
        <v>1890547</v>
      </c>
      <c r="B834">
        <v>1</v>
      </c>
      <c r="C834" t="s">
        <v>80</v>
      </c>
      <c r="D834" t="s">
        <v>90</v>
      </c>
      <c r="E834" t="s">
        <v>169</v>
      </c>
      <c r="F834" t="s">
        <v>2625</v>
      </c>
      <c r="G834" t="s">
        <v>183</v>
      </c>
      <c r="H834" t="s">
        <v>143</v>
      </c>
      <c r="I834" t="s">
        <v>135</v>
      </c>
      <c r="J834" t="s">
        <v>136</v>
      </c>
      <c r="K834" t="s">
        <v>137</v>
      </c>
      <c r="L834" t="s">
        <v>2626</v>
      </c>
      <c r="M834" t="s">
        <v>2627</v>
      </c>
      <c r="N834">
        <v>0.49305555499999998</v>
      </c>
      <c r="O834">
        <v>0</v>
      </c>
      <c r="P834">
        <v>341</v>
      </c>
      <c r="Q834">
        <v>0</v>
      </c>
      <c r="R834">
        <v>0</v>
      </c>
      <c r="S834">
        <v>0</v>
      </c>
      <c r="T834">
        <v>14</v>
      </c>
      <c r="U834">
        <v>0</v>
      </c>
      <c r="V834">
        <v>0</v>
      </c>
      <c r="W834">
        <v>0</v>
      </c>
      <c r="X834">
        <v>55.544189106998196</v>
      </c>
      <c r="Y834">
        <v>0</v>
      </c>
      <c r="Z834">
        <v>0</v>
      </c>
      <c r="AA834">
        <v>0</v>
      </c>
      <c r="AB834">
        <v>3.1239485264633888</v>
      </c>
      <c r="AC834">
        <v>0</v>
      </c>
      <c r="AD834">
        <v>0</v>
      </c>
      <c r="AE834">
        <v>58.668137633461583</v>
      </c>
    </row>
    <row r="835" spans="1:31" x14ac:dyDescent="0.25">
      <c r="A835">
        <v>1890298</v>
      </c>
      <c r="B835">
        <v>1</v>
      </c>
      <c r="C835" t="s">
        <v>80</v>
      </c>
      <c r="D835" t="s">
        <v>105</v>
      </c>
      <c r="E835" t="s">
        <v>158</v>
      </c>
      <c r="F835" t="s">
        <v>2628</v>
      </c>
      <c r="G835" t="s">
        <v>219</v>
      </c>
      <c r="H835" t="s">
        <v>134</v>
      </c>
      <c r="I835" t="s">
        <v>135</v>
      </c>
      <c r="J835" t="s">
        <v>136</v>
      </c>
      <c r="K835" t="s">
        <v>137</v>
      </c>
      <c r="L835" t="s">
        <v>2629</v>
      </c>
      <c r="M835" t="s">
        <v>2630</v>
      </c>
      <c r="N835">
        <v>3.5888888880000001</v>
      </c>
      <c r="O835">
        <v>0</v>
      </c>
      <c r="P835">
        <v>0</v>
      </c>
      <c r="Q835">
        <v>0</v>
      </c>
      <c r="R835">
        <v>5</v>
      </c>
      <c r="S835">
        <v>0</v>
      </c>
      <c r="T835">
        <v>0</v>
      </c>
      <c r="U835">
        <v>0</v>
      </c>
      <c r="V835">
        <v>0</v>
      </c>
      <c r="W835">
        <v>0</v>
      </c>
      <c r="X835">
        <v>0</v>
      </c>
      <c r="Y835">
        <v>0</v>
      </c>
      <c r="Z835">
        <v>20.424670961397108</v>
      </c>
      <c r="AA835">
        <v>0</v>
      </c>
      <c r="AB835">
        <v>0</v>
      </c>
      <c r="AC835">
        <v>0</v>
      </c>
      <c r="AD835">
        <v>0</v>
      </c>
      <c r="AE835">
        <v>20.424670961397108</v>
      </c>
    </row>
    <row r="836" spans="1:31" x14ac:dyDescent="0.25">
      <c r="A836">
        <v>1890521</v>
      </c>
      <c r="B836">
        <v>1</v>
      </c>
      <c r="C836" t="s">
        <v>80</v>
      </c>
      <c r="D836" t="s">
        <v>97</v>
      </c>
      <c r="E836" t="s">
        <v>146</v>
      </c>
      <c r="F836" t="s">
        <v>2631</v>
      </c>
      <c r="G836" t="s">
        <v>2417</v>
      </c>
      <c r="H836" t="s">
        <v>143</v>
      </c>
      <c r="I836" t="s">
        <v>135</v>
      </c>
      <c r="J836" t="s">
        <v>136</v>
      </c>
      <c r="K836" t="s">
        <v>137</v>
      </c>
      <c r="L836" t="s">
        <v>2632</v>
      </c>
      <c r="M836" t="s">
        <v>2633</v>
      </c>
      <c r="N836">
        <v>1.223333333</v>
      </c>
      <c r="O836">
        <v>0</v>
      </c>
      <c r="P836">
        <v>36</v>
      </c>
      <c r="Q836">
        <v>0</v>
      </c>
      <c r="R836">
        <v>0</v>
      </c>
      <c r="S836">
        <v>0</v>
      </c>
      <c r="T836">
        <v>7</v>
      </c>
      <c r="U836">
        <v>0</v>
      </c>
      <c r="V836">
        <v>0</v>
      </c>
      <c r="W836">
        <v>0</v>
      </c>
      <c r="X836">
        <v>10.292732383285562</v>
      </c>
      <c r="Y836">
        <v>0</v>
      </c>
      <c r="Z836">
        <v>0</v>
      </c>
      <c r="AA836">
        <v>0</v>
      </c>
      <c r="AB836">
        <v>5.8018160641770757</v>
      </c>
      <c r="AC836">
        <v>0</v>
      </c>
      <c r="AD836">
        <v>0</v>
      </c>
      <c r="AE836">
        <v>16.094548447462639</v>
      </c>
    </row>
    <row r="837" spans="1:31" x14ac:dyDescent="0.25">
      <c r="A837">
        <v>1890358</v>
      </c>
      <c r="B837">
        <v>1</v>
      </c>
      <c r="C837" t="s">
        <v>80</v>
      </c>
      <c r="D837" t="s">
        <v>103</v>
      </c>
      <c r="E837" t="s">
        <v>158</v>
      </c>
      <c r="F837" t="s">
        <v>2634</v>
      </c>
      <c r="G837" t="s">
        <v>171</v>
      </c>
      <c r="H837" t="s">
        <v>134</v>
      </c>
      <c r="I837" t="s">
        <v>135</v>
      </c>
      <c r="J837" t="s">
        <v>136</v>
      </c>
      <c r="K837" t="s">
        <v>172</v>
      </c>
      <c r="L837" t="s">
        <v>2635</v>
      </c>
      <c r="M837" t="s">
        <v>2636</v>
      </c>
      <c r="N837">
        <v>1.135277777</v>
      </c>
      <c r="O837">
        <v>0</v>
      </c>
      <c r="P837">
        <v>0</v>
      </c>
      <c r="Q837">
        <v>0</v>
      </c>
      <c r="R837">
        <v>0</v>
      </c>
      <c r="S837">
        <v>1</v>
      </c>
      <c r="T837">
        <v>0</v>
      </c>
      <c r="U837">
        <v>0</v>
      </c>
      <c r="V837">
        <v>0</v>
      </c>
      <c r="W837">
        <v>0</v>
      </c>
      <c r="X837">
        <v>0</v>
      </c>
      <c r="Y837">
        <v>0</v>
      </c>
      <c r="Z837">
        <v>0</v>
      </c>
      <c r="AA837">
        <v>1042.9803921928869</v>
      </c>
      <c r="AB837">
        <v>0</v>
      </c>
      <c r="AC837">
        <v>0</v>
      </c>
      <c r="AD837">
        <v>0</v>
      </c>
      <c r="AE837">
        <v>1042.9803921928869</v>
      </c>
    </row>
    <row r="838" spans="1:31" x14ac:dyDescent="0.25">
      <c r="A838">
        <v>1890707</v>
      </c>
      <c r="B838">
        <v>1</v>
      </c>
      <c r="C838" t="s">
        <v>80</v>
      </c>
      <c r="D838" t="s">
        <v>106</v>
      </c>
      <c r="E838" t="s">
        <v>210</v>
      </c>
      <c r="F838" t="s">
        <v>836</v>
      </c>
      <c r="G838" t="s">
        <v>133</v>
      </c>
      <c r="H838" t="s">
        <v>134</v>
      </c>
      <c r="I838" t="s">
        <v>135</v>
      </c>
      <c r="J838" t="s">
        <v>136</v>
      </c>
      <c r="K838" t="s">
        <v>137</v>
      </c>
      <c r="L838" t="s">
        <v>2637</v>
      </c>
      <c r="M838" t="s">
        <v>2638</v>
      </c>
      <c r="N838">
        <v>0.57138888799999998</v>
      </c>
      <c r="O838">
        <v>0</v>
      </c>
      <c r="P838">
        <v>2</v>
      </c>
      <c r="Q838">
        <v>51</v>
      </c>
      <c r="R838">
        <v>202</v>
      </c>
      <c r="S838">
        <v>13</v>
      </c>
      <c r="T838">
        <v>32</v>
      </c>
      <c r="U838">
        <v>0</v>
      </c>
      <c r="V838">
        <v>0</v>
      </c>
      <c r="W838">
        <v>0</v>
      </c>
      <c r="X838">
        <v>0.77690973688959342</v>
      </c>
      <c r="Y838">
        <v>256.81555430877984</v>
      </c>
      <c r="Z838">
        <v>637.21132604890261</v>
      </c>
      <c r="AA838">
        <v>48.139293004585355</v>
      </c>
      <c r="AB838">
        <v>66.754340041347291</v>
      </c>
      <c r="AC838">
        <v>0</v>
      </c>
      <c r="AD838">
        <v>0</v>
      </c>
      <c r="AE838">
        <v>1009.6974231405047</v>
      </c>
    </row>
    <row r="839" spans="1:31" x14ac:dyDescent="0.25">
      <c r="A839">
        <v>1890312</v>
      </c>
      <c r="B839">
        <v>1</v>
      </c>
      <c r="C839" t="s">
        <v>81</v>
      </c>
      <c r="D839" t="s">
        <v>120</v>
      </c>
      <c r="E839" t="s">
        <v>169</v>
      </c>
      <c r="F839" t="s">
        <v>1056</v>
      </c>
      <c r="G839" t="s">
        <v>183</v>
      </c>
      <c r="H839" t="s">
        <v>143</v>
      </c>
      <c r="I839" t="s">
        <v>135</v>
      </c>
      <c r="J839" t="s">
        <v>136</v>
      </c>
      <c r="K839" t="s">
        <v>137</v>
      </c>
      <c r="L839" t="s">
        <v>2639</v>
      </c>
      <c r="M839" t="s">
        <v>2640</v>
      </c>
      <c r="N839">
        <v>1.713055555</v>
      </c>
      <c r="O839">
        <v>0</v>
      </c>
      <c r="P839">
        <v>0</v>
      </c>
      <c r="Q839">
        <v>1</v>
      </c>
      <c r="R839">
        <v>5</v>
      </c>
      <c r="S839">
        <v>0</v>
      </c>
      <c r="T839">
        <v>0</v>
      </c>
      <c r="U839">
        <v>0</v>
      </c>
      <c r="V839">
        <v>0</v>
      </c>
      <c r="W839">
        <v>0</v>
      </c>
      <c r="X839">
        <v>0</v>
      </c>
      <c r="Y839">
        <v>5.712740913922957</v>
      </c>
      <c r="Z839">
        <v>91.223941707755245</v>
      </c>
      <c r="AA839">
        <v>0</v>
      </c>
      <c r="AB839">
        <v>0</v>
      </c>
      <c r="AC839">
        <v>0</v>
      </c>
      <c r="AD839">
        <v>0</v>
      </c>
      <c r="AE839">
        <v>96.936682621678202</v>
      </c>
    </row>
    <row r="840" spans="1:31" x14ac:dyDescent="0.25">
      <c r="A840">
        <v>1890335</v>
      </c>
      <c r="B840">
        <v>1</v>
      </c>
      <c r="C840" t="s">
        <v>81</v>
      </c>
      <c r="D840" t="s">
        <v>123</v>
      </c>
      <c r="E840" t="s">
        <v>146</v>
      </c>
      <c r="F840" t="s">
        <v>2641</v>
      </c>
      <c r="G840" t="s">
        <v>148</v>
      </c>
      <c r="H840" t="s">
        <v>143</v>
      </c>
      <c r="I840" t="s">
        <v>135</v>
      </c>
      <c r="J840" t="s">
        <v>136</v>
      </c>
      <c r="K840" t="s">
        <v>137</v>
      </c>
      <c r="L840" t="s">
        <v>2642</v>
      </c>
      <c r="M840" t="s">
        <v>2643</v>
      </c>
      <c r="N840">
        <v>1.855277777</v>
      </c>
      <c r="O840">
        <v>0</v>
      </c>
      <c r="P840">
        <v>35</v>
      </c>
      <c r="Q840">
        <v>0</v>
      </c>
      <c r="R840">
        <v>0</v>
      </c>
      <c r="S840">
        <v>0</v>
      </c>
      <c r="T840">
        <v>1</v>
      </c>
      <c r="U840">
        <v>0</v>
      </c>
      <c r="V840">
        <v>0</v>
      </c>
      <c r="W840">
        <v>0</v>
      </c>
      <c r="X840">
        <v>10.103759041337847</v>
      </c>
      <c r="Y840">
        <v>0</v>
      </c>
      <c r="Z840">
        <v>0</v>
      </c>
      <c r="AA840">
        <v>0</v>
      </c>
      <c r="AB840">
        <v>1.9653059769138888E-3</v>
      </c>
      <c r="AC840">
        <v>0</v>
      </c>
      <c r="AD840">
        <v>0</v>
      </c>
      <c r="AE840">
        <v>10.10572434731476</v>
      </c>
    </row>
    <row r="841" spans="1:31" x14ac:dyDescent="0.25">
      <c r="A841">
        <v>1890567</v>
      </c>
      <c r="B841">
        <v>1</v>
      </c>
      <c r="C841" t="s">
        <v>80</v>
      </c>
      <c r="D841" t="s">
        <v>102</v>
      </c>
      <c r="E841" t="s">
        <v>169</v>
      </c>
      <c r="F841" t="s">
        <v>2644</v>
      </c>
      <c r="G841" t="s">
        <v>183</v>
      </c>
      <c r="H841" t="s">
        <v>143</v>
      </c>
      <c r="I841" t="s">
        <v>135</v>
      </c>
      <c r="J841" t="s">
        <v>136</v>
      </c>
      <c r="K841" t="s">
        <v>137</v>
      </c>
      <c r="L841" t="s">
        <v>2645</v>
      </c>
      <c r="M841" t="s">
        <v>2646</v>
      </c>
      <c r="N841">
        <v>0.67027777700000002</v>
      </c>
      <c r="O841">
        <v>0</v>
      </c>
      <c r="P841">
        <v>72</v>
      </c>
      <c r="Q841">
        <v>0</v>
      </c>
      <c r="R841">
        <v>4</v>
      </c>
      <c r="S841">
        <v>0</v>
      </c>
      <c r="T841">
        <v>8</v>
      </c>
      <c r="U841">
        <v>0</v>
      </c>
      <c r="V841">
        <v>0</v>
      </c>
      <c r="W841">
        <v>0</v>
      </c>
      <c r="X841">
        <v>9.3940608832872954</v>
      </c>
      <c r="Y841">
        <v>0</v>
      </c>
      <c r="Z841">
        <v>10.950786188606916</v>
      </c>
      <c r="AA841">
        <v>0</v>
      </c>
      <c r="AB841">
        <v>1.4442651345774711</v>
      </c>
      <c r="AC841">
        <v>0</v>
      </c>
      <c r="AD841">
        <v>0</v>
      </c>
      <c r="AE841">
        <v>21.789112206471682</v>
      </c>
    </row>
    <row r="842" spans="1:31" x14ac:dyDescent="0.25">
      <c r="A842">
        <v>1890421</v>
      </c>
      <c r="B842">
        <v>1</v>
      </c>
      <c r="C842" t="s">
        <v>80</v>
      </c>
      <c r="D842" t="s">
        <v>107</v>
      </c>
      <c r="E842" t="s">
        <v>210</v>
      </c>
      <c r="F842" t="s">
        <v>2647</v>
      </c>
      <c r="G842" t="s">
        <v>133</v>
      </c>
      <c r="H842" t="s">
        <v>134</v>
      </c>
      <c r="I842" t="s">
        <v>135</v>
      </c>
      <c r="J842" t="s">
        <v>136</v>
      </c>
      <c r="K842" t="s">
        <v>137</v>
      </c>
      <c r="L842" t="s">
        <v>2648</v>
      </c>
      <c r="M842" t="s">
        <v>2649</v>
      </c>
      <c r="N842">
        <v>0.52</v>
      </c>
      <c r="O842">
        <v>0</v>
      </c>
      <c r="P842">
        <v>3794</v>
      </c>
      <c r="Q842">
        <v>0</v>
      </c>
      <c r="R842">
        <v>0</v>
      </c>
      <c r="S842">
        <v>0</v>
      </c>
      <c r="T842">
        <v>111</v>
      </c>
      <c r="U842">
        <v>0</v>
      </c>
      <c r="V842">
        <v>0</v>
      </c>
      <c r="W842">
        <v>0</v>
      </c>
      <c r="X842">
        <v>415.77620409183658</v>
      </c>
      <c r="Y842">
        <v>0</v>
      </c>
      <c r="Z842">
        <v>0</v>
      </c>
      <c r="AA842">
        <v>0</v>
      </c>
      <c r="AB842">
        <v>65.962325922592797</v>
      </c>
      <c r="AC842">
        <v>0</v>
      </c>
      <c r="AD842">
        <v>0</v>
      </c>
      <c r="AE842">
        <v>481.73853001442939</v>
      </c>
    </row>
    <row r="843" spans="1:31" x14ac:dyDescent="0.25">
      <c r="A843">
        <v>1890650</v>
      </c>
      <c r="B843">
        <v>1</v>
      </c>
      <c r="C843" t="s">
        <v>80</v>
      </c>
      <c r="D843" t="s">
        <v>98</v>
      </c>
      <c r="E843" t="s">
        <v>146</v>
      </c>
      <c r="F843" t="s">
        <v>2650</v>
      </c>
      <c r="G843" t="s">
        <v>148</v>
      </c>
      <c r="H843" t="s">
        <v>143</v>
      </c>
      <c r="I843" t="s">
        <v>135</v>
      </c>
      <c r="J843" t="s">
        <v>136</v>
      </c>
      <c r="K843" t="s">
        <v>137</v>
      </c>
      <c r="L843" t="s">
        <v>2651</v>
      </c>
      <c r="M843" t="s">
        <v>2652</v>
      </c>
      <c r="N843">
        <v>1.7422222220000001</v>
      </c>
      <c r="O843">
        <v>0</v>
      </c>
      <c r="P843">
        <v>0</v>
      </c>
      <c r="Q843">
        <v>0</v>
      </c>
      <c r="R843">
        <v>1</v>
      </c>
      <c r="S843">
        <v>0</v>
      </c>
      <c r="T843">
        <v>0</v>
      </c>
      <c r="U843">
        <v>0</v>
      </c>
      <c r="V843">
        <v>0</v>
      </c>
      <c r="W843">
        <v>0</v>
      </c>
      <c r="X843">
        <v>0</v>
      </c>
      <c r="Y843">
        <v>0</v>
      </c>
      <c r="Z843">
        <v>23.325787963569383</v>
      </c>
      <c r="AA843">
        <v>0</v>
      </c>
      <c r="AB843">
        <v>0</v>
      </c>
      <c r="AC843">
        <v>0</v>
      </c>
      <c r="AD843">
        <v>0</v>
      </c>
      <c r="AE843">
        <v>23.325787963569383</v>
      </c>
    </row>
    <row r="844" spans="1:31" x14ac:dyDescent="0.25">
      <c r="A844">
        <v>1890607</v>
      </c>
      <c r="B844">
        <v>1</v>
      </c>
      <c r="C844" t="s">
        <v>80</v>
      </c>
      <c r="D844" t="s">
        <v>82</v>
      </c>
      <c r="E844" t="s">
        <v>140</v>
      </c>
      <c r="F844" t="s">
        <v>2653</v>
      </c>
      <c r="G844" t="s">
        <v>163</v>
      </c>
      <c r="H844" t="s">
        <v>143</v>
      </c>
      <c r="I844" t="s">
        <v>135</v>
      </c>
      <c r="J844" t="s">
        <v>136</v>
      </c>
      <c r="K844" t="s">
        <v>137</v>
      </c>
      <c r="L844" t="s">
        <v>2654</v>
      </c>
      <c r="M844" t="s">
        <v>2655</v>
      </c>
      <c r="N844">
        <v>1.3125</v>
      </c>
      <c r="O844">
        <v>0</v>
      </c>
      <c r="P844">
        <v>1</v>
      </c>
      <c r="Q844">
        <v>0</v>
      </c>
      <c r="R844">
        <v>0</v>
      </c>
      <c r="S844">
        <v>0</v>
      </c>
      <c r="T844">
        <v>0</v>
      </c>
      <c r="U844">
        <v>0</v>
      </c>
      <c r="V844">
        <v>0</v>
      </c>
      <c r="W844">
        <v>0</v>
      </c>
      <c r="X844">
        <v>0.13619020094616946</v>
      </c>
      <c r="Y844">
        <v>0</v>
      </c>
      <c r="Z844">
        <v>0</v>
      </c>
      <c r="AA844">
        <v>0</v>
      </c>
      <c r="AB844">
        <v>0</v>
      </c>
      <c r="AC844">
        <v>0</v>
      </c>
      <c r="AD844">
        <v>0</v>
      </c>
      <c r="AE844">
        <v>0.13619020094616946</v>
      </c>
    </row>
    <row r="845" spans="1:31" x14ac:dyDescent="0.25">
      <c r="A845">
        <v>1890481</v>
      </c>
      <c r="B845">
        <v>1</v>
      </c>
      <c r="C845" t="s">
        <v>81</v>
      </c>
      <c r="D845" t="s">
        <v>117</v>
      </c>
      <c r="E845" t="s">
        <v>158</v>
      </c>
      <c r="F845" t="s">
        <v>2656</v>
      </c>
      <c r="G845" t="s">
        <v>219</v>
      </c>
      <c r="H845" t="s">
        <v>134</v>
      </c>
      <c r="I845" t="s">
        <v>135</v>
      </c>
      <c r="J845" t="s">
        <v>136</v>
      </c>
      <c r="K845" t="s">
        <v>137</v>
      </c>
      <c r="L845" t="s">
        <v>2657</v>
      </c>
      <c r="M845" t="s">
        <v>2658</v>
      </c>
      <c r="N845">
        <v>0.343888888</v>
      </c>
      <c r="O845">
        <v>0</v>
      </c>
      <c r="P845">
        <v>65</v>
      </c>
      <c r="Q845">
        <v>1</v>
      </c>
      <c r="R845">
        <v>6</v>
      </c>
      <c r="S845">
        <v>0</v>
      </c>
      <c r="T845">
        <v>1</v>
      </c>
      <c r="U845">
        <v>0</v>
      </c>
      <c r="V845">
        <v>0</v>
      </c>
      <c r="W845">
        <v>0</v>
      </c>
      <c r="X845">
        <v>3.8171232452059778</v>
      </c>
      <c r="Y845">
        <v>1.0009218994936557</v>
      </c>
      <c r="Z845">
        <v>0.61086954082011335</v>
      </c>
      <c r="AA845">
        <v>0</v>
      </c>
      <c r="AB845">
        <v>1.6023510068222224E-2</v>
      </c>
      <c r="AC845">
        <v>0</v>
      </c>
      <c r="AD845">
        <v>0</v>
      </c>
      <c r="AE845">
        <v>5.4449381955879685</v>
      </c>
    </row>
    <row r="846" spans="1:31" x14ac:dyDescent="0.25">
      <c r="A846">
        <v>1890630</v>
      </c>
      <c r="B846">
        <v>1</v>
      </c>
      <c r="C846" t="s">
        <v>80</v>
      </c>
      <c r="D846" t="s">
        <v>97</v>
      </c>
      <c r="E846" t="s">
        <v>140</v>
      </c>
      <c r="F846" t="s">
        <v>2659</v>
      </c>
      <c r="G846" t="s">
        <v>163</v>
      </c>
      <c r="H846" t="s">
        <v>143</v>
      </c>
      <c r="I846" t="s">
        <v>135</v>
      </c>
      <c r="J846" t="s">
        <v>136</v>
      </c>
      <c r="K846" t="s">
        <v>137</v>
      </c>
      <c r="L846" t="s">
        <v>2660</v>
      </c>
      <c r="M846" t="s">
        <v>2661</v>
      </c>
      <c r="N846">
        <v>1.3863888879999999</v>
      </c>
      <c r="O846">
        <v>0</v>
      </c>
      <c r="P846">
        <v>1</v>
      </c>
      <c r="Q846">
        <v>0</v>
      </c>
      <c r="R846">
        <v>0</v>
      </c>
      <c r="S846">
        <v>0</v>
      </c>
      <c r="T846">
        <v>0</v>
      </c>
      <c r="U846">
        <v>0</v>
      </c>
      <c r="V846">
        <v>0</v>
      </c>
      <c r="W846">
        <v>0</v>
      </c>
      <c r="X846">
        <v>0.18526555209332612</v>
      </c>
      <c r="Y846">
        <v>0</v>
      </c>
      <c r="Z846">
        <v>0</v>
      </c>
      <c r="AA846">
        <v>0</v>
      </c>
      <c r="AB846">
        <v>0</v>
      </c>
      <c r="AC846">
        <v>0</v>
      </c>
      <c r="AD846">
        <v>0</v>
      </c>
      <c r="AE846">
        <v>0.18526555209332612</v>
      </c>
    </row>
    <row r="847" spans="1:31" x14ac:dyDescent="0.25">
      <c r="A847">
        <v>1890458</v>
      </c>
      <c r="B847">
        <v>1</v>
      </c>
      <c r="C847" t="s">
        <v>80</v>
      </c>
      <c r="D847" t="s">
        <v>89</v>
      </c>
      <c r="E847" t="s">
        <v>140</v>
      </c>
      <c r="F847" t="s">
        <v>2662</v>
      </c>
      <c r="G847" t="s">
        <v>200</v>
      </c>
      <c r="H847" t="s">
        <v>143</v>
      </c>
      <c r="I847" t="s">
        <v>135</v>
      </c>
      <c r="J847" t="s">
        <v>136</v>
      </c>
      <c r="K847" t="s">
        <v>137</v>
      </c>
      <c r="L847" t="s">
        <v>2663</v>
      </c>
      <c r="M847" t="s">
        <v>2664</v>
      </c>
      <c r="N847">
        <v>4.5827777770000004</v>
      </c>
      <c r="O847">
        <v>0</v>
      </c>
      <c r="P847">
        <v>2</v>
      </c>
      <c r="Q847">
        <v>0</v>
      </c>
      <c r="R847">
        <v>0</v>
      </c>
      <c r="S847">
        <v>0</v>
      </c>
      <c r="T847">
        <v>0</v>
      </c>
      <c r="U847">
        <v>0</v>
      </c>
      <c r="V847">
        <v>0</v>
      </c>
      <c r="W847">
        <v>0</v>
      </c>
      <c r="X847">
        <v>2.5549355343496112</v>
      </c>
      <c r="Y847">
        <v>0</v>
      </c>
      <c r="Z847">
        <v>0</v>
      </c>
      <c r="AA847">
        <v>0</v>
      </c>
      <c r="AB847">
        <v>0</v>
      </c>
      <c r="AC847">
        <v>0</v>
      </c>
      <c r="AD847">
        <v>0</v>
      </c>
      <c r="AE847">
        <v>2.5549355343496112</v>
      </c>
    </row>
    <row r="848" spans="1:31" x14ac:dyDescent="0.25">
      <c r="A848">
        <v>1890338</v>
      </c>
      <c r="B848">
        <v>1</v>
      </c>
      <c r="C848" t="s">
        <v>80</v>
      </c>
      <c r="D848" t="s">
        <v>88</v>
      </c>
      <c r="E848" t="s">
        <v>140</v>
      </c>
      <c r="F848" t="s">
        <v>2665</v>
      </c>
      <c r="G848" t="s">
        <v>163</v>
      </c>
      <c r="H848" t="s">
        <v>143</v>
      </c>
      <c r="I848" t="s">
        <v>135</v>
      </c>
      <c r="J848" t="s">
        <v>136</v>
      </c>
      <c r="K848" t="s">
        <v>137</v>
      </c>
      <c r="L848" t="s">
        <v>2666</v>
      </c>
      <c r="M848" t="s">
        <v>2667</v>
      </c>
      <c r="N848">
        <v>1.529722222</v>
      </c>
      <c r="O848">
        <v>0</v>
      </c>
      <c r="P848">
        <v>1</v>
      </c>
      <c r="Q848">
        <v>0</v>
      </c>
      <c r="R848">
        <v>0</v>
      </c>
      <c r="S848">
        <v>0</v>
      </c>
      <c r="T848">
        <v>0</v>
      </c>
      <c r="U848">
        <v>0</v>
      </c>
      <c r="V848">
        <v>0</v>
      </c>
      <c r="W848">
        <v>0</v>
      </c>
      <c r="X848">
        <v>0.12800733453806667</v>
      </c>
      <c r="Y848">
        <v>0</v>
      </c>
      <c r="Z848">
        <v>0</v>
      </c>
      <c r="AA848">
        <v>0</v>
      </c>
      <c r="AB848">
        <v>0</v>
      </c>
      <c r="AC848">
        <v>0</v>
      </c>
      <c r="AD848">
        <v>0</v>
      </c>
      <c r="AE848">
        <v>0.12800733453806667</v>
      </c>
    </row>
    <row r="849" spans="1:31" x14ac:dyDescent="0.25">
      <c r="A849">
        <v>1890587</v>
      </c>
      <c r="B849">
        <v>1</v>
      </c>
      <c r="C849" t="s">
        <v>80</v>
      </c>
      <c r="D849" t="s">
        <v>108</v>
      </c>
      <c r="E849" t="s">
        <v>140</v>
      </c>
      <c r="F849" t="s">
        <v>2668</v>
      </c>
      <c r="G849" t="s">
        <v>163</v>
      </c>
      <c r="H849" t="s">
        <v>143</v>
      </c>
      <c r="I849" t="s">
        <v>135</v>
      </c>
      <c r="J849" t="s">
        <v>136</v>
      </c>
      <c r="K849" t="s">
        <v>137</v>
      </c>
      <c r="L849" t="s">
        <v>2669</v>
      </c>
      <c r="M849" t="s">
        <v>2670</v>
      </c>
      <c r="N849">
        <v>1.9622222220000001</v>
      </c>
      <c r="O849">
        <v>0</v>
      </c>
      <c r="P849">
        <v>1</v>
      </c>
      <c r="Q849">
        <v>0</v>
      </c>
      <c r="R849">
        <v>0</v>
      </c>
      <c r="S849">
        <v>0</v>
      </c>
      <c r="T849">
        <v>0</v>
      </c>
      <c r="U849">
        <v>0</v>
      </c>
      <c r="V849">
        <v>0</v>
      </c>
      <c r="W849">
        <v>0</v>
      </c>
      <c r="X849">
        <v>4.5168176984750003E-3</v>
      </c>
      <c r="Y849">
        <v>0</v>
      </c>
      <c r="Z849">
        <v>0</v>
      </c>
      <c r="AA849">
        <v>0</v>
      </c>
      <c r="AB849">
        <v>0</v>
      </c>
      <c r="AC849">
        <v>0</v>
      </c>
      <c r="AD849">
        <v>0</v>
      </c>
      <c r="AE849">
        <v>4.5168176984750003E-3</v>
      </c>
    </row>
    <row r="850" spans="1:31" x14ac:dyDescent="0.25">
      <c r="A850">
        <v>1890395</v>
      </c>
      <c r="B850">
        <v>1</v>
      </c>
      <c r="C850" t="s">
        <v>80</v>
      </c>
      <c r="D850" t="s">
        <v>104</v>
      </c>
      <c r="E850" t="s">
        <v>140</v>
      </c>
      <c r="F850" t="s">
        <v>2671</v>
      </c>
      <c r="G850" t="s">
        <v>163</v>
      </c>
      <c r="H850" t="s">
        <v>143</v>
      </c>
      <c r="I850" t="s">
        <v>135</v>
      </c>
      <c r="J850" t="s">
        <v>136</v>
      </c>
      <c r="K850" t="s">
        <v>137</v>
      </c>
      <c r="L850" t="s">
        <v>2672</v>
      </c>
      <c r="M850" t="s">
        <v>2673</v>
      </c>
      <c r="N850">
        <v>4.8344444439999998</v>
      </c>
      <c r="O850">
        <v>0</v>
      </c>
      <c r="P850">
        <v>0</v>
      </c>
      <c r="Q850">
        <v>0</v>
      </c>
      <c r="R850">
        <v>0</v>
      </c>
      <c r="S850">
        <v>0</v>
      </c>
      <c r="T850">
        <v>1</v>
      </c>
      <c r="U850">
        <v>0</v>
      </c>
      <c r="V850">
        <v>0</v>
      </c>
      <c r="W850">
        <v>0</v>
      </c>
      <c r="X850">
        <v>0</v>
      </c>
      <c r="Y850">
        <v>0</v>
      </c>
      <c r="Z850">
        <v>0</v>
      </c>
      <c r="AA850">
        <v>0</v>
      </c>
      <c r="AB850">
        <v>1.6277780757909377</v>
      </c>
      <c r="AC850">
        <v>0</v>
      </c>
      <c r="AD850">
        <v>0</v>
      </c>
      <c r="AE850">
        <v>1.6277780757909377</v>
      </c>
    </row>
    <row r="851" spans="1:31" x14ac:dyDescent="0.25">
      <c r="A851">
        <v>1890544</v>
      </c>
      <c r="B851">
        <v>1</v>
      </c>
      <c r="C851" t="s">
        <v>80</v>
      </c>
      <c r="D851" t="s">
        <v>104</v>
      </c>
      <c r="E851" t="s">
        <v>140</v>
      </c>
      <c r="F851" t="s">
        <v>2674</v>
      </c>
      <c r="G851" t="s">
        <v>163</v>
      </c>
      <c r="H851" t="s">
        <v>143</v>
      </c>
      <c r="I851" t="s">
        <v>135</v>
      </c>
      <c r="J851" t="s">
        <v>136</v>
      </c>
      <c r="K851" t="s">
        <v>137</v>
      </c>
      <c r="L851" t="s">
        <v>2675</v>
      </c>
      <c r="M851" t="s">
        <v>2676</v>
      </c>
      <c r="N851">
        <v>2.9541666659999999</v>
      </c>
      <c r="O851">
        <v>0</v>
      </c>
      <c r="P851">
        <v>1</v>
      </c>
      <c r="Q851">
        <v>0</v>
      </c>
      <c r="R851">
        <v>0</v>
      </c>
      <c r="S851">
        <v>0</v>
      </c>
      <c r="T851">
        <v>0</v>
      </c>
      <c r="U851">
        <v>0</v>
      </c>
      <c r="V851">
        <v>0</v>
      </c>
      <c r="W851">
        <v>0</v>
      </c>
      <c r="X851">
        <v>0.53093757802522512</v>
      </c>
      <c r="Y851">
        <v>0</v>
      </c>
      <c r="Z851">
        <v>0</v>
      </c>
      <c r="AA851">
        <v>0</v>
      </c>
      <c r="AB851">
        <v>0</v>
      </c>
      <c r="AC851">
        <v>0</v>
      </c>
      <c r="AD851">
        <v>0</v>
      </c>
      <c r="AE851">
        <v>0.53093757802522512</v>
      </c>
    </row>
    <row r="852" spans="1:31" x14ac:dyDescent="0.25">
      <c r="A852">
        <v>1890284</v>
      </c>
      <c r="B852">
        <v>1</v>
      </c>
      <c r="C852" t="s">
        <v>80</v>
      </c>
      <c r="D852" t="s">
        <v>100</v>
      </c>
      <c r="E852" t="s">
        <v>210</v>
      </c>
      <c r="F852" t="s">
        <v>614</v>
      </c>
      <c r="G852" t="s">
        <v>476</v>
      </c>
      <c r="H852" t="s">
        <v>134</v>
      </c>
      <c r="I852" t="s">
        <v>135</v>
      </c>
      <c r="J852" t="s">
        <v>136</v>
      </c>
      <c r="K852" t="s">
        <v>137</v>
      </c>
      <c r="L852" t="s">
        <v>2677</v>
      </c>
      <c r="M852" t="s">
        <v>2678</v>
      </c>
      <c r="N852">
        <v>0.23972222200000001</v>
      </c>
      <c r="O852">
        <v>1</v>
      </c>
      <c r="P852">
        <v>16606</v>
      </c>
      <c r="Q852">
        <v>5</v>
      </c>
      <c r="R852">
        <v>321</v>
      </c>
      <c r="S852">
        <v>21</v>
      </c>
      <c r="T852">
        <v>1974</v>
      </c>
      <c r="U852">
        <v>10</v>
      </c>
      <c r="V852">
        <v>9</v>
      </c>
      <c r="W852">
        <v>4.1626542755874997E-2</v>
      </c>
      <c r="X852">
        <v>731.30827902162707</v>
      </c>
      <c r="Y852">
        <v>2.8403426355026049</v>
      </c>
      <c r="Z852">
        <v>42.317460984102809</v>
      </c>
      <c r="AA852">
        <v>56.182000190408971</v>
      </c>
      <c r="AB852">
        <v>360.07118740746648</v>
      </c>
      <c r="AC852">
        <v>128.24044042185608</v>
      </c>
      <c r="AD852">
        <v>46.26587086304658</v>
      </c>
      <c r="AE852">
        <v>1367.2672080667662</v>
      </c>
    </row>
    <row r="853" spans="1:31" x14ac:dyDescent="0.25">
      <c r="A853">
        <v>1890616</v>
      </c>
      <c r="B853">
        <v>1</v>
      </c>
      <c r="C853" t="s">
        <v>81</v>
      </c>
      <c r="D853" t="s">
        <v>117</v>
      </c>
      <c r="E853" t="s">
        <v>140</v>
      </c>
      <c r="F853" t="s">
        <v>2679</v>
      </c>
      <c r="G853" t="s">
        <v>163</v>
      </c>
      <c r="H853" t="s">
        <v>143</v>
      </c>
      <c r="I853" t="s">
        <v>135</v>
      </c>
      <c r="J853" t="s">
        <v>136</v>
      </c>
      <c r="K853" t="s">
        <v>137</v>
      </c>
      <c r="L853" t="s">
        <v>2680</v>
      </c>
      <c r="M853" t="s">
        <v>2681</v>
      </c>
      <c r="N853">
        <v>0.77777777699999995</v>
      </c>
      <c r="O853">
        <v>0</v>
      </c>
      <c r="P853">
        <v>0</v>
      </c>
      <c r="Q853">
        <v>0</v>
      </c>
      <c r="R853">
        <v>1</v>
      </c>
      <c r="S853">
        <v>0</v>
      </c>
      <c r="T853">
        <v>0</v>
      </c>
      <c r="U853">
        <v>0</v>
      </c>
      <c r="V853">
        <v>0</v>
      </c>
      <c r="W853">
        <v>0</v>
      </c>
      <c r="X853">
        <v>0</v>
      </c>
      <c r="Y853">
        <v>0</v>
      </c>
      <c r="Z853">
        <v>3.1120618897939605</v>
      </c>
      <c r="AA853">
        <v>0</v>
      </c>
      <c r="AB853">
        <v>0</v>
      </c>
      <c r="AC853">
        <v>0</v>
      </c>
      <c r="AD853">
        <v>0</v>
      </c>
      <c r="AE853">
        <v>3.1120618897939605</v>
      </c>
    </row>
    <row r="854" spans="1:31" x14ac:dyDescent="0.25">
      <c r="A854">
        <v>1890430</v>
      </c>
      <c r="B854">
        <v>1</v>
      </c>
      <c r="C854" t="s">
        <v>80</v>
      </c>
      <c r="D854" t="s">
        <v>96</v>
      </c>
      <c r="E854" t="s">
        <v>169</v>
      </c>
      <c r="F854" t="s">
        <v>2682</v>
      </c>
      <c r="G854" t="s">
        <v>564</v>
      </c>
      <c r="H854" t="s">
        <v>143</v>
      </c>
      <c r="I854" t="s">
        <v>135</v>
      </c>
      <c r="J854" t="s">
        <v>136</v>
      </c>
      <c r="K854" t="s">
        <v>137</v>
      </c>
      <c r="L854" t="s">
        <v>2683</v>
      </c>
      <c r="M854" t="s">
        <v>2684</v>
      </c>
      <c r="N854">
        <v>5.4647222219999998</v>
      </c>
      <c r="O854">
        <v>0</v>
      </c>
      <c r="P854">
        <v>76</v>
      </c>
      <c r="Q854">
        <v>0</v>
      </c>
      <c r="R854">
        <v>0</v>
      </c>
      <c r="S854">
        <v>0</v>
      </c>
      <c r="T854">
        <v>11</v>
      </c>
      <c r="U854">
        <v>0</v>
      </c>
      <c r="V854">
        <v>0</v>
      </c>
      <c r="W854">
        <v>0</v>
      </c>
      <c r="X854">
        <v>163.20607546842359</v>
      </c>
      <c r="Y854">
        <v>0</v>
      </c>
      <c r="Z854">
        <v>0</v>
      </c>
      <c r="AA854">
        <v>0</v>
      </c>
      <c r="AB854">
        <v>40.507352594114423</v>
      </c>
      <c r="AC854">
        <v>0</v>
      </c>
      <c r="AD854">
        <v>0</v>
      </c>
      <c r="AE854">
        <v>203.71342806253801</v>
      </c>
    </row>
    <row r="855" spans="1:31" x14ac:dyDescent="0.25">
      <c r="A855">
        <v>1890384</v>
      </c>
      <c r="B855">
        <v>1</v>
      </c>
      <c r="C855" t="s">
        <v>80</v>
      </c>
      <c r="D855" t="s">
        <v>82</v>
      </c>
      <c r="E855" t="s">
        <v>222</v>
      </c>
      <c r="F855" t="s">
        <v>2685</v>
      </c>
      <c r="G855" t="s">
        <v>663</v>
      </c>
      <c r="H855" t="s">
        <v>143</v>
      </c>
      <c r="I855" t="s">
        <v>135</v>
      </c>
      <c r="J855" t="s">
        <v>136</v>
      </c>
      <c r="K855" t="s">
        <v>137</v>
      </c>
      <c r="L855" t="s">
        <v>2686</v>
      </c>
      <c r="M855" t="s">
        <v>2687</v>
      </c>
      <c r="N855">
        <v>3.7916666659999998</v>
      </c>
      <c r="O855">
        <v>0</v>
      </c>
      <c r="P855">
        <v>1</v>
      </c>
      <c r="Q855">
        <v>0</v>
      </c>
      <c r="R855">
        <v>0</v>
      </c>
      <c r="S855">
        <v>0</v>
      </c>
      <c r="T855">
        <v>115</v>
      </c>
      <c r="U855">
        <v>0</v>
      </c>
      <c r="V855">
        <v>1</v>
      </c>
      <c r="W855">
        <v>0</v>
      </c>
      <c r="X855">
        <v>0.70897205480400005</v>
      </c>
      <c r="Y855">
        <v>0</v>
      </c>
      <c r="Z855">
        <v>0</v>
      </c>
      <c r="AA855">
        <v>0</v>
      </c>
      <c r="AB855">
        <v>153.23996011261951</v>
      </c>
      <c r="AC855">
        <v>0</v>
      </c>
      <c r="AD855">
        <v>3.6545197000062668</v>
      </c>
      <c r="AE855">
        <v>157.60345186742978</v>
      </c>
    </row>
    <row r="856" spans="1:31" x14ac:dyDescent="0.25">
      <c r="A856">
        <v>1890424</v>
      </c>
      <c r="B856">
        <v>1</v>
      </c>
      <c r="C856" t="s">
        <v>80</v>
      </c>
      <c r="D856" t="s">
        <v>107</v>
      </c>
      <c r="E856" t="s">
        <v>146</v>
      </c>
      <c r="F856" t="s">
        <v>2688</v>
      </c>
      <c r="G856" t="s">
        <v>148</v>
      </c>
      <c r="H856" t="s">
        <v>143</v>
      </c>
      <c r="I856" t="s">
        <v>135</v>
      </c>
      <c r="J856" t="s">
        <v>136</v>
      </c>
      <c r="K856" t="s">
        <v>137</v>
      </c>
      <c r="L856" t="s">
        <v>2689</v>
      </c>
      <c r="M856" t="s">
        <v>2690</v>
      </c>
      <c r="N856">
        <v>2.0625</v>
      </c>
      <c r="O856">
        <v>0</v>
      </c>
      <c r="P856">
        <v>29</v>
      </c>
      <c r="Q856">
        <v>0</v>
      </c>
      <c r="R856">
        <v>0</v>
      </c>
      <c r="S856">
        <v>0</v>
      </c>
      <c r="T856">
        <v>1</v>
      </c>
      <c r="U856">
        <v>0</v>
      </c>
      <c r="V856">
        <v>0</v>
      </c>
      <c r="W856">
        <v>0</v>
      </c>
      <c r="X856">
        <v>10.086931829860024</v>
      </c>
      <c r="Y856">
        <v>0</v>
      </c>
      <c r="Z856">
        <v>0</v>
      </c>
      <c r="AA856">
        <v>0</v>
      </c>
      <c r="AB856">
        <v>3.944884915531675</v>
      </c>
      <c r="AC856">
        <v>0</v>
      </c>
      <c r="AD856">
        <v>0</v>
      </c>
      <c r="AE856">
        <v>14.0318167453917</v>
      </c>
    </row>
    <row r="857" spans="1:31" x14ac:dyDescent="0.25">
      <c r="A857">
        <v>1890570</v>
      </c>
      <c r="B857">
        <v>1</v>
      </c>
      <c r="C857" t="s">
        <v>80</v>
      </c>
      <c r="D857" t="s">
        <v>82</v>
      </c>
      <c r="E857" t="s">
        <v>140</v>
      </c>
      <c r="F857" t="s">
        <v>2691</v>
      </c>
      <c r="G857" t="s">
        <v>163</v>
      </c>
      <c r="H857" t="s">
        <v>143</v>
      </c>
      <c r="I857" t="s">
        <v>135</v>
      </c>
      <c r="J857" t="s">
        <v>136</v>
      </c>
      <c r="K857" t="s">
        <v>137</v>
      </c>
      <c r="L857" t="s">
        <v>2692</v>
      </c>
      <c r="M857" t="s">
        <v>2693</v>
      </c>
      <c r="N857">
        <v>0.86666666599999997</v>
      </c>
      <c r="O857">
        <v>0</v>
      </c>
      <c r="P857">
        <v>1</v>
      </c>
      <c r="Q857">
        <v>0</v>
      </c>
      <c r="R857">
        <v>0</v>
      </c>
      <c r="S857">
        <v>0</v>
      </c>
      <c r="T857">
        <v>0</v>
      </c>
      <c r="U857">
        <v>0</v>
      </c>
      <c r="V857">
        <v>0</v>
      </c>
      <c r="W857">
        <v>0</v>
      </c>
      <c r="X857">
        <v>0.77628388810312887</v>
      </c>
      <c r="Y857">
        <v>0</v>
      </c>
      <c r="Z857">
        <v>0</v>
      </c>
      <c r="AA857">
        <v>0</v>
      </c>
      <c r="AB857">
        <v>0</v>
      </c>
      <c r="AC857">
        <v>0</v>
      </c>
      <c r="AD857">
        <v>0</v>
      </c>
      <c r="AE857">
        <v>0.77628388810312887</v>
      </c>
    </row>
    <row r="858" spans="1:31" x14ac:dyDescent="0.25">
      <c r="A858">
        <v>1890470</v>
      </c>
      <c r="B858">
        <v>1</v>
      </c>
      <c r="C858" t="s">
        <v>80</v>
      </c>
      <c r="D858" t="s">
        <v>100</v>
      </c>
      <c r="E858" t="s">
        <v>140</v>
      </c>
      <c r="F858" t="s">
        <v>2694</v>
      </c>
      <c r="G858" t="s">
        <v>142</v>
      </c>
      <c r="H858" t="s">
        <v>143</v>
      </c>
      <c r="I858" t="s">
        <v>135</v>
      </c>
      <c r="J858" t="s">
        <v>136</v>
      </c>
      <c r="K858" t="s">
        <v>137</v>
      </c>
      <c r="L858" t="s">
        <v>2695</v>
      </c>
      <c r="M858" t="s">
        <v>2696</v>
      </c>
      <c r="N858">
        <v>1.89</v>
      </c>
      <c r="O858">
        <v>0</v>
      </c>
      <c r="P858">
        <v>1</v>
      </c>
      <c r="Q858">
        <v>0</v>
      </c>
      <c r="R858">
        <v>0</v>
      </c>
      <c r="S858">
        <v>0</v>
      </c>
      <c r="T858">
        <v>0</v>
      </c>
      <c r="U858">
        <v>0</v>
      </c>
      <c r="V858">
        <v>0</v>
      </c>
      <c r="W858">
        <v>0</v>
      </c>
      <c r="X858">
        <v>0.12213068137985</v>
      </c>
      <c r="Y858">
        <v>0</v>
      </c>
      <c r="Z858">
        <v>0</v>
      </c>
      <c r="AA858">
        <v>0</v>
      </c>
      <c r="AB858">
        <v>0</v>
      </c>
      <c r="AC858">
        <v>0</v>
      </c>
      <c r="AD858">
        <v>0</v>
      </c>
      <c r="AE858">
        <v>0.12213068137985</v>
      </c>
    </row>
    <row r="859" spans="1:31" x14ac:dyDescent="0.25">
      <c r="A859">
        <v>1890367</v>
      </c>
      <c r="B859">
        <v>1</v>
      </c>
      <c r="C859" t="s">
        <v>80</v>
      </c>
      <c r="D859" t="s">
        <v>104</v>
      </c>
      <c r="E859" t="s">
        <v>169</v>
      </c>
      <c r="F859" t="s">
        <v>2697</v>
      </c>
      <c r="G859" t="s">
        <v>196</v>
      </c>
      <c r="H859" t="s">
        <v>143</v>
      </c>
      <c r="I859" t="s">
        <v>135</v>
      </c>
      <c r="J859" t="s">
        <v>136</v>
      </c>
      <c r="K859" t="s">
        <v>172</v>
      </c>
      <c r="L859" t="s">
        <v>2698</v>
      </c>
      <c r="M859" t="s">
        <v>2699</v>
      </c>
      <c r="N859">
        <v>0.97027777699999995</v>
      </c>
      <c r="O859">
        <v>0</v>
      </c>
      <c r="P859">
        <v>565</v>
      </c>
      <c r="Q859">
        <v>0</v>
      </c>
      <c r="R859">
        <v>6</v>
      </c>
      <c r="S859">
        <v>0</v>
      </c>
      <c r="T859">
        <v>44</v>
      </c>
      <c r="U859">
        <v>0</v>
      </c>
      <c r="V859">
        <v>0</v>
      </c>
      <c r="W859">
        <v>0</v>
      </c>
      <c r="X859">
        <v>99.262556597003041</v>
      </c>
      <c r="Y859">
        <v>0</v>
      </c>
      <c r="Z859">
        <v>1.7375785942441389</v>
      </c>
      <c r="AA859">
        <v>0</v>
      </c>
      <c r="AB859">
        <v>26.686132627503174</v>
      </c>
      <c r="AC859">
        <v>0</v>
      </c>
      <c r="AD859">
        <v>0</v>
      </c>
      <c r="AE859">
        <v>127.68626781875035</v>
      </c>
    </row>
    <row r="860" spans="1:31" x14ac:dyDescent="0.25">
      <c r="A860">
        <v>1890676</v>
      </c>
      <c r="B860">
        <v>1</v>
      </c>
      <c r="C860" t="s">
        <v>80</v>
      </c>
      <c r="D860" t="s">
        <v>98</v>
      </c>
      <c r="E860" t="s">
        <v>146</v>
      </c>
      <c r="F860" t="s">
        <v>1698</v>
      </c>
      <c r="G860" t="s">
        <v>148</v>
      </c>
      <c r="H860" t="s">
        <v>143</v>
      </c>
      <c r="I860" t="s">
        <v>135</v>
      </c>
      <c r="J860" t="s">
        <v>136</v>
      </c>
      <c r="K860" t="s">
        <v>137</v>
      </c>
      <c r="L860" t="s">
        <v>2700</v>
      </c>
      <c r="M860" t="s">
        <v>2701</v>
      </c>
      <c r="N860">
        <v>1.186666666</v>
      </c>
      <c r="O860">
        <v>0</v>
      </c>
      <c r="P860">
        <v>40</v>
      </c>
      <c r="Q860">
        <v>0</v>
      </c>
      <c r="R860">
        <v>15</v>
      </c>
      <c r="S860">
        <v>0</v>
      </c>
      <c r="T860">
        <v>10</v>
      </c>
      <c r="U860">
        <v>0</v>
      </c>
      <c r="V860">
        <v>0</v>
      </c>
      <c r="W860">
        <v>0</v>
      </c>
      <c r="X860">
        <v>15.054509913231856</v>
      </c>
      <c r="Y860">
        <v>0</v>
      </c>
      <c r="Z860">
        <v>13.486231103168013</v>
      </c>
      <c r="AA860">
        <v>0</v>
      </c>
      <c r="AB860">
        <v>7.2241708013889401</v>
      </c>
      <c r="AC860">
        <v>0</v>
      </c>
      <c r="AD860">
        <v>0</v>
      </c>
      <c r="AE860">
        <v>35.764911817788814</v>
      </c>
    </row>
    <row r="861" spans="1:31" x14ac:dyDescent="0.25">
      <c r="A861">
        <v>1890341</v>
      </c>
      <c r="B861">
        <v>1</v>
      </c>
      <c r="C861" t="s">
        <v>81</v>
      </c>
      <c r="D861" t="s">
        <v>118</v>
      </c>
      <c r="E861" t="s">
        <v>131</v>
      </c>
      <c r="F861" t="s">
        <v>2702</v>
      </c>
      <c r="G861" t="s">
        <v>133</v>
      </c>
      <c r="H861" t="s">
        <v>134</v>
      </c>
      <c r="I861" t="s">
        <v>152</v>
      </c>
      <c r="J861" t="s">
        <v>136</v>
      </c>
      <c r="K861" t="s">
        <v>137</v>
      </c>
      <c r="L861" t="s">
        <v>2703</v>
      </c>
      <c r="M861" t="s">
        <v>2704</v>
      </c>
      <c r="N861">
        <v>8.3333330000000001E-3</v>
      </c>
      <c r="O861">
        <v>2</v>
      </c>
      <c r="P861">
        <v>2899</v>
      </c>
      <c r="Q861">
        <v>85</v>
      </c>
      <c r="R861">
        <v>123</v>
      </c>
      <c r="S861">
        <v>6</v>
      </c>
      <c r="T861">
        <v>220</v>
      </c>
      <c r="U861">
        <v>0</v>
      </c>
      <c r="V861">
        <v>1</v>
      </c>
      <c r="W861">
        <v>5.7745261366666661E-3</v>
      </c>
      <c r="X861">
        <v>3.3855985286257364</v>
      </c>
      <c r="Y861">
        <v>3.7107718072347087</v>
      </c>
      <c r="Z861">
        <v>2.5345643892563734</v>
      </c>
      <c r="AA861">
        <v>0.21215271903018335</v>
      </c>
      <c r="AB861">
        <v>0.5111628510493833</v>
      </c>
      <c r="AC861">
        <v>0</v>
      </c>
      <c r="AD861">
        <v>2.5713821761333334E-2</v>
      </c>
      <c r="AE861">
        <v>10.385738643094385</v>
      </c>
    </row>
    <row r="862" spans="1:31" x14ac:dyDescent="0.25">
      <c r="A862">
        <v>1890553</v>
      </c>
      <c r="B862">
        <v>1</v>
      </c>
      <c r="C862" t="s">
        <v>80</v>
      </c>
      <c r="D862" t="s">
        <v>97</v>
      </c>
      <c r="E862" t="s">
        <v>140</v>
      </c>
      <c r="F862" t="s">
        <v>2705</v>
      </c>
      <c r="G862" t="s">
        <v>207</v>
      </c>
      <c r="H862" t="s">
        <v>143</v>
      </c>
      <c r="I862" t="s">
        <v>135</v>
      </c>
      <c r="J862" t="s">
        <v>136</v>
      </c>
      <c r="K862" t="s">
        <v>137</v>
      </c>
      <c r="L862" t="s">
        <v>2706</v>
      </c>
      <c r="M862" t="s">
        <v>2707</v>
      </c>
      <c r="N862">
        <v>1.118333333</v>
      </c>
      <c r="O862">
        <v>0</v>
      </c>
      <c r="P862">
        <v>1</v>
      </c>
      <c r="Q862">
        <v>0</v>
      </c>
      <c r="R862">
        <v>0</v>
      </c>
      <c r="S862">
        <v>0</v>
      </c>
      <c r="T862">
        <v>0</v>
      </c>
      <c r="U862">
        <v>0</v>
      </c>
      <c r="V862">
        <v>0</v>
      </c>
      <c r="W862">
        <v>0</v>
      </c>
      <c r="X862">
        <v>0.47263671852528</v>
      </c>
      <c r="Y862">
        <v>0</v>
      </c>
      <c r="Z862">
        <v>0</v>
      </c>
      <c r="AA862">
        <v>0</v>
      </c>
      <c r="AB862">
        <v>0</v>
      </c>
      <c r="AC862">
        <v>0</v>
      </c>
      <c r="AD862">
        <v>0</v>
      </c>
      <c r="AE862">
        <v>0.47263671852528</v>
      </c>
    </row>
    <row r="863" spans="1:31" x14ac:dyDescent="0.25">
      <c r="A863">
        <v>1890653</v>
      </c>
      <c r="B863">
        <v>1</v>
      </c>
      <c r="C863" t="s">
        <v>81</v>
      </c>
      <c r="D863" t="s">
        <v>118</v>
      </c>
      <c r="E863" t="s">
        <v>169</v>
      </c>
      <c r="F863" t="s">
        <v>2708</v>
      </c>
      <c r="G863" t="s">
        <v>148</v>
      </c>
      <c r="H863" t="s">
        <v>143</v>
      </c>
      <c r="I863" t="s">
        <v>135</v>
      </c>
      <c r="J863" t="s">
        <v>136</v>
      </c>
      <c r="K863" t="s">
        <v>137</v>
      </c>
      <c r="L863" t="s">
        <v>2709</v>
      </c>
      <c r="M863" t="s">
        <v>2710</v>
      </c>
      <c r="N863">
        <v>1.011111111</v>
      </c>
      <c r="O863">
        <v>0</v>
      </c>
      <c r="P863">
        <v>20</v>
      </c>
      <c r="Q863">
        <v>0</v>
      </c>
      <c r="R863">
        <v>4</v>
      </c>
      <c r="S863">
        <v>0</v>
      </c>
      <c r="T863">
        <v>1</v>
      </c>
      <c r="U863">
        <v>0</v>
      </c>
      <c r="V863">
        <v>0</v>
      </c>
      <c r="W863">
        <v>0</v>
      </c>
      <c r="X863">
        <v>6.1003726873405713</v>
      </c>
      <c r="Y863">
        <v>0</v>
      </c>
      <c r="Z863">
        <v>6.2098727375427201</v>
      </c>
      <c r="AA863">
        <v>0</v>
      </c>
      <c r="AB863">
        <v>0.55241654393904616</v>
      </c>
      <c r="AC863">
        <v>0</v>
      </c>
      <c r="AD863">
        <v>0</v>
      </c>
      <c r="AE863">
        <v>12.862661968822337</v>
      </c>
    </row>
    <row r="864" spans="1:31" x14ac:dyDescent="0.25">
      <c r="A864">
        <v>1890696</v>
      </c>
      <c r="B864">
        <v>1</v>
      </c>
      <c r="C864" t="s">
        <v>81</v>
      </c>
      <c r="D864" t="s">
        <v>113</v>
      </c>
      <c r="E864" t="s">
        <v>140</v>
      </c>
      <c r="F864" t="s">
        <v>2711</v>
      </c>
      <c r="G864" t="s">
        <v>163</v>
      </c>
      <c r="H864" t="s">
        <v>143</v>
      </c>
      <c r="I864" t="s">
        <v>135</v>
      </c>
      <c r="J864" t="s">
        <v>136</v>
      </c>
      <c r="K864" t="s">
        <v>137</v>
      </c>
      <c r="L864" t="s">
        <v>2712</v>
      </c>
      <c r="M864" t="s">
        <v>2713</v>
      </c>
      <c r="N864">
        <v>1.061388888</v>
      </c>
      <c r="O864">
        <v>0</v>
      </c>
      <c r="P864">
        <v>1</v>
      </c>
      <c r="Q864">
        <v>0</v>
      </c>
      <c r="R864">
        <v>0</v>
      </c>
      <c r="S864">
        <v>0</v>
      </c>
      <c r="T864">
        <v>0</v>
      </c>
      <c r="U864">
        <v>0</v>
      </c>
      <c r="V864">
        <v>0</v>
      </c>
      <c r="W864">
        <v>0</v>
      </c>
      <c r="X864">
        <v>0.58604047944801396</v>
      </c>
      <c r="Y864">
        <v>0</v>
      </c>
      <c r="Z864">
        <v>0</v>
      </c>
      <c r="AA864">
        <v>0</v>
      </c>
      <c r="AB864">
        <v>0</v>
      </c>
      <c r="AC864">
        <v>0</v>
      </c>
      <c r="AD864">
        <v>0</v>
      </c>
      <c r="AE864">
        <v>0.58604047944801396</v>
      </c>
    </row>
    <row r="865" spans="1:31" x14ac:dyDescent="0.25">
      <c r="A865">
        <v>1890347</v>
      </c>
      <c r="B865">
        <v>1</v>
      </c>
      <c r="C865" t="s">
        <v>80</v>
      </c>
      <c r="D865" t="s">
        <v>101</v>
      </c>
      <c r="E865" t="s">
        <v>140</v>
      </c>
      <c r="F865" t="s">
        <v>2714</v>
      </c>
      <c r="G865" t="s">
        <v>200</v>
      </c>
      <c r="H865" t="s">
        <v>143</v>
      </c>
      <c r="I865" t="s">
        <v>135</v>
      </c>
      <c r="J865" t="s">
        <v>136</v>
      </c>
      <c r="K865" t="s">
        <v>137</v>
      </c>
      <c r="L865" t="s">
        <v>2715</v>
      </c>
      <c r="M865" t="s">
        <v>2716</v>
      </c>
      <c r="N865">
        <v>3.8541666659999998</v>
      </c>
      <c r="O865">
        <v>0</v>
      </c>
      <c r="P865">
        <v>1</v>
      </c>
      <c r="Q865">
        <v>0</v>
      </c>
      <c r="R865">
        <v>0</v>
      </c>
      <c r="S865">
        <v>0</v>
      </c>
      <c r="T865">
        <v>0</v>
      </c>
      <c r="U865">
        <v>0</v>
      </c>
      <c r="V865">
        <v>0</v>
      </c>
      <c r="W865">
        <v>0</v>
      </c>
      <c r="X865">
        <v>1.3706274785889687</v>
      </c>
      <c r="Y865">
        <v>0</v>
      </c>
      <c r="Z865">
        <v>0</v>
      </c>
      <c r="AA865">
        <v>0</v>
      </c>
      <c r="AB865">
        <v>0</v>
      </c>
      <c r="AC865">
        <v>0</v>
      </c>
      <c r="AD865">
        <v>0</v>
      </c>
      <c r="AE865">
        <v>1.3706274785889687</v>
      </c>
    </row>
    <row r="866" spans="1:31" x14ac:dyDescent="0.25">
      <c r="A866">
        <v>1890450</v>
      </c>
      <c r="B866">
        <v>1</v>
      </c>
      <c r="C866" t="s">
        <v>81</v>
      </c>
      <c r="D866" t="s">
        <v>124</v>
      </c>
      <c r="E866" t="s">
        <v>146</v>
      </c>
      <c r="F866" t="s">
        <v>2717</v>
      </c>
      <c r="G866" t="s">
        <v>148</v>
      </c>
      <c r="H866" t="s">
        <v>143</v>
      </c>
      <c r="I866" t="s">
        <v>135</v>
      </c>
      <c r="J866" t="s">
        <v>136</v>
      </c>
      <c r="K866" t="s">
        <v>137</v>
      </c>
      <c r="L866" t="s">
        <v>2718</v>
      </c>
      <c r="M866" t="s">
        <v>2719</v>
      </c>
      <c r="N866">
        <v>0.60666666599999997</v>
      </c>
      <c r="O866">
        <v>0</v>
      </c>
      <c r="P866">
        <v>0</v>
      </c>
      <c r="Q866">
        <v>0</v>
      </c>
      <c r="R866">
        <v>0</v>
      </c>
      <c r="S866">
        <v>0</v>
      </c>
      <c r="T866">
        <v>11</v>
      </c>
      <c r="U866">
        <v>0</v>
      </c>
      <c r="V866">
        <v>0</v>
      </c>
      <c r="W866">
        <v>0</v>
      </c>
      <c r="X866">
        <v>0</v>
      </c>
      <c r="Y866">
        <v>0</v>
      </c>
      <c r="Z866">
        <v>0</v>
      </c>
      <c r="AA866">
        <v>0</v>
      </c>
      <c r="AB866">
        <v>0.86520065802352009</v>
      </c>
      <c r="AC866">
        <v>0</v>
      </c>
      <c r="AD866">
        <v>0</v>
      </c>
      <c r="AE866">
        <v>0.86520065802352009</v>
      </c>
    </row>
    <row r="867" spans="1:31" x14ac:dyDescent="0.25">
      <c r="A867">
        <v>1890404</v>
      </c>
      <c r="B867">
        <v>1</v>
      </c>
      <c r="C867" t="s">
        <v>81</v>
      </c>
      <c r="D867" t="s">
        <v>119</v>
      </c>
      <c r="E867" t="s">
        <v>140</v>
      </c>
      <c r="F867" t="s">
        <v>2720</v>
      </c>
      <c r="G867" t="s">
        <v>163</v>
      </c>
      <c r="H867" t="s">
        <v>143</v>
      </c>
      <c r="I867" t="s">
        <v>135</v>
      </c>
      <c r="J867" t="s">
        <v>136</v>
      </c>
      <c r="K867" t="s">
        <v>137</v>
      </c>
      <c r="L867" t="s">
        <v>2721</v>
      </c>
      <c r="M867" t="s">
        <v>2722</v>
      </c>
      <c r="N867">
        <v>1.6916666659999999</v>
      </c>
      <c r="O867">
        <v>0</v>
      </c>
      <c r="P867">
        <v>1</v>
      </c>
      <c r="Q867">
        <v>0</v>
      </c>
      <c r="R867">
        <v>0</v>
      </c>
      <c r="S867">
        <v>0</v>
      </c>
      <c r="T867">
        <v>0</v>
      </c>
      <c r="U867">
        <v>0</v>
      </c>
      <c r="V867">
        <v>0</v>
      </c>
      <c r="W867">
        <v>0</v>
      </c>
      <c r="X867">
        <v>0.24437976613636334</v>
      </c>
      <c r="Y867">
        <v>0</v>
      </c>
      <c r="Z867">
        <v>0</v>
      </c>
      <c r="AA867">
        <v>0</v>
      </c>
      <c r="AB867">
        <v>0</v>
      </c>
      <c r="AC867">
        <v>0</v>
      </c>
      <c r="AD867">
        <v>0</v>
      </c>
      <c r="AE867">
        <v>0.24437976613636334</v>
      </c>
    </row>
    <row r="868" spans="1:31" x14ac:dyDescent="0.25">
      <c r="A868">
        <v>1890427</v>
      </c>
      <c r="B868">
        <v>1</v>
      </c>
      <c r="C868" t="s">
        <v>80</v>
      </c>
      <c r="D868" t="s">
        <v>91</v>
      </c>
      <c r="E868" t="s">
        <v>169</v>
      </c>
      <c r="F868" t="s">
        <v>2723</v>
      </c>
      <c r="G868" t="s">
        <v>1108</v>
      </c>
      <c r="H868" t="s">
        <v>143</v>
      </c>
      <c r="I868" t="s">
        <v>135</v>
      </c>
      <c r="J868" t="s">
        <v>136</v>
      </c>
      <c r="K868" t="s">
        <v>137</v>
      </c>
      <c r="L868" t="s">
        <v>2724</v>
      </c>
      <c r="M868" t="s">
        <v>2725</v>
      </c>
      <c r="N868">
        <v>4.5674999999999999</v>
      </c>
      <c r="O868">
        <v>0</v>
      </c>
      <c r="P868">
        <v>0</v>
      </c>
      <c r="Q868">
        <v>0</v>
      </c>
      <c r="R868">
        <v>0</v>
      </c>
      <c r="S868">
        <v>2</v>
      </c>
      <c r="T868">
        <v>0</v>
      </c>
      <c r="U868">
        <v>0</v>
      </c>
      <c r="V868">
        <v>0</v>
      </c>
      <c r="W868">
        <v>0</v>
      </c>
      <c r="X868">
        <v>0</v>
      </c>
      <c r="Y868">
        <v>0</v>
      </c>
      <c r="Z868">
        <v>0</v>
      </c>
      <c r="AA868">
        <v>16.366019702792698</v>
      </c>
      <c r="AB868">
        <v>0</v>
      </c>
      <c r="AC868">
        <v>0</v>
      </c>
      <c r="AD868">
        <v>0</v>
      </c>
      <c r="AE868">
        <v>16.366019702792698</v>
      </c>
    </row>
    <row r="869" spans="1:31" x14ac:dyDescent="0.25">
      <c r="A869">
        <v>1890467</v>
      </c>
      <c r="B869">
        <v>1</v>
      </c>
      <c r="C869" t="s">
        <v>81</v>
      </c>
      <c r="D869" t="s">
        <v>128</v>
      </c>
      <c r="E869" t="s">
        <v>131</v>
      </c>
      <c r="F869" t="s">
        <v>2045</v>
      </c>
      <c r="G869" t="s">
        <v>133</v>
      </c>
      <c r="H869" t="s">
        <v>134</v>
      </c>
      <c r="I869" t="s">
        <v>135</v>
      </c>
      <c r="J869" t="s">
        <v>136</v>
      </c>
      <c r="K869" t="s">
        <v>137</v>
      </c>
      <c r="L869" t="s">
        <v>2726</v>
      </c>
      <c r="M869" t="s">
        <v>2727</v>
      </c>
      <c r="N869">
        <v>0.12527777700000001</v>
      </c>
      <c r="O869">
        <v>1</v>
      </c>
      <c r="P869">
        <v>553</v>
      </c>
      <c r="Q869">
        <v>2</v>
      </c>
      <c r="R869">
        <v>3</v>
      </c>
      <c r="S869">
        <v>3</v>
      </c>
      <c r="T869">
        <v>38</v>
      </c>
      <c r="U869">
        <v>0</v>
      </c>
      <c r="V869">
        <v>0</v>
      </c>
      <c r="W869">
        <v>3.0995665731555551E-2</v>
      </c>
      <c r="X869">
        <v>8.2327340461784662</v>
      </c>
      <c r="Y869">
        <v>2.012334836639444</v>
      </c>
      <c r="Z869">
        <v>3.9298888498677499E-2</v>
      </c>
      <c r="AA869">
        <v>5.8295625885813092</v>
      </c>
      <c r="AB869">
        <v>2.7437408210450345</v>
      </c>
      <c r="AC869">
        <v>0</v>
      </c>
      <c r="AD869">
        <v>0</v>
      </c>
      <c r="AE869">
        <v>18.888666846674486</v>
      </c>
    </row>
    <row r="870" spans="1:31" x14ac:dyDescent="0.25">
      <c r="A870">
        <v>1890573</v>
      </c>
      <c r="B870">
        <v>1</v>
      </c>
      <c r="C870" t="s">
        <v>81</v>
      </c>
      <c r="D870" t="s">
        <v>112</v>
      </c>
      <c r="E870" t="s">
        <v>158</v>
      </c>
      <c r="F870" t="s">
        <v>2728</v>
      </c>
      <c r="G870" t="s">
        <v>293</v>
      </c>
      <c r="H870" t="s">
        <v>134</v>
      </c>
      <c r="I870" t="s">
        <v>135</v>
      </c>
      <c r="J870" t="s">
        <v>136</v>
      </c>
      <c r="K870" t="s">
        <v>137</v>
      </c>
      <c r="L870" t="s">
        <v>2729</v>
      </c>
      <c r="M870" t="s">
        <v>2730</v>
      </c>
      <c r="N870">
        <v>2.3033333329999999</v>
      </c>
      <c r="O870">
        <v>0</v>
      </c>
      <c r="P870">
        <v>64</v>
      </c>
      <c r="Q870">
        <v>0</v>
      </c>
      <c r="R870">
        <v>0</v>
      </c>
      <c r="S870">
        <v>0</v>
      </c>
      <c r="T870">
        <v>0</v>
      </c>
      <c r="U870">
        <v>0</v>
      </c>
      <c r="V870">
        <v>0</v>
      </c>
      <c r="W870">
        <v>0</v>
      </c>
      <c r="X870">
        <v>18.267681383570842</v>
      </c>
      <c r="Y870">
        <v>0</v>
      </c>
      <c r="Z870">
        <v>0</v>
      </c>
      <c r="AA870">
        <v>0</v>
      </c>
      <c r="AB870">
        <v>0</v>
      </c>
      <c r="AC870">
        <v>0</v>
      </c>
      <c r="AD870">
        <v>0</v>
      </c>
      <c r="AE870">
        <v>18.267681383570842</v>
      </c>
    </row>
    <row r="871" spans="1:31" x14ac:dyDescent="0.25">
      <c r="A871">
        <v>1890513</v>
      </c>
      <c r="B871">
        <v>1</v>
      </c>
      <c r="C871" t="s">
        <v>80</v>
      </c>
      <c r="D871" t="s">
        <v>85</v>
      </c>
      <c r="E871" t="s">
        <v>140</v>
      </c>
      <c r="F871" t="s">
        <v>2731</v>
      </c>
      <c r="G871" t="s">
        <v>207</v>
      </c>
      <c r="H871" t="s">
        <v>143</v>
      </c>
      <c r="I871" t="s">
        <v>135</v>
      </c>
      <c r="J871" t="s">
        <v>136</v>
      </c>
      <c r="K871" t="s">
        <v>137</v>
      </c>
      <c r="L871" t="s">
        <v>2732</v>
      </c>
      <c r="M871" t="s">
        <v>2733</v>
      </c>
      <c r="N871">
        <v>1.264444444</v>
      </c>
      <c r="O871">
        <v>0</v>
      </c>
      <c r="P871">
        <v>6</v>
      </c>
      <c r="Q871">
        <v>0</v>
      </c>
      <c r="R871">
        <v>0</v>
      </c>
      <c r="S871">
        <v>0</v>
      </c>
      <c r="T871">
        <v>0</v>
      </c>
      <c r="U871">
        <v>0</v>
      </c>
      <c r="V871">
        <v>0</v>
      </c>
      <c r="W871">
        <v>0</v>
      </c>
      <c r="X871">
        <v>1.1587153273911612</v>
      </c>
      <c r="Y871">
        <v>0</v>
      </c>
      <c r="Z871">
        <v>0</v>
      </c>
      <c r="AA871">
        <v>0</v>
      </c>
      <c r="AB871">
        <v>0</v>
      </c>
      <c r="AC871">
        <v>0</v>
      </c>
      <c r="AD871">
        <v>0</v>
      </c>
      <c r="AE871">
        <v>1.1587153273911612</v>
      </c>
    </row>
    <row r="872" spans="1:31" x14ac:dyDescent="0.25">
      <c r="A872">
        <v>1890613</v>
      </c>
      <c r="B872">
        <v>1</v>
      </c>
      <c r="C872" t="s">
        <v>81</v>
      </c>
      <c r="D872" t="s">
        <v>112</v>
      </c>
      <c r="E872" t="s">
        <v>146</v>
      </c>
      <c r="F872" t="s">
        <v>2734</v>
      </c>
      <c r="G872" t="s">
        <v>469</v>
      </c>
      <c r="H872" t="s">
        <v>143</v>
      </c>
      <c r="I872" t="s">
        <v>135</v>
      </c>
      <c r="J872" t="s">
        <v>136</v>
      </c>
      <c r="K872" t="s">
        <v>137</v>
      </c>
      <c r="L872" t="s">
        <v>2735</v>
      </c>
      <c r="M872" t="s">
        <v>2736</v>
      </c>
      <c r="N872">
        <v>0.957777777</v>
      </c>
      <c r="O872">
        <v>0</v>
      </c>
      <c r="P872">
        <v>147</v>
      </c>
      <c r="Q872">
        <v>0</v>
      </c>
      <c r="R872">
        <v>0</v>
      </c>
      <c r="S872">
        <v>0</v>
      </c>
      <c r="T872">
        <v>4</v>
      </c>
      <c r="U872">
        <v>0</v>
      </c>
      <c r="V872">
        <v>0</v>
      </c>
      <c r="W872">
        <v>0</v>
      </c>
      <c r="X872">
        <v>36.045434676545099</v>
      </c>
      <c r="Y872">
        <v>0</v>
      </c>
      <c r="Z872">
        <v>0</v>
      </c>
      <c r="AA872">
        <v>0</v>
      </c>
      <c r="AB872">
        <v>1.8290044674050012</v>
      </c>
      <c r="AC872">
        <v>0</v>
      </c>
      <c r="AD872">
        <v>0</v>
      </c>
      <c r="AE872">
        <v>37.874439143950099</v>
      </c>
    </row>
    <row r="873" spans="1:31" x14ac:dyDescent="0.25">
      <c r="A873">
        <v>1890321</v>
      </c>
      <c r="B873">
        <v>1</v>
      </c>
      <c r="C873" t="s">
        <v>80</v>
      </c>
      <c r="D873" t="s">
        <v>93</v>
      </c>
      <c r="E873" t="s">
        <v>146</v>
      </c>
      <c r="F873" t="s">
        <v>2737</v>
      </c>
      <c r="G873" t="s">
        <v>148</v>
      </c>
      <c r="H873" t="s">
        <v>143</v>
      </c>
      <c r="I873" t="s">
        <v>135</v>
      </c>
      <c r="J873" t="s">
        <v>136</v>
      </c>
      <c r="K873" t="s">
        <v>137</v>
      </c>
      <c r="L873" t="s">
        <v>2738</v>
      </c>
      <c r="M873" t="s">
        <v>2739</v>
      </c>
      <c r="N873">
        <v>2.3372222219999998</v>
      </c>
      <c r="O873">
        <v>0</v>
      </c>
      <c r="P873">
        <v>23</v>
      </c>
      <c r="Q873">
        <v>0</v>
      </c>
      <c r="R873">
        <v>1</v>
      </c>
      <c r="S873">
        <v>0</v>
      </c>
      <c r="T873">
        <v>4</v>
      </c>
      <c r="U873">
        <v>0</v>
      </c>
      <c r="V873">
        <v>0</v>
      </c>
      <c r="W873">
        <v>0</v>
      </c>
      <c r="X873">
        <v>7.9786302257163593</v>
      </c>
      <c r="Y873">
        <v>0</v>
      </c>
      <c r="Z873">
        <v>4.2791809156642611</v>
      </c>
      <c r="AA873">
        <v>0</v>
      </c>
      <c r="AB873">
        <v>8.1890476008123443</v>
      </c>
      <c r="AC873">
        <v>0</v>
      </c>
      <c r="AD873">
        <v>0</v>
      </c>
      <c r="AE873">
        <v>20.446858742192966</v>
      </c>
    </row>
    <row r="874" spans="1:31" x14ac:dyDescent="0.25">
      <c r="A874">
        <v>1890344</v>
      </c>
      <c r="B874">
        <v>1</v>
      </c>
      <c r="C874" t="s">
        <v>80</v>
      </c>
      <c r="D874" t="s">
        <v>88</v>
      </c>
      <c r="E874" t="s">
        <v>131</v>
      </c>
      <c r="F874" t="s">
        <v>2740</v>
      </c>
      <c r="G874" t="s">
        <v>171</v>
      </c>
      <c r="H874" t="s">
        <v>134</v>
      </c>
      <c r="I874" t="s">
        <v>135</v>
      </c>
      <c r="J874" t="s">
        <v>5</v>
      </c>
      <c r="K874" t="s">
        <v>172</v>
      </c>
      <c r="L874" t="s">
        <v>2741</v>
      </c>
      <c r="M874" t="s">
        <v>2742</v>
      </c>
      <c r="N874">
        <v>4.8128869439999997</v>
      </c>
      <c r="O874">
        <v>0</v>
      </c>
      <c r="P874">
        <v>0</v>
      </c>
      <c r="Q874">
        <v>0</v>
      </c>
      <c r="R874">
        <v>0</v>
      </c>
      <c r="S874">
        <v>2</v>
      </c>
      <c r="T874">
        <v>0</v>
      </c>
      <c r="U874">
        <v>0</v>
      </c>
      <c r="V874">
        <v>0</v>
      </c>
      <c r="W874">
        <v>0</v>
      </c>
      <c r="X874">
        <v>0</v>
      </c>
      <c r="Y874">
        <v>0</v>
      </c>
      <c r="Z874">
        <v>0</v>
      </c>
      <c r="AA874">
        <v>3351.3538379428041</v>
      </c>
      <c r="AB874">
        <v>0</v>
      </c>
      <c r="AC874">
        <v>0</v>
      </c>
      <c r="AD874">
        <v>0</v>
      </c>
      <c r="AE874">
        <v>3351.3538379428041</v>
      </c>
    </row>
    <row r="875" spans="1:31" x14ac:dyDescent="0.25">
      <c r="A875">
        <v>1890487</v>
      </c>
      <c r="B875">
        <v>1</v>
      </c>
      <c r="C875" t="s">
        <v>80</v>
      </c>
      <c r="D875" t="s">
        <v>100</v>
      </c>
      <c r="E875" t="s">
        <v>131</v>
      </c>
      <c r="F875" t="s">
        <v>2743</v>
      </c>
      <c r="G875" t="s">
        <v>133</v>
      </c>
      <c r="H875" t="s">
        <v>134</v>
      </c>
      <c r="I875" t="s">
        <v>135</v>
      </c>
      <c r="J875" t="s">
        <v>136</v>
      </c>
      <c r="K875" t="s">
        <v>137</v>
      </c>
      <c r="L875" t="s">
        <v>2744</v>
      </c>
      <c r="M875" t="s">
        <v>2745</v>
      </c>
      <c r="N875">
        <v>0.97861111099999998</v>
      </c>
      <c r="O875">
        <v>0</v>
      </c>
      <c r="P875">
        <v>0</v>
      </c>
      <c r="Q875">
        <v>13</v>
      </c>
      <c r="R875">
        <v>63</v>
      </c>
      <c r="S875">
        <v>0</v>
      </c>
      <c r="T875">
        <v>4</v>
      </c>
      <c r="U875">
        <v>0</v>
      </c>
      <c r="V875">
        <v>0</v>
      </c>
      <c r="W875">
        <v>0</v>
      </c>
      <c r="X875">
        <v>0</v>
      </c>
      <c r="Y875">
        <v>178.8729343051476</v>
      </c>
      <c r="Z875">
        <v>449.42821434263391</v>
      </c>
      <c r="AA875">
        <v>0</v>
      </c>
      <c r="AB875">
        <v>15.267366426894959</v>
      </c>
      <c r="AC875">
        <v>0</v>
      </c>
      <c r="AD875">
        <v>0</v>
      </c>
      <c r="AE875">
        <v>643.56851507467638</v>
      </c>
    </row>
    <row r="876" spans="1:31" x14ac:dyDescent="0.25">
      <c r="A876">
        <v>1890507</v>
      </c>
      <c r="B876">
        <v>1</v>
      </c>
      <c r="C876" t="s">
        <v>80</v>
      </c>
      <c r="D876" t="s">
        <v>104</v>
      </c>
      <c r="E876" t="s">
        <v>140</v>
      </c>
      <c r="F876" t="s">
        <v>2746</v>
      </c>
      <c r="G876" t="s">
        <v>163</v>
      </c>
      <c r="H876" t="s">
        <v>143</v>
      </c>
      <c r="I876" t="s">
        <v>135</v>
      </c>
      <c r="J876" t="s">
        <v>136</v>
      </c>
      <c r="K876" t="s">
        <v>137</v>
      </c>
      <c r="L876" t="s">
        <v>2747</v>
      </c>
      <c r="M876" t="s">
        <v>2748</v>
      </c>
      <c r="N876">
        <v>2.8938888880000002</v>
      </c>
      <c r="O876">
        <v>0</v>
      </c>
      <c r="P876">
        <v>1</v>
      </c>
      <c r="Q876">
        <v>0</v>
      </c>
      <c r="R876">
        <v>0</v>
      </c>
      <c r="S876">
        <v>0</v>
      </c>
      <c r="T876">
        <v>0</v>
      </c>
      <c r="U876">
        <v>0</v>
      </c>
      <c r="V876">
        <v>0</v>
      </c>
      <c r="W876">
        <v>0</v>
      </c>
      <c r="X876">
        <v>0.93000958641489007</v>
      </c>
      <c r="Y876">
        <v>0</v>
      </c>
      <c r="Z876">
        <v>0</v>
      </c>
      <c r="AA876">
        <v>0</v>
      </c>
      <c r="AB876">
        <v>0</v>
      </c>
      <c r="AC876">
        <v>0</v>
      </c>
      <c r="AD876">
        <v>0</v>
      </c>
      <c r="AE876">
        <v>0.93000958641489007</v>
      </c>
    </row>
    <row r="877" spans="1:31" x14ac:dyDescent="0.25">
      <c r="A877">
        <v>1890444</v>
      </c>
      <c r="B877">
        <v>1</v>
      </c>
      <c r="C877" t="s">
        <v>81</v>
      </c>
      <c r="D877" t="s">
        <v>120</v>
      </c>
      <c r="E877" t="s">
        <v>210</v>
      </c>
      <c r="F877" t="s">
        <v>2749</v>
      </c>
      <c r="G877" t="s">
        <v>133</v>
      </c>
      <c r="H877" t="s">
        <v>134</v>
      </c>
      <c r="I877" t="s">
        <v>135</v>
      </c>
      <c r="J877" t="s">
        <v>136</v>
      </c>
      <c r="K877" t="s">
        <v>137</v>
      </c>
      <c r="L877" t="s">
        <v>2750</v>
      </c>
      <c r="M877" t="s">
        <v>2751</v>
      </c>
      <c r="N877">
        <v>6.1111111000000003E-2</v>
      </c>
      <c r="O877">
        <v>0</v>
      </c>
      <c r="P877">
        <v>1075</v>
      </c>
      <c r="Q877">
        <v>0</v>
      </c>
      <c r="R877">
        <v>5</v>
      </c>
      <c r="S877">
        <v>1</v>
      </c>
      <c r="T877">
        <v>125</v>
      </c>
      <c r="U877">
        <v>0</v>
      </c>
      <c r="V877">
        <v>0</v>
      </c>
      <c r="W877">
        <v>0</v>
      </c>
      <c r="X877">
        <v>13.838092261823496</v>
      </c>
      <c r="Y877">
        <v>0</v>
      </c>
      <c r="Z877">
        <v>2.1788437353246666</v>
      </c>
      <c r="AA877">
        <v>1.978101987336139</v>
      </c>
      <c r="AB877">
        <v>3.4751340166602289</v>
      </c>
      <c r="AC877">
        <v>0</v>
      </c>
      <c r="AD877">
        <v>0</v>
      </c>
      <c r="AE877">
        <v>21.47017200114453</v>
      </c>
    </row>
    <row r="878" spans="1:31" x14ac:dyDescent="0.25">
      <c r="A878">
        <v>1890636</v>
      </c>
      <c r="B878">
        <v>1</v>
      </c>
      <c r="C878" t="s">
        <v>80</v>
      </c>
      <c r="D878" t="s">
        <v>100</v>
      </c>
      <c r="E878" t="s">
        <v>210</v>
      </c>
      <c r="F878" t="s">
        <v>2752</v>
      </c>
      <c r="G878" t="s">
        <v>133</v>
      </c>
      <c r="H878" t="s">
        <v>134</v>
      </c>
      <c r="I878" t="s">
        <v>135</v>
      </c>
      <c r="J878" t="s">
        <v>136</v>
      </c>
      <c r="K878" t="s">
        <v>137</v>
      </c>
      <c r="L878" t="s">
        <v>2753</v>
      </c>
      <c r="M878" t="s">
        <v>2754</v>
      </c>
      <c r="N878">
        <v>0.63888888799999999</v>
      </c>
      <c r="O878">
        <v>1</v>
      </c>
      <c r="P878">
        <v>16606</v>
      </c>
      <c r="Q878">
        <v>5</v>
      </c>
      <c r="R878">
        <v>321</v>
      </c>
      <c r="S878">
        <v>21</v>
      </c>
      <c r="T878">
        <v>1974</v>
      </c>
      <c r="U878">
        <v>10</v>
      </c>
      <c r="V878">
        <v>9</v>
      </c>
      <c r="W878">
        <v>0.19944969915826385</v>
      </c>
      <c r="X878">
        <v>3517.2686651112776</v>
      </c>
      <c r="Y878">
        <v>10.255301871157194</v>
      </c>
      <c r="Z878">
        <v>160.61773319161452</v>
      </c>
      <c r="AA878">
        <v>208.18988473445302</v>
      </c>
      <c r="AB878">
        <v>1591.8172359822941</v>
      </c>
      <c r="AC878">
        <v>351.35888065425769</v>
      </c>
      <c r="AD878">
        <v>100.83252200420402</v>
      </c>
      <c r="AE878">
        <v>5940.5396732484169</v>
      </c>
    </row>
    <row r="879" spans="1:31" x14ac:dyDescent="0.25">
      <c r="A879">
        <v>1890307</v>
      </c>
      <c r="B879">
        <v>1</v>
      </c>
      <c r="C879" t="s">
        <v>80</v>
      </c>
      <c r="D879" t="s">
        <v>83</v>
      </c>
      <c r="E879" t="s">
        <v>140</v>
      </c>
      <c r="F879" t="s">
        <v>2755</v>
      </c>
      <c r="G879" t="s">
        <v>200</v>
      </c>
      <c r="H879" t="s">
        <v>143</v>
      </c>
      <c r="I879" t="s">
        <v>135</v>
      </c>
      <c r="J879" t="s">
        <v>136</v>
      </c>
      <c r="K879" t="s">
        <v>137</v>
      </c>
      <c r="L879" t="s">
        <v>2756</v>
      </c>
      <c r="M879" t="s">
        <v>2757</v>
      </c>
      <c r="N879">
        <v>5.2305555549999996</v>
      </c>
      <c r="O879">
        <v>0</v>
      </c>
      <c r="P879">
        <v>1</v>
      </c>
      <c r="Q879">
        <v>0</v>
      </c>
      <c r="R879">
        <v>0</v>
      </c>
      <c r="S879">
        <v>0</v>
      </c>
      <c r="T879">
        <v>1</v>
      </c>
      <c r="U879">
        <v>0</v>
      </c>
      <c r="V879">
        <v>0</v>
      </c>
      <c r="W879">
        <v>0</v>
      </c>
      <c r="X879">
        <v>0</v>
      </c>
      <c r="Y879">
        <v>0</v>
      </c>
      <c r="Z879">
        <v>0</v>
      </c>
      <c r="AA879">
        <v>0</v>
      </c>
      <c r="AB879">
        <v>16.216274705167635</v>
      </c>
      <c r="AC879">
        <v>0</v>
      </c>
      <c r="AD879">
        <v>0</v>
      </c>
      <c r="AE879">
        <v>16.216274705167635</v>
      </c>
    </row>
    <row r="880" spans="1:31" x14ac:dyDescent="0.25">
      <c r="A880">
        <v>1890476</v>
      </c>
      <c r="B880">
        <v>1</v>
      </c>
      <c r="C880" t="s">
        <v>80</v>
      </c>
      <c r="D880" t="s">
        <v>96</v>
      </c>
      <c r="E880" t="s">
        <v>140</v>
      </c>
      <c r="F880" t="s">
        <v>2758</v>
      </c>
      <c r="G880" t="s">
        <v>200</v>
      </c>
      <c r="H880" t="s">
        <v>143</v>
      </c>
      <c r="I880" t="s">
        <v>135</v>
      </c>
      <c r="J880" t="s">
        <v>136</v>
      </c>
      <c r="K880" t="s">
        <v>137</v>
      </c>
      <c r="L880" t="s">
        <v>2759</v>
      </c>
      <c r="M880" t="s">
        <v>2760</v>
      </c>
      <c r="N880">
        <v>4.7772222219999998</v>
      </c>
      <c r="O880">
        <v>0</v>
      </c>
      <c r="P880">
        <v>1</v>
      </c>
      <c r="Q880">
        <v>0</v>
      </c>
      <c r="R880">
        <v>0</v>
      </c>
      <c r="S880">
        <v>0</v>
      </c>
      <c r="T880">
        <v>0</v>
      </c>
      <c r="U880">
        <v>0</v>
      </c>
      <c r="V880">
        <v>0</v>
      </c>
      <c r="W880">
        <v>0</v>
      </c>
      <c r="X880">
        <v>0.19947405478143335</v>
      </c>
      <c r="Y880">
        <v>0</v>
      </c>
      <c r="Z880">
        <v>0</v>
      </c>
      <c r="AA880">
        <v>0</v>
      </c>
      <c r="AB880">
        <v>0</v>
      </c>
      <c r="AC880">
        <v>0</v>
      </c>
      <c r="AD880">
        <v>0</v>
      </c>
      <c r="AE880">
        <v>0.19947405478143335</v>
      </c>
    </row>
    <row r="881" spans="1:31" x14ac:dyDescent="0.25">
      <c r="A881">
        <v>1890622</v>
      </c>
      <c r="B881">
        <v>1</v>
      </c>
      <c r="C881" t="s">
        <v>80</v>
      </c>
      <c r="D881" t="s">
        <v>107</v>
      </c>
      <c r="E881" t="s">
        <v>158</v>
      </c>
      <c r="F881" t="s">
        <v>2761</v>
      </c>
      <c r="G881" t="s">
        <v>133</v>
      </c>
      <c r="H881" t="s">
        <v>134</v>
      </c>
      <c r="I881" t="s">
        <v>135</v>
      </c>
      <c r="J881" t="s">
        <v>136</v>
      </c>
      <c r="K881" t="s">
        <v>137</v>
      </c>
      <c r="L881" t="s">
        <v>2762</v>
      </c>
      <c r="M881" t="s">
        <v>2763</v>
      </c>
      <c r="N881">
        <v>0.74166666599999997</v>
      </c>
      <c r="O881">
        <v>0</v>
      </c>
      <c r="P881">
        <v>770</v>
      </c>
      <c r="Q881">
        <v>0</v>
      </c>
      <c r="R881">
        <v>7</v>
      </c>
      <c r="S881">
        <v>0</v>
      </c>
      <c r="T881">
        <v>28</v>
      </c>
      <c r="U881">
        <v>0</v>
      </c>
      <c r="V881">
        <v>0</v>
      </c>
      <c r="W881">
        <v>0</v>
      </c>
      <c r="X881">
        <v>137.91735273210651</v>
      </c>
      <c r="Y881">
        <v>0</v>
      </c>
      <c r="Z881">
        <v>2.86698049188439</v>
      </c>
      <c r="AA881">
        <v>0</v>
      </c>
      <c r="AB881">
        <v>12.974443947984716</v>
      </c>
      <c r="AC881">
        <v>0</v>
      </c>
      <c r="AD881">
        <v>0</v>
      </c>
      <c r="AE881">
        <v>153.75877717197562</v>
      </c>
    </row>
    <row r="882" spans="1:31" x14ac:dyDescent="0.25">
      <c r="A882">
        <v>1890313</v>
      </c>
      <c r="B882">
        <v>1</v>
      </c>
      <c r="C882" t="s">
        <v>80</v>
      </c>
      <c r="D882" t="s">
        <v>93</v>
      </c>
      <c r="E882" t="s">
        <v>210</v>
      </c>
      <c r="F882" t="s">
        <v>2764</v>
      </c>
      <c r="G882" t="s">
        <v>133</v>
      </c>
      <c r="H882" t="s">
        <v>134</v>
      </c>
      <c r="I882" t="s">
        <v>135</v>
      </c>
      <c r="J882" t="s">
        <v>136</v>
      </c>
      <c r="K882" t="s">
        <v>137</v>
      </c>
      <c r="L882" t="s">
        <v>2765</v>
      </c>
      <c r="M882" t="s">
        <v>2766</v>
      </c>
      <c r="N882">
        <v>1.808888888</v>
      </c>
      <c r="O882">
        <v>2</v>
      </c>
      <c r="P882">
        <v>290</v>
      </c>
      <c r="Q882">
        <v>33</v>
      </c>
      <c r="R882">
        <v>63</v>
      </c>
      <c r="S882">
        <v>6</v>
      </c>
      <c r="T882">
        <v>67</v>
      </c>
      <c r="U882">
        <v>1</v>
      </c>
      <c r="V882">
        <v>0</v>
      </c>
      <c r="W882">
        <v>1.9535135281040104</v>
      </c>
      <c r="X882">
        <v>69.662268547686168</v>
      </c>
      <c r="Y882">
        <v>738.31356613460548</v>
      </c>
      <c r="Z882">
        <v>714.414489529712</v>
      </c>
      <c r="AA882">
        <v>79.014451209683571</v>
      </c>
      <c r="AB882">
        <v>118.26330909858852</v>
      </c>
      <c r="AC882">
        <v>2.6257155451072736</v>
      </c>
      <c r="AD882">
        <v>0</v>
      </c>
      <c r="AE882">
        <v>1724.247313593487</v>
      </c>
    </row>
    <row r="883" spans="1:31" x14ac:dyDescent="0.25">
      <c r="A883">
        <v>1890562</v>
      </c>
      <c r="B883">
        <v>1</v>
      </c>
      <c r="C883" t="s">
        <v>80</v>
      </c>
      <c r="D883" t="s">
        <v>95</v>
      </c>
      <c r="E883" t="s">
        <v>146</v>
      </c>
      <c r="F883" t="s">
        <v>2767</v>
      </c>
      <c r="G883" t="s">
        <v>469</v>
      </c>
      <c r="H883" t="s">
        <v>143</v>
      </c>
      <c r="I883" t="s">
        <v>135</v>
      </c>
      <c r="J883" t="s">
        <v>136</v>
      </c>
      <c r="K883" t="s">
        <v>137</v>
      </c>
      <c r="L883" t="s">
        <v>2768</v>
      </c>
      <c r="M883" t="s">
        <v>2769</v>
      </c>
      <c r="N883">
        <v>1.1233333329999999</v>
      </c>
      <c r="O883">
        <v>0</v>
      </c>
      <c r="P883">
        <v>52</v>
      </c>
      <c r="Q883">
        <v>0</v>
      </c>
      <c r="R883">
        <v>0</v>
      </c>
      <c r="S883">
        <v>0</v>
      </c>
      <c r="T883">
        <v>0</v>
      </c>
      <c r="U883">
        <v>0</v>
      </c>
      <c r="V883">
        <v>0</v>
      </c>
      <c r="W883">
        <v>0</v>
      </c>
      <c r="X883">
        <v>20.010232139862524</v>
      </c>
      <c r="Y883">
        <v>0</v>
      </c>
      <c r="Z883">
        <v>0</v>
      </c>
      <c r="AA883">
        <v>0</v>
      </c>
      <c r="AB883">
        <v>0</v>
      </c>
      <c r="AC883">
        <v>0</v>
      </c>
      <c r="AD883">
        <v>0</v>
      </c>
      <c r="AE883">
        <v>20.010232139862524</v>
      </c>
    </row>
    <row r="884" spans="1:31" x14ac:dyDescent="0.25">
      <c r="A884">
        <v>1890370</v>
      </c>
      <c r="B884">
        <v>1</v>
      </c>
      <c r="C884" t="s">
        <v>81</v>
      </c>
      <c r="D884" t="s">
        <v>117</v>
      </c>
      <c r="E884" t="s">
        <v>158</v>
      </c>
      <c r="F884" t="s">
        <v>2770</v>
      </c>
      <c r="G884" t="s">
        <v>219</v>
      </c>
      <c r="H884" t="s">
        <v>134</v>
      </c>
      <c r="I884" t="s">
        <v>135</v>
      </c>
      <c r="J884" t="s">
        <v>136</v>
      </c>
      <c r="K884" t="s">
        <v>137</v>
      </c>
      <c r="L884" t="s">
        <v>2771</v>
      </c>
      <c r="M884" t="s">
        <v>2772</v>
      </c>
      <c r="N884">
        <v>1.7250000000000001</v>
      </c>
      <c r="O884">
        <v>0</v>
      </c>
      <c r="P884">
        <v>99</v>
      </c>
      <c r="Q884">
        <v>0</v>
      </c>
      <c r="R884">
        <v>8</v>
      </c>
      <c r="S884">
        <v>0</v>
      </c>
      <c r="T884">
        <v>9</v>
      </c>
      <c r="U884">
        <v>0</v>
      </c>
      <c r="V884">
        <v>0</v>
      </c>
      <c r="W884">
        <v>0</v>
      </c>
      <c r="X884">
        <v>15.59063599577361</v>
      </c>
      <c r="Y884">
        <v>0</v>
      </c>
      <c r="Z884">
        <v>6.1064127331309503</v>
      </c>
      <c r="AA884">
        <v>0</v>
      </c>
      <c r="AB884">
        <v>7.1212205862843243</v>
      </c>
      <c r="AC884">
        <v>0</v>
      </c>
      <c r="AD884">
        <v>0</v>
      </c>
      <c r="AE884">
        <v>28.818269315188886</v>
      </c>
    </row>
    <row r="885" spans="1:31" x14ac:dyDescent="0.25">
      <c r="A885">
        <v>1890416</v>
      </c>
      <c r="B885">
        <v>1</v>
      </c>
      <c r="C885" t="s">
        <v>80</v>
      </c>
      <c r="D885" t="s">
        <v>100</v>
      </c>
      <c r="E885" t="s">
        <v>210</v>
      </c>
      <c r="F885" t="s">
        <v>2773</v>
      </c>
      <c r="G885" t="s">
        <v>133</v>
      </c>
      <c r="H885" t="s">
        <v>134</v>
      </c>
      <c r="I885" t="s">
        <v>152</v>
      </c>
      <c r="J885" t="s">
        <v>136</v>
      </c>
      <c r="K885" t="s">
        <v>137</v>
      </c>
      <c r="L885" t="s">
        <v>2774</v>
      </c>
      <c r="M885" t="s">
        <v>2775</v>
      </c>
      <c r="N885">
        <v>3.1111111E-2</v>
      </c>
      <c r="O885">
        <v>4</v>
      </c>
      <c r="P885">
        <v>1551</v>
      </c>
      <c r="Q885">
        <v>4</v>
      </c>
      <c r="R885">
        <v>83</v>
      </c>
      <c r="S885">
        <v>9</v>
      </c>
      <c r="T885">
        <v>60</v>
      </c>
      <c r="U885">
        <v>0</v>
      </c>
      <c r="V885">
        <v>0</v>
      </c>
      <c r="W885">
        <v>4.3660963656255865</v>
      </c>
      <c r="X885">
        <v>14.727508392405568</v>
      </c>
      <c r="Y885">
        <v>0.64703753425832899</v>
      </c>
      <c r="Z885">
        <v>1.8817739848940669</v>
      </c>
      <c r="AA885">
        <v>12.0120996059778</v>
      </c>
      <c r="AB885">
        <v>1.8228959696315199</v>
      </c>
      <c r="AC885">
        <v>0</v>
      </c>
      <c r="AD885">
        <v>0</v>
      </c>
      <c r="AE885">
        <v>35.457411852792866</v>
      </c>
    </row>
    <row r="886" spans="1:31" x14ac:dyDescent="0.25">
      <c r="A886">
        <v>1890702</v>
      </c>
      <c r="B886">
        <v>1</v>
      </c>
      <c r="C886" t="s">
        <v>81</v>
      </c>
      <c r="D886" t="s">
        <v>112</v>
      </c>
      <c r="E886" t="s">
        <v>210</v>
      </c>
      <c r="F886" t="s">
        <v>2776</v>
      </c>
      <c r="G886" t="s">
        <v>133</v>
      </c>
      <c r="H886" t="s">
        <v>134</v>
      </c>
      <c r="I886" t="s">
        <v>135</v>
      </c>
      <c r="J886" t="s">
        <v>136</v>
      </c>
      <c r="K886" t="s">
        <v>137</v>
      </c>
      <c r="L886" t="s">
        <v>2777</v>
      </c>
      <c r="M886" t="s">
        <v>2778</v>
      </c>
      <c r="N886">
        <v>0.67972222199999999</v>
      </c>
      <c r="O886">
        <v>0</v>
      </c>
      <c r="P886">
        <v>14525</v>
      </c>
      <c r="Q886">
        <v>26</v>
      </c>
      <c r="R886">
        <v>535</v>
      </c>
      <c r="S886">
        <v>38</v>
      </c>
      <c r="T886">
        <v>1694</v>
      </c>
      <c r="U886">
        <v>8</v>
      </c>
      <c r="V886">
        <v>3</v>
      </c>
      <c r="W886">
        <v>0</v>
      </c>
      <c r="X886">
        <v>1294.0402545843813</v>
      </c>
      <c r="Y886">
        <v>168.85193704703138</v>
      </c>
      <c r="Z886">
        <v>382.43525653979253</v>
      </c>
      <c r="AA886">
        <v>145.76313479324</v>
      </c>
      <c r="AB886">
        <v>369.69504799111428</v>
      </c>
      <c r="AC886">
        <v>69.936486837974485</v>
      </c>
      <c r="AD886">
        <v>3.1977679784080144</v>
      </c>
      <c r="AE886">
        <v>2433.9198857719421</v>
      </c>
    </row>
    <row r="887" spans="1:31" x14ac:dyDescent="0.25">
      <c r="A887">
        <v>1890410</v>
      </c>
      <c r="B887">
        <v>1</v>
      </c>
      <c r="C887" t="s">
        <v>80</v>
      </c>
      <c r="D887" t="s">
        <v>89</v>
      </c>
      <c r="E887" t="s">
        <v>158</v>
      </c>
      <c r="F887" t="s">
        <v>2779</v>
      </c>
      <c r="G887" t="s">
        <v>133</v>
      </c>
      <c r="H887" t="s">
        <v>134</v>
      </c>
      <c r="I887" t="s">
        <v>135</v>
      </c>
      <c r="J887" t="s">
        <v>136</v>
      </c>
      <c r="K887" t="s">
        <v>137</v>
      </c>
      <c r="L887" t="s">
        <v>2780</v>
      </c>
      <c r="M887" t="s">
        <v>2781</v>
      </c>
      <c r="N887">
        <v>1.2647222220000001</v>
      </c>
      <c r="O887">
        <v>0</v>
      </c>
      <c r="P887">
        <v>5</v>
      </c>
      <c r="Q887">
        <v>0</v>
      </c>
      <c r="R887">
        <v>4</v>
      </c>
      <c r="S887">
        <v>4</v>
      </c>
      <c r="T887">
        <v>0</v>
      </c>
      <c r="U887">
        <v>0</v>
      </c>
      <c r="V887">
        <v>0</v>
      </c>
      <c r="W887">
        <v>0</v>
      </c>
      <c r="X887">
        <v>7.2418763241715265</v>
      </c>
      <c r="Y887">
        <v>0</v>
      </c>
      <c r="Z887">
        <v>2.1365675454224293</v>
      </c>
      <c r="AA887">
        <v>154.30574094924935</v>
      </c>
      <c r="AB887">
        <v>0</v>
      </c>
      <c r="AC887">
        <v>0</v>
      </c>
      <c r="AD887">
        <v>0</v>
      </c>
      <c r="AE887">
        <v>163.68418481884331</v>
      </c>
    </row>
    <row r="888" spans="1:31" x14ac:dyDescent="0.25">
      <c r="A888">
        <v>1890433</v>
      </c>
      <c r="B888">
        <v>1</v>
      </c>
      <c r="C888" t="s">
        <v>80</v>
      </c>
      <c r="D888" t="s">
        <v>94</v>
      </c>
      <c r="E888" t="s">
        <v>140</v>
      </c>
      <c r="F888" t="s">
        <v>2782</v>
      </c>
      <c r="G888" t="s">
        <v>163</v>
      </c>
      <c r="H888" t="s">
        <v>143</v>
      </c>
      <c r="I888" t="s">
        <v>135</v>
      </c>
      <c r="J888" t="s">
        <v>136</v>
      </c>
      <c r="K888" t="s">
        <v>137</v>
      </c>
      <c r="L888" t="s">
        <v>2783</v>
      </c>
      <c r="M888" t="s">
        <v>2784</v>
      </c>
      <c r="N888">
        <v>1.474722222</v>
      </c>
      <c r="O888">
        <v>0</v>
      </c>
      <c r="P888">
        <v>9</v>
      </c>
      <c r="Q888">
        <v>0</v>
      </c>
      <c r="R888">
        <v>0</v>
      </c>
      <c r="S888">
        <v>0</v>
      </c>
      <c r="T888">
        <v>0</v>
      </c>
      <c r="U888">
        <v>0</v>
      </c>
      <c r="V888">
        <v>0</v>
      </c>
      <c r="W888">
        <v>0</v>
      </c>
      <c r="X888">
        <v>1.9672815407050652</v>
      </c>
      <c r="Y888">
        <v>0</v>
      </c>
      <c r="Z888">
        <v>0</v>
      </c>
      <c r="AA888">
        <v>0</v>
      </c>
      <c r="AB888">
        <v>0</v>
      </c>
      <c r="AC888">
        <v>0</v>
      </c>
      <c r="AD888">
        <v>0</v>
      </c>
      <c r="AE888">
        <v>1.9672815407050652</v>
      </c>
    </row>
    <row r="889" spans="1:31" x14ac:dyDescent="0.25">
      <c r="A889">
        <v>1890539</v>
      </c>
      <c r="B889">
        <v>1</v>
      </c>
      <c r="C889" t="s">
        <v>80</v>
      </c>
      <c r="D889" t="s">
        <v>82</v>
      </c>
      <c r="E889" t="s">
        <v>222</v>
      </c>
      <c r="F889" t="s">
        <v>2685</v>
      </c>
      <c r="G889" t="s">
        <v>663</v>
      </c>
      <c r="H889" t="s">
        <v>143</v>
      </c>
      <c r="I889" t="s">
        <v>135</v>
      </c>
      <c r="J889" t="s">
        <v>136</v>
      </c>
      <c r="K889" t="s">
        <v>137</v>
      </c>
      <c r="L889" t="s">
        <v>2785</v>
      </c>
      <c r="M889" t="s">
        <v>2786</v>
      </c>
      <c r="N889">
        <v>1.1358333329999999</v>
      </c>
      <c r="O889">
        <v>0</v>
      </c>
      <c r="P889">
        <v>1</v>
      </c>
      <c r="Q889">
        <v>0</v>
      </c>
      <c r="R889">
        <v>0</v>
      </c>
      <c r="S889">
        <v>0</v>
      </c>
      <c r="T889">
        <v>115</v>
      </c>
      <c r="U889">
        <v>0</v>
      </c>
      <c r="V889">
        <v>1</v>
      </c>
      <c r="W889">
        <v>0</v>
      </c>
      <c r="X889">
        <v>0.22568132614404002</v>
      </c>
      <c r="Y889">
        <v>0</v>
      </c>
      <c r="Z889">
        <v>0</v>
      </c>
      <c r="AA889">
        <v>0</v>
      </c>
      <c r="AB889">
        <v>46.760609365354334</v>
      </c>
      <c r="AC889">
        <v>0</v>
      </c>
      <c r="AD889">
        <v>0.76541949589666258</v>
      </c>
      <c r="AE889">
        <v>47.751710187395041</v>
      </c>
    </row>
    <row r="890" spans="1:31" x14ac:dyDescent="0.25">
      <c r="A890">
        <v>1890645</v>
      </c>
      <c r="B890">
        <v>1</v>
      </c>
      <c r="C890" t="s">
        <v>81</v>
      </c>
      <c r="D890" t="s">
        <v>117</v>
      </c>
      <c r="E890" t="s">
        <v>146</v>
      </c>
      <c r="F890" t="s">
        <v>2787</v>
      </c>
      <c r="G890" t="s">
        <v>148</v>
      </c>
      <c r="H890" t="s">
        <v>143</v>
      </c>
      <c r="I890" t="s">
        <v>135</v>
      </c>
      <c r="J890" t="s">
        <v>136</v>
      </c>
      <c r="K890" t="s">
        <v>137</v>
      </c>
      <c r="L890" t="s">
        <v>2788</v>
      </c>
      <c r="M890" t="s">
        <v>2789</v>
      </c>
      <c r="N890">
        <v>0.82750000000000001</v>
      </c>
      <c r="O890">
        <v>0</v>
      </c>
      <c r="P890">
        <v>13</v>
      </c>
      <c r="Q890">
        <v>0</v>
      </c>
      <c r="R890">
        <v>1</v>
      </c>
      <c r="S890">
        <v>0</v>
      </c>
      <c r="T890">
        <v>1</v>
      </c>
      <c r="U890">
        <v>0</v>
      </c>
      <c r="V890">
        <v>0</v>
      </c>
      <c r="W890">
        <v>0</v>
      </c>
      <c r="X890">
        <v>3.099391756854089</v>
      </c>
      <c r="Y890">
        <v>0</v>
      </c>
      <c r="Z890">
        <v>0.19213562654650918</v>
      </c>
      <c r="AA890">
        <v>0</v>
      </c>
      <c r="AB890">
        <v>0.16942669056803114</v>
      </c>
      <c r="AC890">
        <v>0</v>
      </c>
      <c r="AD890">
        <v>0</v>
      </c>
      <c r="AE890">
        <v>3.4609540739686295</v>
      </c>
    </row>
    <row r="891" spans="1:31" x14ac:dyDescent="0.25">
      <c r="A891">
        <v>1890396</v>
      </c>
      <c r="B891">
        <v>1</v>
      </c>
      <c r="C891" t="s">
        <v>81</v>
      </c>
      <c r="D891" t="s">
        <v>112</v>
      </c>
      <c r="E891" t="s">
        <v>210</v>
      </c>
      <c r="F891" t="s">
        <v>235</v>
      </c>
      <c r="G891" t="s">
        <v>133</v>
      </c>
      <c r="H891" t="s">
        <v>134</v>
      </c>
      <c r="I891" t="s">
        <v>135</v>
      </c>
      <c r="J891" t="s">
        <v>136</v>
      </c>
      <c r="K891" t="s">
        <v>137</v>
      </c>
      <c r="L891" t="s">
        <v>2790</v>
      </c>
      <c r="M891" t="s">
        <v>2791</v>
      </c>
      <c r="N891">
        <v>8.7777777000000001E-2</v>
      </c>
      <c r="O891">
        <v>3</v>
      </c>
      <c r="P891">
        <v>698</v>
      </c>
      <c r="Q891">
        <v>80</v>
      </c>
      <c r="R891">
        <v>269</v>
      </c>
      <c r="S891">
        <v>10</v>
      </c>
      <c r="T891">
        <v>99</v>
      </c>
      <c r="U891">
        <v>1</v>
      </c>
      <c r="V891">
        <v>0</v>
      </c>
      <c r="W891">
        <v>8.1560462026143324E-2</v>
      </c>
      <c r="X891">
        <v>10.756281661624373</v>
      </c>
      <c r="Y891">
        <v>28.680714053087918</v>
      </c>
      <c r="Z891">
        <v>18.725647598890014</v>
      </c>
      <c r="AA891">
        <v>2.3967748160917206</v>
      </c>
      <c r="AB891">
        <v>4.6123105732299381</v>
      </c>
      <c r="AC891">
        <v>0.39395006952934442</v>
      </c>
      <c r="AD891">
        <v>0</v>
      </c>
      <c r="AE891">
        <v>65.647239234479443</v>
      </c>
    </row>
    <row r="892" spans="1:31" x14ac:dyDescent="0.25">
      <c r="A892">
        <v>1890287</v>
      </c>
      <c r="B892">
        <v>1</v>
      </c>
      <c r="C892" t="s">
        <v>80</v>
      </c>
      <c r="D892" t="s">
        <v>100</v>
      </c>
      <c r="E892" t="s">
        <v>210</v>
      </c>
      <c r="F892" t="s">
        <v>2792</v>
      </c>
      <c r="G892" t="s">
        <v>171</v>
      </c>
      <c r="H892" t="s">
        <v>134</v>
      </c>
      <c r="I892" t="s">
        <v>135</v>
      </c>
      <c r="J892" t="s">
        <v>136</v>
      </c>
      <c r="K892" t="s">
        <v>172</v>
      </c>
      <c r="L892" t="s">
        <v>2793</v>
      </c>
      <c r="M892" t="s">
        <v>2794</v>
      </c>
      <c r="N892">
        <v>3.3708333330000002</v>
      </c>
      <c r="O892">
        <v>6</v>
      </c>
      <c r="P892">
        <v>937</v>
      </c>
      <c r="Q892">
        <v>68</v>
      </c>
      <c r="R892">
        <v>58</v>
      </c>
      <c r="S892">
        <v>7</v>
      </c>
      <c r="T892">
        <v>117</v>
      </c>
      <c r="U892">
        <v>0</v>
      </c>
      <c r="V892">
        <v>0</v>
      </c>
      <c r="W892">
        <v>10.685735648434386</v>
      </c>
      <c r="X892">
        <v>608.19164047852132</v>
      </c>
      <c r="Y892">
        <v>325.22739156820933</v>
      </c>
      <c r="Z892">
        <v>181.41189005163099</v>
      </c>
      <c r="AA892">
        <v>95.383360596925471</v>
      </c>
      <c r="AB892">
        <v>218.34427551002338</v>
      </c>
      <c r="AC892">
        <v>0</v>
      </c>
      <c r="AD892">
        <v>0</v>
      </c>
      <c r="AE892">
        <v>1439.2442938537449</v>
      </c>
    </row>
    <row r="893" spans="1:31" x14ac:dyDescent="0.25">
      <c r="A893">
        <v>1859976</v>
      </c>
      <c r="B893">
        <v>1</v>
      </c>
      <c r="C893" t="s">
        <v>80</v>
      </c>
      <c r="D893" t="s">
        <v>111</v>
      </c>
      <c r="E893" t="s">
        <v>131</v>
      </c>
      <c r="F893" t="s">
        <v>2795</v>
      </c>
      <c r="G893" t="s">
        <v>133</v>
      </c>
      <c r="H893" t="s">
        <v>134</v>
      </c>
      <c r="I893" t="s">
        <v>135</v>
      </c>
      <c r="J893" t="s">
        <v>136</v>
      </c>
      <c r="K893" t="s">
        <v>137</v>
      </c>
      <c r="L893" t="s">
        <v>2796</v>
      </c>
      <c r="M893" t="s">
        <v>2797</v>
      </c>
      <c r="N893">
        <v>2.2455555550000001</v>
      </c>
      <c r="O893">
        <v>0</v>
      </c>
      <c r="P893">
        <v>1585</v>
      </c>
      <c r="Q893">
        <v>0</v>
      </c>
      <c r="R893">
        <v>0</v>
      </c>
      <c r="S893">
        <v>1</v>
      </c>
      <c r="T893">
        <v>114</v>
      </c>
      <c r="U893">
        <v>0</v>
      </c>
      <c r="V893">
        <v>0</v>
      </c>
      <c r="W893">
        <v>0</v>
      </c>
      <c r="X893">
        <v>663.70195574461172</v>
      </c>
      <c r="Y893">
        <v>0</v>
      </c>
      <c r="Z893">
        <v>0</v>
      </c>
      <c r="AA893">
        <v>4.2119031483748168</v>
      </c>
      <c r="AB893">
        <v>180.9560081861917</v>
      </c>
      <c r="AC893">
        <v>0</v>
      </c>
      <c r="AD893">
        <v>0</v>
      </c>
      <c r="AE893">
        <v>848.86986707917822</v>
      </c>
    </row>
    <row r="894" spans="1:31" x14ac:dyDescent="0.25">
      <c r="A894">
        <v>1860640</v>
      </c>
      <c r="B894">
        <v>1</v>
      </c>
      <c r="C894" t="s">
        <v>81</v>
      </c>
      <c r="D894" t="s">
        <v>113</v>
      </c>
      <c r="E894" t="s">
        <v>146</v>
      </c>
      <c r="F894" t="s">
        <v>2798</v>
      </c>
      <c r="G894" t="s">
        <v>148</v>
      </c>
      <c r="H894" t="s">
        <v>143</v>
      </c>
      <c r="I894" t="s">
        <v>135</v>
      </c>
      <c r="J894" t="s">
        <v>136</v>
      </c>
      <c r="K894" t="s">
        <v>137</v>
      </c>
      <c r="L894" t="s">
        <v>2799</v>
      </c>
      <c r="M894" t="s">
        <v>2800</v>
      </c>
      <c r="N894">
        <v>1.8577777769999999</v>
      </c>
      <c r="O894">
        <v>0</v>
      </c>
      <c r="P894">
        <v>0</v>
      </c>
      <c r="Q894">
        <v>0</v>
      </c>
      <c r="R894">
        <v>4</v>
      </c>
      <c r="S894">
        <v>0</v>
      </c>
      <c r="T894">
        <v>0</v>
      </c>
      <c r="U894">
        <v>0</v>
      </c>
      <c r="V894">
        <v>0</v>
      </c>
      <c r="W894">
        <v>0</v>
      </c>
      <c r="X894">
        <v>0</v>
      </c>
      <c r="Y894">
        <v>0</v>
      </c>
      <c r="Z894">
        <v>14.503628354434127</v>
      </c>
      <c r="AA894">
        <v>0</v>
      </c>
      <c r="AB894">
        <v>0</v>
      </c>
      <c r="AC894">
        <v>0</v>
      </c>
      <c r="AD894">
        <v>0</v>
      </c>
      <c r="AE894">
        <v>14.503628354434127</v>
      </c>
    </row>
    <row r="895" spans="1:31" x14ac:dyDescent="0.25">
      <c r="A895">
        <v>1860308</v>
      </c>
      <c r="B895">
        <v>1</v>
      </c>
      <c r="C895" t="s">
        <v>81</v>
      </c>
      <c r="D895" t="s">
        <v>127</v>
      </c>
      <c r="E895" t="s">
        <v>169</v>
      </c>
      <c r="F895" t="s">
        <v>2801</v>
      </c>
      <c r="G895" t="s">
        <v>564</v>
      </c>
      <c r="H895" t="s">
        <v>143</v>
      </c>
      <c r="I895" t="s">
        <v>135</v>
      </c>
      <c r="J895" t="s">
        <v>136</v>
      </c>
      <c r="K895" t="s">
        <v>137</v>
      </c>
      <c r="L895" t="s">
        <v>2802</v>
      </c>
      <c r="M895" t="s">
        <v>2803</v>
      </c>
      <c r="N895">
        <v>1.3891666659999999</v>
      </c>
      <c r="O895">
        <v>0</v>
      </c>
      <c r="P895">
        <v>706</v>
      </c>
      <c r="Q895">
        <v>0</v>
      </c>
      <c r="R895">
        <v>0</v>
      </c>
      <c r="S895">
        <v>0</v>
      </c>
      <c r="T895">
        <v>150</v>
      </c>
      <c r="U895">
        <v>0</v>
      </c>
      <c r="V895">
        <v>0</v>
      </c>
      <c r="W895">
        <v>0</v>
      </c>
      <c r="X895">
        <v>225.9899856076936</v>
      </c>
      <c r="Y895">
        <v>0</v>
      </c>
      <c r="Z895">
        <v>0</v>
      </c>
      <c r="AA895">
        <v>0</v>
      </c>
      <c r="AB895">
        <v>204.91973878889129</v>
      </c>
      <c r="AC895">
        <v>0</v>
      </c>
      <c r="AD895">
        <v>0</v>
      </c>
      <c r="AE895">
        <v>430.90972439658492</v>
      </c>
    </row>
    <row r="896" spans="1:31" x14ac:dyDescent="0.25">
      <c r="A896">
        <v>1860185</v>
      </c>
      <c r="B896">
        <v>1</v>
      </c>
      <c r="C896" t="s">
        <v>81</v>
      </c>
      <c r="D896" t="s">
        <v>128</v>
      </c>
      <c r="E896" t="s">
        <v>140</v>
      </c>
      <c r="F896" t="s">
        <v>2804</v>
      </c>
      <c r="G896" t="s">
        <v>163</v>
      </c>
      <c r="H896" t="s">
        <v>143</v>
      </c>
      <c r="I896" t="s">
        <v>135</v>
      </c>
      <c r="J896" t="s">
        <v>136</v>
      </c>
      <c r="K896" t="s">
        <v>137</v>
      </c>
      <c r="L896" t="s">
        <v>2805</v>
      </c>
      <c r="M896" t="s">
        <v>2806</v>
      </c>
      <c r="N896">
        <v>9.1633333330000006</v>
      </c>
      <c r="O896">
        <v>0</v>
      </c>
      <c r="P896">
        <v>1</v>
      </c>
      <c r="Q896">
        <v>0</v>
      </c>
      <c r="R896">
        <v>0</v>
      </c>
      <c r="S896">
        <v>0</v>
      </c>
      <c r="T896">
        <v>0</v>
      </c>
      <c r="U896">
        <v>0</v>
      </c>
      <c r="V896">
        <v>0</v>
      </c>
      <c r="W896">
        <v>0</v>
      </c>
      <c r="X896">
        <v>1.6127372407810801</v>
      </c>
      <c r="Y896">
        <v>0</v>
      </c>
      <c r="Z896">
        <v>0</v>
      </c>
      <c r="AA896">
        <v>0</v>
      </c>
      <c r="AB896">
        <v>0</v>
      </c>
      <c r="AC896">
        <v>0</v>
      </c>
      <c r="AD896">
        <v>0</v>
      </c>
      <c r="AE896">
        <v>1.6127372407810801</v>
      </c>
    </row>
    <row r="897" spans="1:31" x14ac:dyDescent="0.25">
      <c r="A897">
        <v>1860285</v>
      </c>
      <c r="B897">
        <v>1</v>
      </c>
      <c r="C897" t="s">
        <v>80</v>
      </c>
      <c r="D897" t="s">
        <v>88</v>
      </c>
      <c r="E897" t="s">
        <v>158</v>
      </c>
      <c r="F897" t="s">
        <v>2807</v>
      </c>
      <c r="G897" t="s">
        <v>133</v>
      </c>
      <c r="H897" t="s">
        <v>134</v>
      </c>
      <c r="I897" t="s">
        <v>135</v>
      </c>
      <c r="J897" t="s">
        <v>136</v>
      </c>
      <c r="K897" t="s">
        <v>137</v>
      </c>
      <c r="L897" t="s">
        <v>2808</v>
      </c>
      <c r="M897" t="s">
        <v>2809</v>
      </c>
      <c r="N897">
        <v>1.0861111109999999</v>
      </c>
      <c r="O897">
        <v>0</v>
      </c>
      <c r="P897">
        <v>0</v>
      </c>
      <c r="Q897">
        <v>0</v>
      </c>
      <c r="R897">
        <v>0</v>
      </c>
      <c r="S897">
        <v>1</v>
      </c>
      <c r="T897">
        <v>2</v>
      </c>
      <c r="U897">
        <v>1</v>
      </c>
      <c r="V897">
        <v>2</v>
      </c>
      <c r="W897">
        <v>0</v>
      </c>
      <c r="X897">
        <v>0</v>
      </c>
      <c r="Y897">
        <v>0</v>
      </c>
      <c r="Z897">
        <v>0</v>
      </c>
      <c r="AA897">
        <v>12.579433374225102</v>
      </c>
      <c r="AB897">
        <v>66.839038985583514</v>
      </c>
      <c r="AC897">
        <v>162.12933717500152</v>
      </c>
      <c r="AD897">
        <v>317.66401976075093</v>
      </c>
      <c r="AE897">
        <v>559.21182929556107</v>
      </c>
    </row>
    <row r="898" spans="1:31" x14ac:dyDescent="0.25">
      <c r="A898">
        <v>1859970</v>
      </c>
      <c r="B898">
        <v>1</v>
      </c>
      <c r="C898" t="s">
        <v>81</v>
      </c>
      <c r="D898" t="s">
        <v>119</v>
      </c>
      <c r="E898" t="s">
        <v>158</v>
      </c>
      <c r="F898" t="s">
        <v>330</v>
      </c>
      <c r="G898" t="s">
        <v>133</v>
      </c>
      <c r="H898" t="s">
        <v>134</v>
      </c>
      <c r="I898" t="s">
        <v>152</v>
      </c>
      <c r="J898" t="s">
        <v>136</v>
      </c>
      <c r="K898" t="s">
        <v>137</v>
      </c>
      <c r="L898" t="s">
        <v>2810</v>
      </c>
      <c r="M898" t="s">
        <v>2811</v>
      </c>
      <c r="N898">
        <v>8.3333330000000001E-3</v>
      </c>
      <c r="O898">
        <v>0</v>
      </c>
      <c r="P898">
        <v>764</v>
      </c>
      <c r="Q898">
        <v>72</v>
      </c>
      <c r="R898">
        <v>117</v>
      </c>
      <c r="S898">
        <v>0</v>
      </c>
      <c r="T898">
        <v>44</v>
      </c>
      <c r="U898">
        <v>0</v>
      </c>
      <c r="V898">
        <v>0</v>
      </c>
      <c r="W898">
        <v>0</v>
      </c>
      <c r="X898">
        <v>0.64367930345824975</v>
      </c>
      <c r="Y898">
        <v>1.0145422949927168</v>
      </c>
      <c r="Z898">
        <v>1.3042973856423337</v>
      </c>
      <c r="AA898">
        <v>0</v>
      </c>
      <c r="AB898">
        <v>0.16638699384871666</v>
      </c>
      <c r="AC898">
        <v>0</v>
      </c>
      <c r="AD898">
        <v>0</v>
      </c>
      <c r="AE898">
        <v>3.1289059779420172</v>
      </c>
    </row>
    <row r="899" spans="1:31" x14ac:dyDescent="0.25">
      <c r="A899">
        <v>1860325</v>
      </c>
      <c r="B899">
        <v>1</v>
      </c>
      <c r="C899" t="s">
        <v>81</v>
      </c>
      <c r="D899" t="s">
        <v>113</v>
      </c>
      <c r="E899" t="s">
        <v>222</v>
      </c>
      <c r="F899" t="s">
        <v>2812</v>
      </c>
      <c r="G899" t="s">
        <v>663</v>
      </c>
      <c r="H899" t="s">
        <v>143</v>
      </c>
      <c r="I899" t="s">
        <v>135</v>
      </c>
      <c r="J899" t="s">
        <v>136</v>
      </c>
      <c r="K899" t="s">
        <v>137</v>
      </c>
      <c r="L899" t="s">
        <v>2813</v>
      </c>
      <c r="M899" t="s">
        <v>2814</v>
      </c>
      <c r="N899">
        <v>2.8122222219999999</v>
      </c>
      <c r="O899">
        <v>0</v>
      </c>
      <c r="P899">
        <v>0</v>
      </c>
      <c r="Q899">
        <v>0</v>
      </c>
      <c r="R899">
        <v>0</v>
      </c>
      <c r="S899">
        <v>0</v>
      </c>
      <c r="T899">
        <v>4</v>
      </c>
      <c r="U899">
        <v>0</v>
      </c>
      <c r="V899">
        <v>0</v>
      </c>
      <c r="W899">
        <v>0</v>
      </c>
      <c r="X899">
        <v>0</v>
      </c>
      <c r="Y899">
        <v>0</v>
      </c>
      <c r="Z899">
        <v>0</v>
      </c>
      <c r="AA899">
        <v>0</v>
      </c>
      <c r="AB899">
        <v>93.98999870942842</v>
      </c>
      <c r="AC899">
        <v>0</v>
      </c>
      <c r="AD899">
        <v>0</v>
      </c>
      <c r="AE899">
        <v>93.98999870942842</v>
      </c>
    </row>
    <row r="900" spans="1:31" x14ac:dyDescent="0.25">
      <c r="A900">
        <v>1861264</v>
      </c>
      <c r="B900">
        <v>1</v>
      </c>
      <c r="C900" t="s">
        <v>81</v>
      </c>
      <c r="D900" t="s">
        <v>122</v>
      </c>
      <c r="E900" t="s">
        <v>146</v>
      </c>
      <c r="F900" t="s">
        <v>2815</v>
      </c>
      <c r="G900" t="s">
        <v>148</v>
      </c>
      <c r="H900" t="s">
        <v>143</v>
      </c>
      <c r="I900" t="s">
        <v>135</v>
      </c>
      <c r="J900" t="s">
        <v>136</v>
      </c>
      <c r="K900" t="s">
        <v>137</v>
      </c>
      <c r="L900" t="s">
        <v>2816</v>
      </c>
      <c r="M900" t="s">
        <v>2817</v>
      </c>
      <c r="N900">
        <v>2.3994444439999998</v>
      </c>
      <c r="O900">
        <v>0</v>
      </c>
      <c r="P900">
        <v>261</v>
      </c>
      <c r="Q900">
        <v>0</v>
      </c>
      <c r="R900">
        <v>0</v>
      </c>
      <c r="S900">
        <v>0</v>
      </c>
      <c r="T900">
        <v>15</v>
      </c>
      <c r="U900">
        <v>0</v>
      </c>
      <c r="V900">
        <v>0</v>
      </c>
      <c r="W900">
        <v>0</v>
      </c>
      <c r="X900">
        <v>108.90882876377059</v>
      </c>
      <c r="Y900">
        <v>0</v>
      </c>
      <c r="Z900">
        <v>0</v>
      </c>
      <c r="AA900">
        <v>0</v>
      </c>
      <c r="AB900">
        <v>9.3353557454304816</v>
      </c>
      <c r="AC900">
        <v>0</v>
      </c>
      <c r="AD900">
        <v>0</v>
      </c>
      <c r="AE900">
        <v>118.24418450920106</v>
      </c>
    </row>
    <row r="901" spans="1:31" x14ac:dyDescent="0.25">
      <c r="A901">
        <v>1860122</v>
      </c>
      <c r="B901">
        <v>1</v>
      </c>
      <c r="C901" t="s">
        <v>80</v>
      </c>
      <c r="D901" t="s">
        <v>100</v>
      </c>
      <c r="E901" t="s">
        <v>146</v>
      </c>
      <c r="F901" t="s">
        <v>2818</v>
      </c>
      <c r="G901" t="s">
        <v>148</v>
      </c>
      <c r="H901" t="s">
        <v>143</v>
      </c>
      <c r="I901" t="s">
        <v>135</v>
      </c>
      <c r="J901" t="s">
        <v>136</v>
      </c>
      <c r="K901" t="s">
        <v>137</v>
      </c>
      <c r="L901" t="s">
        <v>2819</v>
      </c>
      <c r="M901" t="s">
        <v>2820</v>
      </c>
      <c r="N901">
        <v>0.52916666599999995</v>
      </c>
      <c r="O901">
        <v>0</v>
      </c>
      <c r="P901">
        <v>40</v>
      </c>
      <c r="Q901">
        <v>0</v>
      </c>
      <c r="R901">
        <v>0</v>
      </c>
      <c r="S901">
        <v>0</v>
      </c>
      <c r="T901">
        <v>27</v>
      </c>
      <c r="U901">
        <v>0</v>
      </c>
      <c r="V901">
        <v>0</v>
      </c>
      <c r="W901">
        <v>0</v>
      </c>
      <c r="X901">
        <v>5.8731161682958763</v>
      </c>
      <c r="Y901">
        <v>0</v>
      </c>
      <c r="Z901">
        <v>0</v>
      </c>
      <c r="AA901">
        <v>0</v>
      </c>
      <c r="AB901">
        <v>28.60888397283842</v>
      </c>
      <c r="AC901">
        <v>0</v>
      </c>
      <c r="AD901">
        <v>0</v>
      </c>
      <c r="AE901">
        <v>34.482000141134293</v>
      </c>
    </row>
    <row r="902" spans="1:31" x14ac:dyDescent="0.25">
      <c r="A902">
        <v>1859930</v>
      </c>
      <c r="B902">
        <v>1</v>
      </c>
      <c r="C902" t="s">
        <v>81</v>
      </c>
      <c r="D902" t="s">
        <v>115</v>
      </c>
      <c r="E902" t="s">
        <v>131</v>
      </c>
      <c r="F902" t="s">
        <v>2821</v>
      </c>
      <c r="G902" t="s">
        <v>133</v>
      </c>
      <c r="H902" t="s">
        <v>134</v>
      </c>
      <c r="I902" t="s">
        <v>152</v>
      </c>
      <c r="J902" t="s">
        <v>136</v>
      </c>
      <c r="K902" t="s">
        <v>137</v>
      </c>
      <c r="L902" t="s">
        <v>2822</v>
      </c>
      <c r="M902" t="s">
        <v>2823</v>
      </c>
      <c r="N902">
        <v>8.3333330000000001E-3</v>
      </c>
      <c r="O902">
        <v>0</v>
      </c>
      <c r="P902">
        <v>723</v>
      </c>
      <c r="Q902">
        <v>0</v>
      </c>
      <c r="R902">
        <v>3</v>
      </c>
      <c r="S902">
        <v>0</v>
      </c>
      <c r="T902">
        <v>41</v>
      </c>
      <c r="U902">
        <v>0</v>
      </c>
      <c r="V902">
        <v>0</v>
      </c>
      <c r="W902">
        <v>0</v>
      </c>
      <c r="X902">
        <v>0.433870471517667</v>
      </c>
      <c r="Y902">
        <v>0</v>
      </c>
      <c r="Z902">
        <v>9.5118915926666672E-3</v>
      </c>
      <c r="AA902">
        <v>0</v>
      </c>
      <c r="AB902">
        <v>9.9223543806333331E-2</v>
      </c>
      <c r="AC902">
        <v>0</v>
      </c>
      <c r="AD902">
        <v>0</v>
      </c>
      <c r="AE902">
        <v>0.54260590691666699</v>
      </c>
    </row>
    <row r="903" spans="1:31" x14ac:dyDescent="0.25">
      <c r="A903">
        <v>1860517</v>
      </c>
      <c r="B903">
        <v>1</v>
      </c>
      <c r="C903" t="s">
        <v>80</v>
      </c>
      <c r="D903" t="s">
        <v>84</v>
      </c>
      <c r="E903" t="s">
        <v>158</v>
      </c>
      <c r="F903" t="s">
        <v>2824</v>
      </c>
      <c r="G903" t="s">
        <v>133</v>
      </c>
      <c r="H903" t="s">
        <v>134</v>
      </c>
      <c r="I903" t="s">
        <v>135</v>
      </c>
      <c r="J903" t="s">
        <v>136</v>
      </c>
      <c r="K903" t="s">
        <v>137</v>
      </c>
      <c r="L903" t="s">
        <v>2825</v>
      </c>
      <c r="M903" t="s">
        <v>2826</v>
      </c>
      <c r="N903">
        <v>1.9769444439999999</v>
      </c>
      <c r="O903">
        <v>0</v>
      </c>
      <c r="P903">
        <v>3345</v>
      </c>
      <c r="Q903">
        <v>0</v>
      </c>
      <c r="R903">
        <v>0</v>
      </c>
      <c r="S903">
        <v>0</v>
      </c>
      <c r="T903">
        <v>226</v>
      </c>
      <c r="U903">
        <v>0</v>
      </c>
      <c r="V903">
        <v>0</v>
      </c>
      <c r="W903">
        <v>0</v>
      </c>
      <c r="X903">
        <v>1793.667427262503</v>
      </c>
      <c r="Y903">
        <v>0</v>
      </c>
      <c r="Z903">
        <v>0</v>
      </c>
      <c r="AA903">
        <v>0</v>
      </c>
      <c r="AB903">
        <v>668.18843844338869</v>
      </c>
      <c r="AC903">
        <v>0</v>
      </c>
      <c r="AD903">
        <v>0</v>
      </c>
      <c r="AE903">
        <v>2461.8558657058916</v>
      </c>
    </row>
    <row r="904" spans="1:31" x14ac:dyDescent="0.25">
      <c r="A904">
        <v>1860557</v>
      </c>
      <c r="B904">
        <v>1</v>
      </c>
      <c r="C904" t="s">
        <v>80</v>
      </c>
      <c r="D904" t="s">
        <v>93</v>
      </c>
      <c r="E904" t="s">
        <v>146</v>
      </c>
      <c r="F904" t="s">
        <v>2827</v>
      </c>
      <c r="G904" t="s">
        <v>148</v>
      </c>
      <c r="H904" t="s">
        <v>143</v>
      </c>
      <c r="I904" t="s">
        <v>135</v>
      </c>
      <c r="J904" t="s">
        <v>136</v>
      </c>
      <c r="K904" t="s">
        <v>137</v>
      </c>
      <c r="L904" t="s">
        <v>2828</v>
      </c>
      <c r="M904" t="s">
        <v>2829</v>
      </c>
      <c r="N904">
        <v>1.4127777770000001</v>
      </c>
      <c r="O904">
        <v>0</v>
      </c>
      <c r="P904">
        <v>1</v>
      </c>
      <c r="Q904">
        <v>0</v>
      </c>
      <c r="R904">
        <v>2</v>
      </c>
      <c r="S904">
        <v>0</v>
      </c>
      <c r="T904">
        <v>0</v>
      </c>
      <c r="U904">
        <v>0</v>
      </c>
      <c r="V904">
        <v>0</v>
      </c>
      <c r="W904">
        <v>0</v>
      </c>
      <c r="X904">
        <v>9.6588554431366658E-2</v>
      </c>
      <c r="Y904">
        <v>0</v>
      </c>
      <c r="Z904">
        <v>3.7547610773506954</v>
      </c>
      <c r="AA904">
        <v>0</v>
      </c>
      <c r="AB904">
        <v>0</v>
      </c>
      <c r="AC904">
        <v>0</v>
      </c>
      <c r="AD904">
        <v>0</v>
      </c>
      <c r="AE904">
        <v>3.8513496317820621</v>
      </c>
    </row>
    <row r="905" spans="1:31" x14ac:dyDescent="0.25">
      <c r="A905">
        <v>1860202</v>
      </c>
      <c r="B905">
        <v>1</v>
      </c>
      <c r="C905" t="s">
        <v>80</v>
      </c>
      <c r="D905" t="s">
        <v>90</v>
      </c>
      <c r="E905" t="s">
        <v>140</v>
      </c>
      <c r="F905" t="s">
        <v>2830</v>
      </c>
      <c r="G905" t="s">
        <v>163</v>
      </c>
      <c r="H905" t="s">
        <v>143</v>
      </c>
      <c r="I905" t="s">
        <v>135</v>
      </c>
      <c r="J905" t="s">
        <v>136</v>
      </c>
      <c r="K905" t="s">
        <v>137</v>
      </c>
      <c r="L905" t="s">
        <v>2831</v>
      </c>
      <c r="M905" t="s">
        <v>2832</v>
      </c>
      <c r="N905">
        <v>1.6497222220000001</v>
      </c>
      <c r="O905">
        <v>0</v>
      </c>
      <c r="P905">
        <v>2</v>
      </c>
      <c r="Q905">
        <v>0</v>
      </c>
      <c r="R905">
        <v>0</v>
      </c>
      <c r="S905">
        <v>0</v>
      </c>
      <c r="T905">
        <v>1</v>
      </c>
      <c r="U905">
        <v>0</v>
      </c>
      <c r="V905">
        <v>0</v>
      </c>
      <c r="W905">
        <v>0</v>
      </c>
      <c r="X905">
        <v>2.0791832840769447E-2</v>
      </c>
      <c r="Y905">
        <v>0</v>
      </c>
      <c r="Z905">
        <v>0</v>
      </c>
      <c r="AA905">
        <v>0</v>
      </c>
      <c r="AB905">
        <v>9.8977252296587492E-2</v>
      </c>
      <c r="AC905">
        <v>0</v>
      </c>
      <c r="AD905">
        <v>0</v>
      </c>
      <c r="AE905">
        <v>0.11976908513735694</v>
      </c>
    </row>
    <row r="906" spans="1:31" x14ac:dyDescent="0.25">
      <c r="A906">
        <v>1859847</v>
      </c>
      <c r="B906">
        <v>1</v>
      </c>
      <c r="C906" t="s">
        <v>81</v>
      </c>
      <c r="D906" t="s">
        <v>112</v>
      </c>
      <c r="E906" t="s">
        <v>158</v>
      </c>
      <c r="F906" t="s">
        <v>2833</v>
      </c>
      <c r="G906" t="s">
        <v>133</v>
      </c>
      <c r="H906" t="s">
        <v>134</v>
      </c>
      <c r="I906" t="s">
        <v>152</v>
      </c>
      <c r="J906" t="s">
        <v>136</v>
      </c>
      <c r="K906" t="s">
        <v>137</v>
      </c>
      <c r="L906" t="s">
        <v>2834</v>
      </c>
      <c r="M906" t="s">
        <v>2835</v>
      </c>
      <c r="N906">
        <v>1.9444444000000002E-2</v>
      </c>
      <c r="O906">
        <v>0</v>
      </c>
      <c r="P906">
        <v>722</v>
      </c>
      <c r="Q906">
        <v>0</v>
      </c>
      <c r="R906">
        <v>21</v>
      </c>
      <c r="S906">
        <v>0</v>
      </c>
      <c r="T906">
        <v>85</v>
      </c>
      <c r="U906">
        <v>0</v>
      </c>
      <c r="V906">
        <v>0</v>
      </c>
      <c r="W906">
        <v>0</v>
      </c>
      <c r="X906">
        <v>2.4235419453989104</v>
      </c>
      <c r="Y906">
        <v>0</v>
      </c>
      <c r="Z906">
        <v>1.8778269812548556</v>
      </c>
      <c r="AA906">
        <v>0</v>
      </c>
      <c r="AB906">
        <v>0.48351568701146674</v>
      </c>
      <c r="AC906">
        <v>0</v>
      </c>
      <c r="AD906">
        <v>0</v>
      </c>
      <c r="AE906">
        <v>4.7848846136652332</v>
      </c>
    </row>
    <row r="907" spans="1:31" x14ac:dyDescent="0.25">
      <c r="A907">
        <v>1859890</v>
      </c>
      <c r="B907">
        <v>1</v>
      </c>
      <c r="C907" t="s">
        <v>80</v>
      </c>
      <c r="D907" t="s">
        <v>93</v>
      </c>
      <c r="E907" t="s">
        <v>146</v>
      </c>
      <c r="F907" t="s">
        <v>2836</v>
      </c>
      <c r="G907" t="s">
        <v>148</v>
      </c>
      <c r="H907" t="s">
        <v>143</v>
      </c>
      <c r="I907" t="s">
        <v>135</v>
      </c>
      <c r="J907" t="s">
        <v>136</v>
      </c>
      <c r="K907" t="s">
        <v>137</v>
      </c>
      <c r="L907" t="s">
        <v>2837</v>
      </c>
      <c r="M907" t="s">
        <v>2838</v>
      </c>
      <c r="N907">
        <v>4.0747222220000001</v>
      </c>
      <c r="O907">
        <v>0</v>
      </c>
      <c r="P907">
        <v>3</v>
      </c>
      <c r="Q907">
        <v>0</v>
      </c>
      <c r="R907">
        <v>5</v>
      </c>
      <c r="S907">
        <v>0</v>
      </c>
      <c r="T907">
        <v>0</v>
      </c>
      <c r="U907">
        <v>0</v>
      </c>
      <c r="V907">
        <v>0</v>
      </c>
      <c r="W907">
        <v>0</v>
      </c>
      <c r="X907">
        <v>1.4766820784389969</v>
      </c>
      <c r="Y907">
        <v>0</v>
      </c>
      <c r="Z907">
        <v>36.511533088447059</v>
      </c>
      <c r="AA907">
        <v>0</v>
      </c>
      <c r="AB907">
        <v>0</v>
      </c>
      <c r="AC907">
        <v>0</v>
      </c>
      <c r="AD907">
        <v>0</v>
      </c>
      <c r="AE907">
        <v>37.988215166886057</v>
      </c>
    </row>
    <row r="908" spans="1:31" x14ac:dyDescent="0.25">
      <c r="A908">
        <v>1860388</v>
      </c>
      <c r="B908">
        <v>1</v>
      </c>
      <c r="C908" t="s">
        <v>81</v>
      </c>
      <c r="D908" t="s">
        <v>128</v>
      </c>
      <c r="E908" t="s">
        <v>140</v>
      </c>
      <c r="F908" t="s">
        <v>2839</v>
      </c>
      <c r="G908" t="s">
        <v>200</v>
      </c>
      <c r="H908" t="s">
        <v>143</v>
      </c>
      <c r="I908" t="s">
        <v>135</v>
      </c>
      <c r="J908" t="s">
        <v>136</v>
      </c>
      <c r="K908" t="s">
        <v>137</v>
      </c>
      <c r="L908" t="s">
        <v>2840</v>
      </c>
      <c r="M908" t="s">
        <v>2841</v>
      </c>
      <c r="N908">
        <v>2.6324999999999998</v>
      </c>
      <c r="O908">
        <v>0</v>
      </c>
      <c r="P908">
        <v>6</v>
      </c>
      <c r="Q908">
        <v>0</v>
      </c>
      <c r="R908">
        <v>0</v>
      </c>
      <c r="S908">
        <v>0</v>
      </c>
      <c r="T908">
        <v>0</v>
      </c>
      <c r="U908">
        <v>0</v>
      </c>
      <c r="V908">
        <v>0</v>
      </c>
      <c r="W908">
        <v>0</v>
      </c>
      <c r="X908">
        <v>4.4223114669858123</v>
      </c>
      <c r="Y908">
        <v>0</v>
      </c>
      <c r="Z908">
        <v>0</v>
      </c>
      <c r="AA908">
        <v>0</v>
      </c>
      <c r="AB908">
        <v>0</v>
      </c>
      <c r="AC908">
        <v>0</v>
      </c>
      <c r="AD908">
        <v>0</v>
      </c>
      <c r="AE908">
        <v>4.4223114669858123</v>
      </c>
    </row>
    <row r="909" spans="1:31" x14ac:dyDescent="0.25">
      <c r="A909">
        <v>1861241</v>
      </c>
      <c r="B909">
        <v>1</v>
      </c>
      <c r="C909" t="s">
        <v>81</v>
      </c>
      <c r="D909" t="s">
        <v>113</v>
      </c>
      <c r="E909" t="s">
        <v>131</v>
      </c>
      <c r="F909" t="s">
        <v>2842</v>
      </c>
      <c r="G909" t="s">
        <v>293</v>
      </c>
      <c r="H909" t="s">
        <v>134</v>
      </c>
      <c r="I909" t="s">
        <v>135</v>
      </c>
      <c r="J909" t="s">
        <v>136</v>
      </c>
      <c r="K909" t="s">
        <v>137</v>
      </c>
      <c r="L909" t="s">
        <v>2843</v>
      </c>
      <c r="M909" t="s">
        <v>2844</v>
      </c>
      <c r="N909">
        <v>0.454444444</v>
      </c>
      <c r="O909">
        <v>0</v>
      </c>
      <c r="P909">
        <v>227</v>
      </c>
      <c r="Q909">
        <v>2</v>
      </c>
      <c r="R909">
        <v>34</v>
      </c>
      <c r="S909">
        <v>0</v>
      </c>
      <c r="T909">
        <v>7</v>
      </c>
      <c r="U909">
        <v>0</v>
      </c>
      <c r="V909">
        <v>0</v>
      </c>
      <c r="W909">
        <v>0</v>
      </c>
      <c r="X909">
        <v>22.273090390317698</v>
      </c>
      <c r="Y909">
        <v>1.7957753485215835</v>
      </c>
      <c r="Z909">
        <v>97.166100566809362</v>
      </c>
      <c r="AA909">
        <v>0</v>
      </c>
      <c r="AB909">
        <v>0.52268472467186011</v>
      </c>
      <c r="AC909">
        <v>0</v>
      </c>
      <c r="AD909">
        <v>0</v>
      </c>
      <c r="AE909">
        <v>121.7576510303205</v>
      </c>
    </row>
    <row r="910" spans="1:31" x14ac:dyDescent="0.25">
      <c r="A910">
        <v>1860016</v>
      </c>
      <c r="B910">
        <v>1</v>
      </c>
      <c r="C910" t="s">
        <v>81</v>
      </c>
      <c r="D910" t="s">
        <v>112</v>
      </c>
      <c r="E910" t="s">
        <v>210</v>
      </c>
      <c r="F910" t="s">
        <v>2845</v>
      </c>
      <c r="G910" t="s">
        <v>133</v>
      </c>
      <c r="H910" t="s">
        <v>134</v>
      </c>
      <c r="I910" t="s">
        <v>135</v>
      </c>
      <c r="J910" t="s">
        <v>136</v>
      </c>
      <c r="K910" t="s">
        <v>137</v>
      </c>
      <c r="L910" t="s">
        <v>2846</v>
      </c>
      <c r="M910" t="s">
        <v>2847</v>
      </c>
      <c r="N910">
        <v>8.5000000000000006E-2</v>
      </c>
      <c r="O910">
        <v>0</v>
      </c>
      <c r="P910">
        <v>828</v>
      </c>
      <c r="Q910">
        <v>2</v>
      </c>
      <c r="R910">
        <v>57</v>
      </c>
      <c r="S910">
        <v>4</v>
      </c>
      <c r="T910">
        <v>28</v>
      </c>
      <c r="U910">
        <v>0</v>
      </c>
      <c r="V910">
        <v>0</v>
      </c>
      <c r="W910">
        <v>0</v>
      </c>
      <c r="X910">
        <v>6.3641617853688865</v>
      </c>
      <c r="Y910">
        <v>1.2086716306641803</v>
      </c>
      <c r="Z910">
        <v>1.0979446132249253</v>
      </c>
      <c r="AA910">
        <v>0.72642558863144013</v>
      </c>
      <c r="AB910">
        <v>0.79399847631182507</v>
      </c>
      <c r="AC910">
        <v>0</v>
      </c>
      <c r="AD910">
        <v>0</v>
      </c>
      <c r="AE910">
        <v>10.191202094201257</v>
      </c>
    </row>
    <row r="911" spans="1:31" x14ac:dyDescent="0.25">
      <c r="A911">
        <v>1860039</v>
      </c>
      <c r="B911">
        <v>1</v>
      </c>
      <c r="C911" t="s">
        <v>80</v>
      </c>
      <c r="D911" t="s">
        <v>92</v>
      </c>
      <c r="E911" t="s">
        <v>158</v>
      </c>
      <c r="F911" t="s">
        <v>2848</v>
      </c>
      <c r="G911" t="s">
        <v>219</v>
      </c>
      <c r="H911" t="s">
        <v>134</v>
      </c>
      <c r="I911" t="s">
        <v>135</v>
      </c>
      <c r="J911" t="s">
        <v>136</v>
      </c>
      <c r="K911" t="s">
        <v>137</v>
      </c>
      <c r="L911" t="s">
        <v>2849</v>
      </c>
      <c r="M911" t="s">
        <v>2850</v>
      </c>
      <c r="N911">
        <v>1.0538888879999999</v>
      </c>
      <c r="O911">
        <v>0</v>
      </c>
      <c r="P911">
        <v>100</v>
      </c>
      <c r="Q911">
        <v>0</v>
      </c>
      <c r="R911">
        <v>4</v>
      </c>
      <c r="S911">
        <v>0</v>
      </c>
      <c r="T911">
        <v>8</v>
      </c>
      <c r="U911">
        <v>0</v>
      </c>
      <c r="V911">
        <v>0</v>
      </c>
      <c r="W911">
        <v>0</v>
      </c>
      <c r="X911">
        <v>27.20806365976215</v>
      </c>
      <c r="Y911">
        <v>0</v>
      </c>
      <c r="Z911">
        <v>2.46394110764578</v>
      </c>
      <c r="AA911">
        <v>0</v>
      </c>
      <c r="AB911">
        <v>1.0680073271087733</v>
      </c>
      <c r="AC911">
        <v>0</v>
      </c>
      <c r="AD911">
        <v>0</v>
      </c>
      <c r="AE911">
        <v>30.740012094516704</v>
      </c>
    </row>
    <row r="912" spans="1:31" x14ac:dyDescent="0.25">
      <c r="A912">
        <v>1860053</v>
      </c>
      <c r="B912">
        <v>1</v>
      </c>
      <c r="C912" t="s">
        <v>80</v>
      </c>
      <c r="D912" t="s">
        <v>83</v>
      </c>
      <c r="E912" t="s">
        <v>140</v>
      </c>
      <c r="F912" t="s">
        <v>2851</v>
      </c>
      <c r="G912" t="s">
        <v>207</v>
      </c>
      <c r="H912" t="s">
        <v>143</v>
      </c>
      <c r="I912" t="s">
        <v>135</v>
      </c>
      <c r="J912" t="s">
        <v>136</v>
      </c>
      <c r="K912" t="s">
        <v>137</v>
      </c>
      <c r="L912" t="s">
        <v>2852</v>
      </c>
      <c r="M912" t="s">
        <v>2853</v>
      </c>
      <c r="N912">
        <v>2.3675000000000002</v>
      </c>
      <c r="O912">
        <v>0</v>
      </c>
      <c r="P912">
        <v>0</v>
      </c>
      <c r="Q912">
        <v>0</v>
      </c>
      <c r="R912">
        <v>0</v>
      </c>
      <c r="S912">
        <v>0</v>
      </c>
      <c r="T912">
        <v>6</v>
      </c>
      <c r="U912">
        <v>0</v>
      </c>
      <c r="V912">
        <v>0</v>
      </c>
      <c r="W912">
        <v>0</v>
      </c>
      <c r="X912">
        <v>0</v>
      </c>
      <c r="Y912">
        <v>0</v>
      </c>
      <c r="Z912">
        <v>0</v>
      </c>
      <c r="AA912">
        <v>0</v>
      </c>
      <c r="AB912">
        <v>17.388821393961933</v>
      </c>
      <c r="AC912">
        <v>0</v>
      </c>
      <c r="AD912">
        <v>0</v>
      </c>
      <c r="AE912">
        <v>17.388821393961933</v>
      </c>
    </row>
    <row r="913" spans="1:31" x14ac:dyDescent="0.25">
      <c r="A913">
        <v>1860159</v>
      </c>
      <c r="B913">
        <v>1</v>
      </c>
      <c r="C913" t="s">
        <v>80</v>
      </c>
      <c r="D913" t="s">
        <v>89</v>
      </c>
      <c r="E913" t="s">
        <v>140</v>
      </c>
      <c r="F913" t="s">
        <v>2854</v>
      </c>
      <c r="G913" t="s">
        <v>212</v>
      </c>
      <c r="H913" t="s">
        <v>143</v>
      </c>
      <c r="I913" t="s">
        <v>135</v>
      </c>
      <c r="J913" t="s">
        <v>3</v>
      </c>
      <c r="K913" t="s">
        <v>137</v>
      </c>
      <c r="L913" t="s">
        <v>2855</v>
      </c>
      <c r="M913" t="s">
        <v>2856</v>
      </c>
      <c r="N913">
        <v>5.3875000000000002</v>
      </c>
      <c r="O913">
        <v>0</v>
      </c>
      <c r="P913">
        <v>1</v>
      </c>
      <c r="Q913">
        <v>0</v>
      </c>
      <c r="R913">
        <v>0</v>
      </c>
      <c r="S913">
        <v>0</v>
      </c>
      <c r="T913">
        <v>0</v>
      </c>
      <c r="U913">
        <v>0</v>
      </c>
      <c r="V913">
        <v>0</v>
      </c>
      <c r="W913">
        <v>0</v>
      </c>
      <c r="X913">
        <v>1.3173753863267557</v>
      </c>
      <c r="Y913">
        <v>0</v>
      </c>
      <c r="Z913">
        <v>0</v>
      </c>
      <c r="AA913">
        <v>0</v>
      </c>
      <c r="AB913">
        <v>0</v>
      </c>
      <c r="AC913">
        <v>0</v>
      </c>
      <c r="AD913">
        <v>0</v>
      </c>
      <c r="AE913">
        <v>1.3173753863267557</v>
      </c>
    </row>
    <row r="914" spans="1:31" x14ac:dyDescent="0.25">
      <c r="A914">
        <v>1860600</v>
      </c>
      <c r="B914">
        <v>1</v>
      </c>
      <c r="C914" t="s">
        <v>81</v>
      </c>
      <c r="D914" t="s">
        <v>113</v>
      </c>
      <c r="E914" t="s">
        <v>140</v>
      </c>
      <c r="F914" t="s">
        <v>2857</v>
      </c>
      <c r="G914" t="s">
        <v>163</v>
      </c>
      <c r="H914" t="s">
        <v>143</v>
      </c>
      <c r="I914" t="s">
        <v>135</v>
      </c>
      <c r="J914" t="s">
        <v>136</v>
      </c>
      <c r="K914" t="s">
        <v>137</v>
      </c>
      <c r="L914" t="s">
        <v>2858</v>
      </c>
      <c r="M914" t="s">
        <v>2859</v>
      </c>
      <c r="N914">
        <v>4.8186111110000001</v>
      </c>
      <c r="O914">
        <v>0</v>
      </c>
      <c r="P914">
        <v>1</v>
      </c>
      <c r="Q914">
        <v>0</v>
      </c>
      <c r="R914">
        <v>0</v>
      </c>
      <c r="S914">
        <v>0</v>
      </c>
      <c r="T914">
        <v>0</v>
      </c>
      <c r="U914">
        <v>0</v>
      </c>
      <c r="V914">
        <v>0</v>
      </c>
      <c r="W914">
        <v>0</v>
      </c>
      <c r="X914">
        <v>2.9591952531577865</v>
      </c>
      <c r="Y914">
        <v>0</v>
      </c>
      <c r="Z914">
        <v>0</v>
      </c>
      <c r="AA914">
        <v>0</v>
      </c>
      <c r="AB914">
        <v>0</v>
      </c>
      <c r="AC914">
        <v>0</v>
      </c>
      <c r="AD914">
        <v>0</v>
      </c>
      <c r="AE914">
        <v>2.9591952531577865</v>
      </c>
    </row>
    <row r="915" spans="1:31" x14ac:dyDescent="0.25">
      <c r="A915">
        <v>1859910</v>
      </c>
      <c r="B915">
        <v>1</v>
      </c>
      <c r="C915" t="s">
        <v>81</v>
      </c>
      <c r="D915" t="s">
        <v>116</v>
      </c>
      <c r="E915" t="s">
        <v>158</v>
      </c>
      <c r="F915" t="s">
        <v>2860</v>
      </c>
      <c r="G915" t="s">
        <v>293</v>
      </c>
      <c r="H915" t="s">
        <v>134</v>
      </c>
      <c r="I915" t="s">
        <v>135</v>
      </c>
      <c r="J915" t="s">
        <v>136</v>
      </c>
      <c r="K915" t="s">
        <v>137</v>
      </c>
      <c r="L915" t="s">
        <v>2861</v>
      </c>
      <c r="M915" t="s">
        <v>2862</v>
      </c>
      <c r="N915">
        <v>5.2497222219999999</v>
      </c>
      <c r="O915">
        <v>0</v>
      </c>
      <c r="P915">
        <v>154</v>
      </c>
      <c r="Q915">
        <v>0</v>
      </c>
      <c r="R915">
        <v>8</v>
      </c>
      <c r="S915">
        <v>0</v>
      </c>
      <c r="T915">
        <v>7</v>
      </c>
      <c r="U915">
        <v>0</v>
      </c>
      <c r="V915">
        <v>0</v>
      </c>
      <c r="W915">
        <v>0</v>
      </c>
      <c r="X915">
        <v>106.09656138163587</v>
      </c>
      <c r="Y915">
        <v>0</v>
      </c>
      <c r="Z915">
        <v>34.147114373081699</v>
      </c>
      <c r="AA915">
        <v>0</v>
      </c>
      <c r="AB915">
        <v>8.5595004288862064</v>
      </c>
      <c r="AC915">
        <v>0</v>
      </c>
      <c r="AD915">
        <v>0</v>
      </c>
      <c r="AE915">
        <v>148.80317618360377</v>
      </c>
    </row>
    <row r="916" spans="1:31" x14ac:dyDescent="0.25">
      <c r="A916">
        <v>1860537</v>
      </c>
      <c r="B916">
        <v>1</v>
      </c>
      <c r="C916" t="s">
        <v>80</v>
      </c>
      <c r="D916" t="s">
        <v>92</v>
      </c>
      <c r="E916" t="s">
        <v>146</v>
      </c>
      <c r="F916" t="s">
        <v>2548</v>
      </c>
      <c r="G916" t="s">
        <v>453</v>
      </c>
      <c r="H916" t="s">
        <v>143</v>
      </c>
      <c r="I916" t="s">
        <v>135</v>
      </c>
      <c r="J916" t="s">
        <v>136</v>
      </c>
      <c r="K916" t="s">
        <v>137</v>
      </c>
      <c r="L916" t="s">
        <v>2863</v>
      </c>
      <c r="M916" t="s">
        <v>2864</v>
      </c>
      <c r="N916">
        <v>2.1841666659999999</v>
      </c>
      <c r="O916">
        <v>0</v>
      </c>
      <c r="P916">
        <v>186</v>
      </c>
      <c r="Q916">
        <v>0</v>
      </c>
      <c r="R916">
        <v>1</v>
      </c>
      <c r="S916">
        <v>0</v>
      </c>
      <c r="T916">
        <v>6</v>
      </c>
      <c r="U916">
        <v>0</v>
      </c>
      <c r="V916">
        <v>0</v>
      </c>
      <c r="W916">
        <v>0</v>
      </c>
      <c r="X916">
        <v>120.20354593862569</v>
      </c>
      <c r="Y916">
        <v>0</v>
      </c>
      <c r="Z916">
        <v>0.16782071306416668</v>
      </c>
      <c r="AA916">
        <v>0</v>
      </c>
      <c r="AB916">
        <v>1.9647787321343066</v>
      </c>
      <c r="AC916">
        <v>0</v>
      </c>
      <c r="AD916">
        <v>0</v>
      </c>
      <c r="AE916">
        <v>122.33614538382417</v>
      </c>
    </row>
    <row r="917" spans="1:31" x14ac:dyDescent="0.25">
      <c r="A917">
        <v>1859996</v>
      </c>
      <c r="B917">
        <v>1</v>
      </c>
      <c r="C917" t="s">
        <v>81</v>
      </c>
      <c r="D917" t="s">
        <v>113</v>
      </c>
      <c r="E917" t="s">
        <v>146</v>
      </c>
      <c r="F917" t="s">
        <v>2865</v>
      </c>
      <c r="G917" t="s">
        <v>171</v>
      </c>
      <c r="H917" t="s">
        <v>143</v>
      </c>
      <c r="I917" t="s">
        <v>135</v>
      </c>
      <c r="J917" t="s">
        <v>136</v>
      </c>
      <c r="K917" t="s">
        <v>172</v>
      </c>
      <c r="L917" t="s">
        <v>2866</v>
      </c>
      <c r="M917" t="s">
        <v>2867</v>
      </c>
      <c r="N917">
        <v>4.4000000000000004</v>
      </c>
      <c r="O917">
        <v>0</v>
      </c>
      <c r="P917">
        <v>132</v>
      </c>
      <c r="Q917">
        <v>0</v>
      </c>
      <c r="R917">
        <v>0</v>
      </c>
      <c r="S917">
        <v>0</v>
      </c>
      <c r="T917">
        <v>8</v>
      </c>
      <c r="U917">
        <v>0</v>
      </c>
      <c r="V917">
        <v>0</v>
      </c>
      <c r="W917">
        <v>0</v>
      </c>
      <c r="X917">
        <v>137.53117995835436</v>
      </c>
      <c r="Y917">
        <v>0</v>
      </c>
      <c r="Z917">
        <v>0</v>
      </c>
      <c r="AA917">
        <v>0</v>
      </c>
      <c r="AB917">
        <v>40.045908452709618</v>
      </c>
      <c r="AC917">
        <v>0</v>
      </c>
      <c r="AD917">
        <v>0</v>
      </c>
      <c r="AE917">
        <v>177.57708841106398</v>
      </c>
    </row>
    <row r="918" spans="1:31" x14ac:dyDescent="0.25">
      <c r="A918">
        <v>1860637</v>
      </c>
      <c r="B918">
        <v>1</v>
      </c>
      <c r="C918" t="s">
        <v>80</v>
      </c>
      <c r="D918" t="s">
        <v>106</v>
      </c>
      <c r="E918" t="s">
        <v>146</v>
      </c>
      <c r="F918" t="s">
        <v>2868</v>
      </c>
      <c r="G918" t="s">
        <v>148</v>
      </c>
      <c r="H918" t="s">
        <v>143</v>
      </c>
      <c r="I918" t="s">
        <v>135</v>
      </c>
      <c r="J918" t="s">
        <v>136</v>
      </c>
      <c r="K918" t="s">
        <v>137</v>
      </c>
      <c r="L918" t="s">
        <v>2869</v>
      </c>
      <c r="M918" t="s">
        <v>2870</v>
      </c>
      <c r="N918">
        <v>0.62472222200000005</v>
      </c>
      <c r="O918">
        <v>0</v>
      </c>
      <c r="P918">
        <v>0</v>
      </c>
      <c r="Q918">
        <v>0</v>
      </c>
      <c r="R918">
        <v>3</v>
      </c>
      <c r="S918">
        <v>0</v>
      </c>
      <c r="T918">
        <v>1</v>
      </c>
      <c r="U918">
        <v>0</v>
      </c>
      <c r="V918">
        <v>0</v>
      </c>
      <c r="W918">
        <v>0</v>
      </c>
      <c r="X918">
        <v>0</v>
      </c>
      <c r="Y918">
        <v>0</v>
      </c>
      <c r="Z918">
        <v>1.2666099313094499</v>
      </c>
      <c r="AA918">
        <v>0</v>
      </c>
      <c r="AB918">
        <v>0.60860045263911122</v>
      </c>
      <c r="AC918">
        <v>0</v>
      </c>
      <c r="AD918">
        <v>0</v>
      </c>
      <c r="AE918">
        <v>1.875210383948561</v>
      </c>
    </row>
    <row r="919" spans="1:31" x14ac:dyDescent="0.25">
      <c r="A919">
        <v>1860892</v>
      </c>
      <c r="B919">
        <v>1</v>
      </c>
      <c r="C919" t="s">
        <v>80</v>
      </c>
      <c r="D919" t="s">
        <v>97</v>
      </c>
      <c r="E919" t="s">
        <v>140</v>
      </c>
      <c r="F919" t="s">
        <v>2871</v>
      </c>
      <c r="G919" t="s">
        <v>163</v>
      </c>
      <c r="H919" t="s">
        <v>143</v>
      </c>
      <c r="I919" t="s">
        <v>135</v>
      </c>
      <c r="J919" t="s">
        <v>136</v>
      </c>
      <c r="K919" t="s">
        <v>137</v>
      </c>
      <c r="L919" t="s">
        <v>2872</v>
      </c>
      <c r="M919" t="s">
        <v>2873</v>
      </c>
      <c r="N919">
        <v>1.928055555</v>
      </c>
      <c r="O919">
        <v>0</v>
      </c>
      <c r="P919">
        <v>1</v>
      </c>
      <c r="Q919">
        <v>0</v>
      </c>
      <c r="R919">
        <v>1</v>
      </c>
      <c r="S919">
        <v>0</v>
      </c>
      <c r="T919">
        <v>0</v>
      </c>
      <c r="U919">
        <v>0</v>
      </c>
      <c r="V919">
        <v>0</v>
      </c>
      <c r="W919">
        <v>0</v>
      </c>
      <c r="X919">
        <v>0.25969601427137251</v>
      </c>
      <c r="Y919">
        <v>0</v>
      </c>
      <c r="Z919">
        <v>0.28099693868384834</v>
      </c>
      <c r="AA919">
        <v>0</v>
      </c>
      <c r="AB919">
        <v>0</v>
      </c>
      <c r="AC919">
        <v>0</v>
      </c>
      <c r="AD919">
        <v>0</v>
      </c>
      <c r="AE919">
        <v>0.54069295295522091</v>
      </c>
    </row>
    <row r="920" spans="1:31" x14ac:dyDescent="0.25">
      <c r="A920">
        <v>1860245</v>
      </c>
      <c r="B920">
        <v>1</v>
      </c>
      <c r="C920" t="s">
        <v>80</v>
      </c>
      <c r="D920" t="s">
        <v>91</v>
      </c>
      <c r="E920" t="s">
        <v>140</v>
      </c>
      <c r="F920" t="s">
        <v>2874</v>
      </c>
      <c r="G920" t="s">
        <v>207</v>
      </c>
      <c r="H920" t="s">
        <v>143</v>
      </c>
      <c r="I920" t="s">
        <v>135</v>
      </c>
      <c r="J920" t="s">
        <v>136</v>
      </c>
      <c r="K920" t="s">
        <v>137</v>
      </c>
      <c r="L920" t="s">
        <v>2875</v>
      </c>
      <c r="M920" t="s">
        <v>2876</v>
      </c>
      <c r="N920">
        <v>0.96</v>
      </c>
      <c r="O920">
        <v>0</v>
      </c>
      <c r="P920">
        <v>9</v>
      </c>
      <c r="Q920">
        <v>0</v>
      </c>
      <c r="R920">
        <v>0</v>
      </c>
      <c r="S920">
        <v>0</v>
      </c>
      <c r="T920">
        <v>0</v>
      </c>
      <c r="U920">
        <v>0</v>
      </c>
      <c r="V920">
        <v>0</v>
      </c>
      <c r="W920">
        <v>0</v>
      </c>
      <c r="X920">
        <v>2.6669977568130006</v>
      </c>
      <c r="Y920">
        <v>0</v>
      </c>
      <c r="Z920">
        <v>0</v>
      </c>
      <c r="AA920">
        <v>0</v>
      </c>
      <c r="AB920">
        <v>0</v>
      </c>
      <c r="AC920">
        <v>0</v>
      </c>
      <c r="AD920">
        <v>0</v>
      </c>
      <c r="AE920">
        <v>2.6669977568130006</v>
      </c>
    </row>
    <row r="921" spans="1:31" x14ac:dyDescent="0.25">
      <c r="A921">
        <v>1860345</v>
      </c>
      <c r="B921">
        <v>1</v>
      </c>
      <c r="C921" t="s">
        <v>80</v>
      </c>
      <c r="D921" t="s">
        <v>92</v>
      </c>
      <c r="E921" t="s">
        <v>146</v>
      </c>
      <c r="F921" t="s">
        <v>2877</v>
      </c>
      <c r="G921" t="s">
        <v>148</v>
      </c>
      <c r="H921" t="s">
        <v>143</v>
      </c>
      <c r="I921" t="s">
        <v>135</v>
      </c>
      <c r="J921" t="s">
        <v>136</v>
      </c>
      <c r="K921" t="s">
        <v>137</v>
      </c>
      <c r="L921" t="s">
        <v>2878</v>
      </c>
      <c r="M921" t="s">
        <v>2879</v>
      </c>
      <c r="N921">
        <v>1.3052777769999999</v>
      </c>
      <c r="O921">
        <v>0</v>
      </c>
      <c r="P921">
        <v>45</v>
      </c>
      <c r="Q921">
        <v>0</v>
      </c>
      <c r="R921">
        <v>2</v>
      </c>
      <c r="S921">
        <v>0</v>
      </c>
      <c r="T921">
        <v>0</v>
      </c>
      <c r="U921">
        <v>0</v>
      </c>
      <c r="V921">
        <v>0</v>
      </c>
      <c r="W921">
        <v>0</v>
      </c>
      <c r="X921">
        <v>15.122560439732096</v>
      </c>
      <c r="Y921">
        <v>0</v>
      </c>
      <c r="Z921">
        <v>1.890005825567465</v>
      </c>
      <c r="AA921">
        <v>0</v>
      </c>
      <c r="AB921">
        <v>0</v>
      </c>
      <c r="AC921">
        <v>0</v>
      </c>
      <c r="AD921">
        <v>0</v>
      </c>
      <c r="AE921">
        <v>17.012566265299562</v>
      </c>
    </row>
    <row r="922" spans="1:31" x14ac:dyDescent="0.25">
      <c r="A922">
        <v>1860494</v>
      </c>
      <c r="B922">
        <v>1</v>
      </c>
      <c r="C922" t="s">
        <v>80</v>
      </c>
      <c r="D922" t="s">
        <v>106</v>
      </c>
      <c r="E922" t="s">
        <v>146</v>
      </c>
      <c r="F922" t="s">
        <v>2880</v>
      </c>
      <c r="G922" t="s">
        <v>148</v>
      </c>
      <c r="H922" t="s">
        <v>143</v>
      </c>
      <c r="I922" t="s">
        <v>135</v>
      </c>
      <c r="J922" t="s">
        <v>136</v>
      </c>
      <c r="K922" t="s">
        <v>137</v>
      </c>
      <c r="L922" t="s">
        <v>2881</v>
      </c>
      <c r="M922" t="s">
        <v>2882</v>
      </c>
      <c r="N922">
        <v>3.0938888879999999</v>
      </c>
      <c r="O922">
        <v>0</v>
      </c>
      <c r="P922">
        <v>31</v>
      </c>
      <c r="Q922">
        <v>0</v>
      </c>
      <c r="R922">
        <v>0</v>
      </c>
      <c r="S922">
        <v>0</v>
      </c>
      <c r="T922">
        <v>1</v>
      </c>
      <c r="U922">
        <v>0</v>
      </c>
      <c r="V922">
        <v>0</v>
      </c>
      <c r="W922">
        <v>0</v>
      </c>
      <c r="X922">
        <v>12.637926343486273</v>
      </c>
      <c r="Y922">
        <v>0</v>
      </c>
      <c r="Z922">
        <v>0</v>
      </c>
      <c r="AA922">
        <v>0</v>
      </c>
      <c r="AB922">
        <v>0.56393651030522673</v>
      </c>
      <c r="AC922">
        <v>0</v>
      </c>
      <c r="AD922">
        <v>0</v>
      </c>
      <c r="AE922">
        <v>13.2018628537915</v>
      </c>
    </row>
    <row r="923" spans="1:31" x14ac:dyDescent="0.25">
      <c r="A923">
        <v>1860806</v>
      </c>
      <c r="B923">
        <v>1</v>
      </c>
      <c r="C923" t="s">
        <v>80</v>
      </c>
      <c r="D923" t="s">
        <v>93</v>
      </c>
      <c r="E923" t="s">
        <v>146</v>
      </c>
      <c r="F923" t="s">
        <v>2883</v>
      </c>
      <c r="G923" t="s">
        <v>148</v>
      </c>
      <c r="H923" t="s">
        <v>143</v>
      </c>
      <c r="I923" t="s">
        <v>135</v>
      </c>
      <c r="J923" t="s">
        <v>136</v>
      </c>
      <c r="K923" t="s">
        <v>137</v>
      </c>
      <c r="L923" t="s">
        <v>2884</v>
      </c>
      <c r="M923" t="s">
        <v>2885</v>
      </c>
      <c r="N923">
        <v>1.8730555550000001</v>
      </c>
      <c r="O923">
        <v>0</v>
      </c>
      <c r="P923">
        <v>6</v>
      </c>
      <c r="Q923">
        <v>0</v>
      </c>
      <c r="R923">
        <v>1</v>
      </c>
      <c r="S923">
        <v>0</v>
      </c>
      <c r="T923">
        <v>0</v>
      </c>
      <c r="U923">
        <v>0</v>
      </c>
      <c r="V923">
        <v>0</v>
      </c>
      <c r="W923">
        <v>0</v>
      </c>
      <c r="X923">
        <v>1.3553072489648179</v>
      </c>
      <c r="Y923">
        <v>0</v>
      </c>
      <c r="Z923">
        <v>0.62370527930884512</v>
      </c>
      <c r="AA923">
        <v>0</v>
      </c>
      <c r="AB923">
        <v>0</v>
      </c>
      <c r="AC923">
        <v>0</v>
      </c>
      <c r="AD923">
        <v>0</v>
      </c>
      <c r="AE923">
        <v>1.979012528273663</v>
      </c>
    </row>
    <row r="924" spans="1:31" x14ac:dyDescent="0.25">
      <c r="A924">
        <v>1860142</v>
      </c>
      <c r="B924">
        <v>1</v>
      </c>
      <c r="C924" t="s">
        <v>81</v>
      </c>
      <c r="D924" t="s">
        <v>116</v>
      </c>
      <c r="E924" t="s">
        <v>158</v>
      </c>
      <c r="F924" t="s">
        <v>2886</v>
      </c>
      <c r="G924" t="s">
        <v>179</v>
      </c>
      <c r="H924" t="s">
        <v>134</v>
      </c>
      <c r="I924" t="s">
        <v>135</v>
      </c>
      <c r="J924" t="s">
        <v>136</v>
      </c>
      <c r="K924" t="s">
        <v>137</v>
      </c>
      <c r="L924" t="s">
        <v>2887</v>
      </c>
      <c r="M924" t="s">
        <v>2888</v>
      </c>
      <c r="N924">
        <v>0.34833333300000002</v>
      </c>
      <c r="O924">
        <v>0</v>
      </c>
      <c r="P924">
        <v>9</v>
      </c>
      <c r="Q924">
        <v>0</v>
      </c>
      <c r="R924">
        <v>28</v>
      </c>
      <c r="S924">
        <v>0</v>
      </c>
      <c r="T924">
        <v>1</v>
      </c>
      <c r="U924">
        <v>0</v>
      </c>
      <c r="V924">
        <v>0</v>
      </c>
      <c r="W924">
        <v>0</v>
      </c>
      <c r="X924">
        <v>0.93794579968683001</v>
      </c>
      <c r="Y924">
        <v>0</v>
      </c>
      <c r="Z924">
        <v>5.0438713012747591</v>
      </c>
      <c r="AA924">
        <v>0</v>
      </c>
      <c r="AB924">
        <v>6.3110229407866661E-2</v>
      </c>
      <c r="AC924">
        <v>0</v>
      </c>
      <c r="AD924">
        <v>0</v>
      </c>
      <c r="AE924">
        <v>6.0449273303694557</v>
      </c>
    </row>
    <row r="925" spans="1:31" x14ac:dyDescent="0.25">
      <c r="A925">
        <v>1860474</v>
      </c>
      <c r="B925">
        <v>1</v>
      </c>
      <c r="C925" t="s">
        <v>80</v>
      </c>
      <c r="D925" t="s">
        <v>94</v>
      </c>
      <c r="E925" t="s">
        <v>169</v>
      </c>
      <c r="F925" t="s">
        <v>2889</v>
      </c>
      <c r="G925" t="s">
        <v>183</v>
      </c>
      <c r="H925" t="s">
        <v>143</v>
      </c>
      <c r="I925" t="s">
        <v>135</v>
      </c>
      <c r="J925" t="s">
        <v>136</v>
      </c>
      <c r="K925" t="s">
        <v>137</v>
      </c>
      <c r="L925" t="s">
        <v>2890</v>
      </c>
      <c r="M925" t="s">
        <v>2891</v>
      </c>
      <c r="N925">
        <v>0.46666666600000001</v>
      </c>
      <c r="O925">
        <v>0</v>
      </c>
      <c r="P925">
        <v>0</v>
      </c>
      <c r="Q925">
        <v>0</v>
      </c>
      <c r="R925">
        <v>0</v>
      </c>
      <c r="S925">
        <v>0</v>
      </c>
      <c r="T925">
        <v>24</v>
      </c>
      <c r="U925">
        <v>0</v>
      </c>
      <c r="V925">
        <v>3</v>
      </c>
      <c r="W925">
        <v>0</v>
      </c>
      <c r="X925">
        <v>0</v>
      </c>
      <c r="Y925">
        <v>0</v>
      </c>
      <c r="Z925">
        <v>0</v>
      </c>
      <c r="AA925">
        <v>0</v>
      </c>
      <c r="AB925">
        <v>48.308081989648137</v>
      </c>
      <c r="AC925">
        <v>0</v>
      </c>
      <c r="AD925">
        <v>120.05481719992321</v>
      </c>
      <c r="AE925">
        <v>168.36289918957135</v>
      </c>
    </row>
    <row r="926" spans="1:31" x14ac:dyDescent="0.25">
      <c r="A926">
        <v>1860497</v>
      </c>
      <c r="B926">
        <v>1</v>
      </c>
      <c r="C926" t="s">
        <v>80</v>
      </c>
      <c r="D926" t="s">
        <v>106</v>
      </c>
      <c r="E926" t="s">
        <v>146</v>
      </c>
      <c r="F926" t="s">
        <v>2892</v>
      </c>
      <c r="G926" t="s">
        <v>148</v>
      </c>
      <c r="H926" t="s">
        <v>143</v>
      </c>
      <c r="I926" t="s">
        <v>135</v>
      </c>
      <c r="J926" t="s">
        <v>136</v>
      </c>
      <c r="K926" t="s">
        <v>137</v>
      </c>
      <c r="L926" t="s">
        <v>2893</v>
      </c>
      <c r="M926" t="s">
        <v>2894</v>
      </c>
      <c r="N926">
        <v>2.414722222</v>
      </c>
      <c r="O926">
        <v>0</v>
      </c>
      <c r="P926">
        <v>23</v>
      </c>
      <c r="Q926">
        <v>0</v>
      </c>
      <c r="R926">
        <v>5</v>
      </c>
      <c r="S926">
        <v>0</v>
      </c>
      <c r="T926">
        <v>2</v>
      </c>
      <c r="U926">
        <v>0</v>
      </c>
      <c r="V926">
        <v>0</v>
      </c>
      <c r="W926">
        <v>0</v>
      </c>
      <c r="X926">
        <v>21.582401334662201</v>
      </c>
      <c r="Y926">
        <v>0</v>
      </c>
      <c r="Z926">
        <v>30.209195009928862</v>
      </c>
      <c r="AA926">
        <v>0</v>
      </c>
      <c r="AB926">
        <v>2.8902257922353844</v>
      </c>
      <c r="AC926">
        <v>0</v>
      </c>
      <c r="AD926">
        <v>0</v>
      </c>
      <c r="AE926">
        <v>54.681822136826447</v>
      </c>
    </row>
    <row r="927" spans="1:31" x14ac:dyDescent="0.25">
      <c r="A927">
        <v>1859887</v>
      </c>
      <c r="B927">
        <v>1</v>
      </c>
      <c r="C927" t="s">
        <v>80</v>
      </c>
      <c r="D927" t="s">
        <v>83</v>
      </c>
      <c r="E927" t="s">
        <v>158</v>
      </c>
      <c r="F927" t="s">
        <v>2895</v>
      </c>
      <c r="G927" t="s">
        <v>133</v>
      </c>
      <c r="H927" t="s">
        <v>134</v>
      </c>
      <c r="I927" t="s">
        <v>135</v>
      </c>
      <c r="J927" t="s">
        <v>136</v>
      </c>
      <c r="K927" t="s">
        <v>137</v>
      </c>
      <c r="L927" t="s">
        <v>2896</v>
      </c>
      <c r="M927" t="s">
        <v>2897</v>
      </c>
      <c r="N927">
        <v>0.41166666600000001</v>
      </c>
      <c r="O927">
        <v>0</v>
      </c>
      <c r="P927">
        <v>1635</v>
      </c>
      <c r="Q927">
        <v>0</v>
      </c>
      <c r="R927">
        <v>0</v>
      </c>
      <c r="S927">
        <v>6</v>
      </c>
      <c r="T927">
        <v>65</v>
      </c>
      <c r="U927">
        <v>6</v>
      </c>
      <c r="V927">
        <v>1</v>
      </c>
      <c r="W927">
        <v>0</v>
      </c>
      <c r="X927">
        <v>103.29369680448885</v>
      </c>
      <c r="Y927">
        <v>0</v>
      </c>
      <c r="Z927">
        <v>0</v>
      </c>
      <c r="AA927">
        <v>71.638145170299538</v>
      </c>
      <c r="AB927">
        <v>11.839782834295502</v>
      </c>
      <c r="AC927">
        <v>373.24721182836026</v>
      </c>
      <c r="AD927">
        <v>2.07589641533911</v>
      </c>
      <c r="AE927">
        <v>562.09473305278323</v>
      </c>
    </row>
    <row r="928" spans="1:31" x14ac:dyDescent="0.25">
      <c r="A928">
        <v>1860219</v>
      </c>
      <c r="B928">
        <v>1</v>
      </c>
      <c r="C928" t="s">
        <v>81</v>
      </c>
      <c r="D928" t="s">
        <v>117</v>
      </c>
      <c r="E928" t="s">
        <v>140</v>
      </c>
      <c r="F928" t="s">
        <v>2898</v>
      </c>
      <c r="G928" t="s">
        <v>200</v>
      </c>
      <c r="H928" t="s">
        <v>143</v>
      </c>
      <c r="I928" t="s">
        <v>135</v>
      </c>
      <c r="J928" t="s">
        <v>136</v>
      </c>
      <c r="K928" t="s">
        <v>137</v>
      </c>
      <c r="L928" t="s">
        <v>2899</v>
      </c>
      <c r="M928" t="s">
        <v>2900</v>
      </c>
      <c r="N928">
        <v>2.0119444440000001</v>
      </c>
      <c r="O928">
        <v>0</v>
      </c>
      <c r="P928">
        <v>1</v>
      </c>
      <c r="Q928">
        <v>0</v>
      </c>
      <c r="R928">
        <v>0</v>
      </c>
      <c r="S928">
        <v>0</v>
      </c>
      <c r="T928">
        <v>0</v>
      </c>
      <c r="U928">
        <v>0</v>
      </c>
      <c r="V928">
        <v>0</v>
      </c>
      <c r="W928">
        <v>0</v>
      </c>
      <c r="X928">
        <v>0.47425132108770668</v>
      </c>
      <c r="Y928">
        <v>0</v>
      </c>
      <c r="Z928">
        <v>0</v>
      </c>
      <c r="AA928">
        <v>0</v>
      </c>
      <c r="AB928">
        <v>0</v>
      </c>
      <c r="AC928">
        <v>0</v>
      </c>
      <c r="AD928">
        <v>0</v>
      </c>
      <c r="AE928">
        <v>0.47425132108770668</v>
      </c>
    </row>
    <row r="929" spans="1:31" x14ac:dyDescent="0.25">
      <c r="A929">
        <v>1861347</v>
      </c>
      <c r="B929">
        <v>1</v>
      </c>
      <c r="C929" t="s">
        <v>80</v>
      </c>
      <c r="D929" t="s">
        <v>100</v>
      </c>
      <c r="E929" t="s">
        <v>169</v>
      </c>
      <c r="F929" t="s">
        <v>2901</v>
      </c>
      <c r="G929" t="s">
        <v>183</v>
      </c>
      <c r="H929" t="s">
        <v>143</v>
      </c>
      <c r="I929" t="s">
        <v>135</v>
      </c>
      <c r="J929" t="s">
        <v>136</v>
      </c>
      <c r="K929" t="s">
        <v>137</v>
      </c>
      <c r="L929" t="s">
        <v>2902</v>
      </c>
      <c r="M929" t="s">
        <v>2903</v>
      </c>
      <c r="N929">
        <v>0.61499999999999999</v>
      </c>
      <c r="O929">
        <v>0</v>
      </c>
      <c r="P929">
        <v>4</v>
      </c>
      <c r="Q929">
        <v>0</v>
      </c>
      <c r="R929">
        <v>7</v>
      </c>
      <c r="S929">
        <v>0</v>
      </c>
      <c r="T929">
        <v>0</v>
      </c>
      <c r="U929">
        <v>0</v>
      </c>
      <c r="V929">
        <v>0</v>
      </c>
      <c r="W929">
        <v>0</v>
      </c>
      <c r="X929">
        <v>1.0130547875081102</v>
      </c>
      <c r="Y929">
        <v>0</v>
      </c>
      <c r="Z929">
        <v>29.166673775903661</v>
      </c>
      <c r="AA929">
        <v>0</v>
      </c>
      <c r="AB929">
        <v>0</v>
      </c>
      <c r="AC929">
        <v>0</v>
      </c>
      <c r="AD929">
        <v>0</v>
      </c>
      <c r="AE929">
        <v>30.179728563411771</v>
      </c>
    </row>
    <row r="930" spans="1:31" x14ac:dyDescent="0.25">
      <c r="A930">
        <v>1860182</v>
      </c>
      <c r="B930">
        <v>1</v>
      </c>
      <c r="C930" t="s">
        <v>81</v>
      </c>
      <c r="D930" t="s">
        <v>127</v>
      </c>
      <c r="E930" t="s">
        <v>146</v>
      </c>
      <c r="F930" t="s">
        <v>2904</v>
      </c>
      <c r="G930" t="s">
        <v>148</v>
      </c>
      <c r="H930" t="s">
        <v>143</v>
      </c>
      <c r="I930" t="s">
        <v>135</v>
      </c>
      <c r="J930" t="s">
        <v>136</v>
      </c>
      <c r="K930" t="s">
        <v>137</v>
      </c>
      <c r="L930" t="s">
        <v>2905</v>
      </c>
      <c r="M930" t="s">
        <v>2906</v>
      </c>
      <c r="N930">
        <v>3.034444444</v>
      </c>
      <c r="O930">
        <v>0</v>
      </c>
      <c r="P930">
        <v>29</v>
      </c>
      <c r="Q930">
        <v>0</v>
      </c>
      <c r="R930">
        <v>5</v>
      </c>
      <c r="S930">
        <v>0</v>
      </c>
      <c r="T930">
        <v>3</v>
      </c>
      <c r="U930">
        <v>0</v>
      </c>
      <c r="V930">
        <v>0</v>
      </c>
      <c r="W930">
        <v>0</v>
      </c>
      <c r="X930">
        <v>15.993178261817709</v>
      </c>
      <c r="Y930">
        <v>0</v>
      </c>
      <c r="Z930">
        <v>68.394763720714238</v>
      </c>
      <c r="AA930">
        <v>0</v>
      </c>
      <c r="AB930">
        <v>1.4757570393465045</v>
      </c>
      <c r="AC930">
        <v>0</v>
      </c>
      <c r="AD930">
        <v>0</v>
      </c>
      <c r="AE930">
        <v>85.863699021878446</v>
      </c>
    </row>
    <row r="931" spans="1:31" x14ac:dyDescent="0.25">
      <c r="A931">
        <v>1859933</v>
      </c>
      <c r="B931">
        <v>1</v>
      </c>
      <c r="C931" t="s">
        <v>80</v>
      </c>
      <c r="D931" t="s">
        <v>82</v>
      </c>
      <c r="E931" t="s">
        <v>146</v>
      </c>
      <c r="F931" t="s">
        <v>2907</v>
      </c>
      <c r="G931" t="s">
        <v>501</v>
      </c>
      <c r="H931" t="s">
        <v>143</v>
      </c>
      <c r="I931" t="s">
        <v>135</v>
      </c>
      <c r="J931" t="s">
        <v>136</v>
      </c>
      <c r="K931" t="s">
        <v>137</v>
      </c>
      <c r="L931" t="s">
        <v>2908</v>
      </c>
      <c r="M931" t="s">
        <v>2909</v>
      </c>
      <c r="N931">
        <v>7.966388888</v>
      </c>
      <c r="O931">
        <v>0</v>
      </c>
      <c r="P931">
        <v>66</v>
      </c>
      <c r="Q931">
        <v>0</v>
      </c>
      <c r="R931">
        <v>0</v>
      </c>
      <c r="S931">
        <v>0</v>
      </c>
      <c r="T931">
        <v>20</v>
      </c>
      <c r="U931">
        <v>0</v>
      </c>
      <c r="V931">
        <v>0</v>
      </c>
      <c r="W931">
        <v>0</v>
      </c>
      <c r="X931">
        <v>93.088500655944713</v>
      </c>
      <c r="Y931">
        <v>0</v>
      </c>
      <c r="Z931">
        <v>0</v>
      </c>
      <c r="AA931">
        <v>0</v>
      </c>
      <c r="AB931">
        <v>195.38452025375722</v>
      </c>
      <c r="AC931">
        <v>0</v>
      </c>
      <c r="AD931">
        <v>0</v>
      </c>
      <c r="AE931">
        <v>288.47302090970192</v>
      </c>
    </row>
    <row r="932" spans="1:31" x14ac:dyDescent="0.25">
      <c r="A932">
        <v>1860660</v>
      </c>
      <c r="B932">
        <v>1</v>
      </c>
      <c r="C932" t="s">
        <v>80</v>
      </c>
      <c r="D932" t="s">
        <v>108</v>
      </c>
      <c r="E932" t="s">
        <v>158</v>
      </c>
      <c r="F932" t="s">
        <v>2015</v>
      </c>
      <c r="G932" t="s">
        <v>179</v>
      </c>
      <c r="H932" t="s">
        <v>134</v>
      </c>
      <c r="I932" t="s">
        <v>135</v>
      </c>
      <c r="J932" t="s">
        <v>136</v>
      </c>
      <c r="K932" t="s">
        <v>137</v>
      </c>
      <c r="L932" t="s">
        <v>2910</v>
      </c>
      <c r="M932" t="s">
        <v>2911</v>
      </c>
      <c r="N932">
        <v>0.1</v>
      </c>
      <c r="O932">
        <v>0</v>
      </c>
      <c r="P932">
        <v>72</v>
      </c>
      <c r="Q932">
        <v>0</v>
      </c>
      <c r="R932">
        <v>6</v>
      </c>
      <c r="S932">
        <v>0</v>
      </c>
      <c r="T932">
        <v>7</v>
      </c>
      <c r="U932">
        <v>0</v>
      </c>
      <c r="V932">
        <v>0</v>
      </c>
      <c r="W932">
        <v>0</v>
      </c>
      <c r="X932">
        <v>1.7136199058949004</v>
      </c>
      <c r="Y932">
        <v>0</v>
      </c>
      <c r="Z932">
        <v>0.70566359125420008</v>
      </c>
      <c r="AA932">
        <v>0</v>
      </c>
      <c r="AB932">
        <v>0.83830937929600013</v>
      </c>
      <c r="AC932">
        <v>0</v>
      </c>
      <c r="AD932">
        <v>0</v>
      </c>
      <c r="AE932">
        <v>3.2575928764451008</v>
      </c>
    </row>
    <row r="933" spans="1:31" x14ac:dyDescent="0.25">
      <c r="A933">
        <v>1860328</v>
      </c>
      <c r="B933">
        <v>1</v>
      </c>
      <c r="C933" t="s">
        <v>80</v>
      </c>
      <c r="D933" t="s">
        <v>111</v>
      </c>
      <c r="E933" t="s">
        <v>146</v>
      </c>
      <c r="F933" t="s">
        <v>2912</v>
      </c>
      <c r="G933" t="s">
        <v>148</v>
      </c>
      <c r="H933" t="s">
        <v>143</v>
      </c>
      <c r="I933" t="s">
        <v>135</v>
      </c>
      <c r="J933" t="s">
        <v>136</v>
      </c>
      <c r="K933" t="s">
        <v>137</v>
      </c>
      <c r="L933" t="s">
        <v>2913</v>
      </c>
      <c r="M933" t="s">
        <v>2914</v>
      </c>
      <c r="N933">
        <v>1.256388888</v>
      </c>
      <c r="O933">
        <v>0</v>
      </c>
      <c r="P933">
        <v>177</v>
      </c>
      <c r="Q933">
        <v>0</v>
      </c>
      <c r="R933">
        <v>0</v>
      </c>
      <c r="S933">
        <v>0</v>
      </c>
      <c r="T933">
        <v>17</v>
      </c>
      <c r="U933">
        <v>0</v>
      </c>
      <c r="V933">
        <v>0</v>
      </c>
      <c r="W933">
        <v>0</v>
      </c>
      <c r="X933">
        <v>63.607185577307924</v>
      </c>
      <c r="Y933">
        <v>0</v>
      </c>
      <c r="Z933">
        <v>0</v>
      </c>
      <c r="AA933">
        <v>0</v>
      </c>
      <c r="AB933">
        <v>7.4834695502865918</v>
      </c>
      <c r="AC933">
        <v>0</v>
      </c>
      <c r="AD933">
        <v>0</v>
      </c>
      <c r="AE933">
        <v>71.090655127594516</v>
      </c>
    </row>
    <row r="934" spans="1:31" x14ac:dyDescent="0.25">
      <c r="A934">
        <v>1860620</v>
      </c>
      <c r="B934">
        <v>1</v>
      </c>
      <c r="C934" t="s">
        <v>80</v>
      </c>
      <c r="D934" t="s">
        <v>104</v>
      </c>
      <c r="E934" t="s">
        <v>158</v>
      </c>
      <c r="F934" t="s">
        <v>2915</v>
      </c>
      <c r="G934" t="s">
        <v>508</v>
      </c>
      <c r="H934" t="s">
        <v>134</v>
      </c>
      <c r="I934" t="s">
        <v>135</v>
      </c>
      <c r="J934" t="s">
        <v>136</v>
      </c>
      <c r="K934" t="s">
        <v>137</v>
      </c>
      <c r="L934" t="s">
        <v>2916</v>
      </c>
      <c r="M934" t="s">
        <v>2917</v>
      </c>
      <c r="N934">
        <v>2.7016666659999999</v>
      </c>
      <c r="O934">
        <v>0</v>
      </c>
      <c r="P934">
        <v>0</v>
      </c>
      <c r="Q934">
        <v>0</v>
      </c>
      <c r="R934">
        <v>3</v>
      </c>
      <c r="S934">
        <v>0</v>
      </c>
      <c r="T934">
        <v>2</v>
      </c>
      <c r="U934">
        <v>0</v>
      </c>
      <c r="V934">
        <v>0</v>
      </c>
      <c r="W934">
        <v>0</v>
      </c>
      <c r="X934">
        <v>0</v>
      </c>
      <c r="Y934">
        <v>0</v>
      </c>
      <c r="Z934">
        <v>4.7890106916905095</v>
      </c>
      <c r="AA934">
        <v>0</v>
      </c>
      <c r="AB934">
        <v>1.3238014937049833</v>
      </c>
      <c r="AC934">
        <v>0</v>
      </c>
      <c r="AD934">
        <v>0</v>
      </c>
      <c r="AE934">
        <v>6.1128121853954926</v>
      </c>
    </row>
    <row r="935" spans="1:31" x14ac:dyDescent="0.25">
      <c r="A935">
        <v>1860079</v>
      </c>
      <c r="B935">
        <v>1</v>
      </c>
      <c r="C935" t="s">
        <v>80</v>
      </c>
      <c r="D935" t="s">
        <v>99</v>
      </c>
      <c r="E935" t="s">
        <v>140</v>
      </c>
      <c r="F935" t="s">
        <v>2918</v>
      </c>
      <c r="G935" t="s">
        <v>142</v>
      </c>
      <c r="H935" t="s">
        <v>143</v>
      </c>
      <c r="I935" t="s">
        <v>135</v>
      </c>
      <c r="J935" t="s">
        <v>136</v>
      </c>
      <c r="K935" t="s">
        <v>137</v>
      </c>
      <c r="L935" t="s">
        <v>2919</v>
      </c>
      <c r="M935" t="s">
        <v>2920</v>
      </c>
      <c r="N935">
        <v>3.261666666</v>
      </c>
      <c r="O935">
        <v>0</v>
      </c>
      <c r="P935">
        <v>1</v>
      </c>
      <c r="Q935">
        <v>0</v>
      </c>
      <c r="R935">
        <v>0</v>
      </c>
      <c r="S935">
        <v>0</v>
      </c>
      <c r="T935">
        <v>0</v>
      </c>
      <c r="U935">
        <v>0</v>
      </c>
      <c r="V935">
        <v>0</v>
      </c>
      <c r="W935">
        <v>0</v>
      </c>
      <c r="X935">
        <v>1.2740174779538618</v>
      </c>
      <c r="Y935">
        <v>0</v>
      </c>
      <c r="Z935">
        <v>0</v>
      </c>
      <c r="AA935">
        <v>0</v>
      </c>
      <c r="AB935">
        <v>0</v>
      </c>
      <c r="AC935">
        <v>0</v>
      </c>
      <c r="AD935">
        <v>0</v>
      </c>
      <c r="AE935">
        <v>1.2740174779538618</v>
      </c>
    </row>
    <row r="936" spans="1:31" x14ac:dyDescent="0.25">
      <c r="A936">
        <v>1860391</v>
      </c>
      <c r="B936">
        <v>1</v>
      </c>
      <c r="C936" t="s">
        <v>80</v>
      </c>
      <c r="D936" t="s">
        <v>98</v>
      </c>
      <c r="E936" t="s">
        <v>169</v>
      </c>
      <c r="F936" t="s">
        <v>2921</v>
      </c>
      <c r="G936" t="s">
        <v>171</v>
      </c>
      <c r="H936" t="s">
        <v>143</v>
      </c>
      <c r="I936" t="s">
        <v>135</v>
      </c>
      <c r="J936" t="s">
        <v>136</v>
      </c>
      <c r="K936" t="s">
        <v>172</v>
      </c>
      <c r="L936" t="s">
        <v>2922</v>
      </c>
      <c r="M936" t="s">
        <v>2923</v>
      </c>
      <c r="N936">
        <v>1.061111111</v>
      </c>
      <c r="O936">
        <v>0</v>
      </c>
      <c r="P936">
        <v>15</v>
      </c>
      <c r="Q936">
        <v>0</v>
      </c>
      <c r="R936">
        <v>17</v>
      </c>
      <c r="S936">
        <v>0</v>
      </c>
      <c r="T936">
        <v>12</v>
      </c>
      <c r="U936">
        <v>0</v>
      </c>
      <c r="V936">
        <v>0</v>
      </c>
      <c r="W936">
        <v>0</v>
      </c>
      <c r="X936">
        <v>3.8836288307085507</v>
      </c>
      <c r="Y936">
        <v>0</v>
      </c>
      <c r="Z936">
        <v>9.4734382011593592</v>
      </c>
      <c r="AA936">
        <v>0</v>
      </c>
      <c r="AB936">
        <v>32.699391885873759</v>
      </c>
      <c r="AC936">
        <v>0</v>
      </c>
      <c r="AD936">
        <v>0</v>
      </c>
      <c r="AE936">
        <v>46.056458917741665</v>
      </c>
    </row>
    <row r="937" spans="1:31" x14ac:dyDescent="0.25">
      <c r="A937">
        <v>1859893</v>
      </c>
      <c r="B937">
        <v>1</v>
      </c>
      <c r="C937" t="s">
        <v>80</v>
      </c>
      <c r="D937" t="s">
        <v>107</v>
      </c>
      <c r="E937" t="s">
        <v>146</v>
      </c>
      <c r="F937" t="s">
        <v>2924</v>
      </c>
      <c r="G937" t="s">
        <v>148</v>
      </c>
      <c r="H937" t="s">
        <v>143</v>
      </c>
      <c r="I937" t="s">
        <v>135</v>
      </c>
      <c r="J937" t="s">
        <v>136</v>
      </c>
      <c r="K937" t="s">
        <v>137</v>
      </c>
      <c r="L937" t="s">
        <v>2925</v>
      </c>
      <c r="M937" t="s">
        <v>2926</v>
      </c>
      <c r="N937">
        <v>4.2091666659999998</v>
      </c>
      <c r="O937">
        <v>0</v>
      </c>
      <c r="P937">
        <v>0</v>
      </c>
      <c r="Q937">
        <v>0</v>
      </c>
      <c r="R937">
        <v>3</v>
      </c>
      <c r="S937">
        <v>0</v>
      </c>
      <c r="T937">
        <v>0</v>
      </c>
      <c r="U937">
        <v>0</v>
      </c>
      <c r="V937">
        <v>0</v>
      </c>
      <c r="W937">
        <v>0</v>
      </c>
      <c r="X937">
        <v>0</v>
      </c>
      <c r="Y937">
        <v>0</v>
      </c>
      <c r="Z937">
        <v>41.816190972539765</v>
      </c>
      <c r="AA937">
        <v>0</v>
      </c>
      <c r="AB937">
        <v>0</v>
      </c>
      <c r="AC937">
        <v>0</v>
      </c>
      <c r="AD937">
        <v>0</v>
      </c>
      <c r="AE937">
        <v>41.816190972539765</v>
      </c>
    </row>
    <row r="938" spans="1:31" x14ac:dyDescent="0.25">
      <c r="A938">
        <v>1860036</v>
      </c>
      <c r="B938">
        <v>1</v>
      </c>
      <c r="C938" t="s">
        <v>81</v>
      </c>
      <c r="D938" t="s">
        <v>118</v>
      </c>
      <c r="E938" t="s">
        <v>131</v>
      </c>
      <c r="F938" t="s">
        <v>2927</v>
      </c>
      <c r="G938" t="s">
        <v>133</v>
      </c>
      <c r="H938" t="s">
        <v>134</v>
      </c>
      <c r="I938" t="s">
        <v>135</v>
      </c>
      <c r="J938" t="s">
        <v>136</v>
      </c>
      <c r="K938" t="s">
        <v>137</v>
      </c>
      <c r="L938" t="s">
        <v>2928</v>
      </c>
      <c r="M938" t="s">
        <v>2929</v>
      </c>
      <c r="N938">
        <v>1.0725</v>
      </c>
      <c r="O938">
        <v>2</v>
      </c>
      <c r="P938">
        <v>1141</v>
      </c>
      <c r="Q938">
        <v>142</v>
      </c>
      <c r="R938">
        <v>266</v>
      </c>
      <c r="S938">
        <v>17</v>
      </c>
      <c r="T938">
        <v>131</v>
      </c>
      <c r="U938">
        <v>2</v>
      </c>
      <c r="V938">
        <v>1</v>
      </c>
      <c r="W938">
        <v>0.60927698562715338</v>
      </c>
      <c r="X938">
        <v>210.42084569816245</v>
      </c>
      <c r="Y938">
        <v>827.73188603987285</v>
      </c>
      <c r="Z938">
        <v>1092.7172353073151</v>
      </c>
      <c r="AA938">
        <v>93.200138219107259</v>
      </c>
      <c r="AB938">
        <v>139.4850384615215</v>
      </c>
      <c r="AC938">
        <v>332.18850555716648</v>
      </c>
      <c r="AD938">
        <v>37.888522613261287</v>
      </c>
      <c r="AE938">
        <v>2734.2414488820341</v>
      </c>
    </row>
    <row r="939" spans="1:31" x14ac:dyDescent="0.25">
      <c r="A939">
        <v>1860534</v>
      </c>
      <c r="B939">
        <v>1</v>
      </c>
      <c r="C939" t="s">
        <v>81</v>
      </c>
      <c r="D939" t="s">
        <v>118</v>
      </c>
      <c r="E939" t="s">
        <v>131</v>
      </c>
      <c r="F939" t="s">
        <v>2930</v>
      </c>
      <c r="G939" t="s">
        <v>133</v>
      </c>
      <c r="H939" t="s">
        <v>134</v>
      </c>
      <c r="I939" t="s">
        <v>135</v>
      </c>
      <c r="J939" t="s">
        <v>136</v>
      </c>
      <c r="K939" t="s">
        <v>137</v>
      </c>
      <c r="L939" t="s">
        <v>2931</v>
      </c>
      <c r="M939" t="s">
        <v>2932</v>
      </c>
      <c r="N939">
        <v>0.62166666599999998</v>
      </c>
      <c r="O939">
        <v>0</v>
      </c>
      <c r="P939">
        <v>652</v>
      </c>
      <c r="Q939">
        <v>5</v>
      </c>
      <c r="R939">
        <v>17</v>
      </c>
      <c r="S939">
        <v>0</v>
      </c>
      <c r="T939">
        <v>29</v>
      </c>
      <c r="U939">
        <v>0</v>
      </c>
      <c r="V939">
        <v>0</v>
      </c>
      <c r="W939">
        <v>0</v>
      </c>
      <c r="X939">
        <v>61.31527938289193</v>
      </c>
      <c r="Y939">
        <v>41.891403150863013</v>
      </c>
      <c r="Z939">
        <v>26.74044862069756</v>
      </c>
      <c r="AA939">
        <v>0</v>
      </c>
      <c r="AB939">
        <v>9.1544900827745046</v>
      </c>
      <c r="AC939">
        <v>0</v>
      </c>
      <c r="AD939">
        <v>0</v>
      </c>
      <c r="AE939">
        <v>139.10162123722702</v>
      </c>
    </row>
    <row r="940" spans="1:31" x14ac:dyDescent="0.25">
      <c r="A940">
        <v>1860368</v>
      </c>
      <c r="B940">
        <v>1</v>
      </c>
      <c r="C940" t="s">
        <v>81</v>
      </c>
      <c r="D940" t="s">
        <v>113</v>
      </c>
      <c r="E940" t="s">
        <v>222</v>
      </c>
      <c r="F940" t="s">
        <v>2933</v>
      </c>
      <c r="G940" t="s">
        <v>663</v>
      </c>
      <c r="H940" t="s">
        <v>143</v>
      </c>
      <c r="I940" t="s">
        <v>135</v>
      </c>
      <c r="J940" t="s">
        <v>136</v>
      </c>
      <c r="K940" t="s">
        <v>137</v>
      </c>
      <c r="L940" t="s">
        <v>2934</v>
      </c>
      <c r="M940" t="s">
        <v>2935</v>
      </c>
      <c r="N940">
        <v>2.7005555550000002</v>
      </c>
      <c r="O940">
        <v>0</v>
      </c>
      <c r="P940">
        <v>98</v>
      </c>
      <c r="Q940">
        <v>0</v>
      </c>
      <c r="R940">
        <v>0</v>
      </c>
      <c r="S940">
        <v>0</v>
      </c>
      <c r="T940">
        <v>42</v>
      </c>
      <c r="U940">
        <v>0</v>
      </c>
      <c r="V940">
        <v>0</v>
      </c>
      <c r="W940">
        <v>0</v>
      </c>
      <c r="X940">
        <v>60.319075799553261</v>
      </c>
      <c r="Y940">
        <v>0</v>
      </c>
      <c r="Z940">
        <v>0</v>
      </c>
      <c r="AA940">
        <v>0</v>
      </c>
      <c r="AB940">
        <v>165.25318833229394</v>
      </c>
      <c r="AC940">
        <v>0</v>
      </c>
      <c r="AD940">
        <v>0</v>
      </c>
      <c r="AE940">
        <v>225.57226413184719</v>
      </c>
    </row>
    <row r="941" spans="1:31" x14ac:dyDescent="0.25">
      <c r="A941">
        <v>1859870</v>
      </c>
      <c r="B941">
        <v>1</v>
      </c>
      <c r="C941" t="s">
        <v>80</v>
      </c>
      <c r="D941" t="s">
        <v>85</v>
      </c>
      <c r="E941" t="s">
        <v>158</v>
      </c>
      <c r="F941" t="s">
        <v>2936</v>
      </c>
      <c r="G941" t="s">
        <v>560</v>
      </c>
      <c r="H941" t="s">
        <v>134</v>
      </c>
      <c r="I941" t="s">
        <v>135</v>
      </c>
      <c r="J941" t="s">
        <v>136</v>
      </c>
      <c r="K941" t="s">
        <v>137</v>
      </c>
      <c r="L941" t="s">
        <v>2937</v>
      </c>
      <c r="M941" t="s">
        <v>2938</v>
      </c>
      <c r="N941">
        <v>0.77361111100000002</v>
      </c>
      <c r="O941">
        <v>0</v>
      </c>
      <c r="P941">
        <v>528</v>
      </c>
      <c r="Q941">
        <v>0</v>
      </c>
      <c r="R941">
        <v>0</v>
      </c>
      <c r="S941">
        <v>0</v>
      </c>
      <c r="T941">
        <v>29</v>
      </c>
      <c r="U941">
        <v>0</v>
      </c>
      <c r="V941">
        <v>0</v>
      </c>
      <c r="W941">
        <v>0</v>
      </c>
      <c r="X941">
        <v>85.567568520410362</v>
      </c>
      <c r="Y941">
        <v>0</v>
      </c>
      <c r="Z941">
        <v>0</v>
      </c>
      <c r="AA941">
        <v>0</v>
      </c>
      <c r="AB941">
        <v>14.701497515910745</v>
      </c>
      <c r="AC941">
        <v>0</v>
      </c>
      <c r="AD941">
        <v>0</v>
      </c>
      <c r="AE941">
        <v>100.26906603632111</v>
      </c>
    </row>
    <row r="942" spans="1:31" x14ac:dyDescent="0.25">
      <c r="A942">
        <v>1860179</v>
      </c>
      <c r="B942">
        <v>1</v>
      </c>
      <c r="C942" t="s">
        <v>80</v>
      </c>
      <c r="D942" t="s">
        <v>84</v>
      </c>
      <c r="E942" t="s">
        <v>140</v>
      </c>
      <c r="F942" t="s">
        <v>2939</v>
      </c>
      <c r="G942" t="s">
        <v>212</v>
      </c>
      <c r="H942" t="s">
        <v>143</v>
      </c>
      <c r="I942" t="s">
        <v>135</v>
      </c>
      <c r="J942" t="s">
        <v>3</v>
      </c>
      <c r="K942" t="s">
        <v>137</v>
      </c>
      <c r="L942" t="s">
        <v>2940</v>
      </c>
      <c r="M942" t="s">
        <v>2941</v>
      </c>
      <c r="N942">
        <v>10.593611111</v>
      </c>
      <c r="O942">
        <v>0</v>
      </c>
      <c r="P942">
        <v>10</v>
      </c>
      <c r="Q942">
        <v>0</v>
      </c>
      <c r="R942">
        <v>0</v>
      </c>
      <c r="S942">
        <v>0</v>
      </c>
      <c r="T942">
        <v>0</v>
      </c>
      <c r="U942">
        <v>0</v>
      </c>
      <c r="V942">
        <v>0</v>
      </c>
      <c r="W942">
        <v>0</v>
      </c>
      <c r="X942">
        <v>34.72576942670652</v>
      </c>
      <c r="Y942">
        <v>0</v>
      </c>
      <c r="Z942">
        <v>0</v>
      </c>
      <c r="AA942">
        <v>0</v>
      </c>
      <c r="AB942">
        <v>0</v>
      </c>
      <c r="AC942">
        <v>0</v>
      </c>
      <c r="AD942">
        <v>0</v>
      </c>
      <c r="AE942">
        <v>34.72576942670652</v>
      </c>
    </row>
    <row r="943" spans="1:31" x14ac:dyDescent="0.25">
      <c r="A943">
        <v>1860726</v>
      </c>
      <c r="B943">
        <v>1</v>
      </c>
      <c r="C943" t="s">
        <v>80</v>
      </c>
      <c r="D943" t="s">
        <v>103</v>
      </c>
      <c r="E943" t="s">
        <v>210</v>
      </c>
      <c r="F943" t="s">
        <v>2942</v>
      </c>
      <c r="G943" t="s">
        <v>133</v>
      </c>
      <c r="H943" t="s">
        <v>134</v>
      </c>
      <c r="I943" t="s">
        <v>135</v>
      </c>
      <c r="J943" t="s">
        <v>136</v>
      </c>
      <c r="K943" t="s">
        <v>137</v>
      </c>
      <c r="L943" t="s">
        <v>2943</v>
      </c>
      <c r="M943" t="s">
        <v>2944</v>
      </c>
      <c r="N943">
        <v>1.708611111</v>
      </c>
      <c r="O943">
        <v>0</v>
      </c>
      <c r="P943">
        <v>1707</v>
      </c>
      <c r="Q943">
        <v>0</v>
      </c>
      <c r="R943">
        <v>16</v>
      </c>
      <c r="S943">
        <v>14</v>
      </c>
      <c r="T943">
        <v>170</v>
      </c>
      <c r="U943">
        <v>22</v>
      </c>
      <c r="V943">
        <v>4</v>
      </c>
      <c r="W943">
        <v>0</v>
      </c>
      <c r="X943">
        <v>808.75392221390575</v>
      </c>
      <c r="Y943">
        <v>0</v>
      </c>
      <c r="Z943">
        <v>6.9511061109792438</v>
      </c>
      <c r="AA943">
        <v>1361.9526834622889</v>
      </c>
      <c r="AB943">
        <v>169.81408582492466</v>
      </c>
      <c r="AC943">
        <v>6937.2620196815187</v>
      </c>
      <c r="AD943">
        <v>58.066785339473071</v>
      </c>
      <c r="AE943">
        <v>9342.8006026330913</v>
      </c>
    </row>
    <row r="944" spans="1:31" x14ac:dyDescent="0.25">
      <c r="A944">
        <v>1860554</v>
      </c>
      <c r="B944">
        <v>1</v>
      </c>
      <c r="C944" t="s">
        <v>80</v>
      </c>
      <c r="D944" t="s">
        <v>108</v>
      </c>
      <c r="E944" t="s">
        <v>146</v>
      </c>
      <c r="F944" t="s">
        <v>851</v>
      </c>
      <c r="G944" t="s">
        <v>148</v>
      </c>
      <c r="H944" t="s">
        <v>143</v>
      </c>
      <c r="I944" t="s">
        <v>135</v>
      </c>
      <c r="J944" t="s">
        <v>136</v>
      </c>
      <c r="K944" t="s">
        <v>137</v>
      </c>
      <c r="L944" t="s">
        <v>2945</v>
      </c>
      <c r="M944" t="s">
        <v>2946</v>
      </c>
      <c r="N944">
        <v>2.5961111109999999</v>
      </c>
      <c r="O944">
        <v>0</v>
      </c>
      <c r="P944">
        <v>1</v>
      </c>
      <c r="Q944">
        <v>0</v>
      </c>
      <c r="R944">
        <v>0</v>
      </c>
      <c r="S944">
        <v>0</v>
      </c>
      <c r="T944">
        <v>0</v>
      </c>
      <c r="U944">
        <v>0</v>
      </c>
      <c r="V944">
        <v>0</v>
      </c>
      <c r="W944">
        <v>0</v>
      </c>
      <c r="X944">
        <v>0.4366802780983684</v>
      </c>
      <c r="Y944">
        <v>0</v>
      </c>
      <c r="Z944">
        <v>0</v>
      </c>
      <c r="AA944">
        <v>0</v>
      </c>
      <c r="AB944">
        <v>0</v>
      </c>
      <c r="AC944">
        <v>0</v>
      </c>
      <c r="AD944">
        <v>0</v>
      </c>
      <c r="AE944">
        <v>0.4366802780983684</v>
      </c>
    </row>
    <row r="945" spans="1:31" x14ac:dyDescent="0.25">
      <c r="A945">
        <v>1861052</v>
      </c>
      <c r="B945">
        <v>1</v>
      </c>
      <c r="C945" t="s">
        <v>81</v>
      </c>
      <c r="D945" t="s">
        <v>128</v>
      </c>
      <c r="E945" t="s">
        <v>140</v>
      </c>
      <c r="F945" t="s">
        <v>2947</v>
      </c>
      <c r="G945" t="s">
        <v>163</v>
      </c>
      <c r="H945" t="s">
        <v>143</v>
      </c>
      <c r="I945" t="s">
        <v>135</v>
      </c>
      <c r="J945" t="s">
        <v>136</v>
      </c>
      <c r="K945" t="s">
        <v>137</v>
      </c>
      <c r="L945" t="s">
        <v>2948</v>
      </c>
      <c r="M945" t="s">
        <v>2949</v>
      </c>
      <c r="N945">
        <v>4.6336111109999996</v>
      </c>
      <c r="O945">
        <v>0</v>
      </c>
      <c r="P945">
        <v>0</v>
      </c>
      <c r="Q945">
        <v>0</v>
      </c>
      <c r="R945">
        <v>0</v>
      </c>
      <c r="S945">
        <v>0</v>
      </c>
      <c r="T945">
        <v>1</v>
      </c>
      <c r="U945">
        <v>0</v>
      </c>
      <c r="V945">
        <v>0</v>
      </c>
      <c r="W945">
        <v>0</v>
      </c>
      <c r="X945">
        <v>0</v>
      </c>
      <c r="Y945">
        <v>0</v>
      </c>
      <c r="Z945">
        <v>0</v>
      </c>
      <c r="AA945">
        <v>0</v>
      </c>
      <c r="AB945">
        <v>0.28724661985643557</v>
      </c>
      <c r="AC945">
        <v>0</v>
      </c>
      <c r="AD945">
        <v>0</v>
      </c>
      <c r="AE945">
        <v>0.28724661985643557</v>
      </c>
    </row>
    <row r="946" spans="1:31" x14ac:dyDescent="0.25">
      <c r="A946">
        <v>1860577</v>
      </c>
      <c r="B946">
        <v>1</v>
      </c>
      <c r="C946" t="s">
        <v>81</v>
      </c>
      <c r="D946" t="s">
        <v>125</v>
      </c>
      <c r="E946" t="s">
        <v>131</v>
      </c>
      <c r="F946" t="s">
        <v>2950</v>
      </c>
      <c r="G946" t="s">
        <v>133</v>
      </c>
      <c r="H946" t="s">
        <v>134</v>
      </c>
      <c r="I946" t="s">
        <v>152</v>
      </c>
      <c r="J946" t="s">
        <v>136</v>
      </c>
      <c r="K946" t="s">
        <v>137</v>
      </c>
      <c r="L946" t="s">
        <v>2951</v>
      </c>
      <c r="M946" t="s">
        <v>2952</v>
      </c>
      <c r="N946">
        <v>3.333333E-3</v>
      </c>
      <c r="O946">
        <v>0</v>
      </c>
      <c r="P946">
        <v>394</v>
      </c>
      <c r="Q946">
        <v>20</v>
      </c>
      <c r="R946">
        <v>45</v>
      </c>
      <c r="S946">
        <v>1</v>
      </c>
      <c r="T946">
        <v>29</v>
      </c>
      <c r="U946">
        <v>0</v>
      </c>
      <c r="V946">
        <v>0</v>
      </c>
      <c r="W946">
        <v>0</v>
      </c>
      <c r="X946">
        <v>0.30003943400913391</v>
      </c>
      <c r="Y946">
        <v>1.6589451747758401</v>
      </c>
      <c r="Z946">
        <v>0.34210840346985</v>
      </c>
      <c r="AA946">
        <v>1.2337743242086668E-2</v>
      </c>
      <c r="AB946">
        <v>5.0139095498160001E-2</v>
      </c>
      <c r="AC946">
        <v>0</v>
      </c>
      <c r="AD946">
        <v>0</v>
      </c>
      <c r="AE946">
        <v>2.3635698509950709</v>
      </c>
    </row>
    <row r="947" spans="1:31" x14ac:dyDescent="0.25">
      <c r="A947">
        <v>1860434</v>
      </c>
      <c r="B947">
        <v>1</v>
      </c>
      <c r="C947" t="s">
        <v>80</v>
      </c>
      <c r="D947" t="s">
        <v>100</v>
      </c>
      <c r="E947" t="s">
        <v>158</v>
      </c>
      <c r="F947" t="s">
        <v>2953</v>
      </c>
      <c r="G947" t="s">
        <v>293</v>
      </c>
      <c r="H947" t="s">
        <v>134</v>
      </c>
      <c r="I947" t="s">
        <v>135</v>
      </c>
      <c r="J947" t="s">
        <v>136</v>
      </c>
      <c r="K947" t="s">
        <v>137</v>
      </c>
      <c r="L947" t="s">
        <v>2954</v>
      </c>
      <c r="M947" t="s">
        <v>2955</v>
      </c>
      <c r="N947">
        <v>1.781111111</v>
      </c>
      <c r="O947">
        <v>0</v>
      </c>
      <c r="P947">
        <v>0</v>
      </c>
      <c r="Q947">
        <v>0</v>
      </c>
      <c r="R947">
        <v>6</v>
      </c>
      <c r="S947">
        <v>0</v>
      </c>
      <c r="T947">
        <v>0</v>
      </c>
      <c r="U947">
        <v>0</v>
      </c>
      <c r="V947">
        <v>0</v>
      </c>
      <c r="W947">
        <v>0</v>
      </c>
      <c r="X947">
        <v>0</v>
      </c>
      <c r="Y947">
        <v>0</v>
      </c>
      <c r="Z947">
        <v>85.534591850097598</v>
      </c>
      <c r="AA947">
        <v>0</v>
      </c>
      <c r="AB947">
        <v>0</v>
      </c>
      <c r="AC947">
        <v>0</v>
      </c>
      <c r="AD947">
        <v>0</v>
      </c>
      <c r="AE947">
        <v>85.534591850097598</v>
      </c>
    </row>
    <row r="948" spans="1:31" x14ac:dyDescent="0.25">
      <c r="A948">
        <v>1861344</v>
      </c>
      <c r="B948">
        <v>1</v>
      </c>
      <c r="C948" t="s">
        <v>81</v>
      </c>
      <c r="D948" t="s">
        <v>123</v>
      </c>
      <c r="E948" t="s">
        <v>146</v>
      </c>
      <c r="F948" t="s">
        <v>2956</v>
      </c>
      <c r="G948" t="s">
        <v>148</v>
      </c>
      <c r="H948" t="s">
        <v>143</v>
      </c>
      <c r="I948" t="s">
        <v>135</v>
      </c>
      <c r="J948" t="s">
        <v>136</v>
      </c>
      <c r="K948" t="s">
        <v>137</v>
      </c>
      <c r="L948" t="s">
        <v>2957</v>
      </c>
      <c r="M948" t="s">
        <v>2958</v>
      </c>
      <c r="N948">
        <v>2.1833333330000002</v>
      </c>
      <c r="O948">
        <v>0</v>
      </c>
      <c r="P948">
        <v>23</v>
      </c>
      <c r="Q948">
        <v>0</v>
      </c>
      <c r="R948">
        <v>0</v>
      </c>
      <c r="S948">
        <v>0</v>
      </c>
      <c r="T948">
        <v>1</v>
      </c>
      <c r="U948">
        <v>0</v>
      </c>
      <c r="V948">
        <v>0</v>
      </c>
      <c r="W948">
        <v>0</v>
      </c>
      <c r="X948">
        <v>10.342469924151537</v>
      </c>
      <c r="Y948">
        <v>0</v>
      </c>
      <c r="Z948">
        <v>0</v>
      </c>
      <c r="AA948">
        <v>0</v>
      </c>
      <c r="AB948">
        <v>2.8528330031351836</v>
      </c>
      <c r="AC948">
        <v>0</v>
      </c>
      <c r="AD948">
        <v>0</v>
      </c>
      <c r="AE948">
        <v>13.19530292728672</v>
      </c>
    </row>
    <row r="949" spans="1:31" x14ac:dyDescent="0.25">
      <c r="A949">
        <v>1860491</v>
      </c>
      <c r="B949">
        <v>1</v>
      </c>
      <c r="C949" t="s">
        <v>80</v>
      </c>
      <c r="D949" t="s">
        <v>84</v>
      </c>
      <c r="E949" t="s">
        <v>146</v>
      </c>
      <c r="F949" t="s">
        <v>2959</v>
      </c>
      <c r="G949" t="s">
        <v>148</v>
      </c>
      <c r="H949" t="s">
        <v>143</v>
      </c>
      <c r="I949" t="s">
        <v>135</v>
      </c>
      <c r="J949" t="s">
        <v>136</v>
      </c>
      <c r="K949" t="s">
        <v>137</v>
      </c>
      <c r="L949" t="s">
        <v>2960</v>
      </c>
      <c r="M949" t="s">
        <v>2961</v>
      </c>
      <c r="N949">
        <v>0.72055555500000001</v>
      </c>
      <c r="O949">
        <v>0</v>
      </c>
      <c r="P949">
        <v>110</v>
      </c>
      <c r="Q949">
        <v>0</v>
      </c>
      <c r="R949">
        <v>0</v>
      </c>
      <c r="S949">
        <v>0</v>
      </c>
      <c r="T949">
        <v>11</v>
      </c>
      <c r="U949">
        <v>0</v>
      </c>
      <c r="V949">
        <v>0</v>
      </c>
      <c r="W949">
        <v>0</v>
      </c>
      <c r="X949">
        <v>22.032354311370817</v>
      </c>
      <c r="Y949">
        <v>0</v>
      </c>
      <c r="Z949">
        <v>0</v>
      </c>
      <c r="AA949">
        <v>0</v>
      </c>
      <c r="AB949">
        <v>11.863960874256877</v>
      </c>
      <c r="AC949">
        <v>0</v>
      </c>
      <c r="AD949">
        <v>0</v>
      </c>
      <c r="AE949">
        <v>33.896315185627692</v>
      </c>
    </row>
    <row r="950" spans="1:31" x14ac:dyDescent="0.25">
      <c r="A950">
        <v>1859993</v>
      </c>
      <c r="B950">
        <v>1</v>
      </c>
      <c r="C950" t="s">
        <v>80</v>
      </c>
      <c r="D950" t="s">
        <v>109</v>
      </c>
      <c r="E950" t="s">
        <v>146</v>
      </c>
      <c r="F950" t="s">
        <v>2962</v>
      </c>
      <c r="G950" t="s">
        <v>2221</v>
      </c>
      <c r="H950" t="s">
        <v>143</v>
      </c>
      <c r="I950" t="s">
        <v>135</v>
      </c>
      <c r="J950" t="s">
        <v>136</v>
      </c>
      <c r="K950" t="s">
        <v>137</v>
      </c>
      <c r="L950" t="s">
        <v>2963</v>
      </c>
      <c r="M950" t="s">
        <v>2964</v>
      </c>
      <c r="N950">
        <v>1.1274999999999999</v>
      </c>
      <c r="O950">
        <v>0</v>
      </c>
      <c r="P950">
        <v>13</v>
      </c>
      <c r="Q950">
        <v>0</v>
      </c>
      <c r="R950">
        <v>0</v>
      </c>
      <c r="S950">
        <v>0</v>
      </c>
      <c r="T950">
        <v>4</v>
      </c>
      <c r="U950">
        <v>0</v>
      </c>
      <c r="V950">
        <v>0</v>
      </c>
      <c r="W950">
        <v>0</v>
      </c>
      <c r="X950">
        <v>2.6284585067544874</v>
      </c>
      <c r="Y950">
        <v>0</v>
      </c>
      <c r="Z950">
        <v>0</v>
      </c>
      <c r="AA950">
        <v>0</v>
      </c>
      <c r="AB950">
        <v>4.4849354100670658</v>
      </c>
      <c r="AC950">
        <v>0</v>
      </c>
      <c r="AD950">
        <v>0</v>
      </c>
      <c r="AE950">
        <v>7.1133939168215532</v>
      </c>
    </row>
    <row r="951" spans="1:31" x14ac:dyDescent="0.25">
      <c r="A951">
        <v>1860846</v>
      </c>
      <c r="B951">
        <v>1</v>
      </c>
      <c r="C951" t="s">
        <v>80</v>
      </c>
      <c r="D951" t="s">
        <v>100</v>
      </c>
      <c r="E951" t="s">
        <v>146</v>
      </c>
      <c r="F951" t="s">
        <v>2965</v>
      </c>
      <c r="G951" t="s">
        <v>148</v>
      </c>
      <c r="H951" t="s">
        <v>143</v>
      </c>
      <c r="I951" t="s">
        <v>135</v>
      </c>
      <c r="J951" t="s">
        <v>136</v>
      </c>
      <c r="K951" t="s">
        <v>137</v>
      </c>
      <c r="L951" t="s">
        <v>2966</v>
      </c>
      <c r="M951" t="s">
        <v>2967</v>
      </c>
      <c r="N951">
        <v>1.975833333</v>
      </c>
      <c r="O951">
        <v>0</v>
      </c>
      <c r="P951">
        <v>4</v>
      </c>
      <c r="Q951">
        <v>0</v>
      </c>
      <c r="R951">
        <v>0</v>
      </c>
      <c r="S951">
        <v>0</v>
      </c>
      <c r="T951">
        <v>0</v>
      </c>
      <c r="U951">
        <v>0</v>
      </c>
      <c r="V951">
        <v>0</v>
      </c>
      <c r="W951">
        <v>0</v>
      </c>
      <c r="X951">
        <v>3.3848710832550291</v>
      </c>
      <c r="Y951">
        <v>0</v>
      </c>
      <c r="Z951">
        <v>0</v>
      </c>
      <c r="AA951">
        <v>0</v>
      </c>
      <c r="AB951">
        <v>0</v>
      </c>
      <c r="AC951">
        <v>0</v>
      </c>
      <c r="AD951">
        <v>0</v>
      </c>
      <c r="AE951">
        <v>3.3848710832550291</v>
      </c>
    </row>
    <row r="952" spans="1:31" x14ac:dyDescent="0.25">
      <c r="A952">
        <v>1860056</v>
      </c>
      <c r="B952">
        <v>1</v>
      </c>
      <c r="C952" t="s">
        <v>81</v>
      </c>
      <c r="D952" t="s">
        <v>125</v>
      </c>
      <c r="E952" t="s">
        <v>158</v>
      </c>
      <c r="F952" t="s">
        <v>2968</v>
      </c>
      <c r="G952" t="s">
        <v>196</v>
      </c>
      <c r="H952" t="s">
        <v>134</v>
      </c>
      <c r="I952" t="s">
        <v>135</v>
      </c>
      <c r="J952" t="s">
        <v>136</v>
      </c>
      <c r="K952" t="s">
        <v>172</v>
      </c>
      <c r="L952" t="s">
        <v>2969</v>
      </c>
      <c r="M952" t="s">
        <v>2970</v>
      </c>
      <c r="N952">
        <v>2.1783333329999999</v>
      </c>
      <c r="O952">
        <v>0</v>
      </c>
      <c r="P952">
        <v>580</v>
      </c>
      <c r="Q952">
        <v>0</v>
      </c>
      <c r="R952">
        <v>4</v>
      </c>
      <c r="S952">
        <v>0</v>
      </c>
      <c r="T952">
        <v>60</v>
      </c>
      <c r="U952">
        <v>0</v>
      </c>
      <c r="V952">
        <v>0</v>
      </c>
      <c r="W952">
        <v>0</v>
      </c>
      <c r="X952">
        <v>209.46799695433546</v>
      </c>
      <c r="Y952">
        <v>0</v>
      </c>
      <c r="Z952">
        <v>3.4206737192150665</v>
      </c>
      <c r="AA952">
        <v>0</v>
      </c>
      <c r="AB952">
        <v>109.3768776915488</v>
      </c>
      <c r="AC952">
        <v>0</v>
      </c>
      <c r="AD952">
        <v>0</v>
      </c>
      <c r="AE952">
        <v>322.26554836509933</v>
      </c>
    </row>
    <row r="953" spans="1:31" x14ac:dyDescent="0.25">
      <c r="A953">
        <v>1860099</v>
      </c>
      <c r="B953">
        <v>1</v>
      </c>
      <c r="C953" t="s">
        <v>80</v>
      </c>
      <c r="D953" t="s">
        <v>83</v>
      </c>
      <c r="E953" t="s">
        <v>158</v>
      </c>
      <c r="F953" t="s">
        <v>2971</v>
      </c>
      <c r="G953" t="s">
        <v>133</v>
      </c>
      <c r="H953" t="s">
        <v>134</v>
      </c>
      <c r="I953" t="s">
        <v>135</v>
      </c>
      <c r="J953" t="s">
        <v>136</v>
      </c>
      <c r="K953" t="s">
        <v>137</v>
      </c>
      <c r="L953" t="s">
        <v>2972</v>
      </c>
      <c r="M953" t="s">
        <v>2973</v>
      </c>
      <c r="N953">
        <v>1.070277777</v>
      </c>
      <c r="O953">
        <v>0</v>
      </c>
      <c r="P953">
        <v>16</v>
      </c>
      <c r="Q953">
        <v>0</v>
      </c>
      <c r="R953">
        <v>0</v>
      </c>
      <c r="S953">
        <v>0</v>
      </c>
      <c r="T953">
        <v>212</v>
      </c>
      <c r="U953">
        <v>0</v>
      </c>
      <c r="V953">
        <v>4</v>
      </c>
      <c r="W953">
        <v>0</v>
      </c>
      <c r="X953">
        <v>11.673290577127649</v>
      </c>
      <c r="Y953">
        <v>0</v>
      </c>
      <c r="Z953">
        <v>0</v>
      </c>
      <c r="AA953">
        <v>0</v>
      </c>
      <c r="AB953">
        <v>418.51277787149291</v>
      </c>
      <c r="AC953">
        <v>0</v>
      </c>
      <c r="AD953">
        <v>58.206840704403604</v>
      </c>
      <c r="AE953">
        <v>488.39290915302416</v>
      </c>
    </row>
    <row r="954" spans="1:31" x14ac:dyDescent="0.25">
      <c r="A954">
        <v>1860348</v>
      </c>
      <c r="B954">
        <v>1</v>
      </c>
      <c r="C954" t="s">
        <v>81</v>
      </c>
      <c r="D954" t="s">
        <v>128</v>
      </c>
      <c r="E954" t="s">
        <v>140</v>
      </c>
      <c r="F954" t="s">
        <v>2974</v>
      </c>
      <c r="G954" t="s">
        <v>163</v>
      </c>
      <c r="H954" t="s">
        <v>143</v>
      </c>
      <c r="I954" t="s">
        <v>135</v>
      </c>
      <c r="J954" t="s">
        <v>136</v>
      </c>
      <c r="K954" t="s">
        <v>137</v>
      </c>
      <c r="L954" t="s">
        <v>2975</v>
      </c>
      <c r="M954" t="s">
        <v>2976</v>
      </c>
      <c r="N954">
        <v>10.6275</v>
      </c>
      <c r="O954">
        <v>0</v>
      </c>
      <c r="P954">
        <v>1</v>
      </c>
      <c r="Q954">
        <v>0</v>
      </c>
      <c r="R954">
        <v>0</v>
      </c>
      <c r="S954">
        <v>0</v>
      </c>
      <c r="T954">
        <v>0</v>
      </c>
      <c r="U954">
        <v>0</v>
      </c>
      <c r="V954">
        <v>0</v>
      </c>
      <c r="W954">
        <v>0</v>
      </c>
      <c r="X954">
        <v>0.2820736614950583</v>
      </c>
      <c r="Y954">
        <v>0</v>
      </c>
      <c r="Z954">
        <v>0</v>
      </c>
      <c r="AA954">
        <v>0</v>
      </c>
      <c r="AB954">
        <v>0</v>
      </c>
      <c r="AC954">
        <v>0</v>
      </c>
      <c r="AD954">
        <v>0</v>
      </c>
      <c r="AE954">
        <v>0.2820736614950583</v>
      </c>
    </row>
    <row r="955" spans="1:31" x14ac:dyDescent="0.25">
      <c r="A955">
        <v>1860199</v>
      </c>
      <c r="B955">
        <v>1</v>
      </c>
      <c r="C955" t="s">
        <v>80</v>
      </c>
      <c r="D955" t="s">
        <v>96</v>
      </c>
      <c r="E955" t="s">
        <v>140</v>
      </c>
      <c r="F955" t="s">
        <v>2977</v>
      </c>
      <c r="G955" t="s">
        <v>2616</v>
      </c>
      <c r="H955" t="s">
        <v>143</v>
      </c>
      <c r="I955" t="s">
        <v>135</v>
      </c>
      <c r="J955" t="s">
        <v>136</v>
      </c>
      <c r="K955" t="s">
        <v>137</v>
      </c>
      <c r="L955" t="s">
        <v>2978</v>
      </c>
      <c r="M955" t="s">
        <v>2979</v>
      </c>
      <c r="N955">
        <v>9.7213888879999999</v>
      </c>
      <c r="O955">
        <v>0</v>
      </c>
      <c r="P955">
        <v>0</v>
      </c>
      <c r="Q955">
        <v>0</v>
      </c>
      <c r="R955">
        <v>0</v>
      </c>
      <c r="S955">
        <v>0</v>
      </c>
      <c r="T955">
        <v>1</v>
      </c>
      <c r="U955">
        <v>0</v>
      </c>
      <c r="V955">
        <v>0</v>
      </c>
      <c r="W955">
        <v>0</v>
      </c>
      <c r="X955">
        <v>0</v>
      </c>
      <c r="Y955">
        <v>0</v>
      </c>
      <c r="Z955">
        <v>0</v>
      </c>
      <c r="AA955">
        <v>0</v>
      </c>
      <c r="AB955">
        <v>20.670311278520568</v>
      </c>
      <c r="AC955">
        <v>0</v>
      </c>
      <c r="AD955">
        <v>0</v>
      </c>
      <c r="AE955">
        <v>20.670311278520568</v>
      </c>
    </row>
    <row r="956" spans="1:31" x14ac:dyDescent="0.25">
      <c r="A956">
        <v>1860546</v>
      </c>
      <c r="B956">
        <v>1</v>
      </c>
      <c r="C956" t="s">
        <v>80</v>
      </c>
      <c r="D956" t="s">
        <v>96</v>
      </c>
      <c r="E956" t="s">
        <v>158</v>
      </c>
      <c r="F956" t="s">
        <v>2980</v>
      </c>
      <c r="G956" t="s">
        <v>219</v>
      </c>
      <c r="H956" t="s">
        <v>134</v>
      </c>
      <c r="I956" t="s">
        <v>135</v>
      </c>
      <c r="J956" t="s">
        <v>136</v>
      </c>
      <c r="K956" t="s">
        <v>137</v>
      </c>
      <c r="L956" t="s">
        <v>2981</v>
      </c>
      <c r="M956" t="s">
        <v>2982</v>
      </c>
      <c r="N956">
        <v>1.6788888879999999</v>
      </c>
      <c r="O956">
        <v>0</v>
      </c>
      <c r="P956">
        <v>0</v>
      </c>
      <c r="Q956">
        <v>0</v>
      </c>
      <c r="R956">
        <v>0</v>
      </c>
      <c r="S956">
        <v>4</v>
      </c>
      <c r="T956">
        <v>0</v>
      </c>
      <c r="U956">
        <v>0</v>
      </c>
      <c r="V956">
        <v>0</v>
      </c>
      <c r="W956">
        <v>0</v>
      </c>
      <c r="X956">
        <v>0</v>
      </c>
      <c r="Y956">
        <v>0</v>
      </c>
      <c r="Z956">
        <v>0</v>
      </c>
      <c r="AA956">
        <v>117.08270813063689</v>
      </c>
      <c r="AB956">
        <v>0</v>
      </c>
      <c r="AC956">
        <v>0</v>
      </c>
      <c r="AD956">
        <v>0</v>
      </c>
      <c r="AE956">
        <v>117.08270813063689</v>
      </c>
    </row>
    <row r="957" spans="1:31" x14ac:dyDescent="0.25">
      <c r="A957">
        <v>1860022</v>
      </c>
      <c r="B957">
        <v>1</v>
      </c>
      <c r="C957" t="s">
        <v>80</v>
      </c>
      <c r="D957" t="s">
        <v>82</v>
      </c>
      <c r="E957" t="s">
        <v>140</v>
      </c>
      <c r="F957" t="s">
        <v>2983</v>
      </c>
      <c r="G957" t="s">
        <v>207</v>
      </c>
      <c r="H957" t="s">
        <v>143</v>
      </c>
      <c r="I957" t="s">
        <v>135</v>
      </c>
      <c r="J957" t="s">
        <v>136</v>
      </c>
      <c r="K957" t="s">
        <v>137</v>
      </c>
      <c r="L957" t="s">
        <v>2984</v>
      </c>
      <c r="M957" t="s">
        <v>2985</v>
      </c>
      <c r="N957">
        <v>1.5083333329999999</v>
      </c>
      <c r="O957">
        <v>0</v>
      </c>
      <c r="P957">
        <v>0</v>
      </c>
      <c r="Q957">
        <v>0</v>
      </c>
      <c r="R957">
        <v>0</v>
      </c>
      <c r="S957">
        <v>0</v>
      </c>
      <c r="T957">
        <v>2</v>
      </c>
      <c r="U957">
        <v>0</v>
      </c>
      <c r="V957">
        <v>0</v>
      </c>
      <c r="W957">
        <v>0</v>
      </c>
      <c r="X957">
        <v>0</v>
      </c>
      <c r="Y957">
        <v>0</v>
      </c>
      <c r="Z957">
        <v>0</v>
      </c>
      <c r="AA957">
        <v>0</v>
      </c>
      <c r="AB957">
        <v>4.4034609954113337</v>
      </c>
      <c r="AC957">
        <v>0</v>
      </c>
      <c r="AD957">
        <v>0</v>
      </c>
      <c r="AE957">
        <v>4.4034609954113337</v>
      </c>
    </row>
    <row r="958" spans="1:31" x14ac:dyDescent="0.25">
      <c r="A958">
        <v>1860191</v>
      </c>
      <c r="B958">
        <v>1</v>
      </c>
      <c r="C958" t="s">
        <v>80</v>
      </c>
      <c r="D958" t="s">
        <v>93</v>
      </c>
      <c r="E958" t="s">
        <v>146</v>
      </c>
      <c r="F958" t="s">
        <v>2986</v>
      </c>
      <c r="G958" t="s">
        <v>1108</v>
      </c>
      <c r="H958" t="s">
        <v>143</v>
      </c>
      <c r="I958" t="s">
        <v>135</v>
      </c>
      <c r="J958" t="s">
        <v>136</v>
      </c>
      <c r="K958" t="s">
        <v>137</v>
      </c>
      <c r="L958" t="s">
        <v>2987</v>
      </c>
      <c r="M958" t="s">
        <v>2988</v>
      </c>
      <c r="N958">
        <v>1.666111111</v>
      </c>
      <c r="O958">
        <v>0</v>
      </c>
      <c r="P958">
        <v>4</v>
      </c>
      <c r="Q958">
        <v>0</v>
      </c>
      <c r="R958">
        <v>0</v>
      </c>
      <c r="S958">
        <v>0</v>
      </c>
      <c r="T958">
        <v>19</v>
      </c>
      <c r="U958">
        <v>0</v>
      </c>
      <c r="V958">
        <v>2</v>
      </c>
      <c r="W958">
        <v>0</v>
      </c>
      <c r="X958">
        <v>0.42108872074393894</v>
      </c>
      <c r="Y958">
        <v>0</v>
      </c>
      <c r="Z958">
        <v>0</v>
      </c>
      <c r="AA958">
        <v>0</v>
      </c>
      <c r="AB958">
        <v>102.39955568252807</v>
      </c>
      <c r="AC958">
        <v>0</v>
      </c>
      <c r="AD958">
        <v>27.819311288942469</v>
      </c>
      <c r="AE958">
        <v>130.63995569221447</v>
      </c>
    </row>
    <row r="959" spans="1:31" x14ac:dyDescent="0.25">
      <c r="A959">
        <v>1859859</v>
      </c>
      <c r="B959">
        <v>1</v>
      </c>
      <c r="C959" t="s">
        <v>80</v>
      </c>
      <c r="D959" t="s">
        <v>96</v>
      </c>
      <c r="E959" t="s">
        <v>222</v>
      </c>
      <c r="F959" t="s">
        <v>2989</v>
      </c>
      <c r="G959" t="s">
        <v>501</v>
      </c>
      <c r="H959" t="s">
        <v>143</v>
      </c>
      <c r="I959" t="s">
        <v>135</v>
      </c>
      <c r="J959" t="s">
        <v>136</v>
      </c>
      <c r="K959" t="s">
        <v>137</v>
      </c>
      <c r="L959" t="s">
        <v>2990</v>
      </c>
      <c r="M959" t="s">
        <v>2991</v>
      </c>
      <c r="N959">
        <v>3.145</v>
      </c>
      <c r="O959">
        <v>0</v>
      </c>
      <c r="P959">
        <v>26</v>
      </c>
      <c r="Q959">
        <v>0</v>
      </c>
      <c r="R959">
        <v>0</v>
      </c>
      <c r="S959">
        <v>0</v>
      </c>
      <c r="T959">
        <v>0</v>
      </c>
      <c r="U959">
        <v>0</v>
      </c>
      <c r="V959">
        <v>0</v>
      </c>
      <c r="W959">
        <v>0</v>
      </c>
      <c r="X959">
        <v>17.889056551191299</v>
      </c>
      <c r="Y959">
        <v>0</v>
      </c>
      <c r="Z959">
        <v>0</v>
      </c>
      <c r="AA959">
        <v>0</v>
      </c>
      <c r="AB959">
        <v>0</v>
      </c>
      <c r="AC959">
        <v>0</v>
      </c>
      <c r="AD959">
        <v>0</v>
      </c>
      <c r="AE959">
        <v>17.889056551191299</v>
      </c>
    </row>
    <row r="960" spans="1:31" x14ac:dyDescent="0.25">
      <c r="A960">
        <v>1860500</v>
      </c>
      <c r="B960">
        <v>1</v>
      </c>
      <c r="C960" t="s">
        <v>81</v>
      </c>
      <c r="D960" t="s">
        <v>118</v>
      </c>
      <c r="E960" t="s">
        <v>131</v>
      </c>
      <c r="F960" t="s">
        <v>2992</v>
      </c>
      <c r="G960" t="s">
        <v>133</v>
      </c>
      <c r="H960" t="s">
        <v>134</v>
      </c>
      <c r="I960" t="s">
        <v>152</v>
      </c>
      <c r="J960" t="s">
        <v>136</v>
      </c>
      <c r="K960" t="s">
        <v>137</v>
      </c>
      <c r="L960" t="s">
        <v>2993</v>
      </c>
      <c r="M960" t="s">
        <v>2994</v>
      </c>
      <c r="N960">
        <v>8.3333330000000001E-3</v>
      </c>
      <c r="O960">
        <v>0</v>
      </c>
      <c r="P960">
        <v>1763</v>
      </c>
      <c r="Q960">
        <v>52</v>
      </c>
      <c r="R960">
        <v>61</v>
      </c>
      <c r="S960">
        <v>1</v>
      </c>
      <c r="T960">
        <v>136</v>
      </c>
      <c r="U960">
        <v>0</v>
      </c>
      <c r="V960">
        <v>0</v>
      </c>
      <c r="W960">
        <v>0</v>
      </c>
      <c r="X960">
        <v>2.6143681330036519</v>
      </c>
      <c r="Y960">
        <v>2.2458752681413001</v>
      </c>
      <c r="Z960">
        <v>1.0948421519288587</v>
      </c>
      <c r="AA960">
        <v>1.6433452380100001E-2</v>
      </c>
      <c r="AB960">
        <v>0.43803750620844994</v>
      </c>
      <c r="AC960">
        <v>0</v>
      </c>
      <c r="AD960">
        <v>0</v>
      </c>
      <c r="AE960">
        <v>6.4095565116623607</v>
      </c>
    </row>
    <row r="961" spans="1:31" x14ac:dyDescent="0.25">
      <c r="A961">
        <v>1860045</v>
      </c>
      <c r="B961">
        <v>1</v>
      </c>
      <c r="C961" t="s">
        <v>80</v>
      </c>
      <c r="D961" t="s">
        <v>103</v>
      </c>
      <c r="E961" t="s">
        <v>131</v>
      </c>
      <c r="F961" t="s">
        <v>2995</v>
      </c>
      <c r="G961" t="s">
        <v>133</v>
      </c>
      <c r="H961" t="s">
        <v>134</v>
      </c>
      <c r="I961" t="s">
        <v>135</v>
      </c>
      <c r="J961" t="s">
        <v>136</v>
      </c>
      <c r="K961" t="s">
        <v>137</v>
      </c>
      <c r="L961" t="s">
        <v>2996</v>
      </c>
      <c r="M961" t="s">
        <v>2997</v>
      </c>
      <c r="N961">
        <v>0.77472222199999996</v>
      </c>
      <c r="O961">
        <v>0</v>
      </c>
      <c r="P961">
        <v>0</v>
      </c>
      <c r="Q961">
        <v>0</v>
      </c>
      <c r="R961">
        <v>0</v>
      </c>
      <c r="S961">
        <v>3</v>
      </c>
      <c r="T961">
        <v>0</v>
      </c>
      <c r="U961">
        <v>2</v>
      </c>
      <c r="V961">
        <v>0</v>
      </c>
      <c r="W961">
        <v>0</v>
      </c>
      <c r="X961">
        <v>0</v>
      </c>
      <c r="Y961">
        <v>0</v>
      </c>
      <c r="Z961">
        <v>0</v>
      </c>
      <c r="AA961">
        <v>39.545232826447915</v>
      </c>
      <c r="AB961">
        <v>0</v>
      </c>
      <c r="AC961">
        <v>100.3064970355729</v>
      </c>
      <c r="AD961">
        <v>0</v>
      </c>
      <c r="AE961">
        <v>139.85172986202082</v>
      </c>
    </row>
    <row r="962" spans="1:31" x14ac:dyDescent="0.25">
      <c r="A962">
        <v>1860563</v>
      </c>
      <c r="B962">
        <v>1</v>
      </c>
      <c r="C962" t="s">
        <v>80</v>
      </c>
      <c r="D962" t="s">
        <v>87</v>
      </c>
      <c r="E962" t="s">
        <v>140</v>
      </c>
      <c r="F962" t="s">
        <v>2998</v>
      </c>
      <c r="G962" t="s">
        <v>207</v>
      </c>
      <c r="H962" t="s">
        <v>143</v>
      </c>
      <c r="I962" t="s">
        <v>135</v>
      </c>
      <c r="J962" t="s">
        <v>136</v>
      </c>
      <c r="K962" t="s">
        <v>137</v>
      </c>
      <c r="L962" t="s">
        <v>2999</v>
      </c>
      <c r="M962" t="s">
        <v>3000</v>
      </c>
      <c r="N962">
        <v>1.4530555549999999</v>
      </c>
      <c r="O962">
        <v>0</v>
      </c>
      <c r="P962">
        <v>4</v>
      </c>
      <c r="Q962">
        <v>0</v>
      </c>
      <c r="R962">
        <v>0</v>
      </c>
      <c r="S962">
        <v>0</v>
      </c>
      <c r="T962">
        <v>2</v>
      </c>
      <c r="U962">
        <v>0</v>
      </c>
      <c r="V962">
        <v>0</v>
      </c>
      <c r="W962">
        <v>0</v>
      </c>
      <c r="X962">
        <v>2.2752127246845246</v>
      </c>
      <c r="Y962">
        <v>0</v>
      </c>
      <c r="Z962">
        <v>0</v>
      </c>
      <c r="AA962">
        <v>0</v>
      </c>
      <c r="AB962">
        <v>5.2948210105440783</v>
      </c>
      <c r="AC962">
        <v>0</v>
      </c>
      <c r="AD962">
        <v>0</v>
      </c>
      <c r="AE962">
        <v>7.5700337352286029</v>
      </c>
    </row>
    <row r="963" spans="1:31" x14ac:dyDescent="0.25">
      <c r="A963">
        <v>1859982</v>
      </c>
      <c r="B963">
        <v>1</v>
      </c>
      <c r="C963" t="s">
        <v>80</v>
      </c>
      <c r="D963" t="s">
        <v>97</v>
      </c>
      <c r="E963" t="s">
        <v>210</v>
      </c>
      <c r="F963" t="s">
        <v>3001</v>
      </c>
      <c r="G963" t="s">
        <v>171</v>
      </c>
      <c r="H963" t="s">
        <v>134</v>
      </c>
      <c r="I963" t="s">
        <v>135</v>
      </c>
      <c r="J963" t="s">
        <v>136</v>
      </c>
      <c r="K963" t="s">
        <v>172</v>
      </c>
      <c r="L963" t="s">
        <v>3002</v>
      </c>
      <c r="M963" t="s">
        <v>3003</v>
      </c>
      <c r="N963">
        <v>5.9427777769999999</v>
      </c>
      <c r="O963">
        <v>6</v>
      </c>
      <c r="P963">
        <v>1068</v>
      </c>
      <c r="Q963">
        <v>11</v>
      </c>
      <c r="R963">
        <v>129</v>
      </c>
      <c r="S963">
        <v>26</v>
      </c>
      <c r="T963">
        <v>176</v>
      </c>
      <c r="U963">
        <v>0</v>
      </c>
      <c r="V963">
        <v>0</v>
      </c>
      <c r="W963">
        <v>72.533952003871335</v>
      </c>
      <c r="X963">
        <v>1598.1744641287914</v>
      </c>
      <c r="Y963">
        <v>149.33116504776135</v>
      </c>
      <c r="Z963">
        <v>422.1899509564679</v>
      </c>
      <c r="AA963">
        <v>3510.7634296232645</v>
      </c>
      <c r="AB963">
        <v>1095.3875998926344</v>
      </c>
      <c r="AC963">
        <v>0</v>
      </c>
      <c r="AD963">
        <v>0</v>
      </c>
      <c r="AE963">
        <v>6848.3805616527907</v>
      </c>
    </row>
    <row r="964" spans="1:31" x14ac:dyDescent="0.25">
      <c r="A964">
        <v>1861310</v>
      </c>
      <c r="B964">
        <v>1</v>
      </c>
      <c r="C964" t="s">
        <v>80</v>
      </c>
      <c r="D964" t="s">
        <v>99</v>
      </c>
      <c r="E964" t="s">
        <v>146</v>
      </c>
      <c r="F964" t="s">
        <v>3004</v>
      </c>
      <c r="G964" t="s">
        <v>469</v>
      </c>
      <c r="H964" t="s">
        <v>143</v>
      </c>
      <c r="I964" t="s">
        <v>135</v>
      </c>
      <c r="J964" t="s">
        <v>136</v>
      </c>
      <c r="K964" t="s">
        <v>137</v>
      </c>
      <c r="L964" t="s">
        <v>3005</v>
      </c>
      <c r="M964" t="s">
        <v>3006</v>
      </c>
      <c r="N964">
        <v>0.87555555500000004</v>
      </c>
      <c r="O964">
        <v>0</v>
      </c>
      <c r="P964">
        <v>41</v>
      </c>
      <c r="Q964">
        <v>0</v>
      </c>
      <c r="R964">
        <v>0</v>
      </c>
      <c r="S964">
        <v>0</v>
      </c>
      <c r="T964">
        <v>2</v>
      </c>
      <c r="U964">
        <v>0</v>
      </c>
      <c r="V964">
        <v>0</v>
      </c>
      <c r="W964">
        <v>0</v>
      </c>
      <c r="X964">
        <v>7.3040408869556233</v>
      </c>
      <c r="Y964">
        <v>0</v>
      </c>
      <c r="Z964">
        <v>0</v>
      </c>
      <c r="AA964">
        <v>0</v>
      </c>
      <c r="AB964">
        <v>0.16911665214952445</v>
      </c>
      <c r="AC964">
        <v>0</v>
      </c>
      <c r="AD964">
        <v>0</v>
      </c>
      <c r="AE964">
        <v>7.4731575391051477</v>
      </c>
    </row>
    <row r="965" spans="1:31" x14ac:dyDescent="0.25">
      <c r="A965">
        <v>1860314</v>
      </c>
      <c r="B965">
        <v>1</v>
      </c>
      <c r="C965" t="s">
        <v>80</v>
      </c>
      <c r="D965" t="s">
        <v>103</v>
      </c>
      <c r="E965" t="s">
        <v>140</v>
      </c>
      <c r="F965" t="s">
        <v>3007</v>
      </c>
      <c r="G965" t="s">
        <v>212</v>
      </c>
      <c r="H965" t="s">
        <v>143</v>
      </c>
      <c r="I965" t="s">
        <v>135</v>
      </c>
      <c r="J965" t="s">
        <v>3</v>
      </c>
      <c r="K965" t="s">
        <v>137</v>
      </c>
      <c r="L965" t="s">
        <v>3008</v>
      </c>
      <c r="M965" t="s">
        <v>3009</v>
      </c>
      <c r="N965">
        <v>1.283055555</v>
      </c>
      <c r="O965">
        <v>0</v>
      </c>
      <c r="P965">
        <v>1</v>
      </c>
      <c r="Q965">
        <v>0</v>
      </c>
      <c r="R965">
        <v>0</v>
      </c>
      <c r="S965">
        <v>0</v>
      </c>
      <c r="T965">
        <v>0</v>
      </c>
      <c r="U965">
        <v>0</v>
      </c>
      <c r="V965">
        <v>0</v>
      </c>
      <c r="W965">
        <v>0</v>
      </c>
      <c r="X965">
        <v>0.27828544952685397</v>
      </c>
      <c r="Y965">
        <v>0</v>
      </c>
      <c r="Z965">
        <v>0</v>
      </c>
      <c r="AA965">
        <v>0</v>
      </c>
      <c r="AB965">
        <v>0</v>
      </c>
      <c r="AC965">
        <v>0</v>
      </c>
      <c r="AD965">
        <v>0</v>
      </c>
      <c r="AE965">
        <v>0.27828544952685397</v>
      </c>
    </row>
    <row r="966" spans="1:31" x14ac:dyDescent="0.25">
      <c r="A966">
        <v>1859922</v>
      </c>
      <c r="B966">
        <v>1</v>
      </c>
      <c r="C966" t="s">
        <v>81</v>
      </c>
      <c r="D966" t="s">
        <v>128</v>
      </c>
      <c r="E966" t="s">
        <v>169</v>
      </c>
      <c r="F966" t="s">
        <v>3010</v>
      </c>
      <c r="G966" t="s">
        <v>183</v>
      </c>
      <c r="H966" t="s">
        <v>143</v>
      </c>
      <c r="I966" t="s">
        <v>135</v>
      </c>
      <c r="J966" t="s">
        <v>136</v>
      </c>
      <c r="K966" t="s">
        <v>137</v>
      </c>
      <c r="L966" t="s">
        <v>3011</v>
      </c>
      <c r="M966" t="s">
        <v>3012</v>
      </c>
      <c r="N966">
        <v>5.210555555</v>
      </c>
      <c r="O966">
        <v>0</v>
      </c>
      <c r="P966">
        <v>256</v>
      </c>
      <c r="Q966">
        <v>0</v>
      </c>
      <c r="R966">
        <v>3</v>
      </c>
      <c r="S966">
        <v>0</v>
      </c>
      <c r="T966">
        <v>14</v>
      </c>
      <c r="U966">
        <v>0</v>
      </c>
      <c r="V966">
        <v>0</v>
      </c>
      <c r="W966">
        <v>0</v>
      </c>
      <c r="X966">
        <v>256.18927541389672</v>
      </c>
      <c r="Y966">
        <v>0</v>
      </c>
      <c r="Z966">
        <v>12.65784815618224</v>
      </c>
      <c r="AA966">
        <v>0</v>
      </c>
      <c r="AB966">
        <v>63.403779547682099</v>
      </c>
      <c r="AC966">
        <v>0</v>
      </c>
      <c r="AD966">
        <v>0</v>
      </c>
      <c r="AE966">
        <v>332.25090311776108</v>
      </c>
    </row>
    <row r="967" spans="1:31" x14ac:dyDescent="0.25">
      <c r="A967">
        <v>1861356</v>
      </c>
      <c r="B967">
        <v>1</v>
      </c>
      <c r="C967" t="s">
        <v>80</v>
      </c>
      <c r="D967" t="s">
        <v>103</v>
      </c>
      <c r="E967" t="s">
        <v>140</v>
      </c>
      <c r="F967" t="s">
        <v>3013</v>
      </c>
      <c r="G967" t="s">
        <v>207</v>
      </c>
      <c r="H967" t="s">
        <v>143</v>
      </c>
      <c r="I967" t="s">
        <v>135</v>
      </c>
      <c r="J967" t="s">
        <v>136</v>
      </c>
      <c r="K967" t="s">
        <v>137</v>
      </c>
      <c r="L967" t="s">
        <v>3014</v>
      </c>
      <c r="M967" t="s">
        <v>3015</v>
      </c>
      <c r="N967">
        <v>0.83666666599999995</v>
      </c>
      <c r="O967">
        <v>0</v>
      </c>
      <c r="P967">
        <v>1</v>
      </c>
      <c r="Q967">
        <v>0</v>
      </c>
      <c r="R967">
        <v>0</v>
      </c>
      <c r="S967">
        <v>0</v>
      </c>
      <c r="T967">
        <v>0</v>
      </c>
      <c r="U967">
        <v>0</v>
      </c>
      <c r="V967">
        <v>0</v>
      </c>
      <c r="W967">
        <v>0</v>
      </c>
      <c r="X967">
        <v>0.67216229548424011</v>
      </c>
      <c r="Y967">
        <v>0</v>
      </c>
      <c r="Z967">
        <v>0</v>
      </c>
      <c r="AA967">
        <v>0</v>
      </c>
      <c r="AB967">
        <v>0</v>
      </c>
      <c r="AC967">
        <v>0</v>
      </c>
      <c r="AD967">
        <v>0</v>
      </c>
      <c r="AE967">
        <v>0.67216229548424011</v>
      </c>
    </row>
    <row r="968" spans="1:31" x14ac:dyDescent="0.25">
      <c r="A968">
        <v>1860082</v>
      </c>
      <c r="B968">
        <v>1</v>
      </c>
      <c r="C968" t="s">
        <v>81</v>
      </c>
      <c r="D968" t="s">
        <v>112</v>
      </c>
      <c r="E968" t="s">
        <v>131</v>
      </c>
      <c r="F968" t="s">
        <v>3016</v>
      </c>
      <c r="G968" t="s">
        <v>402</v>
      </c>
      <c r="H968" t="s">
        <v>134</v>
      </c>
      <c r="I968" t="s">
        <v>135</v>
      </c>
      <c r="J968" t="s">
        <v>136</v>
      </c>
      <c r="K968" t="s">
        <v>172</v>
      </c>
      <c r="L968" t="s">
        <v>3017</v>
      </c>
      <c r="M968" t="s">
        <v>3018</v>
      </c>
      <c r="N968">
        <v>0.51722222200000001</v>
      </c>
      <c r="O968">
        <v>0</v>
      </c>
      <c r="P968">
        <v>1394</v>
      </c>
      <c r="Q968">
        <v>198</v>
      </c>
      <c r="R968">
        <v>53</v>
      </c>
      <c r="S968">
        <v>15</v>
      </c>
      <c r="T968">
        <v>122</v>
      </c>
      <c r="U968">
        <v>4</v>
      </c>
      <c r="V968">
        <v>1</v>
      </c>
      <c r="W968">
        <v>0</v>
      </c>
      <c r="X968">
        <v>95.873933135878644</v>
      </c>
      <c r="Y968">
        <v>80.499971233744319</v>
      </c>
      <c r="Z968">
        <v>12.226819972704543</v>
      </c>
      <c r="AA968">
        <v>7.106384408336913</v>
      </c>
      <c r="AB968">
        <v>17.940955406119556</v>
      </c>
      <c r="AC968">
        <v>106.43787522810887</v>
      </c>
      <c r="AD968">
        <v>5.2314182310755561E-3</v>
      </c>
      <c r="AE968">
        <v>320.09117080312387</v>
      </c>
    </row>
    <row r="969" spans="1:31" x14ac:dyDescent="0.25">
      <c r="A969">
        <v>1860457</v>
      </c>
      <c r="B969">
        <v>1</v>
      </c>
      <c r="C969" t="s">
        <v>81</v>
      </c>
      <c r="D969" t="s">
        <v>113</v>
      </c>
      <c r="E969" t="s">
        <v>146</v>
      </c>
      <c r="F969" t="s">
        <v>3019</v>
      </c>
      <c r="G969" t="s">
        <v>148</v>
      </c>
      <c r="H969" t="s">
        <v>143</v>
      </c>
      <c r="I969" t="s">
        <v>135</v>
      </c>
      <c r="J969" t="s">
        <v>136</v>
      </c>
      <c r="K969" t="s">
        <v>137</v>
      </c>
      <c r="L969" t="s">
        <v>3020</v>
      </c>
      <c r="M969" t="s">
        <v>3021</v>
      </c>
      <c r="N969">
        <v>3.091388888</v>
      </c>
      <c r="O969">
        <v>0</v>
      </c>
      <c r="P969">
        <v>0</v>
      </c>
      <c r="Q969">
        <v>0</v>
      </c>
      <c r="R969">
        <v>0</v>
      </c>
      <c r="S969">
        <v>0</v>
      </c>
      <c r="T969">
        <v>75</v>
      </c>
      <c r="U969">
        <v>0</v>
      </c>
      <c r="V969">
        <v>1</v>
      </c>
      <c r="W969">
        <v>0</v>
      </c>
      <c r="X969">
        <v>0</v>
      </c>
      <c r="Y969">
        <v>0</v>
      </c>
      <c r="Z969">
        <v>0</v>
      </c>
      <c r="AA969">
        <v>0</v>
      </c>
      <c r="AB969">
        <v>170.40193231076827</v>
      </c>
      <c r="AC969">
        <v>0</v>
      </c>
      <c r="AD969">
        <v>4.6524048949925234</v>
      </c>
      <c r="AE969">
        <v>175.05433720576079</v>
      </c>
    </row>
    <row r="970" spans="1:31" x14ac:dyDescent="0.25">
      <c r="A970">
        <v>1860629</v>
      </c>
      <c r="B970">
        <v>1</v>
      </c>
      <c r="C970" t="s">
        <v>80</v>
      </c>
      <c r="D970" t="s">
        <v>82</v>
      </c>
      <c r="E970" t="s">
        <v>222</v>
      </c>
      <c r="F970" t="s">
        <v>3022</v>
      </c>
      <c r="G970" t="s">
        <v>501</v>
      </c>
      <c r="H970" t="s">
        <v>143</v>
      </c>
      <c r="I970" t="s">
        <v>135</v>
      </c>
      <c r="J970" t="s">
        <v>136</v>
      </c>
      <c r="K970" t="s">
        <v>137</v>
      </c>
      <c r="L970" t="s">
        <v>3023</v>
      </c>
      <c r="M970" t="s">
        <v>3024</v>
      </c>
      <c r="N970">
        <v>4.551111111</v>
      </c>
      <c r="O970">
        <v>0</v>
      </c>
      <c r="P970">
        <v>0</v>
      </c>
      <c r="Q970">
        <v>0</v>
      </c>
      <c r="R970">
        <v>0</v>
      </c>
      <c r="S970">
        <v>0</v>
      </c>
      <c r="T970">
        <v>59</v>
      </c>
      <c r="U970">
        <v>0</v>
      </c>
      <c r="V970">
        <v>0</v>
      </c>
      <c r="W970">
        <v>0</v>
      </c>
      <c r="X970">
        <v>0</v>
      </c>
      <c r="Y970">
        <v>0</v>
      </c>
      <c r="Z970">
        <v>0</v>
      </c>
      <c r="AA970">
        <v>0</v>
      </c>
      <c r="AB970">
        <v>377.35489487941669</v>
      </c>
      <c r="AC970">
        <v>0</v>
      </c>
      <c r="AD970">
        <v>0</v>
      </c>
      <c r="AE970">
        <v>377.35489487941669</v>
      </c>
    </row>
    <row r="971" spans="1:31" x14ac:dyDescent="0.25">
      <c r="A971">
        <v>1860088</v>
      </c>
      <c r="B971">
        <v>1</v>
      </c>
      <c r="C971" t="s">
        <v>81</v>
      </c>
      <c r="D971" t="s">
        <v>128</v>
      </c>
      <c r="E971" t="s">
        <v>169</v>
      </c>
      <c r="F971" t="s">
        <v>3025</v>
      </c>
      <c r="G971" t="s">
        <v>183</v>
      </c>
      <c r="H971" t="s">
        <v>143</v>
      </c>
      <c r="I971" t="s">
        <v>135</v>
      </c>
      <c r="J971" t="s">
        <v>136</v>
      </c>
      <c r="K971" t="s">
        <v>137</v>
      </c>
      <c r="L971" t="s">
        <v>3026</v>
      </c>
      <c r="M971" t="s">
        <v>3027</v>
      </c>
      <c r="N971">
        <v>4.6836111110000003</v>
      </c>
      <c r="O971">
        <v>0</v>
      </c>
      <c r="P971">
        <v>0</v>
      </c>
      <c r="Q971">
        <v>0</v>
      </c>
      <c r="R971">
        <v>0</v>
      </c>
      <c r="S971">
        <v>0</v>
      </c>
      <c r="T971">
        <v>0</v>
      </c>
      <c r="U971">
        <v>1</v>
      </c>
      <c r="V971">
        <v>0</v>
      </c>
      <c r="W971">
        <v>0</v>
      </c>
      <c r="X971">
        <v>0</v>
      </c>
      <c r="Y971">
        <v>0</v>
      </c>
      <c r="Z971">
        <v>0</v>
      </c>
      <c r="AA971">
        <v>0</v>
      </c>
      <c r="AB971">
        <v>0</v>
      </c>
      <c r="AC971">
        <v>441.24178447077543</v>
      </c>
      <c r="AD971">
        <v>0</v>
      </c>
      <c r="AE971">
        <v>441.24178447077543</v>
      </c>
    </row>
    <row r="972" spans="1:31" x14ac:dyDescent="0.25">
      <c r="A972">
        <v>1860394</v>
      </c>
      <c r="B972">
        <v>1</v>
      </c>
      <c r="C972" t="s">
        <v>80</v>
      </c>
      <c r="D972" t="s">
        <v>101</v>
      </c>
      <c r="E972" t="s">
        <v>158</v>
      </c>
      <c r="F972" t="s">
        <v>3028</v>
      </c>
      <c r="G972" t="s">
        <v>219</v>
      </c>
      <c r="H972" t="s">
        <v>134</v>
      </c>
      <c r="I972" t="s">
        <v>135</v>
      </c>
      <c r="J972" t="s">
        <v>136</v>
      </c>
      <c r="K972" t="s">
        <v>137</v>
      </c>
      <c r="L972" t="s">
        <v>3029</v>
      </c>
      <c r="M972" t="s">
        <v>3030</v>
      </c>
      <c r="N972">
        <v>2.6749999999999998</v>
      </c>
      <c r="O972">
        <v>3</v>
      </c>
      <c r="P972">
        <v>74</v>
      </c>
      <c r="Q972">
        <v>5</v>
      </c>
      <c r="R972">
        <v>26</v>
      </c>
      <c r="S972">
        <v>5</v>
      </c>
      <c r="T972">
        <v>22</v>
      </c>
      <c r="U972">
        <v>0</v>
      </c>
      <c r="V972">
        <v>0</v>
      </c>
      <c r="W972">
        <v>5.1408300903679116</v>
      </c>
      <c r="X972">
        <v>47.024867377730203</v>
      </c>
      <c r="Y972">
        <v>359.67638189444557</v>
      </c>
      <c r="Z972">
        <v>15.197482444287253</v>
      </c>
      <c r="AA972">
        <v>26.067005622566466</v>
      </c>
      <c r="AB972">
        <v>161.86756718460529</v>
      </c>
      <c r="AC972">
        <v>0</v>
      </c>
      <c r="AD972">
        <v>0</v>
      </c>
      <c r="AE972">
        <v>614.97413461400265</v>
      </c>
    </row>
    <row r="973" spans="1:31" x14ac:dyDescent="0.25">
      <c r="A973">
        <v>1860400</v>
      </c>
      <c r="B973">
        <v>1</v>
      </c>
      <c r="C973" t="s">
        <v>80</v>
      </c>
      <c r="D973" t="s">
        <v>103</v>
      </c>
      <c r="E973" t="s">
        <v>169</v>
      </c>
      <c r="F973" t="s">
        <v>3031</v>
      </c>
      <c r="G973" t="s">
        <v>183</v>
      </c>
      <c r="H973" t="s">
        <v>143</v>
      </c>
      <c r="I973" t="s">
        <v>135</v>
      </c>
      <c r="J973" t="s">
        <v>136</v>
      </c>
      <c r="K973" t="s">
        <v>137</v>
      </c>
      <c r="L973" t="s">
        <v>3032</v>
      </c>
      <c r="M973" t="s">
        <v>3033</v>
      </c>
      <c r="N973">
        <v>0.54583333300000003</v>
      </c>
      <c r="O973">
        <v>0</v>
      </c>
      <c r="P973">
        <v>465</v>
      </c>
      <c r="Q973">
        <v>0</v>
      </c>
      <c r="R973">
        <v>0</v>
      </c>
      <c r="S973">
        <v>0</v>
      </c>
      <c r="T973">
        <v>27</v>
      </c>
      <c r="U973">
        <v>0</v>
      </c>
      <c r="V973">
        <v>0</v>
      </c>
      <c r="W973">
        <v>0</v>
      </c>
      <c r="X973">
        <v>53.360046311133488</v>
      </c>
      <c r="Y973">
        <v>0</v>
      </c>
      <c r="Z973">
        <v>0</v>
      </c>
      <c r="AA973">
        <v>0</v>
      </c>
      <c r="AB973">
        <v>17.336322027148093</v>
      </c>
      <c r="AC973">
        <v>0</v>
      </c>
      <c r="AD973">
        <v>0</v>
      </c>
      <c r="AE973">
        <v>70.696368338281587</v>
      </c>
    </row>
    <row r="974" spans="1:31" x14ac:dyDescent="0.25">
      <c r="A974">
        <v>1860251</v>
      </c>
      <c r="B974">
        <v>1</v>
      </c>
      <c r="C974" t="s">
        <v>80</v>
      </c>
      <c r="D974" t="s">
        <v>94</v>
      </c>
      <c r="E974" t="s">
        <v>146</v>
      </c>
      <c r="F974" t="s">
        <v>3034</v>
      </c>
      <c r="G974" t="s">
        <v>148</v>
      </c>
      <c r="H974" t="s">
        <v>143</v>
      </c>
      <c r="I974" t="s">
        <v>135</v>
      </c>
      <c r="J974" t="s">
        <v>136</v>
      </c>
      <c r="K974" t="s">
        <v>137</v>
      </c>
      <c r="L974" t="s">
        <v>3035</v>
      </c>
      <c r="M974" t="s">
        <v>3036</v>
      </c>
      <c r="N974">
        <v>6.8108333329999997</v>
      </c>
      <c r="O974">
        <v>0</v>
      </c>
      <c r="P974">
        <v>12</v>
      </c>
      <c r="Q974">
        <v>0</v>
      </c>
      <c r="R974">
        <v>0</v>
      </c>
      <c r="S974">
        <v>0</v>
      </c>
      <c r="T974">
        <v>4</v>
      </c>
      <c r="U974">
        <v>0</v>
      </c>
      <c r="V974">
        <v>0</v>
      </c>
      <c r="W974">
        <v>0</v>
      </c>
      <c r="X974">
        <v>13.738482300376289</v>
      </c>
      <c r="Y974">
        <v>0</v>
      </c>
      <c r="Z974">
        <v>0</v>
      </c>
      <c r="AA974">
        <v>0</v>
      </c>
      <c r="AB974">
        <v>0.76720550102310758</v>
      </c>
      <c r="AC974">
        <v>0</v>
      </c>
      <c r="AD974">
        <v>0</v>
      </c>
      <c r="AE974">
        <v>14.505687801399397</v>
      </c>
    </row>
    <row r="975" spans="1:31" x14ac:dyDescent="0.25">
      <c r="A975">
        <v>1860102</v>
      </c>
      <c r="B975">
        <v>1</v>
      </c>
      <c r="C975" t="s">
        <v>80</v>
      </c>
      <c r="D975" t="s">
        <v>98</v>
      </c>
      <c r="E975" t="s">
        <v>169</v>
      </c>
      <c r="F975" t="s">
        <v>3037</v>
      </c>
      <c r="G975" t="s">
        <v>171</v>
      </c>
      <c r="H975" t="s">
        <v>143</v>
      </c>
      <c r="I975" t="s">
        <v>135</v>
      </c>
      <c r="J975" t="s">
        <v>136</v>
      </c>
      <c r="K975" t="s">
        <v>172</v>
      </c>
      <c r="L975" t="s">
        <v>2984</v>
      </c>
      <c r="M975" t="s">
        <v>3038</v>
      </c>
      <c r="N975">
        <v>1.223333333</v>
      </c>
      <c r="O975">
        <v>0</v>
      </c>
      <c r="P975">
        <v>76</v>
      </c>
      <c r="Q975">
        <v>0</v>
      </c>
      <c r="R975">
        <v>10</v>
      </c>
      <c r="S975">
        <v>0</v>
      </c>
      <c r="T975">
        <v>6</v>
      </c>
      <c r="U975">
        <v>0</v>
      </c>
      <c r="V975">
        <v>0</v>
      </c>
      <c r="W975">
        <v>0</v>
      </c>
      <c r="X975">
        <v>28.285742714161078</v>
      </c>
      <c r="Y975">
        <v>0</v>
      </c>
      <c r="Z975">
        <v>10.862773242975898</v>
      </c>
      <c r="AA975">
        <v>0</v>
      </c>
      <c r="AB975">
        <v>10.961471368345595</v>
      </c>
      <c r="AC975">
        <v>0</v>
      </c>
      <c r="AD975">
        <v>0</v>
      </c>
      <c r="AE975">
        <v>50.109987325482578</v>
      </c>
    </row>
    <row r="976" spans="1:31" x14ac:dyDescent="0.25">
      <c r="A976">
        <v>1860692</v>
      </c>
      <c r="B976">
        <v>1</v>
      </c>
      <c r="C976" t="s">
        <v>80</v>
      </c>
      <c r="D976" t="s">
        <v>104</v>
      </c>
      <c r="E976" t="s">
        <v>146</v>
      </c>
      <c r="F976" t="s">
        <v>3039</v>
      </c>
      <c r="G976" t="s">
        <v>148</v>
      </c>
      <c r="H976" t="s">
        <v>143</v>
      </c>
      <c r="I976" t="s">
        <v>135</v>
      </c>
      <c r="J976" t="s">
        <v>136</v>
      </c>
      <c r="K976" t="s">
        <v>137</v>
      </c>
      <c r="L976" t="s">
        <v>3040</v>
      </c>
      <c r="M976" t="s">
        <v>3041</v>
      </c>
      <c r="N976">
        <v>1.591111111</v>
      </c>
      <c r="O976">
        <v>0</v>
      </c>
      <c r="P976">
        <v>385</v>
      </c>
      <c r="Q976">
        <v>0</v>
      </c>
      <c r="R976">
        <v>6</v>
      </c>
      <c r="S976">
        <v>0</v>
      </c>
      <c r="T976">
        <v>9</v>
      </c>
      <c r="U976">
        <v>0</v>
      </c>
      <c r="V976">
        <v>0</v>
      </c>
      <c r="W976">
        <v>0</v>
      </c>
      <c r="X976">
        <v>141.63340980892195</v>
      </c>
      <c r="Y976">
        <v>0</v>
      </c>
      <c r="Z976">
        <v>1.8168068290285464</v>
      </c>
      <c r="AA976">
        <v>0</v>
      </c>
      <c r="AB976">
        <v>2.9823436699642132</v>
      </c>
      <c r="AC976">
        <v>0</v>
      </c>
      <c r="AD976">
        <v>0</v>
      </c>
      <c r="AE976">
        <v>146.43256030791471</v>
      </c>
    </row>
    <row r="977" spans="1:31" x14ac:dyDescent="0.25">
      <c r="A977">
        <v>1860311</v>
      </c>
      <c r="B977">
        <v>1</v>
      </c>
      <c r="C977" t="s">
        <v>81</v>
      </c>
      <c r="D977" t="s">
        <v>123</v>
      </c>
      <c r="E977" t="s">
        <v>169</v>
      </c>
      <c r="F977" t="s">
        <v>3042</v>
      </c>
      <c r="G977" t="s">
        <v>183</v>
      </c>
      <c r="H977" t="s">
        <v>143</v>
      </c>
      <c r="I977" t="s">
        <v>135</v>
      </c>
      <c r="J977" t="s">
        <v>136</v>
      </c>
      <c r="K977" t="s">
        <v>137</v>
      </c>
      <c r="L977" t="s">
        <v>3043</v>
      </c>
      <c r="M977" t="s">
        <v>3044</v>
      </c>
      <c r="N977">
        <v>1.668055555</v>
      </c>
      <c r="O977">
        <v>0</v>
      </c>
      <c r="P977">
        <v>125</v>
      </c>
      <c r="Q977">
        <v>0</v>
      </c>
      <c r="R977">
        <v>0</v>
      </c>
      <c r="S977">
        <v>0</v>
      </c>
      <c r="T977">
        <v>20</v>
      </c>
      <c r="U977">
        <v>0</v>
      </c>
      <c r="V977">
        <v>0</v>
      </c>
      <c r="W977">
        <v>0</v>
      </c>
      <c r="X977">
        <v>30.924706922157576</v>
      </c>
      <c r="Y977">
        <v>0</v>
      </c>
      <c r="Z977">
        <v>0</v>
      </c>
      <c r="AA977">
        <v>0</v>
      </c>
      <c r="AB977">
        <v>8.9672508065927552</v>
      </c>
      <c r="AC977">
        <v>0</v>
      </c>
      <c r="AD977">
        <v>0</v>
      </c>
      <c r="AE977">
        <v>39.891957728750327</v>
      </c>
    </row>
    <row r="978" spans="1:31" x14ac:dyDescent="0.25">
      <c r="A978">
        <v>1860921</v>
      </c>
      <c r="B978">
        <v>1</v>
      </c>
      <c r="C978" t="s">
        <v>80</v>
      </c>
      <c r="D978" t="s">
        <v>83</v>
      </c>
      <c r="E978" t="s">
        <v>140</v>
      </c>
      <c r="F978" t="s">
        <v>3045</v>
      </c>
      <c r="G978" t="s">
        <v>163</v>
      </c>
      <c r="H978" t="s">
        <v>143</v>
      </c>
      <c r="I978" t="s">
        <v>135</v>
      </c>
      <c r="J978" t="s">
        <v>136</v>
      </c>
      <c r="K978" t="s">
        <v>137</v>
      </c>
      <c r="L978" t="s">
        <v>3046</v>
      </c>
      <c r="M978" t="s">
        <v>3047</v>
      </c>
      <c r="N978">
        <v>3.76</v>
      </c>
      <c r="O978">
        <v>0</v>
      </c>
      <c r="P978">
        <v>0</v>
      </c>
      <c r="Q978">
        <v>0</v>
      </c>
      <c r="R978">
        <v>0</v>
      </c>
      <c r="S978">
        <v>0</v>
      </c>
      <c r="T978">
        <v>1</v>
      </c>
      <c r="U978">
        <v>0</v>
      </c>
      <c r="V978">
        <v>0</v>
      </c>
      <c r="W978">
        <v>0</v>
      </c>
      <c r="X978">
        <v>0</v>
      </c>
      <c r="Y978">
        <v>0</v>
      </c>
      <c r="Z978">
        <v>0</v>
      </c>
      <c r="AA978">
        <v>0</v>
      </c>
      <c r="AB978">
        <v>1.1316583315369333</v>
      </c>
      <c r="AC978">
        <v>0</v>
      </c>
      <c r="AD978">
        <v>0</v>
      </c>
      <c r="AE978">
        <v>1.1316583315369333</v>
      </c>
    </row>
    <row r="979" spans="1:31" x14ac:dyDescent="0.25">
      <c r="A979">
        <v>1861021</v>
      </c>
      <c r="B979">
        <v>1</v>
      </c>
      <c r="C979" t="s">
        <v>81</v>
      </c>
      <c r="D979" t="s">
        <v>123</v>
      </c>
      <c r="E979" t="s">
        <v>169</v>
      </c>
      <c r="F979" t="s">
        <v>3048</v>
      </c>
      <c r="G979" t="s">
        <v>183</v>
      </c>
      <c r="H979" t="s">
        <v>143</v>
      </c>
      <c r="I979" t="s">
        <v>135</v>
      </c>
      <c r="J979" t="s">
        <v>136</v>
      </c>
      <c r="K979" t="s">
        <v>137</v>
      </c>
      <c r="L979" t="s">
        <v>3049</v>
      </c>
      <c r="M979" t="s">
        <v>3050</v>
      </c>
      <c r="N979">
        <v>1.038611111</v>
      </c>
      <c r="O979">
        <v>0</v>
      </c>
      <c r="P979">
        <v>131</v>
      </c>
      <c r="Q979">
        <v>0</v>
      </c>
      <c r="R979">
        <v>2</v>
      </c>
      <c r="S979">
        <v>0</v>
      </c>
      <c r="T979">
        <v>7</v>
      </c>
      <c r="U979">
        <v>0</v>
      </c>
      <c r="V979">
        <v>0</v>
      </c>
      <c r="W979">
        <v>0</v>
      </c>
      <c r="X979">
        <v>25.032800648057137</v>
      </c>
      <c r="Y979">
        <v>0</v>
      </c>
      <c r="Z979">
        <v>0.98968153562150019</v>
      </c>
      <c r="AA979">
        <v>0</v>
      </c>
      <c r="AB979">
        <v>1.8504769108237862</v>
      </c>
      <c r="AC979">
        <v>0</v>
      </c>
      <c r="AD979">
        <v>0</v>
      </c>
      <c r="AE979">
        <v>27.872959094502423</v>
      </c>
    </row>
    <row r="980" spans="1:31" x14ac:dyDescent="0.25">
      <c r="A980">
        <v>1860188</v>
      </c>
      <c r="B980">
        <v>1</v>
      </c>
      <c r="C980" t="s">
        <v>81</v>
      </c>
      <c r="D980" t="s">
        <v>116</v>
      </c>
      <c r="E980" t="s">
        <v>210</v>
      </c>
      <c r="F980" t="s">
        <v>3051</v>
      </c>
      <c r="G980" t="s">
        <v>133</v>
      </c>
      <c r="H980" t="s">
        <v>134</v>
      </c>
      <c r="I980" t="s">
        <v>135</v>
      </c>
      <c r="J980" t="s">
        <v>136</v>
      </c>
      <c r="K980" t="s">
        <v>137</v>
      </c>
      <c r="L980" t="s">
        <v>3052</v>
      </c>
      <c r="M980" t="s">
        <v>3053</v>
      </c>
      <c r="N980">
        <v>0.229444444</v>
      </c>
      <c r="O980">
        <v>1</v>
      </c>
      <c r="P980">
        <v>394</v>
      </c>
      <c r="Q980">
        <v>15</v>
      </c>
      <c r="R980">
        <v>20</v>
      </c>
      <c r="S980">
        <v>12</v>
      </c>
      <c r="T980">
        <v>24</v>
      </c>
      <c r="U980">
        <v>1</v>
      </c>
      <c r="V980">
        <v>0</v>
      </c>
      <c r="W980">
        <v>0.19554874103243891</v>
      </c>
      <c r="X980">
        <v>13.232112351355729</v>
      </c>
      <c r="Y980">
        <v>18.320320000374664</v>
      </c>
      <c r="Z980">
        <v>1.8881166359303578</v>
      </c>
      <c r="AA980">
        <v>34.493160618267318</v>
      </c>
      <c r="AB980">
        <v>1.0972040482420695</v>
      </c>
      <c r="AC980">
        <v>2.6310014316371801</v>
      </c>
      <c r="AD980">
        <v>0</v>
      </c>
      <c r="AE980">
        <v>71.857463826839762</v>
      </c>
    </row>
    <row r="981" spans="1:31" x14ac:dyDescent="0.25">
      <c r="A981">
        <v>1860357</v>
      </c>
      <c r="B981">
        <v>1</v>
      </c>
      <c r="C981" t="s">
        <v>80</v>
      </c>
      <c r="D981" t="s">
        <v>92</v>
      </c>
      <c r="E981" t="s">
        <v>140</v>
      </c>
      <c r="F981" t="s">
        <v>3054</v>
      </c>
      <c r="G981" t="s">
        <v>142</v>
      </c>
      <c r="H981" t="s">
        <v>143</v>
      </c>
      <c r="I981" t="s">
        <v>135</v>
      </c>
      <c r="J981" t="s">
        <v>136</v>
      </c>
      <c r="K981" t="s">
        <v>137</v>
      </c>
      <c r="L981" t="s">
        <v>3055</v>
      </c>
      <c r="M981" t="s">
        <v>3056</v>
      </c>
      <c r="N981">
        <v>2.5930555549999998</v>
      </c>
      <c r="O981">
        <v>0</v>
      </c>
      <c r="P981">
        <v>1</v>
      </c>
      <c r="Q981">
        <v>0</v>
      </c>
      <c r="R981">
        <v>0</v>
      </c>
      <c r="S981">
        <v>0</v>
      </c>
      <c r="T981">
        <v>0</v>
      </c>
      <c r="U981">
        <v>0</v>
      </c>
      <c r="V981">
        <v>0</v>
      </c>
      <c r="W981">
        <v>0</v>
      </c>
      <c r="X981">
        <v>0</v>
      </c>
      <c r="Y981">
        <v>0</v>
      </c>
      <c r="Z981">
        <v>0</v>
      </c>
      <c r="AA981">
        <v>0</v>
      </c>
      <c r="AB981">
        <v>0</v>
      </c>
      <c r="AC981">
        <v>0</v>
      </c>
      <c r="AD981">
        <v>0</v>
      </c>
      <c r="AE981">
        <v>0</v>
      </c>
    </row>
    <row r="982" spans="1:31" x14ac:dyDescent="0.25">
      <c r="A982">
        <v>1860334</v>
      </c>
      <c r="B982">
        <v>1</v>
      </c>
      <c r="C982" t="s">
        <v>80</v>
      </c>
      <c r="D982" t="s">
        <v>94</v>
      </c>
      <c r="E982" t="s">
        <v>169</v>
      </c>
      <c r="F982" t="s">
        <v>2889</v>
      </c>
      <c r="G982" t="s">
        <v>183</v>
      </c>
      <c r="H982" t="s">
        <v>143</v>
      </c>
      <c r="I982" t="s">
        <v>135</v>
      </c>
      <c r="J982" t="s">
        <v>136</v>
      </c>
      <c r="K982" t="s">
        <v>137</v>
      </c>
      <c r="L982" t="s">
        <v>3057</v>
      </c>
      <c r="M982" t="s">
        <v>3058</v>
      </c>
      <c r="N982">
        <v>1.555555555</v>
      </c>
      <c r="O982">
        <v>0</v>
      </c>
      <c r="P982">
        <v>0</v>
      </c>
      <c r="Q982">
        <v>0</v>
      </c>
      <c r="R982">
        <v>0</v>
      </c>
      <c r="S982">
        <v>0</v>
      </c>
      <c r="T982">
        <v>24</v>
      </c>
      <c r="U982">
        <v>0</v>
      </c>
      <c r="V982">
        <v>3</v>
      </c>
      <c r="W982">
        <v>0</v>
      </c>
      <c r="X982">
        <v>0</v>
      </c>
      <c r="Y982">
        <v>0</v>
      </c>
      <c r="Z982">
        <v>0</v>
      </c>
      <c r="AA982">
        <v>0</v>
      </c>
      <c r="AB982">
        <v>181.06962175540687</v>
      </c>
      <c r="AC982">
        <v>0</v>
      </c>
      <c r="AD982">
        <v>433.64143926305218</v>
      </c>
      <c r="AE982">
        <v>614.71106101845908</v>
      </c>
    </row>
    <row r="983" spans="1:31" x14ac:dyDescent="0.25">
      <c r="A983">
        <v>1860211</v>
      </c>
      <c r="B983">
        <v>1</v>
      </c>
      <c r="C983" t="s">
        <v>81</v>
      </c>
      <c r="D983" t="s">
        <v>115</v>
      </c>
      <c r="E983" t="s">
        <v>146</v>
      </c>
      <c r="F983" t="s">
        <v>3059</v>
      </c>
      <c r="G983" t="s">
        <v>943</v>
      </c>
      <c r="H983" t="s">
        <v>143</v>
      </c>
      <c r="I983" t="s">
        <v>135</v>
      </c>
      <c r="J983" t="s">
        <v>136</v>
      </c>
      <c r="K983" t="s">
        <v>137</v>
      </c>
      <c r="L983" t="s">
        <v>3060</v>
      </c>
      <c r="M983" t="s">
        <v>3061</v>
      </c>
      <c r="N983">
        <v>2.1444444439999999</v>
      </c>
      <c r="O983">
        <v>0</v>
      </c>
      <c r="P983">
        <v>12</v>
      </c>
      <c r="Q983">
        <v>0</v>
      </c>
      <c r="R983">
        <v>1</v>
      </c>
      <c r="S983">
        <v>0</v>
      </c>
      <c r="T983">
        <v>0</v>
      </c>
      <c r="U983">
        <v>0</v>
      </c>
      <c r="V983">
        <v>0</v>
      </c>
      <c r="W983">
        <v>0</v>
      </c>
      <c r="X983">
        <v>0.77301535345848915</v>
      </c>
      <c r="Y983">
        <v>0</v>
      </c>
      <c r="Z983">
        <v>4.6102947621146679</v>
      </c>
      <c r="AA983">
        <v>0</v>
      </c>
      <c r="AB983">
        <v>0</v>
      </c>
      <c r="AC983">
        <v>0</v>
      </c>
      <c r="AD983">
        <v>0</v>
      </c>
      <c r="AE983">
        <v>5.3833101155731571</v>
      </c>
    </row>
    <row r="984" spans="1:31" x14ac:dyDescent="0.25">
      <c r="A984">
        <v>1860480</v>
      </c>
      <c r="B984">
        <v>1</v>
      </c>
      <c r="C984" t="s">
        <v>81</v>
      </c>
      <c r="D984" t="s">
        <v>112</v>
      </c>
      <c r="E984" t="s">
        <v>222</v>
      </c>
      <c r="F984" t="s">
        <v>3062</v>
      </c>
      <c r="G984" t="s">
        <v>663</v>
      </c>
      <c r="H984" t="s">
        <v>143</v>
      </c>
      <c r="I984" t="s">
        <v>135</v>
      </c>
      <c r="J984" t="s">
        <v>136</v>
      </c>
      <c r="K984" t="s">
        <v>137</v>
      </c>
      <c r="L984" t="s">
        <v>3063</v>
      </c>
      <c r="M984" t="s">
        <v>3064</v>
      </c>
      <c r="N984">
        <v>0.90277777699999995</v>
      </c>
      <c r="O984">
        <v>0</v>
      </c>
      <c r="P984">
        <v>88</v>
      </c>
      <c r="Q984">
        <v>0</v>
      </c>
      <c r="R984">
        <v>0</v>
      </c>
      <c r="S984">
        <v>0</v>
      </c>
      <c r="T984">
        <v>12</v>
      </c>
      <c r="U984">
        <v>0</v>
      </c>
      <c r="V984">
        <v>0</v>
      </c>
      <c r="W984">
        <v>0</v>
      </c>
      <c r="X984">
        <v>15.394411573059177</v>
      </c>
      <c r="Y984">
        <v>0</v>
      </c>
      <c r="Z984">
        <v>0</v>
      </c>
      <c r="AA984">
        <v>0</v>
      </c>
      <c r="AB984">
        <v>7.4444676325570978</v>
      </c>
      <c r="AC984">
        <v>0</v>
      </c>
      <c r="AD984">
        <v>0</v>
      </c>
      <c r="AE984">
        <v>22.838879205616273</v>
      </c>
    </row>
    <row r="985" spans="1:31" x14ac:dyDescent="0.25">
      <c r="A985">
        <v>1859839</v>
      </c>
      <c r="B985">
        <v>1</v>
      </c>
      <c r="C985" t="s">
        <v>80</v>
      </c>
      <c r="D985" t="s">
        <v>90</v>
      </c>
      <c r="E985" t="s">
        <v>169</v>
      </c>
      <c r="F985" t="s">
        <v>3065</v>
      </c>
      <c r="G985" t="s">
        <v>142</v>
      </c>
      <c r="H985" t="s">
        <v>143</v>
      </c>
      <c r="I985" t="s">
        <v>135</v>
      </c>
      <c r="J985" t="s">
        <v>136</v>
      </c>
      <c r="K985" t="s">
        <v>137</v>
      </c>
      <c r="L985" t="s">
        <v>3066</v>
      </c>
      <c r="M985" t="s">
        <v>3067</v>
      </c>
      <c r="N985">
        <v>0.78777777699999996</v>
      </c>
      <c r="O985">
        <v>0</v>
      </c>
      <c r="P985">
        <v>1255</v>
      </c>
      <c r="Q985">
        <v>0</v>
      </c>
      <c r="R985">
        <v>0</v>
      </c>
      <c r="S985">
        <v>0</v>
      </c>
      <c r="T985">
        <v>127</v>
      </c>
      <c r="U985">
        <v>0</v>
      </c>
      <c r="V985">
        <v>1</v>
      </c>
      <c r="W985">
        <v>0</v>
      </c>
      <c r="X985">
        <v>231.86286933215348</v>
      </c>
      <c r="Y985">
        <v>0</v>
      </c>
      <c r="Z985">
        <v>0</v>
      </c>
      <c r="AA985">
        <v>0</v>
      </c>
      <c r="AB985">
        <v>49.605314186946728</v>
      </c>
      <c r="AC985">
        <v>0</v>
      </c>
      <c r="AD985">
        <v>5.1493893134520006</v>
      </c>
      <c r="AE985">
        <v>286.61757283255218</v>
      </c>
    </row>
    <row r="986" spans="1:31" x14ac:dyDescent="0.25">
      <c r="A986">
        <v>1860019</v>
      </c>
      <c r="B986">
        <v>1</v>
      </c>
      <c r="C986" t="s">
        <v>80</v>
      </c>
      <c r="D986" t="s">
        <v>103</v>
      </c>
      <c r="E986" t="s">
        <v>140</v>
      </c>
      <c r="F986" t="s">
        <v>3068</v>
      </c>
      <c r="G986" t="s">
        <v>163</v>
      </c>
      <c r="H986" t="s">
        <v>143</v>
      </c>
      <c r="I986" t="s">
        <v>135</v>
      </c>
      <c r="J986" t="s">
        <v>136</v>
      </c>
      <c r="K986" t="s">
        <v>137</v>
      </c>
      <c r="L986" t="s">
        <v>3069</v>
      </c>
      <c r="M986" t="s">
        <v>3070</v>
      </c>
      <c r="N986">
        <v>1.1802777769999999</v>
      </c>
      <c r="O986">
        <v>0</v>
      </c>
      <c r="P986">
        <v>1</v>
      </c>
      <c r="Q986">
        <v>0</v>
      </c>
      <c r="R986">
        <v>0</v>
      </c>
      <c r="S986">
        <v>0</v>
      </c>
      <c r="T986">
        <v>0</v>
      </c>
      <c r="U986">
        <v>0</v>
      </c>
      <c r="V986">
        <v>0</v>
      </c>
      <c r="W986">
        <v>0</v>
      </c>
      <c r="X986">
        <v>0.26512397248396863</v>
      </c>
      <c r="Y986">
        <v>0</v>
      </c>
      <c r="Z986">
        <v>0</v>
      </c>
      <c r="AA986">
        <v>0</v>
      </c>
      <c r="AB986">
        <v>0</v>
      </c>
      <c r="AC986">
        <v>0</v>
      </c>
      <c r="AD986">
        <v>0</v>
      </c>
      <c r="AE986">
        <v>0.26512397248396863</v>
      </c>
    </row>
    <row r="987" spans="1:31" x14ac:dyDescent="0.25">
      <c r="A987">
        <v>1859979</v>
      </c>
      <c r="B987">
        <v>1</v>
      </c>
      <c r="C987" t="s">
        <v>80</v>
      </c>
      <c r="D987" t="s">
        <v>103</v>
      </c>
      <c r="E987" t="s">
        <v>146</v>
      </c>
      <c r="F987" t="s">
        <v>3071</v>
      </c>
      <c r="G987" t="s">
        <v>580</v>
      </c>
      <c r="H987" t="s">
        <v>143</v>
      </c>
      <c r="I987" t="s">
        <v>135</v>
      </c>
      <c r="J987" t="s">
        <v>136</v>
      </c>
      <c r="K987" t="s">
        <v>137</v>
      </c>
      <c r="L987" t="s">
        <v>3072</v>
      </c>
      <c r="M987" t="s">
        <v>3073</v>
      </c>
      <c r="N987">
        <v>4.176111111</v>
      </c>
      <c r="O987">
        <v>0</v>
      </c>
      <c r="P987">
        <v>43</v>
      </c>
      <c r="Q987">
        <v>0</v>
      </c>
      <c r="R987">
        <v>11</v>
      </c>
      <c r="S987">
        <v>0</v>
      </c>
      <c r="T987">
        <v>3</v>
      </c>
      <c r="U987">
        <v>0</v>
      </c>
      <c r="V987">
        <v>0</v>
      </c>
      <c r="W987">
        <v>0</v>
      </c>
      <c r="X987">
        <v>56.84836564572722</v>
      </c>
      <c r="Y987">
        <v>0</v>
      </c>
      <c r="Z987">
        <v>139.97833590235692</v>
      </c>
      <c r="AA987">
        <v>0</v>
      </c>
      <c r="AB987">
        <v>13.556999601793679</v>
      </c>
      <c r="AC987">
        <v>0</v>
      </c>
      <c r="AD987">
        <v>0</v>
      </c>
      <c r="AE987">
        <v>210.38370114987782</v>
      </c>
    </row>
    <row r="988" spans="1:31" x14ac:dyDescent="0.25">
      <c r="A988">
        <v>1860566</v>
      </c>
      <c r="B988">
        <v>1</v>
      </c>
      <c r="C988" t="s">
        <v>80</v>
      </c>
      <c r="D988" t="s">
        <v>96</v>
      </c>
      <c r="E988" t="s">
        <v>229</v>
      </c>
      <c r="F988" t="s">
        <v>720</v>
      </c>
      <c r="G988" t="s">
        <v>133</v>
      </c>
      <c r="H988" t="s">
        <v>134</v>
      </c>
      <c r="I988" t="s">
        <v>135</v>
      </c>
      <c r="J988" t="s">
        <v>136</v>
      </c>
      <c r="K988" t="s">
        <v>137</v>
      </c>
      <c r="L988" t="s">
        <v>3074</v>
      </c>
      <c r="M988" t="s">
        <v>3075</v>
      </c>
      <c r="N988">
        <v>0.72411666600000002</v>
      </c>
      <c r="O988">
        <v>0</v>
      </c>
      <c r="P988">
        <v>258</v>
      </c>
      <c r="Q988">
        <v>14</v>
      </c>
      <c r="R988">
        <v>21</v>
      </c>
      <c r="S988">
        <v>15</v>
      </c>
      <c r="T988">
        <v>28</v>
      </c>
      <c r="U988">
        <v>5</v>
      </c>
      <c r="V988">
        <v>0</v>
      </c>
      <c r="W988">
        <v>0</v>
      </c>
      <c r="X988">
        <v>60.512315411333127</v>
      </c>
      <c r="Y988">
        <v>17.095633541249011</v>
      </c>
      <c r="Z988">
        <v>8.8298206246533795</v>
      </c>
      <c r="AA988">
        <v>81.167447195572635</v>
      </c>
      <c r="AB988">
        <v>11.943438636159863</v>
      </c>
      <c r="AC988">
        <v>511.5092035394461</v>
      </c>
      <c r="AD988">
        <v>0</v>
      </c>
      <c r="AE988">
        <v>691.05785894841415</v>
      </c>
    </row>
    <row r="989" spans="1:31" x14ac:dyDescent="0.25">
      <c r="A989">
        <v>1860317</v>
      </c>
      <c r="B989">
        <v>1</v>
      </c>
      <c r="C989" t="s">
        <v>80</v>
      </c>
      <c r="D989" t="s">
        <v>97</v>
      </c>
      <c r="E989" t="s">
        <v>146</v>
      </c>
      <c r="F989" t="s">
        <v>3076</v>
      </c>
      <c r="G989" t="s">
        <v>148</v>
      </c>
      <c r="H989" t="s">
        <v>143</v>
      </c>
      <c r="I989" t="s">
        <v>135</v>
      </c>
      <c r="J989" t="s">
        <v>136</v>
      </c>
      <c r="K989" t="s">
        <v>137</v>
      </c>
      <c r="L989" t="s">
        <v>3077</v>
      </c>
      <c r="M989" t="s">
        <v>3078</v>
      </c>
      <c r="N989">
        <v>2.1755555549999999</v>
      </c>
      <c r="O989">
        <v>0</v>
      </c>
      <c r="P989">
        <v>29</v>
      </c>
      <c r="Q989">
        <v>0</v>
      </c>
      <c r="R989">
        <v>0</v>
      </c>
      <c r="S989">
        <v>0</v>
      </c>
      <c r="T989">
        <v>2</v>
      </c>
      <c r="U989">
        <v>0</v>
      </c>
      <c r="V989">
        <v>0</v>
      </c>
      <c r="W989">
        <v>0</v>
      </c>
      <c r="X989">
        <v>15.812273247131664</v>
      </c>
      <c r="Y989">
        <v>0</v>
      </c>
      <c r="Z989">
        <v>0</v>
      </c>
      <c r="AA989">
        <v>0</v>
      </c>
      <c r="AB989">
        <v>2.5468514498891199</v>
      </c>
      <c r="AC989">
        <v>0</v>
      </c>
      <c r="AD989">
        <v>0</v>
      </c>
      <c r="AE989">
        <v>18.359124697020782</v>
      </c>
    </row>
    <row r="990" spans="1:31" x14ac:dyDescent="0.25">
      <c r="A990">
        <v>1861353</v>
      </c>
      <c r="B990">
        <v>1</v>
      </c>
      <c r="C990" t="s">
        <v>80</v>
      </c>
      <c r="D990" t="s">
        <v>90</v>
      </c>
      <c r="E990" t="s">
        <v>146</v>
      </c>
      <c r="F990" t="s">
        <v>3079</v>
      </c>
      <c r="G990" t="s">
        <v>148</v>
      </c>
      <c r="H990" t="s">
        <v>143</v>
      </c>
      <c r="I990" t="s">
        <v>135</v>
      </c>
      <c r="J990" t="s">
        <v>136</v>
      </c>
      <c r="K990" t="s">
        <v>137</v>
      </c>
      <c r="L990" t="s">
        <v>3080</v>
      </c>
      <c r="M990" t="s">
        <v>3081</v>
      </c>
      <c r="N990">
        <v>1.07</v>
      </c>
      <c r="O990">
        <v>0</v>
      </c>
      <c r="P990">
        <v>78</v>
      </c>
      <c r="Q990">
        <v>0</v>
      </c>
      <c r="R990">
        <v>0</v>
      </c>
      <c r="S990">
        <v>0</v>
      </c>
      <c r="T990">
        <v>7</v>
      </c>
      <c r="U990">
        <v>0</v>
      </c>
      <c r="V990">
        <v>0</v>
      </c>
      <c r="W990">
        <v>0</v>
      </c>
      <c r="X990">
        <v>19.349444289335313</v>
      </c>
      <c r="Y990">
        <v>0</v>
      </c>
      <c r="Z990">
        <v>0</v>
      </c>
      <c r="AA990">
        <v>0</v>
      </c>
      <c r="AB990">
        <v>4.960910589279389</v>
      </c>
      <c r="AC990">
        <v>0</v>
      </c>
      <c r="AD990">
        <v>0</v>
      </c>
      <c r="AE990">
        <v>24.310354878614703</v>
      </c>
    </row>
    <row r="991" spans="1:31" x14ac:dyDescent="0.25">
      <c r="A991">
        <v>1860271</v>
      </c>
      <c r="B991">
        <v>1</v>
      </c>
      <c r="C991" t="s">
        <v>80</v>
      </c>
      <c r="D991" t="s">
        <v>111</v>
      </c>
      <c r="E991" t="s">
        <v>146</v>
      </c>
      <c r="F991" t="s">
        <v>3082</v>
      </c>
      <c r="G991" t="s">
        <v>171</v>
      </c>
      <c r="H991" t="s">
        <v>143</v>
      </c>
      <c r="I991" t="s">
        <v>135</v>
      </c>
      <c r="J991" t="s">
        <v>136</v>
      </c>
      <c r="K991" t="s">
        <v>172</v>
      </c>
      <c r="L991" t="s">
        <v>3083</v>
      </c>
      <c r="M991" t="s">
        <v>3084</v>
      </c>
      <c r="N991">
        <v>0.33259333299999999</v>
      </c>
      <c r="O991">
        <v>0</v>
      </c>
      <c r="P991">
        <v>6</v>
      </c>
      <c r="Q991">
        <v>0</v>
      </c>
      <c r="R991">
        <v>0</v>
      </c>
      <c r="S991">
        <v>0</v>
      </c>
      <c r="T991">
        <v>2</v>
      </c>
      <c r="U991">
        <v>0</v>
      </c>
      <c r="V991">
        <v>0</v>
      </c>
      <c r="W991">
        <v>0</v>
      </c>
      <c r="X991">
        <v>0.27945558417160005</v>
      </c>
      <c r="Y991">
        <v>0</v>
      </c>
      <c r="Z991">
        <v>0</v>
      </c>
      <c r="AA991">
        <v>0</v>
      </c>
      <c r="AB991">
        <v>0.46067422898041832</v>
      </c>
      <c r="AC991">
        <v>0</v>
      </c>
      <c r="AD991">
        <v>0</v>
      </c>
      <c r="AE991">
        <v>0.74012981315201842</v>
      </c>
    </row>
    <row r="992" spans="1:31" x14ac:dyDescent="0.25">
      <c r="A992">
        <v>1860420</v>
      </c>
      <c r="B992">
        <v>1</v>
      </c>
      <c r="C992" t="s">
        <v>80</v>
      </c>
      <c r="D992" t="s">
        <v>88</v>
      </c>
      <c r="E992" t="s">
        <v>158</v>
      </c>
      <c r="F992" t="s">
        <v>2807</v>
      </c>
      <c r="G992" t="s">
        <v>133</v>
      </c>
      <c r="H992" t="s">
        <v>134</v>
      </c>
      <c r="I992" t="s">
        <v>135</v>
      </c>
      <c r="J992" t="s">
        <v>136</v>
      </c>
      <c r="K992" t="s">
        <v>137</v>
      </c>
      <c r="L992" t="s">
        <v>3085</v>
      </c>
      <c r="M992" t="s">
        <v>3086</v>
      </c>
      <c r="N992">
        <v>1.000555555</v>
      </c>
      <c r="O992">
        <v>0</v>
      </c>
      <c r="P992">
        <v>0</v>
      </c>
      <c r="Q992">
        <v>0</v>
      </c>
      <c r="R992">
        <v>0</v>
      </c>
      <c r="S992">
        <v>1</v>
      </c>
      <c r="T992">
        <v>2</v>
      </c>
      <c r="U992">
        <v>1</v>
      </c>
      <c r="V992">
        <v>2</v>
      </c>
      <c r="W992">
        <v>0</v>
      </c>
      <c r="X992">
        <v>0</v>
      </c>
      <c r="Y992">
        <v>0</v>
      </c>
      <c r="Z992">
        <v>0</v>
      </c>
      <c r="AA992">
        <v>11.590245564427224</v>
      </c>
      <c r="AB992">
        <v>61.238917484209921</v>
      </c>
      <c r="AC992">
        <v>144.7245193070689</v>
      </c>
      <c r="AD992">
        <v>288.54935355626128</v>
      </c>
      <c r="AE992">
        <v>506.10303591196731</v>
      </c>
    </row>
    <row r="993" spans="1:31" x14ac:dyDescent="0.25">
      <c r="A993">
        <v>1859879</v>
      </c>
      <c r="B993">
        <v>1</v>
      </c>
      <c r="C993" t="s">
        <v>80</v>
      </c>
      <c r="D993" t="s">
        <v>108</v>
      </c>
      <c r="E993" t="s">
        <v>169</v>
      </c>
      <c r="F993" t="s">
        <v>3087</v>
      </c>
      <c r="G993" t="s">
        <v>564</v>
      </c>
      <c r="H993" t="s">
        <v>143</v>
      </c>
      <c r="I993" t="s">
        <v>135</v>
      </c>
      <c r="J993" t="s">
        <v>136</v>
      </c>
      <c r="K993" t="s">
        <v>137</v>
      </c>
      <c r="L993" t="s">
        <v>3088</v>
      </c>
      <c r="M993" t="s">
        <v>3089</v>
      </c>
      <c r="N993">
        <v>0.87305555499999998</v>
      </c>
      <c r="O993">
        <v>0</v>
      </c>
      <c r="P993">
        <v>471</v>
      </c>
      <c r="Q993">
        <v>0</v>
      </c>
      <c r="R993">
        <v>3</v>
      </c>
      <c r="S993">
        <v>0</v>
      </c>
      <c r="T993">
        <v>82</v>
      </c>
      <c r="U993">
        <v>0</v>
      </c>
      <c r="V993">
        <v>0</v>
      </c>
      <c r="W993">
        <v>0</v>
      </c>
      <c r="X993">
        <v>42.766525652410351</v>
      </c>
      <c r="Y993">
        <v>0</v>
      </c>
      <c r="Z993">
        <v>0.40658428984021</v>
      </c>
      <c r="AA993">
        <v>0</v>
      </c>
      <c r="AB993">
        <v>23.149816859612194</v>
      </c>
      <c r="AC993">
        <v>0</v>
      </c>
      <c r="AD993">
        <v>0</v>
      </c>
      <c r="AE993">
        <v>66.322926801862764</v>
      </c>
    </row>
    <row r="994" spans="1:31" x14ac:dyDescent="0.25">
      <c r="A994">
        <v>1860666</v>
      </c>
      <c r="B994">
        <v>1</v>
      </c>
      <c r="C994" t="s">
        <v>80</v>
      </c>
      <c r="D994" t="s">
        <v>104</v>
      </c>
      <c r="E994" t="s">
        <v>146</v>
      </c>
      <c r="F994" t="s">
        <v>3090</v>
      </c>
      <c r="G994" t="s">
        <v>148</v>
      </c>
      <c r="H994" t="s">
        <v>143</v>
      </c>
      <c r="I994" t="s">
        <v>135</v>
      </c>
      <c r="J994" t="s">
        <v>136</v>
      </c>
      <c r="K994" t="s">
        <v>137</v>
      </c>
      <c r="L994" t="s">
        <v>3091</v>
      </c>
      <c r="M994" t="s">
        <v>3092</v>
      </c>
      <c r="N994">
        <v>5.113888888</v>
      </c>
      <c r="O994">
        <v>0</v>
      </c>
      <c r="P994">
        <v>113</v>
      </c>
      <c r="Q994">
        <v>0</v>
      </c>
      <c r="R994">
        <v>1</v>
      </c>
      <c r="S994">
        <v>0</v>
      </c>
      <c r="T994">
        <v>5</v>
      </c>
      <c r="U994">
        <v>0</v>
      </c>
      <c r="V994">
        <v>0</v>
      </c>
      <c r="W994">
        <v>0</v>
      </c>
      <c r="X994">
        <v>138.55142898213282</v>
      </c>
      <c r="Y994">
        <v>0</v>
      </c>
      <c r="Z994">
        <v>1.1574476081505944</v>
      </c>
      <c r="AA994">
        <v>0</v>
      </c>
      <c r="AB994">
        <v>22.626663667512894</v>
      </c>
      <c r="AC994">
        <v>0</v>
      </c>
      <c r="AD994">
        <v>0</v>
      </c>
      <c r="AE994">
        <v>162.33554025779631</v>
      </c>
    </row>
    <row r="995" spans="1:31" x14ac:dyDescent="0.25">
      <c r="A995">
        <v>1860460</v>
      </c>
      <c r="B995">
        <v>1</v>
      </c>
      <c r="C995" t="s">
        <v>80</v>
      </c>
      <c r="D995" t="s">
        <v>82</v>
      </c>
      <c r="E995" t="s">
        <v>222</v>
      </c>
      <c r="F995" t="s">
        <v>3022</v>
      </c>
      <c r="G995" t="s">
        <v>148</v>
      </c>
      <c r="H995" t="s">
        <v>143</v>
      </c>
      <c r="I995" t="s">
        <v>135</v>
      </c>
      <c r="J995" t="s">
        <v>136</v>
      </c>
      <c r="K995" t="s">
        <v>137</v>
      </c>
      <c r="L995" t="s">
        <v>3093</v>
      </c>
      <c r="M995" t="s">
        <v>3094</v>
      </c>
      <c r="N995">
        <v>2.1441666659999998</v>
      </c>
      <c r="O995">
        <v>0</v>
      </c>
      <c r="P995">
        <v>0</v>
      </c>
      <c r="Q995">
        <v>0</v>
      </c>
      <c r="R995">
        <v>0</v>
      </c>
      <c r="S995">
        <v>0</v>
      </c>
      <c r="T995">
        <v>59</v>
      </c>
      <c r="U995">
        <v>0</v>
      </c>
      <c r="V995">
        <v>0</v>
      </c>
      <c r="W995">
        <v>0</v>
      </c>
      <c r="X995">
        <v>0</v>
      </c>
      <c r="Y995">
        <v>0</v>
      </c>
      <c r="Z995">
        <v>0</v>
      </c>
      <c r="AA995">
        <v>0</v>
      </c>
      <c r="AB995">
        <v>263.74775633642992</v>
      </c>
      <c r="AC995">
        <v>0</v>
      </c>
      <c r="AD995">
        <v>0</v>
      </c>
      <c r="AE995">
        <v>263.74775633642992</v>
      </c>
    </row>
    <row r="996" spans="1:31" x14ac:dyDescent="0.25">
      <c r="A996">
        <v>1859919</v>
      </c>
      <c r="B996">
        <v>1</v>
      </c>
      <c r="C996" t="s">
        <v>81</v>
      </c>
      <c r="D996" t="s">
        <v>123</v>
      </c>
      <c r="E996" t="s">
        <v>210</v>
      </c>
      <c r="F996" t="s">
        <v>3095</v>
      </c>
      <c r="G996" t="s">
        <v>133</v>
      </c>
      <c r="H996" t="s">
        <v>134</v>
      </c>
      <c r="I996" t="s">
        <v>135</v>
      </c>
      <c r="J996" t="s">
        <v>136</v>
      </c>
      <c r="K996" t="s">
        <v>137</v>
      </c>
      <c r="L996" t="s">
        <v>3096</v>
      </c>
      <c r="M996" t="s">
        <v>3097</v>
      </c>
      <c r="N996">
        <v>1.2175</v>
      </c>
      <c r="O996">
        <v>0</v>
      </c>
      <c r="P996">
        <v>9</v>
      </c>
      <c r="Q996">
        <v>0</v>
      </c>
      <c r="R996">
        <v>1</v>
      </c>
      <c r="S996">
        <v>0</v>
      </c>
      <c r="T996">
        <v>25</v>
      </c>
      <c r="U996">
        <v>0</v>
      </c>
      <c r="V996">
        <v>0</v>
      </c>
      <c r="W996">
        <v>0</v>
      </c>
      <c r="X996">
        <v>2.3457696064155935</v>
      </c>
      <c r="Y996">
        <v>0</v>
      </c>
      <c r="Z996">
        <v>13.357421934857975</v>
      </c>
      <c r="AA996">
        <v>0</v>
      </c>
      <c r="AB996">
        <v>71.189743023298234</v>
      </c>
      <c r="AC996">
        <v>0</v>
      </c>
      <c r="AD996">
        <v>0</v>
      </c>
      <c r="AE996">
        <v>86.892934564571803</v>
      </c>
    </row>
    <row r="997" spans="1:31" x14ac:dyDescent="0.25">
      <c r="A997">
        <v>1860583</v>
      </c>
      <c r="B997">
        <v>1</v>
      </c>
      <c r="C997" t="s">
        <v>81</v>
      </c>
      <c r="D997" t="s">
        <v>123</v>
      </c>
      <c r="E997" t="s">
        <v>140</v>
      </c>
      <c r="F997" t="s">
        <v>3098</v>
      </c>
      <c r="G997" t="s">
        <v>207</v>
      </c>
      <c r="H997" t="s">
        <v>143</v>
      </c>
      <c r="I997" t="s">
        <v>135</v>
      </c>
      <c r="J997" t="s">
        <v>136</v>
      </c>
      <c r="K997" t="s">
        <v>137</v>
      </c>
      <c r="L997" t="s">
        <v>3099</v>
      </c>
      <c r="M997" t="s">
        <v>3100</v>
      </c>
      <c r="N997">
        <v>4.7627777770000002</v>
      </c>
      <c r="O997">
        <v>0</v>
      </c>
      <c r="P997">
        <v>5</v>
      </c>
      <c r="Q997">
        <v>0</v>
      </c>
      <c r="R997">
        <v>0</v>
      </c>
      <c r="S997">
        <v>0</v>
      </c>
      <c r="T997">
        <v>0</v>
      </c>
      <c r="U997">
        <v>0</v>
      </c>
      <c r="V997">
        <v>0</v>
      </c>
      <c r="W997">
        <v>0</v>
      </c>
      <c r="X997">
        <v>6.2956901027654979</v>
      </c>
      <c r="Y997">
        <v>0</v>
      </c>
      <c r="Z997">
        <v>0</v>
      </c>
      <c r="AA997">
        <v>0</v>
      </c>
      <c r="AB997">
        <v>0</v>
      </c>
      <c r="AC997">
        <v>0</v>
      </c>
      <c r="AD997">
        <v>0</v>
      </c>
      <c r="AE997">
        <v>6.2956901027654979</v>
      </c>
    </row>
    <row r="998" spans="1:31" x14ac:dyDescent="0.25">
      <c r="A998">
        <v>1859962</v>
      </c>
      <c r="B998">
        <v>1</v>
      </c>
      <c r="C998" t="s">
        <v>80</v>
      </c>
      <c r="D998" t="s">
        <v>105</v>
      </c>
      <c r="E998" t="s">
        <v>140</v>
      </c>
      <c r="F998" t="s">
        <v>3101</v>
      </c>
      <c r="G998" t="s">
        <v>163</v>
      </c>
      <c r="H998" t="s">
        <v>143</v>
      </c>
      <c r="I998" t="s">
        <v>135</v>
      </c>
      <c r="J998" t="s">
        <v>136</v>
      </c>
      <c r="K998" t="s">
        <v>137</v>
      </c>
      <c r="L998" t="s">
        <v>3102</v>
      </c>
      <c r="M998" t="s">
        <v>3103</v>
      </c>
      <c r="N998">
        <v>3.403888888</v>
      </c>
      <c r="O998">
        <v>0</v>
      </c>
      <c r="P998">
        <v>1</v>
      </c>
      <c r="Q998">
        <v>0</v>
      </c>
      <c r="R998">
        <v>0</v>
      </c>
      <c r="S998">
        <v>0</v>
      </c>
      <c r="T998">
        <v>0</v>
      </c>
      <c r="U998">
        <v>0</v>
      </c>
      <c r="V998">
        <v>0</v>
      </c>
      <c r="W998">
        <v>0</v>
      </c>
      <c r="X998">
        <v>1.1362914331467391</v>
      </c>
      <c r="Y998">
        <v>0</v>
      </c>
      <c r="Z998">
        <v>0</v>
      </c>
      <c r="AA998">
        <v>0</v>
      </c>
      <c r="AB998">
        <v>0</v>
      </c>
      <c r="AC998">
        <v>0</v>
      </c>
      <c r="AD998">
        <v>0</v>
      </c>
      <c r="AE998">
        <v>1.1362914331467391</v>
      </c>
    </row>
    <row r="999" spans="1:31" x14ac:dyDescent="0.25">
      <c r="A999">
        <v>1860085</v>
      </c>
      <c r="B999">
        <v>1</v>
      </c>
      <c r="C999" t="s">
        <v>81</v>
      </c>
      <c r="D999" t="s">
        <v>128</v>
      </c>
      <c r="E999" t="s">
        <v>140</v>
      </c>
      <c r="F999" t="s">
        <v>3104</v>
      </c>
      <c r="G999" t="s">
        <v>163</v>
      </c>
      <c r="H999" t="s">
        <v>143</v>
      </c>
      <c r="I999" t="s">
        <v>135</v>
      </c>
      <c r="J999" t="s">
        <v>136</v>
      </c>
      <c r="K999" t="s">
        <v>137</v>
      </c>
      <c r="L999" t="s">
        <v>3105</v>
      </c>
      <c r="M999" t="s">
        <v>3106</v>
      </c>
      <c r="N999">
        <v>5.170833333</v>
      </c>
      <c r="O999">
        <v>0</v>
      </c>
      <c r="P999">
        <v>1</v>
      </c>
      <c r="Q999">
        <v>0</v>
      </c>
      <c r="R999">
        <v>0</v>
      </c>
      <c r="S999">
        <v>0</v>
      </c>
      <c r="T999">
        <v>0</v>
      </c>
      <c r="U999">
        <v>0</v>
      </c>
      <c r="V999">
        <v>0</v>
      </c>
      <c r="W999">
        <v>0</v>
      </c>
      <c r="X999">
        <v>8.8788810558134852</v>
      </c>
      <c r="Y999">
        <v>0</v>
      </c>
      <c r="Z999">
        <v>0</v>
      </c>
      <c r="AA999">
        <v>0</v>
      </c>
      <c r="AB999">
        <v>0</v>
      </c>
      <c r="AC999">
        <v>0</v>
      </c>
      <c r="AD999">
        <v>0</v>
      </c>
      <c r="AE999">
        <v>8.8788810558134852</v>
      </c>
    </row>
    <row r="1000" spans="1:31" x14ac:dyDescent="0.25">
      <c r="A1000">
        <v>1860752</v>
      </c>
      <c r="B1000">
        <v>1</v>
      </c>
      <c r="C1000" t="s">
        <v>80</v>
      </c>
      <c r="D1000" t="s">
        <v>111</v>
      </c>
      <c r="E1000" t="s">
        <v>169</v>
      </c>
      <c r="F1000" t="s">
        <v>3107</v>
      </c>
      <c r="G1000" t="s">
        <v>183</v>
      </c>
      <c r="H1000" t="s">
        <v>143</v>
      </c>
      <c r="I1000" t="s">
        <v>135</v>
      </c>
      <c r="J1000" t="s">
        <v>136</v>
      </c>
      <c r="K1000" t="s">
        <v>137</v>
      </c>
      <c r="L1000" t="s">
        <v>3108</v>
      </c>
      <c r="M1000" t="s">
        <v>3109</v>
      </c>
      <c r="N1000">
        <v>1.100833333</v>
      </c>
      <c r="O1000">
        <v>0</v>
      </c>
      <c r="P1000">
        <v>671</v>
      </c>
      <c r="Q1000">
        <v>0</v>
      </c>
      <c r="R1000">
        <v>0</v>
      </c>
      <c r="S1000">
        <v>0</v>
      </c>
      <c r="T1000">
        <v>102</v>
      </c>
      <c r="U1000">
        <v>0</v>
      </c>
      <c r="V1000">
        <v>0</v>
      </c>
      <c r="W1000">
        <v>0</v>
      </c>
      <c r="X1000">
        <v>200.79328555858416</v>
      </c>
      <c r="Y1000">
        <v>0</v>
      </c>
      <c r="Z1000">
        <v>0</v>
      </c>
      <c r="AA1000">
        <v>0</v>
      </c>
      <c r="AB1000">
        <v>56.541376522220943</v>
      </c>
      <c r="AC1000">
        <v>0</v>
      </c>
      <c r="AD1000">
        <v>0</v>
      </c>
      <c r="AE1000">
        <v>257.33466208080512</v>
      </c>
    </row>
    <row r="1001" spans="1:31" x14ac:dyDescent="0.25">
      <c r="A1001">
        <v>1859899</v>
      </c>
      <c r="B1001">
        <v>1</v>
      </c>
      <c r="C1001" t="s">
        <v>81</v>
      </c>
      <c r="D1001" t="s">
        <v>116</v>
      </c>
      <c r="E1001" t="s">
        <v>210</v>
      </c>
      <c r="F1001" t="s">
        <v>3051</v>
      </c>
      <c r="G1001" t="s">
        <v>133</v>
      </c>
      <c r="H1001" t="s">
        <v>134</v>
      </c>
      <c r="I1001" t="s">
        <v>135</v>
      </c>
      <c r="J1001" t="s">
        <v>136</v>
      </c>
      <c r="K1001" t="s">
        <v>137</v>
      </c>
      <c r="L1001" t="s">
        <v>3110</v>
      </c>
      <c r="M1001" t="s">
        <v>3111</v>
      </c>
      <c r="N1001">
        <v>0.22750000000000001</v>
      </c>
      <c r="O1001">
        <v>1</v>
      </c>
      <c r="P1001">
        <v>394</v>
      </c>
      <c r="Q1001">
        <v>15</v>
      </c>
      <c r="R1001">
        <v>20</v>
      </c>
      <c r="S1001">
        <v>12</v>
      </c>
      <c r="T1001">
        <v>24</v>
      </c>
      <c r="U1001">
        <v>1</v>
      </c>
      <c r="V1001">
        <v>0</v>
      </c>
      <c r="W1001">
        <v>0.12576787172383197</v>
      </c>
      <c r="X1001">
        <v>8.5102803528894828</v>
      </c>
      <c r="Y1001">
        <v>13.908647503066385</v>
      </c>
      <c r="Z1001">
        <v>1.4630587146849727</v>
      </c>
      <c r="AA1001">
        <v>20.360238501143275</v>
      </c>
      <c r="AB1001">
        <v>0.52194980418782078</v>
      </c>
      <c r="AC1001">
        <v>1.5820964234680703</v>
      </c>
      <c r="AD1001">
        <v>0</v>
      </c>
      <c r="AE1001">
        <v>46.472039171163843</v>
      </c>
    </row>
    <row r="1002" spans="1:31" x14ac:dyDescent="0.25">
      <c r="A1002">
        <v>1860254</v>
      </c>
      <c r="B1002">
        <v>1</v>
      </c>
      <c r="C1002" t="s">
        <v>81</v>
      </c>
      <c r="D1002" t="s">
        <v>122</v>
      </c>
      <c r="E1002" t="s">
        <v>131</v>
      </c>
      <c r="F1002" t="s">
        <v>1582</v>
      </c>
      <c r="G1002" t="s">
        <v>347</v>
      </c>
      <c r="H1002" t="s">
        <v>134</v>
      </c>
      <c r="I1002" t="s">
        <v>135</v>
      </c>
      <c r="J1002" t="s">
        <v>3</v>
      </c>
      <c r="K1002" t="s">
        <v>137</v>
      </c>
      <c r="L1002" t="s">
        <v>3112</v>
      </c>
      <c r="M1002" t="s">
        <v>3113</v>
      </c>
      <c r="N1002">
        <v>2.832777777</v>
      </c>
      <c r="O1002">
        <v>1</v>
      </c>
      <c r="P1002">
        <v>462</v>
      </c>
      <c r="Q1002">
        <v>4</v>
      </c>
      <c r="R1002">
        <v>0</v>
      </c>
      <c r="S1002">
        <v>2</v>
      </c>
      <c r="T1002">
        <v>18</v>
      </c>
      <c r="U1002">
        <v>0</v>
      </c>
      <c r="V1002">
        <v>0</v>
      </c>
      <c r="W1002">
        <v>0.27655033580485</v>
      </c>
      <c r="X1002">
        <v>132.28722273609705</v>
      </c>
      <c r="Y1002">
        <v>29.587418552497514</v>
      </c>
      <c r="Z1002">
        <v>0</v>
      </c>
      <c r="AA1002">
        <v>32.077377645026672</v>
      </c>
      <c r="AB1002">
        <v>7.4548499343044528</v>
      </c>
      <c r="AC1002">
        <v>0</v>
      </c>
      <c r="AD1002">
        <v>0</v>
      </c>
      <c r="AE1002">
        <v>201.68341920373055</v>
      </c>
    </row>
    <row r="1003" spans="1:31" x14ac:dyDescent="0.25">
      <c r="A1003">
        <v>1860237</v>
      </c>
      <c r="B1003">
        <v>1</v>
      </c>
      <c r="C1003" t="s">
        <v>80</v>
      </c>
      <c r="D1003" t="s">
        <v>83</v>
      </c>
      <c r="E1003" t="s">
        <v>169</v>
      </c>
      <c r="F1003" t="s">
        <v>3114</v>
      </c>
      <c r="G1003" t="s">
        <v>183</v>
      </c>
      <c r="H1003" t="s">
        <v>143</v>
      </c>
      <c r="I1003" t="s">
        <v>135</v>
      </c>
      <c r="J1003" t="s">
        <v>136</v>
      </c>
      <c r="K1003" t="s">
        <v>137</v>
      </c>
      <c r="L1003" t="s">
        <v>3115</v>
      </c>
      <c r="M1003" t="s">
        <v>3116</v>
      </c>
      <c r="N1003">
        <v>1.128333333</v>
      </c>
      <c r="O1003">
        <v>0</v>
      </c>
      <c r="P1003">
        <v>326</v>
      </c>
      <c r="Q1003">
        <v>0</v>
      </c>
      <c r="R1003">
        <v>0</v>
      </c>
      <c r="S1003">
        <v>0</v>
      </c>
      <c r="T1003">
        <v>69</v>
      </c>
      <c r="U1003">
        <v>0</v>
      </c>
      <c r="V1003">
        <v>2</v>
      </c>
      <c r="W1003">
        <v>0</v>
      </c>
      <c r="X1003">
        <v>109.8926754502901</v>
      </c>
      <c r="Y1003">
        <v>0</v>
      </c>
      <c r="Z1003">
        <v>0</v>
      </c>
      <c r="AA1003">
        <v>0</v>
      </c>
      <c r="AB1003">
        <v>80.624933636825446</v>
      </c>
      <c r="AC1003">
        <v>0</v>
      </c>
      <c r="AD1003">
        <v>259.98607386223858</v>
      </c>
      <c r="AE1003">
        <v>450.50368294935413</v>
      </c>
    </row>
    <row r="1004" spans="1:31" x14ac:dyDescent="0.25">
      <c r="A1004">
        <v>1859882</v>
      </c>
      <c r="B1004">
        <v>1</v>
      </c>
      <c r="C1004" t="s">
        <v>81</v>
      </c>
      <c r="D1004" t="s">
        <v>123</v>
      </c>
      <c r="E1004" t="s">
        <v>210</v>
      </c>
      <c r="F1004" t="s">
        <v>3117</v>
      </c>
      <c r="G1004" t="s">
        <v>133</v>
      </c>
      <c r="H1004" t="s">
        <v>134</v>
      </c>
      <c r="I1004" t="s">
        <v>135</v>
      </c>
      <c r="J1004" t="s">
        <v>136</v>
      </c>
      <c r="K1004" t="s">
        <v>137</v>
      </c>
      <c r="L1004" t="s">
        <v>3118</v>
      </c>
      <c r="M1004" t="s">
        <v>3119</v>
      </c>
      <c r="N1004">
        <v>1.245833333</v>
      </c>
      <c r="O1004">
        <v>3</v>
      </c>
      <c r="P1004">
        <v>23</v>
      </c>
      <c r="Q1004">
        <v>246</v>
      </c>
      <c r="R1004">
        <v>278</v>
      </c>
      <c r="S1004">
        <v>24</v>
      </c>
      <c r="T1004">
        <v>52</v>
      </c>
      <c r="U1004">
        <v>0</v>
      </c>
      <c r="V1004">
        <v>0</v>
      </c>
      <c r="W1004">
        <v>2.4671963573099696</v>
      </c>
      <c r="X1004">
        <v>5.6548104456975592</v>
      </c>
      <c r="Y1004">
        <v>388.63548141729632</v>
      </c>
      <c r="Z1004">
        <v>151.52066792355478</v>
      </c>
      <c r="AA1004">
        <v>37.937047981473924</v>
      </c>
      <c r="AB1004">
        <v>29.863012151890612</v>
      </c>
      <c r="AC1004">
        <v>0</v>
      </c>
      <c r="AD1004">
        <v>0</v>
      </c>
      <c r="AE1004">
        <v>616.07821627722319</v>
      </c>
    </row>
    <row r="1005" spans="1:31" x14ac:dyDescent="0.25">
      <c r="A1005">
        <v>1860406</v>
      </c>
      <c r="B1005">
        <v>1</v>
      </c>
      <c r="C1005" t="s">
        <v>80</v>
      </c>
      <c r="D1005" t="s">
        <v>87</v>
      </c>
      <c r="E1005" t="s">
        <v>210</v>
      </c>
      <c r="F1005" t="s">
        <v>3120</v>
      </c>
      <c r="G1005" t="s">
        <v>133</v>
      </c>
      <c r="H1005" t="s">
        <v>134</v>
      </c>
      <c r="I1005" t="s">
        <v>135</v>
      </c>
      <c r="J1005" t="s">
        <v>136</v>
      </c>
      <c r="K1005" t="s">
        <v>137</v>
      </c>
      <c r="L1005" t="s">
        <v>3121</v>
      </c>
      <c r="M1005" t="s">
        <v>3122</v>
      </c>
      <c r="N1005">
        <v>0.16888888799999999</v>
      </c>
      <c r="O1005">
        <v>0</v>
      </c>
      <c r="P1005">
        <v>3931</v>
      </c>
      <c r="Q1005">
        <v>0</v>
      </c>
      <c r="R1005">
        <v>1</v>
      </c>
      <c r="S1005">
        <v>16</v>
      </c>
      <c r="T1005">
        <v>288</v>
      </c>
      <c r="U1005">
        <v>2</v>
      </c>
      <c r="V1005">
        <v>5</v>
      </c>
      <c r="W1005">
        <v>0</v>
      </c>
      <c r="X1005">
        <v>181.45637978186411</v>
      </c>
      <c r="Y1005">
        <v>0</v>
      </c>
      <c r="Z1005">
        <v>2.0019224772266666E-2</v>
      </c>
      <c r="AA1005">
        <v>65.69367846516289</v>
      </c>
      <c r="AB1005">
        <v>310.99445854300438</v>
      </c>
      <c r="AC1005">
        <v>44.792815557377764</v>
      </c>
      <c r="AD1005">
        <v>14.596124007852044</v>
      </c>
      <c r="AE1005">
        <v>617.55347558003336</v>
      </c>
    </row>
    <row r="1006" spans="1:31" x14ac:dyDescent="0.25">
      <c r="A1006">
        <v>1860429</v>
      </c>
      <c r="B1006">
        <v>1</v>
      </c>
      <c r="C1006" t="s">
        <v>80</v>
      </c>
      <c r="D1006" t="s">
        <v>105</v>
      </c>
      <c r="E1006" t="s">
        <v>146</v>
      </c>
      <c r="F1006" t="s">
        <v>1139</v>
      </c>
      <c r="G1006" t="s">
        <v>148</v>
      </c>
      <c r="H1006" t="s">
        <v>143</v>
      </c>
      <c r="I1006" t="s">
        <v>135</v>
      </c>
      <c r="J1006" t="s">
        <v>136</v>
      </c>
      <c r="K1006" t="s">
        <v>137</v>
      </c>
      <c r="L1006" t="s">
        <v>3123</v>
      </c>
      <c r="M1006" t="s">
        <v>3124</v>
      </c>
      <c r="N1006">
        <v>1.9566666660000001</v>
      </c>
      <c r="O1006">
        <v>0</v>
      </c>
      <c r="P1006">
        <v>169</v>
      </c>
      <c r="Q1006">
        <v>0</v>
      </c>
      <c r="R1006">
        <v>7</v>
      </c>
      <c r="S1006">
        <v>0</v>
      </c>
      <c r="T1006">
        <v>37</v>
      </c>
      <c r="U1006">
        <v>0</v>
      </c>
      <c r="V1006">
        <v>0</v>
      </c>
      <c r="W1006">
        <v>0</v>
      </c>
      <c r="X1006">
        <v>73.169748107340922</v>
      </c>
      <c r="Y1006">
        <v>0</v>
      </c>
      <c r="Z1006">
        <v>1.6899403980924201</v>
      </c>
      <c r="AA1006">
        <v>0</v>
      </c>
      <c r="AB1006">
        <v>72.186975919881306</v>
      </c>
      <c r="AC1006">
        <v>0</v>
      </c>
      <c r="AD1006">
        <v>0</v>
      </c>
      <c r="AE1006">
        <v>147.04666442531465</v>
      </c>
    </row>
    <row r="1007" spans="1:31" x14ac:dyDescent="0.25">
      <c r="A1007">
        <v>1860091</v>
      </c>
      <c r="B1007">
        <v>1</v>
      </c>
      <c r="C1007" t="s">
        <v>80</v>
      </c>
      <c r="D1007" t="s">
        <v>96</v>
      </c>
      <c r="E1007" t="s">
        <v>140</v>
      </c>
      <c r="F1007" t="s">
        <v>3125</v>
      </c>
      <c r="G1007" t="s">
        <v>163</v>
      </c>
      <c r="H1007" t="s">
        <v>143</v>
      </c>
      <c r="I1007" t="s">
        <v>135</v>
      </c>
      <c r="J1007" t="s">
        <v>136</v>
      </c>
      <c r="K1007" t="s">
        <v>137</v>
      </c>
      <c r="L1007" t="s">
        <v>3126</v>
      </c>
      <c r="M1007" t="s">
        <v>3127</v>
      </c>
      <c r="N1007">
        <v>5.4461111109999996</v>
      </c>
      <c r="O1007">
        <v>0</v>
      </c>
      <c r="P1007">
        <v>1</v>
      </c>
      <c r="Q1007">
        <v>0</v>
      </c>
      <c r="R1007">
        <v>0</v>
      </c>
      <c r="S1007">
        <v>0</v>
      </c>
      <c r="T1007">
        <v>0</v>
      </c>
      <c r="U1007">
        <v>0</v>
      </c>
      <c r="V1007">
        <v>0</v>
      </c>
      <c r="W1007">
        <v>0</v>
      </c>
      <c r="X1007">
        <v>0</v>
      </c>
      <c r="Y1007">
        <v>0</v>
      </c>
      <c r="Z1007">
        <v>0</v>
      </c>
      <c r="AA1007">
        <v>0</v>
      </c>
      <c r="AB1007">
        <v>0</v>
      </c>
      <c r="AC1007">
        <v>0</v>
      </c>
      <c r="AD1007">
        <v>0</v>
      </c>
      <c r="AE1007">
        <v>0</v>
      </c>
    </row>
    <row r="1008" spans="1:31" x14ac:dyDescent="0.25">
      <c r="A1008">
        <v>1860260</v>
      </c>
      <c r="B1008">
        <v>1</v>
      </c>
      <c r="C1008" t="s">
        <v>80</v>
      </c>
      <c r="D1008" t="s">
        <v>97</v>
      </c>
      <c r="E1008" t="s">
        <v>140</v>
      </c>
      <c r="F1008" t="s">
        <v>3128</v>
      </c>
      <c r="G1008" t="s">
        <v>207</v>
      </c>
      <c r="H1008" t="s">
        <v>143</v>
      </c>
      <c r="I1008" t="s">
        <v>135</v>
      </c>
      <c r="J1008" t="s">
        <v>136</v>
      </c>
      <c r="K1008" t="s">
        <v>137</v>
      </c>
      <c r="L1008" t="s">
        <v>3129</v>
      </c>
      <c r="M1008" t="s">
        <v>3130</v>
      </c>
      <c r="N1008">
        <v>2.2466666659999999</v>
      </c>
      <c r="O1008">
        <v>0</v>
      </c>
      <c r="P1008">
        <v>1</v>
      </c>
      <c r="Q1008">
        <v>0</v>
      </c>
      <c r="R1008">
        <v>0</v>
      </c>
      <c r="S1008">
        <v>0</v>
      </c>
      <c r="T1008">
        <v>0</v>
      </c>
      <c r="U1008">
        <v>0</v>
      </c>
      <c r="V1008">
        <v>0</v>
      </c>
      <c r="W1008">
        <v>0</v>
      </c>
      <c r="X1008">
        <v>0.72573114724984999</v>
      </c>
      <c r="Y1008">
        <v>0</v>
      </c>
      <c r="Z1008">
        <v>0</v>
      </c>
      <c r="AA1008">
        <v>0</v>
      </c>
      <c r="AB1008">
        <v>0</v>
      </c>
      <c r="AC1008">
        <v>0</v>
      </c>
      <c r="AD1008">
        <v>0</v>
      </c>
      <c r="AE1008">
        <v>0.72573114724984999</v>
      </c>
    </row>
    <row r="1009" spans="1:31" x14ac:dyDescent="0.25">
      <c r="A1009">
        <v>1860575</v>
      </c>
      <c r="B1009">
        <v>1</v>
      </c>
      <c r="C1009" t="s">
        <v>80</v>
      </c>
      <c r="D1009" t="s">
        <v>92</v>
      </c>
      <c r="E1009" t="s">
        <v>140</v>
      </c>
      <c r="F1009" t="s">
        <v>3131</v>
      </c>
      <c r="G1009" t="s">
        <v>200</v>
      </c>
      <c r="H1009" t="s">
        <v>143</v>
      </c>
      <c r="I1009" t="s">
        <v>135</v>
      </c>
      <c r="J1009" t="s">
        <v>136</v>
      </c>
      <c r="K1009" t="s">
        <v>137</v>
      </c>
      <c r="L1009" t="s">
        <v>3132</v>
      </c>
      <c r="M1009" t="s">
        <v>3133</v>
      </c>
      <c r="N1009">
        <v>1.865277777</v>
      </c>
      <c r="O1009">
        <v>0</v>
      </c>
      <c r="P1009">
        <v>5</v>
      </c>
      <c r="Q1009">
        <v>0</v>
      </c>
      <c r="R1009">
        <v>0</v>
      </c>
      <c r="S1009">
        <v>0</v>
      </c>
      <c r="T1009">
        <v>0</v>
      </c>
      <c r="U1009">
        <v>0</v>
      </c>
      <c r="V1009">
        <v>0</v>
      </c>
      <c r="W1009">
        <v>0</v>
      </c>
      <c r="X1009">
        <v>1.7872817813753581</v>
      </c>
      <c r="Y1009">
        <v>0</v>
      </c>
      <c r="Z1009">
        <v>0</v>
      </c>
      <c r="AA1009">
        <v>0</v>
      </c>
      <c r="AB1009">
        <v>0</v>
      </c>
      <c r="AC1009">
        <v>0</v>
      </c>
      <c r="AD1009">
        <v>0</v>
      </c>
      <c r="AE1009">
        <v>1.7872817813753581</v>
      </c>
    </row>
    <row r="1010" spans="1:31" x14ac:dyDescent="0.25">
      <c r="A1010">
        <v>1859888</v>
      </c>
      <c r="B1010">
        <v>1</v>
      </c>
      <c r="C1010" t="s">
        <v>81</v>
      </c>
      <c r="D1010" t="s">
        <v>118</v>
      </c>
      <c r="E1010" t="s">
        <v>131</v>
      </c>
      <c r="F1010" t="s">
        <v>3134</v>
      </c>
      <c r="G1010" t="s">
        <v>133</v>
      </c>
      <c r="H1010" t="s">
        <v>134</v>
      </c>
      <c r="I1010" t="s">
        <v>135</v>
      </c>
      <c r="J1010" t="s">
        <v>136</v>
      </c>
      <c r="K1010" t="s">
        <v>137</v>
      </c>
      <c r="L1010" t="s">
        <v>3135</v>
      </c>
      <c r="M1010" t="s">
        <v>3136</v>
      </c>
      <c r="N1010">
        <v>1.4313888880000001</v>
      </c>
      <c r="O1010">
        <v>2</v>
      </c>
      <c r="P1010">
        <v>563</v>
      </c>
      <c r="Q1010">
        <v>12</v>
      </c>
      <c r="R1010">
        <v>19</v>
      </c>
      <c r="S1010">
        <v>8</v>
      </c>
      <c r="T1010">
        <v>73</v>
      </c>
      <c r="U1010">
        <v>5</v>
      </c>
      <c r="V1010">
        <v>0</v>
      </c>
      <c r="W1010">
        <v>7.9170167938859164</v>
      </c>
      <c r="X1010">
        <v>109.57676203823826</v>
      </c>
      <c r="Y1010">
        <v>33.933357450735983</v>
      </c>
      <c r="Z1010">
        <v>48.551506025966027</v>
      </c>
      <c r="AA1010">
        <v>213.89038841155056</v>
      </c>
      <c r="AB1010">
        <v>42.679456366589697</v>
      </c>
      <c r="AC1010">
        <v>623.25845706985785</v>
      </c>
      <c r="AD1010">
        <v>0</v>
      </c>
      <c r="AE1010">
        <v>1079.8069441568243</v>
      </c>
    </row>
    <row r="1011" spans="1:31" x14ac:dyDescent="0.25">
      <c r="A1011">
        <v>1860220</v>
      </c>
      <c r="B1011">
        <v>1</v>
      </c>
      <c r="C1011" t="s">
        <v>80</v>
      </c>
      <c r="D1011" t="s">
        <v>100</v>
      </c>
      <c r="E1011" t="s">
        <v>140</v>
      </c>
      <c r="F1011" t="s">
        <v>3137</v>
      </c>
      <c r="G1011" t="s">
        <v>142</v>
      </c>
      <c r="H1011" t="s">
        <v>143</v>
      </c>
      <c r="I1011" t="s">
        <v>135</v>
      </c>
      <c r="J1011" t="s">
        <v>136</v>
      </c>
      <c r="K1011" t="s">
        <v>137</v>
      </c>
      <c r="L1011" t="s">
        <v>3138</v>
      </c>
      <c r="M1011" t="s">
        <v>3139</v>
      </c>
      <c r="N1011">
        <v>4.5875000000000004</v>
      </c>
      <c r="O1011">
        <v>0</v>
      </c>
      <c r="P1011">
        <v>2</v>
      </c>
      <c r="Q1011">
        <v>0</v>
      </c>
      <c r="R1011">
        <v>0</v>
      </c>
      <c r="S1011">
        <v>0</v>
      </c>
      <c r="T1011">
        <v>0</v>
      </c>
      <c r="U1011">
        <v>0</v>
      </c>
      <c r="V1011">
        <v>0</v>
      </c>
      <c r="W1011">
        <v>0</v>
      </c>
      <c r="X1011">
        <v>1.3602021347185957</v>
      </c>
      <c r="Y1011">
        <v>0</v>
      </c>
      <c r="Z1011">
        <v>0</v>
      </c>
      <c r="AA1011">
        <v>0</v>
      </c>
      <c r="AB1011">
        <v>0</v>
      </c>
      <c r="AC1011">
        <v>0</v>
      </c>
      <c r="AD1011">
        <v>0</v>
      </c>
      <c r="AE1011">
        <v>1.3602021347185957</v>
      </c>
    </row>
    <row r="1012" spans="1:31" x14ac:dyDescent="0.25">
      <c r="A1012">
        <v>1860323</v>
      </c>
      <c r="B1012">
        <v>1</v>
      </c>
      <c r="C1012" t="s">
        <v>80</v>
      </c>
      <c r="D1012" t="s">
        <v>105</v>
      </c>
      <c r="E1012" t="s">
        <v>140</v>
      </c>
      <c r="F1012" t="s">
        <v>3140</v>
      </c>
      <c r="G1012" t="s">
        <v>212</v>
      </c>
      <c r="H1012" t="s">
        <v>143</v>
      </c>
      <c r="I1012" t="s">
        <v>135</v>
      </c>
      <c r="J1012" t="s">
        <v>3</v>
      </c>
      <c r="K1012" t="s">
        <v>137</v>
      </c>
      <c r="L1012" t="s">
        <v>3141</v>
      </c>
      <c r="M1012" t="s">
        <v>3142</v>
      </c>
      <c r="N1012">
        <v>2.0580555550000001</v>
      </c>
      <c r="O1012">
        <v>0</v>
      </c>
      <c r="P1012">
        <v>2</v>
      </c>
      <c r="Q1012">
        <v>0</v>
      </c>
      <c r="R1012">
        <v>0</v>
      </c>
      <c r="S1012">
        <v>0</v>
      </c>
      <c r="T1012">
        <v>0</v>
      </c>
      <c r="U1012">
        <v>0</v>
      </c>
      <c r="V1012">
        <v>0</v>
      </c>
      <c r="W1012">
        <v>0</v>
      </c>
      <c r="X1012">
        <v>0.84701129729480584</v>
      </c>
      <c r="Y1012">
        <v>0</v>
      </c>
      <c r="Z1012">
        <v>0</v>
      </c>
      <c r="AA1012">
        <v>0</v>
      </c>
      <c r="AB1012">
        <v>0</v>
      </c>
      <c r="AC1012">
        <v>0</v>
      </c>
      <c r="AD1012">
        <v>0</v>
      </c>
      <c r="AE1012">
        <v>0.84701129729480584</v>
      </c>
    </row>
    <row r="1013" spans="1:31" x14ac:dyDescent="0.25">
      <c r="A1013">
        <v>1860615</v>
      </c>
      <c r="B1013">
        <v>1</v>
      </c>
      <c r="C1013" t="s">
        <v>81</v>
      </c>
      <c r="D1013" t="s">
        <v>120</v>
      </c>
      <c r="E1013" t="s">
        <v>210</v>
      </c>
      <c r="F1013" t="s">
        <v>3143</v>
      </c>
      <c r="G1013" t="s">
        <v>133</v>
      </c>
      <c r="H1013" t="s">
        <v>134</v>
      </c>
      <c r="I1013" t="s">
        <v>135</v>
      </c>
      <c r="J1013" t="s">
        <v>136</v>
      </c>
      <c r="K1013" t="s">
        <v>137</v>
      </c>
      <c r="L1013" t="s">
        <v>3144</v>
      </c>
      <c r="M1013" t="s">
        <v>3145</v>
      </c>
      <c r="N1013">
        <v>0.59833333300000002</v>
      </c>
      <c r="O1013">
        <v>6</v>
      </c>
      <c r="P1013">
        <v>1066</v>
      </c>
      <c r="Q1013">
        <v>371</v>
      </c>
      <c r="R1013">
        <v>115</v>
      </c>
      <c r="S1013">
        <v>29</v>
      </c>
      <c r="T1013">
        <v>104</v>
      </c>
      <c r="U1013">
        <v>4</v>
      </c>
      <c r="V1013">
        <v>0</v>
      </c>
      <c r="W1013">
        <v>2.5724124117285303</v>
      </c>
      <c r="X1013">
        <v>161.80993732104125</v>
      </c>
      <c r="Y1013">
        <v>1437.097408794963</v>
      </c>
      <c r="Z1013">
        <v>355.08588153744364</v>
      </c>
      <c r="AA1013">
        <v>115.55308065183894</v>
      </c>
      <c r="AB1013">
        <v>33.173852563939292</v>
      </c>
      <c r="AC1013">
        <v>140.31336356162328</v>
      </c>
      <c r="AD1013">
        <v>0</v>
      </c>
      <c r="AE1013">
        <v>2245.6059368425781</v>
      </c>
    </row>
    <row r="1014" spans="1:31" x14ac:dyDescent="0.25">
      <c r="A1014">
        <v>1860028</v>
      </c>
      <c r="B1014">
        <v>1</v>
      </c>
      <c r="C1014" t="s">
        <v>80</v>
      </c>
      <c r="D1014" t="s">
        <v>104</v>
      </c>
      <c r="E1014" t="s">
        <v>131</v>
      </c>
      <c r="F1014" t="s">
        <v>3146</v>
      </c>
      <c r="G1014" t="s">
        <v>133</v>
      </c>
      <c r="H1014" t="s">
        <v>134</v>
      </c>
      <c r="I1014" t="s">
        <v>135</v>
      </c>
      <c r="J1014" t="s">
        <v>136</v>
      </c>
      <c r="K1014" t="s">
        <v>137</v>
      </c>
      <c r="L1014" t="s">
        <v>3147</v>
      </c>
      <c r="M1014" t="s">
        <v>3148</v>
      </c>
      <c r="N1014">
        <v>1.7308333330000001</v>
      </c>
      <c r="O1014">
        <v>0</v>
      </c>
      <c r="P1014">
        <v>216</v>
      </c>
      <c r="Q1014">
        <v>0</v>
      </c>
      <c r="R1014">
        <v>3</v>
      </c>
      <c r="S1014">
        <v>1</v>
      </c>
      <c r="T1014">
        <v>13</v>
      </c>
      <c r="U1014">
        <v>0</v>
      </c>
      <c r="V1014">
        <v>0</v>
      </c>
      <c r="W1014">
        <v>0</v>
      </c>
      <c r="X1014">
        <v>59.904768596584972</v>
      </c>
      <c r="Y1014">
        <v>0</v>
      </c>
      <c r="Z1014">
        <v>1.1412720861653025</v>
      </c>
      <c r="AA1014">
        <v>3.1589981319329499</v>
      </c>
      <c r="AB1014">
        <v>24.936634451201634</v>
      </c>
      <c r="AC1014">
        <v>0</v>
      </c>
      <c r="AD1014">
        <v>0</v>
      </c>
      <c r="AE1014">
        <v>89.141673265884862</v>
      </c>
    </row>
    <row r="1015" spans="1:31" x14ac:dyDescent="0.25">
      <c r="A1015">
        <v>1859928</v>
      </c>
      <c r="B1015">
        <v>1</v>
      </c>
      <c r="C1015" t="s">
        <v>80</v>
      </c>
      <c r="D1015" t="s">
        <v>98</v>
      </c>
      <c r="E1015" t="s">
        <v>169</v>
      </c>
      <c r="F1015" t="s">
        <v>3149</v>
      </c>
      <c r="G1015" t="s">
        <v>183</v>
      </c>
      <c r="H1015" t="s">
        <v>143</v>
      </c>
      <c r="I1015" t="s">
        <v>135</v>
      </c>
      <c r="J1015" t="s">
        <v>136</v>
      </c>
      <c r="K1015" t="s">
        <v>137</v>
      </c>
      <c r="L1015" t="s">
        <v>3150</v>
      </c>
      <c r="M1015" t="s">
        <v>3151</v>
      </c>
      <c r="N1015">
        <v>1.695277777</v>
      </c>
      <c r="O1015">
        <v>0</v>
      </c>
      <c r="P1015">
        <v>13</v>
      </c>
      <c r="Q1015">
        <v>0</v>
      </c>
      <c r="R1015">
        <v>37</v>
      </c>
      <c r="S1015">
        <v>0</v>
      </c>
      <c r="T1015">
        <v>18</v>
      </c>
      <c r="U1015">
        <v>0</v>
      </c>
      <c r="V1015">
        <v>0</v>
      </c>
      <c r="W1015">
        <v>0</v>
      </c>
      <c r="X1015">
        <v>5.6042381888970985</v>
      </c>
      <c r="Y1015">
        <v>0</v>
      </c>
      <c r="Z1015">
        <v>146.14620047055277</v>
      </c>
      <c r="AA1015">
        <v>0</v>
      </c>
      <c r="AB1015">
        <v>38.342590097198268</v>
      </c>
      <c r="AC1015">
        <v>0</v>
      </c>
      <c r="AD1015">
        <v>0</v>
      </c>
      <c r="AE1015">
        <v>190.09302875664812</v>
      </c>
    </row>
    <row r="1016" spans="1:31" x14ac:dyDescent="0.25">
      <c r="A1016">
        <v>1860174</v>
      </c>
      <c r="B1016">
        <v>1</v>
      </c>
      <c r="C1016" t="s">
        <v>80</v>
      </c>
      <c r="D1016" t="s">
        <v>85</v>
      </c>
      <c r="E1016" t="s">
        <v>140</v>
      </c>
      <c r="F1016" t="s">
        <v>3152</v>
      </c>
      <c r="G1016" t="s">
        <v>207</v>
      </c>
      <c r="H1016" t="s">
        <v>143</v>
      </c>
      <c r="I1016" t="s">
        <v>135</v>
      </c>
      <c r="J1016" t="s">
        <v>136</v>
      </c>
      <c r="K1016" t="s">
        <v>137</v>
      </c>
      <c r="L1016" t="s">
        <v>3153</v>
      </c>
      <c r="M1016" t="s">
        <v>3154</v>
      </c>
      <c r="N1016">
        <v>0.76611111099999996</v>
      </c>
      <c r="O1016">
        <v>0</v>
      </c>
      <c r="P1016">
        <v>0</v>
      </c>
      <c r="Q1016">
        <v>0</v>
      </c>
      <c r="R1016">
        <v>0</v>
      </c>
      <c r="S1016">
        <v>0</v>
      </c>
      <c r="T1016">
        <v>1</v>
      </c>
      <c r="U1016">
        <v>0</v>
      </c>
      <c r="V1016">
        <v>0</v>
      </c>
      <c r="W1016">
        <v>0</v>
      </c>
      <c r="X1016">
        <v>0</v>
      </c>
      <c r="Y1016">
        <v>0</v>
      </c>
      <c r="Z1016">
        <v>0</v>
      </c>
      <c r="AA1016">
        <v>0</v>
      </c>
      <c r="AB1016">
        <v>15.133522736980481</v>
      </c>
      <c r="AC1016">
        <v>0</v>
      </c>
      <c r="AD1016">
        <v>0</v>
      </c>
      <c r="AE1016">
        <v>15.133522736980481</v>
      </c>
    </row>
    <row r="1017" spans="1:31" x14ac:dyDescent="0.25">
      <c r="A1017">
        <v>1859988</v>
      </c>
      <c r="B1017">
        <v>1</v>
      </c>
      <c r="C1017" t="s">
        <v>80</v>
      </c>
      <c r="D1017" t="s">
        <v>104</v>
      </c>
      <c r="E1017" t="s">
        <v>229</v>
      </c>
      <c r="F1017" t="s">
        <v>3155</v>
      </c>
      <c r="G1017" t="s">
        <v>133</v>
      </c>
      <c r="H1017" t="s">
        <v>232</v>
      </c>
      <c r="I1017" t="s">
        <v>135</v>
      </c>
      <c r="J1017" t="s">
        <v>136</v>
      </c>
      <c r="K1017" t="s">
        <v>137</v>
      </c>
      <c r="L1017" t="s">
        <v>3156</v>
      </c>
      <c r="M1017" t="s">
        <v>3157</v>
      </c>
      <c r="N1017">
        <v>0.36166666600000003</v>
      </c>
      <c r="O1017">
        <v>15</v>
      </c>
      <c r="P1017">
        <v>298</v>
      </c>
      <c r="Q1017">
        <v>25</v>
      </c>
      <c r="R1017">
        <v>22</v>
      </c>
      <c r="S1017">
        <v>36</v>
      </c>
      <c r="T1017">
        <v>31</v>
      </c>
      <c r="U1017">
        <v>15</v>
      </c>
      <c r="V1017">
        <v>2</v>
      </c>
      <c r="W1017">
        <v>5.9367636569198314</v>
      </c>
      <c r="X1017">
        <v>30.694919225040639</v>
      </c>
      <c r="Y1017">
        <v>30.195607517304619</v>
      </c>
      <c r="Z1017">
        <v>7.9832150918145395</v>
      </c>
      <c r="AA1017">
        <v>325.67212848583483</v>
      </c>
      <c r="AB1017">
        <v>17.150981688350047</v>
      </c>
      <c r="AC1017">
        <v>1889.3346010767291</v>
      </c>
      <c r="AD1017">
        <v>86.114596002451066</v>
      </c>
      <c r="AE1017">
        <v>2393.0828127444447</v>
      </c>
    </row>
    <row r="1018" spans="1:31" x14ac:dyDescent="0.25">
      <c r="A1018">
        <v>1859845</v>
      </c>
      <c r="B1018">
        <v>1</v>
      </c>
      <c r="C1018" t="s">
        <v>80</v>
      </c>
      <c r="D1018" t="s">
        <v>96</v>
      </c>
      <c r="E1018" t="s">
        <v>131</v>
      </c>
      <c r="F1018" t="s">
        <v>3158</v>
      </c>
      <c r="G1018" t="s">
        <v>133</v>
      </c>
      <c r="H1018" t="s">
        <v>134</v>
      </c>
      <c r="I1018" t="s">
        <v>135</v>
      </c>
      <c r="J1018" t="s">
        <v>136</v>
      </c>
      <c r="K1018" t="s">
        <v>137</v>
      </c>
      <c r="L1018" t="s">
        <v>3159</v>
      </c>
      <c r="M1018" t="s">
        <v>3160</v>
      </c>
      <c r="N1018">
        <v>1.105555555</v>
      </c>
      <c r="O1018">
        <v>0</v>
      </c>
      <c r="P1018">
        <v>258</v>
      </c>
      <c r="Q1018">
        <v>11</v>
      </c>
      <c r="R1018">
        <v>21</v>
      </c>
      <c r="S1018">
        <v>7</v>
      </c>
      <c r="T1018">
        <v>28</v>
      </c>
      <c r="U1018">
        <v>2</v>
      </c>
      <c r="V1018">
        <v>0</v>
      </c>
      <c r="W1018">
        <v>0</v>
      </c>
      <c r="X1018">
        <v>70.282798856971624</v>
      </c>
      <c r="Y1018">
        <v>14.94390350746977</v>
      </c>
      <c r="Z1018">
        <v>9.6063011424990883</v>
      </c>
      <c r="AA1018">
        <v>43.322118682520411</v>
      </c>
      <c r="AB1018">
        <v>10.69588194195472</v>
      </c>
      <c r="AC1018">
        <v>127.89499653343296</v>
      </c>
      <c r="AD1018">
        <v>0</v>
      </c>
      <c r="AE1018">
        <v>276.74600066484857</v>
      </c>
    </row>
    <row r="1019" spans="1:31" x14ac:dyDescent="0.25">
      <c r="A1019">
        <v>1860343</v>
      </c>
      <c r="B1019">
        <v>1</v>
      </c>
      <c r="C1019" t="s">
        <v>80</v>
      </c>
      <c r="D1019" t="s">
        <v>94</v>
      </c>
      <c r="E1019" t="s">
        <v>131</v>
      </c>
      <c r="F1019" t="s">
        <v>3161</v>
      </c>
      <c r="G1019" t="s">
        <v>133</v>
      </c>
      <c r="H1019" t="s">
        <v>134</v>
      </c>
      <c r="I1019" t="s">
        <v>135</v>
      </c>
      <c r="J1019" t="s">
        <v>136</v>
      </c>
      <c r="K1019" t="s">
        <v>137</v>
      </c>
      <c r="L1019" t="s">
        <v>3162</v>
      </c>
      <c r="M1019" t="s">
        <v>3163</v>
      </c>
      <c r="N1019">
        <v>1.2111111109999999</v>
      </c>
      <c r="O1019">
        <v>1</v>
      </c>
      <c r="P1019">
        <v>0</v>
      </c>
      <c r="Q1019">
        <v>36</v>
      </c>
      <c r="R1019">
        <v>0</v>
      </c>
      <c r="S1019">
        <v>2</v>
      </c>
      <c r="T1019">
        <v>0</v>
      </c>
      <c r="U1019">
        <v>0</v>
      </c>
      <c r="V1019">
        <v>0</v>
      </c>
      <c r="W1019">
        <v>1.1073758885785132</v>
      </c>
      <c r="X1019">
        <v>0</v>
      </c>
      <c r="Y1019">
        <v>164.36378087045742</v>
      </c>
      <c r="Z1019">
        <v>0</v>
      </c>
      <c r="AA1019">
        <v>3.8324547278026868</v>
      </c>
      <c r="AB1019">
        <v>0</v>
      </c>
      <c r="AC1019">
        <v>0</v>
      </c>
      <c r="AD1019">
        <v>0</v>
      </c>
      <c r="AE1019">
        <v>169.30361148683861</v>
      </c>
    </row>
    <row r="1020" spans="1:31" x14ac:dyDescent="0.25">
      <c r="A1020">
        <v>1860721</v>
      </c>
      <c r="B1020">
        <v>1</v>
      </c>
      <c r="C1020" t="s">
        <v>81</v>
      </c>
      <c r="D1020" t="s">
        <v>118</v>
      </c>
      <c r="E1020" t="s">
        <v>146</v>
      </c>
      <c r="F1020" t="s">
        <v>3164</v>
      </c>
      <c r="G1020" t="s">
        <v>148</v>
      </c>
      <c r="H1020" t="s">
        <v>143</v>
      </c>
      <c r="I1020" t="s">
        <v>135</v>
      </c>
      <c r="J1020" t="s">
        <v>136</v>
      </c>
      <c r="K1020" t="s">
        <v>137</v>
      </c>
      <c r="L1020" t="s">
        <v>3165</v>
      </c>
      <c r="M1020" t="s">
        <v>3166</v>
      </c>
      <c r="N1020">
        <v>2.4763888879999998</v>
      </c>
      <c r="O1020">
        <v>0</v>
      </c>
      <c r="P1020">
        <v>49</v>
      </c>
      <c r="Q1020">
        <v>0</v>
      </c>
      <c r="R1020">
        <v>0</v>
      </c>
      <c r="S1020">
        <v>0</v>
      </c>
      <c r="T1020">
        <v>4</v>
      </c>
      <c r="U1020">
        <v>0</v>
      </c>
      <c r="V1020">
        <v>0</v>
      </c>
      <c r="W1020">
        <v>0</v>
      </c>
      <c r="X1020">
        <v>38.885638078160191</v>
      </c>
      <c r="Y1020">
        <v>0</v>
      </c>
      <c r="Z1020">
        <v>0</v>
      </c>
      <c r="AA1020">
        <v>0</v>
      </c>
      <c r="AB1020">
        <v>1.0468104455705736</v>
      </c>
      <c r="AC1020">
        <v>0</v>
      </c>
      <c r="AD1020">
        <v>0</v>
      </c>
      <c r="AE1020">
        <v>39.932448523730763</v>
      </c>
    </row>
    <row r="1021" spans="1:31" x14ac:dyDescent="0.25">
      <c r="A1021">
        <v>1860131</v>
      </c>
      <c r="B1021">
        <v>1</v>
      </c>
      <c r="C1021" t="s">
        <v>80</v>
      </c>
      <c r="D1021" t="s">
        <v>96</v>
      </c>
      <c r="E1021" t="s">
        <v>140</v>
      </c>
      <c r="F1021" t="s">
        <v>3167</v>
      </c>
      <c r="G1021" t="s">
        <v>200</v>
      </c>
      <c r="H1021" t="s">
        <v>143</v>
      </c>
      <c r="I1021" t="s">
        <v>135</v>
      </c>
      <c r="J1021" t="s">
        <v>136</v>
      </c>
      <c r="K1021" t="s">
        <v>137</v>
      </c>
      <c r="L1021" t="s">
        <v>3168</v>
      </c>
      <c r="M1021" t="s">
        <v>3169</v>
      </c>
      <c r="N1021">
        <v>3.6808333329999998</v>
      </c>
      <c r="O1021">
        <v>0</v>
      </c>
      <c r="P1021">
        <v>3</v>
      </c>
      <c r="Q1021">
        <v>0</v>
      </c>
      <c r="R1021">
        <v>0</v>
      </c>
      <c r="S1021">
        <v>0</v>
      </c>
      <c r="T1021">
        <v>0</v>
      </c>
      <c r="U1021">
        <v>0</v>
      </c>
      <c r="V1021">
        <v>0</v>
      </c>
      <c r="W1021">
        <v>0</v>
      </c>
      <c r="X1021">
        <v>3.6598758578038604</v>
      </c>
      <c r="Y1021">
        <v>0</v>
      </c>
      <c r="Z1021">
        <v>0</v>
      </c>
      <c r="AA1021">
        <v>0</v>
      </c>
      <c r="AB1021">
        <v>0</v>
      </c>
      <c r="AC1021">
        <v>0</v>
      </c>
      <c r="AD1021">
        <v>0</v>
      </c>
      <c r="AE1021">
        <v>3.6598758578038604</v>
      </c>
    </row>
    <row r="1022" spans="1:31" x14ac:dyDescent="0.25">
      <c r="A1022">
        <v>1860512</v>
      </c>
      <c r="B1022">
        <v>1</v>
      </c>
      <c r="C1022" t="s">
        <v>81</v>
      </c>
      <c r="D1022" t="s">
        <v>118</v>
      </c>
      <c r="E1022" t="s">
        <v>140</v>
      </c>
      <c r="F1022" t="s">
        <v>3170</v>
      </c>
      <c r="G1022" t="s">
        <v>163</v>
      </c>
      <c r="H1022" t="s">
        <v>143</v>
      </c>
      <c r="I1022" t="s">
        <v>135</v>
      </c>
      <c r="J1022" t="s">
        <v>136</v>
      </c>
      <c r="K1022" t="s">
        <v>137</v>
      </c>
      <c r="L1022" t="s">
        <v>3171</v>
      </c>
      <c r="M1022" t="s">
        <v>3172</v>
      </c>
      <c r="N1022">
        <v>1.758611111</v>
      </c>
      <c r="O1022">
        <v>0</v>
      </c>
      <c r="P1022">
        <v>1</v>
      </c>
      <c r="Q1022">
        <v>0</v>
      </c>
      <c r="R1022">
        <v>0</v>
      </c>
      <c r="S1022">
        <v>0</v>
      </c>
      <c r="T1022">
        <v>0</v>
      </c>
      <c r="U1022">
        <v>0</v>
      </c>
      <c r="V1022">
        <v>0</v>
      </c>
      <c r="W1022">
        <v>0</v>
      </c>
      <c r="X1022">
        <v>4.7221266965896493</v>
      </c>
      <c r="Y1022">
        <v>0</v>
      </c>
      <c r="Z1022">
        <v>0</v>
      </c>
      <c r="AA1022">
        <v>0</v>
      </c>
      <c r="AB1022">
        <v>0</v>
      </c>
      <c r="AC1022">
        <v>0</v>
      </c>
      <c r="AD1022">
        <v>0</v>
      </c>
      <c r="AE1022">
        <v>4.7221266965896493</v>
      </c>
    </row>
    <row r="1023" spans="1:31" x14ac:dyDescent="0.25">
      <c r="A1023">
        <v>1860655</v>
      </c>
      <c r="B1023">
        <v>1</v>
      </c>
      <c r="C1023" t="s">
        <v>80</v>
      </c>
      <c r="D1023" t="s">
        <v>82</v>
      </c>
      <c r="E1023" t="s">
        <v>158</v>
      </c>
      <c r="F1023" t="s">
        <v>3173</v>
      </c>
      <c r="G1023" t="s">
        <v>212</v>
      </c>
      <c r="H1023" t="s">
        <v>134</v>
      </c>
      <c r="I1023" t="s">
        <v>135</v>
      </c>
      <c r="J1023" t="s">
        <v>3</v>
      </c>
      <c r="K1023" t="s">
        <v>137</v>
      </c>
      <c r="L1023" t="s">
        <v>3174</v>
      </c>
      <c r="M1023" t="s">
        <v>3175</v>
      </c>
      <c r="N1023">
        <v>2.1444444439999999</v>
      </c>
      <c r="O1023">
        <v>0</v>
      </c>
      <c r="P1023">
        <v>0</v>
      </c>
      <c r="Q1023">
        <v>0</v>
      </c>
      <c r="R1023">
        <v>0</v>
      </c>
      <c r="S1023">
        <v>0</v>
      </c>
      <c r="T1023">
        <v>16</v>
      </c>
      <c r="U1023">
        <v>0</v>
      </c>
      <c r="V1023">
        <v>1</v>
      </c>
      <c r="W1023">
        <v>0</v>
      </c>
      <c r="X1023">
        <v>0</v>
      </c>
      <c r="Y1023">
        <v>0</v>
      </c>
      <c r="Z1023">
        <v>0</v>
      </c>
      <c r="AA1023">
        <v>0</v>
      </c>
      <c r="AB1023">
        <v>222.69398516381858</v>
      </c>
      <c r="AC1023">
        <v>0</v>
      </c>
      <c r="AD1023">
        <v>14.619970116154114</v>
      </c>
      <c r="AE1023">
        <v>237.3139552799727</v>
      </c>
    </row>
    <row r="1024" spans="1:31" x14ac:dyDescent="0.25">
      <c r="A1024">
        <v>1860157</v>
      </c>
      <c r="B1024">
        <v>1</v>
      </c>
      <c r="C1024" t="s">
        <v>80</v>
      </c>
      <c r="D1024" t="s">
        <v>82</v>
      </c>
      <c r="E1024" t="s">
        <v>140</v>
      </c>
      <c r="F1024" t="s">
        <v>3176</v>
      </c>
      <c r="G1024" t="s">
        <v>207</v>
      </c>
      <c r="H1024" t="s">
        <v>143</v>
      </c>
      <c r="I1024" t="s">
        <v>135</v>
      </c>
      <c r="J1024" t="s">
        <v>136</v>
      </c>
      <c r="K1024" t="s">
        <v>137</v>
      </c>
      <c r="L1024" t="s">
        <v>3177</v>
      </c>
      <c r="M1024" t="s">
        <v>3178</v>
      </c>
      <c r="N1024">
        <v>1.5419444440000001</v>
      </c>
      <c r="O1024">
        <v>0</v>
      </c>
      <c r="P1024">
        <v>0</v>
      </c>
      <c r="Q1024">
        <v>0</v>
      </c>
      <c r="R1024">
        <v>0</v>
      </c>
      <c r="S1024">
        <v>0</v>
      </c>
      <c r="T1024">
        <v>1</v>
      </c>
      <c r="U1024">
        <v>0</v>
      </c>
      <c r="V1024">
        <v>0</v>
      </c>
      <c r="W1024">
        <v>0</v>
      </c>
      <c r="X1024">
        <v>0</v>
      </c>
      <c r="Y1024">
        <v>0</v>
      </c>
      <c r="Z1024">
        <v>0</v>
      </c>
      <c r="AA1024">
        <v>0</v>
      </c>
      <c r="AB1024">
        <v>26.734796522481972</v>
      </c>
      <c r="AC1024">
        <v>0</v>
      </c>
      <c r="AD1024">
        <v>0</v>
      </c>
      <c r="AE1024">
        <v>26.734796522481972</v>
      </c>
    </row>
    <row r="1025" spans="1:31" x14ac:dyDescent="0.25">
      <c r="A1025">
        <v>1859965</v>
      </c>
      <c r="B1025">
        <v>1</v>
      </c>
      <c r="C1025" t="s">
        <v>81</v>
      </c>
      <c r="D1025" t="s">
        <v>119</v>
      </c>
      <c r="E1025" t="s">
        <v>131</v>
      </c>
      <c r="F1025" t="s">
        <v>1547</v>
      </c>
      <c r="G1025" t="s">
        <v>133</v>
      </c>
      <c r="H1025" t="s">
        <v>134</v>
      </c>
      <c r="I1025" t="s">
        <v>152</v>
      </c>
      <c r="J1025" t="s">
        <v>136</v>
      </c>
      <c r="K1025" t="s">
        <v>137</v>
      </c>
      <c r="L1025" t="s">
        <v>3179</v>
      </c>
      <c r="M1025" t="s">
        <v>3180</v>
      </c>
      <c r="N1025">
        <v>7.4999999999999997E-3</v>
      </c>
      <c r="O1025">
        <v>0</v>
      </c>
      <c r="P1025">
        <v>1498</v>
      </c>
      <c r="Q1025">
        <v>92</v>
      </c>
      <c r="R1025">
        <v>334</v>
      </c>
      <c r="S1025">
        <v>2</v>
      </c>
      <c r="T1025">
        <v>66</v>
      </c>
      <c r="U1025">
        <v>0</v>
      </c>
      <c r="V1025">
        <v>0</v>
      </c>
      <c r="W1025">
        <v>0</v>
      </c>
      <c r="X1025">
        <v>1.4112676221281908</v>
      </c>
      <c r="Y1025">
        <v>6.7166949199010695</v>
      </c>
      <c r="Z1025">
        <v>13.421107122997084</v>
      </c>
      <c r="AA1025">
        <v>4.3760939067629998E-2</v>
      </c>
      <c r="AB1025">
        <v>0.19077626578426499</v>
      </c>
      <c r="AC1025">
        <v>0</v>
      </c>
      <c r="AD1025">
        <v>0</v>
      </c>
      <c r="AE1025">
        <v>21.783606869878241</v>
      </c>
    </row>
    <row r="1026" spans="1:31" x14ac:dyDescent="0.25">
      <c r="A1026">
        <v>1860678</v>
      </c>
      <c r="B1026">
        <v>1</v>
      </c>
      <c r="C1026" t="s">
        <v>81</v>
      </c>
      <c r="D1026" t="s">
        <v>119</v>
      </c>
      <c r="E1026" t="s">
        <v>140</v>
      </c>
      <c r="F1026" t="s">
        <v>3181</v>
      </c>
      <c r="G1026" t="s">
        <v>163</v>
      </c>
      <c r="H1026" t="s">
        <v>143</v>
      </c>
      <c r="I1026" t="s">
        <v>135</v>
      </c>
      <c r="J1026" t="s">
        <v>136</v>
      </c>
      <c r="K1026" t="s">
        <v>137</v>
      </c>
      <c r="L1026" t="s">
        <v>3182</v>
      </c>
      <c r="M1026" t="s">
        <v>3183</v>
      </c>
      <c r="N1026">
        <v>1.623611111</v>
      </c>
      <c r="O1026">
        <v>0</v>
      </c>
      <c r="P1026">
        <v>0</v>
      </c>
      <c r="Q1026">
        <v>0</v>
      </c>
      <c r="R1026">
        <v>2</v>
      </c>
      <c r="S1026">
        <v>0</v>
      </c>
      <c r="T1026">
        <v>0</v>
      </c>
      <c r="U1026">
        <v>0</v>
      </c>
      <c r="V1026">
        <v>0</v>
      </c>
      <c r="W1026">
        <v>0</v>
      </c>
      <c r="X1026">
        <v>0</v>
      </c>
      <c r="Y1026">
        <v>0</v>
      </c>
      <c r="Z1026">
        <v>0.50282261759485192</v>
      </c>
      <c r="AA1026">
        <v>0</v>
      </c>
      <c r="AB1026">
        <v>0</v>
      </c>
      <c r="AC1026">
        <v>0</v>
      </c>
      <c r="AD1026">
        <v>0</v>
      </c>
      <c r="AE1026">
        <v>0.50282261759485192</v>
      </c>
    </row>
    <row r="1027" spans="1:31" x14ac:dyDescent="0.25">
      <c r="A1027">
        <v>1860884</v>
      </c>
      <c r="B1027">
        <v>1</v>
      </c>
      <c r="C1027" t="s">
        <v>80</v>
      </c>
      <c r="D1027" t="s">
        <v>85</v>
      </c>
      <c r="E1027" t="s">
        <v>169</v>
      </c>
      <c r="F1027" t="s">
        <v>3184</v>
      </c>
      <c r="G1027" t="s">
        <v>469</v>
      </c>
      <c r="H1027" t="s">
        <v>143</v>
      </c>
      <c r="I1027" t="s">
        <v>135</v>
      </c>
      <c r="J1027" t="s">
        <v>136</v>
      </c>
      <c r="K1027" t="s">
        <v>137</v>
      </c>
      <c r="L1027" t="s">
        <v>3185</v>
      </c>
      <c r="M1027" t="s">
        <v>3186</v>
      </c>
      <c r="N1027">
        <v>6.0208333329999997</v>
      </c>
      <c r="O1027">
        <v>0</v>
      </c>
      <c r="P1027">
        <v>1268</v>
      </c>
      <c r="Q1027">
        <v>0</v>
      </c>
      <c r="R1027">
        <v>0</v>
      </c>
      <c r="S1027">
        <v>0</v>
      </c>
      <c r="T1027">
        <v>62</v>
      </c>
      <c r="U1027">
        <v>0</v>
      </c>
      <c r="V1027">
        <v>0</v>
      </c>
      <c r="W1027">
        <v>0</v>
      </c>
      <c r="X1027">
        <v>2160.6672913516891</v>
      </c>
      <c r="Y1027">
        <v>0</v>
      </c>
      <c r="Z1027">
        <v>0</v>
      </c>
      <c r="AA1027">
        <v>0</v>
      </c>
      <c r="AB1027">
        <v>155.98355018235651</v>
      </c>
      <c r="AC1027">
        <v>0</v>
      </c>
      <c r="AD1027">
        <v>0</v>
      </c>
      <c r="AE1027">
        <v>2316.6508415340454</v>
      </c>
    </row>
    <row r="1028" spans="1:31" x14ac:dyDescent="0.25">
      <c r="A1028">
        <v>1860194</v>
      </c>
      <c r="B1028">
        <v>1</v>
      </c>
      <c r="C1028" t="s">
        <v>80</v>
      </c>
      <c r="D1028" t="s">
        <v>94</v>
      </c>
      <c r="E1028" t="s">
        <v>210</v>
      </c>
      <c r="F1028" t="s">
        <v>3187</v>
      </c>
      <c r="G1028" t="s">
        <v>133</v>
      </c>
      <c r="H1028" t="s">
        <v>134</v>
      </c>
      <c r="I1028" t="s">
        <v>135</v>
      </c>
      <c r="J1028" t="s">
        <v>136</v>
      </c>
      <c r="K1028" t="s">
        <v>137</v>
      </c>
      <c r="L1028" t="s">
        <v>3188</v>
      </c>
      <c r="M1028" t="s">
        <v>3189</v>
      </c>
      <c r="N1028">
        <v>0.49583333299999999</v>
      </c>
      <c r="O1028">
        <v>3</v>
      </c>
      <c r="P1028">
        <v>3196</v>
      </c>
      <c r="Q1028">
        <v>67</v>
      </c>
      <c r="R1028">
        <v>514</v>
      </c>
      <c r="S1028">
        <v>30</v>
      </c>
      <c r="T1028">
        <v>329</v>
      </c>
      <c r="U1028">
        <v>6</v>
      </c>
      <c r="V1028">
        <v>0</v>
      </c>
      <c r="W1028">
        <v>2.1387554069213919</v>
      </c>
      <c r="X1028">
        <v>206.56785127895364</v>
      </c>
      <c r="Y1028">
        <v>133.3008036512465</v>
      </c>
      <c r="Z1028">
        <v>197.74195512293539</v>
      </c>
      <c r="AA1028">
        <v>83.803078568647365</v>
      </c>
      <c r="AB1028">
        <v>94.818403246717267</v>
      </c>
      <c r="AC1028">
        <v>191.47822330700961</v>
      </c>
      <c r="AD1028">
        <v>0</v>
      </c>
      <c r="AE1028">
        <v>909.84907058243107</v>
      </c>
    </row>
    <row r="1029" spans="1:31" x14ac:dyDescent="0.25">
      <c r="A1029">
        <v>1861276</v>
      </c>
      <c r="B1029">
        <v>1</v>
      </c>
      <c r="C1029" t="s">
        <v>81</v>
      </c>
      <c r="D1029" t="s">
        <v>128</v>
      </c>
      <c r="E1029" t="s">
        <v>140</v>
      </c>
      <c r="F1029" t="s">
        <v>3190</v>
      </c>
      <c r="G1029" t="s">
        <v>163</v>
      </c>
      <c r="H1029" t="s">
        <v>143</v>
      </c>
      <c r="I1029" t="s">
        <v>135</v>
      </c>
      <c r="J1029" t="s">
        <v>136</v>
      </c>
      <c r="K1029" t="s">
        <v>137</v>
      </c>
      <c r="L1029" t="s">
        <v>3191</v>
      </c>
      <c r="M1029" t="s">
        <v>3192</v>
      </c>
      <c r="N1029">
        <v>4.1691666659999997</v>
      </c>
      <c r="O1029">
        <v>0</v>
      </c>
      <c r="P1029">
        <v>1</v>
      </c>
      <c r="Q1029">
        <v>0</v>
      </c>
      <c r="R1029">
        <v>0</v>
      </c>
      <c r="S1029">
        <v>0</v>
      </c>
      <c r="T1029">
        <v>0</v>
      </c>
      <c r="U1029">
        <v>0</v>
      </c>
      <c r="V1029">
        <v>0</v>
      </c>
      <c r="W1029">
        <v>0</v>
      </c>
      <c r="X1029">
        <v>0.55158191167902171</v>
      </c>
      <c r="Y1029">
        <v>0</v>
      </c>
      <c r="Z1029">
        <v>0</v>
      </c>
      <c r="AA1029">
        <v>0</v>
      </c>
      <c r="AB1029">
        <v>0</v>
      </c>
      <c r="AC1029">
        <v>0</v>
      </c>
      <c r="AD1029">
        <v>0</v>
      </c>
      <c r="AE1029">
        <v>0.55158191167902171</v>
      </c>
    </row>
    <row r="1030" spans="1:31" x14ac:dyDescent="0.25">
      <c r="A1030">
        <v>1860008</v>
      </c>
      <c r="B1030">
        <v>1</v>
      </c>
      <c r="C1030" t="s">
        <v>80</v>
      </c>
      <c r="D1030" t="s">
        <v>100</v>
      </c>
      <c r="E1030" t="s">
        <v>131</v>
      </c>
      <c r="F1030" t="s">
        <v>265</v>
      </c>
      <c r="G1030" t="s">
        <v>133</v>
      </c>
      <c r="H1030" t="s">
        <v>134</v>
      </c>
      <c r="I1030" t="s">
        <v>135</v>
      </c>
      <c r="J1030" t="s">
        <v>136</v>
      </c>
      <c r="K1030" t="s">
        <v>137</v>
      </c>
      <c r="L1030" t="s">
        <v>3193</v>
      </c>
      <c r="M1030" t="s">
        <v>3194</v>
      </c>
      <c r="N1030">
        <v>2.125555555</v>
      </c>
      <c r="O1030">
        <v>1</v>
      </c>
      <c r="P1030">
        <v>13</v>
      </c>
      <c r="Q1030">
        <v>3</v>
      </c>
      <c r="R1030">
        <v>29</v>
      </c>
      <c r="S1030">
        <v>11</v>
      </c>
      <c r="T1030">
        <v>6</v>
      </c>
      <c r="U1030">
        <v>1</v>
      </c>
      <c r="V1030">
        <v>0</v>
      </c>
      <c r="W1030">
        <v>0.44704236531655556</v>
      </c>
      <c r="X1030">
        <v>12.839140102268598</v>
      </c>
      <c r="Y1030">
        <v>23.157347748618886</v>
      </c>
      <c r="Z1030">
        <v>102.62099709541711</v>
      </c>
      <c r="AA1030">
        <v>160.75875569284301</v>
      </c>
      <c r="AB1030">
        <v>10.120234659756893</v>
      </c>
      <c r="AC1030">
        <v>51.08741386273303</v>
      </c>
      <c r="AD1030">
        <v>0</v>
      </c>
      <c r="AE1030">
        <v>361.03093152695408</v>
      </c>
    </row>
    <row r="1031" spans="1:31" x14ac:dyDescent="0.25">
      <c r="A1031">
        <v>1860635</v>
      </c>
      <c r="B1031">
        <v>1</v>
      </c>
      <c r="C1031" t="s">
        <v>80</v>
      </c>
      <c r="D1031" t="s">
        <v>93</v>
      </c>
      <c r="E1031" t="s">
        <v>146</v>
      </c>
      <c r="F1031" t="s">
        <v>3195</v>
      </c>
      <c r="G1031" t="s">
        <v>148</v>
      </c>
      <c r="H1031" t="s">
        <v>143</v>
      </c>
      <c r="I1031" t="s">
        <v>135</v>
      </c>
      <c r="J1031" t="s">
        <v>136</v>
      </c>
      <c r="K1031" t="s">
        <v>137</v>
      </c>
      <c r="L1031" t="s">
        <v>3196</v>
      </c>
      <c r="M1031" t="s">
        <v>3197</v>
      </c>
      <c r="N1031">
        <v>2.4355555550000001</v>
      </c>
      <c r="O1031">
        <v>0</v>
      </c>
      <c r="P1031">
        <v>0</v>
      </c>
      <c r="Q1031">
        <v>0</v>
      </c>
      <c r="R1031">
        <v>3</v>
      </c>
      <c r="S1031">
        <v>0</v>
      </c>
      <c r="T1031">
        <v>3</v>
      </c>
      <c r="U1031">
        <v>0</v>
      </c>
      <c r="V1031">
        <v>0</v>
      </c>
      <c r="W1031">
        <v>0</v>
      </c>
      <c r="X1031">
        <v>0</v>
      </c>
      <c r="Y1031">
        <v>0</v>
      </c>
      <c r="Z1031">
        <v>15.234431238703289</v>
      </c>
      <c r="AA1031">
        <v>0</v>
      </c>
      <c r="AB1031">
        <v>25.423732556485664</v>
      </c>
      <c r="AC1031">
        <v>0</v>
      </c>
      <c r="AD1031">
        <v>0</v>
      </c>
      <c r="AE1031">
        <v>40.658163795188955</v>
      </c>
    </row>
    <row r="1032" spans="1:31" x14ac:dyDescent="0.25">
      <c r="A1032">
        <v>1859908</v>
      </c>
      <c r="B1032">
        <v>1</v>
      </c>
      <c r="C1032" t="s">
        <v>80</v>
      </c>
      <c r="D1032" t="s">
        <v>91</v>
      </c>
      <c r="E1032" t="s">
        <v>158</v>
      </c>
      <c r="F1032" t="s">
        <v>3198</v>
      </c>
      <c r="G1032" t="s">
        <v>133</v>
      </c>
      <c r="H1032" t="s">
        <v>134</v>
      </c>
      <c r="I1032" t="s">
        <v>135</v>
      </c>
      <c r="J1032" t="s">
        <v>136</v>
      </c>
      <c r="K1032" t="s">
        <v>137</v>
      </c>
      <c r="L1032" t="s">
        <v>3199</v>
      </c>
      <c r="M1032" t="s">
        <v>3200</v>
      </c>
      <c r="N1032">
        <v>0.93277777699999997</v>
      </c>
      <c r="O1032">
        <v>0</v>
      </c>
      <c r="P1032">
        <v>41</v>
      </c>
      <c r="Q1032">
        <v>0</v>
      </c>
      <c r="R1032">
        <v>23</v>
      </c>
      <c r="S1032">
        <v>0</v>
      </c>
      <c r="T1032">
        <v>20</v>
      </c>
      <c r="U1032">
        <v>0</v>
      </c>
      <c r="V1032">
        <v>1</v>
      </c>
      <c r="W1032">
        <v>0</v>
      </c>
      <c r="X1032">
        <v>8.126635843767879</v>
      </c>
      <c r="Y1032">
        <v>0</v>
      </c>
      <c r="Z1032">
        <v>20.026103562964792</v>
      </c>
      <c r="AA1032">
        <v>0</v>
      </c>
      <c r="AB1032">
        <v>37.200664787328407</v>
      </c>
      <c r="AC1032">
        <v>0</v>
      </c>
      <c r="AD1032">
        <v>0.69432414667747822</v>
      </c>
      <c r="AE1032">
        <v>66.047728340738558</v>
      </c>
    </row>
    <row r="1033" spans="1:31" x14ac:dyDescent="0.25">
      <c r="A1033">
        <v>1860443</v>
      </c>
      <c r="B1033">
        <v>1</v>
      </c>
      <c r="C1033" t="s">
        <v>80</v>
      </c>
      <c r="D1033" t="s">
        <v>82</v>
      </c>
      <c r="E1033" t="s">
        <v>140</v>
      </c>
      <c r="F1033" t="s">
        <v>3201</v>
      </c>
      <c r="G1033" t="s">
        <v>2616</v>
      </c>
      <c r="H1033" t="s">
        <v>143</v>
      </c>
      <c r="I1033" t="s">
        <v>135</v>
      </c>
      <c r="J1033" t="s">
        <v>136</v>
      </c>
      <c r="K1033" t="s">
        <v>137</v>
      </c>
      <c r="L1033" t="s">
        <v>3202</v>
      </c>
      <c r="M1033" t="s">
        <v>3203</v>
      </c>
      <c r="N1033">
        <v>3.4213888880000001</v>
      </c>
      <c r="O1033">
        <v>0</v>
      </c>
      <c r="P1033">
        <v>4</v>
      </c>
      <c r="Q1033">
        <v>0</v>
      </c>
      <c r="R1033">
        <v>0</v>
      </c>
      <c r="S1033">
        <v>0</v>
      </c>
      <c r="T1033">
        <v>0</v>
      </c>
      <c r="U1033">
        <v>0</v>
      </c>
      <c r="V1033">
        <v>0</v>
      </c>
      <c r="W1033">
        <v>0</v>
      </c>
      <c r="X1033">
        <v>3.5985953576867002</v>
      </c>
      <c r="Y1033">
        <v>0</v>
      </c>
      <c r="Z1033">
        <v>0</v>
      </c>
      <c r="AA1033">
        <v>0</v>
      </c>
      <c r="AB1033">
        <v>0</v>
      </c>
      <c r="AC1033">
        <v>0</v>
      </c>
      <c r="AD1033">
        <v>0</v>
      </c>
      <c r="AE1033">
        <v>3.5985953576867002</v>
      </c>
    </row>
    <row r="1034" spans="1:31" x14ac:dyDescent="0.25">
      <c r="A1034">
        <v>1860200</v>
      </c>
      <c r="B1034">
        <v>1</v>
      </c>
      <c r="C1034" t="s">
        <v>81</v>
      </c>
      <c r="D1034" t="s">
        <v>119</v>
      </c>
      <c r="E1034" t="s">
        <v>140</v>
      </c>
      <c r="F1034" t="s">
        <v>3204</v>
      </c>
      <c r="G1034" t="s">
        <v>163</v>
      </c>
      <c r="H1034" t="s">
        <v>143</v>
      </c>
      <c r="I1034" t="s">
        <v>135</v>
      </c>
      <c r="J1034" t="s">
        <v>136</v>
      </c>
      <c r="K1034" t="s">
        <v>137</v>
      </c>
      <c r="L1034" t="s">
        <v>3205</v>
      </c>
      <c r="M1034" t="s">
        <v>3206</v>
      </c>
      <c r="N1034">
        <v>3.4427777769999999</v>
      </c>
      <c r="O1034">
        <v>0</v>
      </c>
      <c r="P1034">
        <v>1</v>
      </c>
      <c r="Q1034">
        <v>0</v>
      </c>
      <c r="R1034">
        <v>0</v>
      </c>
      <c r="S1034">
        <v>0</v>
      </c>
      <c r="T1034">
        <v>0</v>
      </c>
      <c r="U1034">
        <v>0</v>
      </c>
      <c r="V1034">
        <v>0</v>
      </c>
      <c r="W1034">
        <v>0</v>
      </c>
      <c r="X1034">
        <v>0.47770718297706755</v>
      </c>
      <c r="Y1034">
        <v>0</v>
      </c>
      <c r="Z1034">
        <v>0</v>
      </c>
      <c r="AA1034">
        <v>0</v>
      </c>
      <c r="AB1034">
        <v>0</v>
      </c>
      <c r="AC1034">
        <v>0</v>
      </c>
      <c r="AD1034">
        <v>0</v>
      </c>
      <c r="AE1034">
        <v>0.47770718297706755</v>
      </c>
    </row>
    <row r="1035" spans="1:31" x14ac:dyDescent="0.25">
      <c r="A1035">
        <v>1859951</v>
      </c>
      <c r="B1035">
        <v>1</v>
      </c>
      <c r="C1035" t="s">
        <v>80</v>
      </c>
      <c r="D1035" t="s">
        <v>96</v>
      </c>
      <c r="E1035" t="s">
        <v>140</v>
      </c>
      <c r="F1035" t="s">
        <v>3207</v>
      </c>
      <c r="G1035" t="s">
        <v>142</v>
      </c>
      <c r="H1035" t="s">
        <v>143</v>
      </c>
      <c r="I1035" t="s">
        <v>135</v>
      </c>
      <c r="J1035" t="s">
        <v>136</v>
      </c>
      <c r="K1035" t="s">
        <v>137</v>
      </c>
      <c r="L1035" t="s">
        <v>3208</v>
      </c>
      <c r="M1035" t="s">
        <v>3209</v>
      </c>
      <c r="N1035">
        <v>1.608333333</v>
      </c>
      <c r="O1035">
        <v>0</v>
      </c>
      <c r="P1035">
        <v>1</v>
      </c>
      <c r="Q1035">
        <v>0</v>
      </c>
      <c r="R1035">
        <v>0</v>
      </c>
      <c r="S1035">
        <v>0</v>
      </c>
      <c r="T1035">
        <v>0</v>
      </c>
      <c r="U1035">
        <v>0</v>
      </c>
      <c r="V1035">
        <v>0</v>
      </c>
      <c r="W1035">
        <v>0</v>
      </c>
      <c r="X1035">
        <v>0</v>
      </c>
      <c r="Y1035">
        <v>0</v>
      </c>
      <c r="Z1035">
        <v>0</v>
      </c>
      <c r="AA1035">
        <v>0</v>
      </c>
      <c r="AB1035">
        <v>0</v>
      </c>
      <c r="AC1035">
        <v>0</v>
      </c>
      <c r="AD1035">
        <v>0</v>
      </c>
      <c r="AE1035">
        <v>0</v>
      </c>
    </row>
    <row r="1036" spans="1:31" x14ac:dyDescent="0.25">
      <c r="A1036">
        <v>1860592</v>
      </c>
      <c r="B1036">
        <v>1</v>
      </c>
      <c r="C1036" t="s">
        <v>80</v>
      </c>
      <c r="D1036" t="s">
        <v>93</v>
      </c>
      <c r="E1036" t="s">
        <v>146</v>
      </c>
      <c r="F1036" t="s">
        <v>3210</v>
      </c>
      <c r="G1036" t="s">
        <v>148</v>
      </c>
      <c r="H1036" t="s">
        <v>143</v>
      </c>
      <c r="I1036" t="s">
        <v>135</v>
      </c>
      <c r="J1036" t="s">
        <v>136</v>
      </c>
      <c r="K1036" t="s">
        <v>137</v>
      </c>
      <c r="L1036" t="s">
        <v>3211</v>
      </c>
      <c r="M1036" t="s">
        <v>3212</v>
      </c>
      <c r="N1036">
        <v>1.445277777</v>
      </c>
      <c r="O1036">
        <v>0</v>
      </c>
      <c r="P1036">
        <v>9</v>
      </c>
      <c r="Q1036">
        <v>0</v>
      </c>
      <c r="R1036">
        <v>0</v>
      </c>
      <c r="S1036">
        <v>0</v>
      </c>
      <c r="T1036">
        <v>1</v>
      </c>
      <c r="U1036">
        <v>0</v>
      </c>
      <c r="V1036">
        <v>0</v>
      </c>
      <c r="W1036">
        <v>0</v>
      </c>
      <c r="X1036">
        <v>4.5145442390983019</v>
      </c>
      <c r="Y1036">
        <v>0</v>
      </c>
      <c r="Z1036">
        <v>0</v>
      </c>
      <c r="AA1036">
        <v>0</v>
      </c>
      <c r="AB1036">
        <v>1.6005206757511111E-3</v>
      </c>
      <c r="AC1036">
        <v>0</v>
      </c>
      <c r="AD1036">
        <v>0</v>
      </c>
      <c r="AE1036">
        <v>4.5161447597740532</v>
      </c>
    </row>
    <row r="1037" spans="1:31" x14ac:dyDescent="0.25">
      <c r="A1037">
        <v>1860449</v>
      </c>
      <c r="B1037">
        <v>1</v>
      </c>
      <c r="C1037" t="s">
        <v>80</v>
      </c>
      <c r="D1037" t="s">
        <v>92</v>
      </c>
      <c r="E1037" t="s">
        <v>146</v>
      </c>
      <c r="F1037" t="s">
        <v>3213</v>
      </c>
      <c r="G1037" t="s">
        <v>1124</v>
      </c>
      <c r="H1037" t="s">
        <v>143</v>
      </c>
      <c r="I1037" t="s">
        <v>135</v>
      </c>
      <c r="J1037" t="s">
        <v>136</v>
      </c>
      <c r="K1037" t="s">
        <v>137</v>
      </c>
      <c r="L1037" t="s">
        <v>3214</v>
      </c>
      <c r="M1037" t="s">
        <v>3215</v>
      </c>
      <c r="N1037">
        <v>3.818888888</v>
      </c>
      <c r="O1037">
        <v>0</v>
      </c>
      <c r="P1037">
        <v>198</v>
      </c>
      <c r="Q1037">
        <v>0</v>
      </c>
      <c r="R1037">
        <v>2</v>
      </c>
      <c r="S1037">
        <v>0</v>
      </c>
      <c r="T1037">
        <v>3</v>
      </c>
      <c r="U1037">
        <v>0</v>
      </c>
      <c r="V1037">
        <v>0</v>
      </c>
      <c r="W1037">
        <v>0</v>
      </c>
      <c r="X1037">
        <v>176.57087176018891</v>
      </c>
      <c r="Y1037">
        <v>0</v>
      </c>
      <c r="Z1037">
        <v>0.11237421769157781</v>
      </c>
      <c r="AA1037">
        <v>0</v>
      </c>
      <c r="AB1037">
        <v>4.2921536912362743</v>
      </c>
      <c r="AC1037">
        <v>0</v>
      </c>
      <c r="AD1037">
        <v>0</v>
      </c>
      <c r="AE1037">
        <v>180.97539966911677</v>
      </c>
    </row>
    <row r="1038" spans="1:31" x14ac:dyDescent="0.25">
      <c r="A1038">
        <v>1860426</v>
      </c>
      <c r="B1038">
        <v>1</v>
      </c>
      <c r="C1038" t="s">
        <v>80</v>
      </c>
      <c r="D1038" t="s">
        <v>104</v>
      </c>
      <c r="E1038" t="s">
        <v>229</v>
      </c>
      <c r="F1038" t="s">
        <v>3216</v>
      </c>
      <c r="G1038" t="s">
        <v>133</v>
      </c>
      <c r="H1038" t="s">
        <v>134</v>
      </c>
      <c r="I1038" t="s">
        <v>135</v>
      </c>
      <c r="J1038" t="s">
        <v>136</v>
      </c>
      <c r="K1038" t="s">
        <v>137</v>
      </c>
      <c r="L1038" t="s">
        <v>3217</v>
      </c>
      <c r="M1038" t="s">
        <v>3218</v>
      </c>
      <c r="N1038">
        <v>2.605555555</v>
      </c>
      <c r="O1038">
        <v>5</v>
      </c>
      <c r="P1038">
        <v>137</v>
      </c>
      <c r="Q1038">
        <v>19</v>
      </c>
      <c r="R1038">
        <v>289</v>
      </c>
      <c r="S1038">
        <v>42</v>
      </c>
      <c r="T1038">
        <v>62</v>
      </c>
      <c r="U1038">
        <v>20</v>
      </c>
      <c r="V1038">
        <v>0</v>
      </c>
      <c r="W1038">
        <v>62.302735534293213</v>
      </c>
      <c r="X1038">
        <v>111.20265225916715</v>
      </c>
      <c r="Y1038">
        <v>186.08965595433105</v>
      </c>
      <c r="Z1038">
        <v>503.74981603607614</v>
      </c>
      <c r="AA1038">
        <v>1084.9047271785696</v>
      </c>
      <c r="AB1038">
        <v>203.96593111110832</v>
      </c>
      <c r="AC1038">
        <v>14275.296893106461</v>
      </c>
      <c r="AD1038">
        <v>0</v>
      </c>
      <c r="AE1038">
        <v>16427.512411180007</v>
      </c>
    </row>
    <row r="1039" spans="1:31" x14ac:dyDescent="0.25">
      <c r="A1039">
        <v>1860094</v>
      </c>
      <c r="B1039">
        <v>1</v>
      </c>
      <c r="C1039" t="s">
        <v>80</v>
      </c>
      <c r="D1039" t="s">
        <v>111</v>
      </c>
      <c r="E1039" t="s">
        <v>158</v>
      </c>
      <c r="F1039" t="s">
        <v>3219</v>
      </c>
      <c r="G1039" t="s">
        <v>133</v>
      </c>
      <c r="H1039" t="s">
        <v>134</v>
      </c>
      <c r="I1039" t="s">
        <v>135</v>
      </c>
      <c r="J1039" t="s">
        <v>136</v>
      </c>
      <c r="K1039" t="s">
        <v>137</v>
      </c>
      <c r="L1039" t="s">
        <v>3220</v>
      </c>
      <c r="M1039" t="s">
        <v>3221</v>
      </c>
      <c r="N1039">
        <v>0.95638888799999999</v>
      </c>
      <c r="O1039">
        <v>0</v>
      </c>
      <c r="P1039">
        <v>0</v>
      </c>
      <c r="Q1039">
        <v>0</v>
      </c>
      <c r="R1039">
        <v>0</v>
      </c>
      <c r="S1039">
        <v>1</v>
      </c>
      <c r="T1039">
        <v>0</v>
      </c>
      <c r="U1039">
        <v>0</v>
      </c>
      <c r="V1039">
        <v>0</v>
      </c>
      <c r="W1039">
        <v>0</v>
      </c>
      <c r="X1039">
        <v>0</v>
      </c>
      <c r="Y1039">
        <v>0</v>
      </c>
      <c r="Z1039">
        <v>0</v>
      </c>
      <c r="AA1039">
        <v>1.9926014772046168</v>
      </c>
      <c r="AB1039">
        <v>0</v>
      </c>
      <c r="AC1039">
        <v>0</v>
      </c>
      <c r="AD1039">
        <v>0</v>
      </c>
      <c r="AE1039">
        <v>1.9926014772046168</v>
      </c>
    </row>
    <row r="1040" spans="1:31" x14ac:dyDescent="0.25">
      <c r="A1040">
        <v>1860658</v>
      </c>
      <c r="B1040">
        <v>1</v>
      </c>
      <c r="C1040" t="s">
        <v>80</v>
      </c>
      <c r="D1040" t="s">
        <v>111</v>
      </c>
      <c r="E1040" t="s">
        <v>146</v>
      </c>
      <c r="F1040" t="s">
        <v>2912</v>
      </c>
      <c r="G1040" t="s">
        <v>148</v>
      </c>
      <c r="H1040" t="s">
        <v>143</v>
      </c>
      <c r="I1040" t="s">
        <v>135</v>
      </c>
      <c r="J1040" t="s">
        <v>136</v>
      </c>
      <c r="K1040" t="s">
        <v>137</v>
      </c>
      <c r="L1040" t="s">
        <v>3222</v>
      </c>
      <c r="M1040" t="s">
        <v>3223</v>
      </c>
      <c r="N1040">
        <v>0.92138888799999996</v>
      </c>
      <c r="O1040">
        <v>0</v>
      </c>
      <c r="P1040">
        <v>177</v>
      </c>
      <c r="Q1040">
        <v>0</v>
      </c>
      <c r="R1040">
        <v>0</v>
      </c>
      <c r="S1040">
        <v>0</v>
      </c>
      <c r="T1040">
        <v>17</v>
      </c>
      <c r="U1040">
        <v>0</v>
      </c>
      <c r="V1040">
        <v>0</v>
      </c>
      <c r="W1040">
        <v>0</v>
      </c>
      <c r="X1040">
        <v>53.535774616782668</v>
      </c>
      <c r="Y1040">
        <v>0</v>
      </c>
      <c r="Z1040">
        <v>0</v>
      </c>
      <c r="AA1040">
        <v>0</v>
      </c>
      <c r="AB1040">
        <v>3.7233561004990396</v>
      </c>
      <c r="AC1040">
        <v>0</v>
      </c>
      <c r="AD1040">
        <v>0</v>
      </c>
      <c r="AE1040">
        <v>57.259130717281707</v>
      </c>
    </row>
    <row r="1041" spans="1:31" x14ac:dyDescent="0.25">
      <c r="A1041">
        <v>1861345</v>
      </c>
      <c r="B1041">
        <v>1</v>
      </c>
      <c r="C1041" t="s">
        <v>80</v>
      </c>
      <c r="D1041" t="s">
        <v>104</v>
      </c>
      <c r="E1041" t="s">
        <v>146</v>
      </c>
      <c r="F1041" t="s">
        <v>3224</v>
      </c>
      <c r="G1041" t="s">
        <v>1108</v>
      </c>
      <c r="H1041" t="s">
        <v>143</v>
      </c>
      <c r="I1041" t="s">
        <v>135</v>
      </c>
      <c r="J1041" t="s">
        <v>136</v>
      </c>
      <c r="K1041" t="s">
        <v>137</v>
      </c>
      <c r="L1041" t="s">
        <v>3225</v>
      </c>
      <c r="M1041" t="s">
        <v>3226</v>
      </c>
      <c r="N1041">
        <v>0.86333333300000004</v>
      </c>
      <c r="O1041">
        <v>0</v>
      </c>
      <c r="P1041">
        <v>272</v>
      </c>
      <c r="Q1041">
        <v>0</v>
      </c>
      <c r="R1041">
        <v>0</v>
      </c>
      <c r="S1041">
        <v>0</v>
      </c>
      <c r="T1041">
        <v>12</v>
      </c>
      <c r="U1041">
        <v>0</v>
      </c>
      <c r="V1041">
        <v>0</v>
      </c>
      <c r="W1041">
        <v>0</v>
      </c>
      <c r="X1041">
        <v>50.117063860239952</v>
      </c>
      <c r="Y1041">
        <v>0</v>
      </c>
      <c r="Z1041">
        <v>0</v>
      </c>
      <c r="AA1041">
        <v>0</v>
      </c>
      <c r="AB1041">
        <v>6.0978896264882936</v>
      </c>
      <c r="AC1041">
        <v>0</v>
      </c>
      <c r="AD1041">
        <v>0</v>
      </c>
      <c r="AE1041">
        <v>56.214953486728248</v>
      </c>
    </row>
    <row r="1042" spans="1:31" x14ac:dyDescent="0.25">
      <c r="A1042">
        <v>1860612</v>
      </c>
      <c r="B1042">
        <v>1</v>
      </c>
      <c r="C1042" t="s">
        <v>81</v>
      </c>
      <c r="D1042" t="s">
        <v>117</v>
      </c>
      <c r="E1042" t="s">
        <v>210</v>
      </c>
      <c r="F1042" t="s">
        <v>3227</v>
      </c>
      <c r="G1042" t="s">
        <v>133</v>
      </c>
      <c r="H1042" t="s">
        <v>134</v>
      </c>
      <c r="I1042" t="s">
        <v>135</v>
      </c>
      <c r="J1042" t="s">
        <v>136</v>
      </c>
      <c r="K1042" t="s">
        <v>137</v>
      </c>
      <c r="L1042" t="s">
        <v>3228</v>
      </c>
      <c r="M1042" t="s">
        <v>3229</v>
      </c>
      <c r="N1042">
        <v>0.396666666</v>
      </c>
      <c r="O1042">
        <v>1</v>
      </c>
      <c r="P1042">
        <v>375</v>
      </c>
      <c r="Q1042">
        <v>35</v>
      </c>
      <c r="R1042">
        <v>37</v>
      </c>
      <c r="S1042">
        <v>4</v>
      </c>
      <c r="T1042">
        <v>33</v>
      </c>
      <c r="U1042">
        <v>2</v>
      </c>
      <c r="V1042">
        <v>0</v>
      </c>
      <c r="W1042">
        <v>0.13071466372608001</v>
      </c>
      <c r="X1042">
        <v>28.987346715425275</v>
      </c>
      <c r="Y1042">
        <v>91.232870813393106</v>
      </c>
      <c r="Z1042">
        <v>24.647784550602179</v>
      </c>
      <c r="AA1042">
        <v>53.469602550574301</v>
      </c>
      <c r="AB1042">
        <v>10.568101410351101</v>
      </c>
      <c r="AC1042">
        <v>39.701581379136734</v>
      </c>
      <c r="AD1042">
        <v>0</v>
      </c>
      <c r="AE1042">
        <v>248.73800208320878</v>
      </c>
    </row>
    <row r="1043" spans="1:31" x14ac:dyDescent="0.25">
      <c r="A1043">
        <v>1860031</v>
      </c>
      <c r="B1043">
        <v>1</v>
      </c>
      <c r="C1043" t="s">
        <v>80</v>
      </c>
      <c r="D1043" t="s">
        <v>104</v>
      </c>
      <c r="E1043" t="s">
        <v>158</v>
      </c>
      <c r="F1043" t="s">
        <v>3230</v>
      </c>
      <c r="G1043" t="s">
        <v>347</v>
      </c>
      <c r="H1043" t="s">
        <v>134</v>
      </c>
      <c r="I1043" t="s">
        <v>135</v>
      </c>
      <c r="J1043" t="s">
        <v>136</v>
      </c>
      <c r="K1043" t="s">
        <v>137</v>
      </c>
      <c r="L1043" t="s">
        <v>3231</v>
      </c>
      <c r="M1043" t="s">
        <v>3232</v>
      </c>
      <c r="N1043">
        <v>4.5036111109999997</v>
      </c>
      <c r="O1043">
        <v>0</v>
      </c>
      <c r="P1043">
        <v>71</v>
      </c>
      <c r="Q1043">
        <v>0</v>
      </c>
      <c r="R1043">
        <v>1</v>
      </c>
      <c r="S1043">
        <v>0</v>
      </c>
      <c r="T1043">
        <v>2</v>
      </c>
      <c r="U1043">
        <v>0</v>
      </c>
      <c r="V1043">
        <v>0</v>
      </c>
      <c r="W1043">
        <v>0</v>
      </c>
      <c r="X1043">
        <v>45.580088990865008</v>
      </c>
      <c r="Y1043">
        <v>0</v>
      </c>
      <c r="Z1043">
        <v>1.2231859072827898</v>
      </c>
      <c r="AA1043">
        <v>0</v>
      </c>
      <c r="AB1043">
        <v>2.1097175723152222</v>
      </c>
      <c r="AC1043">
        <v>0</v>
      </c>
      <c r="AD1043">
        <v>0</v>
      </c>
      <c r="AE1043">
        <v>48.912992470463017</v>
      </c>
    </row>
    <row r="1044" spans="1:31" x14ac:dyDescent="0.25">
      <c r="A1044">
        <v>1860363</v>
      </c>
      <c r="B1044">
        <v>1</v>
      </c>
      <c r="C1044" t="s">
        <v>81</v>
      </c>
      <c r="D1044" t="s">
        <v>118</v>
      </c>
      <c r="E1044" t="s">
        <v>146</v>
      </c>
      <c r="F1044" t="s">
        <v>3233</v>
      </c>
      <c r="G1044" t="s">
        <v>148</v>
      </c>
      <c r="H1044" t="s">
        <v>143</v>
      </c>
      <c r="I1044" t="s">
        <v>135</v>
      </c>
      <c r="J1044" t="s">
        <v>136</v>
      </c>
      <c r="K1044" t="s">
        <v>137</v>
      </c>
      <c r="L1044" t="s">
        <v>3234</v>
      </c>
      <c r="M1044" t="s">
        <v>3235</v>
      </c>
      <c r="N1044">
        <v>2.3680555550000002</v>
      </c>
      <c r="O1044">
        <v>0</v>
      </c>
      <c r="P1044">
        <v>15</v>
      </c>
      <c r="Q1044">
        <v>0</v>
      </c>
      <c r="R1044">
        <v>0</v>
      </c>
      <c r="S1044">
        <v>0</v>
      </c>
      <c r="T1044">
        <v>2</v>
      </c>
      <c r="U1044">
        <v>0</v>
      </c>
      <c r="V1044">
        <v>0</v>
      </c>
      <c r="W1044">
        <v>0</v>
      </c>
      <c r="X1044">
        <v>10.5446456052819</v>
      </c>
      <c r="Y1044">
        <v>0</v>
      </c>
      <c r="Z1044">
        <v>0</v>
      </c>
      <c r="AA1044">
        <v>0</v>
      </c>
      <c r="AB1044">
        <v>2.1412098021703798</v>
      </c>
      <c r="AC1044">
        <v>0</v>
      </c>
      <c r="AD1044">
        <v>0</v>
      </c>
      <c r="AE1044">
        <v>12.68585540745228</v>
      </c>
    </row>
    <row r="1045" spans="1:31" x14ac:dyDescent="0.25">
      <c r="A1045">
        <v>1860280</v>
      </c>
      <c r="B1045">
        <v>1</v>
      </c>
      <c r="C1045" t="s">
        <v>81</v>
      </c>
      <c r="D1045" t="s">
        <v>116</v>
      </c>
      <c r="E1045" t="s">
        <v>158</v>
      </c>
      <c r="F1045" t="s">
        <v>3236</v>
      </c>
      <c r="G1045" t="s">
        <v>293</v>
      </c>
      <c r="H1045" t="s">
        <v>134</v>
      </c>
      <c r="I1045" t="s">
        <v>135</v>
      </c>
      <c r="J1045" t="s">
        <v>136</v>
      </c>
      <c r="K1045" t="s">
        <v>137</v>
      </c>
      <c r="L1045" t="s">
        <v>3237</v>
      </c>
      <c r="M1045" t="s">
        <v>3238</v>
      </c>
      <c r="N1045">
        <v>2.3338888880000002</v>
      </c>
      <c r="O1045">
        <v>0</v>
      </c>
      <c r="P1045">
        <v>124</v>
      </c>
      <c r="Q1045">
        <v>0</v>
      </c>
      <c r="R1045">
        <v>2</v>
      </c>
      <c r="S1045">
        <v>0</v>
      </c>
      <c r="T1045">
        <v>7</v>
      </c>
      <c r="U1045">
        <v>0</v>
      </c>
      <c r="V1045">
        <v>0</v>
      </c>
      <c r="W1045">
        <v>0</v>
      </c>
      <c r="X1045">
        <v>44.494337903817062</v>
      </c>
      <c r="Y1045">
        <v>0</v>
      </c>
      <c r="Z1045">
        <v>6.247067447680555E-2</v>
      </c>
      <c r="AA1045">
        <v>0</v>
      </c>
      <c r="AB1045">
        <v>7.6629183868717998</v>
      </c>
      <c r="AC1045">
        <v>0</v>
      </c>
      <c r="AD1045">
        <v>0</v>
      </c>
      <c r="AE1045">
        <v>52.21972696516567</v>
      </c>
    </row>
    <row r="1046" spans="1:31" x14ac:dyDescent="0.25">
      <c r="A1046">
        <v>1859885</v>
      </c>
      <c r="B1046">
        <v>1</v>
      </c>
      <c r="C1046" t="s">
        <v>80</v>
      </c>
      <c r="D1046" t="s">
        <v>105</v>
      </c>
      <c r="E1046" t="s">
        <v>131</v>
      </c>
      <c r="F1046" t="s">
        <v>3239</v>
      </c>
      <c r="G1046" t="s">
        <v>196</v>
      </c>
      <c r="H1046" t="s">
        <v>134</v>
      </c>
      <c r="I1046" t="s">
        <v>135</v>
      </c>
      <c r="J1046" t="s">
        <v>136</v>
      </c>
      <c r="K1046" t="s">
        <v>172</v>
      </c>
      <c r="L1046" t="s">
        <v>3240</v>
      </c>
      <c r="M1046" t="s">
        <v>3241</v>
      </c>
      <c r="N1046">
        <v>0.70082222199999999</v>
      </c>
      <c r="O1046">
        <v>1</v>
      </c>
      <c r="P1046">
        <v>829</v>
      </c>
      <c r="Q1046">
        <v>2</v>
      </c>
      <c r="R1046">
        <v>30</v>
      </c>
      <c r="S1046">
        <v>13</v>
      </c>
      <c r="T1046">
        <v>60</v>
      </c>
      <c r="U1046">
        <v>2</v>
      </c>
      <c r="V1046">
        <v>0</v>
      </c>
      <c r="W1046">
        <v>0.46429722511486499</v>
      </c>
      <c r="X1046">
        <v>85.559772436663337</v>
      </c>
      <c r="Y1046">
        <v>1.4504144371445074</v>
      </c>
      <c r="Z1046">
        <v>3.6228267030233838</v>
      </c>
      <c r="AA1046">
        <v>52.956741487186392</v>
      </c>
      <c r="AB1046">
        <v>16.279535892790602</v>
      </c>
      <c r="AC1046">
        <v>121.52014662795004</v>
      </c>
      <c r="AD1046">
        <v>0</v>
      </c>
      <c r="AE1046">
        <v>281.85373480987312</v>
      </c>
    </row>
    <row r="1047" spans="1:31" x14ac:dyDescent="0.25">
      <c r="A1047">
        <v>1859971</v>
      </c>
      <c r="B1047">
        <v>1</v>
      </c>
      <c r="C1047" t="s">
        <v>80</v>
      </c>
      <c r="D1047" t="s">
        <v>106</v>
      </c>
      <c r="E1047" t="s">
        <v>158</v>
      </c>
      <c r="F1047" t="s">
        <v>3242</v>
      </c>
      <c r="G1047" t="s">
        <v>893</v>
      </c>
      <c r="H1047" t="s">
        <v>134</v>
      </c>
      <c r="I1047" t="s">
        <v>135</v>
      </c>
      <c r="J1047" t="s">
        <v>136</v>
      </c>
      <c r="K1047" t="s">
        <v>137</v>
      </c>
      <c r="L1047" t="s">
        <v>3243</v>
      </c>
      <c r="M1047" t="s">
        <v>3244</v>
      </c>
      <c r="N1047">
        <v>8.6213888880000003</v>
      </c>
      <c r="O1047">
        <v>0</v>
      </c>
      <c r="P1047">
        <v>0</v>
      </c>
      <c r="Q1047">
        <v>0</v>
      </c>
      <c r="R1047">
        <v>10</v>
      </c>
      <c r="S1047">
        <v>0</v>
      </c>
      <c r="T1047">
        <v>1</v>
      </c>
      <c r="U1047">
        <v>0</v>
      </c>
      <c r="V1047">
        <v>0</v>
      </c>
      <c r="W1047">
        <v>0</v>
      </c>
      <c r="X1047">
        <v>0</v>
      </c>
      <c r="Y1047">
        <v>0</v>
      </c>
      <c r="Z1047">
        <v>190.09258727683985</v>
      </c>
      <c r="AA1047">
        <v>0</v>
      </c>
      <c r="AB1047">
        <v>19.884887876731032</v>
      </c>
      <c r="AC1047">
        <v>0</v>
      </c>
      <c r="AD1047">
        <v>0</v>
      </c>
      <c r="AE1047">
        <v>209.97747515357088</v>
      </c>
    </row>
    <row r="1048" spans="1:31" x14ac:dyDescent="0.25">
      <c r="A1048">
        <v>1860672</v>
      </c>
      <c r="B1048">
        <v>1</v>
      </c>
      <c r="C1048" t="s">
        <v>80</v>
      </c>
      <c r="D1048" t="s">
        <v>96</v>
      </c>
      <c r="E1048" t="s">
        <v>140</v>
      </c>
      <c r="F1048" t="s">
        <v>3245</v>
      </c>
      <c r="G1048" t="s">
        <v>207</v>
      </c>
      <c r="H1048" t="s">
        <v>143</v>
      </c>
      <c r="I1048" t="s">
        <v>135</v>
      </c>
      <c r="J1048" t="s">
        <v>136</v>
      </c>
      <c r="K1048" t="s">
        <v>137</v>
      </c>
      <c r="L1048" t="s">
        <v>3246</v>
      </c>
      <c r="M1048" t="s">
        <v>3247</v>
      </c>
      <c r="N1048">
        <v>5.4616666660000002</v>
      </c>
      <c r="O1048">
        <v>0</v>
      </c>
      <c r="P1048">
        <v>1</v>
      </c>
      <c r="Q1048">
        <v>0</v>
      </c>
      <c r="R1048">
        <v>0</v>
      </c>
      <c r="S1048">
        <v>0</v>
      </c>
      <c r="T1048">
        <v>0</v>
      </c>
      <c r="U1048">
        <v>0</v>
      </c>
      <c r="V1048">
        <v>0</v>
      </c>
      <c r="W1048">
        <v>0</v>
      </c>
      <c r="X1048">
        <v>1.2653258835130416</v>
      </c>
      <c r="Y1048">
        <v>0</v>
      </c>
      <c r="Z1048">
        <v>0</v>
      </c>
      <c r="AA1048">
        <v>0</v>
      </c>
      <c r="AB1048">
        <v>0</v>
      </c>
      <c r="AC1048">
        <v>0</v>
      </c>
      <c r="AD1048">
        <v>0</v>
      </c>
      <c r="AE1048">
        <v>1.2653258835130416</v>
      </c>
    </row>
    <row r="1049" spans="1:31" x14ac:dyDescent="0.25">
      <c r="A1049">
        <v>1860466</v>
      </c>
      <c r="B1049">
        <v>1</v>
      </c>
      <c r="C1049" t="s">
        <v>81</v>
      </c>
      <c r="D1049" t="s">
        <v>112</v>
      </c>
      <c r="E1049" t="s">
        <v>146</v>
      </c>
      <c r="F1049" t="s">
        <v>3248</v>
      </c>
      <c r="G1049" t="s">
        <v>663</v>
      </c>
      <c r="H1049" t="s">
        <v>143</v>
      </c>
      <c r="I1049" t="s">
        <v>135</v>
      </c>
      <c r="J1049" t="s">
        <v>136</v>
      </c>
      <c r="K1049" t="s">
        <v>137</v>
      </c>
      <c r="L1049" t="s">
        <v>3249</v>
      </c>
      <c r="M1049" t="s">
        <v>3250</v>
      </c>
      <c r="N1049">
        <v>0.71166666599999995</v>
      </c>
      <c r="O1049">
        <v>0</v>
      </c>
      <c r="P1049">
        <v>488</v>
      </c>
      <c r="Q1049">
        <v>0</v>
      </c>
      <c r="R1049">
        <v>2</v>
      </c>
      <c r="S1049">
        <v>0</v>
      </c>
      <c r="T1049">
        <v>7</v>
      </c>
      <c r="U1049">
        <v>0</v>
      </c>
      <c r="V1049">
        <v>0</v>
      </c>
      <c r="W1049">
        <v>0</v>
      </c>
      <c r="X1049">
        <v>76.82524559521039</v>
      </c>
      <c r="Y1049">
        <v>0</v>
      </c>
      <c r="Z1049">
        <v>6.0526853931480003E-2</v>
      </c>
      <c r="AA1049">
        <v>0</v>
      </c>
      <c r="AB1049">
        <v>4.1914694856622532</v>
      </c>
      <c r="AC1049">
        <v>0</v>
      </c>
      <c r="AD1049">
        <v>0</v>
      </c>
      <c r="AE1049">
        <v>81.077241934804121</v>
      </c>
    </row>
    <row r="1050" spans="1:31" x14ac:dyDescent="0.25">
      <c r="A1050">
        <v>1859925</v>
      </c>
      <c r="B1050">
        <v>1</v>
      </c>
      <c r="C1050" t="s">
        <v>81</v>
      </c>
      <c r="D1050" t="s">
        <v>120</v>
      </c>
      <c r="E1050" t="s">
        <v>140</v>
      </c>
      <c r="F1050" t="s">
        <v>3251</v>
      </c>
      <c r="G1050" t="s">
        <v>163</v>
      </c>
      <c r="H1050" t="s">
        <v>143</v>
      </c>
      <c r="I1050" t="s">
        <v>135</v>
      </c>
      <c r="J1050" t="s">
        <v>136</v>
      </c>
      <c r="K1050" t="s">
        <v>137</v>
      </c>
      <c r="L1050" t="s">
        <v>3252</v>
      </c>
      <c r="M1050" t="s">
        <v>3253</v>
      </c>
      <c r="N1050">
        <v>1.561666666</v>
      </c>
      <c r="O1050">
        <v>0</v>
      </c>
      <c r="P1050">
        <v>1</v>
      </c>
      <c r="Q1050">
        <v>0</v>
      </c>
      <c r="R1050">
        <v>0</v>
      </c>
      <c r="S1050">
        <v>0</v>
      </c>
      <c r="T1050">
        <v>0</v>
      </c>
      <c r="U1050">
        <v>0</v>
      </c>
      <c r="V1050">
        <v>0</v>
      </c>
      <c r="W1050">
        <v>0</v>
      </c>
      <c r="X1050">
        <v>0.28289547625857003</v>
      </c>
      <c r="Y1050">
        <v>0</v>
      </c>
      <c r="Z1050">
        <v>0</v>
      </c>
      <c r="AA1050">
        <v>0</v>
      </c>
      <c r="AB1050">
        <v>0</v>
      </c>
      <c r="AC1050">
        <v>0</v>
      </c>
      <c r="AD1050">
        <v>0</v>
      </c>
      <c r="AE1050">
        <v>0.28289547625857003</v>
      </c>
    </row>
    <row r="1051" spans="1:31" x14ac:dyDescent="0.25">
      <c r="A1051">
        <v>1860675</v>
      </c>
      <c r="B1051">
        <v>1</v>
      </c>
      <c r="C1051" t="s">
        <v>80</v>
      </c>
      <c r="D1051" t="s">
        <v>99</v>
      </c>
      <c r="E1051" t="s">
        <v>146</v>
      </c>
      <c r="F1051" t="s">
        <v>3254</v>
      </c>
      <c r="G1051" t="s">
        <v>148</v>
      </c>
      <c r="H1051" t="s">
        <v>143</v>
      </c>
      <c r="I1051" t="s">
        <v>135</v>
      </c>
      <c r="J1051" t="s">
        <v>136</v>
      </c>
      <c r="K1051" t="s">
        <v>137</v>
      </c>
      <c r="L1051" t="s">
        <v>3255</v>
      </c>
      <c r="M1051" t="s">
        <v>3256</v>
      </c>
      <c r="N1051">
        <v>0.80583333300000004</v>
      </c>
      <c r="O1051">
        <v>0</v>
      </c>
      <c r="P1051">
        <v>52</v>
      </c>
      <c r="Q1051">
        <v>0</v>
      </c>
      <c r="R1051">
        <v>2</v>
      </c>
      <c r="S1051">
        <v>0</v>
      </c>
      <c r="T1051">
        <v>28</v>
      </c>
      <c r="U1051">
        <v>0</v>
      </c>
      <c r="V1051">
        <v>0</v>
      </c>
      <c r="W1051">
        <v>0</v>
      </c>
      <c r="X1051">
        <v>15.027501052358888</v>
      </c>
      <c r="Y1051">
        <v>0</v>
      </c>
      <c r="Z1051">
        <v>8.3228251915969984E-2</v>
      </c>
      <c r="AA1051">
        <v>0</v>
      </c>
      <c r="AB1051">
        <v>31.368500309483458</v>
      </c>
      <c r="AC1051">
        <v>0</v>
      </c>
      <c r="AD1051">
        <v>0</v>
      </c>
      <c r="AE1051">
        <v>46.479229613758321</v>
      </c>
    </row>
    <row r="1052" spans="1:31" x14ac:dyDescent="0.25">
      <c r="A1052">
        <v>1860011</v>
      </c>
      <c r="B1052">
        <v>1</v>
      </c>
      <c r="C1052" t="s">
        <v>80</v>
      </c>
      <c r="D1052" t="s">
        <v>111</v>
      </c>
      <c r="E1052" t="s">
        <v>146</v>
      </c>
      <c r="F1052" t="s">
        <v>3257</v>
      </c>
      <c r="G1052" t="s">
        <v>171</v>
      </c>
      <c r="H1052" t="s">
        <v>143</v>
      </c>
      <c r="I1052" t="s">
        <v>135</v>
      </c>
      <c r="J1052" t="s">
        <v>136</v>
      </c>
      <c r="K1052" t="s">
        <v>172</v>
      </c>
      <c r="L1052" t="s">
        <v>3258</v>
      </c>
      <c r="M1052" t="s">
        <v>3259</v>
      </c>
      <c r="N1052">
        <v>4.2</v>
      </c>
      <c r="O1052">
        <v>0</v>
      </c>
      <c r="P1052">
        <v>53</v>
      </c>
      <c r="Q1052">
        <v>0</v>
      </c>
      <c r="R1052">
        <v>0</v>
      </c>
      <c r="S1052">
        <v>0</v>
      </c>
      <c r="T1052">
        <v>6</v>
      </c>
      <c r="U1052">
        <v>0</v>
      </c>
      <c r="V1052">
        <v>0</v>
      </c>
      <c r="W1052">
        <v>0</v>
      </c>
      <c r="X1052">
        <v>72.848155035674239</v>
      </c>
      <c r="Y1052">
        <v>0</v>
      </c>
      <c r="Z1052">
        <v>0</v>
      </c>
      <c r="AA1052">
        <v>0</v>
      </c>
      <c r="AB1052">
        <v>23.049088091321597</v>
      </c>
      <c r="AC1052">
        <v>0</v>
      </c>
      <c r="AD1052">
        <v>0</v>
      </c>
      <c r="AE1052">
        <v>95.897243126995832</v>
      </c>
    </row>
    <row r="1053" spans="1:31" x14ac:dyDescent="0.25">
      <c r="A1053">
        <v>1860034</v>
      </c>
      <c r="B1053">
        <v>1</v>
      </c>
      <c r="C1053" t="s">
        <v>80</v>
      </c>
      <c r="D1053" t="s">
        <v>97</v>
      </c>
      <c r="E1053" t="s">
        <v>146</v>
      </c>
      <c r="F1053" t="s">
        <v>3260</v>
      </c>
      <c r="G1053" t="s">
        <v>196</v>
      </c>
      <c r="H1053" t="s">
        <v>143</v>
      </c>
      <c r="I1053" t="s">
        <v>135</v>
      </c>
      <c r="J1053" t="s">
        <v>136</v>
      </c>
      <c r="K1053" t="s">
        <v>172</v>
      </c>
      <c r="L1053" t="s">
        <v>3261</v>
      </c>
      <c r="M1053" t="s">
        <v>3262</v>
      </c>
      <c r="N1053">
        <v>1.5424961109999999</v>
      </c>
      <c r="O1053">
        <v>0</v>
      </c>
      <c r="P1053">
        <v>2</v>
      </c>
      <c r="Q1053">
        <v>0</v>
      </c>
      <c r="R1053">
        <v>0</v>
      </c>
      <c r="S1053">
        <v>0</v>
      </c>
      <c r="T1053">
        <v>2</v>
      </c>
      <c r="U1053">
        <v>0</v>
      </c>
      <c r="V1053">
        <v>0</v>
      </c>
      <c r="W1053">
        <v>0</v>
      </c>
      <c r="X1053">
        <v>0.71794648185944998</v>
      </c>
      <c r="Y1053">
        <v>0</v>
      </c>
      <c r="Z1053">
        <v>0</v>
      </c>
      <c r="AA1053">
        <v>0</v>
      </c>
      <c r="AB1053">
        <v>3.42638739492872</v>
      </c>
      <c r="AC1053">
        <v>0</v>
      </c>
      <c r="AD1053">
        <v>0</v>
      </c>
      <c r="AE1053">
        <v>4.1443338767881697</v>
      </c>
    </row>
    <row r="1054" spans="1:31" x14ac:dyDescent="0.25">
      <c r="A1054">
        <v>1861199</v>
      </c>
      <c r="B1054">
        <v>1</v>
      </c>
      <c r="C1054" t="s">
        <v>80</v>
      </c>
      <c r="D1054" t="s">
        <v>83</v>
      </c>
      <c r="E1054" t="s">
        <v>169</v>
      </c>
      <c r="F1054" t="s">
        <v>642</v>
      </c>
      <c r="G1054" t="s">
        <v>183</v>
      </c>
      <c r="H1054" t="s">
        <v>143</v>
      </c>
      <c r="I1054" t="s">
        <v>135</v>
      </c>
      <c r="J1054" t="s">
        <v>136</v>
      </c>
      <c r="K1054" t="s">
        <v>137</v>
      </c>
      <c r="L1054" t="s">
        <v>3263</v>
      </c>
      <c r="M1054" t="s">
        <v>3264</v>
      </c>
      <c r="N1054">
        <v>1.603888888</v>
      </c>
      <c r="O1054">
        <v>0</v>
      </c>
      <c r="P1054">
        <v>794</v>
      </c>
      <c r="Q1054">
        <v>0</v>
      </c>
      <c r="R1054">
        <v>0</v>
      </c>
      <c r="S1054">
        <v>0</v>
      </c>
      <c r="T1054">
        <v>70</v>
      </c>
      <c r="U1054">
        <v>0</v>
      </c>
      <c r="V1054">
        <v>0</v>
      </c>
      <c r="W1054">
        <v>0</v>
      </c>
      <c r="X1054">
        <v>392.21429765388712</v>
      </c>
      <c r="Y1054">
        <v>0</v>
      </c>
      <c r="Z1054">
        <v>0</v>
      </c>
      <c r="AA1054">
        <v>0</v>
      </c>
      <c r="AB1054">
        <v>50.772057299549097</v>
      </c>
      <c r="AC1054">
        <v>0</v>
      </c>
      <c r="AD1054">
        <v>0</v>
      </c>
      <c r="AE1054">
        <v>442.98635495343621</v>
      </c>
    </row>
    <row r="1055" spans="1:31" x14ac:dyDescent="0.25">
      <c r="A1055">
        <v>1860366</v>
      </c>
      <c r="B1055">
        <v>1</v>
      </c>
      <c r="C1055" t="s">
        <v>80</v>
      </c>
      <c r="D1055" t="s">
        <v>83</v>
      </c>
      <c r="E1055" t="s">
        <v>222</v>
      </c>
      <c r="F1055" t="s">
        <v>3265</v>
      </c>
      <c r="G1055" t="s">
        <v>663</v>
      </c>
      <c r="H1055" t="s">
        <v>143</v>
      </c>
      <c r="I1055" t="s">
        <v>135</v>
      </c>
      <c r="J1055" t="s">
        <v>136</v>
      </c>
      <c r="K1055" t="s">
        <v>137</v>
      </c>
      <c r="L1055" t="s">
        <v>3266</v>
      </c>
      <c r="M1055" t="s">
        <v>3267</v>
      </c>
      <c r="N1055">
        <v>2.0297222220000002</v>
      </c>
      <c r="O1055">
        <v>0</v>
      </c>
      <c r="P1055">
        <v>0</v>
      </c>
      <c r="Q1055">
        <v>0</v>
      </c>
      <c r="R1055">
        <v>0</v>
      </c>
      <c r="S1055">
        <v>0</v>
      </c>
      <c r="T1055">
        <v>6</v>
      </c>
      <c r="U1055">
        <v>0</v>
      </c>
      <c r="V1055">
        <v>0</v>
      </c>
      <c r="W1055">
        <v>0</v>
      </c>
      <c r="X1055">
        <v>0</v>
      </c>
      <c r="Y1055">
        <v>0</v>
      </c>
      <c r="Z1055">
        <v>0</v>
      </c>
      <c r="AA1055">
        <v>0</v>
      </c>
      <c r="AB1055">
        <v>15.835022997029368</v>
      </c>
      <c r="AC1055">
        <v>0</v>
      </c>
      <c r="AD1055">
        <v>0</v>
      </c>
      <c r="AE1055">
        <v>15.835022997029368</v>
      </c>
    </row>
    <row r="1056" spans="1:31" x14ac:dyDescent="0.25">
      <c r="A1056">
        <v>1859985</v>
      </c>
      <c r="B1056">
        <v>1</v>
      </c>
      <c r="C1056" t="s">
        <v>80</v>
      </c>
      <c r="D1056" t="s">
        <v>98</v>
      </c>
      <c r="E1056" t="s">
        <v>158</v>
      </c>
      <c r="F1056" t="s">
        <v>3268</v>
      </c>
      <c r="G1056" t="s">
        <v>171</v>
      </c>
      <c r="H1056" t="s">
        <v>134</v>
      </c>
      <c r="I1056" t="s">
        <v>135</v>
      </c>
      <c r="J1056" t="s">
        <v>136</v>
      </c>
      <c r="K1056" t="s">
        <v>172</v>
      </c>
      <c r="L1056" t="s">
        <v>3269</v>
      </c>
      <c r="M1056" t="s">
        <v>3270</v>
      </c>
      <c r="N1056">
        <v>8.3873611110000006</v>
      </c>
      <c r="O1056">
        <v>0</v>
      </c>
      <c r="P1056">
        <v>83</v>
      </c>
      <c r="Q1056">
        <v>0</v>
      </c>
      <c r="R1056">
        <v>0</v>
      </c>
      <c r="S1056">
        <v>0</v>
      </c>
      <c r="T1056">
        <v>4</v>
      </c>
      <c r="U1056">
        <v>0</v>
      </c>
      <c r="V1056">
        <v>0</v>
      </c>
      <c r="W1056">
        <v>0</v>
      </c>
      <c r="X1056">
        <v>76.918108671200343</v>
      </c>
      <c r="Y1056">
        <v>0</v>
      </c>
      <c r="Z1056">
        <v>0</v>
      </c>
      <c r="AA1056">
        <v>0</v>
      </c>
      <c r="AB1056">
        <v>8.3012799063919616</v>
      </c>
      <c r="AC1056">
        <v>0</v>
      </c>
      <c r="AD1056">
        <v>0</v>
      </c>
      <c r="AE1056">
        <v>85.219388577592298</v>
      </c>
    </row>
    <row r="1057" spans="1:31" x14ac:dyDescent="0.25">
      <c r="A1057">
        <v>1859991</v>
      </c>
      <c r="B1057">
        <v>1</v>
      </c>
      <c r="C1057" t="s">
        <v>80</v>
      </c>
      <c r="D1057" t="s">
        <v>83</v>
      </c>
      <c r="E1057" t="s">
        <v>140</v>
      </c>
      <c r="F1057" t="s">
        <v>3271</v>
      </c>
      <c r="G1057" t="s">
        <v>200</v>
      </c>
      <c r="H1057" t="s">
        <v>143</v>
      </c>
      <c r="I1057" t="s">
        <v>135</v>
      </c>
      <c r="J1057" t="s">
        <v>136</v>
      </c>
      <c r="K1057" t="s">
        <v>137</v>
      </c>
      <c r="L1057" t="s">
        <v>3272</v>
      </c>
      <c r="M1057" t="s">
        <v>3273</v>
      </c>
      <c r="N1057">
        <v>5.5094444439999997</v>
      </c>
      <c r="O1057">
        <v>0</v>
      </c>
      <c r="P1057">
        <v>3</v>
      </c>
      <c r="Q1057">
        <v>0</v>
      </c>
      <c r="R1057">
        <v>0</v>
      </c>
      <c r="S1057">
        <v>0</v>
      </c>
      <c r="T1057">
        <v>0</v>
      </c>
      <c r="U1057">
        <v>0</v>
      </c>
      <c r="V1057">
        <v>0</v>
      </c>
      <c r="W1057">
        <v>0</v>
      </c>
      <c r="X1057">
        <v>3.1929809004212228</v>
      </c>
      <c r="Y1057">
        <v>0</v>
      </c>
      <c r="Z1057">
        <v>0</v>
      </c>
      <c r="AA1057">
        <v>0</v>
      </c>
      <c r="AB1057">
        <v>0</v>
      </c>
      <c r="AC1057">
        <v>0</v>
      </c>
      <c r="AD1057">
        <v>0</v>
      </c>
      <c r="AE1057">
        <v>3.1929809004212228</v>
      </c>
    </row>
    <row r="1058" spans="1:31" x14ac:dyDescent="0.25">
      <c r="A1058">
        <v>1860632</v>
      </c>
      <c r="B1058">
        <v>1</v>
      </c>
      <c r="C1058" t="s">
        <v>80</v>
      </c>
      <c r="D1058" t="s">
        <v>82</v>
      </c>
      <c r="E1058" t="s">
        <v>140</v>
      </c>
      <c r="F1058" t="s">
        <v>3274</v>
      </c>
      <c r="G1058" t="s">
        <v>207</v>
      </c>
      <c r="H1058" t="s">
        <v>143</v>
      </c>
      <c r="I1058" t="s">
        <v>135</v>
      </c>
      <c r="J1058" t="s">
        <v>136</v>
      </c>
      <c r="K1058" t="s">
        <v>137</v>
      </c>
      <c r="L1058" t="s">
        <v>3275</v>
      </c>
      <c r="M1058" t="s">
        <v>3276</v>
      </c>
      <c r="N1058">
        <v>2.622777777</v>
      </c>
      <c r="O1058">
        <v>0</v>
      </c>
      <c r="P1058">
        <v>8</v>
      </c>
      <c r="Q1058">
        <v>0</v>
      </c>
      <c r="R1058">
        <v>0</v>
      </c>
      <c r="S1058">
        <v>0</v>
      </c>
      <c r="T1058">
        <v>0</v>
      </c>
      <c r="U1058">
        <v>0</v>
      </c>
      <c r="V1058">
        <v>0</v>
      </c>
      <c r="W1058">
        <v>0</v>
      </c>
      <c r="X1058">
        <v>5.2149521494265851</v>
      </c>
      <c r="Y1058">
        <v>0</v>
      </c>
      <c r="Z1058">
        <v>0</v>
      </c>
      <c r="AA1058">
        <v>0</v>
      </c>
      <c r="AB1058">
        <v>0</v>
      </c>
      <c r="AC1058">
        <v>0</v>
      </c>
      <c r="AD1058">
        <v>0</v>
      </c>
      <c r="AE1058">
        <v>5.2149521494265851</v>
      </c>
    </row>
    <row r="1059" spans="1:31" x14ac:dyDescent="0.25">
      <c r="A1059">
        <v>1859948</v>
      </c>
      <c r="B1059">
        <v>1</v>
      </c>
      <c r="C1059" t="s">
        <v>81</v>
      </c>
      <c r="D1059" t="s">
        <v>127</v>
      </c>
      <c r="E1059" t="s">
        <v>140</v>
      </c>
      <c r="F1059" t="s">
        <v>3277</v>
      </c>
      <c r="G1059" t="s">
        <v>142</v>
      </c>
      <c r="H1059" t="s">
        <v>143</v>
      </c>
      <c r="I1059" t="s">
        <v>135</v>
      </c>
      <c r="J1059" t="s">
        <v>136</v>
      </c>
      <c r="K1059" t="s">
        <v>137</v>
      </c>
      <c r="L1059" t="s">
        <v>3278</v>
      </c>
      <c r="M1059" t="s">
        <v>3279</v>
      </c>
      <c r="N1059">
        <v>1.199166666</v>
      </c>
      <c r="O1059">
        <v>0</v>
      </c>
      <c r="P1059">
        <v>5</v>
      </c>
      <c r="Q1059">
        <v>0</v>
      </c>
      <c r="R1059">
        <v>0</v>
      </c>
      <c r="S1059">
        <v>0</v>
      </c>
      <c r="T1059">
        <v>0</v>
      </c>
      <c r="U1059">
        <v>0</v>
      </c>
      <c r="V1059">
        <v>0</v>
      </c>
      <c r="W1059">
        <v>0</v>
      </c>
      <c r="X1059">
        <v>1.5014993014770184</v>
      </c>
      <c r="Y1059">
        <v>0</v>
      </c>
      <c r="Z1059">
        <v>0</v>
      </c>
      <c r="AA1059">
        <v>0</v>
      </c>
      <c r="AB1059">
        <v>0</v>
      </c>
      <c r="AC1059">
        <v>0</v>
      </c>
      <c r="AD1059">
        <v>0</v>
      </c>
      <c r="AE1059">
        <v>1.5014993014770184</v>
      </c>
    </row>
    <row r="1060" spans="1:31" x14ac:dyDescent="0.25">
      <c r="A1060">
        <v>1860489</v>
      </c>
      <c r="B1060">
        <v>1</v>
      </c>
      <c r="C1060" t="s">
        <v>81</v>
      </c>
      <c r="D1060" t="s">
        <v>112</v>
      </c>
      <c r="E1060" t="s">
        <v>131</v>
      </c>
      <c r="F1060" t="s">
        <v>3280</v>
      </c>
      <c r="G1060" t="s">
        <v>133</v>
      </c>
      <c r="H1060" t="s">
        <v>134</v>
      </c>
      <c r="I1060" t="s">
        <v>135</v>
      </c>
      <c r="J1060" t="s">
        <v>136</v>
      </c>
      <c r="K1060" t="s">
        <v>137</v>
      </c>
      <c r="L1060" t="s">
        <v>3281</v>
      </c>
      <c r="M1060" t="s">
        <v>3282</v>
      </c>
      <c r="N1060">
        <v>2.3544444439999999</v>
      </c>
      <c r="O1060">
        <v>0</v>
      </c>
      <c r="P1060">
        <v>87</v>
      </c>
      <c r="Q1060">
        <v>2</v>
      </c>
      <c r="R1060">
        <v>33</v>
      </c>
      <c r="S1060">
        <v>0</v>
      </c>
      <c r="T1060">
        <v>4</v>
      </c>
      <c r="U1060">
        <v>0</v>
      </c>
      <c r="V1060">
        <v>0</v>
      </c>
      <c r="W1060">
        <v>0</v>
      </c>
      <c r="X1060">
        <v>40.993692654283457</v>
      </c>
      <c r="Y1060">
        <v>23.165556845831787</v>
      </c>
      <c r="Z1060">
        <v>40.144486163781046</v>
      </c>
      <c r="AA1060">
        <v>0</v>
      </c>
      <c r="AB1060">
        <v>9.3866546592138267</v>
      </c>
      <c r="AC1060">
        <v>0</v>
      </c>
      <c r="AD1060">
        <v>0</v>
      </c>
      <c r="AE1060">
        <v>113.69039032311011</v>
      </c>
    </row>
    <row r="1061" spans="1:31" x14ac:dyDescent="0.25">
      <c r="A1061">
        <v>1860197</v>
      </c>
      <c r="B1061">
        <v>1</v>
      </c>
      <c r="C1061" t="s">
        <v>80</v>
      </c>
      <c r="D1061" t="s">
        <v>83</v>
      </c>
      <c r="E1061" t="s">
        <v>146</v>
      </c>
      <c r="F1061" t="s">
        <v>3283</v>
      </c>
      <c r="G1061" t="s">
        <v>1772</v>
      </c>
      <c r="H1061" t="s">
        <v>143</v>
      </c>
      <c r="I1061" t="s">
        <v>135</v>
      </c>
      <c r="J1061" t="s">
        <v>136</v>
      </c>
      <c r="K1061" t="s">
        <v>137</v>
      </c>
      <c r="L1061" t="s">
        <v>3284</v>
      </c>
      <c r="M1061" t="s">
        <v>3285</v>
      </c>
      <c r="N1061">
        <v>10.845833333</v>
      </c>
      <c r="O1061">
        <v>0</v>
      </c>
      <c r="P1061">
        <v>25</v>
      </c>
      <c r="Q1061">
        <v>0</v>
      </c>
      <c r="R1061">
        <v>0</v>
      </c>
      <c r="S1061">
        <v>0</v>
      </c>
      <c r="T1061">
        <v>2</v>
      </c>
      <c r="U1061">
        <v>0</v>
      </c>
      <c r="V1061">
        <v>0</v>
      </c>
      <c r="W1061">
        <v>0</v>
      </c>
      <c r="X1061">
        <v>72.203865943486008</v>
      </c>
      <c r="Y1061">
        <v>0</v>
      </c>
      <c r="Z1061">
        <v>0</v>
      </c>
      <c r="AA1061">
        <v>0</v>
      </c>
      <c r="AB1061">
        <v>0.41024285848411174</v>
      </c>
      <c r="AC1061">
        <v>0</v>
      </c>
      <c r="AD1061">
        <v>0</v>
      </c>
      <c r="AE1061">
        <v>72.614108801970119</v>
      </c>
    </row>
    <row r="1062" spans="1:31" x14ac:dyDescent="0.25">
      <c r="A1062">
        <v>1860446</v>
      </c>
      <c r="B1062">
        <v>1</v>
      </c>
      <c r="C1062" t="s">
        <v>81</v>
      </c>
      <c r="D1062" t="s">
        <v>124</v>
      </c>
      <c r="E1062" t="s">
        <v>169</v>
      </c>
      <c r="F1062" t="s">
        <v>3286</v>
      </c>
      <c r="G1062" t="s">
        <v>893</v>
      </c>
      <c r="H1062" t="s">
        <v>134</v>
      </c>
      <c r="I1062" t="s">
        <v>135</v>
      </c>
      <c r="J1062" t="s">
        <v>136</v>
      </c>
      <c r="K1062" t="s">
        <v>137</v>
      </c>
      <c r="L1062" t="s">
        <v>3287</v>
      </c>
      <c r="M1062" t="s">
        <v>3288</v>
      </c>
      <c r="N1062">
        <v>1.4597222219999999</v>
      </c>
      <c r="O1062">
        <v>0</v>
      </c>
      <c r="P1062">
        <v>1</v>
      </c>
      <c r="Q1062">
        <v>0</v>
      </c>
      <c r="R1062">
        <v>12</v>
      </c>
      <c r="S1062">
        <v>0</v>
      </c>
      <c r="T1062">
        <v>0</v>
      </c>
      <c r="U1062">
        <v>0</v>
      </c>
      <c r="V1062">
        <v>0</v>
      </c>
      <c r="W1062">
        <v>0</v>
      </c>
      <c r="X1062">
        <v>0.91855298356326676</v>
      </c>
      <c r="Y1062">
        <v>0</v>
      </c>
      <c r="Z1062">
        <v>31.45814184742073</v>
      </c>
      <c r="AA1062">
        <v>0</v>
      </c>
      <c r="AB1062">
        <v>0</v>
      </c>
      <c r="AC1062">
        <v>0</v>
      </c>
      <c r="AD1062">
        <v>0</v>
      </c>
      <c r="AE1062">
        <v>32.376694830984</v>
      </c>
    </row>
    <row r="1063" spans="1:31" x14ac:dyDescent="0.25">
      <c r="A1063">
        <v>1860166</v>
      </c>
      <c r="B1063">
        <v>1</v>
      </c>
      <c r="C1063" t="s">
        <v>81</v>
      </c>
      <c r="D1063" t="s">
        <v>122</v>
      </c>
      <c r="E1063" t="s">
        <v>158</v>
      </c>
      <c r="F1063" t="s">
        <v>3289</v>
      </c>
      <c r="G1063" t="s">
        <v>508</v>
      </c>
      <c r="H1063" t="s">
        <v>134</v>
      </c>
      <c r="I1063" t="s">
        <v>135</v>
      </c>
      <c r="J1063" t="s">
        <v>136</v>
      </c>
      <c r="K1063" t="s">
        <v>137</v>
      </c>
      <c r="L1063" t="s">
        <v>3290</v>
      </c>
      <c r="M1063" t="s">
        <v>3291</v>
      </c>
      <c r="N1063">
        <v>1.988611111</v>
      </c>
      <c r="O1063">
        <v>0</v>
      </c>
      <c r="P1063">
        <v>317</v>
      </c>
      <c r="Q1063">
        <v>0</v>
      </c>
      <c r="R1063">
        <v>2</v>
      </c>
      <c r="S1063">
        <v>0</v>
      </c>
      <c r="T1063">
        <v>42</v>
      </c>
      <c r="U1063">
        <v>0</v>
      </c>
      <c r="V1063">
        <v>0</v>
      </c>
      <c r="W1063">
        <v>0</v>
      </c>
      <c r="X1063">
        <v>83.935372541814147</v>
      </c>
      <c r="Y1063">
        <v>0</v>
      </c>
      <c r="Z1063">
        <v>2.8384985396775053</v>
      </c>
      <c r="AA1063">
        <v>0</v>
      </c>
      <c r="AB1063">
        <v>44.163336185448244</v>
      </c>
      <c r="AC1063">
        <v>0</v>
      </c>
      <c r="AD1063">
        <v>0</v>
      </c>
      <c r="AE1063">
        <v>130.93720726693988</v>
      </c>
    </row>
    <row r="1064" spans="1:31" x14ac:dyDescent="0.25">
      <c r="A1064">
        <v>1860452</v>
      </c>
      <c r="B1064">
        <v>1</v>
      </c>
      <c r="C1064" t="s">
        <v>80</v>
      </c>
      <c r="D1064" t="s">
        <v>104</v>
      </c>
      <c r="E1064" t="s">
        <v>146</v>
      </c>
      <c r="F1064" t="s">
        <v>3292</v>
      </c>
      <c r="G1064" t="s">
        <v>148</v>
      </c>
      <c r="H1064" t="s">
        <v>143</v>
      </c>
      <c r="I1064" t="s">
        <v>135</v>
      </c>
      <c r="J1064" t="s">
        <v>136</v>
      </c>
      <c r="K1064" t="s">
        <v>137</v>
      </c>
      <c r="L1064" t="s">
        <v>3293</v>
      </c>
      <c r="M1064" t="s">
        <v>3294</v>
      </c>
      <c r="N1064">
        <v>1.929166666</v>
      </c>
      <c r="O1064">
        <v>0</v>
      </c>
      <c r="P1064">
        <v>125</v>
      </c>
      <c r="Q1064">
        <v>0</v>
      </c>
      <c r="R1064">
        <v>0</v>
      </c>
      <c r="S1064">
        <v>0</v>
      </c>
      <c r="T1064">
        <v>14</v>
      </c>
      <c r="U1064">
        <v>0</v>
      </c>
      <c r="V1064">
        <v>0</v>
      </c>
      <c r="W1064">
        <v>0</v>
      </c>
      <c r="X1064">
        <v>52.127966833804045</v>
      </c>
      <c r="Y1064">
        <v>0</v>
      </c>
      <c r="Z1064">
        <v>0</v>
      </c>
      <c r="AA1064">
        <v>0</v>
      </c>
      <c r="AB1064">
        <v>24.39568823049061</v>
      </c>
      <c r="AC1064">
        <v>0</v>
      </c>
      <c r="AD1064">
        <v>0</v>
      </c>
      <c r="AE1064">
        <v>76.523655064294658</v>
      </c>
    </row>
    <row r="1065" spans="1:31" x14ac:dyDescent="0.25">
      <c r="A1065">
        <v>1860120</v>
      </c>
      <c r="B1065">
        <v>1</v>
      </c>
      <c r="C1065" t="s">
        <v>80</v>
      </c>
      <c r="D1065" t="s">
        <v>104</v>
      </c>
      <c r="E1065" t="s">
        <v>140</v>
      </c>
      <c r="F1065" t="s">
        <v>3295</v>
      </c>
      <c r="G1065" t="s">
        <v>163</v>
      </c>
      <c r="H1065" t="s">
        <v>143</v>
      </c>
      <c r="I1065" t="s">
        <v>135</v>
      </c>
      <c r="J1065" t="s">
        <v>136</v>
      </c>
      <c r="K1065" t="s">
        <v>137</v>
      </c>
      <c r="L1065" t="s">
        <v>3296</v>
      </c>
      <c r="M1065" t="s">
        <v>3297</v>
      </c>
      <c r="N1065">
        <v>6.5897222219999998</v>
      </c>
      <c r="O1065">
        <v>0</v>
      </c>
      <c r="P1065">
        <v>1</v>
      </c>
      <c r="Q1065">
        <v>0</v>
      </c>
      <c r="R1065">
        <v>0</v>
      </c>
      <c r="S1065">
        <v>0</v>
      </c>
      <c r="T1065">
        <v>0</v>
      </c>
      <c r="U1065">
        <v>0</v>
      </c>
      <c r="V1065">
        <v>0</v>
      </c>
      <c r="W1065">
        <v>0</v>
      </c>
      <c r="X1065">
        <v>0.40908325365703668</v>
      </c>
      <c r="Y1065">
        <v>0</v>
      </c>
      <c r="Z1065">
        <v>0</v>
      </c>
      <c r="AA1065">
        <v>0</v>
      </c>
      <c r="AB1065">
        <v>0</v>
      </c>
      <c r="AC1065">
        <v>0</v>
      </c>
      <c r="AD1065">
        <v>0</v>
      </c>
      <c r="AE1065">
        <v>0.40908325365703668</v>
      </c>
    </row>
    <row r="1066" spans="1:31" x14ac:dyDescent="0.25">
      <c r="A1066">
        <v>1860143</v>
      </c>
      <c r="B1066">
        <v>1</v>
      </c>
      <c r="C1066" t="s">
        <v>80</v>
      </c>
      <c r="D1066" t="s">
        <v>106</v>
      </c>
      <c r="E1066" t="s">
        <v>146</v>
      </c>
      <c r="F1066" t="s">
        <v>3298</v>
      </c>
      <c r="G1066" t="s">
        <v>148</v>
      </c>
      <c r="H1066" t="s">
        <v>143</v>
      </c>
      <c r="I1066" t="s">
        <v>135</v>
      </c>
      <c r="J1066" t="s">
        <v>136</v>
      </c>
      <c r="K1066" t="s">
        <v>137</v>
      </c>
      <c r="L1066" t="s">
        <v>3299</v>
      </c>
      <c r="M1066" t="s">
        <v>3300</v>
      </c>
      <c r="N1066">
        <v>2.1575000000000002</v>
      </c>
      <c r="O1066">
        <v>0</v>
      </c>
      <c r="P1066">
        <v>0</v>
      </c>
      <c r="Q1066">
        <v>0</v>
      </c>
      <c r="R1066">
        <v>5</v>
      </c>
      <c r="S1066">
        <v>0</v>
      </c>
      <c r="T1066">
        <v>0</v>
      </c>
      <c r="U1066">
        <v>0</v>
      </c>
      <c r="V1066">
        <v>0</v>
      </c>
      <c r="W1066">
        <v>0</v>
      </c>
      <c r="X1066">
        <v>0</v>
      </c>
      <c r="Y1066">
        <v>0</v>
      </c>
      <c r="Z1066">
        <v>88.933945242587384</v>
      </c>
      <c r="AA1066">
        <v>0</v>
      </c>
      <c r="AB1066">
        <v>0</v>
      </c>
      <c r="AC1066">
        <v>0</v>
      </c>
      <c r="AD1066">
        <v>0</v>
      </c>
      <c r="AE1066">
        <v>88.933945242587384</v>
      </c>
    </row>
    <row r="1067" spans="1:31" x14ac:dyDescent="0.25">
      <c r="A1067">
        <v>1860329</v>
      </c>
      <c r="B1067">
        <v>1</v>
      </c>
      <c r="C1067" t="s">
        <v>81</v>
      </c>
      <c r="D1067" t="s">
        <v>117</v>
      </c>
      <c r="E1067" t="s">
        <v>158</v>
      </c>
      <c r="F1067" t="s">
        <v>3301</v>
      </c>
      <c r="G1067" t="s">
        <v>219</v>
      </c>
      <c r="H1067" t="s">
        <v>134</v>
      </c>
      <c r="I1067" t="s">
        <v>135</v>
      </c>
      <c r="J1067" t="s">
        <v>136</v>
      </c>
      <c r="K1067" t="s">
        <v>137</v>
      </c>
      <c r="L1067" t="s">
        <v>3302</v>
      </c>
      <c r="M1067" t="s">
        <v>3303</v>
      </c>
      <c r="N1067">
        <v>3.1894444439999998</v>
      </c>
      <c r="O1067">
        <v>0</v>
      </c>
      <c r="P1067">
        <v>42</v>
      </c>
      <c r="Q1067">
        <v>0</v>
      </c>
      <c r="R1067">
        <v>5</v>
      </c>
      <c r="S1067">
        <v>0</v>
      </c>
      <c r="T1067">
        <v>4</v>
      </c>
      <c r="U1067">
        <v>0</v>
      </c>
      <c r="V1067">
        <v>0</v>
      </c>
      <c r="W1067">
        <v>0</v>
      </c>
      <c r="X1067">
        <v>20.233752581716079</v>
      </c>
      <c r="Y1067">
        <v>0</v>
      </c>
      <c r="Z1067">
        <v>8.4011107838601085</v>
      </c>
      <c r="AA1067">
        <v>0</v>
      </c>
      <c r="AB1067">
        <v>11.057134390529477</v>
      </c>
      <c r="AC1067">
        <v>0</v>
      </c>
      <c r="AD1067">
        <v>0</v>
      </c>
      <c r="AE1067">
        <v>39.691997756105664</v>
      </c>
    </row>
    <row r="1068" spans="1:31" x14ac:dyDescent="0.25">
      <c r="A1068">
        <v>1860993</v>
      </c>
      <c r="B1068">
        <v>1</v>
      </c>
      <c r="C1068" t="s">
        <v>81</v>
      </c>
      <c r="D1068" t="s">
        <v>123</v>
      </c>
      <c r="E1068" t="s">
        <v>146</v>
      </c>
      <c r="F1068" t="s">
        <v>3304</v>
      </c>
      <c r="G1068" t="s">
        <v>148</v>
      </c>
      <c r="H1068" t="s">
        <v>143</v>
      </c>
      <c r="I1068" t="s">
        <v>135</v>
      </c>
      <c r="J1068" t="s">
        <v>136</v>
      </c>
      <c r="K1068" t="s">
        <v>137</v>
      </c>
      <c r="L1068" t="s">
        <v>3305</v>
      </c>
      <c r="M1068" t="s">
        <v>3306</v>
      </c>
      <c r="N1068">
        <v>2.0766666659999999</v>
      </c>
      <c r="O1068">
        <v>0</v>
      </c>
      <c r="P1068">
        <v>21</v>
      </c>
      <c r="Q1068">
        <v>0</v>
      </c>
      <c r="R1068">
        <v>6</v>
      </c>
      <c r="S1068">
        <v>0</v>
      </c>
      <c r="T1068">
        <v>2</v>
      </c>
      <c r="U1068">
        <v>0</v>
      </c>
      <c r="V1068">
        <v>0</v>
      </c>
      <c r="W1068">
        <v>0</v>
      </c>
      <c r="X1068">
        <v>7.1707532922292945</v>
      </c>
      <c r="Y1068">
        <v>0</v>
      </c>
      <c r="Z1068">
        <v>7.4369559671221284</v>
      </c>
      <c r="AA1068">
        <v>0</v>
      </c>
      <c r="AB1068">
        <v>1.4201361725029127</v>
      </c>
      <c r="AC1068">
        <v>0</v>
      </c>
      <c r="AD1068">
        <v>0</v>
      </c>
      <c r="AE1068">
        <v>16.027845431854338</v>
      </c>
    </row>
    <row r="1069" spans="1:31" x14ac:dyDescent="0.25">
      <c r="A1069">
        <v>1860312</v>
      </c>
      <c r="B1069">
        <v>1</v>
      </c>
      <c r="C1069" t="s">
        <v>81</v>
      </c>
      <c r="D1069" t="s">
        <v>122</v>
      </c>
      <c r="E1069" t="s">
        <v>146</v>
      </c>
      <c r="F1069" t="s">
        <v>3307</v>
      </c>
      <c r="G1069" t="s">
        <v>148</v>
      </c>
      <c r="H1069" t="s">
        <v>143</v>
      </c>
      <c r="I1069" t="s">
        <v>135</v>
      </c>
      <c r="J1069" t="s">
        <v>136</v>
      </c>
      <c r="K1069" t="s">
        <v>137</v>
      </c>
      <c r="L1069" t="s">
        <v>3308</v>
      </c>
      <c r="M1069" t="s">
        <v>3309</v>
      </c>
      <c r="N1069">
        <v>1.886666666</v>
      </c>
      <c r="O1069">
        <v>0</v>
      </c>
      <c r="P1069">
        <v>0</v>
      </c>
      <c r="Q1069">
        <v>0</v>
      </c>
      <c r="R1069">
        <v>1</v>
      </c>
      <c r="S1069">
        <v>0</v>
      </c>
      <c r="T1069">
        <v>0</v>
      </c>
      <c r="U1069">
        <v>0</v>
      </c>
      <c r="V1069">
        <v>0</v>
      </c>
      <c r="W1069">
        <v>0</v>
      </c>
      <c r="X1069">
        <v>0</v>
      </c>
      <c r="Y1069">
        <v>0</v>
      </c>
      <c r="Z1069">
        <v>0.16092456227603003</v>
      </c>
      <c r="AA1069">
        <v>0</v>
      </c>
      <c r="AB1069">
        <v>0</v>
      </c>
      <c r="AC1069">
        <v>0</v>
      </c>
      <c r="AD1069">
        <v>0</v>
      </c>
      <c r="AE1069">
        <v>0.16092456227603003</v>
      </c>
    </row>
    <row r="1070" spans="1:31" x14ac:dyDescent="0.25">
      <c r="A1070">
        <v>1860183</v>
      </c>
      <c r="B1070">
        <v>1</v>
      </c>
      <c r="C1070" t="s">
        <v>80</v>
      </c>
      <c r="D1070" t="s">
        <v>106</v>
      </c>
      <c r="E1070" t="s">
        <v>146</v>
      </c>
      <c r="F1070" t="s">
        <v>3310</v>
      </c>
      <c r="G1070" t="s">
        <v>943</v>
      </c>
      <c r="H1070" t="s">
        <v>143</v>
      </c>
      <c r="I1070" t="s">
        <v>135</v>
      </c>
      <c r="J1070" t="s">
        <v>136</v>
      </c>
      <c r="K1070" t="s">
        <v>137</v>
      </c>
      <c r="L1070" t="s">
        <v>3311</v>
      </c>
      <c r="M1070" t="s">
        <v>3312</v>
      </c>
      <c r="N1070">
        <v>7.8811111110000001</v>
      </c>
      <c r="O1070">
        <v>0</v>
      </c>
      <c r="P1070">
        <v>7</v>
      </c>
      <c r="Q1070">
        <v>0</v>
      </c>
      <c r="R1070">
        <v>3</v>
      </c>
      <c r="S1070">
        <v>0</v>
      </c>
      <c r="T1070">
        <v>0</v>
      </c>
      <c r="U1070">
        <v>0</v>
      </c>
      <c r="V1070">
        <v>0</v>
      </c>
      <c r="W1070">
        <v>0</v>
      </c>
      <c r="X1070">
        <v>12.566624327863584</v>
      </c>
      <c r="Y1070">
        <v>0</v>
      </c>
      <c r="Z1070">
        <v>8.5849741596148235</v>
      </c>
      <c r="AA1070">
        <v>0</v>
      </c>
      <c r="AB1070">
        <v>0</v>
      </c>
      <c r="AC1070">
        <v>0</v>
      </c>
      <c r="AD1070">
        <v>0</v>
      </c>
      <c r="AE1070">
        <v>21.15159848747841</v>
      </c>
    </row>
    <row r="1071" spans="1:31" x14ac:dyDescent="0.25">
      <c r="A1071">
        <v>1860621</v>
      </c>
      <c r="B1071">
        <v>1</v>
      </c>
      <c r="C1071" t="s">
        <v>81</v>
      </c>
      <c r="D1071" t="s">
        <v>128</v>
      </c>
      <c r="E1071" t="s">
        <v>140</v>
      </c>
      <c r="F1071" t="s">
        <v>3313</v>
      </c>
      <c r="G1071" t="s">
        <v>207</v>
      </c>
      <c r="H1071" t="s">
        <v>143</v>
      </c>
      <c r="I1071" t="s">
        <v>135</v>
      </c>
      <c r="J1071" t="s">
        <v>136</v>
      </c>
      <c r="K1071" t="s">
        <v>137</v>
      </c>
      <c r="L1071" t="s">
        <v>3314</v>
      </c>
      <c r="M1071" t="s">
        <v>3315</v>
      </c>
      <c r="N1071">
        <v>1.0141666659999999</v>
      </c>
      <c r="O1071">
        <v>0</v>
      </c>
      <c r="P1071">
        <v>0</v>
      </c>
      <c r="Q1071">
        <v>0</v>
      </c>
      <c r="R1071">
        <v>0</v>
      </c>
      <c r="S1071">
        <v>0</v>
      </c>
      <c r="T1071">
        <v>1</v>
      </c>
      <c r="U1071">
        <v>0</v>
      </c>
      <c r="V1071">
        <v>0</v>
      </c>
      <c r="W1071">
        <v>0</v>
      </c>
      <c r="X1071">
        <v>0</v>
      </c>
      <c r="Y1071">
        <v>0</v>
      </c>
      <c r="Z1071">
        <v>0</v>
      </c>
      <c r="AA1071">
        <v>0</v>
      </c>
      <c r="AB1071">
        <v>0</v>
      </c>
      <c r="AC1071">
        <v>0</v>
      </c>
      <c r="AD1071">
        <v>0</v>
      </c>
      <c r="AE1071">
        <v>0</v>
      </c>
    </row>
    <row r="1072" spans="1:31" x14ac:dyDescent="0.25">
      <c r="A1072">
        <v>1860266</v>
      </c>
      <c r="B1072">
        <v>1</v>
      </c>
      <c r="C1072" t="s">
        <v>80</v>
      </c>
      <c r="D1072" t="s">
        <v>106</v>
      </c>
      <c r="E1072" t="s">
        <v>158</v>
      </c>
      <c r="F1072" t="s">
        <v>3316</v>
      </c>
      <c r="G1072" t="s">
        <v>219</v>
      </c>
      <c r="H1072" t="s">
        <v>134</v>
      </c>
      <c r="I1072" t="s">
        <v>135</v>
      </c>
      <c r="J1072" t="s">
        <v>136</v>
      </c>
      <c r="K1072" t="s">
        <v>137</v>
      </c>
      <c r="L1072" t="s">
        <v>3317</v>
      </c>
      <c r="M1072" t="s">
        <v>3318</v>
      </c>
      <c r="N1072">
        <v>5.8419444440000001</v>
      </c>
      <c r="O1072">
        <v>0</v>
      </c>
      <c r="P1072">
        <v>98</v>
      </c>
      <c r="Q1072">
        <v>0</v>
      </c>
      <c r="R1072">
        <v>1</v>
      </c>
      <c r="S1072">
        <v>0</v>
      </c>
      <c r="T1072">
        <v>11</v>
      </c>
      <c r="U1072">
        <v>0</v>
      </c>
      <c r="V1072">
        <v>0</v>
      </c>
      <c r="W1072">
        <v>0</v>
      </c>
      <c r="X1072">
        <v>103.07532550335279</v>
      </c>
      <c r="Y1072">
        <v>0</v>
      </c>
      <c r="Z1072">
        <v>5.241999172451278</v>
      </c>
      <c r="AA1072">
        <v>0</v>
      </c>
      <c r="AB1072">
        <v>52.374166685408099</v>
      </c>
      <c r="AC1072">
        <v>0</v>
      </c>
      <c r="AD1072">
        <v>0</v>
      </c>
      <c r="AE1072">
        <v>160.69149136121217</v>
      </c>
    </row>
    <row r="1073" spans="1:31" x14ac:dyDescent="0.25">
      <c r="A1073">
        <v>1859934</v>
      </c>
      <c r="B1073">
        <v>1</v>
      </c>
      <c r="C1073" t="s">
        <v>80</v>
      </c>
      <c r="D1073" t="s">
        <v>100</v>
      </c>
      <c r="E1073" t="s">
        <v>210</v>
      </c>
      <c r="F1073" t="s">
        <v>3319</v>
      </c>
      <c r="G1073" t="s">
        <v>133</v>
      </c>
      <c r="H1073" t="s">
        <v>134</v>
      </c>
      <c r="I1073" t="s">
        <v>135</v>
      </c>
      <c r="J1073" t="s">
        <v>136</v>
      </c>
      <c r="K1073" t="s">
        <v>137</v>
      </c>
      <c r="L1073" t="s">
        <v>3320</v>
      </c>
      <c r="M1073" t="s">
        <v>3321</v>
      </c>
      <c r="N1073">
        <v>1.0852777769999999</v>
      </c>
      <c r="O1073">
        <v>0</v>
      </c>
      <c r="P1073">
        <v>636</v>
      </c>
      <c r="Q1073">
        <v>0</v>
      </c>
      <c r="R1073">
        <v>114</v>
      </c>
      <c r="S1073">
        <v>4</v>
      </c>
      <c r="T1073">
        <v>118</v>
      </c>
      <c r="U1073">
        <v>0</v>
      </c>
      <c r="V1073">
        <v>0</v>
      </c>
      <c r="W1073">
        <v>0</v>
      </c>
      <c r="X1073">
        <v>138.78584245756457</v>
      </c>
      <c r="Y1073">
        <v>0</v>
      </c>
      <c r="Z1073">
        <v>65.074015334245487</v>
      </c>
      <c r="AA1073">
        <v>981.84169307553304</v>
      </c>
      <c r="AB1073">
        <v>120.01580212935609</v>
      </c>
      <c r="AC1073">
        <v>0</v>
      </c>
      <c r="AD1073">
        <v>0</v>
      </c>
      <c r="AE1073">
        <v>1305.7173529966992</v>
      </c>
    </row>
    <row r="1074" spans="1:31" x14ac:dyDescent="0.25">
      <c r="A1074">
        <v>1860020</v>
      </c>
      <c r="B1074">
        <v>1</v>
      </c>
      <c r="C1074" t="s">
        <v>80</v>
      </c>
      <c r="D1074" t="s">
        <v>93</v>
      </c>
      <c r="E1074" t="s">
        <v>146</v>
      </c>
      <c r="F1074" t="s">
        <v>3322</v>
      </c>
      <c r="G1074" t="s">
        <v>148</v>
      </c>
      <c r="H1074" t="s">
        <v>143</v>
      </c>
      <c r="I1074" t="s">
        <v>135</v>
      </c>
      <c r="J1074" t="s">
        <v>136</v>
      </c>
      <c r="K1074" t="s">
        <v>137</v>
      </c>
      <c r="L1074" t="s">
        <v>3323</v>
      </c>
      <c r="M1074" t="s">
        <v>3324</v>
      </c>
      <c r="N1074">
        <v>2.7236111109999999</v>
      </c>
      <c r="O1074">
        <v>0</v>
      </c>
      <c r="P1074">
        <v>1</v>
      </c>
      <c r="Q1074">
        <v>0</v>
      </c>
      <c r="R1074">
        <v>3</v>
      </c>
      <c r="S1074">
        <v>0</v>
      </c>
      <c r="T1074">
        <v>1</v>
      </c>
      <c r="U1074">
        <v>0</v>
      </c>
      <c r="V1074">
        <v>0</v>
      </c>
      <c r="W1074">
        <v>0</v>
      </c>
      <c r="X1074">
        <v>5.0014275219353338E-2</v>
      </c>
      <c r="Y1074">
        <v>0</v>
      </c>
      <c r="Z1074">
        <v>14.611902686352872</v>
      </c>
      <c r="AA1074">
        <v>0</v>
      </c>
      <c r="AB1074">
        <v>9.9651715397278338</v>
      </c>
      <c r="AC1074">
        <v>0</v>
      </c>
      <c r="AD1074">
        <v>0</v>
      </c>
      <c r="AE1074">
        <v>24.627088501300058</v>
      </c>
    </row>
    <row r="1075" spans="1:31" x14ac:dyDescent="0.25">
      <c r="A1075">
        <v>1860561</v>
      </c>
      <c r="B1075">
        <v>1</v>
      </c>
      <c r="C1075" t="s">
        <v>80</v>
      </c>
      <c r="D1075" t="s">
        <v>108</v>
      </c>
      <c r="E1075" t="s">
        <v>146</v>
      </c>
      <c r="F1075" t="s">
        <v>3325</v>
      </c>
      <c r="G1075" t="s">
        <v>469</v>
      </c>
      <c r="H1075" t="s">
        <v>143</v>
      </c>
      <c r="I1075" t="s">
        <v>135</v>
      </c>
      <c r="J1075" t="s">
        <v>136</v>
      </c>
      <c r="K1075" t="s">
        <v>137</v>
      </c>
      <c r="L1075" t="s">
        <v>3326</v>
      </c>
      <c r="M1075" t="s">
        <v>3327</v>
      </c>
      <c r="N1075">
        <v>1.682222222</v>
      </c>
      <c r="O1075">
        <v>0</v>
      </c>
      <c r="P1075">
        <v>8</v>
      </c>
      <c r="Q1075">
        <v>0</v>
      </c>
      <c r="R1075">
        <v>0</v>
      </c>
      <c r="S1075">
        <v>0</v>
      </c>
      <c r="T1075">
        <v>2</v>
      </c>
      <c r="U1075">
        <v>0</v>
      </c>
      <c r="V1075">
        <v>0</v>
      </c>
      <c r="W1075">
        <v>0</v>
      </c>
      <c r="X1075">
        <v>1.9818566971467837</v>
      </c>
      <c r="Y1075">
        <v>0</v>
      </c>
      <c r="Z1075">
        <v>0</v>
      </c>
      <c r="AA1075">
        <v>0</v>
      </c>
      <c r="AB1075">
        <v>8.3405434076226664E-2</v>
      </c>
      <c r="AC1075">
        <v>0</v>
      </c>
      <c r="AD1075">
        <v>0</v>
      </c>
      <c r="AE1075">
        <v>2.0652621312230104</v>
      </c>
    </row>
    <row r="1076" spans="1:31" x14ac:dyDescent="0.25">
      <c r="A1076">
        <v>1861348</v>
      </c>
      <c r="B1076">
        <v>1</v>
      </c>
      <c r="C1076" t="s">
        <v>80</v>
      </c>
      <c r="D1076" t="s">
        <v>100</v>
      </c>
      <c r="E1076" t="s">
        <v>140</v>
      </c>
      <c r="F1076" t="s">
        <v>3328</v>
      </c>
      <c r="G1076" t="s">
        <v>163</v>
      </c>
      <c r="H1076" t="s">
        <v>143</v>
      </c>
      <c r="I1076" t="s">
        <v>135</v>
      </c>
      <c r="J1076" t="s">
        <v>136</v>
      </c>
      <c r="K1076" t="s">
        <v>137</v>
      </c>
      <c r="L1076" t="s">
        <v>3329</v>
      </c>
      <c r="M1076" t="s">
        <v>3330</v>
      </c>
      <c r="N1076">
        <v>1.6386111109999999</v>
      </c>
      <c r="O1076">
        <v>0</v>
      </c>
      <c r="P1076">
        <v>2</v>
      </c>
      <c r="Q1076">
        <v>0</v>
      </c>
      <c r="R1076">
        <v>0</v>
      </c>
      <c r="S1076">
        <v>0</v>
      </c>
      <c r="T1076">
        <v>0</v>
      </c>
      <c r="U1076">
        <v>0</v>
      </c>
      <c r="V1076">
        <v>0</v>
      </c>
      <c r="W1076">
        <v>0</v>
      </c>
      <c r="X1076">
        <v>2.4342833239210404</v>
      </c>
      <c r="Y1076">
        <v>0</v>
      </c>
      <c r="Z1076">
        <v>0</v>
      </c>
      <c r="AA1076">
        <v>0</v>
      </c>
      <c r="AB1076">
        <v>0</v>
      </c>
      <c r="AC1076">
        <v>0</v>
      </c>
      <c r="AD1076">
        <v>0</v>
      </c>
      <c r="AE1076">
        <v>2.4342833239210404</v>
      </c>
    </row>
    <row r="1077" spans="1:31" x14ac:dyDescent="0.25">
      <c r="A1077">
        <v>1860661</v>
      </c>
      <c r="B1077">
        <v>1</v>
      </c>
      <c r="C1077" t="s">
        <v>80</v>
      </c>
      <c r="D1077" t="s">
        <v>90</v>
      </c>
      <c r="E1077" t="s">
        <v>169</v>
      </c>
      <c r="F1077" t="s">
        <v>3331</v>
      </c>
      <c r="G1077" t="s">
        <v>183</v>
      </c>
      <c r="H1077" t="s">
        <v>143</v>
      </c>
      <c r="I1077" t="s">
        <v>135</v>
      </c>
      <c r="J1077" t="s">
        <v>136</v>
      </c>
      <c r="K1077" t="s">
        <v>137</v>
      </c>
      <c r="L1077" t="s">
        <v>3332</v>
      </c>
      <c r="M1077" t="s">
        <v>3333</v>
      </c>
      <c r="N1077">
        <v>2.0099999999999998</v>
      </c>
      <c r="O1077">
        <v>0</v>
      </c>
      <c r="P1077">
        <v>329</v>
      </c>
      <c r="Q1077">
        <v>0</v>
      </c>
      <c r="R1077">
        <v>0</v>
      </c>
      <c r="S1077">
        <v>0</v>
      </c>
      <c r="T1077">
        <v>17</v>
      </c>
      <c r="U1077">
        <v>0</v>
      </c>
      <c r="V1077">
        <v>0</v>
      </c>
      <c r="W1077">
        <v>0</v>
      </c>
      <c r="X1077">
        <v>217.18643531369656</v>
      </c>
      <c r="Y1077">
        <v>0</v>
      </c>
      <c r="Z1077">
        <v>0</v>
      </c>
      <c r="AA1077">
        <v>0</v>
      </c>
      <c r="AB1077">
        <v>29.123989175915149</v>
      </c>
      <c r="AC1077">
        <v>0</v>
      </c>
      <c r="AD1077">
        <v>0</v>
      </c>
      <c r="AE1077">
        <v>246.31042448961171</v>
      </c>
    </row>
    <row r="1078" spans="1:31" x14ac:dyDescent="0.25">
      <c r="A1078">
        <v>1860392</v>
      </c>
      <c r="B1078">
        <v>1</v>
      </c>
      <c r="C1078" t="s">
        <v>80</v>
      </c>
      <c r="D1078" t="s">
        <v>97</v>
      </c>
      <c r="E1078" t="s">
        <v>169</v>
      </c>
      <c r="F1078" t="s">
        <v>3334</v>
      </c>
      <c r="G1078" t="s">
        <v>2576</v>
      </c>
      <c r="H1078" t="s">
        <v>143</v>
      </c>
      <c r="I1078" t="s">
        <v>135</v>
      </c>
      <c r="J1078" t="s">
        <v>136</v>
      </c>
      <c r="K1078" t="s">
        <v>137</v>
      </c>
      <c r="L1078" t="s">
        <v>3335</v>
      </c>
      <c r="M1078" t="s">
        <v>3336</v>
      </c>
      <c r="N1078">
        <v>4.864166666</v>
      </c>
      <c r="O1078">
        <v>0</v>
      </c>
      <c r="P1078">
        <v>179</v>
      </c>
      <c r="Q1078">
        <v>0</v>
      </c>
      <c r="R1078">
        <v>0</v>
      </c>
      <c r="S1078">
        <v>0</v>
      </c>
      <c r="T1078">
        <v>236</v>
      </c>
      <c r="U1078">
        <v>0</v>
      </c>
      <c r="V1078">
        <v>0</v>
      </c>
      <c r="W1078">
        <v>0</v>
      </c>
      <c r="X1078">
        <v>275.63977537778777</v>
      </c>
      <c r="Y1078">
        <v>0</v>
      </c>
      <c r="Z1078">
        <v>0</v>
      </c>
      <c r="AA1078">
        <v>0</v>
      </c>
      <c r="AB1078">
        <v>1176.5320085159101</v>
      </c>
      <c r="AC1078">
        <v>0</v>
      </c>
      <c r="AD1078">
        <v>0</v>
      </c>
      <c r="AE1078">
        <v>1452.1717838936979</v>
      </c>
    </row>
    <row r="1079" spans="1:31" x14ac:dyDescent="0.25">
      <c r="A1079">
        <v>1860535</v>
      </c>
      <c r="B1079">
        <v>1</v>
      </c>
      <c r="C1079" t="s">
        <v>80</v>
      </c>
      <c r="D1079" t="s">
        <v>105</v>
      </c>
      <c r="E1079" t="s">
        <v>131</v>
      </c>
      <c r="F1079" t="s">
        <v>3337</v>
      </c>
      <c r="G1079" t="s">
        <v>133</v>
      </c>
      <c r="H1079" t="s">
        <v>134</v>
      </c>
      <c r="I1079" t="s">
        <v>135</v>
      </c>
      <c r="J1079" t="s">
        <v>136</v>
      </c>
      <c r="K1079" t="s">
        <v>137</v>
      </c>
      <c r="L1079" t="s">
        <v>3338</v>
      </c>
      <c r="M1079" t="s">
        <v>3339</v>
      </c>
      <c r="N1079">
        <v>0.57750000000000001</v>
      </c>
      <c r="O1079">
        <v>1</v>
      </c>
      <c r="P1079">
        <v>2</v>
      </c>
      <c r="Q1079">
        <v>0</v>
      </c>
      <c r="R1079">
        <v>2</v>
      </c>
      <c r="S1079">
        <v>6</v>
      </c>
      <c r="T1079">
        <v>6</v>
      </c>
      <c r="U1079">
        <v>1</v>
      </c>
      <c r="V1079">
        <v>0</v>
      </c>
      <c r="W1079">
        <v>3.25278979247362</v>
      </c>
      <c r="X1079">
        <v>0.62936002910132327</v>
      </c>
      <c r="Y1079">
        <v>0</v>
      </c>
      <c r="Z1079">
        <v>0.81804794613978926</v>
      </c>
      <c r="AA1079">
        <v>13.064217589071392</v>
      </c>
      <c r="AB1079">
        <v>4.5983584245060012</v>
      </c>
      <c r="AC1079">
        <v>255.8906104777268</v>
      </c>
      <c r="AD1079">
        <v>0</v>
      </c>
      <c r="AE1079">
        <v>278.2533842590189</v>
      </c>
    </row>
    <row r="1080" spans="1:31" x14ac:dyDescent="0.25">
      <c r="A1080">
        <v>1860057</v>
      </c>
      <c r="B1080">
        <v>1</v>
      </c>
      <c r="C1080" t="s">
        <v>80</v>
      </c>
      <c r="D1080" t="s">
        <v>102</v>
      </c>
      <c r="E1080" t="s">
        <v>158</v>
      </c>
      <c r="F1080" t="s">
        <v>3340</v>
      </c>
      <c r="G1080" t="s">
        <v>196</v>
      </c>
      <c r="H1080" t="s">
        <v>134</v>
      </c>
      <c r="I1080" t="s">
        <v>135</v>
      </c>
      <c r="J1080" t="s">
        <v>136</v>
      </c>
      <c r="K1080" t="s">
        <v>172</v>
      </c>
      <c r="L1080" t="s">
        <v>3341</v>
      </c>
      <c r="M1080" t="s">
        <v>3342</v>
      </c>
      <c r="N1080">
        <v>3.327575833</v>
      </c>
      <c r="O1080">
        <v>0</v>
      </c>
      <c r="P1080">
        <v>27</v>
      </c>
      <c r="Q1080">
        <v>0</v>
      </c>
      <c r="R1080">
        <v>8</v>
      </c>
      <c r="S1080">
        <v>0</v>
      </c>
      <c r="T1080">
        <v>2</v>
      </c>
      <c r="U1080">
        <v>0</v>
      </c>
      <c r="V1080">
        <v>0</v>
      </c>
      <c r="W1080">
        <v>0</v>
      </c>
      <c r="X1080">
        <v>42.025001810048472</v>
      </c>
      <c r="Y1080">
        <v>0</v>
      </c>
      <c r="Z1080">
        <v>12.765425653816184</v>
      </c>
      <c r="AA1080">
        <v>0</v>
      </c>
      <c r="AB1080">
        <v>0.16747817829546557</v>
      </c>
      <c r="AC1080">
        <v>0</v>
      </c>
      <c r="AD1080">
        <v>0</v>
      </c>
      <c r="AE1080">
        <v>54.957905642160128</v>
      </c>
    </row>
    <row r="1081" spans="1:31" x14ac:dyDescent="0.25">
      <c r="A1081">
        <v>1860578</v>
      </c>
      <c r="B1081">
        <v>1</v>
      </c>
      <c r="C1081" t="s">
        <v>81</v>
      </c>
      <c r="D1081" t="s">
        <v>126</v>
      </c>
      <c r="E1081" t="s">
        <v>131</v>
      </c>
      <c r="F1081" t="s">
        <v>3343</v>
      </c>
      <c r="G1081" t="s">
        <v>133</v>
      </c>
      <c r="H1081" t="s">
        <v>134</v>
      </c>
      <c r="I1081" t="s">
        <v>152</v>
      </c>
      <c r="J1081" t="s">
        <v>136</v>
      </c>
      <c r="K1081" t="s">
        <v>137</v>
      </c>
      <c r="L1081" t="s">
        <v>3344</v>
      </c>
      <c r="M1081" t="s">
        <v>3345</v>
      </c>
      <c r="N1081">
        <v>1.3888888E-2</v>
      </c>
      <c r="O1081">
        <v>0</v>
      </c>
      <c r="P1081">
        <v>619</v>
      </c>
      <c r="Q1081">
        <v>5</v>
      </c>
      <c r="R1081">
        <v>77</v>
      </c>
      <c r="S1081">
        <v>10</v>
      </c>
      <c r="T1081">
        <v>40</v>
      </c>
      <c r="U1081">
        <v>0</v>
      </c>
      <c r="V1081">
        <v>0</v>
      </c>
      <c r="W1081">
        <v>0</v>
      </c>
      <c r="X1081">
        <v>1.1074790846611247</v>
      </c>
      <c r="Y1081">
        <v>0.32240255329174999</v>
      </c>
      <c r="Z1081">
        <v>0.62236208283497219</v>
      </c>
      <c r="AA1081">
        <v>1.0563557123643474</v>
      </c>
      <c r="AB1081">
        <v>0.58465151795572234</v>
      </c>
      <c r="AC1081">
        <v>0</v>
      </c>
      <c r="AD1081">
        <v>0</v>
      </c>
      <c r="AE1081">
        <v>3.6932509511079168</v>
      </c>
    </row>
    <row r="1082" spans="1:31" x14ac:dyDescent="0.25">
      <c r="A1082">
        <v>1860435</v>
      </c>
      <c r="B1082">
        <v>1</v>
      </c>
      <c r="C1082" t="s">
        <v>81</v>
      </c>
      <c r="D1082" t="s">
        <v>112</v>
      </c>
      <c r="E1082" t="s">
        <v>146</v>
      </c>
      <c r="F1082" t="s">
        <v>3346</v>
      </c>
      <c r="G1082" t="s">
        <v>1108</v>
      </c>
      <c r="H1082" t="s">
        <v>143</v>
      </c>
      <c r="I1082" t="s">
        <v>135</v>
      </c>
      <c r="J1082" t="s">
        <v>136</v>
      </c>
      <c r="K1082" t="s">
        <v>137</v>
      </c>
      <c r="L1082" t="s">
        <v>3347</v>
      </c>
      <c r="M1082" t="s">
        <v>3348</v>
      </c>
      <c r="N1082">
        <v>4.1444444440000003</v>
      </c>
      <c r="O1082">
        <v>0</v>
      </c>
      <c r="P1082">
        <v>19</v>
      </c>
      <c r="Q1082">
        <v>0</v>
      </c>
      <c r="R1082">
        <v>20</v>
      </c>
      <c r="S1082">
        <v>0</v>
      </c>
      <c r="T1082">
        <v>6</v>
      </c>
      <c r="U1082">
        <v>0</v>
      </c>
      <c r="V1082">
        <v>1</v>
      </c>
      <c r="W1082">
        <v>0</v>
      </c>
      <c r="X1082">
        <v>16.089259097612761</v>
      </c>
      <c r="Y1082">
        <v>0</v>
      </c>
      <c r="Z1082">
        <v>32.157914022815028</v>
      </c>
      <c r="AA1082">
        <v>0</v>
      </c>
      <c r="AB1082">
        <v>99.177407566755846</v>
      </c>
      <c r="AC1082">
        <v>0</v>
      </c>
      <c r="AD1082">
        <v>50.569703481717212</v>
      </c>
      <c r="AE1082">
        <v>197.99428416890083</v>
      </c>
    </row>
    <row r="1083" spans="1:31" x14ac:dyDescent="0.25">
      <c r="A1083">
        <v>1859937</v>
      </c>
      <c r="B1083">
        <v>1</v>
      </c>
      <c r="C1083" t="s">
        <v>81</v>
      </c>
      <c r="D1083" t="s">
        <v>118</v>
      </c>
      <c r="E1083" t="s">
        <v>131</v>
      </c>
      <c r="F1083" t="s">
        <v>3349</v>
      </c>
      <c r="G1083" t="s">
        <v>133</v>
      </c>
      <c r="H1083" t="s">
        <v>134</v>
      </c>
      <c r="I1083" t="s">
        <v>135</v>
      </c>
      <c r="J1083" t="s">
        <v>136</v>
      </c>
      <c r="K1083" t="s">
        <v>137</v>
      </c>
      <c r="L1083" t="s">
        <v>3350</v>
      </c>
      <c r="M1083" t="s">
        <v>3351</v>
      </c>
      <c r="N1083">
        <v>2.4188888880000001</v>
      </c>
      <c r="O1083">
        <v>0</v>
      </c>
      <c r="P1083">
        <v>0</v>
      </c>
      <c r="Q1083">
        <v>2</v>
      </c>
      <c r="R1083">
        <v>43</v>
      </c>
      <c r="S1083">
        <v>1</v>
      </c>
      <c r="T1083">
        <v>2</v>
      </c>
      <c r="U1083">
        <v>0</v>
      </c>
      <c r="V1083">
        <v>0</v>
      </c>
      <c r="W1083">
        <v>0</v>
      </c>
      <c r="X1083">
        <v>0</v>
      </c>
      <c r="Y1083">
        <v>40.730864732144354</v>
      </c>
      <c r="Z1083">
        <v>493.0057248150045</v>
      </c>
      <c r="AA1083">
        <v>13.115059596006869</v>
      </c>
      <c r="AB1083">
        <v>57.199077852040006</v>
      </c>
      <c r="AC1083">
        <v>0</v>
      </c>
      <c r="AD1083">
        <v>0</v>
      </c>
      <c r="AE1083">
        <v>604.05072699519565</v>
      </c>
    </row>
    <row r="1084" spans="1:31" x14ac:dyDescent="0.25">
      <c r="A1084">
        <v>1860555</v>
      </c>
      <c r="B1084">
        <v>1</v>
      </c>
      <c r="C1084" t="s">
        <v>80</v>
      </c>
      <c r="D1084" t="s">
        <v>107</v>
      </c>
      <c r="E1084" t="s">
        <v>140</v>
      </c>
      <c r="F1084" t="s">
        <v>3352</v>
      </c>
      <c r="G1084" t="s">
        <v>163</v>
      </c>
      <c r="H1084" t="s">
        <v>143</v>
      </c>
      <c r="I1084" t="s">
        <v>135</v>
      </c>
      <c r="J1084" t="s">
        <v>136</v>
      </c>
      <c r="K1084" t="s">
        <v>137</v>
      </c>
      <c r="L1084" t="s">
        <v>3353</v>
      </c>
      <c r="M1084" t="s">
        <v>3354</v>
      </c>
      <c r="N1084">
        <v>0.90138888800000005</v>
      </c>
      <c r="O1084">
        <v>0</v>
      </c>
      <c r="P1084">
        <v>1</v>
      </c>
      <c r="Q1084">
        <v>0</v>
      </c>
      <c r="R1084">
        <v>0</v>
      </c>
      <c r="S1084">
        <v>0</v>
      </c>
      <c r="T1084">
        <v>0</v>
      </c>
      <c r="U1084">
        <v>0</v>
      </c>
      <c r="V1084">
        <v>0</v>
      </c>
      <c r="W1084">
        <v>0</v>
      </c>
      <c r="X1084">
        <v>0.22261238004394668</v>
      </c>
      <c r="Y1084">
        <v>0</v>
      </c>
      <c r="Z1084">
        <v>0</v>
      </c>
      <c r="AA1084">
        <v>0</v>
      </c>
      <c r="AB1084">
        <v>0</v>
      </c>
      <c r="AC1084">
        <v>0</v>
      </c>
      <c r="AD1084">
        <v>0</v>
      </c>
      <c r="AE1084">
        <v>0.22261238004394668</v>
      </c>
    </row>
    <row r="1085" spans="1:31" x14ac:dyDescent="0.25">
      <c r="A1085">
        <v>1859994</v>
      </c>
      <c r="B1085">
        <v>1</v>
      </c>
      <c r="C1085" t="s">
        <v>80</v>
      </c>
      <c r="D1085" t="s">
        <v>84</v>
      </c>
      <c r="E1085" t="s">
        <v>131</v>
      </c>
      <c r="F1085" t="s">
        <v>3355</v>
      </c>
      <c r="G1085" t="s">
        <v>476</v>
      </c>
      <c r="H1085" t="s">
        <v>134</v>
      </c>
      <c r="I1085" t="s">
        <v>135</v>
      </c>
      <c r="J1085" t="s">
        <v>136</v>
      </c>
      <c r="K1085" t="s">
        <v>172</v>
      </c>
      <c r="L1085" t="s">
        <v>3356</v>
      </c>
      <c r="M1085" t="s">
        <v>3357</v>
      </c>
      <c r="N1085">
        <v>5.9722221999999998E-2</v>
      </c>
      <c r="O1085">
        <v>6</v>
      </c>
      <c r="P1085">
        <v>1340</v>
      </c>
      <c r="Q1085">
        <v>13</v>
      </c>
      <c r="R1085">
        <v>280</v>
      </c>
      <c r="S1085">
        <v>26</v>
      </c>
      <c r="T1085">
        <v>189</v>
      </c>
      <c r="U1085">
        <v>1</v>
      </c>
      <c r="V1085">
        <v>0</v>
      </c>
      <c r="W1085">
        <v>0.36052624728113614</v>
      </c>
      <c r="X1085">
        <v>19.179630249537571</v>
      </c>
      <c r="Y1085">
        <v>1.8532464935308586</v>
      </c>
      <c r="Z1085">
        <v>7.6138054970001869</v>
      </c>
      <c r="AA1085">
        <v>17.262859316154653</v>
      </c>
      <c r="AB1085">
        <v>11.431145165400091</v>
      </c>
      <c r="AC1085">
        <v>10.009853518079971</v>
      </c>
      <c r="AD1085">
        <v>0</v>
      </c>
      <c r="AE1085">
        <v>67.711066486984464</v>
      </c>
    </row>
    <row r="1086" spans="1:31" x14ac:dyDescent="0.25">
      <c r="A1086">
        <v>1859957</v>
      </c>
      <c r="B1086">
        <v>1</v>
      </c>
      <c r="C1086" t="s">
        <v>80</v>
      </c>
      <c r="D1086" t="s">
        <v>96</v>
      </c>
      <c r="E1086" t="s">
        <v>222</v>
      </c>
      <c r="F1086" t="s">
        <v>3358</v>
      </c>
      <c r="G1086" t="s">
        <v>501</v>
      </c>
      <c r="H1086" t="s">
        <v>143</v>
      </c>
      <c r="I1086" t="s">
        <v>135</v>
      </c>
      <c r="J1086" t="s">
        <v>136</v>
      </c>
      <c r="K1086" t="s">
        <v>137</v>
      </c>
      <c r="L1086" t="s">
        <v>3359</v>
      </c>
      <c r="M1086" t="s">
        <v>3360</v>
      </c>
      <c r="N1086">
        <v>6.0472222220000003</v>
      </c>
      <c r="O1086">
        <v>0</v>
      </c>
      <c r="P1086">
        <v>21</v>
      </c>
      <c r="Q1086">
        <v>0</v>
      </c>
      <c r="R1086">
        <v>0</v>
      </c>
      <c r="S1086">
        <v>0</v>
      </c>
      <c r="T1086">
        <v>1</v>
      </c>
      <c r="U1086">
        <v>0</v>
      </c>
      <c r="V1086">
        <v>0</v>
      </c>
      <c r="W1086">
        <v>0</v>
      </c>
      <c r="X1086">
        <v>46.092122910415291</v>
      </c>
      <c r="Y1086">
        <v>0</v>
      </c>
      <c r="Z1086">
        <v>0</v>
      </c>
      <c r="AA1086">
        <v>0</v>
      </c>
      <c r="AB1086">
        <v>20.838847875711501</v>
      </c>
      <c r="AC1086">
        <v>0</v>
      </c>
      <c r="AD1086">
        <v>0</v>
      </c>
      <c r="AE1086">
        <v>66.930970786126792</v>
      </c>
    </row>
    <row r="1087" spans="1:31" x14ac:dyDescent="0.25">
      <c r="A1087">
        <v>1860598</v>
      </c>
      <c r="B1087">
        <v>1</v>
      </c>
      <c r="C1087" t="s">
        <v>81</v>
      </c>
      <c r="D1087" t="s">
        <v>120</v>
      </c>
      <c r="E1087" t="s">
        <v>140</v>
      </c>
      <c r="F1087" t="s">
        <v>3361</v>
      </c>
      <c r="G1087" t="s">
        <v>163</v>
      </c>
      <c r="H1087" t="s">
        <v>143</v>
      </c>
      <c r="I1087" t="s">
        <v>135</v>
      </c>
      <c r="J1087" t="s">
        <v>136</v>
      </c>
      <c r="K1087" t="s">
        <v>137</v>
      </c>
      <c r="L1087" t="s">
        <v>3362</v>
      </c>
      <c r="M1087" t="s">
        <v>3363</v>
      </c>
      <c r="N1087">
        <v>0.65694444399999996</v>
      </c>
      <c r="O1087">
        <v>0</v>
      </c>
      <c r="P1087">
        <v>1</v>
      </c>
      <c r="Q1087">
        <v>0</v>
      </c>
      <c r="R1087">
        <v>0</v>
      </c>
      <c r="S1087">
        <v>0</v>
      </c>
      <c r="T1087">
        <v>0</v>
      </c>
      <c r="U1087">
        <v>0</v>
      </c>
      <c r="V1087">
        <v>0</v>
      </c>
      <c r="W1087">
        <v>0</v>
      </c>
      <c r="X1087">
        <v>0.21951186671040002</v>
      </c>
      <c r="Y1087">
        <v>0</v>
      </c>
      <c r="Z1087">
        <v>0</v>
      </c>
      <c r="AA1087">
        <v>0</v>
      </c>
      <c r="AB1087">
        <v>0</v>
      </c>
      <c r="AC1087">
        <v>0</v>
      </c>
      <c r="AD1087">
        <v>0</v>
      </c>
      <c r="AE1087">
        <v>0.21951186671040002</v>
      </c>
    </row>
    <row r="1088" spans="1:31" x14ac:dyDescent="0.25">
      <c r="A1088">
        <v>1860541</v>
      </c>
      <c r="B1088">
        <v>1</v>
      </c>
      <c r="C1088" t="s">
        <v>80</v>
      </c>
      <c r="D1088" t="s">
        <v>87</v>
      </c>
      <c r="E1088" t="s">
        <v>146</v>
      </c>
      <c r="F1088" t="s">
        <v>3364</v>
      </c>
      <c r="G1088" t="s">
        <v>148</v>
      </c>
      <c r="H1088" t="s">
        <v>143</v>
      </c>
      <c r="I1088" t="s">
        <v>135</v>
      </c>
      <c r="J1088" t="s">
        <v>136</v>
      </c>
      <c r="K1088" t="s">
        <v>137</v>
      </c>
      <c r="L1088" t="s">
        <v>3365</v>
      </c>
      <c r="M1088" t="s">
        <v>3366</v>
      </c>
      <c r="N1088">
        <v>2.4750000000000001</v>
      </c>
      <c r="O1088">
        <v>0</v>
      </c>
      <c r="P1088">
        <v>21</v>
      </c>
      <c r="Q1088">
        <v>0</v>
      </c>
      <c r="R1088">
        <v>0</v>
      </c>
      <c r="S1088">
        <v>0</v>
      </c>
      <c r="T1088">
        <v>22</v>
      </c>
      <c r="U1088">
        <v>0</v>
      </c>
      <c r="V1088">
        <v>2</v>
      </c>
      <c r="W1088">
        <v>0</v>
      </c>
      <c r="X1088">
        <v>22.449513902045446</v>
      </c>
      <c r="Y1088">
        <v>0</v>
      </c>
      <c r="Z1088">
        <v>0</v>
      </c>
      <c r="AA1088">
        <v>0</v>
      </c>
      <c r="AB1088">
        <v>28.764684148106078</v>
      </c>
      <c r="AC1088">
        <v>0</v>
      </c>
      <c r="AD1088">
        <v>23.966180440089293</v>
      </c>
      <c r="AE1088">
        <v>75.180378490240813</v>
      </c>
    </row>
    <row r="1089" spans="1:31" x14ac:dyDescent="0.25">
      <c r="A1089">
        <v>1860641</v>
      </c>
      <c r="B1089">
        <v>1</v>
      </c>
      <c r="C1089" t="s">
        <v>80</v>
      </c>
      <c r="D1089" t="s">
        <v>109</v>
      </c>
      <c r="E1089" t="s">
        <v>146</v>
      </c>
      <c r="F1089" t="s">
        <v>3367</v>
      </c>
      <c r="G1089" t="s">
        <v>148</v>
      </c>
      <c r="H1089" t="s">
        <v>143</v>
      </c>
      <c r="I1089" t="s">
        <v>135</v>
      </c>
      <c r="J1089" t="s">
        <v>136</v>
      </c>
      <c r="K1089" t="s">
        <v>137</v>
      </c>
      <c r="L1089" t="s">
        <v>3368</v>
      </c>
      <c r="M1089" t="s">
        <v>3369</v>
      </c>
      <c r="N1089">
        <v>0.80222222200000004</v>
      </c>
      <c r="O1089">
        <v>0</v>
      </c>
      <c r="P1089">
        <v>4</v>
      </c>
      <c r="Q1089">
        <v>0</v>
      </c>
      <c r="R1089">
        <v>3</v>
      </c>
      <c r="S1089">
        <v>0</v>
      </c>
      <c r="T1089">
        <v>0</v>
      </c>
      <c r="U1089">
        <v>0</v>
      </c>
      <c r="V1089">
        <v>0</v>
      </c>
      <c r="W1089">
        <v>0</v>
      </c>
      <c r="X1089">
        <v>0.74575540856166778</v>
      </c>
      <c r="Y1089">
        <v>0</v>
      </c>
      <c r="Z1089">
        <v>16.90769693469505</v>
      </c>
      <c r="AA1089">
        <v>0</v>
      </c>
      <c r="AB1089">
        <v>0</v>
      </c>
      <c r="AC1089">
        <v>0</v>
      </c>
      <c r="AD1089">
        <v>0</v>
      </c>
      <c r="AE1089">
        <v>17.653452343256717</v>
      </c>
    </row>
    <row r="1090" spans="1:31" x14ac:dyDescent="0.25">
      <c r="A1090">
        <v>1860664</v>
      </c>
      <c r="B1090">
        <v>1</v>
      </c>
      <c r="C1090" t="s">
        <v>80</v>
      </c>
      <c r="D1090" t="s">
        <v>104</v>
      </c>
      <c r="E1090" t="s">
        <v>131</v>
      </c>
      <c r="F1090" t="s">
        <v>3370</v>
      </c>
      <c r="G1090" t="s">
        <v>133</v>
      </c>
      <c r="H1090" t="s">
        <v>134</v>
      </c>
      <c r="I1090" t="s">
        <v>135</v>
      </c>
      <c r="J1090" t="s">
        <v>136</v>
      </c>
      <c r="K1090" t="s">
        <v>137</v>
      </c>
      <c r="L1090" t="s">
        <v>3371</v>
      </c>
      <c r="M1090" t="s">
        <v>3372</v>
      </c>
      <c r="N1090">
        <v>1.615</v>
      </c>
      <c r="O1090">
        <v>0</v>
      </c>
      <c r="P1090">
        <v>0</v>
      </c>
      <c r="Q1090">
        <v>1</v>
      </c>
      <c r="R1090">
        <v>1</v>
      </c>
      <c r="S1090">
        <v>12</v>
      </c>
      <c r="T1090">
        <v>1</v>
      </c>
      <c r="U1090">
        <v>0</v>
      </c>
      <c r="V1090">
        <v>0</v>
      </c>
      <c r="W1090">
        <v>0</v>
      </c>
      <c r="X1090">
        <v>0</v>
      </c>
      <c r="Y1090">
        <v>10.506291475303463</v>
      </c>
      <c r="Z1090">
        <v>0.88193741027118222</v>
      </c>
      <c r="AA1090">
        <v>52.626252630266123</v>
      </c>
      <c r="AB1090">
        <v>6.3897702557834737E-2</v>
      </c>
      <c r="AC1090">
        <v>0</v>
      </c>
      <c r="AD1090">
        <v>0</v>
      </c>
      <c r="AE1090">
        <v>64.078379218398609</v>
      </c>
    </row>
    <row r="1091" spans="1:31" x14ac:dyDescent="0.25">
      <c r="A1091">
        <v>1860000</v>
      </c>
      <c r="B1091">
        <v>1</v>
      </c>
      <c r="C1091" t="s">
        <v>80</v>
      </c>
      <c r="D1091" t="s">
        <v>95</v>
      </c>
      <c r="E1091" t="s">
        <v>146</v>
      </c>
      <c r="F1091" t="s">
        <v>3373</v>
      </c>
      <c r="G1091" t="s">
        <v>171</v>
      </c>
      <c r="H1091" t="s">
        <v>143</v>
      </c>
      <c r="I1091" t="s">
        <v>135</v>
      </c>
      <c r="J1091" t="s">
        <v>136</v>
      </c>
      <c r="K1091" t="s">
        <v>172</v>
      </c>
      <c r="L1091" t="s">
        <v>3374</v>
      </c>
      <c r="M1091" t="s">
        <v>3375</v>
      </c>
      <c r="N1091">
        <v>8.0736916660000002</v>
      </c>
      <c r="O1091">
        <v>0</v>
      </c>
      <c r="P1091">
        <v>76</v>
      </c>
      <c r="Q1091">
        <v>0</v>
      </c>
      <c r="R1091">
        <v>0</v>
      </c>
      <c r="S1091">
        <v>0</v>
      </c>
      <c r="T1091">
        <v>0</v>
      </c>
      <c r="U1091">
        <v>0</v>
      </c>
      <c r="V1091">
        <v>0</v>
      </c>
      <c r="W1091">
        <v>0</v>
      </c>
      <c r="X1091">
        <v>137.63674799735665</v>
      </c>
      <c r="Y1091">
        <v>0</v>
      </c>
      <c r="Z1091">
        <v>0</v>
      </c>
      <c r="AA1091">
        <v>0</v>
      </c>
      <c r="AB1091">
        <v>0</v>
      </c>
      <c r="AC1091">
        <v>0</v>
      </c>
      <c r="AD1091">
        <v>0</v>
      </c>
      <c r="AE1091">
        <v>137.63674799735665</v>
      </c>
    </row>
    <row r="1092" spans="1:31" x14ac:dyDescent="0.25">
      <c r="A1092">
        <v>1860309</v>
      </c>
      <c r="B1092">
        <v>1</v>
      </c>
      <c r="C1092" t="s">
        <v>80</v>
      </c>
      <c r="D1092" t="s">
        <v>83</v>
      </c>
      <c r="E1092" t="s">
        <v>140</v>
      </c>
      <c r="F1092" t="s">
        <v>3376</v>
      </c>
      <c r="G1092" t="s">
        <v>663</v>
      </c>
      <c r="H1092" t="s">
        <v>143</v>
      </c>
      <c r="I1092" t="s">
        <v>135</v>
      </c>
      <c r="J1092" t="s">
        <v>136</v>
      </c>
      <c r="K1092" t="s">
        <v>137</v>
      </c>
      <c r="L1092" t="s">
        <v>3377</v>
      </c>
      <c r="M1092" t="s">
        <v>3378</v>
      </c>
      <c r="N1092">
        <v>3.798888888</v>
      </c>
      <c r="O1092">
        <v>0</v>
      </c>
      <c r="P1092">
        <v>0</v>
      </c>
      <c r="Q1092">
        <v>0</v>
      </c>
      <c r="R1092">
        <v>0</v>
      </c>
      <c r="S1092">
        <v>0</v>
      </c>
      <c r="T1092">
        <v>1</v>
      </c>
      <c r="U1092">
        <v>0</v>
      </c>
      <c r="V1092">
        <v>0</v>
      </c>
      <c r="W1092">
        <v>0</v>
      </c>
      <c r="X1092">
        <v>0</v>
      </c>
      <c r="Y1092">
        <v>0</v>
      </c>
      <c r="Z1092">
        <v>0</v>
      </c>
      <c r="AA1092">
        <v>0</v>
      </c>
      <c r="AB1092">
        <v>23.535571702037799</v>
      </c>
      <c r="AC1092">
        <v>0</v>
      </c>
      <c r="AD1092">
        <v>0</v>
      </c>
      <c r="AE1092">
        <v>23.535571702037799</v>
      </c>
    </row>
    <row r="1093" spans="1:31" x14ac:dyDescent="0.25">
      <c r="A1093">
        <v>1860186</v>
      </c>
      <c r="B1093">
        <v>1</v>
      </c>
      <c r="C1093" t="s">
        <v>80</v>
      </c>
      <c r="D1093" t="s">
        <v>100</v>
      </c>
      <c r="E1093" t="s">
        <v>158</v>
      </c>
      <c r="F1093" t="s">
        <v>3379</v>
      </c>
      <c r="G1093" t="s">
        <v>219</v>
      </c>
      <c r="H1093" t="s">
        <v>134</v>
      </c>
      <c r="I1093" t="s">
        <v>135</v>
      </c>
      <c r="J1093" t="s">
        <v>136</v>
      </c>
      <c r="K1093" t="s">
        <v>137</v>
      </c>
      <c r="L1093" t="s">
        <v>3380</v>
      </c>
      <c r="M1093" t="s">
        <v>3381</v>
      </c>
      <c r="N1093">
        <v>1.119722222</v>
      </c>
      <c r="O1093">
        <v>0</v>
      </c>
      <c r="P1093">
        <v>39</v>
      </c>
      <c r="Q1093">
        <v>0</v>
      </c>
      <c r="R1093">
        <v>2</v>
      </c>
      <c r="S1093">
        <v>0</v>
      </c>
      <c r="T1093">
        <v>1</v>
      </c>
      <c r="U1093">
        <v>0</v>
      </c>
      <c r="V1093">
        <v>0</v>
      </c>
      <c r="W1093">
        <v>0</v>
      </c>
      <c r="X1093">
        <v>38.596441831644377</v>
      </c>
      <c r="Y1093">
        <v>0</v>
      </c>
      <c r="Z1093">
        <v>0.43338438439336058</v>
      </c>
      <c r="AA1093">
        <v>0</v>
      </c>
      <c r="AB1093">
        <v>2.5980081850315333</v>
      </c>
      <c r="AC1093">
        <v>0</v>
      </c>
      <c r="AD1093">
        <v>0</v>
      </c>
      <c r="AE1093">
        <v>41.627834401069272</v>
      </c>
    </row>
    <row r="1094" spans="1:31" x14ac:dyDescent="0.25">
      <c r="A1094">
        <v>1860409</v>
      </c>
      <c r="B1094">
        <v>1</v>
      </c>
      <c r="C1094" t="s">
        <v>80</v>
      </c>
      <c r="D1094" t="s">
        <v>97</v>
      </c>
      <c r="E1094" t="s">
        <v>140</v>
      </c>
      <c r="F1094" t="s">
        <v>3382</v>
      </c>
      <c r="G1094" t="s">
        <v>200</v>
      </c>
      <c r="H1094" t="s">
        <v>143</v>
      </c>
      <c r="I1094" t="s">
        <v>135</v>
      </c>
      <c r="J1094" t="s">
        <v>136</v>
      </c>
      <c r="K1094" t="s">
        <v>137</v>
      </c>
      <c r="L1094" t="s">
        <v>3383</v>
      </c>
      <c r="M1094" t="s">
        <v>3384</v>
      </c>
      <c r="N1094">
        <v>2.735833333</v>
      </c>
      <c r="O1094">
        <v>0</v>
      </c>
      <c r="P1094">
        <v>0</v>
      </c>
      <c r="Q1094">
        <v>0</v>
      </c>
      <c r="R1094">
        <v>0</v>
      </c>
      <c r="S1094">
        <v>0</v>
      </c>
      <c r="T1094">
        <v>1</v>
      </c>
      <c r="U1094">
        <v>0</v>
      </c>
      <c r="V1094">
        <v>0</v>
      </c>
      <c r="W1094">
        <v>0</v>
      </c>
      <c r="X1094">
        <v>0</v>
      </c>
      <c r="Y1094">
        <v>0</v>
      </c>
      <c r="Z1094">
        <v>0</v>
      </c>
      <c r="AA1094">
        <v>0</v>
      </c>
      <c r="AB1094">
        <v>5.0374396852633341E-2</v>
      </c>
      <c r="AC1094">
        <v>0</v>
      </c>
      <c r="AD1094">
        <v>0</v>
      </c>
      <c r="AE1094">
        <v>5.0374396852633341E-2</v>
      </c>
    </row>
    <row r="1095" spans="1:31" x14ac:dyDescent="0.25">
      <c r="A1095">
        <v>1860326</v>
      </c>
      <c r="B1095">
        <v>1</v>
      </c>
      <c r="C1095" t="s">
        <v>80</v>
      </c>
      <c r="D1095" t="s">
        <v>94</v>
      </c>
      <c r="E1095" t="s">
        <v>169</v>
      </c>
      <c r="F1095" t="s">
        <v>3385</v>
      </c>
      <c r="G1095" t="s">
        <v>148</v>
      </c>
      <c r="H1095" t="s">
        <v>143</v>
      </c>
      <c r="I1095" t="s">
        <v>135</v>
      </c>
      <c r="J1095" t="s">
        <v>136</v>
      </c>
      <c r="K1095" t="s">
        <v>137</v>
      </c>
      <c r="L1095" t="s">
        <v>3386</v>
      </c>
      <c r="M1095" t="s">
        <v>3387</v>
      </c>
      <c r="N1095">
        <v>5.0594444440000004</v>
      </c>
      <c r="O1095">
        <v>0</v>
      </c>
      <c r="P1095">
        <v>0</v>
      </c>
      <c r="Q1095">
        <v>0</v>
      </c>
      <c r="R1095">
        <v>3</v>
      </c>
      <c r="S1095">
        <v>0</v>
      </c>
      <c r="T1095">
        <v>0</v>
      </c>
      <c r="U1095">
        <v>0</v>
      </c>
      <c r="V1095">
        <v>0</v>
      </c>
      <c r="W1095">
        <v>0</v>
      </c>
      <c r="X1095">
        <v>0</v>
      </c>
      <c r="Y1095">
        <v>0</v>
      </c>
      <c r="Z1095">
        <v>169.68183840448194</v>
      </c>
      <c r="AA1095">
        <v>0</v>
      </c>
      <c r="AB1095">
        <v>0</v>
      </c>
      <c r="AC1095">
        <v>0</v>
      </c>
      <c r="AD1095">
        <v>0</v>
      </c>
      <c r="AE1095">
        <v>169.68183840448194</v>
      </c>
    </row>
    <row r="1096" spans="1:31" x14ac:dyDescent="0.25">
      <c r="A1096">
        <v>1860624</v>
      </c>
      <c r="B1096">
        <v>1</v>
      </c>
      <c r="C1096" t="s">
        <v>80</v>
      </c>
      <c r="D1096" t="s">
        <v>98</v>
      </c>
      <c r="E1096" t="s">
        <v>210</v>
      </c>
      <c r="F1096" t="s">
        <v>3388</v>
      </c>
      <c r="G1096" t="s">
        <v>133</v>
      </c>
      <c r="H1096" t="s">
        <v>134</v>
      </c>
      <c r="I1096" t="s">
        <v>152</v>
      </c>
      <c r="J1096" t="s">
        <v>136</v>
      </c>
      <c r="K1096" t="s">
        <v>137</v>
      </c>
      <c r="L1096" t="s">
        <v>3389</v>
      </c>
      <c r="M1096" t="s">
        <v>3390</v>
      </c>
      <c r="N1096">
        <v>3.6111111000000001E-2</v>
      </c>
      <c r="O1096">
        <v>0</v>
      </c>
      <c r="P1096">
        <v>11546</v>
      </c>
      <c r="Q1096">
        <v>41</v>
      </c>
      <c r="R1096">
        <v>1970</v>
      </c>
      <c r="S1096">
        <v>70</v>
      </c>
      <c r="T1096">
        <v>2520</v>
      </c>
      <c r="U1096">
        <v>7</v>
      </c>
      <c r="V1096">
        <v>0</v>
      </c>
      <c r="W1096">
        <v>0</v>
      </c>
      <c r="X1096">
        <v>104.99543247958063</v>
      </c>
      <c r="Y1096">
        <v>9.364855395656221</v>
      </c>
      <c r="Z1096">
        <v>103.25010886088167</v>
      </c>
      <c r="AA1096">
        <v>30.969512423343858</v>
      </c>
      <c r="AB1096">
        <v>94.698758976718608</v>
      </c>
      <c r="AC1096">
        <v>16.842192719378538</v>
      </c>
      <c r="AD1096">
        <v>0</v>
      </c>
      <c r="AE1096">
        <v>360.1208608555595</v>
      </c>
    </row>
    <row r="1097" spans="1:31" x14ac:dyDescent="0.25">
      <c r="A1097">
        <v>1859931</v>
      </c>
      <c r="B1097">
        <v>1</v>
      </c>
      <c r="C1097" t="s">
        <v>80</v>
      </c>
      <c r="D1097" t="s">
        <v>83</v>
      </c>
      <c r="E1097" t="s">
        <v>146</v>
      </c>
      <c r="F1097" t="s">
        <v>3391</v>
      </c>
      <c r="G1097" t="s">
        <v>501</v>
      </c>
      <c r="H1097" t="s">
        <v>143</v>
      </c>
      <c r="I1097" t="s">
        <v>135</v>
      </c>
      <c r="J1097" t="s">
        <v>136</v>
      </c>
      <c r="K1097" t="s">
        <v>137</v>
      </c>
      <c r="L1097" t="s">
        <v>3392</v>
      </c>
      <c r="M1097" t="s">
        <v>3393</v>
      </c>
      <c r="N1097">
        <v>5.4127777769999996</v>
      </c>
      <c r="O1097">
        <v>0</v>
      </c>
      <c r="P1097">
        <v>30</v>
      </c>
      <c r="Q1097">
        <v>0</v>
      </c>
      <c r="R1097">
        <v>0</v>
      </c>
      <c r="S1097">
        <v>0</v>
      </c>
      <c r="T1097">
        <v>3</v>
      </c>
      <c r="U1097">
        <v>0</v>
      </c>
      <c r="V1097">
        <v>0</v>
      </c>
      <c r="W1097">
        <v>0</v>
      </c>
      <c r="X1097">
        <v>53.380435603756418</v>
      </c>
      <c r="Y1097">
        <v>0</v>
      </c>
      <c r="Z1097">
        <v>0</v>
      </c>
      <c r="AA1097">
        <v>0</v>
      </c>
      <c r="AB1097">
        <v>15.659565147193767</v>
      </c>
      <c r="AC1097">
        <v>0</v>
      </c>
      <c r="AD1097">
        <v>0</v>
      </c>
      <c r="AE1097">
        <v>69.040000750950185</v>
      </c>
    </row>
    <row r="1098" spans="1:31" x14ac:dyDescent="0.25">
      <c r="A1098">
        <v>1860618</v>
      </c>
      <c r="B1098">
        <v>1</v>
      </c>
      <c r="C1098" t="s">
        <v>80</v>
      </c>
      <c r="D1098" t="s">
        <v>95</v>
      </c>
      <c r="E1098" t="s">
        <v>210</v>
      </c>
      <c r="F1098" t="s">
        <v>2334</v>
      </c>
      <c r="G1098" t="s">
        <v>133</v>
      </c>
      <c r="H1098" t="s">
        <v>134</v>
      </c>
      <c r="I1098" t="s">
        <v>135</v>
      </c>
      <c r="J1098" t="s">
        <v>136</v>
      </c>
      <c r="K1098" t="s">
        <v>137</v>
      </c>
      <c r="L1098" t="s">
        <v>3394</v>
      </c>
      <c r="M1098" t="s">
        <v>3395</v>
      </c>
      <c r="N1098">
        <v>0.23944444400000001</v>
      </c>
      <c r="O1098">
        <v>3</v>
      </c>
      <c r="P1098">
        <v>644</v>
      </c>
      <c r="Q1098">
        <v>23</v>
      </c>
      <c r="R1098">
        <v>7</v>
      </c>
      <c r="S1098">
        <v>29</v>
      </c>
      <c r="T1098">
        <v>33</v>
      </c>
      <c r="U1098">
        <v>0</v>
      </c>
      <c r="V1098">
        <v>0</v>
      </c>
      <c r="W1098">
        <v>0.51711631124736002</v>
      </c>
      <c r="X1098">
        <v>39.414686680546183</v>
      </c>
      <c r="Y1098">
        <v>27.911004647154005</v>
      </c>
      <c r="Z1098">
        <v>0.69733061500658777</v>
      </c>
      <c r="AA1098">
        <v>134.97642424976678</v>
      </c>
      <c r="AB1098">
        <v>3.8900833783409294</v>
      </c>
      <c r="AC1098">
        <v>0</v>
      </c>
      <c r="AD1098">
        <v>0</v>
      </c>
      <c r="AE1098">
        <v>207.40664588206187</v>
      </c>
    </row>
    <row r="1099" spans="1:31" x14ac:dyDescent="0.25">
      <c r="A1099">
        <v>1860123</v>
      </c>
      <c r="B1099">
        <v>1</v>
      </c>
      <c r="C1099" t="s">
        <v>81</v>
      </c>
      <c r="D1099" t="s">
        <v>117</v>
      </c>
      <c r="E1099" t="s">
        <v>222</v>
      </c>
      <c r="F1099" t="s">
        <v>3396</v>
      </c>
      <c r="G1099" t="s">
        <v>663</v>
      </c>
      <c r="H1099" t="s">
        <v>143</v>
      </c>
      <c r="I1099" t="s">
        <v>135</v>
      </c>
      <c r="J1099" t="s">
        <v>136</v>
      </c>
      <c r="K1099" t="s">
        <v>137</v>
      </c>
      <c r="L1099" t="s">
        <v>3397</v>
      </c>
      <c r="M1099" t="s">
        <v>3398</v>
      </c>
      <c r="N1099">
        <v>1.3688888880000001</v>
      </c>
      <c r="O1099">
        <v>0</v>
      </c>
      <c r="P1099">
        <v>55</v>
      </c>
      <c r="Q1099">
        <v>0</v>
      </c>
      <c r="R1099">
        <v>0</v>
      </c>
      <c r="S1099">
        <v>0</v>
      </c>
      <c r="T1099">
        <v>11</v>
      </c>
      <c r="U1099">
        <v>0</v>
      </c>
      <c r="V1099">
        <v>0</v>
      </c>
      <c r="W1099">
        <v>0</v>
      </c>
      <c r="X1099">
        <v>15.185007135429007</v>
      </c>
      <c r="Y1099">
        <v>0</v>
      </c>
      <c r="Z1099">
        <v>0</v>
      </c>
      <c r="AA1099">
        <v>0</v>
      </c>
      <c r="AB1099">
        <v>43.278728279732071</v>
      </c>
      <c r="AC1099">
        <v>0</v>
      </c>
      <c r="AD1099">
        <v>0</v>
      </c>
      <c r="AE1099">
        <v>58.463735415161082</v>
      </c>
    </row>
    <row r="1100" spans="1:31" x14ac:dyDescent="0.25">
      <c r="A1100">
        <v>1860518</v>
      </c>
      <c r="B1100">
        <v>1</v>
      </c>
      <c r="C1100" t="s">
        <v>80</v>
      </c>
      <c r="D1100" t="s">
        <v>95</v>
      </c>
      <c r="E1100" t="s">
        <v>229</v>
      </c>
      <c r="F1100" t="s">
        <v>3399</v>
      </c>
      <c r="G1100" t="s">
        <v>133</v>
      </c>
      <c r="H1100" t="s">
        <v>134</v>
      </c>
      <c r="I1100" t="s">
        <v>135</v>
      </c>
      <c r="J1100" t="s">
        <v>136</v>
      </c>
      <c r="K1100" t="s">
        <v>137</v>
      </c>
      <c r="L1100" t="s">
        <v>3400</v>
      </c>
      <c r="M1100" t="s">
        <v>3401</v>
      </c>
      <c r="N1100">
        <v>0.41444444400000002</v>
      </c>
      <c r="O1100">
        <v>0</v>
      </c>
      <c r="P1100">
        <v>137</v>
      </c>
      <c r="Q1100">
        <v>0</v>
      </c>
      <c r="R1100">
        <v>1</v>
      </c>
      <c r="S1100">
        <v>24</v>
      </c>
      <c r="T1100">
        <v>8</v>
      </c>
      <c r="U1100">
        <v>4</v>
      </c>
      <c r="V1100">
        <v>0</v>
      </c>
      <c r="W1100">
        <v>0</v>
      </c>
      <c r="X1100">
        <v>12.480021066290142</v>
      </c>
      <c r="Y1100">
        <v>0</v>
      </c>
      <c r="Z1100">
        <v>3.5794348523999998E-4</v>
      </c>
      <c r="AA1100">
        <v>387.26825745087308</v>
      </c>
      <c r="AB1100">
        <v>3.447846970343825</v>
      </c>
      <c r="AC1100">
        <v>286.21690056218381</v>
      </c>
      <c r="AD1100">
        <v>0</v>
      </c>
      <c r="AE1100">
        <v>689.41338399317613</v>
      </c>
    </row>
    <row r="1101" spans="1:31" x14ac:dyDescent="0.25">
      <c r="A1101">
        <v>1860223</v>
      </c>
      <c r="B1101">
        <v>1</v>
      </c>
      <c r="C1101" t="s">
        <v>80</v>
      </c>
      <c r="D1101" t="s">
        <v>107</v>
      </c>
      <c r="E1101" t="s">
        <v>140</v>
      </c>
      <c r="F1101" t="s">
        <v>3402</v>
      </c>
      <c r="G1101" t="s">
        <v>212</v>
      </c>
      <c r="H1101" t="s">
        <v>143</v>
      </c>
      <c r="I1101" t="s">
        <v>135</v>
      </c>
      <c r="J1101" t="s">
        <v>3</v>
      </c>
      <c r="K1101" t="s">
        <v>137</v>
      </c>
      <c r="L1101" t="s">
        <v>3403</v>
      </c>
      <c r="M1101" t="s">
        <v>3404</v>
      </c>
      <c r="N1101">
        <v>4.9602777769999999</v>
      </c>
      <c r="O1101">
        <v>0</v>
      </c>
      <c r="P1101">
        <v>0</v>
      </c>
      <c r="Q1101">
        <v>0</v>
      </c>
      <c r="R1101">
        <v>0</v>
      </c>
      <c r="S1101">
        <v>0</v>
      </c>
      <c r="T1101">
        <v>1</v>
      </c>
      <c r="U1101">
        <v>0</v>
      </c>
      <c r="V1101">
        <v>0</v>
      </c>
      <c r="W1101">
        <v>0</v>
      </c>
      <c r="X1101">
        <v>0</v>
      </c>
      <c r="Y1101">
        <v>0</v>
      </c>
      <c r="Z1101">
        <v>0</v>
      </c>
      <c r="AA1101">
        <v>0</v>
      </c>
      <c r="AB1101">
        <v>1.5894590510935886</v>
      </c>
      <c r="AC1101">
        <v>0</v>
      </c>
      <c r="AD1101">
        <v>0</v>
      </c>
      <c r="AE1101">
        <v>1.5894590510935886</v>
      </c>
    </row>
    <row r="1102" spans="1:31" x14ac:dyDescent="0.25">
      <c r="A1102">
        <v>1860415</v>
      </c>
      <c r="B1102">
        <v>1</v>
      </c>
      <c r="C1102" t="s">
        <v>81</v>
      </c>
      <c r="D1102" t="s">
        <v>114</v>
      </c>
      <c r="E1102" t="s">
        <v>169</v>
      </c>
      <c r="F1102" t="s">
        <v>3405</v>
      </c>
      <c r="G1102" t="s">
        <v>363</v>
      </c>
      <c r="H1102" t="s">
        <v>143</v>
      </c>
      <c r="I1102" t="s">
        <v>135</v>
      </c>
      <c r="J1102" t="s">
        <v>136</v>
      </c>
      <c r="K1102" t="s">
        <v>137</v>
      </c>
      <c r="L1102" t="s">
        <v>3406</v>
      </c>
      <c r="M1102" t="s">
        <v>3407</v>
      </c>
      <c r="N1102">
        <v>2.4644444440000002</v>
      </c>
      <c r="O1102">
        <v>0</v>
      </c>
      <c r="P1102">
        <v>36</v>
      </c>
      <c r="Q1102">
        <v>0</v>
      </c>
      <c r="R1102">
        <v>8</v>
      </c>
      <c r="S1102">
        <v>0</v>
      </c>
      <c r="T1102">
        <v>1</v>
      </c>
      <c r="U1102">
        <v>0</v>
      </c>
      <c r="V1102">
        <v>0</v>
      </c>
      <c r="W1102">
        <v>0</v>
      </c>
      <c r="X1102">
        <v>14.259781406000196</v>
      </c>
      <c r="Y1102">
        <v>0</v>
      </c>
      <c r="Z1102">
        <v>10.101218849280663</v>
      </c>
      <c r="AA1102">
        <v>0</v>
      </c>
      <c r="AB1102">
        <v>8.5004255974935009E-2</v>
      </c>
      <c r="AC1102">
        <v>0</v>
      </c>
      <c r="AD1102">
        <v>0</v>
      </c>
      <c r="AE1102">
        <v>24.44600451125579</v>
      </c>
    </row>
    <row r="1103" spans="1:31" x14ac:dyDescent="0.25">
      <c r="A1103">
        <v>1859917</v>
      </c>
      <c r="B1103">
        <v>1</v>
      </c>
      <c r="C1103" t="s">
        <v>80</v>
      </c>
      <c r="D1103" t="s">
        <v>100</v>
      </c>
      <c r="E1103" t="s">
        <v>158</v>
      </c>
      <c r="F1103" t="s">
        <v>3408</v>
      </c>
      <c r="G1103" t="s">
        <v>133</v>
      </c>
      <c r="H1103" t="s">
        <v>134</v>
      </c>
      <c r="I1103" t="s">
        <v>135</v>
      </c>
      <c r="J1103" t="s">
        <v>136</v>
      </c>
      <c r="K1103" t="s">
        <v>137</v>
      </c>
      <c r="L1103" t="s">
        <v>3193</v>
      </c>
      <c r="M1103" t="s">
        <v>3409</v>
      </c>
      <c r="N1103">
        <v>2.0733333329999999</v>
      </c>
      <c r="O1103">
        <v>0</v>
      </c>
      <c r="P1103">
        <v>85</v>
      </c>
      <c r="Q1103">
        <v>0</v>
      </c>
      <c r="R1103">
        <v>46</v>
      </c>
      <c r="S1103">
        <v>0</v>
      </c>
      <c r="T1103">
        <v>31</v>
      </c>
      <c r="U1103">
        <v>0</v>
      </c>
      <c r="V1103">
        <v>0</v>
      </c>
      <c r="W1103">
        <v>0</v>
      </c>
      <c r="X1103">
        <v>37.726644108477061</v>
      </c>
      <c r="Y1103">
        <v>0</v>
      </c>
      <c r="Z1103">
        <v>85.413842784567436</v>
      </c>
      <c r="AA1103">
        <v>0</v>
      </c>
      <c r="AB1103">
        <v>43.04629793021229</v>
      </c>
      <c r="AC1103">
        <v>0</v>
      </c>
      <c r="AD1103">
        <v>0</v>
      </c>
      <c r="AE1103">
        <v>166.1867848232568</v>
      </c>
    </row>
    <row r="1104" spans="1:31" x14ac:dyDescent="0.25">
      <c r="A1104">
        <v>1860581</v>
      </c>
      <c r="B1104">
        <v>1</v>
      </c>
      <c r="C1104" t="s">
        <v>81</v>
      </c>
      <c r="D1104" t="s">
        <v>127</v>
      </c>
      <c r="E1104" t="s">
        <v>140</v>
      </c>
      <c r="F1104" t="s">
        <v>3410</v>
      </c>
      <c r="G1104" t="s">
        <v>207</v>
      </c>
      <c r="H1104" t="s">
        <v>143</v>
      </c>
      <c r="I1104" t="s">
        <v>135</v>
      </c>
      <c r="J1104" t="s">
        <v>136</v>
      </c>
      <c r="K1104" t="s">
        <v>137</v>
      </c>
      <c r="L1104" t="s">
        <v>3411</v>
      </c>
      <c r="M1104" t="s">
        <v>3412</v>
      </c>
      <c r="N1104">
        <v>1.5647222220000001</v>
      </c>
      <c r="O1104">
        <v>0</v>
      </c>
      <c r="P1104">
        <v>6</v>
      </c>
      <c r="Q1104">
        <v>0</v>
      </c>
      <c r="R1104">
        <v>0</v>
      </c>
      <c r="S1104">
        <v>0</v>
      </c>
      <c r="T1104">
        <v>0</v>
      </c>
      <c r="U1104">
        <v>0</v>
      </c>
      <c r="V1104">
        <v>0</v>
      </c>
      <c r="W1104">
        <v>0</v>
      </c>
      <c r="X1104">
        <v>1.7320616760609553</v>
      </c>
      <c r="Y1104">
        <v>0</v>
      </c>
      <c r="Z1104">
        <v>0</v>
      </c>
      <c r="AA1104">
        <v>0</v>
      </c>
      <c r="AB1104">
        <v>0</v>
      </c>
      <c r="AC1104">
        <v>0</v>
      </c>
      <c r="AD1104">
        <v>0</v>
      </c>
      <c r="AE1104">
        <v>1.7320616760609553</v>
      </c>
    </row>
    <row r="1105" spans="1:31" x14ac:dyDescent="0.25">
      <c r="A1105">
        <v>1860389</v>
      </c>
      <c r="B1105">
        <v>1</v>
      </c>
      <c r="C1105" t="s">
        <v>81</v>
      </c>
      <c r="D1105" t="s">
        <v>119</v>
      </c>
      <c r="E1105" t="s">
        <v>140</v>
      </c>
      <c r="F1105" t="s">
        <v>3413</v>
      </c>
      <c r="G1105" t="s">
        <v>142</v>
      </c>
      <c r="H1105" t="s">
        <v>143</v>
      </c>
      <c r="I1105" t="s">
        <v>135</v>
      </c>
      <c r="J1105" t="s">
        <v>136</v>
      </c>
      <c r="K1105" t="s">
        <v>137</v>
      </c>
      <c r="L1105" t="s">
        <v>3414</v>
      </c>
      <c r="M1105" t="s">
        <v>3415</v>
      </c>
      <c r="N1105">
        <v>2.4902777770000002</v>
      </c>
      <c r="O1105">
        <v>0</v>
      </c>
      <c r="P1105">
        <v>0</v>
      </c>
      <c r="Q1105">
        <v>0</v>
      </c>
      <c r="R1105">
        <v>1</v>
      </c>
      <c r="S1105">
        <v>0</v>
      </c>
      <c r="T1105">
        <v>0</v>
      </c>
      <c r="U1105">
        <v>0</v>
      </c>
      <c r="V1105">
        <v>0</v>
      </c>
      <c r="W1105">
        <v>0</v>
      </c>
      <c r="X1105">
        <v>0</v>
      </c>
      <c r="Y1105">
        <v>0</v>
      </c>
      <c r="Z1105">
        <v>0</v>
      </c>
      <c r="AA1105">
        <v>0</v>
      </c>
      <c r="AB1105">
        <v>0</v>
      </c>
      <c r="AC1105">
        <v>0</v>
      </c>
      <c r="AD1105">
        <v>0</v>
      </c>
      <c r="AE1105">
        <v>0</v>
      </c>
    </row>
    <row r="1106" spans="1:31" x14ac:dyDescent="0.25">
      <c r="A1106">
        <v>1860040</v>
      </c>
      <c r="B1106">
        <v>1</v>
      </c>
      <c r="C1106" t="s">
        <v>80</v>
      </c>
      <c r="D1106" t="s">
        <v>94</v>
      </c>
      <c r="E1106" t="s">
        <v>169</v>
      </c>
      <c r="F1106" t="s">
        <v>3416</v>
      </c>
      <c r="G1106" t="s">
        <v>171</v>
      </c>
      <c r="H1106" t="s">
        <v>134</v>
      </c>
      <c r="I1106" t="s">
        <v>135</v>
      </c>
      <c r="J1106" t="s">
        <v>136</v>
      </c>
      <c r="K1106" t="s">
        <v>172</v>
      </c>
      <c r="L1106" t="s">
        <v>3417</v>
      </c>
      <c r="M1106" t="s">
        <v>3418</v>
      </c>
      <c r="N1106">
        <v>8.613888888</v>
      </c>
      <c r="O1106">
        <v>0</v>
      </c>
      <c r="P1106">
        <v>75</v>
      </c>
      <c r="Q1106">
        <v>0</v>
      </c>
      <c r="R1106">
        <v>4</v>
      </c>
      <c r="S1106">
        <v>0</v>
      </c>
      <c r="T1106">
        <v>19</v>
      </c>
      <c r="U1106">
        <v>0</v>
      </c>
      <c r="V1106">
        <v>0</v>
      </c>
      <c r="W1106">
        <v>0</v>
      </c>
      <c r="X1106">
        <v>122.9009912947586</v>
      </c>
      <c r="Y1106">
        <v>0</v>
      </c>
      <c r="Z1106">
        <v>33.493160290630456</v>
      </c>
      <c r="AA1106">
        <v>0</v>
      </c>
      <c r="AB1106">
        <v>126.69843566230976</v>
      </c>
      <c r="AC1106">
        <v>0</v>
      </c>
      <c r="AD1106">
        <v>0</v>
      </c>
      <c r="AE1106">
        <v>283.09258724769882</v>
      </c>
    </row>
    <row r="1107" spans="1:31" x14ac:dyDescent="0.25">
      <c r="A1107">
        <v>1859891</v>
      </c>
      <c r="B1107">
        <v>1</v>
      </c>
      <c r="C1107" t="s">
        <v>80</v>
      </c>
      <c r="D1107" t="s">
        <v>92</v>
      </c>
      <c r="E1107" t="s">
        <v>131</v>
      </c>
      <c r="F1107" t="s">
        <v>3419</v>
      </c>
      <c r="G1107" t="s">
        <v>133</v>
      </c>
      <c r="H1107" t="s">
        <v>134</v>
      </c>
      <c r="I1107" t="s">
        <v>135</v>
      </c>
      <c r="J1107" t="s">
        <v>136</v>
      </c>
      <c r="K1107" t="s">
        <v>137</v>
      </c>
      <c r="L1107" t="s">
        <v>3420</v>
      </c>
      <c r="M1107" t="s">
        <v>3421</v>
      </c>
      <c r="N1107">
        <v>0.402777777</v>
      </c>
      <c r="O1107">
        <v>0</v>
      </c>
      <c r="P1107">
        <v>2153</v>
      </c>
      <c r="Q1107">
        <v>0</v>
      </c>
      <c r="R1107">
        <v>3</v>
      </c>
      <c r="S1107">
        <v>3</v>
      </c>
      <c r="T1107">
        <v>64</v>
      </c>
      <c r="U1107">
        <v>1</v>
      </c>
      <c r="V1107">
        <v>4</v>
      </c>
      <c r="W1107">
        <v>0</v>
      </c>
      <c r="X1107">
        <v>122.14499264321039</v>
      </c>
      <c r="Y1107">
        <v>0</v>
      </c>
      <c r="Z1107">
        <v>0.2761352248152667</v>
      </c>
      <c r="AA1107">
        <v>7.6710087936373093</v>
      </c>
      <c r="AB1107">
        <v>36.383173775449571</v>
      </c>
      <c r="AC1107">
        <v>107.54130009286462</v>
      </c>
      <c r="AD1107">
        <v>3.0036855081206175</v>
      </c>
      <c r="AE1107">
        <v>277.02029603809774</v>
      </c>
    </row>
    <row r="1108" spans="1:31" x14ac:dyDescent="0.25">
      <c r="A1108">
        <v>1859911</v>
      </c>
      <c r="B1108">
        <v>1</v>
      </c>
      <c r="C1108" t="s">
        <v>80</v>
      </c>
      <c r="D1108" t="s">
        <v>103</v>
      </c>
      <c r="E1108" t="s">
        <v>210</v>
      </c>
      <c r="F1108" t="s">
        <v>333</v>
      </c>
      <c r="G1108" t="s">
        <v>133</v>
      </c>
      <c r="H1108" t="s">
        <v>134</v>
      </c>
      <c r="I1108" t="s">
        <v>135</v>
      </c>
      <c r="J1108" t="s">
        <v>136</v>
      </c>
      <c r="K1108" t="s">
        <v>137</v>
      </c>
      <c r="L1108" t="s">
        <v>3422</v>
      </c>
      <c r="M1108" t="s">
        <v>3423</v>
      </c>
      <c r="N1108">
        <v>1.144722222</v>
      </c>
      <c r="O1108">
        <v>0</v>
      </c>
      <c r="P1108">
        <v>1707</v>
      </c>
      <c r="Q1108">
        <v>0</v>
      </c>
      <c r="R1108">
        <v>16</v>
      </c>
      <c r="S1108">
        <v>8</v>
      </c>
      <c r="T1108">
        <v>169</v>
      </c>
      <c r="U1108">
        <v>10</v>
      </c>
      <c r="V1108">
        <v>4</v>
      </c>
      <c r="W1108">
        <v>0</v>
      </c>
      <c r="X1108">
        <v>332.63125357286395</v>
      </c>
      <c r="Y1108">
        <v>0</v>
      </c>
      <c r="Z1108">
        <v>4.5916378418606758</v>
      </c>
      <c r="AA1108">
        <v>58.939801897666342</v>
      </c>
      <c r="AB1108">
        <v>112.38434534667707</v>
      </c>
      <c r="AC1108">
        <v>2579.3758949166368</v>
      </c>
      <c r="AD1108">
        <v>56.566646567658836</v>
      </c>
      <c r="AE1108">
        <v>3144.4895801433631</v>
      </c>
    </row>
    <row r="1109" spans="1:31" x14ac:dyDescent="0.25">
      <c r="A1109">
        <v>1860160</v>
      </c>
      <c r="B1109">
        <v>1</v>
      </c>
      <c r="C1109" t="s">
        <v>80</v>
      </c>
      <c r="D1109" t="s">
        <v>93</v>
      </c>
      <c r="E1109" t="s">
        <v>146</v>
      </c>
      <c r="F1109" t="s">
        <v>3424</v>
      </c>
      <c r="G1109" t="s">
        <v>148</v>
      </c>
      <c r="H1109" t="s">
        <v>143</v>
      </c>
      <c r="I1109" t="s">
        <v>135</v>
      </c>
      <c r="J1109" t="s">
        <v>136</v>
      </c>
      <c r="K1109" t="s">
        <v>137</v>
      </c>
      <c r="L1109" t="s">
        <v>3425</v>
      </c>
      <c r="M1109" t="s">
        <v>3426</v>
      </c>
      <c r="N1109">
        <v>7.4686111110000004</v>
      </c>
      <c r="O1109">
        <v>0</v>
      </c>
      <c r="P1109">
        <v>0</v>
      </c>
      <c r="Q1109">
        <v>0</v>
      </c>
      <c r="R1109">
        <v>15</v>
      </c>
      <c r="S1109">
        <v>0</v>
      </c>
      <c r="T1109">
        <v>1</v>
      </c>
      <c r="U1109">
        <v>0</v>
      </c>
      <c r="V1109">
        <v>0</v>
      </c>
      <c r="W1109">
        <v>0</v>
      </c>
      <c r="X1109">
        <v>0</v>
      </c>
      <c r="Y1109">
        <v>0</v>
      </c>
      <c r="Z1109">
        <v>326.25427209817639</v>
      </c>
      <c r="AA1109">
        <v>0</v>
      </c>
      <c r="AB1109">
        <v>0.20485134506988001</v>
      </c>
      <c r="AC1109">
        <v>0</v>
      </c>
      <c r="AD1109">
        <v>0</v>
      </c>
      <c r="AE1109">
        <v>326.45912344324626</v>
      </c>
    </row>
    <row r="1110" spans="1:31" x14ac:dyDescent="0.25">
      <c r="A1110">
        <v>1860538</v>
      </c>
      <c r="B1110">
        <v>1</v>
      </c>
      <c r="C1110" t="s">
        <v>81</v>
      </c>
      <c r="D1110" t="s">
        <v>117</v>
      </c>
      <c r="E1110" t="s">
        <v>158</v>
      </c>
      <c r="F1110" t="s">
        <v>3427</v>
      </c>
      <c r="G1110" t="s">
        <v>219</v>
      </c>
      <c r="H1110" t="s">
        <v>134</v>
      </c>
      <c r="I1110" t="s">
        <v>135</v>
      </c>
      <c r="J1110" t="s">
        <v>136</v>
      </c>
      <c r="K1110" t="s">
        <v>137</v>
      </c>
      <c r="L1110" t="s">
        <v>3428</v>
      </c>
      <c r="M1110" t="s">
        <v>3429</v>
      </c>
      <c r="N1110">
        <v>1.7141666659999999</v>
      </c>
      <c r="O1110">
        <v>0</v>
      </c>
      <c r="P1110">
        <v>18</v>
      </c>
      <c r="Q1110">
        <v>0</v>
      </c>
      <c r="R1110">
        <v>0</v>
      </c>
      <c r="S1110">
        <v>0</v>
      </c>
      <c r="T1110">
        <v>2</v>
      </c>
      <c r="U1110">
        <v>0</v>
      </c>
      <c r="V1110">
        <v>0</v>
      </c>
      <c r="W1110">
        <v>0</v>
      </c>
      <c r="X1110">
        <v>7.2185438991894646</v>
      </c>
      <c r="Y1110">
        <v>0</v>
      </c>
      <c r="Z1110">
        <v>0</v>
      </c>
      <c r="AA1110">
        <v>0</v>
      </c>
      <c r="AB1110">
        <v>0.1872981787037542</v>
      </c>
      <c r="AC1110">
        <v>0</v>
      </c>
      <c r="AD1110">
        <v>0</v>
      </c>
      <c r="AE1110">
        <v>7.4058420778932188</v>
      </c>
    </row>
    <row r="1111" spans="1:31" x14ac:dyDescent="0.25">
      <c r="A1111">
        <v>1860289</v>
      </c>
      <c r="B1111">
        <v>1</v>
      </c>
      <c r="C1111" t="s">
        <v>80</v>
      </c>
      <c r="D1111" t="s">
        <v>96</v>
      </c>
      <c r="E1111" t="s">
        <v>169</v>
      </c>
      <c r="F1111" t="s">
        <v>982</v>
      </c>
      <c r="G1111" t="s">
        <v>183</v>
      </c>
      <c r="H1111" t="s">
        <v>143</v>
      </c>
      <c r="I1111" t="s">
        <v>135</v>
      </c>
      <c r="J1111" t="s">
        <v>136</v>
      </c>
      <c r="K1111" t="s">
        <v>137</v>
      </c>
      <c r="L1111" t="s">
        <v>3430</v>
      </c>
      <c r="M1111" t="s">
        <v>3431</v>
      </c>
      <c r="N1111">
        <v>1.9627777769999999</v>
      </c>
      <c r="O1111">
        <v>0</v>
      </c>
      <c r="P1111">
        <v>133</v>
      </c>
      <c r="Q1111">
        <v>0</v>
      </c>
      <c r="R1111">
        <v>0</v>
      </c>
      <c r="S1111">
        <v>0</v>
      </c>
      <c r="T1111">
        <v>20</v>
      </c>
      <c r="U1111">
        <v>0</v>
      </c>
      <c r="V1111">
        <v>0</v>
      </c>
      <c r="W1111">
        <v>0</v>
      </c>
      <c r="X1111">
        <v>169.47142312819014</v>
      </c>
      <c r="Y1111">
        <v>0</v>
      </c>
      <c r="Z1111">
        <v>0</v>
      </c>
      <c r="AA1111">
        <v>0</v>
      </c>
      <c r="AB1111">
        <v>51.273197430630546</v>
      </c>
      <c r="AC1111">
        <v>0</v>
      </c>
      <c r="AD1111">
        <v>0</v>
      </c>
      <c r="AE1111">
        <v>220.74462055882069</v>
      </c>
    </row>
    <row r="1112" spans="1:31" x14ac:dyDescent="0.25">
      <c r="A1112">
        <v>1859997</v>
      </c>
      <c r="B1112">
        <v>1</v>
      </c>
      <c r="C1112" t="s">
        <v>80</v>
      </c>
      <c r="D1112" t="s">
        <v>96</v>
      </c>
      <c r="E1112" t="s">
        <v>140</v>
      </c>
      <c r="F1112" t="s">
        <v>3432</v>
      </c>
      <c r="G1112" t="s">
        <v>207</v>
      </c>
      <c r="H1112" t="s">
        <v>143</v>
      </c>
      <c r="I1112" t="s">
        <v>135</v>
      </c>
      <c r="J1112" t="s">
        <v>136</v>
      </c>
      <c r="K1112" t="s">
        <v>137</v>
      </c>
      <c r="L1112" t="s">
        <v>3433</v>
      </c>
      <c r="M1112" t="s">
        <v>3434</v>
      </c>
      <c r="N1112">
        <v>1.1483333330000001</v>
      </c>
      <c r="O1112">
        <v>0</v>
      </c>
      <c r="P1112">
        <v>1</v>
      </c>
      <c r="Q1112">
        <v>0</v>
      </c>
      <c r="R1112">
        <v>0</v>
      </c>
      <c r="S1112">
        <v>0</v>
      </c>
      <c r="T1112">
        <v>0</v>
      </c>
      <c r="U1112">
        <v>0</v>
      </c>
      <c r="V1112">
        <v>0</v>
      </c>
      <c r="W1112">
        <v>0</v>
      </c>
      <c r="X1112">
        <v>0.30487947945293664</v>
      </c>
      <c r="Y1112">
        <v>0</v>
      </c>
      <c r="Z1112">
        <v>0</v>
      </c>
      <c r="AA1112">
        <v>0</v>
      </c>
      <c r="AB1112">
        <v>0</v>
      </c>
      <c r="AC1112">
        <v>0</v>
      </c>
      <c r="AD1112">
        <v>0</v>
      </c>
      <c r="AE1112">
        <v>0.30487947945293664</v>
      </c>
    </row>
    <row r="1113" spans="1:31" x14ac:dyDescent="0.25">
      <c r="A1113">
        <v>1860246</v>
      </c>
      <c r="B1113">
        <v>1</v>
      </c>
      <c r="C1113" t="s">
        <v>80</v>
      </c>
      <c r="D1113" t="s">
        <v>96</v>
      </c>
      <c r="E1113" t="s">
        <v>140</v>
      </c>
      <c r="F1113" t="s">
        <v>3435</v>
      </c>
      <c r="G1113" t="s">
        <v>2616</v>
      </c>
      <c r="H1113" t="s">
        <v>143</v>
      </c>
      <c r="I1113" t="s">
        <v>135</v>
      </c>
      <c r="J1113" t="s">
        <v>136</v>
      </c>
      <c r="K1113" t="s">
        <v>137</v>
      </c>
      <c r="L1113" t="s">
        <v>3436</v>
      </c>
      <c r="M1113" t="s">
        <v>3437</v>
      </c>
      <c r="N1113">
        <v>5.187777777</v>
      </c>
      <c r="O1113">
        <v>0</v>
      </c>
      <c r="P1113">
        <v>1</v>
      </c>
      <c r="Q1113">
        <v>0</v>
      </c>
      <c r="R1113">
        <v>0</v>
      </c>
      <c r="S1113">
        <v>0</v>
      </c>
      <c r="T1113">
        <v>0</v>
      </c>
      <c r="U1113">
        <v>0</v>
      </c>
      <c r="V1113">
        <v>0</v>
      </c>
      <c r="W1113">
        <v>0</v>
      </c>
      <c r="X1113">
        <v>1.4016978191654166</v>
      </c>
      <c r="Y1113">
        <v>0</v>
      </c>
      <c r="Z1113">
        <v>0</v>
      </c>
      <c r="AA1113">
        <v>0</v>
      </c>
      <c r="AB1113">
        <v>0</v>
      </c>
      <c r="AC1113">
        <v>0</v>
      </c>
      <c r="AD1113">
        <v>0</v>
      </c>
      <c r="AE1113">
        <v>1.4016978191654166</v>
      </c>
    </row>
    <row r="1114" spans="1:31" x14ac:dyDescent="0.25">
      <c r="A1114">
        <v>1860097</v>
      </c>
      <c r="B1114">
        <v>1</v>
      </c>
      <c r="C1114" t="s">
        <v>80</v>
      </c>
      <c r="D1114" t="s">
        <v>106</v>
      </c>
      <c r="E1114" t="s">
        <v>210</v>
      </c>
      <c r="F1114" t="s">
        <v>3438</v>
      </c>
      <c r="G1114" t="s">
        <v>476</v>
      </c>
      <c r="H1114" t="s">
        <v>134</v>
      </c>
      <c r="I1114" t="s">
        <v>152</v>
      </c>
      <c r="J1114" t="s">
        <v>136</v>
      </c>
      <c r="K1114" t="s">
        <v>172</v>
      </c>
      <c r="L1114" t="s">
        <v>3439</v>
      </c>
      <c r="M1114" t="s">
        <v>3440</v>
      </c>
      <c r="N1114">
        <v>4.0833332999999999E-2</v>
      </c>
      <c r="O1114">
        <v>3</v>
      </c>
      <c r="P1114">
        <v>7542</v>
      </c>
      <c r="Q1114">
        <v>88</v>
      </c>
      <c r="R1114">
        <v>493</v>
      </c>
      <c r="S1114">
        <v>49</v>
      </c>
      <c r="T1114">
        <v>1041</v>
      </c>
      <c r="U1114">
        <v>10</v>
      </c>
      <c r="V1114">
        <v>3</v>
      </c>
      <c r="W1114">
        <v>3.1358549255774998E-2</v>
      </c>
      <c r="X1114">
        <v>56.205304316881339</v>
      </c>
      <c r="Y1114">
        <v>46.174370245735425</v>
      </c>
      <c r="Z1114">
        <v>48.797016807720183</v>
      </c>
      <c r="AA1114">
        <v>12.869107428738781</v>
      </c>
      <c r="AB1114">
        <v>52.645344545970588</v>
      </c>
      <c r="AC1114">
        <v>39.50507532881263</v>
      </c>
      <c r="AD1114">
        <v>16.695387407498238</v>
      </c>
      <c r="AE1114">
        <v>272.92296463061291</v>
      </c>
    </row>
    <row r="1115" spans="1:31" x14ac:dyDescent="0.25">
      <c r="A1115">
        <v>1860644</v>
      </c>
      <c r="B1115">
        <v>1</v>
      </c>
      <c r="C1115" t="s">
        <v>81</v>
      </c>
      <c r="D1115" t="s">
        <v>123</v>
      </c>
      <c r="E1115" t="s">
        <v>210</v>
      </c>
      <c r="F1115" t="s">
        <v>3441</v>
      </c>
      <c r="G1115" t="s">
        <v>133</v>
      </c>
      <c r="H1115" t="s">
        <v>134</v>
      </c>
      <c r="I1115" t="s">
        <v>135</v>
      </c>
      <c r="J1115" t="s">
        <v>136</v>
      </c>
      <c r="K1115" t="s">
        <v>137</v>
      </c>
      <c r="L1115" t="s">
        <v>3442</v>
      </c>
      <c r="M1115" t="s">
        <v>3443</v>
      </c>
      <c r="N1115">
        <v>2.2241666659999999</v>
      </c>
      <c r="O1115">
        <v>0</v>
      </c>
      <c r="P1115">
        <v>874</v>
      </c>
      <c r="Q1115">
        <v>20</v>
      </c>
      <c r="R1115">
        <v>135</v>
      </c>
      <c r="S1115">
        <v>1</v>
      </c>
      <c r="T1115">
        <v>84</v>
      </c>
      <c r="U1115">
        <v>0</v>
      </c>
      <c r="V1115">
        <v>0</v>
      </c>
      <c r="W1115">
        <v>0</v>
      </c>
      <c r="X1115">
        <v>283.89182089275749</v>
      </c>
      <c r="Y1115">
        <v>43.987578035476112</v>
      </c>
      <c r="Z1115">
        <v>194.51770979442364</v>
      </c>
      <c r="AA1115">
        <v>7.169405464835501</v>
      </c>
      <c r="AB1115">
        <v>66.624565801915381</v>
      </c>
      <c r="AC1115">
        <v>0</v>
      </c>
      <c r="AD1115">
        <v>0</v>
      </c>
      <c r="AE1115">
        <v>596.19107998940819</v>
      </c>
    </row>
    <row r="1116" spans="1:31" x14ac:dyDescent="0.25">
      <c r="A1116">
        <v>1860638</v>
      </c>
      <c r="B1116">
        <v>1</v>
      </c>
      <c r="C1116" t="s">
        <v>81</v>
      </c>
      <c r="D1116" t="s">
        <v>118</v>
      </c>
      <c r="E1116" t="s">
        <v>146</v>
      </c>
      <c r="F1116" t="s">
        <v>3444</v>
      </c>
      <c r="G1116" t="s">
        <v>148</v>
      </c>
      <c r="H1116" t="s">
        <v>143</v>
      </c>
      <c r="I1116" t="s">
        <v>135</v>
      </c>
      <c r="J1116" t="s">
        <v>136</v>
      </c>
      <c r="K1116" t="s">
        <v>137</v>
      </c>
      <c r="L1116" t="s">
        <v>3445</v>
      </c>
      <c r="M1116" t="s">
        <v>3446</v>
      </c>
      <c r="N1116">
        <v>1.625</v>
      </c>
      <c r="O1116">
        <v>0</v>
      </c>
      <c r="P1116">
        <v>106</v>
      </c>
      <c r="Q1116">
        <v>0</v>
      </c>
      <c r="R1116">
        <v>5</v>
      </c>
      <c r="S1116">
        <v>0</v>
      </c>
      <c r="T1116">
        <v>3</v>
      </c>
      <c r="U1116">
        <v>0</v>
      </c>
      <c r="V1116">
        <v>0</v>
      </c>
      <c r="W1116">
        <v>0</v>
      </c>
      <c r="X1116">
        <v>39.11332050087961</v>
      </c>
      <c r="Y1116">
        <v>0</v>
      </c>
      <c r="Z1116">
        <v>12.925292946159155</v>
      </c>
      <c r="AA1116">
        <v>0</v>
      </c>
      <c r="AB1116">
        <v>2.1370509638756223</v>
      </c>
      <c r="AC1116">
        <v>0</v>
      </c>
      <c r="AD1116">
        <v>0</v>
      </c>
      <c r="AE1116">
        <v>54.175664410914386</v>
      </c>
    </row>
    <row r="1117" spans="1:31" x14ac:dyDescent="0.25">
      <c r="A1117">
        <v>1860146</v>
      </c>
      <c r="B1117">
        <v>1</v>
      </c>
      <c r="C1117" t="s">
        <v>80</v>
      </c>
      <c r="D1117" t="s">
        <v>100</v>
      </c>
      <c r="E1117" t="s">
        <v>158</v>
      </c>
      <c r="F1117" t="s">
        <v>3447</v>
      </c>
      <c r="G1117" t="s">
        <v>3448</v>
      </c>
      <c r="H1117" t="s">
        <v>134</v>
      </c>
      <c r="I1117" t="s">
        <v>135</v>
      </c>
      <c r="J1117" t="s">
        <v>136</v>
      </c>
      <c r="K1117" t="s">
        <v>137</v>
      </c>
      <c r="L1117" t="s">
        <v>3449</v>
      </c>
      <c r="M1117" t="s">
        <v>3450</v>
      </c>
      <c r="N1117">
        <v>4.0816666660000003</v>
      </c>
      <c r="O1117">
        <v>0</v>
      </c>
      <c r="P1117">
        <v>88</v>
      </c>
      <c r="Q1117">
        <v>0</v>
      </c>
      <c r="R1117">
        <v>7</v>
      </c>
      <c r="S1117">
        <v>0</v>
      </c>
      <c r="T1117">
        <v>1</v>
      </c>
      <c r="U1117">
        <v>0</v>
      </c>
      <c r="V1117">
        <v>0</v>
      </c>
      <c r="W1117">
        <v>0</v>
      </c>
      <c r="X1117">
        <v>109.58378188988954</v>
      </c>
      <c r="Y1117">
        <v>0</v>
      </c>
      <c r="Z1117">
        <v>291.65415244056078</v>
      </c>
      <c r="AA1117">
        <v>0</v>
      </c>
      <c r="AB1117">
        <v>0.42287205579482251</v>
      </c>
      <c r="AC1117">
        <v>0</v>
      </c>
      <c r="AD1117">
        <v>0</v>
      </c>
      <c r="AE1117">
        <v>401.66080638624516</v>
      </c>
    </row>
    <row r="1118" spans="1:31" x14ac:dyDescent="0.25">
      <c r="A1118">
        <v>1859854</v>
      </c>
      <c r="B1118">
        <v>1</v>
      </c>
      <c r="C1118" t="s">
        <v>80</v>
      </c>
      <c r="D1118" t="s">
        <v>100</v>
      </c>
      <c r="E1118" t="s">
        <v>210</v>
      </c>
      <c r="F1118" t="s">
        <v>3451</v>
      </c>
      <c r="G1118" t="s">
        <v>133</v>
      </c>
      <c r="H1118" t="s">
        <v>134</v>
      </c>
      <c r="I1118" t="s">
        <v>152</v>
      </c>
      <c r="J1118" t="s">
        <v>136</v>
      </c>
      <c r="K1118" t="s">
        <v>137</v>
      </c>
      <c r="L1118" t="s">
        <v>3452</v>
      </c>
      <c r="M1118" t="s">
        <v>3453</v>
      </c>
      <c r="N1118">
        <v>3.6111111000000001E-2</v>
      </c>
      <c r="O1118">
        <v>9</v>
      </c>
      <c r="P1118">
        <v>326</v>
      </c>
      <c r="Q1118">
        <v>27</v>
      </c>
      <c r="R1118">
        <v>96</v>
      </c>
      <c r="S1118">
        <v>22</v>
      </c>
      <c r="T1118">
        <v>805</v>
      </c>
      <c r="U1118">
        <v>22</v>
      </c>
      <c r="V1118">
        <v>173</v>
      </c>
      <c r="W1118">
        <v>0.14431768730773331</v>
      </c>
      <c r="X1118">
        <v>2.9054041768511865</v>
      </c>
      <c r="Y1118">
        <v>8.6908222080431567</v>
      </c>
      <c r="Z1118">
        <v>2.5172989987129832</v>
      </c>
      <c r="AA1118">
        <v>6.3018578525655995</v>
      </c>
      <c r="AB1118">
        <v>30.637654892602963</v>
      </c>
      <c r="AC1118">
        <v>31.424476502183623</v>
      </c>
      <c r="AD1118">
        <v>67.806972968123532</v>
      </c>
      <c r="AE1118">
        <v>150.4288052863908</v>
      </c>
    </row>
    <row r="1119" spans="1:31" x14ac:dyDescent="0.25">
      <c r="A1119">
        <v>1860189</v>
      </c>
      <c r="B1119">
        <v>1</v>
      </c>
      <c r="C1119" t="s">
        <v>80</v>
      </c>
      <c r="D1119" t="s">
        <v>99</v>
      </c>
      <c r="E1119" t="s">
        <v>210</v>
      </c>
      <c r="F1119" t="s">
        <v>3454</v>
      </c>
      <c r="G1119" t="s">
        <v>133</v>
      </c>
      <c r="H1119" t="s">
        <v>134</v>
      </c>
      <c r="I1119" t="s">
        <v>135</v>
      </c>
      <c r="J1119" t="s">
        <v>136</v>
      </c>
      <c r="K1119" t="s">
        <v>137</v>
      </c>
      <c r="L1119" t="s">
        <v>3455</v>
      </c>
      <c r="M1119" t="s">
        <v>3456</v>
      </c>
      <c r="N1119">
        <v>0.13166666599999999</v>
      </c>
      <c r="O1119">
        <v>4</v>
      </c>
      <c r="P1119">
        <v>808</v>
      </c>
      <c r="Q1119">
        <v>11</v>
      </c>
      <c r="R1119">
        <v>99</v>
      </c>
      <c r="S1119">
        <v>20</v>
      </c>
      <c r="T1119">
        <v>52</v>
      </c>
      <c r="U1119">
        <v>0</v>
      </c>
      <c r="V1119">
        <v>4</v>
      </c>
      <c r="W1119">
        <v>1.3563480934678134</v>
      </c>
      <c r="X1119">
        <v>19.732043433407554</v>
      </c>
      <c r="Y1119">
        <v>7.2090870649147085</v>
      </c>
      <c r="Z1119">
        <v>10.233065743603264</v>
      </c>
      <c r="AA1119">
        <v>13.136161998230957</v>
      </c>
      <c r="AB1119">
        <v>4.8667020768900304</v>
      </c>
      <c r="AC1119">
        <v>0</v>
      </c>
      <c r="AD1119">
        <v>2.5924800305630797</v>
      </c>
      <c r="AE1119">
        <v>59.1258884410774</v>
      </c>
    </row>
    <row r="1120" spans="1:31" x14ac:dyDescent="0.25">
      <c r="A1120">
        <v>1860521</v>
      </c>
      <c r="B1120">
        <v>1</v>
      </c>
      <c r="C1120" t="s">
        <v>81</v>
      </c>
      <c r="D1120" t="s">
        <v>112</v>
      </c>
      <c r="E1120" t="s">
        <v>210</v>
      </c>
      <c r="F1120" t="s">
        <v>3457</v>
      </c>
      <c r="G1120" t="s">
        <v>133</v>
      </c>
      <c r="H1120" t="s">
        <v>134</v>
      </c>
      <c r="I1120" t="s">
        <v>135</v>
      </c>
      <c r="J1120" t="s">
        <v>136</v>
      </c>
      <c r="K1120" t="s">
        <v>137</v>
      </c>
      <c r="L1120" t="s">
        <v>3458</v>
      </c>
      <c r="M1120" t="s">
        <v>3459</v>
      </c>
      <c r="N1120">
        <v>0.47416666600000001</v>
      </c>
      <c r="O1120">
        <v>0</v>
      </c>
      <c r="P1120">
        <v>15626</v>
      </c>
      <c r="Q1120">
        <v>1</v>
      </c>
      <c r="R1120">
        <v>187</v>
      </c>
      <c r="S1120">
        <v>62</v>
      </c>
      <c r="T1120">
        <v>2096</v>
      </c>
      <c r="U1120">
        <v>9</v>
      </c>
      <c r="V1120">
        <v>14</v>
      </c>
      <c r="W1120">
        <v>0</v>
      </c>
      <c r="X1120">
        <v>1609.1360622524583</v>
      </c>
      <c r="Y1120">
        <v>0.25245309528644666</v>
      </c>
      <c r="Z1120">
        <v>54.452156776742434</v>
      </c>
      <c r="AA1120">
        <v>631.29080718592127</v>
      </c>
      <c r="AB1120">
        <v>968.00586495561254</v>
      </c>
      <c r="AC1120">
        <v>201.77124366031762</v>
      </c>
      <c r="AD1120">
        <v>202.87185780910991</v>
      </c>
      <c r="AE1120">
        <v>3667.7804457354482</v>
      </c>
    </row>
    <row r="1121" spans="1:31" x14ac:dyDescent="0.25">
      <c r="A1121">
        <v>1859857</v>
      </c>
      <c r="B1121">
        <v>1</v>
      </c>
      <c r="C1121" t="s">
        <v>80</v>
      </c>
      <c r="D1121" t="s">
        <v>82</v>
      </c>
      <c r="E1121" t="s">
        <v>169</v>
      </c>
      <c r="F1121" t="s">
        <v>3460</v>
      </c>
      <c r="G1121" t="s">
        <v>2221</v>
      </c>
      <c r="H1121" t="s">
        <v>143</v>
      </c>
      <c r="I1121" t="s">
        <v>135</v>
      </c>
      <c r="J1121" t="s">
        <v>136</v>
      </c>
      <c r="K1121" t="s">
        <v>137</v>
      </c>
      <c r="L1121" t="s">
        <v>3461</v>
      </c>
      <c r="M1121" t="s">
        <v>3462</v>
      </c>
      <c r="N1121">
        <v>0.54777777699999997</v>
      </c>
      <c r="O1121">
        <v>0</v>
      </c>
      <c r="P1121">
        <v>738</v>
      </c>
      <c r="Q1121">
        <v>0</v>
      </c>
      <c r="R1121">
        <v>0</v>
      </c>
      <c r="S1121">
        <v>0</v>
      </c>
      <c r="T1121">
        <v>58</v>
      </c>
      <c r="U1121">
        <v>0</v>
      </c>
      <c r="V1121">
        <v>0</v>
      </c>
      <c r="W1121">
        <v>0</v>
      </c>
      <c r="X1121">
        <v>83.025585105231258</v>
      </c>
      <c r="Y1121">
        <v>0</v>
      </c>
      <c r="Z1121">
        <v>0</v>
      </c>
      <c r="AA1121">
        <v>0</v>
      </c>
      <c r="AB1121">
        <v>17.742057629712356</v>
      </c>
      <c r="AC1121">
        <v>0</v>
      </c>
      <c r="AD1121">
        <v>0</v>
      </c>
      <c r="AE1121">
        <v>100.76764273494362</v>
      </c>
    </row>
    <row r="1122" spans="1:31" x14ac:dyDescent="0.25">
      <c r="A1122">
        <v>1860335</v>
      </c>
      <c r="B1122">
        <v>1</v>
      </c>
      <c r="C1122" t="s">
        <v>80</v>
      </c>
      <c r="D1122" t="s">
        <v>84</v>
      </c>
      <c r="E1122" t="s">
        <v>158</v>
      </c>
      <c r="F1122" t="s">
        <v>3463</v>
      </c>
      <c r="G1122" t="s">
        <v>476</v>
      </c>
      <c r="H1122" t="s">
        <v>134</v>
      </c>
      <c r="I1122" t="s">
        <v>135</v>
      </c>
      <c r="J1122" t="s">
        <v>136</v>
      </c>
      <c r="K1122" t="s">
        <v>137</v>
      </c>
      <c r="L1122" t="s">
        <v>3464</v>
      </c>
      <c r="M1122" t="s">
        <v>3465</v>
      </c>
      <c r="N1122">
        <v>0.13888888799999999</v>
      </c>
      <c r="O1122">
        <v>0</v>
      </c>
      <c r="P1122">
        <v>2765</v>
      </c>
      <c r="Q1122">
        <v>0</v>
      </c>
      <c r="R1122">
        <v>0</v>
      </c>
      <c r="S1122">
        <v>0</v>
      </c>
      <c r="T1122">
        <v>205</v>
      </c>
      <c r="U1122">
        <v>0</v>
      </c>
      <c r="V1122">
        <v>0</v>
      </c>
      <c r="W1122">
        <v>0</v>
      </c>
      <c r="X1122">
        <v>95.664411758729472</v>
      </c>
      <c r="Y1122">
        <v>0</v>
      </c>
      <c r="Z1122">
        <v>0</v>
      </c>
      <c r="AA1122">
        <v>0</v>
      </c>
      <c r="AB1122">
        <v>52.275837025980451</v>
      </c>
      <c r="AC1122">
        <v>0</v>
      </c>
      <c r="AD1122">
        <v>0</v>
      </c>
      <c r="AE1122">
        <v>147.94024878470992</v>
      </c>
    </row>
    <row r="1123" spans="1:31" x14ac:dyDescent="0.25">
      <c r="A1123">
        <v>1860212</v>
      </c>
      <c r="B1123">
        <v>1</v>
      </c>
      <c r="C1123" t="s">
        <v>80</v>
      </c>
      <c r="D1123" t="s">
        <v>93</v>
      </c>
      <c r="E1123" t="s">
        <v>146</v>
      </c>
      <c r="F1123" t="s">
        <v>3466</v>
      </c>
      <c r="G1123" t="s">
        <v>148</v>
      </c>
      <c r="H1123" t="s">
        <v>143</v>
      </c>
      <c r="I1123" t="s">
        <v>135</v>
      </c>
      <c r="J1123" t="s">
        <v>136</v>
      </c>
      <c r="K1123" t="s">
        <v>137</v>
      </c>
      <c r="L1123" t="s">
        <v>3467</v>
      </c>
      <c r="M1123" t="s">
        <v>3468</v>
      </c>
      <c r="N1123">
        <v>2.0433333330000001</v>
      </c>
      <c r="O1123">
        <v>0</v>
      </c>
      <c r="P1123">
        <v>1</v>
      </c>
      <c r="Q1123">
        <v>0</v>
      </c>
      <c r="R1123">
        <v>3</v>
      </c>
      <c r="S1123">
        <v>0</v>
      </c>
      <c r="T1123">
        <v>0</v>
      </c>
      <c r="U1123">
        <v>0</v>
      </c>
      <c r="V1123">
        <v>0</v>
      </c>
      <c r="W1123">
        <v>0</v>
      </c>
      <c r="X1123">
        <v>0.82075411936392006</v>
      </c>
      <c r="Y1123">
        <v>0</v>
      </c>
      <c r="Z1123">
        <v>15.723137432830615</v>
      </c>
      <c r="AA1123">
        <v>0</v>
      </c>
      <c r="AB1123">
        <v>0</v>
      </c>
      <c r="AC1123">
        <v>0</v>
      </c>
      <c r="AD1123">
        <v>0</v>
      </c>
      <c r="AE1123">
        <v>16.543891552194534</v>
      </c>
    </row>
    <row r="1124" spans="1:31" x14ac:dyDescent="0.25">
      <c r="A1124">
        <v>1860381</v>
      </c>
      <c r="B1124">
        <v>1</v>
      </c>
      <c r="C1124" t="s">
        <v>80</v>
      </c>
      <c r="D1124" t="s">
        <v>107</v>
      </c>
      <c r="E1124" t="s">
        <v>146</v>
      </c>
      <c r="F1124" t="s">
        <v>3469</v>
      </c>
      <c r="G1124" t="s">
        <v>148</v>
      </c>
      <c r="H1124" t="s">
        <v>143</v>
      </c>
      <c r="I1124" t="s">
        <v>135</v>
      </c>
      <c r="J1124" t="s">
        <v>136</v>
      </c>
      <c r="K1124" t="s">
        <v>137</v>
      </c>
      <c r="L1124" t="s">
        <v>3470</v>
      </c>
      <c r="M1124" t="s">
        <v>3471</v>
      </c>
      <c r="N1124">
        <v>2.9702777770000002</v>
      </c>
      <c r="O1124">
        <v>0</v>
      </c>
      <c r="P1124">
        <v>2</v>
      </c>
      <c r="Q1124">
        <v>0</v>
      </c>
      <c r="R1124">
        <v>0</v>
      </c>
      <c r="S1124">
        <v>0</v>
      </c>
      <c r="T1124">
        <v>0</v>
      </c>
      <c r="U1124">
        <v>0</v>
      </c>
      <c r="V1124">
        <v>0</v>
      </c>
      <c r="W1124">
        <v>0</v>
      </c>
      <c r="X1124">
        <v>0.24402043812003865</v>
      </c>
      <c r="Y1124">
        <v>0</v>
      </c>
      <c r="Z1124">
        <v>0</v>
      </c>
      <c r="AA1124">
        <v>0</v>
      </c>
      <c r="AB1124">
        <v>0</v>
      </c>
      <c r="AC1124">
        <v>0</v>
      </c>
      <c r="AD1124">
        <v>0</v>
      </c>
      <c r="AE1124">
        <v>0.24402043812003865</v>
      </c>
    </row>
    <row r="1125" spans="1:31" x14ac:dyDescent="0.25">
      <c r="A1125">
        <v>1859840</v>
      </c>
      <c r="B1125">
        <v>1</v>
      </c>
      <c r="C1125" t="s">
        <v>80</v>
      </c>
      <c r="D1125" t="s">
        <v>106</v>
      </c>
      <c r="E1125" t="s">
        <v>169</v>
      </c>
      <c r="F1125" t="s">
        <v>3472</v>
      </c>
      <c r="G1125" t="s">
        <v>2576</v>
      </c>
      <c r="H1125" t="s">
        <v>143</v>
      </c>
      <c r="I1125" t="s">
        <v>135</v>
      </c>
      <c r="J1125" t="s">
        <v>136</v>
      </c>
      <c r="K1125" t="s">
        <v>137</v>
      </c>
      <c r="L1125" t="s">
        <v>3473</v>
      </c>
      <c r="M1125" t="s">
        <v>3474</v>
      </c>
      <c r="N1125">
        <v>0.90888888800000001</v>
      </c>
      <c r="O1125">
        <v>0</v>
      </c>
      <c r="P1125">
        <v>0</v>
      </c>
      <c r="Q1125">
        <v>0</v>
      </c>
      <c r="R1125">
        <v>10</v>
      </c>
      <c r="S1125">
        <v>0</v>
      </c>
      <c r="T1125">
        <v>1</v>
      </c>
      <c r="U1125">
        <v>0</v>
      </c>
      <c r="V1125">
        <v>0</v>
      </c>
      <c r="W1125">
        <v>0</v>
      </c>
      <c r="X1125">
        <v>0</v>
      </c>
      <c r="Y1125">
        <v>0</v>
      </c>
      <c r="Z1125">
        <v>14.670055242619258</v>
      </c>
      <c r="AA1125">
        <v>0</v>
      </c>
      <c r="AB1125">
        <v>1.0084525556163335</v>
      </c>
      <c r="AC1125">
        <v>0</v>
      </c>
      <c r="AD1125">
        <v>0</v>
      </c>
      <c r="AE1125">
        <v>15.678507798235591</v>
      </c>
    </row>
    <row r="1126" spans="1:31" x14ac:dyDescent="0.25">
      <c r="A1126">
        <v>1861168</v>
      </c>
      <c r="B1126">
        <v>1</v>
      </c>
      <c r="C1126" t="s">
        <v>81</v>
      </c>
      <c r="D1126" t="s">
        <v>112</v>
      </c>
      <c r="E1126" t="s">
        <v>146</v>
      </c>
      <c r="F1126" t="s">
        <v>3475</v>
      </c>
      <c r="G1126" t="s">
        <v>148</v>
      </c>
      <c r="H1126" t="s">
        <v>143</v>
      </c>
      <c r="I1126" t="s">
        <v>135</v>
      </c>
      <c r="J1126" t="s">
        <v>136</v>
      </c>
      <c r="K1126" t="s">
        <v>137</v>
      </c>
      <c r="L1126" t="s">
        <v>3476</v>
      </c>
      <c r="M1126" t="s">
        <v>3477</v>
      </c>
      <c r="N1126">
        <v>0.59805555499999996</v>
      </c>
      <c r="O1126">
        <v>0</v>
      </c>
      <c r="P1126">
        <v>93</v>
      </c>
      <c r="Q1126">
        <v>0</v>
      </c>
      <c r="R1126">
        <v>12</v>
      </c>
      <c r="S1126">
        <v>0</v>
      </c>
      <c r="T1126">
        <v>7</v>
      </c>
      <c r="U1126">
        <v>0</v>
      </c>
      <c r="V1126">
        <v>0</v>
      </c>
      <c r="W1126">
        <v>0</v>
      </c>
      <c r="X1126">
        <v>12.8113210953452</v>
      </c>
      <c r="Y1126">
        <v>0</v>
      </c>
      <c r="Z1126">
        <v>0.47820903456439057</v>
      </c>
      <c r="AA1126">
        <v>0</v>
      </c>
      <c r="AB1126">
        <v>3.2039314500361549</v>
      </c>
      <c r="AC1126">
        <v>0</v>
      </c>
      <c r="AD1126">
        <v>0</v>
      </c>
      <c r="AE1126">
        <v>16.493461579945745</v>
      </c>
    </row>
    <row r="1127" spans="1:31" x14ac:dyDescent="0.25">
      <c r="A1127">
        <v>1860172</v>
      </c>
      <c r="B1127">
        <v>1</v>
      </c>
      <c r="C1127" t="s">
        <v>81</v>
      </c>
      <c r="D1127" t="s">
        <v>128</v>
      </c>
      <c r="E1127" t="s">
        <v>222</v>
      </c>
      <c r="F1127" t="s">
        <v>3478</v>
      </c>
      <c r="G1127" t="s">
        <v>212</v>
      </c>
      <c r="H1127" t="s">
        <v>143</v>
      </c>
      <c r="I1127" t="s">
        <v>135</v>
      </c>
      <c r="J1127" t="s">
        <v>136</v>
      </c>
      <c r="K1127" t="s">
        <v>137</v>
      </c>
      <c r="L1127" t="s">
        <v>3479</v>
      </c>
      <c r="M1127" t="s">
        <v>3480</v>
      </c>
      <c r="N1127">
        <v>3.2969444440000002</v>
      </c>
      <c r="O1127">
        <v>0</v>
      </c>
      <c r="P1127">
        <v>102</v>
      </c>
      <c r="Q1127">
        <v>0</v>
      </c>
      <c r="R1127">
        <v>0</v>
      </c>
      <c r="S1127">
        <v>0</v>
      </c>
      <c r="T1127">
        <v>0</v>
      </c>
      <c r="U1127">
        <v>0</v>
      </c>
      <c r="V1127">
        <v>0</v>
      </c>
      <c r="W1127">
        <v>0</v>
      </c>
      <c r="X1127">
        <v>94.414376764308059</v>
      </c>
      <c r="Y1127">
        <v>0</v>
      </c>
      <c r="Z1127">
        <v>0</v>
      </c>
      <c r="AA1127">
        <v>0</v>
      </c>
      <c r="AB1127">
        <v>0</v>
      </c>
      <c r="AC1127">
        <v>0</v>
      </c>
      <c r="AD1127">
        <v>0</v>
      </c>
      <c r="AE1127">
        <v>94.414376764308059</v>
      </c>
    </row>
    <row r="1128" spans="1:31" x14ac:dyDescent="0.25">
      <c r="A1128">
        <v>1860126</v>
      </c>
      <c r="B1128">
        <v>1</v>
      </c>
      <c r="C1128" t="s">
        <v>80</v>
      </c>
      <c r="D1128" t="s">
        <v>98</v>
      </c>
      <c r="E1128" t="s">
        <v>169</v>
      </c>
      <c r="F1128" t="s">
        <v>3481</v>
      </c>
      <c r="G1128" t="s">
        <v>171</v>
      </c>
      <c r="H1128" t="s">
        <v>143</v>
      </c>
      <c r="I1128" t="s">
        <v>135</v>
      </c>
      <c r="J1128" t="s">
        <v>136</v>
      </c>
      <c r="K1128" t="s">
        <v>172</v>
      </c>
      <c r="L1128" t="s">
        <v>3482</v>
      </c>
      <c r="M1128" t="s">
        <v>3483</v>
      </c>
      <c r="N1128">
        <v>0.948333333</v>
      </c>
      <c r="O1128">
        <v>0</v>
      </c>
      <c r="P1128">
        <v>58</v>
      </c>
      <c r="Q1128">
        <v>0</v>
      </c>
      <c r="R1128">
        <v>13</v>
      </c>
      <c r="S1128">
        <v>0</v>
      </c>
      <c r="T1128">
        <v>3</v>
      </c>
      <c r="U1128">
        <v>0</v>
      </c>
      <c r="V1128">
        <v>0</v>
      </c>
      <c r="W1128">
        <v>0</v>
      </c>
      <c r="X1128">
        <v>14.734101580012213</v>
      </c>
      <c r="Y1128">
        <v>0</v>
      </c>
      <c r="Z1128">
        <v>17.740307617198411</v>
      </c>
      <c r="AA1128">
        <v>0</v>
      </c>
      <c r="AB1128">
        <v>4.3535824392717064</v>
      </c>
      <c r="AC1128">
        <v>0</v>
      </c>
      <c r="AD1128">
        <v>0</v>
      </c>
      <c r="AE1128">
        <v>36.827991636482331</v>
      </c>
    </row>
    <row r="1129" spans="1:31" x14ac:dyDescent="0.25">
      <c r="A1129">
        <v>1859880</v>
      </c>
      <c r="B1129">
        <v>1</v>
      </c>
      <c r="C1129" t="s">
        <v>80</v>
      </c>
      <c r="D1129" t="s">
        <v>108</v>
      </c>
      <c r="E1129" t="s">
        <v>146</v>
      </c>
      <c r="F1129" t="s">
        <v>3484</v>
      </c>
      <c r="G1129" t="s">
        <v>148</v>
      </c>
      <c r="H1129" t="s">
        <v>143</v>
      </c>
      <c r="I1129" t="s">
        <v>135</v>
      </c>
      <c r="J1129" t="s">
        <v>136</v>
      </c>
      <c r="K1129" t="s">
        <v>137</v>
      </c>
      <c r="L1129" t="s">
        <v>3485</v>
      </c>
      <c r="M1129" t="s">
        <v>3486</v>
      </c>
      <c r="N1129">
        <v>2.6438888880000002</v>
      </c>
      <c r="O1129">
        <v>0</v>
      </c>
      <c r="P1129">
        <v>24</v>
      </c>
      <c r="Q1129">
        <v>0</v>
      </c>
      <c r="R1129">
        <v>14</v>
      </c>
      <c r="S1129">
        <v>0</v>
      </c>
      <c r="T1129">
        <v>2</v>
      </c>
      <c r="U1129">
        <v>0</v>
      </c>
      <c r="V1129">
        <v>0</v>
      </c>
      <c r="W1129">
        <v>0</v>
      </c>
      <c r="X1129">
        <v>9.1157839493349915</v>
      </c>
      <c r="Y1129">
        <v>0</v>
      </c>
      <c r="Z1129">
        <v>127.35766811555075</v>
      </c>
      <c r="AA1129">
        <v>0</v>
      </c>
      <c r="AB1129">
        <v>15.614735414640855</v>
      </c>
      <c r="AC1129">
        <v>0</v>
      </c>
      <c r="AD1129">
        <v>0</v>
      </c>
      <c r="AE1129">
        <v>152.0881874795266</v>
      </c>
    </row>
    <row r="1130" spans="1:31" x14ac:dyDescent="0.25">
      <c r="A1130">
        <v>1860026</v>
      </c>
      <c r="B1130">
        <v>1</v>
      </c>
      <c r="C1130" t="s">
        <v>80</v>
      </c>
      <c r="D1130" t="s">
        <v>101</v>
      </c>
      <c r="E1130" t="s">
        <v>131</v>
      </c>
      <c r="F1130" t="s">
        <v>3487</v>
      </c>
      <c r="G1130" t="s">
        <v>476</v>
      </c>
      <c r="H1130" t="s">
        <v>134</v>
      </c>
      <c r="I1130" t="s">
        <v>135</v>
      </c>
      <c r="J1130" t="s">
        <v>136</v>
      </c>
      <c r="K1130" t="s">
        <v>172</v>
      </c>
      <c r="L1130" t="s">
        <v>3488</v>
      </c>
      <c r="M1130" t="s">
        <v>3489</v>
      </c>
      <c r="N1130">
        <v>0.21666666600000001</v>
      </c>
      <c r="O1130">
        <v>0</v>
      </c>
      <c r="P1130">
        <v>1780</v>
      </c>
      <c r="Q1130">
        <v>0</v>
      </c>
      <c r="R1130">
        <v>0</v>
      </c>
      <c r="S1130">
        <v>1</v>
      </c>
      <c r="T1130">
        <v>24</v>
      </c>
      <c r="U1130">
        <v>0</v>
      </c>
      <c r="V1130">
        <v>0</v>
      </c>
      <c r="W1130">
        <v>0</v>
      </c>
      <c r="X1130">
        <v>73.433815853099958</v>
      </c>
      <c r="Y1130">
        <v>0</v>
      </c>
      <c r="Z1130">
        <v>0</v>
      </c>
      <c r="AA1130">
        <v>3.7192818216091332</v>
      </c>
      <c r="AB1130">
        <v>9.3774047156351514</v>
      </c>
      <c r="AC1130">
        <v>0</v>
      </c>
      <c r="AD1130">
        <v>0</v>
      </c>
      <c r="AE1130">
        <v>86.530502390344239</v>
      </c>
    </row>
    <row r="1131" spans="1:31" x14ac:dyDescent="0.25">
      <c r="A1131">
        <v>1860272</v>
      </c>
      <c r="B1131">
        <v>1</v>
      </c>
      <c r="C1131" t="s">
        <v>80</v>
      </c>
      <c r="D1131" t="s">
        <v>108</v>
      </c>
      <c r="E1131" t="s">
        <v>146</v>
      </c>
      <c r="F1131" t="s">
        <v>3490</v>
      </c>
      <c r="G1131" t="s">
        <v>148</v>
      </c>
      <c r="H1131" t="s">
        <v>143</v>
      </c>
      <c r="I1131" t="s">
        <v>135</v>
      </c>
      <c r="J1131" t="s">
        <v>136</v>
      </c>
      <c r="K1131" t="s">
        <v>137</v>
      </c>
      <c r="L1131" t="s">
        <v>3491</v>
      </c>
      <c r="M1131" t="s">
        <v>3492</v>
      </c>
      <c r="N1131">
        <v>3.2602777770000002</v>
      </c>
      <c r="O1131">
        <v>0</v>
      </c>
      <c r="P1131">
        <v>30</v>
      </c>
      <c r="Q1131">
        <v>0</v>
      </c>
      <c r="R1131">
        <v>2</v>
      </c>
      <c r="S1131">
        <v>0</v>
      </c>
      <c r="T1131">
        <v>3</v>
      </c>
      <c r="U1131">
        <v>0</v>
      </c>
      <c r="V1131">
        <v>0</v>
      </c>
      <c r="W1131">
        <v>0</v>
      </c>
      <c r="X1131">
        <v>29.332500813929489</v>
      </c>
      <c r="Y1131">
        <v>0</v>
      </c>
      <c r="Z1131">
        <v>1.1479908558371461</v>
      </c>
      <c r="AA1131">
        <v>0</v>
      </c>
      <c r="AB1131">
        <v>10.134709193452998</v>
      </c>
      <c r="AC1131">
        <v>0</v>
      </c>
      <c r="AD1131">
        <v>0</v>
      </c>
      <c r="AE1131">
        <v>40.615200863219634</v>
      </c>
    </row>
    <row r="1132" spans="1:31" x14ac:dyDescent="0.25">
      <c r="A1132">
        <v>1861354</v>
      </c>
      <c r="B1132">
        <v>1</v>
      </c>
      <c r="C1132" t="s">
        <v>80</v>
      </c>
      <c r="D1132" t="s">
        <v>89</v>
      </c>
      <c r="E1132" t="s">
        <v>140</v>
      </c>
      <c r="F1132" t="s">
        <v>3493</v>
      </c>
      <c r="G1132" t="s">
        <v>207</v>
      </c>
      <c r="H1132" t="s">
        <v>143</v>
      </c>
      <c r="I1132" t="s">
        <v>135</v>
      </c>
      <c r="J1132" t="s">
        <v>136</v>
      </c>
      <c r="K1132" t="s">
        <v>137</v>
      </c>
      <c r="L1132" t="s">
        <v>3494</v>
      </c>
      <c r="M1132" t="s">
        <v>3495</v>
      </c>
      <c r="N1132">
        <v>0.39111111100000001</v>
      </c>
      <c r="O1132">
        <v>0</v>
      </c>
      <c r="P1132">
        <v>26</v>
      </c>
      <c r="Q1132">
        <v>0</v>
      </c>
      <c r="R1132">
        <v>0</v>
      </c>
      <c r="S1132">
        <v>0</v>
      </c>
      <c r="T1132">
        <v>0</v>
      </c>
      <c r="U1132">
        <v>0</v>
      </c>
      <c r="V1132">
        <v>0</v>
      </c>
      <c r="W1132">
        <v>0</v>
      </c>
      <c r="X1132">
        <v>7.3478033037938228</v>
      </c>
      <c r="Y1132">
        <v>0</v>
      </c>
      <c r="Z1132">
        <v>0</v>
      </c>
      <c r="AA1132">
        <v>0</v>
      </c>
      <c r="AB1132">
        <v>0</v>
      </c>
      <c r="AC1132">
        <v>0</v>
      </c>
      <c r="AD1132">
        <v>0</v>
      </c>
      <c r="AE1132">
        <v>7.3478033037938228</v>
      </c>
    </row>
    <row r="1133" spans="1:31" x14ac:dyDescent="0.25">
      <c r="A1133">
        <v>1860106</v>
      </c>
      <c r="B1133">
        <v>1</v>
      </c>
      <c r="C1133" t="s">
        <v>80</v>
      </c>
      <c r="D1133" t="s">
        <v>100</v>
      </c>
      <c r="E1133" t="s">
        <v>146</v>
      </c>
      <c r="F1133" t="s">
        <v>3496</v>
      </c>
      <c r="G1133" t="s">
        <v>469</v>
      </c>
      <c r="H1133" t="s">
        <v>143</v>
      </c>
      <c r="I1133" t="s">
        <v>135</v>
      </c>
      <c r="J1133" t="s">
        <v>136</v>
      </c>
      <c r="K1133" t="s">
        <v>137</v>
      </c>
      <c r="L1133" t="s">
        <v>3497</v>
      </c>
      <c r="M1133" t="s">
        <v>3498</v>
      </c>
      <c r="N1133">
        <v>0.75611111099999995</v>
      </c>
      <c r="O1133">
        <v>0</v>
      </c>
      <c r="P1133">
        <v>38</v>
      </c>
      <c r="Q1133">
        <v>0</v>
      </c>
      <c r="R1133">
        <v>2</v>
      </c>
      <c r="S1133">
        <v>0</v>
      </c>
      <c r="T1133">
        <v>5</v>
      </c>
      <c r="U1133">
        <v>0</v>
      </c>
      <c r="V1133">
        <v>0</v>
      </c>
      <c r="W1133">
        <v>0</v>
      </c>
      <c r="X1133">
        <v>6.6032666524761803</v>
      </c>
      <c r="Y1133">
        <v>0</v>
      </c>
      <c r="Z1133">
        <v>0.15992421491551945</v>
      </c>
      <c r="AA1133">
        <v>0</v>
      </c>
      <c r="AB1133">
        <v>7.2849140371526566</v>
      </c>
      <c r="AC1133">
        <v>0</v>
      </c>
      <c r="AD1133">
        <v>0</v>
      </c>
      <c r="AE1133">
        <v>14.048104904544356</v>
      </c>
    </row>
    <row r="1134" spans="1:31" x14ac:dyDescent="0.25">
      <c r="A1134">
        <v>1860086</v>
      </c>
      <c r="B1134">
        <v>1</v>
      </c>
      <c r="C1134" t="s">
        <v>80</v>
      </c>
      <c r="D1134" t="s">
        <v>89</v>
      </c>
      <c r="E1134" t="s">
        <v>210</v>
      </c>
      <c r="F1134" t="s">
        <v>3499</v>
      </c>
      <c r="G1134" t="s">
        <v>133</v>
      </c>
      <c r="H1134" t="s">
        <v>134</v>
      </c>
      <c r="I1134" t="s">
        <v>135</v>
      </c>
      <c r="J1134" t="s">
        <v>136</v>
      </c>
      <c r="K1134" t="s">
        <v>137</v>
      </c>
      <c r="L1134" t="s">
        <v>3500</v>
      </c>
      <c r="M1134" t="s">
        <v>3501</v>
      </c>
      <c r="N1134">
        <v>0.29694444399999997</v>
      </c>
      <c r="O1134">
        <v>1</v>
      </c>
      <c r="P1134">
        <v>272</v>
      </c>
      <c r="Q1134">
        <v>1</v>
      </c>
      <c r="R1134">
        <v>51</v>
      </c>
      <c r="S1134">
        <v>1</v>
      </c>
      <c r="T1134">
        <v>138</v>
      </c>
      <c r="U1134">
        <v>0</v>
      </c>
      <c r="V1134">
        <v>0</v>
      </c>
      <c r="W1134">
        <v>2.6657676946431441</v>
      </c>
      <c r="X1134">
        <v>31.412926960653255</v>
      </c>
      <c r="Y1134">
        <v>2.8008511765321504</v>
      </c>
      <c r="Z1134">
        <v>8.3523329908804484</v>
      </c>
      <c r="AA1134">
        <v>0.44289679851636116</v>
      </c>
      <c r="AB1134">
        <v>54.201906418972122</v>
      </c>
      <c r="AC1134">
        <v>0</v>
      </c>
      <c r="AD1134">
        <v>0</v>
      </c>
      <c r="AE1134">
        <v>99.87668204019748</v>
      </c>
    </row>
    <row r="1135" spans="1:31" x14ac:dyDescent="0.25">
      <c r="A1135">
        <v>1859920</v>
      </c>
      <c r="B1135">
        <v>1</v>
      </c>
      <c r="C1135" t="s">
        <v>80</v>
      </c>
      <c r="D1135" t="s">
        <v>93</v>
      </c>
      <c r="E1135" t="s">
        <v>146</v>
      </c>
      <c r="F1135" t="s">
        <v>3466</v>
      </c>
      <c r="G1135" t="s">
        <v>2221</v>
      </c>
      <c r="H1135" t="s">
        <v>143</v>
      </c>
      <c r="I1135" t="s">
        <v>135</v>
      </c>
      <c r="J1135" t="s">
        <v>5</v>
      </c>
      <c r="K1135" t="s">
        <v>137</v>
      </c>
      <c r="L1135" t="s">
        <v>3502</v>
      </c>
      <c r="M1135" t="s">
        <v>3503</v>
      </c>
      <c r="N1135">
        <v>5.2508333330000001</v>
      </c>
      <c r="O1135">
        <v>0</v>
      </c>
      <c r="P1135">
        <v>1</v>
      </c>
      <c r="Q1135">
        <v>0</v>
      </c>
      <c r="R1135">
        <v>3</v>
      </c>
      <c r="S1135">
        <v>0</v>
      </c>
      <c r="T1135">
        <v>0</v>
      </c>
      <c r="U1135">
        <v>0</v>
      </c>
      <c r="V1135">
        <v>0</v>
      </c>
      <c r="W1135">
        <v>0</v>
      </c>
      <c r="X1135">
        <v>1.7536779497569734</v>
      </c>
      <c r="Y1135">
        <v>0</v>
      </c>
      <c r="Z1135">
        <v>36.801871972154657</v>
      </c>
      <c r="AA1135">
        <v>0</v>
      </c>
      <c r="AB1135">
        <v>0</v>
      </c>
      <c r="AC1135">
        <v>0</v>
      </c>
      <c r="AD1135">
        <v>0</v>
      </c>
      <c r="AE1135">
        <v>38.555549921911634</v>
      </c>
    </row>
    <row r="1136" spans="1:31" x14ac:dyDescent="0.25">
      <c r="A1136">
        <v>1859986</v>
      </c>
      <c r="B1136">
        <v>1</v>
      </c>
      <c r="C1136" t="s">
        <v>81</v>
      </c>
      <c r="D1136" t="s">
        <v>113</v>
      </c>
      <c r="E1136" t="s">
        <v>146</v>
      </c>
      <c r="F1136" t="s">
        <v>3504</v>
      </c>
      <c r="G1136" t="s">
        <v>171</v>
      </c>
      <c r="H1136" t="s">
        <v>143</v>
      </c>
      <c r="I1136" t="s">
        <v>135</v>
      </c>
      <c r="J1136" t="s">
        <v>136</v>
      </c>
      <c r="K1136" t="s">
        <v>172</v>
      </c>
      <c r="L1136" t="s">
        <v>3505</v>
      </c>
      <c r="M1136" t="s">
        <v>3506</v>
      </c>
      <c r="N1136">
        <v>4.3772294440000001</v>
      </c>
      <c r="O1136">
        <v>0</v>
      </c>
      <c r="P1136">
        <v>33</v>
      </c>
      <c r="Q1136">
        <v>0</v>
      </c>
      <c r="R1136">
        <v>0</v>
      </c>
      <c r="S1136">
        <v>0</v>
      </c>
      <c r="T1136">
        <v>0</v>
      </c>
      <c r="U1136">
        <v>0</v>
      </c>
      <c r="V1136">
        <v>0</v>
      </c>
      <c r="W1136">
        <v>0</v>
      </c>
      <c r="X1136">
        <v>25.379301217935058</v>
      </c>
      <c r="Y1136">
        <v>0</v>
      </c>
      <c r="Z1136">
        <v>0</v>
      </c>
      <c r="AA1136">
        <v>0</v>
      </c>
      <c r="AB1136">
        <v>0</v>
      </c>
      <c r="AC1136">
        <v>0</v>
      </c>
      <c r="AD1136">
        <v>0</v>
      </c>
      <c r="AE1136">
        <v>25.379301217935058</v>
      </c>
    </row>
    <row r="1137" spans="1:31" x14ac:dyDescent="0.25">
      <c r="A1137">
        <v>1859963</v>
      </c>
      <c r="B1137">
        <v>1</v>
      </c>
      <c r="C1137" t="s">
        <v>80</v>
      </c>
      <c r="D1137" t="s">
        <v>90</v>
      </c>
      <c r="E1137" t="s">
        <v>140</v>
      </c>
      <c r="F1137" t="s">
        <v>3507</v>
      </c>
      <c r="G1137" t="s">
        <v>200</v>
      </c>
      <c r="H1137" t="s">
        <v>143</v>
      </c>
      <c r="I1137" t="s">
        <v>135</v>
      </c>
      <c r="J1137" t="s">
        <v>136</v>
      </c>
      <c r="K1137" t="s">
        <v>137</v>
      </c>
      <c r="L1137" t="s">
        <v>3508</v>
      </c>
      <c r="M1137" t="s">
        <v>3509</v>
      </c>
      <c r="N1137">
        <v>5.7313888879999997</v>
      </c>
      <c r="O1137">
        <v>0</v>
      </c>
      <c r="P1137">
        <v>0</v>
      </c>
      <c r="Q1137">
        <v>0</v>
      </c>
      <c r="R1137">
        <v>0</v>
      </c>
      <c r="S1137">
        <v>0</v>
      </c>
      <c r="T1137">
        <v>1</v>
      </c>
      <c r="U1137">
        <v>0</v>
      </c>
      <c r="V1137">
        <v>0</v>
      </c>
      <c r="W1137">
        <v>0</v>
      </c>
      <c r="X1137">
        <v>0</v>
      </c>
      <c r="Y1137">
        <v>0</v>
      </c>
      <c r="Z1137">
        <v>0</v>
      </c>
      <c r="AA1137">
        <v>0</v>
      </c>
      <c r="AB1137">
        <v>120.7273652204688</v>
      </c>
      <c r="AC1137">
        <v>0</v>
      </c>
      <c r="AD1137">
        <v>0</v>
      </c>
      <c r="AE1137">
        <v>120.7273652204688</v>
      </c>
    </row>
    <row r="1138" spans="1:31" x14ac:dyDescent="0.25">
      <c r="A1138">
        <v>1860627</v>
      </c>
      <c r="B1138">
        <v>1</v>
      </c>
      <c r="C1138" t="s">
        <v>80</v>
      </c>
      <c r="D1138" t="s">
        <v>100</v>
      </c>
      <c r="E1138" t="s">
        <v>140</v>
      </c>
      <c r="F1138" t="s">
        <v>3510</v>
      </c>
      <c r="G1138" t="s">
        <v>2616</v>
      </c>
      <c r="H1138" t="s">
        <v>143</v>
      </c>
      <c r="I1138" t="s">
        <v>135</v>
      </c>
      <c r="J1138" t="s">
        <v>136</v>
      </c>
      <c r="K1138" t="s">
        <v>137</v>
      </c>
      <c r="L1138" t="s">
        <v>3511</v>
      </c>
      <c r="M1138" t="s">
        <v>3512</v>
      </c>
      <c r="N1138">
        <v>1.584166666</v>
      </c>
      <c r="O1138">
        <v>0</v>
      </c>
      <c r="P1138">
        <v>20</v>
      </c>
      <c r="Q1138">
        <v>0</v>
      </c>
      <c r="R1138">
        <v>0</v>
      </c>
      <c r="S1138">
        <v>0</v>
      </c>
      <c r="T1138">
        <v>0</v>
      </c>
      <c r="U1138">
        <v>0</v>
      </c>
      <c r="V1138">
        <v>0</v>
      </c>
      <c r="W1138">
        <v>0</v>
      </c>
      <c r="X1138">
        <v>7.9342001147360328</v>
      </c>
      <c r="Y1138">
        <v>0</v>
      </c>
      <c r="Z1138">
        <v>0</v>
      </c>
      <c r="AA1138">
        <v>0</v>
      </c>
      <c r="AB1138">
        <v>0</v>
      </c>
      <c r="AC1138">
        <v>0</v>
      </c>
      <c r="AD1138">
        <v>0</v>
      </c>
      <c r="AE1138">
        <v>7.9342001147360328</v>
      </c>
    </row>
    <row r="1139" spans="1:31" x14ac:dyDescent="0.25">
      <c r="A1139">
        <v>1860653</v>
      </c>
      <c r="B1139">
        <v>1</v>
      </c>
      <c r="C1139" t="s">
        <v>81</v>
      </c>
      <c r="D1139" t="s">
        <v>127</v>
      </c>
      <c r="E1139" t="s">
        <v>131</v>
      </c>
      <c r="F1139" t="s">
        <v>3513</v>
      </c>
      <c r="G1139" t="s">
        <v>133</v>
      </c>
      <c r="H1139" t="s">
        <v>134</v>
      </c>
      <c r="I1139" t="s">
        <v>135</v>
      </c>
      <c r="J1139" t="s">
        <v>136</v>
      </c>
      <c r="K1139" t="s">
        <v>137</v>
      </c>
      <c r="L1139" t="s">
        <v>3514</v>
      </c>
      <c r="M1139" t="s">
        <v>3515</v>
      </c>
      <c r="N1139">
        <v>2.170833333</v>
      </c>
      <c r="O1139">
        <v>2</v>
      </c>
      <c r="P1139">
        <v>52</v>
      </c>
      <c r="Q1139">
        <v>79</v>
      </c>
      <c r="R1139">
        <v>74</v>
      </c>
      <c r="S1139">
        <v>0</v>
      </c>
      <c r="T1139">
        <v>5</v>
      </c>
      <c r="U1139">
        <v>1</v>
      </c>
      <c r="V1139">
        <v>0</v>
      </c>
      <c r="W1139">
        <v>3.6759773391989063</v>
      </c>
      <c r="X1139">
        <v>32.346953680330898</v>
      </c>
      <c r="Y1139">
        <v>573.92703338118201</v>
      </c>
      <c r="Z1139">
        <v>498.40787802250497</v>
      </c>
      <c r="AA1139">
        <v>0</v>
      </c>
      <c r="AB1139">
        <v>6.8438817469213129</v>
      </c>
      <c r="AC1139">
        <v>384.00513141544945</v>
      </c>
      <c r="AD1139">
        <v>0</v>
      </c>
      <c r="AE1139">
        <v>1499.2068555855876</v>
      </c>
    </row>
    <row r="1140" spans="1:31" x14ac:dyDescent="0.25">
      <c r="A1140">
        <v>1860063</v>
      </c>
      <c r="B1140">
        <v>1</v>
      </c>
      <c r="C1140" t="s">
        <v>80</v>
      </c>
      <c r="D1140" t="s">
        <v>107</v>
      </c>
      <c r="E1140" t="s">
        <v>146</v>
      </c>
      <c r="F1140" t="s">
        <v>3516</v>
      </c>
      <c r="G1140" t="s">
        <v>148</v>
      </c>
      <c r="H1140" t="s">
        <v>143</v>
      </c>
      <c r="I1140" t="s">
        <v>135</v>
      </c>
      <c r="J1140" t="s">
        <v>136</v>
      </c>
      <c r="K1140" t="s">
        <v>137</v>
      </c>
      <c r="L1140" t="s">
        <v>3517</v>
      </c>
      <c r="M1140" t="s">
        <v>3518</v>
      </c>
      <c r="N1140">
        <v>2.4313888879999999</v>
      </c>
      <c r="O1140">
        <v>0</v>
      </c>
      <c r="P1140">
        <v>64</v>
      </c>
      <c r="Q1140">
        <v>0</v>
      </c>
      <c r="R1140">
        <v>0</v>
      </c>
      <c r="S1140">
        <v>0</v>
      </c>
      <c r="T1140">
        <v>1</v>
      </c>
      <c r="U1140">
        <v>0</v>
      </c>
      <c r="V1140">
        <v>0</v>
      </c>
      <c r="W1140">
        <v>0</v>
      </c>
      <c r="X1140">
        <v>35.071324399204002</v>
      </c>
      <c r="Y1140">
        <v>0</v>
      </c>
      <c r="Z1140">
        <v>0</v>
      </c>
      <c r="AA1140">
        <v>0</v>
      </c>
      <c r="AB1140">
        <v>18.605027405741691</v>
      </c>
      <c r="AC1140">
        <v>0</v>
      </c>
      <c r="AD1140">
        <v>0</v>
      </c>
      <c r="AE1140">
        <v>53.676351804945696</v>
      </c>
    </row>
    <row r="1141" spans="1:31" x14ac:dyDescent="0.25">
      <c r="A1141">
        <v>1860604</v>
      </c>
      <c r="B1141">
        <v>1</v>
      </c>
      <c r="C1141" t="s">
        <v>81</v>
      </c>
      <c r="D1141" t="s">
        <v>123</v>
      </c>
      <c r="E1141" t="s">
        <v>169</v>
      </c>
      <c r="F1141" t="s">
        <v>3519</v>
      </c>
      <c r="G1141" t="s">
        <v>183</v>
      </c>
      <c r="H1141" t="s">
        <v>143</v>
      </c>
      <c r="I1141" t="s">
        <v>135</v>
      </c>
      <c r="J1141" t="s">
        <v>136</v>
      </c>
      <c r="K1141" t="s">
        <v>137</v>
      </c>
      <c r="L1141" t="s">
        <v>3520</v>
      </c>
      <c r="M1141" t="s">
        <v>3521</v>
      </c>
      <c r="N1141">
        <v>2.2180555549999998</v>
      </c>
      <c r="O1141">
        <v>0</v>
      </c>
      <c r="P1141">
        <v>810</v>
      </c>
      <c r="Q1141">
        <v>0</v>
      </c>
      <c r="R1141">
        <v>1</v>
      </c>
      <c r="S1141">
        <v>0</v>
      </c>
      <c r="T1141">
        <v>46</v>
      </c>
      <c r="U1141">
        <v>0</v>
      </c>
      <c r="V1141">
        <v>1</v>
      </c>
      <c r="W1141">
        <v>0</v>
      </c>
      <c r="X1141">
        <v>434.13011207977985</v>
      </c>
      <c r="Y1141">
        <v>0</v>
      </c>
      <c r="Z1141">
        <v>14.413955765665182</v>
      </c>
      <c r="AA1141">
        <v>0</v>
      </c>
      <c r="AB1141">
        <v>69.36560347297258</v>
      </c>
      <c r="AC1141">
        <v>0</v>
      </c>
      <c r="AD1141">
        <v>14.766471295315869</v>
      </c>
      <c r="AE1141">
        <v>532.67614261373353</v>
      </c>
    </row>
    <row r="1142" spans="1:31" x14ac:dyDescent="0.25">
      <c r="A1142">
        <v>1860112</v>
      </c>
      <c r="B1142">
        <v>1</v>
      </c>
      <c r="C1142" t="s">
        <v>80</v>
      </c>
      <c r="D1142" t="s">
        <v>82</v>
      </c>
      <c r="E1142" t="s">
        <v>222</v>
      </c>
      <c r="F1142" t="s">
        <v>3022</v>
      </c>
      <c r="G1142" t="s">
        <v>148</v>
      </c>
      <c r="H1142" t="s">
        <v>143</v>
      </c>
      <c r="I1142" t="s">
        <v>135</v>
      </c>
      <c r="J1142" t="s">
        <v>136</v>
      </c>
      <c r="K1142" t="s">
        <v>137</v>
      </c>
      <c r="L1142" t="s">
        <v>3522</v>
      </c>
      <c r="M1142" t="s">
        <v>3523</v>
      </c>
      <c r="N1142">
        <v>1.618333333</v>
      </c>
      <c r="O1142">
        <v>0</v>
      </c>
      <c r="P1142">
        <v>0</v>
      </c>
      <c r="Q1142">
        <v>0</v>
      </c>
      <c r="R1142">
        <v>0</v>
      </c>
      <c r="S1142">
        <v>0</v>
      </c>
      <c r="T1142">
        <v>59</v>
      </c>
      <c r="U1142">
        <v>0</v>
      </c>
      <c r="V1142">
        <v>0</v>
      </c>
      <c r="W1142">
        <v>0</v>
      </c>
      <c r="X1142">
        <v>0</v>
      </c>
      <c r="Y1142">
        <v>0</v>
      </c>
      <c r="Z1142">
        <v>0</v>
      </c>
      <c r="AA1142">
        <v>0</v>
      </c>
      <c r="AB1142">
        <v>213.99806010741196</v>
      </c>
      <c r="AC1142">
        <v>0</v>
      </c>
      <c r="AD1142">
        <v>0</v>
      </c>
      <c r="AE1142">
        <v>213.99806010741196</v>
      </c>
    </row>
    <row r="1143" spans="1:31" x14ac:dyDescent="0.25">
      <c r="A1143">
        <v>1860504</v>
      </c>
      <c r="B1143">
        <v>1</v>
      </c>
      <c r="C1143" t="s">
        <v>81</v>
      </c>
      <c r="D1143" t="s">
        <v>112</v>
      </c>
      <c r="E1143" t="s">
        <v>140</v>
      </c>
      <c r="F1143" t="s">
        <v>3524</v>
      </c>
      <c r="G1143" t="s">
        <v>163</v>
      </c>
      <c r="H1143" t="s">
        <v>143</v>
      </c>
      <c r="I1143" t="s">
        <v>135</v>
      </c>
      <c r="J1143" t="s">
        <v>136</v>
      </c>
      <c r="K1143" t="s">
        <v>137</v>
      </c>
      <c r="L1143" t="s">
        <v>3525</v>
      </c>
      <c r="M1143" t="s">
        <v>3526</v>
      </c>
      <c r="N1143">
        <v>5.7713888879999997</v>
      </c>
      <c r="O1143">
        <v>0</v>
      </c>
      <c r="P1143">
        <v>1</v>
      </c>
      <c r="Q1143">
        <v>0</v>
      </c>
      <c r="R1143">
        <v>0</v>
      </c>
      <c r="S1143">
        <v>0</v>
      </c>
      <c r="T1143">
        <v>0</v>
      </c>
      <c r="U1143">
        <v>0</v>
      </c>
      <c r="V1143">
        <v>0</v>
      </c>
      <c r="W1143">
        <v>0</v>
      </c>
      <c r="X1143">
        <v>5.9812663677025001E-2</v>
      </c>
      <c r="Y1143">
        <v>0</v>
      </c>
      <c r="Z1143">
        <v>0</v>
      </c>
      <c r="AA1143">
        <v>0</v>
      </c>
      <c r="AB1143">
        <v>0</v>
      </c>
      <c r="AC1143">
        <v>0</v>
      </c>
      <c r="AD1143">
        <v>0</v>
      </c>
      <c r="AE1143">
        <v>5.9812663677025001E-2</v>
      </c>
    </row>
    <row r="1144" spans="1:31" x14ac:dyDescent="0.25">
      <c r="A1144">
        <v>1860292</v>
      </c>
      <c r="B1144">
        <v>1</v>
      </c>
      <c r="C1144" t="s">
        <v>80</v>
      </c>
      <c r="D1144" t="s">
        <v>97</v>
      </c>
      <c r="E1144" t="s">
        <v>140</v>
      </c>
      <c r="F1144" t="s">
        <v>3527</v>
      </c>
      <c r="G1144" t="s">
        <v>207</v>
      </c>
      <c r="H1144" t="s">
        <v>143</v>
      </c>
      <c r="I1144" t="s">
        <v>135</v>
      </c>
      <c r="J1144" t="s">
        <v>136</v>
      </c>
      <c r="K1144" t="s">
        <v>137</v>
      </c>
      <c r="L1144" t="s">
        <v>3528</v>
      </c>
      <c r="M1144" t="s">
        <v>3529</v>
      </c>
      <c r="N1144">
        <v>1.7141666659999999</v>
      </c>
      <c r="O1144">
        <v>0</v>
      </c>
      <c r="P1144">
        <v>1</v>
      </c>
      <c r="Q1144">
        <v>0</v>
      </c>
      <c r="R1144">
        <v>0</v>
      </c>
      <c r="S1144">
        <v>0</v>
      </c>
      <c r="T1144">
        <v>0</v>
      </c>
      <c r="U1144">
        <v>0</v>
      </c>
      <c r="V1144">
        <v>0</v>
      </c>
      <c r="W1144">
        <v>0</v>
      </c>
      <c r="X1144">
        <v>0.36334311030129002</v>
      </c>
      <c r="Y1144">
        <v>0</v>
      </c>
      <c r="Z1144">
        <v>0</v>
      </c>
      <c r="AA1144">
        <v>0</v>
      </c>
      <c r="AB1144">
        <v>0</v>
      </c>
      <c r="AC1144">
        <v>0</v>
      </c>
      <c r="AD1144">
        <v>0</v>
      </c>
      <c r="AE1144">
        <v>0.36334311030129002</v>
      </c>
    </row>
    <row r="1145" spans="1:31" x14ac:dyDescent="0.25">
      <c r="A1145">
        <v>1860647</v>
      </c>
      <c r="B1145">
        <v>1</v>
      </c>
      <c r="C1145" t="s">
        <v>81</v>
      </c>
      <c r="D1145" t="s">
        <v>112</v>
      </c>
      <c r="E1145" t="s">
        <v>146</v>
      </c>
      <c r="F1145" t="s">
        <v>3530</v>
      </c>
      <c r="G1145" t="s">
        <v>148</v>
      </c>
      <c r="H1145" t="s">
        <v>143</v>
      </c>
      <c r="I1145" t="s">
        <v>135</v>
      </c>
      <c r="J1145" t="s">
        <v>136</v>
      </c>
      <c r="K1145" t="s">
        <v>137</v>
      </c>
      <c r="L1145" t="s">
        <v>3531</v>
      </c>
      <c r="M1145" t="s">
        <v>3532</v>
      </c>
      <c r="N1145">
        <v>1.208611111</v>
      </c>
      <c r="O1145">
        <v>0</v>
      </c>
      <c r="P1145">
        <v>108</v>
      </c>
      <c r="Q1145">
        <v>0</v>
      </c>
      <c r="R1145">
        <v>0</v>
      </c>
      <c r="S1145">
        <v>0</v>
      </c>
      <c r="T1145">
        <v>0</v>
      </c>
      <c r="U1145">
        <v>0</v>
      </c>
      <c r="V1145">
        <v>0</v>
      </c>
      <c r="W1145">
        <v>0</v>
      </c>
      <c r="X1145">
        <v>27.438946572582825</v>
      </c>
      <c r="Y1145">
        <v>0</v>
      </c>
      <c r="Z1145">
        <v>0</v>
      </c>
      <c r="AA1145">
        <v>0</v>
      </c>
      <c r="AB1145">
        <v>0</v>
      </c>
      <c r="AC1145">
        <v>0</v>
      </c>
      <c r="AD1145">
        <v>0</v>
      </c>
      <c r="AE1145">
        <v>27.438946572582825</v>
      </c>
    </row>
    <row r="1146" spans="1:31" x14ac:dyDescent="0.25">
      <c r="A1146">
        <v>1860441</v>
      </c>
      <c r="B1146">
        <v>1</v>
      </c>
      <c r="C1146" t="s">
        <v>80</v>
      </c>
      <c r="D1146" t="s">
        <v>103</v>
      </c>
      <c r="E1146" t="s">
        <v>146</v>
      </c>
      <c r="F1146" t="s">
        <v>3533</v>
      </c>
      <c r="G1146" t="s">
        <v>148</v>
      </c>
      <c r="H1146" t="s">
        <v>143</v>
      </c>
      <c r="I1146" t="s">
        <v>135</v>
      </c>
      <c r="J1146" t="s">
        <v>136</v>
      </c>
      <c r="K1146" t="s">
        <v>137</v>
      </c>
      <c r="L1146" t="s">
        <v>3534</v>
      </c>
      <c r="M1146" t="s">
        <v>3535</v>
      </c>
      <c r="N1146">
        <v>0.94444444400000005</v>
      </c>
      <c r="O1146">
        <v>0</v>
      </c>
      <c r="P1146">
        <v>131</v>
      </c>
      <c r="Q1146">
        <v>0</v>
      </c>
      <c r="R1146">
        <v>0</v>
      </c>
      <c r="S1146">
        <v>0</v>
      </c>
      <c r="T1146">
        <v>5</v>
      </c>
      <c r="U1146">
        <v>0</v>
      </c>
      <c r="V1146">
        <v>0</v>
      </c>
      <c r="W1146">
        <v>0</v>
      </c>
      <c r="X1146">
        <v>26.487977073048121</v>
      </c>
      <c r="Y1146">
        <v>0</v>
      </c>
      <c r="Z1146">
        <v>0</v>
      </c>
      <c r="AA1146">
        <v>0</v>
      </c>
      <c r="AB1146">
        <v>15.454907374039269</v>
      </c>
      <c r="AC1146">
        <v>0</v>
      </c>
      <c r="AD1146">
        <v>0</v>
      </c>
      <c r="AE1146">
        <v>41.942884447087394</v>
      </c>
    </row>
    <row r="1147" spans="1:31" x14ac:dyDescent="0.25">
      <c r="A1147">
        <v>1860049</v>
      </c>
      <c r="B1147">
        <v>1</v>
      </c>
      <c r="C1147" t="s">
        <v>81</v>
      </c>
      <c r="D1147" t="s">
        <v>120</v>
      </c>
      <c r="E1147" t="s">
        <v>169</v>
      </c>
      <c r="F1147" t="s">
        <v>3536</v>
      </c>
      <c r="G1147" t="s">
        <v>183</v>
      </c>
      <c r="H1147" t="s">
        <v>143</v>
      </c>
      <c r="I1147" t="s">
        <v>135</v>
      </c>
      <c r="J1147" t="s">
        <v>136</v>
      </c>
      <c r="K1147" t="s">
        <v>137</v>
      </c>
      <c r="L1147" t="s">
        <v>3537</v>
      </c>
      <c r="M1147" t="s">
        <v>3538</v>
      </c>
      <c r="N1147">
        <v>2.8144444439999998</v>
      </c>
      <c r="O1147">
        <v>0</v>
      </c>
      <c r="P1147">
        <v>0</v>
      </c>
      <c r="Q1147">
        <v>0</v>
      </c>
      <c r="R1147">
        <v>2</v>
      </c>
      <c r="S1147">
        <v>0</v>
      </c>
      <c r="T1147">
        <v>0</v>
      </c>
      <c r="U1147">
        <v>0</v>
      </c>
      <c r="V1147">
        <v>0</v>
      </c>
      <c r="W1147">
        <v>0</v>
      </c>
      <c r="X1147">
        <v>0</v>
      </c>
      <c r="Y1147">
        <v>0</v>
      </c>
      <c r="Z1147">
        <v>85.025941888473014</v>
      </c>
      <c r="AA1147">
        <v>0</v>
      </c>
      <c r="AB1147">
        <v>0</v>
      </c>
      <c r="AC1147">
        <v>0</v>
      </c>
      <c r="AD1147">
        <v>0</v>
      </c>
      <c r="AE1147">
        <v>85.025941888473014</v>
      </c>
    </row>
    <row r="1148" spans="1:31" x14ac:dyDescent="0.25">
      <c r="A1148">
        <v>1860298</v>
      </c>
      <c r="B1148">
        <v>1</v>
      </c>
      <c r="C1148" t="s">
        <v>81</v>
      </c>
      <c r="D1148" t="s">
        <v>126</v>
      </c>
      <c r="E1148" t="s">
        <v>140</v>
      </c>
      <c r="F1148" t="s">
        <v>3539</v>
      </c>
      <c r="G1148" t="s">
        <v>163</v>
      </c>
      <c r="H1148" t="s">
        <v>143</v>
      </c>
      <c r="I1148" t="s">
        <v>135</v>
      </c>
      <c r="J1148" t="s">
        <v>136</v>
      </c>
      <c r="K1148" t="s">
        <v>137</v>
      </c>
      <c r="L1148" t="s">
        <v>3540</v>
      </c>
      <c r="M1148" t="s">
        <v>3541</v>
      </c>
      <c r="N1148">
        <v>3.0947222220000001</v>
      </c>
      <c r="O1148">
        <v>0</v>
      </c>
      <c r="P1148">
        <v>0</v>
      </c>
      <c r="Q1148">
        <v>0</v>
      </c>
      <c r="R1148">
        <v>1</v>
      </c>
      <c r="S1148">
        <v>0</v>
      </c>
      <c r="T1148">
        <v>0</v>
      </c>
      <c r="U1148">
        <v>0</v>
      </c>
      <c r="V1148">
        <v>0</v>
      </c>
      <c r="W1148">
        <v>0</v>
      </c>
      <c r="X1148">
        <v>0</v>
      </c>
      <c r="Y1148">
        <v>0</v>
      </c>
      <c r="Z1148">
        <v>2.2683138657452919</v>
      </c>
      <c r="AA1148">
        <v>0</v>
      </c>
      <c r="AB1148">
        <v>0</v>
      </c>
      <c r="AC1148">
        <v>0</v>
      </c>
      <c r="AD1148">
        <v>0</v>
      </c>
      <c r="AE1148">
        <v>2.2683138657452919</v>
      </c>
    </row>
    <row r="1149" spans="1:31" x14ac:dyDescent="0.25">
      <c r="A1149">
        <v>1860149</v>
      </c>
      <c r="B1149">
        <v>1</v>
      </c>
      <c r="C1149" t="s">
        <v>80</v>
      </c>
      <c r="D1149" t="s">
        <v>82</v>
      </c>
      <c r="E1149" t="s">
        <v>158</v>
      </c>
      <c r="F1149" t="s">
        <v>3542</v>
      </c>
      <c r="G1149" t="s">
        <v>212</v>
      </c>
      <c r="H1149" t="s">
        <v>134</v>
      </c>
      <c r="I1149" t="s">
        <v>135</v>
      </c>
      <c r="J1149" t="s">
        <v>136</v>
      </c>
      <c r="K1149" t="s">
        <v>137</v>
      </c>
      <c r="L1149" t="s">
        <v>3543</v>
      </c>
      <c r="M1149" t="s">
        <v>3544</v>
      </c>
      <c r="N1149">
        <v>4.1363888879999999</v>
      </c>
      <c r="O1149">
        <v>0</v>
      </c>
      <c r="P1149">
        <v>357</v>
      </c>
      <c r="Q1149">
        <v>0</v>
      </c>
      <c r="R1149">
        <v>0</v>
      </c>
      <c r="S1149">
        <v>0</v>
      </c>
      <c r="T1149">
        <v>8</v>
      </c>
      <c r="U1149">
        <v>0</v>
      </c>
      <c r="V1149">
        <v>0</v>
      </c>
      <c r="W1149">
        <v>0</v>
      </c>
      <c r="X1149">
        <v>360.81643204977905</v>
      </c>
      <c r="Y1149">
        <v>0</v>
      </c>
      <c r="Z1149">
        <v>0</v>
      </c>
      <c r="AA1149">
        <v>0</v>
      </c>
      <c r="AB1149">
        <v>25.261402035664517</v>
      </c>
      <c r="AC1149">
        <v>0</v>
      </c>
      <c r="AD1149">
        <v>0</v>
      </c>
      <c r="AE1149">
        <v>386.07783408544356</v>
      </c>
    </row>
    <row r="1150" spans="1:31" x14ac:dyDescent="0.25">
      <c r="A1150">
        <v>1860023</v>
      </c>
      <c r="B1150">
        <v>1</v>
      </c>
      <c r="C1150" t="s">
        <v>80</v>
      </c>
      <c r="D1150" t="s">
        <v>95</v>
      </c>
      <c r="E1150" t="s">
        <v>146</v>
      </c>
      <c r="F1150" t="s">
        <v>3545</v>
      </c>
      <c r="G1150" t="s">
        <v>453</v>
      </c>
      <c r="H1150" t="s">
        <v>143</v>
      </c>
      <c r="I1150" t="s">
        <v>135</v>
      </c>
      <c r="J1150" t="s">
        <v>136</v>
      </c>
      <c r="K1150" t="s">
        <v>137</v>
      </c>
      <c r="L1150" t="s">
        <v>3546</v>
      </c>
      <c r="M1150" t="s">
        <v>3547</v>
      </c>
      <c r="N1150">
        <v>0.53833333299999997</v>
      </c>
      <c r="O1150">
        <v>0</v>
      </c>
      <c r="P1150">
        <v>81</v>
      </c>
      <c r="Q1150">
        <v>0</v>
      </c>
      <c r="R1150">
        <v>0</v>
      </c>
      <c r="S1150">
        <v>0</v>
      </c>
      <c r="T1150">
        <v>6</v>
      </c>
      <c r="U1150">
        <v>0</v>
      </c>
      <c r="V1150">
        <v>0</v>
      </c>
      <c r="W1150">
        <v>0</v>
      </c>
      <c r="X1150">
        <v>7.1714062585734331</v>
      </c>
      <c r="Y1150">
        <v>0</v>
      </c>
      <c r="Z1150">
        <v>0</v>
      </c>
      <c r="AA1150">
        <v>0</v>
      </c>
      <c r="AB1150">
        <v>2.423987743012471</v>
      </c>
      <c r="AC1150">
        <v>0</v>
      </c>
      <c r="AD1150">
        <v>0</v>
      </c>
      <c r="AE1150">
        <v>9.5953940015859036</v>
      </c>
    </row>
    <row r="1151" spans="1:31" x14ac:dyDescent="0.25">
      <c r="A1151">
        <v>1860046</v>
      </c>
      <c r="B1151">
        <v>1</v>
      </c>
      <c r="C1151" t="s">
        <v>80</v>
      </c>
      <c r="D1151" t="s">
        <v>95</v>
      </c>
      <c r="E1151" t="s">
        <v>131</v>
      </c>
      <c r="F1151" t="s">
        <v>3548</v>
      </c>
      <c r="G1151" t="s">
        <v>171</v>
      </c>
      <c r="H1151" t="s">
        <v>134</v>
      </c>
      <c r="I1151" t="s">
        <v>135</v>
      </c>
      <c r="J1151" t="s">
        <v>136</v>
      </c>
      <c r="K1151" t="s">
        <v>172</v>
      </c>
      <c r="L1151" t="s">
        <v>3549</v>
      </c>
      <c r="M1151" t="s">
        <v>3550</v>
      </c>
      <c r="N1151">
        <v>5.5714611109999996</v>
      </c>
      <c r="O1151">
        <v>1</v>
      </c>
      <c r="P1151">
        <v>0</v>
      </c>
      <c r="Q1151">
        <v>2</v>
      </c>
      <c r="R1151">
        <v>1</v>
      </c>
      <c r="S1151">
        <v>15</v>
      </c>
      <c r="T1151">
        <v>0</v>
      </c>
      <c r="U1151">
        <v>2</v>
      </c>
      <c r="V1151">
        <v>0</v>
      </c>
      <c r="W1151">
        <v>4.4691309513046047</v>
      </c>
      <c r="X1151">
        <v>0</v>
      </c>
      <c r="Y1151">
        <v>1.9972899927016727</v>
      </c>
      <c r="Z1151">
        <v>1.1677904955456937</v>
      </c>
      <c r="AA1151">
        <v>618.15084659548495</v>
      </c>
      <c r="AB1151">
        <v>0</v>
      </c>
      <c r="AC1151">
        <v>481.50954187702598</v>
      </c>
      <c r="AD1151">
        <v>0</v>
      </c>
      <c r="AE1151">
        <v>1107.2945999120629</v>
      </c>
    </row>
    <row r="1152" spans="1:31" x14ac:dyDescent="0.25">
      <c r="A1152">
        <v>1860215</v>
      </c>
      <c r="B1152">
        <v>1</v>
      </c>
      <c r="C1152" t="s">
        <v>80</v>
      </c>
      <c r="D1152" t="s">
        <v>93</v>
      </c>
      <c r="E1152" t="s">
        <v>210</v>
      </c>
      <c r="F1152" t="s">
        <v>2491</v>
      </c>
      <c r="G1152" t="s">
        <v>133</v>
      </c>
      <c r="H1152" t="s">
        <v>134</v>
      </c>
      <c r="I1152" t="s">
        <v>135</v>
      </c>
      <c r="J1152" t="s">
        <v>136</v>
      </c>
      <c r="K1152" t="s">
        <v>137</v>
      </c>
      <c r="L1152" t="s">
        <v>3551</v>
      </c>
      <c r="M1152" t="s">
        <v>3552</v>
      </c>
      <c r="N1152">
        <v>8.7777777000000001E-2</v>
      </c>
      <c r="O1152">
        <v>3</v>
      </c>
      <c r="P1152">
        <v>2</v>
      </c>
      <c r="Q1152">
        <v>37</v>
      </c>
      <c r="R1152">
        <v>1</v>
      </c>
      <c r="S1152">
        <v>8</v>
      </c>
      <c r="T1152">
        <v>2</v>
      </c>
      <c r="U1152">
        <v>1</v>
      </c>
      <c r="V1152">
        <v>0</v>
      </c>
      <c r="W1152">
        <v>0.42644105397236665</v>
      </c>
      <c r="X1152">
        <v>4.3490494504842228E-2</v>
      </c>
      <c r="Y1152">
        <v>40.22528237158653</v>
      </c>
      <c r="Z1152">
        <v>0.26869542925413559</v>
      </c>
      <c r="AA1152">
        <v>3.7323232976246903</v>
      </c>
      <c r="AB1152">
        <v>0.96146907991433994</v>
      </c>
      <c r="AC1152">
        <v>2.5224416624332431</v>
      </c>
      <c r="AD1152">
        <v>0</v>
      </c>
      <c r="AE1152">
        <v>48.180143389290144</v>
      </c>
    </row>
    <row r="1153" spans="1:31" x14ac:dyDescent="0.25">
      <c r="A1153">
        <v>1860547</v>
      </c>
      <c r="B1153">
        <v>1</v>
      </c>
      <c r="C1153" t="s">
        <v>81</v>
      </c>
      <c r="D1153" t="s">
        <v>119</v>
      </c>
      <c r="E1153" t="s">
        <v>140</v>
      </c>
      <c r="F1153" t="s">
        <v>3553</v>
      </c>
      <c r="G1153" t="s">
        <v>163</v>
      </c>
      <c r="H1153" t="s">
        <v>143</v>
      </c>
      <c r="I1153" t="s">
        <v>135</v>
      </c>
      <c r="J1153" t="s">
        <v>136</v>
      </c>
      <c r="K1153" t="s">
        <v>137</v>
      </c>
      <c r="L1153" t="s">
        <v>3554</v>
      </c>
      <c r="M1153" t="s">
        <v>3555</v>
      </c>
      <c r="N1153">
        <v>0.92194444399999997</v>
      </c>
      <c r="O1153">
        <v>0</v>
      </c>
      <c r="P1153">
        <v>2</v>
      </c>
      <c r="Q1153">
        <v>0</v>
      </c>
      <c r="R1153">
        <v>0</v>
      </c>
      <c r="S1153">
        <v>0</v>
      </c>
      <c r="T1153">
        <v>0</v>
      </c>
      <c r="U1153">
        <v>0</v>
      </c>
      <c r="V1153">
        <v>0</v>
      </c>
      <c r="W1153">
        <v>0</v>
      </c>
      <c r="X1153">
        <v>0.51341857182924666</v>
      </c>
      <c r="Y1153">
        <v>0</v>
      </c>
      <c r="Z1153">
        <v>0</v>
      </c>
      <c r="AA1153">
        <v>0</v>
      </c>
      <c r="AB1153">
        <v>0</v>
      </c>
      <c r="AC1153">
        <v>0</v>
      </c>
      <c r="AD1153">
        <v>0</v>
      </c>
      <c r="AE1153">
        <v>0.51341857182924666</v>
      </c>
    </row>
    <row r="1154" spans="1:31" x14ac:dyDescent="0.25">
      <c r="A1154">
        <v>1859860</v>
      </c>
      <c r="B1154">
        <v>1</v>
      </c>
      <c r="C1154" t="s">
        <v>81</v>
      </c>
      <c r="D1154" t="s">
        <v>122</v>
      </c>
      <c r="E1154" t="s">
        <v>131</v>
      </c>
      <c r="F1154" t="s">
        <v>1582</v>
      </c>
      <c r="G1154" t="s">
        <v>133</v>
      </c>
      <c r="H1154" t="s">
        <v>134</v>
      </c>
      <c r="I1154" t="s">
        <v>135</v>
      </c>
      <c r="J1154" t="s">
        <v>136</v>
      </c>
      <c r="K1154" t="s">
        <v>137</v>
      </c>
      <c r="L1154" t="s">
        <v>3556</v>
      </c>
      <c r="M1154" t="s">
        <v>3557</v>
      </c>
      <c r="N1154">
        <v>0.65583333300000002</v>
      </c>
      <c r="O1154">
        <v>1</v>
      </c>
      <c r="P1154">
        <v>462</v>
      </c>
      <c r="Q1154">
        <v>4</v>
      </c>
      <c r="R1154">
        <v>0</v>
      </c>
      <c r="S1154">
        <v>2</v>
      </c>
      <c r="T1154">
        <v>18</v>
      </c>
      <c r="U1154">
        <v>0</v>
      </c>
      <c r="V1154">
        <v>0</v>
      </c>
      <c r="W1154">
        <v>4.7061544100265001E-2</v>
      </c>
      <c r="X1154">
        <v>22.477608562585313</v>
      </c>
      <c r="Y1154">
        <v>4.9354694440226661</v>
      </c>
      <c r="Z1154">
        <v>0</v>
      </c>
      <c r="AA1154">
        <v>4.0677683604598833</v>
      </c>
      <c r="AB1154">
        <v>0.66524980945718748</v>
      </c>
      <c r="AC1154">
        <v>0</v>
      </c>
      <c r="AD1154">
        <v>0</v>
      </c>
      <c r="AE1154">
        <v>32.193157720625315</v>
      </c>
    </row>
    <row r="1155" spans="1:31" x14ac:dyDescent="0.25">
      <c r="A1155">
        <v>1860733</v>
      </c>
      <c r="B1155">
        <v>1</v>
      </c>
      <c r="C1155" t="s">
        <v>80</v>
      </c>
      <c r="D1155" t="s">
        <v>100</v>
      </c>
      <c r="E1155" t="s">
        <v>146</v>
      </c>
      <c r="F1155" t="s">
        <v>3558</v>
      </c>
      <c r="G1155" t="s">
        <v>148</v>
      </c>
      <c r="H1155" t="s">
        <v>143</v>
      </c>
      <c r="I1155" t="s">
        <v>135</v>
      </c>
      <c r="J1155" t="s">
        <v>136</v>
      </c>
      <c r="K1155" t="s">
        <v>137</v>
      </c>
      <c r="L1155" t="s">
        <v>3559</v>
      </c>
      <c r="M1155" t="s">
        <v>3560</v>
      </c>
      <c r="N1155">
        <v>1.2350000000000001</v>
      </c>
      <c r="O1155">
        <v>0</v>
      </c>
      <c r="P1155">
        <v>7</v>
      </c>
      <c r="Q1155">
        <v>0</v>
      </c>
      <c r="R1155">
        <v>0</v>
      </c>
      <c r="S1155">
        <v>0</v>
      </c>
      <c r="T1155">
        <v>1</v>
      </c>
      <c r="U1155">
        <v>0</v>
      </c>
      <c r="V1155">
        <v>0</v>
      </c>
      <c r="W1155">
        <v>0</v>
      </c>
      <c r="X1155">
        <v>2.6567907347255302</v>
      </c>
      <c r="Y1155">
        <v>0</v>
      </c>
      <c r="Z1155">
        <v>0</v>
      </c>
      <c r="AA1155">
        <v>0</v>
      </c>
      <c r="AB1155">
        <v>4.0641080520950001E-2</v>
      </c>
      <c r="AC1155">
        <v>0</v>
      </c>
      <c r="AD1155">
        <v>0</v>
      </c>
      <c r="AE1155">
        <v>2.69743181524648</v>
      </c>
    </row>
    <row r="1156" spans="1:31" x14ac:dyDescent="0.25">
      <c r="A1156">
        <v>1861188</v>
      </c>
      <c r="B1156">
        <v>1</v>
      </c>
      <c r="C1156" t="s">
        <v>80</v>
      </c>
      <c r="D1156" t="s">
        <v>102</v>
      </c>
      <c r="E1156" t="s">
        <v>140</v>
      </c>
      <c r="F1156" t="s">
        <v>3561</v>
      </c>
      <c r="G1156" t="s">
        <v>207</v>
      </c>
      <c r="H1156" t="s">
        <v>143</v>
      </c>
      <c r="I1156" t="s">
        <v>135</v>
      </c>
      <c r="J1156" t="s">
        <v>136</v>
      </c>
      <c r="K1156" t="s">
        <v>137</v>
      </c>
      <c r="L1156" t="s">
        <v>3562</v>
      </c>
      <c r="M1156" t="s">
        <v>3563</v>
      </c>
      <c r="N1156">
        <v>0.88972222199999995</v>
      </c>
      <c r="O1156">
        <v>0</v>
      </c>
      <c r="P1156">
        <v>0</v>
      </c>
      <c r="Q1156">
        <v>0</v>
      </c>
      <c r="R1156">
        <v>6</v>
      </c>
      <c r="S1156">
        <v>0</v>
      </c>
      <c r="T1156">
        <v>0</v>
      </c>
      <c r="U1156">
        <v>0</v>
      </c>
      <c r="V1156">
        <v>0</v>
      </c>
      <c r="W1156">
        <v>0</v>
      </c>
      <c r="X1156">
        <v>0</v>
      </c>
      <c r="Y1156">
        <v>0</v>
      </c>
      <c r="Z1156">
        <v>26.791610553352672</v>
      </c>
      <c r="AA1156">
        <v>0</v>
      </c>
      <c r="AB1156">
        <v>0</v>
      </c>
      <c r="AC1156">
        <v>0</v>
      </c>
      <c r="AD1156">
        <v>0</v>
      </c>
      <c r="AE1156">
        <v>26.791610553352672</v>
      </c>
    </row>
    <row r="1157" spans="1:31" x14ac:dyDescent="0.25">
      <c r="A1157">
        <v>1860209</v>
      </c>
      <c r="B1157">
        <v>1</v>
      </c>
      <c r="C1157" t="s">
        <v>80</v>
      </c>
      <c r="D1157" t="s">
        <v>102</v>
      </c>
      <c r="E1157" t="s">
        <v>169</v>
      </c>
      <c r="F1157" t="s">
        <v>3564</v>
      </c>
      <c r="G1157" t="s">
        <v>183</v>
      </c>
      <c r="H1157" t="s">
        <v>143</v>
      </c>
      <c r="I1157" t="s">
        <v>135</v>
      </c>
      <c r="J1157" t="s">
        <v>136</v>
      </c>
      <c r="K1157" t="s">
        <v>137</v>
      </c>
      <c r="L1157" t="s">
        <v>3565</v>
      </c>
      <c r="M1157" t="s">
        <v>3566</v>
      </c>
      <c r="N1157">
        <v>1.9713888879999999</v>
      </c>
      <c r="O1157">
        <v>0</v>
      </c>
      <c r="P1157">
        <v>0</v>
      </c>
      <c r="Q1157">
        <v>0</v>
      </c>
      <c r="R1157">
        <v>8</v>
      </c>
      <c r="S1157">
        <v>0</v>
      </c>
      <c r="T1157">
        <v>1</v>
      </c>
      <c r="U1157">
        <v>0</v>
      </c>
      <c r="V1157">
        <v>0</v>
      </c>
      <c r="W1157">
        <v>0</v>
      </c>
      <c r="X1157">
        <v>0</v>
      </c>
      <c r="Y1157">
        <v>0</v>
      </c>
      <c r="Z1157">
        <v>78.363964409946092</v>
      </c>
      <c r="AA1157">
        <v>0</v>
      </c>
      <c r="AB1157">
        <v>1.6176526581820925</v>
      </c>
      <c r="AC1157">
        <v>0</v>
      </c>
      <c r="AD1157">
        <v>0</v>
      </c>
      <c r="AE1157">
        <v>79.981617068128187</v>
      </c>
    </row>
    <row r="1158" spans="1:31" x14ac:dyDescent="0.25">
      <c r="A1158">
        <v>1860670</v>
      </c>
      <c r="B1158">
        <v>1</v>
      </c>
      <c r="C1158" t="s">
        <v>80</v>
      </c>
      <c r="D1158" t="s">
        <v>83</v>
      </c>
      <c r="E1158" t="s">
        <v>140</v>
      </c>
      <c r="F1158" t="s">
        <v>3567</v>
      </c>
      <c r="G1158" t="s">
        <v>207</v>
      </c>
      <c r="H1158" t="s">
        <v>143</v>
      </c>
      <c r="I1158" t="s">
        <v>135</v>
      </c>
      <c r="J1158" t="s">
        <v>136</v>
      </c>
      <c r="K1158" t="s">
        <v>137</v>
      </c>
      <c r="L1158" t="s">
        <v>3568</v>
      </c>
      <c r="M1158" t="s">
        <v>3569</v>
      </c>
      <c r="N1158">
        <v>2.0877777769999999</v>
      </c>
      <c r="O1158">
        <v>0</v>
      </c>
      <c r="P1158">
        <v>10</v>
      </c>
      <c r="Q1158">
        <v>0</v>
      </c>
      <c r="R1158">
        <v>0</v>
      </c>
      <c r="S1158">
        <v>0</v>
      </c>
      <c r="T1158">
        <v>1</v>
      </c>
      <c r="U1158">
        <v>0</v>
      </c>
      <c r="V1158">
        <v>0</v>
      </c>
      <c r="W1158">
        <v>0</v>
      </c>
      <c r="X1158">
        <v>6.4042294823271098</v>
      </c>
      <c r="Y1158">
        <v>0</v>
      </c>
      <c r="Z1158">
        <v>0</v>
      </c>
      <c r="AA1158">
        <v>0</v>
      </c>
      <c r="AB1158">
        <v>0.39172165749677085</v>
      </c>
      <c r="AC1158">
        <v>0</v>
      </c>
      <c r="AD1158">
        <v>0</v>
      </c>
      <c r="AE1158">
        <v>6.795951139823881</v>
      </c>
    </row>
    <row r="1159" spans="1:31" x14ac:dyDescent="0.25">
      <c r="A1159">
        <v>1860029</v>
      </c>
      <c r="B1159">
        <v>1</v>
      </c>
      <c r="C1159" t="s">
        <v>80</v>
      </c>
      <c r="D1159" t="s">
        <v>82</v>
      </c>
      <c r="E1159" t="s">
        <v>210</v>
      </c>
      <c r="F1159" t="s">
        <v>3570</v>
      </c>
      <c r="G1159" t="s">
        <v>212</v>
      </c>
      <c r="H1159" t="s">
        <v>134</v>
      </c>
      <c r="I1159" t="s">
        <v>135</v>
      </c>
      <c r="J1159" t="s">
        <v>3</v>
      </c>
      <c r="K1159" t="s">
        <v>137</v>
      </c>
      <c r="L1159" t="s">
        <v>3571</v>
      </c>
      <c r="M1159" t="s">
        <v>3572</v>
      </c>
      <c r="N1159">
        <v>1.1936111110000001</v>
      </c>
      <c r="O1159">
        <v>0</v>
      </c>
      <c r="P1159">
        <v>2710</v>
      </c>
      <c r="Q1159">
        <v>0</v>
      </c>
      <c r="R1159">
        <v>0</v>
      </c>
      <c r="S1159">
        <v>0</v>
      </c>
      <c r="T1159">
        <v>73</v>
      </c>
      <c r="U1159">
        <v>0</v>
      </c>
      <c r="V1159">
        <v>0</v>
      </c>
      <c r="W1159">
        <v>0</v>
      </c>
      <c r="X1159">
        <v>750.18787034071806</v>
      </c>
      <c r="Y1159">
        <v>0</v>
      </c>
      <c r="Z1159">
        <v>0</v>
      </c>
      <c r="AA1159">
        <v>0</v>
      </c>
      <c r="AB1159">
        <v>126.99186851575205</v>
      </c>
      <c r="AC1159">
        <v>0</v>
      </c>
      <c r="AD1159">
        <v>0</v>
      </c>
      <c r="AE1159">
        <v>877.17973885647007</v>
      </c>
    </row>
    <row r="1160" spans="1:31" x14ac:dyDescent="0.25">
      <c r="A1160">
        <v>1860965</v>
      </c>
      <c r="B1160">
        <v>1</v>
      </c>
      <c r="C1160" t="s">
        <v>80</v>
      </c>
      <c r="D1160" t="s">
        <v>93</v>
      </c>
      <c r="E1160" t="s">
        <v>146</v>
      </c>
      <c r="F1160" t="s">
        <v>3573</v>
      </c>
      <c r="G1160" t="s">
        <v>1124</v>
      </c>
      <c r="H1160" t="s">
        <v>143</v>
      </c>
      <c r="I1160" t="s">
        <v>135</v>
      </c>
      <c r="J1160" t="s">
        <v>136</v>
      </c>
      <c r="K1160" t="s">
        <v>137</v>
      </c>
      <c r="L1160" t="s">
        <v>3574</v>
      </c>
      <c r="M1160" t="s">
        <v>3575</v>
      </c>
      <c r="N1160">
        <v>5.8086111110000003</v>
      </c>
      <c r="O1160">
        <v>0</v>
      </c>
      <c r="P1160">
        <v>5</v>
      </c>
      <c r="Q1160">
        <v>0</v>
      </c>
      <c r="R1160">
        <v>1</v>
      </c>
      <c r="S1160">
        <v>0</v>
      </c>
      <c r="T1160">
        <v>1</v>
      </c>
      <c r="U1160">
        <v>0</v>
      </c>
      <c r="V1160">
        <v>0</v>
      </c>
      <c r="W1160">
        <v>0</v>
      </c>
      <c r="X1160">
        <v>5.4148124179651456</v>
      </c>
      <c r="Y1160">
        <v>0</v>
      </c>
      <c r="Z1160">
        <v>9.1558880307629895</v>
      </c>
      <c r="AA1160">
        <v>0</v>
      </c>
      <c r="AB1160">
        <v>2.3208545701016075</v>
      </c>
      <c r="AC1160">
        <v>0</v>
      </c>
      <c r="AD1160">
        <v>0</v>
      </c>
      <c r="AE1160">
        <v>16.891555018829742</v>
      </c>
    </row>
    <row r="1161" spans="1:31" x14ac:dyDescent="0.25">
      <c r="A1161">
        <v>1860315</v>
      </c>
      <c r="B1161">
        <v>1</v>
      </c>
      <c r="C1161" t="s">
        <v>81</v>
      </c>
      <c r="D1161" t="s">
        <v>112</v>
      </c>
      <c r="E1161" t="s">
        <v>158</v>
      </c>
      <c r="F1161" t="s">
        <v>3576</v>
      </c>
      <c r="G1161" t="s">
        <v>219</v>
      </c>
      <c r="H1161" t="s">
        <v>134</v>
      </c>
      <c r="I1161" t="s">
        <v>135</v>
      </c>
      <c r="J1161" t="s">
        <v>136</v>
      </c>
      <c r="K1161" t="s">
        <v>137</v>
      </c>
      <c r="L1161" t="s">
        <v>3577</v>
      </c>
      <c r="M1161" t="s">
        <v>3578</v>
      </c>
      <c r="N1161">
        <v>1.195277777</v>
      </c>
      <c r="O1161">
        <v>0</v>
      </c>
      <c r="P1161">
        <v>102</v>
      </c>
      <c r="Q1161">
        <v>0</v>
      </c>
      <c r="R1161">
        <v>24</v>
      </c>
      <c r="S1161">
        <v>0</v>
      </c>
      <c r="T1161">
        <v>15</v>
      </c>
      <c r="U1161">
        <v>0</v>
      </c>
      <c r="V1161">
        <v>0</v>
      </c>
      <c r="W1161">
        <v>0</v>
      </c>
      <c r="X1161">
        <v>20.257620153761106</v>
      </c>
      <c r="Y1161">
        <v>0</v>
      </c>
      <c r="Z1161">
        <v>2.0407909258651902</v>
      </c>
      <c r="AA1161">
        <v>0</v>
      </c>
      <c r="AB1161">
        <v>1.2011461164589303</v>
      </c>
      <c r="AC1161">
        <v>0</v>
      </c>
      <c r="AD1161">
        <v>0</v>
      </c>
      <c r="AE1161">
        <v>23.499557196085227</v>
      </c>
    </row>
    <row r="1162" spans="1:31" x14ac:dyDescent="0.25">
      <c r="A1162">
        <v>1860424</v>
      </c>
      <c r="B1162">
        <v>1</v>
      </c>
      <c r="C1162" t="s">
        <v>80</v>
      </c>
      <c r="D1162" t="s">
        <v>87</v>
      </c>
      <c r="E1162" t="s">
        <v>158</v>
      </c>
      <c r="F1162" t="s">
        <v>3579</v>
      </c>
      <c r="G1162" t="s">
        <v>133</v>
      </c>
      <c r="H1162" t="s">
        <v>134</v>
      </c>
      <c r="I1162" t="s">
        <v>135</v>
      </c>
      <c r="J1162" t="s">
        <v>136</v>
      </c>
      <c r="K1162" t="s">
        <v>137</v>
      </c>
      <c r="L1162" t="s">
        <v>3580</v>
      </c>
      <c r="M1162" t="s">
        <v>3581</v>
      </c>
      <c r="N1162">
        <v>3.1077777769999999</v>
      </c>
      <c r="O1162">
        <v>0</v>
      </c>
      <c r="P1162">
        <v>7814</v>
      </c>
      <c r="Q1162">
        <v>0</v>
      </c>
      <c r="R1162">
        <v>0</v>
      </c>
      <c r="S1162">
        <v>9</v>
      </c>
      <c r="T1162">
        <v>1675</v>
      </c>
      <c r="U1162">
        <v>5</v>
      </c>
      <c r="V1162">
        <v>15</v>
      </c>
      <c r="W1162">
        <v>0</v>
      </c>
      <c r="X1162">
        <v>6992.6762468794586</v>
      </c>
      <c r="Y1162">
        <v>0</v>
      </c>
      <c r="Z1162">
        <v>0</v>
      </c>
      <c r="AA1162">
        <v>936.94862995382766</v>
      </c>
      <c r="AB1162">
        <v>6629.3371406952747</v>
      </c>
      <c r="AC1162">
        <v>964.63833781906646</v>
      </c>
      <c r="AD1162">
        <v>1301.3706979575345</v>
      </c>
      <c r="AE1162">
        <v>16824.971053305162</v>
      </c>
    </row>
    <row r="1163" spans="1:31" x14ac:dyDescent="0.25">
      <c r="A1163">
        <v>1860169</v>
      </c>
      <c r="B1163">
        <v>1</v>
      </c>
      <c r="C1163" t="s">
        <v>80</v>
      </c>
      <c r="D1163" t="s">
        <v>97</v>
      </c>
      <c r="E1163" t="s">
        <v>222</v>
      </c>
      <c r="F1163" t="s">
        <v>3582</v>
      </c>
      <c r="G1163" t="s">
        <v>148</v>
      </c>
      <c r="H1163" t="s">
        <v>143</v>
      </c>
      <c r="I1163" t="s">
        <v>135</v>
      </c>
      <c r="J1163" t="s">
        <v>136</v>
      </c>
      <c r="K1163" t="s">
        <v>137</v>
      </c>
      <c r="L1163" t="s">
        <v>3583</v>
      </c>
      <c r="M1163" t="s">
        <v>3584</v>
      </c>
      <c r="N1163">
        <v>0.86805555499999998</v>
      </c>
      <c r="O1163">
        <v>0</v>
      </c>
      <c r="P1163">
        <v>10</v>
      </c>
      <c r="Q1163">
        <v>0</v>
      </c>
      <c r="R1163">
        <v>0</v>
      </c>
      <c r="S1163">
        <v>0</v>
      </c>
      <c r="T1163">
        <v>88</v>
      </c>
      <c r="U1163">
        <v>0</v>
      </c>
      <c r="V1163">
        <v>0</v>
      </c>
      <c r="W1163">
        <v>0</v>
      </c>
      <c r="X1163">
        <v>3.0484813193214619</v>
      </c>
      <c r="Y1163">
        <v>0</v>
      </c>
      <c r="Z1163">
        <v>0</v>
      </c>
      <c r="AA1163">
        <v>0</v>
      </c>
      <c r="AB1163">
        <v>70.988131643226154</v>
      </c>
      <c r="AC1163">
        <v>0</v>
      </c>
      <c r="AD1163">
        <v>0</v>
      </c>
      <c r="AE1163">
        <v>74.036612962547622</v>
      </c>
    </row>
    <row r="1164" spans="1:31" x14ac:dyDescent="0.25">
      <c r="A1164">
        <v>1859877</v>
      </c>
      <c r="B1164">
        <v>1</v>
      </c>
      <c r="C1164" t="s">
        <v>80</v>
      </c>
      <c r="D1164" t="s">
        <v>85</v>
      </c>
      <c r="E1164" t="s">
        <v>158</v>
      </c>
      <c r="F1164" t="s">
        <v>3585</v>
      </c>
      <c r="G1164" t="s">
        <v>560</v>
      </c>
      <c r="H1164" t="s">
        <v>134</v>
      </c>
      <c r="I1164" t="s">
        <v>135</v>
      </c>
      <c r="J1164" t="s">
        <v>136</v>
      </c>
      <c r="K1164" t="s">
        <v>137</v>
      </c>
      <c r="L1164" t="s">
        <v>3586</v>
      </c>
      <c r="M1164" t="s">
        <v>3587</v>
      </c>
      <c r="N1164">
        <v>0.37111111099999999</v>
      </c>
      <c r="O1164">
        <v>0</v>
      </c>
      <c r="P1164">
        <v>3276</v>
      </c>
      <c r="Q1164">
        <v>0</v>
      </c>
      <c r="R1164">
        <v>0</v>
      </c>
      <c r="S1164">
        <v>1</v>
      </c>
      <c r="T1164">
        <v>237</v>
      </c>
      <c r="U1164">
        <v>0</v>
      </c>
      <c r="V1164">
        <v>1</v>
      </c>
      <c r="W1164">
        <v>0</v>
      </c>
      <c r="X1164">
        <v>243.36216330921289</v>
      </c>
      <c r="Y1164">
        <v>0</v>
      </c>
      <c r="Z1164">
        <v>0</v>
      </c>
      <c r="AA1164">
        <v>2.7367991580201005</v>
      </c>
      <c r="AB1164">
        <v>67.814895364504238</v>
      </c>
      <c r="AC1164">
        <v>0</v>
      </c>
      <c r="AD1164">
        <v>2.4943284697188757</v>
      </c>
      <c r="AE1164">
        <v>316.40818630145611</v>
      </c>
    </row>
    <row r="1165" spans="1:31" x14ac:dyDescent="0.25">
      <c r="A1165">
        <v>1860132</v>
      </c>
      <c r="B1165">
        <v>1</v>
      </c>
      <c r="C1165" t="s">
        <v>81</v>
      </c>
      <c r="D1165" t="s">
        <v>120</v>
      </c>
      <c r="E1165" t="s">
        <v>169</v>
      </c>
      <c r="F1165" t="s">
        <v>3588</v>
      </c>
      <c r="G1165" t="s">
        <v>183</v>
      </c>
      <c r="H1165" t="s">
        <v>143</v>
      </c>
      <c r="I1165" t="s">
        <v>135</v>
      </c>
      <c r="J1165" t="s">
        <v>136</v>
      </c>
      <c r="K1165" t="s">
        <v>137</v>
      </c>
      <c r="L1165" t="s">
        <v>3589</v>
      </c>
      <c r="M1165" t="s">
        <v>3590</v>
      </c>
      <c r="N1165">
        <v>2.4488888879999999</v>
      </c>
      <c r="O1165">
        <v>0</v>
      </c>
      <c r="P1165">
        <v>0</v>
      </c>
      <c r="Q1165">
        <v>0</v>
      </c>
      <c r="R1165">
        <v>8</v>
      </c>
      <c r="S1165">
        <v>0</v>
      </c>
      <c r="T1165">
        <v>1</v>
      </c>
      <c r="U1165">
        <v>0</v>
      </c>
      <c r="V1165">
        <v>0</v>
      </c>
      <c r="W1165">
        <v>0</v>
      </c>
      <c r="X1165">
        <v>0</v>
      </c>
      <c r="Y1165">
        <v>0</v>
      </c>
      <c r="Z1165">
        <v>69.567595692820831</v>
      </c>
      <c r="AA1165">
        <v>0</v>
      </c>
      <c r="AB1165">
        <v>1.6113081546581265</v>
      </c>
      <c r="AC1165">
        <v>0</v>
      </c>
      <c r="AD1165">
        <v>0</v>
      </c>
      <c r="AE1165">
        <v>71.178903847478963</v>
      </c>
    </row>
    <row r="1166" spans="1:31" x14ac:dyDescent="0.25">
      <c r="A1166">
        <v>1860464</v>
      </c>
      <c r="B1166">
        <v>1</v>
      </c>
      <c r="C1166" t="s">
        <v>80</v>
      </c>
      <c r="D1166" t="s">
        <v>85</v>
      </c>
      <c r="E1166" t="s">
        <v>140</v>
      </c>
      <c r="F1166" t="s">
        <v>3591</v>
      </c>
      <c r="G1166" t="s">
        <v>207</v>
      </c>
      <c r="H1166" t="s">
        <v>143</v>
      </c>
      <c r="I1166" t="s">
        <v>135</v>
      </c>
      <c r="J1166" t="s">
        <v>136</v>
      </c>
      <c r="K1166" t="s">
        <v>137</v>
      </c>
      <c r="L1166" t="s">
        <v>3592</v>
      </c>
      <c r="M1166" t="s">
        <v>3593</v>
      </c>
      <c r="N1166">
        <v>1.704722222</v>
      </c>
      <c r="O1166">
        <v>0</v>
      </c>
      <c r="P1166">
        <v>6</v>
      </c>
      <c r="Q1166">
        <v>0</v>
      </c>
      <c r="R1166">
        <v>0</v>
      </c>
      <c r="S1166">
        <v>0</v>
      </c>
      <c r="T1166">
        <v>0</v>
      </c>
      <c r="U1166">
        <v>0</v>
      </c>
      <c r="V1166">
        <v>0</v>
      </c>
      <c r="W1166">
        <v>0</v>
      </c>
      <c r="X1166">
        <v>1.7232302455135629</v>
      </c>
      <c r="Y1166">
        <v>0</v>
      </c>
      <c r="Z1166">
        <v>0</v>
      </c>
      <c r="AA1166">
        <v>0</v>
      </c>
      <c r="AB1166">
        <v>0</v>
      </c>
      <c r="AC1166">
        <v>0</v>
      </c>
      <c r="AD1166">
        <v>0</v>
      </c>
      <c r="AE1166">
        <v>1.7232302455135629</v>
      </c>
    </row>
    <row r="1167" spans="1:31" x14ac:dyDescent="0.25">
      <c r="A1167">
        <v>1861171</v>
      </c>
      <c r="B1167">
        <v>1</v>
      </c>
      <c r="C1167" t="s">
        <v>81</v>
      </c>
      <c r="D1167" t="s">
        <v>121</v>
      </c>
      <c r="E1167" t="s">
        <v>146</v>
      </c>
      <c r="F1167" t="s">
        <v>3594</v>
      </c>
      <c r="G1167" t="s">
        <v>148</v>
      </c>
      <c r="H1167" t="s">
        <v>143</v>
      </c>
      <c r="I1167" t="s">
        <v>135</v>
      </c>
      <c r="J1167" t="s">
        <v>136</v>
      </c>
      <c r="K1167" t="s">
        <v>137</v>
      </c>
      <c r="L1167" t="s">
        <v>3595</v>
      </c>
      <c r="M1167" t="s">
        <v>3596</v>
      </c>
      <c r="N1167">
        <v>0.54749999999999999</v>
      </c>
      <c r="O1167">
        <v>0</v>
      </c>
      <c r="P1167">
        <v>4</v>
      </c>
      <c r="Q1167">
        <v>0</v>
      </c>
      <c r="R1167">
        <v>1</v>
      </c>
      <c r="S1167">
        <v>0</v>
      </c>
      <c r="T1167">
        <v>1</v>
      </c>
      <c r="U1167">
        <v>0</v>
      </c>
      <c r="V1167">
        <v>0</v>
      </c>
      <c r="W1167">
        <v>0</v>
      </c>
      <c r="X1167">
        <v>0.16671765616840833</v>
      </c>
      <c r="Y1167">
        <v>0</v>
      </c>
      <c r="Z1167">
        <v>0.13493965141521944</v>
      </c>
      <c r="AA1167">
        <v>0</v>
      </c>
      <c r="AB1167">
        <v>3.3709436918390838E-2</v>
      </c>
      <c r="AC1167">
        <v>0</v>
      </c>
      <c r="AD1167">
        <v>0</v>
      </c>
      <c r="AE1167">
        <v>0.33536674450201859</v>
      </c>
    </row>
    <row r="1168" spans="1:31" x14ac:dyDescent="0.25">
      <c r="A1168">
        <v>1860507</v>
      </c>
      <c r="B1168">
        <v>1</v>
      </c>
      <c r="C1168" t="s">
        <v>81</v>
      </c>
      <c r="D1168" t="s">
        <v>122</v>
      </c>
      <c r="E1168" t="s">
        <v>222</v>
      </c>
      <c r="F1168" t="s">
        <v>3597</v>
      </c>
      <c r="G1168" t="s">
        <v>663</v>
      </c>
      <c r="H1168" t="s">
        <v>143</v>
      </c>
      <c r="I1168" t="s">
        <v>135</v>
      </c>
      <c r="J1168" t="s">
        <v>136</v>
      </c>
      <c r="K1168" t="s">
        <v>137</v>
      </c>
      <c r="L1168" t="s">
        <v>3598</v>
      </c>
      <c r="M1168" t="s">
        <v>3599</v>
      </c>
      <c r="N1168">
        <v>1.263055555</v>
      </c>
      <c r="O1168">
        <v>0</v>
      </c>
      <c r="P1168">
        <v>41</v>
      </c>
      <c r="Q1168">
        <v>0</v>
      </c>
      <c r="R1168">
        <v>0</v>
      </c>
      <c r="S1168">
        <v>0</v>
      </c>
      <c r="T1168">
        <v>0</v>
      </c>
      <c r="U1168">
        <v>0</v>
      </c>
      <c r="V1168">
        <v>0</v>
      </c>
      <c r="W1168">
        <v>0</v>
      </c>
      <c r="X1168">
        <v>10.39822595654103</v>
      </c>
      <c r="Y1168">
        <v>0</v>
      </c>
      <c r="Z1168">
        <v>0</v>
      </c>
      <c r="AA1168">
        <v>0</v>
      </c>
      <c r="AB1168">
        <v>0</v>
      </c>
      <c r="AC1168">
        <v>0</v>
      </c>
      <c r="AD1168">
        <v>0</v>
      </c>
      <c r="AE1168">
        <v>10.39822595654103</v>
      </c>
    </row>
    <row r="1169" spans="1:31" x14ac:dyDescent="0.25">
      <c r="A1169">
        <v>1860773</v>
      </c>
      <c r="B1169">
        <v>1</v>
      </c>
      <c r="C1169" t="s">
        <v>80</v>
      </c>
      <c r="D1169" t="s">
        <v>103</v>
      </c>
      <c r="E1169" t="s">
        <v>140</v>
      </c>
      <c r="F1169" t="s">
        <v>3600</v>
      </c>
      <c r="G1169" t="s">
        <v>207</v>
      </c>
      <c r="H1169" t="s">
        <v>143</v>
      </c>
      <c r="I1169" t="s">
        <v>135</v>
      </c>
      <c r="J1169" t="s">
        <v>136</v>
      </c>
      <c r="K1169" t="s">
        <v>137</v>
      </c>
      <c r="L1169" t="s">
        <v>3601</v>
      </c>
      <c r="M1169" t="s">
        <v>3602</v>
      </c>
      <c r="N1169">
        <v>2.355277777</v>
      </c>
      <c r="O1169">
        <v>0</v>
      </c>
      <c r="P1169">
        <v>0</v>
      </c>
      <c r="Q1169">
        <v>0</v>
      </c>
      <c r="R1169">
        <v>8</v>
      </c>
      <c r="S1169">
        <v>0</v>
      </c>
      <c r="T1169">
        <v>2</v>
      </c>
      <c r="U1169">
        <v>0</v>
      </c>
      <c r="V1169">
        <v>0</v>
      </c>
      <c r="W1169">
        <v>0</v>
      </c>
      <c r="X1169">
        <v>0</v>
      </c>
      <c r="Y1169">
        <v>0</v>
      </c>
      <c r="Z1169">
        <v>187.45613867672023</v>
      </c>
      <c r="AA1169">
        <v>0</v>
      </c>
      <c r="AB1169">
        <v>20.256570034994791</v>
      </c>
      <c r="AC1169">
        <v>0</v>
      </c>
      <c r="AD1169">
        <v>0</v>
      </c>
      <c r="AE1169">
        <v>207.71270871171501</v>
      </c>
    </row>
    <row r="1170" spans="1:31" x14ac:dyDescent="0.25">
      <c r="A1170">
        <v>1860650</v>
      </c>
      <c r="B1170">
        <v>1</v>
      </c>
      <c r="C1170" t="s">
        <v>80</v>
      </c>
      <c r="D1170" t="s">
        <v>98</v>
      </c>
      <c r="E1170" t="s">
        <v>131</v>
      </c>
      <c r="F1170" t="s">
        <v>3603</v>
      </c>
      <c r="G1170" t="s">
        <v>133</v>
      </c>
      <c r="H1170" t="s">
        <v>134</v>
      </c>
      <c r="I1170" t="s">
        <v>135</v>
      </c>
      <c r="J1170" t="s">
        <v>136</v>
      </c>
      <c r="K1170" t="s">
        <v>137</v>
      </c>
      <c r="L1170" t="s">
        <v>3604</v>
      </c>
      <c r="M1170" t="s">
        <v>3605</v>
      </c>
      <c r="N1170">
        <v>1.998611111</v>
      </c>
      <c r="O1170">
        <v>0</v>
      </c>
      <c r="P1170">
        <v>752</v>
      </c>
      <c r="Q1170">
        <v>0</v>
      </c>
      <c r="R1170">
        <v>320</v>
      </c>
      <c r="S1170">
        <v>3</v>
      </c>
      <c r="T1170">
        <v>168</v>
      </c>
      <c r="U1170">
        <v>0</v>
      </c>
      <c r="V1170">
        <v>0</v>
      </c>
      <c r="W1170">
        <v>0</v>
      </c>
      <c r="X1170">
        <v>580.11108838323094</v>
      </c>
      <c r="Y1170">
        <v>0</v>
      </c>
      <c r="Z1170">
        <v>1263.8940583048766</v>
      </c>
      <c r="AA1170">
        <v>29.675364224083832</v>
      </c>
      <c r="AB1170">
        <v>355.53938671511986</v>
      </c>
      <c r="AC1170">
        <v>0</v>
      </c>
      <c r="AD1170">
        <v>0</v>
      </c>
      <c r="AE1170">
        <v>2229.2198976273112</v>
      </c>
    </row>
    <row r="1171" spans="1:31" x14ac:dyDescent="0.25">
      <c r="A1171">
        <v>1860607</v>
      </c>
      <c r="B1171">
        <v>1</v>
      </c>
      <c r="C1171" t="s">
        <v>81</v>
      </c>
      <c r="D1171" t="s">
        <v>127</v>
      </c>
      <c r="E1171" t="s">
        <v>140</v>
      </c>
      <c r="F1171" t="s">
        <v>3606</v>
      </c>
      <c r="G1171" t="s">
        <v>163</v>
      </c>
      <c r="H1171" t="s">
        <v>143</v>
      </c>
      <c r="I1171" t="s">
        <v>135</v>
      </c>
      <c r="J1171" t="s">
        <v>136</v>
      </c>
      <c r="K1171" t="s">
        <v>137</v>
      </c>
      <c r="L1171" t="s">
        <v>3607</v>
      </c>
      <c r="M1171" t="s">
        <v>3608</v>
      </c>
      <c r="N1171">
        <v>4.7697222220000004</v>
      </c>
      <c r="O1171">
        <v>0</v>
      </c>
      <c r="P1171">
        <v>0</v>
      </c>
      <c r="Q1171">
        <v>0</v>
      </c>
      <c r="R1171">
        <v>0</v>
      </c>
      <c r="S1171">
        <v>0</v>
      </c>
      <c r="T1171">
        <v>1</v>
      </c>
      <c r="U1171">
        <v>0</v>
      </c>
      <c r="V1171">
        <v>0</v>
      </c>
      <c r="W1171">
        <v>0</v>
      </c>
      <c r="X1171">
        <v>0</v>
      </c>
      <c r="Y1171">
        <v>0</v>
      </c>
      <c r="Z1171">
        <v>0</v>
      </c>
      <c r="AA1171">
        <v>0</v>
      </c>
      <c r="AB1171">
        <v>1.6086185141880425</v>
      </c>
      <c r="AC1171">
        <v>0</v>
      </c>
      <c r="AD1171">
        <v>0</v>
      </c>
      <c r="AE1171">
        <v>1.6086185141880425</v>
      </c>
    </row>
    <row r="1172" spans="1:31" x14ac:dyDescent="0.25">
      <c r="A1172">
        <v>1859940</v>
      </c>
      <c r="B1172">
        <v>1</v>
      </c>
      <c r="C1172" t="s">
        <v>80</v>
      </c>
      <c r="D1172" t="s">
        <v>105</v>
      </c>
      <c r="E1172" t="s">
        <v>140</v>
      </c>
      <c r="F1172" t="s">
        <v>3609</v>
      </c>
      <c r="G1172" t="s">
        <v>163</v>
      </c>
      <c r="H1172" t="s">
        <v>143</v>
      </c>
      <c r="I1172" t="s">
        <v>135</v>
      </c>
      <c r="J1172" t="s">
        <v>136</v>
      </c>
      <c r="K1172" t="s">
        <v>137</v>
      </c>
      <c r="L1172" t="s">
        <v>3610</v>
      </c>
      <c r="M1172" t="s">
        <v>3611</v>
      </c>
      <c r="N1172">
        <v>1.5691666660000001</v>
      </c>
      <c r="O1172">
        <v>0</v>
      </c>
      <c r="P1172">
        <v>1</v>
      </c>
      <c r="Q1172">
        <v>0</v>
      </c>
      <c r="R1172">
        <v>0</v>
      </c>
      <c r="S1172">
        <v>0</v>
      </c>
      <c r="T1172">
        <v>0</v>
      </c>
      <c r="U1172">
        <v>0</v>
      </c>
      <c r="V1172">
        <v>0</v>
      </c>
      <c r="W1172">
        <v>0</v>
      </c>
      <c r="X1172">
        <v>0.30085026115617003</v>
      </c>
      <c r="Y1172">
        <v>0</v>
      </c>
      <c r="Z1172">
        <v>0</v>
      </c>
      <c r="AA1172">
        <v>0</v>
      </c>
      <c r="AB1172">
        <v>0</v>
      </c>
      <c r="AC1172">
        <v>0</v>
      </c>
      <c r="AD1172">
        <v>0</v>
      </c>
      <c r="AE1172">
        <v>0.30085026115617003</v>
      </c>
    </row>
    <row r="1173" spans="1:31" x14ac:dyDescent="0.25">
      <c r="A1173">
        <v>1860338</v>
      </c>
      <c r="B1173">
        <v>1</v>
      </c>
      <c r="C1173" t="s">
        <v>80</v>
      </c>
      <c r="D1173" t="s">
        <v>84</v>
      </c>
      <c r="E1173" t="s">
        <v>229</v>
      </c>
      <c r="F1173" t="s">
        <v>3612</v>
      </c>
      <c r="G1173" t="s">
        <v>133</v>
      </c>
      <c r="H1173" t="s">
        <v>134</v>
      </c>
      <c r="I1173" t="s">
        <v>135</v>
      </c>
      <c r="J1173" t="s">
        <v>136</v>
      </c>
      <c r="K1173" t="s">
        <v>137</v>
      </c>
      <c r="L1173" t="s">
        <v>3613</v>
      </c>
      <c r="M1173" t="s">
        <v>3614</v>
      </c>
      <c r="N1173">
        <v>3.116666666</v>
      </c>
      <c r="O1173">
        <v>0</v>
      </c>
      <c r="P1173">
        <v>742</v>
      </c>
      <c r="Q1173">
        <v>0</v>
      </c>
      <c r="R1173">
        <v>0</v>
      </c>
      <c r="S1173">
        <v>4</v>
      </c>
      <c r="T1173">
        <v>52</v>
      </c>
      <c r="U1173">
        <v>0</v>
      </c>
      <c r="V1173">
        <v>0</v>
      </c>
      <c r="W1173">
        <v>0</v>
      </c>
      <c r="X1173">
        <v>579.53013349122193</v>
      </c>
      <c r="Y1173">
        <v>0</v>
      </c>
      <c r="Z1173">
        <v>0</v>
      </c>
      <c r="AA1173">
        <v>227.51615443521368</v>
      </c>
      <c r="AB1173">
        <v>323.4326746030506</v>
      </c>
      <c r="AC1173">
        <v>0</v>
      </c>
      <c r="AD1173">
        <v>0</v>
      </c>
      <c r="AE1173">
        <v>1130.4789625294861</v>
      </c>
    </row>
    <row r="1174" spans="1:31" x14ac:dyDescent="0.25">
      <c r="A1174">
        <v>1859960</v>
      </c>
      <c r="B1174">
        <v>1</v>
      </c>
      <c r="C1174" t="s">
        <v>81</v>
      </c>
      <c r="D1174" t="s">
        <v>127</v>
      </c>
      <c r="E1174" t="s">
        <v>169</v>
      </c>
      <c r="F1174" t="s">
        <v>3615</v>
      </c>
      <c r="G1174" t="s">
        <v>183</v>
      </c>
      <c r="H1174" t="s">
        <v>143</v>
      </c>
      <c r="I1174" t="s">
        <v>135</v>
      </c>
      <c r="J1174" t="s">
        <v>136</v>
      </c>
      <c r="K1174" t="s">
        <v>137</v>
      </c>
      <c r="L1174" t="s">
        <v>3616</v>
      </c>
      <c r="M1174" t="s">
        <v>3617</v>
      </c>
      <c r="N1174">
        <v>4.2202777769999997</v>
      </c>
      <c r="O1174">
        <v>0</v>
      </c>
      <c r="P1174">
        <v>1</v>
      </c>
      <c r="Q1174">
        <v>0</v>
      </c>
      <c r="R1174">
        <v>9</v>
      </c>
      <c r="S1174">
        <v>0</v>
      </c>
      <c r="T1174">
        <v>1</v>
      </c>
      <c r="U1174">
        <v>0</v>
      </c>
      <c r="V1174">
        <v>0</v>
      </c>
      <c r="W1174">
        <v>0</v>
      </c>
      <c r="X1174">
        <v>3.3353059794253334E-2</v>
      </c>
      <c r="Y1174">
        <v>0</v>
      </c>
      <c r="Z1174">
        <v>70.674549613737383</v>
      </c>
      <c r="AA1174">
        <v>0</v>
      </c>
      <c r="AB1174">
        <v>0.1342714362306775</v>
      </c>
      <c r="AC1174">
        <v>0</v>
      </c>
      <c r="AD1174">
        <v>0</v>
      </c>
      <c r="AE1174">
        <v>70.842174109762311</v>
      </c>
    </row>
    <row r="1175" spans="1:31" x14ac:dyDescent="0.25">
      <c r="A1175">
        <v>1860252</v>
      </c>
      <c r="B1175">
        <v>1</v>
      </c>
      <c r="C1175" t="s">
        <v>81</v>
      </c>
      <c r="D1175" t="s">
        <v>118</v>
      </c>
      <c r="E1175" t="s">
        <v>146</v>
      </c>
      <c r="F1175" t="s">
        <v>3618</v>
      </c>
      <c r="G1175" t="s">
        <v>148</v>
      </c>
      <c r="H1175" t="s">
        <v>143</v>
      </c>
      <c r="I1175" t="s">
        <v>135</v>
      </c>
      <c r="J1175" t="s">
        <v>136</v>
      </c>
      <c r="K1175" t="s">
        <v>137</v>
      </c>
      <c r="L1175" t="s">
        <v>3619</v>
      </c>
      <c r="M1175" t="s">
        <v>3620</v>
      </c>
      <c r="N1175">
        <v>5.0383333329999997</v>
      </c>
      <c r="O1175">
        <v>0</v>
      </c>
      <c r="P1175">
        <v>43</v>
      </c>
      <c r="Q1175">
        <v>0</v>
      </c>
      <c r="R1175">
        <v>0</v>
      </c>
      <c r="S1175">
        <v>0</v>
      </c>
      <c r="T1175">
        <v>1</v>
      </c>
      <c r="U1175">
        <v>0</v>
      </c>
      <c r="V1175">
        <v>0</v>
      </c>
      <c r="W1175">
        <v>0</v>
      </c>
      <c r="X1175">
        <v>48.142531713070703</v>
      </c>
      <c r="Y1175">
        <v>0</v>
      </c>
      <c r="Z1175">
        <v>0</v>
      </c>
      <c r="AA1175">
        <v>0</v>
      </c>
      <c r="AB1175">
        <v>0.42747934817867728</v>
      </c>
      <c r="AC1175">
        <v>0</v>
      </c>
      <c r="AD1175">
        <v>0</v>
      </c>
      <c r="AE1175">
        <v>48.570011061249382</v>
      </c>
    </row>
    <row r="1176" spans="1:31" x14ac:dyDescent="0.25">
      <c r="A1176">
        <v>1860152</v>
      </c>
      <c r="B1176">
        <v>1</v>
      </c>
      <c r="C1176" t="s">
        <v>81</v>
      </c>
      <c r="D1176" t="s">
        <v>118</v>
      </c>
      <c r="E1176" t="s">
        <v>158</v>
      </c>
      <c r="F1176" t="s">
        <v>3621</v>
      </c>
      <c r="G1176" t="s">
        <v>219</v>
      </c>
      <c r="H1176" t="s">
        <v>134</v>
      </c>
      <c r="I1176" t="s">
        <v>135</v>
      </c>
      <c r="J1176" t="s">
        <v>136</v>
      </c>
      <c r="K1176" t="s">
        <v>137</v>
      </c>
      <c r="L1176" t="s">
        <v>3622</v>
      </c>
      <c r="M1176" t="s">
        <v>3623</v>
      </c>
      <c r="N1176">
        <v>1.5169444439999999</v>
      </c>
      <c r="O1176">
        <v>0</v>
      </c>
      <c r="P1176">
        <v>176</v>
      </c>
      <c r="Q1176">
        <v>0</v>
      </c>
      <c r="R1176">
        <v>3</v>
      </c>
      <c r="S1176">
        <v>0</v>
      </c>
      <c r="T1176">
        <v>5</v>
      </c>
      <c r="U1176">
        <v>0</v>
      </c>
      <c r="V1176">
        <v>0</v>
      </c>
      <c r="W1176">
        <v>0</v>
      </c>
      <c r="X1176">
        <v>48.347880059544266</v>
      </c>
      <c r="Y1176">
        <v>0</v>
      </c>
      <c r="Z1176">
        <v>22.285489278640497</v>
      </c>
      <c r="AA1176">
        <v>0</v>
      </c>
      <c r="AB1176">
        <v>2.638970726879005</v>
      </c>
      <c r="AC1176">
        <v>0</v>
      </c>
      <c r="AD1176">
        <v>0</v>
      </c>
      <c r="AE1176">
        <v>73.272340065063773</v>
      </c>
    </row>
    <row r="1177" spans="1:31" x14ac:dyDescent="0.25">
      <c r="A1177">
        <v>1860295</v>
      </c>
      <c r="B1177">
        <v>1</v>
      </c>
      <c r="C1177" t="s">
        <v>80</v>
      </c>
      <c r="D1177" t="s">
        <v>85</v>
      </c>
      <c r="E1177" t="s">
        <v>158</v>
      </c>
      <c r="F1177" t="s">
        <v>3624</v>
      </c>
      <c r="G1177" t="s">
        <v>343</v>
      </c>
      <c r="H1177" t="s">
        <v>134</v>
      </c>
      <c r="I1177" t="s">
        <v>135</v>
      </c>
      <c r="J1177" t="s">
        <v>136</v>
      </c>
      <c r="K1177" t="s">
        <v>137</v>
      </c>
      <c r="L1177" t="s">
        <v>3625</v>
      </c>
      <c r="M1177" t="s">
        <v>3626</v>
      </c>
      <c r="N1177">
        <v>4.073611111</v>
      </c>
      <c r="O1177">
        <v>0</v>
      </c>
      <c r="P1177">
        <v>1089</v>
      </c>
      <c r="Q1177">
        <v>0</v>
      </c>
      <c r="R1177">
        <v>0</v>
      </c>
      <c r="S1177">
        <v>0</v>
      </c>
      <c r="T1177">
        <v>99</v>
      </c>
      <c r="U1177">
        <v>0</v>
      </c>
      <c r="V1177">
        <v>0</v>
      </c>
      <c r="W1177">
        <v>0</v>
      </c>
      <c r="X1177">
        <v>1447.0602452633357</v>
      </c>
      <c r="Y1177">
        <v>0</v>
      </c>
      <c r="Z1177">
        <v>0</v>
      </c>
      <c r="AA1177">
        <v>0</v>
      </c>
      <c r="AB1177">
        <v>782.12106530807057</v>
      </c>
      <c r="AC1177">
        <v>0</v>
      </c>
      <c r="AD1177">
        <v>0</v>
      </c>
      <c r="AE1177">
        <v>2229.1813105714064</v>
      </c>
    </row>
    <row r="1178" spans="1:31" x14ac:dyDescent="0.25">
      <c r="A1178">
        <v>1860072</v>
      </c>
      <c r="B1178">
        <v>1</v>
      </c>
      <c r="C1178" t="s">
        <v>81</v>
      </c>
      <c r="D1178" t="s">
        <v>123</v>
      </c>
      <c r="E1178" t="s">
        <v>131</v>
      </c>
      <c r="F1178" t="s">
        <v>3627</v>
      </c>
      <c r="G1178" t="s">
        <v>171</v>
      </c>
      <c r="H1178" t="s">
        <v>134</v>
      </c>
      <c r="I1178" t="s">
        <v>135</v>
      </c>
      <c r="J1178" t="s">
        <v>136</v>
      </c>
      <c r="K1178" t="s">
        <v>172</v>
      </c>
      <c r="L1178" t="s">
        <v>3628</v>
      </c>
      <c r="M1178" t="s">
        <v>3629</v>
      </c>
      <c r="N1178">
        <v>1.3147222220000001</v>
      </c>
      <c r="O1178">
        <v>3</v>
      </c>
      <c r="P1178">
        <v>23</v>
      </c>
      <c r="Q1178">
        <v>167</v>
      </c>
      <c r="R1178">
        <v>278</v>
      </c>
      <c r="S1178">
        <v>16</v>
      </c>
      <c r="T1178">
        <v>52</v>
      </c>
      <c r="U1178">
        <v>0</v>
      </c>
      <c r="V1178">
        <v>0</v>
      </c>
      <c r="W1178">
        <v>3.9790251206897667</v>
      </c>
      <c r="X1178">
        <v>9.0654602471275361</v>
      </c>
      <c r="Y1178">
        <v>373.93913938776484</v>
      </c>
      <c r="Z1178">
        <v>227.68212462800508</v>
      </c>
      <c r="AA1178">
        <v>33.71078942984964</v>
      </c>
      <c r="AB1178">
        <v>70.193538965962787</v>
      </c>
      <c r="AC1178">
        <v>0</v>
      </c>
      <c r="AD1178">
        <v>0</v>
      </c>
      <c r="AE1178">
        <v>718.57007777939975</v>
      </c>
    </row>
    <row r="1179" spans="1:31" x14ac:dyDescent="0.25">
      <c r="A1179">
        <v>1860473</v>
      </c>
      <c r="B1179">
        <v>1</v>
      </c>
      <c r="C1179" t="s">
        <v>81</v>
      </c>
      <c r="D1179" t="s">
        <v>113</v>
      </c>
      <c r="E1179" t="s">
        <v>140</v>
      </c>
      <c r="F1179" t="s">
        <v>3630</v>
      </c>
      <c r="G1179" t="s">
        <v>200</v>
      </c>
      <c r="H1179" t="s">
        <v>143</v>
      </c>
      <c r="I1179" t="s">
        <v>135</v>
      </c>
      <c r="J1179" t="s">
        <v>136</v>
      </c>
      <c r="K1179" t="s">
        <v>137</v>
      </c>
      <c r="L1179" t="s">
        <v>3631</v>
      </c>
      <c r="M1179" t="s">
        <v>3632</v>
      </c>
      <c r="N1179">
        <v>27.111944443999999</v>
      </c>
      <c r="O1179">
        <v>0</v>
      </c>
      <c r="P1179">
        <v>2</v>
      </c>
      <c r="Q1179">
        <v>0</v>
      </c>
      <c r="R1179">
        <v>0</v>
      </c>
      <c r="S1179">
        <v>0</v>
      </c>
      <c r="T1179">
        <v>0</v>
      </c>
      <c r="U1179">
        <v>0</v>
      </c>
      <c r="V1179">
        <v>0</v>
      </c>
      <c r="W1179">
        <v>0</v>
      </c>
      <c r="X1179">
        <v>14.72528652676754</v>
      </c>
      <c r="Y1179">
        <v>0</v>
      </c>
      <c r="Z1179">
        <v>0</v>
      </c>
      <c r="AA1179">
        <v>0</v>
      </c>
      <c r="AB1179">
        <v>0</v>
      </c>
      <c r="AC1179">
        <v>0</v>
      </c>
      <c r="AD1179">
        <v>0</v>
      </c>
      <c r="AE1179">
        <v>14.72528652676754</v>
      </c>
    </row>
    <row r="1180" spans="1:31" x14ac:dyDescent="0.25">
      <c r="A1180">
        <v>1861346</v>
      </c>
      <c r="B1180">
        <v>1</v>
      </c>
      <c r="C1180" t="s">
        <v>80</v>
      </c>
      <c r="D1180" t="s">
        <v>85</v>
      </c>
      <c r="E1180" t="s">
        <v>158</v>
      </c>
      <c r="F1180" t="s">
        <v>3624</v>
      </c>
      <c r="G1180" t="s">
        <v>133</v>
      </c>
      <c r="H1180" t="s">
        <v>134</v>
      </c>
      <c r="I1180" t="s">
        <v>135</v>
      </c>
      <c r="J1180" t="s">
        <v>136</v>
      </c>
      <c r="K1180" t="s">
        <v>137</v>
      </c>
      <c r="L1180" t="s">
        <v>3633</v>
      </c>
      <c r="M1180" t="s">
        <v>3634</v>
      </c>
      <c r="N1180">
        <v>6.6438888880000002</v>
      </c>
      <c r="O1180">
        <v>0</v>
      </c>
      <c r="P1180">
        <v>1089</v>
      </c>
      <c r="Q1180">
        <v>0</v>
      </c>
      <c r="R1180">
        <v>0</v>
      </c>
      <c r="S1180">
        <v>0</v>
      </c>
      <c r="T1180">
        <v>99</v>
      </c>
      <c r="U1180">
        <v>0</v>
      </c>
      <c r="V1180">
        <v>0</v>
      </c>
      <c r="W1180">
        <v>0</v>
      </c>
      <c r="X1180">
        <v>1870.0444569614028</v>
      </c>
      <c r="Y1180">
        <v>0</v>
      </c>
      <c r="Z1180">
        <v>0</v>
      </c>
      <c r="AA1180">
        <v>0</v>
      </c>
      <c r="AB1180">
        <v>566.65160599789419</v>
      </c>
      <c r="AC1180">
        <v>0</v>
      </c>
      <c r="AD1180">
        <v>0</v>
      </c>
      <c r="AE1180">
        <v>2436.6960629592968</v>
      </c>
    </row>
    <row r="1181" spans="1:31" x14ac:dyDescent="0.25">
      <c r="A1181">
        <v>1860410</v>
      </c>
      <c r="B1181">
        <v>1</v>
      </c>
      <c r="C1181" t="s">
        <v>81</v>
      </c>
      <c r="D1181" t="s">
        <v>113</v>
      </c>
      <c r="E1181" t="s">
        <v>146</v>
      </c>
      <c r="F1181" t="s">
        <v>3635</v>
      </c>
      <c r="G1181" t="s">
        <v>148</v>
      </c>
      <c r="H1181" t="s">
        <v>143</v>
      </c>
      <c r="I1181" t="s">
        <v>135</v>
      </c>
      <c r="J1181" t="s">
        <v>136</v>
      </c>
      <c r="K1181" t="s">
        <v>137</v>
      </c>
      <c r="L1181" t="s">
        <v>3636</v>
      </c>
      <c r="M1181" t="s">
        <v>3637</v>
      </c>
      <c r="N1181">
        <v>2.1238888880000002</v>
      </c>
      <c r="O1181">
        <v>0</v>
      </c>
      <c r="P1181">
        <v>29</v>
      </c>
      <c r="Q1181">
        <v>0</v>
      </c>
      <c r="R1181">
        <v>0</v>
      </c>
      <c r="S1181">
        <v>0</v>
      </c>
      <c r="T1181">
        <v>29</v>
      </c>
      <c r="U1181">
        <v>0</v>
      </c>
      <c r="V1181">
        <v>0</v>
      </c>
      <c r="W1181">
        <v>0</v>
      </c>
      <c r="X1181">
        <v>21.731171884236993</v>
      </c>
      <c r="Y1181">
        <v>0</v>
      </c>
      <c r="Z1181">
        <v>0</v>
      </c>
      <c r="AA1181">
        <v>0</v>
      </c>
      <c r="AB1181">
        <v>45.724351476625763</v>
      </c>
      <c r="AC1181">
        <v>0</v>
      </c>
      <c r="AD1181">
        <v>0</v>
      </c>
      <c r="AE1181">
        <v>67.455523360862756</v>
      </c>
    </row>
    <row r="1182" spans="1:31" x14ac:dyDescent="0.25">
      <c r="A1182">
        <v>1859886</v>
      </c>
      <c r="B1182">
        <v>1</v>
      </c>
      <c r="C1182" t="s">
        <v>81</v>
      </c>
      <c r="D1182" t="s">
        <v>118</v>
      </c>
      <c r="E1182" t="s">
        <v>131</v>
      </c>
      <c r="F1182" t="s">
        <v>3638</v>
      </c>
      <c r="G1182" t="s">
        <v>133</v>
      </c>
      <c r="H1182" t="s">
        <v>134</v>
      </c>
      <c r="I1182" t="s">
        <v>152</v>
      </c>
      <c r="J1182" t="s">
        <v>136</v>
      </c>
      <c r="K1182" t="s">
        <v>137</v>
      </c>
      <c r="L1182" t="s">
        <v>3639</v>
      </c>
      <c r="M1182" t="s">
        <v>3640</v>
      </c>
      <c r="N1182">
        <v>8.3333330000000001E-3</v>
      </c>
      <c r="O1182">
        <v>19</v>
      </c>
      <c r="P1182">
        <v>6547</v>
      </c>
      <c r="Q1182">
        <v>273</v>
      </c>
      <c r="R1182">
        <v>435</v>
      </c>
      <c r="S1182">
        <v>61</v>
      </c>
      <c r="T1182">
        <v>637</v>
      </c>
      <c r="U1182">
        <v>26</v>
      </c>
      <c r="V1182">
        <v>1</v>
      </c>
      <c r="W1182">
        <v>9.7032019968000011E-2</v>
      </c>
      <c r="X1182">
        <v>7.0006934261453555</v>
      </c>
      <c r="Y1182">
        <v>9.033727016284578</v>
      </c>
      <c r="Z1182">
        <v>5.4937460357596866</v>
      </c>
      <c r="AA1182">
        <v>4.1326266046551501</v>
      </c>
      <c r="AB1182">
        <v>1.9472768658449175</v>
      </c>
      <c r="AC1182">
        <v>18.795726030980163</v>
      </c>
      <c r="AD1182">
        <v>1.3806015979166667E-2</v>
      </c>
      <c r="AE1182">
        <v>46.514634015617013</v>
      </c>
    </row>
    <row r="1183" spans="1:31" x14ac:dyDescent="0.25">
      <c r="A1183">
        <v>1860218</v>
      </c>
      <c r="B1183">
        <v>1</v>
      </c>
      <c r="C1183" t="s">
        <v>80</v>
      </c>
      <c r="D1183" t="s">
        <v>96</v>
      </c>
      <c r="E1183" t="s">
        <v>140</v>
      </c>
      <c r="F1183" t="s">
        <v>3641</v>
      </c>
      <c r="G1183" t="s">
        <v>2616</v>
      </c>
      <c r="H1183" t="s">
        <v>143</v>
      </c>
      <c r="I1183" t="s">
        <v>135</v>
      </c>
      <c r="J1183" t="s">
        <v>136</v>
      </c>
      <c r="K1183" t="s">
        <v>137</v>
      </c>
      <c r="L1183" t="s">
        <v>3642</v>
      </c>
      <c r="M1183" t="s">
        <v>3643</v>
      </c>
      <c r="N1183">
        <v>6.1791666660000004</v>
      </c>
      <c r="O1183">
        <v>0</v>
      </c>
      <c r="P1183">
        <v>1</v>
      </c>
      <c r="Q1183">
        <v>0</v>
      </c>
      <c r="R1183">
        <v>0</v>
      </c>
      <c r="S1183">
        <v>0</v>
      </c>
      <c r="T1183">
        <v>0</v>
      </c>
      <c r="U1183">
        <v>0</v>
      </c>
      <c r="V1183">
        <v>0</v>
      </c>
      <c r="W1183">
        <v>0</v>
      </c>
      <c r="X1183">
        <v>1.1153900267523751</v>
      </c>
      <c r="Y1183">
        <v>0</v>
      </c>
      <c r="Z1183">
        <v>0</v>
      </c>
      <c r="AA1183">
        <v>0</v>
      </c>
      <c r="AB1183">
        <v>0</v>
      </c>
      <c r="AC1183">
        <v>0</v>
      </c>
      <c r="AD1183">
        <v>0</v>
      </c>
      <c r="AE1183">
        <v>1.1153900267523751</v>
      </c>
    </row>
    <row r="1184" spans="1:31" x14ac:dyDescent="0.25">
      <c r="A1184">
        <v>1860659</v>
      </c>
      <c r="B1184">
        <v>1</v>
      </c>
      <c r="C1184" t="s">
        <v>80</v>
      </c>
      <c r="D1184" t="s">
        <v>96</v>
      </c>
      <c r="E1184" t="s">
        <v>140</v>
      </c>
      <c r="F1184" t="s">
        <v>3644</v>
      </c>
      <c r="G1184" t="s">
        <v>163</v>
      </c>
      <c r="H1184" t="s">
        <v>143</v>
      </c>
      <c r="I1184" t="s">
        <v>135</v>
      </c>
      <c r="J1184" t="s">
        <v>136</v>
      </c>
      <c r="K1184" t="s">
        <v>137</v>
      </c>
      <c r="L1184" t="s">
        <v>3645</v>
      </c>
      <c r="M1184" t="s">
        <v>3306</v>
      </c>
      <c r="N1184">
        <v>3.6094444440000002</v>
      </c>
      <c r="O1184">
        <v>0</v>
      </c>
      <c r="P1184">
        <v>1</v>
      </c>
      <c r="Q1184">
        <v>0</v>
      </c>
      <c r="R1184">
        <v>0</v>
      </c>
      <c r="S1184">
        <v>0</v>
      </c>
      <c r="T1184">
        <v>0</v>
      </c>
      <c r="U1184">
        <v>0</v>
      </c>
      <c r="V1184">
        <v>0</v>
      </c>
      <c r="W1184">
        <v>0</v>
      </c>
      <c r="X1184">
        <v>0.39122457477912864</v>
      </c>
      <c r="Y1184">
        <v>0</v>
      </c>
      <c r="Z1184">
        <v>0</v>
      </c>
      <c r="AA1184">
        <v>0</v>
      </c>
      <c r="AB1184">
        <v>0</v>
      </c>
      <c r="AC1184">
        <v>0</v>
      </c>
      <c r="AD1184">
        <v>0</v>
      </c>
      <c r="AE1184">
        <v>0.39122457477912864</v>
      </c>
    </row>
    <row r="1185" spans="1:31" x14ac:dyDescent="0.25">
      <c r="A1185">
        <v>1860364</v>
      </c>
      <c r="B1185">
        <v>1</v>
      </c>
      <c r="C1185" t="s">
        <v>81</v>
      </c>
      <c r="D1185" t="s">
        <v>118</v>
      </c>
      <c r="E1185" t="s">
        <v>146</v>
      </c>
      <c r="F1185" t="s">
        <v>3646</v>
      </c>
      <c r="G1185" t="s">
        <v>148</v>
      </c>
      <c r="H1185" t="s">
        <v>143</v>
      </c>
      <c r="I1185" t="s">
        <v>135</v>
      </c>
      <c r="J1185" t="s">
        <v>136</v>
      </c>
      <c r="K1185" t="s">
        <v>137</v>
      </c>
      <c r="L1185" t="s">
        <v>3647</v>
      </c>
      <c r="M1185" t="s">
        <v>3648</v>
      </c>
      <c r="N1185">
        <v>2.0377777770000001</v>
      </c>
      <c r="O1185">
        <v>0</v>
      </c>
      <c r="P1185">
        <v>26</v>
      </c>
      <c r="Q1185">
        <v>0</v>
      </c>
      <c r="R1185">
        <v>0</v>
      </c>
      <c r="S1185">
        <v>0</v>
      </c>
      <c r="T1185">
        <v>1</v>
      </c>
      <c r="U1185">
        <v>0</v>
      </c>
      <c r="V1185">
        <v>0</v>
      </c>
      <c r="W1185">
        <v>0</v>
      </c>
      <c r="X1185">
        <v>13.650482237645708</v>
      </c>
      <c r="Y1185">
        <v>0</v>
      </c>
      <c r="Z1185">
        <v>0</v>
      </c>
      <c r="AA1185">
        <v>0</v>
      </c>
      <c r="AB1185">
        <v>0</v>
      </c>
      <c r="AC1185">
        <v>0</v>
      </c>
      <c r="AD1185">
        <v>0</v>
      </c>
      <c r="AE1185">
        <v>13.650482237645708</v>
      </c>
    </row>
    <row r="1186" spans="1:31" x14ac:dyDescent="0.25">
      <c r="A1186">
        <v>1860327</v>
      </c>
      <c r="B1186">
        <v>1</v>
      </c>
      <c r="C1186" t="s">
        <v>80</v>
      </c>
      <c r="D1186" t="s">
        <v>90</v>
      </c>
      <c r="E1186" t="s">
        <v>140</v>
      </c>
      <c r="F1186" t="s">
        <v>3649</v>
      </c>
      <c r="G1186" t="s">
        <v>2616</v>
      </c>
      <c r="H1186" t="s">
        <v>143</v>
      </c>
      <c r="I1186" t="s">
        <v>135</v>
      </c>
      <c r="J1186" t="s">
        <v>136</v>
      </c>
      <c r="K1186" t="s">
        <v>137</v>
      </c>
      <c r="L1186" t="s">
        <v>3650</v>
      </c>
      <c r="M1186" t="s">
        <v>3651</v>
      </c>
      <c r="N1186">
        <v>0.44861111100000001</v>
      </c>
      <c r="O1186">
        <v>0</v>
      </c>
      <c r="P1186">
        <v>0</v>
      </c>
      <c r="Q1186">
        <v>0</v>
      </c>
      <c r="R1186">
        <v>0</v>
      </c>
      <c r="S1186">
        <v>0</v>
      </c>
      <c r="T1186">
        <v>1</v>
      </c>
      <c r="U1186">
        <v>0</v>
      </c>
      <c r="V1186">
        <v>0</v>
      </c>
      <c r="W1186">
        <v>0</v>
      </c>
      <c r="X1186">
        <v>0</v>
      </c>
      <c r="Y1186">
        <v>0</v>
      </c>
      <c r="Z1186">
        <v>0</v>
      </c>
      <c r="AA1186">
        <v>0</v>
      </c>
      <c r="AB1186">
        <v>4.2047482201097113</v>
      </c>
      <c r="AC1186">
        <v>0</v>
      </c>
      <c r="AD1186">
        <v>0</v>
      </c>
      <c r="AE1186">
        <v>4.2047482201097113</v>
      </c>
    </row>
    <row r="1187" spans="1:31" x14ac:dyDescent="0.25">
      <c r="A1187">
        <v>1860613</v>
      </c>
      <c r="B1187">
        <v>1</v>
      </c>
      <c r="C1187" t="s">
        <v>80</v>
      </c>
      <c r="D1187" t="s">
        <v>111</v>
      </c>
      <c r="E1187" t="s">
        <v>140</v>
      </c>
      <c r="F1187" t="s">
        <v>3652</v>
      </c>
      <c r="G1187" t="s">
        <v>207</v>
      </c>
      <c r="H1187" t="s">
        <v>143</v>
      </c>
      <c r="I1187" t="s">
        <v>135</v>
      </c>
      <c r="J1187" t="s">
        <v>136</v>
      </c>
      <c r="K1187" t="s">
        <v>137</v>
      </c>
      <c r="L1187" t="s">
        <v>3653</v>
      </c>
      <c r="M1187" t="s">
        <v>3654</v>
      </c>
      <c r="N1187">
        <v>0.76388888799999999</v>
      </c>
      <c r="O1187">
        <v>0</v>
      </c>
      <c r="P1187">
        <v>6</v>
      </c>
      <c r="Q1187">
        <v>0</v>
      </c>
      <c r="R1187">
        <v>0</v>
      </c>
      <c r="S1187">
        <v>0</v>
      </c>
      <c r="T1187">
        <v>1</v>
      </c>
      <c r="U1187">
        <v>0</v>
      </c>
      <c r="V1187">
        <v>0</v>
      </c>
      <c r="W1187">
        <v>0</v>
      </c>
      <c r="X1187">
        <v>1.8790345370291199</v>
      </c>
      <c r="Y1187">
        <v>0</v>
      </c>
      <c r="Z1187">
        <v>0</v>
      </c>
      <c r="AA1187">
        <v>0</v>
      </c>
      <c r="AB1187">
        <v>0.12101380600743003</v>
      </c>
      <c r="AC1187">
        <v>0</v>
      </c>
      <c r="AD1187">
        <v>0</v>
      </c>
      <c r="AE1187">
        <v>2.0000483430365499</v>
      </c>
    </row>
    <row r="1188" spans="1:31" x14ac:dyDescent="0.25">
      <c r="A1188">
        <v>1860676</v>
      </c>
      <c r="B1188">
        <v>1</v>
      </c>
      <c r="C1188" t="s">
        <v>81</v>
      </c>
      <c r="D1188" t="s">
        <v>124</v>
      </c>
      <c r="E1188" t="s">
        <v>146</v>
      </c>
      <c r="F1188" t="s">
        <v>3655</v>
      </c>
      <c r="G1188" t="s">
        <v>148</v>
      </c>
      <c r="H1188" t="s">
        <v>143</v>
      </c>
      <c r="I1188" t="s">
        <v>135</v>
      </c>
      <c r="J1188" t="s">
        <v>136</v>
      </c>
      <c r="K1188" t="s">
        <v>137</v>
      </c>
      <c r="L1188" t="s">
        <v>3656</v>
      </c>
      <c r="M1188" t="s">
        <v>3657</v>
      </c>
      <c r="N1188">
        <v>0.92722222200000004</v>
      </c>
      <c r="O1188">
        <v>0</v>
      </c>
      <c r="P1188">
        <v>12</v>
      </c>
      <c r="Q1188">
        <v>0</v>
      </c>
      <c r="R1188">
        <v>0</v>
      </c>
      <c r="S1188">
        <v>0</v>
      </c>
      <c r="T1188">
        <v>0</v>
      </c>
      <c r="U1188">
        <v>0</v>
      </c>
      <c r="V1188">
        <v>0</v>
      </c>
      <c r="W1188">
        <v>0</v>
      </c>
      <c r="X1188">
        <v>3.2383074885438203</v>
      </c>
      <c r="Y1188">
        <v>0</v>
      </c>
      <c r="Z1188">
        <v>0</v>
      </c>
      <c r="AA1188">
        <v>0</v>
      </c>
      <c r="AB1188">
        <v>0</v>
      </c>
      <c r="AC1188">
        <v>0</v>
      </c>
      <c r="AD1188">
        <v>0</v>
      </c>
      <c r="AE1188">
        <v>3.2383074885438203</v>
      </c>
    </row>
    <row r="1189" spans="1:31" x14ac:dyDescent="0.25">
      <c r="A1189">
        <v>1860533</v>
      </c>
      <c r="B1189">
        <v>1</v>
      </c>
      <c r="C1189" t="s">
        <v>81</v>
      </c>
      <c r="D1189" t="s">
        <v>118</v>
      </c>
      <c r="E1189" t="s">
        <v>158</v>
      </c>
      <c r="F1189" t="s">
        <v>3658</v>
      </c>
      <c r="G1189" t="s">
        <v>133</v>
      </c>
      <c r="H1189" t="s">
        <v>134</v>
      </c>
      <c r="I1189" t="s">
        <v>152</v>
      </c>
      <c r="J1189" t="s">
        <v>136</v>
      </c>
      <c r="K1189" t="s">
        <v>137</v>
      </c>
      <c r="L1189" t="s">
        <v>3659</v>
      </c>
      <c r="M1189" t="s">
        <v>3660</v>
      </c>
      <c r="N1189">
        <v>2.7222222000000001E-2</v>
      </c>
      <c r="O1189">
        <v>0</v>
      </c>
      <c r="P1189">
        <v>690</v>
      </c>
      <c r="Q1189">
        <v>1</v>
      </c>
      <c r="R1189">
        <v>15</v>
      </c>
      <c r="S1189">
        <v>0</v>
      </c>
      <c r="T1189">
        <v>27</v>
      </c>
      <c r="U1189">
        <v>0</v>
      </c>
      <c r="V1189">
        <v>0</v>
      </c>
      <c r="W1189">
        <v>0</v>
      </c>
      <c r="X1189">
        <v>2.7946447440473126</v>
      </c>
      <c r="Y1189">
        <v>0.41360309712957666</v>
      </c>
      <c r="Z1189">
        <v>0.86447376548295007</v>
      </c>
      <c r="AA1189">
        <v>0</v>
      </c>
      <c r="AB1189">
        <v>0.39952128336354109</v>
      </c>
      <c r="AC1189">
        <v>0</v>
      </c>
      <c r="AD1189">
        <v>0</v>
      </c>
      <c r="AE1189">
        <v>4.4722428900233808</v>
      </c>
    </row>
    <row r="1190" spans="1:31" x14ac:dyDescent="0.25">
      <c r="A1190">
        <v>1859869</v>
      </c>
      <c r="B1190">
        <v>1</v>
      </c>
      <c r="C1190" t="s">
        <v>81</v>
      </c>
      <c r="D1190" t="s">
        <v>120</v>
      </c>
      <c r="E1190" t="s">
        <v>169</v>
      </c>
      <c r="F1190" t="s">
        <v>3661</v>
      </c>
      <c r="G1190" t="s">
        <v>2258</v>
      </c>
      <c r="H1190" t="s">
        <v>143</v>
      </c>
      <c r="I1190" t="s">
        <v>135</v>
      </c>
      <c r="J1190" t="s">
        <v>136</v>
      </c>
      <c r="K1190" t="s">
        <v>137</v>
      </c>
      <c r="L1190" t="s">
        <v>3662</v>
      </c>
      <c r="M1190" t="s">
        <v>3663</v>
      </c>
      <c r="N1190">
        <v>0.48944444399999998</v>
      </c>
      <c r="O1190">
        <v>0</v>
      </c>
      <c r="P1190">
        <v>280</v>
      </c>
      <c r="Q1190">
        <v>0</v>
      </c>
      <c r="R1190">
        <v>0</v>
      </c>
      <c r="S1190">
        <v>0</v>
      </c>
      <c r="T1190">
        <v>48</v>
      </c>
      <c r="U1190">
        <v>0</v>
      </c>
      <c r="V1190">
        <v>0</v>
      </c>
      <c r="W1190">
        <v>0</v>
      </c>
      <c r="X1190">
        <v>25.042674927418371</v>
      </c>
      <c r="Y1190">
        <v>0</v>
      </c>
      <c r="Z1190">
        <v>0</v>
      </c>
      <c r="AA1190">
        <v>0</v>
      </c>
      <c r="AB1190">
        <v>12.91336277175601</v>
      </c>
      <c r="AC1190">
        <v>0</v>
      </c>
      <c r="AD1190">
        <v>0</v>
      </c>
      <c r="AE1190">
        <v>37.956037699174381</v>
      </c>
    </row>
    <row r="1191" spans="1:31" x14ac:dyDescent="0.25">
      <c r="A1191">
        <v>1860035</v>
      </c>
      <c r="B1191">
        <v>1</v>
      </c>
      <c r="C1191" t="s">
        <v>80</v>
      </c>
      <c r="D1191" t="s">
        <v>111</v>
      </c>
      <c r="E1191" t="s">
        <v>169</v>
      </c>
      <c r="F1191" t="s">
        <v>3664</v>
      </c>
      <c r="G1191" t="s">
        <v>196</v>
      </c>
      <c r="H1191" t="s">
        <v>143</v>
      </c>
      <c r="I1191" t="s">
        <v>135</v>
      </c>
      <c r="J1191" t="s">
        <v>136</v>
      </c>
      <c r="K1191" t="s">
        <v>172</v>
      </c>
      <c r="L1191" t="s">
        <v>3665</v>
      </c>
      <c r="M1191" t="s">
        <v>3666</v>
      </c>
      <c r="N1191">
        <v>1.63845</v>
      </c>
      <c r="O1191">
        <v>0</v>
      </c>
      <c r="P1191">
        <v>7</v>
      </c>
      <c r="Q1191">
        <v>0</v>
      </c>
      <c r="R1191">
        <v>11</v>
      </c>
      <c r="S1191">
        <v>0</v>
      </c>
      <c r="T1191">
        <v>9</v>
      </c>
      <c r="U1191">
        <v>0</v>
      </c>
      <c r="V1191">
        <v>0</v>
      </c>
      <c r="W1191">
        <v>0</v>
      </c>
      <c r="X1191">
        <v>3.501348769958025</v>
      </c>
      <c r="Y1191">
        <v>0</v>
      </c>
      <c r="Z1191">
        <v>18.347720921866667</v>
      </c>
      <c r="AA1191">
        <v>0</v>
      </c>
      <c r="AB1191">
        <v>57.22058262803143</v>
      </c>
      <c r="AC1191">
        <v>0</v>
      </c>
      <c r="AD1191">
        <v>0</v>
      </c>
      <c r="AE1191">
        <v>79.069652319856118</v>
      </c>
    </row>
    <row r="1192" spans="1:31" x14ac:dyDescent="0.25">
      <c r="A1192">
        <v>1860155</v>
      </c>
      <c r="B1192">
        <v>1</v>
      </c>
      <c r="C1192" t="s">
        <v>81</v>
      </c>
      <c r="D1192" t="s">
        <v>122</v>
      </c>
      <c r="E1192" t="s">
        <v>210</v>
      </c>
      <c r="F1192" t="s">
        <v>3667</v>
      </c>
      <c r="G1192" t="s">
        <v>133</v>
      </c>
      <c r="H1192" t="s">
        <v>134</v>
      </c>
      <c r="I1192" t="s">
        <v>135</v>
      </c>
      <c r="J1192" t="s">
        <v>136</v>
      </c>
      <c r="K1192" t="s">
        <v>137</v>
      </c>
      <c r="L1192" t="s">
        <v>3668</v>
      </c>
      <c r="M1192" t="s">
        <v>3669</v>
      </c>
      <c r="N1192">
        <v>5.8333333000000001E-2</v>
      </c>
      <c r="O1192">
        <v>5</v>
      </c>
      <c r="P1192">
        <v>3722</v>
      </c>
      <c r="Q1192">
        <v>61</v>
      </c>
      <c r="R1192">
        <v>118</v>
      </c>
      <c r="S1192">
        <v>40</v>
      </c>
      <c r="T1192">
        <v>320</v>
      </c>
      <c r="U1192">
        <v>3</v>
      </c>
      <c r="V1192">
        <v>1</v>
      </c>
      <c r="W1192">
        <v>0.11288701428106668</v>
      </c>
      <c r="X1192">
        <v>30.227211327423465</v>
      </c>
      <c r="Y1192">
        <v>12.181083069132601</v>
      </c>
      <c r="Z1192">
        <v>5.9269941211167172</v>
      </c>
      <c r="AA1192">
        <v>11.787420881477789</v>
      </c>
      <c r="AB1192">
        <v>10.404428235580696</v>
      </c>
      <c r="AC1192">
        <v>7.6194290750422828</v>
      </c>
      <c r="AD1192">
        <v>2.5616467861191667E-2</v>
      </c>
      <c r="AE1192">
        <v>78.285070191915807</v>
      </c>
    </row>
    <row r="1193" spans="1:31" x14ac:dyDescent="0.25">
      <c r="A1193">
        <v>1860135</v>
      </c>
      <c r="B1193">
        <v>1</v>
      </c>
      <c r="C1193" t="s">
        <v>81</v>
      </c>
      <c r="D1193" t="s">
        <v>120</v>
      </c>
      <c r="E1193" t="s">
        <v>131</v>
      </c>
      <c r="F1193" t="s">
        <v>3670</v>
      </c>
      <c r="G1193" t="s">
        <v>133</v>
      </c>
      <c r="H1193" t="s">
        <v>134</v>
      </c>
      <c r="I1193" t="s">
        <v>152</v>
      </c>
      <c r="J1193" t="s">
        <v>136</v>
      </c>
      <c r="K1193" t="s">
        <v>137</v>
      </c>
      <c r="L1193" t="s">
        <v>3671</v>
      </c>
      <c r="M1193" t="s">
        <v>3672</v>
      </c>
      <c r="N1193">
        <v>1.7500000000000002E-2</v>
      </c>
      <c r="O1193">
        <v>0</v>
      </c>
      <c r="P1193">
        <v>1333</v>
      </c>
      <c r="Q1193">
        <v>137</v>
      </c>
      <c r="R1193">
        <v>82</v>
      </c>
      <c r="S1193">
        <v>10</v>
      </c>
      <c r="T1193">
        <v>153</v>
      </c>
      <c r="U1193">
        <v>1</v>
      </c>
      <c r="V1193">
        <v>0</v>
      </c>
      <c r="W1193">
        <v>0</v>
      </c>
      <c r="X1193">
        <v>5.9996780677693291</v>
      </c>
      <c r="Y1193">
        <v>33.978166037732755</v>
      </c>
      <c r="Z1193">
        <v>19.849121023075437</v>
      </c>
      <c r="AA1193">
        <v>1.7614393792138505</v>
      </c>
      <c r="AB1193">
        <v>1.6218153616674102</v>
      </c>
      <c r="AC1193">
        <v>8.4603992138785E-2</v>
      </c>
      <c r="AD1193">
        <v>0</v>
      </c>
      <c r="AE1193">
        <v>63.294823861597571</v>
      </c>
    </row>
    <row r="1194" spans="1:31" x14ac:dyDescent="0.25">
      <c r="A1194">
        <v>1860682</v>
      </c>
      <c r="B1194">
        <v>1</v>
      </c>
      <c r="C1194" t="s">
        <v>81</v>
      </c>
      <c r="D1194" t="s">
        <v>123</v>
      </c>
      <c r="E1194" t="s">
        <v>158</v>
      </c>
      <c r="F1194" t="s">
        <v>3673</v>
      </c>
      <c r="G1194" t="s">
        <v>133</v>
      </c>
      <c r="H1194" t="s">
        <v>134</v>
      </c>
      <c r="I1194" t="s">
        <v>135</v>
      </c>
      <c r="J1194" t="s">
        <v>136</v>
      </c>
      <c r="K1194" t="s">
        <v>137</v>
      </c>
      <c r="L1194" t="s">
        <v>3674</v>
      </c>
      <c r="M1194" t="s">
        <v>3675</v>
      </c>
      <c r="N1194">
        <v>0.44305555499999999</v>
      </c>
      <c r="O1194">
        <v>0</v>
      </c>
      <c r="P1194">
        <v>3806</v>
      </c>
      <c r="Q1194">
        <v>0</v>
      </c>
      <c r="R1194">
        <v>0</v>
      </c>
      <c r="S1194">
        <v>0</v>
      </c>
      <c r="T1194">
        <v>177</v>
      </c>
      <c r="U1194">
        <v>0</v>
      </c>
      <c r="V1194">
        <v>0</v>
      </c>
      <c r="W1194">
        <v>0</v>
      </c>
      <c r="X1194">
        <v>463.07647387581238</v>
      </c>
      <c r="Y1194">
        <v>0</v>
      </c>
      <c r="Z1194">
        <v>0</v>
      </c>
      <c r="AA1194">
        <v>0</v>
      </c>
      <c r="AB1194">
        <v>65.495199556907281</v>
      </c>
      <c r="AC1194">
        <v>0</v>
      </c>
      <c r="AD1194">
        <v>0</v>
      </c>
      <c r="AE1194">
        <v>528.57167343271965</v>
      </c>
    </row>
    <row r="1195" spans="1:31" x14ac:dyDescent="0.25">
      <c r="A1195">
        <v>1859912</v>
      </c>
      <c r="B1195">
        <v>1</v>
      </c>
      <c r="C1195" t="s">
        <v>80</v>
      </c>
      <c r="D1195" t="s">
        <v>83</v>
      </c>
      <c r="E1195" t="s">
        <v>140</v>
      </c>
      <c r="F1195" t="s">
        <v>3676</v>
      </c>
      <c r="G1195" t="s">
        <v>207</v>
      </c>
      <c r="H1195" t="s">
        <v>143</v>
      </c>
      <c r="I1195" t="s">
        <v>135</v>
      </c>
      <c r="J1195" t="s">
        <v>136</v>
      </c>
      <c r="K1195" t="s">
        <v>137</v>
      </c>
      <c r="L1195" t="s">
        <v>3677</v>
      </c>
      <c r="M1195" t="s">
        <v>3678</v>
      </c>
      <c r="N1195">
        <v>2.0461111110000001</v>
      </c>
      <c r="O1195">
        <v>0</v>
      </c>
      <c r="P1195">
        <v>0</v>
      </c>
      <c r="Q1195">
        <v>0</v>
      </c>
      <c r="R1195">
        <v>0</v>
      </c>
      <c r="S1195">
        <v>0</v>
      </c>
      <c r="T1195">
        <v>1</v>
      </c>
      <c r="U1195">
        <v>0</v>
      </c>
      <c r="V1195">
        <v>0</v>
      </c>
      <c r="W1195">
        <v>0</v>
      </c>
      <c r="X1195">
        <v>0</v>
      </c>
      <c r="Y1195">
        <v>0</v>
      </c>
      <c r="Z1195">
        <v>0</v>
      </c>
      <c r="AA1195">
        <v>0</v>
      </c>
      <c r="AB1195">
        <v>25.93042606258529</v>
      </c>
      <c r="AC1195">
        <v>0</v>
      </c>
      <c r="AD1195">
        <v>0</v>
      </c>
      <c r="AE1195">
        <v>25.93042606258529</v>
      </c>
    </row>
    <row r="1196" spans="1:31" x14ac:dyDescent="0.25">
      <c r="A1196">
        <v>1860633</v>
      </c>
      <c r="B1196">
        <v>1</v>
      </c>
      <c r="C1196" t="s">
        <v>80</v>
      </c>
      <c r="D1196" t="s">
        <v>92</v>
      </c>
      <c r="E1196" t="s">
        <v>146</v>
      </c>
      <c r="F1196" t="s">
        <v>3679</v>
      </c>
      <c r="G1196" t="s">
        <v>501</v>
      </c>
      <c r="H1196" t="s">
        <v>143</v>
      </c>
      <c r="I1196" t="s">
        <v>135</v>
      </c>
      <c r="J1196" t="s">
        <v>136</v>
      </c>
      <c r="K1196" t="s">
        <v>137</v>
      </c>
      <c r="L1196" t="s">
        <v>3680</v>
      </c>
      <c r="M1196" t="s">
        <v>3681</v>
      </c>
      <c r="N1196">
        <v>0.44027777699999998</v>
      </c>
      <c r="O1196">
        <v>0</v>
      </c>
      <c r="P1196">
        <v>35</v>
      </c>
      <c r="Q1196">
        <v>0</v>
      </c>
      <c r="R1196">
        <v>0</v>
      </c>
      <c r="S1196">
        <v>0</v>
      </c>
      <c r="T1196">
        <v>21</v>
      </c>
      <c r="U1196">
        <v>0</v>
      </c>
      <c r="V1196">
        <v>0</v>
      </c>
      <c r="W1196">
        <v>0</v>
      </c>
      <c r="X1196">
        <v>3.5918169011225394</v>
      </c>
      <c r="Y1196">
        <v>0</v>
      </c>
      <c r="Z1196">
        <v>0</v>
      </c>
      <c r="AA1196">
        <v>0</v>
      </c>
      <c r="AB1196">
        <v>15.795619381896639</v>
      </c>
      <c r="AC1196">
        <v>0</v>
      </c>
      <c r="AD1196">
        <v>0</v>
      </c>
      <c r="AE1196">
        <v>19.387436283019177</v>
      </c>
    </row>
    <row r="1197" spans="1:31" x14ac:dyDescent="0.25">
      <c r="A1197">
        <v>1861323</v>
      </c>
      <c r="B1197">
        <v>1</v>
      </c>
      <c r="C1197" t="s">
        <v>80</v>
      </c>
      <c r="D1197" t="s">
        <v>83</v>
      </c>
      <c r="E1197" t="s">
        <v>146</v>
      </c>
      <c r="F1197" t="s">
        <v>3682</v>
      </c>
      <c r="G1197" t="s">
        <v>148</v>
      </c>
      <c r="H1197" t="s">
        <v>143</v>
      </c>
      <c r="I1197" t="s">
        <v>135</v>
      </c>
      <c r="J1197" t="s">
        <v>136</v>
      </c>
      <c r="K1197" t="s">
        <v>137</v>
      </c>
      <c r="L1197" t="s">
        <v>3683</v>
      </c>
      <c r="M1197" t="s">
        <v>3684</v>
      </c>
      <c r="N1197">
        <v>1.5694444439999999</v>
      </c>
      <c r="O1197">
        <v>0</v>
      </c>
      <c r="P1197">
        <v>172</v>
      </c>
      <c r="Q1197">
        <v>0</v>
      </c>
      <c r="R1197">
        <v>0</v>
      </c>
      <c r="S1197">
        <v>0</v>
      </c>
      <c r="T1197">
        <v>4</v>
      </c>
      <c r="U1197">
        <v>0</v>
      </c>
      <c r="V1197">
        <v>0</v>
      </c>
      <c r="W1197">
        <v>0</v>
      </c>
      <c r="X1197">
        <v>70.090054970064188</v>
      </c>
      <c r="Y1197">
        <v>0</v>
      </c>
      <c r="Z1197">
        <v>0</v>
      </c>
      <c r="AA1197">
        <v>0</v>
      </c>
      <c r="AB1197">
        <v>2.1412544748543003</v>
      </c>
      <c r="AC1197">
        <v>0</v>
      </c>
      <c r="AD1197">
        <v>0</v>
      </c>
      <c r="AE1197">
        <v>72.231309444918494</v>
      </c>
    </row>
    <row r="1198" spans="1:31" x14ac:dyDescent="0.25">
      <c r="A1198">
        <v>1859849</v>
      </c>
      <c r="B1198">
        <v>1</v>
      </c>
      <c r="C1198" t="s">
        <v>81</v>
      </c>
      <c r="D1198" t="s">
        <v>119</v>
      </c>
      <c r="E1198" t="s">
        <v>146</v>
      </c>
      <c r="F1198" t="s">
        <v>3685</v>
      </c>
      <c r="G1198" t="s">
        <v>148</v>
      </c>
      <c r="H1198" t="s">
        <v>143</v>
      </c>
      <c r="I1198" t="s">
        <v>135</v>
      </c>
      <c r="J1198" t="s">
        <v>136</v>
      </c>
      <c r="K1198" t="s">
        <v>137</v>
      </c>
      <c r="L1198" t="s">
        <v>3686</v>
      </c>
      <c r="M1198" t="s">
        <v>3687</v>
      </c>
      <c r="N1198">
        <v>1.011666666</v>
      </c>
      <c r="O1198">
        <v>0</v>
      </c>
      <c r="P1198">
        <v>43</v>
      </c>
      <c r="Q1198">
        <v>0</v>
      </c>
      <c r="R1198">
        <v>3</v>
      </c>
      <c r="S1198">
        <v>0</v>
      </c>
      <c r="T1198">
        <v>1</v>
      </c>
      <c r="U1198">
        <v>0</v>
      </c>
      <c r="V1198">
        <v>0</v>
      </c>
      <c r="W1198">
        <v>0</v>
      </c>
      <c r="X1198">
        <v>8.6824558894693471</v>
      </c>
      <c r="Y1198">
        <v>0</v>
      </c>
      <c r="Z1198">
        <v>3.6703372947126653</v>
      </c>
      <c r="AA1198">
        <v>0</v>
      </c>
      <c r="AB1198">
        <v>0.26179698553501668</v>
      </c>
      <c r="AC1198">
        <v>0</v>
      </c>
      <c r="AD1198">
        <v>0</v>
      </c>
      <c r="AE1198">
        <v>12.61459016971703</v>
      </c>
    </row>
    <row r="1199" spans="1:31" x14ac:dyDescent="0.25">
      <c r="A1199">
        <v>1860490</v>
      </c>
      <c r="B1199">
        <v>1</v>
      </c>
      <c r="C1199" t="s">
        <v>80</v>
      </c>
      <c r="D1199" t="s">
        <v>97</v>
      </c>
      <c r="E1199" t="s">
        <v>140</v>
      </c>
      <c r="F1199" t="s">
        <v>3688</v>
      </c>
      <c r="G1199" t="s">
        <v>163</v>
      </c>
      <c r="H1199" t="s">
        <v>143</v>
      </c>
      <c r="I1199" t="s">
        <v>135</v>
      </c>
      <c r="J1199" t="s">
        <v>136</v>
      </c>
      <c r="K1199" t="s">
        <v>137</v>
      </c>
      <c r="L1199" t="s">
        <v>3689</v>
      </c>
      <c r="M1199" t="s">
        <v>3690</v>
      </c>
      <c r="N1199">
        <v>1.4822222220000001</v>
      </c>
      <c r="O1199">
        <v>0</v>
      </c>
      <c r="P1199">
        <v>1</v>
      </c>
      <c r="Q1199">
        <v>0</v>
      </c>
      <c r="R1199">
        <v>0</v>
      </c>
      <c r="S1199">
        <v>0</v>
      </c>
      <c r="T1199">
        <v>0</v>
      </c>
      <c r="U1199">
        <v>0</v>
      </c>
      <c r="V1199">
        <v>0</v>
      </c>
      <c r="W1199">
        <v>0</v>
      </c>
      <c r="X1199">
        <v>0.57984737396280006</v>
      </c>
      <c r="Y1199">
        <v>0</v>
      </c>
      <c r="Z1199">
        <v>0</v>
      </c>
      <c r="AA1199">
        <v>0</v>
      </c>
      <c r="AB1199">
        <v>0</v>
      </c>
      <c r="AC1199">
        <v>0</v>
      </c>
      <c r="AD1199">
        <v>0</v>
      </c>
      <c r="AE1199">
        <v>0.57984737396280006</v>
      </c>
    </row>
    <row r="1200" spans="1:31" x14ac:dyDescent="0.25">
      <c r="A1200">
        <v>1860639</v>
      </c>
      <c r="B1200">
        <v>1</v>
      </c>
      <c r="C1200" t="s">
        <v>80</v>
      </c>
      <c r="D1200" t="s">
        <v>105</v>
      </c>
      <c r="E1200" t="s">
        <v>131</v>
      </c>
      <c r="F1200" t="s">
        <v>3691</v>
      </c>
      <c r="G1200" t="s">
        <v>133</v>
      </c>
      <c r="H1200" t="s">
        <v>134</v>
      </c>
      <c r="I1200" t="s">
        <v>135</v>
      </c>
      <c r="J1200" t="s">
        <v>136</v>
      </c>
      <c r="K1200" t="s">
        <v>137</v>
      </c>
      <c r="L1200" t="s">
        <v>3692</v>
      </c>
      <c r="M1200" t="s">
        <v>3693</v>
      </c>
      <c r="N1200">
        <v>0.59583333299999997</v>
      </c>
      <c r="O1200">
        <v>0</v>
      </c>
      <c r="P1200">
        <v>377</v>
      </c>
      <c r="Q1200">
        <v>0</v>
      </c>
      <c r="R1200">
        <v>0</v>
      </c>
      <c r="S1200">
        <v>0</v>
      </c>
      <c r="T1200">
        <v>1</v>
      </c>
      <c r="U1200">
        <v>1</v>
      </c>
      <c r="V1200">
        <v>0</v>
      </c>
      <c r="W1200">
        <v>0</v>
      </c>
      <c r="X1200">
        <v>78.55076011554371</v>
      </c>
      <c r="Y1200">
        <v>0</v>
      </c>
      <c r="Z1200">
        <v>0</v>
      </c>
      <c r="AA1200">
        <v>0</v>
      </c>
      <c r="AB1200">
        <v>6.6896332234874997E-2</v>
      </c>
      <c r="AC1200">
        <v>4.4829743575902992</v>
      </c>
      <c r="AD1200">
        <v>0</v>
      </c>
      <c r="AE1200">
        <v>83.10063080536888</v>
      </c>
    </row>
    <row r="1201" spans="1:31" x14ac:dyDescent="0.25">
      <c r="A1201">
        <v>1860198</v>
      </c>
      <c r="B1201">
        <v>1</v>
      </c>
      <c r="C1201" t="s">
        <v>80</v>
      </c>
      <c r="D1201" t="s">
        <v>84</v>
      </c>
      <c r="E1201" t="s">
        <v>140</v>
      </c>
      <c r="F1201" t="s">
        <v>3694</v>
      </c>
      <c r="G1201" t="s">
        <v>200</v>
      </c>
      <c r="H1201" t="s">
        <v>143</v>
      </c>
      <c r="I1201" t="s">
        <v>135</v>
      </c>
      <c r="J1201" t="s">
        <v>136</v>
      </c>
      <c r="K1201" t="s">
        <v>137</v>
      </c>
      <c r="L1201" t="s">
        <v>3695</v>
      </c>
      <c r="M1201" t="s">
        <v>3696</v>
      </c>
      <c r="N1201">
        <v>15.014722222</v>
      </c>
      <c r="O1201">
        <v>0</v>
      </c>
      <c r="P1201">
        <v>11</v>
      </c>
      <c r="Q1201">
        <v>0</v>
      </c>
      <c r="R1201">
        <v>0</v>
      </c>
      <c r="S1201">
        <v>0</v>
      </c>
      <c r="T1201">
        <v>0</v>
      </c>
      <c r="U1201">
        <v>0</v>
      </c>
      <c r="V1201">
        <v>0</v>
      </c>
      <c r="W1201">
        <v>0</v>
      </c>
      <c r="X1201">
        <v>67.79684801773395</v>
      </c>
      <c r="Y1201">
        <v>0</v>
      </c>
      <c r="Z1201">
        <v>0</v>
      </c>
      <c r="AA1201">
        <v>0</v>
      </c>
      <c r="AB1201">
        <v>0</v>
      </c>
      <c r="AC1201">
        <v>0</v>
      </c>
      <c r="AD1201">
        <v>0</v>
      </c>
      <c r="AE1201">
        <v>67.79684801773395</v>
      </c>
    </row>
    <row r="1202" spans="1:31" x14ac:dyDescent="0.25">
      <c r="A1202">
        <v>1860261</v>
      </c>
      <c r="B1202">
        <v>1</v>
      </c>
      <c r="C1202" t="s">
        <v>81</v>
      </c>
      <c r="D1202" t="s">
        <v>120</v>
      </c>
      <c r="E1202" t="s">
        <v>158</v>
      </c>
      <c r="F1202" t="s">
        <v>3697</v>
      </c>
      <c r="G1202" t="s">
        <v>133</v>
      </c>
      <c r="H1202" t="s">
        <v>134</v>
      </c>
      <c r="I1202" t="s">
        <v>135</v>
      </c>
      <c r="J1202" t="s">
        <v>136</v>
      </c>
      <c r="K1202" t="s">
        <v>137</v>
      </c>
      <c r="L1202" t="s">
        <v>3698</v>
      </c>
      <c r="M1202" t="s">
        <v>3699</v>
      </c>
      <c r="N1202">
        <v>0.97583333299999997</v>
      </c>
      <c r="O1202">
        <v>0</v>
      </c>
      <c r="P1202">
        <v>0</v>
      </c>
      <c r="Q1202">
        <v>20</v>
      </c>
      <c r="R1202">
        <v>9</v>
      </c>
      <c r="S1202">
        <v>5</v>
      </c>
      <c r="T1202">
        <v>0</v>
      </c>
      <c r="U1202">
        <v>1</v>
      </c>
      <c r="V1202">
        <v>0</v>
      </c>
      <c r="W1202">
        <v>0</v>
      </c>
      <c r="X1202">
        <v>0</v>
      </c>
      <c r="Y1202">
        <v>77.228634754681806</v>
      </c>
      <c r="Z1202">
        <v>42.013154155641971</v>
      </c>
      <c r="AA1202">
        <v>26.19888628938795</v>
      </c>
      <c r="AB1202">
        <v>0</v>
      </c>
      <c r="AC1202">
        <v>70.685509488327568</v>
      </c>
      <c r="AD1202">
        <v>0</v>
      </c>
      <c r="AE1202">
        <v>216.1261846880393</v>
      </c>
    </row>
    <row r="1203" spans="1:31" x14ac:dyDescent="0.25">
      <c r="A1203">
        <v>1859929</v>
      </c>
      <c r="B1203">
        <v>1</v>
      </c>
      <c r="C1203" t="s">
        <v>81</v>
      </c>
      <c r="D1203" t="s">
        <v>127</v>
      </c>
      <c r="E1203" t="s">
        <v>169</v>
      </c>
      <c r="F1203" t="s">
        <v>3700</v>
      </c>
      <c r="G1203" t="s">
        <v>183</v>
      </c>
      <c r="H1203" t="s">
        <v>143</v>
      </c>
      <c r="I1203" t="s">
        <v>135</v>
      </c>
      <c r="J1203" t="s">
        <v>136</v>
      </c>
      <c r="K1203" t="s">
        <v>137</v>
      </c>
      <c r="L1203" t="s">
        <v>3701</v>
      </c>
      <c r="M1203" t="s">
        <v>3702</v>
      </c>
      <c r="N1203">
        <v>5.6616666660000003</v>
      </c>
      <c r="O1203">
        <v>0</v>
      </c>
      <c r="P1203">
        <v>0</v>
      </c>
      <c r="Q1203">
        <v>0</v>
      </c>
      <c r="R1203">
        <v>4</v>
      </c>
      <c r="S1203">
        <v>0</v>
      </c>
      <c r="T1203">
        <v>0</v>
      </c>
      <c r="U1203">
        <v>0</v>
      </c>
      <c r="V1203">
        <v>0</v>
      </c>
      <c r="W1203">
        <v>0</v>
      </c>
      <c r="X1203">
        <v>0</v>
      </c>
      <c r="Y1203">
        <v>0</v>
      </c>
      <c r="Z1203">
        <v>72.303631092048164</v>
      </c>
      <c r="AA1203">
        <v>0</v>
      </c>
      <c r="AB1203">
        <v>0</v>
      </c>
      <c r="AC1203">
        <v>0</v>
      </c>
      <c r="AD1203">
        <v>0</v>
      </c>
      <c r="AE1203">
        <v>72.303631092048164</v>
      </c>
    </row>
    <row r="1204" spans="1:31" x14ac:dyDescent="0.25">
      <c r="A1204">
        <v>1859906</v>
      </c>
      <c r="B1204">
        <v>1</v>
      </c>
      <c r="C1204" t="s">
        <v>81</v>
      </c>
      <c r="D1204" t="s">
        <v>123</v>
      </c>
      <c r="E1204" t="s">
        <v>131</v>
      </c>
      <c r="F1204" t="s">
        <v>3703</v>
      </c>
      <c r="G1204" t="s">
        <v>133</v>
      </c>
      <c r="H1204" t="s">
        <v>134</v>
      </c>
      <c r="I1204" t="s">
        <v>135</v>
      </c>
      <c r="J1204" t="s">
        <v>136</v>
      </c>
      <c r="K1204" t="s">
        <v>137</v>
      </c>
      <c r="L1204" t="s">
        <v>3704</v>
      </c>
      <c r="M1204" t="s">
        <v>3705</v>
      </c>
      <c r="N1204">
        <v>0.71083333299999996</v>
      </c>
      <c r="O1204">
        <v>1</v>
      </c>
      <c r="P1204">
        <v>6</v>
      </c>
      <c r="Q1204">
        <v>31</v>
      </c>
      <c r="R1204">
        <v>78</v>
      </c>
      <c r="S1204">
        <v>8</v>
      </c>
      <c r="T1204">
        <v>3</v>
      </c>
      <c r="U1204">
        <v>1</v>
      </c>
      <c r="V1204">
        <v>0</v>
      </c>
      <c r="W1204">
        <v>1.1222789979200001E-2</v>
      </c>
      <c r="X1204">
        <v>1.2468011388359532</v>
      </c>
      <c r="Y1204">
        <v>84.940478389830389</v>
      </c>
      <c r="Z1204">
        <v>220.44175279130755</v>
      </c>
      <c r="AA1204">
        <v>21.939626344067165</v>
      </c>
      <c r="AB1204">
        <v>4.0159638114718996</v>
      </c>
      <c r="AC1204">
        <v>0</v>
      </c>
      <c r="AD1204">
        <v>0</v>
      </c>
      <c r="AE1204">
        <v>332.59584526549219</v>
      </c>
    </row>
    <row r="1205" spans="1:31" x14ac:dyDescent="0.25">
      <c r="A1205">
        <v>1860430</v>
      </c>
      <c r="B1205">
        <v>1</v>
      </c>
      <c r="C1205" t="s">
        <v>81</v>
      </c>
      <c r="D1205" t="s">
        <v>118</v>
      </c>
      <c r="E1205" t="s">
        <v>140</v>
      </c>
      <c r="F1205" t="s">
        <v>3706</v>
      </c>
      <c r="G1205" t="s">
        <v>200</v>
      </c>
      <c r="H1205" t="s">
        <v>143</v>
      </c>
      <c r="I1205" t="s">
        <v>135</v>
      </c>
      <c r="J1205" t="s">
        <v>136</v>
      </c>
      <c r="K1205" t="s">
        <v>137</v>
      </c>
      <c r="L1205" t="s">
        <v>3707</v>
      </c>
      <c r="M1205" t="s">
        <v>3708</v>
      </c>
      <c r="N1205">
        <v>1.2350000000000001</v>
      </c>
      <c r="O1205">
        <v>0</v>
      </c>
      <c r="P1205">
        <v>1</v>
      </c>
      <c r="Q1205">
        <v>0</v>
      </c>
      <c r="R1205">
        <v>0</v>
      </c>
      <c r="S1205">
        <v>0</v>
      </c>
      <c r="T1205">
        <v>0</v>
      </c>
      <c r="U1205">
        <v>0</v>
      </c>
      <c r="V1205">
        <v>0</v>
      </c>
      <c r="W1205">
        <v>0</v>
      </c>
      <c r="X1205">
        <v>0</v>
      </c>
      <c r="Y1205">
        <v>0</v>
      </c>
      <c r="Z1205">
        <v>0</v>
      </c>
      <c r="AA1205">
        <v>0</v>
      </c>
      <c r="AB1205">
        <v>0</v>
      </c>
      <c r="AC1205">
        <v>0</v>
      </c>
      <c r="AD1205">
        <v>0</v>
      </c>
      <c r="AE1205">
        <v>0</v>
      </c>
    </row>
    <row r="1206" spans="1:31" x14ac:dyDescent="0.25">
      <c r="A1206">
        <v>1860994</v>
      </c>
      <c r="B1206">
        <v>1</v>
      </c>
      <c r="C1206" t="s">
        <v>80</v>
      </c>
      <c r="D1206" t="s">
        <v>107</v>
      </c>
      <c r="E1206" t="s">
        <v>140</v>
      </c>
      <c r="F1206" t="s">
        <v>3709</v>
      </c>
      <c r="G1206" t="s">
        <v>163</v>
      </c>
      <c r="H1206" t="s">
        <v>143</v>
      </c>
      <c r="I1206" t="s">
        <v>135</v>
      </c>
      <c r="J1206" t="s">
        <v>136</v>
      </c>
      <c r="K1206" t="s">
        <v>137</v>
      </c>
      <c r="L1206" t="s">
        <v>3710</v>
      </c>
      <c r="M1206" t="s">
        <v>3711</v>
      </c>
      <c r="N1206">
        <v>2.4413888880000001</v>
      </c>
      <c r="O1206">
        <v>0</v>
      </c>
      <c r="P1206">
        <v>4</v>
      </c>
      <c r="Q1206">
        <v>0</v>
      </c>
      <c r="R1206">
        <v>0</v>
      </c>
      <c r="S1206">
        <v>0</v>
      </c>
      <c r="T1206">
        <v>0</v>
      </c>
      <c r="U1206">
        <v>0</v>
      </c>
      <c r="V1206">
        <v>0</v>
      </c>
      <c r="W1206">
        <v>0</v>
      </c>
      <c r="X1206">
        <v>3.0367747822611335</v>
      </c>
      <c r="Y1206">
        <v>0</v>
      </c>
      <c r="Z1206">
        <v>0</v>
      </c>
      <c r="AA1206">
        <v>0</v>
      </c>
      <c r="AB1206">
        <v>0</v>
      </c>
      <c r="AC1206">
        <v>0</v>
      </c>
      <c r="AD1206">
        <v>0</v>
      </c>
      <c r="AE1206">
        <v>3.0367747822611335</v>
      </c>
    </row>
    <row r="1207" spans="1:31" x14ac:dyDescent="0.25">
      <c r="A1207">
        <v>1860453</v>
      </c>
      <c r="B1207">
        <v>1</v>
      </c>
      <c r="C1207" t="s">
        <v>81</v>
      </c>
      <c r="D1207" t="s">
        <v>115</v>
      </c>
      <c r="E1207" t="s">
        <v>146</v>
      </c>
      <c r="F1207" t="s">
        <v>3712</v>
      </c>
      <c r="G1207" t="s">
        <v>148</v>
      </c>
      <c r="H1207" t="s">
        <v>143</v>
      </c>
      <c r="I1207" t="s">
        <v>135</v>
      </c>
      <c r="J1207" t="s">
        <v>136</v>
      </c>
      <c r="K1207" t="s">
        <v>137</v>
      </c>
      <c r="L1207" t="s">
        <v>3713</v>
      </c>
      <c r="M1207" t="s">
        <v>3714</v>
      </c>
      <c r="N1207">
        <v>2.631388888</v>
      </c>
      <c r="O1207">
        <v>0</v>
      </c>
      <c r="P1207">
        <v>1</v>
      </c>
      <c r="Q1207">
        <v>0</v>
      </c>
      <c r="R1207">
        <v>0</v>
      </c>
      <c r="S1207">
        <v>0</v>
      </c>
      <c r="T1207">
        <v>0</v>
      </c>
      <c r="U1207">
        <v>0</v>
      </c>
      <c r="V1207">
        <v>0</v>
      </c>
      <c r="W1207">
        <v>0</v>
      </c>
      <c r="X1207">
        <v>4.4021229697692496E-2</v>
      </c>
      <c r="Y1207">
        <v>0</v>
      </c>
      <c r="Z1207">
        <v>0</v>
      </c>
      <c r="AA1207">
        <v>0</v>
      </c>
      <c r="AB1207">
        <v>0</v>
      </c>
      <c r="AC1207">
        <v>0</v>
      </c>
      <c r="AD1207">
        <v>0</v>
      </c>
      <c r="AE1207">
        <v>4.4021229697692496E-2</v>
      </c>
    </row>
    <row r="1208" spans="1:31" x14ac:dyDescent="0.25">
      <c r="A1208">
        <v>1860115</v>
      </c>
      <c r="B1208">
        <v>1</v>
      </c>
      <c r="C1208" t="s">
        <v>80</v>
      </c>
      <c r="D1208" t="s">
        <v>93</v>
      </c>
      <c r="E1208" t="s">
        <v>158</v>
      </c>
      <c r="F1208" t="s">
        <v>3715</v>
      </c>
      <c r="G1208" t="s">
        <v>219</v>
      </c>
      <c r="H1208" t="s">
        <v>134</v>
      </c>
      <c r="I1208" t="s">
        <v>135</v>
      </c>
      <c r="J1208" t="s">
        <v>136</v>
      </c>
      <c r="K1208" t="s">
        <v>137</v>
      </c>
      <c r="L1208" t="s">
        <v>3716</v>
      </c>
      <c r="M1208" t="s">
        <v>3717</v>
      </c>
      <c r="N1208">
        <v>3.3858333329999999</v>
      </c>
      <c r="O1208">
        <v>0</v>
      </c>
      <c r="P1208">
        <v>31</v>
      </c>
      <c r="Q1208">
        <v>0</v>
      </c>
      <c r="R1208">
        <v>57</v>
      </c>
      <c r="S1208">
        <v>0</v>
      </c>
      <c r="T1208">
        <v>19</v>
      </c>
      <c r="U1208">
        <v>0</v>
      </c>
      <c r="V1208">
        <v>0</v>
      </c>
      <c r="W1208">
        <v>0</v>
      </c>
      <c r="X1208">
        <v>83.720780330442352</v>
      </c>
      <c r="Y1208">
        <v>0</v>
      </c>
      <c r="Z1208">
        <v>670.9819214891769</v>
      </c>
      <c r="AA1208">
        <v>0</v>
      </c>
      <c r="AB1208">
        <v>422.61468236488702</v>
      </c>
      <c r="AC1208">
        <v>0</v>
      </c>
      <c r="AD1208">
        <v>0</v>
      </c>
      <c r="AE1208">
        <v>1177.3173841845064</v>
      </c>
    </row>
    <row r="1209" spans="1:31" x14ac:dyDescent="0.25">
      <c r="A1209">
        <v>1860138</v>
      </c>
      <c r="B1209">
        <v>1</v>
      </c>
      <c r="C1209" t="s">
        <v>81</v>
      </c>
      <c r="D1209" t="s">
        <v>127</v>
      </c>
      <c r="E1209" t="s">
        <v>169</v>
      </c>
      <c r="F1209" t="s">
        <v>3718</v>
      </c>
      <c r="G1209" t="s">
        <v>564</v>
      </c>
      <c r="H1209" t="s">
        <v>143</v>
      </c>
      <c r="I1209" t="s">
        <v>135</v>
      </c>
      <c r="J1209" t="s">
        <v>136</v>
      </c>
      <c r="K1209" t="s">
        <v>137</v>
      </c>
      <c r="L1209" t="s">
        <v>3719</v>
      </c>
      <c r="M1209" t="s">
        <v>3720</v>
      </c>
      <c r="N1209">
        <v>2.855555555</v>
      </c>
      <c r="O1209">
        <v>0</v>
      </c>
      <c r="P1209">
        <v>54</v>
      </c>
      <c r="Q1209">
        <v>0</v>
      </c>
      <c r="R1209">
        <v>1</v>
      </c>
      <c r="S1209">
        <v>0</v>
      </c>
      <c r="T1209">
        <v>7</v>
      </c>
      <c r="U1209">
        <v>0</v>
      </c>
      <c r="V1209">
        <v>0</v>
      </c>
      <c r="W1209">
        <v>0</v>
      </c>
      <c r="X1209">
        <v>35.32761545673776</v>
      </c>
      <c r="Y1209">
        <v>0</v>
      </c>
      <c r="Z1209">
        <v>2.84355094261735</v>
      </c>
      <c r="AA1209">
        <v>0</v>
      </c>
      <c r="AB1209">
        <v>55.263860936785207</v>
      </c>
      <c r="AC1209">
        <v>0</v>
      </c>
      <c r="AD1209">
        <v>0</v>
      </c>
      <c r="AE1209">
        <v>93.435027336140308</v>
      </c>
    </row>
    <row r="1210" spans="1:31" x14ac:dyDescent="0.25">
      <c r="A1210">
        <v>1860384</v>
      </c>
      <c r="B1210">
        <v>1</v>
      </c>
      <c r="C1210" t="s">
        <v>80</v>
      </c>
      <c r="D1210" t="s">
        <v>106</v>
      </c>
      <c r="E1210" t="s">
        <v>210</v>
      </c>
      <c r="F1210" t="s">
        <v>3721</v>
      </c>
      <c r="G1210" t="s">
        <v>476</v>
      </c>
      <c r="H1210" t="s">
        <v>134</v>
      </c>
      <c r="I1210" t="s">
        <v>135</v>
      </c>
      <c r="J1210" t="s">
        <v>136</v>
      </c>
      <c r="K1210" t="s">
        <v>172</v>
      </c>
      <c r="L1210" t="s">
        <v>3722</v>
      </c>
      <c r="M1210" t="s">
        <v>3723</v>
      </c>
      <c r="N1210">
        <v>0.2</v>
      </c>
      <c r="O1210">
        <v>3</v>
      </c>
      <c r="P1210">
        <v>7542</v>
      </c>
      <c r="Q1210">
        <v>88</v>
      </c>
      <c r="R1210">
        <v>493</v>
      </c>
      <c r="S1210">
        <v>49</v>
      </c>
      <c r="T1210">
        <v>1041</v>
      </c>
      <c r="U1210">
        <v>10</v>
      </c>
      <c r="V1210">
        <v>3</v>
      </c>
      <c r="W1210">
        <v>0.16537555446120003</v>
      </c>
      <c r="X1210">
        <v>296.4098446584714</v>
      </c>
      <c r="Y1210">
        <v>236.22028540831329</v>
      </c>
      <c r="Z1210">
        <v>251.24797409904599</v>
      </c>
      <c r="AA1210">
        <v>68.713197761307228</v>
      </c>
      <c r="AB1210">
        <v>285.70155894863893</v>
      </c>
      <c r="AC1210">
        <v>195.21942658161962</v>
      </c>
      <c r="AD1210">
        <v>82.298648443603199</v>
      </c>
      <c r="AE1210">
        <v>1415.976311455461</v>
      </c>
    </row>
    <row r="1211" spans="1:31" x14ac:dyDescent="0.25">
      <c r="A1211">
        <v>1860307</v>
      </c>
      <c r="B1211">
        <v>1</v>
      </c>
      <c r="C1211" t="s">
        <v>80</v>
      </c>
      <c r="D1211" t="s">
        <v>82</v>
      </c>
      <c r="E1211" t="s">
        <v>146</v>
      </c>
      <c r="F1211" t="s">
        <v>3724</v>
      </c>
      <c r="G1211" t="s">
        <v>469</v>
      </c>
      <c r="H1211" t="s">
        <v>143</v>
      </c>
      <c r="I1211" t="s">
        <v>135</v>
      </c>
      <c r="J1211" t="s">
        <v>136</v>
      </c>
      <c r="K1211" t="s">
        <v>137</v>
      </c>
      <c r="L1211" t="s">
        <v>3725</v>
      </c>
      <c r="M1211" t="s">
        <v>3726</v>
      </c>
      <c r="N1211">
        <v>3.8772222219999999</v>
      </c>
      <c r="O1211">
        <v>0</v>
      </c>
      <c r="P1211">
        <v>0</v>
      </c>
      <c r="Q1211">
        <v>0</v>
      </c>
      <c r="R1211">
        <v>0</v>
      </c>
      <c r="S1211">
        <v>0</v>
      </c>
      <c r="T1211">
        <v>3</v>
      </c>
      <c r="U1211">
        <v>0</v>
      </c>
      <c r="V1211">
        <v>0</v>
      </c>
      <c r="W1211">
        <v>0</v>
      </c>
      <c r="X1211">
        <v>0</v>
      </c>
      <c r="Y1211">
        <v>0</v>
      </c>
      <c r="Z1211">
        <v>0</v>
      </c>
      <c r="AA1211">
        <v>0</v>
      </c>
      <c r="AB1211">
        <v>57.244055481911388</v>
      </c>
      <c r="AC1211">
        <v>0</v>
      </c>
      <c r="AD1211">
        <v>0</v>
      </c>
      <c r="AE1211">
        <v>57.244055481911388</v>
      </c>
    </row>
    <row r="1212" spans="1:31" x14ac:dyDescent="0.25">
      <c r="A1212">
        <v>1860576</v>
      </c>
      <c r="B1212">
        <v>1</v>
      </c>
      <c r="C1212" t="s">
        <v>80</v>
      </c>
      <c r="D1212" t="s">
        <v>107</v>
      </c>
      <c r="E1212" t="s">
        <v>140</v>
      </c>
      <c r="F1212" t="s">
        <v>3727</v>
      </c>
      <c r="G1212" t="s">
        <v>200</v>
      </c>
      <c r="H1212" t="s">
        <v>143</v>
      </c>
      <c r="I1212" t="s">
        <v>135</v>
      </c>
      <c r="J1212" t="s">
        <v>136</v>
      </c>
      <c r="K1212" t="s">
        <v>137</v>
      </c>
      <c r="L1212" t="s">
        <v>3728</v>
      </c>
      <c r="M1212" t="s">
        <v>3729</v>
      </c>
      <c r="N1212">
        <v>3.9280555549999998</v>
      </c>
      <c r="O1212">
        <v>0</v>
      </c>
      <c r="P1212">
        <v>1</v>
      </c>
      <c r="Q1212">
        <v>0</v>
      </c>
      <c r="R1212">
        <v>0</v>
      </c>
      <c r="S1212">
        <v>0</v>
      </c>
      <c r="T1212">
        <v>0</v>
      </c>
      <c r="U1212">
        <v>0</v>
      </c>
      <c r="V1212">
        <v>0</v>
      </c>
      <c r="W1212">
        <v>0</v>
      </c>
      <c r="X1212">
        <v>0.81312574145980221</v>
      </c>
      <c r="Y1212">
        <v>0</v>
      </c>
      <c r="Z1212">
        <v>0</v>
      </c>
      <c r="AA1212">
        <v>0</v>
      </c>
      <c r="AB1212">
        <v>0</v>
      </c>
      <c r="AC1212">
        <v>0</v>
      </c>
      <c r="AD1212">
        <v>0</v>
      </c>
      <c r="AE1212">
        <v>0.81312574145980221</v>
      </c>
    </row>
    <row r="1213" spans="1:31" x14ac:dyDescent="0.25">
      <c r="A1213">
        <v>1860175</v>
      </c>
      <c r="B1213">
        <v>1</v>
      </c>
      <c r="C1213" t="s">
        <v>81</v>
      </c>
      <c r="D1213" t="s">
        <v>128</v>
      </c>
      <c r="E1213" t="s">
        <v>140</v>
      </c>
      <c r="F1213" t="s">
        <v>3730</v>
      </c>
      <c r="G1213" t="s">
        <v>212</v>
      </c>
      <c r="H1213" t="s">
        <v>143</v>
      </c>
      <c r="I1213" t="s">
        <v>135</v>
      </c>
      <c r="J1213" t="s">
        <v>3</v>
      </c>
      <c r="K1213" t="s">
        <v>137</v>
      </c>
      <c r="L1213" t="s">
        <v>3731</v>
      </c>
      <c r="M1213" t="s">
        <v>3732</v>
      </c>
      <c r="N1213">
        <v>0.61694444400000004</v>
      </c>
      <c r="O1213">
        <v>0</v>
      </c>
      <c r="P1213">
        <v>0</v>
      </c>
      <c r="Q1213">
        <v>0</v>
      </c>
      <c r="R1213">
        <v>0</v>
      </c>
      <c r="S1213">
        <v>0</v>
      </c>
      <c r="T1213">
        <v>16</v>
      </c>
      <c r="U1213">
        <v>0</v>
      </c>
      <c r="V1213">
        <v>2</v>
      </c>
      <c r="W1213">
        <v>0</v>
      </c>
      <c r="X1213">
        <v>0</v>
      </c>
      <c r="Y1213">
        <v>0</v>
      </c>
      <c r="Z1213">
        <v>0</v>
      </c>
      <c r="AA1213">
        <v>0</v>
      </c>
      <c r="AB1213">
        <v>9.5146625778752174</v>
      </c>
      <c r="AC1213">
        <v>0</v>
      </c>
      <c r="AD1213">
        <v>32.00615456192196</v>
      </c>
      <c r="AE1213">
        <v>41.520817139797174</v>
      </c>
    </row>
    <row r="1214" spans="1:31" x14ac:dyDescent="0.25">
      <c r="A1214">
        <v>1860324</v>
      </c>
      <c r="B1214">
        <v>1</v>
      </c>
      <c r="C1214" t="s">
        <v>80</v>
      </c>
      <c r="D1214" t="s">
        <v>104</v>
      </c>
      <c r="E1214" t="s">
        <v>146</v>
      </c>
      <c r="F1214" t="s">
        <v>3733</v>
      </c>
      <c r="G1214" t="s">
        <v>148</v>
      </c>
      <c r="H1214" t="s">
        <v>143</v>
      </c>
      <c r="I1214" t="s">
        <v>135</v>
      </c>
      <c r="J1214" t="s">
        <v>136</v>
      </c>
      <c r="K1214" t="s">
        <v>137</v>
      </c>
      <c r="L1214" t="s">
        <v>3734</v>
      </c>
      <c r="M1214" t="s">
        <v>3735</v>
      </c>
      <c r="N1214">
        <v>5.0991666660000003</v>
      </c>
      <c r="O1214">
        <v>0</v>
      </c>
      <c r="P1214">
        <v>0</v>
      </c>
      <c r="Q1214">
        <v>0</v>
      </c>
      <c r="R1214">
        <v>7</v>
      </c>
      <c r="S1214">
        <v>0</v>
      </c>
      <c r="T1214">
        <v>0</v>
      </c>
      <c r="U1214">
        <v>0</v>
      </c>
      <c r="V1214">
        <v>0</v>
      </c>
      <c r="W1214">
        <v>0</v>
      </c>
      <c r="X1214">
        <v>0</v>
      </c>
      <c r="Y1214">
        <v>0</v>
      </c>
      <c r="Z1214">
        <v>25.796637942021093</v>
      </c>
      <c r="AA1214">
        <v>0</v>
      </c>
      <c r="AB1214">
        <v>0</v>
      </c>
      <c r="AC1214">
        <v>0</v>
      </c>
      <c r="AD1214">
        <v>0</v>
      </c>
      <c r="AE1214">
        <v>25.796637942021093</v>
      </c>
    </row>
    <row r="1215" spans="1:31" x14ac:dyDescent="0.25">
      <c r="A1215">
        <v>1860470</v>
      </c>
      <c r="B1215">
        <v>1</v>
      </c>
      <c r="C1215" t="s">
        <v>80</v>
      </c>
      <c r="D1215" t="s">
        <v>82</v>
      </c>
      <c r="E1215" t="s">
        <v>229</v>
      </c>
      <c r="F1215" t="s">
        <v>3736</v>
      </c>
      <c r="G1215" t="s">
        <v>212</v>
      </c>
      <c r="H1215" t="s">
        <v>134</v>
      </c>
      <c r="I1215" t="s">
        <v>135</v>
      </c>
      <c r="J1215" t="s">
        <v>3</v>
      </c>
      <c r="K1215" t="s">
        <v>137</v>
      </c>
      <c r="L1215" t="s">
        <v>3737</v>
      </c>
      <c r="M1215" t="s">
        <v>3738</v>
      </c>
      <c r="N1215">
        <v>3.6294444440000002</v>
      </c>
      <c r="O1215">
        <v>0</v>
      </c>
      <c r="P1215">
        <v>3</v>
      </c>
      <c r="Q1215">
        <v>0</v>
      </c>
      <c r="R1215">
        <v>0</v>
      </c>
      <c r="S1215">
        <v>1</v>
      </c>
      <c r="T1215">
        <v>21</v>
      </c>
      <c r="U1215">
        <v>0</v>
      </c>
      <c r="V1215">
        <v>2</v>
      </c>
      <c r="W1215">
        <v>0</v>
      </c>
      <c r="X1215">
        <v>2.2125369799806585</v>
      </c>
      <c r="Y1215">
        <v>0</v>
      </c>
      <c r="Z1215">
        <v>0</v>
      </c>
      <c r="AA1215">
        <v>751.9823901401744</v>
      </c>
      <c r="AB1215">
        <v>666.4655225189141</v>
      </c>
      <c r="AC1215">
        <v>0</v>
      </c>
      <c r="AD1215">
        <v>696.76628183353364</v>
      </c>
      <c r="AE1215">
        <v>2117.426731472603</v>
      </c>
    </row>
    <row r="1216" spans="1:31" x14ac:dyDescent="0.25">
      <c r="A1216">
        <v>1860221</v>
      </c>
      <c r="B1216">
        <v>1</v>
      </c>
      <c r="C1216" t="s">
        <v>80</v>
      </c>
      <c r="D1216" t="s">
        <v>94</v>
      </c>
      <c r="E1216" t="s">
        <v>210</v>
      </c>
      <c r="F1216" t="s">
        <v>3739</v>
      </c>
      <c r="G1216" t="s">
        <v>402</v>
      </c>
      <c r="H1216" t="s">
        <v>134</v>
      </c>
      <c r="I1216" t="s">
        <v>135</v>
      </c>
      <c r="J1216" t="s">
        <v>136</v>
      </c>
      <c r="K1216" t="s">
        <v>137</v>
      </c>
      <c r="L1216" t="s">
        <v>3740</v>
      </c>
      <c r="M1216" t="s">
        <v>3741</v>
      </c>
      <c r="N1216">
        <v>2.5805555550000001</v>
      </c>
      <c r="O1216">
        <v>0</v>
      </c>
      <c r="P1216">
        <v>0</v>
      </c>
      <c r="Q1216">
        <v>15</v>
      </c>
      <c r="R1216">
        <v>4</v>
      </c>
      <c r="S1216">
        <v>7</v>
      </c>
      <c r="T1216">
        <v>0</v>
      </c>
      <c r="U1216">
        <v>4</v>
      </c>
      <c r="V1216">
        <v>0</v>
      </c>
      <c r="W1216">
        <v>0</v>
      </c>
      <c r="X1216">
        <v>0</v>
      </c>
      <c r="Y1216">
        <v>1953.671116911356</v>
      </c>
      <c r="Z1216">
        <v>66.919621978515409</v>
      </c>
      <c r="AA1216">
        <v>283.00759933933728</v>
      </c>
      <c r="AB1216">
        <v>0</v>
      </c>
      <c r="AC1216">
        <v>3170.2705071829982</v>
      </c>
      <c r="AD1216">
        <v>0</v>
      </c>
      <c r="AE1216">
        <v>5473.8688454122075</v>
      </c>
    </row>
    <row r="1217" spans="1:31" x14ac:dyDescent="0.25">
      <c r="A1217">
        <v>1860075</v>
      </c>
      <c r="B1217">
        <v>1</v>
      </c>
      <c r="C1217" t="s">
        <v>81</v>
      </c>
      <c r="D1217" t="s">
        <v>128</v>
      </c>
      <c r="E1217" t="s">
        <v>140</v>
      </c>
      <c r="F1217" t="s">
        <v>3742</v>
      </c>
      <c r="G1217" t="s">
        <v>207</v>
      </c>
      <c r="H1217" t="s">
        <v>143</v>
      </c>
      <c r="I1217" t="s">
        <v>135</v>
      </c>
      <c r="J1217" t="s">
        <v>136</v>
      </c>
      <c r="K1217" t="s">
        <v>137</v>
      </c>
      <c r="L1217" t="s">
        <v>3743</v>
      </c>
      <c r="M1217" t="s">
        <v>3744</v>
      </c>
      <c r="N1217">
        <v>0.80833333299999999</v>
      </c>
      <c r="O1217">
        <v>0</v>
      </c>
      <c r="P1217">
        <v>0</v>
      </c>
      <c r="Q1217">
        <v>0</v>
      </c>
      <c r="R1217">
        <v>0</v>
      </c>
      <c r="S1217">
        <v>0</v>
      </c>
      <c r="T1217">
        <v>1</v>
      </c>
      <c r="U1217">
        <v>0</v>
      </c>
      <c r="V1217">
        <v>0</v>
      </c>
      <c r="W1217">
        <v>0</v>
      </c>
      <c r="X1217">
        <v>0</v>
      </c>
      <c r="Y1217">
        <v>0</v>
      </c>
      <c r="Z1217">
        <v>0</v>
      </c>
      <c r="AA1217">
        <v>0</v>
      </c>
      <c r="AB1217">
        <v>2.55765403435</v>
      </c>
      <c r="AC1217">
        <v>0</v>
      </c>
      <c r="AD1217">
        <v>0</v>
      </c>
      <c r="AE1217">
        <v>2.55765403435</v>
      </c>
    </row>
    <row r="1218" spans="1:31" x14ac:dyDescent="0.25">
      <c r="A1218">
        <v>1860344</v>
      </c>
      <c r="B1218">
        <v>1</v>
      </c>
      <c r="C1218" t="s">
        <v>80</v>
      </c>
      <c r="D1218" t="s">
        <v>103</v>
      </c>
      <c r="E1218" t="s">
        <v>131</v>
      </c>
      <c r="F1218" t="s">
        <v>3745</v>
      </c>
      <c r="G1218" t="s">
        <v>133</v>
      </c>
      <c r="H1218" t="s">
        <v>134</v>
      </c>
      <c r="I1218" t="s">
        <v>135</v>
      </c>
      <c r="J1218" t="s">
        <v>136</v>
      </c>
      <c r="K1218" t="s">
        <v>137</v>
      </c>
      <c r="L1218" t="s">
        <v>3746</v>
      </c>
      <c r="M1218" t="s">
        <v>3747</v>
      </c>
      <c r="N1218">
        <v>0.16500000000000001</v>
      </c>
      <c r="O1218">
        <v>12</v>
      </c>
      <c r="P1218">
        <v>1208</v>
      </c>
      <c r="Q1218">
        <v>6</v>
      </c>
      <c r="R1218">
        <v>218</v>
      </c>
      <c r="S1218">
        <v>12</v>
      </c>
      <c r="T1218">
        <v>114</v>
      </c>
      <c r="U1218">
        <v>0</v>
      </c>
      <c r="V1218">
        <v>0</v>
      </c>
      <c r="W1218">
        <v>1.4936063795281198</v>
      </c>
      <c r="X1218">
        <v>43.087635777793714</v>
      </c>
      <c r="Y1218">
        <v>14.097756721425794</v>
      </c>
      <c r="Z1218">
        <v>48.200693764752046</v>
      </c>
      <c r="AA1218">
        <v>4.3598875756040556</v>
      </c>
      <c r="AB1218">
        <v>19.179429067596608</v>
      </c>
      <c r="AC1218">
        <v>0</v>
      </c>
      <c r="AD1218">
        <v>0</v>
      </c>
      <c r="AE1218">
        <v>130.41900928670034</v>
      </c>
    </row>
    <row r="1219" spans="1:31" x14ac:dyDescent="0.25">
      <c r="A1219">
        <v>1860487</v>
      </c>
      <c r="B1219">
        <v>1</v>
      </c>
      <c r="C1219" t="s">
        <v>81</v>
      </c>
      <c r="D1219" t="s">
        <v>125</v>
      </c>
      <c r="E1219" t="s">
        <v>131</v>
      </c>
      <c r="F1219" t="s">
        <v>3748</v>
      </c>
      <c r="G1219" t="s">
        <v>133</v>
      </c>
      <c r="H1219" t="s">
        <v>134</v>
      </c>
      <c r="I1219" t="s">
        <v>135</v>
      </c>
      <c r="J1219" t="s">
        <v>136</v>
      </c>
      <c r="K1219" t="s">
        <v>137</v>
      </c>
      <c r="L1219" t="s">
        <v>3749</v>
      </c>
      <c r="M1219" t="s">
        <v>3750</v>
      </c>
      <c r="N1219">
        <v>1.669166666</v>
      </c>
      <c r="O1219">
        <v>0</v>
      </c>
      <c r="P1219">
        <v>0</v>
      </c>
      <c r="Q1219">
        <v>39</v>
      </c>
      <c r="R1219">
        <v>24</v>
      </c>
      <c r="S1219">
        <v>2</v>
      </c>
      <c r="T1219">
        <v>0</v>
      </c>
      <c r="U1219">
        <v>0</v>
      </c>
      <c r="V1219">
        <v>0</v>
      </c>
      <c r="W1219">
        <v>0</v>
      </c>
      <c r="X1219">
        <v>0</v>
      </c>
      <c r="Y1219">
        <v>335.8628376469776</v>
      </c>
      <c r="Z1219">
        <v>233.85617324294546</v>
      </c>
      <c r="AA1219">
        <v>10.428822013020801</v>
      </c>
      <c r="AB1219">
        <v>0</v>
      </c>
      <c r="AC1219">
        <v>0</v>
      </c>
      <c r="AD1219">
        <v>0</v>
      </c>
      <c r="AE1219">
        <v>580.14783290294383</v>
      </c>
    </row>
    <row r="1220" spans="1:31" x14ac:dyDescent="0.25">
      <c r="A1220">
        <v>1860679</v>
      </c>
      <c r="B1220">
        <v>1</v>
      </c>
      <c r="C1220" t="s">
        <v>81</v>
      </c>
      <c r="D1220" t="s">
        <v>123</v>
      </c>
      <c r="E1220" t="s">
        <v>169</v>
      </c>
      <c r="F1220" t="s">
        <v>1050</v>
      </c>
      <c r="G1220" t="s">
        <v>183</v>
      </c>
      <c r="H1220" t="s">
        <v>143</v>
      </c>
      <c r="I1220" t="s">
        <v>135</v>
      </c>
      <c r="J1220" t="s">
        <v>136</v>
      </c>
      <c r="K1220" t="s">
        <v>137</v>
      </c>
      <c r="L1220" t="s">
        <v>3751</v>
      </c>
      <c r="M1220" t="s">
        <v>3752</v>
      </c>
      <c r="N1220">
        <v>13.067222222</v>
      </c>
      <c r="O1220">
        <v>0</v>
      </c>
      <c r="P1220">
        <v>1</v>
      </c>
      <c r="Q1220">
        <v>0</v>
      </c>
      <c r="R1220">
        <v>11</v>
      </c>
      <c r="S1220">
        <v>0</v>
      </c>
      <c r="T1220">
        <v>0</v>
      </c>
      <c r="U1220">
        <v>0</v>
      </c>
      <c r="V1220">
        <v>0</v>
      </c>
      <c r="W1220">
        <v>0</v>
      </c>
      <c r="X1220">
        <v>85.070176589055961</v>
      </c>
      <c r="Y1220">
        <v>0</v>
      </c>
      <c r="Z1220">
        <v>424.66268540353923</v>
      </c>
      <c r="AA1220">
        <v>0</v>
      </c>
      <c r="AB1220">
        <v>0</v>
      </c>
      <c r="AC1220">
        <v>0</v>
      </c>
      <c r="AD1220">
        <v>0</v>
      </c>
      <c r="AE1220">
        <v>509.73286199259519</v>
      </c>
    </row>
    <row r="1221" spans="1:31" x14ac:dyDescent="0.25">
      <c r="A1221">
        <v>1860015</v>
      </c>
      <c r="B1221">
        <v>1</v>
      </c>
      <c r="C1221" t="s">
        <v>81</v>
      </c>
      <c r="D1221" t="s">
        <v>121</v>
      </c>
      <c r="E1221" t="s">
        <v>169</v>
      </c>
      <c r="F1221" t="s">
        <v>3753</v>
      </c>
      <c r="G1221" t="s">
        <v>171</v>
      </c>
      <c r="H1221" t="s">
        <v>143</v>
      </c>
      <c r="I1221" t="s">
        <v>135</v>
      </c>
      <c r="J1221" t="s">
        <v>136</v>
      </c>
      <c r="K1221" t="s">
        <v>172</v>
      </c>
      <c r="L1221" t="s">
        <v>2846</v>
      </c>
      <c r="M1221" t="s">
        <v>3754</v>
      </c>
      <c r="N1221">
        <v>7.6653869439999998</v>
      </c>
      <c r="O1221">
        <v>0</v>
      </c>
      <c r="P1221">
        <v>25</v>
      </c>
      <c r="Q1221">
        <v>0</v>
      </c>
      <c r="R1221">
        <v>7</v>
      </c>
      <c r="S1221">
        <v>0</v>
      </c>
      <c r="T1221">
        <v>0</v>
      </c>
      <c r="U1221">
        <v>0</v>
      </c>
      <c r="V1221">
        <v>0</v>
      </c>
      <c r="W1221">
        <v>0</v>
      </c>
      <c r="X1221">
        <v>27.552823781642392</v>
      </c>
      <c r="Y1221">
        <v>0</v>
      </c>
      <c r="Z1221">
        <v>30.59550240926702</v>
      </c>
      <c r="AA1221">
        <v>0</v>
      </c>
      <c r="AB1221">
        <v>0</v>
      </c>
      <c r="AC1221">
        <v>0</v>
      </c>
      <c r="AD1221">
        <v>0</v>
      </c>
      <c r="AE1221">
        <v>58.148326190909415</v>
      </c>
    </row>
    <row r="1222" spans="1:31" x14ac:dyDescent="0.25">
      <c r="A1222">
        <v>1860181</v>
      </c>
      <c r="B1222">
        <v>1</v>
      </c>
      <c r="C1222" t="s">
        <v>80</v>
      </c>
      <c r="D1222" t="s">
        <v>100</v>
      </c>
      <c r="E1222" t="s">
        <v>210</v>
      </c>
      <c r="F1222" t="s">
        <v>1080</v>
      </c>
      <c r="G1222" t="s">
        <v>133</v>
      </c>
      <c r="H1222" t="s">
        <v>134</v>
      </c>
      <c r="I1222" t="s">
        <v>135</v>
      </c>
      <c r="J1222" t="s">
        <v>136</v>
      </c>
      <c r="K1222" t="s">
        <v>137</v>
      </c>
      <c r="L1222" t="s">
        <v>3755</v>
      </c>
      <c r="M1222" t="s">
        <v>3756</v>
      </c>
      <c r="N1222">
        <v>7.4444443999999999E-2</v>
      </c>
      <c r="O1222">
        <v>1</v>
      </c>
      <c r="P1222">
        <v>1260</v>
      </c>
      <c r="Q1222">
        <v>15</v>
      </c>
      <c r="R1222">
        <v>141</v>
      </c>
      <c r="S1222">
        <v>29</v>
      </c>
      <c r="T1222">
        <v>93</v>
      </c>
      <c r="U1222">
        <v>2</v>
      </c>
      <c r="V1222">
        <v>0</v>
      </c>
      <c r="W1222">
        <v>3.2539662586515555E-2</v>
      </c>
      <c r="X1222">
        <v>36.771920240823263</v>
      </c>
      <c r="Y1222">
        <v>3.0992186714648291</v>
      </c>
      <c r="Z1222">
        <v>11.879689638327577</v>
      </c>
      <c r="AA1222">
        <v>18.435995214042908</v>
      </c>
      <c r="AB1222">
        <v>9.9860017948229718</v>
      </c>
      <c r="AC1222">
        <v>12.762830598472135</v>
      </c>
      <c r="AD1222">
        <v>0</v>
      </c>
      <c r="AE1222">
        <v>92.968195820540188</v>
      </c>
    </row>
    <row r="1223" spans="1:31" x14ac:dyDescent="0.25">
      <c r="A1223">
        <v>1860009</v>
      </c>
      <c r="B1223">
        <v>1</v>
      </c>
      <c r="C1223" t="s">
        <v>81</v>
      </c>
      <c r="D1223" t="s">
        <v>125</v>
      </c>
      <c r="E1223" t="s">
        <v>169</v>
      </c>
      <c r="F1223" t="s">
        <v>3757</v>
      </c>
      <c r="G1223" t="s">
        <v>171</v>
      </c>
      <c r="H1223" t="s">
        <v>143</v>
      </c>
      <c r="I1223" t="s">
        <v>135</v>
      </c>
      <c r="J1223" t="s">
        <v>136</v>
      </c>
      <c r="K1223" t="s">
        <v>172</v>
      </c>
      <c r="L1223" t="s">
        <v>3758</v>
      </c>
      <c r="M1223" t="s">
        <v>3759</v>
      </c>
      <c r="N1223">
        <v>8.2800972220000002</v>
      </c>
      <c r="O1223">
        <v>0</v>
      </c>
      <c r="P1223">
        <v>131</v>
      </c>
      <c r="Q1223">
        <v>0</v>
      </c>
      <c r="R1223">
        <v>1</v>
      </c>
      <c r="S1223">
        <v>0</v>
      </c>
      <c r="T1223">
        <v>8</v>
      </c>
      <c r="U1223">
        <v>0</v>
      </c>
      <c r="V1223">
        <v>0</v>
      </c>
      <c r="W1223">
        <v>0</v>
      </c>
      <c r="X1223">
        <v>105.3786708142604</v>
      </c>
      <c r="Y1223">
        <v>0</v>
      </c>
      <c r="Z1223">
        <v>0</v>
      </c>
      <c r="AA1223">
        <v>0</v>
      </c>
      <c r="AB1223">
        <v>7.3992758188389267</v>
      </c>
      <c r="AC1223">
        <v>0</v>
      </c>
      <c r="AD1223">
        <v>0</v>
      </c>
      <c r="AE1223">
        <v>112.77794663309933</v>
      </c>
    </row>
    <row r="1224" spans="1:31" x14ac:dyDescent="0.25">
      <c r="A1224">
        <v>1861220</v>
      </c>
      <c r="B1224">
        <v>1</v>
      </c>
      <c r="C1224" t="s">
        <v>80</v>
      </c>
      <c r="D1224" t="s">
        <v>93</v>
      </c>
      <c r="E1224" t="s">
        <v>146</v>
      </c>
      <c r="F1224" t="s">
        <v>3760</v>
      </c>
      <c r="G1224" t="s">
        <v>148</v>
      </c>
      <c r="H1224" t="s">
        <v>143</v>
      </c>
      <c r="I1224" t="s">
        <v>135</v>
      </c>
      <c r="J1224" t="s">
        <v>136</v>
      </c>
      <c r="K1224" t="s">
        <v>137</v>
      </c>
      <c r="L1224" t="s">
        <v>3761</v>
      </c>
      <c r="M1224" t="s">
        <v>3762</v>
      </c>
      <c r="N1224">
        <v>3.1391666659999999</v>
      </c>
      <c r="O1224">
        <v>0</v>
      </c>
      <c r="P1224">
        <v>6</v>
      </c>
      <c r="Q1224">
        <v>0</v>
      </c>
      <c r="R1224">
        <v>6</v>
      </c>
      <c r="S1224">
        <v>0</v>
      </c>
      <c r="T1224">
        <v>1</v>
      </c>
      <c r="U1224">
        <v>0</v>
      </c>
      <c r="V1224">
        <v>0</v>
      </c>
      <c r="W1224">
        <v>0</v>
      </c>
      <c r="X1224">
        <v>3.8083962143878298</v>
      </c>
      <c r="Y1224">
        <v>0</v>
      </c>
      <c r="Z1224">
        <v>57.391744079335545</v>
      </c>
      <c r="AA1224">
        <v>0</v>
      </c>
      <c r="AB1224">
        <v>1.2617403346166668E-4</v>
      </c>
      <c r="AC1224">
        <v>0</v>
      </c>
      <c r="AD1224">
        <v>0</v>
      </c>
      <c r="AE1224">
        <v>61.200266467756833</v>
      </c>
    </row>
    <row r="1225" spans="1:31" x14ac:dyDescent="0.25">
      <c r="A1225">
        <v>1860556</v>
      </c>
      <c r="B1225">
        <v>1</v>
      </c>
      <c r="C1225" t="s">
        <v>80</v>
      </c>
      <c r="D1225" t="s">
        <v>100</v>
      </c>
      <c r="E1225" t="s">
        <v>140</v>
      </c>
      <c r="F1225" t="s">
        <v>3763</v>
      </c>
      <c r="G1225" t="s">
        <v>142</v>
      </c>
      <c r="H1225" t="s">
        <v>143</v>
      </c>
      <c r="I1225" t="s">
        <v>135</v>
      </c>
      <c r="J1225" t="s">
        <v>136</v>
      </c>
      <c r="K1225" t="s">
        <v>137</v>
      </c>
      <c r="L1225" t="s">
        <v>3764</v>
      </c>
      <c r="M1225" t="s">
        <v>3765</v>
      </c>
      <c r="N1225">
        <v>1.9569444439999999</v>
      </c>
      <c r="O1225">
        <v>0</v>
      </c>
      <c r="P1225">
        <v>0</v>
      </c>
      <c r="Q1225">
        <v>0</v>
      </c>
      <c r="R1225">
        <v>0</v>
      </c>
      <c r="S1225">
        <v>0</v>
      </c>
      <c r="T1225">
        <v>1</v>
      </c>
      <c r="U1225">
        <v>0</v>
      </c>
      <c r="V1225">
        <v>0</v>
      </c>
      <c r="W1225">
        <v>0</v>
      </c>
      <c r="X1225">
        <v>0</v>
      </c>
      <c r="Y1225">
        <v>0</v>
      </c>
      <c r="Z1225">
        <v>0</v>
      </c>
      <c r="AA1225">
        <v>0</v>
      </c>
      <c r="AB1225">
        <v>3.6064435174106668</v>
      </c>
      <c r="AC1225">
        <v>0</v>
      </c>
      <c r="AD1225">
        <v>0</v>
      </c>
      <c r="AE1225">
        <v>3.6064435174106668</v>
      </c>
    </row>
    <row r="1226" spans="1:31" x14ac:dyDescent="0.25">
      <c r="A1226">
        <v>1859989</v>
      </c>
      <c r="B1226">
        <v>1</v>
      </c>
      <c r="C1226" t="s">
        <v>80</v>
      </c>
      <c r="D1226" t="s">
        <v>97</v>
      </c>
      <c r="E1226" t="s">
        <v>210</v>
      </c>
      <c r="F1226" t="s">
        <v>3766</v>
      </c>
      <c r="G1226" t="s">
        <v>171</v>
      </c>
      <c r="H1226" t="s">
        <v>134</v>
      </c>
      <c r="I1226" t="s">
        <v>135</v>
      </c>
      <c r="J1226" t="s">
        <v>136</v>
      </c>
      <c r="K1226" t="s">
        <v>172</v>
      </c>
      <c r="L1226" t="s">
        <v>3767</v>
      </c>
      <c r="M1226" t="s">
        <v>3768</v>
      </c>
      <c r="N1226">
        <v>8.5872222219999994</v>
      </c>
      <c r="O1226">
        <v>4</v>
      </c>
      <c r="P1226">
        <v>1425</v>
      </c>
      <c r="Q1226">
        <v>5</v>
      </c>
      <c r="R1226">
        <v>62</v>
      </c>
      <c r="S1226">
        <v>16</v>
      </c>
      <c r="T1226">
        <v>119</v>
      </c>
      <c r="U1226">
        <v>0</v>
      </c>
      <c r="V1226">
        <v>0</v>
      </c>
      <c r="W1226">
        <v>348.70885319417545</v>
      </c>
      <c r="X1226">
        <v>3628.9129060423829</v>
      </c>
      <c r="Y1226">
        <v>25.855155157979567</v>
      </c>
      <c r="Z1226">
        <v>317.21232892753221</v>
      </c>
      <c r="AA1226">
        <v>3775.1042023622499</v>
      </c>
      <c r="AB1226">
        <v>1656.4386981291398</v>
      </c>
      <c r="AC1226">
        <v>0</v>
      </c>
      <c r="AD1226">
        <v>0</v>
      </c>
      <c r="AE1226">
        <v>9752.2321438134586</v>
      </c>
    </row>
    <row r="1227" spans="1:31" x14ac:dyDescent="0.25">
      <c r="A1227">
        <v>1860636</v>
      </c>
      <c r="B1227">
        <v>1</v>
      </c>
      <c r="C1227" t="s">
        <v>80</v>
      </c>
      <c r="D1227" t="s">
        <v>98</v>
      </c>
      <c r="E1227" t="s">
        <v>158</v>
      </c>
      <c r="F1227" t="s">
        <v>3769</v>
      </c>
      <c r="G1227" t="s">
        <v>179</v>
      </c>
      <c r="H1227" t="s">
        <v>134</v>
      </c>
      <c r="I1227" t="s">
        <v>135</v>
      </c>
      <c r="J1227" t="s">
        <v>136</v>
      </c>
      <c r="K1227" t="s">
        <v>137</v>
      </c>
      <c r="L1227" t="s">
        <v>3770</v>
      </c>
      <c r="M1227" t="s">
        <v>3771</v>
      </c>
      <c r="N1227">
        <v>0.56055555499999998</v>
      </c>
      <c r="O1227">
        <v>0</v>
      </c>
      <c r="P1227">
        <v>0</v>
      </c>
      <c r="Q1227">
        <v>0</v>
      </c>
      <c r="R1227">
        <v>16</v>
      </c>
      <c r="S1227">
        <v>0</v>
      </c>
      <c r="T1227">
        <v>4</v>
      </c>
      <c r="U1227">
        <v>0</v>
      </c>
      <c r="V1227">
        <v>0</v>
      </c>
      <c r="W1227">
        <v>0</v>
      </c>
      <c r="X1227">
        <v>0</v>
      </c>
      <c r="Y1227">
        <v>0</v>
      </c>
      <c r="Z1227">
        <v>34.756879127961902</v>
      </c>
      <c r="AA1227">
        <v>0</v>
      </c>
      <c r="AB1227">
        <v>4.111350474298578</v>
      </c>
      <c r="AC1227">
        <v>0</v>
      </c>
      <c r="AD1227">
        <v>0</v>
      </c>
      <c r="AE1227">
        <v>38.868229602260477</v>
      </c>
    </row>
    <row r="1228" spans="1:31" x14ac:dyDescent="0.25">
      <c r="A1228">
        <v>1860885</v>
      </c>
      <c r="B1228">
        <v>1</v>
      </c>
      <c r="C1228" t="s">
        <v>80</v>
      </c>
      <c r="D1228" t="s">
        <v>96</v>
      </c>
      <c r="E1228" t="s">
        <v>169</v>
      </c>
      <c r="F1228" t="s">
        <v>982</v>
      </c>
      <c r="G1228" t="s">
        <v>183</v>
      </c>
      <c r="H1228" t="s">
        <v>143</v>
      </c>
      <c r="I1228" t="s">
        <v>135</v>
      </c>
      <c r="J1228" t="s">
        <v>136</v>
      </c>
      <c r="K1228" t="s">
        <v>137</v>
      </c>
      <c r="L1228" t="s">
        <v>3772</v>
      </c>
      <c r="M1228" t="s">
        <v>3773</v>
      </c>
      <c r="N1228">
        <v>0.44638888799999998</v>
      </c>
      <c r="O1228">
        <v>0</v>
      </c>
      <c r="P1228">
        <v>133</v>
      </c>
      <c r="Q1228">
        <v>0</v>
      </c>
      <c r="R1228">
        <v>0</v>
      </c>
      <c r="S1228">
        <v>0</v>
      </c>
      <c r="T1228">
        <v>20</v>
      </c>
      <c r="U1228">
        <v>0</v>
      </c>
      <c r="V1228">
        <v>0</v>
      </c>
      <c r="W1228">
        <v>0</v>
      </c>
      <c r="X1228">
        <v>43.331409705316133</v>
      </c>
      <c r="Y1228">
        <v>0</v>
      </c>
      <c r="Z1228">
        <v>0</v>
      </c>
      <c r="AA1228">
        <v>0</v>
      </c>
      <c r="AB1228">
        <v>7.1599183455282791</v>
      </c>
      <c r="AC1228">
        <v>0</v>
      </c>
      <c r="AD1228">
        <v>0</v>
      </c>
      <c r="AE1228">
        <v>50.491328050844416</v>
      </c>
    </row>
    <row r="1229" spans="1:31" x14ac:dyDescent="0.25">
      <c r="A1229">
        <v>1860052</v>
      </c>
      <c r="B1229">
        <v>1</v>
      </c>
      <c r="C1229" t="s">
        <v>81</v>
      </c>
      <c r="D1229" t="s">
        <v>120</v>
      </c>
      <c r="E1229" t="s">
        <v>131</v>
      </c>
      <c r="F1229" t="s">
        <v>3774</v>
      </c>
      <c r="G1229" t="s">
        <v>196</v>
      </c>
      <c r="H1229" t="s">
        <v>134</v>
      </c>
      <c r="I1229" t="s">
        <v>135</v>
      </c>
      <c r="J1229" t="s">
        <v>136</v>
      </c>
      <c r="K1229" t="s">
        <v>172</v>
      </c>
      <c r="L1229" t="s">
        <v>3775</v>
      </c>
      <c r="M1229" t="s">
        <v>3776</v>
      </c>
      <c r="N1229">
        <v>0.81711833300000003</v>
      </c>
      <c r="O1229">
        <v>0</v>
      </c>
      <c r="P1229">
        <v>189</v>
      </c>
      <c r="Q1229">
        <v>39</v>
      </c>
      <c r="R1229">
        <v>11</v>
      </c>
      <c r="S1229">
        <v>2</v>
      </c>
      <c r="T1229">
        <v>11</v>
      </c>
      <c r="U1229">
        <v>0</v>
      </c>
      <c r="V1229">
        <v>0</v>
      </c>
      <c r="W1229">
        <v>0</v>
      </c>
      <c r="X1229">
        <v>28.437511909318872</v>
      </c>
      <c r="Y1229">
        <v>58.699191049644611</v>
      </c>
      <c r="Z1229">
        <v>15.003574008013139</v>
      </c>
      <c r="AA1229">
        <v>4.0077409326428581</v>
      </c>
      <c r="AB1229">
        <v>4.8689790442400431</v>
      </c>
      <c r="AC1229">
        <v>0</v>
      </c>
      <c r="AD1229">
        <v>0</v>
      </c>
      <c r="AE1229">
        <v>111.01699694385952</v>
      </c>
    </row>
    <row r="1230" spans="1:31" x14ac:dyDescent="0.25">
      <c r="A1230">
        <v>1860493</v>
      </c>
      <c r="B1230">
        <v>1</v>
      </c>
      <c r="C1230" t="s">
        <v>80</v>
      </c>
      <c r="D1230" t="s">
        <v>103</v>
      </c>
      <c r="E1230" t="s">
        <v>146</v>
      </c>
      <c r="F1230" t="s">
        <v>3777</v>
      </c>
      <c r="G1230" t="s">
        <v>148</v>
      </c>
      <c r="H1230" t="s">
        <v>143</v>
      </c>
      <c r="I1230" t="s">
        <v>135</v>
      </c>
      <c r="J1230" t="s">
        <v>136</v>
      </c>
      <c r="K1230" t="s">
        <v>137</v>
      </c>
      <c r="L1230" t="s">
        <v>3778</v>
      </c>
      <c r="M1230" t="s">
        <v>3779</v>
      </c>
      <c r="N1230">
        <v>0.58833333300000001</v>
      </c>
      <c r="O1230">
        <v>0</v>
      </c>
      <c r="P1230">
        <v>144</v>
      </c>
      <c r="Q1230">
        <v>0</v>
      </c>
      <c r="R1230">
        <v>0</v>
      </c>
      <c r="S1230">
        <v>0</v>
      </c>
      <c r="T1230">
        <v>29</v>
      </c>
      <c r="U1230">
        <v>0</v>
      </c>
      <c r="V1230">
        <v>0</v>
      </c>
      <c r="W1230">
        <v>0</v>
      </c>
      <c r="X1230">
        <v>24.58467978386372</v>
      </c>
      <c r="Y1230">
        <v>0</v>
      </c>
      <c r="Z1230">
        <v>0</v>
      </c>
      <c r="AA1230">
        <v>0</v>
      </c>
      <c r="AB1230">
        <v>14.91965041659121</v>
      </c>
      <c r="AC1230">
        <v>0</v>
      </c>
      <c r="AD1230">
        <v>0</v>
      </c>
      <c r="AE1230">
        <v>39.50433020045493</v>
      </c>
    </row>
    <row r="1231" spans="1:31" x14ac:dyDescent="0.25">
      <c r="A1231">
        <v>1860356</v>
      </c>
      <c r="B1231">
        <v>1</v>
      </c>
      <c r="C1231" t="s">
        <v>81</v>
      </c>
      <c r="D1231" t="s">
        <v>113</v>
      </c>
      <c r="E1231" t="s">
        <v>131</v>
      </c>
      <c r="F1231" t="s">
        <v>443</v>
      </c>
      <c r="G1231" t="s">
        <v>133</v>
      </c>
      <c r="H1231" t="s">
        <v>134</v>
      </c>
      <c r="I1231" t="s">
        <v>135</v>
      </c>
      <c r="J1231" t="s">
        <v>136</v>
      </c>
      <c r="K1231" t="s">
        <v>137</v>
      </c>
      <c r="L1231" t="s">
        <v>3780</v>
      </c>
      <c r="M1231" t="s">
        <v>3781</v>
      </c>
      <c r="N1231">
        <v>0.56805555500000005</v>
      </c>
      <c r="O1231">
        <v>0</v>
      </c>
      <c r="P1231">
        <v>972</v>
      </c>
      <c r="Q1231">
        <v>27</v>
      </c>
      <c r="R1231">
        <v>86</v>
      </c>
      <c r="S1231">
        <v>1</v>
      </c>
      <c r="T1231">
        <v>106</v>
      </c>
      <c r="U1231">
        <v>0</v>
      </c>
      <c r="V1231">
        <v>0</v>
      </c>
      <c r="W1231">
        <v>0</v>
      </c>
      <c r="X1231">
        <v>115.03100532789429</v>
      </c>
      <c r="Y1231">
        <v>110.62683750534033</v>
      </c>
      <c r="Z1231">
        <v>160.78354018539321</v>
      </c>
      <c r="AA1231">
        <v>0</v>
      </c>
      <c r="AB1231">
        <v>38.039846520101683</v>
      </c>
      <c r="AC1231">
        <v>0</v>
      </c>
      <c r="AD1231">
        <v>0</v>
      </c>
      <c r="AE1231">
        <v>424.48122953872945</v>
      </c>
    </row>
    <row r="1232" spans="1:31" x14ac:dyDescent="0.25">
      <c r="A1232">
        <v>1860141</v>
      </c>
      <c r="B1232">
        <v>1</v>
      </c>
      <c r="C1232" t="s">
        <v>80</v>
      </c>
      <c r="D1232" t="s">
        <v>106</v>
      </c>
      <c r="E1232" t="s">
        <v>146</v>
      </c>
      <c r="F1232" t="s">
        <v>3782</v>
      </c>
      <c r="G1232" t="s">
        <v>1606</v>
      </c>
      <c r="H1232" t="s">
        <v>143</v>
      </c>
      <c r="I1232" t="s">
        <v>135</v>
      </c>
      <c r="J1232" t="s">
        <v>136</v>
      </c>
      <c r="K1232" t="s">
        <v>137</v>
      </c>
      <c r="L1232" t="s">
        <v>3783</v>
      </c>
      <c r="M1232" t="s">
        <v>3784</v>
      </c>
      <c r="N1232">
        <v>2.8141666660000002</v>
      </c>
      <c r="O1232">
        <v>0</v>
      </c>
      <c r="P1232">
        <v>0</v>
      </c>
      <c r="Q1232">
        <v>0</v>
      </c>
      <c r="R1232">
        <v>1</v>
      </c>
      <c r="S1232">
        <v>0</v>
      </c>
      <c r="T1232">
        <v>0</v>
      </c>
      <c r="U1232">
        <v>0</v>
      </c>
      <c r="V1232">
        <v>0</v>
      </c>
      <c r="W1232">
        <v>0</v>
      </c>
      <c r="X1232">
        <v>0</v>
      </c>
      <c r="Y1232">
        <v>0</v>
      </c>
      <c r="Z1232">
        <v>18.026649152805629</v>
      </c>
      <c r="AA1232">
        <v>0</v>
      </c>
      <c r="AB1232">
        <v>0</v>
      </c>
      <c r="AC1232">
        <v>0</v>
      </c>
      <c r="AD1232">
        <v>0</v>
      </c>
      <c r="AE1232">
        <v>18.026649152805629</v>
      </c>
    </row>
    <row r="1233" spans="1:31" x14ac:dyDescent="0.25">
      <c r="A1233">
        <v>1861189</v>
      </c>
      <c r="B1233">
        <v>1</v>
      </c>
      <c r="C1233" t="s">
        <v>80</v>
      </c>
      <c r="D1233" t="s">
        <v>110</v>
      </c>
      <c r="E1233" t="s">
        <v>146</v>
      </c>
      <c r="F1233" t="s">
        <v>3785</v>
      </c>
      <c r="G1233" t="s">
        <v>148</v>
      </c>
      <c r="H1233" t="s">
        <v>143</v>
      </c>
      <c r="I1233" t="s">
        <v>135</v>
      </c>
      <c r="J1233" t="s">
        <v>136</v>
      </c>
      <c r="K1233" t="s">
        <v>137</v>
      </c>
      <c r="L1233" t="s">
        <v>3786</v>
      </c>
      <c r="M1233" t="s">
        <v>3787</v>
      </c>
      <c r="N1233">
        <v>4.7675000000000001</v>
      </c>
      <c r="O1233">
        <v>0</v>
      </c>
      <c r="P1233">
        <v>98</v>
      </c>
      <c r="Q1233">
        <v>0</v>
      </c>
      <c r="R1233">
        <v>0</v>
      </c>
      <c r="S1233">
        <v>0</v>
      </c>
      <c r="T1233">
        <v>1</v>
      </c>
      <c r="U1233">
        <v>0</v>
      </c>
      <c r="V1233">
        <v>0</v>
      </c>
      <c r="W1233">
        <v>0</v>
      </c>
      <c r="X1233">
        <v>143.73993273734212</v>
      </c>
      <c r="Y1233">
        <v>0</v>
      </c>
      <c r="Z1233">
        <v>0</v>
      </c>
      <c r="AA1233">
        <v>0</v>
      </c>
      <c r="AB1233">
        <v>1.4681413982715952</v>
      </c>
      <c r="AC1233">
        <v>0</v>
      </c>
      <c r="AD1233">
        <v>0</v>
      </c>
      <c r="AE1233">
        <v>145.20807413561371</v>
      </c>
    </row>
    <row r="1234" spans="1:31" x14ac:dyDescent="0.25">
      <c r="A1234">
        <v>1860502</v>
      </c>
      <c r="B1234">
        <v>1</v>
      </c>
      <c r="C1234" t="s">
        <v>80</v>
      </c>
      <c r="D1234" t="s">
        <v>85</v>
      </c>
      <c r="E1234" t="s">
        <v>140</v>
      </c>
      <c r="F1234" t="s">
        <v>3788</v>
      </c>
      <c r="G1234" t="s">
        <v>163</v>
      </c>
      <c r="H1234" t="s">
        <v>143</v>
      </c>
      <c r="I1234" t="s">
        <v>135</v>
      </c>
      <c r="J1234" t="s">
        <v>136</v>
      </c>
      <c r="K1234" t="s">
        <v>137</v>
      </c>
      <c r="L1234" t="s">
        <v>3789</v>
      </c>
      <c r="M1234" t="s">
        <v>3790</v>
      </c>
      <c r="N1234">
        <v>1.964722222</v>
      </c>
      <c r="O1234">
        <v>0</v>
      </c>
      <c r="P1234">
        <v>5</v>
      </c>
      <c r="Q1234">
        <v>0</v>
      </c>
      <c r="R1234">
        <v>0</v>
      </c>
      <c r="S1234">
        <v>0</v>
      </c>
      <c r="T1234">
        <v>0</v>
      </c>
      <c r="U1234">
        <v>0</v>
      </c>
      <c r="V1234">
        <v>0</v>
      </c>
      <c r="W1234">
        <v>0</v>
      </c>
      <c r="X1234">
        <v>1.9731787645196082</v>
      </c>
      <c r="Y1234">
        <v>0</v>
      </c>
      <c r="Z1234">
        <v>0</v>
      </c>
      <c r="AA1234">
        <v>0</v>
      </c>
      <c r="AB1234">
        <v>0</v>
      </c>
      <c r="AC1234">
        <v>0</v>
      </c>
      <c r="AD1234">
        <v>0</v>
      </c>
      <c r="AE1234">
        <v>1.9731787645196082</v>
      </c>
    </row>
    <row r="1235" spans="1:31" x14ac:dyDescent="0.25">
      <c r="A1235">
        <v>1860164</v>
      </c>
      <c r="B1235">
        <v>1</v>
      </c>
      <c r="C1235" t="s">
        <v>80</v>
      </c>
      <c r="D1235" t="s">
        <v>84</v>
      </c>
      <c r="E1235" t="s">
        <v>140</v>
      </c>
      <c r="F1235" t="s">
        <v>3791</v>
      </c>
      <c r="G1235" t="s">
        <v>207</v>
      </c>
      <c r="H1235" t="s">
        <v>143</v>
      </c>
      <c r="I1235" t="s">
        <v>135</v>
      </c>
      <c r="J1235" t="s">
        <v>136</v>
      </c>
      <c r="K1235" t="s">
        <v>137</v>
      </c>
      <c r="L1235" t="s">
        <v>3792</v>
      </c>
      <c r="M1235" t="s">
        <v>3793</v>
      </c>
      <c r="N1235">
        <v>5.9422222219999998</v>
      </c>
      <c r="O1235">
        <v>0</v>
      </c>
      <c r="P1235">
        <v>0</v>
      </c>
      <c r="Q1235">
        <v>0</v>
      </c>
      <c r="R1235">
        <v>0</v>
      </c>
      <c r="S1235">
        <v>0</v>
      </c>
      <c r="T1235">
        <v>1</v>
      </c>
      <c r="U1235">
        <v>0</v>
      </c>
      <c r="V1235">
        <v>0</v>
      </c>
      <c r="W1235">
        <v>0</v>
      </c>
      <c r="X1235">
        <v>0</v>
      </c>
      <c r="Y1235">
        <v>0</v>
      </c>
      <c r="Z1235">
        <v>0</v>
      </c>
      <c r="AA1235">
        <v>0</v>
      </c>
      <c r="AB1235">
        <v>4.953736405812565</v>
      </c>
      <c r="AC1235">
        <v>0</v>
      </c>
      <c r="AD1235">
        <v>0</v>
      </c>
      <c r="AE1235">
        <v>4.953736405812565</v>
      </c>
    </row>
    <row r="1236" spans="1:31" x14ac:dyDescent="0.25">
      <c r="A1236">
        <v>1860310</v>
      </c>
      <c r="B1236">
        <v>1</v>
      </c>
      <c r="C1236" t="s">
        <v>80</v>
      </c>
      <c r="D1236" t="s">
        <v>93</v>
      </c>
      <c r="E1236" t="s">
        <v>169</v>
      </c>
      <c r="F1236" t="s">
        <v>3794</v>
      </c>
      <c r="G1236" t="s">
        <v>183</v>
      </c>
      <c r="H1236" t="s">
        <v>143</v>
      </c>
      <c r="I1236" t="s">
        <v>135</v>
      </c>
      <c r="J1236" t="s">
        <v>136</v>
      </c>
      <c r="K1236" t="s">
        <v>137</v>
      </c>
      <c r="L1236" t="s">
        <v>3795</v>
      </c>
      <c r="M1236" t="s">
        <v>3796</v>
      </c>
      <c r="N1236">
        <v>3.3941666659999998</v>
      </c>
      <c r="O1236">
        <v>0</v>
      </c>
      <c r="P1236">
        <v>30</v>
      </c>
      <c r="Q1236">
        <v>0</v>
      </c>
      <c r="R1236">
        <v>30</v>
      </c>
      <c r="S1236">
        <v>0</v>
      </c>
      <c r="T1236">
        <v>5</v>
      </c>
      <c r="U1236">
        <v>0</v>
      </c>
      <c r="V1236">
        <v>0</v>
      </c>
      <c r="W1236">
        <v>0</v>
      </c>
      <c r="X1236">
        <v>28.285988198333801</v>
      </c>
      <c r="Y1236">
        <v>0</v>
      </c>
      <c r="Z1236">
        <v>521.37456530360225</v>
      </c>
      <c r="AA1236">
        <v>0</v>
      </c>
      <c r="AB1236">
        <v>22.056298328501459</v>
      </c>
      <c r="AC1236">
        <v>0</v>
      </c>
      <c r="AD1236">
        <v>0</v>
      </c>
      <c r="AE1236">
        <v>571.71685183043758</v>
      </c>
    </row>
    <row r="1237" spans="1:31" x14ac:dyDescent="0.25">
      <c r="A1237">
        <v>1860210</v>
      </c>
      <c r="B1237">
        <v>1</v>
      </c>
      <c r="C1237" t="s">
        <v>80</v>
      </c>
      <c r="D1237" t="s">
        <v>92</v>
      </c>
      <c r="E1237" t="s">
        <v>210</v>
      </c>
      <c r="F1237" t="s">
        <v>3797</v>
      </c>
      <c r="G1237" t="s">
        <v>133</v>
      </c>
      <c r="H1237" t="s">
        <v>134</v>
      </c>
      <c r="I1237" t="s">
        <v>135</v>
      </c>
      <c r="J1237" t="s">
        <v>136</v>
      </c>
      <c r="K1237" t="s">
        <v>137</v>
      </c>
      <c r="L1237" t="s">
        <v>3798</v>
      </c>
      <c r="M1237" t="s">
        <v>3799</v>
      </c>
      <c r="N1237">
        <v>0.39611111100000002</v>
      </c>
      <c r="O1237">
        <v>0</v>
      </c>
      <c r="P1237">
        <v>79</v>
      </c>
      <c r="Q1237">
        <v>8</v>
      </c>
      <c r="R1237">
        <v>18</v>
      </c>
      <c r="S1237">
        <v>3</v>
      </c>
      <c r="T1237">
        <v>3</v>
      </c>
      <c r="U1237">
        <v>0</v>
      </c>
      <c r="V1237">
        <v>0</v>
      </c>
      <c r="W1237">
        <v>0</v>
      </c>
      <c r="X1237">
        <v>7.5475198397467143</v>
      </c>
      <c r="Y1237">
        <v>31.163361790206228</v>
      </c>
      <c r="Z1237">
        <v>1.4377838906156992</v>
      </c>
      <c r="AA1237">
        <v>94.85463813794189</v>
      </c>
      <c r="AB1237">
        <v>4.2673015092359758</v>
      </c>
      <c r="AC1237">
        <v>0</v>
      </c>
      <c r="AD1237">
        <v>0</v>
      </c>
      <c r="AE1237">
        <v>139.27060516774651</v>
      </c>
    </row>
    <row r="1238" spans="1:31" x14ac:dyDescent="0.25">
      <c r="A1238">
        <v>1860333</v>
      </c>
      <c r="B1238">
        <v>1</v>
      </c>
      <c r="C1238" t="s">
        <v>80</v>
      </c>
      <c r="D1238" t="s">
        <v>92</v>
      </c>
      <c r="E1238" t="s">
        <v>146</v>
      </c>
      <c r="F1238" t="s">
        <v>3800</v>
      </c>
      <c r="G1238" t="s">
        <v>453</v>
      </c>
      <c r="H1238" t="s">
        <v>143</v>
      </c>
      <c r="I1238" t="s">
        <v>135</v>
      </c>
      <c r="J1238" t="s">
        <v>136</v>
      </c>
      <c r="K1238" t="s">
        <v>137</v>
      </c>
      <c r="L1238" t="s">
        <v>3801</v>
      </c>
      <c r="M1238" t="s">
        <v>3802</v>
      </c>
      <c r="N1238">
        <v>1.038333333</v>
      </c>
      <c r="O1238">
        <v>0</v>
      </c>
      <c r="P1238">
        <v>57</v>
      </c>
      <c r="Q1238">
        <v>0</v>
      </c>
      <c r="R1238">
        <v>0</v>
      </c>
      <c r="S1238">
        <v>0</v>
      </c>
      <c r="T1238">
        <v>1</v>
      </c>
      <c r="U1238">
        <v>0</v>
      </c>
      <c r="V1238">
        <v>0</v>
      </c>
      <c r="W1238">
        <v>0</v>
      </c>
      <c r="X1238">
        <v>14.461485698358885</v>
      </c>
      <c r="Y1238">
        <v>0</v>
      </c>
      <c r="Z1238">
        <v>0</v>
      </c>
      <c r="AA1238">
        <v>0</v>
      </c>
      <c r="AB1238">
        <v>0.35140567203343831</v>
      </c>
      <c r="AC1238">
        <v>0</v>
      </c>
      <c r="AD1238">
        <v>0</v>
      </c>
      <c r="AE1238">
        <v>14.812891370392324</v>
      </c>
    </row>
    <row r="1239" spans="1:31" x14ac:dyDescent="0.25">
      <c r="A1239">
        <v>1860018</v>
      </c>
      <c r="B1239">
        <v>1</v>
      </c>
      <c r="C1239" t="s">
        <v>80</v>
      </c>
      <c r="D1239" t="s">
        <v>83</v>
      </c>
      <c r="E1239" t="s">
        <v>222</v>
      </c>
      <c r="F1239" t="s">
        <v>3803</v>
      </c>
      <c r="G1239" t="s">
        <v>212</v>
      </c>
      <c r="H1239" t="s">
        <v>143</v>
      </c>
      <c r="I1239" t="s">
        <v>135</v>
      </c>
      <c r="J1239" t="s">
        <v>136</v>
      </c>
      <c r="K1239" t="s">
        <v>137</v>
      </c>
      <c r="L1239" t="s">
        <v>3804</v>
      </c>
      <c r="M1239" t="s">
        <v>3805</v>
      </c>
      <c r="N1239">
        <v>4.2819444439999996</v>
      </c>
      <c r="O1239">
        <v>0</v>
      </c>
      <c r="P1239">
        <v>0</v>
      </c>
      <c r="Q1239">
        <v>0</v>
      </c>
      <c r="R1239">
        <v>0</v>
      </c>
      <c r="S1239">
        <v>0</v>
      </c>
      <c r="T1239">
        <v>1</v>
      </c>
      <c r="U1239">
        <v>0</v>
      </c>
      <c r="V1239">
        <v>0</v>
      </c>
      <c r="W1239">
        <v>0</v>
      </c>
      <c r="X1239">
        <v>0</v>
      </c>
      <c r="Y1239">
        <v>0</v>
      </c>
      <c r="Z1239">
        <v>0</v>
      </c>
      <c r="AA1239">
        <v>0</v>
      </c>
      <c r="AB1239">
        <v>80.239556857275815</v>
      </c>
      <c r="AC1239">
        <v>0</v>
      </c>
      <c r="AD1239">
        <v>0</v>
      </c>
      <c r="AE1239">
        <v>80.239556857275815</v>
      </c>
    </row>
    <row r="1240" spans="1:31" x14ac:dyDescent="0.25">
      <c r="A1240">
        <v>1860519</v>
      </c>
      <c r="B1240">
        <v>1</v>
      </c>
      <c r="C1240" t="s">
        <v>80</v>
      </c>
      <c r="D1240" t="s">
        <v>90</v>
      </c>
      <c r="E1240" t="s">
        <v>146</v>
      </c>
      <c r="F1240" t="s">
        <v>3806</v>
      </c>
      <c r="G1240" t="s">
        <v>148</v>
      </c>
      <c r="H1240" t="s">
        <v>143</v>
      </c>
      <c r="I1240" t="s">
        <v>135</v>
      </c>
      <c r="J1240" t="s">
        <v>136</v>
      </c>
      <c r="K1240" t="s">
        <v>137</v>
      </c>
      <c r="L1240" t="s">
        <v>3807</v>
      </c>
      <c r="M1240" t="s">
        <v>3808</v>
      </c>
      <c r="N1240">
        <v>2.4813888880000001</v>
      </c>
      <c r="O1240">
        <v>0</v>
      </c>
      <c r="P1240">
        <v>14</v>
      </c>
      <c r="Q1240">
        <v>0</v>
      </c>
      <c r="R1240">
        <v>0</v>
      </c>
      <c r="S1240">
        <v>0</v>
      </c>
      <c r="T1240">
        <v>0</v>
      </c>
      <c r="U1240">
        <v>0</v>
      </c>
      <c r="V1240">
        <v>0</v>
      </c>
      <c r="W1240">
        <v>0</v>
      </c>
      <c r="X1240">
        <v>10.032184886598511</v>
      </c>
      <c r="Y1240">
        <v>0</v>
      </c>
      <c r="Z1240">
        <v>0</v>
      </c>
      <c r="AA1240">
        <v>0</v>
      </c>
      <c r="AB1240">
        <v>0</v>
      </c>
      <c r="AC1240">
        <v>0</v>
      </c>
      <c r="AD1240">
        <v>0</v>
      </c>
      <c r="AE1240">
        <v>10.032184886598511</v>
      </c>
    </row>
    <row r="1241" spans="1:31" x14ac:dyDescent="0.25">
      <c r="A1241">
        <v>1860811</v>
      </c>
      <c r="B1241">
        <v>1</v>
      </c>
      <c r="C1241" t="s">
        <v>80</v>
      </c>
      <c r="D1241" t="s">
        <v>97</v>
      </c>
      <c r="E1241" t="s">
        <v>140</v>
      </c>
      <c r="F1241" t="s">
        <v>3809</v>
      </c>
      <c r="G1241" t="s">
        <v>163</v>
      </c>
      <c r="H1241" t="s">
        <v>143</v>
      </c>
      <c r="I1241" t="s">
        <v>135</v>
      </c>
      <c r="J1241" t="s">
        <v>136</v>
      </c>
      <c r="K1241" t="s">
        <v>137</v>
      </c>
      <c r="L1241" t="s">
        <v>3810</v>
      </c>
      <c r="M1241" t="s">
        <v>3811</v>
      </c>
      <c r="N1241">
        <v>0.61944444399999998</v>
      </c>
      <c r="O1241">
        <v>0</v>
      </c>
      <c r="P1241">
        <v>0</v>
      </c>
      <c r="Q1241">
        <v>0</v>
      </c>
      <c r="R1241">
        <v>0</v>
      </c>
      <c r="S1241">
        <v>0</v>
      </c>
      <c r="T1241">
        <v>1</v>
      </c>
      <c r="U1241">
        <v>0</v>
      </c>
      <c r="V1241">
        <v>0</v>
      </c>
      <c r="W1241">
        <v>0</v>
      </c>
      <c r="X1241">
        <v>0</v>
      </c>
      <c r="Y1241">
        <v>0</v>
      </c>
      <c r="Z1241">
        <v>0</v>
      </c>
      <c r="AA1241">
        <v>0</v>
      </c>
      <c r="AB1241">
        <v>1.930769325776667E-2</v>
      </c>
      <c r="AC1241">
        <v>0</v>
      </c>
      <c r="AD1241">
        <v>0</v>
      </c>
      <c r="AE1241">
        <v>1.930769325776667E-2</v>
      </c>
    </row>
    <row r="1242" spans="1:31" x14ac:dyDescent="0.25">
      <c r="A1242">
        <v>1860665</v>
      </c>
      <c r="B1242">
        <v>1</v>
      </c>
      <c r="C1242" t="s">
        <v>80</v>
      </c>
      <c r="D1242" t="s">
        <v>92</v>
      </c>
      <c r="E1242" t="s">
        <v>222</v>
      </c>
      <c r="F1242" t="s">
        <v>3812</v>
      </c>
      <c r="G1242" t="s">
        <v>624</v>
      </c>
      <c r="H1242" t="s">
        <v>143</v>
      </c>
      <c r="I1242" t="s">
        <v>135</v>
      </c>
      <c r="J1242" t="s">
        <v>136</v>
      </c>
      <c r="K1242" t="s">
        <v>137</v>
      </c>
      <c r="L1242" t="s">
        <v>3813</v>
      </c>
      <c r="M1242" t="s">
        <v>3814</v>
      </c>
      <c r="N1242">
        <v>1.968611111</v>
      </c>
      <c r="O1242">
        <v>0</v>
      </c>
      <c r="P1242">
        <v>106</v>
      </c>
      <c r="Q1242">
        <v>0</v>
      </c>
      <c r="R1242">
        <v>1</v>
      </c>
      <c r="S1242">
        <v>0</v>
      </c>
      <c r="T1242">
        <v>18</v>
      </c>
      <c r="U1242">
        <v>0</v>
      </c>
      <c r="V1242">
        <v>0</v>
      </c>
      <c r="W1242">
        <v>0</v>
      </c>
      <c r="X1242">
        <v>62.594727432961754</v>
      </c>
      <c r="Y1242">
        <v>0</v>
      </c>
      <c r="Z1242">
        <v>4.9753717523050835E-2</v>
      </c>
      <c r="AA1242">
        <v>0</v>
      </c>
      <c r="AB1242">
        <v>13.646427889977199</v>
      </c>
      <c r="AC1242">
        <v>0</v>
      </c>
      <c r="AD1242">
        <v>0</v>
      </c>
      <c r="AE1242">
        <v>76.290909040462012</v>
      </c>
    </row>
    <row r="1243" spans="1:31" x14ac:dyDescent="0.25">
      <c r="A1243">
        <v>1860124</v>
      </c>
      <c r="B1243">
        <v>1</v>
      </c>
      <c r="C1243" t="s">
        <v>80</v>
      </c>
      <c r="D1243" t="s">
        <v>93</v>
      </c>
      <c r="E1243" t="s">
        <v>140</v>
      </c>
      <c r="F1243" t="s">
        <v>3815</v>
      </c>
      <c r="G1243" t="s">
        <v>163</v>
      </c>
      <c r="H1243" t="s">
        <v>143</v>
      </c>
      <c r="I1243" t="s">
        <v>135</v>
      </c>
      <c r="J1243" t="s">
        <v>136</v>
      </c>
      <c r="K1243" t="s">
        <v>137</v>
      </c>
      <c r="L1243" t="s">
        <v>3816</v>
      </c>
      <c r="M1243" t="s">
        <v>3817</v>
      </c>
      <c r="N1243">
        <v>0.48027777700000002</v>
      </c>
      <c r="O1243">
        <v>0</v>
      </c>
      <c r="P1243">
        <v>0</v>
      </c>
      <c r="Q1243">
        <v>0</v>
      </c>
      <c r="R1243">
        <v>0</v>
      </c>
      <c r="S1243">
        <v>0</v>
      </c>
      <c r="T1243">
        <v>1</v>
      </c>
      <c r="U1243">
        <v>0</v>
      </c>
      <c r="V1243">
        <v>0</v>
      </c>
      <c r="W1243">
        <v>0</v>
      </c>
      <c r="X1243">
        <v>0</v>
      </c>
      <c r="Y1243">
        <v>0</v>
      </c>
      <c r="Z1243">
        <v>0</v>
      </c>
      <c r="AA1243">
        <v>0</v>
      </c>
      <c r="AB1243">
        <v>2.3122982751689332</v>
      </c>
      <c r="AC1243">
        <v>0</v>
      </c>
      <c r="AD1243">
        <v>0</v>
      </c>
      <c r="AE1243">
        <v>2.3122982751689332</v>
      </c>
    </row>
    <row r="1244" spans="1:31" x14ac:dyDescent="0.25">
      <c r="A1244">
        <v>1860419</v>
      </c>
      <c r="B1244">
        <v>1</v>
      </c>
      <c r="C1244" t="s">
        <v>80</v>
      </c>
      <c r="D1244" t="s">
        <v>82</v>
      </c>
      <c r="E1244" t="s">
        <v>140</v>
      </c>
      <c r="F1244" t="s">
        <v>3818</v>
      </c>
      <c r="G1244" t="s">
        <v>163</v>
      </c>
      <c r="H1244" t="s">
        <v>143</v>
      </c>
      <c r="I1244" t="s">
        <v>135</v>
      </c>
      <c r="J1244" t="s">
        <v>136</v>
      </c>
      <c r="K1244" t="s">
        <v>137</v>
      </c>
      <c r="L1244" t="s">
        <v>3819</v>
      </c>
      <c r="M1244" t="s">
        <v>3820</v>
      </c>
      <c r="N1244">
        <v>0.99333333300000004</v>
      </c>
      <c r="O1244">
        <v>0</v>
      </c>
      <c r="P1244">
        <v>0</v>
      </c>
      <c r="Q1244">
        <v>0</v>
      </c>
      <c r="R1244">
        <v>0</v>
      </c>
      <c r="S1244">
        <v>0</v>
      </c>
      <c r="T1244">
        <v>1</v>
      </c>
      <c r="U1244">
        <v>0</v>
      </c>
      <c r="V1244">
        <v>0</v>
      </c>
      <c r="W1244">
        <v>0</v>
      </c>
      <c r="X1244">
        <v>0</v>
      </c>
      <c r="Y1244">
        <v>0</v>
      </c>
      <c r="Z1244">
        <v>0</v>
      </c>
      <c r="AA1244">
        <v>0</v>
      </c>
      <c r="AB1244">
        <v>0.36115140123513328</v>
      </c>
      <c r="AC1244">
        <v>0</v>
      </c>
      <c r="AD1244">
        <v>0</v>
      </c>
      <c r="AE1244">
        <v>0.36115140123513328</v>
      </c>
    </row>
    <row r="1245" spans="1:31" x14ac:dyDescent="0.25">
      <c r="A1245">
        <v>1859918</v>
      </c>
      <c r="B1245">
        <v>1</v>
      </c>
      <c r="C1245" t="s">
        <v>80</v>
      </c>
      <c r="D1245" t="s">
        <v>87</v>
      </c>
      <c r="E1245" t="s">
        <v>210</v>
      </c>
      <c r="F1245" t="s">
        <v>3821</v>
      </c>
      <c r="G1245" t="s">
        <v>560</v>
      </c>
      <c r="H1245" t="s">
        <v>134</v>
      </c>
      <c r="I1245" t="s">
        <v>135</v>
      </c>
      <c r="J1245" t="s">
        <v>136</v>
      </c>
      <c r="K1245" t="s">
        <v>137</v>
      </c>
      <c r="L1245" t="s">
        <v>3822</v>
      </c>
      <c r="M1245" t="s">
        <v>3823</v>
      </c>
      <c r="N1245">
        <v>0.29444444400000003</v>
      </c>
      <c r="O1245">
        <v>0</v>
      </c>
      <c r="P1245">
        <v>134</v>
      </c>
      <c r="Q1245">
        <v>0</v>
      </c>
      <c r="R1245">
        <v>0</v>
      </c>
      <c r="S1245">
        <v>7</v>
      </c>
      <c r="T1245">
        <v>23</v>
      </c>
      <c r="U1245">
        <v>0</v>
      </c>
      <c r="V1245">
        <v>1</v>
      </c>
      <c r="W1245">
        <v>0</v>
      </c>
      <c r="X1245">
        <v>18.279284107255119</v>
      </c>
      <c r="Y1245">
        <v>0</v>
      </c>
      <c r="Z1245">
        <v>0</v>
      </c>
      <c r="AA1245">
        <v>1187.9557054034181</v>
      </c>
      <c r="AB1245">
        <v>19.631424135697838</v>
      </c>
      <c r="AC1245">
        <v>0</v>
      </c>
      <c r="AD1245">
        <v>0</v>
      </c>
      <c r="AE1245">
        <v>1225.866413646371</v>
      </c>
    </row>
    <row r="1246" spans="1:31" x14ac:dyDescent="0.25">
      <c r="A1246">
        <v>1860416</v>
      </c>
      <c r="B1246">
        <v>1</v>
      </c>
      <c r="C1246" t="s">
        <v>81</v>
      </c>
      <c r="D1246" t="s">
        <v>123</v>
      </c>
      <c r="E1246" t="s">
        <v>146</v>
      </c>
      <c r="F1246" t="s">
        <v>3824</v>
      </c>
      <c r="G1246" t="s">
        <v>148</v>
      </c>
      <c r="H1246" t="s">
        <v>143</v>
      </c>
      <c r="I1246" t="s">
        <v>135</v>
      </c>
      <c r="J1246" t="s">
        <v>136</v>
      </c>
      <c r="K1246" t="s">
        <v>137</v>
      </c>
      <c r="L1246" t="s">
        <v>3825</v>
      </c>
      <c r="M1246" t="s">
        <v>3826</v>
      </c>
      <c r="N1246">
        <v>4.4288888880000004</v>
      </c>
      <c r="O1246">
        <v>0</v>
      </c>
      <c r="P1246">
        <v>21</v>
      </c>
      <c r="Q1246">
        <v>0</v>
      </c>
      <c r="R1246">
        <v>1</v>
      </c>
      <c r="S1246">
        <v>0</v>
      </c>
      <c r="T1246">
        <v>3</v>
      </c>
      <c r="U1246">
        <v>0</v>
      </c>
      <c r="V1246">
        <v>0</v>
      </c>
      <c r="W1246">
        <v>0</v>
      </c>
      <c r="X1246">
        <v>13.646866346968888</v>
      </c>
      <c r="Y1246">
        <v>0</v>
      </c>
      <c r="Z1246">
        <v>2.2404578893840892</v>
      </c>
      <c r="AA1246">
        <v>0</v>
      </c>
      <c r="AB1246">
        <v>0.8515940583310968</v>
      </c>
      <c r="AC1246">
        <v>0</v>
      </c>
      <c r="AD1246">
        <v>0</v>
      </c>
      <c r="AE1246">
        <v>16.738918294684076</v>
      </c>
    </row>
    <row r="1247" spans="1:31" x14ac:dyDescent="0.25">
      <c r="A1247">
        <v>1860582</v>
      </c>
      <c r="B1247">
        <v>1</v>
      </c>
      <c r="C1247" t="s">
        <v>81</v>
      </c>
      <c r="D1247" t="s">
        <v>121</v>
      </c>
      <c r="E1247" t="s">
        <v>146</v>
      </c>
      <c r="F1247" t="s">
        <v>3827</v>
      </c>
      <c r="G1247" t="s">
        <v>148</v>
      </c>
      <c r="H1247" t="s">
        <v>143</v>
      </c>
      <c r="I1247" t="s">
        <v>135</v>
      </c>
      <c r="J1247" t="s">
        <v>136</v>
      </c>
      <c r="K1247" t="s">
        <v>137</v>
      </c>
      <c r="L1247" t="s">
        <v>3828</v>
      </c>
      <c r="M1247" t="s">
        <v>3829</v>
      </c>
      <c r="N1247">
        <v>0.93388888800000003</v>
      </c>
      <c r="O1247">
        <v>0</v>
      </c>
      <c r="P1247">
        <v>11</v>
      </c>
      <c r="Q1247">
        <v>0</v>
      </c>
      <c r="R1247">
        <v>0</v>
      </c>
      <c r="S1247">
        <v>0</v>
      </c>
      <c r="T1247">
        <v>0</v>
      </c>
      <c r="U1247">
        <v>0</v>
      </c>
      <c r="V1247">
        <v>0</v>
      </c>
      <c r="W1247">
        <v>0</v>
      </c>
      <c r="X1247">
        <v>1.7242663151020501</v>
      </c>
      <c r="Y1247">
        <v>0</v>
      </c>
      <c r="Z1247">
        <v>0</v>
      </c>
      <c r="AA1247">
        <v>0</v>
      </c>
      <c r="AB1247">
        <v>0</v>
      </c>
      <c r="AC1247">
        <v>0</v>
      </c>
      <c r="AD1247">
        <v>0</v>
      </c>
      <c r="AE1247">
        <v>1.7242663151020501</v>
      </c>
    </row>
    <row r="1248" spans="1:31" x14ac:dyDescent="0.25">
      <c r="A1248">
        <v>1860559</v>
      </c>
      <c r="B1248">
        <v>1</v>
      </c>
      <c r="C1248" t="s">
        <v>80</v>
      </c>
      <c r="D1248" t="s">
        <v>93</v>
      </c>
      <c r="E1248" t="s">
        <v>146</v>
      </c>
      <c r="F1248" t="s">
        <v>3830</v>
      </c>
      <c r="G1248" t="s">
        <v>148</v>
      </c>
      <c r="H1248" t="s">
        <v>143</v>
      </c>
      <c r="I1248" t="s">
        <v>135</v>
      </c>
      <c r="J1248" t="s">
        <v>136</v>
      </c>
      <c r="K1248" t="s">
        <v>137</v>
      </c>
      <c r="L1248" t="s">
        <v>3831</v>
      </c>
      <c r="M1248" t="s">
        <v>3832</v>
      </c>
      <c r="N1248">
        <v>2.091111111</v>
      </c>
      <c r="O1248">
        <v>0</v>
      </c>
      <c r="P1248">
        <v>0</v>
      </c>
      <c r="Q1248">
        <v>0</v>
      </c>
      <c r="R1248">
        <v>5</v>
      </c>
      <c r="S1248">
        <v>0</v>
      </c>
      <c r="T1248">
        <v>0</v>
      </c>
      <c r="U1248">
        <v>0</v>
      </c>
      <c r="V1248">
        <v>0</v>
      </c>
      <c r="W1248">
        <v>0</v>
      </c>
      <c r="X1248">
        <v>0</v>
      </c>
      <c r="Y1248">
        <v>0</v>
      </c>
      <c r="Z1248">
        <v>15.053288850268281</v>
      </c>
      <c r="AA1248">
        <v>0</v>
      </c>
      <c r="AB1248">
        <v>0</v>
      </c>
      <c r="AC1248">
        <v>0</v>
      </c>
      <c r="AD1248">
        <v>0</v>
      </c>
      <c r="AE1248">
        <v>15.053288850268281</v>
      </c>
    </row>
    <row r="1249" spans="1:31" x14ac:dyDescent="0.25">
      <c r="A1249">
        <v>1861266</v>
      </c>
      <c r="B1249">
        <v>1</v>
      </c>
      <c r="C1249" t="s">
        <v>80</v>
      </c>
      <c r="D1249" t="s">
        <v>110</v>
      </c>
      <c r="E1249" t="s">
        <v>146</v>
      </c>
      <c r="F1249" t="s">
        <v>3833</v>
      </c>
      <c r="G1249" t="s">
        <v>1108</v>
      </c>
      <c r="H1249" t="s">
        <v>143</v>
      </c>
      <c r="I1249" t="s">
        <v>135</v>
      </c>
      <c r="J1249" t="s">
        <v>136</v>
      </c>
      <c r="K1249" t="s">
        <v>137</v>
      </c>
      <c r="L1249" t="s">
        <v>3834</v>
      </c>
      <c r="M1249" t="s">
        <v>3835</v>
      </c>
      <c r="N1249">
        <v>6.4997222219999999</v>
      </c>
      <c r="O1249">
        <v>0</v>
      </c>
      <c r="P1249">
        <v>121</v>
      </c>
      <c r="Q1249">
        <v>0</v>
      </c>
      <c r="R1249">
        <v>0</v>
      </c>
      <c r="S1249">
        <v>0</v>
      </c>
      <c r="T1249">
        <v>37</v>
      </c>
      <c r="U1249">
        <v>0</v>
      </c>
      <c r="V1249">
        <v>0</v>
      </c>
      <c r="W1249">
        <v>0</v>
      </c>
      <c r="X1249">
        <v>193.63419983189834</v>
      </c>
      <c r="Y1249">
        <v>0</v>
      </c>
      <c r="Z1249">
        <v>0</v>
      </c>
      <c r="AA1249">
        <v>0</v>
      </c>
      <c r="AB1249">
        <v>190.90884999235431</v>
      </c>
      <c r="AC1249">
        <v>0</v>
      </c>
      <c r="AD1249">
        <v>0</v>
      </c>
      <c r="AE1249">
        <v>384.54304982425265</v>
      </c>
    </row>
    <row r="1250" spans="1:31" x14ac:dyDescent="0.25">
      <c r="A1250">
        <v>1860602</v>
      </c>
      <c r="B1250">
        <v>1</v>
      </c>
      <c r="C1250" t="s">
        <v>81</v>
      </c>
      <c r="D1250" t="s">
        <v>118</v>
      </c>
      <c r="E1250" t="s">
        <v>140</v>
      </c>
      <c r="F1250" t="s">
        <v>3836</v>
      </c>
      <c r="G1250" t="s">
        <v>163</v>
      </c>
      <c r="H1250" t="s">
        <v>143</v>
      </c>
      <c r="I1250" t="s">
        <v>135</v>
      </c>
      <c r="J1250" t="s">
        <v>136</v>
      </c>
      <c r="K1250" t="s">
        <v>137</v>
      </c>
      <c r="L1250" t="s">
        <v>3837</v>
      </c>
      <c r="M1250" t="s">
        <v>3838</v>
      </c>
      <c r="N1250">
        <v>1.0147222220000001</v>
      </c>
      <c r="O1250">
        <v>0</v>
      </c>
      <c r="P1250">
        <v>2</v>
      </c>
      <c r="Q1250">
        <v>0</v>
      </c>
      <c r="R1250">
        <v>0</v>
      </c>
      <c r="S1250">
        <v>0</v>
      </c>
      <c r="T1250">
        <v>1</v>
      </c>
      <c r="U1250">
        <v>0</v>
      </c>
      <c r="V1250">
        <v>0</v>
      </c>
      <c r="W1250">
        <v>0</v>
      </c>
      <c r="X1250">
        <v>0.45441980962901996</v>
      </c>
      <c r="Y1250">
        <v>0</v>
      </c>
      <c r="Z1250">
        <v>0</v>
      </c>
      <c r="AA1250">
        <v>0</v>
      </c>
      <c r="AB1250">
        <v>0.49325195680808887</v>
      </c>
      <c r="AC1250">
        <v>0</v>
      </c>
      <c r="AD1250">
        <v>0</v>
      </c>
      <c r="AE1250">
        <v>0.94767176643710882</v>
      </c>
    </row>
    <row r="1251" spans="1:31" x14ac:dyDescent="0.25">
      <c r="A1251">
        <v>1859892</v>
      </c>
      <c r="B1251">
        <v>1</v>
      </c>
      <c r="C1251" t="s">
        <v>81</v>
      </c>
      <c r="D1251" t="s">
        <v>126</v>
      </c>
      <c r="E1251" t="s">
        <v>131</v>
      </c>
      <c r="F1251" t="s">
        <v>3343</v>
      </c>
      <c r="G1251" t="s">
        <v>133</v>
      </c>
      <c r="H1251" t="s">
        <v>134</v>
      </c>
      <c r="I1251" t="s">
        <v>152</v>
      </c>
      <c r="J1251" t="s">
        <v>136</v>
      </c>
      <c r="K1251" t="s">
        <v>137</v>
      </c>
      <c r="L1251" t="s">
        <v>3839</v>
      </c>
      <c r="M1251" t="s">
        <v>3840</v>
      </c>
      <c r="N1251">
        <v>5.5555550000000002E-3</v>
      </c>
      <c r="O1251">
        <v>0</v>
      </c>
      <c r="P1251">
        <v>619</v>
      </c>
      <c r="Q1251">
        <v>5</v>
      </c>
      <c r="R1251">
        <v>77</v>
      </c>
      <c r="S1251">
        <v>10</v>
      </c>
      <c r="T1251">
        <v>40</v>
      </c>
      <c r="U1251">
        <v>0</v>
      </c>
      <c r="V1251">
        <v>0</v>
      </c>
      <c r="W1251">
        <v>0</v>
      </c>
      <c r="X1251">
        <v>0.24910516154802761</v>
      </c>
      <c r="Y1251">
        <v>9.4378553035250001E-2</v>
      </c>
      <c r="Z1251">
        <v>0.18786072232472228</v>
      </c>
      <c r="AA1251">
        <v>0.26738501164995004</v>
      </c>
      <c r="AB1251">
        <v>0.12274916396035558</v>
      </c>
      <c r="AC1251">
        <v>0</v>
      </c>
      <c r="AD1251">
        <v>0</v>
      </c>
      <c r="AE1251">
        <v>0.92147861251830554</v>
      </c>
    </row>
    <row r="1252" spans="1:31" x14ac:dyDescent="0.25">
      <c r="A1252">
        <v>1860433</v>
      </c>
      <c r="B1252">
        <v>1</v>
      </c>
      <c r="C1252" t="s">
        <v>81</v>
      </c>
      <c r="D1252" t="s">
        <v>123</v>
      </c>
      <c r="E1252" t="s">
        <v>146</v>
      </c>
      <c r="F1252" t="s">
        <v>3841</v>
      </c>
      <c r="G1252" t="s">
        <v>148</v>
      </c>
      <c r="H1252" t="s">
        <v>143</v>
      </c>
      <c r="I1252" t="s">
        <v>135</v>
      </c>
      <c r="J1252" t="s">
        <v>136</v>
      </c>
      <c r="K1252" t="s">
        <v>137</v>
      </c>
      <c r="L1252" t="s">
        <v>3842</v>
      </c>
      <c r="M1252" t="s">
        <v>3843</v>
      </c>
      <c r="N1252">
        <v>1.4372222219999999</v>
      </c>
      <c r="O1252">
        <v>0</v>
      </c>
      <c r="P1252">
        <v>72</v>
      </c>
      <c r="Q1252">
        <v>0</v>
      </c>
      <c r="R1252">
        <v>0</v>
      </c>
      <c r="S1252">
        <v>0</v>
      </c>
      <c r="T1252">
        <v>3</v>
      </c>
      <c r="U1252">
        <v>0</v>
      </c>
      <c r="V1252">
        <v>0</v>
      </c>
      <c r="W1252">
        <v>0</v>
      </c>
      <c r="X1252">
        <v>20.833177509327189</v>
      </c>
      <c r="Y1252">
        <v>0</v>
      </c>
      <c r="Z1252">
        <v>0</v>
      </c>
      <c r="AA1252">
        <v>0</v>
      </c>
      <c r="AB1252">
        <v>5.3951184917229611</v>
      </c>
      <c r="AC1252">
        <v>0</v>
      </c>
      <c r="AD1252">
        <v>0</v>
      </c>
      <c r="AE1252">
        <v>26.22829600105015</v>
      </c>
    </row>
    <row r="1253" spans="1:31" x14ac:dyDescent="0.25">
      <c r="A1253">
        <v>1859898</v>
      </c>
      <c r="B1253">
        <v>1</v>
      </c>
      <c r="C1253" t="s">
        <v>80</v>
      </c>
      <c r="D1253" t="s">
        <v>84</v>
      </c>
      <c r="E1253" t="s">
        <v>146</v>
      </c>
      <c r="F1253" t="s">
        <v>3844</v>
      </c>
      <c r="G1253" t="s">
        <v>148</v>
      </c>
      <c r="H1253" t="s">
        <v>143</v>
      </c>
      <c r="I1253" t="s">
        <v>135</v>
      </c>
      <c r="J1253" t="s">
        <v>136</v>
      </c>
      <c r="K1253" t="s">
        <v>137</v>
      </c>
      <c r="L1253" t="s">
        <v>3845</v>
      </c>
      <c r="M1253" t="s">
        <v>3846</v>
      </c>
      <c r="N1253">
        <v>2.6458333330000001</v>
      </c>
      <c r="O1253">
        <v>0</v>
      </c>
      <c r="P1253">
        <v>125</v>
      </c>
      <c r="Q1253">
        <v>0</v>
      </c>
      <c r="R1253">
        <v>0</v>
      </c>
      <c r="S1253">
        <v>0</v>
      </c>
      <c r="T1253">
        <v>7</v>
      </c>
      <c r="U1253">
        <v>0</v>
      </c>
      <c r="V1253">
        <v>0</v>
      </c>
      <c r="W1253">
        <v>0</v>
      </c>
      <c r="X1253">
        <v>65.473913552368487</v>
      </c>
      <c r="Y1253">
        <v>0</v>
      </c>
      <c r="Z1253">
        <v>0</v>
      </c>
      <c r="AA1253">
        <v>0</v>
      </c>
      <c r="AB1253">
        <v>8.5975948678290717</v>
      </c>
      <c r="AC1253">
        <v>0</v>
      </c>
      <c r="AD1253">
        <v>0</v>
      </c>
      <c r="AE1253">
        <v>74.07150842019756</v>
      </c>
    </row>
    <row r="1254" spans="1:31" x14ac:dyDescent="0.25">
      <c r="A1254">
        <v>1860290</v>
      </c>
      <c r="B1254">
        <v>1</v>
      </c>
      <c r="C1254" t="s">
        <v>80</v>
      </c>
      <c r="D1254" t="s">
        <v>98</v>
      </c>
      <c r="E1254" t="s">
        <v>169</v>
      </c>
      <c r="F1254" t="s">
        <v>3847</v>
      </c>
      <c r="G1254" t="s">
        <v>171</v>
      </c>
      <c r="H1254" t="s">
        <v>143</v>
      </c>
      <c r="I1254" t="s">
        <v>135</v>
      </c>
      <c r="J1254" t="s">
        <v>136</v>
      </c>
      <c r="K1254" t="s">
        <v>172</v>
      </c>
      <c r="L1254" t="s">
        <v>3848</v>
      </c>
      <c r="M1254" t="s">
        <v>3849</v>
      </c>
      <c r="N1254">
        <v>1.2209099999999999</v>
      </c>
      <c r="O1254">
        <v>0</v>
      </c>
      <c r="P1254">
        <v>4</v>
      </c>
      <c r="Q1254">
        <v>0</v>
      </c>
      <c r="R1254">
        <v>18</v>
      </c>
      <c r="S1254">
        <v>0</v>
      </c>
      <c r="T1254">
        <v>9</v>
      </c>
      <c r="U1254">
        <v>0</v>
      </c>
      <c r="V1254">
        <v>0</v>
      </c>
      <c r="W1254">
        <v>0</v>
      </c>
      <c r="X1254">
        <v>2.045511378924139</v>
      </c>
      <c r="Y1254">
        <v>0</v>
      </c>
      <c r="Z1254">
        <v>43.729822433162838</v>
      </c>
      <c r="AA1254">
        <v>0</v>
      </c>
      <c r="AB1254">
        <v>10.982466415253571</v>
      </c>
      <c r="AC1254">
        <v>0</v>
      </c>
      <c r="AD1254">
        <v>0</v>
      </c>
      <c r="AE1254">
        <v>56.757800227340546</v>
      </c>
    </row>
    <row r="1255" spans="1:31" x14ac:dyDescent="0.25">
      <c r="A1255">
        <v>1859855</v>
      </c>
      <c r="B1255">
        <v>1</v>
      </c>
      <c r="C1255" t="s">
        <v>81</v>
      </c>
      <c r="D1255" t="s">
        <v>112</v>
      </c>
      <c r="E1255" t="s">
        <v>158</v>
      </c>
      <c r="F1255" t="s">
        <v>3850</v>
      </c>
      <c r="G1255" t="s">
        <v>133</v>
      </c>
      <c r="H1255" t="s">
        <v>134</v>
      </c>
      <c r="I1255" t="s">
        <v>135</v>
      </c>
      <c r="J1255" t="s">
        <v>136</v>
      </c>
      <c r="K1255" t="s">
        <v>137</v>
      </c>
      <c r="L1255" t="s">
        <v>3851</v>
      </c>
      <c r="M1255" t="s">
        <v>3852</v>
      </c>
      <c r="N1255">
        <v>0.81638888799999998</v>
      </c>
      <c r="O1255">
        <v>0</v>
      </c>
      <c r="P1255">
        <v>179</v>
      </c>
      <c r="Q1255">
        <v>0</v>
      </c>
      <c r="R1255">
        <v>8</v>
      </c>
      <c r="S1255">
        <v>0</v>
      </c>
      <c r="T1255">
        <v>19</v>
      </c>
      <c r="U1255">
        <v>0</v>
      </c>
      <c r="V1255">
        <v>0</v>
      </c>
      <c r="W1255">
        <v>0</v>
      </c>
      <c r="X1255">
        <v>25.2155874261416</v>
      </c>
      <c r="Y1255">
        <v>0</v>
      </c>
      <c r="Z1255">
        <v>18.510308459713595</v>
      </c>
      <c r="AA1255">
        <v>0</v>
      </c>
      <c r="AB1255">
        <v>3.6575550287169887</v>
      </c>
      <c r="AC1255">
        <v>0</v>
      </c>
      <c r="AD1255">
        <v>0</v>
      </c>
      <c r="AE1255">
        <v>47.383450914572187</v>
      </c>
    </row>
    <row r="1256" spans="1:31" x14ac:dyDescent="0.25">
      <c r="A1256">
        <v>1859998</v>
      </c>
      <c r="B1256">
        <v>1</v>
      </c>
      <c r="C1256" t="s">
        <v>81</v>
      </c>
      <c r="D1256" t="s">
        <v>113</v>
      </c>
      <c r="E1256" t="s">
        <v>131</v>
      </c>
      <c r="F1256" t="s">
        <v>3853</v>
      </c>
      <c r="G1256" t="s">
        <v>133</v>
      </c>
      <c r="H1256" t="s">
        <v>134</v>
      </c>
      <c r="I1256" t="s">
        <v>135</v>
      </c>
      <c r="J1256" t="s">
        <v>136</v>
      </c>
      <c r="K1256" t="s">
        <v>137</v>
      </c>
      <c r="L1256" t="s">
        <v>3854</v>
      </c>
      <c r="M1256" t="s">
        <v>3855</v>
      </c>
      <c r="N1256">
        <v>0.54027777700000001</v>
      </c>
      <c r="O1256">
        <v>0</v>
      </c>
      <c r="P1256">
        <v>311</v>
      </c>
      <c r="Q1256">
        <v>18</v>
      </c>
      <c r="R1256">
        <v>2</v>
      </c>
      <c r="S1256">
        <v>6</v>
      </c>
      <c r="T1256">
        <v>6</v>
      </c>
      <c r="U1256">
        <v>2</v>
      </c>
      <c r="V1256">
        <v>0</v>
      </c>
      <c r="W1256">
        <v>0</v>
      </c>
      <c r="X1256">
        <v>28.93013181378026</v>
      </c>
      <c r="Y1256">
        <v>40.016960927933695</v>
      </c>
      <c r="Z1256">
        <v>1.8904862626366552</v>
      </c>
      <c r="AA1256">
        <v>52.974930356526571</v>
      </c>
      <c r="AB1256">
        <v>1.7711248586460751</v>
      </c>
      <c r="AC1256">
        <v>110.42888725496826</v>
      </c>
      <c r="AD1256">
        <v>0</v>
      </c>
      <c r="AE1256">
        <v>236.01252147449151</v>
      </c>
    </row>
    <row r="1257" spans="1:31" x14ac:dyDescent="0.25">
      <c r="A1257">
        <v>1859955</v>
      </c>
      <c r="B1257">
        <v>1</v>
      </c>
      <c r="C1257" t="s">
        <v>81</v>
      </c>
      <c r="D1257" t="s">
        <v>123</v>
      </c>
      <c r="E1257" t="s">
        <v>146</v>
      </c>
      <c r="F1257" t="s">
        <v>3856</v>
      </c>
      <c r="G1257" t="s">
        <v>363</v>
      </c>
      <c r="H1257" t="s">
        <v>143</v>
      </c>
      <c r="I1257" t="s">
        <v>135</v>
      </c>
      <c r="J1257" t="s">
        <v>136</v>
      </c>
      <c r="K1257" t="s">
        <v>137</v>
      </c>
      <c r="L1257" t="s">
        <v>3857</v>
      </c>
      <c r="M1257" t="s">
        <v>3858</v>
      </c>
      <c r="N1257">
        <v>6.8572222219999999</v>
      </c>
      <c r="O1257">
        <v>0</v>
      </c>
      <c r="P1257">
        <v>108</v>
      </c>
      <c r="Q1257">
        <v>0</v>
      </c>
      <c r="R1257">
        <v>0</v>
      </c>
      <c r="S1257">
        <v>0</v>
      </c>
      <c r="T1257">
        <v>17</v>
      </c>
      <c r="U1257">
        <v>0</v>
      </c>
      <c r="V1257">
        <v>0</v>
      </c>
      <c r="W1257">
        <v>0</v>
      </c>
      <c r="X1257">
        <v>126.55456619180583</v>
      </c>
      <c r="Y1257">
        <v>0</v>
      </c>
      <c r="Z1257">
        <v>0</v>
      </c>
      <c r="AA1257">
        <v>0</v>
      </c>
      <c r="AB1257">
        <v>222.59821965975152</v>
      </c>
      <c r="AC1257">
        <v>0</v>
      </c>
      <c r="AD1257">
        <v>0</v>
      </c>
      <c r="AE1257">
        <v>349.15278585155738</v>
      </c>
    </row>
    <row r="1258" spans="1:31" x14ac:dyDescent="0.25">
      <c r="A1258">
        <v>1860396</v>
      </c>
      <c r="B1258">
        <v>1</v>
      </c>
      <c r="C1258" t="s">
        <v>81</v>
      </c>
      <c r="D1258" t="s">
        <v>120</v>
      </c>
      <c r="E1258" t="s">
        <v>146</v>
      </c>
      <c r="F1258" t="s">
        <v>3859</v>
      </c>
      <c r="G1258" t="s">
        <v>148</v>
      </c>
      <c r="H1258" t="s">
        <v>143</v>
      </c>
      <c r="I1258" t="s">
        <v>135</v>
      </c>
      <c r="J1258" t="s">
        <v>136</v>
      </c>
      <c r="K1258" t="s">
        <v>137</v>
      </c>
      <c r="L1258" t="s">
        <v>3860</v>
      </c>
      <c r="M1258" t="s">
        <v>3861</v>
      </c>
      <c r="N1258">
        <v>1.6541666660000001</v>
      </c>
      <c r="O1258">
        <v>0</v>
      </c>
      <c r="P1258">
        <v>70</v>
      </c>
      <c r="Q1258">
        <v>0</v>
      </c>
      <c r="R1258">
        <v>2</v>
      </c>
      <c r="S1258">
        <v>0</v>
      </c>
      <c r="T1258">
        <v>9</v>
      </c>
      <c r="U1258">
        <v>0</v>
      </c>
      <c r="V1258">
        <v>0</v>
      </c>
      <c r="W1258">
        <v>0</v>
      </c>
      <c r="X1258">
        <v>21.444284953296837</v>
      </c>
      <c r="Y1258">
        <v>0</v>
      </c>
      <c r="Z1258">
        <v>0.19835105119289748</v>
      </c>
      <c r="AA1258">
        <v>0</v>
      </c>
      <c r="AB1258">
        <v>10.792275551568128</v>
      </c>
      <c r="AC1258">
        <v>0</v>
      </c>
      <c r="AD1258">
        <v>0</v>
      </c>
      <c r="AE1258">
        <v>32.434911556057862</v>
      </c>
    </row>
    <row r="1259" spans="1:31" x14ac:dyDescent="0.25">
      <c r="A1259">
        <v>1861229</v>
      </c>
      <c r="B1259">
        <v>1</v>
      </c>
      <c r="C1259" t="s">
        <v>80</v>
      </c>
      <c r="D1259" t="s">
        <v>100</v>
      </c>
      <c r="E1259" t="s">
        <v>146</v>
      </c>
      <c r="F1259" t="s">
        <v>3862</v>
      </c>
      <c r="G1259" t="s">
        <v>148</v>
      </c>
      <c r="H1259" t="s">
        <v>143</v>
      </c>
      <c r="I1259" t="s">
        <v>135</v>
      </c>
      <c r="J1259" t="s">
        <v>136</v>
      </c>
      <c r="K1259" t="s">
        <v>137</v>
      </c>
      <c r="L1259" t="s">
        <v>3863</v>
      </c>
      <c r="M1259" t="s">
        <v>3864</v>
      </c>
      <c r="N1259">
        <v>2.1286111110000001</v>
      </c>
      <c r="O1259">
        <v>0</v>
      </c>
      <c r="P1259">
        <v>15</v>
      </c>
      <c r="Q1259">
        <v>0</v>
      </c>
      <c r="R1259">
        <v>5</v>
      </c>
      <c r="S1259">
        <v>0</v>
      </c>
      <c r="T1259">
        <v>2</v>
      </c>
      <c r="U1259">
        <v>0</v>
      </c>
      <c r="V1259">
        <v>0</v>
      </c>
      <c r="W1259">
        <v>0</v>
      </c>
      <c r="X1259">
        <v>4.5535143298263669</v>
      </c>
      <c r="Y1259">
        <v>0</v>
      </c>
      <c r="Z1259">
        <v>1.5368345139721264</v>
      </c>
      <c r="AA1259">
        <v>0</v>
      </c>
      <c r="AB1259">
        <v>7.9450190860102721</v>
      </c>
      <c r="AC1259">
        <v>0</v>
      </c>
      <c r="AD1259">
        <v>0</v>
      </c>
      <c r="AE1259">
        <v>14.035367929808764</v>
      </c>
    </row>
    <row r="1260" spans="1:31" x14ac:dyDescent="0.25">
      <c r="A1260">
        <v>1860247</v>
      </c>
      <c r="B1260">
        <v>1</v>
      </c>
      <c r="C1260" t="s">
        <v>80</v>
      </c>
      <c r="D1260" t="s">
        <v>102</v>
      </c>
      <c r="E1260" t="s">
        <v>158</v>
      </c>
      <c r="F1260" t="s">
        <v>3865</v>
      </c>
      <c r="G1260" t="s">
        <v>133</v>
      </c>
      <c r="H1260" t="s">
        <v>134</v>
      </c>
      <c r="I1260" t="s">
        <v>135</v>
      </c>
      <c r="J1260" t="s">
        <v>136</v>
      </c>
      <c r="K1260" t="s">
        <v>137</v>
      </c>
      <c r="L1260" t="s">
        <v>3866</v>
      </c>
      <c r="M1260" t="s">
        <v>3867</v>
      </c>
      <c r="N1260">
        <v>0.70277777699999999</v>
      </c>
      <c r="O1260">
        <v>1</v>
      </c>
      <c r="P1260">
        <v>746</v>
      </c>
      <c r="Q1260">
        <v>1</v>
      </c>
      <c r="R1260">
        <v>7</v>
      </c>
      <c r="S1260">
        <v>2</v>
      </c>
      <c r="T1260">
        <v>46</v>
      </c>
      <c r="U1260">
        <v>0</v>
      </c>
      <c r="V1260">
        <v>0</v>
      </c>
      <c r="W1260">
        <v>2.5666980753309501</v>
      </c>
      <c r="X1260">
        <v>62.808252086819081</v>
      </c>
      <c r="Y1260">
        <v>2.0055370489770001</v>
      </c>
      <c r="Z1260">
        <v>5.9189840985363613</v>
      </c>
      <c r="AA1260">
        <v>17.90328506315042</v>
      </c>
      <c r="AB1260">
        <v>16.866874474663952</v>
      </c>
      <c r="AC1260">
        <v>0</v>
      </c>
      <c r="AD1260">
        <v>0</v>
      </c>
      <c r="AE1260">
        <v>108.06963084747775</v>
      </c>
    </row>
    <row r="1261" spans="1:31" x14ac:dyDescent="0.25">
      <c r="A1261">
        <v>1860877</v>
      </c>
      <c r="B1261">
        <v>1</v>
      </c>
      <c r="C1261" t="s">
        <v>80</v>
      </c>
      <c r="D1261" t="s">
        <v>108</v>
      </c>
      <c r="E1261" t="s">
        <v>158</v>
      </c>
      <c r="F1261" t="s">
        <v>3868</v>
      </c>
      <c r="G1261" t="s">
        <v>179</v>
      </c>
      <c r="H1261" t="s">
        <v>134</v>
      </c>
      <c r="I1261" t="s">
        <v>135</v>
      </c>
      <c r="J1261" t="s">
        <v>136</v>
      </c>
      <c r="K1261" t="s">
        <v>137</v>
      </c>
      <c r="L1261" t="s">
        <v>3869</v>
      </c>
      <c r="M1261" t="s">
        <v>3870</v>
      </c>
      <c r="N1261">
        <v>1.035833333</v>
      </c>
      <c r="O1261">
        <v>0</v>
      </c>
      <c r="P1261">
        <v>4</v>
      </c>
      <c r="Q1261">
        <v>0</v>
      </c>
      <c r="R1261">
        <v>2</v>
      </c>
      <c r="S1261">
        <v>0</v>
      </c>
      <c r="T1261">
        <v>1</v>
      </c>
      <c r="U1261">
        <v>0</v>
      </c>
      <c r="V1261">
        <v>0</v>
      </c>
      <c r="W1261">
        <v>0</v>
      </c>
      <c r="X1261">
        <v>1.4624179988797876</v>
      </c>
      <c r="Y1261">
        <v>0</v>
      </c>
      <c r="Z1261">
        <v>17.015187943452894</v>
      </c>
      <c r="AA1261">
        <v>0</v>
      </c>
      <c r="AB1261">
        <v>11.695664828217977</v>
      </c>
      <c r="AC1261">
        <v>0</v>
      </c>
      <c r="AD1261">
        <v>0</v>
      </c>
      <c r="AE1261">
        <v>30.173270770550658</v>
      </c>
    </row>
    <row r="1262" spans="1:31" x14ac:dyDescent="0.25">
      <c r="A1262">
        <v>1860353</v>
      </c>
      <c r="B1262">
        <v>1</v>
      </c>
      <c r="C1262" t="s">
        <v>80</v>
      </c>
      <c r="D1262" t="s">
        <v>111</v>
      </c>
      <c r="E1262" t="s">
        <v>140</v>
      </c>
      <c r="F1262" t="s">
        <v>3871</v>
      </c>
      <c r="G1262" t="s">
        <v>207</v>
      </c>
      <c r="H1262" t="s">
        <v>143</v>
      </c>
      <c r="I1262" t="s">
        <v>135</v>
      </c>
      <c r="J1262" t="s">
        <v>136</v>
      </c>
      <c r="K1262" t="s">
        <v>137</v>
      </c>
      <c r="L1262" t="s">
        <v>3872</v>
      </c>
      <c r="M1262" t="s">
        <v>3873</v>
      </c>
      <c r="N1262">
        <v>1.9386111109999999</v>
      </c>
      <c r="O1262">
        <v>0</v>
      </c>
      <c r="P1262">
        <v>8</v>
      </c>
      <c r="Q1262">
        <v>0</v>
      </c>
      <c r="R1262">
        <v>0</v>
      </c>
      <c r="S1262">
        <v>0</v>
      </c>
      <c r="T1262">
        <v>1</v>
      </c>
      <c r="U1262">
        <v>0</v>
      </c>
      <c r="V1262">
        <v>0</v>
      </c>
      <c r="W1262">
        <v>0</v>
      </c>
      <c r="X1262">
        <v>2.0249519277169443</v>
      </c>
      <c r="Y1262">
        <v>0</v>
      </c>
      <c r="Z1262">
        <v>0</v>
      </c>
      <c r="AA1262">
        <v>0</v>
      </c>
      <c r="AB1262">
        <v>0.62810603067908233</v>
      </c>
      <c r="AC1262">
        <v>0</v>
      </c>
      <c r="AD1262">
        <v>0</v>
      </c>
      <c r="AE1262">
        <v>2.6530579583960265</v>
      </c>
    </row>
    <row r="1263" spans="1:31" x14ac:dyDescent="0.25">
      <c r="A1263">
        <v>1859935</v>
      </c>
      <c r="B1263">
        <v>1</v>
      </c>
      <c r="C1263" t="s">
        <v>80</v>
      </c>
      <c r="D1263" t="s">
        <v>87</v>
      </c>
      <c r="E1263" t="s">
        <v>210</v>
      </c>
      <c r="F1263" t="s">
        <v>3874</v>
      </c>
      <c r="G1263" t="s">
        <v>560</v>
      </c>
      <c r="H1263" t="s">
        <v>134</v>
      </c>
      <c r="I1263" t="s">
        <v>135</v>
      </c>
      <c r="J1263" t="s">
        <v>136</v>
      </c>
      <c r="K1263" t="s">
        <v>137</v>
      </c>
      <c r="L1263" t="s">
        <v>3875</v>
      </c>
      <c r="M1263" t="s">
        <v>3876</v>
      </c>
      <c r="N1263">
        <v>1.7494444440000001</v>
      </c>
      <c r="O1263">
        <v>0</v>
      </c>
      <c r="P1263">
        <v>134</v>
      </c>
      <c r="Q1263">
        <v>0</v>
      </c>
      <c r="R1263">
        <v>0</v>
      </c>
      <c r="S1263">
        <v>7</v>
      </c>
      <c r="T1263">
        <v>23</v>
      </c>
      <c r="U1263">
        <v>0</v>
      </c>
      <c r="V1263">
        <v>1</v>
      </c>
      <c r="W1263">
        <v>0</v>
      </c>
      <c r="X1263">
        <v>130.95016813432969</v>
      </c>
      <c r="Y1263">
        <v>0</v>
      </c>
      <c r="Z1263">
        <v>0</v>
      </c>
      <c r="AA1263">
        <v>9230.216625637906</v>
      </c>
      <c r="AB1263">
        <v>168.92936178058133</v>
      </c>
      <c r="AC1263">
        <v>0</v>
      </c>
      <c r="AD1263">
        <v>0</v>
      </c>
      <c r="AE1263">
        <v>9530.0961555528174</v>
      </c>
    </row>
    <row r="1264" spans="1:31" x14ac:dyDescent="0.25">
      <c r="A1264">
        <v>1860267</v>
      </c>
      <c r="B1264">
        <v>1</v>
      </c>
      <c r="C1264" t="s">
        <v>81</v>
      </c>
      <c r="D1264" t="s">
        <v>128</v>
      </c>
      <c r="E1264" t="s">
        <v>146</v>
      </c>
      <c r="F1264" t="s">
        <v>3877</v>
      </c>
      <c r="G1264" t="s">
        <v>2221</v>
      </c>
      <c r="H1264" t="s">
        <v>143</v>
      </c>
      <c r="I1264" t="s">
        <v>135</v>
      </c>
      <c r="J1264" t="s">
        <v>136</v>
      </c>
      <c r="K1264" t="s">
        <v>137</v>
      </c>
      <c r="L1264" t="s">
        <v>3878</v>
      </c>
      <c r="M1264" t="s">
        <v>3879</v>
      </c>
      <c r="N1264">
        <v>2.2941666660000002</v>
      </c>
      <c r="O1264">
        <v>0</v>
      </c>
      <c r="P1264">
        <v>0</v>
      </c>
      <c r="Q1264">
        <v>0</v>
      </c>
      <c r="R1264">
        <v>0</v>
      </c>
      <c r="S1264">
        <v>0</v>
      </c>
      <c r="T1264">
        <v>2</v>
      </c>
      <c r="U1264">
        <v>0</v>
      </c>
      <c r="V1264">
        <v>0</v>
      </c>
      <c r="W1264">
        <v>0</v>
      </c>
      <c r="X1264">
        <v>0</v>
      </c>
      <c r="Y1264">
        <v>0</v>
      </c>
      <c r="Z1264">
        <v>0</v>
      </c>
      <c r="AA1264">
        <v>0</v>
      </c>
      <c r="AB1264">
        <v>55.669922500067372</v>
      </c>
      <c r="AC1264">
        <v>0</v>
      </c>
      <c r="AD1264">
        <v>0</v>
      </c>
      <c r="AE1264">
        <v>55.669922500067372</v>
      </c>
    </row>
    <row r="1265" spans="1:31" x14ac:dyDescent="0.25">
      <c r="A1265">
        <v>1860562</v>
      </c>
      <c r="B1265">
        <v>1</v>
      </c>
      <c r="C1265" t="s">
        <v>80</v>
      </c>
      <c r="D1265" t="s">
        <v>85</v>
      </c>
      <c r="E1265" t="s">
        <v>146</v>
      </c>
      <c r="F1265" t="s">
        <v>3880</v>
      </c>
      <c r="G1265" t="s">
        <v>148</v>
      </c>
      <c r="H1265" t="s">
        <v>143</v>
      </c>
      <c r="I1265" t="s">
        <v>135</v>
      </c>
      <c r="J1265" t="s">
        <v>136</v>
      </c>
      <c r="K1265" t="s">
        <v>137</v>
      </c>
      <c r="L1265" t="s">
        <v>3881</v>
      </c>
      <c r="M1265" t="s">
        <v>3882</v>
      </c>
      <c r="N1265">
        <v>1.559722222</v>
      </c>
      <c r="O1265">
        <v>0</v>
      </c>
      <c r="P1265">
        <v>150</v>
      </c>
      <c r="Q1265">
        <v>0</v>
      </c>
      <c r="R1265">
        <v>0</v>
      </c>
      <c r="S1265">
        <v>0</v>
      </c>
      <c r="T1265">
        <v>18</v>
      </c>
      <c r="U1265">
        <v>0</v>
      </c>
      <c r="V1265">
        <v>0</v>
      </c>
      <c r="W1265">
        <v>0</v>
      </c>
      <c r="X1265">
        <v>83.500276219234053</v>
      </c>
      <c r="Y1265">
        <v>0</v>
      </c>
      <c r="Z1265">
        <v>0</v>
      </c>
      <c r="AA1265">
        <v>0</v>
      </c>
      <c r="AB1265">
        <v>19.67192202088567</v>
      </c>
      <c r="AC1265">
        <v>0</v>
      </c>
      <c r="AD1265">
        <v>0</v>
      </c>
      <c r="AE1265">
        <v>103.17219824011973</v>
      </c>
    </row>
    <row r="1266" spans="1:31" x14ac:dyDescent="0.25">
      <c r="A1266">
        <v>1860313</v>
      </c>
      <c r="B1266">
        <v>1</v>
      </c>
      <c r="C1266" t="s">
        <v>81</v>
      </c>
      <c r="D1266" t="s">
        <v>128</v>
      </c>
      <c r="E1266" t="s">
        <v>140</v>
      </c>
      <c r="F1266" t="s">
        <v>3883</v>
      </c>
      <c r="G1266" t="s">
        <v>163</v>
      </c>
      <c r="H1266" t="s">
        <v>143</v>
      </c>
      <c r="I1266" t="s">
        <v>135</v>
      </c>
      <c r="J1266" t="s">
        <v>136</v>
      </c>
      <c r="K1266" t="s">
        <v>137</v>
      </c>
      <c r="L1266" t="s">
        <v>3884</v>
      </c>
      <c r="M1266" t="s">
        <v>3885</v>
      </c>
      <c r="N1266">
        <v>1.335555555</v>
      </c>
      <c r="O1266">
        <v>0</v>
      </c>
      <c r="P1266">
        <v>1</v>
      </c>
      <c r="Q1266">
        <v>0</v>
      </c>
      <c r="R1266">
        <v>0</v>
      </c>
      <c r="S1266">
        <v>0</v>
      </c>
      <c r="T1266">
        <v>0</v>
      </c>
      <c r="U1266">
        <v>0</v>
      </c>
      <c r="V1266">
        <v>0</v>
      </c>
      <c r="W1266">
        <v>0</v>
      </c>
      <c r="X1266">
        <v>0.19905037652407331</v>
      </c>
      <c r="Y1266">
        <v>0</v>
      </c>
      <c r="Z1266">
        <v>0</v>
      </c>
      <c r="AA1266">
        <v>0</v>
      </c>
      <c r="AB1266">
        <v>0</v>
      </c>
      <c r="AC1266">
        <v>0</v>
      </c>
      <c r="AD1266">
        <v>0</v>
      </c>
      <c r="AE1266">
        <v>0.19905037652407331</v>
      </c>
    </row>
    <row r="1267" spans="1:31" x14ac:dyDescent="0.25">
      <c r="A1267">
        <v>1860230</v>
      </c>
      <c r="B1267">
        <v>1</v>
      </c>
      <c r="C1267" t="s">
        <v>80</v>
      </c>
      <c r="D1267" t="s">
        <v>94</v>
      </c>
      <c r="E1267" t="s">
        <v>146</v>
      </c>
      <c r="F1267" t="s">
        <v>3886</v>
      </c>
      <c r="G1267" t="s">
        <v>148</v>
      </c>
      <c r="H1267" t="s">
        <v>143</v>
      </c>
      <c r="I1267" t="s">
        <v>135</v>
      </c>
      <c r="J1267" t="s">
        <v>136</v>
      </c>
      <c r="K1267" t="s">
        <v>137</v>
      </c>
      <c r="L1267" t="s">
        <v>3887</v>
      </c>
      <c r="M1267" t="s">
        <v>3888</v>
      </c>
      <c r="N1267">
        <v>8.2622222220000001</v>
      </c>
      <c r="O1267">
        <v>0</v>
      </c>
      <c r="P1267">
        <v>0</v>
      </c>
      <c r="Q1267">
        <v>0</v>
      </c>
      <c r="R1267">
        <v>2</v>
      </c>
      <c r="S1267">
        <v>0</v>
      </c>
      <c r="T1267">
        <v>0</v>
      </c>
      <c r="U1267">
        <v>0</v>
      </c>
      <c r="V1267">
        <v>0</v>
      </c>
      <c r="W1267">
        <v>0</v>
      </c>
      <c r="X1267">
        <v>0</v>
      </c>
      <c r="Y1267">
        <v>0</v>
      </c>
      <c r="Z1267">
        <v>25.819539617483464</v>
      </c>
      <c r="AA1267">
        <v>0</v>
      </c>
      <c r="AB1267">
        <v>0</v>
      </c>
      <c r="AC1267">
        <v>0</v>
      </c>
      <c r="AD1267">
        <v>0</v>
      </c>
      <c r="AE1267">
        <v>25.819539617483464</v>
      </c>
    </row>
    <row r="1268" spans="1:31" x14ac:dyDescent="0.25">
      <c r="A1268">
        <v>1860622</v>
      </c>
      <c r="B1268">
        <v>1</v>
      </c>
      <c r="C1268" t="s">
        <v>80</v>
      </c>
      <c r="D1268" t="s">
        <v>94</v>
      </c>
      <c r="E1268" t="s">
        <v>222</v>
      </c>
      <c r="F1268" t="s">
        <v>3889</v>
      </c>
      <c r="G1268" t="s">
        <v>469</v>
      </c>
      <c r="H1268" t="s">
        <v>143</v>
      </c>
      <c r="I1268" t="s">
        <v>135</v>
      </c>
      <c r="J1268" t="s">
        <v>136</v>
      </c>
      <c r="K1268" t="s">
        <v>137</v>
      </c>
      <c r="L1268" t="s">
        <v>3890</v>
      </c>
      <c r="M1268" t="s">
        <v>3891</v>
      </c>
      <c r="N1268">
        <v>4.3722222220000004</v>
      </c>
      <c r="O1268">
        <v>0</v>
      </c>
      <c r="P1268">
        <v>0</v>
      </c>
      <c r="Q1268">
        <v>0</v>
      </c>
      <c r="R1268">
        <v>0</v>
      </c>
      <c r="S1268">
        <v>0</v>
      </c>
      <c r="T1268">
        <v>6</v>
      </c>
      <c r="U1268">
        <v>0</v>
      </c>
      <c r="V1268">
        <v>0</v>
      </c>
      <c r="W1268">
        <v>0</v>
      </c>
      <c r="X1268">
        <v>0</v>
      </c>
      <c r="Y1268">
        <v>0</v>
      </c>
      <c r="Z1268">
        <v>0</v>
      </c>
      <c r="AA1268">
        <v>0</v>
      </c>
      <c r="AB1268">
        <v>19.392255504134809</v>
      </c>
      <c r="AC1268">
        <v>0</v>
      </c>
      <c r="AD1268">
        <v>0</v>
      </c>
      <c r="AE1268">
        <v>19.392255504134809</v>
      </c>
    </row>
    <row r="1269" spans="1:31" x14ac:dyDescent="0.25">
      <c r="A1269">
        <v>1861355</v>
      </c>
      <c r="B1269">
        <v>1</v>
      </c>
      <c r="C1269" t="s">
        <v>81</v>
      </c>
      <c r="D1269" t="s">
        <v>118</v>
      </c>
      <c r="E1269" t="s">
        <v>146</v>
      </c>
      <c r="F1269" t="s">
        <v>3892</v>
      </c>
      <c r="G1269" t="s">
        <v>148</v>
      </c>
      <c r="H1269" t="s">
        <v>143</v>
      </c>
      <c r="I1269" t="s">
        <v>135</v>
      </c>
      <c r="J1269" t="s">
        <v>136</v>
      </c>
      <c r="K1269" t="s">
        <v>137</v>
      </c>
      <c r="L1269" t="s">
        <v>3893</v>
      </c>
      <c r="M1269" t="s">
        <v>3894</v>
      </c>
      <c r="N1269">
        <v>0.68222222200000004</v>
      </c>
      <c r="O1269">
        <v>0</v>
      </c>
      <c r="P1269">
        <v>1</v>
      </c>
      <c r="Q1269">
        <v>0</v>
      </c>
      <c r="R1269">
        <v>0</v>
      </c>
      <c r="S1269">
        <v>0</v>
      </c>
      <c r="T1269">
        <v>0</v>
      </c>
      <c r="U1269">
        <v>0</v>
      </c>
      <c r="V1269">
        <v>0</v>
      </c>
      <c r="W1269">
        <v>0</v>
      </c>
      <c r="X1269">
        <v>0.13919581510313889</v>
      </c>
      <c r="Y1269">
        <v>0</v>
      </c>
      <c r="Z1269">
        <v>0</v>
      </c>
      <c r="AA1269">
        <v>0</v>
      </c>
      <c r="AB1269">
        <v>0</v>
      </c>
      <c r="AC1269">
        <v>0</v>
      </c>
      <c r="AD1269">
        <v>0</v>
      </c>
      <c r="AE1269">
        <v>0.13919581510313889</v>
      </c>
    </row>
    <row r="1270" spans="1:31" x14ac:dyDescent="0.25">
      <c r="A1270">
        <v>1860668</v>
      </c>
      <c r="B1270">
        <v>1</v>
      </c>
      <c r="C1270" t="s">
        <v>81</v>
      </c>
      <c r="D1270" t="s">
        <v>120</v>
      </c>
      <c r="E1270" t="s">
        <v>169</v>
      </c>
      <c r="F1270" t="s">
        <v>3895</v>
      </c>
      <c r="G1270" t="s">
        <v>183</v>
      </c>
      <c r="H1270" t="s">
        <v>143</v>
      </c>
      <c r="I1270" t="s">
        <v>135</v>
      </c>
      <c r="J1270" t="s">
        <v>136</v>
      </c>
      <c r="K1270" t="s">
        <v>137</v>
      </c>
      <c r="L1270" t="s">
        <v>3896</v>
      </c>
      <c r="M1270" t="s">
        <v>3897</v>
      </c>
      <c r="N1270">
        <v>0.48027777700000002</v>
      </c>
      <c r="O1270">
        <v>0</v>
      </c>
      <c r="P1270">
        <v>238</v>
      </c>
      <c r="Q1270">
        <v>0</v>
      </c>
      <c r="R1270">
        <v>0</v>
      </c>
      <c r="S1270">
        <v>0</v>
      </c>
      <c r="T1270">
        <v>20</v>
      </c>
      <c r="U1270">
        <v>0</v>
      </c>
      <c r="V1270">
        <v>0</v>
      </c>
      <c r="W1270">
        <v>0</v>
      </c>
      <c r="X1270">
        <v>27.08167733150885</v>
      </c>
      <c r="Y1270">
        <v>0</v>
      </c>
      <c r="Z1270">
        <v>0</v>
      </c>
      <c r="AA1270">
        <v>0</v>
      </c>
      <c r="AB1270">
        <v>3.7576185709227001</v>
      </c>
      <c r="AC1270">
        <v>0</v>
      </c>
      <c r="AD1270">
        <v>0</v>
      </c>
      <c r="AE1270">
        <v>30.839295902431552</v>
      </c>
    </row>
    <row r="1271" spans="1:31" x14ac:dyDescent="0.25">
      <c r="A1271">
        <v>1860662</v>
      </c>
      <c r="B1271">
        <v>1</v>
      </c>
      <c r="C1271" t="s">
        <v>80</v>
      </c>
      <c r="D1271" t="s">
        <v>98</v>
      </c>
      <c r="E1271" t="s">
        <v>158</v>
      </c>
      <c r="F1271" t="s">
        <v>3898</v>
      </c>
      <c r="G1271" t="s">
        <v>219</v>
      </c>
      <c r="H1271" t="s">
        <v>134</v>
      </c>
      <c r="I1271" t="s">
        <v>135</v>
      </c>
      <c r="J1271" t="s">
        <v>136</v>
      </c>
      <c r="K1271" t="s">
        <v>137</v>
      </c>
      <c r="L1271" t="s">
        <v>3899</v>
      </c>
      <c r="M1271" t="s">
        <v>3900</v>
      </c>
      <c r="N1271">
        <v>0.38666666599999999</v>
      </c>
      <c r="O1271">
        <v>0</v>
      </c>
      <c r="P1271">
        <v>0</v>
      </c>
      <c r="Q1271">
        <v>0</v>
      </c>
      <c r="R1271">
        <v>0</v>
      </c>
      <c r="S1271">
        <v>1</v>
      </c>
      <c r="T1271">
        <v>0</v>
      </c>
      <c r="U1271">
        <v>0</v>
      </c>
      <c r="V1271">
        <v>0</v>
      </c>
      <c r="W1271">
        <v>0</v>
      </c>
      <c r="X1271">
        <v>0</v>
      </c>
      <c r="Y1271">
        <v>0</v>
      </c>
      <c r="Z1271">
        <v>0</v>
      </c>
      <c r="AA1271">
        <v>0.44100551400845334</v>
      </c>
      <c r="AB1271">
        <v>0</v>
      </c>
      <c r="AC1271">
        <v>0</v>
      </c>
      <c r="AD1271">
        <v>0</v>
      </c>
      <c r="AE1271">
        <v>0.44100551400845334</v>
      </c>
    </row>
    <row r="1272" spans="1:31" x14ac:dyDescent="0.25">
      <c r="A1272">
        <v>1860605</v>
      </c>
      <c r="B1272">
        <v>1</v>
      </c>
      <c r="C1272" t="s">
        <v>80</v>
      </c>
      <c r="D1272" t="s">
        <v>82</v>
      </c>
      <c r="E1272" t="s">
        <v>169</v>
      </c>
      <c r="F1272" t="s">
        <v>3901</v>
      </c>
      <c r="G1272" t="s">
        <v>183</v>
      </c>
      <c r="H1272" t="s">
        <v>143</v>
      </c>
      <c r="I1272" t="s">
        <v>135</v>
      </c>
      <c r="J1272" t="s">
        <v>136</v>
      </c>
      <c r="K1272" t="s">
        <v>137</v>
      </c>
      <c r="L1272" t="s">
        <v>3902</v>
      </c>
      <c r="M1272" t="s">
        <v>3903</v>
      </c>
      <c r="N1272">
        <v>2.5652777769999999</v>
      </c>
      <c r="O1272">
        <v>0</v>
      </c>
      <c r="P1272">
        <v>839</v>
      </c>
      <c r="Q1272">
        <v>0</v>
      </c>
      <c r="R1272">
        <v>0</v>
      </c>
      <c r="S1272">
        <v>0</v>
      </c>
      <c r="T1272">
        <v>94</v>
      </c>
      <c r="U1272">
        <v>0</v>
      </c>
      <c r="V1272">
        <v>0</v>
      </c>
      <c r="W1272">
        <v>0</v>
      </c>
      <c r="X1272">
        <v>726.36127566227276</v>
      </c>
      <c r="Y1272">
        <v>0</v>
      </c>
      <c r="Z1272">
        <v>0</v>
      </c>
      <c r="AA1272">
        <v>0</v>
      </c>
      <c r="AB1272">
        <v>229.76227432586128</v>
      </c>
      <c r="AC1272">
        <v>0</v>
      </c>
      <c r="AD1272">
        <v>0</v>
      </c>
      <c r="AE1272">
        <v>956.12354998813407</v>
      </c>
    </row>
    <row r="1273" spans="1:31" x14ac:dyDescent="0.25">
      <c r="A1273">
        <v>1860914</v>
      </c>
      <c r="B1273">
        <v>1</v>
      </c>
      <c r="C1273" t="s">
        <v>81</v>
      </c>
      <c r="D1273" t="s">
        <v>123</v>
      </c>
      <c r="E1273" t="s">
        <v>158</v>
      </c>
      <c r="F1273" t="s">
        <v>3904</v>
      </c>
      <c r="G1273" t="s">
        <v>893</v>
      </c>
      <c r="H1273" t="s">
        <v>134</v>
      </c>
      <c r="I1273" t="s">
        <v>135</v>
      </c>
      <c r="J1273" t="s">
        <v>136</v>
      </c>
      <c r="K1273" t="s">
        <v>137</v>
      </c>
      <c r="L1273" t="s">
        <v>3905</v>
      </c>
      <c r="M1273" t="s">
        <v>3906</v>
      </c>
      <c r="N1273">
        <v>7.329722222</v>
      </c>
      <c r="O1273">
        <v>0</v>
      </c>
      <c r="P1273">
        <v>685</v>
      </c>
      <c r="Q1273">
        <v>0</v>
      </c>
      <c r="R1273">
        <v>0</v>
      </c>
      <c r="S1273">
        <v>0</v>
      </c>
      <c r="T1273">
        <v>20</v>
      </c>
      <c r="U1273">
        <v>0</v>
      </c>
      <c r="V1273">
        <v>0</v>
      </c>
      <c r="W1273">
        <v>0</v>
      </c>
      <c r="X1273">
        <v>1013.0365473391491</v>
      </c>
      <c r="Y1273">
        <v>0</v>
      </c>
      <c r="Z1273">
        <v>0</v>
      </c>
      <c r="AA1273">
        <v>0</v>
      </c>
      <c r="AB1273">
        <v>28.334859034149542</v>
      </c>
      <c r="AC1273">
        <v>0</v>
      </c>
      <c r="AD1273">
        <v>0</v>
      </c>
      <c r="AE1273">
        <v>1041.3714063732987</v>
      </c>
    </row>
    <row r="1274" spans="1:31" x14ac:dyDescent="0.25">
      <c r="A1274">
        <v>1860058</v>
      </c>
      <c r="B1274">
        <v>1</v>
      </c>
      <c r="C1274" t="s">
        <v>80</v>
      </c>
      <c r="D1274" t="s">
        <v>94</v>
      </c>
      <c r="E1274" t="s">
        <v>210</v>
      </c>
      <c r="F1274" t="s">
        <v>3907</v>
      </c>
      <c r="G1274" t="s">
        <v>171</v>
      </c>
      <c r="H1274" t="s">
        <v>134</v>
      </c>
      <c r="I1274" t="s">
        <v>135</v>
      </c>
      <c r="J1274" t="s">
        <v>136</v>
      </c>
      <c r="K1274" t="s">
        <v>172</v>
      </c>
      <c r="L1274" t="s">
        <v>3908</v>
      </c>
      <c r="M1274" t="s">
        <v>3909</v>
      </c>
      <c r="N1274">
        <v>8.7333333329999991</v>
      </c>
      <c r="O1274">
        <v>0</v>
      </c>
      <c r="P1274">
        <v>374</v>
      </c>
      <c r="Q1274">
        <v>0</v>
      </c>
      <c r="R1274">
        <v>1</v>
      </c>
      <c r="S1274">
        <v>3</v>
      </c>
      <c r="T1274">
        <v>23</v>
      </c>
      <c r="U1274">
        <v>0</v>
      </c>
      <c r="V1274">
        <v>0</v>
      </c>
      <c r="W1274">
        <v>0</v>
      </c>
      <c r="X1274">
        <v>246.03895042984701</v>
      </c>
      <c r="Y1274">
        <v>0</v>
      </c>
      <c r="Z1274">
        <v>6.7090442755128512</v>
      </c>
      <c r="AA1274">
        <v>87.827636905535698</v>
      </c>
      <c r="AB1274">
        <v>68.373060794134489</v>
      </c>
      <c r="AC1274">
        <v>0</v>
      </c>
      <c r="AD1274">
        <v>0</v>
      </c>
      <c r="AE1274">
        <v>408.94869240502999</v>
      </c>
    </row>
    <row r="1275" spans="1:31" x14ac:dyDescent="0.25">
      <c r="A1275">
        <v>1859895</v>
      </c>
      <c r="B1275">
        <v>1</v>
      </c>
      <c r="C1275" t="s">
        <v>81</v>
      </c>
      <c r="D1275" t="s">
        <v>128</v>
      </c>
      <c r="E1275" t="s">
        <v>158</v>
      </c>
      <c r="F1275" t="s">
        <v>3910</v>
      </c>
      <c r="G1275" t="s">
        <v>133</v>
      </c>
      <c r="H1275" t="s">
        <v>134</v>
      </c>
      <c r="I1275" t="s">
        <v>135</v>
      </c>
      <c r="J1275" t="s">
        <v>136</v>
      </c>
      <c r="K1275" t="s">
        <v>137</v>
      </c>
      <c r="L1275" t="s">
        <v>3911</v>
      </c>
      <c r="M1275" t="s">
        <v>3912</v>
      </c>
      <c r="N1275">
        <v>0.84333333300000002</v>
      </c>
      <c r="O1275">
        <v>0</v>
      </c>
      <c r="P1275">
        <v>497</v>
      </c>
      <c r="Q1275">
        <v>3</v>
      </c>
      <c r="R1275">
        <v>26</v>
      </c>
      <c r="S1275">
        <v>2</v>
      </c>
      <c r="T1275">
        <v>55</v>
      </c>
      <c r="U1275">
        <v>0</v>
      </c>
      <c r="V1275">
        <v>0</v>
      </c>
      <c r="W1275">
        <v>0</v>
      </c>
      <c r="X1275">
        <v>51.115707873870228</v>
      </c>
      <c r="Y1275">
        <v>12.807661924910049</v>
      </c>
      <c r="Z1275">
        <v>11.440701210333073</v>
      </c>
      <c r="AA1275">
        <v>0.31765917217826661</v>
      </c>
      <c r="AB1275">
        <v>14.654999262240528</v>
      </c>
      <c r="AC1275">
        <v>0</v>
      </c>
      <c r="AD1275">
        <v>0</v>
      </c>
      <c r="AE1275">
        <v>90.336729443532136</v>
      </c>
    </row>
    <row r="1276" spans="1:31" x14ac:dyDescent="0.25">
      <c r="A1276">
        <v>1860081</v>
      </c>
      <c r="B1276">
        <v>1</v>
      </c>
      <c r="C1276" t="s">
        <v>81</v>
      </c>
      <c r="D1276" t="s">
        <v>126</v>
      </c>
      <c r="E1276" t="s">
        <v>158</v>
      </c>
      <c r="F1276" t="s">
        <v>3913</v>
      </c>
      <c r="G1276" t="s">
        <v>402</v>
      </c>
      <c r="H1276" t="s">
        <v>134</v>
      </c>
      <c r="I1276" t="s">
        <v>135</v>
      </c>
      <c r="J1276" t="s">
        <v>136</v>
      </c>
      <c r="K1276" t="s">
        <v>172</v>
      </c>
      <c r="L1276" t="s">
        <v>3914</v>
      </c>
      <c r="M1276" t="s">
        <v>3915</v>
      </c>
      <c r="N1276">
        <v>2.8903777769999999</v>
      </c>
      <c r="O1276">
        <v>0</v>
      </c>
      <c r="P1276">
        <v>0</v>
      </c>
      <c r="Q1276">
        <v>2</v>
      </c>
      <c r="R1276">
        <v>0</v>
      </c>
      <c r="S1276">
        <v>0</v>
      </c>
      <c r="T1276">
        <v>0</v>
      </c>
      <c r="U1276">
        <v>0</v>
      </c>
      <c r="V1276">
        <v>0</v>
      </c>
      <c r="W1276">
        <v>0</v>
      </c>
      <c r="X1276">
        <v>0</v>
      </c>
      <c r="Y1276">
        <v>38.796236215705093</v>
      </c>
      <c r="Z1276">
        <v>0</v>
      </c>
      <c r="AA1276">
        <v>0</v>
      </c>
      <c r="AB1276">
        <v>0</v>
      </c>
      <c r="AC1276">
        <v>0</v>
      </c>
      <c r="AD1276">
        <v>0</v>
      </c>
      <c r="AE1276">
        <v>38.796236215705093</v>
      </c>
    </row>
    <row r="1277" spans="1:31" x14ac:dyDescent="0.25">
      <c r="A1277">
        <v>1859938</v>
      </c>
      <c r="B1277">
        <v>1</v>
      </c>
      <c r="C1277" t="s">
        <v>80</v>
      </c>
      <c r="D1277" t="s">
        <v>103</v>
      </c>
      <c r="E1277" t="s">
        <v>140</v>
      </c>
      <c r="F1277" t="s">
        <v>3916</v>
      </c>
      <c r="G1277" t="s">
        <v>200</v>
      </c>
      <c r="H1277" t="s">
        <v>143</v>
      </c>
      <c r="I1277" t="s">
        <v>135</v>
      </c>
      <c r="J1277" t="s">
        <v>136</v>
      </c>
      <c r="K1277" t="s">
        <v>137</v>
      </c>
      <c r="L1277" t="s">
        <v>3917</v>
      </c>
      <c r="M1277" t="s">
        <v>3918</v>
      </c>
      <c r="N1277">
        <v>7.625555555</v>
      </c>
      <c r="O1277">
        <v>0</v>
      </c>
      <c r="P1277">
        <v>6</v>
      </c>
      <c r="Q1277">
        <v>0</v>
      </c>
      <c r="R1277">
        <v>0</v>
      </c>
      <c r="S1277">
        <v>0</v>
      </c>
      <c r="T1277">
        <v>1</v>
      </c>
      <c r="U1277">
        <v>0</v>
      </c>
      <c r="V1277">
        <v>0</v>
      </c>
      <c r="W1277">
        <v>0</v>
      </c>
      <c r="X1277">
        <v>10.567955063130082</v>
      </c>
      <c r="Y1277">
        <v>0</v>
      </c>
      <c r="Z1277">
        <v>0</v>
      </c>
      <c r="AA1277">
        <v>0</v>
      </c>
      <c r="AB1277">
        <v>0.47349866259840007</v>
      </c>
      <c r="AC1277">
        <v>0</v>
      </c>
      <c r="AD1277">
        <v>0</v>
      </c>
      <c r="AE1277">
        <v>11.041453725728482</v>
      </c>
    </row>
    <row r="1278" spans="1:31" x14ac:dyDescent="0.25">
      <c r="A1278">
        <v>1859852</v>
      </c>
      <c r="B1278">
        <v>1</v>
      </c>
      <c r="C1278" t="s">
        <v>80</v>
      </c>
      <c r="D1278" t="s">
        <v>109</v>
      </c>
      <c r="E1278" t="s">
        <v>210</v>
      </c>
      <c r="F1278" t="s">
        <v>3919</v>
      </c>
      <c r="G1278" t="s">
        <v>2221</v>
      </c>
      <c r="H1278" t="s">
        <v>134</v>
      </c>
      <c r="I1278" t="s">
        <v>135</v>
      </c>
      <c r="J1278" t="s">
        <v>5</v>
      </c>
      <c r="K1278" t="s">
        <v>137</v>
      </c>
      <c r="L1278" t="s">
        <v>3920</v>
      </c>
      <c r="M1278" t="s">
        <v>3921</v>
      </c>
      <c r="N1278">
        <v>1.9622222220000001</v>
      </c>
      <c r="O1278">
        <v>0</v>
      </c>
      <c r="P1278">
        <v>370</v>
      </c>
      <c r="Q1278">
        <v>0</v>
      </c>
      <c r="R1278">
        <v>56</v>
      </c>
      <c r="S1278">
        <v>0</v>
      </c>
      <c r="T1278">
        <v>63</v>
      </c>
      <c r="U1278">
        <v>2</v>
      </c>
      <c r="V1278">
        <v>0</v>
      </c>
      <c r="W1278">
        <v>0</v>
      </c>
      <c r="X1278">
        <v>76.482347030557236</v>
      </c>
      <c r="Y1278">
        <v>0</v>
      </c>
      <c r="Z1278">
        <v>64.523969605966201</v>
      </c>
      <c r="AA1278">
        <v>0</v>
      </c>
      <c r="AB1278">
        <v>60.403884905271283</v>
      </c>
      <c r="AC1278">
        <v>238.8074902389713</v>
      </c>
      <c r="AD1278">
        <v>0</v>
      </c>
      <c r="AE1278">
        <v>440.21769178076602</v>
      </c>
    </row>
    <row r="1279" spans="1:31" x14ac:dyDescent="0.25">
      <c r="A1279">
        <v>1860207</v>
      </c>
      <c r="B1279">
        <v>1</v>
      </c>
      <c r="C1279" t="s">
        <v>80</v>
      </c>
      <c r="D1279" t="s">
        <v>93</v>
      </c>
      <c r="E1279" t="s">
        <v>210</v>
      </c>
      <c r="F1279" t="s">
        <v>3922</v>
      </c>
      <c r="G1279" t="s">
        <v>133</v>
      </c>
      <c r="H1279" t="s">
        <v>134</v>
      </c>
      <c r="I1279" t="s">
        <v>135</v>
      </c>
      <c r="J1279" t="s">
        <v>136</v>
      </c>
      <c r="K1279" t="s">
        <v>137</v>
      </c>
      <c r="L1279" t="s">
        <v>3923</v>
      </c>
      <c r="M1279" t="s">
        <v>3924</v>
      </c>
      <c r="N1279">
        <v>0.44166666599999999</v>
      </c>
      <c r="O1279">
        <v>0</v>
      </c>
      <c r="P1279">
        <v>184</v>
      </c>
      <c r="Q1279">
        <v>37</v>
      </c>
      <c r="R1279">
        <v>256</v>
      </c>
      <c r="S1279">
        <v>2</v>
      </c>
      <c r="T1279">
        <v>104</v>
      </c>
      <c r="U1279">
        <v>0</v>
      </c>
      <c r="V1279">
        <v>0</v>
      </c>
      <c r="W1279">
        <v>0</v>
      </c>
      <c r="X1279">
        <v>37.697782946917783</v>
      </c>
      <c r="Y1279">
        <v>191.05331725148972</v>
      </c>
      <c r="Z1279">
        <v>456.00373421189147</v>
      </c>
      <c r="AA1279">
        <v>6.6194727830330837</v>
      </c>
      <c r="AB1279">
        <v>202.80755788022532</v>
      </c>
      <c r="AC1279">
        <v>0</v>
      </c>
      <c r="AD1279">
        <v>0</v>
      </c>
      <c r="AE1279">
        <v>894.18186507355733</v>
      </c>
    </row>
    <row r="1280" spans="1:31" x14ac:dyDescent="0.25">
      <c r="A1280">
        <v>1860585</v>
      </c>
      <c r="B1280">
        <v>1</v>
      </c>
      <c r="C1280" t="s">
        <v>80</v>
      </c>
      <c r="D1280" t="s">
        <v>103</v>
      </c>
      <c r="E1280" t="s">
        <v>146</v>
      </c>
      <c r="F1280" t="s">
        <v>3925</v>
      </c>
      <c r="G1280" t="s">
        <v>148</v>
      </c>
      <c r="H1280" t="s">
        <v>143</v>
      </c>
      <c r="I1280" t="s">
        <v>135</v>
      </c>
      <c r="J1280" t="s">
        <v>136</v>
      </c>
      <c r="K1280" t="s">
        <v>137</v>
      </c>
      <c r="L1280" t="s">
        <v>3926</v>
      </c>
      <c r="M1280" t="s">
        <v>3927</v>
      </c>
      <c r="N1280">
        <v>1.0791666660000001</v>
      </c>
      <c r="O1280">
        <v>0</v>
      </c>
      <c r="P1280">
        <v>141</v>
      </c>
      <c r="Q1280">
        <v>0</v>
      </c>
      <c r="R1280">
        <v>0</v>
      </c>
      <c r="S1280">
        <v>0</v>
      </c>
      <c r="T1280">
        <v>19</v>
      </c>
      <c r="U1280">
        <v>0</v>
      </c>
      <c r="V1280">
        <v>0</v>
      </c>
      <c r="W1280">
        <v>0</v>
      </c>
      <c r="X1280">
        <v>34.793371974040873</v>
      </c>
      <c r="Y1280">
        <v>0</v>
      </c>
      <c r="Z1280">
        <v>0</v>
      </c>
      <c r="AA1280">
        <v>0</v>
      </c>
      <c r="AB1280">
        <v>9.2992115758590757</v>
      </c>
      <c r="AC1280">
        <v>0</v>
      </c>
      <c r="AD1280">
        <v>0</v>
      </c>
      <c r="AE1280">
        <v>44.092583549899949</v>
      </c>
    </row>
    <row r="1281" spans="1:31" x14ac:dyDescent="0.25">
      <c r="A1281">
        <v>1859958</v>
      </c>
      <c r="B1281">
        <v>1</v>
      </c>
      <c r="C1281" t="s">
        <v>81</v>
      </c>
      <c r="D1281" t="s">
        <v>123</v>
      </c>
      <c r="E1281" t="s">
        <v>210</v>
      </c>
      <c r="F1281" t="s">
        <v>3928</v>
      </c>
      <c r="G1281" t="s">
        <v>133</v>
      </c>
      <c r="H1281" t="s">
        <v>134</v>
      </c>
      <c r="I1281" t="s">
        <v>135</v>
      </c>
      <c r="J1281" t="s">
        <v>136</v>
      </c>
      <c r="K1281" t="s">
        <v>137</v>
      </c>
      <c r="L1281" t="s">
        <v>3929</v>
      </c>
      <c r="M1281" t="s">
        <v>3930</v>
      </c>
      <c r="N1281">
        <v>2.2850000000000001</v>
      </c>
      <c r="O1281">
        <v>0</v>
      </c>
      <c r="P1281">
        <v>0</v>
      </c>
      <c r="Q1281">
        <v>2</v>
      </c>
      <c r="R1281">
        <v>1</v>
      </c>
      <c r="S1281">
        <v>9</v>
      </c>
      <c r="T1281">
        <v>0</v>
      </c>
      <c r="U1281">
        <v>1</v>
      </c>
      <c r="V1281">
        <v>0</v>
      </c>
      <c r="W1281">
        <v>0</v>
      </c>
      <c r="X1281">
        <v>0</v>
      </c>
      <c r="Y1281">
        <v>0.38122799270400004</v>
      </c>
      <c r="Z1281">
        <v>1.1972054445557401</v>
      </c>
      <c r="AA1281">
        <v>175.81917655523083</v>
      </c>
      <c r="AB1281">
        <v>0</v>
      </c>
      <c r="AC1281">
        <v>222.15690320983839</v>
      </c>
      <c r="AD1281">
        <v>0</v>
      </c>
      <c r="AE1281">
        <v>399.55451320232896</v>
      </c>
    </row>
    <row r="1282" spans="1:31" x14ac:dyDescent="0.25">
      <c r="A1282">
        <v>1860393</v>
      </c>
      <c r="B1282">
        <v>1</v>
      </c>
      <c r="C1282" t="s">
        <v>81</v>
      </c>
      <c r="D1282" t="s">
        <v>122</v>
      </c>
      <c r="E1282" t="s">
        <v>146</v>
      </c>
      <c r="F1282" t="s">
        <v>3931</v>
      </c>
      <c r="G1282" t="s">
        <v>148</v>
      </c>
      <c r="H1282" t="s">
        <v>143</v>
      </c>
      <c r="I1282" t="s">
        <v>135</v>
      </c>
      <c r="J1282" t="s">
        <v>136</v>
      </c>
      <c r="K1282" t="s">
        <v>137</v>
      </c>
      <c r="L1282" t="s">
        <v>3932</v>
      </c>
      <c r="M1282" t="s">
        <v>3933</v>
      </c>
      <c r="N1282">
        <v>3.2666666659999999</v>
      </c>
      <c r="O1282">
        <v>0</v>
      </c>
      <c r="P1282">
        <v>226</v>
      </c>
      <c r="Q1282">
        <v>0</v>
      </c>
      <c r="R1282">
        <v>1</v>
      </c>
      <c r="S1282">
        <v>0</v>
      </c>
      <c r="T1282">
        <v>21</v>
      </c>
      <c r="U1282">
        <v>0</v>
      </c>
      <c r="V1282">
        <v>0</v>
      </c>
      <c r="W1282">
        <v>0</v>
      </c>
      <c r="X1282">
        <v>143.35419606797177</v>
      </c>
      <c r="Y1282">
        <v>0</v>
      </c>
      <c r="Z1282">
        <v>0.34156969223473754</v>
      </c>
      <c r="AA1282">
        <v>0</v>
      </c>
      <c r="AB1282">
        <v>52.541564665771489</v>
      </c>
      <c r="AC1282">
        <v>0</v>
      </c>
      <c r="AD1282">
        <v>0</v>
      </c>
      <c r="AE1282">
        <v>196.237330425978</v>
      </c>
    </row>
    <row r="1283" spans="1:31" x14ac:dyDescent="0.25">
      <c r="A1283">
        <v>1860642</v>
      </c>
      <c r="B1283">
        <v>1</v>
      </c>
      <c r="C1283" t="s">
        <v>80</v>
      </c>
      <c r="D1283" t="s">
        <v>97</v>
      </c>
      <c r="E1283" t="s">
        <v>158</v>
      </c>
      <c r="F1283" t="s">
        <v>3934</v>
      </c>
      <c r="G1283" t="s">
        <v>219</v>
      </c>
      <c r="H1283" t="s">
        <v>134</v>
      </c>
      <c r="I1283" t="s">
        <v>135</v>
      </c>
      <c r="J1283" t="s">
        <v>136</v>
      </c>
      <c r="K1283" t="s">
        <v>137</v>
      </c>
      <c r="L1283" t="s">
        <v>3935</v>
      </c>
      <c r="M1283" t="s">
        <v>3936</v>
      </c>
      <c r="N1283">
        <v>2.4305555550000002</v>
      </c>
      <c r="O1283">
        <v>0</v>
      </c>
      <c r="P1283">
        <v>95</v>
      </c>
      <c r="Q1283">
        <v>0</v>
      </c>
      <c r="R1283">
        <v>2</v>
      </c>
      <c r="S1283">
        <v>0</v>
      </c>
      <c r="T1283">
        <v>14</v>
      </c>
      <c r="U1283">
        <v>0</v>
      </c>
      <c r="V1283">
        <v>0</v>
      </c>
      <c r="W1283">
        <v>0</v>
      </c>
      <c r="X1283">
        <v>84.635215545953741</v>
      </c>
      <c r="Y1283">
        <v>0</v>
      </c>
      <c r="Z1283">
        <v>3.122876007031838</v>
      </c>
      <c r="AA1283">
        <v>0</v>
      </c>
      <c r="AB1283">
        <v>12.685982157671164</v>
      </c>
      <c r="AC1283">
        <v>0</v>
      </c>
      <c r="AD1283">
        <v>0</v>
      </c>
      <c r="AE1283">
        <v>100.44407371065674</v>
      </c>
    </row>
    <row r="1284" spans="1:31" x14ac:dyDescent="0.25">
      <c r="A1284">
        <v>1860542</v>
      </c>
      <c r="B1284">
        <v>1</v>
      </c>
      <c r="C1284" t="s">
        <v>81</v>
      </c>
      <c r="D1284" t="s">
        <v>113</v>
      </c>
      <c r="E1284" t="s">
        <v>210</v>
      </c>
      <c r="F1284" t="s">
        <v>3937</v>
      </c>
      <c r="G1284" t="s">
        <v>133</v>
      </c>
      <c r="H1284" t="s">
        <v>134</v>
      </c>
      <c r="I1284" t="s">
        <v>135</v>
      </c>
      <c r="J1284" t="s">
        <v>136</v>
      </c>
      <c r="K1284" t="s">
        <v>137</v>
      </c>
      <c r="L1284" t="s">
        <v>3938</v>
      </c>
      <c r="M1284" t="s">
        <v>3939</v>
      </c>
      <c r="N1284">
        <v>8.8055554999999994E-2</v>
      </c>
      <c r="O1284">
        <v>2</v>
      </c>
      <c r="P1284">
        <v>2620</v>
      </c>
      <c r="Q1284">
        <v>42</v>
      </c>
      <c r="R1284">
        <v>741</v>
      </c>
      <c r="S1284">
        <v>9</v>
      </c>
      <c r="T1284">
        <v>158</v>
      </c>
      <c r="U1284">
        <v>0</v>
      </c>
      <c r="V1284">
        <v>2</v>
      </c>
      <c r="W1284">
        <v>0.10846511544552445</v>
      </c>
      <c r="X1284">
        <v>54.38243769808237</v>
      </c>
      <c r="Y1284">
        <v>18.98055968437329</v>
      </c>
      <c r="Z1284">
        <v>111.74391689227164</v>
      </c>
      <c r="AA1284">
        <v>12.894747975057394</v>
      </c>
      <c r="AB1284">
        <v>11.732856275523403</v>
      </c>
      <c r="AC1284">
        <v>0</v>
      </c>
      <c r="AD1284">
        <v>0.26103898804577219</v>
      </c>
      <c r="AE1284">
        <v>210.10402262879938</v>
      </c>
    </row>
    <row r="1285" spans="1:31" x14ac:dyDescent="0.25">
      <c r="A1285">
        <v>1860024</v>
      </c>
      <c r="B1285">
        <v>1</v>
      </c>
      <c r="C1285" t="s">
        <v>80</v>
      </c>
      <c r="D1285" t="s">
        <v>107</v>
      </c>
      <c r="E1285" t="s">
        <v>146</v>
      </c>
      <c r="F1285" t="s">
        <v>3940</v>
      </c>
      <c r="G1285" t="s">
        <v>171</v>
      </c>
      <c r="H1285" t="s">
        <v>143</v>
      </c>
      <c r="I1285" t="s">
        <v>135</v>
      </c>
      <c r="J1285" t="s">
        <v>136</v>
      </c>
      <c r="K1285" t="s">
        <v>172</v>
      </c>
      <c r="L1285" t="s">
        <v>3941</v>
      </c>
      <c r="M1285" t="s">
        <v>3942</v>
      </c>
      <c r="N1285">
        <v>9.6160294440000005</v>
      </c>
      <c r="O1285">
        <v>0</v>
      </c>
      <c r="P1285">
        <v>173</v>
      </c>
      <c r="Q1285">
        <v>0</v>
      </c>
      <c r="R1285">
        <v>0</v>
      </c>
      <c r="S1285">
        <v>0</v>
      </c>
      <c r="T1285">
        <v>0</v>
      </c>
      <c r="U1285">
        <v>0</v>
      </c>
      <c r="V1285">
        <v>0</v>
      </c>
      <c r="W1285">
        <v>0</v>
      </c>
      <c r="X1285">
        <v>344.53849435179558</v>
      </c>
      <c r="Y1285">
        <v>0</v>
      </c>
      <c r="Z1285">
        <v>0</v>
      </c>
      <c r="AA1285">
        <v>0</v>
      </c>
      <c r="AB1285">
        <v>0</v>
      </c>
      <c r="AC1285">
        <v>0</v>
      </c>
      <c r="AD1285">
        <v>0</v>
      </c>
      <c r="AE1285">
        <v>344.53849435179558</v>
      </c>
    </row>
    <row r="1286" spans="1:31" x14ac:dyDescent="0.25">
      <c r="A1286">
        <v>1860047</v>
      </c>
      <c r="B1286">
        <v>1</v>
      </c>
      <c r="C1286" t="s">
        <v>80</v>
      </c>
      <c r="D1286" t="s">
        <v>100</v>
      </c>
      <c r="E1286" t="s">
        <v>146</v>
      </c>
      <c r="F1286" t="s">
        <v>3943</v>
      </c>
      <c r="G1286" t="s">
        <v>453</v>
      </c>
      <c r="H1286" t="s">
        <v>143</v>
      </c>
      <c r="I1286" t="s">
        <v>135</v>
      </c>
      <c r="J1286" t="s">
        <v>136</v>
      </c>
      <c r="K1286" t="s">
        <v>137</v>
      </c>
      <c r="L1286" t="s">
        <v>3944</v>
      </c>
      <c r="M1286" t="s">
        <v>3945</v>
      </c>
      <c r="N1286">
        <v>1.2308333330000001</v>
      </c>
      <c r="O1286">
        <v>0</v>
      </c>
      <c r="P1286">
        <v>8</v>
      </c>
      <c r="Q1286">
        <v>0</v>
      </c>
      <c r="R1286">
        <v>2</v>
      </c>
      <c r="S1286">
        <v>0</v>
      </c>
      <c r="T1286">
        <v>7</v>
      </c>
      <c r="U1286">
        <v>0</v>
      </c>
      <c r="V1286">
        <v>0</v>
      </c>
      <c r="W1286">
        <v>0</v>
      </c>
      <c r="X1286">
        <v>3.362922834297839</v>
      </c>
      <c r="Y1286">
        <v>0</v>
      </c>
      <c r="Z1286">
        <v>3.3483373192076114</v>
      </c>
      <c r="AA1286">
        <v>0</v>
      </c>
      <c r="AB1286">
        <v>70.18652650715606</v>
      </c>
      <c r="AC1286">
        <v>0</v>
      </c>
      <c r="AD1286">
        <v>0</v>
      </c>
      <c r="AE1286">
        <v>76.897786660661509</v>
      </c>
    </row>
    <row r="1287" spans="1:31" x14ac:dyDescent="0.25">
      <c r="A1287">
        <v>1860571</v>
      </c>
      <c r="B1287">
        <v>1</v>
      </c>
      <c r="C1287" t="s">
        <v>80</v>
      </c>
      <c r="D1287" t="s">
        <v>84</v>
      </c>
      <c r="E1287" t="s">
        <v>140</v>
      </c>
      <c r="F1287" t="s">
        <v>3946</v>
      </c>
      <c r="G1287" t="s">
        <v>163</v>
      </c>
      <c r="H1287" t="s">
        <v>143</v>
      </c>
      <c r="I1287" t="s">
        <v>135</v>
      </c>
      <c r="J1287" t="s">
        <v>136</v>
      </c>
      <c r="K1287" t="s">
        <v>137</v>
      </c>
      <c r="L1287" t="s">
        <v>3947</v>
      </c>
      <c r="M1287" t="s">
        <v>3948</v>
      </c>
      <c r="N1287">
        <v>4.1219444440000004</v>
      </c>
      <c r="O1287">
        <v>0</v>
      </c>
      <c r="P1287">
        <v>3</v>
      </c>
      <c r="Q1287">
        <v>0</v>
      </c>
      <c r="R1287">
        <v>0</v>
      </c>
      <c r="S1287">
        <v>0</v>
      </c>
      <c r="T1287">
        <v>1</v>
      </c>
      <c r="U1287">
        <v>0</v>
      </c>
      <c r="V1287">
        <v>0</v>
      </c>
      <c r="W1287">
        <v>0</v>
      </c>
      <c r="X1287">
        <v>6.3265140003559246</v>
      </c>
      <c r="Y1287">
        <v>0</v>
      </c>
      <c r="Z1287">
        <v>0</v>
      </c>
      <c r="AA1287">
        <v>0</v>
      </c>
      <c r="AB1287">
        <v>6.1447289501610891</v>
      </c>
      <c r="AC1287">
        <v>0</v>
      </c>
      <c r="AD1287">
        <v>0</v>
      </c>
      <c r="AE1287">
        <v>12.471242950517013</v>
      </c>
    </row>
    <row r="1288" spans="1:31" x14ac:dyDescent="0.25">
      <c r="A1288">
        <v>1860216</v>
      </c>
      <c r="B1288">
        <v>1</v>
      </c>
      <c r="C1288" t="s">
        <v>80</v>
      </c>
      <c r="D1288" t="s">
        <v>106</v>
      </c>
      <c r="E1288" t="s">
        <v>169</v>
      </c>
      <c r="F1288" t="s">
        <v>3949</v>
      </c>
      <c r="G1288" t="s">
        <v>183</v>
      </c>
      <c r="H1288" t="s">
        <v>143</v>
      </c>
      <c r="I1288" t="s">
        <v>135</v>
      </c>
      <c r="J1288" t="s">
        <v>136</v>
      </c>
      <c r="K1288" t="s">
        <v>137</v>
      </c>
      <c r="L1288" t="s">
        <v>3950</v>
      </c>
      <c r="M1288" t="s">
        <v>3339</v>
      </c>
      <c r="N1288">
        <v>6.1488888880000001</v>
      </c>
      <c r="O1288">
        <v>0</v>
      </c>
      <c r="P1288">
        <v>8</v>
      </c>
      <c r="Q1288">
        <v>0</v>
      </c>
      <c r="R1288">
        <v>25</v>
      </c>
      <c r="S1288">
        <v>0</v>
      </c>
      <c r="T1288">
        <v>4</v>
      </c>
      <c r="U1288">
        <v>0</v>
      </c>
      <c r="V1288">
        <v>0</v>
      </c>
      <c r="W1288">
        <v>0</v>
      </c>
      <c r="X1288">
        <v>18.770607335121525</v>
      </c>
      <c r="Y1288">
        <v>0</v>
      </c>
      <c r="Z1288">
        <v>469.3448088964127</v>
      </c>
      <c r="AA1288">
        <v>0</v>
      </c>
      <c r="AB1288">
        <v>94.388318466197859</v>
      </c>
      <c r="AC1288">
        <v>0</v>
      </c>
      <c r="AD1288">
        <v>0</v>
      </c>
      <c r="AE1288">
        <v>582.50373469773217</v>
      </c>
    </row>
    <row r="1289" spans="1:31" x14ac:dyDescent="0.25">
      <c r="A1289">
        <v>1860548</v>
      </c>
      <c r="B1289">
        <v>1</v>
      </c>
      <c r="C1289" t="s">
        <v>80</v>
      </c>
      <c r="D1289" t="s">
        <v>85</v>
      </c>
      <c r="E1289" t="s">
        <v>169</v>
      </c>
      <c r="F1289" t="s">
        <v>3951</v>
      </c>
      <c r="G1289" t="s">
        <v>2258</v>
      </c>
      <c r="H1289" t="s">
        <v>143</v>
      </c>
      <c r="I1289" t="s">
        <v>135</v>
      </c>
      <c r="J1289" t="s">
        <v>136</v>
      </c>
      <c r="K1289" t="s">
        <v>137</v>
      </c>
      <c r="L1289" t="s">
        <v>3952</v>
      </c>
      <c r="M1289" t="s">
        <v>3953</v>
      </c>
      <c r="N1289">
        <v>0.28999999999999998</v>
      </c>
      <c r="O1289">
        <v>0</v>
      </c>
      <c r="P1289">
        <v>698</v>
      </c>
      <c r="Q1289">
        <v>0</v>
      </c>
      <c r="R1289">
        <v>0</v>
      </c>
      <c r="S1289">
        <v>0</v>
      </c>
      <c r="T1289">
        <v>109</v>
      </c>
      <c r="U1289">
        <v>0</v>
      </c>
      <c r="V1289">
        <v>0</v>
      </c>
      <c r="W1289">
        <v>0</v>
      </c>
      <c r="X1289">
        <v>62.909517966899578</v>
      </c>
      <c r="Y1289">
        <v>0</v>
      </c>
      <c r="Z1289">
        <v>0</v>
      </c>
      <c r="AA1289">
        <v>0</v>
      </c>
      <c r="AB1289">
        <v>43.482072121158872</v>
      </c>
      <c r="AC1289">
        <v>0</v>
      </c>
      <c r="AD1289">
        <v>0</v>
      </c>
      <c r="AE1289">
        <v>106.39159008805845</v>
      </c>
    </row>
    <row r="1290" spans="1:31" x14ac:dyDescent="0.25">
      <c r="A1290">
        <v>1860093</v>
      </c>
      <c r="B1290">
        <v>1</v>
      </c>
      <c r="C1290" t="s">
        <v>80</v>
      </c>
      <c r="D1290" t="s">
        <v>83</v>
      </c>
      <c r="E1290" t="s">
        <v>140</v>
      </c>
      <c r="F1290" t="s">
        <v>3954</v>
      </c>
      <c r="G1290" t="s">
        <v>200</v>
      </c>
      <c r="H1290" t="s">
        <v>143</v>
      </c>
      <c r="I1290" t="s">
        <v>135</v>
      </c>
      <c r="J1290" t="s">
        <v>136</v>
      </c>
      <c r="K1290" t="s">
        <v>137</v>
      </c>
      <c r="L1290" t="s">
        <v>3955</v>
      </c>
      <c r="M1290" t="s">
        <v>3956</v>
      </c>
      <c r="N1290">
        <v>6.1011111109999998</v>
      </c>
      <c r="O1290">
        <v>0</v>
      </c>
      <c r="P1290">
        <v>1</v>
      </c>
      <c r="Q1290">
        <v>0</v>
      </c>
      <c r="R1290">
        <v>0</v>
      </c>
      <c r="S1290">
        <v>0</v>
      </c>
      <c r="T1290">
        <v>0</v>
      </c>
      <c r="U1290">
        <v>0</v>
      </c>
      <c r="V1290">
        <v>0</v>
      </c>
      <c r="W1290">
        <v>0</v>
      </c>
      <c r="X1290">
        <v>2.8614725221713679</v>
      </c>
      <c r="Y1290">
        <v>0</v>
      </c>
      <c r="Z1290">
        <v>0</v>
      </c>
      <c r="AA1290">
        <v>0</v>
      </c>
      <c r="AB1290">
        <v>0</v>
      </c>
      <c r="AC1290">
        <v>0</v>
      </c>
      <c r="AD1290">
        <v>0</v>
      </c>
      <c r="AE1290">
        <v>2.8614725221713679</v>
      </c>
    </row>
    <row r="1291" spans="1:31" x14ac:dyDescent="0.25">
      <c r="A1291">
        <v>1859861</v>
      </c>
      <c r="B1291">
        <v>1</v>
      </c>
      <c r="C1291" t="s">
        <v>81</v>
      </c>
      <c r="D1291" t="s">
        <v>112</v>
      </c>
      <c r="E1291" t="s">
        <v>158</v>
      </c>
      <c r="F1291" t="s">
        <v>3957</v>
      </c>
      <c r="G1291" t="s">
        <v>133</v>
      </c>
      <c r="H1291" t="s">
        <v>134</v>
      </c>
      <c r="I1291" t="s">
        <v>135</v>
      </c>
      <c r="J1291" t="s">
        <v>136</v>
      </c>
      <c r="K1291" t="s">
        <v>137</v>
      </c>
      <c r="L1291" t="s">
        <v>3958</v>
      </c>
      <c r="M1291" t="s">
        <v>3959</v>
      </c>
      <c r="N1291">
        <v>1.369722222</v>
      </c>
      <c r="O1291">
        <v>0</v>
      </c>
      <c r="P1291">
        <v>0</v>
      </c>
      <c r="Q1291">
        <v>54</v>
      </c>
      <c r="R1291">
        <v>0</v>
      </c>
      <c r="S1291">
        <v>0</v>
      </c>
      <c r="T1291">
        <v>0</v>
      </c>
      <c r="U1291">
        <v>0</v>
      </c>
      <c r="V1291">
        <v>0</v>
      </c>
      <c r="W1291">
        <v>0</v>
      </c>
      <c r="X1291">
        <v>0</v>
      </c>
      <c r="Y1291">
        <v>60.396413259271604</v>
      </c>
      <c r="Z1291">
        <v>0</v>
      </c>
      <c r="AA1291">
        <v>0</v>
      </c>
      <c r="AB1291">
        <v>0</v>
      </c>
      <c r="AC1291">
        <v>0</v>
      </c>
      <c r="AD1291">
        <v>0</v>
      </c>
      <c r="AE1291">
        <v>60.396413259271604</v>
      </c>
    </row>
    <row r="1292" spans="1:31" x14ac:dyDescent="0.25">
      <c r="A1292">
        <v>1860233</v>
      </c>
      <c r="B1292">
        <v>1</v>
      </c>
      <c r="C1292" t="s">
        <v>80</v>
      </c>
      <c r="D1292" t="s">
        <v>100</v>
      </c>
      <c r="E1292" t="s">
        <v>210</v>
      </c>
      <c r="F1292" t="s">
        <v>472</v>
      </c>
      <c r="G1292" t="s">
        <v>219</v>
      </c>
      <c r="H1292" t="s">
        <v>134</v>
      </c>
      <c r="I1292" t="s">
        <v>135</v>
      </c>
      <c r="J1292" t="s">
        <v>136</v>
      </c>
      <c r="K1292" t="s">
        <v>137</v>
      </c>
      <c r="L1292" t="s">
        <v>3960</v>
      </c>
      <c r="M1292" t="s">
        <v>3961</v>
      </c>
      <c r="N1292">
        <v>2.6324999999999998</v>
      </c>
      <c r="O1292">
        <v>0</v>
      </c>
      <c r="P1292">
        <v>925</v>
      </c>
      <c r="Q1292">
        <v>11</v>
      </c>
      <c r="R1292">
        <v>31</v>
      </c>
      <c r="S1292">
        <v>2</v>
      </c>
      <c r="T1292">
        <v>111</v>
      </c>
      <c r="U1292">
        <v>0</v>
      </c>
      <c r="V1292">
        <v>0</v>
      </c>
      <c r="W1292">
        <v>0</v>
      </c>
      <c r="X1292">
        <v>684.72254291567208</v>
      </c>
      <c r="Y1292">
        <v>45.432051077859413</v>
      </c>
      <c r="Z1292">
        <v>70.510664464588444</v>
      </c>
      <c r="AA1292">
        <v>29.419629125551378</v>
      </c>
      <c r="AB1292">
        <v>340.54415912323128</v>
      </c>
      <c r="AC1292">
        <v>0</v>
      </c>
      <c r="AD1292">
        <v>0</v>
      </c>
      <c r="AE1292">
        <v>1170.6290467069027</v>
      </c>
    </row>
    <row r="1293" spans="1:31" x14ac:dyDescent="0.25">
      <c r="A1293">
        <v>1860030</v>
      </c>
      <c r="B1293">
        <v>1</v>
      </c>
      <c r="C1293" t="s">
        <v>81</v>
      </c>
      <c r="D1293" t="s">
        <v>118</v>
      </c>
      <c r="E1293" t="s">
        <v>131</v>
      </c>
      <c r="F1293" t="s">
        <v>3962</v>
      </c>
      <c r="G1293" t="s">
        <v>133</v>
      </c>
      <c r="H1293" t="s">
        <v>134</v>
      </c>
      <c r="I1293" t="s">
        <v>152</v>
      </c>
      <c r="J1293" t="s">
        <v>136</v>
      </c>
      <c r="K1293" t="s">
        <v>137</v>
      </c>
      <c r="L1293" t="s">
        <v>3963</v>
      </c>
      <c r="M1293" t="s">
        <v>3964</v>
      </c>
      <c r="N1293">
        <v>5.5555550000000002E-3</v>
      </c>
      <c r="O1293">
        <v>1</v>
      </c>
      <c r="P1293">
        <v>367</v>
      </c>
      <c r="Q1293">
        <v>113</v>
      </c>
      <c r="R1293">
        <v>83</v>
      </c>
      <c r="S1293">
        <v>13</v>
      </c>
      <c r="T1293">
        <v>38</v>
      </c>
      <c r="U1293">
        <v>2</v>
      </c>
      <c r="V1293">
        <v>0</v>
      </c>
      <c r="W1293">
        <v>1.9844546356666665E-3</v>
      </c>
      <c r="X1293">
        <v>0.30992345420408307</v>
      </c>
      <c r="Y1293">
        <v>2.6339162353277108</v>
      </c>
      <c r="Z1293">
        <v>1.3875810626927449</v>
      </c>
      <c r="AA1293">
        <v>0.35586778992910562</v>
      </c>
      <c r="AB1293">
        <v>0.11846985173567222</v>
      </c>
      <c r="AC1293">
        <v>1.7151229701535002</v>
      </c>
      <c r="AD1293">
        <v>0</v>
      </c>
      <c r="AE1293">
        <v>6.5228658186784845</v>
      </c>
    </row>
    <row r="1294" spans="1:31" x14ac:dyDescent="0.25">
      <c r="A1294">
        <v>1860611</v>
      </c>
      <c r="B1294">
        <v>1</v>
      </c>
      <c r="C1294" t="s">
        <v>81</v>
      </c>
      <c r="D1294" t="s">
        <v>120</v>
      </c>
      <c r="E1294" t="s">
        <v>169</v>
      </c>
      <c r="F1294" t="s">
        <v>3965</v>
      </c>
      <c r="G1294" t="s">
        <v>183</v>
      </c>
      <c r="H1294" t="s">
        <v>143</v>
      </c>
      <c r="I1294" t="s">
        <v>135</v>
      </c>
      <c r="J1294" t="s">
        <v>136</v>
      </c>
      <c r="K1294" t="s">
        <v>137</v>
      </c>
      <c r="L1294" t="s">
        <v>3966</v>
      </c>
      <c r="M1294" t="s">
        <v>3967</v>
      </c>
      <c r="N1294">
        <v>2.2658333329999998</v>
      </c>
      <c r="O1294">
        <v>0</v>
      </c>
      <c r="P1294">
        <v>0</v>
      </c>
      <c r="Q1294">
        <v>0</v>
      </c>
      <c r="R1294">
        <v>5</v>
      </c>
      <c r="S1294">
        <v>0</v>
      </c>
      <c r="T1294">
        <v>1</v>
      </c>
      <c r="U1294">
        <v>0</v>
      </c>
      <c r="V1294">
        <v>0</v>
      </c>
      <c r="W1294">
        <v>0</v>
      </c>
      <c r="X1294">
        <v>0</v>
      </c>
      <c r="Y1294">
        <v>0</v>
      </c>
      <c r="Z1294">
        <v>49.988905278802783</v>
      </c>
      <c r="AA1294">
        <v>0</v>
      </c>
      <c r="AB1294">
        <v>16.927377673475693</v>
      </c>
      <c r="AC1294">
        <v>0</v>
      </c>
      <c r="AD1294">
        <v>0</v>
      </c>
      <c r="AE1294">
        <v>66.916282952278479</v>
      </c>
    </row>
    <row r="1295" spans="1:31" x14ac:dyDescent="0.25">
      <c r="A1295">
        <v>1861358</v>
      </c>
      <c r="B1295">
        <v>1</v>
      </c>
      <c r="C1295" t="s">
        <v>81</v>
      </c>
      <c r="D1295" t="s">
        <v>120</v>
      </c>
      <c r="E1295" t="s">
        <v>158</v>
      </c>
      <c r="F1295" t="s">
        <v>384</v>
      </c>
      <c r="G1295" t="s">
        <v>133</v>
      </c>
      <c r="H1295" t="s">
        <v>134</v>
      </c>
      <c r="I1295" t="s">
        <v>135</v>
      </c>
      <c r="J1295" t="s">
        <v>136</v>
      </c>
      <c r="K1295" t="s">
        <v>137</v>
      </c>
      <c r="L1295" t="s">
        <v>3968</v>
      </c>
      <c r="M1295" t="s">
        <v>3969</v>
      </c>
      <c r="N1295">
        <v>1.196111111</v>
      </c>
      <c r="O1295">
        <v>0</v>
      </c>
      <c r="P1295">
        <v>337</v>
      </c>
      <c r="Q1295">
        <v>9</v>
      </c>
      <c r="R1295">
        <v>5</v>
      </c>
      <c r="S1295">
        <v>0</v>
      </c>
      <c r="T1295">
        <v>39</v>
      </c>
      <c r="U1295">
        <v>0</v>
      </c>
      <c r="V1295">
        <v>0</v>
      </c>
      <c r="W1295">
        <v>0</v>
      </c>
      <c r="X1295">
        <v>75.951016396629498</v>
      </c>
      <c r="Y1295">
        <v>93.251029137201911</v>
      </c>
      <c r="Z1295">
        <v>1.5561823815666402</v>
      </c>
      <c r="AA1295">
        <v>0</v>
      </c>
      <c r="AB1295">
        <v>12.192493811087095</v>
      </c>
      <c r="AC1295">
        <v>0</v>
      </c>
      <c r="AD1295">
        <v>0</v>
      </c>
      <c r="AE1295">
        <v>182.95072172648514</v>
      </c>
    </row>
    <row r="1296" spans="1:31" x14ac:dyDescent="0.25">
      <c r="A1296">
        <v>1860362</v>
      </c>
      <c r="B1296">
        <v>1</v>
      </c>
      <c r="C1296" t="s">
        <v>80</v>
      </c>
      <c r="D1296" t="s">
        <v>92</v>
      </c>
      <c r="E1296" t="s">
        <v>140</v>
      </c>
      <c r="F1296" t="s">
        <v>3970</v>
      </c>
      <c r="G1296" t="s">
        <v>212</v>
      </c>
      <c r="H1296" t="s">
        <v>143</v>
      </c>
      <c r="I1296" t="s">
        <v>135</v>
      </c>
      <c r="J1296" t="s">
        <v>136</v>
      </c>
      <c r="K1296" t="s">
        <v>137</v>
      </c>
      <c r="L1296" t="s">
        <v>3971</v>
      </c>
      <c r="M1296" t="s">
        <v>3972</v>
      </c>
      <c r="N1296">
        <v>0.89583333300000001</v>
      </c>
      <c r="O1296">
        <v>0</v>
      </c>
      <c r="P1296">
        <v>1</v>
      </c>
      <c r="Q1296">
        <v>0</v>
      </c>
      <c r="R1296">
        <v>0</v>
      </c>
      <c r="S1296">
        <v>0</v>
      </c>
      <c r="T1296">
        <v>0</v>
      </c>
      <c r="U1296">
        <v>0</v>
      </c>
      <c r="V1296">
        <v>0</v>
      </c>
      <c r="W1296">
        <v>0</v>
      </c>
      <c r="X1296">
        <v>0.46360640923728391</v>
      </c>
      <c r="Y1296">
        <v>0</v>
      </c>
      <c r="Z1296">
        <v>0</v>
      </c>
      <c r="AA1296">
        <v>0</v>
      </c>
      <c r="AB1296">
        <v>0</v>
      </c>
      <c r="AC1296">
        <v>0</v>
      </c>
      <c r="AD1296">
        <v>0</v>
      </c>
      <c r="AE1296">
        <v>0.46360640923728391</v>
      </c>
    </row>
    <row r="1297" spans="1:31" x14ac:dyDescent="0.25">
      <c r="A1297">
        <v>1859984</v>
      </c>
      <c r="B1297">
        <v>1</v>
      </c>
      <c r="C1297" t="s">
        <v>80</v>
      </c>
      <c r="D1297" t="s">
        <v>82</v>
      </c>
      <c r="E1297" t="s">
        <v>169</v>
      </c>
      <c r="F1297" t="s">
        <v>3973</v>
      </c>
      <c r="G1297" t="s">
        <v>196</v>
      </c>
      <c r="H1297" t="s">
        <v>143</v>
      </c>
      <c r="I1297" t="s">
        <v>135</v>
      </c>
      <c r="J1297" t="s">
        <v>136</v>
      </c>
      <c r="K1297" t="s">
        <v>172</v>
      </c>
      <c r="L1297" t="s">
        <v>3767</v>
      </c>
      <c r="M1297" t="s">
        <v>3974</v>
      </c>
      <c r="N1297">
        <v>0.773888888</v>
      </c>
      <c r="O1297">
        <v>0</v>
      </c>
      <c r="P1297">
        <v>305</v>
      </c>
      <c r="Q1297">
        <v>0</v>
      </c>
      <c r="R1297">
        <v>0</v>
      </c>
      <c r="S1297">
        <v>0</v>
      </c>
      <c r="T1297">
        <v>19</v>
      </c>
      <c r="U1297">
        <v>0</v>
      </c>
      <c r="V1297">
        <v>0</v>
      </c>
      <c r="W1297">
        <v>0</v>
      </c>
      <c r="X1297">
        <v>52.607140758726842</v>
      </c>
      <c r="Y1297">
        <v>0</v>
      </c>
      <c r="Z1297">
        <v>0</v>
      </c>
      <c r="AA1297">
        <v>0</v>
      </c>
      <c r="AB1297">
        <v>16.15218719555487</v>
      </c>
      <c r="AC1297">
        <v>0</v>
      </c>
      <c r="AD1297">
        <v>0</v>
      </c>
      <c r="AE1297">
        <v>68.759327954281716</v>
      </c>
    </row>
    <row r="1298" spans="1:31" x14ac:dyDescent="0.25">
      <c r="A1298">
        <v>1860316</v>
      </c>
      <c r="B1298">
        <v>1</v>
      </c>
      <c r="C1298" t="s">
        <v>80</v>
      </c>
      <c r="D1298" t="s">
        <v>84</v>
      </c>
      <c r="E1298" t="s">
        <v>140</v>
      </c>
      <c r="F1298" t="s">
        <v>3975</v>
      </c>
      <c r="G1298" t="s">
        <v>207</v>
      </c>
      <c r="H1298" t="s">
        <v>143</v>
      </c>
      <c r="I1298" t="s">
        <v>135</v>
      </c>
      <c r="J1298" t="s">
        <v>136</v>
      </c>
      <c r="K1298" t="s">
        <v>137</v>
      </c>
      <c r="L1298" t="s">
        <v>3976</v>
      </c>
      <c r="M1298" t="s">
        <v>3977</v>
      </c>
      <c r="N1298">
        <v>5.3816666660000001</v>
      </c>
      <c r="O1298">
        <v>0</v>
      </c>
      <c r="P1298">
        <v>2</v>
      </c>
      <c r="Q1298">
        <v>0</v>
      </c>
      <c r="R1298">
        <v>0</v>
      </c>
      <c r="S1298">
        <v>0</v>
      </c>
      <c r="T1298">
        <v>0</v>
      </c>
      <c r="U1298">
        <v>0</v>
      </c>
      <c r="V1298">
        <v>0</v>
      </c>
      <c r="W1298">
        <v>0</v>
      </c>
      <c r="X1298">
        <v>4.464359760865201</v>
      </c>
      <c r="Y1298">
        <v>0</v>
      </c>
      <c r="Z1298">
        <v>0</v>
      </c>
      <c r="AA1298">
        <v>0</v>
      </c>
      <c r="AB1298">
        <v>0</v>
      </c>
      <c r="AC1298">
        <v>0</v>
      </c>
      <c r="AD1298">
        <v>0</v>
      </c>
      <c r="AE1298">
        <v>4.464359760865201</v>
      </c>
    </row>
    <row r="1299" spans="1:31" x14ac:dyDescent="0.25">
      <c r="A1299">
        <v>1860671</v>
      </c>
      <c r="B1299">
        <v>1</v>
      </c>
      <c r="C1299" t="s">
        <v>80</v>
      </c>
      <c r="D1299" t="s">
        <v>83</v>
      </c>
      <c r="E1299" t="s">
        <v>140</v>
      </c>
      <c r="F1299" t="s">
        <v>3978</v>
      </c>
      <c r="G1299" t="s">
        <v>163</v>
      </c>
      <c r="H1299" t="s">
        <v>143</v>
      </c>
      <c r="I1299" t="s">
        <v>135</v>
      </c>
      <c r="J1299" t="s">
        <v>136</v>
      </c>
      <c r="K1299" t="s">
        <v>137</v>
      </c>
      <c r="L1299" t="s">
        <v>3979</v>
      </c>
      <c r="M1299" t="s">
        <v>3980</v>
      </c>
      <c r="N1299">
        <v>1.278611111</v>
      </c>
      <c r="O1299">
        <v>0</v>
      </c>
      <c r="P1299">
        <v>1</v>
      </c>
      <c r="Q1299">
        <v>0</v>
      </c>
      <c r="R1299">
        <v>0</v>
      </c>
      <c r="S1299">
        <v>0</v>
      </c>
      <c r="T1299">
        <v>0</v>
      </c>
      <c r="U1299">
        <v>0</v>
      </c>
      <c r="V1299">
        <v>0</v>
      </c>
      <c r="W1299">
        <v>0</v>
      </c>
      <c r="X1299">
        <v>0.22759199380813389</v>
      </c>
      <c r="Y1299">
        <v>0</v>
      </c>
      <c r="Z1299">
        <v>0</v>
      </c>
      <c r="AA1299">
        <v>0</v>
      </c>
      <c r="AB1299">
        <v>0</v>
      </c>
      <c r="AC1299">
        <v>0</v>
      </c>
      <c r="AD1299">
        <v>0</v>
      </c>
      <c r="AE1299">
        <v>0.22759199380813389</v>
      </c>
    </row>
    <row r="1300" spans="1:31" x14ac:dyDescent="0.25">
      <c r="A1300">
        <v>1860465</v>
      </c>
      <c r="B1300">
        <v>1</v>
      </c>
      <c r="C1300" t="s">
        <v>80</v>
      </c>
      <c r="D1300" t="s">
        <v>105</v>
      </c>
      <c r="E1300" t="s">
        <v>169</v>
      </c>
      <c r="F1300" t="s">
        <v>3981</v>
      </c>
      <c r="G1300" t="s">
        <v>171</v>
      </c>
      <c r="H1300" t="s">
        <v>143</v>
      </c>
      <c r="I1300" t="s">
        <v>135</v>
      </c>
      <c r="J1300" t="s">
        <v>136</v>
      </c>
      <c r="K1300" t="s">
        <v>172</v>
      </c>
      <c r="L1300" t="s">
        <v>3982</v>
      </c>
      <c r="M1300" t="s">
        <v>3983</v>
      </c>
      <c r="N1300">
        <v>0.94510083300000003</v>
      </c>
      <c r="O1300">
        <v>0</v>
      </c>
      <c r="P1300">
        <v>323</v>
      </c>
      <c r="Q1300">
        <v>0</v>
      </c>
      <c r="R1300">
        <v>0</v>
      </c>
      <c r="S1300">
        <v>0</v>
      </c>
      <c r="T1300">
        <v>15</v>
      </c>
      <c r="U1300">
        <v>0</v>
      </c>
      <c r="V1300">
        <v>0</v>
      </c>
      <c r="W1300">
        <v>0</v>
      </c>
      <c r="X1300">
        <v>101.85723786758693</v>
      </c>
      <c r="Y1300">
        <v>0</v>
      </c>
      <c r="Z1300">
        <v>0</v>
      </c>
      <c r="AA1300">
        <v>0</v>
      </c>
      <c r="AB1300">
        <v>28.684475587697282</v>
      </c>
      <c r="AC1300">
        <v>0</v>
      </c>
      <c r="AD1300">
        <v>0</v>
      </c>
      <c r="AE1300">
        <v>130.54171345528422</v>
      </c>
    </row>
    <row r="1301" spans="1:31" x14ac:dyDescent="0.25">
      <c r="A1301">
        <v>1859941</v>
      </c>
      <c r="B1301">
        <v>1</v>
      </c>
      <c r="C1301" t="s">
        <v>81</v>
      </c>
      <c r="D1301" t="s">
        <v>116</v>
      </c>
      <c r="E1301" t="s">
        <v>210</v>
      </c>
      <c r="F1301" t="s">
        <v>3984</v>
      </c>
      <c r="G1301" t="s">
        <v>196</v>
      </c>
      <c r="H1301" t="s">
        <v>134</v>
      </c>
      <c r="I1301" t="s">
        <v>135</v>
      </c>
      <c r="J1301" t="s">
        <v>136</v>
      </c>
      <c r="K1301" t="s">
        <v>172</v>
      </c>
      <c r="L1301" t="s">
        <v>3985</v>
      </c>
      <c r="M1301" t="s">
        <v>3986</v>
      </c>
      <c r="N1301">
        <v>0.40416666600000001</v>
      </c>
      <c r="O1301">
        <v>0</v>
      </c>
      <c r="P1301">
        <v>1352</v>
      </c>
      <c r="Q1301">
        <v>48</v>
      </c>
      <c r="R1301">
        <v>102</v>
      </c>
      <c r="S1301">
        <v>6</v>
      </c>
      <c r="T1301">
        <v>250</v>
      </c>
      <c r="U1301">
        <v>2</v>
      </c>
      <c r="V1301">
        <v>0</v>
      </c>
      <c r="W1301">
        <v>0</v>
      </c>
      <c r="X1301">
        <v>63.265552613581832</v>
      </c>
      <c r="Y1301">
        <v>193.14253799812042</v>
      </c>
      <c r="Z1301">
        <v>50.182988189346183</v>
      </c>
      <c r="AA1301">
        <v>6.2691290144815834</v>
      </c>
      <c r="AB1301">
        <v>28.506782900173189</v>
      </c>
      <c r="AC1301">
        <v>2.0464163907020039</v>
      </c>
      <c r="AD1301">
        <v>0</v>
      </c>
      <c r="AE1301">
        <v>343.4134071064052</v>
      </c>
    </row>
    <row r="1302" spans="1:31" x14ac:dyDescent="0.25">
      <c r="A1302">
        <v>1860488</v>
      </c>
      <c r="B1302">
        <v>1</v>
      </c>
      <c r="C1302" t="s">
        <v>81</v>
      </c>
      <c r="D1302" t="s">
        <v>127</v>
      </c>
      <c r="E1302" t="s">
        <v>158</v>
      </c>
      <c r="F1302" t="s">
        <v>3987</v>
      </c>
      <c r="G1302" t="s">
        <v>133</v>
      </c>
      <c r="H1302" t="s">
        <v>134</v>
      </c>
      <c r="I1302" t="s">
        <v>135</v>
      </c>
      <c r="J1302" t="s">
        <v>136</v>
      </c>
      <c r="K1302" t="s">
        <v>137</v>
      </c>
      <c r="L1302" t="s">
        <v>3988</v>
      </c>
      <c r="M1302" t="s">
        <v>3989</v>
      </c>
      <c r="N1302">
        <v>0.758611111</v>
      </c>
      <c r="O1302">
        <v>0</v>
      </c>
      <c r="P1302">
        <v>168</v>
      </c>
      <c r="Q1302">
        <v>9</v>
      </c>
      <c r="R1302">
        <v>10</v>
      </c>
      <c r="S1302">
        <v>1</v>
      </c>
      <c r="T1302">
        <v>15</v>
      </c>
      <c r="U1302">
        <v>0</v>
      </c>
      <c r="V1302">
        <v>0</v>
      </c>
      <c r="W1302">
        <v>0</v>
      </c>
      <c r="X1302">
        <v>38.899043166968362</v>
      </c>
      <c r="Y1302">
        <v>26.80135976984608</v>
      </c>
      <c r="Z1302">
        <v>38.203504615968896</v>
      </c>
      <c r="AA1302">
        <v>1.5098377916073666</v>
      </c>
      <c r="AB1302">
        <v>9.4218586068263139</v>
      </c>
      <c r="AC1302">
        <v>0</v>
      </c>
      <c r="AD1302">
        <v>0</v>
      </c>
      <c r="AE1302">
        <v>114.83560395121702</v>
      </c>
    </row>
    <row r="1303" spans="1:31" x14ac:dyDescent="0.25">
      <c r="A1303">
        <v>1860153</v>
      </c>
      <c r="B1303">
        <v>1</v>
      </c>
      <c r="C1303" t="s">
        <v>81</v>
      </c>
      <c r="D1303" t="s">
        <v>128</v>
      </c>
      <c r="E1303" t="s">
        <v>131</v>
      </c>
      <c r="F1303" t="s">
        <v>465</v>
      </c>
      <c r="G1303" t="s">
        <v>133</v>
      </c>
      <c r="H1303" t="s">
        <v>134</v>
      </c>
      <c r="I1303" t="s">
        <v>135</v>
      </c>
      <c r="J1303" t="s">
        <v>136</v>
      </c>
      <c r="K1303" t="s">
        <v>137</v>
      </c>
      <c r="L1303" t="s">
        <v>3990</v>
      </c>
      <c r="M1303" t="s">
        <v>3991</v>
      </c>
      <c r="N1303">
        <v>2.7488888880000002</v>
      </c>
      <c r="O1303">
        <v>0</v>
      </c>
      <c r="P1303">
        <v>270</v>
      </c>
      <c r="Q1303">
        <v>3</v>
      </c>
      <c r="R1303">
        <v>5</v>
      </c>
      <c r="S1303">
        <v>8</v>
      </c>
      <c r="T1303">
        <v>25</v>
      </c>
      <c r="U1303">
        <v>1</v>
      </c>
      <c r="V1303">
        <v>0</v>
      </c>
      <c r="W1303">
        <v>0</v>
      </c>
      <c r="X1303">
        <v>184.3458022223555</v>
      </c>
      <c r="Y1303">
        <v>20.509261446850164</v>
      </c>
      <c r="Z1303">
        <v>7.2674670756688116</v>
      </c>
      <c r="AA1303">
        <v>67.999523302373049</v>
      </c>
      <c r="AB1303">
        <v>63.891272867324815</v>
      </c>
      <c r="AC1303">
        <v>1642.9763251544018</v>
      </c>
      <c r="AD1303">
        <v>0</v>
      </c>
      <c r="AE1303">
        <v>1986.989652068974</v>
      </c>
    </row>
    <row r="1304" spans="1:31" x14ac:dyDescent="0.25">
      <c r="A1304">
        <v>1860674</v>
      </c>
      <c r="B1304">
        <v>1</v>
      </c>
      <c r="C1304" t="s">
        <v>80</v>
      </c>
      <c r="D1304" t="s">
        <v>85</v>
      </c>
      <c r="E1304" t="s">
        <v>158</v>
      </c>
      <c r="F1304" t="s">
        <v>3992</v>
      </c>
      <c r="G1304" t="s">
        <v>219</v>
      </c>
      <c r="H1304" t="s">
        <v>134</v>
      </c>
      <c r="I1304" t="s">
        <v>135</v>
      </c>
      <c r="J1304" t="s">
        <v>136</v>
      </c>
      <c r="K1304" t="s">
        <v>137</v>
      </c>
      <c r="L1304" t="s">
        <v>3993</v>
      </c>
      <c r="M1304" t="s">
        <v>3994</v>
      </c>
      <c r="N1304">
        <v>1.3825000000000001</v>
      </c>
      <c r="O1304">
        <v>0</v>
      </c>
      <c r="P1304">
        <v>37</v>
      </c>
      <c r="Q1304">
        <v>0</v>
      </c>
      <c r="R1304">
        <v>1</v>
      </c>
      <c r="S1304">
        <v>0</v>
      </c>
      <c r="T1304">
        <v>3</v>
      </c>
      <c r="U1304">
        <v>0</v>
      </c>
      <c r="V1304">
        <v>0</v>
      </c>
      <c r="W1304">
        <v>0</v>
      </c>
      <c r="X1304">
        <v>14.328760962930041</v>
      </c>
      <c r="Y1304">
        <v>0</v>
      </c>
      <c r="Z1304">
        <v>0.10729425481283751</v>
      </c>
      <c r="AA1304">
        <v>0</v>
      </c>
      <c r="AB1304">
        <v>0.39909349525209287</v>
      </c>
      <c r="AC1304">
        <v>0</v>
      </c>
      <c r="AD1304">
        <v>0</v>
      </c>
      <c r="AE1304">
        <v>14.83514871299497</v>
      </c>
    </row>
    <row r="1305" spans="1:31" x14ac:dyDescent="0.25">
      <c r="A1305">
        <v>1860133</v>
      </c>
      <c r="B1305">
        <v>1</v>
      </c>
      <c r="C1305" t="s">
        <v>80</v>
      </c>
      <c r="D1305" t="s">
        <v>82</v>
      </c>
      <c r="E1305" t="s">
        <v>158</v>
      </c>
      <c r="F1305" t="s">
        <v>3995</v>
      </c>
      <c r="G1305" t="s">
        <v>133</v>
      </c>
      <c r="H1305" t="s">
        <v>134</v>
      </c>
      <c r="I1305" t="s">
        <v>135</v>
      </c>
      <c r="J1305" t="s">
        <v>136</v>
      </c>
      <c r="K1305" t="s">
        <v>137</v>
      </c>
      <c r="L1305" t="s">
        <v>3996</v>
      </c>
      <c r="M1305" t="s">
        <v>3997</v>
      </c>
      <c r="N1305">
        <v>0.23138888799999999</v>
      </c>
      <c r="O1305">
        <v>0</v>
      </c>
      <c r="P1305">
        <v>391</v>
      </c>
      <c r="Q1305">
        <v>0</v>
      </c>
      <c r="R1305">
        <v>0</v>
      </c>
      <c r="S1305">
        <v>0</v>
      </c>
      <c r="T1305">
        <v>9</v>
      </c>
      <c r="U1305">
        <v>0</v>
      </c>
      <c r="V1305">
        <v>0</v>
      </c>
      <c r="W1305">
        <v>0</v>
      </c>
      <c r="X1305">
        <v>25.360023242872458</v>
      </c>
      <c r="Y1305">
        <v>0</v>
      </c>
      <c r="Z1305">
        <v>0</v>
      </c>
      <c r="AA1305">
        <v>0</v>
      </c>
      <c r="AB1305">
        <v>2.5085721205529601</v>
      </c>
      <c r="AC1305">
        <v>0</v>
      </c>
      <c r="AD1305">
        <v>0</v>
      </c>
      <c r="AE1305">
        <v>27.868595363425417</v>
      </c>
    </row>
    <row r="1306" spans="1:31" x14ac:dyDescent="0.25">
      <c r="A1306">
        <v>1860631</v>
      </c>
      <c r="B1306">
        <v>1</v>
      </c>
      <c r="C1306" t="s">
        <v>80</v>
      </c>
      <c r="D1306" t="s">
        <v>93</v>
      </c>
      <c r="E1306" t="s">
        <v>146</v>
      </c>
      <c r="F1306" t="s">
        <v>3998</v>
      </c>
      <c r="G1306" t="s">
        <v>148</v>
      </c>
      <c r="H1306" t="s">
        <v>143</v>
      </c>
      <c r="I1306" t="s">
        <v>135</v>
      </c>
      <c r="J1306" t="s">
        <v>136</v>
      </c>
      <c r="K1306" t="s">
        <v>137</v>
      </c>
      <c r="L1306" t="s">
        <v>3999</v>
      </c>
      <c r="M1306" t="s">
        <v>4000</v>
      </c>
      <c r="N1306">
        <v>2.8202777769999998</v>
      </c>
      <c r="O1306">
        <v>0</v>
      </c>
      <c r="P1306">
        <v>0</v>
      </c>
      <c r="Q1306">
        <v>0</v>
      </c>
      <c r="R1306">
        <v>0</v>
      </c>
      <c r="S1306">
        <v>0</v>
      </c>
      <c r="T1306">
        <v>3</v>
      </c>
      <c r="U1306">
        <v>0</v>
      </c>
      <c r="V1306">
        <v>0</v>
      </c>
      <c r="W1306">
        <v>0</v>
      </c>
      <c r="X1306">
        <v>0</v>
      </c>
      <c r="Y1306">
        <v>0</v>
      </c>
      <c r="Z1306">
        <v>0</v>
      </c>
      <c r="AA1306">
        <v>0</v>
      </c>
      <c r="AB1306">
        <v>16.582892578102971</v>
      </c>
      <c r="AC1306">
        <v>0</v>
      </c>
      <c r="AD1306">
        <v>0</v>
      </c>
      <c r="AE1306">
        <v>16.582892578102971</v>
      </c>
    </row>
    <row r="1307" spans="1:31" x14ac:dyDescent="0.25">
      <c r="A1307">
        <v>1859990</v>
      </c>
      <c r="B1307">
        <v>1</v>
      </c>
      <c r="C1307" t="s">
        <v>81</v>
      </c>
      <c r="D1307" t="s">
        <v>118</v>
      </c>
      <c r="E1307" t="s">
        <v>158</v>
      </c>
      <c r="F1307" t="s">
        <v>4001</v>
      </c>
      <c r="G1307" t="s">
        <v>219</v>
      </c>
      <c r="H1307" t="s">
        <v>134</v>
      </c>
      <c r="I1307" t="s">
        <v>135</v>
      </c>
      <c r="J1307" t="s">
        <v>136</v>
      </c>
      <c r="K1307" t="s">
        <v>137</v>
      </c>
      <c r="L1307" t="s">
        <v>4002</v>
      </c>
      <c r="M1307" t="s">
        <v>4003</v>
      </c>
      <c r="N1307">
        <v>2.6558333329999999</v>
      </c>
      <c r="O1307">
        <v>1</v>
      </c>
      <c r="P1307">
        <v>0</v>
      </c>
      <c r="Q1307">
        <v>30</v>
      </c>
      <c r="R1307">
        <v>19</v>
      </c>
      <c r="S1307">
        <v>0</v>
      </c>
      <c r="T1307">
        <v>3</v>
      </c>
      <c r="U1307">
        <v>0</v>
      </c>
      <c r="V1307">
        <v>0</v>
      </c>
      <c r="W1307">
        <v>0.22999151286000002</v>
      </c>
      <c r="X1307">
        <v>0</v>
      </c>
      <c r="Y1307">
        <v>114.07620199077515</v>
      </c>
      <c r="Z1307">
        <v>71.251049931368669</v>
      </c>
      <c r="AA1307">
        <v>0</v>
      </c>
      <c r="AB1307">
        <v>35.768443694729434</v>
      </c>
      <c r="AC1307">
        <v>0</v>
      </c>
      <c r="AD1307">
        <v>0</v>
      </c>
      <c r="AE1307">
        <v>221.32568712973324</v>
      </c>
    </row>
    <row r="1308" spans="1:31" x14ac:dyDescent="0.25">
      <c r="A1308">
        <v>1860482</v>
      </c>
      <c r="B1308">
        <v>1</v>
      </c>
      <c r="C1308" t="s">
        <v>80</v>
      </c>
      <c r="D1308" t="s">
        <v>86</v>
      </c>
      <c r="E1308" t="s">
        <v>169</v>
      </c>
      <c r="F1308" t="s">
        <v>4004</v>
      </c>
      <c r="G1308" t="s">
        <v>142</v>
      </c>
      <c r="H1308" t="s">
        <v>143</v>
      </c>
      <c r="I1308" t="s">
        <v>135</v>
      </c>
      <c r="J1308" t="s">
        <v>136</v>
      </c>
      <c r="K1308" t="s">
        <v>137</v>
      </c>
      <c r="L1308" t="s">
        <v>4005</v>
      </c>
      <c r="M1308" t="s">
        <v>4006</v>
      </c>
      <c r="N1308">
        <v>1.8205555550000001</v>
      </c>
      <c r="O1308">
        <v>0</v>
      </c>
      <c r="P1308">
        <v>442</v>
      </c>
      <c r="Q1308">
        <v>0</v>
      </c>
      <c r="R1308">
        <v>0</v>
      </c>
      <c r="S1308">
        <v>0</v>
      </c>
      <c r="T1308">
        <v>21</v>
      </c>
      <c r="U1308">
        <v>0</v>
      </c>
      <c r="V1308">
        <v>0</v>
      </c>
      <c r="W1308">
        <v>0</v>
      </c>
      <c r="X1308">
        <v>236.10956080501097</v>
      </c>
      <c r="Y1308">
        <v>0</v>
      </c>
      <c r="Z1308">
        <v>0</v>
      </c>
      <c r="AA1308">
        <v>0</v>
      </c>
      <c r="AB1308">
        <v>197.39278333185655</v>
      </c>
      <c r="AC1308">
        <v>0</v>
      </c>
      <c r="AD1308">
        <v>0</v>
      </c>
      <c r="AE1308">
        <v>433.50234413686752</v>
      </c>
    </row>
    <row r="1309" spans="1:31" x14ac:dyDescent="0.25">
      <c r="A1309">
        <v>1860651</v>
      </c>
      <c r="B1309">
        <v>1</v>
      </c>
      <c r="C1309" t="s">
        <v>80</v>
      </c>
      <c r="D1309" t="s">
        <v>108</v>
      </c>
      <c r="E1309" t="s">
        <v>169</v>
      </c>
      <c r="F1309" t="s">
        <v>4007</v>
      </c>
      <c r="G1309" t="s">
        <v>183</v>
      </c>
      <c r="H1309" t="s">
        <v>143</v>
      </c>
      <c r="I1309" t="s">
        <v>135</v>
      </c>
      <c r="J1309" t="s">
        <v>136</v>
      </c>
      <c r="K1309" t="s">
        <v>137</v>
      </c>
      <c r="L1309" t="s">
        <v>4008</v>
      </c>
      <c r="M1309" t="s">
        <v>4009</v>
      </c>
      <c r="N1309">
        <v>2.2266666659999999</v>
      </c>
      <c r="O1309">
        <v>0</v>
      </c>
      <c r="P1309">
        <v>13</v>
      </c>
      <c r="Q1309">
        <v>0</v>
      </c>
      <c r="R1309">
        <v>9</v>
      </c>
      <c r="S1309">
        <v>0</v>
      </c>
      <c r="T1309">
        <v>8</v>
      </c>
      <c r="U1309">
        <v>0</v>
      </c>
      <c r="V1309">
        <v>0</v>
      </c>
      <c r="W1309">
        <v>0</v>
      </c>
      <c r="X1309">
        <v>15.202646911883189</v>
      </c>
      <c r="Y1309">
        <v>0</v>
      </c>
      <c r="Z1309">
        <v>33.806029171118631</v>
      </c>
      <c r="AA1309">
        <v>0</v>
      </c>
      <c r="AB1309">
        <v>26.218746574735786</v>
      </c>
      <c r="AC1309">
        <v>0</v>
      </c>
      <c r="AD1309">
        <v>0</v>
      </c>
      <c r="AE1309">
        <v>75.227422657737606</v>
      </c>
    </row>
    <row r="1310" spans="1:31" x14ac:dyDescent="0.25">
      <c r="A1310">
        <v>1860196</v>
      </c>
      <c r="B1310">
        <v>1</v>
      </c>
      <c r="C1310" t="s">
        <v>80</v>
      </c>
      <c r="D1310" t="s">
        <v>93</v>
      </c>
      <c r="E1310" t="s">
        <v>146</v>
      </c>
      <c r="F1310" t="s">
        <v>4010</v>
      </c>
      <c r="G1310" t="s">
        <v>148</v>
      </c>
      <c r="H1310" t="s">
        <v>143</v>
      </c>
      <c r="I1310" t="s">
        <v>135</v>
      </c>
      <c r="J1310" t="s">
        <v>136</v>
      </c>
      <c r="K1310" t="s">
        <v>137</v>
      </c>
      <c r="L1310" t="s">
        <v>4011</v>
      </c>
      <c r="M1310" t="s">
        <v>4012</v>
      </c>
      <c r="N1310">
        <v>7.3113888879999998</v>
      </c>
      <c r="O1310">
        <v>0</v>
      </c>
      <c r="P1310">
        <v>0</v>
      </c>
      <c r="Q1310">
        <v>0</v>
      </c>
      <c r="R1310">
        <v>1</v>
      </c>
      <c r="S1310">
        <v>0</v>
      </c>
      <c r="T1310">
        <v>0</v>
      </c>
      <c r="U1310">
        <v>0</v>
      </c>
      <c r="V1310">
        <v>0</v>
      </c>
      <c r="W1310">
        <v>0</v>
      </c>
      <c r="X1310">
        <v>0</v>
      </c>
      <c r="Y1310">
        <v>0</v>
      </c>
      <c r="Z1310">
        <v>21.612925071620598</v>
      </c>
      <c r="AA1310">
        <v>0</v>
      </c>
      <c r="AB1310">
        <v>0</v>
      </c>
      <c r="AC1310">
        <v>0</v>
      </c>
      <c r="AD1310">
        <v>0</v>
      </c>
      <c r="AE1310">
        <v>21.612925071620598</v>
      </c>
    </row>
    <row r="1311" spans="1:31" x14ac:dyDescent="0.25">
      <c r="A1311">
        <v>1860090</v>
      </c>
      <c r="B1311">
        <v>1</v>
      </c>
      <c r="C1311" t="s">
        <v>80</v>
      </c>
      <c r="D1311" t="s">
        <v>106</v>
      </c>
      <c r="E1311" t="s">
        <v>222</v>
      </c>
      <c r="F1311" t="s">
        <v>4013</v>
      </c>
      <c r="G1311" t="s">
        <v>171</v>
      </c>
      <c r="H1311" t="s">
        <v>143</v>
      </c>
      <c r="I1311" t="s">
        <v>135</v>
      </c>
      <c r="J1311" t="s">
        <v>136</v>
      </c>
      <c r="K1311" t="s">
        <v>172</v>
      </c>
      <c r="L1311" t="s">
        <v>4014</v>
      </c>
      <c r="M1311" t="s">
        <v>4015</v>
      </c>
      <c r="N1311">
        <v>6.1053027770000003</v>
      </c>
      <c r="O1311">
        <v>0</v>
      </c>
      <c r="P1311">
        <v>58</v>
      </c>
      <c r="Q1311">
        <v>0</v>
      </c>
      <c r="R1311">
        <v>0</v>
      </c>
      <c r="S1311">
        <v>0</v>
      </c>
      <c r="T1311">
        <v>3</v>
      </c>
      <c r="U1311">
        <v>0</v>
      </c>
      <c r="V1311">
        <v>0</v>
      </c>
      <c r="W1311">
        <v>0</v>
      </c>
      <c r="X1311">
        <v>66.41673759166234</v>
      </c>
      <c r="Y1311">
        <v>0</v>
      </c>
      <c r="Z1311">
        <v>0</v>
      </c>
      <c r="AA1311">
        <v>0</v>
      </c>
      <c r="AB1311">
        <v>3.8417356666584483</v>
      </c>
      <c r="AC1311">
        <v>0</v>
      </c>
      <c r="AD1311">
        <v>0</v>
      </c>
      <c r="AE1311">
        <v>70.258473258320791</v>
      </c>
    </row>
    <row r="1312" spans="1:31" x14ac:dyDescent="0.25">
      <c r="A1312">
        <v>1860588</v>
      </c>
      <c r="B1312">
        <v>1</v>
      </c>
      <c r="C1312" t="s">
        <v>80</v>
      </c>
      <c r="D1312" t="s">
        <v>94</v>
      </c>
      <c r="E1312" t="s">
        <v>140</v>
      </c>
      <c r="F1312" t="s">
        <v>4016</v>
      </c>
      <c r="G1312" t="s">
        <v>163</v>
      </c>
      <c r="H1312" t="s">
        <v>143</v>
      </c>
      <c r="I1312" t="s">
        <v>135</v>
      </c>
      <c r="J1312" t="s">
        <v>136</v>
      </c>
      <c r="K1312" t="s">
        <v>137</v>
      </c>
      <c r="L1312" t="s">
        <v>4017</v>
      </c>
      <c r="M1312" t="s">
        <v>4018</v>
      </c>
      <c r="N1312">
        <v>1.244722222</v>
      </c>
      <c r="O1312">
        <v>0</v>
      </c>
      <c r="P1312">
        <v>0</v>
      </c>
      <c r="Q1312">
        <v>0</v>
      </c>
      <c r="R1312">
        <v>1</v>
      </c>
      <c r="S1312">
        <v>0</v>
      </c>
      <c r="T1312">
        <v>0</v>
      </c>
      <c r="U1312">
        <v>0</v>
      </c>
      <c r="V1312">
        <v>0</v>
      </c>
      <c r="W1312">
        <v>0</v>
      </c>
      <c r="X1312">
        <v>0</v>
      </c>
      <c r="Y1312">
        <v>0</v>
      </c>
      <c r="Z1312">
        <v>3.3157983423443946</v>
      </c>
      <c r="AA1312">
        <v>0</v>
      </c>
      <c r="AB1312">
        <v>0</v>
      </c>
      <c r="AC1312">
        <v>0</v>
      </c>
      <c r="AD1312">
        <v>0</v>
      </c>
      <c r="AE1312">
        <v>3.3157983423443946</v>
      </c>
    </row>
    <row r="1313" spans="1:31" x14ac:dyDescent="0.25">
      <c r="A1313">
        <v>1860253</v>
      </c>
      <c r="B1313">
        <v>1</v>
      </c>
      <c r="C1313" t="s">
        <v>80</v>
      </c>
      <c r="D1313" t="s">
        <v>93</v>
      </c>
      <c r="E1313" t="s">
        <v>210</v>
      </c>
      <c r="F1313" t="s">
        <v>4019</v>
      </c>
      <c r="G1313" t="s">
        <v>133</v>
      </c>
      <c r="H1313" t="s">
        <v>134</v>
      </c>
      <c r="I1313" t="s">
        <v>135</v>
      </c>
      <c r="J1313" t="s">
        <v>136</v>
      </c>
      <c r="K1313" t="s">
        <v>137</v>
      </c>
      <c r="L1313" t="s">
        <v>4020</v>
      </c>
      <c r="M1313" t="s">
        <v>4021</v>
      </c>
      <c r="N1313">
        <v>3.3644444440000001</v>
      </c>
      <c r="O1313">
        <v>0</v>
      </c>
      <c r="P1313">
        <v>0</v>
      </c>
      <c r="Q1313">
        <v>12</v>
      </c>
      <c r="R1313">
        <v>0</v>
      </c>
      <c r="S1313">
        <v>0</v>
      </c>
      <c r="T1313">
        <v>0</v>
      </c>
      <c r="U1313">
        <v>0</v>
      </c>
      <c r="V1313">
        <v>0</v>
      </c>
      <c r="W1313">
        <v>0</v>
      </c>
      <c r="X1313">
        <v>0</v>
      </c>
      <c r="Y1313">
        <v>661.10666171272248</v>
      </c>
      <c r="Z1313">
        <v>0</v>
      </c>
      <c r="AA1313">
        <v>0</v>
      </c>
      <c r="AB1313">
        <v>0</v>
      </c>
      <c r="AC1313">
        <v>0</v>
      </c>
      <c r="AD1313">
        <v>0</v>
      </c>
      <c r="AE1313">
        <v>661.10666171272248</v>
      </c>
    </row>
    <row r="1314" spans="1:31" x14ac:dyDescent="0.25">
      <c r="A1314">
        <v>1859904</v>
      </c>
      <c r="B1314">
        <v>1</v>
      </c>
      <c r="C1314" t="s">
        <v>81</v>
      </c>
      <c r="D1314" t="s">
        <v>112</v>
      </c>
      <c r="E1314" t="s">
        <v>146</v>
      </c>
      <c r="F1314" t="s">
        <v>4022</v>
      </c>
      <c r="G1314" t="s">
        <v>148</v>
      </c>
      <c r="H1314" t="s">
        <v>143</v>
      </c>
      <c r="I1314" t="s">
        <v>135</v>
      </c>
      <c r="J1314" t="s">
        <v>136</v>
      </c>
      <c r="K1314" t="s">
        <v>137</v>
      </c>
      <c r="L1314" t="s">
        <v>4023</v>
      </c>
      <c r="M1314" t="s">
        <v>4024</v>
      </c>
      <c r="N1314">
        <v>4.8577777769999999</v>
      </c>
      <c r="O1314">
        <v>0</v>
      </c>
      <c r="P1314">
        <v>0</v>
      </c>
      <c r="Q1314">
        <v>0</v>
      </c>
      <c r="R1314">
        <v>3</v>
      </c>
      <c r="S1314">
        <v>0</v>
      </c>
      <c r="T1314">
        <v>0</v>
      </c>
      <c r="U1314">
        <v>0</v>
      </c>
      <c r="V1314">
        <v>0</v>
      </c>
      <c r="W1314">
        <v>0</v>
      </c>
      <c r="X1314">
        <v>0</v>
      </c>
      <c r="Y1314">
        <v>0</v>
      </c>
      <c r="Z1314">
        <v>47.23764662821457</v>
      </c>
      <c r="AA1314">
        <v>0</v>
      </c>
      <c r="AB1314">
        <v>0</v>
      </c>
      <c r="AC1314">
        <v>0</v>
      </c>
      <c r="AD1314">
        <v>0</v>
      </c>
      <c r="AE1314">
        <v>47.23764662821457</v>
      </c>
    </row>
    <row r="1315" spans="1:31" x14ac:dyDescent="0.25">
      <c r="A1315">
        <v>1860296</v>
      </c>
      <c r="B1315">
        <v>1</v>
      </c>
      <c r="C1315" t="s">
        <v>80</v>
      </c>
      <c r="D1315" t="s">
        <v>104</v>
      </c>
      <c r="E1315" t="s">
        <v>131</v>
      </c>
      <c r="F1315" t="s">
        <v>4025</v>
      </c>
      <c r="G1315" t="s">
        <v>133</v>
      </c>
      <c r="H1315" t="s">
        <v>134</v>
      </c>
      <c r="I1315" t="s">
        <v>135</v>
      </c>
      <c r="J1315" t="s">
        <v>136</v>
      </c>
      <c r="K1315" t="s">
        <v>137</v>
      </c>
      <c r="L1315" t="s">
        <v>4026</v>
      </c>
      <c r="M1315" t="s">
        <v>4027</v>
      </c>
      <c r="N1315">
        <v>4.2275</v>
      </c>
      <c r="O1315">
        <v>1</v>
      </c>
      <c r="P1315">
        <v>22</v>
      </c>
      <c r="Q1315">
        <v>0</v>
      </c>
      <c r="R1315">
        <v>61</v>
      </c>
      <c r="S1315">
        <v>1</v>
      </c>
      <c r="T1315">
        <v>8</v>
      </c>
      <c r="U1315">
        <v>4</v>
      </c>
      <c r="V1315">
        <v>0</v>
      </c>
      <c r="W1315">
        <v>2.6622258603307567</v>
      </c>
      <c r="X1315">
        <v>35.599815831116196</v>
      </c>
      <c r="Y1315">
        <v>0</v>
      </c>
      <c r="Z1315">
        <v>205.07982176782684</v>
      </c>
      <c r="AA1315">
        <v>0</v>
      </c>
      <c r="AB1315">
        <v>17.53863573727628</v>
      </c>
      <c r="AC1315">
        <v>2594.7343275365743</v>
      </c>
      <c r="AD1315">
        <v>0</v>
      </c>
      <c r="AE1315">
        <v>2855.6148267331246</v>
      </c>
    </row>
    <row r="1316" spans="1:31" x14ac:dyDescent="0.25">
      <c r="A1316">
        <v>1860545</v>
      </c>
      <c r="B1316">
        <v>1</v>
      </c>
      <c r="C1316" t="s">
        <v>81</v>
      </c>
      <c r="D1316" t="s">
        <v>118</v>
      </c>
      <c r="E1316" t="s">
        <v>146</v>
      </c>
      <c r="F1316" t="s">
        <v>4028</v>
      </c>
      <c r="G1316" t="s">
        <v>148</v>
      </c>
      <c r="H1316" t="s">
        <v>143</v>
      </c>
      <c r="I1316" t="s">
        <v>135</v>
      </c>
      <c r="J1316" t="s">
        <v>136</v>
      </c>
      <c r="K1316" t="s">
        <v>137</v>
      </c>
      <c r="L1316" t="s">
        <v>4029</v>
      </c>
      <c r="M1316" t="s">
        <v>4030</v>
      </c>
      <c r="N1316">
        <v>0.67055555499999997</v>
      </c>
      <c r="O1316">
        <v>0</v>
      </c>
      <c r="P1316">
        <v>26</v>
      </c>
      <c r="Q1316">
        <v>0</v>
      </c>
      <c r="R1316">
        <v>1</v>
      </c>
      <c r="S1316">
        <v>0</v>
      </c>
      <c r="T1316">
        <v>0</v>
      </c>
      <c r="U1316">
        <v>0</v>
      </c>
      <c r="V1316">
        <v>0</v>
      </c>
      <c r="W1316">
        <v>0</v>
      </c>
      <c r="X1316">
        <v>3.4167803240612074</v>
      </c>
      <c r="Y1316">
        <v>0</v>
      </c>
      <c r="Z1316">
        <v>2.0549234091903665</v>
      </c>
      <c r="AA1316">
        <v>0</v>
      </c>
      <c r="AB1316">
        <v>0</v>
      </c>
      <c r="AC1316">
        <v>0</v>
      </c>
      <c r="AD1316">
        <v>0</v>
      </c>
      <c r="AE1316">
        <v>5.4717037332515739</v>
      </c>
    </row>
    <row r="1317" spans="1:31" x14ac:dyDescent="0.25">
      <c r="A1317">
        <v>1860405</v>
      </c>
      <c r="B1317">
        <v>1</v>
      </c>
      <c r="C1317" t="s">
        <v>80</v>
      </c>
      <c r="D1317" t="s">
        <v>87</v>
      </c>
      <c r="E1317" t="s">
        <v>210</v>
      </c>
      <c r="F1317" t="s">
        <v>4031</v>
      </c>
      <c r="G1317" t="s">
        <v>133</v>
      </c>
      <c r="H1317" t="s">
        <v>134</v>
      </c>
      <c r="I1317" t="s">
        <v>135</v>
      </c>
      <c r="J1317" t="s">
        <v>136</v>
      </c>
      <c r="K1317" t="s">
        <v>137</v>
      </c>
      <c r="L1317" t="s">
        <v>4032</v>
      </c>
      <c r="M1317" t="s">
        <v>4033</v>
      </c>
      <c r="N1317">
        <v>0.1825</v>
      </c>
      <c r="O1317">
        <v>0</v>
      </c>
      <c r="P1317">
        <v>7814</v>
      </c>
      <c r="Q1317">
        <v>0</v>
      </c>
      <c r="R1317">
        <v>0</v>
      </c>
      <c r="S1317">
        <v>11</v>
      </c>
      <c r="T1317">
        <v>1675</v>
      </c>
      <c r="U1317">
        <v>5</v>
      </c>
      <c r="V1317">
        <v>15</v>
      </c>
      <c r="W1317">
        <v>0</v>
      </c>
      <c r="X1317">
        <v>399.15497702383777</v>
      </c>
      <c r="Y1317">
        <v>0</v>
      </c>
      <c r="Z1317">
        <v>0</v>
      </c>
      <c r="AA1317">
        <v>486.43713154877719</v>
      </c>
      <c r="AB1317">
        <v>440.1589693582095</v>
      </c>
      <c r="AC1317">
        <v>66.388978872828844</v>
      </c>
      <c r="AD1317">
        <v>87.541708204842394</v>
      </c>
      <c r="AE1317">
        <v>1479.6817650084959</v>
      </c>
    </row>
    <row r="1318" spans="1:31" x14ac:dyDescent="0.25">
      <c r="A1318">
        <v>1860236</v>
      </c>
      <c r="B1318">
        <v>1</v>
      </c>
      <c r="C1318" t="s">
        <v>81</v>
      </c>
      <c r="D1318" t="s">
        <v>128</v>
      </c>
      <c r="E1318" t="s">
        <v>140</v>
      </c>
      <c r="F1318" t="s">
        <v>4034</v>
      </c>
      <c r="G1318" t="s">
        <v>163</v>
      </c>
      <c r="H1318" t="s">
        <v>143</v>
      </c>
      <c r="I1318" t="s">
        <v>135</v>
      </c>
      <c r="J1318" t="s">
        <v>136</v>
      </c>
      <c r="K1318" t="s">
        <v>137</v>
      </c>
      <c r="L1318" t="s">
        <v>4035</v>
      </c>
      <c r="M1318" t="s">
        <v>4036</v>
      </c>
      <c r="N1318">
        <v>0.457777777</v>
      </c>
      <c r="O1318">
        <v>0</v>
      </c>
      <c r="P1318">
        <v>7</v>
      </c>
      <c r="Q1318">
        <v>0</v>
      </c>
      <c r="R1318">
        <v>0</v>
      </c>
      <c r="S1318">
        <v>0</v>
      </c>
      <c r="T1318">
        <v>0</v>
      </c>
      <c r="U1318">
        <v>0</v>
      </c>
      <c r="V1318">
        <v>0</v>
      </c>
      <c r="W1318">
        <v>0</v>
      </c>
      <c r="X1318">
        <v>0.86177124611802014</v>
      </c>
      <c r="Y1318">
        <v>0</v>
      </c>
      <c r="Z1318">
        <v>0</v>
      </c>
      <c r="AA1318">
        <v>0</v>
      </c>
      <c r="AB1318">
        <v>0</v>
      </c>
      <c r="AC1318">
        <v>0</v>
      </c>
      <c r="AD1318">
        <v>0</v>
      </c>
      <c r="AE1318">
        <v>0.86177124611802014</v>
      </c>
    </row>
    <row r="1319" spans="1:31" x14ac:dyDescent="0.25">
      <c r="A1319">
        <v>1860259</v>
      </c>
      <c r="B1319">
        <v>1</v>
      </c>
      <c r="C1319" t="s">
        <v>80</v>
      </c>
      <c r="D1319" t="s">
        <v>109</v>
      </c>
      <c r="E1319" t="s">
        <v>146</v>
      </c>
      <c r="F1319" t="s">
        <v>4037</v>
      </c>
      <c r="G1319" t="s">
        <v>1772</v>
      </c>
      <c r="H1319" t="s">
        <v>143</v>
      </c>
      <c r="I1319" t="s">
        <v>135</v>
      </c>
      <c r="J1319" t="s">
        <v>136</v>
      </c>
      <c r="K1319" t="s">
        <v>137</v>
      </c>
      <c r="L1319" t="s">
        <v>4038</v>
      </c>
      <c r="M1319" t="s">
        <v>4039</v>
      </c>
      <c r="N1319">
        <v>2.5444444439999998</v>
      </c>
      <c r="O1319">
        <v>0</v>
      </c>
      <c r="P1319">
        <v>7</v>
      </c>
      <c r="Q1319">
        <v>0</v>
      </c>
      <c r="R1319">
        <v>2</v>
      </c>
      <c r="S1319">
        <v>0</v>
      </c>
      <c r="T1319">
        <v>1</v>
      </c>
      <c r="U1319">
        <v>0</v>
      </c>
      <c r="V1319">
        <v>0</v>
      </c>
      <c r="W1319">
        <v>0</v>
      </c>
      <c r="X1319">
        <v>2.9490659622227002</v>
      </c>
      <c r="Y1319">
        <v>0</v>
      </c>
      <c r="Z1319">
        <v>5.1539727662790007</v>
      </c>
      <c r="AA1319">
        <v>0</v>
      </c>
      <c r="AB1319">
        <v>0.53744998090419993</v>
      </c>
      <c r="AC1319">
        <v>0</v>
      </c>
      <c r="AD1319">
        <v>0</v>
      </c>
      <c r="AE1319">
        <v>8.6404887094059006</v>
      </c>
    </row>
    <row r="1320" spans="1:31" x14ac:dyDescent="0.25">
      <c r="A1320">
        <v>1860382</v>
      </c>
      <c r="B1320">
        <v>1</v>
      </c>
      <c r="C1320" t="s">
        <v>80</v>
      </c>
      <c r="D1320" t="s">
        <v>85</v>
      </c>
      <c r="E1320" t="s">
        <v>140</v>
      </c>
      <c r="F1320" t="s">
        <v>4040</v>
      </c>
      <c r="G1320" t="s">
        <v>207</v>
      </c>
      <c r="H1320" t="s">
        <v>143</v>
      </c>
      <c r="I1320" t="s">
        <v>135</v>
      </c>
      <c r="J1320" t="s">
        <v>136</v>
      </c>
      <c r="K1320" t="s">
        <v>137</v>
      </c>
      <c r="L1320" t="s">
        <v>4041</v>
      </c>
      <c r="M1320" t="s">
        <v>4042</v>
      </c>
      <c r="N1320">
        <v>1.081111111</v>
      </c>
      <c r="O1320">
        <v>0</v>
      </c>
      <c r="P1320">
        <v>8</v>
      </c>
      <c r="Q1320">
        <v>0</v>
      </c>
      <c r="R1320">
        <v>0</v>
      </c>
      <c r="S1320">
        <v>0</v>
      </c>
      <c r="T1320">
        <v>0</v>
      </c>
      <c r="U1320">
        <v>0</v>
      </c>
      <c r="V1320">
        <v>0</v>
      </c>
      <c r="W1320">
        <v>0</v>
      </c>
      <c r="X1320">
        <v>2.5280792835185224</v>
      </c>
      <c r="Y1320">
        <v>0</v>
      </c>
      <c r="Z1320">
        <v>0</v>
      </c>
      <c r="AA1320">
        <v>0</v>
      </c>
      <c r="AB1320">
        <v>0</v>
      </c>
      <c r="AC1320">
        <v>0</v>
      </c>
      <c r="AD1320">
        <v>0</v>
      </c>
      <c r="AE1320">
        <v>2.5280792835185224</v>
      </c>
    </row>
    <row r="1321" spans="1:31" x14ac:dyDescent="0.25">
      <c r="A1321">
        <v>1860528</v>
      </c>
      <c r="B1321">
        <v>1</v>
      </c>
      <c r="C1321" t="s">
        <v>80</v>
      </c>
      <c r="D1321" t="s">
        <v>100</v>
      </c>
      <c r="E1321" t="s">
        <v>158</v>
      </c>
      <c r="F1321" t="s">
        <v>4043</v>
      </c>
      <c r="G1321" t="s">
        <v>179</v>
      </c>
      <c r="H1321" t="s">
        <v>134</v>
      </c>
      <c r="I1321" t="s">
        <v>152</v>
      </c>
      <c r="J1321" t="s">
        <v>136</v>
      </c>
      <c r="K1321" t="s">
        <v>137</v>
      </c>
      <c r="L1321" t="s">
        <v>4044</v>
      </c>
      <c r="M1321" t="s">
        <v>4045</v>
      </c>
      <c r="N1321">
        <v>0.05</v>
      </c>
      <c r="O1321">
        <v>0</v>
      </c>
      <c r="P1321">
        <v>847</v>
      </c>
      <c r="Q1321">
        <v>0</v>
      </c>
      <c r="R1321">
        <v>0</v>
      </c>
      <c r="S1321">
        <v>0</v>
      </c>
      <c r="T1321">
        <v>71</v>
      </c>
      <c r="U1321">
        <v>0</v>
      </c>
      <c r="V1321">
        <v>1</v>
      </c>
      <c r="W1321">
        <v>0</v>
      </c>
      <c r="X1321">
        <v>12.2090265983454</v>
      </c>
      <c r="Y1321">
        <v>0</v>
      </c>
      <c r="Z1321">
        <v>0</v>
      </c>
      <c r="AA1321">
        <v>0</v>
      </c>
      <c r="AB1321">
        <v>2.9059519014806008</v>
      </c>
      <c r="AC1321">
        <v>0</v>
      </c>
      <c r="AD1321">
        <v>1.0011622054092002</v>
      </c>
      <c r="AE1321">
        <v>16.1161407052352</v>
      </c>
    </row>
    <row r="1322" spans="1:31" x14ac:dyDescent="0.25">
      <c r="A1322">
        <v>1860422</v>
      </c>
      <c r="B1322">
        <v>1</v>
      </c>
      <c r="C1322" t="s">
        <v>80</v>
      </c>
      <c r="D1322" t="s">
        <v>103</v>
      </c>
      <c r="E1322" t="s">
        <v>140</v>
      </c>
      <c r="F1322" t="s">
        <v>4046</v>
      </c>
      <c r="G1322" t="s">
        <v>163</v>
      </c>
      <c r="H1322" t="s">
        <v>143</v>
      </c>
      <c r="I1322" t="s">
        <v>135</v>
      </c>
      <c r="J1322" t="s">
        <v>136</v>
      </c>
      <c r="K1322" t="s">
        <v>137</v>
      </c>
      <c r="L1322" t="s">
        <v>4047</v>
      </c>
      <c r="M1322" t="s">
        <v>4048</v>
      </c>
      <c r="N1322">
        <v>1.7394444440000001</v>
      </c>
      <c r="O1322">
        <v>0</v>
      </c>
      <c r="P1322">
        <v>1</v>
      </c>
      <c r="Q1322">
        <v>0</v>
      </c>
      <c r="R1322">
        <v>0</v>
      </c>
      <c r="S1322">
        <v>0</v>
      </c>
      <c r="T1322">
        <v>0</v>
      </c>
      <c r="U1322">
        <v>0</v>
      </c>
      <c r="V1322">
        <v>0</v>
      </c>
      <c r="W1322">
        <v>0</v>
      </c>
      <c r="X1322">
        <v>0.44378853769581</v>
      </c>
      <c r="Y1322">
        <v>0</v>
      </c>
      <c r="Z1322">
        <v>0</v>
      </c>
      <c r="AA1322">
        <v>0</v>
      </c>
      <c r="AB1322">
        <v>0</v>
      </c>
      <c r="AC1322">
        <v>0</v>
      </c>
      <c r="AD1322">
        <v>0</v>
      </c>
      <c r="AE1322">
        <v>0.44378853769581</v>
      </c>
    </row>
    <row r="1323" spans="1:31" x14ac:dyDescent="0.25">
      <c r="A1323">
        <v>1860067</v>
      </c>
      <c r="B1323">
        <v>1</v>
      </c>
      <c r="C1323" t="s">
        <v>80</v>
      </c>
      <c r="D1323" t="s">
        <v>103</v>
      </c>
      <c r="E1323" t="s">
        <v>169</v>
      </c>
      <c r="F1323" t="s">
        <v>4049</v>
      </c>
      <c r="G1323" t="s">
        <v>196</v>
      </c>
      <c r="H1323" t="s">
        <v>143</v>
      </c>
      <c r="I1323" t="s">
        <v>135</v>
      </c>
      <c r="J1323" t="s">
        <v>136</v>
      </c>
      <c r="K1323" t="s">
        <v>172</v>
      </c>
      <c r="L1323" t="s">
        <v>4050</v>
      </c>
      <c r="M1323" t="s">
        <v>4051</v>
      </c>
      <c r="N1323">
        <v>2.9952111110000001</v>
      </c>
      <c r="O1323">
        <v>0</v>
      </c>
      <c r="P1323">
        <v>148</v>
      </c>
      <c r="Q1323">
        <v>0</v>
      </c>
      <c r="R1323">
        <v>23</v>
      </c>
      <c r="S1323">
        <v>0</v>
      </c>
      <c r="T1323">
        <v>11</v>
      </c>
      <c r="U1323">
        <v>0</v>
      </c>
      <c r="V1323">
        <v>0</v>
      </c>
      <c r="W1323">
        <v>0</v>
      </c>
      <c r="X1323">
        <v>139.12380637797602</v>
      </c>
      <c r="Y1323">
        <v>0</v>
      </c>
      <c r="Z1323">
        <v>362.96137797829897</v>
      </c>
      <c r="AA1323">
        <v>0</v>
      </c>
      <c r="AB1323">
        <v>42.233829669027259</v>
      </c>
      <c r="AC1323">
        <v>0</v>
      </c>
      <c r="AD1323">
        <v>0</v>
      </c>
      <c r="AE1323">
        <v>544.31901402530229</v>
      </c>
    </row>
    <row r="1324" spans="1:31" x14ac:dyDescent="0.25">
      <c r="A1324">
        <v>1860485</v>
      </c>
      <c r="B1324">
        <v>1</v>
      </c>
      <c r="C1324" t="s">
        <v>80</v>
      </c>
      <c r="D1324" t="s">
        <v>96</v>
      </c>
      <c r="E1324" t="s">
        <v>146</v>
      </c>
      <c r="F1324" t="s">
        <v>4052</v>
      </c>
      <c r="G1324" t="s">
        <v>501</v>
      </c>
      <c r="H1324" t="s">
        <v>143</v>
      </c>
      <c r="I1324" t="s">
        <v>135</v>
      </c>
      <c r="J1324" t="s">
        <v>136</v>
      </c>
      <c r="K1324" t="s">
        <v>137</v>
      </c>
      <c r="L1324" t="s">
        <v>4053</v>
      </c>
      <c r="M1324" t="s">
        <v>4054</v>
      </c>
      <c r="N1324">
        <v>3.7027777770000001</v>
      </c>
      <c r="O1324">
        <v>0</v>
      </c>
      <c r="P1324">
        <v>50</v>
      </c>
      <c r="Q1324">
        <v>0</v>
      </c>
      <c r="R1324">
        <v>0</v>
      </c>
      <c r="S1324">
        <v>0</v>
      </c>
      <c r="T1324">
        <v>51</v>
      </c>
      <c r="U1324">
        <v>0</v>
      </c>
      <c r="V1324">
        <v>0</v>
      </c>
      <c r="W1324">
        <v>0</v>
      </c>
      <c r="X1324">
        <v>57.294332899141281</v>
      </c>
      <c r="Y1324">
        <v>0</v>
      </c>
      <c r="Z1324">
        <v>0</v>
      </c>
      <c r="AA1324">
        <v>0</v>
      </c>
      <c r="AB1324">
        <v>152.80368006964952</v>
      </c>
      <c r="AC1324">
        <v>0</v>
      </c>
      <c r="AD1324">
        <v>0</v>
      </c>
      <c r="AE1324">
        <v>210.09801296879078</v>
      </c>
    </row>
    <row r="1325" spans="1:31" x14ac:dyDescent="0.25">
      <c r="A1325">
        <v>1860462</v>
      </c>
      <c r="B1325">
        <v>1</v>
      </c>
      <c r="C1325" t="s">
        <v>80</v>
      </c>
      <c r="D1325" t="s">
        <v>103</v>
      </c>
      <c r="E1325" t="s">
        <v>131</v>
      </c>
      <c r="F1325" t="s">
        <v>4055</v>
      </c>
      <c r="G1325" t="s">
        <v>133</v>
      </c>
      <c r="H1325" t="s">
        <v>134</v>
      </c>
      <c r="I1325" t="s">
        <v>135</v>
      </c>
      <c r="J1325" t="s">
        <v>136</v>
      </c>
      <c r="K1325" t="s">
        <v>137</v>
      </c>
      <c r="L1325" t="s">
        <v>4056</v>
      </c>
      <c r="M1325" t="s">
        <v>4057</v>
      </c>
      <c r="N1325">
        <v>0.53027777700000001</v>
      </c>
      <c r="O1325">
        <v>12</v>
      </c>
      <c r="P1325">
        <v>1208</v>
      </c>
      <c r="Q1325">
        <v>6</v>
      </c>
      <c r="R1325">
        <v>218</v>
      </c>
      <c r="S1325">
        <v>12</v>
      </c>
      <c r="T1325">
        <v>114</v>
      </c>
      <c r="U1325">
        <v>0</v>
      </c>
      <c r="V1325">
        <v>0</v>
      </c>
      <c r="W1325">
        <v>4.9488793678199601</v>
      </c>
      <c r="X1325">
        <v>139.68729714123671</v>
      </c>
      <c r="Y1325">
        <v>44.702637673006585</v>
      </c>
      <c r="Z1325">
        <v>149.97370593087959</v>
      </c>
      <c r="AA1325">
        <v>13.501323506675968</v>
      </c>
      <c r="AB1325">
        <v>58.756891257614328</v>
      </c>
      <c r="AC1325">
        <v>0</v>
      </c>
      <c r="AD1325">
        <v>0</v>
      </c>
      <c r="AE1325">
        <v>411.57073487723312</v>
      </c>
    </row>
    <row r="1326" spans="1:31" x14ac:dyDescent="0.25">
      <c r="A1326">
        <v>1859844</v>
      </c>
      <c r="B1326">
        <v>1</v>
      </c>
      <c r="C1326" t="s">
        <v>80</v>
      </c>
      <c r="D1326" t="s">
        <v>96</v>
      </c>
      <c r="E1326" t="s">
        <v>146</v>
      </c>
      <c r="F1326" t="s">
        <v>4058</v>
      </c>
      <c r="G1326" t="s">
        <v>148</v>
      </c>
      <c r="H1326" t="s">
        <v>143</v>
      </c>
      <c r="I1326" t="s">
        <v>135</v>
      </c>
      <c r="J1326" t="s">
        <v>136</v>
      </c>
      <c r="K1326" t="s">
        <v>137</v>
      </c>
      <c r="L1326" t="s">
        <v>4059</v>
      </c>
      <c r="M1326" t="s">
        <v>4060</v>
      </c>
      <c r="N1326">
        <v>1.9941666659999999</v>
      </c>
      <c r="O1326">
        <v>0</v>
      </c>
      <c r="P1326">
        <v>16</v>
      </c>
      <c r="Q1326">
        <v>0</v>
      </c>
      <c r="R1326">
        <v>0</v>
      </c>
      <c r="S1326">
        <v>0</v>
      </c>
      <c r="T1326">
        <v>1</v>
      </c>
      <c r="U1326">
        <v>0</v>
      </c>
      <c r="V1326">
        <v>0</v>
      </c>
      <c r="W1326">
        <v>0</v>
      </c>
      <c r="X1326">
        <v>18.548622567879846</v>
      </c>
      <c r="Y1326">
        <v>0</v>
      </c>
      <c r="Z1326">
        <v>0</v>
      </c>
      <c r="AA1326">
        <v>0</v>
      </c>
      <c r="AB1326">
        <v>2.11184216322745</v>
      </c>
      <c r="AC1326">
        <v>0</v>
      </c>
      <c r="AD1326">
        <v>0</v>
      </c>
      <c r="AE1326">
        <v>20.660464731107297</v>
      </c>
    </row>
    <row r="1327" spans="1:31" x14ac:dyDescent="0.25">
      <c r="A1327">
        <v>1859964</v>
      </c>
      <c r="B1327">
        <v>1</v>
      </c>
      <c r="C1327" t="s">
        <v>81</v>
      </c>
      <c r="D1327" t="s">
        <v>123</v>
      </c>
      <c r="E1327" t="s">
        <v>158</v>
      </c>
      <c r="F1327" t="s">
        <v>2103</v>
      </c>
      <c r="G1327" t="s">
        <v>133</v>
      </c>
      <c r="H1327" t="s">
        <v>134</v>
      </c>
      <c r="I1327" t="s">
        <v>135</v>
      </c>
      <c r="J1327" t="s">
        <v>136</v>
      </c>
      <c r="K1327" t="s">
        <v>137</v>
      </c>
      <c r="L1327" t="s">
        <v>4061</v>
      </c>
      <c r="M1327" t="s">
        <v>4062</v>
      </c>
      <c r="N1327">
        <v>3.0538888879999999</v>
      </c>
      <c r="O1327">
        <v>5</v>
      </c>
      <c r="P1327">
        <v>7</v>
      </c>
      <c r="Q1327">
        <v>178</v>
      </c>
      <c r="R1327">
        <v>128</v>
      </c>
      <c r="S1327">
        <v>28</v>
      </c>
      <c r="T1327">
        <v>15</v>
      </c>
      <c r="U1327">
        <v>0</v>
      </c>
      <c r="V1327">
        <v>0</v>
      </c>
      <c r="W1327">
        <v>15.804464847491099</v>
      </c>
      <c r="X1327">
        <v>26.233629945384539</v>
      </c>
      <c r="Y1327">
        <v>856.7157313858803</v>
      </c>
      <c r="Z1327">
        <v>896.50528334652404</v>
      </c>
      <c r="AA1327">
        <v>144.96599272731825</v>
      </c>
      <c r="AB1327">
        <v>126.87755194020505</v>
      </c>
      <c r="AC1327">
        <v>0</v>
      </c>
      <c r="AD1327">
        <v>0</v>
      </c>
      <c r="AE1327">
        <v>2067.1026541928036</v>
      </c>
    </row>
    <row r="1328" spans="1:31" x14ac:dyDescent="0.25">
      <c r="A1328">
        <v>1860505</v>
      </c>
      <c r="B1328">
        <v>1</v>
      </c>
      <c r="C1328" t="s">
        <v>80</v>
      </c>
      <c r="D1328" t="s">
        <v>84</v>
      </c>
      <c r="E1328" t="s">
        <v>140</v>
      </c>
      <c r="F1328" t="s">
        <v>4063</v>
      </c>
      <c r="G1328" t="s">
        <v>207</v>
      </c>
      <c r="H1328" t="s">
        <v>143</v>
      </c>
      <c r="I1328" t="s">
        <v>135</v>
      </c>
      <c r="J1328" t="s">
        <v>136</v>
      </c>
      <c r="K1328" t="s">
        <v>137</v>
      </c>
      <c r="L1328" t="s">
        <v>4064</v>
      </c>
      <c r="M1328" t="s">
        <v>4065</v>
      </c>
      <c r="N1328">
        <v>1.635555555</v>
      </c>
      <c r="O1328">
        <v>0</v>
      </c>
      <c r="P1328">
        <v>10</v>
      </c>
      <c r="Q1328">
        <v>0</v>
      </c>
      <c r="R1328">
        <v>0</v>
      </c>
      <c r="S1328">
        <v>0</v>
      </c>
      <c r="T1328">
        <v>0</v>
      </c>
      <c r="U1328">
        <v>0</v>
      </c>
      <c r="V1328">
        <v>0</v>
      </c>
      <c r="W1328">
        <v>0</v>
      </c>
      <c r="X1328">
        <v>3.3235593713339848</v>
      </c>
      <c r="Y1328">
        <v>0</v>
      </c>
      <c r="Z1328">
        <v>0</v>
      </c>
      <c r="AA1328">
        <v>0</v>
      </c>
      <c r="AB1328">
        <v>0</v>
      </c>
      <c r="AC1328">
        <v>0</v>
      </c>
      <c r="AD1328">
        <v>0</v>
      </c>
      <c r="AE1328">
        <v>3.3235593713339848</v>
      </c>
    </row>
    <row r="1329" spans="1:31" x14ac:dyDescent="0.25">
      <c r="A1329">
        <v>1860628</v>
      </c>
      <c r="B1329">
        <v>1</v>
      </c>
      <c r="C1329" t="s">
        <v>80</v>
      </c>
      <c r="D1329" t="s">
        <v>90</v>
      </c>
      <c r="E1329" t="s">
        <v>222</v>
      </c>
      <c r="F1329" t="s">
        <v>4066</v>
      </c>
      <c r="G1329" t="s">
        <v>663</v>
      </c>
      <c r="H1329" t="s">
        <v>143</v>
      </c>
      <c r="I1329" t="s">
        <v>135</v>
      </c>
      <c r="J1329" t="s">
        <v>136</v>
      </c>
      <c r="K1329" t="s">
        <v>137</v>
      </c>
      <c r="L1329" t="s">
        <v>4067</v>
      </c>
      <c r="M1329" t="s">
        <v>4068</v>
      </c>
      <c r="N1329">
        <v>1.1019444439999999</v>
      </c>
      <c r="O1329">
        <v>0</v>
      </c>
      <c r="P1329">
        <v>91</v>
      </c>
      <c r="Q1329">
        <v>0</v>
      </c>
      <c r="R1329">
        <v>0</v>
      </c>
      <c r="S1329">
        <v>0</v>
      </c>
      <c r="T1329">
        <v>50</v>
      </c>
      <c r="U1329">
        <v>0</v>
      </c>
      <c r="V1329">
        <v>0</v>
      </c>
      <c r="W1329">
        <v>0</v>
      </c>
      <c r="X1329">
        <v>28.087256824183978</v>
      </c>
      <c r="Y1329">
        <v>0</v>
      </c>
      <c r="Z1329">
        <v>0</v>
      </c>
      <c r="AA1329">
        <v>0</v>
      </c>
      <c r="AB1329">
        <v>52.524245259392117</v>
      </c>
      <c r="AC1329">
        <v>0</v>
      </c>
      <c r="AD1329">
        <v>0</v>
      </c>
      <c r="AE1329">
        <v>80.611502083576099</v>
      </c>
    </row>
    <row r="1330" spans="1:31" x14ac:dyDescent="0.25">
      <c r="A1330">
        <v>1860399</v>
      </c>
      <c r="B1330">
        <v>1</v>
      </c>
      <c r="C1330" t="s">
        <v>80</v>
      </c>
      <c r="D1330" t="s">
        <v>82</v>
      </c>
      <c r="E1330" t="s">
        <v>222</v>
      </c>
      <c r="F1330" t="s">
        <v>3022</v>
      </c>
      <c r="G1330" t="s">
        <v>148</v>
      </c>
      <c r="H1330" t="s">
        <v>143</v>
      </c>
      <c r="I1330" t="s">
        <v>135</v>
      </c>
      <c r="J1330" t="s">
        <v>136</v>
      </c>
      <c r="K1330" t="s">
        <v>137</v>
      </c>
      <c r="L1330" t="s">
        <v>4069</v>
      </c>
      <c r="M1330" t="s">
        <v>4070</v>
      </c>
      <c r="N1330">
        <v>0.78611111099999997</v>
      </c>
      <c r="O1330">
        <v>0</v>
      </c>
      <c r="P1330">
        <v>0</v>
      </c>
      <c r="Q1330">
        <v>0</v>
      </c>
      <c r="R1330">
        <v>0</v>
      </c>
      <c r="S1330">
        <v>0</v>
      </c>
      <c r="T1330">
        <v>59</v>
      </c>
      <c r="U1330">
        <v>0</v>
      </c>
      <c r="V1330">
        <v>0</v>
      </c>
      <c r="W1330">
        <v>0</v>
      </c>
      <c r="X1330">
        <v>0</v>
      </c>
      <c r="Y1330">
        <v>0</v>
      </c>
      <c r="Z1330">
        <v>0</v>
      </c>
      <c r="AA1330">
        <v>0</v>
      </c>
      <c r="AB1330">
        <v>110.11302754111942</v>
      </c>
      <c r="AC1330">
        <v>0</v>
      </c>
      <c r="AD1330">
        <v>0</v>
      </c>
      <c r="AE1330">
        <v>110.11302754111942</v>
      </c>
    </row>
    <row r="1331" spans="1:31" x14ac:dyDescent="0.25">
      <c r="A1331">
        <v>1860634</v>
      </c>
      <c r="B1331">
        <v>1</v>
      </c>
      <c r="C1331" t="s">
        <v>81</v>
      </c>
      <c r="D1331" t="s">
        <v>113</v>
      </c>
      <c r="E1331" t="s">
        <v>169</v>
      </c>
      <c r="F1331" t="s">
        <v>4071</v>
      </c>
      <c r="G1331" t="s">
        <v>183</v>
      </c>
      <c r="H1331" t="s">
        <v>143</v>
      </c>
      <c r="I1331" t="s">
        <v>135</v>
      </c>
      <c r="J1331" t="s">
        <v>136</v>
      </c>
      <c r="K1331" t="s">
        <v>137</v>
      </c>
      <c r="L1331" t="s">
        <v>4072</v>
      </c>
      <c r="M1331" t="s">
        <v>4073</v>
      </c>
      <c r="N1331">
        <v>0.75805555499999999</v>
      </c>
      <c r="O1331">
        <v>0</v>
      </c>
      <c r="P1331">
        <v>71</v>
      </c>
      <c r="Q1331">
        <v>0</v>
      </c>
      <c r="R1331">
        <v>25</v>
      </c>
      <c r="S1331">
        <v>0</v>
      </c>
      <c r="T1331">
        <v>8</v>
      </c>
      <c r="U1331">
        <v>0</v>
      </c>
      <c r="V1331">
        <v>0</v>
      </c>
      <c r="W1331">
        <v>0</v>
      </c>
      <c r="X1331">
        <v>13.256935554625105</v>
      </c>
      <c r="Y1331">
        <v>0</v>
      </c>
      <c r="Z1331">
        <v>30.65971877035981</v>
      </c>
      <c r="AA1331">
        <v>0</v>
      </c>
      <c r="AB1331">
        <v>1.6978152311716002</v>
      </c>
      <c r="AC1331">
        <v>0</v>
      </c>
      <c r="AD1331">
        <v>0</v>
      </c>
      <c r="AE1331">
        <v>45.614469556156521</v>
      </c>
    </row>
    <row r="1332" spans="1:31" x14ac:dyDescent="0.25">
      <c r="A1332">
        <v>1860007</v>
      </c>
      <c r="B1332">
        <v>1</v>
      </c>
      <c r="C1332" t="s">
        <v>81</v>
      </c>
      <c r="D1332" t="s">
        <v>123</v>
      </c>
      <c r="E1332" t="s">
        <v>131</v>
      </c>
      <c r="F1332" t="s">
        <v>4074</v>
      </c>
      <c r="G1332" t="s">
        <v>133</v>
      </c>
      <c r="H1332" t="s">
        <v>134</v>
      </c>
      <c r="I1332" t="s">
        <v>135</v>
      </c>
      <c r="J1332" t="s">
        <v>136</v>
      </c>
      <c r="K1332" t="s">
        <v>137</v>
      </c>
      <c r="L1332" t="s">
        <v>4075</v>
      </c>
      <c r="M1332" t="s">
        <v>4076</v>
      </c>
      <c r="N1332">
        <v>2.3936111109999998</v>
      </c>
      <c r="O1332">
        <v>0</v>
      </c>
      <c r="P1332">
        <v>7</v>
      </c>
      <c r="Q1332">
        <v>0</v>
      </c>
      <c r="R1332">
        <v>90</v>
      </c>
      <c r="S1332">
        <v>0</v>
      </c>
      <c r="T1332">
        <v>9</v>
      </c>
      <c r="U1332">
        <v>0</v>
      </c>
      <c r="V1332">
        <v>0</v>
      </c>
      <c r="W1332">
        <v>0</v>
      </c>
      <c r="X1332">
        <v>20.029456296463078</v>
      </c>
      <c r="Y1332">
        <v>0</v>
      </c>
      <c r="Z1332">
        <v>786.06659808394443</v>
      </c>
      <c r="AA1332">
        <v>0</v>
      </c>
      <c r="AB1332">
        <v>59.483368571702322</v>
      </c>
      <c r="AC1332">
        <v>0</v>
      </c>
      <c r="AD1332">
        <v>0</v>
      </c>
      <c r="AE1332">
        <v>865.57942295210978</v>
      </c>
    </row>
    <row r="1333" spans="1:31" x14ac:dyDescent="0.25">
      <c r="A1333">
        <v>1860193</v>
      </c>
      <c r="B1333">
        <v>1</v>
      </c>
      <c r="C1333" t="s">
        <v>81</v>
      </c>
      <c r="D1333" t="s">
        <v>113</v>
      </c>
      <c r="E1333" t="s">
        <v>146</v>
      </c>
      <c r="F1333" t="s">
        <v>4077</v>
      </c>
      <c r="G1333" t="s">
        <v>148</v>
      </c>
      <c r="H1333" t="s">
        <v>143</v>
      </c>
      <c r="I1333" t="s">
        <v>135</v>
      </c>
      <c r="J1333" t="s">
        <v>136</v>
      </c>
      <c r="K1333" t="s">
        <v>137</v>
      </c>
      <c r="L1333" t="s">
        <v>4078</v>
      </c>
      <c r="M1333" t="s">
        <v>4079</v>
      </c>
      <c r="N1333">
        <v>2.9591666659999998</v>
      </c>
      <c r="O1333">
        <v>0</v>
      </c>
      <c r="P1333">
        <v>16</v>
      </c>
      <c r="Q1333">
        <v>0</v>
      </c>
      <c r="R1333">
        <v>0</v>
      </c>
      <c r="S1333">
        <v>0</v>
      </c>
      <c r="T1333">
        <v>9</v>
      </c>
      <c r="U1333">
        <v>0</v>
      </c>
      <c r="V1333">
        <v>0</v>
      </c>
      <c r="W1333">
        <v>0</v>
      </c>
      <c r="X1333">
        <v>13.744370768243842</v>
      </c>
      <c r="Y1333">
        <v>0</v>
      </c>
      <c r="Z1333">
        <v>0</v>
      </c>
      <c r="AA1333">
        <v>0</v>
      </c>
      <c r="AB1333">
        <v>9.5262856612708138</v>
      </c>
      <c r="AC1333">
        <v>0</v>
      </c>
      <c r="AD1333">
        <v>0</v>
      </c>
      <c r="AE1333">
        <v>23.270656429514656</v>
      </c>
    </row>
    <row r="1334" spans="1:31" x14ac:dyDescent="0.25">
      <c r="A1334">
        <v>1860342</v>
      </c>
      <c r="B1334">
        <v>1</v>
      </c>
      <c r="C1334" t="s">
        <v>80</v>
      </c>
      <c r="D1334" t="s">
        <v>85</v>
      </c>
      <c r="E1334" t="s">
        <v>140</v>
      </c>
      <c r="F1334" t="s">
        <v>4080</v>
      </c>
      <c r="G1334" t="s">
        <v>207</v>
      </c>
      <c r="H1334" t="s">
        <v>143</v>
      </c>
      <c r="I1334" t="s">
        <v>135</v>
      </c>
      <c r="J1334" t="s">
        <v>136</v>
      </c>
      <c r="K1334" t="s">
        <v>137</v>
      </c>
      <c r="L1334" t="s">
        <v>4081</v>
      </c>
      <c r="M1334" t="s">
        <v>4082</v>
      </c>
      <c r="N1334">
        <v>1.364166666</v>
      </c>
      <c r="O1334">
        <v>0</v>
      </c>
      <c r="P1334">
        <v>6</v>
      </c>
      <c r="Q1334">
        <v>0</v>
      </c>
      <c r="R1334">
        <v>0</v>
      </c>
      <c r="S1334">
        <v>0</v>
      </c>
      <c r="T1334">
        <v>1</v>
      </c>
      <c r="U1334">
        <v>0</v>
      </c>
      <c r="V1334">
        <v>0</v>
      </c>
      <c r="W1334">
        <v>0</v>
      </c>
      <c r="X1334">
        <v>2.6547941174268357</v>
      </c>
      <c r="Y1334">
        <v>0</v>
      </c>
      <c r="Z1334">
        <v>0</v>
      </c>
      <c r="AA1334">
        <v>0</v>
      </c>
      <c r="AB1334">
        <v>1.0551909395872054</v>
      </c>
      <c r="AC1334">
        <v>0</v>
      </c>
      <c r="AD1334">
        <v>0</v>
      </c>
      <c r="AE1334">
        <v>3.7099850570140411</v>
      </c>
    </row>
    <row r="1335" spans="1:31" x14ac:dyDescent="0.25">
      <c r="A1335">
        <v>1861232</v>
      </c>
      <c r="B1335">
        <v>1</v>
      </c>
      <c r="C1335" t="s">
        <v>81</v>
      </c>
      <c r="D1335" t="s">
        <v>112</v>
      </c>
      <c r="E1335" t="s">
        <v>158</v>
      </c>
      <c r="F1335" t="s">
        <v>4083</v>
      </c>
      <c r="G1335" t="s">
        <v>293</v>
      </c>
      <c r="H1335" t="s">
        <v>134</v>
      </c>
      <c r="I1335" t="s">
        <v>135</v>
      </c>
      <c r="J1335" t="s">
        <v>136</v>
      </c>
      <c r="K1335" t="s">
        <v>137</v>
      </c>
      <c r="L1335" t="s">
        <v>4084</v>
      </c>
      <c r="M1335" t="s">
        <v>4085</v>
      </c>
      <c r="N1335">
        <v>1.175277777</v>
      </c>
      <c r="O1335">
        <v>0</v>
      </c>
      <c r="P1335">
        <v>198</v>
      </c>
      <c r="Q1335">
        <v>0</v>
      </c>
      <c r="R1335">
        <v>7</v>
      </c>
      <c r="S1335">
        <v>0</v>
      </c>
      <c r="T1335">
        <v>9</v>
      </c>
      <c r="U1335">
        <v>0</v>
      </c>
      <c r="V1335">
        <v>0</v>
      </c>
      <c r="W1335">
        <v>0</v>
      </c>
      <c r="X1335">
        <v>48.89133331659103</v>
      </c>
      <c r="Y1335">
        <v>0</v>
      </c>
      <c r="Z1335">
        <v>1.1023376887426977</v>
      </c>
      <c r="AA1335">
        <v>0</v>
      </c>
      <c r="AB1335">
        <v>11.378052460288462</v>
      </c>
      <c r="AC1335">
        <v>0</v>
      </c>
      <c r="AD1335">
        <v>0</v>
      </c>
      <c r="AE1335">
        <v>61.371723465622196</v>
      </c>
    </row>
    <row r="1336" spans="1:31" x14ac:dyDescent="0.25">
      <c r="A1336">
        <v>1860591</v>
      </c>
      <c r="B1336">
        <v>1</v>
      </c>
      <c r="C1336" t="s">
        <v>80</v>
      </c>
      <c r="D1336" t="s">
        <v>98</v>
      </c>
      <c r="E1336" t="s">
        <v>131</v>
      </c>
      <c r="F1336" t="s">
        <v>3603</v>
      </c>
      <c r="G1336" t="s">
        <v>133</v>
      </c>
      <c r="H1336" t="s">
        <v>134</v>
      </c>
      <c r="I1336" t="s">
        <v>135</v>
      </c>
      <c r="J1336" t="s">
        <v>136</v>
      </c>
      <c r="K1336" t="s">
        <v>137</v>
      </c>
      <c r="L1336" t="s">
        <v>4086</v>
      </c>
      <c r="M1336" t="s">
        <v>4087</v>
      </c>
      <c r="N1336">
        <v>0.252222222</v>
      </c>
      <c r="O1336">
        <v>0</v>
      </c>
      <c r="P1336">
        <v>752</v>
      </c>
      <c r="Q1336">
        <v>0</v>
      </c>
      <c r="R1336">
        <v>320</v>
      </c>
      <c r="S1336">
        <v>3</v>
      </c>
      <c r="T1336">
        <v>168</v>
      </c>
      <c r="U1336">
        <v>0</v>
      </c>
      <c r="V1336">
        <v>0</v>
      </c>
      <c r="W1336">
        <v>0</v>
      </c>
      <c r="X1336">
        <v>71.002924303303828</v>
      </c>
      <c r="Y1336">
        <v>0</v>
      </c>
      <c r="Z1336">
        <v>171.27022234706899</v>
      </c>
      <c r="AA1336">
        <v>4.0198423212382011</v>
      </c>
      <c r="AB1336">
        <v>50.082825726518607</v>
      </c>
      <c r="AC1336">
        <v>0</v>
      </c>
      <c r="AD1336">
        <v>0</v>
      </c>
      <c r="AE1336">
        <v>296.37581469812966</v>
      </c>
    </row>
    <row r="1337" spans="1:31" x14ac:dyDescent="0.25">
      <c r="A1337">
        <v>1914142</v>
      </c>
      <c r="B1337">
        <v>1</v>
      </c>
      <c r="C1337" t="s">
        <v>80</v>
      </c>
      <c r="D1337" t="s">
        <v>96</v>
      </c>
      <c r="E1337" t="s">
        <v>210</v>
      </c>
      <c r="F1337" t="s">
        <v>4088</v>
      </c>
      <c r="G1337" t="s">
        <v>171</v>
      </c>
      <c r="H1337" t="s">
        <v>134</v>
      </c>
      <c r="I1337" t="s">
        <v>135</v>
      </c>
      <c r="J1337" t="s">
        <v>136</v>
      </c>
      <c r="K1337" t="s">
        <v>172</v>
      </c>
      <c r="L1337" t="s">
        <v>4089</v>
      </c>
      <c r="M1337" t="s">
        <v>4090</v>
      </c>
      <c r="N1337">
        <v>4.4333333330000002</v>
      </c>
      <c r="O1337">
        <v>6</v>
      </c>
      <c r="P1337">
        <v>52</v>
      </c>
      <c r="Q1337">
        <v>0</v>
      </c>
      <c r="R1337">
        <v>0</v>
      </c>
      <c r="S1337">
        <v>11</v>
      </c>
      <c r="T1337">
        <v>1</v>
      </c>
      <c r="U1337">
        <v>0</v>
      </c>
      <c r="V1337">
        <v>0</v>
      </c>
      <c r="W1337">
        <v>464.112285220584</v>
      </c>
      <c r="X1337">
        <v>58.350787824462444</v>
      </c>
      <c r="Y1337">
        <v>0</v>
      </c>
      <c r="Z1337">
        <v>0</v>
      </c>
      <c r="AA1337">
        <v>570.49334833976627</v>
      </c>
      <c r="AB1337">
        <v>0.31615502297213333</v>
      </c>
      <c r="AC1337">
        <v>0</v>
      </c>
      <c r="AD1337">
        <v>0</v>
      </c>
      <c r="AE1337">
        <v>1093.272576407785</v>
      </c>
    </row>
    <row r="1338" spans="1:31" x14ac:dyDescent="0.25">
      <c r="A1338">
        <v>1871546</v>
      </c>
      <c r="B1338">
        <v>1</v>
      </c>
      <c r="C1338" t="s">
        <v>81</v>
      </c>
      <c r="D1338" t="s">
        <v>128</v>
      </c>
      <c r="E1338" t="s">
        <v>140</v>
      </c>
      <c r="F1338" t="s">
        <v>4091</v>
      </c>
      <c r="G1338" t="s">
        <v>142</v>
      </c>
      <c r="H1338" t="s">
        <v>143</v>
      </c>
      <c r="I1338" t="s">
        <v>135</v>
      </c>
      <c r="J1338" t="s">
        <v>136</v>
      </c>
      <c r="K1338" t="s">
        <v>137</v>
      </c>
      <c r="L1338" t="s">
        <v>4092</v>
      </c>
      <c r="M1338" t="s">
        <v>4093</v>
      </c>
      <c r="N1338">
        <v>12.376111111</v>
      </c>
      <c r="O1338">
        <v>0</v>
      </c>
      <c r="P1338">
        <v>14</v>
      </c>
      <c r="Q1338">
        <v>0</v>
      </c>
      <c r="R1338">
        <v>0</v>
      </c>
      <c r="S1338">
        <v>0</v>
      </c>
      <c r="T1338">
        <v>5</v>
      </c>
      <c r="U1338">
        <v>0</v>
      </c>
      <c r="V1338">
        <v>0</v>
      </c>
      <c r="W1338">
        <v>0</v>
      </c>
      <c r="X1338">
        <v>52.44923772238144</v>
      </c>
      <c r="Y1338">
        <v>0</v>
      </c>
      <c r="Z1338">
        <v>0</v>
      </c>
      <c r="AA1338">
        <v>0</v>
      </c>
      <c r="AB1338">
        <v>69.711368227804982</v>
      </c>
      <c r="AC1338">
        <v>0</v>
      </c>
      <c r="AD1338">
        <v>0</v>
      </c>
      <c r="AE1338">
        <v>122.16060595018642</v>
      </c>
    </row>
    <row r="1339" spans="1:31" x14ac:dyDescent="0.25">
      <c r="A1339">
        <v>1871523</v>
      </c>
      <c r="B1339">
        <v>1</v>
      </c>
      <c r="C1339" t="s">
        <v>80</v>
      </c>
      <c r="D1339" t="s">
        <v>89</v>
      </c>
      <c r="E1339" t="s">
        <v>210</v>
      </c>
      <c r="F1339" t="s">
        <v>3499</v>
      </c>
      <c r="G1339" t="s">
        <v>133</v>
      </c>
      <c r="H1339" t="s">
        <v>134</v>
      </c>
      <c r="I1339" t="s">
        <v>135</v>
      </c>
      <c r="J1339" t="s">
        <v>136</v>
      </c>
      <c r="K1339" t="s">
        <v>137</v>
      </c>
      <c r="L1339" t="s">
        <v>4094</v>
      </c>
      <c r="M1339" t="s">
        <v>4095</v>
      </c>
      <c r="N1339">
        <v>0.318611111</v>
      </c>
      <c r="O1339">
        <v>1</v>
      </c>
      <c r="P1339">
        <v>272</v>
      </c>
      <c r="Q1339">
        <v>1</v>
      </c>
      <c r="R1339">
        <v>51</v>
      </c>
      <c r="S1339">
        <v>1</v>
      </c>
      <c r="T1339">
        <v>138</v>
      </c>
      <c r="U1339">
        <v>0</v>
      </c>
      <c r="V1339">
        <v>0</v>
      </c>
      <c r="W1339">
        <v>2.6284425066279398</v>
      </c>
      <c r="X1339">
        <v>30.973092999947227</v>
      </c>
      <c r="Y1339">
        <v>2.8867497510445652</v>
      </c>
      <c r="Z1339">
        <v>8.666715971280361</v>
      </c>
      <c r="AA1339">
        <v>0.45052873852969449</v>
      </c>
      <c r="AB1339">
        <v>53.163044885843483</v>
      </c>
      <c r="AC1339">
        <v>0</v>
      </c>
      <c r="AD1339">
        <v>0</v>
      </c>
      <c r="AE1339">
        <v>98.768574853273265</v>
      </c>
    </row>
    <row r="1340" spans="1:31" x14ac:dyDescent="0.25">
      <c r="A1340">
        <v>1871646</v>
      </c>
      <c r="B1340">
        <v>1</v>
      </c>
      <c r="C1340" t="s">
        <v>80</v>
      </c>
      <c r="D1340" t="s">
        <v>88</v>
      </c>
      <c r="E1340" t="s">
        <v>229</v>
      </c>
      <c r="F1340" t="s">
        <v>4096</v>
      </c>
      <c r="G1340" t="s">
        <v>560</v>
      </c>
      <c r="H1340" t="s">
        <v>134</v>
      </c>
      <c r="I1340" t="s">
        <v>135</v>
      </c>
      <c r="J1340" t="s">
        <v>136</v>
      </c>
      <c r="K1340" t="s">
        <v>137</v>
      </c>
      <c r="L1340" t="s">
        <v>4097</v>
      </c>
      <c r="M1340" t="s">
        <v>4098</v>
      </c>
      <c r="N1340">
        <v>0.80944444400000004</v>
      </c>
      <c r="O1340">
        <v>0</v>
      </c>
      <c r="P1340">
        <v>3545</v>
      </c>
      <c r="Q1340">
        <v>0</v>
      </c>
      <c r="R1340">
        <v>0</v>
      </c>
      <c r="S1340">
        <v>1</v>
      </c>
      <c r="T1340">
        <v>81</v>
      </c>
      <c r="U1340">
        <v>0</v>
      </c>
      <c r="V1340">
        <v>0</v>
      </c>
      <c r="W1340">
        <v>0</v>
      </c>
      <c r="X1340">
        <v>735.20125826098149</v>
      </c>
      <c r="Y1340">
        <v>0</v>
      </c>
      <c r="Z1340">
        <v>0</v>
      </c>
      <c r="AA1340">
        <v>29.556033637696185</v>
      </c>
      <c r="AB1340">
        <v>106.75058119813244</v>
      </c>
      <c r="AC1340">
        <v>0</v>
      </c>
      <c r="AD1340">
        <v>0</v>
      </c>
      <c r="AE1340">
        <v>871.50787309681004</v>
      </c>
    </row>
    <row r="1341" spans="1:31" x14ac:dyDescent="0.25">
      <c r="A1341">
        <v>1872310</v>
      </c>
      <c r="B1341">
        <v>1</v>
      </c>
      <c r="C1341" t="s">
        <v>81</v>
      </c>
      <c r="D1341" t="s">
        <v>112</v>
      </c>
      <c r="E1341" t="s">
        <v>146</v>
      </c>
      <c r="F1341" t="s">
        <v>4099</v>
      </c>
      <c r="G1341" t="s">
        <v>148</v>
      </c>
      <c r="H1341" t="s">
        <v>143</v>
      </c>
      <c r="I1341" t="s">
        <v>135</v>
      </c>
      <c r="J1341" t="s">
        <v>136</v>
      </c>
      <c r="K1341" t="s">
        <v>137</v>
      </c>
      <c r="L1341" t="s">
        <v>4100</v>
      </c>
      <c r="M1341" t="s">
        <v>4101</v>
      </c>
      <c r="N1341">
        <v>1.9041666660000001</v>
      </c>
      <c r="O1341">
        <v>0</v>
      </c>
      <c r="P1341">
        <v>11</v>
      </c>
      <c r="Q1341">
        <v>0</v>
      </c>
      <c r="R1341">
        <v>0</v>
      </c>
      <c r="S1341">
        <v>0</v>
      </c>
      <c r="T1341">
        <v>18</v>
      </c>
      <c r="U1341">
        <v>0</v>
      </c>
      <c r="V1341">
        <v>0</v>
      </c>
      <c r="W1341">
        <v>0</v>
      </c>
      <c r="X1341">
        <v>6.4174989267356493</v>
      </c>
      <c r="Y1341">
        <v>0</v>
      </c>
      <c r="Z1341">
        <v>0</v>
      </c>
      <c r="AA1341">
        <v>0</v>
      </c>
      <c r="AB1341">
        <v>5.5800619816647075</v>
      </c>
      <c r="AC1341">
        <v>0</v>
      </c>
      <c r="AD1341">
        <v>0</v>
      </c>
      <c r="AE1341">
        <v>11.997560908400356</v>
      </c>
    </row>
    <row r="1342" spans="1:31" x14ac:dyDescent="0.25">
      <c r="A1342">
        <v>1871686</v>
      </c>
      <c r="B1342">
        <v>1</v>
      </c>
      <c r="C1342" t="s">
        <v>80</v>
      </c>
      <c r="D1342" t="s">
        <v>107</v>
      </c>
      <c r="E1342" t="s">
        <v>140</v>
      </c>
      <c r="F1342" t="s">
        <v>4102</v>
      </c>
      <c r="G1342" t="s">
        <v>207</v>
      </c>
      <c r="H1342" t="s">
        <v>143</v>
      </c>
      <c r="I1342" t="s">
        <v>135</v>
      </c>
      <c r="J1342" t="s">
        <v>136</v>
      </c>
      <c r="K1342" t="s">
        <v>137</v>
      </c>
      <c r="L1342" t="s">
        <v>4103</v>
      </c>
      <c r="M1342" t="s">
        <v>4104</v>
      </c>
      <c r="N1342">
        <v>4.6472222219999999</v>
      </c>
      <c r="O1342">
        <v>0</v>
      </c>
      <c r="P1342">
        <v>1</v>
      </c>
      <c r="Q1342">
        <v>0</v>
      </c>
      <c r="R1342">
        <v>0</v>
      </c>
      <c r="S1342">
        <v>0</v>
      </c>
      <c r="T1342">
        <v>0</v>
      </c>
      <c r="U1342">
        <v>0</v>
      </c>
      <c r="V1342">
        <v>0</v>
      </c>
      <c r="W1342">
        <v>0</v>
      </c>
      <c r="X1342">
        <v>0.54582287638893334</v>
      </c>
      <c r="Y1342">
        <v>0</v>
      </c>
      <c r="Z1342">
        <v>0</v>
      </c>
      <c r="AA1342">
        <v>0</v>
      </c>
      <c r="AB1342">
        <v>0</v>
      </c>
      <c r="AC1342">
        <v>0</v>
      </c>
      <c r="AD1342">
        <v>0</v>
      </c>
      <c r="AE1342">
        <v>0.54582287638893334</v>
      </c>
    </row>
    <row r="1343" spans="1:31" x14ac:dyDescent="0.25">
      <c r="A1343">
        <v>1871483</v>
      </c>
      <c r="B1343">
        <v>1</v>
      </c>
      <c r="C1343" t="s">
        <v>80</v>
      </c>
      <c r="D1343" t="s">
        <v>108</v>
      </c>
      <c r="E1343" t="s">
        <v>140</v>
      </c>
      <c r="F1343" t="s">
        <v>4105</v>
      </c>
      <c r="G1343" t="s">
        <v>200</v>
      </c>
      <c r="H1343" t="s">
        <v>143</v>
      </c>
      <c r="I1343" t="s">
        <v>135</v>
      </c>
      <c r="J1343" t="s">
        <v>136</v>
      </c>
      <c r="K1343" t="s">
        <v>137</v>
      </c>
      <c r="L1343" t="s">
        <v>4106</v>
      </c>
      <c r="M1343" t="s">
        <v>4107</v>
      </c>
      <c r="N1343">
        <v>1.975833333</v>
      </c>
      <c r="O1343">
        <v>0</v>
      </c>
      <c r="P1343">
        <v>0</v>
      </c>
      <c r="Q1343">
        <v>0</v>
      </c>
      <c r="R1343">
        <v>0</v>
      </c>
      <c r="S1343">
        <v>0</v>
      </c>
      <c r="T1343">
        <v>1</v>
      </c>
      <c r="U1343">
        <v>0</v>
      </c>
      <c r="V1343">
        <v>0</v>
      </c>
      <c r="W1343">
        <v>0</v>
      </c>
      <c r="X1343">
        <v>0</v>
      </c>
      <c r="Y1343">
        <v>0</v>
      </c>
      <c r="Z1343">
        <v>0</v>
      </c>
      <c r="AA1343">
        <v>0</v>
      </c>
      <c r="AB1343">
        <v>0.26262900734228778</v>
      </c>
      <c r="AC1343">
        <v>0</v>
      </c>
      <c r="AD1343">
        <v>0</v>
      </c>
      <c r="AE1343">
        <v>0.26262900734228778</v>
      </c>
    </row>
    <row r="1344" spans="1:31" x14ac:dyDescent="0.25">
      <c r="A1344">
        <v>1871838</v>
      </c>
      <c r="B1344">
        <v>1</v>
      </c>
      <c r="C1344" t="s">
        <v>81</v>
      </c>
      <c r="D1344" t="s">
        <v>117</v>
      </c>
      <c r="E1344" t="s">
        <v>140</v>
      </c>
      <c r="F1344" t="s">
        <v>4108</v>
      </c>
      <c r="G1344" t="s">
        <v>200</v>
      </c>
      <c r="H1344" t="s">
        <v>143</v>
      </c>
      <c r="I1344" t="s">
        <v>135</v>
      </c>
      <c r="J1344" t="s">
        <v>136</v>
      </c>
      <c r="K1344" t="s">
        <v>137</v>
      </c>
      <c r="L1344" t="s">
        <v>4109</v>
      </c>
      <c r="M1344" t="s">
        <v>4110</v>
      </c>
      <c r="N1344">
        <v>2.4961111109999998</v>
      </c>
      <c r="O1344">
        <v>0</v>
      </c>
      <c r="P1344">
        <v>3</v>
      </c>
      <c r="Q1344">
        <v>0</v>
      </c>
      <c r="R1344">
        <v>0</v>
      </c>
      <c r="S1344">
        <v>0</v>
      </c>
      <c r="T1344">
        <v>0</v>
      </c>
      <c r="U1344">
        <v>0</v>
      </c>
      <c r="V1344">
        <v>0</v>
      </c>
      <c r="W1344">
        <v>0</v>
      </c>
      <c r="X1344">
        <v>1.6200104000885569</v>
      </c>
      <c r="Y1344">
        <v>0</v>
      </c>
      <c r="Z1344">
        <v>0</v>
      </c>
      <c r="AA1344">
        <v>0</v>
      </c>
      <c r="AB1344">
        <v>0</v>
      </c>
      <c r="AC1344">
        <v>0</v>
      </c>
      <c r="AD1344">
        <v>0</v>
      </c>
      <c r="AE1344">
        <v>1.6200104000885569</v>
      </c>
    </row>
    <row r="1345" spans="1:31" x14ac:dyDescent="0.25">
      <c r="A1345">
        <v>1872170</v>
      </c>
      <c r="B1345">
        <v>1</v>
      </c>
      <c r="C1345" t="s">
        <v>80</v>
      </c>
      <c r="D1345" t="s">
        <v>85</v>
      </c>
      <c r="E1345" t="s">
        <v>146</v>
      </c>
      <c r="F1345" t="s">
        <v>3880</v>
      </c>
      <c r="G1345" t="s">
        <v>469</v>
      </c>
      <c r="H1345" t="s">
        <v>143</v>
      </c>
      <c r="I1345" t="s">
        <v>135</v>
      </c>
      <c r="J1345" t="s">
        <v>136</v>
      </c>
      <c r="K1345" t="s">
        <v>137</v>
      </c>
      <c r="L1345" t="s">
        <v>4111</v>
      </c>
      <c r="M1345" t="s">
        <v>4112</v>
      </c>
      <c r="N1345">
        <v>1.4994444440000001</v>
      </c>
      <c r="O1345">
        <v>0</v>
      </c>
      <c r="P1345">
        <v>150</v>
      </c>
      <c r="Q1345">
        <v>0</v>
      </c>
      <c r="R1345">
        <v>0</v>
      </c>
      <c r="S1345">
        <v>0</v>
      </c>
      <c r="T1345">
        <v>18</v>
      </c>
      <c r="U1345">
        <v>0</v>
      </c>
      <c r="V1345">
        <v>0</v>
      </c>
      <c r="W1345">
        <v>0</v>
      </c>
      <c r="X1345">
        <v>82.877021200028963</v>
      </c>
      <c r="Y1345">
        <v>0</v>
      </c>
      <c r="Z1345">
        <v>0</v>
      </c>
      <c r="AA1345">
        <v>0</v>
      </c>
      <c r="AB1345">
        <v>18.680234932773907</v>
      </c>
      <c r="AC1345">
        <v>0</v>
      </c>
      <c r="AD1345">
        <v>0</v>
      </c>
      <c r="AE1345">
        <v>101.55725613280288</v>
      </c>
    </row>
    <row r="1346" spans="1:31" x14ac:dyDescent="0.25">
      <c r="A1346">
        <v>1871629</v>
      </c>
      <c r="B1346">
        <v>1</v>
      </c>
      <c r="C1346" t="s">
        <v>81</v>
      </c>
      <c r="D1346" t="s">
        <v>113</v>
      </c>
      <c r="E1346" t="s">
        <v>131</v>
      </c>
      <c r="F1346" t="s">
        <v>4113</v>
      </c>
      <c r="G1346" t="s">
        <v>219</v>
      </c>
      <c r="H1346" t="s">
        <v>134</v>
      </c>
      <c r="I1346" t="s">
        <v>135</v>
      </c>
      <c r="J1346" t="s">
        <v>136</v>
      </c>
      <c r="K1346" t="s">
        <v>137</v>
      </c>
      <c r="L1346" t="s">
        <v>4114</v>
      </c>
      <c r="M1346" t="s">
        <v>4115</v>
      </c>
      <c r="N1346">
        <v>1.4069444440000001</v>
      </c>
      <c r="O1346">
        <v>0</v>
      </c>
      <c r="P1346">
        <v>270</v>
      </c>
      <c r="Q1346">
        <v>8</v>
      </c>
      <c r="R1346">
        <v>22</v>
      </c>
      <c r="S1346">
        <v>0</v>
      </c>
      <c r="T1346">
        <v>18</v>
      </c>
      <c r="U1346">
        <v>0</v>
      </c>
      <c r="V1346">
        <v>0</v>
      </c>
      <c r="W1346">
        <v>0</v>
      </c>
      <c r="X1346">
        <v>70.870677915620277</v>
      </c>
      <c r="Y1346">
        <v>57.09865997201134</v>
      </c>
      <c r="Z1346">
        <v>201.44906487060186</v>
      </c>
      <c r="AA1346">
        <v>0</v>
      </c>
      <c r="AB1346">
        <v>7.5697490609166325</v>
      </c>
      <c r="AC1346">
        <v>0</v>
      </c>
      <c r="AD1346">
        <v>0</v>
      </c>
      <c r="AE1346">
        <v>336.98815181915012</v>
      </c>
    </row>
    <row r="1347" spans="1:31" x14ac:dyDescent="0.25">
      <c r="A1347">
        <v>1872270</v>
      </c>
      <c r="B1347">
        <v>1</v>
      </c>
      <c r="C1347" t="s">
        <v>81</v>
      </c>
      <c r="D1347" t="s">
        <v>127</v>
      </c>
      <c r="E1347" t="s">
        <v>158</v>
      </c>
      <c r="F1347" t="s">
        <v>4116</v>
      </c>
      <c r="G1347" t="s">
        <v>133</v>
      </c>
      <c r="H1347" t="s">
        <v>134</v>
      </c>
      <c r="I1347" t="s">
        <v>135</v>
      </c>
      <c r="J1347" t="s">
        <v>136</v>
      </c>
      <c r="K1347" t="s">
        <v>137</v>
      </c>
      <c r="L1347" t="s">
        <v>4117</v>
      </c>
      <c r="M1347" t="s">
        <v>4118</v>
      </c>
      <c r="N1347">
        <v>1.3077777770000001</v>
      </c>
      <c r="O1347">
        <v>0</v>
      </c>
      <c r="P1347">
        <v>0</v>
      </c>
      <c r="Q1347">
        <v>0</v>
      </c>
      <c r="R1347">
        <v>0</v>
      </c>
      <c r="S1347">
        <v>1</v>
      </c>
      <c r="T1347">
        <v>0</v>
      </c>
      <c r="U1347">
        <v>0</v>
      </c>
      <c r="V1347">
        <v>0</v>
      </c>
      <c r="W1347">
        <v>0</v>
      </c>
      <c r="X1347">
        <v>0</v>
      </c>
      <c r="Y1347">
        <v>0</v>
      </c>
      <c r="Z1347">
        <v>0</v>
      </c>
      <c r="AA1347">
        <v>89.35953014589154</v>
      </c>
      <c r="AB1347">
        <v>0</v>
      </c>
      <c r="AC1347">
        <v>0</v>
      </c>
      <c r="AD1347">
        <v>0</v>
      </c>
      <c r="AE1347">
        <v>89.35953014589154</v>
      </c>
    </row>
    <row r="1348" spans="1:31" x14ac:dyDescent="0.25">
      <c r="A1348">
        <v>1871437</v>
      </c>
      <c r="B1348">
        <v>1</v>
      </c>
      <c r="C1348" t="s">
        <v>80</v>
      </c>
      <c r="D1348" t="s">
        <v>103</v>
      </c>
      <c r="E1348" t="s">
        <v>210</v>
      </c>
      <c r="F1348" t="s">
        <v>899</v>
      </c>
      <c r="G1348" t="s">
        <v>133</v>
      </c>
      <c r="H1348" t="s">
        <v>134</v>
      </c>
      <c r="I1348" t="s">
        <v>135</v>
      </c>
      <c r="J1348" t="s">
        <v>136</v>
      </c>
      <c r="K1348" t="s">
        <v>137</v>
      </c>
      <c r="L1348" t="s">
        <v>4119</v>
      </c>
      <c r="M1348" t="s">
        <v>4120</v>
      </c>
      <c r="N1348">
        <v>0.36249999999999999</v>
      </c>
      <c r="O1348">
        <v>0</v>
      </c>
      <c r="P1348">
        <v>27</v>
      </c>
      <c r="Q1348">
        <v>0</v>
      </c>
      <c r="R1348">
        <v>3</v>
      </c>
      <c r="S1348">
        <v>18</v>
      </c>
      <c r="T1348">
        <v>28</v>
      </c>
      <c r="U1348">
        <v>25</v>
      </c>
      <c r="V1348">
        <v>9</v>
      </c>
      <c r="W1348">
        <v>0</v>
      </c>
      <c r="X1348">
        <v>4.0336081032800122</v>
      </c>
      <c r="Y1348">
        <v>0</v>
      </c>
      <c r="Z1348">
        <v>0.59396271371248754</v>
      </c>
      <c r="AA1348">
        <v>42.712009297609626</v>
      </c>
      <c r="AB1348">
        <v>10.619076434157298</v>
      </c>
      <c r="AC1348">
        <v>431.27458487880153</v>
      </c>
      <c r="AD1348">
        <v>197.18581079994914</v>
      </c>
      <c r="AE1348">
        <v>686.41905222751006</v>
      </c>
    </row>
    <row r="1349" spans="1:31" x14ac:dyDescent="0.25">
      <c r="A1349">
        <v>1871978</v>
      </c>
      <c r="B1349">
        <v>1</v>
      </c>
      <c r="C1349" t="s">
        <v>80</v>
      </c>
      <c r="D1349" t="s">
        <v>98</v>
      </c>
      <c r="E1349" t="s">
        <v>210</v>
      </c>
      <c r="F1349" t="s">
        <v>4121</v>
      </c>
      <c r="G1349" t="s">
        <v>476</v>
      </c>
      <c r="H1349" t="s">
        <v>134</v>
      </c>
      <c r="I1349" t="s">
        <v>135</v>
      </c>
      <c r="J1349" t="s">
        <v>136</v>
      </c>
      <c r="K1349" t="s">
        <v>172</v>
      </c>
      <c r="L1349" t="s">
        <v>4122</v>
      </c>
      <c r="M1349" t="s">
        <v>4123</v>
      </c>
      <c r="N1349">
        <v>0.36138888800000002</v>
      </c>
      <c r="O1349">
        <v>0</v>
      </c>
      <c r="P1349">
        <v>11565</v>
      </c>
      <c r="Q1349">
        <v>41</v>
      </c>
      <c r="R1349">
        <v>1996</v>
      </c>
      <c r="S1349">
        <v>70</v>
      </c>
      <c r="T1349">
        <v>2526</v>
      </c>
      <c r="U1349">
        <v>7</v>
      </c>
      <c r="V1349">
        <v>0</v>
      </c>
      <c r="W1349">
        <v>0</v>
      </c>
      <c r="X1349">
        <v>964.25355193893097</v>
      </c>
      <c r="Y1349">
        <v>97.263732792372736</v>
      </c>
      <c r="Z1349">
        <v>1081.5598741250578</v>
      </c>
      <c r="AA1349">
        <v>397.77655134746635</v>
      </c>
      <c r="AB1349">
        <v>1301.831785954176</v>
      </c>
      <c r="AC1349">
        <v>259.17524620557879</v>
      </c>
      <c r="AD1349">
        <v>0</v>
      </c>
      <c r="AE1349">
        <v>4101.8607423635822</v>
      </c>
    </row>
    <row r="1350" spans="1:31" x14ac:dyDescent="0.25">
      <c r="A1350">
        <v>1872273</v>
      </c>
      <c r="B1350">
        <v>1</v>
      </c>
      <c r="C1350" t="s">
        <v>80</v>
      </c>
      <c r="D1350" t="s">
        <v>98</v>
      </c>
      <c r="E1350" t="s">
        <v>169</v>
      </c>
      <c r="F1350" t="s">
        <v>4124</v>
      </c>
      <c r="G1350" t="s">
        <v>183</v>
      </c>
      <c r="H1350" t="s">
        <v>143</v>
      </c>
      <c r="I1350" t="s">
        <v>135</v>
      </c>
      <c r="J1350" t="s">
        <v>136</v>
      </c>
      <c r="K1350" t="s">
        <v>137</v>
      </c>
      <c r="L1350" t="s">
        <v>4125</v>
      </c>
      <c r="M1350" t="s">
        <v>4126</v>
      </c>
      <c r="N1350">
        <v>2.4191666660000002</v>
      </c>
      <c r="O1350">
        <v>0</v>
      </c>
      <c r="P1350">
        <v>0</v>
      </c>
      <c r="Q1350">
        <v>0</v>
      </c>
      <c r="R1350">
        <v>0</v>
      </c>
      <c r="S1350">
        <v>1</v>
      </c>
      <c r="T1350">
        <v>1</v>
      </c>
      <c r="U1350">
        <v>0</v>
      </c>
      <c r="V1350">
        <v>0</v>
      </c>
      <c r="W1350">
        <v>0</v>
      </c>
      <c r="X1350">
        <v>0</v>
      </c>
      <c r="Y1350">
        <v>0</v>
      </c>
      <c r="Z1350">
        <v>0</v>
      </c>
      <c r="AA1350">
        <v>55.426418025666891</v>
      </c>
      <c r="AB1350">
        <v>3.7553500053098166</v>
      </c>
      <c r="AC1350">
        <v>0</v>
      </c>
      <c r="AD1350">
        <v>0</v>
      </c>
      <c r="AE1350">
        <v>59.181768030976706</v>
      </c>
    </row>
    <row r="1351" spans="1:31" x14ac:dyDescent="0.25">
      <c r="A1351">
        <v>1871732</v>
      </c>
      <c r="B1351">
        <v>1</v>
      </c>
      <c r="C1351" t="s">
        <v>80</v>
      </c>
      <c r="D1351" t="s">
        <v>107</v>
      </c>
      <c r="E1351" t="s">
        <v>146</v>
      </c>
      <c r="F1351" t="s">
        <v>4127</v>
      </c>
      <c r="G1351" t="s">
        <v>453</v>
      </c>
      <c r="H1351" t="s">
        <v>143</v>
      </c>
      <c r="I1351" t="s">
        <v>135</v>
      </c>
      <c r="J1351" t="s">
        <v>136</v>
      </c>
      <c r="K1351" t="s">
        <v>137</v>
      </c>
      <c r="L1351" t="s">
        <v>4128</v>
      </c>
      <c r="M1351" t="s">
        <v>4129</v>
      </c>
      <c r="N1351">
        <v>1.6302777770000001</v>
      </c>
      <c r="O1351">
        <v>0</v>
      </c>
      <c r="P1351">
        <v>16</v>
      </c>
      <c r="Q1351">
        <v>0</v>
      </c>
      <c r="R1351">
        <v>0</v>
      </c>
      <c r="S1351">
        <v>0</v>
      </c>
      <c r="T1351">
        <v>4</v>
      </c>
      <c r="U1351">
        <v>0</v>
      </c>
      <c r="V1351">
        <v>0</v>
      </c>
      <c r="W1351">
        <v>0</v>
      </c>
      <c r="X1351">
        <v>5.4044255462478299</v>
      </c>
      <c r="Y1351">
        <v>0</v>
      </c>
      <c r="Z1351">
        <v>0</v>
      </c>
      <c r="AA1351">
        <v>0</v>
      </c>
      <c r="AB1351">
        <v>4.5490596771106047</v>
      </c>
      <c r="AC1351">
        <v>0</v>
      </c>
      <c r="AD1351">
        <v>0</v>
      </c>
      <c r="AE1351">
        <v>9.9534852233584346</v>
      </c>
    </row>
    <row r="1352" spans="1:31" x14ac:dyDescent="0.25">
      <c r="A1352">
        <v>1871420</v>
      </c>
      <c r="B1352">
        <v>1</v>
      </c>
      <c r="C1352" t="s">
        <v>80</v>
      </c>
      <c r="D1352" t="s">
        <v>110</v>
      </c>
      <c r="E1352" t="s">
        <v>210</v>
      </c>
      <c r="F1352" t="s">
        <v>4130</v>
      </c>
      <c r="G1352" t="s">
        <v>560</v>
      </c>
      <c r="H1352" t="s">
        <v>134</v>
      </c>
      <c r="I1352" t="s">
        <v>135</v>
      </c>
      <c r="J1352" t="s">
        <v>136</v>
      </c>
      <c r="K1352" t="s">
        <v>137</v>
      </c>
      <c r="L1352" t="s">
        <v>4131</v>
      </c>
      <c r="M1352" t="s">
        <v>4132</v>
      </c>
      <c r="N1352">
        <v>8.0338888879999999</v>
      </c>
      <c r="O1352">
        <v>0</v>
      </c>
      <c r="P1352">
        <v>793</v>
      </c>
      <c r="Q1352">
        <v>0</v>
      </c>
      <c r="R1352">
        <v>0</v>
      </c>
      <c r="S1352">
        <v>0</v>
      </c>
      <c r="T1352">
        <v>38</v>
      </c>
      <c r="U1352">
        <v>0</v>
      </c>
      <c r="V1352">
        <v>0</v>
      </c>
      <c r="W1352">
        <v>0</v>
      </c>
      <c r="X1352">
        <v>1566.0848991680709</v>
      </c>
      <c r="Y1352">
        <v>0</v>
      </c>
      <c r="Z1352">
        <v>0</v>
      </c>
      <c r="AA1352">
        <v>0</v>
      </c>
      <c r="AB1352">
        <v>310.87118315203611</v>
      </c>
      <c r="AC1352">
        <v>0</v>
      </c>
      <c r="AD1352">
        <v>0</v>
      </c>
      <c r="AE1352">
        <v>1876.956082320107</v>
      </c>
    </row>
    <row r="1353" spans="1:31" x14ac:dyDescent="0.25">
      <c r="A1353">
        <v>1871443</v>
      </c>
      <c r="B1353">
        <v>1</v>
      </c>
      <c r="C1353" t="s">
        <v>81</v>
      </c>
      <c r="D1353" t="s">
        <v>123</v>
      </c>
      <c r="E1353" t="s">
        <v>210</v>
      </c>
      <c r="F1353" t="s">
        <v>1349</v>
      </c>
      <c r="G1353" t="s">
        <v>133</v>
      </c>
      <c r="H1353" t="s">
        <v>134</v>
      </c>
      <c r="I1353" t="s">
        <v>135</v>
      </c>
      <c r="J1353" t="s">
        <v>136</v>
      </c>
      <c r="K1353" t="s">
        <v>137</v>
      </c>
      <c r="L1353" t="s">
        <v>4133</v>
      </c>
      <c r="M1353" t="s">
        <v>4134</v>
      </c>
      <c r="N1353">
        <v>0.36749999999999999</v>
      </c>
      <c r="O1353">
        <v>7</v>
      </c>
      <c r="P1353">
        <v>1284</v>
      </c>
      <c r="Q1353">
        <v>99</v>
      </c>
      <c r="R1353">
        <v>70</v>
      </c>
      <c r="S1353">
        <v>26</v>
      </c>
      <c r="T1353">
        <v>110</v>
      </c>
      <c r="U1353">
        <v>7</v>
      </c>
      <c r="V1353">
        <v>0</v>
      </c>
      <c r="W1353">
        <v>0.58408350404034748</v>
      </c>
      <c r="X1353">
        <v>65.739255033337557</v>
      </c>
      <c r="Y1353">
        <v>36.694993089519556</v>
      </c>
      <c r="Z1353">
        <v>23.574316632697645</v>
      </c>
      <c r="AA1353">
        <v>38.522833798279578</v>
      </c>
      <c r="AB1353">
        <v>16.890354253602744</v>
      </c>
      <c r="AC1353">
        <v>132.09118185565922</v>
      </c>
      <c r="AD1353">
        <v>0</v>
      </c>
      <c r="AE1353">
        <v>314.09701816713664</v>
      </c>
    </row>
    <row r="1354" spans="1:31" x14ac:dyDescent="0.25">
      <c r="A1354">
        <v>1871818</v>
      </c>
      <c r="B1354">
        <v>1</v>
      </c>
      <c r="C1354" t="s">
        <v>80</v>
      </c>
      <c r="D1354" t="s">
        <v>104</v>
      </c>
      <c r="E1354" t="s">
        <v>146</v>
      </c>
      <c r="F1354" t="s">
        <v>175</v>
      </c>
      <c r="G1354" t="s">
        <v>1108</v>
      </c>
      <c r="H1354" t="s">
        <v>143</v>
      </c>
      <c r="I1354" t="s">
        <v>135</v>
      </c>
      <c r="J1354" t="s">
        <v>136</v>
      </c>
      <c r="K1354" t="s">
        <v>137</v>
      </c>
      <c r="L1354" t="s">
        <v>4135</v>
      </c>
      <c r="M1354" t="s">
        <v>4136</v>
      </c>
      <c r="N1354">
        <v>2.5652777769999999</v>
      </c>
      <c r="O1354">
        <v>0</v>
      </c>
      <c r="P1354">
        <v>293</v>
      </c>
      <c r="Q1354">
        <v>0</v>
      </c>
      <c r="R1354">
        <v>0</v>
      </c>
      <c r="S1354">
        <v>0</v>
      </c>
      <c r="T1354">
        <v>51</v>
      </c>
      <c r="U1354">
        <v>0</v>
      </c>
      <c r="V1354">
        <v>0</v>
      </c>
      <c r="W1354">
        <v>0</v>
      </c>
      <c r="X1354">
        <v>145.61445724539649</v>
      </c>
      <c r="Y1354">
        <v>0</v>
      </c>
      <c r="Z1354">
        <v>0</v>
      </c>
      <c r="AA1354">
        <v>0</v>
      </c>
      <c r="AB1354">
        <v>44.088830760541377</v>
      </c>
      <c r="AC1354">
        <v>0</v>
      </c>
      <c r="AD1354">
        <v>0</v>
      </c>
      <c r="AE1354">
        <v>189.70328800593788</v>
      </c>
    </row>
    <row r="1355" spans="1:31" x14ac:dyDescent="0.25">
      <c r="A1355">
        <v>1871769</v>
      </c>
      <c r="B1355">
        <v>1</v>
      </c>
      <c r="C1355" t="s">
        <v>80</v>
      </c>
      <c r="D1355" t="s">
        <v>100</v>
      </c>
      <c r="E1355" t="s">
        <v>131</v>
      </c>
      <c r="F1355" t="s">
        <v>4137</v>
      </c>
      <c r="G1355" t="s">
        <v>171</v>
      </c>
      <c r="H1355" t="s">
        <v>134</v>
      </c>
      <c r="I1355" t="s">
        <v>135</v>
      </c>
      <c r="J1355" t="s">
        <v>136</v>
      </c>
      <c r="K1355" t="s">
        <v>172</v>
      </c>
      <c r="L1355" t="s">
        <v>4138</v>
      </c>
      <c r="M1355" t="s">
        <v>4139</v>
      </c>
      <c r="N1355">
        <v>1.155647222</v>
      </c>
      <c r="O1355">
        <v>5</v>
      </c>
      <c r="P1355">
        <v>148</v>
      </c>
      <c r="Q1355">
        <v>7</v>
      </c>
      <c r="R1355">
        <v>69</v>
      </c>
      <c r="S1355">
        <v>10</v>
      </c>
      <c r="T1355">
        <v>55</v>
      </c>
      <c r="U1355">
        <v>4</v>
      </c>
      <c r="V1355">
        <v>0</v>
      </c>
      <c r="W1355">
        <v>2.5830991676675032</v>
      </c>
      <c r="X1355">
        <v>50.475466530928202</v>
      </c>
      <c r="Y1355">
        <v>158.58827288799407</v>
      </c>
      <c r="Z1355">
        <v>85.491237193196184</v>
      </c>
      <c r="AA1355">
        <v>139.65706748048402</v>
      </c>
      <c r="AB1355">
        <v>46.480725891641526</v>
      </c>
      <c r="AC1355">
        <v>138.19392578734926</v>
      </c>
      <c r="AD1355">
        <v>0</v>
      </c>
      <c r="AE1355">
        <v>621.46979493926074</v>
      </c>
    </row>
    <row r="1356" spans="1:31" x14ac:dyDescent="0.25">
      <c r="A1356">
        <v>1872041</v>
      </c>
      <c r="B1356">
        <v>1</v>
      </c>
      <c r="C1356" t="s">
        <v>81</v>
      </c>
      <c r="D1356" t="s">
        <v>113</v>
      </c>
      <c r="E1356" t="s">
        <v>146</v>
      </c>
      <c r="F1356" t="s">
        <v>4140</v>
      </c>
      <c r="G1356" t="s">
        <v>148</v>
      </c>
      <c r="H1356" t="s">
        <v>143</v>
      </c>
      <c r="I1356" t="s">
        <v>135</v>
      </c>
      <c r="J1356" t="s">
        <v>136</v>
      </c>
      <c r="K1356" t="s">
        <v>137</v>
      </c>
      <c r="L1356" t="s">
        <v>4141</v>
      </c>
      <c r="M1356" t="s">
        <v>4142</v>
      </c>
      <c r="N1356">
        <v>1.1569444440000001</v>
      </c>
      <c r="O1356">
        <v>0</v>
      </c>
      <c r="P1356">
        <v>5</v>
      </c>
      <c r="Q1356">
        <v>0</v>
      </c>
      <c r="R1356">
        <v>12</v>
      </c>
      <c r="S1356">
        <v>0</v>
      </c>
      <c r="T1356">
        <v>0</v>
      </c>
      <c r="U1356">
        <v>0</v>
      </c>
      <c r="V1356">
        <v>0</v>
      </c>
      <c r="W1356">
        <v>0</v>
      </c>
      <c r="X1356">
        <v>0.40505960488871107</v>
      </c>
      <c r="Y1356">
        <v>0</v>
      </c>
      <c r="Z1356">
        <v>28.500591014527245</v>
      </c>
      <c r="AA1356">
        <v>0</v>
      </c>
      <c r="AB1356">
        <v>0</v>
      </c>
      <c r="AC1356">
        <v>0</v>
      </c>
      <c r="AD1356">
        <v>0</v>
      </c>
      <c r="AE1356">
        <v>28.905650619415955</v>
      </c>
    </row>
    <row r="1357" spans="1:31" x14ac:dyDescent="0.25">
      <c r="A1357">
        <v>1871520</v>
      </c>
      <c r="B1357">
        <v>1</v>
      </c>
      <c r="C1357" t="s">
        <v>80</v>
      </c>
      <c r="D1357" t="s">
        <v>97</v>
      </c>
      <c r="E1357" t="s">
        <v>131</v>
      </c>
      <c r="F1357" t="s">
        <v>4143</v>
      </c>
      <c r="G1357" t="s">
        <v>133</v>
      </c>
      <c r="H1357" t="s">
        <v>134</v>
      </c>
      <c r="I1357" t="s">
        <v>135</v>
      </c>
      <c r="J1357" t="s">
        <v>136</v>
      </c>
      <c r="K1357" t="s">
        <v>137</v>
      </c>
      <c r="L1357" t="s">
        <v>4144</v>
      </c>
      <c r="M1357" t="s">
        <v>4145</v>
      </c>
      <c r="N1357">
        <v>0.72916666600000002</v>
      </c>
      <c r="O1357">
        <v>3</v>
      </c>
      <c r="P1357">
        <v>345</v>
      </c>
      <c r="Q1357">
        <v>4</v>
      </c>
      <c r="R1357">
        <v>53</v>
      </c>
      <c r="S1357">
        <v>12</v>
      </c>
      <c r="T1357">
        <v>40</v>
      </c>
      <c r="U1357">
        <v>0</v>
      </c>
      <c r="V1357">
        <v>0</v>
      </c>
      <c r="W1357">
        <v>149.58777484721435</v>
      </c>
      <c r="X1357">
        <v>85.202504189704214</v>
      </c>
      <c r="Y1357">
        <v>162.76788541423377</v>
      </c>
      <c r="Z1357">
        <v>20.051394896187084</v>
      </c>
      <c r="AA1357">
        <v>170.47607091672864</v>
      </c>
      <c r="AB1357">
        <v>72.479633431156188</v>
      </c>
      <c r="AC1357">
        <v>0</v>
      </c>
      <c r="AD1357">
        <v>0</v>
      </c>
      <c r="AE1357">
        <v>660.5652636952243</v>
      </c>
    </row>
    <row r="1358" spans="1:31" x14ac:dyDescent="0.25">
      <c r="A1358">
        <v>1871649</v>
      </c>
      <c r="B1358">
        <v>1</v>
      </c>
      <c r="C1358" t="s">
        <v>80</v>
      </c>
      <c r="D1358" t="s">
        <v>94</v>
      </c>
      <c r="E1358" t="s">
        <v>140</v>
      </c>
      <c r="F1358" t="s">
        <v>4146</v>
      </c>
      <c r="G1358" t="s">
        <v>163</v>
      </c>
      <c r="H1358" t="s">
        <v>143</v>
      </c>
      <c r="I1358" t="s">
        <v>135</v>
      </c>
      <c r="J1358" t="s">
        <v>136</v>
      </c>
      <c r="K1358" t="s">
        <v>137</v>
      </c>
      <c r="L1358" t="s">
        <v>4147</v>
      </c>
      <c r="M1358" t="s">
        <v>4148</v>
      </c>
      <c r="N1358">
        <v>5.68</v>
      </c>
      <c r="O1358">
        <v>0</v>
      </c>
      <c r="P1358">
        <v>1</v>
      </c>
      <c r="Q1358">
        <v>0</v>
      </c>
      <c r="R1358">
        <v>0</v>
      </c>
      <c r="S1358">
        <v>0</v>
      </c>
      <c r="T1358">
        <v>0</v>
      </c>
      <c r="U1358">
        <v>0</v>
      </c>
      <c r="V1358">
        <v>0</v>
      </c>
      <c r="W1358">
        <v>0</v>
      </c>
      <c r="X1358">
        <v>0.66854088009635115</v>
      </c>
      <c r="Y1358">
        <v>0</v>
      </c>
      <c r="Z1358">
        <v>0</v>
      </c>
      <c r="AA1358">
        <v>0</v>
      </c>
      <c r="AB1358">
        <v>0</v>
      </c>
      <c r="AC1358">
        <v>0</v>
      </c>
      <c r="AD1358">
        <v>0</v>
      </c>
      <c r="AE1358">
        <v>0.66854088009635115</v>
      </c>
    </row>
    <row r="1359" spans="1:31" x14ac:dyDescent="0.25">
      <c r="A1359">
        <v>1872147</v>
      </c>
      <c r="B1359">
        <v>1</v>
      </c>
      <c r="C1359" t="s">
        <v>80</v>
      </c>
      <c r="D1359" t="s">
        <v>92</v>
      </c>
      <c r="E1359" t="s">
        <v>140</v>
      </c>
      <c r="F1359" t="s">
        <v>4149</v>
      </c>
      <c r="G1359" t="s">
        <v>142</v>
      </c>
      <c r="H1359" t="s">
        <v>143</v>
      </c>
      <c r="I1359" t="s">
        <v>135</v>
      </c>
      <c r="J1359" t="s">
        <v>136</v>
      </c>
      <c r="K1359" t="s">
        <v>137</v>
      </c>
      <c r="L1359" t="s">
        <v>4150</v>
      </c>
      <c r="M1359" t="s">
        <v>4151</v>
      </c>
      <c r="N1359">
        <v>1.645</v>
      </c>
      <c r="O1359">
        <v>0</v>
      </c>
      <c r="P1359">
        <v>1</v>
      </c>
      <c r="Q1359">
        <v>0</v>
      </c>
      <c r="R1359">
        <v>0</v>
      </c>
      <c r="S1359">
        <v>0</v>
      </c>
      <c r="T1359">
        <v>0</v>
      </c>
      <c r="U1359">
        <v>0</v>
      </c>
      <c r="V1359">
        <v>0</v>
      </c>
      <c r="W1359">
        <v>0</v>
      </c>
      <c r="X1359">
        <v>0.52648336514284666</v>
      </c>
      <c r="Y1359">
        <v>0</v>
      </c>
      <c r="Z1359">
        <v>0</v>
      </c>
      <c r="AA1359">
        <v>0</v>
      </c>
      <c r="AB1359">
        <v>0</v>
      </c>
      <c r="AC1359">
        <v>0</v>
      </c>
      <c r="AD1359">
        <v>0</v>
      </c>
      <c r="AE1359">
        <v>0.52648336514284666</v>
      </c>
    </row>
    <row r="1360" spans="1:31" x14ac:dyDescent="0.25">
      <c r="A1360">
        <v>1872253</v>
      </c>
      <c r="B1360">
        <v>1</v>
      </c>
      <c r="C1360" t="s">
        <v>80</v>
      </c>
      <c r="D1360" t="s">
        <v>92</v>
      </c>
      <c r="E1360" t="s">
        <v>210</v>
      </c>
      <c r="F1360" t="s">
        <v>4152</v>
      </c>
      <c r="G1360" t="s">
        <v>133</v>
      </c>
      <c r="H1360" t="s">
        <v>134</v>
      </c>
      <c r="I1360" t="s">
        <v>135</v>
      </c>
      <c r="J1360" t="s">
        <v>136</v>
      </c>
      <c r="K1360" t="s">
        <v>137</v>
      </c>
      <c r="L1360" t="s">
        <v>4153</v>
      </c>
      <c r="M1360" t="s">
        <v>4154</v>
      </c>
      <c r="N1360">
        <v>0.16083333299999999</v>
      </c>
      <c r="O1360">
        <v>0</v>
      </c>
      <c r="P1360">
        <v>261</v>
      </c>
      <c r="Q1360">
        <v>6</v>
      </c>
      <c r="R1360">
        <v>34</v>
      </c>
      <c r="S1360">
        <v>5</v>
      </c>
      <c r="T1360">
        <v>9</v>
      </c>
      <c r="U1360">
        <v>0</v>
      </c>
      <c r="V1360">
        <v>0</v>
      </c>
      <c r="W1360">
        <v>0</v>
      </c>
      <c r="X1360">
        <v>13.934024571625521</v>
      </c>
      <c r="Y1360">
        <v>1.5366558679096425</v>
      </c>
      <c r="Z1360">
        <v>7.7335172113747168</v>
      </c>
      <c r="AA1360">
        <v>7.5469300528939662</v>
      </c>
      <c r="AB1360">
        <v>1.9228865411096496</v>
      </c>
      <c r="AC1360">
        <v>0</v>
      </c>
      <c r="AD1360">
        <v>0</v>
      </c>
      <c r="AE1360">
        <v>32.674014244913494</v>
      </c>
    </row>
    <row r="1361" spans="1:31" x14ac:dyDescent="0.25">
      <c r="A1361">
        <v>1871712</v>
      </c>
      <c r="B1361">
        <v>1</v>
      </c>
      <c r="C1361" t="s">
        <v>80</v>
      </c>
      <c r="D1361" t="s">
        <v>84</v>
      </c>
      <c r="E1361" t="s">
        <v>146</v>
      </c>
      <c r="F1361" t="s">
        <v>4155</v>
      </c>
      <c r="G1361" t="s">
        <v>663</v>
      </c>
      <c r="H1361" t="s">
        <v>143</v>
      </c>
      <c r="I1361" t="s">
        <v>135</v>
      </c>
      <c r="J1361" t="s">
        <v>136</v>
      </c>
      <c r="K1361" t="s">
        <v>137</v>
      </c>
      <c r="L1361" t="s">
        <v>4156</v>
      </c>
      <c r="M1361" t="s">
        <v>4157</v>
      </c>
      <c r="N1361">
        <v>3.1569444440000001</v>
      </c>
      <c r="O1361">
        <v>0</v>
      </c>
      <c r="P1361">
        <v>4</v>
      </c>
      <c r="Q1361">
        <v>0</v>
      </c>
      <c r="R1361">
        <v>0</v>
      </c>
      <c r="S1361">
        <v>0</v>
      </c>
      <c r="T1361">
        <v>28</v>
      </c>
      <c r="U1361">
        <v>0</v>
      </c>
      <c r="V1361">
        <v>0</v>
      </c>
      <c r="W1361">
        <v>0</v>
      </c>
      <c r="X1361">
        <v>1.3732798729374684</v>
      </c>
      <c r="Y1361">
        <v>0</v>
      </c>
      <c r="Z1361">
        <v>0</v>
      </c>
      <c r="AA1361">
        <v>0</v>
      </c>
      <c r="AB1361">
        <v>49.513656868150527</v>
      </c>
      <c r="AC1361">
        <v>0</v>
      </c>
      <c r="AD1361">
        <v>0</v>
      </c>
      <c r="AE1361">
        <v>50.886936741087993</v>
      </c>
    </row>
    <row r="1362" spans="1:31" x14ac:dyDescent="0.25">
      <c r="A1362">
        <v>1872104</v>
      </c>
      <c r="B1362">
        <v>1</v>
      </c>
      <c r="C1362" t="s">
        <v>81</v>
      </c>
      <c r="D1362" t="s">
        <v>119</v>
      </c>
      <c r="E1362" t="s">
        <v>158</v>
      </c>
      <c r="F1362" t="s">
        <v>4158</v>
      </c>
      <c r="G1362" t="s">
        <v>293</v>
      </c>
      <c r="H1362" t="s">
        <v>134</v>
      </c>
      <c r="I1362" t="s">
        <v>135</v>
      </c>
      <c r="J1362" t="s">
        <v>136</v>
      </c>
      <c r="K1362" t="s">
        <v>137</v>
      </c>
      <c r="L1362" t="s">
        <v>4159</v>
      </c>
      <c r="M1362" t="s">
        <v>4160</v>
      </c>
      <c r="N1362">
        <v>2.622222222</v>
      </c>
      <c r="O1362">
        <v>0</v>
      </c>
      <c r="P1362">
        <v>35</v>
      </c>
      <c r="Q1362">
        <v>0</v>
      </c>
      <c r="R1362">
        <v>14</v>
      </c>
      <c r="S1362">
        <v>0</v>
      </c>
      <c r="T1362">
        <v>1</v>
      </c>
      <c r="U1362">
        <v>0</v>
      </c>
      <c r="V1362">
        <v>0</v>
      </c>
      <c r="W1362">
        <v>0</v>
      </c>
      <c r="X1362">
        <v>27.656914168810918</v>
      </c>
      <c r="Y1362">
        <v>0</v>
      </c>
      <c r="Z1362">
        <v>62.958399432749971</v>
      </c>
      <c r="AA1362">
        <v>0</v>
      </c>
      <c r="AB1362">
        <v>4.1876237385078001</v>
      </c>
      <c r="AC1362">
        <v>0</v>
      </c>
      <c r="AD1362">
        <v>0</v>
      </c>
      <c r="AE1362">
        <v>94.802937340068681</v>
      </c>
    </row>
    <row r="1363" spans="1:31" x14ac:dyDescent="0.25">
      <c r="A1363">
        <v>1871855</v>
      </c>
      <c r="B1363">
        <v>1</v>
      </c>
      <c r="C1363" t="s">
        <v>81</v>
      </c>
      <c r="D1363" t="s">
        <v>121</v>
      </c>
      <c r="E1363" t="s">
        <v>146</v>
      </c>
      <c r="F1363" t="s">
        <v>1053</v>
      </c>
      <c r="G1363" t="s">
        <v>148</v>
      </c>
      <c r="H1363" t="s">
        <v>143</v>
      </c>
      <c r="I1363" t="s">
        <v>135</v>
      </c>
      <c r="J1363" t="s">
        <v>136</v>
      </c>
      <c r="K1363" t="s">
        <v>137</v>
      </c>
      <c r="L1363" t="s">
        <v>4161</v>
      </c>
      <c r="M1363" t="s">
        <v>4162</v>
      </c>
      <c r="N1363">
        <v>1.834166666</v>
      </c>
      <c r="O1363">
        <v>0</v>
      </c>
      <c r="P1363">
        <v>23</v>
      </c>
      <c r="Q1363">
        <v>0</v>
      </c>
      <c r="R1363">
        <v>5</v>
      </c>
      <c r="S1363">
        <v>0</v>
      </c>
      <c r="T1363">
        <v>0</v>
      </c>
      <c r="U1363">
        <v>0</v>
      </c>
      <c r="V1363">
        <v>0</v>
      </c>
      <c r="W1363">
        <v>0</v>
      </c>
      <c r="X1363">
        <v>6.4975753012874184</v>
      </c>
      <c r="Y1363">
        <v>0</v>
      </c>
      <c r="Z1363">
        <v>3.5808508636311505</v>
      </c>
      <c r="AA1363">
        <v>0</v>
      </c>
      <c r="AB1363">
        <v>0</v>
      </c>
      <c r="AC1363">
        <v>0</v>
      </c>
      <c r="AD1363">
        <v>0</v>
      </c>
      <c r="AE1363">
        <v>10.078426164918568</v>
      </c>
    </row>
    <row r="1364" spans="1:31" x14ac:dyDescent="0.25">
      <c r="A1364">
        <v>1871526</v>
      </c>
      <c r="B1364">
        <v>1</v>
      </c>
      <c r="C1364" t="s">
        <v>81</v>
      </c>
      <c r="D1364" t="s">
        <v>113</v>
      </c>
      <c r="E1364" t="s">
        <v>158</v>
      </c>
      <c r="F1364" t="s">
        <v>4163</v>
      </c>
      <c r="G1364" t="s">
        <v>171</v>
      </c>
      <c r="H1364" t="s">
        <v>134</v>
      </c>
      <c r="I1364" t="s">
        <v>135</v>
      </c>
      <c r="J1364" t="s">
        <v>136</v>
      </c>
      <c r="K1364" t="s">
        <v>172</v>
      </c>
      <c r="L1364" t="s">
        <v>4164</v>
      </c>
      <c r="M1364" t="s">
        <v>4165</v>
      </c>
      <c r="N1364">
        <v>10.290671111</v>
      </c>
      <c r="O1364">
        <v>0</v>
      </c>
      <c r="P1364">
        <v>352</v>
      </c>
      <c r="Q1364">
        <v>2</v>
      </c>
      <c r="R1364">
        <v>59</v>
      </c>
      <c r="S1364">
        <v>0</v>
      </c>
      <c r="T1364">
        <v>27</v>
      </c>
      <c r="U1364">
        <v>0</v>
      </c>
      <c r="V1364">
        <v>1</v>
      </c>
      <c r="W1364">
        <v>0</v>
      </c>
      <c r="X1364">
        <v>807.33893837195762</v>
      </c>
      <c r="Y1364">
        <v>646.08306683632054</v>
      </c>
      <c r="Z1364">
        <v>1142.0526748931661</v>
      </c>
      <c r="AA1364">
        <v>0</v>
      </c>
      <c r="AB1364">
        <v>235.21744324640511</v>
      </c>
      <c r="AC1364">
        <v>0</v>
      </c>
      <c r="AD1364">
        <v>12.32521621881704</v>
      </c>
      <c r="AE1364">
        <v>2843.0173395666666</v>
      </c>
    </row>
    <row r="1365" spans="1:31" x14ac:dyDescent="0.25">
      <c r="A1365">
        <v>1872167</v>
      </c>
      <c r="B1365">
        <v>1</v>
      </c>
      <c r="C1365" t="s">
        <v>80</v>
      </c>
      <c r="D1365" t="s">
        <v>107</v>
      </c>
      <c r="E1365" t="s">
        <v>140</v>
      </c>
      <c r="F1365" t="s">
        <v>4166</v>
      </c>
      <c r="G1365" t="s">
        <v>207</v>
      </c>
      <c r="H1365" t="s">
        <v>143</v>
      </c>
      <c r="I1365" t="s">
        <v>135</v>
      </c>
      <c r="J1365" t="s">
        <v>136</v>
      </c>
      <c r="K1365" t="s">
        <v>137</v>
      </c>
      <c r="L1365" t="s">
        <v>4167</v>
      </c>
      <c r="M1365" t="s">
        <v>4168</v>
      </c>
      <c r="N1365">
        <v>2.488611111</v>
      </c>
      <c r="O1365">
        <v>0</v>
      </c>
      <c r="P1365">
        <v>0</v>
      </c>
      <c r="Q1365">
        <v>0</v>
      </c>
      <c r="R1365">
        <v>0</v>
      </c>
      <c r="S1365">
        <v>0</v>
      </c>
      <c r="T1365">
        <v>1</v>
      </c>
      <c r="U1365">
        <v>0</v>
      </c>
      <c r="V1365">
        <v>0</v>
      </c>
      <c r="W1365">
        <v>0</v>
      </c>
      <c r="X1365">
        <v>0</v>
      </c>
      <c r="Y1365">
        <v>0</v>
      </c>
      <c r="Z1365">
        <v>0</v>
      </c>
      <c r="AA1365">
        <v>0</v>
      </c>
      <c r="AB1365">
        <v>3.054635114015547</v>
      </c>
      <c r="AC1365">
        <v>0</v>
      </c>
      <c r="AD1365">
        <v>0</v>
      </c>
      <c r="AE1365">
        <v>3.054635114015547</v>
      </c>
    </row>
    <row r="1366" spans="1:31" x14ac:dyDescent="0.25">
      <c r="A1366">
        <v>1872021</v>
      </c>
      <c r="B1366">
        <v>1</v>
      </c>
      <c r="C1366" t="s">
        <v>80</v>
      </c>
      <c r="D1366" t="s">
        <v>98</v>
      </c>
      <c r="E1366" t="s">
        <v>210</v>
      </c>
      <c r="F1366" t="s">
        <v>4169</v>
      </c>
      <c r="G1366" t="s">
        <v>347</v>
      </c>
      <c r="H1366" t="s">
        <v>134</v>
      </c>
      <c r="I1366" t="s">
        <v>135</v>
      </c>
      <c r="J1366" t="s">
        <v>3</v>
      </c>
      <c r="K1366" t="s">
        <v>137</v>
      </c>
      <c r="L1366" t="s">
        <v>4170</v>
      </c>
      <c r="M1366" t="s">
        <v>4171</v>
      </c>
      <c r="N1366">
        <v>0.48027777700000002</v>
      </c>
      <c r="O1366">
        <v>0</v>
      </c>
      <c r="P1366">
        <v>5838</v>
      </c>
      <c r="Q1366">
        <v>22</v>
      </c>
      <c r="R1366">
        <v>870</v>
      </c>
      <c r="S1366">
        <v>39</v>
      </c>
      <c r="T1366">
        <v>1071</v>
      </c>
      <c r="U1366">
        <v>2</v>
      </c>
      <c r="V1366">
        <v>0</v>
      </c>
      <c r="W1366">
        <v>0</v>
      </c>
      <c r="X1366">
        <v>686.08363864936416</v>
      </c>
      <c r="Y1366">
        <v>79.254081218720799</v>
      </c>
      <c r="Z1366">
        <v>819.91007144361902</v>
      </c>
      <c r="AA1366">
        <v>252.21791074578121</v>
      </c>
      <c r="AB1366">
        <v>790.94039811693574</v>
      </c>
      <c r="AC1366">
        <v>203.66204732534288</v>
      </c>
      <c r="AD1366">
        <v>0</v>
      </c>
      <c r="AE1366">
        <v>2832.0681474997641</v>
      </c>
    </row>
    <row r="1367" spans="1:31" x14ac:dyDescent="0.25">
      <c r="A1367">
        <v>1872144</v>
      </c>
      <c r="B1367">
        <v>1</v>
      </c>
      <c r="C1367" t="s">
        <v>80</v>
      </c>
      <c r="D1367" t="s">
        <v>97</v>
      </c>
      <c r="E1367" t="s">
        <v>140</v>
      </c>
      <c r="F1367" t="s">
        <v>4172</v>
      </c>
      <c r="G1367" t="s">
        <v>163</v>
      </c>
      <c r="H1367" t="s">
        <v>143</v>
      </c>
      <c r="I1367" t="s">
        <v>135</v>
      </c>
      <c r="J1367" t="s">
        <v>136</v>
      </c>
      <c r="K1367" t="s">
        <v>137</v>
      </c>
      <c r="L1367" t="s">
        <v>4173</v>
      </c>
      <c r="M1367" t="s">
        <v>4174</v>
      </c>
      <c r="N1367">
        <v>1.7011111109999999</v>
      </c>
      <c r="O1367">
        <v>0</v>
      </c>
      <c r="P1367">
        <v>0</v>
      </c>
      <c r="Q1367">
        <v>0</v>
      </c>
      <c r="R1367">
        <v>1</v>
      </c>
      <c r="S1367">
        <v>0</v>
      </c>
      <c r="T1367">
        <v>0</v>
      </c>
      <c r="U1367">
        <v>0</v>
      </c>
      <c r="V1367">
        <v>0</v>
      </c>
      <c r="W1367">
        <v>0</v>
      </c>
      <c r="X1367">
        <v>0</v>
      </c>
      <c r="Y1367">
        <v>0</v>
      </c>
      <c r="Z1367">
        <v>1.8537540530400003E-2</v>
      </c>
      <c r="AA1367">
        <v>0</v>
      </c>
      <c r="AB1367">
        <v>0</v>
      </c>
      <c r="AC1367">
        <v>0</v>
      </c>
      <c r="AD1367">
        <v>0</v>
      </c>
      <c r="AE1367">
        <v>1.8537540530400003E-2</v>
      </c>
    </row>
    <row r="1368" spans="1:31" x14ac:dyDescent="0.25">
      <c r="A1368">
        <v>1872353</v>
      </c>
      <c r="B1368">
        <v>1</v>
      </c>
      <c r="C1368" t="s">
        <v>80</v>
      </c>
      <c r="D1368" t="s">
        <v>100</v>
      </c>
      <c r="E1368" t="s">
        <v>146</v>
      </c>
      <c r="F1368" t="s">
        <v>4175</v>
      </c>
      <c r="G1368" t="s">
        <v>148</v>
      </c>
      <c r="H1368" t="s">
        <v>143</v>
      </c>
      <c r="I1368" t="s">
        <v>135</v>
      </c>
      <c r="J1368" t="s">
        <v>136</v>
      </c>
      <c r="K1368" t="s">
        <v>137</v>
      </c>
      <c r="L1368" t="s">
        <v>4176</v>
      </c>
      <c r="M1368" t="s">
        <v>4177</v>
      </c>
      <c r="N1368">
        <v>1.0349999999999999</v>
      </c>
      <c r="O1368">
        <v>0</v>
      </c>
      <c r="P1368">
        <v>225</v>
      </c>
      <c r="Q1368">
        <v>0</v>
      </c>
      <c r="R1368">
        <v>1</v>
      </c>
      <c r="S1368">
        <v>0</v>
      </c>
      <c r="T1368">
        <v>18</v>
      </c>
      <c r="U1368">
        <v>0</v>
      </c>
      <c r="V1368">
        <v>0</v>
      </c>
      <c r="W1368">
        <v>0</v>
      </c>
      <c r="X1368">
        <v>47.912028812374693</v>
      </c>
      <c r="Y1368">
        <v>0</v>
      </c>
      <c r="Z1368">
        <v>7.2942631342488892E-2</v>
      </c>
      <c r="AA1368">
        <v>0</v>
      </c>
      <c r="AB1368">
        <v>16.079403530386827</v>
      </c>
      <c r="AC1368">
        <v>0</v>
      </c>
      <c r="AD1368">
        <v>0</v>
      </c>
      <c r="AE1368">
        <v>64.064374974104012</v>
      </c>
    </row>
    <row r="1369" spans="1:31" x14ac:dyDescent="0.25">
      <c r="A1369">
        <v>1871380</v>
      </c>
      <c r="B1369">
        <v>1</v>
      </c>
      <c r="C1369" t="s">
        <v>80</v>
      </c>
      <c r="D1369" t="s">
        <v>84</v>
      </c>
      <c r="E1369" t="s">
        <v>169</v>
      </c>
      <c r="F1369" t="s">
        <v>4178</v>
      </c>
      <c r="G1369" t="s">
        <v>2576</v>
      </c>
      <c r="H1369" t="s">
        <v>143</v>
      </c>
      <c r="I1369" t="s">
        <v>135</v>
      </c>
      <c r="J1369" t="s">
        <v>136</v>
      </c>
      <c r="K1369" t="s">
        <v>137</v>
      </c>
      <c r="L1369" t="s">
        <v>4179</v>
      </c>
      <c r="M1369" t="s">
        <v>4180</v>
      </c>
      <c r="N1369">
        <v>0.85944444399999997</v>
      </c>
      <c r="O1369">
        <v>0</v>
      </c>
      <c r="P1369">
        <v>487</v>
      </c>
      <c r="Q1369">
        <v>0</v>
      </c>
      <c r="R1369">
        <v>0</v>
      </c>
      <c r="S1369">
        <v>0</v>
      </c>
      <c r="T1369">
        <v>58</v>
      </c>
      <c r="U1369">
        <v>0</v>
      </c>
      <c r="V1369">
        <v>0</v>
      </c>
      <c r="W1369">
        <v>0</v>
      </c>
      <c r="X1369">
        <v>86.621900771619593</v>
      </c>
      <c r="Y1369">
        <v>0</v>
      </c>
      <c r="Z1369">
        <v>0</v>
      </c>
      <c r="AA1369">
        <v>0</v>
      </c>
      <c r="AB1369">
        <v>33.15632178413064</v>
      </c>
      <c r="AC1369">
        <v>0</v>
      </c>
      <c r="AD1369">
        <v>0</v>
      </c>
      <c r="AE1369">
        <v>119.77822255575023</v>
      </c>
    </row>
    <row r="1370" spans="1:31" x14ac:dyDescent="0.25">
      <c r="A1370">
        <v>1872044</v>
      </c>
      <c r="B1370">
        <v>1</v>
      </c>
      <c r="C1370" t="s">
        <v>80</v>
      </c>
      <c r="D1370" t="s">
        <v>93</v>
      </c>
      <c r="E1370" t="s">
        <v>146</v>
      </c>
      <c r="F1370" t="s">
        <v>4181</v>
      </c>
      <c r="G1370" t="s">
        <v>148</v>
      </c>
      <c r="H1370" t="s">
        <v>143</v>
      </c>
      <c r="I1370" t="s">
        <v>135</v>
      </c>
      <c r="J1370" t="s">
        <v>136</v>
      </c>
      <c r="K1370" t="s">
        <v>137</v>
      </c>
      <c r="L1370" t="s">
        <v>4182</v>
      </c>
      <c r="M1370" t="s">
        <v>4183</v>
      </c>
      <c r="N1370">
        <v>1.811111111</v>
      </c>
      <c r="O1370">
        <v>0</v>
      </c>
      <c r="P1370">
        <v>0</v>
      </c>
      <c r="Q1370">
        <v>0</v>
      </c>
      <c r="R1370">
        <v>4</v>
      </c>
      <c r="S1370">
        <v>0</v>
      </c>
      <c r="T1370">
        <v>1</v>
      </c>
      <c r="U1370">
        <v>0</v>
      </c>
      <c r="V1370">
        <v>0</v>
      </c>
      <c r="W1370">
        <v>0</v>
      </c>
      <c r="X1370">
        <v>0</v>
      </c>
      <c r="Y1370">
        <v>0</v>
      </c>
      <c r="Z1370">
        <v>12.586714123197169</v>
      </c>
      <c r="AA1370">
        <v>0</v>
      </c>
      <c r="AB1370">
        <v>6.7315964808373998</v>
      </c>
      <c r="AC1370">
        <v>0</v>
      </c>
      <c r="AD1370">
        <v>0</v>
      </c>
      <c r="AE1370">
        <v>19.318310604034568</v>
      </c>
    </row>
    <row r="1371" spans="1:31" x14ac:dyDescent="0.25">
      <c r="A1371">
        <v>1912293</v>
      </c>
      <c r="B1371">
        <v>1</v>
      </c>
      <c r="C1371" t="s">
        <v>81</v>
      </c>
      <c r="D1371" t="s">
        <v>122</v>
      </c>
      <c r="E1371" t="s">
        <v>210</v>
      </c>
      <c r="F1371" t="s">
        <v>4184</v>
      </c>
      <c r="G1371" t="s">
        <v>133</v>
      </c>
      <c r="H1371" t="s">
        <v>134</v>
      </c>
      <c r="I1371" t="s">
        <v>135</v>
      </c>
      <c r="J1371" t="s">
        <v>136</v>
      </c>
      <c r="K1371" t="s">
        <v>137</v>
      </c>
      <c r="L1371" t="s">
        <v>4185</v>
      </c>
      <c r="M1371" t="s">
        <v>4186</v>
      </c>
      <c r="N1371">
        <v>0.3</v>
      </c>
      <c r="O1371">
        <v>2</v>
      </c>
      <c r="P1371">
        <v>102</v>
      </c>
      <c r="Q1371">
        <v>11</v>
      </c>
      <c r="R1371">
        <v>0</v>
      </c>
      <c r="S1371">
        <v>7</v>
      </c>
      <c r="T1371">
        <v>3</v>
      </c>
      <c r="U1371">
        <v>2</v>
      </c>
      <c r="V1371">
        <v>0</v>
      </c>
      <c r="W1371">
        <v>0.25371538237949998</v>
      </c>
      <c r="X1371">
        <v>3.5521279098101997</v>
      </c>
      <c r="Y1371">
        <v>5.1918266114522993</v>
      </c>
      <c r="Z1371">
        <v>0</v>
      </c>
      <c r="AA1371">
        <v>18.368468946530697</v>
      </c>
      <c r="AB1371">
        <v>0.110209785129</v>
      </c>
      <c r="AC1371">
        <v>41.802108881113199</v>
      </c>
      <c r="AD1371">
        <v>0</v>
      </c>
      <c r="AE1371">
        <v>69.278457516414903</v>
      </c>
    </row>
    <row r="1372" spans="1:31" x14ac:dyDescent="0.25">
      <c r="A1372">
        <v>1871626</v>
      </c>
      <c r="B1372">
        <v>1</v>
      </c>
      <c r="C1372" t="s">
        <v>80</v>
      </c>
      <c r="D1372" t="s">
        <v>94</v>
      </c>
      <c r="E1372" t="s">
        <v>210</v>
      </c>
      <c r="F1372" t="s">
        <v>4187</v>
      </c>
      <c r="G1372" t="s">
        <v>171</v>
      </c>
      <c r="H1372" t="s">
        <v>134</v>
      </c>
      <c r="I1372" t="s">
        <v>135</v>
      </c>
      <c r="J1372" t="s">
        <v>136</v>
      </c>
      <c r="K1372" t="s">
        <v>172</v>
      </c>
      <c r="L1372" t="s">
        <v>4188</v>
      </c>
      <c r="M1372" t="s">
        <v>4189</v>
      </c>
      <c r="N1372">
        <v>8.1302777769999999</v>
      </c>
      <c r="O1372">
        <v>0</v>
      </c>
      <c r="P1372">
        <v>440</v>
      </c>
      <c r="Q1372">
        <v>5</v>
      </c>
      <c r="R1372">
        <v>6</v>
      </c>
      <c r="S1372">
        <v>2</v>
      </c>
      <c r="T1372">
        <v>61</v>
      </c>
      <c r="U1372">
        <v>0</v>
      </c>
      <c r="V1372">
        <v>0</v>
      </c>
      <c r="W1372">
        <v>0</v>
      </c>
      <c r="X1372">
        <v>314.20437618213094</v>
      </c>
      <c r="Y1372">
        <v>22.607438715177068</v>
      </c>
      <c r="Z1372">
        <v>37.789130111641121</v>
      </c>
      <c r="AA1372">
        <v>63.490556164605501</v>
      </c>
      <c r="AB1372">
        <v>139.07107748353837</v>
      </c>
      <c r="AC1372">
        <v>0</v>
      </c>
      <c r="AD1372">
        <v>0</v>
      </c>
      <c r="AE1372">
        <v>577.16257865709304</v>
      </c>
    </row>
    <row r="1373" spans="1:31" x14ac:dyDescent="0.25">
      <c r="A1373">
        <v>1871875</v>
      </c>
      <c r="B1373">
        <v>1</v>
      </c>
      <c r="C1373" t="s">
        <v>81</v>
      </c>
      <c r="D1373" t="s">
        <v>113</v>
      </c>
      <c r="E1373" t="s">
        <v>140</v>
      </c>
      <c r="F1373" t="s">
        <v>4190</v>
      </c>
      <c r="G1373" t="s">
        <v>363</v>
      </c>
      <c r="H1373" t="s">
        <v>143</v>
      </c>
      <c r="I1373" t="s">
        <v>135</v>
      </c>
      <c r="J1373" t="s">
        <v>136</v>
      </c>
      <c r="K1373" t="s">
        <v>137</v>
      </c>
      <c r="L1373" t="s">
        <v>4191</v>
      </c>
      <c r="M1373" t="s">
        <v>4192</v>
      </c>
      <c r="N1373">
        <v>6.818888888</v>
      </c>
      <c r="O1373">
        <v>0</v>
      </c>
      <c r="P1373">
        <v>1</v>
      </c>
      <c r="Q1373">
        <v>0</v>
      </c>
      <c r="R1373">
        <v>0</v>
      </c>
      <c r="S1373">
        <v>0</v>
      </c>
      <c r="T1373">
        <v>0</v>
      </c>
      <c r="U1373">
        <v>0</v>
      </c>
      <c r="V1373">
        <v>0</v>
      </c>
      <c r="W1373">
        <v>0</v>
      </c>
      <c r="X1373">
        <v>1.6868473998789599</v>
      </c>
      <c r="Y1373">
        <v>0</v>
      </c>
      <c r="Z1373">
        <v>0</v>
      </c>
      <c r="AA1373">
        <v>0</v>
      </c>
      <c r="AB1373">
        <v>0</v>
      </c>
      <c r="AC1373">
        <v>0</v>
      </c>
      <c r="AD1373">
        <v>0</v>
      </c>
      <c r="AE1373">
        <v>1.6868473998789599</v>
      </c>
    </row>
    <row r="1374" spans="1:31" x14ac:dyDescent="0.25">
      <c r="A1374">
        <v>1871981</v>
      </c>
      <c r="B1374">
        <v>1</v>
      </c>
      <c r="C1374" t="s">
        <v>80</v>
      </c>
      <c r="D1374" t="s">
        <v>108</v>
      </c>
      <c r="E1374" t="s">
        <v>146</v>
      </c>
      <c r="F1374" t="s">
        <v>4193</v>
      </c>
      <c r="G1374" t="s">
        <v>148</v>
      </c>
      <c r="H1374" t="s">
        <v>143</v>
      </c>
      <c r="I1374" t="s">
        <v>135</v>
      </c>
      <c r="J1374" t="s">
        <v>136</v>
      </c>
      <c r="K1374" t="s">
        <v>137</v>
      </c>
      <c r="L1374" t="s">
        <v>4194</v>
      </c>
      <c r="M1374" t="s">
        <v>4195</v>
      </c>
      <c r="N1374">
        <v>1.115</v>
      </c>
      <c r="O1374">
        <v>0</v>
      </c>
      <c r="P1374">
        <v>144</v>
      </c>
      <c r="Q1374">
        <v>0</v>
      </c>
      <c r="R1374">
        <v>0</v>
      </c>
      <c r="S1374">
        <v>0</v>
      </c>
      <c r="T1374">
        <v>39</v>
      </c>
      <c r="U1374">
        <v>0</v>
      </c>
      <c r="V1374">
        <v>0</v>
      </c>
      <c r="W1374">
        <v>0</v>
      </c>
      <c r="X1374">
        <v>35.017035656330599</v>
      </c>
      <c r="Y1374">
        <v>0</v>
      </c>
      <c r="Z1374">
        <v>0</v>
      </c>
      <c r="AA1374">
        <v>0</v>
      </c>
      <c r="AB1374">
        <v>40.946526493072156</v>
      </c>
      <c r="AC1374">
        <v>0</v>
      </c>
      <c r="AD1374">
        <v>0</v>
      </c>
      <c r="AE1374">
        <v>75.963562149402748</v>
      </c>
    </row>
    <row r="1375" spans="1:31" x14ac:dyDescent="0.25">
      <c r="A1375">
        <v>1872313</v>
      </c>
      <c r="B1375">
        <v>1</v>
      </c>
      <c r="C1375" t="s">
        <v>81</v>
      </c>
      <c r="D1375" t="s">
        <v>120</v>
      </c>
      <c r="E1375" t="s">
        <v>140</v>
      </c>
      <c r="F1375" t="s">
        <v>4196</v>
      </c>
      <c r="G1375" t="s">
        <v>163</v>
      </c>
      <c r="H1375" t="s">
        <v>143</v>
      </c>
      <c r="I1375" t="s">
        <v>135</v>
      </c>
      <c r="J1375" t="s">
        <v>136</v>
      </c>
      <c r="K1375" t="s">
        <v>137</v>
      </c>
      <c r="L1375" t="s">
        <v>4197</v>
      </c>
      <c r="M1375" t="s">
        <v>4198</v>
      </c>
      <c r="N1375">
        <v>1.8</v>
      </c>
      <c r="O1375">
        <v>0</v>
      </c>
      <c r="P1375">
        <v>0</v>
      </c>
      <c r="Q1375">
        <v>0</v>
      </c>
      <c r="R1375">
        <v>0</v>
      </c>
      <c r="S1375">
        <v>0</v>
      </c>
      <c r="T1375">
        <v>1</v>
      </c>
      <c r="U1375">
        <v>0</v>
      </c>
      <c r="V1375">
        <v>0</v>
      </c>
      <c r="W1375">
        <v>0</v>
      </c>
      <c r="X1375">
        <v>0</v>
      </c>
      <c r="Y1375">
        <v>0</v>
      </c>
      <c r="Z1375">
        <v>0</v>
      </c>
      <c r="AA1375">
        <v>0</v>
      </c>
      <c r="AB1375">
        <v>0.23538121268931667</v>
      </c>
      <c r="AC1375">
        <v>0</v>
      </c>
      <c r="AD1375">
        <v>0</v>
      </c>
      <c r="AE1375">
        <v>0.23538121268931667</v>
      </c>
    </row>
    <row r="1376" spans="1:31" x14ac:dyDescent="0.25">
      <c r="A1376">
        <v>1872230</v>
      </c>
      <c r="B1376">
        <v>1</v>
      </c>
      <c r="C1376" t="s">
        <v>80</v>
      </c>
      <c r="D1376" t="s">
        <v>103</v>
      </c>
      <c r="E1376" t="s">
        <v>146</v>
      </c>
      <c r="F1376" t="s">
        <v>3777</v>
      </c>
      <c r="G1376" t="s">
        <v>148</v>
      </c>
      <c r="H1376" t="s">
        <v>143</v>
      </c>
      <c r="I1376" t="s">
        <v>135</v>
      </c>
      <c r="J1376" t="s">
        <v>136</v>
      </c>
      <c r="K1376" t="s">
        <v>137</v>
      </c>
      <c r="L1376" t="s">
        <v>4199</v>
      </c>
      <c r="M1376" t="s">
        <v>4200</v>
      </c>
      <c r="N1376">
        <v>1.419444444</v>
      </c>
      <c r="O1376">
        <v>0</v>
      </c>
      <c r="P1376">
        <v>144</v>
      </c>
      <c r="Q1376">
        <v>0</v>
      </c>
      <c r="R1376">
        <v>0</v>
      </c>
      <c r="S1376">
        <v>0</v>
      </c>
      <c r="T1376">
        <v>29</v>
      </c>
      <c r="U1376">
        <v>0</v>
      </c>
      <c r="V1376">
        <v>0</v>
      </c>
      <c r="W1376">
        <v>0</v>
      </c>
      <c r="X1376">
        <v>67.097276650872814</v>
      </c>
      <c r="Y1376">
        <v>0</v>
      </c>
      <c r="Z1376">
        <v>0</v>
      </c>
      <c r="AA1376">
        <v>0</v>
      </c>
      <c r="AB1376">
        <v>29.307883698644275</v>
      </c>
      <c r="AC1376">
        <v>0</v>
      </c>
      <c r="AD1376">
        <v>0</v>
      </c>
      <c r="AE1376">
        <v>96.405160349517089</v>
      </c>
    </row>
    <row r="1377" spans="1:31" x14ac:dyDescent="0.25">
      <c r="A1377">
        <v>1872276</v>
      </c>
      <c r="B1377">
        <v>1</v>
      </c>
      <c r="C1377" t="s">
        <v>80</v>
      </c>
      <c r="D1377" t="s">
        <v>96</v>
      </c>
      <c r="E1377" t="s">
        <v>146</v>
      </c>
      <c r="F1377" t="s">
        <v>4201</v>
      </c>
      <c r="G1377" t="s">
        <v>148</v>
      </c>
      <c r="H1377" t="s">
        <v>143</v>
      </c>
      <c r="I1377" t="s">
        <v>135</v>
      </c>
      <c r="J1377" t="s">
        <v>136</v>
      </c>
      <c r="K1377" t="s">
        <v>137</v>
      </c>
      <c r="L1377" t="s">
        <v>4202</v>
      </c>
      <c r="M1377" t="s">
        <v>4203</v>
      </c>
      <c r="N1377">
        <v>2.1216666659999999</v>
      </c>
      <c r="O1377">
        <v>0</v>
      </c>
      <c r="P1377">
        <v>130</v>
      </c>
      <c r="Q1377">
        <v>0</v>
      </c>
      <c r="R1377">
        <v>0</v>
      </c>
      <c r="S1377">
        <v>0</v>
      </c>
      <c r="T1377">
        <v>7</v>
      </c>
      <c r="U1377">
        <v>0</v>
      </c>
      <c r="V1377">
        <v>0</v>
      </c>
      <c r="W1377">
        <v>0</v>
      </c>
      <c r="X1377">
        <v>308.58243846747143</v>
      </c>
      <c r="Y1377">
        <v>0</v>
      </c>
      <c r="Z1377">
        <v>0</v>
      </c>
      <c r="AA1377">
        <v>0</v>
      </c>
      <c r="AB1377">
        <v>10.063709963189945</v>
      </c>
      <c r="AC1377">
        <v>0</v>
      </c>
      <c r="AD1377">
        <v>0</v>
      </c>
      <c r="AE1377">
        <v>318.64614843066136</v>
      </c>
    </row>
    <row r="1378" spans="1:31" x14ac:dyDescent="0.25">
      <c r="A1378">
        <v>1871440</v>
      </c>
      <c r="B1378">
        <v>1</v>
      </c>
      <c r="C1378" t="s">
        <v>80</v>
      </c>
      <c r="D1378" t="s">
        <v>111</v>
      </c>
      <c r="E1378" t="s">
        <v>140</v>
      </c>
      <c r="F1378" t="s">
        <v>4204</v>
      </c>
      <c r="G1378" t="s">
        <v>200</v>
      </c>
      <c r="H1378" t="s">
        <v>143</v>
      </c>
      <c r="I1378" t="s">
        <v>135</v>
      </c>
      <c r="J1378" t="s">
        <v>136</v>
      </c>
      <c r="K1378" t="s">
        <v>137</v>
      </c>
      <c r="L1378" t="s">
        <v>4205</v>
      </c>
      <c r="M1378" t="s">
        <v>4206</v>
      </c>
      <c r="N1378">
        <v>0.94166666600000004</v>
      </c>
      <c r="O1378">
        <v>0</v>
      </c>
      <c r="P1378">
        <v>5</v>
      </c>
      <c r="Q1378">
        <v>0</v>
      </c>
      <c r="R1378">
        <v>0</v>
      </c>
      <c r="S1378">
        <v>0</v>
      </c>
      <c r="T1378">
        <v>0</v>
      </c>
      <c r="U1378">
        <v>0</v>
      </c>
      <c r="V1378">
        <v>0</v>
      </c>
      <c r="W1378">
        <v>0</v>
      </c>
      <c r="X1378">
        <v>0.88950428297637507</v>
      </c>
      <c r="Y1378">
        <v>0</v>
      </c>
      <c r="Z1378">
        <v>0</v>
      </c>
      <c r="AA1378">
        <v>0</v>
      </c>
      <c r="AB1378">
        <v>0</v>
      </c>
      <c r="AC1378">
        <v>0</v>
      </c>
      <c r="AD1378">
        <v>0</v>
      </c>
      <c r="AE1378">
        <v>0.88950428297637507</v>
      </c>
    </row>
    <row r="1379" spans="1:31" x14ac:dyDescent="0.25">
      <c r="A1379">
        <v>1872107</v>
      </c>
      <c r="B1379">
        <v>1</v>
      </c>
      <c r="C1379" t="s">
        <v>80</v>
      </c>
      <c r="D1379" t="s">
        <v>106</v>
      </c>
      <c r="E1379" t="s">
        <v>146</v>
      </c>
      <c r="F1379" t="s">
        <v>4207</v>
      </c>
      <c r="G1379" t="s">
        <v>148</v>
      </c>
      <c r="H1379" t="s">
        <v>143</v>
      </c>
      <c r="I1379" t="s">
        <v>135</v>
      </c>
      <c r="J1379" t="s">
        <v>136</v>
      </c>
      <c r="K1379" t="s">
        <v>137</v>
      </c>
      <c r="L1379" t="s">
        <v>4208</v>
      </c>
      <c r="M1379" t="s">
        <v>4209</v>
      </c>
      <c r="N1379">
        <v>3.1983333329999999</v>
      </c>
      <c r="O1379">
        <v>0</v>
      </c>
      <c r="P1379">
        <v>8</v>
      </c>
      <c r="Q1379">
        <v>0</v>
      </c>
      <c r="R1379">
        <v>0</v>
      </c>
      <c r="S1379">
        <v>0</v>
      </c>
      <c r="T1379">
        <v>4</v>
      </c>
      <c r="U1379">
        <v>0</v>
      </c>
      <c r="V1379">
        <v>0</v>
      </c>
      <c r="W1379">
        <v>0</v>
      </c>
      <c r="X1379">
        <v>4.9020265209740819</v>
      </c>
      <c r="Y1379">
        <v>0</v>
      </c>
      <c r="Z1379">
        <v>0</v>
      </c>
      <c r="AA1379">
        <v>0</v>
      </c>
      <c r="AB1379">
        <v>2.48242098096713</v>
      </c>
      <c r="AC1379">
        <v>0</v>
      </c>
      <c r="AD1379">
        <v>0</v>
      </c>
      <c r="AE1379">
        <v>7.3844475019412119</v>
      </c>
    </row>
    <row r="1380" spans="1:31" x14ac:dyDescent="0.25">
      <c r="A1380">
        <v>1871938</v>
      </c>
      <c r="B1380">
        <v>1</v>
      </c>
      <c r="C1380" t="s">
        <v>80</v>
      </c>
      <c r="D1380" t="s">
        <v>94</v>
      </c>
      <c r="E1380" t="s">
        <v>158</v>
      </c>
      <c r="F1380" t="s">
        <v>4210</v>
      </c>
      <c r="G1380" t="s">
        <v>133</v>
      </c>
      <c r="H1380" t="s">
        <v>134</v>
      </c>
      <c r="I1380" t="s">
        <v>135</v>
      </c>
      <c r="J1380" t="s">
        <v>136</v>
      </c>
      <c r="K1380" t="s">
        <v>137</v>
      </c>
      <c r="L1380" t="s">
        <v>4211</v>
      </c>
      <c r="M1380" t="s">
        <v>4212</v>
      </c>
      <c r="N1380">
        <v>2.9097222220000001</v>
      </c>
      <c r="O1380">
        <v>0</v>
      </c>
      <c r="P1380">
        <v>0</v>
      </c>
      <c r="Q1380">
        <v>0</v>
      </c>
      <c r="R1380">
        <v>10</v>
      </c>
      <c r="S1380">
        <v>0</v>
      </c>
      <c r="T1380">
        <v>0</v>
      </c>
      <c r="U1380">
        <v>0</v>
      </c>
      <c r="V1380">
        <v>0</v>
      </c>
      <c r="W1380">
        <v>0</v>
      </c>
      <c r="X1380">
        <v>0</v>
      </c>
      <c r="Y1380">
        <v>0</v>
      </c>
      <c r="Z1380">
        <v>71.85416858965732</v>
      </c>
      <c r="AA1380">
        <v>0</v>
      </c>
      <c r="AB1380">
        <v>0</v>
      </c>
      <c r="AC1380">
        <v>0</v>
      </c>
      <c r="AD1380">
        <v>0</v>
      </c>
      <c r="AE1380">
        <v>71.85416858965732</v>
      </c>
    </row>
    <row r="1381" spans="1:31" x14ac:dyDescent="0.25">
      <c r="A1381">
        <v>1871895</v>
      </c>
      <c r="B1381">
        <v>1</v>
      </c>
      <c r="C1381" t="s">
        <v>80</v>
      </c>
      <c r="D1381" t="s">
        <v>107</v>
      </c>
      <c r="E1381" t="s">
        <v>131</v>
      </c>
      <c r="F1381" t="s">
        <v>4213</v>
      </c>
      <c r="G1381" t="s">
        <v>133</v>
      </c>
      <c r="H1381" t="s">
        <v>134</v>
      </c>
      <c r="I1381" t="s">
        <v>135</v>
      </c>
      <c r="J1381" t="s">
        <v>136</v>
      </c>
      <c r="K1381" t="s">
        <v>137</v>
      </c>
      <c r="L1381" t="s">
        <v>4214</v>
      </c>
      <c r="M1381" t="s">
        <v>4215</v>
      </c>
      <c r="N1381">
        <v>1.619444444</v>
      </c>
      <c r="O1381">
        <v>0</v>
      </c>
      <c r="P1381">
        <v>448</v>
      </c>
      <c r="Q1381">
        <v>16</v>
      </c>
      <c r="R1381">
        <v>31</v>
      </c>
      <c r="S1381">
        <v>7</v>
      </c>
      <c r="T1381">
        <v>21</v>
      </c>
      <c r="U1381">
        <v>1</v>
      </c>
      <c r="V1381">
        <v>0</v>
      </c>
      <c r="W1381">
        <v>0</v>
      </c>
      <c r="X1381">
        <v>151.09279767123081</v>
      </c>
      <c r="Y1381">
        <v>343.18786958644813</v>
      </c>
      <c r="Z1381">
        <v>114.57151829475129</v>
      </c>
      <c r="AA1381">
        <v>169.34304003367785</v>
      </c>
      <c r="AB1381">
        <v>61.636322222952302</v>
      </c>
      <c r="AC1381">
        <v>125.14490986616617</v>
      </c>
      <c r="AD1381">
        <v>0</v>
      </c>
      <c r="AE1381">
        <v>964.97645767522658</v>
      </c>
    </row>
    <row r="1382" spans="1:31" x14ac:dyDescent="0.25">
      <c r="A1382">
        <v>1871397</v>
      </c>
      <c r="B1382">
        <v>1</v>
      </c>
      <c r="C1382" t="s">
        <v>80</v>
      </c>
      <c r="D1382" t="s">
        <v>94</v>
      </c>
      <c r="E1382" t="s">
        <v>169</v>
      </c>
      <c r="F1382" t="s">
        <v>4216</v>
      </c>
      <c r="G1382" t="s">
        <v>183</v>
      </c>
      <c r="H1382" t="s">
        <v>143</v>
      </c>
      <c r="I1382" t="s">
        <v>135</v>
      </c>
      <c r="J1382" t="s">
        <v>136</v>
      </c>
      <c r="K1382" t="s">
        <v>137</v>
      </c>
      <c r="L1382" t="s">
        <v>4217</v>
      </c>
      <c r="M1382" t="s">
        <v>4218</v>
      </c>
      <c r="N1382">
        <v>0.995</v>
      </c>
      <c r="O1382">
        <v>0</v>
      </c>
      <c r="P1382">
        <v>184</v>
      </c>
      <c r="Q1382">
        <v>0</v>
      </c>
      <c r="R1382">
        <v>0</v>
      </c>
      <c r="S1382">
        <v>0</v>
      </c>
      <c r="T1382">
        <v>4</v>
      </c>
      <c r="U1382">
        <v>0</v>
      </c>
      <c r="V1382">
        <v>0</v>
      </c>
      <c r="W1382">
        <v>0</v>
      </c>
      <c r="X1382">
        <v>20.622515092418954</v>
      </c>
      <c r="Y1382">
        <v>0</v>
      </c>
      <c r="Z1382">
        <v>0</v>
      </c>
      <c r="AA1382">
        <v>0</v>
      </c>
      <c r="AB1382">
        <v>4.6009997662612503E-2</v>
      </c>
      <c r="AC1382">
        <v>0</v>
      </c>
      <c r="AD1382">
        <v>0</v>
      </c>
      <c r="AE1382">
        <v>20.668525090081566</v>
      </c>
    </row>
    <row r="1383" spans="1:31" x14ac:dyDescent="0.25">
      <c r="A1383">
        <v>1872087</v>
      </c>
      <c r="B1383">
        <v>1</v>
      </c>
      <c r="C1383" t="s">
        <v>80</v>
      </c>
      <c r="D1383" t="s">
        <v>83</v>
      </c>
      <c r="E1383" t="s">
        <v>140</v>
      </c>
      <c r="F1383" t="s">
        <v>4219</v>
      </c>
      <c r="G1383" t="s">
        <v>163</v>
      </c>
      <c r="H1383" t="s">
        <v>143</v>
      </c>
      <c r="I1383" t="s">
        <v>135</v>
      </c>
      <c r="J1383" t="s">
        <v>136</v>
      </c>
      <c r="K1383" t="s">
        <v>137</v>
      </c>
      <c r="L1383" t="s">
        <v>4220</v>
      </c>
      <c r="M1383" t="s">
        <v>4221</v>
      </c>
      <c r="N1383">
        <v>1.4616666659999999</v>
      </c>
      <c r="O1383">
        <v>0</v>
      </c>
      <c r="P1383">
        <v>2</v>
      </c>
      <c r="Q1383">
        <v>0</v>
      </c>
      <c r="R1383">
        <v>0</v>
      </c>
      <c r="S1383">
        <v>0</v>
      </c>
      <c r="T1383">
        <v>0</v>
      </c>
      <c r="U1383">
        <v>0</v>
      </c>
      <c r="V1383">
        <v>0</v>
      </c>
      <c r="W1383">
        <v>0</v>
      </c>
      <c r="X1383">
        <v>0.40893302970004003</v>
      </c>
      <c r="Y1383">
        <v>0</v>
      </c>
      <c r="Z1383">
        <v>0</v>
      </c>
      <c r="AA1383">
        <v>0</v>
      </c>
      <c r="AB1383">
        <v>0</v>
      </c>
      <c r="AC1383">
        <v>0</v>
      </c>
      <c r="AD1383">
        <v>0</v>
      </c>
      <c r="AE1383">
        <v>0.40893302970004003</v>
      </c>
    </row>
    <row r="1384" spans="1:31" x14ac:dyDescent="0.25">
      <c r="A1384">
        <v>1871460</v>
      </c>
      <c r="B1384">
        <v>1</v>
      </c>
      <c r="C1384" t="s">
        <v>80</v>
      </c>
      <c r="D1384" t="s">
        <v>84</v>
      </c>
      <c r="E1384" t="s">
        <v>140</v>
      </c>
      <c r="F1384" t="s">
        <v>4222</v>
      </c>
      <c r="G1384" t="s">
        <v>163</v>
      </c>
      <c r="H1384" t="s">
        <v>143</v>
      </c>
      <c r="I1384" t="s">
        <v>135</v>
      </c>
      <c r="J1384" t="s">
        <v>136</v>
      </c>
      <c r="K1384" t="s">
        <v>137</v>
      </c>
      <c r="L1384" t="s">
        <v>4223</v>
      </c>
      <c r="M1384" t="s">
        <v>4224</v>
      </c>
      <c r="N1384">
        <v>4.9211111110000001</v>
      </c>
      <c r="O1384">
        <v>0</v>
      </c>
      <c r="P1384">
        <v>1</v>
      </c>
      <c r="Q1384">
        <v>0</v>
      </c>
      <c r="R1384">
        <v>0</v>
      </c>
      <c r="S1384">
        <v>0</v>
      </c>
      <c r="T1384">
        <v>0</v>
      </c>
      <c r="U1384">
        <v>0</v>
      </c>
      <c r="V1384">
        <v>0</v>
      </c>
      <c r="W1384">
        <v>0</v>
      </c>
      <c r="X1384">
        <v>2.6628869153167783E-2</v>
      </c>
      <c r="Y1384">
        <v>0</v>
      </c>
      <c r="Z1384">
        <v>0</v>
      </c>
      <c r="AA1384">
        <v>0</v>
      </c>
      <c r="AB1384">
        <v>0</v>
      </c>
      <c r="AC1384">
        <v>0</v>
      </c>
      <c r="AD1384">
        <v>0</v>
      </c>
      <c r="AE1384">
        <v>2.6628869153167783E-2</v>
      </c>
    </row>
    <row r="1385" spans="1:31" x14ac:dyDescent="0.25">
      <c r="A1385">
        <v>1871709</v>
      </c>
      <c r="B1385">
        <v>1</v>
      </c>
      <c r="C1385" t="s">
        <v>81</v>
      </c>
      <c r="D1385" t="s">
        <v>128</v>
      </c>
      <c r="E1385" t="s">
        <v>140</v>
      </c>
      <c r="F1385" t="s">
        <v>4225</v>
      </c>
      <c r="G1385" t="s">
        <v>212</v>
      </c>
      <c r="H1385" t="s">
        <v>143</v>
      </c>
      <c r="I1385" t="s">
        <v>135</v>
      </c>
      <c r="J1385" t="s">
        <v>3</v>
      </c>
      <c r="K1385" t="s">
        <v>137</v>
      </c>
      <c r="L1385" t="s">
        <v>4226</v>
      </c>
      <c r="M1385" t="s">
        <v>4227</v>
      </c>
      <c r="N1385">
        <v>0.41666666600000002</v>
      </c>
      <c r="O1385">
        <v>0</v>
      </c>
      <c r="P1385">
        <v>7</v>
      </c>
      <c r="Q1385">
        <v>0</v>
      </c>
      <c r="R1385">
        <v>0</v>
      </c>
      <c r="S1385">
        <v>0</v>
      </c>
      <c r="T1385">
        <v>0</v>
      </c>
      <c r="U1385">
        <v>0</v>
      </c>
      <c r="V1385">
        <v>0</v>
      </c>
      <c r="W1385">
        <v>0</v>
      </c>
      <c r="X1385">
        <v>0.766043755125</v>
      </c>
      <c r="Y1385">
        <v>0</v>
      </c>
      <c r="Z1385">
        <v>0</v>
      </c>
      <c r="AA1385">
        <v>0</v>
      </c>
      <c r="AB1385">
        <v>0</v>
      </c>
      <c r="AC1385">
        <v>0</v>
      </c>
      <c r="AD1385">
        <v>0</v>
      </c>
      <c r="AE1385">
        <v>0.766043755125</v>
      </c>
    </row>
    <row r="1386" spans="1:31" x14ac:dyDescent="0.25">
      <c r="A1386">
        <v>1871815</v>
      </c>
      <c r="B1386">
        <v>1</v>
      </c>
      <c r="C1386" t="s">
        <v>80</v>
      </c>
      <c r="D1386" t="s">
        <v>82</v>
      </c>
      <c r="E1386" t="s">
        <v>140</v>
      </c>
      <c r="F1386" t="s">
        <v>4228</v>
      </c>
      <c r="G1386" t="s">
        <v>207</v>
      </c>
      <c r="H1386" t="s">
        <v>143</v>
      </c>
      <c r="I1386" t="s">
        <v>135</v>
      </c>
      <c r="J1386" t="s">
        <v>136</v>
      </c>
      <c r="K1386" t="s">
        <v>137</v>
      </c>
      <c r="L1386" t="s">
        <v>4229</v>
      </c>
      <c r="M1386" t="s">
        <v>4230</v>
      </c>
      <c r="N1386">
        <v>1.5425</v>
      </c>
      <c r="O1386">
        <v>0</v>
      </c>
      <c r="P1386">
        <v>1</v>
      </c>
      <c r="Q1386">
        <v>0</v>
      </c>
      <c r="R1386">
        <v>0</v>
      </c>
      <c r="S1386">
        <v>0</v>
      </c>
      <c r="T1386">
        <v>3</v>
      </c>
      <c r="U1386">
        <v>0</v>
      </c>
      <c r="V1386">
        <v>0</v>
      </c>
      <c r="W1386">
        <v>0</v>
      </c>
      <c r="X1386">
        <v>3.9691689565844165E-2</v>
      </c>
      <c r="Y1386">
        <v>0</v>
      </c>
      <c r="Z1386">
        <v>0</v>
      </c>
      <c r="AA1386">
        <v>0</v>
      </c>
      <c r="AB1386">
        <v>2.9078451346310228</v>
      </c>
      <c r="AC1386">
        <v>0</v>
      </c>
      <c r="AD1386">
        <v>0</v>
      </c>
      <c r="AE1386">
        <v>2.9475368241968671</v>
      </c>
    </row>
    <row r="1387" spans="1:31" x14ac:dyDescent="0.25">
      <c r="A1387">
        <v>1872293</v>
      </c>
      <c r="B1387">
        <v>1</v>
      </c>
      <c r="C1387" t="s">
        <v>80</v>
      </c>
      <c r="D1387" t="s">
        <v>97</v>
      </c>
      <c r="E1387" t="s">
        <v>140</v>
      </c>
      <c r="F1387" t="s">
        <v>4231</v>
      </c>
      <c r="G1387" t="s">
        <v>163</v>
      </c>
      <c r="H1387" t="s">
        <v>143</v>
      </c>
      <c r="I1387" t="s">
        <v>135</v>
      </c>
      <c r="J1387" t="s">
        <v>136</v>
      </c>
      <c r="K1387" t="s">
        <v>137</v>
      </c>
      <c r="L1387" t="s">
        <v>4232</v>
      </c>
      <c r="M1387" t="s">
        <v>4233</v>
      </c>
      <c r="N1387">
        <v>2.6322222219999998</v>
      </c>
      <c r="O1387">
        <v>0</v>
      </c>
      <c r="P1387">
        <v>1</v>
      </c>
      <c r="Q1387">
        <v>0</v>
      </c>
      <c r="R1387">
        <v>0</v>
      </c>
      <c r="S1387">
        <v>0</v>
      </c>
      <c r="T1387">
        <v>0</v>
      </c>
      <c r="U1387">
        <v>0</v>
      </c>
      <c r="V1387">
        <v>0</v>
      </c>
      <c r="W1387">
        <v>0</v>
      </c>
      <c r="X1387">
        <v>1.5581843276932501</v>
      </c>
      <c r="Y1387">
        <v>0</v>
      </c>
      <c r="Z1387">
        <v>0</v>
      </c>
      <c r="AA1387">
        <v>0</v>
      </c>
      <c r="AB1387">
        <v>0</v>
      </c>
      <c r="AC1387">
        <v>0</v>
      </c>
      <c r="AD1387">
        <v>0</v>
      </c>
      <c r="AE1387">
        <v>1.5581843276932501</v>
      </c>
    </row>
    <row r="1388" spans="1:31" x14ac:dyDescent="0.25">
      <c r="A1388">
        <v>1871901</v>
      </c>
      <c r="B1388">
        <v>1</v>
      </c>
      <c r="C1388" t="s">
        <v>80</v>
      </c>
      <c r="D1388" t="s">
        <v>92</v>
      </c>
      <c r="E1388" t="s">
        <v>140</v>
      </c>
      <c r="F1388" t="s">
        <v>4234</v>
      </c>
      <c r="G1388" t="s">
        <v>200</v>
      </c>
      <c r="H1388" t="s">
        <v>143</v>
      </c>
      <c r="I1388" t="s">
        <v>135</v>
      </c>
      <c r="J1388" t="s">
        <v>136</v>
      </c>
      <c r="K1388" t="s">
        <v>137</v>
      </c>
      <c r="L1388" t="s">
        <v>4235</v>
      </c>
      <c r="M1388" t="s">
        <v>4236</v>
      </c>
      <c r="N1388">
        <v>6.5594444440000004</v>
      </c>
      <c r="O1388">
        <v>0</v>
      </c>
      <c r="P1388">
        <v>1</v>
      </c>
      <c r="Q1388">
        <v>0</v>
      </c>
      <c r="R1388">
        <v>0</v>
      </c>
      <c r="S1388">
        <v>0</v>
      </c>
      <c r="T1388">
        <v>0</v>
      </c>
      <c r="U1388">
        <v>0</v>
      </c>
      <c r="V1388">
        <v>0</v>
      </c>
      <c r="W1388">
        <v>0</v>
      </c>
      <c r="X1388">
        <v>5.0391813565886103</v>
      </c>
      <c r="Y1388">
        <v>0</v>
      </c>
      <c r="Z1388">
        <v>0</v>
      </c>
      <c r="AA1388">
        <v>0</v>
      </c>
      <c r="AB1388">
        <v>0</v>
      </c>
      <c r="AC1388">
        <v>0</v>
      </c>
      <c r="AD1388">
        <v>0</v>
      </c>
      <c r="AE1388">
        <v>5.0391813565886103</v>
      </c>
    </row>
    <row r="1389" spans="1:31" x14ac:dyDescent="0.25">
      <c r="A1389">
        <v>1872001</v>
      </c>
      <c r="B1389">
        <v>1</v>
      </c>
      <c r="C1389" t="s">
        <v>80</v>
      </c>
      <c r="D1389" t="s">
        <v>85</v>
      </c>
      <c r="E1389" t="s">
        <v>146</v>
      </c>
      <c r="F1389" t="s">
        <v>4237</v>
      </c>
      <c r="G1389" t="s">
        <v>148</v>
      </c>
      <c r="H1389" t="s">
        <v>143</v>
      </c>
      <c r="I1389" t="s">
        <v>135</v>
      </c>
      <c r="J1389" t="s">
        <v>136</v>
      </c>
      <c r="K1389" t="s">
        <v>137</v>
      </c>
      <c r="L1389" t="s">
        <v>4238</v>
      </c>
      <c r="M1389" t="s">
        <v>4239</v>
      </c>
      <c r="N1389">
        <v>2.534166666</v>
      </c>
      <c r="O1389">
        <v>0</v>
      </c>
      <c r="P1389">
        <v>289</v>
      </c>
      <c r="Q1389">
        <v>0</v>
      </c>
      <c r="R1389">
        <v>0</v>
      </c>
      <c r="S1389">
        <v>0</v>
      </c>
      <c r="T1389">
        <v>41</v>
      </c>
      <c r="U1389">
        <v>0</v>
      </c>
      <c r="V1389">
        <v>0</v>
      </c>
      <c r="W1389">
        <v>0</v>
      </c>
      <c r="X1389">
        <v>228.48773382054722</v>
      </c>
      <c r="Y1389">
        <v>0</v>
      </c>
      <c r="Z1389">
        <v>0</v>
      </c>
      <c r="AA1389">
        <v>0</v>
      </c>
      <c r="AB1389">
        <v>63.506721044681079</v>
      </c>
      <c r="AC1389">
        <v>0</v>
      </c>
      <c r="AD1389">
        <v>0</v>
      </c>
      <c r="AE1389">
        <v>291.99445486522831</v>
      </c>
    </row>
    <row r="1390" spans="1:31" x14ac:dyDescent="0.25">
      <c r="A1390">
        <v>1871715</v>
      </c>
      <c r="B1390">
        <v>1</v>
      </c>
      <c r="C1390" t="s">
        <v>80</v>
      </c>
      <c r="D1390" t="s">
        <v>88</v>
      </c>
      <c r="E1390" t="s">
        <v>158</v>
      </c>
      <c r="F1390" t="s">
        <v>4240</v>
      </c>
      <c r="G1390" t="s">
        <v>560</v>
      </c>
      <c r="H1390" t="s">
        <v>134</v>
      </c>
      <c r="I1390" t="s">
        <v>135</v>
      </c>
      <c r="J1390" t="s">
        <v>136</v>
      </c>
      <c r="K1390" t="s">
        <v>137</v>
      </c>
      <c r="L1390" t="s">
        <v>4241</v>
      </c>
      <c r="M1390" t="s">
        <v>4242</v>
      </c>
      <c r="N1390">
        <v>0.62472222200000005</v>
      </c>
      <c r="O1390">
        <v>0</v>
      </c>
      <c r="P1390">
        <v>3251</v>
      </c>
      <c r="Q1390">
        <v>0</v>
      </c>
      <c r="R1390">
        <v>0</v>
      </c>
      <c r="S1390">
        <v>1</v>
      </c>
      <c r="T1390">
        <v>66</v>
      </c>
      <c r="U1390">
        <v>0</v>
      </c>
      <c r="V1390">
        <v>0</v>
      </c>
      <c r="W1390">
        <v>0</v>
      </c>
      <c r="X1390">
        <v>525.18357019632515</v>
      </c>
      <c r="Y1390">
        <v>0</v>
      </c>
      <c r="Z1390">
        <v>0</v>
      </c>
      <c r="AA1390">
        <v>23.591228760896765</v>
      </c>
      <c r="AB1390">
        <v>80.658380579534622</v>
      </c>
      <c r="AC1390">
        <v>0</v>
      </c>
      <c r="AD1390">
        <v>0</v>
      </c>
      <c r="AE1390">
        <v>629.4331795367566</v>
      </c>
    </row>
    <row r="1391" spans="1:31" x14ac:dyDescent="0.25">
      <c r="A1391">
        <v>1872093</v>
      </c>
      <c r="B1391">
        <v>1</v>
      </c>
      <c r="C1391" t="s">
        <v>80</v>
      </c>
      <c r="D1391" t="s">
        <v>108</v>
      </c>
      <c r="E1391" t="s">
        <v>131</v>
      </c>
      <c r="F1391" t="s">
        <v>4243</v>
      </c>
      <c r="G1391" t="s">
        <v>133</v>
      </c>
      <c r="H1391" t="s">
        <v>134</v>
      </c>
      <c r="I1391" t="s">
        <v>135</v>
      </c>
      <c r="J1391" t="s">
        <v>136</v>
      </c>
      <c r="K1391" t="s">
        <v>137</v>
      </c>
      <c r="L1391" t="s">
        <v>4244</v>
      </c>
      <c r="M1391" t="s">
        <v>4245</v>
      </c>
      <c r="N1391">
        <v>0.71694444400000001</v>
      </c>
      <c r="O1391">
        <v>0</v>
      </c>
      <c r="P1391">
        <v>1055</v>
      </c>
      <c r="Q1391">
        <v>2</v>
      </c>
      <c r="R1391">
        <v>415</v>
      </c>
      <c r="S1391">
        <v>8</v>
      </c>
      <c r="T1391">
        <v>205</v>
      </c>
      <c r="U1391">
        <v>0</v>
      </c>
      <c r="V1391">
        <v>0</v>
      </c>
      <c r="W1391">
        <v>0</v>
      </c>
      <c r="X1391">
        <v>188.8109474100759</v>
      </c>
      <c r="Y1391">
        <v>19.538895795450419</v>
      </c>
      <c r="Z1391">
        <v>937.05838792733914</v>
      </c>
      <c r="AA1391">
        <v>49.816247574724777</v>
      </c>
      <c r="AB1391">
        <v>339.46027320791887</v>
      </c>
      <c r="AC1391">
        <v>0</v>
      </c>
      <c r="AD1391">
        <v>0</v>
      </c>
      <c r="AE1391">
        <v>1534.684751915509</v>
      </c>
    </row>
    <row r="1392" spans="1:31" x14ac:dyDescent="0.25">
      <c r="A1392">
        <v>1871429</v>
      </c>
      <c r="B1392">
        <v>1</v>
      </c>
      <c r="C1392" t="s">
        <v>81</v>
      </c>
      <c r="D1392" t="s">
        <v>128</v>
      </c>
      <c r="E1392" t="s">
        <v>210</v>
      </c>
      <c r="F1392" t="s">
        <v>4246</v>
      </c>
      <c r="G1392" t="s">
        <v>133</v>
      </c>
      <c r="H1392" t="s">
        <v>134</v>
      </c>
      <c r="I1392" t="s">
        <v>135</v>
      </c>
      <c r="J1392" t="s">
        <v>136</v>
      </c>
      <c r="K1392" t="s">
        <v>137</v>
      </c>
      <c r="L1392" t="s">
        <v>4247</v>
      </c>
      <c r="M1392" t="s">
        <v>4248</v>
      </c>
      <c r="N1392">
        <v>1.57</v>
      </c>
      <c r="O1392">
        <v>0</v>
      </c>
      <c r="P1392">
        <v>0</v>
      </c>
      <c r="Q1392">
        <v>5</v>
      </c>
      <c r="R1392">
        <v>0</v>
      </c>
      <c r="S1392">
        <v>1</v>
      </c>
      <c r="T1392">
        <v>0</v>
      </c>
      <c r="U1392">
        <v>0</v>
      </c>
      <c r="V1392">
        <v>0</v>
      </c>
      <c r="W1392">
        <v>0</v>
      </c>
      <c r="X1392">
        <v>0</v>
      </c>
      <c r="Y1392">
        <v>109.94632050726267</v>
      </c>
      <c r="Z1392">
        <v>0</v>
      </c>
      <c r="AA1392">
        <v>9.1167724933256693</v>
      </c>
      <c r="AB1392">
        <v>0</v>
      </c>
      <c r="AC1392">
        <v>0</v>
      </c>
      <c r="AD1392">
        <v>0</v>
      </c>
      <c r="AE1392">
        <v>119.06309300058834</v>
      </c>
    </row>
    <row r="1393" spans="1:31" x14ac:dyDescent="0.25">
      <c r="A1393">
        <v>1871738</v>
      </c>
      <c r="B1393">
        <v>1</v>
      </c>
      <c r="C1393" t="s">
        <v>80</v>
      </c>
      <c r="D1393" t="s">
        <v>83</v>
      </c>
      <c r="E1393" t="s">
        <v>140</v>
      </c>
      <c r="F1393" t="s">
        <v>4249</v>
      </c>
      <c r="G1393" t="s">
        <v>207</v>
      </c>
      <c r="H1393" t="s">
        <v>143</v>
      </c>
      <c r="I1393" t="s">
        <v>135</v>
      </c>
      <c r="J1393" t="s">
        <v>136</v>
      </c>
      <c r="K1393" t="s">
        <v>137</v>
      </c>
      <c r="L1393" t="s">
        <v>4250</v>
      </c>
      <c r="M1393" t="s">
        <v>4251</v>
      </c>
      <c r="N1393">
        <v>2.361111111</v>
      </c>
      <c r="O1393">
        <v>0</v>
      </c>
      <c r="P1393">
        <v>0</v>
      </c>
      <c r="Q1393">
        <v>0</v>
      </c>
      <c r="R1393">
        <v>0</v>
      </c>
      <c r="S1393">
        <v>0</v>
      </c>
      <c r="T1393">
        <v>1</v>
      </c>
      <c r="U1393">
        <v>0</v>
      </c>
      <c r="V1393">
        <v>0</v>
      </c>
      <c r="W1393">
        <v>0</v>
      </c>
      <c r="X1393">
        <v>0</v>
      </c>
      <c r="Y1393">
        <v>0</v>
      </c>
      <c r="Z1393">
        <v>0</v>
      </c>
      <c r="AA1393">
        <v>0</v>
      </c>
      <c r="AB1393">
        <v>0.43265470017718888</v>
      </c>
      <c r="AC1393">
        <v>0</v>
      </c>
      <c r="AD1393">
        <v>0</v>
      </c>
      <c r="AE1393">
        <v>0.43265470017718888</v>
      </c>
    </row>
    <row r="1394" spans="1:31" x14ac:dyDescent="0.25">
      <c r="A1394">
        <v>1872070</v>
      </c>
      <c r="B1394">
        <v>1</v>
      </c>
      <c r="C1394" t="s">
        <v>80</v>
      </c>
      <c r="D1394" t="s">
        <v>96</v>
      </c>
      <c r="E1394" t="s">
        <v>222</v>
      </c>
      <c r="F1394" t="s">
        <v>4252</v>
      </c>
      <c r="G1394" t="s">
        <v>148</v>
      </c>
      <c r="H1394" t="s">
        <v>143</v>
      </c>
      <c r="I1394" t="s">
        <v>135</v>
      </c>
      <c r="J1394" t="s">
        <v>136</v>
      </c>
      <c r="K1394" t="s">
        <v>137</v>
      </c>
      <c r="L1394" t="s">
        <v>4253</v>
      </c>
      <c r="M1394" t="s">
        <v>4254</v>
      </c>
      <c r="N1394">
        <v>2.1922222219999998</v>
      </c>
      <c r="O1394">
        <v>0</v>
      </c>
      <c r="P1394">
        <v>11</v>
      </c>
      <c r="Q1394">
        <v>0</v>
      </c>
      <c r="R1394">
        <v>0</v>
      </c>
      <c r="S1394">
        <v>0</v>
      </c>
      <c r="T1394">
        <v>2</v>
      </c>
      <c r="U1394">
        <v>0</v>
      </c>
      <c r="V1394">
        <v>0</v>
      </c>
      <c r="W1394">
        <v>0</v>
      </c>
      <c r="X1394">
        <v>15.976291743490153</v>
      </c>
      <c r="Y1394">
        <v>0</v>
      </c>
      <c r="Z1394">
        <v>0</v>
      </c>
      <c r="AA1394">
        <v>0</v>
      </c>
      <c r="AB1394">
        <v>13.477556789880147</v>
      </c>
      <c r="AC1394">
        <v>0</v>
      </c>
      <c r="AD1394">
        <v>0</v>
      </c>
      <c r="AE1394">
        <v>29.453848533370298</v>
      </c>
    </row>
    <row r="1395" spans="1:31" x14ac:dyDescent="0.25">
      <c r="A1395">
        <v>1872239</v>
      </c>
      <c r="B1395">
        <v>1</v>
      </c>
      <c r="C1395" t="s">
        <v>80</v>
      </c>
      <c r="D1395" t="s">
        <v>106</v>
      </c>
      <c r="E1395" t="s">
        <v>146</v>
      </c>
      <c r="F1395" t="s">
        <v>4255</v>
      </c>
      <c r="G1395" t="s">
        <v>148</v>
      </c>
      <c r="H1395" t="s">
        <v>143</v>
      </c>
      <c r="I1395" t="s">
        <v>135</v>
      </c>
      <c r="J1395" t="s">
        <v>136</v>
      </c>
      <c r="K1395" t="s">
        <v>137</v>
      </c>
      <c r="L1395" t="s">
        <v>4256</v>
      </c>
      <c r="M1395" t="s">
        <v>4257</v>
      </c>
      <c r="N1395">
        <v>0.40805555500000001</v>
      </c>
      <c r="O1395">
        <v>0</v>
      </c>
      <c r="P1395">
        <v>82</v>
      </c>
      <c r="Q1395">
        <v>0</v>
      </c>
      <c r="R1395">
        <v>0</v>
      </c>
      <c r="S1395">
        <v>0</v>
      </c>
      <c r="T1395">
        <v>11</v>
      </c>
      <c r="U1395">
        <v>0</v>
      </c>
      <c r="V1395">
        <v>0</v>
      </c>
      <c r="W1395">
        <v>0</v>
      </c>
      <c r="X1395">
        <v>9.7374527755885154</v>
      </c>
      <c r="Y1395">
        <v>0</v>
      </c>
      <c r="Z1395">
        <v>0</v>
      </c>
      <c r="AA1395">
        <v>0</v>
      </c>
      <c r="AB1395">
        <v>1.4083515537613165</v>
      </c>
      <c r="AC1395">
        <v>0</v>
      </c>
      <c r="AD1395">
        <v>0</v>
      </c>
      <c r="AE1395">
        <v>11.145804329349833</v>
      </c>
    </row>
    <row r="1396" spans="1:31" x14ac:dyDescent="0.25">
      <c r="A1396">
        <v>1871721</v>
      </c>
      <c r="B1396">
        <v>1</v>
      </c>
      <c r="C1396" t="s">
        <v>81</v>
      </c>
      <c r="D1396" t="s">
        <v>127</v>
      </c>
      <c r="E1396" t="s">
        <v>169</v>
      </c>
      <c r="F1396" t="s">
        <v>4258</v>
      </c>
      <c r="G1396" t="s">
        <v>183</v>
      </c>
      <c r="H1396" t="s">
        <v>143</v>
      </c>
      <c r="I1396" t="s">
        <v>135</v>
      </c>
      <c r="J1396" t="s">
        <v>136</v>
      </c>
      <c r="K1396" t="s">
        <v>137</v>
      </c>
      <c r="L1396" t="s">
        <v>4259</v>
      </c>
      <c r="M1396" t="s">
        <v>4260</v>
      </c>
      <c r="N1396">
        <v>7.4424999999999999</v>
      </c>
      <c r="O1396">
        <v>0</v>
      </c>
      <c r="P1396">
        <v>101</v>
      </c>
      <c r="Q1396">
        <v>0</v>
      </c>
      <c r="R1396">
        <v>0</v>
      </c>
      <c r="S1396">
        <v>0</v>
      </c>
      <c r="T1396">
        <v>241</v>
      </c>
      <c r="U1396">
        <v>0</v>
      </c>
      <c r="V1396">
        <v>1</v>
      </c>
      <c r="W1396">
        <v>0</v>
      </c>
      <c r="X1396">
        <v>169.80697836308002</v>
      </c>
      <c r="Y1396">
        <v>0</v>
      </c>
      <c r="Z1396">
        <v>0</v>
      </c>
      <c r="AA1396">
        <v>0</v>
      </c>
      <c r="AB1396">
        <v>2329.0573657554282</v>
      </c>
      <c r="AC1396">
        <v>0</v>
      </c>
      <c r="AD1396">
        <v>6.4426912982232905</v>
      </c>
      <c r="AE1396">
        <v>2505.3070354167317</v>
      </c>
    </row>
    <row r="1397" spans="1:31" x14ac:dyDescent="0.25">
      <c r="A1397">
        <v>1871389</v>
      </c>
      <c r="B1397">
        <v>1</v>
      </c>
      <c r="C1397" t="s">
        <v>81</v>
      </c>
      <c r="D1397" t="s">
        <v>123</v>
      </c>
      <c r="E1397" t="s">
        <v>210</v>
      </c>
      <c r="F1397" t="s">
        <v>4261</v>
      </c>
      <c r="G1397" t="s">
        <v>133</v>
      </c>
      <c r="H1397" t="s">
        <v>134</v>
      </c>
      <c r="I1397" t="s">
        <v>135</v>
      </c>
      <c r="J1397" t="s">
        <v>136</v>
      </c>
      <c r="K1397" t="s">
        <v>137</v>
      </c>
      <c r="L1397" t="s">
        <v>4262</v>
      </c>
      <c r="M1397" t="s">
        <v>4263</v>
      </c>
      <c r="N1397">
        <v>1.4358333329999999</v>
      </c>
      <c r="O1397">
        <v>1</v>
      </c>
      <c r="P1397">
        <v>1</v>
      </c>
      <c r="Q1397">
        <v>62</v>
      </c>
      <c r="R1397">
        <v>62</v>
      </c>
      <c r="S1397">
        <v>9</v>
      </c>
      <c r="T1397">
        <v>7</v>
      </c>
      <c r="U1397">
        <v>0</v>
      </c>
      <c r="V1397">
        <v>0</v>
      </c>
      <c r="W1397">
        <v>1.9377838610136506</v>
      </c>
      <c r="X1397">
        <v>0.29765998312405229</v>
      </c>
      <c r="Y1397">
        <v>176.57590572965265</v>
      </c>
      <c r="Z1397">
        <v>184.77684868120625</v>
      </c>
      <c r="AA1397">
        <v>33.104194735047159</v>
      </c>
      <c r="AB1397">
        <v>16.277659842457251</v>
      </c>
      <c r="AC1397">
        <v>0</v>
      </c>
      <c r="AD1397">
        <v>0</v>
      </c>
      <c r="AE1397">
        <v>412.97005283250098</v>
      </c>
    </row>
    <row r="1398" spans="1:31" x14ac:dyDescent="0.25">
      <c r="A1398">
        <v>1872030</v>
      </c>
      <c r="B1398">
        <v>1</v>
      </c>
      <c r="C1398" t="s">
        <v>80</v>
      </c>
      <c r="D1398" t="s">
        <v>108</v>
      </c>
      <c r="E1398" t="s">
        <v>169</v>
      </c>
      <c r="F1398" t="s">
        <v>4264</v>
      </c>
      <c r="G1398" t="s">
        <v>2221</v>
      </c>
      <c r="H1398" t="s">
        <v>143</v>
      </c>
      <c r="I1398" t="s">
        <v>135</v>
      </c>
      <c r="J1398" t="s">
        <v>5</v>
      </c>
      <c r="K1398" t="s">
        <v>137</v>
      </c>
      <c r="L1398" t="s">
        <v>4265</v>
      </c>
      <c r="M1398" t="s">
        <v>4266</v>
      </c>
      <c r="N1398">
        <v>1.943333333</v>
      </c>
      <c r="O1398">
        <v>0</v>
      </c>
      <c r="P1398">
        <v>50</v>
      </c>
      <c r="Q1398">
        <v>0</v>
      </c>
      <c r="R1398">
        <v>4</v>
      </c>
      <c r="S1398">
        <v>0</v>
      </c>
      <c r="T1398">
        <v>3</v>
      </c>
      <c r="U1398">
        <v>0</v>
      </c>
      <c r="V1398">
        <v>0</v>
      </c>
      <c r="W1398">
        <v>0</v>
      </c>
      <c r="X1398">
        <v>18.418707552448087</v>
      </c>
      <c r="Y1398">
        <v>0</v>
      </c>
      <c r="Z1398">
        <v>4.1008177544334004</v>
      </c>
      <c r="AA1398">
        <v>0</v>
      </c>
      <c r="AB1398">
        <v>14.304980024329147</v>
      </c>
      <c r="AC1398">
        <v>0</v>
      </c>
      <c r="AD1398">
        <v>0</v>
      </c>
      <c r="AE1398">
        <v>36.824505331210631</v>
      </c>
    </row>
    <row r="1399" spans="1:31" x14ac:dyDescent="0.25">
      <c r="A1399">
        <v>1872325</v>
      </c>
      <c r="B1399">
        <v>1</v>
      </c>
      <c r="C1399" t="s">
        <v>81</v>
      </c>
      <c r="D1399" t="s">
        <v>113</v>
      </c>
      <c r="E1399" t="s">
        <v>146</v>
      </c>
      <c r="F1399" t="s">
        <v>4267</v>
      </c>
      <c r="G1399" t="s">
        <v>148</v>
      </c>
      <c r="H1399" t="s">
        <v>143</v>
      </c>
      <c r="I1399" t="s">
        <v>135</v>
      </c>
      <c r="J1399" t="s">
        <v>136</v>
      </c>
      <c r="K1399" t="s">
        <v>137</v>
      </c>
      <c r="L1399" t="s">
        <v>4268</v>
      </c>
      <c r="M1399" t="s">
        <v>4269</v>
      </c>
      <c r="N1399">
        <v>1.9516666659999999</v>
      </c>
      <c r="O1399">
        <v>0</v>
      </c>
      <c r="P1399">
        <v>13</v>
      </c>
      <c r="Q1399">
        <v>0</v>
      </c>
      <c r="R1399">
        <v>0</v>
      </c>
      <c r="S1399">
        <v>0</v>
      </c>
      <c r="T1399">
        <v>0</v>
      </c>
      <c r="U1399">
        <v>0</v>
      </c>
      <c r="V1399">
        <v>0</v>
      </c>
      <c r="W1399">
        <v>0</v>
      </c>
      <c r="X1399">
        <v>4.9526301219244226</v>
      </c>
      <c r="Y1399">
        <v>0</v>
      </c>
      <c r="Z1399">
        <v>0</v>
      </c>
      <c r="AA1399">
        <v>0</v>
      </c>
      <c r="AB1399">
        <v>0</v>
      </c>
      <c r="AC1399">
        <v>0</v>
      </c>
      <c r="AD1399">
        <v>0</v>
      </c>
      <c r="AE1399">
        <v>4.9526301219244226</v>
      </c>
    </row>
    <row r="1400" spans="1:31" x14ac:dyDescent="0.25">
      <c r="A1400">
        <v>1871675</v>
      </c>
      <c r="B1400">
        <v>1</v>
      </c>
      <c r="C1400" t="s">
        <v>80</v>
      </c>
      <c r="D1400" t="s">
        <v>82</v>
      </c>
      <c r="E1400" t="s">
        <v>210</v>
      </c>
      <c r="F1400" t="s">
        <v>4270</v>
      </c>
      <c r="G1400" t="s">
        <v>133</v>
      </c>
      <c r="H1400" t="s">
        <v>134</v>
      </c>
      <c r="I1400" t="s">
        <v>135</v>
      </c>
      <c r="J1400" t="s">
        <v>136</v>
      </c>
      <c r="K1400" t="s">
        <v>137</v>
      </c>
      <c r="L1400" t="s">
        <v>4271</v>
      </c>
      <c r="M1400" t="s">
        <v>4272</v>
      </c>
      <c r="N1400">
        <v>0.21083333300000001</v>
      </c>
      <c r="O1400">
        <v>0</v>
      </c>
      <c r="P1400">
        <v>1128</v>
      </c>
      <c r="Q1400">
        <v>0</v>
      </c>
      <c r="R1400">
        <v>0</v>
      </c>
      <c r="S1400">
        <v>2</v>
      </c>
      <c r="T1400">
        <v>703</v>
      </c>
      <c r="U1400">
        <v>1</v>
      </c>
      <c r="V1400">
        <v>7</v>
      </c>
      <c r="W1400">
        <v>0</v>
      </c>
      <c r="X1400">
        <v>64.687695862247281</v>
      </c>
      <c r="Y1400">
        <v>0</v>
      </c>
      <c r="Z1400">
        <v>0</v>
      </c>
      <c r="AA1400">
        <v>13.822129221858457</v>
      </c>
      <c r="AB1400">
        <v>163.2580495826891</v>
      </c>
      <c r="AC1400">
        <v>16.843946135058598</v>
      </c>
      <c r="AD1400">
        <v>55.447002681779324</v>
      </c>
      <c r="AE1400">
        <v>314.05882348363281</v>
      </c>
    </row>
    <row r="1401" spans="1:31" x14ac:dyDescent="0.25">
      <c r="A1401">
        <v>1871529</v>
      </c>
      <c r="B1401">
        <v>1</v>
      </c>
      <c r="C1401" t="s">
        <v>80</v>
      </c>
      <c r="D1401" t="s">
        <v>98</v>
      </c>
      <c r="E1401" t="s">
        <v>210</v>
      </c>
      <c r="F1401" t="s">
        <v>3388</v>
      </c>
      <c r="G1401" t="s">
        <v>476</v>
      </c>
      <c r="H1401" t="s">
        <v>134</v>
      </c>
      <c r="I1401" t="s">
        <v>135</v>
      </c>
      <c r="J1401" t="s">
        <v>136</v>
      </c>
      <c r="K1401" t="s">
        <v>172</v>
      </c>
      <c r="L1401" t="s">
        <v>4273</v>
      </c>
      <c r="M1401" t="s">
        <v>4274</v>
      </c>
      <c r="N1401">
        <v>0.19277777700000001</v>
      </c>
      <c r="O1401">
        <v>0</v>
      </c>
      <c r="P1401">
        <v>11565</v>
      </c>
      <c r="Q1401">
        <v>41</v>
      </c>
      <c r="R1401">
        <v>1996</v>
      </c>
      <c r="S1401">
        <v>70</v>
      </c>
      <c r="T1401">
        <v>2526</v>
      </c>
      <c r="U1401">
        <v>7</v>
      </c>
      <c r="V1401">
        <v>0</v>
      </c>
      <c r="W1401">
        <v>0</v>
      </c>
      <c r="X1401">
        <v>427.53123628281543</v>
      </c>
      <c r="Y1401">
        <v>47.776534890174403</v>
      </c>
      <c r="Z1401">
        <v>531.34024825473443</v>
      </c>
      <c r="AA1401">
        <v>183.71735739079941</v>
      </c>
      <c r="AB1401">
        <v>576.8151471864486</v>
      </c>
      <c r="AC1401">
        <v>138.95692076028928</v>
      </c>
      <c r="AD1401">
        <v>0</v>
      </c>
      <c r="AE1401">
        <v>1906.1374447652613</v>
      </c>
    </row>
    <row r="1402" spans="1:31" x14ac:dyDescent="0.25">
      <c r="A1402">
        <v>1871778</v>
      </c>
      <c r="B1402">
        <v>1</v>
      </c>
      <c r="C1402" t="s">
        <v>80</v>
      </c>
      <c r="D1402" t="s">
        <v>83</v>
      </c>
      <c r="E1402" t="s">
        <v>169</v>
      </c>
      <c r="F1402" t="s">
        <v>4275</v>
      </c>
      <c r="G1402" t="s">
        <v>148</v>
      </c>
      <c r="H1402" t="s">
        <v>143</v>
      </c>
      <c r="I1402" t="s">
        <v>135</v>
      </c>
      <c r="J1402" t="s">
        <v>136</v>
      </c>
      <c r="K1402" t="s">
        <v>137</v>
      </c>
      <c r="L1402" t="s">
        <v>4276</v>
      </c>
      <c r="M1402" t="s">
        <v>4277</v>
      </c>
      <c r="N1402">
        <v>0.91055555499999996</v>
      </c>
      <c r="O1402">
        <v>0</v>
      </c>
      <c r="P1402">
        <v>2</v>
      </c>
      <c r="Q1402">
        <v>0</v>
      </c>
      <c r="R1402">
        <v>0</v>
      </c>
      <c r="S1402">
        <v>0</v>
      </c>
      <c r="T1402">
        <v>10</v>
      </c>
      <c r="U1402">
        <v>0</v>
      </c>
      <c r="V1402">
        <v>1</v>
      </c>
      <c r="W1402">
        <v>0</v>
      </c>
      <c r="X1402">
        <v>1.1695580477750869</v>
      </c>
      <c r="Y1402">
        <v>0</v>
      </c>
      <c r="Z1402">
        <v>0</v>
      </c>
      <c r="AA1402">
        <v>0</v>
      </c>
      <c r="AB1402">
        <v>13.025580027062725</v>
      </c>
      <c r="AC1402">
        <v>0</v>
      </c>
      <c r="AD1402">
        <v>9.9829441285448119</v>
      </c>
      <c r="AE1402">
        <v>24.178082203382623</v>
      </c>
    </row>
    <row r="1403" spans="1:31" x14ac:dyDescent="0.25">
      <c r="A1403">
        <v>1871784</v>
      </c>
      <c r="B1403">
        <v>1</v>
      </c>
      <c r="C1403" t="s">
        <v>80</v>
      </c>
      <c r="D1403" t="s">
        <v>107</v>
      </c>
      <c r="E1403" t="s">
        <v>146</v>
      </c>
      <c r="F1403" t="s">
        <v>4278</v>
      </c>
      <c r="G1403" t="s">
        <v>148</v>
      </c>
      <c r="H1403" t="s">
        <v>143</v>
      </c>
      <c r="I1403" t="s">
        <v>135</v>
      </c>
      <c r="J1403" t="s">
        <v>136</v>
      </c>
      <c r="K1403" t="s">
        <v>137</v>
      </c>
      <c r="L1403" t="s">
        <v>4279</v>
      </c>
      <c r="M1403" t="s">
        <v>4280</v>
      </c>
      <c r="N1403">
        <v>1.51</v>
      </c>
      <c r="O1403">
        <v>0</v>
      </c>
      <c r="P1403">
        <v>64</v>
      </c>
      <c r="Q1403">
        <v>0</v>
      </c>
      <c r="R1403">
        <v>0</v>
      </c>
      <c r="S1403">
        <v>0</v>
      </c>
      <c r="T1403">
        <v>1</v>
      </c>
      <c r="U1403">
        <v>0</v>
      </c>
      <c r="V1403">
        <v>0</v>
      </c>
      <c r="W1403">
        <v>0</v>
      </c>
      <c r="X1403">
        <v>21.594772100850157</v>
      </c>
      <c r="Y1403">
        <v>0</v>
      </c>
      <c r="Z1403">
        <v>0</v>
      </c>
      <c r="AA1403">
        <v>0</v>
      </c>
      <c r="AB1403">
        <v>0.88911460334379688</v>
      </c>
      <c r="AC1403">
        <v>0</v>
      </c>
      <c r="AD1403">
        <v>0</v>
      </c>
      <c r="AE1403">
        <v>22.483886704193953</v>
      </c>
    </row>
    <row r="1404" spans="1:31" x14ac:dyDescent="0.25">
      <c r="A1404">
        <v>1872176</v>
      </c>
      <c r="B1404">
        <v>1</v>
      </c>
      <c r="C1404" t="s">
        <v>81</v>
      </c>
      <c r="D1404" t="s">
        <v>128</v>
      </c>
      <c r="E1404" t="s">
        <v>146</v>
      </c>
      <c r="F1404" t="s">
        <v>4281</v>
      </c>
      <c r="G1404" t="s">
        <v>148</v>
      </c>
      <c r="H1404" t="s">
        <v>143</v>
      </c>
      <c r="I1404" t="s">
        <v>135</v>
      </c>
      <c r="J1404" t="s">
        <v>136</v>
      </c>
      <c r="K1404" t="s">
        <v>137</v>
      </c>
      <c r="L1404" t="s">
        <v>4282</v>
      </c>
      <c r="M1404" t="s">
        <v>4283</v>
      </c>
      <c r="N1404">
        <v>4.3394444439999997</v>
      </c>
      <c r="O1404">
        <v>0</v>
      </c>
      <c r="P1404">
        <v>56</v>
      </c>
      <c r="Q1404">
        <v>0</v>
      </c>
      <c r="R1404">
        <v>0</v>
      </c>
      <c r="S1404">
        <v>0</v>
      </c>
      <c r="T1404">
        <v>7</v>
      </c>
      <c r="U1404">
        <v>0</v>
      </c>
      <c r="V1404">
        <v>0</v>
      </c>
      <c r="W1404">
        <v>0</v>
      </c>
      <c r="X1404">
        <v>59.189795809389814</v>
      </c>
      <c r="Y1404">
        <v>0</v>
      </c>
      <c r="Z1404">
        <v>0</v>
      </c>
      <c r="AA1404">
        <v>0</v>
      </c>
      <c r="AB1404">
        <v>22.082559420379035</v>
      </c>
      <c r="AC1404">
        <v>0</v>
      </c>
      <c r="AD1404">
        <v>0</v>
      </c>
      <c r="AE1404">
        <v>81.272355229768849</v>
      </c>
    </row>
    <row r="1405" spans="1:31" x14ac:dyDescent="0.25">
      <c r="A1405">
        <v>1871492</v>
      </c>
      <c r="B1405">
        <v>1</v>
      </c>
      <c r="C1405" t="s">
        <v>80</v>
      </c>
      <c r="D1405" t="s">
        <v>83</v>
      </c>
      <c r="E1405" t="s">
        <v>140</v>
      </c>
      <c r="F1405" t="s">
        <v>4284</v>
      </c>
      <c r="G1405" t="s">
        <v>207</v>
      </c>
      <c r="H1405" t="s">
        <v>143</v>
      </c>
      <c r="I1405" t="s">
        <v>135</v>
      </c>
      <c r="J1405" t="s">
        <v>136</v>
      </c>
      <c r="K1405" t="s">
        <v>137</v>
      </c>
      <c r="L1405" t="s">
        <v>4285</v>
      </c>
      <c r="M1405" t="s">
        <v>4286</v>
      </c>
      <c r="N1405">
        <v>2.8897222220000001</v>
      </c>
      <c r="O1405">
        <v>0</v>
      </c>
      <c r="P1405">
        <v>11</v>
      </c>
      <c r="Q1405">
        <v>0</v>
      </c>
      <c r="R1405">
        <v>0</v>
      </c>
      <c r="S1405">
        <v>0</v>
      </c>
      <c r="T1405">
        <v>0</v>
      </c>
      <c r="U1405">
        <v>0</v>
      </c>
      <c r="V1405">
        <v>0</v>
      </c>
      <c r="W1405">
        <v>0</v>
      </c>
      <c r="X1405">
        <v>7.2099081459368701</v>
      </c>
      <c r="Y1405">
        <v>0</v>
      </c>
      <c r="Z1405">
        <v>0</v>
      </c>
      <c r="AA1405">
        <v>0</v>
      </c>
      <c r="AB1405">
        <v>0</v>
      </c>
      <c r="AC1405">
        <v>0</v>
      </c>
      <c r="AD1405">
        <v>0</v>
      </c>
      <c r="AE1405">
        <v>7.2099081459368701</v>
      </c>
    </row>
    <row r="1406" spans="1:31" x14ac:dyDescent="0.25">
      <c r="A1406">
        <v>1872110</v>
      </c>
      <c r="B1406">
        <v>1</v>
      </c>
      <c r="C1406" t="s">
        <v>81</v>
      </c>
      <c r="D1406" t="s">
        <v>118</v>
      </c>
      <c r="E1406" t="s">
        <v>158</v>
      </c>
      <c r="F1406" t="s">
        <v>4287</v>
      </c>
      <c r="G1406" t="s">
        <v>219</v>
      </c>
      <c r="H1406" t="s">
        <v>134</v>
      </c>
      <c r="I1406" t="s">
        <v>135</v>
      </c>
      <c r="J1406" t="s">
        <v>136</v>
      </c>
      <c r="K1406" t="s">
        <v>137</v>
      </c>
      <c r="L1406" t="s">
        <v>4288</v>
      </c>
      <c r="M1406" t="s">
        <v>4289</v>
      </c>
      <c r="N1406">
        <v>1.9244444439999999</v>
      </c>
      <c r="O1406">
        <v>0</v>
      </c>
      <c r="P1406">
        <v>0</v>
      </c>
      <c r="Q1406">
        <v>0</v>
      </c>
      <c r="R1406">
        <v>3</v>
      </c>
      <c r="S1406">
        <v>1</v>
      </c>
      <c r="T1406">
        <v>0</v>
      </c>
      <c r="U1406">
        <v>0</v>
      </c>
      <c r="V1406">
        <v>0</v>
      </c>
      <c r="W1406">
        <v>0</v>
      </c>
      <c r="X1406">
        <v>0</v>
      </c>
      <c r="Y1406">
        <v>0</v>
      </c>
      <c r="Z1406">
        <v>14.740966455238683</v>
      </c>
      <c r="AA1406">
        <v>1.6322615015655453</v>
      </c>
      <c r="AB1406">
        <v>0</v>
      </c>
      <c r="AC1406">
        <v>0</v>
      </c>
      <c r="AD1406">
        <v>0</v>
      </c>
      <c r="AE1406">
        <v>16.373227956804229</v>
      </c>
    </row>
    <row r="1407" spans="1:31" x14ac:dyDescent="0.25">
      <c r="A1407">
        <v>1872053</v>
      </c>
      <c r="B1407">
        <v>1</v>
      </c>
      <c r="C1407" t="s">
        <v>80</v>
      </c>
      <c r="D1407" t="s">
        <v>91</v>
      </c>
      <c r="E1407" t="s">
        <v>131</v>
      </c>
      <c r="F1407" t="s">
        <v>4290</v>
      </c>
      <c r="G1407" t="s">
        <v>133</v>
      </c>
      <c r="H1407" t="s">
        <v>134</v>
      </c>
      <c r="I1407" t="s">
        <v>135</v>
      </c>
      <c r="J1407" t="s">
        <v>136</v>
      </c>
      <c r="K1407" t="s">
        <v>137</v>
      </c>
      <c r="L1407" t="s">
        <v>4291</v>
      </c>
      <c r="M1407" t="s">
        <v>4292</v>
      </c>
      <c r="N1407">
        <v>0.68138888799999997</v>
      </c>
      <c r="O1407">
        <v>2</v>
      </c>
      <c r="P1407">
        <v>9</v>
      </c>
      <c r="Q1407">
        <v>12</v>
      </c>
      <c r="R1407">
        <v>16</v>
      </c>
      <c r="S1407">
        <v>5</v>
      </c>
      <c r="T1407">
        <v>53</v>
      </c>
      <c r="U1407">
        <v>1</v>
      </c>
      <c r="V1407">
        <v>0</v>
      </c>
      <c r="W1407">
        <v>0.48891774454279169</v>
      </c>
      <c r="X1407">
        <v>1.1785295216512126</v>
      </c>
      <c r="Y1407">
        <v>22.773858093793766</v>
      </c>
      <c r="Z1407">
        <v>9.5285707888787581</v>
      </c>
      <c r="AA1407">
        <v>41.191553507813147</v>
      </c>
      <c r="AB1407">
        <v>38.402879385432939</v>
      </c>
      <c r="AC1407">
        <v>6.0601568107593344</v>
      </c>
      <c r="AD1407">
        <v>0</v>
      </c>
      <c r="AE1407">
        <v>119.62446585287195</v>
      </c>
    </row>
    <row r="1408" spans="1:31" x14ac:dyDescent="0.25">
      <c r="A1408">
        <v>1871555</v>
      </c>
      <c r="B1408">
        <v>1</v>
      </c>
      <c r="C1408" t="s">
        <v>80</v>
      </c>
      <c r="D1408" t="s">
        <v>88</v>
      </c>
      <c r="E1408" t="s">
        <v>131</v>
      </c>
      <c r="F1408" t="s">
        <v>4293</v>
      </c>
      <c r="G1408" t="s">
        <v>133</v>
      </c>
      <c r="H1408" t="s">
        <v>134</v>
      </c>
      <c r="I1408" t="s">
        <v>135</v>
      </c>
      <c r="J1408" t="s">
        <v>136</v>
      </c>
      <c r="K1408" t="s">
        <v>137</v>
      </c>
      <c r="L1408" t="s">
        <v>4294</v>
      </c>
      <c r="M1408" t="s">
        <v>4295</v>
      </c>
      <c r="N1408">
        <v>0.28416666600000001</v>
      </c>
      <c r="O1408">
        <v>0</v>
      </c>
      <c r="P1408">
        <v>595</v>
      </c>
      <c r="Q1408">
        <v>0</v>
      </c>
      <c r="R1408">
        <v>0</v>
      </c>
      <c r="S1408">
        <v>1</v>
      </c>
      <c r="T1408">
        <v>97</v>
      </c>
      <c r="U1408">
        <v>0</v>
      </c>
      <c r="V1408">
        <v>0</v>
      </c>
      <c r="W1408">
        <v>0</v>
      </c>
      <c r="X1408">
        <v>52.394039975247992</v>
      </c>
      <c r="Y1408">
        <v>0</v>
      </c>
      <c r="Z1408">
        <v>0</v>
      </c>
      <c r="AA1408">
        <v>14.997516103656874</v>
      </c>
      <c r="AB1408">
        <v>39.136018848884582</v>
      </c>
      <c r="AC1408">
        <v>0</v>
      </c>
      <c r="AD1408">
        <v>0</v>
      </c>
      <c r="AE1408">
        <v>106.52757492778946</v>
      </c>
    </row>
    <row r="1409" spans="1:31" x14ac:dyDescent="0.25">
      <c r="A1409">
        <v>1872196</v>
      </c>
      <c r="B1409">
        <v>1</v>
      </c>
      <c r="C1409" t="s">
        <v>80</v>
      </c>
      <c r="D1409" t="s">
        <v>93</v>
      </c>
      <c r="E1409" t="s">
        <v>140</v>
      </c>
      <c r="F1409" t="s">
        <v>4296</v>
      </c>
      <c r="G1409" t="s">
        <v>163</v>
      </c>
      <c r="H1409" t="s">
        <v>143</v>
      </c>
      <c r="I1409" t="s">
        <v>135</v>
      </c>
      <c r="J1409" t="s">
        <v>136</v>
      </c>
      <c r="K1409" t="s">
        <v>137</v>
      </c>
      <c r="L1409" t="s">
        <v>4297</v>
      </c>
      <c r="M1409" t="s">
        <v>4298</v>
      </c>
      <c r="N1409">
        <v>2.4227777769999999</v>
      </c>
      <c r="O1409">
        <v>0</v>
      </c>
      <c r="P1409">
        <v>0</v>
      </c>
      <c r="Q1409">
        <v>0</v>
      </c>
      <c r="R1409">
        <v>1</v>
      </c>
      <c r="S1409">
        <v>0</v>
      </c>
      <c r="T1409">
        <v>0</v>
      </c>
      <c r="U1409">
        <v>0</v>
      </c>
      <c r="V1409">
        <v>0</v>
      </c>
      <c r="W1409">
        <v>0</v>
      </c>
      <c r="X1409">
        <v>0</v>
      </c>
      <c r="Y1409">
        <v>0</v>
      </c>
      <c r="Z1409">
        <v>2.7564502968796818</v>
      </c>
      <c r="AA1409">
        <v>0</v>
      </c>
      <c r="AB1409">
        <v>0</v>
      </c>
      <c r="AC1409">
        <v>0</v>
      </c>
      <c r="AD1409">
        <v>0</v>
      </c>
      <c r="AE1409">
        <v>2.7564502968796818</v>
      </c>
    </row>
    <row r="1410" spans="1:31" x14ac:dyDescent="0.25">
      <c r="A1410">
        <v>1872339</v>
      </c>
      <c r="B1410">
        <v>1</v>
      </c>
      <c r="C1410" t="s">
        <v>81</v>
      </c>
      <c r="D1410" t="s">
        <v>122</v>
      </c>
      <c r="E1410" t="s">
        <v>169</v>
      </c>
      <c r="F1410" t="s">
        <v>4299</v>
      </c>
      <c r="G1410" t="s">
        <v>183</v>
      </c>
      <c r="H1410" t="s">
        <v>143</v>
      </c>
      <c r="I1410" t="s">
        <v>135</v>
      </c>
      <c r="J1410" t="s">
        <v>136</v>
      </c>
      <c r="K1410" t="s">
        <v>137</v>
      </c>
      <c r="L1410" t="s">
        <v>4300</v>
      </c>
      <c r="M1410" t="s">
        <v>4301</v>
      </c>
      <c r="N1410">
        <v>1.3491666659999999</v>
      </c>
      <c r="O1410">
        <v>0</v>
      </c>
      <c r="P1410">
        <v>135</v>
      </c>
      <c r="Q1410">
        <v>0</v>
      </c>
      <c r="R1410">
        <v>2</v>
      </c>
      <c r="S1410">
        <v>0</v>
      </c>
      <c r="T1410">
        <v>20</v>
      </c>
      <c r="U1410">
        <v>0</v>
      </c>
      <c r="V1410">
        <v>0</v>
      </c>
      <c r="W1410">
        <v>0</v>
      </c>
      <c r="X1410">
        <v>22.58194741970107</v>
      </c>
      <c r="Y1410">
        <v>0</v>
      </c>
      <c r="Z1410">
        <v>1.6215953921416892</v>
      </c>
      <c r="AA1410">
        <v>0</v>
      </c>
      <c r="AB1410">
        <v>3.9687656639802293</v>
      </c>
      <c r="AC1410">
        <v>0</v>
      </c>
      <c r="AD1410">
        <v>0</v>
      </c>
      <c r="AE1410">
        <v>28.172308475822987</v>
      </c>
    </row>
    <row r="1411" spans="1:31" x14ac:dyDescent="0.25">
      <c r="A1411">
        <v>1871947</v>
      </c>
      <c r="B1411">
        <v>1</v>
      </c>
      <c r="C1411" t="s">
        <v>81</v>
      </c>
      <c r="D1411" t="s">
        <v>112</v>
      </c>
      <c r="E1411" t="s">
        <v>146</v>
      </c>
      <c r="F1411" t="s">
        <v>4302</v>
      </c>
      <c r="G1411" t="s">
        <v>924</v>
      </c>
      <c r="H1411" t="s">
        <v>143</v>
      </c>
      <c r="I1411" t="s">
        <v>135</v>
      </c>
      <c r="J1411" t="s">
        <v>136</v>
      </c>
      <c r="K1411" t="s">
        <v>137</v>
      </c>
      <c r="L1411" t="s">
        <v>4303</v>
      </c>
      <c r="M1411" t="s">
        <v>4304</v>
      </c>
      <c r="N1411">
        <v>2.5869444439999998</v>
      </c>
      <c r="O1411">
        <v>0</v>
      </c>
      <c r="P1411">
        <v>17</v>
      </c>
      <c r="Q1411">
        <v>0</v>
      </c>
      <c r="R1411">
        <v>0</v>
      </c>
      <c r="S1411">
        <v>0</v>
      </c>
      <c r="T1411">
        <v>3</v>
      </c>
      <c r="U1411">
        <v>0</v>
      </c>
      <c r="V1411">
        <v>0</v>
      </c>
      <c r="W1411">
        <v>0</v>
      </c>
      <c r="X1411">
        <v>8.1364647267977226</v>
      </c>
      <c r="Y1411">
        <v>0</v>
      </c>
      <c r="Z1411">
        <v>0</v>
      </c>
      <c r="AA1411">
        <v>0</v>
      </c>
      <c r="AB1411">
        <v>0.66243808362398338</v>
      </c>
      <c r="AC1411">
        <v>0</v>
      </c>
      <c r="AD1411">
        <v>0</v>
      </c>
      <c r="AE1411">
        <v>8.7989028104217066</v>
      </c>
    </row>
    <row r="1412" spans="1:31" x14ac:dyDescent="0.25">
      <c r="A1412">
        <v>1871861</v>
      </c>
      <c r="B1412">
        <v>1</v>
      </c>
      <c r="C1412" t="s">
        <v>81</v>
      </c>
      <c r="D1412" t="s">
        <v>127</v>
      </c>
      <c r="E1412" t="s">
        <v>158</v>
      </c>
      <c r="F1412" t="s">
        <v>967</v>
      </c>
      <c r="G1412" t="s">
        <v>133</v>
      </c>
      <c r="H1412" t="s">
        <v>134</v>
      </c>
      <c r="I1412" t="s">
        <v>135</v>
      </c>
      <c r="J1412" t="s">
        <v>136</v>
      </c>
      <c r="K1412" t="s">
        <v>137</v>
      </c>
      <c r="L1412" t="s">
        <v>4305</v>
      </c>
      <c r="M1412" t="s">
        <v>4306</v>
      </c>
      <c r="N1412">
        <v>3.7894444439999999</v>
      </c>
      <c r="O1412">
        <v>3</v>
      </c>
      <c r="P1412">
        <v>0</v>
      </c>
      <c r="Q1412">
        <v>134</v>
      </c>
      <c r="R1412">
        <v>6</v>
      </c>
      <c r="S1412">
        <v>6</v>
      </c>
      <c r="T1412">
        <v>0</v>
      </c>
      <c r="U1412">
        <v>0</v>
      </c>
      <c r="V1412">
        <v>0</v>
      </c>
      <c r="W1412">
        <v>4.8089501377287291</v>
      </c>
      <c r="X1412">
        <v>0</v>
      </c>
      <c r="Y1412">
        <v>854.34542765593915</v>
      </c>
      <c r="Z1412">
        <v>72.877173956759435</v>
      </c>
      <c r="AA1412">
        <v>82.17066093103648</v>
      </c>
      <c r="AB1412">
        <v>0</v>
      </c>
      <c r="AC1412">
        <v>0</v>
      </c>
      <c r="AD1412">
        <v>0</v>
      </c>
      <c r="AE1412">
        <v>1014.2022126814638</v>
      </c>
    </row>
    <row r="1413" spans="1:31" x14ac:dyDescent="0.25">
      <c r="A1413">
        <v>1871612</v>
      </c>
      <c r="B1413">
        <v>1</v>
      </c>
      <c r="C1413" t="s">
        <v>80</v>
      </c>
      <c r="D1413" t="s">
        <v>82</v>
      </c>
      <c r="E1413" t="s">
        <v>140</v>
      </c>
      <c r="F1413" t="s">
        <v>4307</v>
      </c>
      <c r="G1413" t="s">
        <v>163</v>
      </c>
      <c r="H1413" t="s">
        <v>143</v>
      </c>
      <c r="I1413" t="s">
        <v>135</v>
      </c>
      <c r="J1413" t="s">
        <v>136</v>
      </c>
      <c r="K1413" t="s">
        <v>137</v>
      </c>
      <c r="L1413" t="s">
        <v>4308</v>
      </c>
      <c r="M1413" t="s">
        <v>4309</v>
      </c>
      <c r="N1413">
        <v>3.872777777</v>
      </c>
      <c r="O1413">
        <v>0</v>
      </c>
      <c r="P1413">
        <v>0</v>
      </c>
      <c r="Q1413">
        <v>0</v>
      </c>
      <c r="R1413">
        <v>0</v>
      </c>
      <c r="S1413">
        <v>0</v>
      </c>
      <c r="T1413">
        <v>3</v>
      </c>
      <c r="U1413">
        <v>0</v>
      </c>
      <c r="V1413">
        <v>0</v>
      </c>
      <c r="W1413">
        <v>0</v>
      </c>
      <c r="X1413">
        <v>0</v>
      </c>
      <c r="Y1413">
        <v>0</v>
      </c>
      <c r="Z1413">
        <v>0</v>
      </c>
      <c r="AA1413">
        <v>0</v>
      </c>
      <c r="AB1413">
        <v>38.869195521742228</v>
      </c>
      <c r="AC1413">
        <v>0</v>
      </c>
      <c r="AD1413">
        <v>0</v>
      </c>
      <c r="AE1413">
        <v>38.869195521742228</v>
      </c>
    </row>
    <row r="1414" spans="1:31" x14ac:dyDescent="0.25">
      <c r="A1414">
        <v>1871363</v>
      </c>
      <c r="B1414">
        <v>1</v>
      </c>
      <c r="C1414" t="s">
        <v>80</v>
      </c>
      <c r="D1414" t="s">
        <v>104</v>
      </c>
      <c r="E1414" t="s">
        <v>140</v>
      </c>
      <c r="F1414" t="s">
        <v>4310</v>
      </c>
      <c r="G1414" t="s">
        <v>163</v>
      </c>
      <c r="H1414" t="s">
        <v>143</v>
      </c>
      <c r="I1414" t="s">
        <v>135</v>
      </c>
      <c r="J1414" t="s">
        <v>136</v>
      </c>
      <c r="K1414" t="s">
        <v>137</v>
      </c>
      <c r="L1414" t="s">
        <v>4311</v>
      </c>
      <c r="M1414" t="s">
        <v>4312</v>
      </c>
      <c r="N1414">
        <v>2.471666666</v>
      </c>
      <c r="O1414">
        <v>0</v>
      </c>
      <c r="P1414">
        <v>2</v>
      </c>
      <c r="Q1414">
        <v>0</v>
      </c>
      <c r="R1414">
        <v>0</v>
      </c>
      <c r="S1414">
        <v>0</v>
      </c>
      <c r="T1414">
        <v>0</v>
      </c>
      <c r="U1414">
        <v>0</v>
      </c>
      <c r="V1414">
        <v>0</v>
      </c>
      <c r="W1414">
        <v>0</v>
      </c>
      <c r="X1414">
        <v>1.9917266125113831</v>
      </c>
      <c r="Y1414">
        <v>0</v>
      </c>
      <c r="Z1414">
        <v>0</v>
      </c>
      <c r="AA1414">
        <v>0</v>
      </c>
      <c r="AB1414">
        <v>0</v>
      </c>
      <c r="AC1414">
        <v>0</v>
      </c>
      <c r="AD1414">
        <v>0</v>
      </c>
      <c r="AE1414">
        <v>1.9917266125113831</v>
      </c>
    </row>
    <row r="1415" spans="1:31" x14ac:dyDescent="0.25">
      <c r="A1415">
        <v>1871904</v>
      </c>
      <c r="B1415">
        <v>1</v>
      </c>
      <c r="C1415" t="s">
        <v>80</v>
      </c>
      <c r="D1415" t="s">
        <v>100</v>
      </c>
      <c r="E1415" t="s">
        <v>140</v>
      </c>
      <c r="F1415" t="s">
        <v>4313</v>
      </c>
      <c r="G1415" t="s">
        <v>163</v>
      </c>
      <c r="H1415" t="s">
        <v>143</v>
      </c>
      <c r="I1415" t="s">
        <v>135</v>
      </c>
      <c r="J1415" t="s">
        <v>136</v>
      </c>
      <c r="K1415" t="s">
        <v>137</v>
      </c>
      <c r="L1415" t="s">
        <v>4314</v>
      </c>
      <c r="M1415" t="s">
        <v>4315</v>
      </c>
      <c r="N1415">
        <v>1.3172222220000001</v>
      </c>
      <c r="O1415">
        <v>0</v>
      </c>
      <c r="P1415">
        <v>1</v>
      </c>
      <c r="Q1415">
        <v>0</v>
      </c>
      <c r="R1415">
        <v>0</v>
      </c>
      <c r="S1415">
        <v>0</v>
      </c>
      <c r="T1415">
        <v>0</v>
      </c>
      <c r="U1415">
        <v>0</v>
      </c>
      <c r="V1415">
        <v>0</v>
      </c>
      <c r="W1415">
        <v>0</v>
      </c>
      <c r="X1415">
        <v>0.53826367750297999</v>
      </c>
      <c r="Y1415">
        <v>0</v>
      </c>
      <c r="Z1415">
        <v>0</v>
      </c>
      <c r="AA1415">
        <v>0</v>
      </c>
      <c r="AB1415">
        <v>0</v>
      </c>
      <c r="AC1415">
        <v>0</v>
      </c>
      <c r="AD1415">
        <v>0</v>
      </c>
      <c r="AE1415">
        <v>0.53826367750297999</v>
      </c>
    </row>
    <row r="1416" spans="1:31" x14ac:dyDescent="0.25">
      <c r="A1416">
        <v>1872096</v>
      </c>
      <c r="B1416">
        <v>1</v>
      </c>
      <c r="C1416" t="s">
        <v>80</v>
      </c>
      <c r="D1416" t="s">
        <v>104</v>
      </c>
      <c r="E1416" t="s">
        <v>140</v>
      </c>
      <c r="F1416" t="s">
        <v>4316</v>
      </c>
      <c r="G1416" t="s">
        <v>207</v>
      </c>
      <c r="H1416" t="s">
        <v>143</v>
      </c>
      <c r="I1416" t="s">
        <v>135</v>
      </c>
      <c r="J1416" t="s">
        <v>136</v>
      </c>
      <c r="K1416" t="s">
        <v>137</v>
      </c>
      <c r="L1416" t="s">
        <v>4317</v>
      </c>
      <c r="M1416" t="s">
        <v>4318</v>
      </c>
      <c r="N1416">
        <v>2.0472222219999998</v>
      </c>
      <c r="O1416">
        <v>0</v>
      </c>
      <c r="P1416">
        <v>4</v>
      </c>
      <c r="Q1416">
        <v>0</v>
      </c>
      <c r="R1416">
        <v>0</v>
      </c>
      <c r="S1416">
        <v>0</v>
      </c>
      <c r="T1416">
        <v>1</v>
      </c>
      <c r="U1416">
        <v>0</v>
      </c>
      <c r="V1416">
        <v>0</v>
      </c>
      <c r="W1416">
        <v>0</v>
      </c>
      <c r="X1416">
        <v>1.0998453978073022</v>
      </c>
      <c r="Y1416">
        <v>0</v>
      </c>
      <c r="Z1416">
        <v>0</v>
      </c>
      <c r="AA1416">
        <v>0</v>
      </c>
      <c r="AB1416">
        <v>0.96087533357724175</v>
      </c>
      <c r="AC1416">
        <v>0</v>
      </c>
      <c r="AD1416">
        <v>0</v>
      </c>
      <c r="AE1416">
        <v>2.0607207313845439</v>
      </c>
    </row>
    <row r="1417" spans="1:31" x14ac:dyDescent="0.25">
      <c r="A1417">
        <v>1872259</v>
      </c>
      <c r="B1417">
        <v>1</v>
      </c>
      <c r="C1417" t="s">
        <v>80</v>
      </c>
      <c r="D1417" t="s">
        <v>82</v>
      </c>
      <c r="E1417" t="s">
        <v>140</v>
      </c>
      <c r="F1417" t="s">
        <v>4319</v>
      </c>
      <c r="G1417" t="s">
        <v>207</v>
      </c>
      <c r="H1417" t="s">
        <v>143</v>
      </c>
      <c r="I1417" t="s">
        <v>135</v>
      </c>
      <c r="J1417" t="s">
        <v>136</v>
      </c>
      <c r="K1417" t="s">
        <v>137</v>
      </c>
      <c r="L1417" t="s">
        <v>4320</v>
      </c>
      <c r="M1417" t="s">
        <v>4321</v>
      </c>
      <c r="N1417">
        <v>1.9083333330000001</v>
      </c>
      <c r="O1417">
        <v>0</v>
      </c>
      <c r="P1417">
        <v>26</v>
      </c>
      <c r="Q1417">
        <v>0</v>
      </c>
      <c r="R1417">
        <v>0</v>
      </c>
      <c r="S1417">
        <v>0</v>
      </c>
      <c r="T1417">
        <v>6</v>
      </c>
      <c r="U1417">
        <v>0</v>
      </c>
      <c r="V1417">
        <v>0</v>
      </c>
      <c r="W1417">
        <v>0</v>
      </c>
      <c r="X1417">
        <v>27.23820734374214</v>
      </c>
      <c r="Y1417">
        <v>0</v>
      </c>
      <c r="Z1417">
        <v>0</v>
      </c>
      <c r="AA1417">
        <v>0</v>
      </c>
      <c r="AB1417">
        <v>18.436098521646223</v>
      </c>
      <c r="AC1417">
        <v>0</v>
      </c>
      <c r="AD1417">
        <v>0</v>
      </c>
      <c r="AE1417">
        <v>45.674305865388362</v>
      </c>
    </row>
    <row r="1418" spans="1:31" x14ac:dyDescent="0.25">
      <c r="A1418">
        <v>1872090</v>
      </c>
      <c r="B1418">
        <v>1</v>
      </c>
      <c r="C1418" t="s">
        <v>80</v>
      </c>
      <c r="D1418" t="s">
        <v>84</v>
      </c>
      <c r="E1418" t="s">
        <v>158</v>
      </c>
      <c r="F1418" t="s">
        <v>4322</v>
      </c>
      <c r="G1418" t="s">
        <v>343</v>
      </c>
      <c r="H1418" t="s">
        <v>134</v>
      </c>
      <c r="I1418" t="s">
        <v>135</v>
      </c>
      <c r="J1418" t="s">
        <v>136</v>
      </c>
      <c r="K1418" t="s">
        <v>137</v>
      </c>
      <c r="L1418" t="s">
        <v>4323</v>
      </c>
      <c r="M1418" t="s">
        <v>4324</v>
      </c>
      <c r="N1418">
        <v>2.6188888879999999</v>
      </c>
      <c r="O1418">
        <v>0</v>
      </c>
      <c r="P1418">
        <v>900</v>
      </c>
      <c r="Q1418">
        <v>0</v>
      </c>
      <c r="R1418">
        <v>0</v>
      </c>
      <c r="S1418">
        <v>0</v>
      </c>
      <c r="T1418">
        <v>65</v>
      </c>
      <c r="U1418">
        <v>0</v>
      </c>
      <c r="V1418">
        <v>0</v>
      </c>
      <c r="W1418">
        <v>0</v>
      </c>
      <c r="X1418">
        <v>669.03050606354259</v>
      </c>
      <c r="Y1418">
        <v>0</v>
      </c>
      <c r="Z1418">
        <v>0</v>
      </c>
      <c r="AA1418">
        <v>0</v>
      </c>
      <c r="AB1418">
        <v>272.74287726730256</v>
      </c>
      <c r="AC1418">
        <v>0</v>
      </c>
      <c r="AD1418">
        <v>0</v>
      </c>
      <c r="AE1418">
        <v>941.77338333084515</v>
      </c>
    </row>
    <row r="1419" spans="1:31" x14ac:dyDescent="0.25">
      <c r="A1419">
        <v>1871695</v>
      </c>
      <c r="B1419">
        <v>1</v>
      </c>
      <c r="C1419" t="s">
        <v>80</v>
      </c>
      <c r="D1419" t="s">
        <v>99</v>
      </c>
      <c r="E1419" t="s">
        <v>158</v>
      </c>
      <c r="F1419" t="s">
        <v>4325</v>
      </c>
      <c r="G1419" t="s">
        <v>179</v>
      </c>
      <c r="H1419" t="s">
        <v>134</v>
      </c>
      <c r="I1419" t="s">
        <v>135</v>
      </c>
      <c r="J1419" t="s">
        <v>136</v>
      </c>
      <c r="K1419" t="s">
        <v>137</v>
      </c>
      <c r="L1419" t="s">
        <v>4326</v>
      </c>
      <c r="M1419" t="s">
        <v>4327</v>
      </c>
      <c r="N1419">
        <v>0.270555555</v>
      </c>
      <c r="O1419">
        <v>0</v>
      </c>
      <c r="P1419">
        <v>297</v>
      </c>
      <c r="Q1419">
        <v>0</v>
      </c>
      <c r="R1419">
        <v>0</v>
      </c>
      <c r="S1419">
        <v>0</v>
      </c>
      <c r="T1419">
        <v>8</v>
      </c>
      <c r="U1419">
        <v>0</v>
      </c>
      <c r="V1419">
        <v>0</v>
      </c>
      <c r="W1419">
        <v>0</v>
      </c>
      <c r="X1419">
        <v>20.871861150287895</v>
      </c>
      <c r="Y1419">
        <v>0</v>
      </c>
      <c r="Z1419">
        <v>0</v>
      </c>
      <c r="AA1419">
        <v>0</v>
      </c>
      <c r="AB1419">
        <v>2.3611230939737609</v>
      </c>
      <c r="AC1419">
        <v>0</v>
      </c>
      <c r="AD1419">
        <v>0</v>
      </c>
      <c r="AE1419">
        <v>23.232984244261655</v>
      </c>
    </row>
    <row r="1420" spans="1:31" x14ac:dyDescent="0.25">
      <c r="A1420">
        <v>1872236</v>
      </c>
      <c r="B1420">
        <v>1</v>
      </c>
      <c r="C1420" t="s">
        <v>80</v>
      </c>
      <c r="D1420" t="s">
        <v>98</v>
      </c>
      <c r="E1420" t="s">
        <v>146</v>
      </c>
      <c r="F1420" t="s">
        <v>4328</v>
      </c>
      <c r="G1420" t="s">
        <v>148</v>
      </c>
      <c r="H1420" t="s">
        <v>143</v>
      </c>
      <c r="I1420" t="s">
        <v>135</v>
      </c>
      <c r="J1420" t="s">
        <v>136</v>
      </c>
      <c r="K1420" t="s">
        <v>137</v>
      </c>
      <c r="L1420" t="s">
        <v>4329</v>
      </c>
      <c r="M1420" t="s">
        <v>4330</v>
      </c>
      <c r="N1420">
        <v>2.6380555550000002</v>
      </c>
      <c r="O1420">
        <v>0</v>
      </c>
      <c r="P1420">
        <v>55</v>
      </c>
      <c r="Q1420">
        <v>0</v>
      </c>
      <c r="R1420">
        <v>1</v>
      </c>
      <c r="S1420">
        <v>0</v>
      </c>
      <c r="T1420">
        <v>3</v>
      </c>
      <c r="U1420">
        <v>0</v>
      </c>
      <c r="V1420">
        <v>0</v>
      </c>
      <c r="W1420">
        <v>0</v>
      </c>
      <c r="X1420">
        <v>42.167793524027168</v>
      </c>
      <c r="Y1420">
        <v>0</v>
      </c>
      <c r="Z1420">
        <v>2.8960795115408753</v>
      </c>
      <c r="AA1420">
        <v>0</v>
      </c>
      <c r="AB1420">
        <v>5.6177448220643251</v>
      </c>
      <c r="AC1420">
        <v>0</v>
      </c>
      <c r="AD1420">
        <v>0</v>
      </c>
      <c r="AE1420">
        <v>50.681617857632368</v>
      </c>
    </row>
    <row r="1421" spans="1:31" x14ac:dyDescent="0.25">
      <c r="A1421">
        <v>1872113</v>
      </c>
      <c r="B1421">
        <v>1</v>
      </c>
      <c r="C1421" t="s">
        <v>81</v>
      </c>
      <c r="D1421" t="s">
        <v>121</v>
      </c>
      <c r="E1421" t="s">
        <v>158</v>
      </c>
      <c r="F1421" t="s">
        <v>4331</v>
      </c>
      <c r="G1421" t="s">
        <v>219</v>
      </c>
      <c r="H1421" t="s">
        <v>134</v>
      </c>
      <c r="I1421" t="s">
        <v>135</v>
      </c>
      <c r="J1421" t="s">
        <v>136</v>
      </c>
      <c r="K1421" t="s">
        <v>137</v>
      </c>
      <c r="L1421" t="s">
        <v>4332</v>
      </c>
      <c r="M1421" t="s">
        <v>4333</v>
      </c>
      <c r="N1421">
        <v>2.5249999999999999</v>
      </c>
      <c r="O1421">
        <v>0</v>
      </c>
      <c r="P1421">
        <v>119</v>
      </c>
      <c r="Q1421">
        <v>0</v>
      </c>
      <c r="R1421">
        <v>4</v>
      </c>
      <c r="S1421">
        <v>2</v>
      </c>
      <c r="T1421">
        <v>4</v>
      </c>
      <c r="U1421">
        <v>0</v>
      </c>
      <c r="V1421">
        <v>0</v>
      </c>
      <c r="W1421">
        <v>0</v>
      </c>
      <c r="X1421">
        <v>48.780865847762357</v>
      </c>
      <c r="Y1421">
        <v>0</v>
      </c>
      <c r="Z1421">
        <v>25.300066872581048</v>
      </c>
      <c r="AA1421">
        <v>20.005384493313269</v>
      </c>
      <c r="AB1421">
        <v>8.0726705005026669E-2</v>
      </c>
      <c r="AC1421">
        <v>0</v>
      </c>
      <c r="AD1421">
        <v>0</v>
      </c>
      <c r="AE1421">
        <v>94.167043918661705</v>
      </c>
    </row>
    <row r="1422" spans="1:31" x14ac:dyDescent="0.25">
      <c r="A1422">
        <v>1871449</v>
      </c>
      <c r="B1422">
        <v>1</v>
      </c>
      <c r="C1422" t="s">
        <v>80</v>
      </c>
      <c r="D1422" t="s">
        <v>105</v>
      </c>
      <c r="E1422" t="s">
        <v>158</v>
      </c>
      <c r="F1422" t="s">
        <v>4334</v>
      </c>
      <c r="G1422" t="s">
        <v>219</v>
      </c>
      <c r="H1422" t="s">
        <v>134</v>
      </c>
      <c r="I1422" t="s">
        <v>135</v>
      </c>
      <c r="J1422" t="s">
        <v>136</v>
      </c>
      <c r="K1422" t="s">
        <v>137</v>
      </c>
      <c r="L1422" t="s">
        <v>4335</v>
      </c>
      <c r="M1422" t="s">
        <v>4336</v>
      </c>
      <c r="N1422">
        <v>3.0505555549999999</v>
      </c>
      <c r="O1422">
        <v>0</v>
      </c>
      <c r="P1422">
        <v>0</v>
      </c>
      <c r="Q1422">
        <v>0</v>
      </c>
      <c r="R1422">
        <v>31</v>
      </c>
      <c r="S1422">
        <v>0</v>
      </c>
      <c r="T1422">
        <v>3</v>
      </c>
      <c r="U1422">
        <v>0</v>
      </c>
      <c r="V1422">
        <v>0</v>
      </c>
      <c r="W1422">
        <v>0</v>
      </c>
      <c r="X1422">
        <v>0</v>
      </c>
      <c r="Y1422">
        <v>0</v>
      </c>
      <c r="Z1422">
        <v>24.966174347459965</v>
      </c>
      <c r="AA1422">
        <v>0</v>
      </c>
      <c r="AB1422">
        <v>24.659714122028397</v>
      </c>
      <c r="AC1422">
        <v>0</v>
      </c>
      <c r="AD1422">
        <v>0</v>
      </c>
      <c r="AE1422">
        <v>49.625888469488359</v>
      </c>
    </row>
    <row r="1423" spans="1:31" x14ac:dyDescent="0.25">
      <c r="A1423">
        <v>1872219</v>
      </c>
      <c r="B1423">
        <v>1</v>
      </c>
      <c r="C1423" t="s">
        <v>80</v>
      </c>
      <c r="D1423" t="s">
        <v>96</v>
      </c>
      <c r="E1423" t="s">
        <v>222</v>
      </c>
      <c r="F1423" t="s">
        <v>4337</v>
      </c>
      <c r="G1423" t="s">
        <v>521</v>
      </c>
      <c r="H1423" t="s">
        <v>143</v>
      </c>
      <c r="I1423" t="s">
        <v>135</v>
      </c>
      <c r="J1423" t="s">
        <v>136</v>
      </c>
      <c r="K1423" t="s">
        <v>137</v>
      </c>
      <c r="L1423" t="s">
        <v>4338</v>
      </c>
      <c r="M1423" t="s">
        <v>4339</v>
      </c>
      <c r="N1423">
        <v>2.4361111110000002</v>
      </c>
      <c r="O1423">
        <v>0</v>
      </c>
      <c r="P1423">
        <v>18</v>
      </c>
      <c r="Q1423">
        <v>0</v>
      </c>
      <c r="R1423">
        <v>0</v>
      </c>
      <c r="S1423">
        <v>0</v>
      </c>
      <c r="T1423">
        <v>2</v>
      </c>
      <c r="U1423">
        <v>0</v>
      </c>
      <c r="V1423">
        <v>0</v>
      </c>
      <c r="W1423">
        <v>0</v>
      </c>
      <c r="X1423">
        <v>40.739573318992605</v>
      </c>
      <c r="Y1423">
        <v>0</v>
      </c>
      <c r="Z1423">
        <v>0</v>
      </c>
      <c r="AA1423">
        <v>0</v>
      </c>
      <c r="AB1423">
        <v>5.0567160662202797</v>
      </c>
      <c r="AC1423">
        <v>0</v>
      </c>
      <c r="AD1423">
        <v>0</v>
      </c>
      <c r="AE1423">
        <v>45.796289385212887</v>
      </c>
    </row>
    <row r="1424" spans="1:31" x14ac:dyDescent="0.25">
      <c r="A1424">
        <v>1871887</v>
      </c>
      <c r="B1424">
        <v>1</v>
      </c>
      <c r="C1424" t="s">
        <v>81</v>
      </c>
      <c r="D1424" t="s">
        <v>127</v>
      </c>
      <c r="E1424" t="s">
        <v>210</v>
      </c>
      <c r="F1424" t="s">
        <v>4340</v>
      </c>
      <c r="G1424" t="s">
        <v>133</v>
      </c>
      <c r="H1424" t="s">
        <v>134</v>
      </c>
      <c r="I1424" t="s">
        <v>135</v>
      </c>
      <c r="J1424" t="s">
        <v>136</v>
      </c>
      <c r="K1424" t="s">
        <v>137</v>
      </c>
      <c r="L1424" t="s">
        <v>4341</v>
      </c>
      <c r="M1424" t="s">
        <v>4342</v>
      </c>
      <c r="N1424">
        <v>8.5555555000000005E-2</v>
      </c>
      <c r="O1424">
        <v>9</v>
      </c>
      <c r="P1424">
        <v>4475</v>
      </c>
      <c r="Q1424">
        <v>578</v>
      </c>
      <c r="R1424">
        <v>405</v>
      </c>
      <c r="S1424">
        <v>52</v>
      </c>
      <c r="T1424">
        <v>475</v>
      </c>
      <c r="U1424">
        <v>15</v>
      </c>
      <c r="V1424">
        <v>2</v>
      </c>
      <c r="W1424">
        <v>0.43402533530253329</v>
      </c>
      <c r="X1424">
        <v>83.235077709213428</v>
      </c>
      <c r="Y1424">
        <v>152.89246622466374</v>
      </c>
      <c r="Z1424">
        <v>59.673019109419776</v>
      </c>
      <c r="AA1424">
        <v>118.74221341648787</v>
      </c>
      <c r="AB1424">
        <v>31.050911381647772</v>
      </c>
      <c r="AC1424">
        <v>160.5564800983521</v>
      </c>
      <c r="AD1424">
        <v>0.58713035304923999</v>
      </c>
      <c r="AE1424">
        <v>607.17132362813652</v>
      </c>
    </row>
    <row r="1425" spans="1:31" x14ac:dyDescent="0.25">
      <c r="A1425">
        <v>1871532</v>
      </c>
      <c r="B1425">
        <v>1</v>
      </c>
      <c r="C1425" t="s">
        <v>80</v>
      </c>
      <c r="D1425" t="s">
        <v>84</v>
      </c>
      <c r="E1425" t="s">
        <v>140</v>
      </c>
      <c r="F1425" t="s">
        <v>4343</v>
      </c>
      <c r="G1425" t="s">
        <v>207</v>
      </c>
      <c r="H1425" t="s">
        <v>143</v>
      </c>
      <c r="I1425" t="s">
        <v>135</v>
      </c>
      <c r="J1425" t="s">
        <v>136</v>
      </c>
      <c r="K1425" t="s">
        <v>137</v>
      </c>
      <c r="L1425" t="s">
        <v>4344</v>
      </c>
      <c r="M1425" t="s">
        <v>4345</v>
      </c>
      <c r="N1425">
        <v>1.238611111</v>
      </c>
      <c r="O1425">
        <v>0</v>
      </c>
      <c r="P1425">
        <v>3</v>
      </c>
      <c r="Q1425">
        <v>0</v>
      </c>
      <c r="R1425">
        <v>0</v>
      </c>
      <c r="S1425">
        <v>0</v>
      </c>
      <c r="T1425">
        <v>0</v>
      </c>
      <c r="U1425">
        <v>0</v>
      </c>
      <c r="V1425">
        <v>0</v>
      </c>
      <c r="W1425">
        <v>0</v>
      </c>
      <c r="X1425">
        <v>0.57622627906580193</v>
      </c>
      <c r="Y1425">
        <v>0</v>
      </c>
      <c r="Z1425">
        <v>0</v>
      </c>
      <c r="AA1425">
        <v>0</v>
      </c>
      <c r="AB1425">
        <v>0</v>
      </c>
      <c r="AC1425">
        <v>0</v>
      </c>
      <c r="AD1425">
        <v>0</v>
      </c>
      <c r="AE1425">
        <v>0.57622627906580193</v>
      </c>
    </row>
    <row r="1426" spans="1:31" x14ac:dyDescent="0.25">
      <c r="A1426">
        <v>1871635</v>
      </c>
      <c r="B1426">
        <v>1</v>
      </c>
      <c r="C1426" t="s">
        <v>80</v>
      </c>
      <c r="D1426" t="s">
        <v>100</v>
      </c>
      <c r="E1426" t="s">
        <v>146</v>
      </c>
      <c r="F1426" t="s">
        <v>4175</v>
      </c>
      <c r="G1426" t="s">
        <v>469</v>
      </c>
      <c r="H1426" t="s">
        <v>143</v>
      </c>
      <c r="I1426" t="s">
        <v>135</v>
      </c>
      <c r="J1426" t="s">
        <v>136</v>
      </c>
      <c r="K1426" t="s">
        <v>137</v>
      </c>
      <c r="L1426" t="s">
        <v>4346</v>
      </c>
      <c r="M1426" t="s">
        <v>4347</v>
      </c>
      <c r="N1426">
        <v>1.8425</v>
      </c>
      <c r="O1426">
        <v>0</v>
      </c>
      <c r="P1426">
        <v>225</v>
      </c>
      <c r="Q1426">
        <v>0</v>
      </c>
      <c r="R1426">
        <v>1</v>
      </c>
      <c r="S1426">
        <v>0</v>
      </c>
      <c r="T1426">
        <v>18</v>
      </c>
      <c r="U1426">
        <v>0</v>
      </c>
      <c r="V1426">
        <v>0</v>
      </c>
      <c r="W1426">
        <v>0</v>
      </c>
      <c r="X1426">
        <v>89.335012388770977</v>
      </c>
      <c r="Y1426">
        <v>0</v>
      </c>
      <c r="Z1426">
        <v>0.16195199309828001</v>
      </c>
      <c r="AA1426">
        <v>0</v>
      </c>
      <c r="AB1426">
        <v>55.488833598450114</v>
      </c>
      <c r="AC1426">
        <v>0</v>
      </c>
      <c r="AD1426">
        <v>0</v>
      </c>
      <c r="AE1426">
        <v>144.98579798031938</v>
      </c>
    </row>
    <row r="1427" spans="1:31" x14ac:dyDescent="0.25">
      <c r="A1427">
        <v>1871386</v>
      </c>
      <c r="B1427">
        <v>1</v>
      </c>
      <c r="C1427" t="s">
        <v>80</v>
      </c>
      <c r="D1427" t="s">
        <v>101</v>
      </c>
      <c r="E1427" t="s">
        <v>158</v>
      </c>
      <c r="F1427" t="s">
        <v>2251</v>
      </c>
      <c r="G1427" t="s">
        <v>133</v>
      </c>
      <c r="H1427" t="s">
        <v>134</v>
      </c>
      <c r="I1427" t="s">
        <v>135</v>
      </c>
      <c r="J1427" t="s">
        <v>136</v>
      </c>
      <c r="K1427" t="s">
        <v>137</v>
      </c>
      <c r="L1427" t="s">
        <v>4348</v>
      </c>
      <c r="M1427" t="s">
        <v>4349</v>
      </c>
      <c r="N1427">
        <v>1.1625000000000001</v>
      </c>
      <c r="O1427">
        <v>0</v>
      </c>
      <c r="P1427">
        <v>2206</v>
      </c>
      <c r="Q1427">
        <v>0</v>
      </c>
      <c r="R1427">
        <v>1</v>
      </c>
      <c r="S1427">
        <v>1</v>
      </c>
      <c r="T1427">
        <v>95</v>
      </c>
      <c r="U1427">
        <v>0</v>
      </c>
      <c r="V1427">
        <v>0</v>
      </c>
      <c r="W1427">
        <v>0</v>
      </c>
      <c r="X1427">
        <v>457.14555976908946</v>
      </c>
      <c r="Y1427">
        <v>0</v>
      </c>
      <c r="Z1427">
        <v>0.17103599548969528</v>
      </c>
      <c r="AA1427">
        <v>5.2455048020432251</v>
      </c>
      <c r="AB1427">
        <v>96.108896114251095</v>
      </c>
      <c r="AC1427">
        <v>0</v>
      </c>
      <c r="AD1427">
        <v>0</v>
      </c>
      <c r="AE1427">
        <v>558.67099668087349</v>
      </c>
    </row>
    <row r="1428" spans="1:31" x14ac:dyDescent="0.25">
      <c r="A1428">
        <v>1872027</v>
      </c>
      <c r="B1428">
        <v>1</v>
      </c>
      <c r="C1428" t="s">
        <v>80</v>
      </c>
      <c r="D1428" t="s">
        <v>104</v>
      </c>
      <c r="E1428" t="s">
        <v>222</v>
      </c>
      <c r="F1428" t="s">
        <v>4350</v>
      </c>
      <c r="G1428" t="s">
        <v>663</v>
      </c>
      <c r="H1428" t="s">
        <v>143</v>
      </c>
      <c r="I1428" t="s">
        <v>135</v>
      </c>
      <c r="J1428" t="s">
        <v>136</v>
      </c>
      <c r="K1428" t="s">
        <v>137</v>
      </c>
      <c r="L1428" t="s">
        <v>4351</v>
      </c>
      <c r="M1428" t="s">
        <v>4352</v>
      </c>
      <c r="N1428">
        <v>1.4358333329999999</v>
      </c>
      <c r="O1428">
        <v>0</v>
      </c>
      <c r="P1428">
        <v>115</v>
      </c>
      <c r="Q1428">
        <v>0</v>
      </c>
      <c r="R1428">
        <v>0</v>
      </c>
      <c r="S1428">
        <v>0</v>
      </c>
      <c r="T1428">
        <v>27</v>
      </c>
      <c r="U1428">
        <v>0</v>
      </c>
      <c r="V1428">
        <v>0</v>
      </c>
      <c r="W1428">
        <v>0</v>
      </c>
      <c r="X1428">
        <v>36.662132220255053</v>
      </c>
      <c r="Y1428">
        <v>0</v>
      </c>
      <c r="Z1428">
        <v>0</v>
      </c>
      <c r="AA1428">
        <v>0</v>
      </c>
      <c r="AB1428">
        <v>19.111251069355099</v>
      </c>
      <c r="AC1428">
        <v>0</v>
      </c>
      <c r="AD1428">
        <v>0</v>
      </c>
      <c r="AE1428">
        <v>55.773383289610152</v>
      </c>
    </row>
    <row r="1429" spans="1:31" x14ac:dyDescent="0.25">
      <c r="A1429">
        <v>1871486</v>
      </c>
      <c r="B1429">
        <v>1</v>
      </c>
      <c r="C1429" t="s">
        <v>80</v>
      </c>
      <c r="D1429" t="s">
        <v>92</v>
      </c>
      <c r="E1429" t="s">
        <v>210</v>
      </c>
      <c r="F1429" t="s">
        <v>4152</v>
      </c>
      <c r="G1429" t="s">
        <v>133</v>
      </c>
      <c r="H1429" t="s">
        <v>134</v>
      </c>
      <c r="I1429" t="s">
        <v>135</v>
      </c>
      <c r="J1429" t="s">
        <v>136</v>
      </c>
      <c r="K1429" t="s">
        <v>137</v>
      </c>
      <c r="L1429" t="s">
        <v>4353</v>
      </c>
      <c r="M1429" t="s">
        <v>4354</v>
      </c>
      <c r="N1429">
        <v>0.16194444399999999</v>
      </c>
      <c r="O1429">
        <v>0</v>
      </c>
      <c r="P1429">
        <v>261</v>
      </c>
      <c r="Q1429">
        <v>6</v>
      </c>
      <c r="R1429">
        <v>34</v>
      </c>
      <c r="S1429">
        <v>5</v>
      </c>
      <c r="T1429">
        <v>9</v>
      </c>
      <c r="U1429">
        <v>0</v>
      </c>
      <c r="V1429">
        <v>0</v>
      </c>
      <c r="W1429">
        <v>0</v>
      </c>
      <c r="X1429">
        <v>9.1692130535843361</v>
      </c>
      <c r="Y1429">
        <v>1.0949710099769956</v>
      </c>
      <c r="Z1429">
        <v>6.7539865521363316</v>
      </c>
      <c r="AA1429">
        <v>7.8546781909335666</v>
      </c>
      <c r="AB1429">
        <v>1.9206999515816447</v>
      </c>
      <c r="AC1429">
        <v>0</v>
      </c>
      <c r="AD1429">
        <v>0</v>
      </c>
      <c r="AE1429">
        <v>26.793548758212875</v>
      </c>
    </row>
    <row r="1430" spans="1:31" x14ac:dyDescent="0.25">
      <c r="A1430">
        <v>1872322</v>
      </c>
      <c r="B1430">
        <v>1</v>
      </c>
      <c r="C1430" t="s">
        <v>80</v>
      </c>
      <c r="D1430" t="s">
        <v>99</v>
      </c>
      <c r="E1430" t="s">
        <v>140</v>
      </c>
      <c r="F1430" t="s">
        <v>4355</v>
      </c>
      <c r="G1430" t="s">
        <v>163</v>
      </c>
      <c r="H1430" t="s">
        <v>143</v>
      </c>
      <c r="I1430" t="s">
        <v>135</v>
      </c>
      <c r="J1430" t="s">
        <v>136</v>
      </c>
      <c r="K1430" t="s">
        <v>137</v>
      </c>
      <c r="L1430" t="s">
        <v>4356</v>
      </c>
      <c r="M1430" t="s">
        <v>4357</v>
      </c>
      <c r="N1430">
        <v>0.48861111099999999</v>
      </c>
      <c r="O1430">
        <v>0</v>
      </c>
      <c r="P1430">
        <v>1</v>
      </c>
      <c r="Q1430">
        <v>0</v>
      </c>
      <c r="R1430">
        <v>0</v>
      </c>
      <c r="S1430">
        <v>0</v>
      </c>
      <c r="T1430">
        <v>0</v>
      </c>
      <c r="U1430">
        <v>0</v>
      </c>
      <c r="V1430">
        <v>0</v>
      </c>
      <c r="W1430">
        <v>0</v>
      </c>
      <c r="X1430">
        <v>7.134273471072222E-3</v>
      </c>
      <c r="Y1430">
        <v>0</v>
      </c>
      <c r="Z1430">
        <v>0</v>
      </c>
      <c r="AA1430">
        <v>0</v>
      </c>
      <c r="AB1430">
        <v>0</v>
      </c>
      <c r="AC1430">
        <v>0</v>
      </c>
      <c r="AD1430">
        <v>0</v>
      </c>
      <c r="AE1430">
        <v>7.134273471072222E-3</v>
      </c>
    </row>
    <row r="1431" spans="1:31" x14ac:dyDescent="0.25">
      <c r="A1431">
        <v>1872342</v>
      </c>
      <c r="B1431">
        <v>1</v>
      </c>
      <c r="C1431" t="s">
        <v>81</v>
      </c>
      <c r="D1431" t="s">
        <v>127</v>
      </c>
      <c r="E1431" t="s">
        <v>131</v>
      </c>
      <c r="F1431" t="s">
        <v>4358</v>
      </c>
      <c r="G1431" t="s">
        <v>133</v>
      </c>
      <c r="H1431" t="s">
        <v>134</v>
      </c>
      <c r="I1431" t="s">
        <v>135</v>
      </c>
      <c r="J1431" t="s">
        <v>136</v>
      </c>
      <c r="K1431" t="s">
        <v>137</v>
      </c>
      <c r="L1431" t="s">
        <v>4359</v>
      </c>
      <c r="M1431" t="s">
        <v>4360</v>
      </c>
      <c r="N1431">
        <v>1.280277777</v>
      </c>
      <c r="O1431">
        <v>2</v>
      </c>
      <c r="P1431">
        <v>2</v>
      </c>
      <c r="Q1431">
        <v>44</v>
      </c>
      <c r="R1431">
        <v>16</v>
      </c>
      <c r="S1431">
        <v>1</v>
      </c>
      <c r="T1431">
        <v>1</v>
      </c>
      <c r="U1431">
        <v>0</v>
      </c>
      <c r="V1431">
        <v>0</v>
      </c>
      <c r="W1431">
        <v>2.1987707915665333</v>
      </c>
      <c r="X1431">
        <v>2.3557648074401816</v>
      </c>
      <c r="Y1431">
        <v>127.32824191985044</v>
      </c>
      <c r="Z1431">
        <v>236.11480448643513</v>
      </c>
      <c r="AA1431">
        <v>1.7964061918797503</v>
      </c>
      <c r="AB1431">
        <v>0</v>
      </c>
      <c r="AC1431">
        <v>0</v>
      </c>
      <c r="AD1431">
        <v>0</v>
      </c>
      <c r="AE1431">
        <v>369.79398819717204</v>
      </c>
    </row>
    <row r="1432" spans="1:31" x14ac:dyDescent="0.25">
      <c r="A1432">
        <v>1872179</v>
      </c>
      <c r="B1432">
        <v>1</v>
      </c>
      <c r="C1432" t="s">
        <v>80</v>
      </c>
      <c r="D1432" t="s">
        <v>106</v>
      </c>
      <c r="E1432" t="s">
        <v>146</v>
      </c>
      <c r="F1432" t="s">
        <v>4361</v>
      </c>
      <c r="G1432" t="s">
        <v>148</v>
      </c>
      <c r="H1432" t="s">
        <v>143</v>
      </c>
      <c r="I1432" t="s">
        <v>135</v>
      </c>
      <c r="J1432" t="s">
        <v>136</v>
      </c>
      <c r="K1432" t="s">
        <v>137</v>
      </c>
      <c r="L1432" t="s">
        <v>4362</v>
      </c>
      <c r="M1432" t="s">
        <v>4363</v>
      </c>
      <c r="N1432">
        <v>1.2338888880000001</v>
      </c>
      <c r="O1432">
        <v>0</v>
      </c>
      <c r="P1432">
        <v>0</v>
      </c>
      <c r="Q1432">
        <v>0</v>
      </c>
      <c r="R1432">
        <v>0</v>
      </c>
      <c r="S1432">
        <v>0</v>
      </c>
      <c r="T1432">
        <v>1</v>
      </c>
      <c r="U1432">
        <v>0</v>
      </c>
      <c r="V1432">
        <v>0</v>
      </c>
      <c r="W1432">
        <v>0</v>
      </c>
      <c r="X1432">
        <v>0</v>
      </c>
      <c r="Y1432">
        <v>0</v>
      </c>
      <c r="Z1432">
        <v>0</v>
      </c>
      <c r="AA1432">
        <v>0</v>
      </c>
      <c r="AB1432">
        <v>3.194475841758615</v>
      </c>
      <c r="AC1432">
        <v>0</v>
      </c>
      <c r="AD1432">
        <v>0</v>
      </c>
      <c r="AE1432">
        <v>3.194475841758615</v>
      </c>
    </row>
    <row r="1433" spans="1:31" x14ac:dyDescent="0.25">
      <c r="A1433">
        <v>1871446</v>
      </c>
      <c r="B1433">
        <v>1</v>
      </c>
      <c r="C1433" t="s">
        <v>80</v>
      </c>
      <c r="D1433" t="s">
        <v>103</v>
      </c>
      <c r="E1433" t="s">
        <v>131</v>
      </c>
      <c r="F1433" t="s">
        <v>4364</v>
      </c>
      <c r="G1433" t="s">
        <v>133</v>
      </c>
      <c r="H1433" t="s">
        <v>134</v>
      </c>
      <c r="I1433" t="s">
        <v>135</v>
      </c>
      <c r="J1433" t="s">
        <v>136</v>
      </c>
      <c r="K1433" t="s">
        <v>137</v>
      </c>
      <c r="L1433" t="s">
        <v>4365</v>
      </c>
      <c r="M1433" t="s">
        <v>4366</v>
      </c>
      <c r="N1433">
        <v>1.4880555550000001</v>
      </c>
      <c r="O1433">
        <v>17</v>
      </c>
      <c r="P1433">
        <v>2351</v>
      </c>
      <c r="Q1433">
        <v>30</v>
      </c>
      <c r="R1433">
        <v>174</v>
      </c>
      <c r="S1433">
        <v>53</v>
      </c>
      <c r="T1433">
        <v>419</v>
      </c>
      <c r="U1433">
        <v>5</v>
      </c>
      <c r="V1433">
        <v>1</v>
      </c>
      <c r="W1433">
        <v>12.094918787334876</v>
      </c>
      <c r="X1433">
        <v>441.65503609300265</v>
      </c>
      <c r="Y1433">
        <v>193.05801650023781</v>
      </c>
      <c r="Z1433">
        <v>98.098639782131471</v>
      </c>
      <c r="AA1433">
        <v>400.11374911128149</v>
      </c>
      <c r="AB1433">
        <v>242.34635726417702</v>
      </c>
      <c r="AC1433">
        <v>398.70471104005713</v>
      </c>
      <c r="AD1433">
        <v>25.545047946142738</v>
      </c>
      <c r="AE1433">
        <v>1811.6164765243652</v>
      </c>
    </row>
    <row r="1434" spans="1:31" x14ac:dyDescent="0.25">
      <c r="A1434">
        <v>1872013</v>
      </c>
      <c r="B1434">
        <v>1</v>
      </c>
      <c r="C1434" t="s">
        <v>80</v>
      </c>
      <c r="D1434" t="s">
        <v>106</v>
      </c>
      <c r="E1434" t="s">
        <v>131</v>
      </c>
      <c r="F1434" t="s">
        <v>4367</v>
      </c>
      <c r="G1434" t="s">
        <v>476</v>
      </c>
      <c r="H1434" t="s">
        <v>134</v>
      </c>
      <c r="I1434" t="s">
        <v>135</v>
      </c>
      <c r="J1434" t="s">
        <v>136</v>
      </c>
      <c r="K1434" t="s">
        <v>137</v>
      </c>
      <c r="L1434" t="s">
        <v>4368</v>
      </c>
      <c r="M1434" t="s">
        <v>4369</v>
      </c>
      <c r="N1434">
        <v>0.383333333</v>
      </c>
      <c r="O1434">
        <v>0</v>
      </c>
      <c r="P1434">
        <v>225</v>
      </c>
      <c r="Q1434">
        <v>14</v>
      </c>
      <c r="R1434">
        <v>76</v>
      </c>
      <c r="S1434">
        <v>2</v>
      </c>
      <c r="T1434">
        <v>36</v>
      </c>
      <c r="U1434">
        <v>1</v>
      </c>
      <c r="V1434">
        <v>0</v>
      </c>
      <c r="W1434">
        <v>0</v>
      </c>
      <c r="X1434">
        <v>17.995875779460938</v>
      </c>
      <c r="Y1434">
        <v>41.308252773752265</v>
      </c>
      <c r="Z1434">
        <v>131.9656328521269</v>
      </c>
      <c r="AA1434">
        <v>5.7606475384872002</v>
      </c>
      <c r="AB1434">
        <v>45.596202672000103</v>
      </c>
      <c r="AC1434">
        <v>0.34359995007836663</v>
      </c>
      <c r="AD1434">
        <v>0</v>
      </c>
      <c r="AE1434">
        <v>242.97021156590577</v>
      </c>
    </row>
    <row r="1435" spans="1:31" x14ac:dyDescent="0.25">
      <c r="A1435">
        <v>1871652</v>
      </c>
      <c r="B1435">
        <v>1</v>
      </c>
      <c r="C1435" t="s">
        <v>80</v>
      </c>
      <c r="D1435" t="s">
        <v>110</v>
      </c>
      <c r="E1435" t="s">
        <v>169</v>
      </c>
      <c r="F1435" t="s">
        <v>4370</v>
      </c>
      <c r="G1435" t="s">
        <v>453</v>
      </c>
      <c r="H1435" t="s">
        <v>143</v>
      </c>
      <c r="I1435" t="s">
        <v>135</v>
      </c>
      <c r="J1435" t="s">
        <v>136</v>
      </c>
      <c r="K1435" t="s">
        <v>137</v>
      </c>
      <c r="L1435" t="s">
        <v>4371</v>
      </c>
      <c r="M1435" t="s">
        <v>4372</v>
      </c>
      <c r="N1435">
        <v>1.0761111109999999</v>
      </c>
      <c r="O1435">
        <v>0</v>
      </c>
      <c r="P1435">
        <v>811</v>
      </c>
      <c r="Q1435">
        <v>0</v>
      </c>
      <c r="R1435">
        <v>0</v>
      </c>
      <c r="S1435">
        <v>0</v>
      </c>
      <c r="T1435">
        <v>50</v>
      </c>
      <c r="U1435">
        <v>0</v>
      </c>
      <c r="V1435">
        <v>0</v>
      </c>
      <c r="W1435">
        <v>0</v>
      </c>
      <c r="X1435">
        <v>225.22178957238543</v>
      </c>
      <c r="Y1435">
        <v>0</v>
      </c>
      <c r="Z1435">
        <v>0</v>
      </c>
      <c r="AA1435">
        <v>0</v>
      </c>
      <c r="AB1435">
        <v>53.547740048296433</v>
      </c>
      <c r="AC1435">
        <v>0</v>
      </c>
      <c r="AD1435">
        <v>0</v>
      </c>
      <c r="AE1435">
        <v>278.76952962068185</v>
      </c>
    </row>
    <row r="1436" spans="1:31" x14ac:dyDescent="0.25">
      <c r="A1436">
        <v>1872193</v>
      </c>
      <c r="B1436">
        <v>1</v>
      </c>
      <c r="C1436" t="s">
        <v>81</v>
      </c>
      <c r="D1436" t="s">
        <v>120</v>
      </c>
      <c r="E1436" t="s">
        <v>158</v>
      </c>
      <c r="F1436" t="s">
        <v>283</v>
      </c>
      <c r="G1436" t="s">
        <v>133</v>
      </c>
      <c r="H1436" t="s">
        <v>134</v>
      </c>
      <c r="I1436" t="s">
        <v>152</v>
      </c>
      <c r="J1436" t="s">
        <v>136</v>
      </c>
      <c r="K1436" t="s">
        <v>137</v>
      </c>
      <c r="L1436" t="s">
        <v>4373</v>
      </c>
      <c r="M1436" t="s">
        <v>4374</v>
      </c>
      <c r="N1436">
        <v>1.1111111E-2</v>
      </c>
      <c r="O1436">
        <v>1</v>
      </c>
      <c r="P1436">
        <v>1112</v>
      </c>
      <c r="Q1436">
        <v>72</v>
      </c>
      <c r="R1436">
        <v>45</v>
      </c>
      <c r="S1436">
        <v>15</v>
      </c>
      <c r="T1436">
        <v>49</v>
      </c>
      <c r="U1436">
        <v>2</v>
      </c>
      <c r="V1436">
        <v>0</v>
      </c>
      <c r="W1436">
        <v>1.2475586205011113E-2</v>
      </c>
      <c r="X1436">
        <v>2.6466529234182441</v>
      </c>
      <c r="Y1436">
        <v>4.3363796564240555</v>
      </c>
      <c r="Z1436">
        <v>1.1335814123567556</v>
      </c>
      <c r="AA1436">
        <v>0.44967779014773335</v>
      </c>
      <c r="AB1436">
        <v>0.20625217541605556</v>
      </c>
      <c r="AC1436">
        <v>0.40049766900533335</v>
      </c>
      <c r="AD1436">
        <v>0</v>
      </c>
      <c r="AE1436">
        <v>9.1855172129731884</v>
      </c>
    </row>
    <row r="1437" spans="1:31" x14ac:dyDescent="0.25">
      <c r="A1437">
        <v>1871615</v>
      </c>
      <c r="B1437">
        <v>1</v>
      </c>
      <c r="C1437" t="s">
        <v>81</v>
      </c>
      <c r="D1437" t="s">
        <v>120</v>
      </c>
      <c r="E1437" t="s">
        <v>169</v>
      </c>
      <c r="F1437" t="s">
        <v>3965</v>
      </c>
      <c r="G1437" t="s">
        <v>624</v>
      </c>
      <c r="H1437" t="s">
        <v>143</v>
      </c>
      <c r="I1437" t="s">
        <v>135</v>
      </c>
      <c r="J1437" t="s">
        <v>136</v>
      </c>
      <c r="K1437" t="s">
        <v>137</v>
      </c>
      <c r="L1437" t="s">
        <v>4375</v>
      </c>
      <c r="M1437" t="s">
        <v>4376</v>
      </c>
      <c r="N1437">
        <v>1.659444444</v>
      </c>
      <c r="O1437">
        <v>0</v>
      </c>
      <c r="P1437">
        <v>0</v>
      </c>
      <c r="Q1437">
        <v>0</v>
      </c>
      <c r="R1437">
        <v>5</v>
      </c>
      <c r="S1437">
        <v>0</v>
      </c>
      <c r="T1437">
        <v>1</v>
      </c>
      <c r="U1437">
        <v>0</v>
      </c>
      <c r="V1437">
        <v>0</v>
      </c>
      <c r="W1437">
        <v>0</v>
      </c>
      <c r="X1437">
        <v>0</v>
      </c>
      <c r="Y1437">
        <v>0</v>
      </c>
      <c r="Z1437">
        <v>37.550805025654853</v>
      </c>
      <c r="AA1437">
        <v>0</v>
      </c>
      <c r="AB1437">
        <v>15.76224410458639</v>
      </c>
      <c r="AC1437">
        <v>0</v>
      </c>
      <c r="AD1437">
        <v>0</v>
      </c>
      <c r="AE1437">
        <v>53.313049130241239</v>
      </c>
    </row>
    <row r="1438" spans="1:31" x14ac:dyDescent="0.25">
      <c r="A1438">
        <v>1872242</v>
      </c>
      <c r="B1438">
        <v>1</v>
      </c>
      <c r="C1438" t="s">
        <v>80</v>
      </c>
      <c r="D1438" t="s">
        <v>92</v>
      </c>
      <c r="E1438" t="s">
        <v>210</v>
      </c>
      <c r="F1438" t="s">
        <v>4377</v>
      </c>
      <c r="G1438" t="s">
        <v>133</v>
      </c>
      <c r="H1438" t="s">
        <v>134</v>
      </c>
      <c r="I1438" t="s">
        <v>135</v>
      </c>
      <c r="J1438" t="s">
        <v>136</v>
      </c>
      <c r="K1438" t="s">
        <v>137</v>
      </c>
      <c r="L1438" t="s">
        <v>4378</v>
      </c>
      <c r="M1438" t="s">
        <v>4379</v>
      </c>
      <c r="N1438">
        <v>1.0830555550000001</v>
      </c>
      <c r="O1438">
        <v>0</v>
      </c>
      <c r="P1438">
        <v>828</v>
      </c>
      <c r="Q1438">
        <v>2</v>
      </c>
      <c r="R1438">
        <v>235</v>
      </c>
      <c r="S1438">
        <v>7</v>
      </c>
      <c r="T1438">
        <v>75</v>
      </c>
      <c r="U1438">
        <v>0</v>
      </c>
      <c r="V1438">
        <v>1</v>
      </c>
      <c r="W1438">
        <v>0</v>
      </c>
      <c r="X1438">
        <v>244.70040079048064</v>
      </c>
      <c r="Y1438">
        <v>0.85484168689562234</v>
      </c>
      <c r="Z1438">
        <v>110.70210541245682</v>
      </c>
      <c r="AA1438">
        <v>11.842831488901684</v>
      </c>
      <c r="AB1438">
        <v>110.07987923646887</v>
      </c>
      <c r="AC1438">
        <v>0</v>
      </c>
      <c r="AD1438">
        <v>0.1171239933247222</v>
      </c>
      <c r="AE1438">
        <v>478.29718260852832</v>
      </c>
    </row>
    <row r="1439" spans="1:31" x14ac:dyDescent="0.25">
      <c r="A1439">
        <v>1871801</v>
      </c>
      <c r="B1439">
        <v>1</v>
      </c>
      <c r="C1439" t="s">
        <v>81</v>
      </c>
      <c r="D1439" t="s">
        <v>113</v>
      </c>
      <c r="E1439" t="s">
        <v>146</v>
      </c>
      <c r="F1439" t="s">
        <v>4380</v>
      </c>
      <c r="G1439" t="s">
        <v>148</v>
      </c>
      <c r="H1439" t="s">
        <v>143</v>
      </c>
      <c r="I1439" t="s">
        <v>135</v>
      </c>
      <c r="J1439" t="s">
        <v>136</v>
      </c>
      <c r="K1439" t="s">
        <v>137</v>
      </c>
      <c r="L1439" t="s">
        <v>4381</v>
      </c>
      <c r="M1439" t="s">
        <v>4382</v>
      </c>
      <c r="N1439">
        <v>0.215277777</v>
      </c>
      <c r="O1439">
        <v>0</v>
      </c>
      <c r="P1439">
        <v>26</v>
      </c>
      <c r="Q1439">
        <v>0</v>
      </c>
      <c r="R1439">
        <v>1</v>
      </c>
      <c r="S1439">
        <v>0</v>
      </c>
      <c r="T1439">
        <v>5</v>
      </c>
      <c r="U1439">
        <v>0</v>
      </c>
      <c r="V1439">
        <v>0</v>
      </c>
      <c r="W1439">
        <v>0</v>
      </c>
      <c r="X1439">
        <v>1.5145751105393432</v>
      </c>
      <c r="Y1439">
        <v>0</v>
      </c>
      <c r="Z1439">
        <v>6.3870164946413899E-2</v>
      </c>
      <c r="AA1439">
        <v>0</v>
      </c>
      <c r="AB1439">
        <v>0.22417716152897782</v>
      </c>
      <c r="AC1439">
        <v>0</v>
      </c>
      <c r="AD1439">
        <v>0</v>
      </c>
      <c r="AE1439">
        <v>1.802622437014735</v>
      </c>
    </row>
    <row r="1440" spans="1:31" x14ac:dyDescent="0.25">
      <c r="A1440">
        <v>1871758</v>
      </c>
      <c r="B1440">
        <v>1</v>
      </c>
      <c r="C1440" t="s">
        <v>81</v>
      </c>
      <c r="D1440" t="s">
        <v>127</v>
      </c>
      <c r="E1440" t="s">
        <v>131</v>
      </c>
      <c r="F1440" t="s">
        <v>3513</v>
      </c>
      <c r="G1440" t="s">
        <v>133</v>
      </c>
      <c r="H1440" t="s">
        <v>134</v>
      </c>
      <c r="I1440" t="s">
        <v>135</v>
      </c>
      <c r="J1440" t="s">
        <v>136</v>
      </c>
      <c r="K1440" t="s">
        <v>137</v>
      </c>
      <c r="L1440" t="s">
        <v>4383</v>
      </c>
      <c r="M1440" t="s">
        <v>4384</v>
      </c>
      <c r="N1440">
        <v>0.98277777700000002</v>
      </c>
      <c r="O1440">
        <v>2</v>
      </c>
      <c r="P1440">
        <v>52</v>
      </c>
      <c r="Q1440">
        <v>79</v>
      </c>
      <c r="R1440">
        <v>74</v>
      </c>
      <c r="S1440">
        <v>0</v>
      </c>
      <c r="T1440">
        <v>5</v>
      </c>
      <c r="U1440">
        <v>1</v>
      </c>
      <c r="V1440">
        <v>0</v>
      </c>
      <c r="W1440">
        <v>1.4248034427111111</v>
      </c>
      <c r="X1440">
        <v>12.526023911954979</v>
      </c>
      <c r="Y1440">
        <v>278.16499963514713</v>
      </c>
      <c r="Z1440">
        <v>249.6743606668235</v>
      </c>
      <c r="AA1440">
        <v>0</v>
      </c>
      <c r="AB1440">
        <v>4.5490444006966886</v>
      </c>
      <c r="AC1440">
        <v>254.87376745929944</v>
      </c>
      <c r="AD1440">
        <v>0</v>
      </c>
      <c r="AE1440">
        <v>801.21299951663286</v>
      </c>
    </row>
    <row r="1441" spans="1:31" x14ac:dyDescent="0.25">
      <c r="A1441">
        <v>1871644</v>
      </c>
      <c r="B1441">
        <v>1</v>
      </c>
      <c r="C1441" t="s">
        <v>80</v>
      </c>
      <c r="D1441" t="s">
        <v>95</v>
      </c>
      <c r="E1441" t="s">
        <v>229</v>
      </c>
      <c r="F1441" t="s">
        <v>4385</v>
      </c>
      <c r="G1441" t="s">
        <v>171</v>
      </c>
      <c r="H1441" t="s">
        <v>134</v>
      </c>
      <c r="I1441" t="s">
        <v>135</v>
      </c>
      <c r="J1441" t="s">
        <v>136</v>
      </c>
      <c r="K1441" t="s">
        <v>172</v>
      </c>
      <c r="L1441" t="s">
        <v>4386</v>
      </c>
      <c r="M1441" t="s">
        <v>4387</v>
      </c>
      <c r="N1441">
        <v>7.1</v>
      </c>
      <c r="O1441">
        <v>2</v>
      </c>
      <c r="P1441">
        <v>163</v>
      </c>
      <c r="Q1441">
        <v>0</v>
      </c>
      <c r="R1441">
        <v>6</v>
      </c>
      <c r="S1441">
        <v>7</v>
      </c>
      <c r="T1441">
        <v>8</v>
      </c>
      <c r="U1441">
        <v>0</v>
      </c>
      <c r="V1441">
        <v>0</v>
      </c>
      <c r="W1441">
        <v>14.386999498846301</v>
      </c>
      <c r="X1441">
        <v>270.85455286378965</v>
      </c>
      <c r="Y1441">
        <v>0</v>
      </c>
      <c r="Z1441">
        <v>32.255051327030401</v>
      </c>
      <c r="AA1441">
        <v>236.15895580980504</v>
      </c>
      <c r="AB1441">
        <v>31.205805060257106</v>
      </c>
      <c r="AC1441">
        <v>0</v>
      </c>
      <c r="AD1441">
        <v>0</v>
      </c>
      <c r="AE1441">
        <v>584.86136455972849</v>
      </c>
    </row>
    <row r="1442" spans="1:31" x14ac:dyDescent="0.25">
      <c r="A1442">
        <v>1872308</v>
      </c>
      <c r="B1442">
        <v>1</v>
      </c>
      <c r="C1442" t="s">
        <v>80</v>
      </c>
      <c r="D1442" t="s">
        <v>98</v>
      </c>
      <c r="E1442" t="s">
        <v>169</v>
      </c>
      <c r="F1442" t="s">
        <v>4388</v>
      </c>
      <c r="G1442" t="s">
        <v>183</v>
      </c>
      <c r="H1442" t="s">
        <v>143</v>
      </c>
      <c r="I1442" t="s">
        <v>135</v>
      </c>
      <c r="J1442" t="s">
        <v>136</v>
      </c>
      <c r="K1442" t="s">
        <v>137</v>
      </c>
      <c r="L1442" t="s">
        <v>4389</v>
      </c>
      <c r="M1442" t="s">
        <v>4390</v>
      </c>
      <c r="N1442">
        <v>1.754444444</v>
      </c>
      <c r="O1442">
        <v>0</v>
      </c>
      <c r="P1442">
        <v>7</v>
      </c>
      <c r="Q1442">
        <v>0</v>
      </c>
      <c r="R1442">
        <v>7</v>
      </c>
      <c r="S1442">
        <v>0</v>
      </c>
      <c r="T1442">
        <v>5</v>
      </c>
      <c r="U1442">
        <v>0</v>
      </c>
      <c r="V1442">
        <v>0</v>
      </c>
      <c r="W1442">
        <v>0</v>
      </c>
      <c r="X1442">
        <v>4.4565728390335426</v>
      </c>
      <c r="Y1442">
        <v>0</v>
      </c>
      <c r="Z1442">
        <v>34.1045988522907</v>
      </c>
      <c r="AA1442">
        <v>0</v>
      </c>
      <c r="AB1442">
        <v>19.229122453520546</v>
      </c>
      <c r="AC1442">
        <v>0</v>
      </c>
      <c r="AD1442">
        <v>0</v>
      </c>
      <c r="AE1442">
        <v>57.790294144844786</v>
      </c>
    </row>
    <row r="1443" spans="1:31" x14ac:dyDescent="0.25">
      <c r="A1443">
        <v>1871976</v>
      </c>
      <c r="B1443">
        <v>1</v>
      </c>
      <c r="C1443" t="s">
        <v>81</v>
      </c>
      <c r="D1443" t="s">
        <v>128</v>
      </c>
      <c r="E1443" t="s">
        <v>140</v>
      </c>
      <c r="F1443" t="s">
        <v>4391</v>
      </c>
      <c r="G1443" t="s">
        <v>207</v>
      </c>
      <c r="H1443" t="s">
        <v>143</v>
      </c>
      <c r="I1443" t="s">
        <v>135</v>
      </c>
      <c r="J1443" t="s">
        <v>136</v>
      </c>
      <c r="K1443" t="s">
        <v>137</v>
      </c>
      <c r="L1443" t="s">
        <v>4392</v>
      </c>
      <c r="M1443" t="s">
        <v>4393</v>
      </c>
      <c r="N1443">
        <v>4.0522222220000002</v>
      </c>
      <c r="O1443">
        <v>0</v>
      </c>
      <c r="P1443">
        <v>1</v>
      </c>
      <c r="Q1443">
        <v>0</v>
      </c>
      <c r="R1443">
        <v>0</v>
      </c>
      <c r="S1443">
        <v>0</v>
      </c>
      <c r="T1443">
        <v>0</v>
      </c>
      <c r="U1443">
        <v>0</v>
      </c>
      <c r="V1443">
        <v>0</v>
      </c>
      <c r="W1443">
        <v>0</v>
      </c>
      <c r="X1443">
        <v>1.1794490710027623</v>
      </c>
      <c r="Y1443">
        <v>0</v>
      </c>
      <c r="Z1443">
        <v>0</v>
      </c>
      <c r="AA1443">
        <v>0</v>
      </c>
      <c r="AB1443">
        <v>0</v>
      </c>
      <c r="AC1443">
        <v>0</v>
      </c>
      <c r="AD1443">
        <v>0</v>
      </c>
      <c r="AE1443">
        <v>1.1794490710027623</v>
      </c>
    </row>
    <row r="1444" spans="1:31" x14ac:dyDescent="0.25">
      <c r="A1444">
        <v>1872354</v>
      </c>
      <c r="B1444">
        <v>1</v>
      </c>
      <c r="C1444" t="s">
        <v>80</v>
      </c>
      <c r="D1444" t="s">
        <v>96</v>
      </c>
      <c r="E1444" t="s">
        <v>140</v>
      </c>
      <c r="F1444" t="s">
        <v>4394</v>
      </c>
      <c r="G1444" t="s">
        <v>200</v>
      </c>
      <c r="H1444" t="s">
        <v>143</v>
      </c>
      <c r="I1444" t="s">
        <v>135</v>
      </c>
      <c r="J1444" t="s">
        <v>136</v>
      </c>
      <c r="K1444" t="s">
        <v>137</v>
      </c>
      <c r="L1444" t="s">
        <v>4395</v>
      </c>
      <c r="M1444" t="s">
        <v>4396</v>
      </c>
      <c r="N1444">
        <v>2.6613888879999998</v>
      </c>
      <c r="O1444">
        <v>0</v>
      </c>
      <c r="P1444">
        <v>1</v>
      </c>
      <c r="Q1444">
        <v>0</v>
      </c>
      <c r="R1444">
        <v>0</v>
      </c>
      <c r="S1444">
        <v>0</v>
      </c>
      <c r="T1444">
        <v>0</v>
      </c>
      <c r="U1444">
        <v>0</v>
      </c>
      <c r="V1444">
        <v>0</v>
      </c>
      <c r="W1444">
        <v>0</v>
      </c>
      <c r="X1444">
        <v>4.4997337977212322</v>
      </c>
      <c r="Y1444">
        <v>0</v>
      </c>
      <c r="Z1444">
        <v>0</v>
      </c>
      <c r="AA1444">
        <v>0</v>
      </c>
      <c r="AB1444">
        <v>0</v>
      </c>
      <c r="AC1444">
        <v>0</v>
      </c>
      <c r="AD1444">
        <v>0</v>
      </c>
      <c r="AE1444">
        <v>4.4997337977212322</v>
      </c>
    </row>
    <row r="1445" spans="1:31" x14ac:dyDescent="0.25">
      <c r="A1445">
        <v>1871475</v>
      </c>
      <c r="B1445">
        <v>1</v>
      </c>
      <c r="C1445" t="s">
        <v>81</v>
      </c>
      <c r="D1445" t="s">
        <v>121</v>
      </c>
      <c r="E1445" t="s">
        <v>131</v>
      </c>
      <c r="F1445" t="s">
        <v>4397</v>
      </c>
      <c r="G1445" t="s">
        <v>133</v>
      </c>
      <c r="H1445" t="s">
        <v>134</v>
      </c>
      <c r="I1445" t="s">
        <v>152</v>
      </c>
      <c r="J1445" t="s">
        <v>136</v>
      </c>
      <c r="K1445" t="s">
        <v>137</v>
      </c>
      <c r="L1445" t="s">
        <v>4398</v>
      </c>
      <c r="M1445" t="s">
        <v>4399</v>
      </c>
      <c r="N1445">
        <v>1.6666666E-2</v>
      </c>
      <c r="O1445">
        <v>0</v>
      </c>
      <c r="P1445">
        <v>449</v>
      </c>
      <c r="Q1445">
        <v>0</v>
      </c>
      <c r="R1445">
        <v>36</v>
      </c>
      <c r="S1445">
        <v>0</v>
      </c>
      <c r="T1445">
        <v>12</v>
      </c>
      <c r="U1445">
        <v>0</v>
      </c>
      <c r="V1445">
        <v>0</v>
      </c>
      <c r="W1445">
        <v>0</v>
      </c>
      <c r="X1445">
        <v>0.80302209289278348</v>
      </c>
      <c r="Y1445">
        <v>0</v>
      </c>
      <c r="Z1445">
        <v>0.34744356293021678</v>
      </c>
      <c r="AA1445">
        <v>0</v>
      </c>
      <c r="AB1445">
        <v>6.0697587741333325E-2</v>
      </c>
      <c r="AC1445">
        <v>0</v>
      </c>
      <c r="AD1445">
        <v>0</v>
      </c>
      <c r="AE1445">
        <v>1.2111632435643336</v>
      </c>
    </row>
    <row r="1446" spans="1:31" x14ac:dyDescent="0.25">
      <c r="A1446">
        <v>1872185</v>
      </c>
      <c r="B1446">
        <v>1</v>
      </c>
      <c r="C1446" t="s">
        <v>80</v>
      </c>
      <c r="D1446" t="s">
        <v>89</v>
      </c>
      <c r="E1446" t="s">
        <v>210</v>
      </c>
      <c r="F1446" t="s">
        <v>4400</v>
      </c>
      <c r="G1446" t="s">
        <v>212</v>
      </c>
      <c r="H1446" t="s">
        <v>134</v>
      </c>
      <c r="I1446" t="s">
        <v>135</v>
      </c>
      <c r="J1446" t="s">
        <v>3</v>
      </c>
      <c r="K1446" t="s">
        <v>137</v>
      </c>
      <c r="L1446" t="s">
        <v>4401</v>
      </c>
      <c r="M1446" t="s">
        <v>4402</v>
      </c>
      <c r="N1446">
        <v>1.0930555550000001</v>
      </c>
      <c r="O1446">
        <v>1</v>
      </c>
      <c r="P1446">
        <v>4838</v>
      </c>
      <c r="Q1446">
        <v>1</v>
      </c>
      <c r="R1446">
        <v>40</v>
      </c>
      <c r="S1446">
        <v>4</v>
      </c>
      <c r="T1446">
        <v>330</v>
      </c>
      <c r="U1446">
        <v>0</v>
      </c>
      <c r="V1446">
        <v>3</v>
      </c>
      <c r="W1446">
        <v>33.95374454130534</v>
      </c>
      <c r="X1446">
        <v>2468.5146053192025</v>
      </c>
      <c r="Y1446">
        <v>1.1100552790066667</v>
      </c>
      <c r="Z1446">
        <v>33.13133836664138</v>
      </c>
      <c r="AA1446">
        <v>11.229986048667651</v>
      </c>
      <c r="AB1446">
        <v>729.41272522711699</v>
      </c>
      <c r="AC1446">
        <v>0</v>
      </c>
      <c r="AD1446">
        <v>132.74346954653217</v>
      </c>
      <c r="AE1446">
        <v>3410.0959243284728</v>
      </c>
    </row>
    <row r="1447" spans="1:31" x14ac:dyDescent="0.25">
      <c r="A1447">
        <v>1871598</v>
      </c>
      <c r="B1447">
        <v>1</v>
      </c>
      <c r="C1447" t="s">
        <v>80</v>
      </c>
      <c r="D1447" t="s">
        <v>97</v>
      </c>
      <c r="E1447" t="s">
        <v>146</v>
      </c>
      <c r="F1447" t="s">
        <v>4403</v>
      </c>
      <c r="G1447" t="s">
        <v>212</v>
      </c>
      <c r="H1447" t="s">
        <v>143</v>
      </c>
      <c r="I1447" t="s">
        <v>135</v>
      </c>
      <c r="J1447" t="s">
        <v>3</v>
      </c>
      <c r="K1447" t="s">
        <v>137</v>
      </c>
      <c r="L1447" t="s">
        <v>4404</v>
      </c>
      <c r="M1447" t="s">
        <v>4405</v>
      </c>
      <c r="N1447">
        <v>4.0666666659999997</v>
      </c>
      <c r="O1447">
        <v>0</v>
      </c>
      <c r="P1447">
        <v>9</v>
      </c>
      <c r="Q1447">
        <v>0</v>
      </c>
      <c r="R1447">
        <v>9</v>
      </c>
      <c r="S1447">
        <v>0</v>
      </c>
      <c r="T1447">
        <v>3</v>
      </c>
      <c r="U1447">
        <v>0</v>
      </c>
      <c r="V1447">
        <v>0</v>
      </c>
      <c r="W1447">
        <v>0</v>
      </c>
      <c r="X1447">
        <v>13.804145327991073</v>
      </c>
      <c r="Y1447">
        <v>0</v>
      </c>
      <c r="Z1447">
        <v>35.429804606019282</v>
      </c>
      <c r="AA1447">
        <v>0</v>
      </c>
      <c r="AB1447">
        <v>26.262747017258501</v>
      </c>
      <c r="AC1447">
        <v>0</v>
      </c>
      <c r="AD1447">
        <v>0</v>
      </c>
      <c r="AE1447">
        <v>75.496696951268859</v>
      </c>
    </row>
    <row r="1448" spans="1:31" x14ac:dyDescent="0.25">
      <c r="A1448">
        <v>1871521</v>
      </c>
      <c r="B1448">
        <v>1</v>
      </c>
      <c r="C1448" t="s">
        <v>80</v>
      </c>
      <c r="D1448" t="s">
        <v>93</v>
      </c>
      <c r="E1448" t="s">
        <v>158</v>
      </c>
      <c r="F1448" t="s">
        <v>4406</v>
      </c>
      <c r="G1448" t="s">
        <v>133</v>
      </c>
      <c r="H1448" t="s">
        <v>134</v>
      </c>
      <c r="I1448" t="s">
        <v>135</v>
      </c>
      <c r="J1448" t="s">
        <v>136</v>
      </c>
      <c r="K1448" t="s">
        <v>137</v>
      </c>
      <c r="L1448" t="s">
        <v>4407</v>
      </c>
      <c r="M1448" t="s">
        <v>4408</v>
      </c>
      <c r="N1448">
        <v>0.54944444400000003</v>
      </c>
      <c r="O1448">
        <v>0</v>
      </c>
      <c r="P1448">
        <v>984</v>
      </c>
      <c r="Q1448">
        <v>0</v>
      </c>
      <c r="R1448">
        <v>37</v>
      </c>
      <c r="S1448">
        <v>0</v>
      </c>
      <c r="T1448">
        <v>67</v>
      </c>
      <c r="U1448">
        <v>0</v>
      </c>
      <c r="V1448">
        <v>0</v>
      </c>
      <c r="W1448">
        <v>0</v>
      </c>
      <c r="X1448">
        <v>119.21452426660125</v>
      </c>
      <c r="Y1448">
        <v>0</v>
      </c>
      <c r="Z1448">
        <v>60.024752301424691</v>
      </c>
      <c r="AA1448">
        <v>0</v>
      </c>
      <c r="AB1448">
        <v>28.149021218431141</v>
      </c>
      <c r="AC1448">
        <v>0</v>
      </c>
      <c r="AD1448">
        <v>0</v>
      </c>
      <c r="AE1448">
        <v>207.38829778645706</v>
      </c>
    </row>
    <row r="1449" spans="1:31" x14ac:dyDescent="0.25">
      <c r="A1449">
        <v>1871767</v>
      </c>
      <c r="B1449">
        <v>1</v>
      </c>
      <c r="C1449" t="s">
        <v>81</v>
      </c>
      <c r="D1449" t="s">
        <v>128</v>
      </c>
      <c r="E1449" t="s">
        <v>146</v>
      </c>
      <c r="F1449" t="s">
        <v>4409</v>
      </c>
      <c r="G1449" t="s">
        <v>363</v>
      </c>
      <c r="H1449" t="s">
        <v>143</v>
      </c>
      <c r="I1449" t="s">
        <v>135</v>
      </c>
      <c r="J1449" t="s">
        <v>136</v>
      </c>
      <c r="K1449" t="s">
        <v>137</v>
      </c>
      <c r="L1449" t="s">
        <v>4410</v>
      </c>
      <c r="M1449" t="s">
        <v>4411</v>
      </c>
      <c r="N1449">
        <v>1.911944444</v>
      </c>
      <c r="O1449">
        <v>0</v>
      </c>
      <c r="P1449">
        <v>9</v>
      </c>
      <c r="Q1449">
        <v>0</v>
      </c>
      <c r="R1449">
        <v>0</v>
      </c>
      <c r="S1449">
        <v>0</v>
      </c>
      <c r="T1449">
        <v>1</v>
      </c>
      <c r="U1449">
        <v>0</v>
      </c>
      <c r="V1449">
        <v>0</v>
      </c>
      <c r="W1449">
        <v>0</v>
      </c>
      <c r="X1449">
        <v>3.4806811948112899</v>
      </c>
      <c r="Y1449">
        <v>0</v>
      </c>
      <c r="Z1449">
        <v>0</v>
      </c>
      <c r="AA1449">
        <v>0</v>
      </c>
      <c r="AB1449">
        <v>0</v>
      </c>
      <c r="AC1449">
        <v>0</v>
      </c>
      <c r="AD1449">
        <v>0</v>
      </c>
      <c r="AE1449">
        <v>3.4806811948112899</v>
      </c>
    </row>
    <row r="1450" spans="1:31" x14ac:dyDescent="0.25">
      <c r="A1450">
        <v>1872285</v>
      </c>
      <c r="B1450">
        <v>1</v>
      </c>
      <c r="C1450" t="s">
        <v>80</v>
      </c>
      <c r="D1450" t="s">
        <v>107</v>
      </c>
      <c r="E1450" t="s">
        <v>146</v>
      </c>
      <c r="F1450" t="s">
        <v>4412</v>
      </c>
      <c r="G1450" t="s">
        <v>469</v>
      </c>
      <c r="H1450" t="s">
        <v>143</v>
      </c>
      <c r="I1450" t="s">
        <v>135</v>
      </c>
      <c r="J1450" t="s">
        <v>136</v>
      </c>
      <c r="K1450" t="s">
        <v>137</v>
      </c>
      <c r="L1450" t="s">
        <v>4413</v>
      </c>
      <c r="M1450" t="s">
        <v>4414</v>
      </c>
      <c r="N1450">
        <v>3.3677777770000001</v>
      </c>
      <c r="O1450">
        <v>0</v>
      </c>
      <c r="P1450">
        <v>0</v>
      </c>
      <c r="Q1450">
        <v>0</v>
      </c>
      <c r="R1450">
        <v>7</v>
      </c>
      <c r="S1450">
        <v>0</v>
      </c>
      <c r="T1450">
        <v>14</v>
      </c>
      <c r="U1450">
        <v>0</v>
      </c>
      <c r="V1450">
        <v>0</v>
      </c>
      <c r="W1450">
        <v>0</v>
      </c>
      <c r="X1450">
        <v>0</v>
      </c>
      <c r="Y1450">
        <v>0</v>
      </c>
      <c r="Z1450">
        <v>6.4411110205007134</v>
      </c>
      <c r="AA1450">
        <v>0</v>
      </c>
      <c r="AB1450">
        <v>42.375049345408669</v>
      </c>
      <c r="AC1450">
        <v>0</v>
      </c>
      <c r="AD1450">
        <v>0</v>
      </c>
      <c r="AE1450">
        <v>48.816160365909383</v>
      </c>
    </row>
    <row r="1451" spans="1:31" x14ac:dyDescent="0.25">
      <c r="A1451">
        <v>1871621</v>
      </c>
      <c r="B1451">
        <v>1</v>
      </c>
      <c r="C1451" t="s">
        <v>81</v>
      </c>
      <c r="D1451" t="s">
        <v>127</v>
      </c>
      <c r="E1451" t="s">
        <v>169</v>
      </c>
      <c r="F1451" t="s">
        <v>4415</v>
      </c>
      <c r="G1451" t="s">
        <v>148</v>
      </c>
      <c r="H1451" t="s">
        <v>143</v>
      </c>
      <c r="I1451" t="s">
        <v>135</v>
      </c>
      <c r="J1451" t="s">
        <v>136</v>
      </c>
      <c r="K1451" t="s">
        <v>137</v>
      </c>
      <c r="L1451" t="s">
        <v>4416</v>
      </c>
      <c r="M1451" t="s">
        <v>4417</v>
      </c>
      <c r="N1451">
        <v>1.3186111110000001</v>
      </c>
      <c r="O1451">
        <v>0</v>
      </c>
      <c r="P1451">
        <v>8</v>
      </c>
      <c r="Q1451">
        <v>0</v>
      </c>
      <c r="R1451">
        <v>5</v>
      </c>
      <c r="S1451">
        <v>0</v>
      </c>
      <c r="T1451">
        <v>2</v>
      </c>
      <c r="U1451">
        <v>0</v>
      </c>
      <c r="V1451">
        <v>0</v>
      </c>
      <c r="W1451">
        <v>0</v>
      </c>
      <c r="X1451">
        <v>2.3684600827699533</v>
      </c>
      <c r="Y1451">
        <v>0</v>
      </c>
      <c r="Z1451">
        <v>9.6079945591248155</v>
      </c>
      <c r="AA1451">
        <v>0</v>
      </c>
      <c r="AB1451">
        <v>0.40993561122074251</v>
      </c>
      <c r="AC1451">
        <v>0</v>
      </c>
      <c r="AD1451">
        <v>0</v>
      </c>
      <c r="AE1451">
        <v>12.386390253115511</v>
      </c>
    </row>
    <row r="1452" spans="1:31" x14ac:dyDescent="0.25">
      <c r="A1452">
        <v>1871581</v>
      </c>
      <c r="B1452">
        <v>1</v>
      </c>
      <c r="C1452" t="s">
        <v>80</v>
      </c>
      <c r="D1452" t="s">
        <v>106</v>
      </c>
      <c r="E1452" t="s">
        <v>158</v>
      </c>
      <c r="F1452" t="s">
        <v>4418</v>
      </c>
      <c r="G1452" t="s">
        <v>219</v>
      </c>
      <c r="H1452" t="s">
        <v>134</v>
      </c>
      <c r="I1452" t="s">
        <v>135</v>
      </c>
      <c r="J1452" t="s">
        <v>136</v>
      </c>
      <c r="K1452" t="s">
        <v>137</v>
      </c>
      <c r="L1452" t="s">
        <v>4419</v>
      </c>
      <c r="M1452" t="s">
        <v>4420</v>
      </c>
      <c r="N1452">
        <v>1.7075</v>
      </c>
      <c r="O1452">
        <v>0</v>
      </c>
      <c r="P1452">
        <v>1</v>
      </c>
      <c r="Q1452">
        <v>2</v>
      </c>
      <c r="R1452">
        <v>17</v>
      </c>
      <c r="S1452">
        <v>0</v>
      </c>
      <c r="T1452">
        <v>1</v>
      </c>
      <c r="U1452">
        <v>0</v>
      </c>
      <c r="V1452">
        <v>0</v>
      </c>
      <c r="W1452">
        <v>0</v>
      </c>
      <c r="X1452">
        <v>2.8604094746405E-2</v>
      </c>
      <c r="Y1452">
        <v>30.608662405323713</v>
      </c>
      <c r="Z1452">
        <v>219.96176149184802</v>
      </c>
      <c r="AA1452">
        <v>0</v>
      </c>
      <c r="AB1452">
        <v>2.3158870626221075</v>
      </c>
      <c r="AC1452">
        <v>0</v>
      </c>
      <c r="AD1452">
        <v>0</v>
      </c>
      <c r="AE1452">
        <v>252.91491505454024</v>
      </c>
    </row>
    <row r="1453" spans="1:31" x14ac:dyDescent="0.25">
      <c r="A1453">
        <v>1871435</v>
      </c>
      <c r="B1453">
        <v>1</v>
      </c>
      <c r="C1453" t="s">
        <v>80</v>
      </c>
      <c r="D1453" t="s">
        <v>100</v>
      </c>
      <c r="E1453" t="s">
        <v>158</v>
      </c>
      <c r="F1453" t="s">
        <v>4421</v>
      </c>
      <c r="G1453" t="s">
        <v>219</v>
      </c>
      <c r="H1453" t="s">
        <v>134</v>
      </c>
      <c r="I1453" t="s">
        <v>135</v>
      </c>
      <c r="J1453" t="s">
        <v>136</v>
      </c>
      <c r="K1453" t="s">
        <v>137</v>
      </c>
      <c r="L1453" t="s">
        <v>4422</v>
      </c>
      <c r="M1453" t="s">
        <v>4423</v>
      </c>
      <c r="N1453">
        <v>0.384722222</v>
      </c>
      <c r="O1453">
        <v>0</v>
      </c>
      <c r="P1453">
        <v>8</v>
      </c>
      <c r="Q1453">
        <v>0</v>
      </c>
      <c r="R1453">
        <v>50</v>
      </c>
      <c r="S1453">
        <v>0</v>
      </c>
      <c r="T1453">
        <v>16</v>
      </c>
      <c r="U1453">
        <v>0</v>
      </c>
      <c r="V1453">
        <v>0</v>
      </c>
      <c r="W1453">
        <v>0</v>
      </c>
      <c r="X1453">
        <v>0.92188242836532786</v>
      </c>
      <c r="Y1453">
        <v>0</v>
      </c>
      <c r="Z1453">
        <v>22.193275163404522</v>
      </c>
      <c r="AA1453">
        <v>0</v>
      </c>
      <c r="AB1453">
        <v>8.0531233100649047</v>
      </c>
      <c r="AC1453">
        <v>0</v>
      </c>
      <c r="AD1453">
        <v>0</v>
      </c>
      <c r="AE1453">
        <v>31.168280901834756</v>
      </c>
    </row>
    <row r="1454" spans="1:31" x14ac:dyDescent="0.25">
      <c r="A1454">
        <v>1871535</v>
      </c>
      <c r="B1454">
        <v>1</v>
      </c>
      <c r="C1454" t="s">
        <v>80</v>
      </c>
      <c r="D1454" t="s">
        <v>82</v>
      </c>
      <c r="E1454" t="s">
        <v>146</v>
      </c>
      <c r="F1454" t="s">
        <v>4424</v>
      </c>
      <c r="G1454" t="s">
        <v>196</v>
      </c>
      <c r="H1454" t="s">
        <v>143</v>
      </c>
      <c r="I1454" t="s">
        <v>135</v>
      </c>
      <c r="J1454" t="s">
        <v>136</v>
      </c>
      <c r="K1454" t="s">
        <v>172</v>
      </c>
      <c r="L1454" t="s">
        <v>4425</v>
      </c>
      <c r="M1454" t="s">
        <v>4426</v>
      </c>
      <c r="N1454">
        <v>3.133934166</v>
      </c>
      <c r="O1454">
        <v>0</v>
      </c>
      <c r="P1454">
        <v>64</v>
      </c>
      <c r="Q1454">
        <v>0</v>
      </c>
      <c r="R1454">
        <v>0</v>
      </c>
      <c r="S1454">
        <v>0</v>
      </c>
      <c r="T1454">
        <v>23</v>
      </c>
      <c r="U1454">
        <v>0</v>
      </c>
      <c r="V1454">
        <v>0</v>
      </c>
      <c r="W1454">
        <v>0</v>
      </c>
      <c r="X1454">
        <v>50.280417359158662</v>
      </c>
      <c r="Y1454">
        <v>0</v>
      </c>
      <c r="Z1454">
        <v>0</v>
      </c>
      <c r="AA1454">
        <v>0</v>
      </c>
      <c r="AB1454">
        <v>77.981852418846657</v>
      </c>
      <c r="AC1454">
        <v>0</v>
      </c>
      <c r="AD1454">
        <v>0</v>
      </c>
      <c r="AE1454">
        <v>128.2622697780053</v>
      </c>
    </row>
    <row r="1455" spans="1:31" x14ac:dyDescent="0.25">
      <c r="A1455">
        <v>1872202</v>
      </c>
      <c r="B1455">
        <v>1</v>
      </c>
      <c r="C1455" t="s">
        <v>81</v>
      </c>
      <c r="D1455" t="s">
        <v>112</v>
      </c>
      <c r="E1455" t="s">
        <v>169</v>
      </c>
      <c r="F1455" t="s">
        <v>952</v>
      </c>
      <c r="G1455" t="s">
        <v>183</v>
      </c>
      <c r="H1455" t="s">
        <v>143</v>
      </c>
      <c r="I1455" t="s">
        <v>135</v>
      </c>
      <c r="J1455" t="s">
        <v>136</v>
      </c>
      <c r="K1455" t="s">
        <v>137</v>
      </c>
      <c r="L1455" t="s">
        <v>4427</v>
      </c>
      <c r="M1455" t="s">
        <v>4428</v>
      </c>
      <c r="N1455">
        <v>1.860833333</v>
      </c>
      <c r="O1455">
        <v>0</v>
      </c>
      <c r="P1455">
        <v>79</v>
      </c>
      <c r="Q1455">
        <v>0</v>
      </c>
      <c r="R1455">
        <v>21</v>
      </c>
      <c r="S1455">
        <v>0</v>
      </c>
      <c r="T1455">
        <v>8</v>
      </c>
      <c r="U1455">
        <v>0</v>
      </c>
      <c r="V1455">
        <v>0</v>
      </c>
      <c r="W1455">
        <v>0</v>
      </c>
      <c r="X1455">
        <v>32.143363382905719</v>
      </c>
      <c r="Y1455">
        <v>0</v>
      </c>
      <c r="Z1455">
        <v>41.97690845807378</v>
      </c>
      <c r="AA1455">
        <v>0</v>
      </c>
      <c r="AB1455">
        <v>5.9301138409984944</v>
      </c>
      <c r="AC1455">
        <v>0</v>
      </c>
      <c r="AD1455">
        <v>0</v>
      </c>
      <c r="AE1455">
        <v>80.050385681977986</v>
      </c>
    </row>
    <row r="1456" spans="1:31" x14ac:dyDescent="0.25">
      <c r="A1456">
        <v>1871704</v>
      </c>
      <c r="B1456">
        <v>1</v>
      </c>
      <c r="C1456" t="s">
        <v>81</v>
      </c>
      <c r="D1456" t="s">
        <v>121</v>
      </c>
      <c r="E1456" t="s">
        <v>131</v>
      </c>
      <c r="F1456" t="s">
        <v>4429</v>
      </c>
      <c r="G1456" t="s">
        <v>133</v>
      </c>
      <c r="H1456" t="s">
        <v>134</v>
      </c>
      <c r="I1456" t="s">
        <v>135</v>
      </c>
      <c r="J1456" t="s">
        <v>136</v>
      </c>
      <c r="K1456" t="s">
        <v>137</v>
      </c>
      <c r="L1456" t="s">
        <v>4430</v>
      </c>
      <c r="M1456" t="s">
        <v>4431</v>
      </c>
      <c r="N1456">
        <v>0.71777777700000001</v>
      </c>
      <c r="O1456">
        <v>0</v>
      </c>
      <c r="P1456">
        <v>422</v>
      </c>
      <c r="Q1456">
        <v>0</v>
      </c>
      <c r="R1456">
        <v>0</v>
      </c>
      <c r="S1456">
        <v>1</v>
      </c>
      <c r="T1456">
        <v>24</v>
      </c>
      <c r="U1456">
        <v>0</v>
      </c>
      <c r="V1456">
        <v>0</v>
      </c>
      <c r="W1456">
        <v>0</v>
      </c>
      <c r="X1456">
        <v>35.533620966428735</v>
      </c>
      <c r="Y1456">
        <v>0</v>
      </c>
      <c r="Z1456">
        <v>0</v>
      </c>
      <c r="AA1456">
        <v>1.0366782608274401</v>
      </c>
      <c r="AB1456">
        <v>2.8905817240115765</v>
      </c>
      <c r="AC1456">
        <v>0</v>
      </c>
      <c r="AD1456">
        <v>0</v>
      </c>
      <c r="AE1456">
        <v>39.460880951267754</v>
      </c>
    </row>
    <row r="1457" spans="1:31" x14ac:dyDescent="0.25">
      <c r="A1457">
        <v>1872082</v>
      </c>
      <c r="B1457">
        <v>1</v>
      </c>
      <c r="C1457" t="s">
        <v>80</v>
      </c>
      <c r="D1457" t="s">
        <v>111</v>
      </c>
      <c r="E1457" t="s">
        <v>140</v>
      </c>
      <c r="F1457" t="s">
        <v>4432</v>
      </c>
      <c r="G1457" t="s">
        <v>163</v>
      </c>
      <c r="H1457" t="s">
        <v>143</v>
      </c>
      <c r="I1457" t="s">
        <v>135</v>
      </c>
      <c r="J1457" t="s">
        <v>136</v>
      </c>
      <c r="K1457" t="s">
        <v>137</v>
      </c>
      <c r="L1457" t="s">
        <v>4433</v>
      </c>
      <c r="M1457" t="s">
        <v>4434</v>
      </c>
      <c r="N1457">
        <v>2.2977777769999999</v>
      </c>
      <c r="O1457">
        <v>0</v>
      </c>
      <c r="P1457">
        <v>0</v>
      </c>
      <c r="Q1457">
        <v>0</v>
      </c>
      <c r="R1457">
        <v>0</v>
      </c>
      <c r="S1457">
        <v>0</v>
      </c>
      <c r="T1457">
        <v>1</v>
      </c>
      <c r="U1457">
        <v>0</v>
      </c>
      <c r="V1457">
        <v>0</v>
      </c>
      <c r="W1457">
        <v>0</v>
      </c>
      <c r="X1457">
        <v>0</v>
      </c>
      <c r="Y1457">
        <v>0</v>
      </c>
      <c r="Z1457">
        <v>0</v>
      </c>
      <c r="AA1457">
        <v>0</v>
      </c>
      <c r="AB1457">
        <v>9.4651687791071044</v>
      </c>
      <c r="AC1457">
        <v>0</v>
      </c>
      <c r="AD1457">
        <v>0</v>
      </c>
      <c r="AE1457">
        <v>9.4651687791071044</v>
      </c>
    </row>
    <row r="1458" spans="1:31" x14ac:dyDescent="0.25">
      <c r="A1458">
        <v>1871747</v>
      </c>
      <c r="B1458">
        <v>1</v>
      </c>
      <c r="C1458" t="s">
        <v>80</v>
      </c>
      <c r="D1458" t="s">
        <v>100</v>
      </c>
      <c r="E1458" t="s">
        <v>169</v>
      </c>
      <c r="F1458" t="s">
        <v>4435</v>
      </c>
      <c r="G1458" t="s">
        <v>183</v>
      </c>
      <c r="H1458" t="s">
        <v>143</v>
      </c>
      <c r="I1458" t="s">
        <v>135</v>
      </c>
      <c r="J1458" t="s">
        <v>136</v>
      </c>
      <c r="K1458" t="s">
        <v>137</v>
      </c>
      <c r="L1458" t="s">
        <v>4436</v>
      </c>
      <c r="M1458" t="s">
        <v>4437</v>
      </c>
      <c r="N1458">
        <v>0.28194444400000002</v>
      </c>
      <c r="O1458">
        <v>0</v>
      </c>
      <c r="P1458">
        <v>88</v>
      </c>
      <c r="Q1458">
        <v>0</v>
      </c>
      <c r="R1458">
        <v>7</v>
      </c>
      <c r="S1458">
        <v>0</v>
      </c>
      <c r="T1458">
        <v>1</v>
      </c>
      <c r="U1458">
        <v>0</v>
      </c>
      <c r="V1458">
        <v>0</v>
      </c>
      <c r="W1458">
        <v>0</v>
      </c>
      <c r="X1458">
        <v>7.9218189752713508</v>
      </c>
      <c r="Y1458">
        <v>0</v>
      </c>
      <c r="Z1458">
        <v>20.482820779984294</v>
      </c>
      <c r="AA1458">
        <v>0</v>
      </c>
      <c r="AB1458">
        <v>2.9859806676535833E-2</v>
      </c>
      <c r="AC1458">
        <v>0</v>
      </c>
      <c r="AD1458">
        <v>0</v>
      </c>
      <c r="AE1458">
        <v>28.434499561932181</v>
      </c>
    </row>
    <row r="1459" spans="1:31" x14ac:dyDescent="0.25">
      <c r="A1459">
        <v>1871916</v>
      </c>
      <c r="B1459">
        <v>1</v>
      </c>
      <c r="C1459" t="s">
        <v>80</v>
      </c>
      <c r="D1459" t="s">
        <v>108</v>
      </c>
      <c r="E1459" t="s">
        <v>146</v>
      </c>
      <c r="F1459" t="s">
        <v>4438</v>
      </c>
      <c r="G1459" t="s">
        <v>148</v>
      </c>
      <c r="H1459" t="s">
        <v>143</v>
      </c>
      <c r="I1459" t="s">
        <v>135</v>
      </c>
      <c r="J1459" t="s">
        <v>136</v>
      </c>
      <c r="K1459" t="s">
        <v>137</v>
      </c>
      <c r="L1459" t="s">
        <v>4439</v>
      </c>
      <c r="M1459" t="s">
        <v>4440</v>
      </c>
      <c r="N1459">
        <v>5.6236111109999998</v>
      </c>
      <c r="O1459">
        <v>0</v>
      </c>
      <c r="P1459">
        <v>13</v>
      </c>
      <c r="Q1459">
        <v>0</v>
      </c>
      <c r="R1459">
        <v>2</v>
      </c>
      <c r="S1459">
        <v>0</v>
      </c>
      <c r="T1459">
        <v>1</v>
      </c>
      <c r="U1459">
        <v>0</v>
      </c>
      <c r="V1459">
        <v>0</v>
      </c>
      <c r="W1459">
        <v>0</v>
      </c>
      <c r="X1459">
        <v>8.9886572370408366</v>
      </c>
      <c r="Y1459">
        <v>0</v>
      </c>
      <c r="Z1459">
        <v>4.354354337660677</v>
      </c>
      <c r="AA1459">
        <v>0</v>
      </c>
      <c r="AB1459">
        <v>12.319913958183502</v>
      </c>
      <c r="AC1459">
        <v>0</v>
      </c>
      <c r="AD1459">
        <v>0</v>
      </c>
      <c r="AE1459">
        <v>25.662925532885016</v>
      </c>
    </row>
    <row r="1460" spans="1:31" x14ac:dyDescent="0.25">
      <c r="A1460">
        <v>1872039</v>
      </c>
      <c r="B1460">
        <v>1</v>
      </c>
      <c r="C1460" t="s">
        <v>80</v>
      </c>
      <c r="D1460" t="s">
        <v>97</v>
      </c>
      <c r="E1460" t="s">
        <v>140</v>
      </c>
      <c r="F1460" t="s">
        <v>4441</v>
      </c>
      <c r="G1460" t="s">
        <v>163</v>
      </c>
      <c r="H1460" t="s">
        <v>143</v>
      </c>
      <c r="I1460" t="s">
        <v>135</v>
      </c>
      <c r="J1460" t="s">
        <v>136</v>
      </c>
      <c r="K1460" t="s">
        <v>137</v>
      </c>
      <c r="L1460" t="s">
        <v>4442</v>
      </c>
      <c r="M1460" t="s">
        <v>4443</v>
      </c>
      <c r="N1460">
        <v>2.543055555</v>
      </c>
      <c r="O1460">
        <v>0</v>
      </c>
      <c r="P1460">
        <v>0</v>
      </c>
      <c r="Q1460">
        <v>0</v>
      </c>
      <c r="R1460">
        <v>1</v>
      </c>
      <c r="S1460">
        <v>0</v>
      </c>
      <c r="T1460">
        <v>0</v>
      </c>
      <c r="U1460">
        <v>0</v>
      </c>
      <c r="V1460">
        <v>0</v>
      </c>
      <c r="W1460">
        <v>0</v>
      </c>
      <c r="X1460">
        <v>0</v>
      </c>
      <c r="Y1460">
        <v>0</v>
      </c>
      <c r="Z1460">
        <v>5.2037519030650001E-2</v>
      </c>
      <c r="AA1460">
        <v>0</v>
      </c>
      <c r="AB1460">
        <v>0</v>
      </c>
      <c r="AC1460">
        <v>0</v>
      </c>
      <c r="AD1460">
        <v>0</v>
      </c>
      <c r="AE1460">
        <v>5.2037519030650001E-2</v>
      </c>
    </row>
    <row r="1461" spans="1:31" x14ac:dyDescent="0.25">
      <c r="A1461">
        <v>1871661</v>
      </c>
      <c r="B1461">
        <v>1</v>
      </c>
      <c r="C1461" t="s">
        <v>80</v>
      </c>
      <c r="D1461" t="s">
        <v>107</v>
      </c>
      <c r="E1461" t="s">
        <v>131</v>
      </c>
      <c r="F1461" t="s">
        <v>4213</v>
      </c>
      <c r="G1461" t="s">
        <v>133</v>
      </c>
      <c r="H1461" t="s">
        <v>134</v>
      </c>
      <c r="I1461" t="s">
        <v>135</v>
      </c>
      <c r="J1461" t="s">
        <v>136</v>
      </c>
      <c r="K1461" t="s">
        <v>137</v>
      </c>
      <c r="L1461" t="s">
        <v>4444</v>
      </c>
      <c r="M1461" t="s">
        <v>4445</v>
      </c>
      <c r="N1461">
        <v>1.4955555549999999</v>
      </c>
      <c r="O1461">
        <v>0</v>
      </c>
      <c r="P1461">
        <v>464</v>
      </c>
      <c r="Q1461">
        <v>16</v>
      </c>
      <c r="R1461">
        <v>34</v>
      </c>
      <c r="S1461">
        <v>7</v>
      </c>
      <c r="T1461">
        <v>22</v>
      </c>
      <c r="U1461">
        <v>1</v>
      </c>
      <c r="V1461">
        <v>0</v>
      </c>
      <c r="W1461">
        <v>0</v>
      </c>
      <c r="X1461">
        <v>137.29769254475625</v>
      </c>
      <c r="Y1461">
        <v>303.98989212664185</v>
      </c>
      <c r="Z1461">
        <v>113.25184871018499</v>
      </c>
      <c r="AA1461">
        <v>147.23057874510025</v>
      </c>
      <c r="AB1461">
        <v>55.967233117246202</v>
      </c>
      <c r="AC1461">
        <v>115.36552493238284</v>
      </c>
      <c r="AD1461">
        <v>0</v>
      </c>
      <c r="AE1461">
        <v>873.10277017631245</v>
      </c>
    </row>
    <row r="1462" spans="1:31" x14ac:dyDescent="0.25">
      <c r="A1462">
        <v>1872351</v>
      </c>
      <c r="B1462">
        <v>1</v>
      </c>
      <c r="C1462" t="s">
        <v>80</v>
      </c>
      <c r="D1462" t="s">
        <v>98</v>
      </c>
      <c r="E1462" t="s">
        <v>146</v>
      </c>
      <c r="F1462" t="s">
        <v>4328</v>
      </c>
      <c r="G1462" t="s">
        <v>148</v>
      </c>
      <c r="H1462" t="s">
        <v>143</v>
      </c>
      <c r="I1462" t="s">
        <v>135</v>
      </c>
      <c r="J1462" t="s">
        <v>136</v>
      </c>
      <c r="K1462" t="s">
        <v>137</v>
      </c>
      <c r="L1462" t="s">
        <v>4446</v>
      </c>
      <c r="M1462" t="s">
        <v>4447</v>
      </c>
      <c r="N1462">
        <v>1.5227777769999999</v>
      </c>
      <c r="O1462">
        <v>0</v>
      </c>
      <c r="P1462">
        <v>55</v>
      </c>
      <c r="Q1462">
        <v>0</v>
      </c>
      <c r="R1462">
        <v>1</v>
      </c>
      <c r="S1462">
        <v>0</v>
      </c>
      <c r="T1462">
        <v>3</v>
      </c>
      <c r="U1462">
        <v>0</v>
      </c>
      <c r="V1462">
        <v>0</v>
      </c>
      <c r="W1462">
        <v>0</v>
      </c>
      <c r="X1462">
        <v>19.820795874388093</v>
      </c>
      <c r="Y1462">
        <v>0</v>
      </c>
      <c r="Z1462">
        <v>1.3934316524903503</v>
      </c>
      <c r="AA1462">
        <v>0</v>
      </c>
      <c r="AB1462">
        <v>2.3226018306608549</v>
      </c>
      <c r="AC1462">
        <v>0</v>
      </c>
      <c r="AD1462">
        <v>0</v>
      </c>
      <c r="AE1462">
        <v>23.536829357539297</v>
      </c>
    </row>
    <row r="1463" spans="1:31" x14ac:dyDescent="0.25">
      <c r="A1463">
        <v>1871604</v>
      </c>
      <c r="B1463">
        <v>1</v>
      </c>
      <c r="C1463" t="s">
        <v>80</v>
      </c>
      <c r="D1463" t="s">
        <v>82</v>
      </c>
      <c r="E1463" t="s">
        <v>222</v>
      </c>
      <c r="F1463" t="s">
        <v>4448</v>
      </c>
      <c r="G1463" t="s">
        <v>501</v>
      </c>
      <c r="H1463" t="s">
        <v>143</v>
      </c>
      <c r="I1463" t="s">
        <v>135</v>
      </c>
      <c r="J1463" t="s">
        <v>136</v>
      </c>
      <c r="K1463" t="s">
        <v>137</v>
      </c>
      <c r="L1463" t="s">
        <v>4449</v>
      </c>
      <c r="M1463" t="s">
        <v>4450</v>
      </c>
      <c r="N1463">
        <v>2.7541666660000002</v>
      </c>
      <c r="O1463">
        <v>0</v>
      </c>
      <c r="P1463">
        <v>16</v>
      </c>
      <c r="Q1463">
        <v>0</v>
      </c>
      <c r="R1463">
        <v>0</v>
      </c>
      <c r="S1463">
        <v>0</v>
      </c>
      <c r="T1463">
        <v>94</v>
      </c>
      <c r="U1463">
        <v>0</v>
      </c>
      <c r="V1463">
        <v>0</v>
      </c>
      <c r="W1463">
        <v>0</v>
      </c>
      <c r="X1463">
        <v>17.489877651633183</v>
      </c>
      <c r="Y1463">
        <v>0</v>
      </c>
      <c r="Z1463">
        <v>0</v>
      </c>
      <c r="AA1463">
        <v>0</v>
      </c>
      <c r="AB1463">
        <v>240.83821507357331</v>
      </c>
      <c r="AC1463">
        <v>0</v>
      </c>
      <c r="AD1463">
        <v>0</v>
      </c>
      <c r="AE1463">
        <v>258.32809272520649</v>
      </c>
    </row>
    <row r="1464" spans="1:31" x14ac:dyDescent="0.25">
      <c r="A1464">
        <v>1871996</v>
      </c>
      <c r="B1464">
        <v>1</v>
      </c>
      <c r="C1464" t="s">
        <v>80</v>
      </c>
      <c r="D1464" t="s">
        <v>88</v>
      </c>
      <c r="E1464" t="s">
        <v>140</v>
      </c>
      <c r="F1464" t="s">
        <v>4451</v>
      </c>
      <c r="G1464" t="s">
        <v>207</v>
      </c>
      <c r="H1464" t="s">
        <v>143</v>
      </c>
      <c r="I1464" t="s">
        <v>135</v>
      </c>
      <c r="J1464" t="s">
        <v>136</v>
      </c>
      <c r="K1464" t="s">
        <v>137</v>
      </c>
      <c r="L1464" t="s">
        <v>4452</v>
      </c>
      <c r="M1464" t="s">
        <v>4453</v>
      </c>
      <c r="N1464">
        <v>0.943333333</v>
      </c>
      <c r="O1464">
        <v>0</v>
      </c>
      <c r="P1464">
        <v>0</v>
      </c>
      <c r="Q1464">
        <v>0</v>
      </c>
      <c r="R1464">
        <v>0</v>
      </c>
      <c r="S1464">
        <v>0</v>
      </c>
      <c r="T1464">
        <v>1</v>
      </c>
      <c r="U1464">
        <v>0</v>
      </c>
      <c r="V1464">
        <v>0</v>
      </c>
      <c r="W1464">
        <v>0</v>
      </c>
      <c r="X1464">
        <v>0</v>
      </c>
      <c r="Y1464">
        <v>0</v>
      </c>
      <c r="Z1464">
        <v>0</v>
      </c>
      <c r="AA1464">
        <v>0</v>
      </c>
      <c r="AB1464">
        <v>1.1765440681530501</v>
      </c>
      <c r="AC1464">
        <v>0</v>
      </c>
      <c r="AD1464">
        <v>0</v>
      </c>
      <c r="AE1464">
        <v>1.1765440681530501</v>
      </c>
    </row>
    <row r="1465" spans="1:31" x14ac:dyDescent="0.25">
      <c r="A1465">
        <v>1872145</v>
      </c>
      <c r="B1465">
        <v>1</v>
      </c>
      <c r="C1465" t="s">
        <v>80</v>
      </c>
      <c r="D1465" t="s">
        <v>95</v>
      </c>
      <c r="E1465" t="s">
        <v>158</v>
      </c>
      <c r="F1465" t="s">
        <v>4454</v>
      </c>
      <c r="G1465" t="s">
        <v>219</v>
      </c>
      <c r="H1465" t="s">
        <v>134</v>
      </c>
      <c r="I1465" t="s">
        <v>135</v>
      </c>
      <c r="J1465" t="s">
        <v>136</v>
      </c>
      <c r="K1465" t="s">
        <v>137</v>
      </c>
      <c r="L1465" t="s">
        <v>4455</v>
      </c>
      <c r="M1465" t="s">
        <v>4456</v>
      </c>
      <c r="N1465">
        <v>0.753611111</v>
      </c>
      <c r="O1465">
        <v>0</v>
      </c>
      <c r="P1465">
        <v>256</v>
      </c>
      <c r="Q1465">
        <v>0</v>
      </c>
      <c r="R1465">
        <v>1</v>
      </c>
      <c r="S1465">
        <v>2</v>
      </c>
      <c r="T1465">
        <v>13</v>
      </c>
      <c r="U1465">
        <v>0</v>
      </c>
      <c r="V1465">
        <v>0</v>
      </c>
      <c r="W1465">
        <v>0</v>
      </c>
      <c r="X1465">
        <v>46.707923275088014</v>
      </c>
      <c r="Y1465">
        <v>0</v>
      </c>
      <c r="Z1465">
        <v>9.7763440815615554E-2</v>
      </c>
      <c r="AA1465">
        <v>49.781048040431259</v>
      </c>
      <c r="AB1465">
        <v>3.6474441266640376</v>
      </c>
      <c r="AC1465">
        <v>0</v>
      </c>
      <c r="AD1465">
        <v>0</v>
      </c>
      <c r="AE1465">
        <v>100.23417888299893</v>
      </c>
    </row>
    <row r="1466" spans="1:31" x14ac:dyDescent="0.25">
      <c r="A1466">
        <v>1872245</v>
      </c>
      <c r="B1466">
        <v>1</v>
      </c>
      <c r="C1466" t="s">
        <v>80</v>
      </c>
      <c r="D1466" t="s">
        <v>97</v>
      </c>
      <c r="E1466" t="s">
        <v>146</v>
      </c>
      <c r="F1466" t="s">
        <v>4457</v>
      </c>
      <c r="G1466" t="s">
        <v>148</v>
      </c>
      <c r="H1466" t="s">
        <v>143</v>
      </c>
      <c r="I1466" t="s">
        <v>135</v>
      </c>
      <c r="J1466" t="s">
        <v>136</v>
      </c>
      <c r="K1466" t="s">
        <v>137</v>
      </c>
      <c r="L1466" t="s">
        <v>4458</v>
      </c>
      <c r="M1466" t="s">
        <v>4459</v>
      </c>
      <c r="N1466">
        <v>0.85694444400000003</v>
      </c>
      <c r="O1466">
        <v>0</v>
      </c>
      <c r="P1466">
        <v>61</v>
      </c>
      <c r="Q1466">
        <v>0</v>
      </c>
      <c r="R1466">
        <v>1</v>
      </c>
      <c r="S1466">
        <v>0</v>
      </c>
      <c r="T1466">
        <v>14</v>
      </c>
      <c r="U1466">
        <v>0</v>
      </c>
      <c r="V1466">
        <v>0</v>
      </c>
      <c r="W1466">
        <v>0</v>
      </c>
      <c r="X1466">
        <v>18.186723933839332</v>
      </c>
      <c r="Y1466">
        <v>0</v>
      </c>
      <c r="Z1466">
        <v>0.323051764542925</v>
      </c>
      <c r="AA1466">
        <v>0</v>
      </c>
      <c r="AB1466">
        <v>33.915942816772109</v>
      </c>
      <c r="AC1466">
        <v>0</v>
      </c>
      <c r="AD1466">
        <v>0</v>
      </c>
      <c r="AE1466">
        <v>52.425718515154365</v>
      </c>
    </row>
    <row r="1467" spans="1:31" x14ac:dyDescent="0.25">
      <c r="A1467">
        <v>1871953</v>
      </c>
      <c r="B1467">
        <v>1</v>
      </c>
      <c r="C1467" t="s">
        <v>80</v>
      </c>
      <c r="D1467" t="s">
        <v>83</v>
      </c>
      <c r="E1467" t="s">
        <v>146</v>
      </c>
      <c r="F1467" t="s">
        <v>479</v>
      </c>
      <c r="G1467" t="s">
        <v>148</v>
      </c>
      <c r="H1467" t="s">
        <v>143</v>
      </c>
      <c r="I1467" t="s">
        <v>135</v>
      </c>
      <c r="J1467" t="s">
        <v>136</v>
      </c>
      <c r="K1467" t="s">
        <v>137</v>
      </c>
      <c r="L1467" t="s">
        <v>4460</v>
      </c>
      <c r="M1467" t="s">
        <v>4461</v>
      </c>
      <c r="N1467">
        <v>1.717777777</v>
      </c>
      <c r="O1467">
        <v>0</v>
      </c>
      <c r="P1467">
        <v>34</v>
      </c>
      <c r="Q1467">
        <v>0</v>
      </c>
      <c r="R1467">
        <v>0</v>
      </c>
      <c r="S1467">
        <v>0</v>
      </c>
      <c r="T1467">
        <v>7</v>
      </c>
      <c r="U1467">
        <v>0</v>
      </c>
      <c r="V1467">
        <v>0</v>
      </c>
      <c r="W1467">
        <v>0</v>
      </c>
      <c r="X1467">
        <v>72.661178235170979</v>
      </c>
      <c r="Y1467">
        <v>0</v>
      </c>
      <c r="Z1467">
        <v>0</v>
      </c>
      <c r="AA1467">
        <v>0</v>
      </c>
      <c r="AB1467">
        <v>33.226158431290024</v>
      </c>
      <c r="AC1467">
        <v>0</v>
      </c>
      <c r="AD1467">
        <v>0</v>
      </c>
      <c r="AE1467">
        <v>105.88733666646101</v>
      </c>
    </row>
    <row r="1468" spans="1:31" x14ac:dyDescent="0.25">
      <c r="A1468">
        <v>1871412</v>
      </c>
      <c r="B1468">
        <v>1</v>
      </c>
      <c r="C1468" t="s">
        <v>81</v>
      </c>
      <c r="D1468" t="s">
        <v>124</v>
      </c>
      <c r="E1468" t="s">
        <v>146</v>
      </c>
      <c r="F1468" t="s">
        <v>4462</v>
      </c>
      <c r="G1468" t="s">
        <v>148</v>
      </c>
      <c r="H1468" t="s">
        <v>143</v>
      </c>
      <c r="I1468" t="s">
        <v>135</v>
      </c>
      <c r="J1468" t="s">
        <v>136</v>
      </c>
      <c r="K1468" t="s">
        <v>137</v>
      </c>
      <c r="L1468" t="s">
        <v>4463</v>
      </c>
      <c r="M1468" t="s">
        <v>4464</v>
      </c>
      <c r="N1468">
        <v>2.894722222</v>
      </c>
      <c r="O1468">
        <v>0</v>
      </c>
      <c r="P1468">
        <v>10</v>
      </c>
      <c r="Q1468">
        <v>0</v>
      </c>
      <c r="R1468">
        <v>0</v>
      </c>
      <c r="S1468">
        <v>0</v>
      </c>
      <c r="T1468">
        <v>2</v>
      </c>
      <c r="U1468">
        <v>0</v>
      </c>
      <c r="V1468">
        <v>0</v>
      </c>
      <c r="W1468">
        <v>0</v>
      </c>
      <c r="X1468">
        <v>3.0745916242500231</v>
      </c>
      <c r="Y1468">
        <v>0</v>
      </c>
      <c r="Z1468">
        <v>0</v>
      </c>
      <c r="AA1468">
        <v>0</v>
      </c>
      <c r="AB1468">
        <v>8.2854650469964959</v>
      </c>
      <c r="AC1468">
        <v>0</v>
      </c>
      <c r="AD1468">
        <v>0</v>
      </c>
      <c r="AE1468">
        <v>11.360056671246518</v>
      </c>
    </row>
    <row r="1469" spans="1:31" x14ac:dyDescent="0.25">
      <c r="A1469">
        <v>1872142</v>
      </c>
      <c r="B1469">
        <v>1</v>
      </c>
      <c r="C1469" t="s">
        <v>80</v>
      </c>
      <c r="D1469" t="s">
        <v>107</v>
      </c>
      <c r="E1469" t="s">
        <v>140</v>
      </c>
      <c r="F1469" t="s">
        <v>4465</v>
      </c>
      <c r="G1469" t="s">
        <v>200</v>
      </c>
      <c r="H1469" t="s">
        <v>143</v>
      </c>
      <c r="I1469" t="s">
        <v>135</v>
      </c>
      <c r="J1469" t="s">
        <v>136</v>
      </c>
      <c r="K1469" t="s">
        <v>137</v>
      </c>
      <c r="L1469" t="s">
        <v>4466</v>
      </c>
      <c r="M1469" t="s">
        <v>4467</v>
      </c>
      <c r="N1469">
        <v>3.9775</v>
      </c>
      <c r="O1469">
        <v>0</v>
      </c>
      <c r="P1469">
        <v>6</v>
      </c>
      <c r="Q1469">
        <v>0</v>
      </c>
      <c r="R1469">
        <v>0</v>
      </c>
      <c r="S1469">
        <v>0</v>
      </c>
      <c r="T1469">
        <v>0</v>
      </c>
      <c r="U1469">
        <v>0</v>
      </c>
      <c r="V1469">
        <v>0</v>
      </c>
      <c r="W1469">
        <v>0</v>
      </c>
      <c r="X1469">
        <v>3.6212595857273775</v>
      </c>
      <c r="Y1469">
        <v>0</v>
      </c>
      <c r="Z1469">
        <v>0</v>
      </c>
      <c r="AA1469">
        <v>0</v>
      </c>
      <c r="AB1469">
        <v>0</v>
      </c>
      <c r="AC1469">
        <v>0</v>
      </c>
      <c r="AD1469">
        <v>0</v>
      </c>
      <c r="AE1469">
        <v>3.6212595857273775</v>
      </c>
    </row>
    <row r="1470" spans="1:31" x14ac:dyDescent="0.25">
      <c r="A1470">
        <v>1872165</v>
      </c>
      <c r="B1470">
        <v>1</v>
      </c>
      <c r="C1470" t="s">
        <v>80</v>
      </c>
      <c r="D1470" t="s">
        <v>100</v>
      </c>
      <c r="E1470" t="s">
        <v>146</v>
      </c>
      <c r="F1470" t="s">
        <v>4468</v>
      </c>
      <c r="G1470" t="s">
        <v>148</v>
      </c>
      <c r="H1470" t="s">
        <v>143</v>
      </c>
      <c r="I1470" t="s">
        <v>135</v>
      </c>
      <c r="J1470" t="s">
        <v>136</v>
      </c>
      <c r="K1470" t="s">
        <v>137</v>
      </c>
      <c r="L1470" t="s">
        <v>4469</v>
      </c>
      <c r="M1470" t="s">
        <v>4470</v>
      </c>
      <c r="N1470">
        <v>2.0499999999999998</v>
      </c>
      <c r="O1470">
        <v>0</v>
      </c>
      <c r="P1470">
        <v>6</v>
      </c>
      <c r="Q1470">
        <v>0</v>
      </c>
      <c r="R1470">
        <v>8</v>
      </c>
      <c r="S1470">
        <v>0</v>
      </c>
      <c r="T1470">
        <v>1</v>
      </c>
      <c r="U1470">
        <v>0</v>
      </c>
      <c r="V1470">
        <v>0</v>
      </c>
      <c r="W1470">
        <v>0</v>
      </c>
      <c r="X1470">
        <v>1.9977090719030293</v>
      </c>
      <c r="Y1470">
        <v>0</v>
      </c>
      <c r="Z1470">
        <v>18.199233038223301</v>
      </c>
      <c r="AA1470">
        <v>0</v>
      </c>
      <c r="AB1470">
        <v>0</v>
      </c>
      <c r="AC1470">
        <v>0</v>
      </c>
      <c r="AD1470">
        <v>0</v>
      </c>
      <c r="AE1470">
        <v>20.196942110126329</v>
      </c>
    </row>
    <row r="1471" spans="1:31" x14ac:dyDescent="0.25">
      <c r="A1471">
        <v>1871833</v>
      </c>
      <c r="B1471">
        <v>1</v>
      </c>
      <c r="C1471" t="s">
        <v>80</v>
      </c>
      <c r="D1471" t="s">
        <v>84</v>
      </c>
      <c r="E1471" t="s">
        <v>222</v>
      </c>
      <c r="F1471" t="s">
        <v>4471</v>
      </c>
      <c r="G1471" t="s">
        <v>148</v>
      </c>
      <c r="H1471" t="s">
        <v>143</v>
      </c>
      <c r="I1471" t="s">
        <v>135</v>
      </c>
      <c r="J1471" t="s">
        <v>136</v>
      </c>
      <c r="K1471" t="s">
        <v>137</v>
      </c>
      <c r="L1471" t="s">
        <v>4472</v>
      </c>
      <c r="M1471" t="s">
        <v>4473</v>
      </c>
      <c r="N1471">
        <v>2.6958333329999999</v>
      </c>
      <c r="O1471">
        <v>0</v>
      </c>
      <c r="P1471">
        <v>83</v>
      </c>
      <c r="Q1471">
        <v>0</v>
      </c>
      <c r="R1471">
        <v>0</v>
      </c>
      <c r="S1471">
        <v>0</v>
      </c>
      <c r="T1471">
        <v>24</v>
      </c>
      <c r="U1471">
        <v>0</v>
      </c>
      <c r="V1471">
        <v>0</v>
      </c>
      <c r="W1471">
        <v>0</v>
      </c>
      <c r="X1471">
        <v>61.800864267027158</v>
      </c>
      <c r="Y1471">
        <v>0</v>
      </c>
      <c r="Z1471">
        <v>0</v>
      </c>
      <c r="AA1471">
        <v>0</v>
      </c>
      <c r="AB1471">
        <v>102.70323423124624</v>
      </c>
      <c r="AC1471">
        <v>0</v>
      </c>
      <c r="AD1471">
        <v>0</v>
      </c>
      <c r="AE1471">
        <v>164.50409849827341</v>
      </c>
    </row>
    <row r="1472" spans="1:31" x14ac:dyDescent="0.25">
      <c r="A1472">
        <v>1871432</v>
      </c>
      <c r="B1472">
        <v>1</v>
      </c>
      <c r="C1472" t="s">
        <v>81</v>
      </c>
      <c r="D1472" t="s">
        <v>128</v>
      </c>
      <c r="E1472" t="s">
        <v>210</v>
      </c>
      <c r="F1472" t="s">
        <v>4474</v>
      </c>
      <c r="G1472" t="s">
        <v>133</v>
      </c>
      <c r="H1472" t="s">
        <v>134</v>
      </c>
      <c r="I1472" t="s">
        <v>135</v>
      </c>
      <c r="J1472" t="s">
        <v>136</v>
      </c>
      <c r="K1472" t="s">
        <v>137</v>
      </c>
      <c r="L1472" t="s">
        <v>4475</v>
      </c>
      <c r="M1472" t="s">
        <v>4476</v>
      </c>
      <c r="N1472">
        <v>0.54472222199999998</v>
      </c>
      <c r="O1472">
        <v>0</v>
      </c>
      <c r="P1472">
        <v>0</v>
      </c>
      <c r="Q1472">
        <v>0</v>
      </c>
      <c r="R1472">
        <v>0</v>
      </c>
      <c r="S1472">
        <v>2</v>
      </c>
      <c r="T1472">
        <v>0</v>
      </c>
      <c r="U1472">
        <v>6</v>
      </c>
      <c r="V1472">
        <v>0</v>
      </c>
      <c r="W1472">
        <v>0</v>
      </c>
      <c r="X1472">
        <v>0</v>
      </c>
      <c r="Y1472">
        <v>0</v>
      </c>
      <c r="Z1472">
        <v>0</v>
      </c>
      <c r="AA1472">
        <v>7.4114226089945605</v>
      </c>
      <c r="AB1472">
        <v>0</v>
      </c>
      <c r="AC1472">
        <v>319.03262872875166</v>
      </c>
      <c r="AD1472">
        <v>0</v>
      </c>
      <c r="AE1472">
        <v>326.4440513377462</v>
      </c>
    </row>
    <row r="1473" spans="1:31" x14ac:dyDescent="0.25">
      <c r="A1473">
        <v>1871455</v>
      </c>
      <c r="B1473">
        <v>1</v>
      </c>
      <c r="C1473" t="s">
        <v>81</v>
      </c>
      <c r="D1473" t="s">
        <v>127</v>
      </c>
      <c r="E1473" t="s">
        <v>131</v>
      </c>
      <c r="F1473" t="s">
        <v>3513</v>
      </c>
      <c r="G1473" t="s">
        <v>133</v>
      </c>
      <c r="H1473" t="s">
        <v>134</v>
      </c>
      <c r="I1473" t="s">
        <v>135</v>
      </c>
      <c r="J1473" t="s">
        <v>136</v>
      </c>
      <c r="K1473" t="s">
        <v>137</v>
      </c>
      <c r="L1473" t="s">
        <v>4477</v>
      </c>
      <c r="M1473" t="s">
        <v>4478</v>
      </c>
      <c r="N1473">
        <v>2.0386111109999998</v>
      </c>
      <c r="O1473">
        <v>2</v>
      </c>
      <c r="P1473">
        <v>52</v>
      </c>
      <c r="Q1473">
        <v>79</v>
      </c>
      <c r="R1473">
        <v>74</v>
      </c>
      <c r="S1473">
        <v>0</v>
      </c>
      <c r="T1473">
        <v>5</v>
      </c>
      <c r="U1473">
        <v>1</v>
      </c>
      <c r="V1473">
        <v>0</v>
      </c>
      <c r="W1473">
        <v>2.296951435519262</v>
      </c>
      <c r="X1473">
        <v>20.193431288010487</v>
      </c>
      <c r="Y1473">
        <v>529.51546658885059</v>
      </c>
      <c r="Z1473">
        <v>454.65945016604689</v>
      </c>
      <c r="AA1473">
        <v>0</v>
      </c>
      <c r="AB1473">
        <v>7.0284894711558907</v>
      </c>
      <c r="AC1473">
        <v>502.96100966696156</v>
      </c>
      <c r="AD1473">
        <v>0</v>
      </c>
      <c r="AE1473">
        <v>1516.6547986165447</v>
      </c>
    </row>
    <row r="1474" spans="1:31" x14ac:dyDescent="0.25">
      <c r="A1474">
        <v>1872305</v>
      </c>
      <c r="B1474">
        <v>1</v>
      </c>
      <c r="C1474" t="s">
        <v>80</v>
      </c>
      <c r="D1474" t="s">
        <v>93</v>
      </c>
      <c r="E1474" t="s">
        <v>158</v>
      </c>
      <c r="F1474" t="s">
        <v>4479</v>
      </c>
      <c r="G1474" t="s">
        <v>293</v>
      </c>
      <c r="H1474" t="s">
        <v>134</v>
      </c>
      <c r="I1474" t="s">
        <v>135</v>
      </c>
      <c r="J1474" t="s">
        <v>136</v>
      </c>
      <c r="K1474" t="s">
        <v>137</v>
      </c>
      <c r="L1474" t="s">
        <v>4480</v>
      </c>
      <c r="M1474" t="s">
        <v>4481</v>
      </c>
      <c r="N1474">
        <v>1.4186111109999999</v>
      </c>
      <c r="O1474">
        <v>0</v>
      </c>
      <c r="P1474">
        <v>3</v>
      </c>
      <c r="Q1474">
        <v>0</v>
      </c>
      <c r="R1474">
        <v>22</v>
      </c>
      <c r="S1474">
        <v>0</v>
      </c>
      <c r="T1474">
        <v>14</v>
      </c>
      <c r="U1474">
        <v>0</v>
      </c>
      <c r="V1474">
        <v>0</v>
      </c>
      <c r="W1474">
        <v>0</v>
      </c>
      <c r="X1474">
        <v>1.0720172740902778</v>
      </c>
      <c r="Y1474">
        <v>0</v>
      </c>
      <c r="Z1474">
        <v>67.465698785440395</v>
      </c>
      <c r="AA1474">
        <v>0</v>
      </c>
      <c r="AB1474">
        <v>52.317749162356414</v>
      </c>
      <c r="AC1474">
        <v>0</v>
      </c>
      <c r="AD1474">
        <v>0</v>
      </c>
      <c r="AE1474">
        <v>120.85546522188707</v>
      </c>
    </row>
    <row r="1475" spans="1:31" x14ac:dyDescent="0.25">
      <c r="A1475">
        <v>1871624</v>
      </c>
      <c r="B1475">
        <v>1</v>
      </c>
      <c r="C1475" t="s">
        <v>81</v>
      </c>
      <c r="D1475" t="s">
        <v>120</v>
      </c>
      <c r="E1475" t="s">
        <v>169</v>
      </c>
      <c r="F1475" t="s">
        <v>4482</v>
      </c>
      <c r="G1475" t="s">
        <v>469</v>
      </c>
      <c r="H1475" t="s">
        <v>143</v>
      </c>
      <c r="I1475" t="s">
        <v>135</v>
      </c>
      <c r="J1475" t="s">
        <v>136</v>
      </c>
      <c r="K1475" t="s">
        <v>137</v>
      </c>
      <c r="L1475" t="s">
        <v>4483</v>
      </c>
      <c r="M1475" t="s">
        <v>4484</v>
      </c>
      <c r="N1475">
        <v>4.7436111109999999</v>
      </c>
      <c r="O1475">
        <v>0</v>
      </c>
      <c r="P1475">
        <v>50</v>
      </c>
      <c r="Q1475">
        <v>0</v>
      </c>
      <c r="R1475">
        <v>0</v>
      </c>
      <c r="S1475">
        <v>0</v>
      </c>
      <c r="T1475">
        <v>4</v>
      </c>
      <c r="U1475">
        <v>0</v>
      </c>
      <c r="V1475">
        <v>0</v>
      </c>
      <c r="W1475">
        <v>0</v>
      </c>
      <c r="X1475">
        <v>29.183022394798428</v>
      </c>
      <c r="Y1475">
        <v>0</v>
      </c>
      <c r="Z1475">
        <v>0</v>
      </c>
      <c r="AA1475">
        <v>0</v>
      </c>
      <c r="AB1475">
        <v>5.9675134618082035</v>
      </c>
      <c r="AC1475">
        <v>0</v>
      </c>
      <c r="AD1475">
        <v>0</v>
      </c>
      <c r="AE1475">
        <v>35.150535856606631</v>
      </c>
    </row>
    <row r="1476" spans="1:31" x14ac:dyDescent="0.25">
      <c r="A1476">
        <v>1871495</v>
      </c>
      <c r="B1476">
        <v>1</v>
      </c>
      <c r="C1476" t="s">
        <v>80</v>
      </c>
      <c r="D1476" t="s">
        <v>97</v>
      </c>
      <c r="E1476" t="s">
        <v>146</v>
      </c>
      <c r="F1476" t="s">
        <v>4485</v>
      </c>
      <c r="G1476" t="s">
        <v>148</v>
      </c>
      <c r="H1476" t="s">
        <v>143</v>
      </c>
      <c r="I1476" t="s">
        <v>135</v>
      </c>
      <c r="J1476" t="s">
        <v>136</v>
      </c>
      <c r="K1476" t="s">
        <v>137</v>
      </c>
      <c r="L1476" t="s">
        <v>4486</v>
      </c>
      <c r="M1476" t="s">
        <v>4487</v>
      </c>
      <c r="N1476">
        <v>1.4550000000000001</v>
      </c>
      <c r="O1476">
        <v>0</v>
      </c>
      <c r="P1476">
        <v>1</v>
      </c>
      <c r="Q1476">
        <v>0</v>
      </c>
      <c r="R1476">
        <v>0</v>
      </c>
      <c r="S1476">
        <v>0</v>
      </c>
      <c r="T1476">
        <v>46</v>
      </c>
      <c r="U1476">
        <v>0</v>
      </c>
      <c r="V1476">
        <v>0</v>
      </c>
      <c r="W1476">
        <v>0</v>
      </c>
      <c r="X1476">
        <v>2.7610553673630002E-2</v>
      </c>
      <c r="Y1476">
        <v>0</v>
      </c>
      <c r="Z1476">
        <v>0</v>
      </c>
      <c r="AA1476">
        <v>0</v>
      </c>
      <c r="AB1476">
        <v>31.812583785090986</v>
      </c>
      <c r="AC1476">
        <v>0</v>
      </c>
      <c r="AD1476">
        <v>0</v>
      </c>
      <c r="AE1476">
        <v>31.840194338764615</v>
      </c>
    </row>
    <row r="1477" spans="1:31" x14ac:dyDescent="0.25">
      <c r="A1477">
        <v>1872182</v>
      </c>
      <c r="B1477">
        <v>1</v>
      </c>
      <c r="C1477" t="s">
        <v>81</v>
      </c>
      <c r="D1477" t="s">
        <v>117</v>
      </c>
      <c r="E1477" t="s">
        <v>210</v>
      </c>
      <c r="F1477" t="s">
        <v>4488</v>
      </c>
      <c r="G1477" t="s">
        <v>133</v>
      </c>
      <c r="H1477" t="s">
        <v>134</v>
      </c>
      <c r="I1477" t="s">
        <v>135</v>
      </c>
      <c r="J1477" t="s">
        <v>136</v>
      </c>
      <c r="K1477" t="s">
        <v>137</v>
      </c>
      <c r="L1477" t="s">
        <v>4489</v>
      </c>
      <c r="M1477" t="s">
        <v>4490</v>
      </c>
      <c r="N1477">
        <v>0.72777777700000001</v>
      </c>
      <c r="O1477">
        <v>0</v>
      </c>
      <c r="P1477">
        <v>2228</v>
      </c>
      <c r="Q1477">
        <v>33</v>
      </c>
      <c r="R1477">
        <v>76</v>
      </c>
      <c r="S1477">
        <v>17</v>
      </c>
      <c r="T1477">
        <v>191</v>
      </c>
      <c r="U1477">
        <v>7</v>
      </c>
      <c r="V1477">
        <v>1</v>
      </c>
      <c r="W1477">
        <v>0</v>
      </c>
      <c r="X1477">
        <v>266.90887324081643</v>
      </c>
      <c r="Y1477">
        <v>296.01198629216964</v>
      </c>
      <c r="Z1477">
        <v>47.346276869226351</v>
      </c>
      <c r="AA1477">
        <v>64.938823454325004</v>
      </c>
      <c r="AB1477">
        <v>80.260837931435319</v>
      </c>
      <c r="AC1477">
        <v>430.29945309888086</v>
      </c>
      <c r="AD1477">
        <v>2.3045437878865558</v>
      </c>
      <c r="AE1477">
        <v>1188.07079467474</v>
      </c>
    </row>
    <row r="1478" spans="1:31" x14ac:dyDescent="0.25">
      <c r="A1478">
        <v>1861359</v>
      </c>
      <c r="B1478">
        <v>1</v>
      </c>
      <c r="C1478" t="s">
        <v>81</v>
      </c>
      <c r="D1478" t="s">
        <v>119</v>
      </c>
      <c r="E1478" t="s">
        <v>146</v>
      </c>
      <c r="F1478" t="s">
        <v>4491</v>
      </c>
      <c r="G1478" t="s">
        <v>148</v>
      </c>
      <c r="H1478" t="s">
        <v>143</v>
      </c>
      <c r="I1478" t="s">
        <v>135</v>
      </c>
      <c r="J1478" t="s">
        <v>136</v>
      </c>
      <c r="K1478" t="s">
        <v>137</v>
      </c>
      <c r="L1478" t="s">
        <v>4492</v>
      </c>
      <c r="M1478" t="s">
        <v>4493</v>
      </c>
      <c r="N1478">
        <v>0.97333333300000002</v>
      </c>
      <c r="O1478">
        <v>0</v>
      </c>
      <c r="P1478">
        <v>38</v>
      </c>
      <c r="Q1478">
        <v>0</v>
      </c>
      <c r="R1478">
        <v>6</v>
      </c>
      <c r="S1478">
        <v>0</v>
      </c>
      <c r="T1478">
        <v>2</v>
      </c>
      <c r="U1478">
        <v>0</v>
      </c>
      <c r="V1478">
        <v>0</v>
      </c>
      <c r="W1478">
        <v>0</v>
      </c>
      <c r="X1478">
        <v>22.047455695982297</v>
      </c>
      <c r="Y1478">
        <v>0</v>
      </c>
      <c r="Z1478">
        <v>1.3909197434018132</v>
      </c>
      <c r="AA1478">
        <v>0</v>
      </c>
      <c r="AB1478">
        <v>0.10994096642800001</v>
      </c>
      <c r="AC1478">
        <v>0</v>
      </c>
      <c r="AD1478">
        <v>0</v>
      </c>
      <c r="AE1478">
        <v>23.548316405812109</v>
      </c>
    </row>
    <row r="1479" spans="1:31" x14ac:dyDescent="0.25">
      <c r="A1479">
        <v>1872265</v>
      </c>
      <c r="B1479">
        <v>1</v>
      </c>
      <c r="C1479" t="s">
        <v>80</v>
      </c>
      <c r="D1479" t="s">
        <v>93</v>
      </c>
      <c r="E1479" t="s">
        <v>140</v>
      </c>
      <c r="F1479" t="s">
        <v>4494</v>
      </c>
      <c r="G1479" t="s">
        <v>163</v>
      </c>
      <c r="H1479" t="s">
        <v>143</v>
      </c>
      <c r="I1479" t="s">
        <v>135</v>
      </c>
      <c r="J1479" t="s">
        <v>136</v>
      </c>
      <c r="K1479" t="s">
        <v>137</v>
      </c>
      <c r="L1479" t="s">
        <v>4495</v>
      </c>
      <c r="M1479" t="s">
        <v>4496</v>
      </c>
      <c r="N1479">
        <v>3.7452777770000001</v>
      </c>
      <c r="O1479">
        <v>0</v>
      </c>
      <c r="P1479">
        <v>0</v>
      </c>
      <c r="Q1479">
        <v>0</v>
      </c>
      <c r="R1479">
        <v>1</v>
      </c>
      <c r="S1479">
        <v>0</v>
      </c>
      <c r="T1479">
        <v>0</v>
      </c>
      <c r="U1479">
        <v>0</v>
      </c>
      <c r="V1479">
        <v>0</v>
      </c>
      <c r="W1479">
        <v>0</v>
      </c>
      <c r="X1479">
        <v>0</v>
      </c>
      <c r="Y1479">
        <v>0</v>
      </c>
      <c r="Z1479">
        <v>6.3756264400781886</v>
      </c>
      <c r="AA1479">
        <v>0</v>
      </c>
      <c r="AB1479">
        <v>0</v>
      </c>
      <c r="AC1479">
        <v>0</v>
      </c>
      <c r="AD1479">
        <v>0</v>
      </c>
      <c r="AE1479">
        <v>6.3756264400781886</v>
      </c>
    </row>
    <row r="1480" spans="1:31" x14ac:dyDescent="0.25">
      <c r="A1480">
        <v>1872019</v>
      </c>
      <c r="B1480">
        <v>1</v>
      </c>
      <c r="C1480" t="s">
        <v>81</v>
      </c>
      <c r="D1480" t="s">
        <v>123</v>
      </c>
      <c r="E1480" t="s">
        <v>140</v>
      </c>
      <c r="F1480" t="s">
        <v>4497</v>
      </c>
      <c r="G1480" t="s">
        <v>207</v>
      </c>
      <c r="H1480" t="s">
        <v>143</v>
      </c>
      <c r="I1480" t="s">
        <v>135</v>
      </c>
      <c r="J1480" t="s">
        <v>136</v>
      </c>
      <c r="K1480" t="s">
        <v>137</v>
      </c>
      <c r="L1480" t="s">
        <v>4498</v>
      </c>
      <c r="M1480" t="s">
        <v>4499</v>
      </c>
      <c r="N1480">
        <v>4.1663888880000002</v>
      </c>
      <c r="O1480">
        <v>0</v>
      </c>
      <c r="P1480">
        <v>5</v>
      </c>
      <c r="Q1480">
        <v>0</v>
      </c>
      <c r="R1480">
        <v>0</v>
      </c>
      <c r="S1480">
        <v>0</v>
      </c>
      <c r="T1480">
        <v>0</v>
      </c>
      <c r="U1480">
        <v>0</v>
      </c>
      <c r="V1480">
        <v>0</v>
      </c>
      <c r="W1480">
        <v>0</v>
      </c>
      <c r="X1480">
        <v>2.649776721352457</v>
      </c>
      <c r="Y1480">
        <v>0</v>
      </c>
      <c r="Z1480">
        <v>0</v>
      </c>
      <c r="AA1480">
        <v>0</v>
      </c>
      <c r="AB1480">
        <v>0</v>
      </c>
      <c r="AC1480">
        <v>0</v>
      </c>
      <c r="AD1480">
        <v>0</v>
      </c>
      <c r="AE1480">
        <v>2.649776721352457</v>
      </c>
    </row>
    <row r="1481" spans="1:31" x14ac:dyDescent="0.25">
      <c r="A1481">
        <v>1871578</v>
      </c>
      <c r="B1481">
        <v>1</v>
      </c>
      <c r="C1481" t="s">
        <v>80</v>
      </c>
      <c r="D1481" t="s">
        <v>111</v>
      </c>
      <c r="E1481" t="s">
        <v>169</v>
      </c>
      <c r="F1481" t="s">
        <v>4500</v>
      </c>
      <c r="G1481" t="s">
        <v>196</v>
      </c>
      <c r="H1481" t="s">
        <v>143</v>
      </c>
      <c r="I1481" t="s">
        <v>135</v>
      </c>
      <c r="J1481" t="s">
        <v>136</v>
      </c>
      <c r="K1481" t="s">
        <v>172</v>
      </c>
      <c r="L1481" t="s">
        <v>4501</v>
      </c>
      <c r="M1481" t="s">
        <v>4502</v>
      </c>
      <c r="N1481">
        <v>4.9679083329999996</v>
      </c>
      <c r="O1481">
        <v>0</v>
      </c>
      <c r="P1481">
        <v>12</v>
      </c>
      <c r="Q1481">
        <v>0</v>
      </c>
      <c r="R1481">
        <v>14</v>
      </c>
      <c r="S1481">
        <v>0</v>
      </c>
      <c r="T1481">
        <v>11</v>
      </c>
      <c r="U1481">
        <v>0</v>
      </c>
      <c r="V1481">
        <v>0</v>
      </c>
      <c r="W1481">
        <v>0</v>
      </c>
      <c r="X1481">
        <v>12.946279668121379</v>
      </c>
      <c r="Y1481">
        <v>0</v>
      </c>
      <c r="Z1481">
        <v>47.06351911807171</v>
      </c>
      <c r="AA1481">
        <v>0</v>
      </c>
      <c r="AB1481">
        <v>76.905191914667526</v>
      </c>
      <c r="AC1481">
        <v>0</v>
      </c>
      <c r="AD1481">
        <v>0</v>
      </c>
      <c r="AE1481">
        <v>136.91499070086061</v>
      </c>
    </row>
    <row r="1482" spans="1:31" x14ac:dyDescent="0.25">
      <c r="A1482">
        <v>1871541</v>
      </c>
      <c r="B1482">
        <v>1</v>
      </c>
      <c r="C1482" t="s">
        <v>80</v>
      </c>
      <c r="D1482" t="s">
        <v>82</v>
      </c>
      <c r="E1482" t="s">
        <v>146</v>
      </c>
      <c r="F1482" t="s">
        <v>4503</v>
      </c>
      <c r="G1482" t="s">
        <v>196</v>
      </c>
      <c r="H1482" t="s">
        <v>143</v>
      </c>
      <c r="I1482" t="s">
        <v>135</v>
      </c>
      <c r="J1482" t="s">
        <v>136</v>
      </c>
      <c r="K1482" t="s">
        <v>172</v>
      </c>
      <c r="L1482" t="s">
        <v>4504</v>
      </c>
      <c r="M1482" t="s">
        <v>4505</v>
      </c>
      <c r="N1482">
        <v>3.0955194439999998</v>
      </c>
      <c r="O1482">
        <v>0</v>
      </c>
      <c r="P1482">
        <v>140</v>
      </c>
      <c r="Q1482">
        <v>0</v>
      </c>
      <c r="R1482">
        <v>0</v>
      </c>
      <c r="S1482">
        <v>0</v>
      </c>
      <c r="T1482">
        <v>27</v>
      </c>
      <c r="U1482">
        <v>0</v>
      </c>
      <c r="V1482">
        <v>0</v>
      </c>
      <c r="W1482">
        <v>0</v>
      </c>
      <c r="X1482">
        <v>100.51370408851474</v>
      </c>
      <c r="Y1482">
        <v>0</v>
      </c>
      <c r="Z1482">
        <v>0</v>
      </c>
      <c r="AA1482">
        <v>0</v>
      </c>
      <c r="AB1482">
        <v>91.873770690169721</v>
      </c>
      <c r="AC1482">
        <v>0</v>
      </c>
      <c r="AD1482">
        <v>0</v>
      </c>
      <c r="AE1482">
        <v>192.38747477868446</v>
      </c>
    </row>
    <row r="1483" spans="1:31" x14ac:dyDescent="0.25">
      <c r="A1483">
        <v>1871973</v>
      </c>
      <c r="B1483">
        <v>1</v>
      </c>
      <c r="C1483" t="s">
        <v>80</v>
      </c>
      <c r="D1483" t="s">
        <v>103</v>
      </c>
      <c r="E1483" t="s">
        <v>140</v>
      </c>
      <c r="F1483" t="s">
        <v>4506</v>
      </c>
      <c r="G1483" t="s">
        <v>207</v>
      </c>
      <c r="H1483" t="s">
        <v>143</v>
      </c>
      <c r="I1483" t="s">
        <v>135</v>
      </c>
      <c r="J1483" t="s">
        <v>136</v>
      </c>
      <c r="K1483" t="s">
        <v>137</v>
      </c>
      <c r="L1483" t="s">
        <v>4507</v>
      </c>
      <c r="M1483" t="s">
        <v>4508</v>
      </c>
      <c r="N1483">
        <v>1.150833333</v>
      </c>
      <c r="O1483">
        <v>0</v>
      </c>
      <c r="P1483">
        <v>2</v>
      </c>
      <c r="Q1483">
        <v>0</v>
      </c>
      <c r="R1483">
        <v>0</v>
      </c>
      <c r="S1483">
        <v>0</v>
      </c>
      <c r="T1483">
        <v>1</v>
      </c>
      <c r="U1483">
        <v>0</v>
      </c>
      <c r="V1483">
        <v>0</v>
      </c>
      <c r="W1483">
        <v>0</v>
      </c>
      <c r="X1483">
        <v>5.5182674707348889E-2</v>
      </c>
      <c r="Y1483">
        <v>0</v>
      </c>
      <c r="Z1483">
        <v>0</v>
      </c>
      <c r="AA1483">
        <v>0</v>
      </c>
      <c r="AB1483">
        <v>0.20514419804418554</v>
      </c>
      <c r="AC1483">
        <v>0</v>
      </c>
      <c r="AD1483">
        <v>0</v>
      </c>
      <c r="AE1483">
        <v>0.26032687275153443</v>
      </c>
    </row>
    <row r="1484" spans="1:31" x14ac:dyDescent="0.25">
      <c r="A1484">
        <v>1871979</v>
      </c>
      <c r="B1484">
        <v>1</v>
      </c>
      <c r="C1484" t="s">
        <v>81</v>
      </c>
      <c r="D1484" t="s">
        <v>128</v>
      </c>
      <c r="E1484" t="s">
        <v>131</v>
      </c>
      <c r="F1484" t="s">
        <v>4509</v>
      </c>
      <c r="G1484" t="s">
        <v>212</v>
      </c>
      <c r="H1484" t="s">
        <v>134</v>
      </c>
      <c r="I1484" t="s">
        <v>135</v>
      </c>
      <c r="J1484" t="s">
        <v>3</v>
      </c>
      <c r="K1484" t="s">
        <v>137</v>
      </c>
      <c r="L1484" t="s">
        <v>4510</v>
      </c>
      <c r="M1484" t="s">
        <v>4511</v>
      </c>
      <c r="N1484">
        <v>8.0983333329999994</v>
      </c>
      <c r="O1484">
        <v>0</v>
      </c>
      <c r="P1484">
        <v>203</v>
      </c>
      <c r="Q1484">
        <v>1</v>
      </c>
      <c r="R1484">
        <v>3</v>
      </c>
      <c r="S1484">
        <v>3</v>
      </c>
      <c r="T1484">
        <v>19</v>
      </c>
      <c r="U1484">
        <v>0</v>
      </c>
      <c r="V1484">
        <v>0</v>
      </c>
      <c r="W1484">
        <v>0</v>
      </c>
      <c r="X1484">
        <v>493.1331791529492</v>
      </c>
      <c r="Y1484">
        <v>7.9113931352960396</v>
      </c>
      <c r="Z1484">
        <v>19.984098086059255</v>
      </c>
      <c r="AA1484">
        <v>21.496526084707721</v>
      </c>
      <c r="AB1484">
        <v>107.34737545418308</v>
      </c>
      <c r="AC1484">
        <v>0</v>
      </c>
      <c r="AD1484">
        <v>0</v>
      </c>
      <c r="AE1484">
        <v>649.87257191319532</v>
      </c>
    </row>
    <row r="1485" spans="1:31" x14ac:dyDescent="0.25">
      <c r="A1485">
        <v>1871681</v>
      </c>
      <c r="B1485">
        <v>1</v>
      </c>
      <c r="C1485" t="s">
        <v>80</v>
      </c>
      <c r="D1485" t="s">
        <v>104</v>
      </c>
      <c r="E1485" t="s">
        <v>146</v>
      </c>
      <c r="F1485" t="s">
        <v>4512</v>
      </c>
      <c r="G1485" t="s">
        <v>1108</v>
      </c>
      <c r="H1485" t="s">
        <v>143</v>
      </c>
      <c r="I1485" t="s">
        <v>135</v>
      </c>
      <c r="J1485" t="s">
        <v>136</v>
      </c>
      <c r="K1485" t="s">
        <v>137</v>
      </c>
      <c r="L1485" t="s">
        <v>4513</v>
      </c>
      <c r="M1485" t="s">
        <v>4514</v>
      </c>
      <c r="N1485">
        <v>5.3961111109999997</v>
      </c>
      <c r="O1485">
        <v>0</v>
      </c>
      <c r="P1485">
        <v>7</v>
      </c>
      <c r="Q1485">
        <v>0</v>
      </c>
      <c r="R1485">
        <v>4</v>
      </c>
      <c r="S1485">
        <v>0</v>
      </c>
      <c r="T1485">
        <v>1</v>
      </c>
      <c r="U1485">
        <v>0</v>
      </c>
      <c r="V1485">
        <v>0</v>
      </c>
      <c r="W1485">
        <v>0</v>
      </c>
      <c r="X1485">
        <v>9.1655715537848579</v>
      </c>
      <c r="Y1485">
        <v>0</v>
      </c>
      <c r="Z1485">
        <v>12.380091249663097</v>
      </c>
      <c r="AA1485">
        <v>0</v>
      </c>
      <c r="AB1485">
        <v>2.6985409415076873</v>
      </c>
      <c r="AC1485">
        <v>0</v>
      </c>
      <c r="AD1485">
        <v>0</v>
      </c>
      <c r="AE1485">
        <v>24.244203744955641</v>
      </c>
    </row>
    <row r="1486" spans="1:31" x14ac:dyDescent="0.25">
      <c r="A1486">
        <v>1872036</v>
      </c>
      <c r="B1486">
        <v>1</v>
      </c>
      <c r="C1486" t="s">
        <v>80</v>
      </c>
      <c r="D1486" t="s">
        <v>103</v>
      </c>
      <c r="E1486" t="s">
        <v>210</v>
      </c>
      <c r="F1486" t="s">
        <v>4515</v>
      </c>
      <c r="G1486" t="s">
        <v>133</v>
      </c>
      <c r="H1486" t="s">
        <v>134</v>
      </c>
      <c r="I1486" t="s">
        <v>135</v>
      </c>
      <c r="J1486" t="s">
        <v>136</v>
      </c>
      <c r="K1486" t="s">
        <v>137</v>
      </c>
      <c r="L1486" t="s">
        <v>4516</v>
      </c>
      <c r="M1486" t="s">
        <v>4517</v>
      </c>
      <c r="N1486">
        <v>0.28111111100000002</v>
      </c>
      <c r="O1486">
        <v>1</v>
      </c>
      <c r="P1486">
        <v>270</v>
      </c>
      <c r="Q1486">
        <v>15</v>
      </c>
      <c r="R1486">
        <v>97</v>
      </c>
      <c r="S1486">
        <v>5</v>
      </c>
      <c r="T1486">
        <v>35</v>
      </c>
      <c r="U1486">
        <v>3</v>
      </c>
      <c r="V1486">
        <v>0</v>
      </c>
      <c r="W1486">
        <v>0.40053289621613886</v>
      </c>
      <c r="X1486">
        <v>23.223636825467096</v>
      </c>
      <c r="Y1486">
        <v>112.02743542177859</v>
      </c>
      <c r="Z1486">
        <v>112.29888740334508</v>
      </c>
      <c r="AA1486">
        <v>143.51183589224382</v>
      </c>
      <c r="AB1486">
        <v>31.832355748723849</v>
      </c>
      <c r="AC1486">
        <v>9.3288088590141118</v>
      </c>
      <c r="AD1486">
        <v>0</v>
      </c>
      <c r="AE1486">
        <v>432.62349304678867</v>
      </c>
    </row>
    <row r="1487" spans="1:31" x14ac:dyDescent="0.25">
      <c r="A1487">
        <v>1871870</v>
      </c>
      <c r="B1487">
        <v>1</v>
      </c>
      <c r="C1487" t="s">
        <v>80</v>
      </c>
      <c r="D1487" t="s">
        <v>103</v>
      </c>
      <c r="E1487" t="s">
        <v>131</v>
      </c>
      <c r="F1487" t="s">
        <v>1626</v>
      </c>
      <c r="G1487" t="s">
        <v>133</v>
      </c>
      <c r="H1487" t="s">
        <v>134</v>
      </c>
      <c r="I1487" t="s">
        <v>135</v>
      </c>
      <c r="J1487" t="s">
        <v>136</v>
      </c>
      <c r="K1487" t="s">
        <v>137</v>
      </c>
      <c r="L1487" t="s">
        <v>4518</v>
      </c>
      <c r="M1487" t="s">
        <v>4519</v>
      </c>
      <c r="N1487">
        <v>0.51361111100000001</v>
      </c>
      <c r="O1487">
        <v>0</v>
      </c>
      <c r="P1487">
        <v>962</v>
      </c>
      <c r="Q1487">
        <v>9</v>
      </c>
      <c r="R1487">
        <v>13</v>
      </c>
      <c r="S1487">
        <v>3</v>
      </c>
      <c r="T1487">
        <v>132</v>
      </c>
      <c r="U1487">
        <v>0</v>
      </c>
      <c r="V1487">
        <v>3</v>
      </c>
      <c r="W1487">
        <v>0</v>
      </c>
      <c r="X1487">
        <v>141.12144406668949</v>
      </c>
      <c r="Y1487">
        <v>109.68836399535299</v>
      </c>
      <c r="Z1487">
        <v>30.600113054568084</v>
      </c>
      <c r="AA1487">
        <v>6.8960025757549346</v>
      </c>
      <c r="AB1487">
        <v>103.35606730179794</v>
      </c>
      <c r="AC1487">
        <v>0</v>
      </c>
      <c r="AD1487">
        <v>2.242074833666865</v>
      </c>
      <c r="AE1487">
        <v>393.90406582783038</v>
      </c>
    </row>
    <row r="1488" spans="1:31" x14ac:dyDescent="0.25">
      <c r="A1488">
        <v>1872062</v>
      </c>
      <c r="B1488">
        <v>1</v>
      </c>
      <c r="C1488" t="s">
        <v>80</v>
      </c>
      <c r="D1488" t="s">
        <v>82</v>
      </c>
      <c r="E1488" t="s">
        <v>222</v>
      </c>
      <c r="F1488" t="s">
        <v>3022</v>
      </c>
      <c r="G1488" t="s">
        <v>148</v>
      </c>
      <c r="H1488" t="s">
        <v>143</v>
      </c>
      <c r="I1488" t="s">
        <v>135</v>
      </c>
      <c r="J1488" t="s">
        <v>136</v>
      </c>
      <c r="K1488" t="s">
        <v>137</v>
      </c>
      <c r="L1488" t="s">
        <v>4520</v>
      </c>
      <c r="M1488" t="s">
        <v>4521</v>
      </c>
      <c r="N1488">
        <v>1.6744444439999999</v>
      </c>
      <c r="O1488">
        <v>0</v>
      </c>
      <c r="P1488">
        <v>0</v>
      </c>
      <c r="Q1488">
        <v>0</v>
      </c>
      <c r="R1488">
        <v>0</v>
      </c>
      <c r="S1488">
        <v>0</v>
      </c>
      <c r="T1488">
        <v>59</v>
      </c>
      <c r="U1488">
        <v>0</v>
      </c>
      <c r="V1488">
        <v>0</v>
      </c>
      <c r="W1488">
        <v>0</v>
      </c>
      <c r="X1488">
        <v>0</v>
      </c>
      <c r="Y1488">
        <v>0</v>
      </c>
      <c r="Z1488">
        <v>0</v>
      </c>
      <c r="AA1488">
        <v>0</v>
      </c>
      <c r="AB1488">
        <v>207.72136449488681</v>
      </c>
      <c r="AC1488">
        <v>0</v>
      </c>
      <c r="AD1488">
        <v>0</v>
      </c>
      <c r="AE1488">
        <v>207.72136449488681</v>
      </c>
    </row>
    <row r="1489" spans="1:31" x14ac:dyDescent="0.25">
      <c r="A1489">
        <v>1871993</v>
      </c>
      <c r="B1489">
        <v>1</v>
      </c>
      <c r="C1489" t="s">
        <v>80</v>
      </c>
      <c r="D1489" t="s">
        <v>96</v>
      </c>
      <c r="E1489" t="s">
        <v>210</v>
      </c>
      <c r="F1489" t="s">
        <v>4522</v>
      </c>
      <c r="G1489" t="s">
        <v>133</v>
      </c>
      <c r="H1489" t="s">
        <v>134</v>
      </c>
      <c r="I1489" t="s">
        <v>135</v>
      </c>
      <c r="J1489" t="s">
        <v>136</v>
      </c>
      <c r="K1489" t="s">
        <v>137</v>
      </c>
      <c r="L1489" t="s">
        <v>4523</v>
      </c>
      <c r="M1489" t="s">
        <v>4524</v>
      </c>
      <c r="N1489">
        <v>0.34527777700000001</v>
      </c>
      <c r="O1489">
        <v>2</v>
      </c>
      <c r="P1489">
        <v>1577</v>
      </c>
      <c r="Q1489">
        <v>1</v>
      </c>
      <c r="R1489">
        <v>2</v>
      </c>
      <c r="S1489">
        <v>6</v>
      </c>
      <c r="T1489">
        <v>224</v>
      </c>
      <c r="U1489">
        <v>0</v>
      </c>
      <c r="V1489">
        <v>1</v>
      </c>
      <c r="W1489">
        <v>15.47737085718968</v>
      </c>
      <c r="X1489">
        <v>229.2402577553982</v>
      </c>
      <c r="Y1489">
        <v>3.7835527088982652</v>
      </c>
      <c r="Z1489">
        <v>0.797605873692534</v>
      </c>
      <c r="AA1489">
        <v>53.220494229963911</v>
      </c>
      <c r="AB1489">
        <v>148.17237987867009</v>
      </c>
      <c r="AC1489">
        <v>0</v>
      </c>
      <c r="AD1489">
        <v>7.5304225409769643</v>
      </c>
      <c r="AE1489">
        <v>458.22208384478967</v>
      </c>
    </row>
    <row r="1490" spans="1:31" x14ac:dyDescent="0.25">
      <c r="A1490">
        <v>1872042</v>
      </c>
      <c r="B1490">
        <v>1</v>
      </c>
      <c r="C1490" t="s">
        <v>80</v>
      </c>
      <c r="D1490" t="s">
        <v>85</v>
      </c>
      <c r="E1490" t="s">
        <v>140</v>
      </c>
      <c r="F1490" t="s">
        <v>4525</v>
      </c>
      <c r="G1490" t="s">
        <v>207</v>
      </c>
      <c r="H1490" t="s">
        <v>143</v>
      </c>
      <c r="I1490" t="s">
        <v>135</v>
      </c>
      <c r="J1490" t="s">
        <v>136</v>
      </c>
      <c r="K1490" t="s">
        <v>137</v>
      </c>
      <c r="L1490" t="s">
        <v>4526</v>
      </c>
      <c r="M1490" t="s">
        <v>4527</v>
      </c>
      <c r="N1490">
        <v>1.94</v>
      </c>
      <c r="O1490">
        <v>0</v>
      </c>
      <c r="P1490">
        <v>9</v>
      </c>
      <c r="Q1490">
        <v>0</v>
      </c>
      <c r="R1490">
        <v>0</v>
      </c>
      <c r="S1490">
        <v>0</v>
      </c>
      <c r="T1490">
        <v>7</v>
      </c>
      <c r="U1490">
        <v>0</v>
      </c>
      <c r="V1490">
        <v>0</v>
      </c>
      <c r="W1490">
        <v>0</v>
      </c>
      <c r="X1490">
        <v>6.191081378965567</v>
      </c>
      <c r="Y1490">
        <v>0</v>
      </c>
      <c r="Z1490">
        <v>0</v>
      </c>
      <c r="AA1490">
        <v>0</v>
      </c>
      <c r="AB1490">
        <v>10.503126418633746</v>
      </c>
      <c r="AC1490">
        <v>0</v>
      </c>
      <c r="AD1490">
        <v>0</v>
      </c>
      <c r="AE1490">
        <v>16.694207797599312</v>
      </c>
    </row>
    <row r="1491" spans="1:31" x14ac:dyDescent="0.25">
      <c r="A1491">
        <v>1871850</v>
      </c>
      <c r="B1491">
        <v>1</v>
      </c>
      <c r="C1491" t="s">
        <v>80</v>
      </c>
      <c r="D1491" t="s">
        <v>90</v>
      </c>
      <c r="E1491" t="s">
        <v>146</v>
      </c>
      <c r="F1491" t="s">
        <v>1602</v>
      </c>
      <c r="G1491" t="s">
        <v>148</v>
      </c>
      <c r="H1491" t="s">
        <v>143</v>
      </c>
      <c r="I1491" t="s">
        <v>135</v>
      </c>
      <c r="J1491" t="s">
        <v>136</v>
      </c>
      <c r="K1491" t="s">
        <v>137</v>
      </c>
      <c r="L1491" t="s">
        <v>4528</v>
      </c>
      <c r="M1491" t="s">
        <v>4529</v>
      </c>
      <c r="N1491">
        <v>3.3086111109999998</v>
      </c>
      <c r="O1491">
        <v>0</v>
      </c>
      <c r="P1491">
        <v>47</v>
      </c>
      <c r="Q1491">
        <v>0</v>
      </c>
      <c r="R1491">
        <v>0</v>
      </c>
      <c r="S1491">
        <v>0</v>
      </c>
      <c r="T1491">
        <v>55</v>
      </c>
      <c r="U1491">
        <v>0</v>
      </c>
      <c r="V1491">
        <v>0</v>
      </c>
      <c r="W1491">
        <v>0</v>
      </c>
      <c r="X1491">
        <v>48.29966364723375</v>
      </c>
      <c r="Y1491">
        <v>0</v>
      </c>
      <c r="Z1491">
        <v>0</v>
      </c>
      <c r="AA1491">
        <v>0</v>
      </c>
      <c r="AB1491">
        <v>170.79758889178251</v>
      </c>
      <c r="AC1491">
        <v>0</v>
      </c>
      <c r="AD1491">
        <v>0</v>
      </c>
      <c r="AE1491">
        <v>219.09725253901627</v>
      </c>
    </row>
    <row r="1492" spans="1:31" x14ac:dyDescent="0.25">
      <c r="A1492">
        <v>1872205</v>
      </c>
      <c r="B1492">
        <v>1</v>
      </c>
      <c r="C1492" t="s">
        <v>80</v>
      </c>
      <c r="D1492" t="s">
        <v>84</v>
      </c>
      <c r="E1492" t="s">
        <v>146</v>
      </c>
      <c r="F1492" t="s">
        <v>4530</v>
      </c>
      <c r="G1492" t="s">
        <v>148</v>
      </c>
      <c r="H1492" t="s">
        <v>143</v>
      </c>
      <c r="I1492" t="s">
        <v>135</v>
      </c>
      <c r="J1492" t="s">
        <v>136</v>
      </c>
      <c r="K1492" t="s">
        <v>137</v>
      </c>
      <c r="L1492" t="s">
        <v>4531</v>
      </c>
      <c r="M1492" t="s">
        <v>4532</v>
      </c>
      <c r="N1492">
        <v>1.490555555</v>
      </c>
      <c r="O1492">
        <v>0</v>
      </c>
      <c r="P1492">
        <v>168</v>
      </c>
      <c r="Q1492">
        <v>0</v>
      </c>
      <c r="R1492">
        <v>0</v>
      </c>
      <c r="S1492">
        <v>0</v>
      </c>
      <c r="T1492">
        <v>25</v>
      </c>
      <c r="U1492">
        <v>0</v>
      </c>
      <c r="V1492">
        <v>0</v>
      </c>
      <c r="W1492">
        <v>0</v>
      </c>
      <c r="X1492">
        <v>69.426864854612134</v>
      </c>
      <c r="Y1492">
        <v>0</v>
      </c>
      <c r="Z1492">
        <v>0</v>
      </c>
      <c r="AA1492">
        <v>0</v>
      </c>
      <c r="AB1492">
        <v>52.845869410642564</v>
      </c>
      <c r="AC1492">
        <v>0</v>
      </c>
      <c r="AD1492">
        <v>0</v>
      </c>
      <c r="AE1492">
        <v>122.2727342652547</v>
      </c>
    </row>
    <row r="1493" spans="1:31" x14ac:dyDescent="0.25">
      <c r="A1493">
        <v>1871664</v>
      </c>
      <c r="B1493">
        <v>1</v>
      </c>
      <c r="C1493" t="s">
        <v>81</v>
      </c>
      <c r="D1493" t="s">
        <v>128</v>
      </c>
      <c r="E1493" t="s">
        <v>146</v>
      </c>
      <c r="F1493" t="s">
        <v>4533</v>
      </c>
      <c r="G1493" t="s">
        <v>148</v>
      </c>
      <c r="H1493" t="s">
        <v>143</v>
      </c>
      <c r="I1493" t="s">
        <v>135</v>
      </c>
      <c r="J1493" t="s">
        <v>136</v>
      </c>
      <c r="K1493" t="s">
        <v>137</v>
      </c>
      <c r="L1493" t="s">
        <v>4534</v>
      </c>
      <c r="M1493" t="s">
        <v>4535</v>
      </c>
      <c r="N1493">
        <v>3.6074999999999999</v>
      </c>
      <c r="O1493">
        <v>0</v>
      </c>
      <c r="P1493">
        <v>213</v>
      </c>
      <c r="Q1493">
        <v>0</v>
      </c>
      <c r="R1493">
        <v>0</v>
      </c>
      <c r="S1493">
        <v>0</v>
      </c>
      <c r="T1493">
        <v>15</v>
      </c>
      <c r="U1493">
        <v>0</v>
      </c>
      <c r="V1493">
        <v>0</v>
      </c>
      <c r="W1493">
        <v>0</v>
      </c>
      <c r="X1493">
        <v>155.09325163619144</v>
      </c>
      <c r="Y1493">
        <v>0</v>
      </c>
      <c r="Z1493">
        <v>0</v>
      </c>
      <c r="AA1493">
        <v>0</v>
      </c>
      <c r="AB1493">
        <v>57.069318735660545</v>
      </c>
      <c r="AC1493">
        <v>0</v>
      </c>
      <c r="AD1493">
        <v>0</v>
      </c>
      <c r="AE1493">
        <v>212.16257037185198</v>
      </c>
    </row>
    <row r="1494" spans="1:31" x14ac:dyDescent="0.25">
      <c r="A1494">
        <v>1872291</v>
      </c>
      <c r="B1494">
        <v>1</v>
      </c>
      <c r="C1494" t="s">
        <v>81</v>
      </c>
      <c r="D1494" t="s">
        <v>127</v>
      </c>
      <c r="E1494" t="s">
        <v>140</v>
      </c>
      <c r="F1494" t="s">
        <v>4536</v>
      </c>
      <c r="G1494" t="s">
        <v>163</v>
      </c>
      <c r="H1494" t="s">
        <v>143</v>
      </c>
      <c r="I1494" t="s">
        <v>135</v>
      </c>
      <c r="J1494" t="s">
        <v>136</v>
      </c>
      <c r="K1494" t="s">
        <v>137</v>
      </c>
      <c r="L1494" t="s">
        <v>4537</v>
      </c>
      <c r="M1494" t="s">
        <v>4538</v>
      </c>
      <c r="N1494">
        <v>6.238611111</v>
      </c>
      <c r="O1494">
        <v>0</v>
      </c>
      <c r="P1494">
        <v>1</v>
      </c>
      <c r="Q1494">
        <v>0</v>
      </c>
      <c r="R1494">
        <v>0</v>
      </c>
      <c r="S1494">
        <v>0</v>
      </c>
      <c r="T1494">
        <v>0</v>
      </c>
      <c r="U1494">
        <v>0</v>
      </c>
      <c r="V1494">
        <v>0</v>
      </c>
      <c r="W1494">
        <v>0</v>
      </c>
      <c r="X1494">
        <v>0.70348759604338063</v>
      </c>
      <c r="Y1494">
        <v>0</v>
      </c>
      <c r="Z1494">
        <v>0</v>
      </c>
      <c r="AA1494">
        <v>0</v>
      </c>
      <c r="AB1494">
        <v>0</v>
      </c>
      <c r="AC1494">
        <v>0</v>
      </c>
      <c r="AD1494">
        <v>0</v>
      </c>
      <c r="AE1494">
        <v>0.70348759604338063</v>
      </c>
    </row>
    <row r="1495" spans="1:31" x14ac:dyDescent="0.25">
      <c r="A1495">
        <v>1871807</v>
      </c>
      <c r="B1495">
        <v>1</v>
      </c>
      <c r="C1495" t="s">
        <v>80</v>
      </c>
      <c r="D1495" t="s">
        <v>92</v>
      </c>
      <c r="E1495" t="s">
        <v>146</v>
      </c>
      <c r="F1495" t="s">
        <v>2877</v>
      </c>
      <c r="G1495" t="s">
        <v>564</v>
      </c>
      <c r="H1495" t="s">
        <v>143</v>
      </c>
      <c r="I1495" t="s">
        <v>135</v>
      </c>
      <c r="J1495" t="s">
        <v>136</v>
      </c>
      <c r="K1495" t="s">
        <v>137</v>
      </c>
      <c r="L1495" t="s">
        <v>4539</v>
      </c>
      <c r="M1495" t="s">
        <v>4540</v>
      </c>
      <c r="N1495">
        <v>2.7650000000000001</v>
      </c>
      <c r="O1495">
        <v>0</v>
      </c>
      <c r="P1495">
        <v>45</v>
      </c>
      <c r="Q1495">
        <v>0</v>
      </c>
      <c r="R1495">
        <v>2</v>
      </c>
      <c r="S1495">
        <v>0</v>
      </c>
      <c r="T1495">
        <v>0</v>
      </c>
      <c r="U1495">
        <v>0</v>
      </c>
      <c r="V1495">
        <v>0</v>
      </c>
      <c r="W1495">
        <v>0</v>
      </c>
      <c r="X1495">
        <v>32.429124883846562</v>
      </c>
      <c r="Y1495">
        <v>0</v>
      </c>
      <c r="Z1495">
        <v>3.9566925382758207</v>
      </c>
      <c r="AA1495">
        <v>0</v>
      </c>
      <c r="AB1495">
        <v>0</v>
      </c>
      <c r="AC1495">
        <v>0</v>
      </c>
      <c r="AD1495">
        <v>0</v>
      </c>
      <c r="AE1495">
        <v>36.385817422122386</v>
      </c>
    </row>
    <row r="1496" spans="1:31" x14ac:dyDescent="0.25">
      <c r="A1496">
        <v>1871415</v>
      </c>
      <c r="B1496">
        <v>1</v>
      </c>
      <c r="C1496" t="s">
        <v>81</v>
      </c>
      <c r="D1496" t="s">
        <v>113</v>
      </c>
      <c r="E1496" t="s">
        <v>131</v>
      </c>
      <c r="F1496" t="s">
        <v>4541</v>
      </c>
      <c r="G1496" t="s">
        <v>133</v>
      </c>
      <c r="H1496" t="s">
        <v>134</v>
      </c>
      <c r="I1496" t="s">
        <v>152</v>
      </c>
      <c r="J1496" t="s">
        <v>136</v>
      </c>
      <c r="K1496" t="s">
        <v>137</v>
      </c>
      <c r="L1496" t="s">
        <v>4542</v>
      </c>
      <c r="M1496" t="s">
        <v>4543</v>
      </c>
      <c r="N1496">
        <v>5.5555550000000002E-3</v>
      </c>
      <c r="O1496">
        <v>0</v>
      </c>
      <c r="P1496">
        <v>654</v>
      </c>
      <c r="Q1496">
        <v>47</v>
      </c>
      <c r="R1496">
        <v>241</v>
      </c>
      <c r="S1496">
        <v>4</v>
      </c>
      <c r="T1496">
        <v>32</v>
      </c>
      <c r="U1496">
        <v>1</v>
      </c>
      <c r="V1496">
        <v>0</v>
      </c>
      <c r="W1496">
        <v>0</v>
      </c>
      <c r="X1496">
        <v>0.49590191146653828</v>
      </c>
      <c r="Y1496">
        <v>1.4523645249286554</v>
      </c>
      <c r="Z1496">
        <v>4.6017278398930799</v>
      </c>
      <c r="AA1496">
        <v>0.40892962548937778</v>
      </c>
      <c r="AB1496">
        <v>5.3450037035600001E-2</v>
      </c>
      <c r="AC1496">
        <v>4.5511410964444443E-2</v>
      </c>
      <c r="AD1496">
        <v>0</v>
      </c>
      <c r="AE1496">
        <v>7.0578853497776963</v>
      </c>
    </row>
    <row r="1497" spans="1:31" x14ac:dyDescent="0.25">
      <c r="A1497">
        <v>1871707</v>
      </c>
      <c r="B1497">
        <v>1</v>
      </c>
      <c r="C1497" t="s">
        <v>80</v>
      </c>
      <c r="D1497" t="s">
        <v>82</v>
      </c>
      <c r="E1497" t="s">
        <v>210</v>
      </c>
      <c r="F1497" t="s">
        <v>4270</v>
      </c>
      <c r="G1497" t="s">
        <v>133</v>
      </c>
      <c r="H1497" t="s">
        <v>134</v>
      </c>
      <c r="I1497" t="s">
        <v>135</v>
      </c>
      <c r="J1497" t="s">
        <v>136</v>
      </c>
      <c r="K1497" t="s">
        <v>137</v>
      </c>
      <c r="L1497" t="s">
        <v>4544</v>
      </c>
      <c r="M1497" t="s">
        <v>4545</v>
      </c>
      <c r="N1497">
        <v>0.22861111100000001</v>
      </c>
      <c r="O1497">
        <v>0</v>
      </c>
      <c r="P1497">
        <v>1128</v>
      </c>
      <c r="Q1497">
        <v>0</v>
      </c>
      <c r="R1497">
        <v>0</v>
      </c>
      <c r="S1497">
        <v>2</v>
      </c>
      <c r="T1497">
        <v>703</v>
      </c>
      <c r="U1497">
        <v>1</v>
      </c>
      <c r="V1497">
        <v>7</v>
      </c>
      <c r="W1497">
        <v>0</v>
      </c>
      <c r="X1497">
        <v>71.808082824730135</v>
      </c>
      <c r="Y1497">
        <v>0</v>
      </c>
      <c r="Z1497">
        <v>0</v>
      </c>
      <c r="AA1497">
        <v>15.596087156330167</v>
      </c>
      <c r="AB1497">
        <v>185.4149901825065</v>
      </c>
      <c r="AC1497">
        <v>18.757613951605045</v>
      </c>
      <c r="AD1497">
        <v>63.385244337234411</v>
      </c>
      <c r="AE1497">
        <v>354.96201845240626</v>
      </c>
    </row>
    <row r="1498" spans="1:31" x14ac:dyDescent="0.25">
      <c r="A1498">
        <v>1872022</v>
      </c>
      <c r="B1498">
        <v>1</v>
      </c>
      <c r="C1498" t="s">
        <v>80</v>
      </c>
      <c r="D1498" t="s">
        <v>107</v>
      </c>
      <c r="E1498" t="s">
        <v>169</v>
      </c>
      <c r="F1498" t="s">
        <v>4546</v>
      </c>
      <c r="G1498" t="s">
        <v>183</v>
      </c>
      <c r="H1498" t="s">
        <v>143</v>
      </c>
      <c r="I1498" t="s">
        <v>135</v>
      </c>
      <c r="J1498" t="s">
        <v>136</v>
      </c>
      <c r="K1498" t="s">
        <v>137</v>
      </c>
      <c r="L1498" t="s">
        <v>4547</v>
      </c>
      <c r="M1498" t="s">
        <v>4548</v>
      </c>
      <c r="N1498">
        <v>5.7819444439999996</v>
      </c>
      <c r="O1498">
        <v>0</v>
      </c>
      <c r="P1498">
        <v>108</v>
      </c>
      <c r="Q1498">
        <v>0</v>
      </c>
      <c r="R1498">
        <v>0</v>
      </c>
      <c r="S1498">
        <v>0</v>
      </c>
      <c r="T1498">
        <v>1</v>
      </c>
      <c r="U1498">
        <v>0</v>
      </c>
      <c r="V1498">
        <v>0</v>
      </c>
      <c r="W1498">
        <v>0</v>
      </c>
      <c r="X1498">
        <v>188.65000469663747</v>
      </c>
      <c r="Y1498">
        <v>0</v>
      </c>
      <c r="Z1498">
        <v>0</v>
      </c>
      <c r="AA1498">
        <v>0</v>
      </c>
      <c r="AB1498">
        <v>17.778950565421255</v>
      </c>
      <c r="AC1498">
        <v>0</v>
      </c>
      <c r="AD1498">
        <v>0</v>
      </c>
      <c r="AE1498">
        <v>206.42895526205871</v>
      </c>
    </row>
    <row r="1499" spans="1:31" x14ac:dyDescent="0.25">
      <c r="A1499">
        <v>1871527</v>
      </c>
      <c r="B1499">
        <v>1</v>
      </c>
      <c r="C1499" t="s">
        <v>80</v>
      </c>
      <c r="D1499" t="s">
        <v>93</v>
      </c>
      <c r="E1499" t="s">
        <v>169</v>
      </c>
      <c r="F1499" t="s">
        <v>4549</v>
      </c>
      <c r="G1499" t="s">
        <v>171</v>
      </c>
      <c r="H1499" t="s">
        <v>143</v>
      </c>
      <c r="I1499" t="s">
        <v>135</v>
      </c>
      <c r="J1499" t="s">
        <v>136</v>
      </c>
      <c r="K1499" t="s">
        <v>172</v>
      </c>
      <c r="L1499" t="s">
        <v>4550</v>
      </c>
      <c r="M1499" t="s">
        <v>4551</v>
      </c>
      <c r="N1499">
        <v>1.740275</v>
      </c>
      <c r="O1499">
        <v>0</v>
      </c>
      <c r="P1499">
        <v>294</v>
      </c>
      <c r="Q1499">
        <v>0</v>
      </c>
      <c r="R1499">
        <v>0</v>
      </c>
      <c r="S1499">
        <v>0</v>
      </c>
      <c r="T1499">
        <v>90</v>
      </c>
      <c r="U1499">
        <v>0</v>
      </c>
      <c r="V1499">
        <v>0</v>
      </c>
      <c r="W1499">
        <v>0</v>
      </c>
      <c r="X1499">
        <v>110.59008151784863</v>
      </c>
      <c r="Y1499">
        <v>0</v>
      </c>
      <c r="Z1499">
        <v>0</v>
      </c>
      <c r="AA1499">
        <v>0</v>
      </c>
      <c r="AB1499">
        <v>109.78875277702723</v>
      </c>
      <c r="AC1499">
        <v>0</v>
      </c>
      <c r="AD1499">
        <v>0</v>
      </c>
      <c r="AE1499">
        <v>220.37883429487584</v>
      </c>
    </row>
    <row r="1500" spans="1:31" x14ac:dyDescent="0.25">
      <c r="A1500">
        <v>1871504</v>
      </c>
      <c r="B1500">
        <v>1</v>
      </c>
      <c r="C1500" t="s">
        <v>80</v>
      </c>
      <c r="D1500" t="s">
        <v>95</v>
      </c>
      <c r="E1500" t="s">
        <v>210</v>
      </c>
      <c r="F1500" t="s">
        <v>2334</v>
      </c>
      <c r="G1500" t="s">
        <v>133</v>
      </c>
      <c r="H1500" t="s">
        <v>134</v>
      </c>
      <c r="I1500" t="s">
        <v>135</v>
      </c>
      <c r="J1500" t="s">
        <v>136</v>
      </c>
      <c r="K1500" t="s">
        <v>137</v>
      </c>
      <c r="L1500" t="s">
        <v>4552</v>
      </c>
      <c r="M1500" t="s">
        <v>4553</v>
      </c>
      <c r="N1500">
        <v>0.29249999999999998</v>
      </c>
      <c r="O1500">
        <v>3</v>
      </c>
      <c r="P1500">
        <v>644</v>
      </c>
      <c r="Q1500">
        <v>23</v>
      </c>
      <c r="R1500">
        <v>7</v>
      </c>
      <c r="S1500">
        <v>29</v>
      </c>
      <c r="T1500">
        <v>33</v>
      </c>
      <c r="U1500">
        <v>0</v>
      </c>
      <c r="V1500">
        <v>0</v>
      </c>
      <c r="W1500">
        <v>0.45049636745248056</v>
      </c>
      <c r="X1500">
        <v>34.688526588915273</v>
      </c>
      <c r="Y1500">
        <v>32.098332281211334</v>
      </c>
      <c r="Z1500">
        <v>0.77907621029561414</v>
      </c>
      <c r="AA1500">
        <v>172.67574957902377</v>
      </c>
      <c r="AB1500">
        <v>4.8985812074642618</v>
      </c>
      <c r="AC1500">
        <v>0</v>
      </c>
      <c r="AD1500">
        <v>0</v>
      </c>
      <c r="AE1500">
        <v>245.59076223436276</v>
      </c>
    </row>
    <row r="1501" spans="1:31" x14ac:dyDescent="0.25">
      <c r="A1501">
        <v>1871713</v>
      </c>
      <c r="B1501">
        <v>1</v>
      </c>
      <c r="C1501" t="s">
        <v>80</v>
      </c>
      <c r="D1501" t="s">
        <v>93</v>
      </c>
      <c r="E1501" t="s">
        <v>146</v>
      </c>
      <c r="F1501" t="s">
        <v>4554</v>
      </c>
      <c r="G1501" t="s">
        <v>148</v>
      </c>
      <c r="H1501" t="s">
        <v>143</v>
      </c>
      <c r="I1501" t="s">
        <v>135</v>
      </c>
      <c r="J1501" t="s">
        <v>136</v>
      </c>
      <c r="K1501" t="s">
        <v>137</v>
      </c>
      <c r="L1501" t="s">
        <v>4555</v>
      </c>
      <c r="M1501" t="s">
        <v>4556</v>
      </c>
      <c r="N1501">
        <v>5.9175000000000004</v>
      </c>
      <c r="O1501">
        <v>0</v>
      </c>
      <c r="P1501">
        <v>49</v>
      </c>
      <c r="Q1501">
        <v>0</v>
      </c>
      <c r="R1501">
        <v>1</v>
      </c>
      <c r="S1501">
        <v>0</v>
      </c>
      <c r="T1501">
        <v>31</v>
      </c>
      <c r="U1501">
        <v>0</v>
      </c>
      <c r="V1501">
        <v>0</v>
      </c>
      <c r="W1501">
        <v>0</v>
      </c>
      <c r="X1501">
        <v>88.450699176269069</v>
      </c>
      <c r="Y1501">
        <v>0</v>
      </c>
      <c r="Z1501">
        <v>37.88987212446095</v>
      </c>
      <c r="AA1501">
        <v>0</v>
      </c>
      <c r="AB1501">
        <v>174.50468754352582</v>
      </c>
      <c r="AC1501">
        <v>0</v>
      </c>
      <c r="AD1501">
        <v>0</v>
      </c>
      <c r="AE1501">
        <v>300.84525884425585</v>
      </c>
    </row>
    <row r="1502" spans="1:31" x14ac:dyDescent="0.25">
      <c r="A1502">
        <v>1872045</v>
      </c>
      <c r="B1502">
        <v>1</v>
      </c>
      <c r="C1502" t="s">
        <v>80</v>
      </c>
      <c r="D1502" t="s">
        <v>96</v>
      </c>
      <c r="E1502" t="s">
        <v>140</v>
      </c>
      <c r="F1502" t="s">
        <v>4557</v>
      </c>
      <c r="G1502" t="s">
        <v>142</v>
      </c>
      <c r="H1502" t="s">
        <v>143</v>
      </c>
      <c r="I1502" t="s">
        <v>135</v>
      </c>
      <c r="J1502" t="s">
        <v>136</v>
      </c>
      <c r="K1502" t="s">
        <v>137</v>
      </c>
      <c r="L1502" t="s">
        <v>4558</v>
      </c>
      <c r="M1502" t="s">
        <v>4559</v>
      </c>
      <c r="N1502">
        <v>6.2527777770000004</v>
      </c>
      <c r="O1502">
        <v>0</v>
      </c>
      <c r="P1502">
        <v>1</v>
      </c>
      <c r="Q1502">
        <v>0</v>
      </c>
      <c r="R1502">
        <v>0</v>
      </c>
      <c r="S1502">
        <v>0</v>
      </c>
      <c r="T1502">
        <v>0</v>
      </c>
      <c r="U1502">
        <v>0</v>
      </c>
      <c r="V1502">
        <v>0</v>
      </c>
      <c r="W1502">
        <v>0</v>
      </c>
      <c r="X1502">
        <v>1.0001903457458456</v>
      </c>
      <c r="Y1502">
        <v>0</v>
      </c>
      <c r="Z1502">
        <v>0</v>
      </c>
      <c r="AA1502">
        <v>0</v>
      </c>
      <c r="AB1502">
        <v>0</v>
      </c>
      <c r="AC1502">
        <v>0</v>
      </c>
      <c r="AD1502">
        <v>0</v>
      </c>
      <c r="AE1502">
        <v>1.0001903457458456</v>
      </c>
    </row>
    <row r="1503" spans="1:31" x14ac:dyDescent="0.25">
      <c r="A1503">
        <v>1872091</v>
      </c>
      <c r="B1503">
        <v>1</v>
      </c>
      <c r="C1503" t="s">
        <v>81</v>
      </c>
      <c r="D1503" t="s">
        <v>115</v>
      </c>
      <c r="E1503" t="s">
        <v>146</v>
      </c>
      <c r="F1503" t="s">
        <v>4560</v>
      </c>
      <c r="G1503" t="s">
        <v>148</v>
      </c>
      <c r="H1503" t="s">
        <v>143</v>
      </c>
      <c r="I1503" t="s">
        <v>135</v>
      </c>
      <c r="J1503" t="s">
        <v>136</v>
      </c>
      <c r="K1503" t="s">
        <v>137</v>
      </c>
      <c r="L1503" t="s">
        <v>4561</v>
      </c>
      <c r="M1503" t="s">
        <v>4562</v>
      </c>
      <c r="N1503">
        <v>5.4930555549999998</v>
      </c>
      <c r="O1503">
        <v>0</v>
      </c>
      <c r="P1503">
        <v>114</v>
      </c>
      <c r="Q1503">
        <v>0</v>
      </c>
      <c r="R1503">
        <v>1</v>
      </c>
      <c r="S1503">
        <v>0</v>
      </c>
      <c r="T1503">
        <v>14</v>
      </c>
      <c r="U1503">
        <v>0</v>
      </c>
      <c r="V1503">
        <v>0</v>
      </c>
      <c r="W1503">
        <v>0</v>
      </c>
      <c r="X1503">
        <v>71.486489421883903</v>
      </c>
      <c r="Y1503">
        <v>0</v>
      </c>
      <c r="Z1503">
        <v>4.9364814872535003</v>
      </c>
      <c r="AA1503">
        <v>0</v>
      </c>
      <c r="AB1503">
        <v>21.184470345012585</v>
      </c>
      <c r="AC1503">
        <v>0</v>
      </c>
      <c r="AD1503">
        <v>0</v>
      </c>
      <c r="AE1503">
        <v>97.60744125414999</v>
      </c>
    </row>
    <row r="1504" spans="1:31" x14ac:dyDescent="0.25">
      <c r="A1504">
        <v>1871982</v>
      </c>
      <c r="B1504">
        <v>1</v>
      </c>
      <c r="C1504" t="s">
        <v>80</v>
      </c>
      <c r="D1504" t="s">
        <v>96</v>
      </c>
      <c r="E1504" t="s">
        <v>222</v>
      </c>
      <c r="F1504" t="s">
        <v>4563</v>
      </c>
      <c r="G1504" t="s">
        <v>148</v>
      </c>
      <c r="H1504" t="s">
        <v>143</v>
      </c>
      <c r="I1504" t="s">
        <v>135</v>
      </c>
      <c r="J1504" t="s">
        <v>136</v>
      </c>
      <c r="K1504" t="s">
        <v>137</v>
      </c>
      <c r="L1504" t="s">
        <v>4564</v>
      </c>
      <c r="M1504" t="s">
        <v>4565</v>
      </c>
      <c r="N1504">
        <v>4.3661111110000004</v>
      </c>
      <c r="O1504">
        <v>0</v>
      </c>
      <c r="P1504">
        <v>12</v>
      </c>
      <c r="Q1504">
        <v>0</v>
      </c>
      <c r="R1504">
        <v>0</v>
      </c>
      <c r="S1504">
        <v>0</v>
      </c>
      <c r="T1504">
        <v>0</v>
      </c>
      <c r="U1504">
        <v>0</v>
      </c>
      <c r="V1504">
        <v>0</v>
      </c>
      <c r="W1504">
        <v>0</v>
      </c>
      <c r="X1504">
        <v>30.325370764803974</v>
      </c>
      <c r="Y1504">
        <v>0</v>
      </c>
      <c r="Z1504">
        <v>0</v>
      </c>
      <c r="AA1504">
        <v>0</v>
      </c>
      <c r="AB1504">
        <v>0</v>
      </c>
      <c r="AC1504">
        <v>0</v>
      </c>
      <c r="AD1504">
        <v>0</v>
      </c>
      <c r="AE1504">
        <v>30.325370764803974</v>
      </c>
    </row>
    <row r="1505" spans="1:31" x14ac:dyDescent="0.25">
      <c r="A1505">
        <v>1872277</v>
      </c>
      <c r="B1505">
        <v>1</v>
      </c>
      <c r="C1505" t="s">
        <v>81</v>
      </c>
      <c r="D1505" t="s">
        <v>119</v>
      </c>
      <c r="E1505" t="s">
        <v>169</v>
      </c>
      <c r="F1505" t="s">
        <v>877</v>
      </c>
      <c r="G1505" t="s">
        <v>183</v>
      </c>
      <c r="H1505" t="s">
        <v>143</v>
      </c>
      <c r="I1505" t="s">
        <v>135</v>
      </c>
      <c r="J1505" t="s">
        <v>136</v>
      </c>
      <c r="K1505" t="s">
        <v>137</v>
      </c>
      <c r="L1505" t="s">
        <v>4566</v>
      </c>
      <c r="M1505" t="s">
        <v>4567</v>
      </c>
      <c r="N1505">
        <v>1.055833333</v>
      </c>
      <c r="O1505">
        <v>0</v>
      </c>
      <c r="P1505">
        <v>20</v>
      </c>
      <c r="Q1505">
        <v>0</v>
      </c>
      <c r="R1505">
        <v>6</v>
      </c>
      <c r="S1505">
        <v>0</v>
      </c>
      <c r="T1505">
        <v>0</v>
      </c>
      <c r="U1505">
        <v>0</v>
      </c>
      <c r="V1505">
        <v>0</v>
      </c>
      <c r="W1505">
        <v>0</v>
      </c>
      <c r="X1505">
        <v>7.5740172245776662</v>
      </c>
      <c r="Y1505">
        <v>0</v>
      </c>
      <c r="Z1505">
        <v>39.927429744802623</v>
      </c>
      <c r="AA1505">
        <v>0</v>
      </c>
      <c r="AB1505">
        <v>0</v>
      </c>
      <c r="AC1505">
        <v>0</v>
      </c>
      <c r="AD1505">
        <v>0</v>
      </c>
      <c r="AE1505">
        <v>47.501446969380289</v>
      </c>
    </row>
    <row r="1506" spans="1:31" x14ac:dyDescent="0.25">
      <c r="A1506">
        <v>1871730</v>
      </c>
      <c r="B1506">
        <v>1</v>
      </c>
      <c r="C1506" t="s">
        <v>80</v>
      </c>
      <c r="D1506" t="s">
        <v>96</v>
      </c>
      <c r="E1506" t="s">
        <v>210</v>
      </c>
      <c r="F1506" t="s">
        <v>4568</v>
      </c>
      <c r="G1506" t="s">
        <v>196</v>
      </c>
      <c r="H1506" t="s">
        <v>134</v>
      </c>
      <c r="I1506" t="s">
        <v>135</v>
      </c>
      <c r="J1506" t="s">
        <v>136</v>
      </c>
      <c r="K1506" t="s">
        <v>172</v>
      </c>
      <c r="L1506" t="s">
        <v>4569</v>
      </c>
      <c r="M1506" t="s">
        <v>4570</v>
      </c>
      <c r="N1506">
        <v>1.0772222220000001</v>
      </c>
      <c r="O1506">
        <v>2</v>
      </c>
      <c r="P1506">
        <v>3914</v>
      </c>
      <c r="Q1506">
        <v>6</v>
      </c>
      <c r="R1506">
        <v>13</v>
      </c>
      <c r="S1506">
        <v>23</v>
      </c>
      <c r="T1506">
        <v>319</v>
      </c>
      <c r="U1506">
        <v>0</v>
      </c>
      <c r="V1506">
        <v>0</v>
      </c>
      <c r="W1506">
        <v>6.6198273274991681</v>
      </c>
      <c r="X1506">
        <v>2074.9653992472849</v>
      </c>
      <c r="Y1506">
        <v>16.567146489499279</v>
      </c>
      <c r="Z1506">
        <v>10.540626585159787</v>
      </c>
      <c r="AA1506">
        <v>1610.4137626759934</v>
      </c>
      <c r="AB1506">
        <v>686.28073718754558</v>
      </c>
      <c r="AC1506">
        <v>0</v>
      </c>
      <c r="AD1506">
        <v>0</v>
      </c>
      <c r="AE1506">
        <v>4405.3874995129827</v>
      </c>
    </row>
    <row r="1507" spans="1:31" x14ac:dyDescent="0.25">
      <c r="A1507">
        <v>1871481</v>
      </c>
      <c r="B1507">
        <v>1</v>
      </c>
      <c r="C1507" t="s">
        <v>80</v>
      </c>
      <c r="D1507" t="s">
        <v>85</v>
      </c>
      <c r="E1507" t="s">
        <v>222</v>
      </c>
      <c r="F1507" t="s">
        <v>4571</v>
      </c>
      <c r="G1507" t="s">
        <v>148</v>
      </c>
      <c r="H1507" t="s">
        <v>143</v>
      </c>
      <c r="I1507" t="s">
        <v>135</v>
      </c>
      <c r="J1507" t="s">
        <v>136</v>
      </c>
      <c r="K1507" t="s">
        <v>137</v>
      </c>
      <c r="L1507" t="s">
        <v>4572</v>
      </c>
      <c r="M1507" t="s">
        <v>4573</v>
      </c>
      <c r="N1507">
        <v>1.954722222</v>
      </c>
      <c r="O1507">
        <v>0</v>
      </c>
      <c r="P1507">
        <v>66</v>
      </c>
      <c r="Q1507">
        <v>0</v>
      </c>
      <c r="R1507">
        <v>0</v>
      </c>
      <c r="S1507">
        <v>0</v>
      </c>
      <c r="T1507">
        <v>69</v>
      </c>
      <c r="U1507">
        <v>0</v>
      </c>
      <c r="V1507">
        <v>0</v>
      </c>
      <c r="W1507">
        <v>0</v>
      </c>
      <c r="X1507">
        <v>34.751858012655831</v>
      </c>
      <c r="Y1507">
        <v>0</v>
      </c>
      <c r="Z1507">
        <v>0</v>
      </c>
      <c r="AA1507">
        <v>0</v>
      </c>
      <c r="AB1507">
        <v>68.049565624071789</v>
      </c>
      <c r="AC1507">
        <v>0</v>
      </c>
      <c r="AD1507">
        <v>0</v>
      </c>
      <c r="AE1507">
        <v>102.80142363672762</v>
      </c>
    </row>
    <row r="1508" spans="1:31" x14ac:dyDescent="0.25">
      <c r="A1508">
        <v>1871487</v>
      </c>
      <c r="B1508">
        <v>1</v>
      </c>
      <c r="C1508" t="s">
        <v>80</v>
      </c>
      <c r="D1508" t="s">
        <v>93</v>
      </c>
      <c r="E1508" t="s">
        <v>146</v>
      </c>
      <c r="F1508" t="s">
        <v>4574</v>
      </c>
      <c r="G1508" t="s">
        <v>148</v>
      </c>
      <c r="H1508" t="s">
        <v>143</v>
      </c>
      <c r="I1508" t="s">
        <v>135</v>
      </c>
      <c r="J1508" t="s">
        <v>136</v>
      </c>
      <c r="K1508" t="s">
        <v>137</v>
      </c>
      <c r="L1508" t="s">
        <v>4575</v>
      </c>
      <c r="M1508" t="s">
        <v>4576</v>
      </c>
      <c r="N1508">
        <v>2.2877777770000001</v>
      </c>
      <c r="O1508">
        <v>0</v>
      </c>
      <c r="P1508">
        <v>0</v>
      </c>
      <c r="Q1508">
        <v>0</v>
      </c>
      <c r="R1508">
        <v>5</v>
      </c>
      <c r="S1508">
        <v>0</v>
      </c>
      <c r="T1508">
        <v>1</v>
      </c>
      <c r="U1508">
        <v>0</v>
      </c>
      <c r="V1508">
        <v>0</v>
      </c>
      <c r="W1508">
        <v>0</v>
      </c>
      <c r="X1508">
        <v>0</v>
      </c>
      <c r="Y1508">
        <v>0</v>
      </c>
      <c r="Z1508">
        <v>69.216978773975427</v>
      </c>
      <c r="AA1508">
        <v>0</v>
      </c>
      <c r="AB1508">
        <v>7.3672255180391115</v>
      </c>
      <c r="AC1508">
        <v>0</v>
      </c>
      <c r="AD1508">
        <v>0</v>
      </c>
      <c r="AE1508">
        <v>76.584204292014533</v>
      </c>
    </row>
    <row r="1509" spans="1:31" x14ac:dyDescent="0.25">
      <c r="A1509">
        <v>1871736</v>
      </c>
      <c r="B1509">
        <v>1</v>
      </c>
      <c r="C1509" t="s">
        <v>80</v>
      </c>
      <c r="D1509" t="s">
        <v>94</v>
      </c>
      <c r="E1509" t="s">
        <v>140</v>
      </c>
      <c r="F1509" t="s">
        <v>4577</v>
      </c>
      <c r="G1509" t="s">
        <v>163</v>
      </c>
      <c r="H1509" t="s">
        <v>143</v>
      </c>
      <c r="I1509" t="s">
        <v>135</v>
      </c>
      <c r="J1509" t="s">
        <v>136</v>
      </c>
      <c r="K1509" t="s">
        <v>137</v>
      </c>
      <c r="L1509" t="s">
        <v>4578</v>
      </c>
      <c r="M1509" t="s">
        <v>4579</v>
      </c>
      <c r="N1509">
        <v>3.4613888880000001</v>
      </c>
      <c r="O1509">
        <v>0</v>
      </c>
      <c r="P1509">
        <v>1</v>
      </c>
      <c r="Q1509">
        <v>0</v>
      </c>
      <c r="R1509">
        <v>0</v>
      </c>
      <c r="S1509">
        <v>0</v>
      </c>
      <c r="T1509">
        <v>0</v>
      </c>
      <c r="U1509">
        <v>0</v>
      </c>
      <c r="V1509">
        <v>0</v>
      </c>
      <c r="W1509">
        <v>0</v>
      </c>
      <c r="X1509">
        <v>0.35779925812011171</v>
      </c>
      <c r="Y1509">
        <v>0</v>
      </c>
      <c r="Z1509">
        <v>0</v>
      </c>
      <c r="AA1509">
        <v>0</v>
      </c>
      <c r="AB1509">
        <v>0</v>
      </c>
      <c r="AC1509">
        <v>0</v>
      </c>
      <c r="AD1509">
        <v>0</v>
      </c>
      <c r="AE1509">
        <v>0.35779925812011171</v>
      </c>
    </row>
    <row r="1510" spans="1:31" x14ac:dyDescent="0.25">
      <c r="A1510">
        <v>1872128</v>
      </c>
      <c r="B1510">
        <v>1</v>
      </c>
      <c r="C1510" t="s">
        <v>81</v>
      </c>
      <c r="D1510" t="s">
        <v>121</v>
      </c>
      <c r="E1510" t="s">
        <v>158</v>
      </c>
      <c r="F1510" t="s">
        <v>4580</v>
      </c>
      <c r="G1510" t="s">
        <v>133</v>
      </c>
      <c r="H1510" t="s">
        <v>134</v>
      </c>
      <c r="I1510" t="s">
        <v>152</v>
      </c>
      <c r="J1510" t="s">
        <v>136</v>
      </c>
      <c r="K1510" t="s">
        <v>137</v>
      </c>
      <c r="L1510" t="s">
        <v>4581</v>
      </c>
      <c r="M1510" t="s">
        <v>4582</v>
      </c>
      <c r="N1510">
        <v>6.1111109999999998E-3</v>
      </c>
      <c r="O1510">
        <v>0</v>
      </c>
      <c r="P1510">
        <v>1034</v>
      </c>
      <c r="Q1510">
        <v>0</v>
      </c>
      <c r="R1510">
        <v>24</v>
      </c>
      <c r="S1510">
        <v>2</v>
      </c>
      <c r="T1510">
        <v>44</v>
      </c>
      <c r="U1510">
        <v>0</v>
      </c>
      <c r="V1510">
        <v>0</v>
      </c>
      <c r="W1510">
        <v>0</v>
      </c>
      <c r="X1510">
        <v>0.86194757243933517</v>
      </c>
      <c r="Y1510">
        <v>0</v>
      </c>
      <c r="Z1510">
        <v>2.9233294935240003E-2</v>
      </c>
      <c r="AA1510">
        <v>4.8207023779200005E-2</v>
      </c>
      <c r="AB1510">
        <v>8.7183472360159997E-2</v>
      </c>
      <c r="AC1510">
        <v>0</v>
      </c>
      <c r="AD1510">
        <v>0</v>
      </c>
      <c r="AE1510">
        <v>1.0265713635139351</v>
      </c>
    </row>
    <row r="1511" spans="1:31" x14ac:dyDescent="0.25">
      <c r="A1511">
        <v>1872028</v>
      </c>
      <c r="B1511">
        <v>1</v>
      </c>
      <c r="C1511" t="s">
        <v>80</v>
      </c>
      <c r="D1511" t="s">
        <v>87</v>
      </c>
      <c r="E1511" t="s">
        <v>140</v>
      </c>
      <c r="F1511" t="s">
        <v>4583</v>
      </c>
      <c r="G1511" t="s">
        <v>207</v>
      </c>
      <c r="H1511" t="s">
        <v>143</v>
      </c>
      <c r="I1511" t="s">
        <v>135</v>
      </c>
      <c r="J1511" t="s">
        <v>136</v>
      </c>
      <c r="K1511" t="s">
        <v>137</v>
      </c>
      <c r="L1511" t="s">
        <v>4584</v>
      </c>
      <c r="M1511" t="s">
        <v>4585</v>
      </c>
      <c r="N1511">
        <v>1.7738888880000001</v>
      </c>
      <c r="O1511">
        <v>0</v>
      </c>
      <c r="P1511">
        <v>0</v>
      </c>
      <c r="Q1511">
        <v>0</v>
      </c>
      <c r="R1511">
        <v>0</v>
      </c>
      <c r="S1511">
        <v>0</v>
      </c>
      <c r="T1511">
        <v>1</v>
      </c>
      <c r="U1511">
        <v>0</v>
      </c>
      <c r="V1511">
        <v>0</v>
      </c>
      <c r="W1511">
        <v>0</v>
      </c>
      <c r="X1511">
        <v>0</v>
      </c>
      <c r="Y1511">
        <v>0</v>
      </c>
      <c r="Z1511">
        <v>0</v>
      </c>
      <c r="AA1511">
        <v>0</v>
      </c>
      <c r="AB1511">
        <v>1.8490774203027609</v>
      </c>
      <c r="AC1511">
        <v>0</v>
      </c>
      <c r="AD1511">
        <v>0</v>
      </c>
      <c r="AE1511">
        <v>1.8490774203027609</v>
      </c>
    </row>
    <row r="1512" spans="1:31" x14ac:dyDescent="0.25">
      <c r="A1512">
        <v>1871441</v>
      </c>
      <c r="B1512">
        <v>1</v>
      </c>
      <c r="C1512" t="s">
        <v>81</v>
      </c>
      <c r="D1512" t="s">
        <v>128</v>
      </c>
      <c r="E1512" t="s">
        <v>158</v>
      </c>
      <c r="F1512" t="s">
        <v>4586</v>
      </c>
      <c r="G1512" t="s">
        <v>133</v>
      </c>
      <c r="H1512" t="s">
        <v>134</v>
      </c>
      <c r="I1512" t="s">
        <v>135</v>
      </c>
      <c r="J1512" t="s">
        <v>136</v>
      </c>
      <c r="K1512" t="s">
        <v>137</v>
      </c>
      <c r="L1512" t="s">
        <v>4587</v>
      </c>
      <c r="M1512" t="s">
        <v>4588</v>
      </c>
      <c r="N1512">
        <v>0.42166666600000002</v>
      </c>
      <c r="O1512">
        <v>0</v>
      </c>
      <c r="P1512">
        <v>0</v>
      </c>
      <c r="Q1512">
        <v>0</v>
      </c>
      <c r="R1512">
        <v>0</v>
      </c>
      <c r="S1512">
        <v>1</v>
      </c>
      <c r="T1512">
        <v>139</v>
      </c>
      <c r="U1512">
        <v>1</v>
      </c>
      <c r="V1512">
        <v>8</v>
      </c>
      <c r="W1512">
        <v>0</v>
      </c>
      <c r="X1512">
        <v>0</v>
      </c>
      <c r="Y1512">
        <v>0</v>
      </c>
      <c r="Z1512">
        <v>0</v>
      </c>
      <c r="AA1512">
        <v>0.90500974735944673</v>
      </c>
      <c r="AB1512">
        <v>43.362635216064369</v>
      </c>
      <c r="AC1512">
        <v>7.527493777024155</v>
      </c>
      <c r="AD1512">
        <v>10.544113874908719</v>
      </c>
      <c r="AE1512">
        <v>62.339252615356685</v>
      </c>
    </row>
    <row r="1513" spans="1:31" x14ac:dyDescent="0.25">
      <c r="A1513">
        <v>1871418</v>
      </c>
      <c r="B1513">
        <v>1</v>
      </c>
      <c r="C1513" t="s">
        <v>80</v>
      </c>
      <c r="D1513" t="s">
        <v>110</v>
      </c>
      <c r="E1513" t="s">
        <v>158</v>
      </c>
      <c r="F1513" t="s">
        <v>4589</v>
      </c>
      <c r="G1513" t="s">
        <v>219</v>
      </c>
      <c r="H1513" t="s">
        <v>134</v>
      </c>
      <c r="I1513" t="s">
        <v>135</v>
      </c>
      <c r="J1513" t="s">
        <v>136</v>
      </c>
      <c r="K1513" t="s">
        <v>137</v>
      </c>
      <c r="L1513" t="s">
        <v>4590</v>
      </c>
      <c r="M1513" t="s">
        <v>4591</v>
      </c>
      <c r="N1513">
        <v>2.3574999999999999</v>
      </c>
      <c r="O1513">
        <v>0</v>
      </c>
      <c r="P1513">
        <v>195</v>
      </c>
      <c r="Q1513">
        <v>0</v>
      </c>
      <c r="R1513">
        <v>0</v>
      </c>
      <c r="S1513">
        <v>0</v>
      </c>
      <c r="T1513">
        <v>15</v>
      </c>
      <c r="U1513">
        <v>0</v>
      </c>
      <c r="V1513">
        <v>0</v>
      </c>
      <c r="W1513">
        <v>0</v>
      </c>
      <c r="X1513">
        <v>94.683030621399709</v>
      </c>
      <c r="Y1513">
        <v>0</v>
      </c>
      <c r="Z1513">
        <v>0</v>
      </c>
      <c r="AA1513">
        <v>0</v>
      </c>
      <c r="AB1513">
        <v>111.08720140839451</v>
      </c>
      <c r="AC1513">
        <v>0</v>
      </c>
      <c r="AD1513">
        <v>0</v>
      </c>
      <c r="AE1513">
        <v>205.77023202979422</v>
      </c>
    </row>
    <row r="1514" spans="1:31" x14ac:dyDescent="0.25">
      <c r="A1514">
        <v>1871424</v>
      </c>
      <c r="B1514">
        <v>1</v>
      </c>
      <c r="C1514" t="s">
        <v>80</v>
      </c>
      <c r="D1514" t="s">
        <v>105</v>
      </c>
      <c r="E1514" t="s">
        <v>158</v>
      </c>
      <c r="F1514" t="s">
        <v>4592</v>
      </c>
      <c r="G1514" t="s">
        <v>219</v>
      </c>
      <c r="H1514" t="s">
        <v>134</v>
      </c>
      <c r="I1514" t="s">
        <v>135</v>
      </c>
      <c r="J1514" t="s">
        <v>136</v>
      </c>
      <c r="K1514" t="s">
        <v>137</v>
      </c>
      <c r="L1514" t="s">
        <v>4593</v>
      </c>
      <c r="M1514" t="s">
        <v>4594</v>
      </c>
      <c r="N1514">
        <v>2.9586111110000002</v>
      </c>
      <c r="O1514">
        <v>0</v>
      </c>
      <c r="P1514">
        <v>81</v>
      </c>
      <c r="Q1514">
        <v>0</v>
      </c>
      <c r="R1514">
        <v>1</v>
      </c>
      <c r="S1514">
        <v>0</v>
      </c>
      <c r="T1514">
        <v>6</v>
      </c>
      <c r="U1514">
        <v>0</v>
      </c>
      <c r="V1514">
        <v>0</v>
      </c>
      <c r="W1514">
        <v>0</v>
      </c>
      <c r="X1514">
        <v>23.185924550970729</v>
      </c>
      <c r="Y1514">
        <v>0</v>
      </c>
      <c r="Z1514">
        <v>16.720413387425175</v>
      </c>
      <c r="AA1514">
        <v>0</v>
      </c>
      <c r="AB1514">
        <v>6.572450649468796</v>
      </c>
      <c r="AC1514">
        <v>0</v>
      </c>
      <c r="AD1514">
        <v>0</v>
      </c>
      <c r="AE1514">
        <v>46.478788587864706</v>
      </c>
    </row>
    <row r="1515" spans="1:31" x14ac:dyDescent="0.25">
      <c r="A1515">
        <v>1871945</v>
      </c>
      <c r="B1515">
        <v>1</v>
      </c>
      <c r="C1515" t="s">
        <v>80</v>
      </c>
      <c r="D1515" t="s">
        <v>92</v>
      </c>
      <c r="E1515" t="s">
        <v>140</v>
      </c>
      <c r="F1515" t="s">
        <v>4595</v>
      </c>
      <c r="G1515" t="s">
        <v>163</v>
      </c>
      <c r="H1515" t="s">
        <v>143</v>
      </c>
      <c r="I1515" t="s">
        <v>135</v>
      </c>
      <c r="J1515" t="s">
        <v>136</v>
      </c>
      <c r="K1515" t="s">
        <v>137</v>
      </c>
      <c r="L1515" t="s">
        <v>4596</v>
      </c>
      <c r="M1515" t="s">
        <v>4597</v>
      </c>
      <c r="N1515">
        <v>2.9258333329999999</v>
      </c>
      <c r="O1515">
        <v>0</v>
      </c>
      <c r="P1515">
        <v>1</v>
      </c>
      <c r="Q1515">
        <v>0</v>
      </c>
      <c r="R1515">
        <v>0</v>
      </c>
      <c r="S1515">
        <v>0</v>
      </c>
      <c r="T1515">
        <v>0</v>
      </c>
      <c r="U1515">
        <v>0</v>
      </c>
      <c r="V1515">
        <v>0</v>
      </c>
      <c r="W1515">
        <v>0</v>
      </c>
      <c r="X1515">
        <v>0.98535020163050246</v>
      </c>
      <c r="Y1515">
        <v>0</v>
      </c>
      <c r="Z1515">
        <v>0</v>
      </c>
      <c r="AA1515">
        <v>0</v>
      </c>
      <c r="AB1515">
        <v>0</v>
      </c>
      <c r="AC1515">
        <v>0</v>
      </c>
      <c r="AD1515">
        <v>0</v>
      </c>
      <c r="AE1515">
        <v>0.98535020163050246</v>
      </c>
    </row>
    <row r="1516" spans="1:31" x14ac:dyDescent="0.25">
      <c r="A1516">
        <v>1872008</v>
      </c>
      <c r="B1516">
        <v>1</v>
      </c>
      <c r="C1516" t="s">
        <v>81</v>
      </c>
      <c r="D1516" t="s">
        <v>118</v>
      </c>
      <c r="E1516" t="s">
        <v>131</v>
      </c>
      <c r="F1516" t="s">
        <v>4598</v>
      </c>
      <c r="G1516" t="s">
        <v>133</v>
      </c>
      <c r="H1516" t="s">
        <v>134</v>
      </c>
      <c r="I1516" t="s">
        <v>135</v>
      </c>
      <c r="J1516" t="s">
        <v>136</v>
      </c>
      <c r="K1516" t="s">
        <v>137</v>
      </c>
      <c r="L1516" t="s">
        <v>4599</v>
      </c>
      <c r="M1516" t="s">
        <v>4600</v>
      </c>
      <c r="N1516">
        <v>1.085</v>
      </c>
      <c r="O1516">
        <v>0</v>
      </c>
      <c r="P1516">
        <v>302</v>
      </c>
      <c r="Q1516">
        <v>0</v>
      </c>
      <c r="R1516">
        <v>21</v>
      </c>
      <c r="S1516">
        <v>0</v>
      </c>
      <c r="T1516">
        <v>36</v>
      </c>
      <c r="U1516">
        <v>0</v>
      </c>
      <c r="V1516">
        <v>0</v>
      </c>
      <c r="W1516">
        <v>0</v>
      </c>
      <c r="X1516">
        <v>72.945236531013947</v>
      </c>
      <c r="Y1516">
        <v>0</v>
      </c>
      <c r="Z1516">
        <v>94.680688523921887</v>
      </c>
      <c r="AA1516">
        <v>0</v>
      </c>
      <c r="AB1516">
        <v>13.274587209637568</v>
      </c>
      <c r="AC1516">
        <v>0</v>
      </c>
      <c r="AD1516">
        <v>0</v>
      </c>
      <c r="AE1516">
        <v>180.90051226457339</v>
      </c>
    </row>
    <row r="1517" spans="1:31" x14ac:dyDescent="0.25">
      <c r="A1517">
        <v>1871902</v>
      </c>
      <c r="B1517">
        <v>1</v>
      </c>
      <c r="C1517" t="s">
        <v>81</v>
      </c>
      <c r="D1517" t="s">
        <v>121</v>
      </c>
      <c r="E1517" t="s">
        <v>146</v>
      </c>
      <c r="F1517" t="s">
        <v>4601</v>
      </c>
      <c r="G1517" t="s">
        <v>148</v>
      </c>
      <c r="H1517" t="s">
        <v>143</v>
      </c>
      <c r="I1517" t="s">
        <v>135</v>
      </c>
      <c r="J1517" t="s">
        <v>136</v>
      </c>
      <c r="K1517" t="s">
        <v>137</v>
      </c>
      <c r="L1517" t="s">
        <v>4602</v>
      </c>
      <c r="M1517" t="s">
        <v>4603</v>
      </c>
      <c r="N1517">
        <v>0.62194444400000004</v>
      </c>
      <c r="O1517">
        <v>0</v>
      </c>
      <c r="P1517">
        <v>38</v>
      </c>
      <c r="Q1517">
        <v>0</v>
      </c>
      <c r="R1517">
        <v>0</v>
      </c>
      <c r="S1517">
        <v>0</v>
      </c>
      <c r="T1517">
        <v>0</v>
      </c>
      <c r="U1517">
        <v>0</v>
      </c>
      <c r="V1517">
        <v>0</v>
      </c>
      <c r="W1517">
        <v>0</v>
      </c>
      <c r="X1517">
        <v>2.6743111159671682</v>
      </c>
      <c r="Y1517">
        <v>0</v>
      </c>
      <c r="Z1517">
        <v>0</v>
      </c>
      <c r="AA1517">
        <v>0</v>
      </c>
      <c r="AB1517">
        <v>0</v>
      </c>
      <c r="AC1517">
        <v>0</v>
      </c>
      <c r="AD1517">
        <v>0</v>
      </c>
      <c r="AE1517">
        <v>2.6743111159671682</v>
      </c>
    </row>
    <row r="1518" spans="1:31" x14ac:dyDescent="0.25">
      <c r="A1518">
        <v>1872294</v>
      </c>
      <c r="B1518">
        <v>1</v>
      </c>
      <c r="C1518" t="s">
        <v>81</v>
      </c>
      <c r="D1518" t="s">
        <v>118</v>
      </c>
      <c r="E1518" t="s">
        <v>140</v>
      </c>
      <c r="F1518" t="s">
        <v>4604</v>
      </c>
      <c r="G1518" t="s">
        <v>163</v>
      </c>
      <c r="H1518" t="s">
        <v>143</v>
      </c>
      <c r="I1518" t="s">
        <v>135</v>
      </c>
      <c r="J1518" t="s">
        <v>136</v>
      </c>
      <c r="K1518" t="s">
        <v>137</v>
      </c>
      <c r="L1518" t="s">
        <v>4605</v>
      </c>
      <c r="M1518" t="s">
        <v>4606</v>
      </c>
      <c r="N1518">
        <v>1.8747222219999999</v>
      </c>
      <c r="O1518">
        <v>0</v>
      </c>
      <c r="P1518">
        <v>1</v>
      </c>
      <c r="Q1518">
        <v>0</v>
      </c>
      <c r="R1518">
        <v>0</v>
      </c>
      <c r="S1518">
        <v>0</v>
      </c>
      <c r="T1518">
        <v>0</v>
      </c>
      <c r="U1518">
        <v>0</v>
      </c>
      <c r="V1518">
        <v>0</v>
      </c>
      <c r="W1518">
        <v>0</v>
      </c>
      <c r="X1518">
        <v>0.48072811993465281</v>
      </c>
      <c r="Y1518">
        <v>0</v>
      </c>
      <c r="Z1518">
        <v>0</v>
      </c>
      <c r="AA1518">
        <v>0</v>
      </c>
      <c r="AB1518">
        <v>0</v>
      </c>
      <c r="AC1518">
        <v>0</v>
      </c>
      <c r="AD1518">
        <v>0</v>
      </c>
      <c r="AE1518">
        <v>0.48072811993465281</v>
      </c>
    </row>
    <row r="1519" spans="1:31" x14ac:dyDescent="0.25">
      <c r="A1519">
        <v>1871753</v>
      </c>
      <c r="B1519">
        <v>1</v>
      </c>
      <c r="C1519" t="s">
        <v>80</v>
      </c>
      <c r="D1519" t="s">
        <v>102</v>
      </c>
      <c r="E1519" t="s">
        <v>146</v>
      </c>
      <c r="F1519" t="s">
        <v>4607</v>
      </c>
      <c r="G1519" t="s">
        <v>148</v>
      </c>
      <c r="H1519" t="s">
        <v>143</v>
      </c>
      <c r="I1519" t="s">
        <v>135</v>
      </c>
      <c r="J1519" t="s">
        <v>136</v>
      </c>
      <c r="K1519" t="s">
        <v>137</v>
      </c>
      <c r="L1519" t="s">
        <v>4608</v>
      </c>
      <c r="M1519" t="s">
        <v>4609</v>
      </c>
      <c r="N1519">
        <v>1.41</v>
      </c>
      <c r="O1519">
        <v>0</v>
      </c>
      <c r="P1519">
        <v>3</v>
      </c>
      <c r="Q1519">
        <v>0</v>
      </c>
      <c r="R1519">
        <v>0</v>
      </c>
      <c r="S1519">
        <v>0</v>
      </c>
      <c r="T1519">
        <v>0</v>
      </c>
      <c r="U1519">
        <v>0</v>
      </c>
      <c r="V1519">
        <v>0</v>
      </c>
      <c r="W1519">
        <v>0</v>
      </c>
      <c r="X1519">
        <v>0.91706675319013775</v>
      </c>
      <c r="Y1519">
        <v>0</v>
      </c>
      <c r="Z1519">
        <v>0</v>
      </c>
      <c r="AA1519">
        <v>0</v>
      </c>
      <c r="AB1519">
        <v>0</v>
      </c>
      <c r="AC1519">
        <v>0</v>
      </c>
      <c r="AD1519">
        <v>0</v>
      </c>
      <c r="AE1519">
        <v>0.91706675319013775</v>
      </c>
    </row>
    <row r="1520" spans="1:31" x14ac:dyDescent="0.25">
      <c r="A1520">
        <v>1871361</v>
      </c>
      <c r="B1520">
        <v>1</v>
      </c>
      <c r="C1520" t="s">
        <v>80</v>
      </c>
      <c r="D1520" t="s">
        <v>93</v>
      </c>
      <c r="E1520" t="s">
        <v>146</v>
      </c>
      <c r="F1520" t="s">
        <v>4610</v>
      </c>
      <c r="G1520" t="s">
        <v>148</v>
      </c>
      <c r="H1520" t="s">
        <v>143</v>
      </c>
      <c r="I1520" t="s">
        <v>135</v>
      </c>
      <c r="J1520" t="s">
        <v>136</v>
      </c>
      <c r="K1520" t="s">
        <v>137</v>
      </c>
      <c r="L1520" t="s">
        <v>4611</v>
      </c>
      <c r="M1520" t="s">
        <v>4612</v>
      </c>
      <c r="N1520">
        <v>3.8491666659999999</v>
      </c>
      <c r="O1520">
        <v>0</v>
      </c>
      <c r="P1520">
        <v>0</v>
      </c>
      <c r="Q1520">
        <v>0</v>
      </c>
      <c r="R1520">
        <v>8</v>
      </c>
      <c r="S1520">
        <v>0</v>
      </c>
      <c r="T1520">
        <v>2</v>
      </c>
      <c r="U1520">
        <v>0</v>
      </c>
      <c r="V1520">
        <v>0</v>
      </c>
      <c r="W1520">
        <v>0</v>
      </c>
      <c r="X1520">
        <v>0</v>
      </c>
      <c r="Y1520">
        <v>0</v>
      </c>
      <c r="Z1520">
        <v>100.52536440517973</v>
      </c>
      <c r="AA1520">
        <v>0</v>
      </c>
      <c r="AB1520">
        <v>24.917197231903351</v>
      </c>
      <c r="AC1520">
        <v>0</v>
      </c>
      <c r="AD1520">
        <v>0</v>
      </c>
      <c r="AE1520">
        <v>125.44256163708309</v>
      </c>
    </row>
    <row r="1521" spans="1:31" x14ac:dyDescent="0.25">
      <c r="A1521">
        <v>1872002</v>
      </c>
      <c r="B1521">
        <v>1</v>
      </c>
      <c r="C1521" t="s">
        <v>81</v>
      </c>
      <c r="D1521" t="s">
        <v>113</v>
      </c>
      <c r="E1521" t="s">
        <v>146</v>
      </c>
      <c r="F1521" t="s">
        <v>4613</v>
      </c>
      <c r="G1521" t="s">
        <v>148</v>
      </c>
      <c r="H1521" t="s">
        <v>143</v>
      </c>
      <c r="I1521" t="s">
        <v>135</v>
      </c>
      <c r="J1521" t="s">
        <v>136</v>
      </c>
      <c r="K1521" t="s">
        <v>137</v>
      </c>
      <c r="L1521" t="s">
        <v>4614</v>
      </c>
      <c r="M1521" t="s">
        <v>4615</v>
      </c>
      <c r="N1521">
        <v>0.98305555499999997</v>
      </c>
      <c r="O1521">
        <v>0</v>
      </c>
      <c r="P1521">
        <v>102</v>
      </c>
      <c r="Q1521">
        <v>0</v>
      </c>
      <c r="R1521">
        <v>2</v>
      </c>
      <c r="S1521">
        <v>0</v>
      </c>
      <c r="T1521">
        <v>7</v>
      </c>
      <c r="U1521">
        <v>0</v>
      </c>
      <c r="V1521">
        <v>0</v>
      </c>
      <c r="W1521">
        <v>0</v>
      </c>
      <c r="X1521">
        <v>31.910056802001314</v>
      </c>
      <c r="Y1521">
        <v>0</v>
      </c>
      <c r="Z1521">
        <v>6.3333654606398682</v>
      </c>
      <c r="AA1521">
        <v>0</v>
      </c>
      <c r="AB1521">
        <v>6.3003015035583241</v>
      </c>
      <c r="AC1521">
        <v>0</v>
      </c>
      <c r="AD1521">
        <v>0</v>
      </c>
      <c r="AE1521">
        <v>44.543723766199506</v>
      </c>
    </row>
    <row r="1522" spans="1:31" x14ac:dyDescent="0.25">
      <c r="A1522">
        <v>1871716</v>
      </c>
      <c r="B1522">
        <v>1</v>
      </c>
      <c r="C1522" t="s">
        <v>81</v>
      </c>
      <c r="D1522" t="s">
        <v>112</v>
      </c>
      <c r="E1522" t="s">
        <v>146</v>
      </c>
      <c r="F1522" t="s">
        <v>4616</v>
      </c>
      <c r="G1522" t="s">
        <v>469</v>
      </c>
      <c r="H1522" t="s">
        <v>143</v>
      </c>
      <c r="I1522" t="s">
        <v>135</v>
      </c>
      <c r="J1522" t="s">
        <v>136</v>
      </c>
      <c r="K1522" t="s">
        <v>137</v>
      </c>
      <c r="L1522" t="s">
        <v>4617</v>
      </c>
      <c r="M1522" t="s">
        <v>4618</v>
      </c>
      <c r="N1522">
        <v>1.8325</v>
      </c>
      <c r="O1522">
        <v>0</v>
      </c>
      <c r="P1522">
        <v>284</v>
      </c>
      <c r="Q1522">
        <v>0</v>
      </c>
      <c r="R1522">
        <v>0</v>
      </c>
      <c r="S1522">
        <v>0</v>
      </c>
      <c r="T1522">
        <v>20</v>
      </c>
      <c r="U1522">
        <v>0</v>
      </c>
      <c r="V1522">
        <v>0</v>
      </c>
      <c r="W1522">
        <v>0</v>
      </c>
      <c r="X1522">
        <v>96.46911223340895</v>
      </c>
      <c r="Y1522">
        <v>0</v>
      </c>
      <c r="Z1522">
        <v>0</v>
      </c>
      <c r="AA1522">
        <v>0</v>
      </c>
      <c r="AB1522">
        <v>86.988821155936307</v>
      </c>
      <c r="AC1522">
        <v>0</v>
      </c>
      <c r="AD1522">
        <v>0</v>
      </c>
      <c r="AE1522">
        <v>183.45793338934527</v>
      </c>
    </row>
    <row r="1523" spans="1:31" x14ac:dyDescent="0.25">
      <c r="A1523">
        <v>1871647</v>
      </c>
      <c r="B1523">
        <v>1</v>
      </c>
      <c r="C1523" t="s">
        <v>81</v>
      </c>
      <c r="D1523" t="s">
        <v>123</v>
      </c>
      <c r="E1523" t="s">
        <v>158</v>
      </c>
      <c r="F1523" t="s">
        <v>4619</v>
      </c>
      <c r="G1523" t="s">
        <v>171</v>
      </c>
      <c r="H1523" t="s">
        <v>134</v>
      </c>
      <c r="I1523" t="s">
        <v>135</v>
      </c>
      <c r="J1523" t="s">
        <v>136</v>
      </c>
      <c r="K1523" t="s">
        <v>172</v>
      </c>
      <c r="L1523" t="s">
        <v>4620</v>
      </c>
      <c r="M1523" t="s">
        <v>4621</v>
      </c>
      <c r="N1523">
        <v>4.2813888880000004</v>
      </c>
      <c r="O1523">
        <v>0</v>
      </c>
      <c r="P1523">
        <v>3803</v>
      </c>
      <c r="Q1523">
        <v>0</v>
      </c>
      <c r="R1523">
        <v>2</v>
      </c>
      <c r="S1523">
        <v>0</v>
      </c>
      <c r="T1523">
        <v>167</v>
      </c>
      <c r="U1523">
        <v>0</v>
      </c>
      <c r="V1523">
        <v>1</v>
      </c>
      <c r="W1523">
        <v>0</v>
      </c>
      <c r="X1523">
        <v>3455.896158470046</v>
      </c>
      <c r="Y1523">
        <v>0</v>
      </c>
      <c r="Z1523">
        <v>10.092771629796585</v>
      </c>
      <c r="AA1523">
        <v>0</v>
      </c>
      <c r="AB1523">
        <v>606.83350998618209</v>
      </c>
      <c r="AC1523">
        <v>0</v>
      </c>
      <c r="AD1523">
        <v>26.31856553845704</v>
      </c>
      <c r="AE1523">
        <v>4099.1410056244813</v>
      </c>
    </row>
    <row r="1524" spans="1:31" x14ac:dyDescent="0.25">
      <c r="A1524">
        <v>1872234</v>
      </c>
      <c r="B1524">
        <v>1</v>
      </c>
      <c r="C1524" t="s">
        <v>81</v>
      </c>
      <c r="D1524" t="s">
        <v>118</v>
      </c>
      <c r="E1524" t="s">
        <v>140</v>
      </c>
      <c r="F1524" t="s">
        <v>4622</v>
      </c>
      <c r="G1524" t="s">
        <v>163</v>
      </c>
      <c r="H1524" t="s">
        <v>143</v>
      </c>
      <c r="I1524" t="s">
        <v>135</v>
      </c>
      <c r="J1524" t="s">
        <v>136</v>
      </c>
      <c r="K1524" t="s">
        <v>137</v>
      </c>
      <c r="L1524" t="s">
        <v>4623</v>
      </c>
      <c r="M1524" t="s">
        <v>4624</v>
      </c>
      <c r="N1524">
        <v>1.006388888</v>
      </c>
      <c r="O1524">
        <v>0</v>
      </c>
      <c r="P1524">
        <v>6</v>
      </c>
      <c r="Q1524">
        <v>0</v>
      </c>
      <c r="R1524">
        <v>0</v>
      </c>
      <c r="S1524">
        <v>0</v>
      </c>
      <c r="T1524">
        <v>0</v>
      </c>
      <c r="U1524">
        <v>0</v>
      </c>
      <c r="V1524">
        <v>0</v>
      </c>
      <c r="W1524">
        <v>0</v>
      </c>
      <c r="X1524">
        <v>1.3115747606971622</v>
      </c>
      <c r="Y1524">
        <v>0</v>
      </c>
      <c r="Z1524">
        <v>0</v>
      </c>
      <c r="AA1524">
        <v>0</v>
      </c>
      <c r="AB1524">
        <v>0</v>
      </c>
      <c r="AC1524">
        <v>0</v>
      </c>
      <c r="AD1524">
        <v>0</v>
      </c>
      <c r="AE1524">
        <v>1.3115747606971622</v>
      </c>
    </row>
    <row r="1525" spans="1:31" x14ac:dyDescent="0.25">
      <c r="A1525">
        <v>1872188</v>
      </c>
      <c r="B1525">
        <v>1</v>
      </c>
      <c r="C1525" t="s">
        <v>80</v>
      </c>
      <c r="D1525" t="s">
        <v>97</v>
      </c>
      <c r="E1525" t="s">
        <v>210</v>
      </c>
      <c r="F1525" t="s">
        <v>4625</v>
      </c>
      <c r="G1525" t="s">
        <v>133</v>
      </c>
      <c r="H1525" t="s">
        <v>134</v>
      </c>
      <c r="I1525" t="s">
        <v>135</v>
      </c>
      <c r="J1525" t="s">
        <v>136</v>
      </c>
      <c r="K1525" t="s">
        <v>137</v>
      </c>
      <c r="L1525" t="s">
        <v>4626</v>
      </c>
      <c r="M1525" t="s">
        <v>4627</v>
      </c>
      <c r="N1525">
        <v>0.54249999999999998</v>
      </c>
      <c r="O1525">
        <v>11</v>
      </c>
      <c r="P1525">
        <v>11785</v>
      </c>
      <c r="Q1525">
        <v>28</v>
      </c>
      <c r="R1525">
        <v>701</v>
      </c>
      <c r="S1525">
        <v>57</v>
      </c>
      <c r="T1525">
        <v>1240</v>
      </c>
      <c r="U1525">
        <v>2</v>
      </c>
      <c r="V1525">
        <v>6</v>
      </c>
      <c r="W1525">
        <v>85.984638949523344</v>
      </c>
      <c r="X1525">
        <v>2028.5681513817422</v>
      </c>
      <c r="Y1525">
        <v>68.565007430456745</v>
      </c>
      <c r="Z1525">
        <v>281.82004665829635</v>
      </c>
      <c r="AA1525">
        <v>259.69548656106571</v>
      </c>
      <c r="AB1525">
        <v>733.33225706264284</v>
      </c>
      <c r="AC1525">
        <v>78.369003518701007</v>
      </c>
      <c r="AD1525">
        <v>62.932318225104993</v>
      </c>
      <c r="AE1525">
        <v>3599.2669097875328</v>
      </c>
    </row>
    <row r="1526" spans="1:31" x14ac:dyDescent="0.25">
      <c r="A1526">
        <v>1871693</v>
      </c>
      <c r="B1526">
        <v>1</v>
      </c>
      <c r="C1526" t="s">
        <v>81</v>
      </c>
      <c r="D1526" t="s">
        <v>118</v>
      </c>
      <c r="E1526" t="s">
        <v>131</v>
      </c>
      <c r="F1526" t="s">
        <v>4628</v>
      </c>
      <c r="G1526" t="s">
        <v>133</v>
      </c>
      <c r="H1526" t="s">
        <v>134</v>
      </c>
      <c r="I1526" t="s">
        <v>135</v>
      </c>
      <c r="J1526" t="s">
        <v>136</v>
      </c>
      <c r="K1526" t="s">
        <v>137</v>
      </c>
      <c r="L1526" t="s">
        <v>4629</v>
      </c>
      <c r="M1526" t="s">
        <v>4630</v>
      </c>
      <c r="N1526">
        <v>0.40250000000000002</v>
      </c>
      <c r="O1526">
        <v>0</v>
      </c>
      <c r="P1526">
        <v>1</v>
      </c>
      <c r="Q1526">
        <v>13</v>
      </c>
      <c r="R1526">
        <v>8</v>
      </c>
      <c r="S1526">
        <v>9</v>
      </c>
      <c r="T1526">
        <v>0</v>
      </c>
      <c r="U1526">
        <v>10</v>
      </c>
      <c r="V1526">
        <v>0</v>
      </c>
      <c r="W1526">
        <v>0</v>
      </c>
      <c r="X1526">
        <v>0.20600726309779999</v>
      </c>
      <c r="Y1526">
        <v>21.285239877721686</v>
      </c>
      <c r="Z1526">
        <v>9.4191689886657013</v>
      </c>
      <c r="AA1526">
        <v>64.1739420230615</v>
      </c>
      <c r="AB1526">
        <v>0</v>
      </c>
      <c r="AC1526">
        <v>774.66181066030447</v>
      </c>
      <c r="AD1526">
        <v>0</v>
      </c>
      <c r="AE1526">
        <v>869.74616881285112</v>
      </c>
    </row>
    <row r="1527" spans="1:31" x14ac:dyDescent="0.25">
      <c r="A1527">
        <v>1871524</v>
      </c>
      <c r="B1527">
        <v>1</v>
      </c>
      <c r="C1527" t="s">
        <v>80</v>
      </c>
      <c r="D1527" t="s">
        <v>96</v>
      </c>
      <c r="E1527" t="s">
        <v>210</v>
      </c>
      <c r="F1527" t="s">
        <v>4631</v>
      </c>
      <c r="G1527" t="s">
        <v>171</v>
      </c>
      <c r="H1527" t="s">
        <v>134</v>
      </c>
      <c r="I1527" t="s">
        <v>135</v>
      </c>
      <c r="J1527" t="s">
        <v>136</v>
      </c>
      <c r="K1527" t="s">
        <v>172</v>
      </c>
      <c r="L1527" t="s">
        <v>4632</v>
      </c>
      <c r="M1527" t="s">
        <v>4633</v>
      </c>
      <c r="N1527">
        <v>3.2861111109999999</v>
      </c>
      <c r="O1527">
        <v>0</v>
      </c>
      <c r="P1527">
        <v>42</v>
      </c>
      <c r="Q1527">
        <v>1</v>
      </c>
      <c r="R1527">
        <v>10</v>
      </c>
      <c r="S1527">
        <v>6</v>
      </c>
      <c r="T1527">
        <v>11</v>
      </c>
      <c r="U1527">
        <v>0</v>
      </c>
      <c r="V1527">
        <v>0</v>
      </c>
      <c r="W1527">
        <v>0</v>
      </c>
      <c r="X1527">
        <v>190.67706937522817</v>
      </c>
      <c r="Y1527">
        <v>25.447149025247086</v>
      </c>
      <c r="Z1527">
        <v>23.100857996381627</v>
      </c>
      <c r="AA1527">
        <v>69.825892948099309</v>
      </c>
      <c r="AB1527">
        <v>127.2824868423446</v>
      </c>
      <c r="AC1527">
        <v>0</v>
      </c>
      <c r="AD1527">
        <v>0</v>
      </c>
      <c r="AE1527">
        <v>436.33345618730078</v>
      </c>
    </row>
    <row r="1528" spans="1:31" x14ac:dyDescent="0.25">
      <c r="A1528">
        <v>1871670</v>
      </c>
      <c r="B1528">
        <v>1</v>
      </c>
      <c r="C1528" t="s">
        <v>81</v>
      </c>
      <c r="D1528" t="s">
        <v>123</v>
      </c>
      <c r="E1528" t="s">
        <v>169</v>
      </c>
      <c r="F1528" t="s">
        <v>4634</v>
      </c>
      <c r="G1528" t="s">
        <v>183</v>
      </c>
      <c r="H1528" t="s">
        <v>143</v>
      </c>
      <c r="I1528" t="s">
        <v>135</v>
      </c>
      <c r="J1528" t="s">
        <v>136</v>
      </c>
      <c r="K1528" t="s">
        <v>137</v>
      </c>
      <c r="L1528" t="s">
        <v>4635</v>
      </c>
      <c r="M1528" t="s">
        <v>4636</v>
      </c>
      <c r="N1528">
        <v>2.0733333329999999</v>
      </c>
      <c r="O1528">
        <v>0</v>
      </c>
      <c r="P1528">
        <v>0</v>
      </c>
      <c r="Q1528">
        <v>0</v>
      </c>
      <c r="R1528">
        <v>7</v>
      </c>
      <c r="S1528">
        <v>0</v>
      </c>
      <c r="T1528">
        <v>6</v>
      </c>
      <c r="U1528">
        <v>0</v>
      </c>
      <c r="V1528">
        <v>1</v>
      </c>
      <c r="W1528">
        <v>0</v>
      </c>
      <c r="X1528">
        <v>0</v>
      </c>
      <c r="Y1528">
        <v>0</v>
      </c>
      <c r="Z1528">
        <v>10.592012738773413</v>
      </c>
      <c r="AA1528">
        <v>0</v>
      </c>
      <c r="AB1528">
        <v>44.565297898796686</v>
      </c>
      <c r="AC1528">
        <v>0</v>
      </c>
      <c r="AD1528">
        <v>1.0235859983799467</v>
      </c>
      <c r="AE1528">
        <v>56.180896635950049</v>
      </c>
    </row>
    <row r="1529" spans="1:31" x14ac:dyDescent="0.25">
      <c r="A1529">
        <v>1872334</v>
      </c>
      <c r="B1529">
        <v>1</v>
      </c>
      <c r="C1529" t="s">
        <v>80</v>
      </c>
      <c r="D1529" t="s">
        <v>104</v>
      </c>
      <c r="E1529" t="s">
        <v>140</v>
      </c>
      <c r="F1529" t="s">
        <v>4637</v>
      </c>
      <c r="G1529" t="s">
        <v>207</v>
      </c>
      <c r="H1529" t="s">
        <v>143</v>
      </c>
      <c r="I1529" t="s">
        <v>135</v>
      </c>
      <c r="J1529" t="s">
        <v>136</v>
      </c>
      <c r="K1529" t="s">
        <v>137</v>
      </c>
      <c r="L1529" t="s">
        <v>4638</v>
      </c>
      <c r="M1529" t="s">
        <v>4639</v>
      </c>
      <c r="N1529">
        <v>1.3586111110000001</v>
      </c>
      <c r="O1529">
        <v>0</v>
      </c>
      <c r="P1529">
        <v>4</v>
      </c>
      <c r="Q1529">
        <v>0</v>
      </c>
      <c r="R1529">
        <v>0</v>
      </c>
      <c r="S1529">
        <v>0</v>
      </c>
      <c r="T1529">
        <v>1</v>
      </c>
      <c r="U1529">
        <v>0</v>
      </c>
      <c r="V1529">
        <v>0</v>
      </c>
      <c r="W1529">
        <v>0</v>
      </c>
      <c r="X1529">
        <v>1.9492241155120058</v>
      </c>
      <c r="Y1529">
        <v>0</v>
      </c>
      <c r="Z1529">
        <v>0</v>
      </c>
      <c r="AA1529">
        <v>0</v>
      </c>
      <c r="AB1529">
        <v>0.34277660573202334</v>
      </c>
      <c r="AC1529">
        <v>0</v>
      </c>
      <c r="AD1529">
        <v>0</v>
      </c>
      <c r="AE1529">
        <v>2.2920007212440292</v>
      </c>
    </row>
    <row r="1530" spans="1:31" x14ac:dyDescent="0.25">
      <c r="A1530">
        <v>1871547</v>
      </c>
      <c r="B1530">
        <v>1</v>
      </c>
      <c r="C1530" t="s">
        <v>80</v>
      </c>
      <c r="D1530" t="s">
        <v>82</v>
      </c>
      <c r="E1530" t="s">
        <v>146</v>
      </c>
      <c r="F1530" t="s">
        <v>4640</v>
      </c>
      <c r="G1530" t="s">
        <v>196</v>
      </c>
      <c r="H1530" t="s">
        <v>143</v>
      </c>
      <c r="I1530" t="s">
        <v>135</v>
      </c>
      <c r="J1530" t="s">
        <v>136</v>
      </c>
      <c r="K1530" t="s">
        <v>172</v>
      </c>
      <c r="L1530" t="s">
        <v>4641</v>
      </c>
      <c r="M1530" t="s">
        <v>4642</v>
      </c>
      <c r="N1530">
        <v>3.076789722</v>
      </c>
      <c r="O1530">
        <v>0</v>
      </c>
      <c r="P1530">
        <v>137</v>
      </c>
      <c r="Q1530">
        <v>0</v>
      </c>
      <c r="R1530">
        <v>0</v>
      </c>
      <c r="S1530">
        <v>0</v>
      </c>
      <c r="T1530">
        <v>34</v>
      </c>
      <c r="U1530">
        <v>0</v>
      </c>
      <c r="V1530">
        <v>1</v>
      </c>
      <c r="W1530">
        <v>0</v>
      </c>
      <c r="X1530">
        <v>92.848147971649141</v>
      </c>
      <c r="Y1530">
        <v>0</v>
      </c>
      <c r="Z1530">
        <v>0</v>
      </c>
      <c r="AA1530">
        <v>0</v>
      </c>
      <c r="AB1530">
        <v>98.637826465970363</v>
      </c>
      <c r="AC1530">
        <v>0</v>
      </c>
      <c r="AD1530">
        <v>43.961767785862044</v>
      </c>
      <c r="AE1530">
        <v>235.44774222348155</v>
      </c>
    </row>
    <row r="1531" spans="1:31" x14ac:dyDescent="0.25">
      <c r="A1531">
        <v>1871733</v>
      </c>
      <c r="B1531">
        <v>1</v>
      </c>
      <c r="C1531" t="s">
        <v>80</v>
      </c>
      <c r="D1531" t="s">
        <v>84</v>
      </c>
      <c r="E1531" t="s">
        <v>146</v>
      </c>
      <c r="F1531" t="s">
        <v>4643</v>
      </c>
      <c r="G1531" t="s">
        <v>148</v>
      </c>
      <c r="H1531" t="s">
        <v>143</v>
      </c>
      <c r="I1531" t="s">
        <v>135</v>
      </c>
      <c r="J1531" t="s">
        <v>136</v>
      </c>
      <c r="K1531" t="s">
        <v>137</v>
      </c>
      <c r="L1531" t="s">
        <v>4644</v>
      </c>
      <c r="M1531" t="s">
        <v>4645</v>
      </c>
      <c r="N1531">
        <v>0.73833333300000004</v>
      </c>
      <c r="O1531">
        <v>0</v>
      </c>
      <c r="P1531">
        <v>129</v>
      </c>
      <c r="Q1531">
        <v>0</v>
      </c>
      <c r="R1531">
        <v>0</v>
      </c>
      <c r="S1531">
        <v>0</v>
      </c>
      <c r="T1531">
        <v>4</v>
      </c>
      <c r="U1531">
        <v>0</v>
      </c>
      <c r="V1531">
        <v>0</v>
      </c>
      <c r="W1531">
        <v>0</v>
      </c>
      <c r="X1531">
        <v>26.159046783342742</v>
      </c>
      <c r="Y1531">
        <v>0</v>
      </c>
      <c r="Z1531">
        <v>0</v>
      </c>
      <c r="AA1531">
        <v>0</v>
      </c>
      <c r="AB1531">
        <v>3.7890938467054931</v>
      </c>
      <c r="AC1531">
        <v>0</v>
      </c>
      <c r="AD1531">
        <v>0</v>
      </c>
      <c r="AE1531">
        <v>29.948140630048236</v>
      </c>
    </row>
    <row r="1532" spans="1:31" x14ac:dyDescent="0.25">
      <c r="A1532">
        <v>1872065</v>
      </c>
      <c r="B1532">
        <v>1</v>
      </c>
      <c r="C1532" t="s">
        <v>80</v>
      </c>
      <c r="D1532" t="s">
        <v>97</v>
      </c>
      <c r="E1532" t="s">
        <v>140</v>
      </c>
      <c r="F1532" t="s">
        <v>4646</v>
      </c>
      <c r="G1532" t="s">
        <v>163</v>
      </c>
      <c r="H1532" t="s">
        <v>143</v>
      </c>
      <c r="I1532" t="s">
        <v>135</v>
      </c>
      <c r="J1532" t="s">
        <v>136</v>
      </c>
      <c r="K1532" t="s">
        <v>137</v>
      </c>
      <c r="L1532" t="s">
        <v>4647</v>
      </c>
      <c r="M1532" t="s">
        <v>4648</v>
      </c>
      <c r="N1532">
        <v>1.3533333329999999</v>
      </c>
      <c r="O1532">
        <v>0</v>
      </c>
      <c r="P1532">
        <v>1</v>
      </c>
      <c r="Q1532">
        <v>0</v>
      </c>
      <c r="R1532">
        <v>0</v>
      </c>
      <c r="S1532">
        <v>0</v>
      </c>
      <c r="T1532">
        <v>0</v>
      </c>
      <c r="U1532">
        <v>0</v>
      </c>
      <c r="V1532">
        <v>0</v>
      </c>
      <c r="W1532">
        <v>0</v>
      </c>
      <c r="X1532">
        <v>0.46277887872121587</v>
      </c>
      <c r="Y1532">
        <v>0</v>
      </c>
      <c r="Z1532">
        <v>0</v>
      </c>
      <c r="AA1532">
        <v>0</v>
      </c>
      <c r="AB1532">
        <v>0</v>
      </c>
      <c r="AC1532">
        <v>0</v>
      </c>
      <c r="AD1532">
        <v>0</v>
      </c>
      <c r="AE1532">
        <v>0.46277887872121587</v>
      </c>
    </row>
    <row r="1533" spans="1:31" x14ac:dyDescent="0.25">
      <c r="A1533">
        <v>1872171</v>
      </c>
      <c r="B1533">
        <v>1</v>
      </c>
      <c r="C1533" t="s">
        <v>81</v>
      </c>
      <c r="D1533" t="s">
        <v>113</v>
      </c>
      <c r="E1533" t="s">
        <v>146</v>
      </c>
      <c r="F1533" t="s">
        <v>4649</v>
      </c>
      <c r="G1533" t="s">
        <v>363</v>
      </c>
      <c r="H1533" t="s">
        <v>143</v>
      </c>
      <c r="I1533" t="s">
        <v>135</v>
      </c>
      <c r="J1533" t="s">
        <v>136</v>
      </c>
      <c r="K1533" t="s">
        <v>137</v>
      </c>
      <c r="L1533" t="s">
        <v>4650</v>
      </c>
      <c r="M1533" t="s">
        <v>4651</v>
      </c>
      <c r="N1533">
        <v>2.5272222219999998</v>
      </c>
      <c r="O1533">
        <v>0</v>
      </c>
      <c r="P1533">
        <v>12</v>
      </c>
      <c r="Q1533">
        <v>0</v>
      </c>
      <c r="R1533">
        <v>3</v>
      </c>
      <c r="S1533">
        <v>0</v>
      </c>
      <c r="T1533">
        <v>0</v>
      </c>
      <c r="U1533">
        <v>0</v>
      </c>
      <c r="V1533">
        <v>0</v>
      </c>
      <c r="W1533">
        <v>0</v>
      </c>
      <c r="X1533">
        <v>7.557671904533442</v>
      </c>
      <c r="Y1533">
        <v>0</v>
      </c>
      <c r="Z1533">
        <v>6.3479480435965829</v>
      </c>
      <c r="AA1533">
        <v>0</v>
      </c>
      <c r="AB1533">
        <v>0</v>
      </c>
      <c r="AC1533">
        <v>0</v>
      </c>
      <c r="AD1533">
        <v>0</v>
      </c>
      <c r="AE1533">
        <v>13.905619948130024</v>
      </c>
    </row>
    <row r="1534" spans="1:31" x14ac:dyDescent="0.25">
      <c r="A1534">
        <v>1871587</v>
      </c>
      <c r="B1534">
        <v>1</v>
      </c>
      <c r="C1534" t="s">
        <v>80</v>
      </c>
      <c r="D1534" t="s">
        <v>100</v>
      </c>
      <c r="E1534" t="s">
        <v>140</v>
      </c>
      <c r="F1534" t="s">
        <v>4652</v>
      </c>
      <c r="G1534" t="s">
        <v>163</v>
      </c>
      <c r="H1534" t="s">
        <v>143</v>
      </c>
      <c r="I1534" t="s">
        <v>135</v>
      </c>
      <c r="J1534" t="s">
        <v>136</v>
      </c>
      <c r="K1534" t="s">
        <v>137</v>
      </c>
      <c r="L1534" t="s">
        <v>4653</v>
      </c>
      <c r="M1534" t="s">
        <v>4654</v>
      </c>
      <c r="N1534">
        <v>4.7791666660000001</v>
      </c>
      <c r="O1534">
        <v>0</v>
      </c>
      <c r="P1534">
        <v>0</v>
      </c>
      <c r="Q1534">
        <v>0</v>
      </c>
      <c r="R1534">
        <v>0</v>
      </c>
      <c r="S1534">
        <v>0</v>
      </c>
      <c r="T1534">
        <v>1</v>
      </c>
      <c r="U1534">
        <v>0</v>
      </c>
      <c r="V1534">
        <v>0</v>
      </c>
      <c r="W1534">
        <v>0</v>
      </c>
      <c r="X1534">
        <v>0</v>
      </c>
      <c r="Y1534">
        <v>0</v>
      </c>
      <c r="Z1534">
        <v>0</v>
      </c>
      <c r="AA1534">
        <v>0</v>
      </c>
      <c r="AB1534">
        <v>0.84425243135703054</v>
      </c>
      <c r="AC1534">
        <v>0</v>
      </c>
      <c r="AD1534">
        <v>0</v>
      </c>
      <c r="AE1534">
        <v>0.84425243135703054</v>
      </c>
    </row>
    <row r="1535" spans="1:31" x14ac:dyDescent="0.25">
      <c r="A1535">
        <v>1872025</v>
      </c>
      <c r="B1535">
        <v>1</v>
      </c>
      <c r="C1535" t="s">
        <v>81</v>
      </c>
      <c r="D1535" t="s">
        <v>112</v>
      </c>
      <c r="E1535" t="s">
        <v>146</v>
      </c>
      <c r="F1535" t="s">
        <v>4655</v>
      </c>
      <c r="G1535" t="s">
        <v>148</v>
      </c>
      <c r="H1535" t="s">
        <v>143</v>
      </c>
      <c r="I1535" t="s">
        <v>135</v>
      </c>
      <c r="J1535" t="s">
        <v>136</v>
      </c>
      <c r="K1535" t="s">
        <v>137</v>
      </c>
      <c r="L1535" t="s">
        <v>4656</v>
      </c>
      <c r="M1535" t="s">
        <v>4657</v>
      </c>
      <c r="N1535">
        <v>1.196388888</v>
      </c>
      <c r="O1535">
        <v>0</v>
      </c>
      <c r="P1535">
        <v>39</v>
      </c>
      <c r="Q1535">
        <v>0</v>
      </c>
      <c r="R1535">
        <v>3</v>
      </c>
      <c r="S1535">
        <v>0</v>
      </c>
      <c r="T1535">
        <v>2</v>
      </c>
      <c r="U1535">
        <v>0</v>
      </c>
      <c r="V1535">
        <v>0</v>
      </c>
      <c r="W1535">
        <v>0</v>
      </c>
      <c r="X1535">
        <v>11.768384567492022</v>
      </c>
      <c r="Y1535">
        <v>0</v>
      </c>
      <c r="Z1535">
        <v>2.5362965638632717</v>
      </c>
      <c r="AA1535">
        <v>0</v>
      </c>
      <c r="AB1535">
        <v>10.924136307718195</v>
      </c>
      <c r="AC1535">
        <v>0</v>
      </c>
      <c r="AD1535">
        <v>0</v>
      </c>
      <c r="AE1535">
        <v>25.228817439073488</v>
      </c>
    </row>
    <row r="1536" spans="1:31" x14ac:dyDescent="0.25">
      <c r="A1536">
        <v>1871779</v>
      </c>
      <c r="B1536">
        <v>1</v>
      </c>
      <c r="C1536" t="s">
        <v>81</v>
      </c>
      <c r="D1536" t="s">
        <v>117</v>
      </c>
      <c r="E1536" t="s">
        <v>222</v>
      </c>
      <c r="F1536" t="s">
        <v>4658</v>
      </c>
      <c r="G1536" t="s">
        <v>663</v>
      </c>
      <c r="H1536" t="s">
        <v>143</v>
      </c>
      <c r="I1536" t="s">
        <v>135</v>
      </c>
      <c r="J1536" t="s">
        <v>136</v>
      </c>
      <c r="K1536" t="s">
        <v>137</v>
      </c>
      <c r="L1536" t="s">
        <v>4659</v>
      </c>
      <c r="M1536" t="s">
        <v>4660</v>
      </c>
      <c r="N1536">
        <v>0.42722222199999998</v>
      </c>
      <c r="O1536">
        <v>0</v>
      </c>
      <c r="P1536">
        <v>51</v>
      </c>
      <c r="Q1536">
        <v>0</v>
      </c>
      <c r="R1536">
        <v>0</v>
      </c>
      <c r="S1536">
        <v>0</v>
      </c>
      <c r="T1536">
        <v>1</v>
      </c>
      <c r="U1536">
        <v>0</v>
      </c>
      <c r="V1536">
        <v>0</v>
      </c>
      <c r="W1536">
        <v>0</v>
      </c>
      <c r="X1536">
        <v>4.0980621660579244</v>
      </c>
      <c r="Y1536">
        <v>0</v>
      </c>
      <c r="Z1536">
        <v>0</v>
      </c>
      <c r="AA1536">
        <v>0</v>
      </c>
      <c r="AB1536">
        <v>4.1544980265237337</v>
      </c>
      <c r="AC1536">
        <v>0</v>
      </c>
      <c r="AD1536">
        <v>0</v>
      </c>
      <c r="AE1536">
        <v>8.2525601925816581</v>
      </c>
    </row>
    <row r="1537" spans="1:31" x14ac:dyDescent="0.25">
      <c r="A1537">
        <v>1871879</v>
      </c>
      <c r="B1537">
        <v>1</v>
      </c>
      <c r="C1537" t="s">
        <v>81</v>
      </c>
      <c r="D1537" t="s">
        <v>123</v>
      </c>
      <c r="E1537" t="s">
        <v>131</v>
      </c>
      <c r="F1537" t="s">
        <v>2531</v>
      </c>
      <c r="G1537" t="s">
        <v>133</v>
      </c>
      <c r="H1537" t="s">
        <v>134</v>
      </c>
      <c r="I1537" t="s">
        <v>135</v>
      </c>
      <c r="J1537" t="s">
        <v>136</v>
      </c>
      <c r="K1537" t="s">
        <v>137</v>
      </c>
      <c r="L1537" t="s">
        <v>4661</v>
      </c>
      <c r="M1537" t="s">
        <v>4662</v>
      </c>
      <c r="N1537">
        <v>1.217777777</v>
      </c>
      <c r="O1537">
        <v>0</v>
      </c>
      <c r="P1537">
        <v>334</v>
      </c>
      <c r="Q1537">
        <v>120</v>
      </c>
      <c r="R1537">
        <v>45</v>
      </c>
      <c r="S1537">
        <v>9</v>
      </c>
      <c r="T1537">
        <v>27</v>
      </c>
      <c r="U1537">
        <v>0</v>
      </c>
      <c r="V1537">
        <v>0</v>
      </c>
      <c r="W1537">
        <v>0</v>
      </c>
      <c r="X1537">
        <v>94.582529526621812</v>
      </c>
      <c r="Y1537">
        <v>666.7692857364176</v>
      </c>
      <c r="Z1537">
        <v>182.01935760737121</v>
      </c>
      <c r="AA1537">
        <v>44.13777655216996</v>
      </c>
      <c r="AB1537">
        <v>47.121060185064152</v>
      </c>
      <c r="AC1537">
        <v>0</v>
      </c>
      <c r="AD1537">
        <v>0</v>
      </c>
      <c r="AE1537">
        <v>1034.6300096076448</v>
      </c>
    </row>
    <row r="1538" spans="1:31" x14ac:dyDescent="0.25">
      <c r="A1538">
        <v>1871776</v>
      </c>
      <c r="B1538">
        <v>1</v>
      </c>
      <c r="C1538" t="s">
        <v>81</v>
      </c>
      <c r="D1538" t="s">
        <v>112</v>
      </c>
      <c r="E1538" t="s">
        <v>210</v>
      </c>
      <c r="F1538" t="s">
        <v>4663</v>
      </c>
      <c r="G1538" t="s">
        <v>133</v>
      </c>
      <c r="H1538" t="s">
        <v>134</v>
      </c>
      <c r="I1538" t="s">
        <v>135</v>
      </c>
      <c r="J1538" t="s">
        <v>136</v>
      </c>
      <c r="K1538" t="s">
        <v>137</v>
      </c>
      <c r="L1538" t="s">
        <v>4664</v>
      </c>
      <c r="M1538" t="s">
        <v>4665</v>
      </c>
      <c r="N1538">
        <v>1.7947222220000001</v>
      </c>
      <c r="O1538">
        <v>1</v>
      </c>
      <c r="P1538">
        <v>490</v>
      </c>
      <c r="Q1538">
        <v>25</v>
      </c>
      <c r="R1538">
        <v>70</v>
      </c>
      <c r="S1538">
        <v>9</v>
      </c>
      <c r="T1538">
        <v>44</v>
      </c>
      <c r="U1538">
        <v>3</v>
      </c>
      <c r="V1538">
        <v>2</v>
      </c>
      <c r="W1538">
        <v>3.1801216998327466</v>
      </c>
      <c r="X1538">
        <v>151.15396976041643</v>
      </c>
      <c r="Y1538">
        <v>746.64388777157149</v>
      </c>
      <c r="Z1538">
        <v>193.64640862821696</v>
      </c>
      <c r="AA1538">
        <v>107.42388836773773</v>
      </c>
      <c r="AB1538">
        <v>45.981077101581256</v>
      </c>
      <c r="AC1538">
        <v>343.82221761866259</v>
      </c>
      <c r="AD1538">
        <v>1.1468673532529423</v>
      </c>
      <c r="AE1538">
        <v>1592.9984383012718</v>
      </c>
    </row>
    <row r="1539" spans="1:31" x14ac:dyDescent="0.25">
      <c r="A1539">
        <v>1871444</v>
      </c>
      <c r="B1539">
        <v>1</v>
      </c>
      <c r="C1539" t="s">
        <v>80</v>
      </c>
      <c r="D1539" t="s">
        <v>95</v>
      </c>
      <c r="E1539" t="s">
        <v>229</v>
      </c>
      <c r="F1539" t="s">
        <v>4666</v>
      </c>
      <c r="G1539" t="s">
        <v>133</v>
      </c>
      <c r="H1539" t="s">
        <v>134</v>
      </c>
      <c r="I1539" t="s">
        <v>135</v>
      </c>
      <c r="J1539" t="s">
        <v>136</v>
      </c>
      <c r="K1539" t="s">
        <v>137</v>
      </c>
      <c r="L1539" t="s">
        <v>4667</v>
      </c>
      <c r="M1539" t="s">
        <v>4668</v>
      </c>
      <c r="N1539">
        <v>9.9722221999999999E-2</v>
      </c>
      <c r="O1539">
        <v>45</v>
      </c>
      <c r="P1539">
        <v>58</v>
      </c>
      <c r="Q1539">
        <v>46</v>
      </c>
      <c r="R1539">
        <v>111</v>
      </c>
      <c r="S1539">
        <v>52</v>
      </c>
      <c r="T1539">
        <v>33</v>
      </c>
      <c r="U1539">
        <v>7</v>
      </c>
      <c r="V1539">
        <v>0</v>
      </c>
      <c r="W1539">
        <v>1.7622607465434792</v>
      </c>
      <c r="X1539">
        <v>1.9839501621109603</v>
      </c>
      <c r="Y1539">
        <v>16.588944802875012</v>
      </c>
      <c r="Z1539">
        <v>6.8269481961297522</v>
      </c>
      <c r="AA1539">
        <v>14.87198336694901</v>
      </c>
      <c r="AB1539">
        <v>2.9951706340271018</v>
      </c>
      <c r="AC1539">
        <v>63.147015817612662</v>
      </c>
      <c r="AD1539">
        <v>0</v>
      </c>
      <c r="AE1539">
        <v>108.17627372624798</v>
      </c>
    </row>
    <row r="1540" spans="1:31" x14ac:dyDescent="0.25">
      <c r="A1540">
        <v>1871985</v>
      </c>
      <c r="B1540">
        <v>1</v>
      </c>
      <c r="C1540" t="s">
        <v>80</v>
      </c>
      <c r="D1540" t="s">
        <v>96</v>
      </c>
      <c r="E1540" t="s">
        <v>222</v>
      </c>
      <c r="F1540" t="s">
        <v>1821</v>
      </c>
      <c r="G1540" t="s">
        <v>148</v>
      </c>
      <c r="H1540" t="s">
        <v>143</v>
      </c>
      <c r="I1540" t="s">
        <v>135</v>
      </c>
      <c r="J1540" t="s">
        <v>136</v>
      </c>
      <c r="K1540" t="s">
        <v>137</v>
      </c>
      <c r="L1540" t="s">
        <v>4669</v>
      </c>
      <c r="M1540" t="s">
        <v>4670</v>
      </c>
      <c r="N1540">
        <v>8.0705555550000003</v>
      </c>
      <c r="O1540">
        <v>0</v>
      </c>
      <c r="P1540">
        <v>37</v>
      </c>
      <c r="Q1540">
        <v>0</v>
      </c>
      <c r="R1540">
        <v>0</v>
      </c>
      <c r="S1540">
        <v>0</v>
      </c>
      <c r="T1540">
        <v>20</v>
      </c>
      <c r="U1540">
        <v>0</v>
      </c>
      <c r="V1540">
        <v>0</v>
      </c>
      <c r="W1540">
        <v>0</v>
      </c>
      <c r="X1540">
        <v>182.25207943795962</v>
      </c>
      <c r="Y1540">
        <v>0</v>
      </c>
      <c r="Z1540">
        <v>0</v>
      </c>
      <c r="AA1540">
        <v>0</v>
      </c>
      <c r="AB1540">
        <v>385.25439992751194</v>
      </c>
      <c r="AC1540">
        <v>0</v>
      </c>
      <c r="AD1540">
        <v>0</v>
      </c>
      <c r="AE1540">
        <v>567.50647936547159</v>
      </c>
    </row>
    <row r="1541" spans="1:31" x14ac:dyDescent="0.25">
      <c r="A1541">
        <v>1871421</v>
      </c>
      <c r="B1541">
        <v>1</v>
      </c>
      <c r="C1541" t="s">
        <v>81</v>
      </c>
      <c r="D1541" t="s">
        <v>118</v>
      </c>
      <c r="E1541" t="s">
        <v>146</v>
      </c>
      <c r="F1541" t="s">
        <v>4671</v>
      </c>
      <c r="G1541" t="s">
        <v>148</v>
      </c>
      <c r="H1541" t="s">
        <v>143</v>
      </c>
      <c r="I1541" t="s">
        <v>135</v>
      </c>
      <c r="J1541" t="s">
        <v>136</v>
      </c>
      <c r="K1541" t="s">
        <v>137</v>
      </c>
      <c r="L1541" t="s">
        <v>4672</v>
      </c>
      <c r="M1541" t="s">
        <v>4673</v>
      </c>
      <c r="N1541">
        <v>1.0919444439999999</v>
      </c>
      <c r="O1541">
        <v>0</v>
      </c>
      <c r="P1541">
        <v>11</v>
      </c>
      <c r="Q1541">
        <v>0</v>
      </c>
      <c r="R1541">
        <v>3</v>
      </c>
      <c r="S1541">
        <v>0</v>
      </c>
      <c r="T1541">
        <v>1</v>
      </c>
      <c r="U1541">
        <v>0</v>
      </c>
      <c r="V1541">
        <v>0</v>
      </c>
      <c r="W1541">
        <v>0</v>
      </c>
      <c r="X1541">
        <v>1.5525812132982371</v>
      </c>
      <c r="Y1541">
        <v>0</v>
      </c>
      <c r="Z1541">
        <v>12.77398433112943</v>
      </c>
      <c r="AA1541">
        <v>0</v>
      </c>
      <c r="AB1541">
        <v>7.0560077473262234E-2</v>
      </c>
      <c r="AC1541">
        <v>0</v>
      </c>
      <c r="AD1541">
        <v>0</v>
      </c>
      <c r="AE1541">
        <v>14.39712562190093</v>
      </c>
    </row>
    <row r="1542" spans="1:31" x14ac:dyDescent="0.25">
      <c r="A1542">
        <v>1871793</v>
      </c>
      <c r="B1542">
        <v>1</v>
      </c>
      <c r="C1542" t="s">
        <v>81</v>
      </c>
      <c r="D1542" t="s">
        <v>117</v>
      </c>
      <c r="E1542" t="s">
        <v>169</v>
      </c>
      <c r="F1542" t="s">
        <v>1236</v>
      </c>
      <c r="G1542" t="s">
        <v>183</v>
      </c>
      <c r="H1542" t="s">
        <v>143</v>
      </c>
      <c r="I1542" t="s">
        <v>135</v>
      </c>
      <c r="J1542" t="s">
        <v>136</v>
      </c>
      <c r="K1542" t="s">
        <v>137</v>
      </c>
      <c r="L1542" t="s">
        <v>4674</v>
      </c>
      <c r="M1542" t="s">
        <v>4675</v>
      </c>
      <c r="N1542">
        <v>1.0461111110000001</v>
      </c>
      <c r="O1542">
        <v>0</v>
      </c>
      <c r="P1542">
        <v>19</v>
      </c>
      <c r="Q1542">
        <v>0</v>
      </c>
      <c r="R1542">
        <v>3</v>
      </c>
      <c r="S1542">
        <v>0</v>
      </c>
      <c r="T1542">
        <v>0</v>
      </c>
      <c r="U1542">
        <v>0</v>
      </c>
      <c r="V1542">
        <v>0</v>
      </c>
      <c r="W1542">
        <v>0</v>
      </c>
      <c r="X1542">
        <v>4.1329717835628026</v>
      </c>
      <c r="Y1542">
        <v>0</v>
      </c>
      <c r="Z1542">
        <v>0.80591059837948253</v>
      </c>
      <c r="AA1542">
        <v>0</v>
      </c>
      <c r="AB1542">
        <v>0</v>
      </c>
      <c r="AC1542">
        <v>0</v>
      </c>
      <c r="AD1542">
        <v>0</v>
      </c>
      <c r="AE1542">
        <v>4.9388823819422853</v>
      </c>
    </row>
    <row r="1543" spans="1:31" x14ac:dyDescent="0.25">
      <c r="A1543">
        <v>1871899</v>
      </c>
      <c r="B1543">
        <v>1</v>
      </c>
      <c r="C1543" t="s">
        <v>81</v>
      </c>
      <c r="D1543" t="s">
        <v>123</v>
      </c>
      <c r="E1543" t="s">
        <v>146</v>
      </c>
      <c r="F1543" t="s">
        <v>4676</v>
      </c>
      <c r="G1543" t="s">
        <v>148</v>
      </c>
      <c r="H1543" t="s">
        <v>143</v>
      </c>
      <c r="I1543" t="s">
        <v>135</v>
      </c>
      <c r="J1543" t="s">
        <v>136</v>
      </c>
      <c r="K1543" t="s">
        <v>137</v>
      </c>
      <c r="L1543" t="s">
        <v>4677</v>
      </c>
      <c r="M1543" t="s">
        <v>4678</v>
      </c>
      <c r="N1543">
        <v>7.4013888879999996</v>
      </c>
      <c r="O1543">
        <v>0</v>
      </c>
      <c r="P1543">
        <v>75</v>
      </c>
      <c r="Q1543">
        <v>0</v>
      </c>
      <c r="R1543">
        <v>0</v>
      </c>
      <c r="S1543">
        <v>0</v>
      </c>
      <c r="T1543">
        <v>5</v>
      </c>
      <c r="U1543">
        <v>0</v>
      </c>
      <c r="V1543">
        <v>0</v>
      </c>
      <c r="W1543">
        <v>0</v>
      </c>
      <c r="X1543">
        <v>160.80462456634032</v>
      </c>
      <c r="Y1543">
        <v>0</v>
      </c>
      <c r="Z1543">
        <v>0</v>
      </c>
      <c r="AA1543">
        <v>0</v>
      </c>
      <c r="AB1543">
        <v>69.907235830341406</v>
      </c>
      <c r="AC1543">
        <v>0</v>
      </c>
      <c r="AD1543">
        <v>0</v>
      </c>
      <c r="AE1543">
        <v>230.71186039668174</v>
      </c>
    </row>
    <row r="1544" spans="1:31" x14ac:dyDescent="0.25">
      <c r="A1544">
        <v>1872005</v>
      </c>
      <c r="B1544">
        <v>1</v>
      </c>
      <c r="C1544" t="s">
        <v>81</v>
      </c>
      <c r="D1544" t="s">
        <v>122</v>
      </c>
      <c r="E1544" t="s">
        <v>146</v>
      </c>
      <c r="F1544" t="s">
        <v>4679</v>
      </c>
      <c r="G1544" t="s">
        <v>148</v>
      </c>
      <c r="H1544" t="s">
        <v>143</v>
      </c>
      <c r="I1544" t="s">
        <v>135</v>
      </c>
      <c r="J1544" t="s">
        <v>136</v>
      </c>
      <c r="K1544" t="s">
        <v>137</v>
      </c>
      <c r="L1544" t="s">
        <v>4680</v>
      </c>
      <c r="M1544" t="s">
        <v>4681</v>
      </c>
      <c r="N1544">
        <v>4.8930555550000001</v>
      </c>
      <c r="O1544">
        <v>0</v>
      </c>
      <c r="P1544">
        <v>47</v>
      </c>
      <c r="Q1544">
        <v>0</v>
      </c>
      <c r="R1544">
        <v>0</v>
      </c>
      <c r="S1544">
        <v>0</v>
      </c>
      <c r="T1544">
        <v>1</v>
      </c>
      <c r="U1544">
        <v>0</v>
      </c>
      <c r="V1544">
        <v>0</v>
      </c>
      <c r="W1544">
        <v>0</v>
      </c>
      <c r="X1544">
        <v>34.658835125584204</v>
      </c>
      <c r="Y1544">
        <v>0</v>
      </c>
      <c r="Z1544">
        <v>0</v>
      </c>
      <c r="AA1544">
        <v>0</v>
      </c>
      <c r="AB1544">
        <v>0.90575892360981503</v>
      </c>
      <c r="AC1544">
        <v>0</v>
      </c>
      <c r="AD1544">
        <v>0</v>
      </c>
      <c r="AE1544">
        <v>35.564594049194021</v>
      </c>
    </row>
    <row r="1545" spans="1:31" x14ac:dyDescent="0.25">
      <c r="A1545">
        <v>1871564</v>
      </c>
      <c r="B1545">
        <v>1</v>
      </c>
      <c r="C1545" t="s">
        <v>80</v>
      </c>
      <c r="D1545" t="s">
        <v>106</v>
      </c>
      <c r="E1545" t="s">
        <v>210</v>
      </c>
      <c r="F1545" t="s">
        <v>4682</v>
      </c>
      <c r="G1545" t="s">
        <v>171</v>
      </c>
      <c r="H1545" t="s">
        <v>134</v>
      </c>
      <c r="I1545" t="s">
        <v>135</v>
      </c>
      <c r="J1545" t="s">
        <v>136</v>
      </c>
      <c r="K1545" t="s">
        <v>172</v>
      </c>
      <c r="L1545" t="s">
        <v>4683</v>
      </c>
      <c r="M1545" t="s">
        <v>4684</v>
      </c>
      <c r="N1545">
        <v>5.914722222</v>
      </c>
      <c r="O1545">
        <v>0</v>
      </c>
      <c r="P1545">
        <v>1075</v>
      </c>
      <c r="Q1545">
        <v>0</v>
      </c>
      <c r="R1545">
        <v>1</v>
      </c>
      <c r="S1545">
        <v>0</v>
      </c>
      <c r="T1545">
        <v>34</v>
      </c>
      <c r="U1545">
        <v>0</v>
      </c>
      <c r="V1545">
        <v>1</v>
      </c>
      <c r="W1545">
        <v>0</v>
      </c>
      <c r="X1545">
        <v>1121.0313974388939</v>
      </c>
      <c r="Y1545">
        <v>0</v>
      </c>
      <c r="Z1545">
        <v>16.961273796387687</v>
      </c>
      <c r="AA1545">
        <v>0</v>
      </c>
      <c r="AB1545">
        <v>123.28659868387557</v>
      </c>
      <c r="AC1545">
        <v>0</v>
      </c>
      <c r="AD1545">
        <v>41.931335815946149</v>
      </c>
      <c r="AE1545">
        <v>1303.2106057351034</v>
      </c>
    </row>
    <row r="1546" spans="1:31" x14ac:dyDescent="0.25">
      <c r="A1546">
        <v>1871464</v>
      </c>
      <c r="B1546">
        <v>1</v>
      </c>
      <c r="C1546" t="s">
        <v>81</v>
      </c>
      <c r="D1546" t="s">
        <v>127</v>
      </c>
      <c r="E1546" t="s">
        <v>158</v>
      </c>
      <c r="F1546" t="s">
        <v>4116</v>
      </c>
      <c r="G1546" t="s">
        <v>133</v>
      </c>
      <c r="H1546" t="s">
        <v>134</v>
      </c>
      <c r="I1546" t="s">
        <v>135</v>
      </c>
      <c r="J1546" t="s">
        <v>136</v>
      </c>
      <c r="K1546" t="s">
        <v>137</v>
      </c>
      <c r="L1546" t="s">
        <v>4685</v>
      </c>
      <c r="M1546" t="s">
        <v>4686</v>
      </c>
      <c r="N1546">
        <v>3.0163888879999998</v>
      </c>
      <c r="O1546">
        <v>0</v>
      </c>
      <c r="P1546">
        <v>0</v>
      </c>
      <c r="Q1546">
        <v>0</v>
      </c>
      <c r="R1546">
        <v>0</v>
      </c>
      <c r="S1546">
        <v>1</v>
      </c>
      <c r="T1546">
        <v>0</v>
      </c>
      <c r="U1546">
        <v>0</v>
      </c>
      <c r="V1546">
        <v>0</v>
      </c>
      <c r="W1546">
        <v>0</v>
      </c>
      <c r="X1546">
        <v>0</v>
      </c>
      <c r="Y1546">
        <v>0</v>
      </c>
      <c r="Z1546">
        <v>0</v>
      </c>
      <c r="AA1546">
        <v>233.25659840923402</v>
      </c>
      <c r="AB1546">
        <v>0</v>
      </c>
      <c r="AC1546">
        <v>0</v>
      </c>
      <c r="AD1546">
        <v>0</v>
      </c>
      <c r="AE1546">
        <v>233.25659840923402</v>
      </c>
    </row>
    <row r="1547" spans="1:31" x14ac:dyDescent="0.25">
      <c r="A1547">
        <v>1871607</v>
      </c>
      <c r="B1547">
        <v>1</v>
      </c>
      <c r="C1547" t="s">
        <v>81</v>
      </c>
      <c r="D1547" t="s">
        <v>127</v>
      </c>
      <c r="E1547" t="s">
        <v>146</v>
      </c>
      <c r="F1547" t="s">
        <v>4687</v>
      </c>
      <c r="G1547" t="s">
        <v>148</v>
      </c>
      <c r="H1547" t="s">
        <v>143</v>
      </c>
      <c r="I1547" t="s">
        <v>135</v>
      </c>
      <c r="J1547" t="s">
        <v>136</v>
      </c>
      <c r="K1547" t="s">
        <v>137</v>
      </c>
      <c r="L1547" t="s">
        <v>4688</v>
      </c>
      <c r="M1547" t="s">
        <v>4689</v>
      </c>
      <c r="N1547">
        <v>1.9694444440000001</v>
      </c>
      <c r="O1547">
        <v>0</v>
      </c>
      <c r="P1547">
        <v>14</v>
      </c>
      <c r="Q1547">
        <v>0</v>
      </c>
      <c r="R1547">
        <v>1</v>
      </c>
      <c r="S1547">
        <v>0</v>
      </c>
      <c r="T1547">
        <v>4</v>
      </c>
      <c r="U1547">
        <v>0</v>
      </c>
      <c r="V1547">
        <v>0</v>
      </c>
      <c r="W1547">
        <v>0</v>
      </c>
      <c r="X1547">
        <v>6.633230799710347</v>
      </c>
      <c r="Y1547">
        <v>0</v>
      </c>
      <c r="Z1547">
        <v>0.2069368668012056</v>
      </c>
      <c r="AA1547">
        <v>0</v>
      </c>
      <c r="AB1547">
        <v>1.2686468340186221</v>
      </c>
      <c r="AC1547">
        <v>0</v>
      </c>
      <c r="AD1547">
        <v>0</v>
      </c>
      <c r="AE1547">
        <v>8.1088145005301744</v>
      </c>
    </row>
    <row r="1548" spans="1:31" x14ac:dyDescent="0.25">
      <c r="A1548">
        <v>1872120</v>
      </c>
      <c r="B1548">
        <v>1</v>
      </c>
      <c r="C1548" t="s">
        <v>80</v>
      </c>
      <c r="D1548" t="s">
        <v>83</v>
      </c>
      <c r="E1548" t="s">
        <v>140</v>
      </c>
      <c r="F1548" t="s">
        <v>4690</v>
      </c>
      <c r="G1548" t="s">
        <v>207</v>
      </c>
      <c r="H1548" t="s">
        <v>143</v>
      </c>
      <c r="I1548" t="s">
        <v>135</v>
      </c>
      <c r="J1548" t="s">
        <v>136</v>
      </c>
      <c r="K1548" t="s">
        <v>137</v>
      </c>
      <c r="L1548" t="s">
        <v>4691</v>
      </c>
      <c r="M1548" t="s">
        <v>4692</v>
      </c>
      <c r="N1548">
        <v>3.7138888880000001</v>
      </c>
      <c r="O1548">
        <v>0</v>
      </c>
      <c r="P1548">
        <v>0</v>
      </c>
      <c r="Q1548">
        <v>0</v>
      </c>
      <c r="R1548">
        <v>0</v>
      </c>
      <c r="S1548">
        <v>0</v>
      </c>
      <c r="T1548">
        <v>1</v>
      </c>
      <c r="U1548">
        <v>0</v>
      </c>
      <c r="V1548">
        <v>0</v>
      </c>
      <c r="W1548">
        <v>0</v>
      </c>
      <c r="X1548">
        <v>0</v>
      </c>
      <c r="Y1548">
        <v>0</v>
      </c>
      <c r="Z1548">
        <v>0</v>
      </c>
      <c r="AA1548">
        <v>0</v>
      </c>
      <c r="AB1548">
        <v>2.8710049130702782</v>
      </c>
      <c r="AC1548">
        <v>0</v>
      </c>
      <c r="AD1548">
        <v>0</v>
      </c>
      <c r="AE1548">
        <v>2.8710049130702782</v>
      </c>
    </row>
    <row r="1549" spans="1:31" x14ac:dyDescent="0.25">
      <c r="A1549">
        <v>1871427</v>
      </c>
      <c r="B1549">
        <v>1</v>
      </c>
      <c r="C1549" t="s">
        <v>81</v>
      </c>
      <c r="D1549" t="s">
        <v>128</v>
      </c>
      <c r="E1549" t="s">
        <v>158</v>
      </c>
      <c r="F1549" t="s">
        <v>4693</v>
      </c>
      <c r="G1549" t="s">
        <v>133</v>
      </c>
      <c r="H1549" t="s">
        <v>134</v>
      </c>
      <c r="I1549" t="s">
        <v>135</v>
      </c>
      <c r="J1549" t="s">
        <v>136</v>
      </c>
      <c r="K1549" t="s">
        <v>137</v>
      </c>
      <c r="L1549" t="s">
        <v>4694</v>
      </c>
      <c r="M1549" t="s">
        <v>4695</v>
      </c>
      <c r="N1549">
        <v>1.0752777769999999</v>
      </c>
      <c r="O1549">
        <v>0</v>
      </c>
      <c r="P1549">
        <v>15</v>
      </c>
      <c r="Q1549">
        <v>0</v>
      </c>
      <c r="R1549">
        <v>19</v>
      </c>
      <c r="S1549">
        <v>8</v>
      </c>
      <c r="T1549">
        <v>4</v>
      </c>
      <c r="U1549">
        <v>2</v>
      </c>
      <c r="V1549">
        <v>0</v>
      </c>
      <c r="W1549">
        <v>0</v>
      </c>
      <c r="X1549">
        <v>4.0322404343424187</v>
      </c>
      <c r="Y1549">
        <v>0</v>
      </c>
      <c r="Z1549">
        <v>18.862229597687254</v>
      </c>
      <c r="AA1549">
        <v>699.13231174043017</v>
      </c>
      <c r="AB1549">
        <v>8.0605768303615069</v>
      </c>
      <c r="AC1549">
        <v>112.24936020993817</v>
      </c>
      <c r="AD1549">
        <v>0</v>
      </c>
      <c r="AE1549">
        <v>842.3367188127595</v>
      </c>
    </row>
    <row r="1550" spans="1:31" x14ac:dyDescent="0.25">
      <c r="A1550">
        <v>1871450</v>
      </c>
      <c r="B1550">
        <v>1</v>
      </c>
      <c r="C1550" t="s">
        <v>80</v>
      </c>
      <c r="D1550" t="s">
        <v>108</v>
      </c>
      <c r="E1550" t="s">
        <v>146</v>
      </c>
      <c r="F1550" t="s">
        <v>4696</v>
      </c>
      <c r="G1550" t="s">
        <v>148</v>
      </c>
      <c r="H1550" t="s">
        <v>143</v>
      </c>
      <c r="I1550" t="s">
        <v>135</v>
      </c>
      <c r="J1550" t="s">
        <v>136</v>
      </c>
      <c r="K1550" t="s">
        <v>137</v>
      </c>
      <c r="L1550" t="s">
        <v>4697</v>
      </c>
      <c r="M1550" t="s">
        <v>4698</v>
      </c>
      <c r="N1550">
        <v>1.4566666660000001</v>
      </c>
      <c r="O1550">
        <v>0</v>
      </c>
      <c r="P1550">
        <v>12</v>
      </c>
      <c r="Q1550">
        <v>0</v>
      </c>
      <c r="R1550">
        <v>2</v>
      </c>
      <c r="S1550">
        <v>0</v>
      </c>
      <c r="T1550">
        <v>2</v>
      </c>
      <c r="U1550">
        <v>0</v>
      </c>
      <c r="V1550">
        <v>0</v>
      </c>
      <c r="W1550">
        <v>0</v>
      </c>
      <c r="X1550">
        <v>4.5075956988215111</v>
      </c>
      <c r="Y1550">
        <v>0</v>
      </c>
      <c r="Z1550">
        <v>4.515132902114817</v>
      </c>
      <c r="AA1550">
        <v>0</v>
      </c>
      <c r="AB1550">
        <v>8.0898517489129205</v>
      </c>
      <c r="AC1550">
        <v>0</v>
      </c>
      <c r="AD1550">
        <v>0</v>
      </c>
      <c r="AE1550">
        <v>17.112580349849249</v>
      </c>
    </row>
    <row r="1551" spans="1:31" x14ac:dyDescent="0.25">
      <c r="A1551">
        <v>1871719</v>
      </c>
      <c r="B1551">
        <v>1</v>
      </c>
      <c r="C1551" t="s">
        <v>80</v>
      </c>
      <c r="D1551" t="s">
        <v>103</v>
      </c>
      <c r="E1551" t="s">
        <v>158</v>
      </c>
      <c r="F1551" t="s">
        <v>4699</v>
      </c>
      <c r="G1551" t="s">
        <v>133</v>
      </c>
      <c r="H1551" t="s">
        <v>134</v>
      </c>
      <c r="I1551" t="s">
        <v>135</v>
      </c>
      <c r="J1551" t="s">
        <v>136</v>
      </c>
      <c r="K1551" t="s">
        <v>137</v>
      </c>
      <c r="L1551" t="s">
        <v>4700</v>
      </c>
      <c r="M1551" t="s">
        <v>4701</v>
      </c>
      <c r="N1551">
        <v>1.1641666660000001</v>
      </c>
      <c r="O1551">
        <v>0</v>
      </c>
      <c r="P1551">
        <v>0</v>
      </c>
      <c r="Q1551">
        <v>0</v>
      </c>
      <c r="R1551">
        <v>0</v>
      </c>
      <c r="S1551">
        <v>0</v>
      </c>
      <c r="T1551">
        <v>2</v>
      </c>
      <c r="U1551">
        <v>0</v>
      </c>
      <c r="V1551">
        <v>1</v>
      </c>
      <c r="W1551">
        <v>0</v>
      </c>
      <c r="X1551">
        <v>0</v>
      </c>
      <c r="Y1551">
        <v>0</v>
      </c>
      <c r="Z1551">
        <v>0</v>
      </c>
      <c r="AA1551">
        <v>0</v>
      </c>
      <c r="AB1551">
        <v>4.9191015933595867</v>
      </c>
      <c r="AC1551">
        <v>0</v>
      </c>
      <c r="AD1551">
        <v>61.248109114198371</v>
      </c>
      <c r="AE1551">
        <v>66.167210707557956</v>
      </c>
    </row>
    <row r="1552" spans="1:31" x14ac:dyDescent="0.25">
      <c r="A1552">
        <v>1871473</v>
      </c>
      <c r="B1552">
        <v>1</v>
      </c>
      <c r="C1552" t="s">
        <v>81</v>
      </c>
      <c r="D1552" t="s">
        <v>127</v>
      </c>
      <c r="E1552" t="s">
        <v>169</v>
      </c>
      <c r="F1552" t="s">
        <v>4702</v>
      </c>
      <c r="G1552" t="s">
        <v>183</v>
      </c>
      <c r="H1552" t="s">
        <v>143</v>
      </c>
      <c r="I1552" t="s">
        <v>135</v>
      </c>
      <c r="J1552" t="s">
        <v>136</v>
      </c>
      <c r="K1552" t="s">
        <v>137</v>
      </c>
      <c r="L1552" t="s">
        <v>4703</v>
      </c>
      <c r="M1552" t="s">
        <v>4704</v>
      </c>
      <c r="N1552">
        <v>1.8972222219999999</v>
      </c>
      <c r="O1552">
        <v>0</v>
      </c>
      <c r="P1552">
        <v>1</v>
      </c>
      <c r="Q1552">
        <v>0</v>
      </c>
      <c r="R1552">
        <v>12</v>
      </c>
      <c r="S1552">
        <v>0</v>
      </c>
      <c r="T1552">
        <v>1</v>
      </c>
      <c r="U1552">
        <v>0</v>
      </c>
      <c r="V1552">
        <v>0</v>
      </c>
      <c r="W1552">
        <v>0</v>
      </c>
      <c r="X1552">
        <v>9.2407627056108332E-3</v>
      </c>
      <c r="Y1552">
        <v>0</v>
      </c>
      <c r="Z1552">
        <v>32.771422958959754</v>
      </c>
      <c r="AA1552">
        <v>0</v>
      </c>
      <c r="AB1552">
        <v>5.3857712088775836E-2</v>
      </c>
      <c r="AC1552">
        <v>0</v>
      </c>
      <c r="AD1552">
        <v>0</v>
      </c>
      <c r="AE1552">
        <v>32.834521433754141</v>
      </c>
    </row>
    <row r="1553" spans="1:31" x14ac:dyDescent="0.25">
      <c r="A1553">
        <v>1871828</v>
      </c>
      <c r="B1553">
        <v>1</v>
      </c>
      <c r="C1553" t="s">
        <v>80</v>
      </c>
      <c r="D1553" t="s">
        <v>97</v>
      </c>
      <c r="E1553" t="s">
        <v>146</v>
      </c>
      <c r="F1553" t="s">
        <v>4705</v>
      </c>
      <c r="G1553" t="s">
        <v>541</v>
      </c>
      <c r="H1553" t="s">
        <v>143</v>
      </c>
      <c r="I1553" t="s">
        <v>135</v>
      </c>
      <c r="J1553" t="s">
        <v>136</v>
      </c>
      <c r="K1553" t="s">
        <v>137</v>
      </c>
      <c r="L1553" t="s">
        <v>4706</v>
      </c>
      <c r="M1553" t="s">
        <v>4707</v>
      </c>
      <c r="N1553">
        <v>1.706111111</v>
      </c>
      <c r="O1553">
        <v>0</v>
      </c>
      <c r="P1553">
        <v>63</v>
      </c>
      <c r="Q1553">
        <v>0</v>
      </c>
      <c r="R1553">
        <v>1</v>
      </c>
      <c r="S1553">
        <v>0</v>
      </c>
      <c r="T1553">
        <v>2</v>
      </c>
      <c r="U1553">
        <v>0</v>
      </c>
      <c r="V1553">
        <v>0</v>
      </c>
      <c r="W1553">
        <v>0</v>
      </c>
      <c r="X1553">
        <v>43.364801968002439</v>
      </c>
      <c r="Y1553">
        <v>0</v>
      </c>
      <c r="Z1553">
        <v>2.2870790824002221</v>
      </c>
      <c r="AA1553">
        <v>0</v>
      </c>
      <c r="AB1553">
        <v>6.2749953625564654</v>
      </c>
      <c r="AC1553">
        <v>0</v>
      </c>
      <c r="AD1553">
        <v>0</v>
      </c>
      <c r="AE1553">
        <v>51.926876412959132</v>
      </c>
    </row>
    <row r="1554" spans="1:31" x14ac:dyDescent="0.25">
      <c r="A1554">
        <v>1871636</v>
      </c>
      <c r="B1554">
        <v>1</v>
      </c>
      <c r="C1554" t="s">
        <v>80</v>
      </c>
      <c r="D1554" t="s">
        <v>95</v>
      </c>
      <c r="E1554" t="s">
        <v>146</v>
      </c>
      <c r="F1554" t="s">
        <v>4708</v>
      </c>
      <c r="G1554" t="s">
        <v>148</v>
      </c>
      <c r="H1554" t="s">
        <v>143</v>
      </c>
      <c r="I1554" t="s">
        <v>135</v>
      </c>
      <c r="J1554" t="s">
        <v>136</v>
      </c>
      <c r="K1554" t="s">
        <v>137</v>
      </c>
      <c r="L1554" t="s">
        <v>4709</v>
      </c>
      <c r="M1554" t="s">
        <v>4710</v>
      </c>
      <c r="N1554">
        <v>1.682222222</v>
      </c>
      <c r="O1554">
        <v>0</v>
      </c>
      <c r="P1554">
        <v>78</v>
      </c>
      <c r="Q1554">
        <v>0</v>
      </c>
      <c r="R1554">
        <v>0</v>
      </c>
      <c r="S1554">
        <v>0</v>
      </c>
      <c r="T1554">
        <v>7</v>
      </c>
      <c r="U1554">
        <v>0</v>
      </c>
      <c r="V1554">
        <v>0</v>
      </c>
      <c r="W1554">
        <v>0</v>
      </c>
      <c r="X1554">
        <v>25.266380993382747</v>
      </c>
      <c r="Y1554">
        <v>0</v>
      </c>
      <c r="Z1554">
        <v>0</v>
      </c>
      <c r="AA1554">
        <v>0</v>
      </c>
      <c r="AB1554">
        <v>2.0460576547214666</v>
      </c>
      <c r="AC1554">
        <v>0</v>
      </c>
      <c r="AD1554">
        <v>0</v>
      </c>
      <c r="AE1554">
        <v>27.312438648104212</v>
      </c>
    </row>
    <row r="1555" spans="1:31" x14ac:dyDescent="0.25">
      <c r="A1555">
        <v>1871974</v>
      </c>
      <c r="B1555">
        <v>1</v>
      </c>
      <c r="C1555" t="s">
        <v>81</v>
      </c>
      <c r="D1555" t="s">
        <v>127</v>
      </c>
      <c r="E1555" t="s">
        <v>222</v>
      </c>
      <c r="F1555" t="s">
        <v>4711</v>
      </c>
      <c r="G1555" t="s">
        <v>1108</v>
      </c>
      <c r="H1555" t="s">
        <v>143</v>
      </c>
      <c r="I1555" t="s">
        <v>135</v>
      </c>
      <c r="J1555" t="s">
        <v>136</v>
      </c>
      <c r="K1555" t="s">
        <v>137</v>
      </c>
      <c r="L1555" t="s">
        <v>4712</v>
      </c>
      <c r="M1555" t="s">
        <v>4713</v>
      </c>
      <c r="N1555">
        <v>2.8508333330000002</v>
      </c>
      <c r="O1555">
        <v>0</v>
      </c>
      <c r="P1555">
        <v>52</v>
      </c>
      <c r="Q1555">
        <v>0</v>
      </c>
      <c r="R1555">
        <v>0</v>
      </c>
      <c r="S1555">
        <v>0</v>
      </c>
      <c r="T1555">
        <v>1</v>
      </c>
      <c r="U1555">
        <v>0</v>
      </c>
      <c r="V1555">
        <v>0</v>
      </c>
      <c r="W1555">
        <v>0</v>
      </c>
      <c r="X1555">
        <v>31.715667606914707</v>
      </c>
      <c r="Y1555">
        <v>0</v>
      </c>
      <c r="Z1555">
        <v>0</v>
      </c>
      <c r="AA1555">
        <v>0</v>
      </c>
      <c r="AB1555">
        <v>0.18956363384410502</v>
      </c>
      <c r="AC1555">
        <v>0</v>
      </c>
      <c r="AD1555">
        <v>0</v>
      </c>
      <c r="AE1555">
        <v>31.905231240758813</v>
      </c>
    </row>
    <row r="1556" spans="1:31" x14ac:dyDescent="0.25">
      <c r="A1556">
        <v>1871533</v>
      </c>
      <c r="B1556">
        <v>1</v>
      </c>
      <c r="C1556" t="s">
        <v>80</v>
      </c>
      <c r="D1556" t="s">
        <v>100</v>
      </c>
      <c r="E1556" t="s">
        <v>131</v>
      </c>
      <c r="F1556" t="s">
        <v>4714</v>
      </c>
      <c r="G1556" t="s">
        <v>133</v>
      </c>
      <c r="H1556" t="s">
        <v>134</v>
      </c>
      <c r="I1556" t="s">
        <v>135</v>
      </c>
      <c r="J1556" t="s">
        <v>136</v>
      </c>
      <c r="K1556" t="s">
        <v>137</v>
      </c>
      <c r="L1556" t="s">
        <v>4715</v>
      </c>
      <c r="M1556" t="s">
        <v>4716</v>
      </c>
      <c r="N1556">
        <v>1.041388888</v>
      </c>
      <c r="O1556">
        <v>3</v>
      </c>
      <c r="P1556">
        <v>13</v>
      </c>
      <c r="Q1556">
        <v>4</v>
      </c>
      <c r="R1556">
        <v>29</v>
      </c>
      <c r="S1556">
        <v>13</v>
      </c>
      <c r="T1556">
        <v>6</v>
      </c>
      <c r="U1556">
        <v>1</v>
      </c>
      <c r="V1556">
        <v>0</v>
      </c>
      <c r="W1556">
        <v>0.75779837358932722</v>
      </c>
      <c r="X1556">
        <v>6.9430884855203692</v>
      </c>
      <c r="Y1556">
        <v>15.07101653240626</v>
      </c>
      <c r="Z1556">
        <v>52.747394519089994</v>
      </c>
      <c r="AA1556">
        <v>88.708581973827663</v>
      </c>
      <c r="AB1556">
        <v>5.7017998446384066</v>
      </c>
      <c r="AC1556">
        <v>28.390933882963129</v>
      </c>
      <c r="AD1556">
        <v>0</v>
      </c>
      <c r="AE1556">
        <v>198.32061361203515</v>
      </c>
    </row>
    <row r="1557" spans="1:31" x14ac:dyDescent="0.25">
      <c r="A1557">
        <v>1871782</v>
      </c>
      <c r="B1557">
        <v>1</v>
      </c>
      <c r="C1557" t="s">
        <v>80</v>
      </c>
      <c r="D1557" t="s">
        <v>108</v>
      </c>
      <c r="E1557" t="s">
        <v>158</v>
      </c>
      <c r="F1557" t="s">
        <v>4717</v>
      </c>
      <c r="G1557" t="s">
        <v>179</v>
      </c>
      <c r="H1557" t="s">
        <v>134</v>
      </c>
      <c r="I1557" t="s">
        <v>135</v>
      </c>
      <c r="J1557" t="s">
        <v>136</v>
      </c>
      <c r="K1557" t="s">
        <v>137</v>
      </c>
      <c r="L1557" t="s">
        <v>4718</v>
      </c>
      <c r="M1557" t="s">
        <v>4719</v>
      </c>
      <c r="N1557">
        <v>2.3280555550000002</v>
      </c>
      <c r="O1557">
        <v>0</v>
      </c>
      <c r="P1557">
        <v>99</v>
      </c>
      <c r="Q1557">
        <v>0</v>
      </c>
      <c r="R1557">
        <v>19</v>
      </c>
      <c r="S1557">
        <v>0</v>
      </c>
      <c r="T1557">
        <v>13</v>
      </c>
      <c r="U1557">
        <v>0</v>
      </c>
      <c r="V1557">
        <v>0</v>
      </c>
      <c r="W1557">
        <v>0</v>
      </c>
      <c r="X1557">
        <v>54.267568688244786</v>
      </c>
      <c r="Y1557">
        <v>0</v>
      </c>
      <c r="Z1557">
        <v>116.66535511079898</v>
      </c>
      <c r="AA1557">
        <v>0</v>
      </c>
      <c r="AB1557">
        <v>52.143798005340997</v>
      </c>
      <c r="AC1557">
        <v>0</v>
      </c>
      <c r="AD1557">
        <v>0</v>
      </c>
      <c r="AE1557">
        <v>223.07672180438476</v>
      </c>
    </row>
    <row r="1558" spans="1:31" x14ac:dyDescent="0.25">
      <c r="A1558">
        <v>1871682</v>
      </c>
      <c r="B1558">
        <v>1</v>
      </c>
      <c r="C1558" t="s">
        <v>80</v>
      </c>
      <c r="D1558" t="s">
        <v>102</v>
      </c>
      <c r="E1558" t="s">
        <v>169</v>
      </c>
      <c r="F1558" t="s">
        <v>4720</v>
      </c>
      <c r="G1558" t="s">
        <v>148</v>
      </c>
      <c r="H1558" t="s">
        <v>143</v>
      </c>
      <c r="I1558" t="s">
        <v>135</v>
      </c>
      <c r="J1558" t="s">
        <v>136</v>
      </c>
      <c r="K1558" t="s">
        <v>137</v>
      </c>
      <c r="L1558" t="s">
        <v>4721</v>
      </c>
      <c r="M1558" t="s">
        <v>4722</v>
      </c>
      <c r="N1558">
        <v>1.3291666660000001</v>
      </c>
      <c r="O1558">
        <v>0</v>
      </c>
      <c r="P1558">
        <v>1</v>
      </c>
      <c r="Q1558">
        <v>0</v>
      </c>
      <c r="R1558">
        <v>16</v>
      </c>
      <c r="S1558">
        <v>0</v>
      </c>
      <c r="T1558">
        <v>0</v>
      </c>
      <c r="U1558">
        <v>0</v>
      </c>
      <c r="V1558">
        <v>0</v>
      </c>
      <c r="W1558">
        <v>0</v>
      </c>
      <c r="X1558">
        <v>1.9499045958412773</v>
      </c>
      <c r="Y1558">
        <v>0</v>
      </c>
      <c r="Z1558">
        <v>55.126700155846791</v>
      </c>
      <c r="AA1558">
        <v>0</v>
      </c>
      <c r="AB1558">
        <v>0</v>
      </c>
      <c r="AC1558">
        <v>0</v>
      </c>
      <c r="AD1558">
        <v>0</v>
      </c>
      <c r="AE1558">
        <v>57.076604751688066</v>
      </c>
    </row>
    <row r="1559" spans="1:31" x14ac:dyDescent="0.25">
      <c r="A1559">
        <v>1871490</v>
      </c>
      <c r="B1559">
        <v>1</v>
      </c>
      <c r="C1559" t="s">
        <v>81</v>
      </c>
      <c r="D1559" t="s">
        <v>123</v>
      </c>
      <c r="E1559" t="s">
        <v>210</v>
      </c>
      <c r="F1559" t="s">
        <v>1349</v>
      </c>
      <c r="G1559" t="s">
        <v>133</v>
      </c>
      <c r="H1559" t="s">
        <v>134</v>
      </c>
      <c r="I1559" t="s">
        <v>135</v>
      </c>
      <c r="J1559" t="s">
        <v>136</v>
      </c>
      <c r="K1559" t="s">
        <v>137</v>
      </c>
      <c r="L1559" t="s">
        <v>4723</v>
      </c>
      <c r="M1559" t="s">
        <v>4724</v>
      </c>
      <c r="N1559">
        <v>0.40749999999999997</v>
      </c>
      <c r="O1559">
        <v>7</v>
      </c>
      <c r="P1559">
        <v>1284</v>
      </c>
      <c r="Q1559">
        <v>99</v>
      </c>
      <c r="R1559">
        <v>70</v>
      </c>
      <c r="S1559">
        <v>26</v>
      </c>
      <c r="T1559">
        <v>110</v>
      </c>
      <c r="U1559">
        <v>7</v>
      </c>
      <c r="V1559">
        <v>0</v>
      </c>
      <c r="W1559">
        <v>0.77015808486874748</v>
      </c>
      <c r="X1559">
        <v>86.682157148392434</v>
      </c>
      <c r="Y1559">
        <v>47.623025073654645</v>
      </c>
      <c r="Z1559">
        <v>28.151155137845016</v>
      </c>
      <c r="AA1559">
        <v>56.608143223936494</v>
      </c>
      <c r="AB1559">
        <v>27.715892013697996</v>
      </c>
      <c r="AC1559">
        <v>233.53970556814241</v>
      </c>
      <c r="AD1559">
        <v>0</v>
      </c>
      <c r="AE1559">
        <v>481.09023625053783</v>
      </c>
    </row>
    <row r="1560" spans="1:31" x14ac:dyDescent="0.25">
      <c r="A1560">
        <v>1871822</v>
      </c>
      <c r="B1560">
        <v>1</v>
      </c>
      <c r="C1560" t="s">
        <v>80</v>
      </c>
      <c r="D1560" t="s">
        <v>84</v>
      </c>
      <c r="E1560" t="s">
        <v>146</v>
      </c>
      <c r="F1560" t="s">
        <v>4725</v>
      </c>
      <c r="G1560" t="s">
        <v>148</v>
      </c>
      <c r="H1560" t="s">
        <v>143</v>
      </c>
      <c r="I1560" t="s">
        <v>135</v>
      </c>
      <c r="J1560" t="s">
        <v>136</v>
      </c>
      <c r="K1560" t="s">
        <v>137</v>
      </c>
      <c r="L1560" t="s">
        <v>4726</v>
      </c>
      <c r="M1560" t="s">
        <v>4727</v>
      </c>
      <c r="N1560">
        <v>0.92666666600000003</v>
      </c>
      <c r="O1560">
        <v>0</v>
      </c>
      <c r="P1560">
        <v>179</v>
      </c>
      <c r="Q1560">
        <v>0</v>
      </c>
      <c r="R1560">
        <v>0</v>
      </c>
      <c r="S1560">
        <v>0</v>
      </c>
      <c r="T1560">
        <v>13</v>
      </c>
      <c r="U1560">
        <v>0</v>
      </c>
      <c r="V1560">
        <v>0</v>
      </c>
      <c r="W1560">
        <v>0</v>
      </c>
      <c r="X1560">
        <v>47.389861859718536</v>
      </c>
      <c r="Y1560">
        <v>0</v>
      </c>
      <c r="Z1560">
        <v>0</v>
      </c>
      <c r="AA1560">
        <v>0</v>
      </c>
      <c r="AB1560">
        <v>25.639029411494143</v>
      </c>
      <c r="AC1560">
        <v>0</v>
      </c>
      <c r="AD1560">
        <v>0</v>
      </c>
      <c r="AE1560">
        <v>73.028891271212672</v>
      </c>
    </row>
    <row r="1561" spans="1:31" x14ac:dyDescent="0.25">
      <c r="A1561">
        <v>1871702</v>
      </c>
      <c r="B1561">
        <v>1</v>
      </c>
      <c r="C1561" t="s">
        <v>81</v>
      </c>
      <c r="D1561" t="s">
        <v>120</v>
      </c>
      <c r="E1561" t="s">
        <v>131</v>
      </c>
      <c r="F1561" t="s">
        <v>3774</v>
      </c>
      <c r="G1561" t="s">
        <v>133</v>
      </c>
      <c r="H1561" t="s">
        <v>134</v>
      </c>
      <c r="I1561" t="s">
        <v>135</v>
      </c>
      <c r="J1561" t="s">
        <v>136</v>
      </c>
      <c r="K1561" t="s">
        <v>137</v>
      </c>
      <c r="L1561" t="s">
        <v>4728</v>
      </c>
      <c r="M1561" t="s">
        <v>4729</v>
      </c>
      <c r="N1561">
        <v>0.54972222199999998</v>
      </c>
      <c r="O1561">
        <v>0</v>
      </c>
      <c r="P1561">
        <v>189</v>
      </c>
      <c r="Q1561">
        <v>39</v>
      </c>
      <c r="R1561">
        <v>11</v>
      </c>
      <c r="S1561">
        <v>2</v>
      </c>
      <c r="T1561">
        <v>11</v>
      </c>
      <c r="U1561">
        <v>0</v>
      </c>
      <c r="V1561">
        <v>0</v>
      </c>
      <c r="W1561">
        <v>0</v>
      </c>
      <c r="X1561">
        <v>20.017972852177689</v>
      </c>
      <c r="Y1561">
        <v>39.829414658760541</v>
      </c>
      <c r="Z1561">
        <v>10.323632895549606</v>
      </c>
      <c r="AA1561">
        <v>2.8148100582378355</v>
      </c>
      <c r="AB1561">
        <v>3.3905887214121133</v>
      </c>
      <c r="AC1561">
        <v>0</v>
      </c>
      <c r="AD1561">
        <v>0</v>
      </c>
      <c r="AE1561">
        <v>76.376419186137795</v>
      </c>
    </row>
    <row r="1562" spans="1:31" x14ac:dyDescent="0.25">
      <c r="A1562">
        <v>1872057</v>
      </c>
      <c r="B1562">
        <v>1</v>
      </c>
      <c r="C1562" t="s">
        <v>80</v>
      </c>
      <c r="D1562" t="s">
        <v>85</v>
      </c>
      <c r="E1562" t="s">
        <v>169</v>
      </c>
      <c r="F1562" t="s">
        <v>4730</v>
      </c>
      <c r="G1562" t="s">
        <v>142</v>
      </c>
      <c r="H1562" t="s">
        <v>143</v>
      </c>
      <c r="I1562" t="s">
        <v>135</v>
      </c>
      <c r="J1562" t="s">
        <v>136</v>
      </c>
      <c r="K1562" t="s">
        <v>137</v>
      </c>
      <c r="L1562" t="s">
        <v>4731</v>
      </c>
      <c r="M1562" t="s">
        <v>4732</v>
      </c>
      <c r="N1562">
        <v>1.706388888</v>
      </c>
      <c r="O1562">
        <v>0</v>
      </c>
      <c r="P1562">
        <v>705</v>
      </c>
      <c r="Q1562">
        <v>0</v>
      </c>
      <c r="R1562">
        <v>0</v>
      </c>
      <c r="S1562">
        <v>0</v>
      </c>
      <c r="T1562">
        <v>206</v>
      </c>
      <c r="U1562">
        <v>0</v>
      </c>
      <c r="V1562">
        <v>0</v>
      </c>
      <c r="W1562">
        <v>0</v>
      </c>
      <c r="X1562">
        <v>417.67723869362504</v>
      </c>
      <c r="Y1562">
        <v>0</v>
      </c>
      <c r="Z1562">
        <v>0</v>
      </c>
      <c r="AA1562">
        <v>0</v>
      </c>
      <c r="AB1562">
        <v>739.30196872329793</v>
      </c>
      <c r="AC1562">
        <v>0</v>
      </c>
      <c r="AD1562">
        <v>0</v>
      </c>
      <c r="AE1562">
        <v>1156.9792074169229</v>
      </c>
    </row>
    <row r="1563" spans="1:31" x14ac:dyDescent="0.25">
      <c r="A1563">
        <v>1871516</v>
      </c>
      <c r="B1563">
        <v>1</v>
      </c>
      <c r="C1563" t="s">
        <v>81</v>
      </c>
      <c r="D1563" t="s">
        <v>115</v>
      </c>
      <c r="E1563" t="s">
        <v>169</v>
      </c>
      <c r="F1563" t="s">
        <v>4733</v>
      </c>
      <c r="G1563" t="s">
        <v>171</v>
      </c>
      <c r="H1563" t="s">
        <v>143</v>
      </c>
      <c r="I1563" t="s">
        <v>135</v>
      </c>
      <c r="J1563" t="s">
        <v>136</v>
      </c>
      <c r="K1563" t="s">
        <v>172</v>
      </c>
      <c r="L1563" t="s">
        <v>4734</v>
      </c>
      <c r="M1563" t="s">
        <v>4735</v>
      </c>
      <c r="N1563">
        <v>7.7961211109999997</v>
      </c>
      <c r="O1563">
        <v>0</v>
      </c>
      <c r="P1563">
        <v>22</v>
      </c>
      <c r="Q1563">
        <v>0</v>
      </c>
      <c r="R1563">
        <v>5</v>
      </c>
      <c r="S1563">
        <v>0</v>
      </c>
      <c r="T1563">
        <v>0</v>
      </c>
      <c r="U1563">
        <v>0</v>
      </c>
      <c r="V1563">
        <v>0</v>
      </c>
      <c r="W1563">
        <v>0</v>
      </c>
      <c r="X1563">
        <v>37.678923974390393</v>
      </c>
      <c r="Y1563">
        <v>0</v>
      </c>
      <c r="Z1563">
        <v>63.982698190843664</v>
      </c>
      <c r="AA1563">
        <v>0</v>
      </c>
      <c r="AB1563">
        <v>0</v>
      </c>
      <c r="AC1563">
        <v>0</v>
      </c>
      <c r="AD1563">
        <v>0</v>
      </c>
      <c r="AE1563">
        <v>101.66162216523406</v>
      </c>
    </row>
    <row r="1564" spans="1:31" x14ac:dyDescent="0.25">
      <c r="A1564">
        <v>1872157</v>
      </c>
      <c r="B1564">
        <v>1</v>
      </c>
      <c r="C1564" t="s">
        <v>80</v>
      </c>
      <c r="D1564" t="s">
        <v>90</v>
      </c>
      <c r="E1564" t="s">
        <v>146</v>
      </c>
      <c r="F1564" t="s">
        <v>845</v>
      </c>
      <c r="G1564" t="s">
        <v>148</v>
      </c>
      <c r="H1564" t="s">
        <v>143</v>
      </c>
      <c r="I1564" t="s">
        <v>135</v>
      </c>
      <c r="J1564" t="s">
        <v>136</v>
      </c>
      <c r="K1564" t="s">
        <v>137</v>
      </c>
      <c r="L1564" t="s">
        <v>4736</v>
      </c>
      <c r="M1564" t="s">
        <v>4737</v>
      </c>
      <c r="N1564">
        <v>1.586944444</v>
      </c>
      <c r="O1564">
        <v>0</v>
      </c>
      <c r="P1564">
        <v>225</v>
      </c>
      <c r="Q1564">
        <v>0</v>
      </c>
      <c r="R1564">
        <v>0</v>
      </c>
      <c r="S1564">
        <v>0</v>
      </c>
      <c r="T1564">
        <v>79</v>
      </c>
      <c r="U1564">
        <v>0</v>
      </c>
      <c r="V1564">
        <v>1</v>
      </c>
      <c r="W1564">
        <v>0</v>
      </c>
      <c r="X1564">
        <v>110.66444279681535</v>
      </c>
      <c r="Y1564">
        <v>0</v>
      </c>
      <c r="Z1564">
        <v>0</v>
      </c>
      <c r="AA1564">
        <v>0</v>
      </c>
      <c r="AB1564">
        <v>100.47206969441133</v>
      </c>
      <c r="AC1564">
        <v>0</v>
      </c>
      <c r="AD1564">
        <v>1.666690041807646</v>
      </c>
      <c r="AE1564">
        <v>212.80320253303432</v>
      </c>
    </row>
    <row r="1565" spans="1:31" x14ac:dyDescent="0.25">
      <c r="A1565">
        <v>1871865</v>
      </c>
      <c r="B1565">
        <v>1</v>
      </c>
      <c r="C1565" t="s">
        <v>80</v>
      </c>
      <c r="D1565" t="s">
        <v>88</v>
      </c>
      <c r="E1565" t="s">
        <v>140</v>
      </c>
      <c r="F1565" t="s">
        <v>4738</v>
      </c>
      <c r="G1565" t="s">
        <v>207</v>
      </c>
      <c r="H1565" t="s">
        <v>143</v>
      </c>
      <c r="I1565" t="s">
        <v>135</v>
      </c>
      <c r="J1565" t="s">
        <v>136</v>
      </c>
      <c r="K1565" t="s">
        <v>137</v>
      </c>
      <c r="L1565" t="s">
        <v>4739</v>
      </c>
      <c r="M1565" t="s">
        <v>4740</v>
      </c>
      <c r="N1565">
        <v>1.9502777769999999</v>
      </c>
      <c r="O1565">
        <v>0</v>
      </c>
      <c r="P1565">
        <v>5</v>
      </c>
      <c r="Q1565">
        <v>0</v>
      </c>
      <c r="R1565">
        <v>0</v>
      </c>
      <c r="S1565">
        <v>0</v>
      </c>
      <c r="T1565">
        <v>1</v>
      </c>
      <c r="U1565">
        <v>0</v>
      </c>
      <c r="V1565">
        <v>0</v>
      </c>
      <c r="W1565">
        <v>0</v>
      </c>
      <c r="X1565">
        <v>3.2558493615412107</v>
      </c>
      <c r="Y1565">
        <v>0</v>
      </c>
      <c r="Z1565">
        <v>0</v>
      </c>
      <c r="AA1565">
        <v>0</v>
      </c>
      <c r="AB1565">
        <v>3.4282488352808333E-3</v>
      </c>
      <c r="AC1565">
        <v>0</v>
      </c>
      <c r="AD1565">
        <v>0</v>
      </c>
      <c r="AE1565">
        <v>3.2592776103764916</v>
      </c>
    </row>
    <row r="1566" spans="1:31" x14ac:dyDescent="0.25">
      <c r="A1566">
        <v>1872014</v>
      </c>
      <c r="B1566">
        <v>1</v>
      </c>
      <c r="C1566" t="s">
        <v>80</v>
      </c>
      <c r="D1566" t="s">
        <v>104</v>
      </c>
      <c r="E1566" t="s">
        <v>140</v>
      </c>
      <c r="F1566" t="s">
        <v>4741</v>
      </c>
      <c r="G1566" t="s">
        <v>163</v>
      </c>
      <c r="H1566" t="s">
        <v>143</v>
      </c>
      <c r="I1566" t="s">
        <v>135</v>
      </c>
      <c r="J1566" t="s">
        <v>136</v>
      </c>
      <c r="K1566" t="s">
        <v>137</v>
      </c>
      <c r="L1566" t="s">
        <v>4742</v>
      </c>
      <c r="M1566" t="s">
        <v>4743</v>
      </c>
      <c r="N1566">
        <v>1.5436111109999999</v>
      </c>
      <c r="O1566">
        <v>0</v>
      </c>
      <c r="P1566">
        <v>0</v>
      </c>
      <c r="Q1566">
        <v>0</v>
      </c>
      <c r="R1566">
        <v>0</v>
      </c>
      <c r="S1566">
        <v>0</v>
      </c>
      <c r="T1566">
        <v>1</v>
      </c>
      <c r="U1566">
        <v>0</v>
      </c>
      <c r="V1566">
        <v>0</v>
      </c>
      <c r="W1566">
        <v>0</v>
      </c>
      <c r="X1566">
        <v>0</v>
      </c>
      <c r="Y1566">
        <v>0</v>
      </c>
      <c r="Z1566">
        <v>0</v>
      </c>
      <c r="AA1566">
        <v>0</v>
      </c>
      <c r="AB1566">
        <v>0.14885671961813446</v>
      </c>
      <c r="AC1566">
        <v>0</v>
      </c>
      <c r="AD1566">
        <v>0</v>
      </c>
      <c r="AE1566">
        <v>0.14885671961813446</v>
      </c>
    </row>
    <row r="1567" spans="1:31" x14ac:dyDescent="0.25">
      <c r="A1567">
        <v>1871410</v>
      </c>
      <c r="B1567">
        <v>1</v>
      </c>
      <c r="C1567" t="s">
        <v>81</v>
      </c>
      <c r="D1567" t="s">
        <v>120</v>
      </c>
      <c r="E1567" t="s">
        <v>210</v>
      </c>
      <c r="F1567" t="s">
        <v>4744</v>
      </c>
      <c r="G1567" t="s">
        <v>133</v>
      </c>
      <c r="H1567" t="s">
        <v>134</v>
      </c>
      <c r="I1567" t="s">
        <v>135</v>
      </c>
      <c r="J1567" t="s">
        <v>136</v>
      </c>
      <c r="K1567" t="s">
        <v>137</v>
      </c>
      <c r="L1567" t="s">
        <v>4745</v>
      </c>
      <c r="M1567" t="s">
        <v>4746</v>
      </c>
      <c r="N1567">
        <v>0.50138888800000003</v>
      </c>
      <c r="O1567">
        <v>1</v>
      </c>
      <c r="P1567">
        <v>294</v>
      </c>
      <c r="Q1567">
        <v>73</v>
      </c>
      <c r="R1567">
        <v>3</v>
      </c>
      <c r="S1567">
        <v>15</v>
      </c>
      <c r="T1567">
        <v>34</v>
      </c>
      <c r="U1567">
        <v>2</v>
      </c>
      <c r="V1567">
        <v>0</v>
      </c>
      <c r="W1567">
        <v>8.2341071380604394</v>
      </c>
      <c r="X1567">
        <v>23.607449134583444</v>
      </c>
      <c r="Y1567">
        <v>219.14231581692897</v>
      </c>
      <c r="Z1567">
        <v>3.5472828737855853</v>
      </c>
      <c r="AA1567">
        <v>20.05285156097133</v>
      </c>
      <c r="AB1567">
        <v>2.4813486574889798</v>
      </c>
      <c r="AC1567">
        <v>3.6179263515853086</v>
      </c>
      <c r="AD1567">
        <v>0</v>
      </c>
      <c r="AE1567">
        <v>280.68328153340406</v>
      </c>
    </row>
    <row r="1568" spans="1:31" x14ac:dyDescent="0.25">
      <c r="A1568">
        <v>1871659</v>
      </c>
      <c r="B1568">
        <v>1</v>
      </c>
      <c r="C1568" t="s">
        <v>81</v>
      </c>
      <c r="D1568" t="s">
        <v>115</v>
      </c>
      <c r="E1568" t="s">
        <v>146</v>
      </c>
      <c r="F1568" t="s">
        <v>4747</v>
      </c>
      <c r="G1568" t="s">
        <v>1772</v>
      </c>
      <c r="H1568" t="s">
        <v>143</v>
      </c>
      <c r="I1568" t="s">
        <v>135</v>
      </c>
      <c r="J1568" t="s">
        <v>136</v>
      </c>
      <c r="K1568" t="s">
        <v>137</v>
      </c>
      <c r="L1568" t="s">
        <v>4748</v>
      </c>
      <c r="M1568" t="s">
        <v>4749</v>
      </c>
      <c r="N1568">
        <v>3.813055555</v>
      </c>
      <c r="O1568">
        <v>0</v>
      </c>
      <c r="P1568">
        <v>0</v>
      </c>
      <c r="Q1568">
        <v>0</v>
      </c>
      <c r="R1568">
        <v>1</v>
      </c>
      <c r="S1568">
        <v>0</v>
      </c>
      <c r="T1568">
        <v>0</v>
      </c>
      <c r="U1568">
        <v>0</v>
      </c>
      <c r="V1568">
        <v>0</v>
      </c>
      <c r="W1568">
        <v>0</v>
      </c>
      <c r="X1568">
        <v>0</v>
      </c>
      <c r="Y1568">
        <v>0</v>
      </c>
      <c r="Z1568">
        <v>1.3753805375650345</v>
      </c>
      <c r="AA1568">
        <v>0</v>
      </c>
      <c r="AB1568">
        <v>0</v>
      </c>
      <c r="AC1568">
        <v>0</v>
      </c>
      <c r="AD1568">
        <v>0</v>
      </c>
      <c r="AE1568">
        <v>1.3753805375650345</v>
      </c>
    </row>
    <row r="1569" spans="1:31" x14ac:dyDescent="0.25">
      <c r="A1569">
        <v>1871908</v>
      </c>
      <c r="B1569">
        <v>1</v>
      </c>
      <c r="C1569" t="s">
        <v>80</v>
      </c>
      <c r="D1569" t="s">
        <v>96</v>
      </c>
      <c r="E1569" t="s">
        <v>140</v>
      </c>
      <c r="F1569" t="s">
        <v>4750</v>
      </c>
      <c r="G1569" t="s">
        <v>207</v>
      </c>
      <c r="H1569" t="s">
        <v>143</v>
      </c>
      <c r="I1569" t="s">
        <v>135</v>
      </c>
      <c r="J1569" t="s">
        <v>136</v>
      </c>
      <c r="K1569" t="s">
        <v>137</v>
      </c>
      <c r="L1569" t="s">
        <v>4751</v>
      </c>
      <c r="M1569" t="s">
        <v>4752</v>
      </c>
      <c r="N1569">
        <v>8.5561111109999999</v>
      </c>
      <c r="O1569">
        <v>0</v>
      </c>
      <c r="P1569">
        <v>2</v>
      </c>
      <c r="Q1569">
        <v>0</v>
      </c>
      <c r="R1569">
        <v>0</v>
      </c>
      <c r="S1569">
        <v>0</v>
      </c>
      <c r="T1569">
        <v>0</v>
      </c>
      <c r="U1569">
        <v>0</v>
      </c>
      <c r="V1569">
        <v>0</v>
      </c>
      <c r="W1569">
        <v>0</v>
      </c>
      <c r="X1569">
        <v>6.8165202447770152</v>
      </c>
      <c r="Y1569">
        <v>0</v>
      </c>
      <c r="Z1569">
        <v>0</v>
      </c>
      <c r="AA1569">
        <v>0</v>
      </c>
      <c r="AB1569">
        <v>0</v>
      </c>
      <c r="AC1569">
        <v>0</v>
      </c>
      <c r="AD1569">
        <v>0</v>
      </c>
      <c r="AE1569">
        <v>6.8165202447770152</v>
      </c>
    </row>
    <row r="1570" spans="1:31" x14ac:dyDescent="0.25">
      <c r="A1570">
        <v>1871759</v>
      </c>
      <c r="B1570">
        <v>1</v>
      </c>
      <c r="C1570" t="s">
        <v>80</v>
      </c>
      <c r="D1570" t="s">
        <v>105</v>
      </c>
      <c r="E1570" t="s">
        <v>131</v>
      </c>
      <c r="F1570" t="s">
        <v>4753</v>
      </c>
      <c r="G1570" t="s">
        <v>133</v>
      </c>
      <c r="H1570" t="s">
        <v>134</v>
      </c>
      <c r="I1570" t="s">
        <v>135</v>
      </c>
      <c r="J1570" t="s">
        <v>136</v>
      </c>
      <c r="K1570" t="s">
        <v>137</v>
      </c>
      <c r="L1570" t="s">
        <v>4754</v>
      </c>
      <c r="M1570" t="s">
        <v>4755</v>
      </c>
      <c r="N1570">
        <v>1.1105555549999999</v>
      </c>
      <c r="O1570">
        <v>3</v>
      </c>
      <c r="P1570">
        <v>40</v>
      </c>
      <c r="Q1570">
        <v>1</v>
      </c>
      <c r="R1570">
        <v>7</v>
      </c>
      <c r="S1570">
        <v>11</v>
      </c>
      <c r="T1570">
        <v>34</v>
      </c>
      <c r="U1570">
        <v>1</v>
      </c>
      <c r="V1570">
        <v>0</v>
      </c>
      <c r="W1570">
        <v>10.230573511365222</v>
      </c>
      <c r="X1570">
        <v>11.459631716740935</v>
      </c>
      <c r="Y1570">
        <v>14.178404944019382</v>
      </c>
      <c r="Z1570">
        <v>9.4640600088425266</v>
      </c>
      <c r="AA1570">
        <v>127.22866224301566</v>
      </c>
      <c r="AB1570">
        <v>45.74669596938552</v>
      </c>
      <c r="AC1570">
        <v>340.83241809012225</v>
      </c>
      <c r="AD1570">
        <v>0</v>
      </c>
      <c r="AE1570">
        <v>559.14044648349147</v>
      </c>
    </row>
    <row r="1571" spans="1:31" x14ac:dyDescent="0.25">
      <c r="A1571">
        <v>1872300</v>
      </c>
      <c r="B1571">
        <v>1</v>
      </c>
      <c r="C1571" t="s">
        <v>81</v>
      </c>
      <c r="D1571" t="s">
        <v>123</v>
      </c>
      <c r="E1571" t="s">
        <v>169</v>
      </c>
      <c r="F1571" t="s">
        <v>3519</v>
      </c>
      <c r="G1571" t="s">
        <v>183</v>
      </c>
      <c r="H1571" t="s">
        <v>143</v>
      </c>
      <c r="I1571" t="s">
        <v>135</v>
      </c>
      <c r="J1571" t="s">
        <v>136</v>
      </c>
      <c r="K1571" t="s">
        <v>137</v>
      </c>
      <c r="L1571" t="s">
        <v>4756</v>
      </c>
      <c r="M1571" t="s">
        <v>4757</v>
      </c>
      <c r="N1571">
        <v>2.7172222220000002</v>
      </c>
      <c r="O1571">
        <v>0</v>
      </c>
      <c r="P1571">
        <v>810</v>
      </c>
      <c r="Q1571">
        <v>0</v>
      </c>
      <c r="R1571">
        <v>1</v>
      </c>
      <c r="S1571">
        <v>0</v>
      </c>
      <c r="T1571">
        <v>46</v>
      </c>
      <c r="U1571">
        <v>0</v>
      </c>
      <c r="V1571">
        <v>1</v>
      </c>
      <c r="W1571">
        <v>0</v>
      </c>
      <c r="X1571">
        <v>530.6449334065511</v>
      </c>
      <c r="Y1571">
        <v>0</v>
      </c>
      <c r="Z1571">
        <v>16.643549283556851</v>
      </c>
      <c r="AA1571">
        <v>0</v>
      </c>
      <c r="AB1571">
        <v>69.761127295593383</v>
      </c>
      <c r="AC1571">
        <v>0</v>
      </c>
      <c r="AD1571">
        <v>15.063838892642694</v>
      </c>
      <c r="AE1571">
        <v>632.113448878344</v>
      </c>
    </row>
    <row r="1572" spans="1:31" x14ac:dyDescent="0.25">
      <c r="A1572">
        <v>1872051</v>
      </c>
      <c r="B1572">
        <v>1</v>
      </c>
      <c r="C1572" t="s">
        <v>80</v>
      </c>
      <c r="D1572" t="s">
        <v>93</v>
      </c>
      <c r="E1572" t="s">
        <v>146</v>
      </c>
      <c r="F1572" t="s">
        <v>4758</v>
      </c>
      <c r="G1572" t="s">
        <v>148</v>
      </c>
      <c r="H1572" t="s">
        <v>143</v>
      </c>
      <c r="I1572" t="s">
        <v>135</v>
      </c>
      <c r="J1572" t="s">
        <v>136</v>
      </c>
      <c r="K1572" t="s">
        <v>137</v>
      </c>
      <c r="L1572" t="s">
        <v>4759</v>
      </c>
      <c r="M1572" t="s">
        <v>4760</v>
      </c>
      <c r="N1572">
        <v>1.6602777769999999</v>
      </c>
      <c r="O1572">
        <v>0</v>
      </c>
      <c r="P1572">
        <v>14</v>
      </c>
      <c r="Q1572">
        <v>0</v>
      </c>
      <c r="R1572">
        <v>1</v>
      </c>
      <c r="S1572">
        <v>0</v>
      </c>
      <c r="T1572">
        <v>1</v>
      </c>
      <c r="U1572">
        <v>0</v>
      </c>
      <c r="V1572">
        <v>0</v>
      </c>
      <c r="W1572">
        <v>0</v>
      </c>
      <c r="X1572">
        <v>3.5820087153183877</v>
      </c>
      <c r="Y1572">
        <v>0</v>
      </c>
      <c r="Z1572">
        <v>0.43591138320743716</v>
      </c>
      <c r="AA1572">
        <v>0</v>
      </c>
      <c r="AB1572">
        <v>9.5989931607067955</v>
      </c>
      <c r="AC1572">
        <v>0</v>
      </c>
      <c r="AD1572">
        <v>0</v>
      </c>
      <c r="AE1572">
        <v>13.616913259232621</v>
      </c>
    </row>
    <row r="1573" spans="1:31" x14ac:dyDescent="0.25">
      <c r="A1573">
        <v>1871407</v>
      </c>
      <c r="B1573">
        <v>1</v>
      </c>
      <c r="C1573" t="s">
        <v>80</v>
      </c>
      <c r="D1573" t="s">
        <v>93</v>
      </c>
      <c r="E1573" t="s">
        <v>210</v>
      </c>
      <c r="F1573" t="s">
        <v>2491</v>
      </c>
      <c r="G1573" t="s">
        <v>133</v>
      </c>
      <c r="H1573" t="s">
        <v>134</v>
      </c>
      <c r="I1573" t="s">
        <v>135</v>
      </c>
      <c r="J1573" t="s">
        <v>136</v>
      </c>
      <c r="K1573" t="s">
        <v>137</v>
      </c>
      <c r="L1573" t="s">
        <v>4761</v>
      </c>
      <c r="M1573" t="s">
        <v>4762</v>
      </c>
      <c r="N1573">
        <v>0.108333333</v>
      </c>
      <c r="O1573">
        <v>3</v>
      </c>
      <c r="P1573">
        <v>2</v>
      </c>
      <c r="Q1573">
        <v>37</v>
      </c>
      <c r="R1573">
        <v>1</v>
      </c>
      <c r="S1573">
        <v>8</v>
      </c>
      <c r="T1573">
        <v>2</v>
      </c>
      <c r="U1573">
        <v>1</v>
      </c>
      <c r="V1573">
        <v>0</v>
      </c>
      <c r="W1573">
        <v>0.35463734397812502</v>
      </c>
      <c r="X1573">
        <v>3.616760937020834E-2</v>
      </c>
      <c r="Y1573">
        <v>36.110159329918048</v>
      </c>
      <c r="Z1573">
        <v>0.22678254535365</v>
      </c>
      <c r="AA1573">
        <v>2.6899853579981423</v>
      </c>
      <c r="AB1573">
        <v>0.51083500595984999</v>
      </c>
      <c r="AC1573">
        <v>1.82701642170385</v>
      </c>
      <c r="AD1573">
        <v>0</v>
      </c>
      <c r="AE1573">
        <v>41.755583614281875</v>
      </c>
    </row>
    <row r="1574" spans="1:31" x14ac:dyDescent="0.25">
      <c r="A1574">
        <v>1871453</v>
      </c>
      <c r="B1574">
        <v>1</v>
      </c>
      <c r="C1574" t="s">
        <v>80</v>
      </c>
      <c r="D1574" t="s">
        <v>103</v>
      </c>
      <c r="E1574" t="s">
        <v>229</v>
      </c>
      <c r="F1574" t="s">
        <v>2377</v>
      </c>
      <c r="G1574" t="s">
        <v>133</v>
      </c>
      <c r="H1574" t="s">
        <v>134</v>
      </c>
      <c r="I1574" t="s">
        <v>135</v>
      </c>
      <c r="J1574" t="s">
        <v>136</v>
      </c>
      <c r="K1574" t="s">
        <v>137</v>
      </c>
      <c r="L1574" t="s">
        <v>4763</v>
      </c>
      <c r="M1574" t="s">
        <v>4764</v>
      </c>
      <c r="N1574">
        <v>5.4936111000000003E-2</v>
      </c>
      <c r="O1574">
        <v>0</v>
      </c>
      <c r="P1574">
        <v>616</v>
      </c>
      <c r="Q1574">
        <v>1</v>
      </c>
      <c r="R1574">
        <v>8</v>
      </c>
      <c r="S1574">
        <v>3</v>
      </c>
      <c r="T1574">
        <v>62</v>
      </c>
      <c r="U1574">
        <v>17</v>
      </c>
      <c r="V1574">
        <v>1</v>
      </c>
      <c r="W1574">
        <v>0</v>
      </c>
      <c r="X1574">
        <v>6.2858617237972707</v>
      </c>
      <c r="Y1574">
        <v>3.1012597688769157</v>
      </c>
      <c r="Z1574">
        <v>9.5218347404562226E-2</v>
      </c>
      <c r="AA1574">
        <v>1.3757046320063828</v>
      </c>
      <c r="AB1574">
        <v>3.6693082227394975</v>
      </c>
      <c r="AC1574">
        <v>198.61723669025204</v>
      </c>
      <c r="AD1574">
        <v>0.22659375670288195</v>
      </c>
      <c r="AE1574">
        <v>213.37118314177954</v>
      </c>
    </row>
    <row r="1575" spans="1:31" x14ac:dyDescent="0.25">
      <c r="A1575">
        <v>1871430</v>
      </c>
      <c r="B1575">
        <v>1</v>
      </c>
      <c r="C1575" t="s">
        <v>80</v>
      </c>
      <c r="D1575" t="s">
        <v>105</v>
      </c>
      <c r="E1575" t="s">
        <v>210</v>
      </c>
      <c r="F1575" t="s">
        <v>4765</v>
      </c>
      <c r="G1575" t="s">
        <v>133</v>
      </c>
      <c r="H1575" t="s">
        <v>134</v>
      </c>
      <c r="I1575" t="s">
        <v>135</v>
      </c>
      <c r="J1575" t="s">
        <v>136</v>
      </c>
      <c r="K1575" t="s">
        <v>137</v>
      </c>
      <c r="L1575" t="s">
        <v>4766</v>
      </c>
      <c r="M1575" t="s">
        <v>4767</v>
      </c>
      <c r="N1575">
        <v>0.18416666600000001</v>
      </c>
      <c r="O1575">
        <v>0</v>
      </c>
      <c r="P1575">
        <v>1725</v>
      </c>
      <c r="Q1575">
        <v>0</v>
      </c>
      <c r="R1575">
        <v>7</v>
      </c>
      <c r="S1575">
        <v>8</v>
      </c>
      <c r="T1575">
        <v>85</v>
      </c>
      <c r="U1575">
        <v>6</v>
      </c>
      <c r="V1575">
        <v>4</v>
      </c>
      <c r="W1575">
        <v>0</v>
      </c>
      <c r="X1575">
        <v>49.743044413047869</v>
      </c>
      <c r="Y1575">
        <v>0</v>
      </c>
      <c r="Z1575">
        <v>0.3759933574169933</v>
      </c>
      <c r="AA1575">
        <v>9.3777017044953244</v>
      </c>
      <c r="AB1575">
        <v>9.6195326966711079</v>
      </c>
      <c r="AC1575">
        <v>45.195913063406735</v>
      </c>
      <c r="AD1575">
        <v>1.3968804126520209</v>
      </c>
      <c r="AE1575">
        <v>115.70906564769005</v>
      </c>
    </row>
    <row r="1576" spans="1:31" x14ac:dyDescent="0.25">
      <c r="A1576">
        <v>1871762</v>
      </c>
      <c r="B1576">
        <v>1</v>
      </c>
      <c r="C1576" t="s">
        <v>81</v>
      </c>
      <c r="D1576" t="s">
        <v>128</v>
      </c>
      <c r="E1576" t="s">
        <v>140</v>
      </c>
      <c r="F1576" t="s">
        <v>4768</v>
      </c>
      <c r="G1576" t="s">
        <v>163</v>
      </c>
      <c r="H1576" t="s">
        <v>143</v>
      </c>
      <c r="I1576" t="s">
        <v>135</v>
      </c>
      <c r="J1576" t="s">
        <v>136</v>
      </c>
      <c r="K1576" t="s">
        <v>137</v>
      </c>
      <c r="L1576" t="s">
        <v>4769</v>
      </c>
      <c r="M1576" t="s">
        <v>4770</v>
      </c>
      <c r="N1576">
        <v>3.7188888879999999</v>
      </c>
      <c r="O1576">
        <v>0</v>
      </c>
      <c r="P1576">
        <v>2</v>
      </c>
      <c r="Q1576">
        <v>0</v>
      </c>
      <c r="R1576">
        <v>0</v>
      </c>
      <c r="S1576">
        <v>0</v>
      </c>
      <c r="T1576">
        <v>0</v>
      </c>
      <c r="U1576">
        <v>0</v>
      </c>
      <c r="V1576">
        <v>0</v>
      </c>
      <c r="W1576">
        <v>0</v>
      </c>
      <c r="X1576">
        <v>1.5678766569512665</v>
      </c>
      <c r="Y1576">
        <v>0</v>
      </c>
      <c r="Z1576">
        <v>0</v>
      </c>
      <c r="AA1576">
        <v>0</v>
      </c>
      <c r="AB1576">
        <v>0</v>
      </c>
      <c r="AC1576">
        <v>0</v>
      </c>
      <c r="AD1576">
        <v>0</v>
      </c>
      <c r="AE1576">
        <v>1.5678766569512665</v>
      </c>
    </row>
    <row r="1577" spans="1:31" x14ac:dyDescent="0.25">
      <c r="A1577">
        <v>1872240</v>
      </c>
      <c r="B1577">
        <v>1</v>
      </c>
      <c r="C1577" t="s">
        <v>80</v>
      </c>
      <c r="D1577" t="s">
        <v>89</v>
      </c>
      <c r="E1577" t="s">
        <v>210</v>
      </c>
      <c r="F1577" t="s">
        <v>4771</v>
      </c>
      <c r="G1577" t="s">
        <v>212</v>
      </c>
      <c r="H1577" t="s">
        <v>134</v>
      </c>
      <c r="I1577" t="s">
        <v>135</v>
      </c>
      <c r="J1577" t="s">
        <v>3</v>
      </c>
      <c r="K1577" t="s">
        <v>137</v>
      </c>
      <c r="L1577" t="s">
        <v>4772</v>
      </c>
      <c r="M1577" t="s">
        <v>4773</v>
      </c>
      <c r="N1577">
        <v>1.3525</v>
      </c>
      <c r="O1577">
        <v>2</v>
      </c>
      <c r="P1577">
        <v>6199</v>
      </c>
      <c r="Q1577">
        <v>2</v>
      </c>
      <c r="R1577">
        <v>54</v>
      </c>
      <c r="S1577">
        <v>17</v>
      </c>
      <c r="T1577">
        <v>431</v>
      </c>
      <c r="U1577">
        <v>1</v>
      </c>
      <c r="V1577">
        <v>3</v>
      </c>
      <c r="W1577">
        <v>124.36649765976411</v>
      </c>
      <c r="X1577">
        <v>4151.7237827864701</v>
      </c>
      <c r="Y1577">
        <v>2.5461566666643303</v>
      </c>
      <c r="Z1577">
        <v>46.258312288056786</v>
      </c>
      <c r="AA1577">
        <v>593.67385726259704</v>
      </c>
      <c r="AB1577">
        <v>1112.4702635616343</v>
      </c>
      <c r="AC1577">
        <v>5.535705950316685</v>
      </c>
      <c r="AD1577">
        <v>148.39047250360539</v>
      </c>
      <c r="AE1577">
        <v>6184.9650486791088</v>
      </c>
    </row>
    <row r="1578" spans="1:31" x14ac:dyDescent="0.25">
      <c r="A1578">
        <v>1872140</v>
      </c>
      <c r="B1578">
        <v>1</v>
      </c>
      <c r="C1578" t="s">
        <v>81</v>
      </c>
      <c r="D1578" t="s">
        <v>113</v>
      </c>
      <c r="E1578" t="s">
        <v>222</v>
      </c>
      <c r="F1578" t="s">
        <v>4774</v>
      </c>
      <c r="G1578" t="s">
        <v>148</v>
      </c>
      <c r="H1578" t="s">
        <v>143</v>
      </c>
      <c r="I1578" t="s">
        <v>135</v>
      </c>
      <c r="J1578" t="s">
        <v>136</v>
      </c>
      <c r="K1578" t="s">
        <v>137</v>
      </c>
      <c r="L1578" t="s">
        <v>4775</v>
      </c>
      <c r="M1578" t="s">
        <v>4776</v>
      </c>
      <c r="N1578">
        <v>2.1430555550000001</v>
      </c>
      <c r="O1578">
        <v>0</v>
      </c>
      <c r="P1578">
        <v>26</v>
      </c>
      <c r="Q1578">
        <v>0</v>
      </c>
      <c r="R1578">
        <v>0</v>
      </c>
      <c r="S1578">
        <v>0</v>
      </c>
      <c r="T1578">
        <v>14</v>
      </c>
      <c r="U1578">
        <v>0</v>
      </c>
      <c r="V1578">
        <v>0</v>
      </c>
      <c r="W1578">
        <v>0</v>
      </c>
      <c r="X1578">
        <v>20.980469273513258</v>
      </c>
      <c r="Y1578">
        <v>0</v>
      </c>
      <c r="Z1578">
        <v>0</v>
      </c>
      <c r="AA1578">
        <v>0</v>
      </c>
      <c r="AB1578">
        <v>95.945899888932601</v>
      </c>
      <c r="AC1578">
        <v>0</v>
      </c>
      <c r="AD1578">
        <v>0</v>
      </c>
      <c r="AE1578">
        <v>116.92636916244587</v>
      </c>
    </row>
    <row r="1579" spans="1:31" x14ac:dyDescent="0.25">
      <c r="A1579">
        <v>1872077</v>
      </c>
      <c r="B1579">
        <v>1</v>
      </c>
      <c r="C1579" t="s">
        <v>80</v>
      </c>
      <c r="D1579" t="s">
        <v>97</v>
      </c>
      <c r="E1579" t="s">
        <v>146</v>
      </c>
      <c r="F1579" t="s">
        <v>4777</v>
      </c>
      <c r="G1579" t="s">
        <v>148</v>
      </c>
      <c r="H1579" t="s">
        <v>143</v>
      </c>
      <c r="I1579" t="s">
        <v>135</v>
      </c>
      <c r="J1579" t="s">
        <v>136</v>
      </c>
      <c r="K1579" t="s">
        <v>137</v>
      </c>
      <c r="L1579" t="s">
        <v>4778</v>
      </c>
      <c r="M1579" t="s">
        <v>4779</v>
      </c>
      <c r="N1579">
        <v>1.4225000000000001</v>
      </c>
      <c r="O1579">
        <v>0</v>
      </c>
      <c r="P1579">
        <v>13</v>
      </c>
      <c r="Q1579">
        <v>0</v>
      </c>
      <c r="R1579">
        <v>0</v>
      </c>
      <c r="S1579">
        <v>0</v>
      </c>
      <c r="T1579">
        <v>7</v>
      </c>
      <c r="U1579">
        <v>0</v>
      </c>
      <c r="V1579">
        <v>0</v>
      </c>
      <c r="W1579">
        <v>0</v>
      </c>
      <c r="X1579">
        <v>4.2047046479336192</v>
      </c>
      <c r="Y1579">
        <v>0</v>
      </c>
      <c r="Z1579">
        <v>0</v>
      </c>
      <c r="AA1579">
        <v>0</v>
      </c>
      <c r="AB1579">
        <v>9.6841795033400562</v>
      </c>
      <c r="AC1579">
        <v>0</v>
      </c>
      <c r="AD1579">
        <v>0</v>
      </c>
      <c r="AE1579">
        <v>13.888884151273675</v>
      </c>
    </row>
    <row r="1580" spans="1:31" x14ac:dyDescent="0.25">
      <c r="A1580">
        <v>1871722</v>
      </c>
      <c r="B1580">
        <v>1</v>
      </c>
      <c r="C1580" t="s">
        <v>80</v>
      </c>
      <c r="D1580" t="s">
        <v>84</v>
      </c>
      <c r="E1580" t="s">
        <v>158</v>
      </c>
      <c r="F1580" t="s">
        <v>4780</v>
      </c>
      <c r="G1580" t="s">
        <v>133</v>
      </c>
      <c r="H1580" t="s">
        <v>134</v>
      </c>
      <c r="I1580" t="s">
        <v>135</v>
      </c>
      <c r="J1580" t="s">
        <v>136</v>
      </c>
      <c r="K1580" t="s">
        <v>137</v>
      </c>
      <c r="L1580" t="s">
        <v>4781</v>
      </c>
      <c r="M1580" t="s">
        <v>4782</v>
      </c>
      <c r="N1580">
        <v>0.39722222200000001</v>
      </c>
      <c r="O1580">
        <v>0</v>
      </c>
      <c r="P1580">
        <v>177</v>
      </c>
      <c r="Q1580">
        <v>0</v>
      </c>
      <c r="R1580">
        <v>0</v>
      </c>
      <c r="S1580">
        <v>0</v>
      </c>
      <c r="T1580">
        <v>850</v>
      </c>
      <c r="U1580">
        <v>0</v>
      </c>
      <c r="V1580">
        <v>16</v>
      </c>
      <c r="W1580">
        <v>0</v>
      </c>
      <c r="X1580">
        <v>17.841703815642454</v>
      </c>
      <c r="Y1580">
        <v>0</v>
      </c>
      <c r="Z1580">
        <v>0</v>
      </c>
      <c r="AA1580">
        <v>0</v>
      </c>
      <c r="AB1580">
        <v>309.81213774038633</v>
      </c>
      <c r="AC1580">
        <v>0</v>
      </c>
      <c r="AD1580">
        <v>111.377934090398</v>
      </c>
      <c r="AE1580">
        <v>439.03177564642681</v>
      </c>
    </row>
    <row r="1581" spans="1:31" x14ac:dyDescent="0.25">
      <c r="A1581">
        <v>1871390</v>
      </c>
      <c r="B1581">
        <v>1</v>
      </c>
      <c r="C1581" t="s">
        <v>80</v>
      </c>
      <c r="D1581" t="s">
        <v>95</v>
      </c>
      <c r="E1581" t="s">
        <v>210</v>
      </c>
      <c r="F1581" t="s">
        <v>4783</v>
      </c>
      <c r="G1581" t="s">
        <v>133</v>
      </c>
      <c r="H1581" t="s">
        <v>134</v>
      </c>
      <c r="I1581" t="s">
        <v>135</v>
      </c>
      <c r="J1581" t="s">
        <v>136</v>
      </c>
      <c r="K1581" t="s">
        <v>137</v>
      </c>
      <c r="L1581" t="s">
        <v>4784</v>
      </c>
      <c r="M1581" t="s">
        <v>4785</v>
      </c>
      <c r="N1581">
        <v>0.70694444400000001</v>
      </c>
      <c r="O1581">
        <v>0</v>
      </c>
      <c r="P1581">
        <v>0</v>
      </c>
      <c r="Q1581">
        <v>0</v>
      </c>
      <c r="R1581">
        <v>0</v>
      </c>
      <c r="S1581">
        <v>3</v>
      </c>
      <c r="T1581">
        <v>0</v>
      </c>
      <c r="U1581">
        <v>1</v>
      </c>
      <c r="V1581">
        <v>0</v>
      </c>
      <c r="W1581">
        <v>0</v>
      </c>
      <c r="X1581">
        <v>0</v>
      </c>
      <c r="Y1581">
        <v>0</v>
      </c>
      <c r="Z1581">
        <v>0</v>
      </c>
      <c r="AA1581">
        <v>13.037665118847398</v>
      </c>
      <c r="AB1581">
        <v>0</v>
      </c>
      <c r="AC1581">
        <v>0</v>
      </c>
      <c r="AD1581">
        <v>0</v>
      </c>
      <c r="AE1581">
        <v>13.037665118847398</v>
      </c>
    </row>
    <row r="1582" spans="1:31" x14ac:dyDescent="0.25">
      <c r="A1582">
        <v>1871530</v>
      </c>
      <c r="B1582">
        <v>1</v>
      </c>
      <c r="C1582" t="s">
        <v>80</v>
      </c>
      <c r="D1582" t="s">
        <v>93</v>
      </c>
      <c r="E1582" t="s">
        <v>169</v>
      </c>
      <c r="F1582" t="s">
        <v>4786</v>
      </c>
      <c r="G1582" t="s">
        <v>171</v>
      </c>
      <c r="H1582" t="s">
        <v>143</v>
      </c>
      <c r="I1582" t="s">
        <v>135</v>
      </c>
      <c r="J1582" t="s">
        <v>136</v>
      </c>
      <c r="K1582" t="s">
        <v>172</v>
      </c>
      <c r="L1582" t="s">
        <v>4787</v>
      </c>
      <c r="M1582" t="s">
        <v>4788</v>
      </c>
      <c r="N1582">
        <v>8.4688888880000004</v>
      </c>
      <c r="O1582">
        <v>0</v>
      </c>
      <c r="P1582">
        <v>375</v>
      </c>
      <c r="Q1582">
        <v>0</v>
      </c>
      <c r="R1582">
        <v>7</v>
      </c>
      <c r="S1582">
        <v>0</v>
      </c>
      <c r="T1582">
        <v>55</v>
      </c>
      <c r="U1582">
        <v>0</v>
      </c>
      <c r="V1582">
        <v>1</v>
      </c>
      <c r="W1582">
        <v>0</v>
      </c>
      <c r="X1582">
        <v>810.24182950928264</v>
      </c>
      <c r="Y1582">
        <v>0</v>
      </c>
      <c r="Z1582">
        <v>170.99692982731929</v>
      </c>
      <c r="AA1582">
        <v>0</v>
      </c>
      <c r="AB1582">
        <v>350.61882763743694</v>
      </c>
      <c r="AC1582">
        <v>0</v>
      </c>
      <c r="AD1582">
        <v>18.125306972971249</v>
      </c>
      <c r="AE1582">
        <v>1349.9828939470101</v>
      </c>
    </row>
    <row r="1583" spans="1:31" x14ac:dyDescent="0.25">
      <c r="A1583">
        <v>1871885</v>
      </c>
      <c r="B1583">
        <v>1</v>
      </c>
      <c r="C1583" t="s">
        <v>80</v>
      </c>
      <c r="D1583" t="s">
        <v>99</v>
      </c>
      <c r="E1583" t="s">
        <v>158</v>
      </c>
      <c r="F1583" t="s">
        <v>4789</v>
      </c>
      <c r="G1583" t="s">
        <v>179</v>
      </c>
      <c r="H1583" t="s">
        <v>134</v>
      </c>
      <c r="I1583" t="s">
        <v>135</v>
      </c>
      <c r="J1583" t="s">
        <v>136</v>
      </c>
      <c r="K1583" t="s">
        <v>137</v>
      </c>
      <c r="L1583" t="s">
        <v>4790</v>
      </c>
      <c r="M1583" t="s">
        <v>4791</v>
      </c>
      <c r="N1583">
        <v>0.128611111</v>
      </c>
      <c r="O1583">
        <v>0</v>
      </c>
      <c r="P1583">
        <v>190</v>
      </c>
      <c r="Q1583">
        <v>0</v>
      </c>
      <c r="R1583">
        <v>11</v>
      </c>
      <c r="S1583">
        <v>0</v>
      </c>
      <c r="T1583">
        <v>60</v>
      </c>
      <c r="U1583">
        <v>0</v>
      </c>
      <c r="V1583">
        <v>0</v>
      </c>
      <c r="W1583">
        <v>0</v>
      </c>
      <c r="X1583">
        <v>6.6195274842931742</v>
      </c>
      <c r="Y1583">
        <v>0</v>
      </c>
      <c r="Z1583">
        <v>0.11848324683541392</v>
      </c>
      <c r="AA1583">
        <v>0</v>
      </c>
      <c r="AB1583">
        <v>10.911609887843738</v>
      </c>
      <c r="AC1583">
        <v>0</v>
      </c>
      <c r="AD1583">
        <v>0</v>
      </c>
      <c r="AE1583">
        <v>17.649620618972328</v>
      </c>
    </row>
    <row r="1584" spans="1:31" x14ac:dyDescent="0.25">
      <c r="A1584">
        <v>1871971</v>
      </c>
      <c r="B1584">
        <v>1</v>
      </c>
      <c r="C1584" t="s">
        <v>81</v>
      </c>
      <c r="D1584" t="s">
        <v>128</v>
      </c>
      <c r="E1584" t="s">
        <v>140</v>
      </c>
      <c r="F1584" t="s">
        <v>4792</v>
      </c>
      <c r="G1584" t="s">
        <v>212</v>
      </c>
      <c r="H1584" t="s">
        <v>143</v>
      </c>
      <c r="I1584" t="s">
        <v>135</v>
      </c>
      <c r="J1584" t="s">
        <v>3</v>
      </c>
      <c r="K1584" t="s">
        <v>137</v>
      </c>
      <c r="L1584" t="s">
        <v>4793</v>
      </c>
      <c r="M1584" t="s">
        <v>4794</v>
      </c>
      <c r="N1584">
        <v>2.4283333329999999</v>
      </c>
      <c r="O1584">
        <v>0</v>
      </c>
      <c r="P1584">
        <v>6</v>
      </c>
      <c r="Q1584">
        <v>0</v>
      </c>
      <c r="R1584">
        <v>0</v>
      </c>
      <c r="S1584">
        <v>0</v>
      </c>
      <c r="T1584">
        <v>0</v>
      </c>
      <c r="U1584">
        <v>0</v>
      </c>
      <c r="V1584">
        <v>0</v>
      </c>
      <c r="W1584">
        <v>0</v>
      </c>
      <c r="X1584">
        <v>4.192590412160115</v>
      </c>
      <c r="Y1584">
        <v>0</v>
      </c>
      <c r="Z1584">
        <v>0</v>
      </c>
      <c r="AA1584">
        <v>0</v>
      </c>
      <c r="AB1584">
        <v>0</v>
      </c>
      <c r="AC1584">
        <v>0</v>
      </c>
      <c r="AD1584">
        <v>0</v>
      </c>
      <c r="AE1584">
        <v>4.192590412160115</v>
      </c>
    </row>
    <row r="1585" spans="1:31" x14ac:dyDescent="0.25">
      <c r="A1585">
        <v>1871825</v>
      </c>
      <c r="B1585">
        <v>1</v>
      </c>
      <c r="C1585" t="s">
        <v>80</v>
      </c>
      <c r="D1585" t="s">
        <v>104</v>
      </c>
      <c r="E1585" t="s">
        <v>210</v>
      </c>
      <c r="F1585" t="s">
        <v>2026</v>
      </c>
      <c r="G1585" t="s">
        <v>133</v>
      </c>
      <c r="H1585" t="s">
        <v>134</v>
      </c>
      <c r="I1585" t="s">
        <v>135</v>
      </c>
      <c r="J1585" t="s">
        <v>136</v>
      </c>
      <c r="K1585" t="s">
        <v>137</v>
      </c>
      <c r="L1585" t="s">
        <v>4795</v>
      </c>
      <c r="M1585" t="s">
        <v>4796</v>
      </c>
      <c r="N1585">
        <v>1.1730555549999999</v>
      </c>
      <c r="O1585">
        <v>8</v>
      </c>
      <c r="P1585">
        <v>0</v>
      </c>
      <c r="Q1585">
        <v>59</v>
      </c>
      <c r="R1585">
        <v>1</v>
      </c>
      <c r="S1585">
        <v>18</v>
      </c>
      <c r="T1585">
        <v>1</v>
      </c>
      <c r="U1585">
        <v>0</v>
      </c>
      <c r="V1585">
        <v>0</v>
      </c>
      <c r="W1585">
        <v>6.9511427794633542</v>
      </c>
      <c r="X1585">
        <v>0</v>
      </c>
      <c r="Y1585">
        <v>563.57741669535505</v>
      </c>
      <c r="Z1585">
        <v>25.926421787428286</v>
      </c>
      <c r="AA1585">
        <v>305.50765309510723</v>
      </c>
      <c r="AB1585">
        <v>13.103252195657998</v>
      </c>
      <c r="AC1585">
        <v>0</v>
      </c>
      <c r="AD1585">
        <v>0</v>
      </c>
      <c r="AE1585">
        <v>915.06588655301186</v>
      </c>
    </row>
    <row r="1586" spans="1:31" x14ac:dyDescent="0.25">
      <c r="A1586">
        <v>1871925</v>
      </c>
      <c r="B1586">
        <v>1</v>
      </c>
      <c r="C1586" t="s">
        <v>81</v>
      </c>
      <c r="D1586" t="s">
        <v>113</v>
      </c>
      <c r="E1586" t="s">
        <v>146</v>
      </c>
      <c r="F1586" t="s">
        <v>4797</v>
      </c>
      <c r="G1586" t="s">
        <v>148</v>
      </c>
      <c r="H1586" t="s">
        <v>143</v>
      </c>
      <c r="I1586" t="s">
        <v>135</v>
      </c>
      <c r="J1586" t="s">
        <v>136</v>
      </c>
      <c r="K1586" t="s">
        <v>137</v>
      </c>
      <c r="L1586" t="s">
        <v>4798</v>
      </c>
      <c r="M1586" t="s">
        <v>4799</v>
      </c>
      <c r="N1586">
        <v>2.381388888</v>
      </c>
      <c r="O1586">
        <v>0</v>
      </c>
      <c r="P1586">
        <v>20</v>
      </c>
      <c r="Q1586">
        <v>0</v>
      </c>
      <c r="R1586">
        <v>3</v>
      </c>
      <c r="S1586">
        <v>0</v>
      </c>
      <c r="T1586">
        <v>0</v>
      </c>
      <c r="U1586">
        <v>0</v>
      </c>
      <c r="V1586">
        <v>0</v>
      </c>
      <c r="W1586">
        <v>0</v>
      </c>
      <c r="X1586">
        <v>15.86202493236725</v>
      </c>
      <c r="Y1586">
        <v>0</v>
      </c>
      <c r="Z1586">
        <v>2.5464997460396877</v>
      </c>
      <c r="AA1586">
        <v>0</v>
      </c>
      <c r="AB1586">
        <v>0</v>
      </c>
      <c r="AC1586">
        <v>0</v>
      </c>
      <c r="AD1586">
        <v>0</v>
      </c>
      <c r="AE1586">
        <v>18.408524678406938</v>
      </c>
    </row>
    <row r="1587" spans="1:31" x14ac:dyDescent="0.25">
      <c r="A1587">
        <v>1871536</v>
      </c>
      <c r="B1587">
        <v>1</v>
      </c>
      <c r="C1587" t="s">
        <v>81</v>
      </c>
      <c r="D1587" t="s">
        <v>121</v>
      </c>
      <c r="E1587" t="s">
        <v>146</v>
      </c>
      <c r="F1587" t="s">
        <v>4800</v>
      </c>
      <c r="G1587" t="s">
        <v>148</v>
      </c>
      <c r="H1587" t="s">
        <v>143</v>
      </c>
      <c r="I1587" t="s">
        <v>135</v>
      </c>
      <c r="J1587" t="s">
        <v>136</v>
      </c>
      <c r="K1587" t="s">
        <v>137</v>
      </c>
      <c r="L1587" t="s">
        <v>4801</v>
      </c>
      <c r="M1587" t="s">
        <v>4802</v>
      </c>
      <c r="N1587">
        <v>1.3005555550000001</v>
      </c>
      <c r="O1587">
        <v>0</v>
      </c>
      <c r="P1587">
        <v>15</v>
      </c>
      <c r="Q1587">
        <v>0</v>
      </c>
      <c r="R1587">
        <v>4</v>
      </c>
      <c r="S1587">
        <v>0</v>
      </c>
      <c r="T1587">
        <v>0</v>
      </c>
      <c r="U1587">
        <v>0</v>
      </c>
      <c r="V1587">
        <v>0</v>
      </c>
      <c r="W1587">
        <v>0</v>
      </c>
      <c r="X1587">
        <v>3.045588003893736</v>
      </c>
      <c r="Y1587">
        <v>0</v>
      </c>
      <c r="Z1587">
        <v>11.192424897869117</v>
      </c>
      <c r="AA1587">
        <v>0</v>
      </c>
      <c r="AB1587">
        <v>0</v>
      </c>
      <c r="AC1587">
        <v>0</v>
      </c>
      <c r="AD1587">
        <v>0</v>
      </c>
      <c r="AE1587">
        <v>14.238012901762852</v>
      </c>
    </row>
    <row r="1588" spans="1:31" x14ac:dyDescent="0.25">
      <c r="A1588">
        <v>1872203</v>
      </c>
      <c r="B1588">
        <v>1</v>
      </c>
      <c r="C1588" t="s">
        <v>80</v>
      </c>
      <c r="D1588" t="s">
        <v>96</v>
      </c>
      <c r="E1588" t="s">
        <v>140</v>
      </c>
      <c r="F1588" t="s">
        <v>4803</v>
      </c>
      <c r="G1588" t="s">
        <v>200</v>
      </c>
      <c r="H1588" t="s">
        <v>143</v>
      </c>
      <c r="I1588" t="s">
        <v>135</v>
      </c>
      <c r="J1588" t="s">
        <v>136</v>
      </c>
      <c r="K1588" t="s">
        <v>137</v>
      </c>
      <c r="L1588" t="s">
        <v>4804</v>
      </c>
      <c r="M1588" t="s">
        <v>4805</v>
      </c>
      <c r="N1588">
        <v>6.7961111110000001</v>
      </c>
      <c r="O1588">
        <v>0</v>
      </c>
      <c r="P1588">
        <v>0</v>
      </c>
      <c r="Q1588">
        <v>0</v>
      </c>
      <c r="R1588">
        <v>0</v>
      </c>
      <c r="S1588">
        <v>0</v>
      </c>
      <c r="T1588">
        <v>1</v>
      </c>
      <c r="U1588">
        <v>0</v>
      </c>
      <c r="V1588">
        <v>0</v>
      </c>
      <c r="W1588">
        <v>0</v>
      </c>
      <c r="X1588">
        <v>0</v>
      </c>
      <c r="Y1588">
        <v>0</v>
      </c>
      <c r="Z1588">
        <v>0</v>
      </c>
      <c r="AA1588">
        <v>0</v>
      </c>
      <c r="AB1588">
        <v>4.6583610310204797</v>
      </c>
      <c r="AC1588">
        <v>0</v>
      </c>
      <c r="AD1588">
        <v>0</v>
      </c>
      <c r="AE1588">
        <v>4.6583610310204797</v>
      </c>
    </row>
    <row r="1589" spans="1:31" x14ac:dyDescent="0.25">
      <c r="A1589">
        <v>1871848</v>
      </c>
      <c r="B1589">
        <v>1</v>
      </c>
      <c r="C1589" t="s">
        <v>81</v>
      </c>
      <c r="D1589" t="s">
        <v>112</v>
      </c>
      <c r="E1589" t="s">
        <v>146</v>
      </c>
      <c r="F1589" t="s">
        <v>4806</v>
      </c>
      <c r="G1589" t="s">
        <v>363</v>
      </c>
      <c r="H1589" t="s">
        <v>143</v>
      </c>
      <c r="I1589" t="s">
        <v>135</v>
      </c>
      <c r="J1589" t="s">
        <v>136</v>
      </c>
      <c r="K1589" t="s">
        <v>137</v>
      </c>
      <c r="L1589" t="s">
        <v>4807</v>
      </c>
      <c r="M1589" t="s">
        <v>4808</v>
      </c>
      <c r="N1589">
        <v>1.5577777770000001</v>
      </c>
      <c r="O1589">
        <v>0</v>
      </c>
      <c r="P1589">
        <v>1</v>
      </c>
      <c r="Q1589">
        <v>0</v>
      </c>
      <c r="R1589">
        <v>1</v>
      </c>
      <c r="S1589">
        <v>0</v>
      </c>
      <c r="T1589">
        <v>0</v>
      </c>
      <c r="U1589">
        <v>0</v>
      </c>
      <c r="V1589">
        <v>0</v>
      </c>
      <c r="W1589">
        <v>0</v>
      </c>
      <c r="X1589">
        <v>0.4607197784994933</v>
      </c>
      <c r="Y1589">
        <v>0</v>
      </c>
      <c r="Z1589">
        <v>2.4285365047913333E-2</v>
      </c>
      <c r="AA1589">
        <v>0</v>
      </c>
      <c r="AB1589">
        <v>0</v>
      </c>
      <c r="AC1589">
        <v>0</v>
      </c>
      <c r="AD1589">
        <v>0</v>
      </c>
      <c r="AE1589">
        <v>0.48500514354740665</v>
      </c>
    </row>
    <row r="1590" spans="1:31" x14ac:dyDescent="0.25">
      <c r="A1590">
        <v>1871991</v>
      </c>
      <c r="B1590">
        <v>1</v>
      </c>
      <c r="C1590" t="s">
        <v>80</v>
      </c>
      <c r="D1590" t="s">
        <v>105</v>
      </c>
      <c r="E1590" t="s">
        <v>146</v>
      </c>
      <c r="F1590" t="s">
        <v>1139</v>
      </c>
      <c r="G1590" t="s">
        <v>148</v>
      </c>
      <c r="H1590" t="s">
        <v>143</v>
      </c>
      <c r="I1590" t="s">
        <v>135</v>
      </c>
      <c r="J1590" t="s">
        <v>136</v>
      </c>
      <c r="K1590" t="s">
        <v>137</v>
      </c>
      <c r="L1590" t="s">
        <v>4809</v>
      </c>
      <c r="M1590" t="s">
        <v>4810</v>
      </c>
      <c r="N1590">
        <v>1.439166666</v>
      </c>
      <c r="O1590">
        <v>0</v>
      </c>
      <c r="P1590">
        <v>169</v>
      </c>
      <c r="Q1590">
        <v>0</v>
      </c>
      <c r="R1590">
        <v>7</v>
      </c>
      <c r="S1590">
        <v>0</v>
      </c>
      <c r="T1590">
        <v>37</v>
      </c>
      <c r="U1590">
        <v>0</v>
      </c>
      <c r="V1590">
        <v>0</v>
      </c>
      <c r="W1590">
        <v>0</v>
      </c>
      <c r="X1590">
        <v>54.846730734520619</v>
      </c>
      <c r="Y1590">
        <v>0</v>
      </c>
      <c r="Z1590">
        <v>1.3091319981718827</v>
      </c>
      <c r="AA1590">
        <v>0</v>
      </c>
      <c r="AB1590">
        <v>56.223453842440883</v>
      </c>
      <c r="AC1590">
        <v>0</v>
      </c>
      <c r="AD1590">
        <v>0</v>
      </c>
      <c r="AE1590">
        <v>112.37931657513339</v>
      </c>
    </row>
    <row r="1591" spans="1:31" x14ac:dyDescent="0.25">
      <c r="A1591">
        <v>1871493</v>
      </c>
      <c r="B1591">
        <v>1</v>
      </c>
      <c r="C1591" t="s">
        <v>80</v>
      </c>
      <c r="D1591" t="s">
        <v>104</v>
      </c>
      <c r="E1591" t="s">
        <v>140</v>
      </c>
      <c r="F1591" t="s">
        <v>4811</v>
      </c>
      <c r="G1591" t="s">
        <v>200</v>
      </c>
      <c r="H1591" t="s">
        <v>143</v>
      </c>
      <c r="I1591" t="s">
        <v>135</v>
      </c>
      <c r="J1591" t="s">
        <v>136</v>
      </c>
      <c r="K1591" t="s">
        <v>137</v>
      </c>
      <c r="L1591" t="s">
        <v>4812</v>
      </c>
      <c r="M1591" t="s">
        <v>4813</v>
      </c>
      <c r="N1591">
        <v>4.7541666659999997</v>
      </c>
      <c r="O1591">
        <v>0</v>
      </c>
      <c r="P1591">
        <v>1</v>
      </c>
      <c r="Q1591">
        <v>0</v>
      </c>
      <c r="R1591">
        <v>0</v>
      </c>
      <c r="S1591">
        <v>0</v>
      </c>
      <c r="T1591">
        <v>0</v>
      </c>
      <c r="U1591">
        <v>0</v>
      </c>
      <c r="V1591">
        <v>0</v>
      </c>
      <c r="W1591">
        <v>0</v>
      </c>
      <c r="X1591">
        <v>2.196639381454375</v>
      </c>
      <c r="Y1591">
        <v>0</v>
      </c>
      <c r="Z1591">
        <v>0</v>
      </c>
      <c r="AA1591">
        <v>0</v>
      </c>
      <c r="AB1591">
        <v>0</v>
      </c>
      <c r="AC1591">
        <v>0</v>
      </c>
      <c r="AD1591">
        <v>0</v>
      </c>
      <c r="AE1591">
        <v>2.196639381454375</v>
      </c>
    </row>
    <row r="1592" spans="1:31" x14ac:dyDescent="0.25">
      <c r="A1592">
        <v>1872134</v>
      </c>
      <c r="B1592">
        <v>1</v>
      </c>
      <c r="C1592" t="s">
        <v>81</v>
      </c>
      <c r="D1592" t="s">
        <v>126</v>
      </c>
      <c r="E1592" t="s">
        <v>131</v>
      </c>
      <c r="F1592" t="s">
        <v>4814</v>
      </c>
      <c r="G1592" t="s">
        <v>133</v>
      </c>
      <c r="H1592" t="s">
        <v>134</v>
      </c>
      <c r="I1592" t="s">
        <v>135</v>
      </c>
      <c r="J1592" t="s">
        <v>136</v>
      </c>
      <c r="K1592" t="s">
        <v>137</v>
      </c>
      <c r="L1592" t="s">
        <v>4815</v>
      </c>
      <c r="M1592" t="s">
        <v>4816</v>
      </c>
      <c r="N1592">
        <v>6.4722221999999996E-2</v>
      </c>
      <c r="O1592">
        <v>2</v>
      </c>
      <c r="P1592">
        <v>232</v>
      </c>
      <c r="Q1592">
        <v>33</v>
      </c>
      <c r="R1592">
        <v>95</v>
      </c>
      <c r="S1592">
        <v>5</v>
      </c>
      <c r="T1592">
        <v>24</v>
      </c>
      <c r="U1592">
        <v>0</v>
      </c>
      <c r="V1592">
        <v>0</v>
      </c>
      <c r="W1592">
        <v>4.7028563684312782E-2</v>
      </c>
      <c r="X1592">
        <v>2.4305727375654653</v>
      </c>
      <c r="Y1592">
        <v>27.686870271919808</v>
      </c>
      <c r="Z1592">
        <v>7.0455204552534383</v>
      </c>
      <c r="AA1592">
        <v>3.3577182129077605</v>
      </c>
      <c r="AB1592">
        <v>6.3629229380013834</v>
      </c>
      <c r="AC1592">
        <v>0</v>
      </c>
      <c r="AD1592">
        <v>0</v>
      </c>
      <c r="AE1592">
        <v>46.930633179332169</v>
      </c>
    </row>
    <row r="1593" spans="1:31" x14ac:dyDescent="0.25">
      <c r="A1593">
        <v>1871470</v>
      </c>
      <c r="B1593">
        <v>1</v>
      </c>
      <c r="C1593" t="s">
        <v>81</v>
      </c>
      <c r="D1593" t="s">
        <v>115</v>
      </c>
      <c r="E1593" t="s">
        <v>131</v>
      </c>
      <c r="F1593" t="s">
        <v>4817</v>
      </c>
      <c r="G1593" t="s">
        <v>133</v>
      </c>
      <c r="H1593" t="s">
        <v>134</v>
      </c>
      <c r="I1593" t="s">
        <v>152</v>
      </c>
      <c r="J1593" t="s">
        <v>136</v>
      </c>
      <c r="K1593" t="s">
        <v>137</v>
      </c>
      <c r="L1593" t="s">
        <v>4818</v>
      </c>
      <c r="M1593" t="s">
        <v>4819</v>
      </c>
      <c r="N1593">
        <v>1.1111111E-2</v>
      </c>
      <c r="O1593">
        <v>0</v>
      </c>
      <c r="P1593">
        <v>1226</v>
      </c>
      <c r="Q1593">
        <v>1</v>
      </c>
      <c r="R1593">
        <v>15</v>
      </c>
      <c r="S1593">
        <v>4</v>
      </c>
      <c r="T1593">
        <v>101</v>
      </c>
      <c r="U1593">
        <v>1</v>
      </c>
      <c r="V1593">
        <v>0</v>
      </c>
      <c r="W1593">
        <v>0</v>
      </c>
      <c r="X1593">
        <v>1.2929253754128123</v>
      </c>
      <c r="Y1593">
        <v>2.8649918057111107E-2</v>
      </c>
      <c r="Z1593">
        <v>5.1092237399300008E-2</v>
      </c>
      <c r="AA1593">
        <v>7.5973455244800009E-2</v>
      </c>
      <c r="AB1593">
        <v>0.29847375305375556</v>
      </c>
      <c r="AC1593">
        <v>0.2618522470645</v>
      </c>
      <c r="AD1593">
        <v>0</v>
      </c>
      <c r="AE1593">
        <v>2.008966986232279</v>
      </c>
    </row>
    <row r="1594" spans="1:31" x14ac:dyDescent="0.25">
      <c r="A1594">
        <v>1871968</v>
      </c>
      <c r="B1594">
        <v>1</v>
      </c>
      <c r="C1594" t="s">
        <v>81</v>
      </c>
      <c r="D1594" t="s">
        <v>123</v>
      </c>
      <c r="E1594" t="s">
        <v>169</v>
      </c>
      <c r="F1594" t="s">
        <v>3519</v>
      </c>
      <c r="G1594" t="s">
        <v>183</v>
      </c>
      <c r="H1594" t="s">
        <v>143</v>
      </c>
      <c r="I1594" t="s">
        <v>135</v>
      </c>
      <c r="J1594" t="s">
        <v>136</v>
      </c>
      <c r="K1594" t="s">
        <v>137</v>
      </c>
      <c r="L1594" t="s">
        <v>4820</v>
      </c>
      <c r="M1594" t="s">
        <v>4821</v>
      </c>
      <c r="N1594">
        <v>4.3266666660000004</v>
      </c>
      <c r="O1594">
        <v>0</v>
      </c>
      <c r="P1594">
        <v>810</v>
      </c>
      <c r="Q1594">
        <v>0</v>
      </c>
      <c r="R1594">
        <v>1</v>
      </c>
      <c r="S1594">
        <v>0</v>
      </c>
      <c r="T1594">
        <v>46</v>
      </c>
      <c r="U1594">
        <v>0</v>
      </c>
      <c r="V1594">
        <v>1</v>
      </c>
      <c r="W1594">
        <v>0</v>
      </c>
      <c r="X1594">
        <v>793.68019000378354</v>
      </c>
      <c r="Y1594">
        <v>0</v>
      </c>
      <c r="Z1594">
        <v>29.792275439461257</v>
      </c>
      <c r="AA1594">
        <v>0</v>
      </c>
      <c r="AB1594">
        <v>172.53724965284403</v>
      </c>
      <c r="AC1594">
        <v>0</v>
      </c>
      <c r="AD1594">
        <v>49.032770046193377</v>
      </c>
      <c r="AE1594">
        <v>1045.0424851422822</v>
      </c>
    </row>
    <row r="1595" spans="1:31" x14ac:dyDescent="0.25">
      <c r="A1595">
        <v>1872160</v>
      </c>
      <c r="B1595">
        <v>1</v>
      </c>
      <c r="C1595" t="s">
        <v>80</v>
      </c>
      <c r="D1595" t="s">
        <v>104</v>
      </c>
      <c r="E1595" t="s">
        <v>146</v>
      </c>
      <c r="F1595" t="s">
        <v>4822</v>
      </c>
      <c r="G1595" t="s">
        <v>469</v>
      </c>
      <c r="H1595" t="s">
        <v>143</v>
      </c>
      <c r="I1595" t="s">
        <v>135</v>
      </c>
      <c r="J1595" t="s">
        <v>136</v>
      </c>
      <c r="K1595" t="s">
        <v>137</v>
      </c>
      <c r="L1595" t="s">
        <v>4823</v>
      </c>
      <c r="M1595" t="s">
        <v>4824</v>
      </c>
      <c r="N1595">
        <v>2.5069444440000002</v>
      </c>
      <c r="O1595">
        <v>0</v>
      </c>
      <c r="P1595">
        <v>6</v>
      </c>
      <c r="Q1595">
        <v>0</v>
      </c>
      <c r="R1595">
        <v>3</v>
      </c>
      <c r="S1595">
        <v>0</v>
      </c>
      <c r="T1595">
        <v>5</v>
      </c>
      <c r="U1595">
        <v>0</v>
      </c>
      <c r="V1595">
        <v>0</v>
      </c>
      <c r="W1595">
        <v>0</v>
      </c>
      <c r="X1595">
        <v>6.9155883989203666</v>
      </c>
      <c r="Y1595">
        <v>0</v>
      </c>
      <c r="Z1595">
        <v>9.4225388626593229</v>
      </c>
      <c r="AA1595">
        <v>0</v>
      </c>
      <c r="AB1595">
        <v>4.029021635502934</v>
      </c>
      <c r="AC1595">
        <v>0</v>
      </c>
      <c r="AD1595">
        <v>0</v>
      </c>
      <c r="AE1595">
        <v>20.367148897082622</v>
      </c>
    </row>
    <row r="1596" spans="1:31" x14ac:dyDescent="0.25">
      <c r="A1596">
        <v>1871699</v>
      </c>
      <c r="B1596">
        <v>1</v>
      </c>
      <c r="C1596" t="s">
        <v>81</v>
      </c>
      <c r="D1596" t="s">
        <v>128</v>
      </c>
      <c r="E1596" t="s">
        <v>140</v>
      </c>
      <c r="F1596" t="s">
        <v>4825</v>
      </c>
      <c r="G1596" t="s">
        <v>142</v>
      </c>
      <c r="H1596" t="s">
        <v>143</v>
      </c>
      <c r="I1596" t="s">
        <v>135</v>
      </c>
      <c r="J1596" t="s">
        <v>136</v>
      </c>
      <c r="K1596" t="s">
        <v>137</v>
      </c>
      <c r="L1596" t="s">
        <v>4826</v>
      </c>
      <c r="M1596" t="s">
        <v>4827</v>
      </c>
      <c r="N1596">
        <v>2.4072222220000001</v>
      </c>
      <c r="O1596">
        <v>0</v>
      </c>
      <c r="P1596">
        <v>6</v>
      </c>
      <c r="Q1596">
        <v>0</v>
      </c>
      <c r="R1596">
        <v>0</v>
      </c>
      <c r="S1596">
        <v>0</v>
      </c>
      <c r="T1596">
        <v>0</v>
      </c>
      <c r="U1596">
        <v>0</v>
      </c>
      <c r="V1596">
        <v>0</v>
      </c>
      <c r="W1596">
        <v>0</v>
      </c>
      <c r="X1596">
        <v>2.93621278784022</v>
      </c>
      <c r="Y1596">
        <v>0</v>
      </c>
      <c r="Z1596">
        <v>0</v>
      </c>
      <c r="AA1596">
        <v>0</v>
      </c>
      <c r="AB1596">
        <v>0</v>
      </c>
      <c r="AC1596">
        <v>0</v>
      </c>
      <c r="AD1596">
        <v>0</v>
      </c>
      <c r="AE1596">
        <v>2.93621278784022</v>
      </c>
    </row>
    <row r="1597" spans="1:31" x14ac:dyDescent="0.25">
      <c r="A1597">
        <v>1871805</v>
      </c>
      <c r="B1597">
        <v>1</v>
      </c>
      <c r="C1597" t="s">
        <v>80</v>
      </c>
      <c r="D1597" t="s">
        <v>96</v>
      </c>
      <c r="E1597" t="s">
        <v>210</v>
      </c>
      <c r="F1597" t="s">
        <v>726</v>
      </c>
      <c r="G1597" t="s">
        <v>171</v>
      </c>
      <c r="H1597" t="s">
        <v>134</v>
      </c>
      <c r="I1597" t="s">
        <v>135</v>
      </c>
      <c r="J1597" t="s">
        <v>136</v>
      </c>
      <c r="K1597" t="s">
        <v>172</v>
      </c>
      <c r="L1597" t="s">
        <v>4828</v>
      </c>
      <c r="M1597" t="s">
        <v>4829</v>
      </c>
      <c r="N1597">
        <v>4.4108333330000002</v>
      </c>
      <c r="O1597">
        <v>6</v>
      </c>
      <c r="P1597">
        <v>52</v>
      </c>
      <c r="Q1597">
        <v>0</v>
      </c>
      <c r="R1597">
        <v>0</v>
      </c>
      <c r="S1597">
        <v>11</v>
      </c>
      <c r="T1597">
        <v>1</v>
      </c>
      <c r="U1597">
        <v>0</v>
      </c>
      <c r="V1597">
        <v>0</v>
      </c>
      <c r="W1597">
        <v>461.74894269333362</v>
      </c>
      <c r="X1597">
        <v>58.05365520643975</v>
      </c>
      <c r="Y1597">
        <v>0</v>
      </c>
      <c r="Z1597">
        <v>0</v>
      </c>
      <c r="AA1597">
        <v>567.79918369469544</v>
      </c>
      <c r="AB1597">
        <v>0.31465232111011998</v>
      </c>
      <c r="AC1597">
        <v>0</v>
      </c>
      <c r="AD1597">
        <v>0</v>
      </c>
      <c r="AE1597">
        <v>1087.9164339155789</v>
      </c>
    </row>
    <row r="1598" spans="1:31" x14ac:dyDescent="0.25">
      <c r="A1598">
        <v>1871502</v>
      </c>
      <c r="B1598">
        <v>1</v>
      </c>
      <c r="C1598" t="s">
        <v>81</v>
      </c>
      <c r="D1598" t="s">
        <v>122</v>
      </c>
      <c r="E1598" t="s">
        <v>210</v>
      </c>
      <c r="F1598" t="s">
        <v>955</v>
      </c>
      <c r="G1598" t="s">
        <v>133</v>
      </c>
      <c r="H1598" t="s">
        <v>134</v>
      </c>
      <c r="I1598" t="s">
        <v>135</v>
      </c>
      <c r="J1598" t="s">
        <v>136</v>
      </c>
      <c r="K1598" t="s">
        <v>137</v>
      </c>
      <c r="L1598" t="s">
        <v>4830</v>
      </c>
      <c r="M1598" t="s">
        <v>4831</v>
      </c>
      <c r="N1598">
        <v>0.28027777700000001</v>
      </c>
      <c r="O1598">
        <v>1</v>
      </c>
      <c r="P1598">
        <v>339</v>
      </c>
      <c r="Q1598">
        <v>39</v>
      </c>
      <c r="R1598">
        <v>12</v>
      </c>
      <c r="S1598">
        <v>7</v>
      </c>
      <c r="T1598">
        <v>41</v>
      </c>
      <c r="U1598">
        <v>1</v>
      </c>
      <c r="V1598">
        <v>0</v>
      </c>
      <c r="W1598">
        <v>4.6721025545041678E-2</v>
      </c>
      <c r="X1598">
        <v>10.725301053539175</v>
      </c>
      <c r="Y1598">
        <v>22.581148053415529</v>
      </c>
      <c r="Z1598">
        <v>1.1938113749072985</v>
      </c>
      <c r="AA1598">
        <v>22.2689666540041</v>
      </c>
      <c r="AB1598">
        <v>9.3283422494309871</v>
      </c>
      <c r="AC1598">
        <v>0.54095439858155248</v>
      </c>
      <c r="AD1598">
        <v>0</v>
      </c>
      <c r="AE1598">
        <v>66.685244809423679</v>
      </c>
    </row>
    <row r="1599" spans="1:31" x14ac:dyDescent="0.25">
      <c r="A1599">
        <v>1872166</v>
      </c>
      <c r="B1599">
        <v>1</v>
      </c>
      <c r="C1599" t="s">
        <v>80</v>
      </c>
      <c r="D1599" t="s">
        <v>88</v>
      </c>
      <c r="E1599" t="s">
        <v>140</v>
      </c>
      <c r="F1599" t="s">
        <v>4832</v>
      </c>
      <c r="G1599" t="s">
        <v>2616</v>
      </c>
      <c r="H1599" t="s">
        <v>143</v>
      </c>
      <c r="I1599" t="s">
        <v>135</v>
      </c>
      <c r="J1599" t="s">
        <v>136</v>
      </c>
      <c r="K1599" t="s">
        <v>137</v>
      </c>
      <c r="L1599" t="s">
        <v>4833</v>
      </c>
      <c r="M1599" t="s">
        <v>4834</v>
      </c>
      <c r="N1599">
        <v>0.768055555</v>
      </c>
      <c r="O1599">
        <v>0</v>
      </c>
      <c r="P1599">
        <v>0</v>
      </c>
      <c r="Q1599">
        <v>0</v>
      </c>
      <c r="R1599">
        <v>0</v>
      </c>
      <c r="S1599">
        <v>0</v>
      </c>
      <c r="T1599">
        <v>1</v>
      </c>
      <c r="U1599">
        <v>0</v>
      </c>
      <c r="V1599">
        <v>0</v>
      </c>
      <c r="W1599">
        <v>0</v>
      </c>
      <c r="X1599">
        <v>0</v>
      </c>
      <c r="Y1599">
        <v>0</v>
      </c>
      <c r="Z1599">
        <v>0</v>
      </c>
      <c r="AA1599">
        <v>0</v>
      </c>
      <c r="AB1599">
        <v>3.6571269888100875</v>
      </c>
      <c r="AC1599">
        <v>0</v>
      </c>
      <c r="AD1599">
        <v>0</v>
      </c>
      <c r="AE1599">
        <v>3.6571269888100875</v>
      </c>
    </row>
    <row r="1600" spans="1:31" x14ac:dyDescent="0.25">
      <c r="A1600">
        <v>1871456</v>
      </c>
      <c r="B1600">
        <v>1</v>
      </c>
      <c r="C1600" t="s">
        <v>80</v>
      </c>
      <c r="D1600" t="s">
        <v>106</v>
      </c>
      <c r="E1600" t="s">
        <v>146</v>
      </c>
      <c r="F1600" t="s">
        <v>4835</v>
      </c>
      <c r="G1600" t="s">
        <v>148</v>
      </c>
      <c r="H1600" t="s">
        <v>143</v>
      </c>
      <c r="I1600" t="s">
        <v>135</v>
      </c>
      <c r="J1600" t="s">
        <v>136</v>
      </c>
      <c r="K1600" t="s">
        <v>137</v>
      </c>
      <c r="L1600" t="s">
        <v>4836</v>
      </c>
      <c r="M1600" t="s">
        <v>4837</v>
      </c>
      <c r="N1600">
        <v>1.3391666659999999</v>
      </c>
      <c r="O1600">
        <v>0</v>
      </c>
      <c r="P1600">
        <v>4</v>
      </c>
      <c r="Q1600">
        <v>0</v>
      </c>
      <c r="R1600">
        <v>3</v>
      </c>
      <c r="S1600">
        <v>0</v>
      </c>
      <c r="T1600">
        <v>1</v>
      </c>
      <c r="U1600">
        <v>0</v>
      </c>
      <c r="V1600">
        <v>0</v>
      </c>
      <c r="W1600">
        <v>0</v>
      </c>
      <c r="X1600">
        <v>0.55458594834848929</v>
      </c>
      <c r="Y1600">
        <v>0</v>
      </c>
      <c r="Z1600">
        <v>39.362416410998343</v>
      </c>
      <c r="AA1600">
        <v>0</v>
      </c>
      <c r="AB1600">
        <v>7.8337935633601061</v>
      </c>
      <c r="AC1600">
        <v>0</v>
      </c>
      <c r="AD1600">
        <v>0</v>
      </c>
      <c r="AE1600">
        <v>47.750795922706935</v>
      </c>
    </row>
    <row r="1601" spans="1:31" x14ac:dyDescent="0.25">
      <c r="A1601">
        <v>1871788</v>
      </c>
      <c r="B1601">
        <v>1</v>
      </c>
      <c r="C1601" t="s">
        <v>80</v>
      </c>
      <c r="D1601" t="s">
        <v>83</v>
      </c>
      <c r="E1601" t="s">
        <v>146</v>
      </c>
      <c r="F1601" t="s">
        <v>4838</v>
      </c>
      <c r="G1601" t="s">
        <v>1772</v>
      </c>
      <c r="H1601" t="s">
        <v>143</v>
      </c>
      <c r="I1601" t="s">
        <v>135</v>
      </c>
      <c r="J1601" t="s">
        <v>136</v>
      </c>
      <c r="K1601" t="s">
        <v>137</v>
      </c>
      <c r="L1601" t="s">
        <v>4839</v>
      </c>
      <c r="M1601" t="s">
        <v>4840</v>
      </c>
      <c r="N1601">
        <v>4.4769444439999999</v>
      </c>
      <c r="O1601">
        <v>0</v>
      </c>
      <c r="P1601">
        <v>50</v>
      </c>
      <c r="Q1601">
        <v>0</v>
      </c>
      <c r="R1601">
        <v>0</v>
      </c>
      <c r="S1601">
        <v>0</v>
      </c>
      <c r="T1601">
        <v>17</v>
      </c>
      <c r="U1601">
        <v>0</v>
      </c>
      <c r="V1601">
        <v>0</v>
      </c>
      <c r="W1601">
        <v>0</v>
      </c>
      <c r="X1601">
        <v>58.513151183859236</v>
      </c>
      <c r="Y1601">
        <v>0</v>
      </c>
      <c r="Z1601">
        <v>0</v>
      </c>
      <c r="AA1601">
        <v>0</v>
      </c>
      <c r="AB1601">
        <v>61.189091369509342</v>
      </c>
      <c r="AC1601">
        <v>0</v>
      </c>
      <c r="AD1601">
        <v>0</v>
      </c>
      <c r="AE1601">
        <v>119.70224255336858</v>
      </c>
    </row>
    <row r="1602" spans="1:31" x14ac:dyDescent="0.25">
      <c r="A1602">
        <v>1871648</v>
      </c>
      <c r="B1602">
        <v>1</v>
      </c>
      <c r="C1602" t="s">
        <v>80</v>
      </c>
      <c r="D1602" t="s">
        <v>103</v>
      </c>
      <c r="E1602" t="s">
        <v>158</v>
      </c>
      <c r="F1602" t="s">
        <v>4841</v>
      </c>
      <c r="G1602" t="s">
        <v>179</v>
      </c>
      <c r="H1602" t="s">
        <v>134</v>
      </c>
      <c r="I1602" t="s">
        <v>135</v>
      </c>
      <c r="J1602" t="s">
        <v>136</v>
      </c>
      <c r="K1602" t="s">
        <v>137</v>
      </c>
      <c r="L1602" t="s">
        <v>4842</v>
      </c>
      <c r="M1602" t="s">
        <v>4843</v>
      </c>
      <c r="N1602">
        <v>2.096944444</v>
      </c>
      <c r="O1602">
        <v>0</v>
      </c>
      <c r="P1602">
        <v>1</v>
      </c>
      <c r="Q1602">
        <v>0</v>
      </c>
      <c r="R1602">
        <v>10</v>
      </c>
      <c r="S1602">
        <v>0</v>
      </c>
      <c r="T1602">
        <v>5</v>
      </c>
      <c r="U1602">
        <v>0</v>
      </c>
      <c r="V1602">
        <v>0</v>
      </c>
      <c r="W1602">
        <v>0</v>
      </c>
      <c r="X1602">
        <v>0.82404195816532777</v>
      </c>
      <c r="Y1602">
        <v>0</v>
      </c>
      <c r="Z1602">
        <v>204.01552712979435</v>
      </c>
      <c r="AA1602">
        <v>0</v>
      </c>
      <c r="AB1602">
        <v>185.74756513649405</v>
      </c>
      <c r="AC1602">
        <v>0</v>
      </c>
      <c r="AD1602">
        <v>0</v>
      </c>
      <c r="AE1602">
        <v>390.58713422445373</v>
      </c>
    </row>
    <row r="1603" spans="1:31" x14ac:dyDescent="0.25">
      <c r="A1603">
        <v>1871642</v>
      </c>
      <c r="B1603">
        <v>1</v>
      </c>
      <c r="C1603" t="s">
        <v>80</v>
      </c>
      <c r="D1603" t="s">
        <v>105</v>
      </c>
      <c r="E1603" t="s">
        <v>158</v>
      </c>
      <c r="F1603" t="s">
        <v>4844</v>
      </c>
      <c r="G1603" t="s">
        <v>219</v>
      </c>
      <c r="H1603" t="s">
        <v>134</v>
      </c>
      <c r="I1603" t="s">
        <v>135</v>
      </c>
      <c r="J1603" t="s">
        <v>136</v>
      </c>
      <c r="K1603" t="s">
        <v>137</v>
      </c>
      <c r="L1603" t="s">
        <v>4845</v>
      </c>
      <c r="M1603" t="s">
        <v>4846</v>
      </c>
      <c r="N1603">
        <v>3.5166666659999999</v>
      </c>
      <c r="O1603">
        <v>0</v>
      </c>
      <c r="P1603">
        <v>1</v>
      </c>
      <c r="Q1603">
        <v>0</v>
      </c>
      <c r="R1603">
        <v>1</v>
      </c>
      <c r="S1603">
        <v>3</v>
      </c>
      <c r="T1603">
        <v>0</v>
      </c>
      <c r="U1603">
        <v>1</v>
      </c>
      <c r="V1603">
        <v>0</v>
      </c>
      <c r="W1603">
        <v>0</v>
      </c>
      <c r="X1603">
        <v>1.4056872369159332</v>
      </c>
      <c r="Y1603">
        <v>0</v>
      </c>
      <c r="Z1603">
        <v>0.96141923918328898</v>
      </c>
      <c r="AA1603">
        <v>18.159680597906672</v>
      </c>
      <c r="AB1603">
        <v>0</v>
      </c>
      <c r="AC1603">
        <v>1201.7169186350663</v>
      </c>
      <c r="AD1603">
        <v>0</v>
      </c>
      <c r="AE1603">
        <v>1222.2437057090722</v>
      </c>
    </row>
    <row r="1604" spans="1:31" x14ac:dyDescent="0.25">
      <c r="A1604">
        <v>1871496</v>
      </c>
      <c r="B1604">
        <v>1</v>
      </c>
      <c r="C1604" t="s">
        <v>80</v>
      </c>
      <c r="D1604" t="s">
        <v>106</v>
      </c>
      <c r="E1604" t="s">
        <v>131</v>
      </c>
      <c r="F1604" t="s">
        <v>4847</v>
      </c>
      <c r="G1604" t="s">
        <v>133</v>
      </c>
      <c r="H1604" t="s">
        <v>134</v>
      </c>
      <c r="I1604" t="s">
        <v>152</v>
      </c>
      <c r="J1604" t="s">
        <v>136</v>
      </c>
      <c r="K1604" t="s">
        <v>137</v>
      </c>
      <c r="L1604" t="s">
        <v>4848</v>
      </c>
      <c r="M1604" t="s">
        <v>4849</v>
      </c>
      <c r="N1604">
        <v>8.3333330000000001E-3</v>
      </c>
      <c r="O1604">
        <v>1</v>
      </c>
      <c r="P1604">
        <v>701</v>
      </c>
      <c r="Q1604">
        <v>70</v>
      </c>
      <c r="R1604">
        <v>136</v>
      </c>
      <c r="S1604">
        <v>15</v>
      </c>
      <c r="T1604">
        <v>83</v>
      </c>
      <c r="U1604">
        <v>3</v>
      </c>
      <c r="V1604">
        <v>0</v>
      </c>
      <c r="W1604">
        <v>3.4989221618333339E-3</v>
      </c>
      <c r="X1604">
        <v>1.0024545133305518</v>
      </c>
      <c r="Y1604">
        <v>5.4949500397228483</v>
      </c>
      <c r="Z1604">
        <v>3.6986381270366504</v>
      </c>
      <c r="AA1604">
        <v>0.41674548516200005</v>
      </c>
      <c r="AB1604">
        <v>0.53043252454906664</v>
      </c>
      <c r="AC1604">
        <v>7.3837700493750002E-3</v>
      </c>
      <c r="AD1604">
        <v>0</v>
      </c>
      <c r="AE1604">
        <v>11.154103382012325</v>
      </c>
    </row>
    <row r="1605" spans="1:31" x14ac:dyDescent="0.25">
      <c r="A1605">
        <v>1871542</v>
      </c>
      <c r="B1605">
        <v>1</v>
      </c>
      <c r="C1605" t="s">
        <v>81</v>
      </c>
      <c r="D1605" t="s">
        <v>118</v>
      </c>
      <c r="E1605" t="s">
        <v>158</v>
      </c>
      <c r="F1605" t="s">
        <v>4850</v>
      </c>
      <c r="G1605" t="s">
        <v>196</v>
      </c>
      <c r="H1605" t="s">
        <v>134</v>
      </c>
      <c r="I1605" t="s">
        <v>135</v>
      </c>
      <c r="J1605" t="s">
        <v>136</v>
      </c>
      <c r="K1605" t="s">
        <v>172</v>
      </c>
      <c r="L1605" t="s">
        <v>4851</v>
      </c>
      <c r="M1605" t="s">
        <v>4852</v>
      </c>
      <c r="N1605">
        <v>0.93923694400000002</v>
      </c>
      <c r="O1605">
        <v>0</v>
      </c>
      <c r="P1605">
        <v>0</v>
      </c>
      <c r="Q1605">
        <v>2</v>
      </c>
      <c r="R1605">
        <v>0</v>
      </c>
      <c r="S1605">
        <v>0</v>
      </c>
      <c r="T1605">
        <v>0</v>
      </c>
      <c r="U1605">
        <v>0</v>
      </c>
      <c r="V1605">
        <v>0</v>
      </c>
      <c r="W1605">
        <v>0</v>
      </c>
      <c r="X1605">
        <v>0</v>
      </c>
      <c r="Y1605">
        <v>14.48954867504141</v>
      </c>
      <c r="Z1605">
        <v>0</v>
      </c>
      <c r="AA1605">
        <v>0</v>
      </c>
      <c r="AB1605">
        <v>0</v>
      </c>
      <c r="AC1605">
        <v>0</v>
      </c>
      <c r="AD1605">
        <v>0</v>
      </c>
      <c r="AE1605">
        <v>14.48954867504141</v>
      </c>
    </row>
    <row r="1606" spans="1:31" x14ac:dyDescent="0.25">
      <c r="A1606">
        <v>1872266</v>
      </c>
      <c r="B1606">
        <v>1</v>
      </c>
      <c r="C1606" t="s">
        <v>81</v>
      </c>
      <c r="D1606" t="s">
        <v>117</v>
      </c>
      <c r="E1606" t="s">
        <v>146</v>
      </c>
      <c r="F1606" t="s">
        <v>4853</v>
      </c>
      <c r="G1606" t="s">
        <v>148</v>
      </c>
      <c r="H1606" t="s">
        <v>143</v>
      </c>
      <c r="I1606" t="s">
        <v>135</v>
      </c>
      <c r="J1606" t="s">
        <v>136</v>
      </c>
      <c r="K1606" t="s">
        <v>137</v>
      </c>
      <c r="L1606" t="s">
        <v>4854</v>
      </c>
      <c r="M1606" t="s">
        <v>4855</v>
      </c>
      <c r="N1606">
        <v>1.221944444</v>
      </c>
      <c r="O1606">
        <v>0</v>
      </c>
      <c r="P1606">
        <v>31</v>
      </c>
      <c r="Q1606">
        <v>0</v>
      </c>
      <c r="R1606">
        <v>0</v>
      </c>
      <c r="S1606">
        <v>0</v>
      </c>
      <c r="T1606">
        <v>0</v>
      </c>
      <c r="U1606">
        <v>0</v>
      </c>
      <c r="V1606">
        <v>0</v>
      </c>
      <c r="W1606">
        <v>0</v>
      </c>
      <c r="X1606">
        <v>6.7526138749615532</v>
      </c>
      <c r="Y1606">
        <v>0</v>
      </c>
      <c r="Z1606">
        <v>0</v>
      </c>
      <c r="AA1606">
        <v>0</v>
      </c>
      <c r="AB1606">
        <v>0</v>
      </c>
      <c r="AC1606">
        <v>0</v>
      </c>
      <c r="AD1606">
        <v>0</v>
      </c>
      <c r="AE1606">
        <v>6.7526138749615532</v>
      </c>
    </row>
    <row r="1607" spans="1:31" x14ac:dyDescent="0.25">
      <c r="A1607">
        <v>1872080</v>
      </c>
      <c r="B1607">
        <v>1</v>
      </c>
      <c r="C1607" t="s">
        <v>81</v>
      </c>
      <c r="D1607" t="s">
        <v>120</v>
      </c>
      <c r="E1607" t="s">
        <v>169</v>
      </c>
      <c r="F1607" t="s">
        <v>4856</v>
      </c>
      <c r="G1607" t="s">
        <v>183</v>
      </c>
      <c r="H1607" t="s">
        <v>143</v>
      </c>
      <c r="I1607" t="s">
        <v>135</v>
      </c>
      <c r="J1607" t="s">
        <v>136</v>
      </c>
      <c r="K1607" t="s">
        <v>137</v>
      </c>
      <c r="L1607" t="s">
        <v>4857</v>
      </c>
      <c r="M1607" t="s">
        <v>4858</v>
      </c>
      <c r="N1607">
        <v>0.86083333299999998</v>
      </c>
      <c r="O1607">
        <v>0</v>
      </c>
      <c r="P1607">
        <v>0</v>
      </c>
      <c r="Q1607">
        <v>0</v>
      </c>
      <c r="R1607">
        <v>5</v>
      </c>
      <c r="S1607">
        <v>0</v>
      </c>
      <c r="T1607">
        <v>1</v>
      </c>
      <c r="U1607">
        <v>0</v>
      </c>
      <c r="V1607">
        <v>0</v>
      </c>
      <c r="W1607">
        <v>0</v>
      </c>
      <c r="X1607">
        <v>0</v>
      </c>
      <c r="Y1607">
        <v>0</v>
      </c>
      <c r="Z1607">
        <v>27.913917444120127</v>
      </c>
      <c r="AA1607">
        <v>0</v>
      </c>
      <c r="AB1607">
        <v>2.0975441906973984</v>
      </c>
      <c r="AC1607">
        <v>0</v>
      </c>
      <c r="AD1607">
        <v>0</v>
      </c>
      <c r="AE1607">
        <v>30.011461634817525</v>
      </c>
    </row>
    <row r="1608" spans="1:31" x14ac:dyDescent="0.25">
      <c r="A1608">
        <v>1871751</v>
      </c>
      <c r="B1608">
        <v>1</v>
      </c>
      <c r="C1608" t="s">
        <v>80</v>
      </c>
      <c r="D1608" t="s">
        <v>100</v>
      </c>
      <c r="E1608" t="s">
        <v>146</v>
      </c>
      <c r="F1608" t="s">
        <v>4859</v>
      </c>
      <c r="G1608" t="s">
        <v>148</v>
      </c>
      <c r="H1608" t="s">
        <v>143</v>
      </c>
      <c r="I1608" t="s">
        <v>135</v>
      </c>
      <c r="J1608" t="s">
        <v>136</v>
      </c>
      <c r="K1608" t="s">
        <v>137</v>
      </c>
      <c r="L1608" t="s">
        <v>4860</v>
      </c>
      <c r="M1608" t="s">
        <v>4861</v>
      </c>
      <c r="N1608">
        <v>2.5738888879999999</v>
      </c>
      <c r="O1608">
        <v>0</v>
      </c>
      <c r="P1608">
        <v>0</v>
      </c>
      <c r="Q1608">
        <v>0</v>
      </c>
      <c r="R1608">
        <v>3</v>
      </c>
      <c r="S1608">
        <v>0</v>
      </c>
      <c r="T1608">
        <v>0</v>
      </c>
      <c r="U1608">
        <v>0</v>
      </c>
      <c r="V1608">
        <v>0</v>
      </c>
      <c r="W1608">
        <v>0</v>
      </c>
      <c r="X1608">
        <v>0</v>
      </c>
      <c r="Y1608">
        <v>0</v>
      </c>
      <c r="Z1608">
        <v>62.265678441902921</v>
      </c>
      <c r="AA1608">
        <v>0</v>
      </c>
      <c r="AB1608">
        <v>0</v>
      </c>
      <c r="AC1608">
        <v>0</v>
      </c>
      <c r="AD1608">
        <v>0</v>
      </c>
      <c r="AE1608">
        <v>62.265678441902921</v>
      </c>
    </row>
    <row r="1609" spans="1:31" x14ac:dyDescent="0.25">
      <c r="A1609">
        <v>1871396</v>
      </c>
      <c r="B1609">
        <v>1</v>
      </c>
      <c r="C1609" t="s">
        <v>80</v>
      </c>
      <c r="D1609" t="s">
        <v>110</v>
      </c>
      <c r="E1609" t="s">
        <v>146</v>
      </c>
      <c r="F1609" t="s">
        <v>4862</v>
      </c>
      <c r="G1609" t="s">
        <v>148</v>
      </c>
      <c r="H1609" t="s">
        <v>143</v>
      </c>
      <c r="I1609" t="s">
        <v>135</v>
      </c>
      <c r="J1609" t="s">
        <v>136</v>
      </c>
      <c r="K1609" t="s">
        <v>137</v>
      </c>
      <c r="L1609" t="s">
        <v>4863</v>
      </c>
      <c r="M1609" t="s">
        <v>4542</v>
      </c>
      <c r="N1609">
        <v>1.9783333329999999</v>
      </c>
      <c r="O1609">
        <v>0</v>
      </c>
      <c r="P1609">
        <v>145</v>
      </c>
      <c r="Q1609">
        <v>0</v>
      </c>
      <c r="R1609">
        <v>0</v>
      </c>
      <c r="S1609">
        <v>0</v>
      </c>
      <c r="T1609">
        <v>6</v>
      </c>
      <c r="U1609">
        <v>0</v>
      </c>
      <c r="V1609">
        <v>0</v>
      </c>
      <c r="W1609">
        <v>0</v>
      </c>
      <c r="X1609">
        <v>55.767601760436364</v>
      </c>
      <c r="Y1609">
        <v>0</v>
      </c>
      <c r="Z1609">
        <v>0</v>
      </c>
      <c r="AA1609">
        <v>0</v>
      </c>
      <c r="AB1609">
        <v>13.345871206489589</v>
      </c>
      <c r="AC1609">
        <v>0</v>
      </c>
      <c r="AD1609">
        <v>0</v>
      </c>
      <c r="AE1609">
        <v>69.113472966925954</v>
      </c>
    </row>
    <row r="1610" spans="1:31" x14ac:dyDescent="0.25">
      <c r="A1610">
        <v>1871539</v>
      </c>
      <c r="B1610">
        <v>1</v>
      </c>
      <c r="C1610" t="s">
        <v>81</v>
      </c>
      <c r="D1610" t="s">
        <v>117</v>
      </c>
      <c r="E1610" t="s">
        <v>146</v>
      </c>
      <c r="F1610" t="s">
        <v>4864</v>
      </c>
      <c r="G1610" t="s">
        <v>148</v>
      </c>
      <c r="H1610" t="s">
        <v>143</v>
      </c>
      <c r="I1610" t="s">
        <v>135</v>
      </c>
      <c r="J1610" t="s">
        <v>136</v>
      </c>
      <c r="K1610" t="s">
        <v>137</v>
      </c>
      <c r="L1610" t="s">
        <v>4865</v>
      </c>
      <c r="M1610" t="s">
        <v>4866</v>
      </c>
      <c r="N1610">
        <v>1.0447222220000001</v>
      </c>
      <c r="O1610">
        <v>0</v>
      </c>
      <c r="P1610">
        <v>0</v>
      </c>
      <c r="Q1610">
        <v>0</v>
      </c>
      <c r="R1610">
        <v>0</v>
      </c>
      <c r="S1610">
        <v>0</v>
      </c>
      <c r="T1610">
        <v>2</v>
      </c>
      <c r="U1610">
        <v>0</v>
      </c>
      <c r="V1610">
        <v>1</v>
      </c>
      <c r="W1610">
        <v>0</v>
      </c>
      <c r="X1610">
        <v>0</v>
      </c>
      <c r="Y1610">
        <v>0</v>
      </c>
      <c r="Z1610">
        <v>0</v>
      </c>
      <c r="AA1610">
        <v>0</v>
      </c>
      <c r="AB1610">
        <v>2.9293242681921896</v>
      </c>
      <c r="AC1610">
        <v>0</v>
      </c>
      <c r="AD1610">
        <v>4.0959198987554331</v>
      </c>
      <c r="AE1610">
        <v>7.0252441669476227</v>
      </c>
    </row>
    <row r="1611" spans="1:31" x14ac:dyDescent="0.25">
      <c r="A1611">
        <v>1871871</v>
      </c>
      <c r="B1611">
        <v>1</v>
      </c>
      <c r="C1611" t="s">
        <v>80</v>
      </c>
      <c r="D1611" t="s">
        <v>106</v>
      </c>
      <c r="E1611" t="s">
        <v>140</v>
      </c>
      <c r="F1611" t="s">
        <v>4867</v>
      </c>
      <c r="G1611" t="s">
        <v>207</v>
      </c>
      <c r="H1611" t="s">
        <v>143</v>
      </c>
      <c r="I1611" t="s">
        <v>135</v>
      </c>
      <c r="J1611" t="s">
        <v>136</v>
      </c>
      <c r="K1611" t="s">
        <v>137</v>
      </c>
      <c r="L1611" t="s">
        <v>4868</v>
      </c>
      <c r="M1611" t="s">
        <v>4869</v>
      </c>
      <c r="N1611">
        <v>1.2569444439999999</v>
      </c>
      <c r="O1611">
        <v>0</v>
      </c>
      <c r="P1611">
        <v>0</v>
      </c>
      <c r="Q1611">
        <v>0</v>
      </c>
      <c r="R1611">
        <v>0</v>
      </c>
      <c r="S1611">
        <v>0</v>
      </c>
      <c r="T1611">
        <v>1</v>
      </c>
      <c r="U1611">
        <v>0</v>
      </c>
      <c r="V1611">
        <v>0</v>
      </c>
      <c r="W1611">
        <v>0</v>
      </c>
      <c r="X1611">
        <v>0</v>
      </c>
      <c r="Y1611">
        <v>0</v>
      </c>
      <c r="Z1611">
        <v>0</v>
      </c>
      <c r="AA1611">
        <v>0</v>
      </c>
      <c r="AB1611">
        <v>0.67676046942701751</v>
      </c>
      <c r="AC1611">
        <v>0</v>
      </c>
      <c r="AD1611">
        <v>0</v>
      </c>
      <c r="AE1611">
        <v>0.67676046942701751</v>
      </c>
    </row>
    <row r="1612" spans="1:31" x14ac:dyDescent="0.25">
      <c r="A1612">
        <v>1871914</v>
      </c>
      <c r="B1612">
        <v>1</v>
      </c>
      <c r="C1612" t="s">
        <v>80</v>
      </c>
      <c r="D1612" t="s">
        <v>96</v>
      </c>
      <c r="E1612" t="s">
        <v>169</v>
      </c>
      <c r="F1612" t="s">
        <v>982</v>
      </c>
      <c r="G1612" t="s">
        <v>183</v>
      </c>
      <c r="H1612" t="s">
        <v>143</v>
      </c>
      <c r="I1612" t="s">
        <v>135</v>
      </c>
      <c r="J1612" t="s">
        <v>136</v>
      </c>
      <c r="K1612" t="s">
        <v>137</v>
      </c>
      <c r="L1612" t="s">
        <v>4870</v>
      </c>
      <c r="M1612" t="s">
        <v>4871</v>
      </c>
      <c r="N1612">
        <v>1.8247222219999999</v>
      </c>
      <c r="O1612">
        <v>0</v>
      </c>
      <c r="P1612">
        <v>133</v>
      </c>
      <c r="Q1612">
        <v>0</v>
      </c>
      <c r="R1612">
        <v>0</v>
      </c>
      <c r="S1612">
        <v>0</v>
      </c>
      <c r="T1612">
        <v>20</v>
      </c>
      <c r="U1612">
        <v>0</v>
      </c>
      <c r="V1612">
        <v>0</v>
      </c>
      <c r="W1612">
        <v>0</v>
      </c>
      <c r="X1612">
        <v>166.00102742569712</v>
      </c>
      <c r="Y1612">
        <v>0</v>
      </c>
      <c r="Z1612">
        <v>0</v>
      </c>
      <c r="AA1612">
        <v>0</v>
      </c>
      <c r="AB1612">
        <v>47.565316145883358</v>
      </c>
      <c r="AC1612">
        <v>0</v>
      </c>
      <c r="AD1612">
        <v>0</v>
      </c>
      <c r="AE1612">
        <v>213.56634357158049</v>
      </c>
    </row>
    <row r="1613" spans="1:31" x14ac:dyDescent="0.25">
      <c r="A1613">
        <v>1871937</v>
      </c>
      <c r="B1613">
        <v>1</v>
      </c>
      <c r="C1613" t="s">
        <v>81</v>
      </c>
      <c r="D1613" t="s">
        <v>115</v>
      </c>
      <c r="E1613" t="s">
        <v>146</v>
      </c>
      <c r="F1613" t="s">
        <v>4872</v>
      </c>
      <c r="G1613" t="s">
        <v>148</v>
      </c>
      <c r="H1613" t="s">
        <v>143</v>
      </c>
      <c r="I1613" t="s">
        <v>135</v>
      </c>
      <c r="J1613" t="s">
        <v>136</v>
      </c>
      <c r="K1613" t="s">
        <v>137</v>
      </c>
      <c r="L1613" t="s">
        <v>4873</v>
      </c>
      <c r="M1613" t="s">
        <v>4874</v>
      </c>
      <c r="N1613">
        <v>0.88777777700000005</v>
      </c>
      <c r="O1613">
        <v>0</v>
      </c>
      <c r="P1613">
        <v>6</v>
      </c>
      <c r="Q1613">
        <v>0</v>
      </c>
      <c r="R1613">
        <v>0</v>
      </c>
      <c r="S1613">
        <v>0</v>
      </c>
      <c r="T1613">
        <v>0</v>
      </c>
      <c r="U1613">
        <v>0</v>
      </c>
      <c r="V1613">
        <v>0</v>
      </c>
      <c r="W1613">
        <v>0</v>
      </c>
      <c r="X1613">
        <v>0.43835304463606173</v>
      </c>
      <c r="Y1613">
        <v>0</v>
      </c>
      <c r="Z1613">
        <v>0</v>
      </c>
      <c r="AA1613">
        <v>0</v>
      </c>
      <c r="AB1613">
        <v>0</v>
      </c>
      <c r="AC1613">
        <v>0</v>
      </c>
      <c r="AD1613">
        <v>0</v>
      </c>
      <c r="AE1613">
        <v>0.43835304463606173</v>
      </c>
    </row>
    <row r="1614" spans="1:31" x14ac:dyDescent="0.25">
      <c r="A1614">
        <v>1871373</v>
      </c>
      <c r="B1614">
        <v>1</v>
      </c>
      <c r="C1614" t="s">
        <v>81</v>
      </c>
      <c r="D1614" t="s">
        <v>112</v>
      </c>
      <c r="E1614" t="s">
        <v>210</v>
      </c>
      <c r="F1614" t="s">
        <v>4875</v>
      </c>
      <c r="G1614" t="s">
        <v>133</v>
      </c>
      <c r="H1614" t="s">
        <v>134</v>
      </c>
      <c r="I1614" t="s">
        <v>135</v>
      </c>
      <c r="J1614" t="s">
        <v>136</v>
      </c>
      <c r="K1614" t="s">
        <v>137</v>
      </c>
      <c r="L1614" t="s">
        <v>4876</v>
      </c>
      <c r="M1614" t="s">
        <v>4877</v>
      </c>
      <c r="N1614">
        <v>0.74194444400000004</v>
      </c>
      <c r="O1614">
        <v>1</v>
      </c>
      <c r="P1614">
        <v>13</v>
      </c>
      <c r="Q1614">
        <v>88</v>
      </c>
      <c r="R1614">
        <v>0</v>
      </c>
      <c r="S1614">
        <v>1</v>
      </c>
      <c r="T1614">
        <v>0</v>
      </c>
      <c r="U1614">
        <v>0</v>
      </c>
      <c r="V1614">
        <v>0</v>
      </c>
      <c r="W1614">
        <v>0.53151185530877965</v>
      </c>
      <c r="X1614">
        <v>1.2990468130816946</v>
      </c>
      <c r="Y1614">
        <v>340.93147581676328</v>
      </c>
      <c r="Z1614">
        <v>0</v>
      </c>
      <c r="AA1614">
        <v>0.93186971391438334</v>
      </c>
      <c r="AB1614">
        <v>0</v>
      </c>
      <c r="AC1614">
        <v>0</v>
      </c>
      <c r="AD1614">
        <v>0</v>
      </c>
      <c r="AE1614">
        <v>343.69390419906819</v>
      </c>
    </row>
    <row r="1615" spans="1:31" x14ac:dyDescent="0.25">
      <c r="A1615">
        <v>1871794</v>
      </c>
      <c r="B1615">
        <v>1</v>
      </c>
      <c r="C1615" t="s">
        <v>80</v>
      </c>
      <c r="D1615" t="s">
        <v>106</v>
      </c>
      <c r="E1615" t="s">
        <v>158</v>
      </c>
      <c r="F1615" t="s">
        <v>4878</v>
      </c>
      <c r="G1615" t="s">
        <v>219</v>
      </c>
      <c r="H1615" t="s">
        <v>134</v>
      </c>
      <c r="I1615" t="s">
        <v>135</v>
      </c>
      <c r="J1615" t="s">
        <v>136</v>
      </c>
      <c r="K1615" t="s">
        <v>137</v>
      </c>
      <c r="L1615" t="s">
        <v>4570</v>
      </c>
      <c r="M1615" t="s">
        <v>4879</v>
      </c>
      <c r="N1615">
        <v>1.936111111</v>
      </c>
      <c r="O1615">
        <v>0</v>
      </c>
      <c r="P1615">
        <v>0</v>
      </c>
      <c r="Q1615">
        <v>0</v>
      </c>
      <c r="R1615">
        <v>1</v>
      </c>
      <c r="S1615">
        <v>0</v>
      </c>
      <c r="T1615">
        <v>2</v>
      </c>
      <c r="U1615">
        <v>0</v>
      </c>
      <c r="V1615">
        <v>0</v>
      </c>
      <c r="W1615">
        <v>0</v>
      </c>
      <c r="X1615">
        <v>0</v>
      </c>
      <c r="Y1615">
        <v>0</v>
      </c>
      <c r="Z1615">
        <v>5.0791944317863615</v>
      </c>
      <c r="AA1615">
        <v>0</v>
      </c>
      <c r="AB1615">
        <v>5.0149329564801075</v>
      </c>
      <c r="AC1615">
        <v>0</v>
      </c>
      <c r="AD1615">
        <v>0</v>
      </c>
      <c r="AE1615">
        <v>10.094127388266468</v>
      </c>
    </row>
    <row r="1616" spans="1:31" x14ac:dyDescent="0.25">
      <c r="A1616">
        <v>1872063</v>
      </c>
      <c r="B1616">
        <v>1</v>
      </c>
      <c r="C1616" t="s">
        <v>80</v>
      </c>
      <c r="D1616" t="s">
        <v>103</v>
      </c>
      <c r="E1616" t="s">
        <v>146</v>
      </c>
      <c r="F1616" t="s">
        <v>4880</v>
      </c>
      <c r="G1616" t="s">
        <v>148</v>
      </c>
      <c r="H1616" t="s">
        <v>143</v>
      </c>
      <c r="I1616" t="s">
        <v>135</v>
      </c>
      <c r="J1616" t="s">
        <v>136</v>
      </c>
      <c r="K1616" t="s">
        <v>137</v>
      </c>
      <c r="L1616" t="s">
        <v>4881</v>
      </c>
      <c r="M1616" t="s">
        <v>4882</v>
      </c>
      <c r="N1616">
        <v>1.5333333330000001</v>
      </c>
      <c r="O1616">
        <v>0</v>
      </c>
      <c r="P1616">
        <v>27</v>
      </c>
      <c r="Q1616">
        <v>0</v>
      </c>
      <c r="R1616">
        <v>0</v>
      </c>
      <c r="S1616">
        <v>0</v>
      </c>
      <c r="T1616">
        <v>0</v>
      </c>
      <c r="U1616">
        <v>0</v>
      </c>
      <c r="V1616">
        <v>0</v>
      </c>
      <c r="W1616">
        <v>0</v>
      </c>
      <c r="X1616">
        <v>11.641360188586798</v>
      </c>
      <c r="Y1616">
        <v>0</v>
      </c>
      <c r="Z1616">
        <v>0</v>
      </c>
      <c r="AA1616">
        <v>0</v>
      </c>
      <c r="AB1616">
        <v>0</v>
      </c>
      <c r="AC1616">
        <v>0</v>
      </c>
      <c r="AD1616">
        <v>0</v>
      </c>
      <c r="AE1616">
        <v>11.641360188586798</v>
      </c>
    </row>
    <row r="1617" spans="1:31" x14ac:dyDescent="0.25">
      <c r="A1617">
        <v>1872292</v>
      </c>
      <c r="B1617">
        <v>1</v>
      </c>
      <c r="C1617" t="s">
        <v>81</v>
      </c>
      <c r="D1617" t="s">
        <v>118</v>
      </c>
      <c r="E1617" t="s">
        <v>146</v>
      </c>
      <c r="F1617" t="s">
        <v>4883</v>
      </c>
      <c r="G1617" t="s">
        <v>148</v>
      </c>
      <c r="H1617" t="s">
        <v>143</v>
      </c>
      <c r="I1617" t="s">
        <v>135</v>
      </c>
      <c r="J1617" t="s">
        <v>136</v>
      </c>
      <c r="K1617" t="s">
        <v>137</v>
      </c>
      <c r="L1617" t="s">
        <v>4884</v>
      </c>
      <c r="M1617" t="s">
        <v>4885</v>
      </c>
      <c r="N1617">
        <v>1.030277777</v>
      </c>
      <c r="O1617">
        <v>0</v>
      </c>
      <c r="P1617">
        <v>52</v>
      </c>
      <c r="Q1617">
        <v>0</v>
      </c>
      <c r="R1617">
        <v>0</v>
      </c>
      <c r="S1617">
        <v>0</v>
      </c>
      <c r="T1617">
        <v>3</v>
      </c>
      <c r="U1617">
        <v>0</v>
      </c>
      <c r="V1617">
        <v>0</v>
      </c>
      <c r="W1617">
        <v>0</v>
      </c>
      <c r="X1617">
        <v>13.653937582135557</v>
      </c>
      <c r="Y1617">
        <v>0</v>
      </c>
      <c r="Z1617">
        <v>0</v>
      </c>
      <c r="AA1617">
        <v>0</v>
      </c>
      <c r="AB1617">
        <v>0.56489644021787999</v>
      </c>
      <c r="AC1617">
        <v>0</v>
      </c>
      <c r="AD1617">
        <v>0</v>
      </c>
      <c r="AE1617">
        <v>14.218834022353438</v>
      </c>
    </row>
    <row r="1618" spans="1:31" x14ac:dyDescent="0.25">
      <c r="A1618">
        <v>1871416</v>
      </c>
      <c r="B1618">
        <v>1</v>
      </c>
      <c r="C1618" t="s">
        <v>81</v>
      </c>
      <c r="D1618" t="s">
        <v>126</v>
      </c>
      <c r="E1618" t="s">
        <v>169</v>
      </c>
      <c r="F1618" t="s">
        <v>4886</v>
      </c>
      <c r="G1618" t="s">
        <v>183</v>
      </c>
      <c r="H1618" t="s">
        <v>143</v>
      </c>
      <c r="I1618" t="s">
        <v>135</v>
      </c>
      <c r="J1618" t="s">
        <v>136</v>
      </c>
      <c r="K1618" t="s">
        <v>137</v>
      </c>
      <c r="L1618" t="s">
        <v>4887</v>
      </c>
      <c r="M1618" t="s">
        <v>4888</v>
      </c>
      <c r="N1618">
        <v>3.247222222</v>
      </c>
      <c r="O1618">
        <v>0</v>
      </c>
      <c r="P1618">
        <v>46</v>
      </c>
      <c r="Q1618">
        <v>0</v>
      </c>
      <c r="R1618">
        <v>1</v>
      </c>
      <c r="S1618">
        <v>0</v>
      </c>
      <c r="T1618">
        <v>2</v>
      </c>
      <c r="U1618">
        <v>0</v>
      </c>
      <c r="V1618">
        <v>0</v>
      </c>
      <c r="W1618">
        <v>0</v>
      </c>
      <c r="X1618">
        <v>9.7679444075817798</v>
      </c>
      <c r="Y1618">
        <v>0</v>
      </c>
      <c r="Z1618">
        <v>3.143096429769288</v>
      </c>
      <c r="AA1618">
        <v>0</v>
      </c>
      <c r="AB1618">
        <v>0.18478773722812777</v>
      </c>
      <c r="AC1618">
        <v>0</v>
      </c>
      <c r="AD1618">
        <v>0</v>
      </c>
      <c r="AE1618">
        <v>13.095828574579196</v>
      </c>
    </row>
    <row r="1619" spans="1:31" x14ac:dyDescent="0.25">
      <c r="A1619">
        <v>1871459</v>
      </c>
      <c r="B1619">
        <v>1</v>
      </c>
      <c r="C1619" t="s">
        <v>80</v>
      </c>
      <c r="D1619" t="s">
        <v>85</v>
      </c>
      <c r="E1619" t="s">
        <v>140</v>
      </c>
      <c r="F1619" t="s">
        <v>4889</v>
      </c>
      <c r="G1619" t="s">
        <v>207</v>
      </c>
      <c r="H1619" t="s">
        <v>143</v>
      </c>
      <c r="I1619" t="s">
        <v>135</v>
      </c>
      <c r="J1619" t="s">
        <v>136</v>
      </c>
      <c r="K1619" t="s">
        <v>137</v>
      </c>
      <c r="L1619" t="s">
        <v>4890</v>
      </c>
      <c r="M1619" t="s">
        <v>4891</v>
      </c>
      <c r="N1619">
        <v>0.66194444399999997</v>
      </c>
      <c r="O1619">
        <v>0</v>
      </c>
      <c r="P1619">
        <v>4</v>
      </c>
      <c r="Q1619">
        <v>0</v>
      </c>
      <c r="R1619">
        <v>0</v>
      </c>
      <c r="S1619">
        <v>0</v>
      </c>
      <c r="T1619">
        <v>1</v>
      </c>
      <c r="U1619">
        <v>0</v>
      </c>
      <c r="V1619">
        <v>0</v>
      </c>
      <c r="W1619">
        <v>0</v>
      </c>
      <c r="X1619">
        <v>0.38007189524232771</v>
      </c>
      <c r="Y1619">
        <v>0</v>
      </c>
      <c r="Z1619">
        <v>0</v>
      </c>
      <c r="AA1619">
        <v>0</v>
      </c>
      <c r="AB1619">
        <v>0.4250824462933378</v>
      </c>
      <c r="AC1619">
        <v>0</v>
      </c>
      <c r="AD1619">
        <v>0</v>
      </c>
      <c r="AE1619">
        <v>0.80515434153566545</v>
      </c>
    </row>
    <row r="1620" spans="1:31" x14ac:dyDescent="0.25">
      <c r="A1620">
        <v>1871708</v>
      </c>
      <c r="B1620">
        <v>1</v>
      </c>
      <c r="C1620" t="s">
        <v>80</v>
      </c>
      <c r="D1620" t="s">
        <v>93</v>
      </c>
      <c r="E1620" t="s">
        <v>146</v>
      </c>
      <c r="F1620" t="s">
        <v>4892</v>
      </c>
      <c r="G1620" t="s">
        <v>148</v>
      </c>
      <c r="H1620" t="s">
        <v>143</v>
      </c>
      <c r="I1620" t="s">
        <v>135</v>
      </c>
      <c r="J1620" t="s">
        <v>136</v>
      </c>
      <c r="K1620" t="s">
        <v>137</v>
      </c>
      <c r="L1620" t="s">
        <v>4893</v>
      </c>
      <c r="M1620" t="s">
        <v>4894</v>
      </c>
      <c r="N1620">
        <v>5.1702777769999999</v>
      </c>
      <c r="O1620">
        <v>0</v>
      </c>
      <c r="P1620">
        <v>0</v>
      </c>
      <c r="Q1620">
        <v>0</v>
      </c>
      <c r="R1620">
        <v>3</v>
      </c>
      <c r="S1620">
        <v>0</v>
      </c>
      <c r="T1620">
        <v>1</v>
      </c>
      <c r="U1620">
        <v>0</v>
      </c>
      <c r="V1620">
        <v>0</v>
      </c>
      <c r="W1620">
        <v>0</v>
      </c>
      <c r="X1620">
        <v>0</v>
      </c>
      <c r="Y1620">
        <v>0</v>
      </c>
      <c r="Z1620">
        <v>25.297245484247934</v>
      </c>
      <c r="AA1620">
        <v>0</v>
      </c>
      <c r="AB1620">
        <v>4.0942451821805292</v>
      </c>
      <c r="AC1620">
        <v>0</v>
      </c>
      <c r="AD1620">
        <v>0</v>
      </c>
      <c r="AE1620">
        <v>29.391490666428464</v>
      </c>
    </row>
    <row r="1621" spans="1:31" x14ac:dyDescent="0.25">
      <c r="A1621">
        <v>1872100</v>
      </c>
      <c r="B1621">
        <v>1</v>
      </c>
      <c r="C1621" t="s">
        <v>81</v>
      </c>
      <c r="D1621" t="s">
        <v>118</v>
      </c>
      <c r="E1621" t="s">
        <v>140</v>
      </c>
      <c r="F1621" t="s">
        <v>4895</v>
      </c>
      <c r="G1621" t="s">
        <v>200</v>
      </c>
      <c r="H1621" t="s">
        <v>143</v>
      </c>
      <c r="I1621" t="s">
        <v>135</v>
      </c>
      <c r="J1621" t="s">
        <v>136</v>
      </c>
      <c r="K1621" t="s">
        <v>137</v>
      </c>
      <c r="L1621" t="s">
        <v>4896</v>
      </c>
      <c r="M1621" t="s">
        <v>4897</v>
      </c>
      <c r="N1621">
        <v>3.8252777770000002</v>
      </c>
      <c r="O1621">
        <v>0</v>
      </c>
      <c r="P1621">
        <v>3</v>
      </c>
      <c r="Q1621">
        <v>0</v>
      </c>
      <c r="R1621">
        <v>0</v>
      </c>
      <c r="S1621">
        <v>0</v>
      </c>
      <c r="T1621">
        <v>0</v>
      </c>
      <c r="U1621">
        <v>0</v>
      </c>
      <c r="V1621">
        <v>0</v>
      </c>
      <c r="W1621">
        <v>0</v>
      </c>
      <c r="X1621">
        <v>1.1533571555870834</v>
      </c>
      <c r="Y1621">
        <v>0</v>
      </c>
      <c r="Z1621">
        <v>0</v>
      </c>
      <c r="AA1621">
        <v>0</v>
      </c>
      <c r="AB1621">
        <v>0</v>
      </c>
      <c r="AC1621">
        <v>0</v>
      </c>
      <c r="AD1621">
        <v>0</v>
      </c>
      <c r="AE1621">
        <v>1.1533571555870834</v>
      </c>
    </row>
    <row r="1622" spans="1:31" x14ac:dyDescent="0.25">
      <c r="A1622">
        <v>1872000</v>
      </c>
      <c r="B1622">
        <v>1</v>
      </c>
      <c r="C1622" t="s">
        <v>81</v>
      </c>
      <c r="D1622" t="s">
        <v>123</v>
      </c>
      <c r="E1622" t="s">
        <v>169</v>
      </c>
      <c r="F1622" t="s">
        <v>4898</v>
      </c>
      <c r="G1622" t="s">
        <v>183</v>
      </c>
      <c r="H1622" t="s">
        <v>143</v>
      </c>
      <c r="I1622" t="s">
        <v>135</v>
      </c>
      <c r="J1622" t="s">
        <v>136</v>
      </c>
      <c r="K1622" t="s">
        <v>137</v>
      </c>
      <c r="L1622" t="s">
        <v>4899</v>
      </c>
      <c r="M1622" t="s">
        <v>4900</v>
      </c>
      <c r="N1622">
        <v>2.2144444440000002</v>
      </c>
      <c r="O1622">
        <v>0</v>
      </c>
      <c r="P1622">
        <v>578</v>
      </c>
      <c r="Q1622">
        <v>0</v>
      </c>
      <c r="R1622">
        <v>0</v>
      </c>
      <c r="S1622">
        <v>0</v>
      </c>
      <c r="T1622">
        <v>55</v>
      </c>
      <c r="U1622">
        <v>0</v>
      </c>
      <c r="V1622">
        <v>1</v>
      </c>
      <c r="W1622">
        <v>0</v>
      </c>
      <c r="X1622">
        <v>291.28057804464419</v>
      </c>
      <c r="Y1622">
        <v>0</v>
      </c>
      <c r="Z1622">
        <v>0</v>
      </c>
      <c r="AA1622">
        <v>0</v>
      </c>
      <c r="AB1622">
        <v>176.1435002867492</v>
      </c>
      <c r="AC1622">
        <v>0</v>
      </c>
      <c r="AD1622">
        <v>111.76697355247342</v>
      </c>
      <c r="AE1622">
        <v>579.19105188386675</v>
      </c>
    </row>
    <row r="1623" spans="1:31" x14ac:dyDescent="0.25">
      <c r="A1623">
        <v>1872332</v>
      </c>
      <c r="B1623">
        <v>1</v>
      </c>
      <c r="C1623" t="s">
        <v>80</v>
      </c>
      <c r="D1623" t="s">
        <v>96</v>
      </c>
      <c r="E1623" t="s">
        <v>140</v>
      </c>
      <c r="F1623" t="s">
        <v>4901</v>
      </c>
      <c r="G1623" t="s">
        <v>207</v>
      </c>
      <c r="H1623" t="s">
        <v>143</v>
      </c>
      <c r="I1623" t="s">
        <v>135</v>
      </c>
      <c r="J1623" t="s">
        <v>136</v>
      </c>
      <c r="K1623" t="s">
        <v>137</v>
      </c>
      <c r="L1623" t="s">
        <v>4902</v>
      </c>
      <c r="M1623" t="s">
        <v>4903</v>
      </c>
      <c r="N1623">
        <v>2.951944444</v>
      </c>
      <c r="O1623">
        <v>0</v>
      </c>
      <c r="P1623">
        <v>0</v>
      </c>
      <c r="Q1623">
        <v>0</v>
      </c>
      <c r="R1623">
        <v>1</v>
      </c>
      <c r="S1623">
        <v>0</v>
      </c>
      <c r="T1623">
        <v>0</v>
      </c>
      <c r="U1623">
        <v>0</v>
      </c>
      <c r="V1623">
        <v>0</v>
      </c>
      <c r="W1623">
        <v>0</v>
      </c>
      <c r="X1623">
        <v>0</v>
      </c>
      <c r="Y1623">
        <v>0</v>
      </c>
      <c r="Z1623">
        <v>0.19416414727524922</v>
      </c>
      <c r="AA1623">
        <v>0</v>
      </c>
      <c r="AB1623">
        <v>0</v>
      </c>
      <c r="AC1623">
        <v>0</v>
      </c>
      <c r="AD1623">
        <v>0</v>
      </c>
      <c r="AE1623">
        <v>0.19416414727524922</v>
      </c>
    </row>
    <row r="1624" spans="1:31" x14ac:dyDescent="0.25">
      <c r="A1624">
        <v>1872023</v>
      </c>
      <c r="B1624">
        <v>1</v>
      </c>
      <c r="C1624" t="s">
        <v>80</v>
      </c>
      <c r="D1624" t="s">
        <v>92</v>
      </c>
      <c r="E1624" t="s">
        <v>140</v>
      </c>
      <c r="F1624" t="s">
        <v>4904</v>
      </c>
      <c r="G1624" t="s">
        <v>163</v>
      </c>
      <c r="H1624" t="s">
        <v>143</v>
      </c>
      <c r="I1624" t="s">
        <v>135</v>
      </c>
      <c r="J1624" t="s">
        <v>136</v>
      </c>
      <c r="K1624" t="s">
        <v>137</v>
      </c>
      <c r="L1624" t="s">
        <v>4905</v>
      </c>
      <c r="M1624" t="s">
        <v>4906</v>
      </c>
      <c r="N1624">
        <v>1.339444444</v>
      </c>
      <c r="O1624">
        <v>0</v>
      </c>
      <c r="P1624">
        <v>1</v>
      </c>
      <c r="Q1624">
        <v>0</v>
      </c>
      <c r="R1624">
        <v>0</v>
      </c>
      <c r="S1624">
        <v>0</v>
      </c>
      <c r="T1624">
        <v>0</v>
      </c>
      <c r="U1624">
        <v>0</v>
      </c>
      <c r="V1624">
        <v>0</v>
      </c>
      <c r="W1624">
        <v>0</v>
      </c>
      <c r="X1624">
        <v>0.37434901661575004</v>
      </c>
      <c r="Y1624">
        <v>0</v>
      </c>
      <c r="Z1624">
        <v>0</v>
      </c>
      <c r="AA1624">
        <v>0</v>
      </c>
      <c r="AB1624">
        <v>0</v>
      </c>
      <c r="AC1624">
        <v>0</v>
      </c>
      <c r="AD1624">
        <v>0</v>
      </c>
      <c r="AE1624">
        <v>0.37434901661575004</v>
      </c>
    </row>
    <row r="1625" spans="1:31" x14ac:dyDescent="0.25">
      <c r="A1625">
        <v>1872163</v>
      </c>
      <c r="B1625">
        <v>1</v>
      </c>
      <c r="C1625" t="s">
        <v>80</v>
      </c>
      <c r="D1625" t="s">
        <v>82</v>
      </c>
      <c r="E1625" t="s">
        <v>146</v>
      </c>
      <c r="F1625" t="s">
        <v>4907</v>
      </c>
      <c r="G1625" t="s">
        <v>541</v>
      </c>
      <c r="H1625" t="s">
        <v>143</v>
      </c>
      <c r="I1625" t="s">
        <v>135</v>
      </c>
      <c r="J1625" t="s">
        <v>136</v>
      </c>
      <c r="K1625" t="s">
        <v>137</v>
      </c>
      <c r="L1625" t="s">
        <v>4908</v>
      </c>
      <c r="M1625" t="s">
        <v>4909</v>
      </c>
      <c r="N1625">
        <v>1.190833333</v>
      </c>
      <c r="O1625">
        <v>0</v>
      </c>
      <c r="P1625">
        <v>56</v>
      </c>
      <c r="Q1625">
        <v>0</v>
      </c>
      <c r="R1625">
        <v>0</v>
      </c>
      <c r="S1625">
        <v>0</v>
      </c>
      <c r="T1625">
        <v>1</v>
      </c>
      <c r="U1625">
        <v>0</v>
      </c>
      <c r="V1625">
        <v>0</v>
      </c>
      <c r="W1625">
        <v>0</v>
      </c>
      <c r="X1625">
        <v>17.850569617898518</v>
      </c>
      <c r="Y1625">
        <v>0</v>
      </c>
      <c r="Z1625">
        <v>0</v>
      </c>
      <c r="AA1625">
        <v>0</v>
      </c>
      <c r="AB1625">
        <v>2.1725346008192502E-2</v>
      </c>
      <c r="AC1625">
        <v>0</v>
      </c>
      <c r="AD1625">
        <v>0</v>
      </c>
      <c r="AE1625">
        <v>17.872294963906711</v>
      </c>
    </row>
    <row r="1626" spans="1:31" x14ac:dyDescent="0.25">
      <c r="A1626">
        <v>1871499</v>
      </c>
      <c r="B1626">
        <v>1</v>
      </c>
      <c r="C1626" t="s">
        <v>81</v>
      </c>
      <c r="D1626" t="s">
        <v>115</v>
      </c>
      <c r="E1626" t="s">
        <v>146</v>
      </c>
      <c r="F1626" t="s">
        <v>4910</v>
      </c>
      <c r="G1626" t="s">
        <v>469</v>
      </c>
      <c r="H1626" t="s">
        <v>143</v>
      </c>
      <c r="I1626" t="s">
        <v>135</v>
      </c>
      <c r="J1626" t="s">
        <v>136</v>
      </c>
      <c r="K1626" t="s">
        <v>137</v>
      </c>
      <c r="L1626" t="s">
        <v>4911</v>
      </c>
      <c r="M1626" t="s">
        <v>4912</v>
      </c>
      <c r="N1626">
        <v>4.8888888880000003</v>
      </c>
      <c r="O1626">
        <v>0</v>
      </c>
      <c r="P1626">
        <v>6</v>
      </c>
      <c r="Q1626">
        <v>0</v>
      </c>
      <c r="R1626">
        <v>0</v>
      </c>
      <c r="S1626">
        <v>0</v>
      </c>
      <c r="T1626">
        <v>0</v>
      </c>
      <c r="U1626">
        <v>0</v>
      </c>
      <c r="V1626">
        <v>0</v>
      </c>
      <c r="W1626">
        <v>0</v>
      </c>
      <c r="X1626">
        <v>9.5191622715708313</v>
      </c>
      <c r="Y1626">
        <v>0</v>
      </c>
      <c r="Z1626">
        <v>0</v>
      </c>
      <c r="AA1626">
        <v>0</v>
      </c>
      <c r="AB1626">
        <v>0</v>
      </c>
      <c r="AC1626">
        <v>0</v>
      </c>
      <c r="AD1626">
        <v>0</v>
      </c>
      <c r="AE1626">
        <v>9.5191622715708313</v>
      </c>
    </row>
    <row r="1627" spans="1:31" x14ac:dyDescent="0.25">
      <c r="A1627">
        <v>1871476</v>
      </c>
      <c r="B1627">
        <v>1</v>
      </c>
      <c r="C1627" t="s">
        <v>80</v>
      </c>
      <c r="D1627" t="s">
        <v>108</v>
      </c>
      <c r="E1627" t="s">
        <v>146</v>
      </c>
      <c r="F1627" t="s">
        <v>4913</v>
      </c>
      <c r="G1627" t="s">
        <v>363</v>
      </c>
      <c r="H1627" t="s">
        <v>143</v>
      </c>
      <c r="I1627" t="s">
        <v>135</v>
      </c>
      <c r="J1627" t="s">
        <v>136</v>
      </c>
      <c r="K1627" t="s">
        <v>137</v>
      </c>
      <c r="L1627" t="s">
        <v>4914</v>
      </c>
      <c r="M1627" t="s">
        <v>4915</v>
      </c>
      <c r="N1627">
        <v>4.7338888880000001</v>
      </c>
      <c r="O1627">
        <v>0</v>
      </c>
      <c r="P1627">
        <v>22</v>
      </c>
      <c r="Q1627">
        <v>0</v>
      </c>
      <c r="R1627">
        <v>8</v>
      </c>
      <c r="S1627">
        <v>0</v>
      </c>
      <c r="T1627">
        <v>2</v>
      </c>
      <c r="U1627">
        <v>0</v>
      </c>
      <c r="V1627">
        <v>0</v>
      </c>
      <c r="W1627">
        <v>0</v>
      </c>
      <c r="X1627">
        <v>14.844203591589618</v>
      </c>
      <c r="Y1627">
        <v>0</v>
      </c>
      <c r="Z1627">
        <v>40.782638536229499</v>
      </c>
      <c r="AA1627">
        <v>0</v>
      </c>
      <c r="AB1627">
        <v>10.912294859619953</v>
      </c>
      <c r="AC1627">
        <v>0</v>
      </c>
      <c r="AD1627">
        <v>0</v>
      </c>
      <c r="AE1627">
        <v>66.539136987439065</v>
      </c>
    </row>
    <row r="1628" spans="1:31" x14ac:dyDescent="0.25">
      <c r="A1628">
        <v>1872209</v>
      </c>
      <c r="B1628">
        <v>1</v>
      </c>
      <c r="C1628" t="s">
        <v>80</v>
      </c>
      <c r="D1628" t="s">
        <v>96</v>
      </c>
      <c r="E1628" t="s">
        <v>140</v>
      </c>
      <c r="F1628" t="s">
        <v>4916</v>
      </c>
      <c r="G1628" t="s">
        <v>207</v>
      </c>
      <c r="H1628" t="s">
        <v>143</v>
      </c>
      <c r="I1628" t="s">
        <v>135</v>
      </c>
      <c r="J1628" t="s">
        <v>136</v>
      </c>
      <c r="K1628" t="s">
        <v>137</v>
      </c>
      <c r="L1628" t="s">
        <v>4917</v>
      </c>
      <c r="M1628" t="s">
        <v>4918</v>
      </c>
      <c r="N1628">
        <v>1.8391666659999999</v>
      </c>
      <c r="O1628">
        <v>0</v>
      </c>
      <c r="P1628">
        <v>1</v>
      </c>
      <c r="Q1628">
        <v>0</v>
      </c>
      <c r="R1628">
        <v>0</v>
      </c>
      <c r="S1628">
        <v>0</v>
      </c>
      <c r="T1628">
        <v>1</v>
      </c>
      <c r="U1628">
        <v>0</v>
      </c>
      <c r="V1628">
        <v>0</v>
      </c>
      <c r="W1628">
        <v>0</v>
      </c>
      <c r="X1628">
        <v>0.64375096488883787</v>
      </c>
      <c r="Y1628">
        <v>0</v>
      </c>
      <c r="Z1628">
        <v>0</v>
      </c>
      <c r="AA1628">
        <v>0</v>
      </c>
      <c r="AB1628">
        <v>44.348937422022061</v>
      </c>
      <c r="AC1628">
        <v>0</v>
      </c>
      <c r="AD1628">
        <v>0</v>
      </c>
      <c r="AE1628">
        <v>44.992688386910899</v>
      </c>
    </row>
    <row r="1629" spans="1:31" x14ac:dyDescent="0.25">
      <c r="A1629">
        <v>1872309</v>
      </c>
      <c r="B1629">
        <v>1</v>
      </c>
      <c r="C1629" t="s">
        <v>81</v>
      </c>
      <c r="D1629" t="s">
        <v>128</v>
      </c>
      <c r="E1629" t="s">
        <v>140</v>
      </c>
      <c r="F1629" t="s">
        <v>4919</v>
      </c>
      <c r="G1629" t="s">
        <v>207</v>
      </c>
      <c r="H1629" t="s">
        <v>143</v>
      </c>
      <c r="I1629" t="s">
        <v>135</v>
      </c>
      <c r="J1629" t="s">
        <v>136</v>
      </c>
      <c r="K1629" t="s">
        <v>137</v>
      </c>
      <c r="L1629" t="s">
        <v>4920</v>
      </c>
      <c r="M1629" t="s">
        <v>4921</v>
      </c>
      <c r="N1629">
        <v>1.503333333</v>
      </c>
      <c r="O1629">
        <v>0</v>
      </c>
      <c r="P1629">
        <v>7</v>
      </c>
      <c r="Q1629">
        <v>0</v>
      </c>
      <c r="R1629">
        <v>0</v>
      </c>
      <c r="S1629">
        <v>0</v>
      </c>
      <c r="T1629">
        <v>0</v>
      </c>
      <c r="U1629">
        <v>0</v>
      </c>
      <c r="V1629">
        <v>0</v>
      </c>
      <c r="W1629">
        <v>0</v>
      </c>
      <c r="X1629">
        <v>3.3202791457519432</v>
      </c>
      <c r="Y1629">
        <v>0</v>
      </c>
      <c r="Z1629">
        <v>0</v>
      </c>
      <c r="AA1629">
        <v>0</v>
      </c>
      <c r="AB1629">
        <v>0</v>
      </c>
      <c r="AC1629">
        <v>0</v>
      </c>
      <c r="AD1629">
        <v>0</v>
      </c>
      <c r="AE1629">
        <v>3.3202791457519432</v>
      </c>
    </row>
    <row r="1630" spans="1:31" x14ac:dyDescent="0.25">
      <c r="A1630">
        <v>1872017</v>
      </c>
      <c r="B1630">
        <v>1</v>
      </c>
      <c r="C1630" t="s">
        <v>80</v>
      </c>
      <c r="D1630" t="s">
        <v>94</v>
      </c>
      <c r="E1630" t="s">
        <v>210</v>
      </c>
      <c r="F1630" t="s">
        <v>4922</v>
      </c>
      <c r="G1630" t="s">
        <v>133</v>
      </c>
      <c r="H1630" t="s">
        <v>134</v>
      </c>
      <c r="I1630" t="s">
        <v>135</v>
      </c>
      <c r="J1630" t="s">
        <v>136</v>
      </c>
      <c r="K1630" t="s">
        <v>137</v>
      </c>
      <c r="L1630" t="s">
        <v>4923</v>
      </c>
      <c r="M1630" t="s">
        <v>4924</v>
      </c>
      <c r="N1630">
        <v>1.403333333</v>
      </c>
      <c r="O1630">
        <v>0</v>
      </c>
      <c r="P1630">
        <v>1</v>
      </c>
      <c r="Q1630">
        <v>5</v>
      </c>
      <c r="R1630">
        <v>54</v>
      </c>
      <c r="S1630">
        <v>0</v>
      </c>
      <c r="T1630">
        <v>4</v>
      </c>
      <c r="U1630">
        <v>0</v>
      </c>
      <c r="V1630">
        <v>0</v>
      </c>
      <c r="W1630">
        <v>0</v>
      </c>
      <c r="X1630">
        <v>0.1205430857904</v>
      </c>
      <c r="Y1630">
        <v>44.622577948986802</v>
      </c>
      <c r="Z1630">
        <v>102.11967787085614</v>
      </c>
      <c r="AA1630">
        <v>0</v>
      </c>
      <c r="AB1630">
        <v>18.743754205860306</v>
      </c>
      <c r="AC1630">
        <v>0</v>
      </c>
      <c r="AD1630">
        <v>0</v>
      </c>
      <c r="AE1630">
        <v>165.60655311149364</v>
      </c>
    </row>
    <row r="1631" spans="1:31" x14ac:dyDescent="0.25">
      <c r="A1631">
        <v>1872169</v>
      </c>
      <c r="B1631">
        <v>1</v>
      </c>
      <c r="C1631" t="s">
        <v>81</v>
      </c>
      <c r="D1631" t="s">
        <v>113</v>
      </c>
      <c r="E1631" t="s">
        <v>146</v>
      </c>
      <c r="F1631" t="s">
        <v>4925</v>
      </c>
      <c r="G1631" t="s">
        <v>148</v>
      </c>
      <c r="H1631" t="s">
        <v>143</v>
      </c>
      <c r="I1631" t="s">
        <v>135</v>
      </c>
      <c r="J1631" t="s">
        <v>136</v>
      </c>
      <c r="K1631" t="s">
        <v>137</v>
      </c>
      <c r="L1631" t="s">
        <v>4926</v>
      </c>
      <c r="M1631" t="s">
        <v>4927</v>
      </c>
      <c r="N1631">
        <v>3.0097222220000002</v>
      </c>
      <c r="O1631">
        <v>0</v>
      </c>
      <c r="P1631">
        <v>58</v>
      </c>
      <c r="Q1631">
        <v>0</v>
      </c>
      <c r="R1631">
        <v>0</v>
      </c>
      <c r="S1631">
        <v>0</v>
      </c>
      <c r="T1631">
        <v>5</v>
      </c>
      <c r="U1631">
        <v>0</v>
      </c>
      <c r="V1631">
        <v>0</v>
      </c>
      <c r="W1631">
        <v>0</v>
      </c>
      <c r="X1631">
        <v>49.318180272039314</v>
      </c>
      <c r="Y1631">
        <v>0</v>
      </c>
      <c r="Z1631">
        <v>0</v>
      </c>
      <c r="AA1631">
        <v>0</v>
      </c>
      <c r="AB1631">
        <v>6.6884001697605751</v>
      </c>
      <c r="AC1631">
        <v>0</v>
      </c>
      <c r="AD1631">
        <v>0</v>
      </c>
      <c r="AE1631">
        <v>56.00658044179989</v>
      </c>
    </row>
    <row r="1632" spans="1:31" x14ac:dyDescent="0.25">
      <c r="A1632">
        <v>1871482</v>
      </c>
      <c r="B1632">
        <v>1</v>
      </c>
      <c r="C1632" t="s">
        <v>81</v>
      </c>
      <c r="D1632" t="s">
        <v>120</v>
      </c>
      <c r="E1632" t="s">
        <v>169</v>
      </c>
      <c r="F1632" t="s">
        <v>4928</v>
      </c>
      <c r="G1632" t="s">
        <v>183</v>
      </c>
      <c r="H1632" t="s">
        <v>143</v>
      </c>
      <c r="I1632" t="s">
        <v>135</v>
      </c>
      <c r="J1632" t="s">
        <v>136</v>
      </c>
      <c r="K1632" t="s">
        <v>137</v>
      </c>
      <c r="L1632" t="s">
        <v>4929</v>
      </c>
      <c r="M1632" t="s">
        <v>4930</v>
      </c>
      <c r="N1632">
        <v>1.657777777</v>
      </c>
      <c r="O1632">
        <v>0</v>
      </c>
      <c r="P1632">
        <v>133</v>
      </c>
      <c r="Q1632">
        <v>0</v>
      </c>
      <c r="R1632">
        <v>14</v>
      </c>
      <c r="S1632">
        <v>0</v>
      </c>
      <c r="T1632">
        <v>9</v>
      </c>
      <c r="U1632">
        <v>0</v>
      </c>
      <c r="V1632">
        <v>0</v>
      </c>
      <c r="W1632">
        <v>0</v>
      </c>
      <c r="X1632">
        <v>32.208809292912562</v>
      </c>
      <c r="Y1632">
        <v>0</v>
      </c>
      <c r="Z1632">
        <v>11.587179785161872</v>
      </c>
      <c r="AA1632">
        <v>0</v>
      </c>
      <c r="AB1632">
        <v>6.2711982178386734</v>
      </c>
      <c r="AC1632">
        <v>0</v>
      </c>
      <c r="AD1632">
        <v>0</v>
      </c>
      <c r="AE1632">
        <v>50.067187295913108</v>
      </c>
    </row>
    <row r="1633" spans="1:31" x14ac:dyDescent="0.25">
      <c r="A1633">
        <v>1872269</v>
      </c>
      <c r="B1633">
        <v>1</v>
      </c>
      <c r="C1633" t="s">
        <v>80</v>
      </c>
      <c r="D1633" t="s">
        <v>98</v>
      </c>
      <c r="E1633" t="s">
        <v>140</v>
      </c>
      <c r="F1633" t="s">
        <v>4931</v>
      </c>
      <c r="G1633" t="s">
        <v>163</v>
      </c>
      <c r="H1633" t="s">
        <v>143</v>
      </c>
      <c r="I1633" t="s">
        <v>135</v>
      </c>
      <c r="J1633" t="s">
        <v>136</v>
      </c>
      <c r="K1633" t="s">
        <v>137</v>
      </c>
      <c r="L1633" t="s">
        <v>4932</v>
      </c>
      <c r="M1633" t="s">
        <v>4933</v>
      </c>
      <c r="N1633">
        <v>1.845</v>
      </c>
      <c r="O1633">
        <v>0</v>
      </c>
      <c r="P1633">
        <v>1</v>
      </c>
      <c r="Q1633">
        <v>0</v>
      </c>
      <c r="R1633">
        <v>0</v>
      </c>
      <c r="S1633">
        <v>0</v>
      </c>
      <c r="T1633">
        <v>0</v>
      </c>
      <c r="U1633">
        <v>0</v>
      </c>
      <c r="V1633">
        <v>0</v>
      </c>
      <c r="W1633">
        <v>0</v>
      </c>
      <c r="X1633">
        <v>0.23080123640536671</v>
      </c>
      <c r="Y1633">
        <v>0</v>
      </c>
      <c r="Z1633">
        <v>0</v>
      </c>
      <c r="AA1633">
        <v>0</v>
      </c>
      <c r="AB1633">
        <v>0</v>
      </c>
      <c r="AC1633">
        <v>0</v>
      </c>
      <c r="AD1633">
        <v>0</v>
      </c>
      <c r="AE1633">
        <v>0.23080123640536671</v>
      </c>
    </row>
    <row r="1634" spans="1:31" x14ac:dyDescent="0.25">
      <c r="A1634">
        <v>1871436</v>
      </c>
      <c r="B1634">
        <v>1</v>
      </c>
      <c r="C1634" t="s">
        <v>80</v>
      </c>
      <c r="D1634" t="s">
        <v>103</v>
      </c>
      <c r="E1634" t="s">
        <v>131</v>
      </c>
      <c r="F1634" t="s">
        <v>4934</v>
      </c>
      <c r="G1634" t="s">
        <v>133</v>
      </c>
      <c r="H1634" t="s">
        <v>134</v>
      </c>
      <c r="I1634" t="s">
        <v>135</v>
      </c>
      <c r="J1634" t="s">
        <v>136</v>
      </c>
      <c r="K1634" t="s">
        <v>137</v>
      </c>
      <c r="L1634" t="s">
        <v>4935</v>
      </c>
      <c r="M1634" t="s">
        <v>4936</v>
      </c>
      <c r="N1634">
        <v>1.0663888880000001</v>
      </c>
      <c r="O1634">
        <v>0</v>
      </c>
      <c r="P1634">
        <v>201</v>
      </c>
      <c r="Q1634">
        <v>0</v>
      </c>
      <c r="R1634">
        <v>13</v>
      </c>
      <c r="S1634">
        <v>1</v>
      </c>
      <c r="T1634">
        <v>47</v>
      </c>
      <c r="U1634">
        <v>0</v>
      </c>
      <c r="V1634">
        <v>0</v>
      </c>
      <c r="W1634">
        <v>0</v>
      </c>
      <c r="X1634">
        <v>36.273943845196719</v>
      </c>
      <c r="Y1634">
        <v>0</v>
      </c>
      <c r="Z1634">
        <v>5.3238534109933626</v>
      </c>
      <c r="AA1634">
        <v>14.826030874445269</v>
      </c>
      <c r="AB1634">
        <v>11.391428405698177</v>
      </c>
      <c r="AC1634">
        <v>0</v>
      </c>
      <c r="AD1634">
        <v>0</v>
      </c>
      <c r="AE1634">
        <v>67.815256536333536</v>
      </c>
    </row>
    <row r="1635" spans="1:31" x14ac:dyDescent="0.25">
      <c r="A1635">
        <v>1871917</v>
      </c>
      <c r="B1635">
        <v>1</v>
      </c>
      <c r="C1635" t="s">
        <v>81</v>
      </c>
      <c r="D1635" t="s">
        <v>123</v>
      </c>
      <c r="E1635" t="s">
        <v>169</v>
      </c>
      <c r="F1635" t="s">
        <v>4937</v>
      </c>
      <c r="G1635" t="s">
        <v>183</v>
      </c>
      <c r="H1635" t="s">
        <v>143</v>
      </c>
      <c r="I1635" t="s">
        <v>135</v>
      </c>
      <c r="J1635" t="s">
        <v>136</v>
      </c>
      <c r="K1635" t="s">
        <v>137</v>
      </c>
      <c r="L1635" t="s">
        <v>4938</v>
      </c>
      <c r="M1635" t="s">
        <v>4939</v>
      </c>
      <c r="N1635">
        <v>1.176666666</v>
      </c>
      <c r="O1635">
        <v>0</v>
      </c>
      <c r="P1635">
        <v>477</v>
      </c>
      <c r="Q1635">
        <v>0</v>
      </c>
      <c r="R1635">
        <v>0</v>
      </c>
      <c r="S1635">
        <v>0</v>
      </c>
      <c r="T1635">
        <v>29</v>
      </c>
      <c r="U1635">
        <v>0</v>
      </c>
      <c r="V1635">
        <v>1</v>
      </c>
      <c r="W1635">
        <v>0</v>
      </c>
      <c r="X1635">
        <v>123.06022274353086</v>
      </c>
      <c r="Y1635">
        <v>0</v>
      </c>
      <c r="Z1635">
        <v>0</v>
      </c>
      <c r="AA1635">
        <v>0</v>
      </c>
      <c r="AB1635">
        <v>28.360573121696127</v>
      </c>
      <c r="AC1635">
        <v>0</v>
      </c>
      <c r="AD1635">
        <v>7.5106324295765106</v>
      </c>
      <c r="AE1635">
        <v>158.93142829480348</v>
      </c>
    </row>
    <row r="1636" spans="1:31" x14ac:dyDescent="0.25">
      <c r="A1636">
        <v>1871419</v>
      </c>
      <c r="B1636">
        <v>1</v>
      </c>
      <c r="C1636" t="s">
        <v>80</v>
      </c>
      <c r="D1636" t="s">
        <v>105</v>
      </c>
      <c r="E1636" t="s">
        <v>131</v>
      </c>
      <c r="F1636" t="s">
        <v>3337</v>
      </c>
      <c r="G1636" t="s">
        <v>133</v>
      </c>
      <c r="H1636" t="s">
        <v>134</v>
      </c>
      <c r="I1636" t="s">
        <v>135</v>
      </c>
      <c r="J1636" t="s">
        <v>136</v>
      </c>
      <c r="K1636" t="s">
        <v>137</v>
      </c>
      <c r="L1636" t="s">
        <v>4940</v>
      </c>
      <c r="M1636" t="s">
        <v>4941</v>
      </c>
      <c r="N1636">
        <v>1.196666666</v>
      </c>
      <c r="O1636">
        <v>1</v>
      </c>
      <c r="P1636">
        <v>2</v>
      </c>
      <c r="Q1636">
        <v>0</v>
      </c>
      <c r="R1636">
        <v>2</v>
      </c>
      <c r="S1636">
        <v>6</v>
      </c>
      <c r="T1636">
        <v>6</v>
      </c>
      <c r="U1636">
        <v>1</v>
      </c>
      <c r="V1636">
        <v>0</v>
      </c>
      <c r="W1636">
        <v>3.9501538706969801</v>
      </c>
      <c r="X1636">
        <v>0.76428823060404327</v>
      </c>
      <c r="Y1636">
        <v>0</v>
      </c>
      <c r="Z1636">
        <v>1.3273894174614655</v>
      </c>
      <c r="AA1636">
        <v>17.692885131873524</v>
      </c>
      <c r="AB1636">
        <v>5.1202426574078999</v>
      </c>
      <c r="AC1636">
        <v>379.35401213122054</v>
      </c>
      <c r="AD1636">
        <v>0</v>
      </c>
      <c r="AE1636">
        <v>408.20897143926447</v>
      </c>
    </row>
    <row r="1637" spans="1:31" x14ac:dyDescent="0.25">
      <c r="A1637">
        <v>1871748</v>
      </c>
      <c r="B1637">
        <v>1</v>
      </c>
      <c r="C1637" t="s">
        <v>80</v>
      </c>
      <c r="D1637" t="s">
        <v>103</v>
      </c>
      <c r="E1637" t="s">
        <v>146</v>
      </c>
      <c r="F1637" t="s">
        <v>4942</v>
      </c>
      <c r="G1637" t="s">
        <v>148</v>
      </c>
      <c r="H1637" t="s">
        <v>143</v>
      </c>
      <c r="I1637" t="s">
        <v>135</v>
      </c>
      <c r="J1637" t="s">
        <v>136</v>
      </c>
      <c r="K1637" t="s">
        <v>137</v>
      </c>
      <c r="L1637" t="s">
        <v>4943</v>
      </c>
      <c r="M1637" t="s">
        <v>4944</v>
      </c>
      <c r="N1637">
        <v>0.91138888799999995</v>
      </c>
      <c r="O1637">
        <v>0</v>
      </c>
      <c r="P1637">
        <v>95</v>
      </c>
      <c r="Q1637">
        <v>0</v>
      </c>
      <c r="R1637">
        <v>0</v>
      </c>
      <c r="S1637">
        <v>0</v>
      </c>
      <c r="T1637">
        <v>29</v>
      </c>
      <c r="U1637">
        <v>0</v>
      </c>
      <c r="V1637">
        <v>0</v>
      </c>
      <c r="W1637">
        <v>0</v>
      </c>
      <c r="X1637">
        <v>30.531243977879164</v>
      </c>
      <c r="Y1637">
        <v>0</v>
      </c>
      <c r="Z1637">
        <v>0</v>
      </c>
      <c r="AA1637">
        <v>0</v>
      </c>
      <c r="AB1637">
        <v>39.774006876449057</v>
      </c>
      <c r="AC1637">
        <v>0</v>
      </c>
      <c r="AD1637">
        <v>0</v>
      </c>
      <c r="AE1637">
        <v>70.305250854328222</v>
      </c>
    </row>
    <row r="1638" spans="1:31" x14ac:dyDescent="0.25">
      <c r="A1638">
        <v>1872040</v>
      </c>
      <c r="B1638">
        <v>1</v>
      </c>
      <c r="C1638" t="s">
        <v>80</v>
      </c>
      <c r="D1638" t="s">
        <v>96</v>
      </c>
      <c r="E1638" t="s">
        <v>131</v>
      </c>
      <c r="F1638" t="s">
        <v>903</v>
      </c>
      <c r="G1638" t="s">
        <v>133</v>
      </c>
      <c r="H1638" t="s">
        <v>134</v>
      </c>
      <c r="I1638" t="s">
        <v>135</v>
      </c>
      <c r="J1638" t="s">
        <v>136</v>
      </c>
      <c r="K1638" t="s">
        <v>137</v>
      </c>
      <c r="L1638" t="s">
        <v>4945</v>
      </c>
      <c r="M1638" t="s">
        <v>4946</v>
      </c>
      <c r="N1638">
        <v>0.93638888799999997</v>
      </c>
      <c r="O1638">
        <v>0</v>
      </c>
      <c r="P1638">
        <v>258</v>
      </c>
      <c r="Q1638">
        <v>11</v>
      </c>
      <c r="R1638">
        <v>21</v>
      </c>
      <c r="S1638">
        <v>7</v>
      </c>
      <c r="T1638">
        <v>28</v>
      </c>
      <c r="U1638">
        <v>3</v>
      </c>
      <c r="V1638">
        <v>0</v>
      </c>
      <c r="W1638">
        <v>0</v>
      </c>
      <c r="X1638">
        <v>73.821571842047504</v>
      </c>
      <c r="Y1638">
        <v>16.510056113130009</v>
      </c>
      <c r="Z1638">
        <v>11.648955370482248</v>
      </c>
      <c r="AA1638">
        <v>60.128282656221842</v>
      </c>
      <c r="AB1638">
        <v>19.33306438035428</v>
      </c>
      <c r="AC1638">
        <v>236.96728953912728</v>
      </c>
      <c r="AD1638">
        <v>0</v>
      </c>
      <c r="AE1638">
        <v>418.40921990136314</v>
      </c>
    </row>
    <row r="1639" spans="1:31" x14ac:dyDescent="0.25">
      <c r="A1639">
        <v>1871940</v>
      </c>
      <c r="B1639">
        <v>1</v>
      </c>
      <c r="C1639" t="s">
        <v>81</v>
      </c>
      <c r="D1639" t="s">
        <v>115</v>
      </c>
      <c r="E1639" t="s">
        <v>169</v>
      </c>
      <c r="F1639" t="s">
        <v>4947</v>
      </c>
      <c r="G1639" t="s">
        <v>183</v>
      </c>
      <c r="H1639" t="s">
        <v>143</v>
      </c>
      <c r="I1639" t="s">
        <v>135</v>
      </c>
      <c r="J1639" t="s">
        <v>136</v>
      </c>
      <c r="K1639" t="s">
        <v>137</v>
      </c>
      <c r="L1639" t="s">
        <v>4948</v>
      </c>
      <c r="M1639" t="s">
        <v>4949</v>
      </c>
      <c r="N1639">
        <v>1.2069444439999999</v>
      </c>
      <c r="O1639">
        <v>0</v>
      </c>
      <c r="P1639">
        <v>151</v>
      </c>
      <c r="Q1639">
        <v>0</v>
      </c>
      <c r="R1639">
        <v>0</v>
      </c>
      <c r="S1639">
        <v>0</v>
      </c>
      <c r="T1639">
        <v>14</v>
      </c>
      <c r="U1639">
        <v>0</v>
      </c>
      <c r="V1639">
        <v>0</v>
      </c>
      <c r="W1639">
        <v>0</v>
      </c>
      <c r="X1639">
        <v>16.286841283493015</v>
      </c>
      <c r="Y1639">
        <v>0</v>
      </c>
      <c r="Z1639">
        <v>0</v>
      </c>
      <c r="AA1639">
        <v>0</v>
      </c>
      <c r="AB1639">
        <v>6.8343487767875972</v>
      </c>
      <c r="AC1639">
        <v>0</v>
      </c>
      <c r="AD1639">
        <v>0</v>
      </c>
      <c r="AE1639">
        <v>23.121190060280611</v>
      </c>
    </row>
    <row r="1640" spans="1:31" x14ac:dyDescent="0.25">
      <c r="A1640">
        <v>1871960</v>
      </c>
      <c r="B1640">
        <v>1</v>
      </c>
      <c r="C1640" t="s">
        <v>81</v>
      </c>
      <c r="D1640" t="s">
        <v>127</v>
      </c>
      <c r="E1640" t="s">
        <v>169</v>
      </c>
      <c r="F1640" t="s">
        <v>4950</v>
      </c>
      <c r="G1640" t="s">
        <v>183</v>
      </c>
      <c r="H1640" t="s">
        <v>143</v>
      </c>
      <c r="I1640" t="s">
        <v>135</v>
      </c>
      <c r="J1640" t="s">
        <v>136</v>
      </c>
      <c r="K1640" t="s">
        <v>137</v>
      </c>
      <c r="L1640" t="s">
        <v>4951</v>
      </c>
      <c r="M1640" t="s">
        <v>4952</v>
      </c>
      <c r="N1640">
        <v>4.6966666659999996</v>
      </c>
      <c r="O1640">
        <v>0</v>
      </c>
      <c r="P1640">
        <v>4</v>
      </c>
      <c r="Q1640">
        <v>0</v>
      </c>
      <c r="R1640">
        <v>10</v>
      </c>
      <c r="S1640">
        <v>0</v>
      </c>
      <c r="T1640">
        <v>0</v>
      </c>
      <c r="U1640">
        <v>0</v>
      </c>
      <c r="V1640">
        <v>0</v>
      </c>
      <c r="W1640">
        <v>0</v>
      </c>
      <c r="X1640">
        <v>1.6506803234091709</v>
      </c>
      <c r="Y1640">
        <v>0</v>
      </c>
      <c r="Z1640">
        <v>43.463039537228184</v>
      </c>
      <c r="AA1640">
        <v>0</v>
      </c>
      <c r="AB1640">
        <v>0</v>
      </c>
      <c r="AC1640">
        <v>0</v>
      </c>
      <c r="AD1640">
        <v>0</v>
      </c>
      <c r="AE1640">
        <v>45.113719860637353</v>
      </c>
    </row>
    <row r="1641" spans="1:31" x14ac:dyDescent="0.25">
      <c r="A1641">
        <v>1871711</v>
      </c>
      <c r="B1641">
        <v>1</v>
      </c>
      <c r="C1641" t="s">
        <v>81</v>
      </c>
      <c r="D1641" t="s">
        <v>120</v>
      </c>
      <c r="E1641" t="s">
        <v>131</v>
      </c>
      <c r="F1641" t="s">
        <v>4953</v>
      </c>
      <c r="G1641" t="s">
        <v>133</v>
      </c>
      <c r="H1641" t="s">
        <v>134</v>
      </c>
      <c r="I1641" t="s">
        <v>135</v>
      </c>
      <c r="J1641" t="s">
        <v>136</v>
      </c>
      <c r="K1641" t="s">
        <v>137</v>
      </c>
      <c r="L1641" t="s">
        <v>4954</v>
      </c>
      <c r="M1641" t="s">
        <v>4955</v>
      </c>
      <c r="N1641">
        <v>1.3672222220000001</v>
      </c>
      <c r="O1641">
        <v>0</v>
      </c>
      <c r="P1641">
        <v>0</v>
      </c>
      <c r="Q1641">
        <v>9</v>
      </c>
      <c r="R1641">
        <v>26</v>
      </c>
      <c r="S1641">
        <v>1</v>
      </c>
      <c r="T1641">
        <v>0</v>
      </c>
      <c r="U1641">
        <v>1</v>
      </c>
      <c r="V1641">
        <v>0</v>
      </c>
      <c r="W1641">
        <v>0</v>
      </c>
      <c r="X1641">
        <v>0</v>
      </c>
      <c r="Y1641">
        <v>378.6309891975975</v>
      </c>
      <c r="Z1641">
        <v>413.20478766214239</v>
      </c>
      <c r="AA1641">
        <v>20.168954048883826</v>
      </c>
      <c r="AB1641">
        <v>0</v>
      </c>
      <c r="AC1641">
        <v>232.62917759484009</v>
      </c>
      <c r="AD1641">
        <v>0</v>
      </c>
      <c r="AE1641">
        <v>1044.6339085034638</v>
      </c>
    </row>
    <row r="1642" spans="1:31" x14ac:dyDescent="0.25">
      <c r="A1642">
        <v>1872289</v>
      </c>
      <c r="B1642">
        <v>1</v>
      </c>
      <c r="C1642" t="s">
        <v>80</v>
      </c>
      <c r="D1642" t="s">
        <v>84</v>
      </c>
      <c r="E1642" t="s">
        <v>146</v>
      </c>
      <c r="F1642" t="s">
        <v>4956</v>
      </c>
      <c r="G1642" t="s">
        <v>148</v>
      </c>
      <c r="H1642" t="s">
        <v>143</v>
      </c>
      <c r="I1642" t="s">
        <v>135</v>
      </c>
      <c r="J1642" t="s">
        <v>136</v>
      </c>
      <c r="K1642" t="s">
        <v>137</v>
      </c>
      <c r="L1642" t="s">
        <v>4957</v>
      </c>
      <c r="M1642" t="s">
        <v>4958</v>
      </c>
      <c r="N1642">
        <v>1.207222222</v>
      </c>
      <c r="O1642">
        <v>0</v>
      </c>
      <c r="P1642">
        <v>181</v>
      </c>
      <c r="Q1642">
        <v>0</v>
      </c>
      <c r="R1642">
        <v>0</v>
      </c>
      <c r="S1642">
        <v>0</v>
      </c>
      <c r="T1642">
        <v>6</v>
      </c>
      <c r="U1642">
        <v>0</v>
      </c>
      <c r="V1642">
        <v>0</v>
      </c>
      <c r="W1642">
        <v>0</v>
      </c>
      <c r="X1642">
        <v>67.796816548023486</v>
      </c>
      <c r="Y1642">
        <v>0</v>
      </c>
      <c r="Z1642">
        <v>0</v>
      </c>
      <c r="AA1642">
        <v>0</v>
      </c>
      <c r="AB1642">
        <v>2.2764835800313259</v>
      </c>
      <c r="AC1642">
        <v>0</v>
      </c>
      <c r="AD1642">
        <v>0</v>
      </c>
      <c r="AE1642">
        <v>70.073300128054811</v>
      </c>
    </row>
    <row r="1643" spans="1:31" x14ac:dyDescent="0.25">
      <c r="A1643">
        <v>1872352</v>
      </c>
      <c r="B1643">
        <v>1</v>
      </c>
      <c r="C1643" t="s">
        <v>80</v>
      </c>
      <c r="D1643" t="s">
        <v>96</v>
      </c>
      <c r="E1643" t="s">
        <v>140</v>
      </c>
      <c r="F1643" t="s">
        <v>4959</v>
      </c>
      <c r="G1643" t="s">
        <v>207</v>
      </c>
      <c r="H1643" t="s">
        <v>143</v>
      </c>
      <c r="I1643" t="s">
        <v>135</v>
      </c>
      <c r="J1643" t="s">
        <v>136</v>
      </c>
      <c r="K1643" t="s">
        <v>137</v>
      </c>
      <c r="L1643" t="s">
        <v>4960</v>
      </c>
      <c r="M1643" t="s">
        <v>4961</v>
      </c>
      <c r="N1643">
        <v>5.4</v>
      </c>
      <c r="O1643">
        <v>0</v>
      </c>
      <c r="P1643">
        <v>1</v>
      </c>
      <c r="Q1643">
        <v>0</v>
      </c>
      <c r="R1643">
        <v>0</v>
      </c>
      <c r="S1643">
        <v>0</v>
      </c>
      <c r="T1643">
        <v>0</v>
      </c>
      <c r="U1643">
        <v>0</v>
      </c>
      <c r="V1643">
        <v>0</v>
      </c>
      <c r="W1643">
        <v>0</v>
      </c>
      <c r="X1643">
        <v>6.019120959018573</v>
      </c>
      <c r="Y1643">
        <v>0</v>
      </c>
      <c r="Z1643">
        <v>0</v>
      </c>
      <c r="AA1643">
        <v>0</v>
      </c>
      <c r="AB1643">
        <v>0</v>
      </c>
      <c r="AC1643">
        <v>0</v>
      </c>
      <c r="AD1643">
        <v>0</v>
      </c>
      <c r="AE1643">
        <v>6.019120959018573</v>
      </c>
    </row>
    <row r="1644" spans="1:31" x14ac:dyDescent="0.25">
      <c r="A1644">
        <v>1872252</v>
      </c>
      <c r="B1644">
        <v>1</v>
      </c>
      <c r="C1644" t="s">
        <v>81</v>
      </c>
      <c r="D1644" t="s">
        <v>120</v>
      </c>
      <c r="E1644" t="s">
        <v>146</v>
      </c>
      <c r="F1644" t="s">
        <v>4962</v>
      </c>
      <c r="G1644" t="s">
        <v>148</v>
      </c>
      <c r="H1644" t="s">
        <v>143</v>
      </c>
      <c r="I1644" t="s">
        <v>135</v>
      </c>
      <c r="J1644" t="s">
        <v>136</v>
      </c>
      <c r="K1644" t="s">
        <v>137</v>
      </c>
      <c r="L1644" t="s">
        <v>4963</v>
      </c>
      <c r="M1644" t="s">
        <v>4964</v>
      </c>
      <c r="N1644">
        <v>0.80500000000000005</v>
      </c>
      <c r="O1644">
        <v>0</v>
      </c>
      <c r="P1644">
        <v>1</v>
      </c>
      <c r="Q1644">
        <v>0</v>
      </c>
      <c r="R1644">
        <v>0</v>
      </c>
      <c r="S1644">
        <v>0</v>
      </c>
      <c r="T1644">
        <v>1</v>
      </c>
      <c r="U1644">
        <v>0</v>
      </c>
      <c r="V1644">
        <v>0</v>
      </c>
      <c r="W1644">
        <v>0</v>
      </c>
      <c r="X1644">
        <v>0.18512302806927999</v>
      </c>
      <c r="Y1644">
        <v>0</v>
      </c>
      <c r="Z1644">
        <v>0</v>
      </c>
      <c r="AA1644">
        <v>0</v>
      </c>
      <c r="AB1644">
        <v>0.43600024477128002</v>
      </c>
      <c r="AC1644">
        <v>0</v>
      </c>
      <c r="AD1644">
        <v>0</v>
      </c>
      <c r="AE1644">
        <v>0.62112327284056001</v>
      </c>
    </row>
    <row r="1645" spans="1:31" x14ac:dyDescent="0.25">
      <c r="A1645">
        <v>1871997</v>
      </c>
      <c r="B1645">
        <v>1</v>
      </c>
      <c r="C1645" t="s">
        <v>80</v>
      </c>
      <c r="D1645" t="s">
        <v>96</v>
      </c>
      <c r="E1645" t="s">
        <v>222</v>
      </c>
      <c r="F1645" t="s">
        <v>4965</v>
      </c>
      <c r="G1645" t="s">
        <v>148</v>
      </c>
      <c r="H1645" t="s">
        <v>143</v>
      </c>
      <c r="I1645" t="s">
        <v>135</v>
      </c>
      <c r="J1645" t="s">
        <v>136</v>
      </c>
      <c r="K1645" t="s">
        <v>137</v>
      </c>
      <c r="L1645" t="s">
        <v>4966</v>
      </c>
      <c r="M1645" t="s">
        <v>4967</v>
      </c>
      <c r="N1645">
        <v>7.2780555549999999</v>
      </c>
      <c r="O1645">
        <v>0</v>
      </c>
      <c r="P1645">
        <v>111</v>
      </c>
      <c r="Q1645">
        <v>0</v>
      </c>
      <c r="R1645">
        <v>0</v>
      </c>
      <c r="S1645">
        <v>0</v>
      </c>
      <c r="T1645">
        <v>24</v>
      </c>
      <c r="U1645">
        <v>0</v>
      </c>
      <c r="V1645">
        <v>0</v>
      </c>
      <c r="W1645">
        <v>0</v>
      </c>
      <c r="X1645">
        <v>363.59462208697295</v>
      </c>
      <c r="Y1645">
        <v>0</v>
      </c>
      <c r="Z1645">
        <v>0</v>
      </c>
      <c r="AA1645">
        <v>0</v>
      </c>
      <c r="AB1645">
        <v>689.33029470204383</v>
      </c>
      <c r="AC1645">
        <v>0</v>
      </c>
      <c r="AD1645">
        <v>0</v>
      </c>
      <c r="AE1645">
        <v>1052.9249167890168</v>
      </c>
    </row>
    <row r="1646" spans="1:31" x14ac:dyDescent="0.25">
      <c r="A1646">
        <v>1872103</v>
      </c>
      <c r="B1646">
        <v>1</v>
      </c>
      <c r="C1646" t="s">
        <v>81</v>
      </c>
      <c r="D1646" t="s">
        <v>112</v>
      </c>
      <c r="E1646" t="s">
        <v>140</v>
      </c>
      <c r="F1646" t="s">
        <v>4968</v>
      </c>
      <c r="G1646" t="s">
        <v>163</v>
      </c>
      <c r="H1646" t="s">
        <v>143</v>
      </c>
      <c r="I1646" t="s">
        <v>135</v>
      </c>
      <c r="J1646" t="s">
        <v>136</v>
      </c>
      <c r="K1646" t="s">
        <v>137</v>
      </c>
      <c r="L1646" t="s">
        <v>4969</v>
      </c>
      <c r="M1646" t="s">
        <v>4970</v>
      </c>
      <c r="N1646">
        <v>0.81138888799999997</v>
      </c>
      <c r="O1646">
        <v>0</v>
      </c>
      <c r="P1646">
        <v>8</v>
      </c>
      <c r="Q1646">
        <v>0</v>
      </c>
      <c r="R1646">
        <v>0</v>
      </c>
      <c r="S1646">
        <v>0</v>
      </c>
      <c r="T1646">
        <v>0</v>
      </c>
      <c r="U1646">
        <v>0</v>
      </c>
      <c r="V1646">
        <v>0</v>
      </c>
      <c r="W1646">
        <v>0</v>
      </c>
      <c r="X1646">
        <v>1.8608657461332978</v>
      </c>
      <c r="Y1646">
        <v>0</v>
      </c>
      <c r="Z1646">
        <v>0</v>
      </c>
      <c r="AA1646">
        <v>0</v>
      </c>
      <c r="AB1646">
        <v>0</v>
      </c>
      <c r="AC1646">
        <v>0</v>
      </c>
      <c r="AD1646">
        <v>0</v>
      </c>
      <c r="AE1646">
        <v>1.8608657461332978</v>
      </c>
    </row>
    <row r="1647" spans="1:31" x14ac:dyDescent="0.25">
      <c r="A1647">
        <v>1871605</v>
      </c>
      <c r="B1647">
        <v>1</v>
      </c>
      <c r="C1647" t="s">
        <v>80</v>
      </c>
      <c r="D1647" t="s">
        <v>85</v>
      </c>
      <c r="E1647" t="s">
        <v>146</v>
      </c>
      <c r="F1647" t="s">
        <v>4971</v>
      </c>
      <c r="G1647" t="s">
        <v>1772</v>
      </c>
      <c r="H1647" t="s">
        <v>143</v>
      </c>
      <c r="I1647" t="s">
        <v>135</v>
      </c>
      <c r="J1647" t="s">
        <v>136</v>
      </c>
      <c r="K1647" t="s">
        <v>137</v>
      </c>
      <c r="L1647" t="s">
        <v>4972</v>
      </c>
      <c r="M1647" t="s">
        <v>4973</v>
      </c>
      <c r="N1647">
        <v>4.2358333330000004</v>
      </c>
      <c r="O1647">
        <v>0</v>
      </c>
      <c r="P1647">
        <v>158</v>
      </c>
      <c r="Q1647">
        <v>0</v>
      </c>
      <c r="R1647">
        <v>0</v>
      </c>
      <c r="S1647">
        <v>0</v>
      </c>
      <c r="T1647">
        <v>20</v>
      </c>
      <c r="U1647">
        <v>0</v>
      </c>
      <c r="V1647">
        <v>0</v>
      </c>
      <c r="W1647">
        <v>0</v>
      </c>
      <c r="X1647">
        <v>184.6252940104456</v>
      </c>
      <c r="Y1647">
        <v>0</v>
      </c>
      <c r="Z1647">
        <v>0</v>
      </c>
      <c r="AA1647">
        <v>0</v>
      </c>
      <c r="AB1647">
        <v>32.249834831373271</v>
      </c>
      <c r="AC1647">
        <v>0</v>
      </c>
      <c r="AD1647">
        <v>0</v>
      </c>
      <c r="AE1647">
        <v>216.87512884181888</v>
      </c>
    </row>
    <row r="1648" spans="1:31" x14ac:dyDescent="0.25">
      <c r="A1648">
        <v>1871954</v>
      </c>
      <c r="B1648">
        <v>1</v>
      </c>
      <c r="C1648" t="s">
        <v>80</v>
      </c>
      <c r="D1648" t="s">
        <v>107</v>
      </c>
      <c r="E1648" t="s">
        <v>146</v>
      </c>
      <c r="F1648" t="s">
        <v>4974</v>
      </c>
      <c r="G1648" t="s">
        <v>148</v>
      </c>
      <c r="H1648" t="s">
        <v>143</v>
      </c>
      <c r="I1648" t="s">
        <v>135</v>
      </c>
      <c r="J1648" t="s">
        <v>136</v>
      </c>
      <c r="K1648" t="s">
        <v>137</v>
      </c>
      <c r="L1648" t="s">
        <v>4975</v>
      </c>
      <c r="M1648" t="s">
        <v>4976</v>
      </c>
      <c r="N1648">
        <v>9.0002777770000009</v>
      </c>
      <c r="O1648">
        <v>0</v>
      </c>
      <c r="P1648">
        <v>4</v>
      </c>
      <c r="Q1648">
        <v>0</v>
      </c>
      <c r="R1648">
        <v>2</v>
      </c>
      <c r="S1648">
        <v>0</v>
      </c>
      <c r="T1648">
        <v>2</v>
      </c>
      <c r="U1648">
        <v>0</v>
      </c>
      <c r="V1648">
        <v>0</v>
      </c>
      <c r="W1648">
        <v>0</v>
      </c>
      <c r="X1648">
        <v>12.372768377940078</v>
      </c>
      <c r="Y1648">
        <v>0</v>
      </c>
      <c r="Z1648">
        <v>9.0056604240324223</v>
      </c>
      <c r="AA1648">
        <v>0</v>
      </c>
      <c r="AB1648">
        <v>7.6349074951584994E-2</v>
      </c>
      <c r="AC1648">
        <v>0</v>
      </c>
      <c r="AD1648">
        <v>0</v>
      </c>
      <c r="AE1648">
        <v>21.454777876924087</v>
      </c>
    </row>
    <row r="1649" spans="1:31" x14ac:dyDescent="0.25">
      <c r="A1649">
        <v>1872072</v>
      </c>
      <c r="B1649">
        <v>1</v>
      </c>
      <c r="C1649" t="s">
        <v>80</v>
      </c>
      <c r="D1649" t="s">
        <v>103</v>
      </c>
      <c r="E1649" t="s">
        <v>169</v>
      </c>
      <c r="F1649" t="s">
        <v>4977</v>
      </c>
      <c r="G1649" t="s">
        <v>142</v>
      </c>
      <c r="H1649" t="s">
        <v>143</v>
      </c>
      <c r="I1649" t="s">
        <v>135</v>
      </c>
      <c r="J1649" t="s">
        <v>136</v>
      </c>
      <c r="K1649" t="s">
        <v>137</v>
      </c>
      <c r="L1649" t="s">
        <v>4978</v>
      </c>
      <c r="M1649" t="s">
        <v>4979</v>
      </c>
      <c r="N1649">
        <v>0.52972222199999996</v>
      </c>
      <c r="O1649">
        <v>0</v>
      </c>
      <c r="P1649">
        <v>405</v>
      </c>
      <c r="Q1649">
        <v>0</v>
      </c>
      <c r="R1649">
        <v>0</v>
      </c>
      <c r="S1649">
        <v>0</v>
      </c>
      <c r="T1649">
        <v>81</v>
      </c>
      <c r="U1649">
        <v>0</v>
      </c>
      <c r="V1649">
        <v>0</v>
      </c>
      <c r="W1649">
        <v>0</v>
      </c>
      <c r="X1649">
        <v>74.570307920476154</v>
      </c>
      <c r="Y1649">
        <v>0</v>
      </c>
      <c r="Z1649">
        <v>0</v>
      </c>
      <c r="AA1649">
        <v>0</v>
      </c>
      <c r="AB1649">
        <v>49.607490128057421</v>
      </c>
      <c r="AC1649">
        <v>0</v>
      </c>
      <c r="AD1649">
        <v>0</v>
      </c>
      <c r="AE1649">
        <v>124.17779804853357</v>
      </c>
    </row>
    <row r="1650" spans="1:31" x14ac:dyDescent="0.25">
      <c r="A1650">
        <v>1872258</v>
      </c>
      <c r="B1650">
        <v>1</v>
      </c>
      <c r="C1650" t="s">
        <v>80</v>
      </c>
      <c r="D1650" t="s">
        <v>84</v>
      </c>
      <c r="E1650" t="s">
        <v>140</v>
      </c>
      <c r="F1650" t="s">
        <v>4980</v>
      </c>
      <c r="G1650" t="s">
        <v>163</v>
      </c>
      <c r="H1650" t="s">
        <v>143</v>
      </c>
      <c r="I1650" t="s">
        <v>135</v>
      </c>
      <c r="J1650" t="s">
        <v>136</v>
      </c>
      <c r="K1650" t="s">
        <v>137</v>
      </c>
      <c r="L1650" t="s">
        <v>4981</v>
      </c>
      <c r="M1650" t="s">
        <v>4982</v>
      </c>
      <c r="N1650">
        <v>1.8811111110000001</v>
      </c>
      <c r="O1650">
        <v>0</v>
      </c>
      <c r="P1650">
        <v>2</v>
      </c>
      <c r="Q1650">
        <v>0</v>
      </c>
      <c r="R1650">
        <v>0</v>
      </c>
      <c r="S1650">
        <v>0</v>
      </c>
      <c r="T1650">
        <v>0</v>
      </c>
      <c r="U1650">
        <v>0</v>
      </c>
      <c r="V1650">
        <v>0</v>
      </c>
      <c r="W1650">
        <v>0</v>
      </c>
      <c r="X1650">
        <v>1.9756234117136335</v>
      </c>
      <c r="Y1650">
        <v>0</v>
      </c>
      <c r="Z1650">
        <v>0</v>
      </c>
      <c r="AA1650">
        <v>0</v>
      </c>
      <c r="AB1650">
        <v>0</v>
      </c>
      <c r="AC1650">
        <v>0</v>
      </c>
      <c r="AD1650">
        <v>0</v>
      </c>
      <c r="AE1650">
        <v>1.9756234117136335</v>
      </c>
    </row>
    <row r="1651" spans="1:31" x14ac:dyDescent="0.25">
      <c r="A1651">
        <v>1871594</v>
      </c>
      <c r="B1651">
        <v>1</v>
      </c>
      <c r="C1651" t="s">
        <v>80</v>
      </c>
      <c r="D1651" t="s">
        <v>85</v>
      </c>
      <c r="E1651" t="s">
        <v>146</v>
      </c>
      <c r="F1651" t="s">
        <v>4983</v>
      </c>
      <c r="G1651" t="s">
        <v>148</v>
      </c>
      <c r="H1651" t="s">
        <v>143</v>
      </c>
      <c r="I1651" t="s">
        <v>135</v>
      </c>
      <c r="J1651" t="s">
        <v>136</v>
      </c>
      <c r="K1651" t="s">
        <v>137</v>
      </c>
      <c r="L1651" t="s">
        <v>4984</v>
      </c>
      <c r="M1651" t="s">
        <v>4985</v>
      </c>
      <c r="N1651">
        <v>2.3597222219999998</v>
      </c>
      <c r="O1651">
        <v>0</v>
      </c>
      <c r="P1651">
        <v>177</v>
      </c>
      <c r="Q1651">
        <v>0</v>
      </c>
      <c r="R1651">
        <v>0</v>
      </c>
      <c r="S1651">
        <v>0</v>
      </c>
      <c r="T1651">
        <v>24</v>
      </c>
      <c r="U1651">
        <v>0</v>
      </c>
      <c r="V1651">
        <v>0</v>
      </c>
      <c r="W1651">
        <v>0</v>
      </c>
      <c r="X1651">
        <v>117.29263399846687</v>
      </c>
      <c r="Y1651">
        <v>0</v>
      </c>
      <c r="Z1651">
        <v>0</v>
      </c>
      <c r="AA1651">
        <v>0</v>
      </c>
      <c r="AB1651">
        <v>73.736581304645824</v>
      </c>
      <c r="AC1651">
        <v>0</v>
      </c>
      <c r="AD1651">
        <v>0</v>
      </c>
      <c r="AE1651">
        <v>191.02921530311269</v>
      </c>
    </row>
    <row r="1652" spans="1:31" x14ac:dyDescent="0.25">
      <c r="A1652">
        <v>1872281</v>
      </c>
      <c r="B1652">
        <v>1</v>
      </c>
      <c r="C1652" t="s">
        <v>80</v>
      </c>
      <c r="D1652" t="s">
        <v>97</v>
      </c>
      <c r="E1652" t="s">
        <v>140</v>
      </c>
      <c r="F1652" t="s">
        <v>4986</v>
      </c>
      <c r="G1652" t="s">
        <v>163</v>
      </c>
      <c r="H1652" t="s">
        <v>143</v>
      </c>
      <c r="I1652" t="s">
        <v>135</v>
      </c>
      <c r="J1652" t="s">
        <v>136</v>
      </c>
      <c r="K1652" t="s">
        <v>137</v>
      </c>
      <c r="L1652" t="s">
        <v>4987</v>
      </c>
      <c r="M1652" t="s">
        <v>4988</v>
      </c>
      <c r="N1652">
        <v>2.7822222220000001</v>
      </c>
      <c r="O1652">
        <v>0</v>
      </c>
      <c r="P1652">
        <v>0</v>
      </c>
      <c r="Q1652">
        <v>0</v>
      </c>
      <c r="R1652">
        <v>1</v>
      </c>
      <c r="S1652">
        <v>0</v>
      </c>
      <c r="T1652">
        <v>0</v>
      </c>
      <c r="U1652">
        <v>0</v>
      </c>
      <c r="V1652">
        <v>0</v>
      </c>
      <c r="W1652">
        <v>0</v>
      </c>
      <c r="X1652">
        <v>0</v>
      </c>
      <c r="Y1652">
        <v>0</v>
      </c>
      <c r="Z1652">
        <v>0.62517621046224015</v>
      </c>
      <c r="AA1652">
        <v>0</v>
      </c>
      <c r="AB1652">
        <v>0</v>
      </c>
      <c r="AC1652">
        <v>0</v>
      </c>
      <c r="AD1652">
        <v>0</v>
      </c>
      <c r="AE1652">
        <v>0.62517621046224015</v>
      </c>
    </row>
    <row r="1653" spans="1:31" x14ac:dyDescent="0.25">
      <c r="A1653">
        <v>1872212</v>
      </c>
      <c r="B1653">
        <v>1</v>
      </c>
      <c r="C1653" t="s">
        <v>80</v>
      </c>
      <c r="D1653" t="s">
        <v>108</v>
      </c>
      <c r="E1653" t="s">
        <v>158</v>
      </c>
      <c r="F1653" t="s">
        <v>4989</v>
      </c>
      <c r="G1653" t="s">
        <v>179</v>
      </c>
      <c r="H1653" t="s">
        <v>134</v>
      </c>
      <c r="I1653" t="s">
        <v>135</v>
      </c>
      <c r="J1653" t="s">
        <v>136</v>
      </c>
      <c r="K1653" t="s">
        <v>137</v>
      </c>
      <c r="L1653" t="s">
        <v>4990</v>
      </c>
      <c r="M1653" t="s">
        <v>4991</v>
      </c>
      <c r="N1653">
        <v>6.6666665999999999E-2</v>
      </c>
      <c r="O1653">
        <v>0</v>
      </c>
      <c r="P1653">
        <v>15</v>
      </c>
      <c r="Q1653">
        <v>0</v>
      </c>
      <c r="R1653">
        <v>21</v>
      </c>
      <c r="S1653">
        <v>0</v>
      </c>
      <c r="T1653">
        <v>6</v>
      </c>
      <c r="U1653">
        <v>0</v>
      </c>
      <c r="V1653">
        <v>0</v>
      </c>
      <c r="W1653">
        <v>0</v>
      </c>
      <c r="X1653">
        <v>0.2732992301586667</v>
      </c>
      <c r="Y1653">
        <v>0</v>
      </c>
      <c r="Z1653">
        <v>7.2050151994392015</v>
      </c>
      <c r="AA1653">
        <v>0</v>
      </c>
      <c r="AB1653">
        <v>0.43967700433199997</v>
      </c>
      <c r="AC1653">
        <v>0</v>
      </c>
      <c r="AD1653">
        <v>0</v>
      </c>
      <c r="AE1653">
        <v>7.9179914339298687</v>
      </c>
    </row>
    <row r="1654" spans="1:31" x14ac:dyDescent="0.25">
      <c r="A1654">
        <v>1872235</v>
      </c>
      <c r="B1654">
        <v>1</v>
      </c>
      <c r="C1654" t="s">
        <v>81</v>
      </c>
      <c r="D1654" t="s">
        <v>120</v>
      </c>
      <c r="E1654" t="s">
        <v>146</v>
      </c>
      <c r="F1654" t="s">
        <v>4992</v>
      </c>
      <c r="G1654" t="s">
        <v>148</v>
      </c>
      <c r="H1654" t="s">
        <v>143</v>
      </c>
      <c r="I1654" t="s">
        <v>135</v>
      </c>
      <c r="J1654" t="s">
        <v>136</v>
      </c>
      <c r="K1654" t="s">
        <v>137</v>
      </c>
      <c r="L1654" t="s">
        <v>4993</v>
      </c>
      <c r="M1654" t="s">
        <v>4994</v>
      </c>
      <c r="N1654">
        <v>1.9824999999999999</v>
      </c>
      <c r="O1654">
        <v>0</v>
      </c>
      <c r="P1654">
        <v>48</v>
      </c>
      <c r="Q1654">
        <v>0</v>
      </c>
      <c r="R1654">
        <v>0</v>
      </c>
      <c r="S1654">
        <v>0</v>
      </c>
      <c r="T1654">
        <v>2</v>
      </c>
      <c r="U1654">
        <v>0</v>
      </c>
      <c r="V1654">
        <v>0</v>
      </c>
      <c r="W1654">
        <v>0</v>
      </c>
      <c r="X1654">
        <v>19.587726477974915</v>
      </c>
      <c r="Y1654">
        <v>0</v>
      </c>
      <c r="Z1654">
        <v>0</v>
      </c>
      <c r="AA1654">
        <v>0</v>
      </c>
      <c r="AB1654">
        <v>8.4471753127192503E-2</v>
      </c>
      <c r="AC1654">
        <v>0</v>
      </c>
      <c r="AD1654">
        <v>0</v>
      </c>
      <c r="AE1654">
        <v>19.672198231102108</v>
      </c>
    </row>
    <row r="1655" spans="1:31" x14ac:dyDescent="0.25">
      <c r="A1655">
        <v>1871425</v>
      </c>
      <c r="B1655">
        <v>1</v>
      </c>
      <c r="C1655" t="s">
        <v>80</v>
      </c>
      <c r="D1655" t="s">
        <v>93</v>
      </c>
      <c r="E1655" t="s">
        <v>210</v>
      </c>
      <c r="F1655" t="s">
        <v>4995</v>
      </c>
      <c r="G1655" t="s">
        <v>133</v>
      </c>
      <c r="H1655" t="s">
        <v>134</v>
      </c>
      <c r="I1655" t="s">
        <v>135</v>
      </c>
      <c r="J1655" t="s">
        <v>136</v>
      </c>
      <c r="K1655" t="s">
        <v>137</v>
      </c>
      <c r="L1655" t="s">
        <v>4996</v>
      </c>
      <c r="M1655" t="s">
        <v>4997</v>
      </c>
      <c r="N1655">
        <v>0.74472222200000004</v>
      </c>
      <c r="O1655">
        <v>3</v>
      </c>
      <c r="P1655">
        <v>12</v>
      </c>
      <c r="Q1655">
        <v>39</v>
      </c>
      <c r="R1655">
        <v>167</v>
      </c>
      <c r="S1655">
        <v>11</v>
      </c>
      <c r="T1655">
        <v>37</v>
      </c>
      <c r="U1655">
        <v>0</v>
      </c>
      <c r="V1655">
        <v>0</v>
      </c>
      <c r="W1655">
        <v>2.9691443719504371</v>
      </c>
      <c r="X1655">
        <v>4.2132970439881969</v>
      </c>
      <c r="Y1655">
        <v>194.90457334303511</v>
      </c>
      <c r="Z1655">
        <v>629.45163451917983</v>
      </c>
      <c r="AA1655">
        <v>87.985501302009339</v>
      </c>
      <c r="AB1655">
        <v>43.836639349030825</v>
      </c>
      <c r="AC1655">
        <v>0</v>
      </c>
      <c r="AD1655">
        <v>0</v>
      </c>
      <c r="AE1655">
        <v>963.36078992919374</v>
      </c>
    </row>
    <row r="1656" spans="1:31" x14ac:dyDescent="0.25">
      <c r="A1656">
        <v>1871531</v>
      </c>
      <c r="B1656">
        <v>1</v>
      </c>
      <c r="C1656" t="s">
        <v>80</v>
      </c>
      <c r="D1656" t="s">
        <v>82</v>
      </c>
      <c r="E1656" t="s">
        <v>146</v>
      </c>
      <c r="F1656" t="s">
        <v>4998</v>
      </c>
      <c r="G1656" t="s">
        <v>196</v>
      </c>
      <c r="H1656" t="s">
        <v>143</v>
      </c>
      <c r="I1656" t="s">
        <v>135</v>
      </c>
      <c r="J1656" t="s">
        <v>136</v>
      </c>
      <c r="K1656" t="s">
        <v>172</v>
      </c>
      <c r="L1656" t="s">
        <v>4999</v>
      </c>
      <c r="M1656" t="s">
        <v>5000</v>
      </c>
      <c r="N1656">
        <v>3.1414499999999999</v>
      </c>
      <c r="O1656">
        <v>0</v>
      </c>
      <c r="P1656">
        <v>132</v>
      </c>
      <c r="Q1656">
        <v>0</v>
      </c>
      <c r="R1656">
        <v>0</v>
      </c>
      <c r="S1656">
        <v>0</v>
      </c>
      <c r="T1656">
        <v>1</v>
      </c>
      <c r="U1656">
        <v>0</v>
      </c>
      <c r="V1656">
        <v>0</v>
      </c>
      <c r="W1656">
        <v>0</v>
      </c>
      <c r="X1656">
        <v>90.585836042447681</v>
      </c>
      <c r="Y1656">
        <v>0</v>
      </c>
      <c r="Z1656">
        <v>0</v>
      </c>
      <c r="AA1656">
        <v>0</v>
      </c>
      <c r="AB1656">
        <v>4.3856209764000001E-4</v>
      </c>
      <c r="AC1656">
        <v>0</v>
      </c>
      <c r="AD1656">
        <v>0</v>
      </c>
      <c r="AE1656">
        <v>90.586274604545324</v>
      </c>
    </row>
    <row r="1657" spans="1:31" x14ac:dyDescent="0.25">
      <c r="A1657">
        <v>1871677</v>
      </c>
      <c r="B1657">
        <v>1</v>
      </c>
      <c r="C1657" t="s">
        <v>81</v>
      </c>
      <c r="D1657" t="s">
        <v>118</v>
      </c>
      <c r="E1657" t="s">
        <v>131</v>
      </c>
      <c r="F1657" t="s">
        <v>5001</v>
      </c>
      <c r="G1657" t="s">
        <v>133</v>
      </c>
      <c r="H1657" t="s">
        <v>134</v>
      </c>
      <c r="I1657" t="s">
        <v>135</v>
      </c>
      <c r="J1657" t="s">
        <v>136</v>
      </c>
      <c r="K1657" t="s">
        <v>137</v>
      </c>
      <c r="L1657" t="s">
        <v>5002</v>
      </c>
      <c r="M1657" t="s">
        <v>5003</v>
      </c>
      <c r="N1657">
        <v>2.0125000000000002</v>
      </c>
      <c r="O1657">
        <v>0</v>
      </c>
      <c r="P1657">
        <v>542</v>
      </c>
      <c r="Q1657">
        <v>39</v>
      </c>
      <c r="R1657">
        <v>11</v>
      </c>
      <c r="S1657">
        <v>0</v>
      </c>
      <c r="T1657">
        <v>53</v>
      </c>
      <c r="U1657">
        <v>0</v>
      </c>
      <c r="V1657">
        <v>0</v>
      </c>
      <c r="W1657">
        <v>0</v>
      </c>
      <c r="X1657">
        <v>204.94812772727778</v>
      </c>
      <c r="Y1657">
        <v>362.915247774693</v>
      </c>
      <c r="Z1657">
        <v>45.516455133085977</v>
      </c>
      <c r="AA1657">
        <v>0</v>
      </c>
      <c r="AB1657">
        <v>30.16081245056025</v>
      </c>
      <c r="AC1657">
        <v>0</v>
      </c>
      <c r="AD1657">
        <v>0</v>
      </c>
      <c r="AE1657">
        <v>643.54064308561692</v>
      </c>
    </row>
    <row r="1658" spans="1:31" x14ac:dyDescent="0.25">
      <c r="A1658">
        <v>1871485</v>
      </c>
      <c r="B1658">
        <v>1</v>
      </c>
      <c r="C1658" t="s">
        <v>81</v>
      </c>
      <c r="D1658" t="s">
        <v>128</v>
      </c>
      <c r="E1658" t="s">
        <v>210</v>
      </c>
      <c r="F1658" t="s">
        <v>5004</v>
      </c>
      <c r="G1658" t="s">
        <v>196</v>
      </c>
      <c r="H1658" t="s">
        <v>134</v>
      </c>
      <c r="I1658" t="s">
        <v>135</v>
      </c>
      <c r="J1658" t="s">
        <v>136</v>
      </c>
      <c r="K1658" t="s">
        <v>172</v>
      </c>
      <c r="L1658" t="s">
        <v>5005</v>
      </c>
      <c r="M1658" t="s">
        <v>5006</v>
      </c>
      <c r="N1658">
        <v>0.41666666600000002</v>
      </c>
      <c r="O1658">
        <v>0</v>
      </c>
      <c r="P1658">
        <v>6602</v>
      </c>
      <c r="Q1658">
        <v>0</v>
      </c>
      <c r="R1658">
        <v>0</v>
      </c>
      <c r="S1658">
        <v>1</v>
      </c>
      <c r="T1658">
        <v>342</v>
      </c>
      <c r="U1658">
        <v>0</v>
      </c>
      <c r="V1658">
        <v>1</v>
      </c>
      <c r="W1658">
        <v>0</v>
      </c>
      <c r="X1658">
        <v>549.24140202446233</v>
      </c>
      <c r="Y1658">
        <v>0</v>
      </c>
      <c r="Z1658">
        <v>0</v>
      </c>
      <c r="AA1658">
        <v>73.512784480856254</v>
      </c>
      <c r="AB1658">
        <v>282.23075315830312</v>
      </c>
      <c r="AC1658">
        <v>0</v>
      </c>
      <c r="AD1658">
        <v>14.097301119000001</v>
      </c>
      <c r="AE1658">
        <v>919.08224078262162</v>
      </c>
    </row>
    <row r="1659" spans="1:31" x14ac:dyDescent="0.25">
      <c r="A1659">
        <v>1871780</v>
      </c>
      <c r="B1659">
        <v>1</v>
      </c>
      <c r="C1659" t="s">
        <v>80</v>
      </c>
      <c r="D1659" t="s">
        <v>94</v>
      </c>
      <c r="E1659" t="s">
        <v>210</v>
      </c>
      <c r="F1659" t="s">
        <v>3739</v>
      </c>
      <c r="G1659" t="s">
        <v>402</v>
      </c>
      <c r="H1659" t="s">
        <v>134</v>
      </c>
      <c r="I1659" t="s">
        <v>135</v>
      </c>
      <c r="J1659" t="s">
        <v>136</v>
      </c>
      <c r="K1659" t="s">
        <v>137</v>
      </c>
      <c r="L1659" t="s">
        <v>5007</v>
      </c>
      <c r="M1659" t="s">
        <v>5008</v>
      </c>
      <c r="N1659">
        <v>1.474722222</v>
      </c>
      <c r="O1659">
        <v>0</v>
      </c>
      <c r="P1659">
        <v>0</v>
      </c>
      <c r="Q1659">
        <v>15</v>
      </c>
      <c r="R1659">
        <v>4</v>
      </c>
      <c r="S1659">
        <v>7</v>
      </c>
      <c r="T1659">
        <v>0</v>
      </c>
      <c r="U1659">
        <v>4</v>
      </c>
      <c r="V1659">
        <v>0</v>
      </c>
      <c r="W1659">
        <v>0</v>
      </c>
      <c r="X1659">
        <v>0</v>
      </c>
      <c r="Y1659">
        <v>1092.8963187514819</v>
      </c>
      <c r="Z1659">
        <v>38.254671414507719</v>
      </c>
      <c r="AA1659">
        <v>157.69053366960102</v>
      </c>
      <c r="AB1659">
        <v>0</v>
      </c>
      <c r="AC1659">
        <v>1676.5733976516478</v>
      </c>
      <c r="AD1659">
        <v>0</v>
      </c>
      <c r="AE1659">
        <v>2965.4149214872386</v>
      </c>
    </row>
    <row r="1660" spans="1:31" x14ac:dyDescent="0.25">
      <c r="A1660">
        <v>1872321</v>
      </c>
      <c r="B1660">
        <v>1</v>
      </c>
      <c r="C1660" t="s">
        <v>80</v>
      </c>
      <c r="D1660" t="s">
        <v>97</v>
      </c>
      <c r="E1660" t="s">
        <v>146</v>
      </c>
      <c r="F1660" t="s">
        <v>5009</v>
      </c>
      <c r="G1660" t="s">
        <v>469</v>
      </c>
      <c r="H1660" t="s">
        <v>143</v>
      </c>
      <c r="I1660" t="s">
        <v>135</v>
      </c>
      <c r="J1660" t="s">
        <v>136</v>
      </c>
      <c r="K1660" t="s">
        <v>137</v>
      </c>
      <c r="L1660" t="s">
        <v>5010</v>
      </c>
      <c r="M1660" t="s">
        <v>5011</v>
      </c>
      <c r="N1660">
        <v>0.79833333299999998</v>
      </c>
      <c r="O1660">
        <v>0</v>
      </c>
      <c r="P1660">
        <v>0</v>
      </c>
      <c r="Q1660">
        <v>0</v>
      </c>
      <c r="R1660">
        <v>3</v>
      </c>
      <c r="S1660">
        <v>0</v>
      </c>
      <c r="T1660">
        <v>2</v>
      </c>
      <c r="U1660">
        <v>0</v>
      </c>
      <c r="V1660">
        <v>0</v>
      </c>
      <c r="W1660">
        <v>0</v>
      </c>
      <c r="X1660">
        <v>0</v>
      </c>
      <c r="Y1660">
        <v>0</v>
      </c>
      <c r="Z1660">
        <v>2.2364131297731875</v>
      </c>
      <c r="AA1660">
        <v>0</v>
      </c>
      <c r="AB1660">
        <v>1.4720545549794899</v>
      </c>
      <c r="AC1660">
        <v>0</v>
      </c>
      <c r="AD1660">
        <v>0</v>
      </c>
      <c r="AE1660">
        <v>3.7084676847526774</v>
      </c>
    </row>
    <row r="1661" spans="1:31" x14ac:dyDescent="0.25">
      <c r="A1661">
        <v>1872155</v>
      </c>
      <c r="B1661">
        <v>1</v>
      </c>
      <c r="C1661" t="s">
        <v>80</v>
      </c>
      <c r="D1661" t="s">
        <v>105</v>
      </c>
      <c r="E1661" t="s">
        <v>146</v>
      </c>
      <c r="F1661" t="s">
        <v>5012</v>
      </c>
      <c r="G1661" t="s">
        <v>148</v>
      </c>
      <c r="H1661" t="s">
        <v>143</v>
      </c>
      <c r="I1661" t="s">
        <v>135</v>
      </c>
      <c r="J1661" t="s">
        <v>136</v>
      </c>
      <c r="K1661" t="s">
        <v>137</v>
      </c>
      <c r="L1661" t="s">
        <v>5013</v>
      </c>
      <c r="M1661" t="s">
        <v>5014</v>
      </c>
      <c r="N1661">
        <v>1.2408333330000001</v>
      </c>
      <c r="O1661">
        <v>0</v>
      </c>
      <c r="P1661">
        <v>143</v>
      </c>
      <c r="Q1661">
        <v>0</v>
      </c>
      <c r="R1661">
        <v>0</v>
      </c>
      <c r="S1661">
        <v>0</v>
      </c>
      <c r="T1661">
        <v>29</v>
      </c>
      <c r="U1661">
        <v>0</v>
      </c>
      <c r="V1661">
        <v>0</v>
      </c>
      <c r="W1661">
        <v>0</v>
      </c>
      <c r="X1661">
        <v>51.273660550103543</v>
      </c>
      <c r="Y1661">
        <v>0</v>
      </c>
      <c r="Z1661">
        <v>0</v>
      </c>
      <c r="AA1661">
        <v>0</v>
      </c>
      <c r="AB1661">
        <v>38.380194321070142</v>
      </c>
      <c r="AC1661">
        <v>0</v>
      </c>
      <c r="AD1661">
        <v>0</v>
      </c>
      <c r="AE1661">
        <v>89.653854871173678</v>
      </c>
    </row>
    <row r="1662" spans="1:31" x14ac:dyDescent="0.25">
      <c r="A1662">
        <v>1871920</v>
      </c>
      <c r="B1662">
        <v>1</v>
      </c>
      <c r="C1662" t="s">
        <v>80</v>
      </c>
      <c r="D1662" t="s">
        <v>93</v>
      </c>
      <c r="E1662" t="s">
        <v>169</v>
      </c>
      <c r="F1662" t="s">
        <v>5015</v>
      </c>
      <c r="G1662" t="s">
        <v>183</v>
      </c>
      <c r="H1662" t="s">
        <v>143</v>
      </c>
      <c r="I1662" t="s">
        <v>135</v>
      </c>
      <c r="J1662" t="s">
        <v>136</v>
      </c>
      <c r="K1662" t="s">
        <v>137</v>
      </c>
      <c r="L1662" t="s">
        <v>5016</v>
      </c>
      <c r="M1662" t="s">
        <v>5017</v>
      </c>
      <c r="N1662">
        <v>4.6205555550000001</v>
      </c>
      <c r="O1662">
        <v>0</v>
      </c>
      <c r="P1662">
        <v>10</v>
      </c>
      <c r="Q1662">
        <v>0</v>
      </c>
      <c r="R1662">
        <v>23</v>
      </c>
      <c r="S1662">
        <v>0</v>
      </c>
      <c r="T1662">
        <v>3</v>
      </c>
      <c r="U1662">
        <v>0</v>
      </c>
      <c r="V1662">
        <v>0</v>
      </c>
      <c r="W1662">
        <v>0</v>
      </c>
      <c r="X1662">
        <v>5.7477202846427184</v>
      </c>
      <c r="Y1662">
        <v>0</v>
      </c>
      <c r="Z1662">
        <v>50.964342556043945</v>
      </c>
      <c r="AA1662">
        <v>0</v>
      </c>
      <c r="AB1662">
        <v>28.590877716599714</v>
      </c>
      <c r="AC1662">
        <v>0</v>
      </c>
      <c r="AD1662">
        <v>0</v>
      </c>
      <c r="AE1662">
        <v>85.302940557286377</v>
      </c>
    </row>
    <row r="1663" spans="1:31" x14ac:dyDescent="0.25">
      <c r="A1663">
        <v>1871422</v>
      </c>
      <c r="B1663">
        <v>1</v>
      </c>
      <c r="C1663" t="s">
        <v>80</v>
      </c>
      <c r="D1663" t="s">
        <v>89</v>
      </c>
      <c r="E1663" t="s">
        <v>158</v>
      </c>
      <c r="F1663" t="s">
        <v>5018</v>
      </c>
      <c r="G1663" t="s">
        <v>133</v>
      </c>
      <c r="H1663" t="s">
        <v>134</v>
      </c>
      <c r="I1663" t="s">
        <v>135</v>
      </c>
      <c r="J1663" t="s">
        <v>136</v>
      </c>
      <c r="K1663" t="s">
        <v>137</v>
      </c>
      <c r="L1663" t="s">
        <v>5019</v>
      </c>
      <c r="M1663" t="s">
        <v>5020</v>
      </c>
      <c r="N1663">
        <v>1.016388888</v>
      </c>
      <c r="O1663">
        <v>1</v>
      </c>
      <c r="P1663">
        <v>357</v>
      </c>
      <c r="Q1663">
        <v>1</v>
      </c>
      <c r="R1663">
        <v>8</v>
      </c>
      <c r="S1663">
        <v>5</v>
      </c>
      <c r="T1663">
        <v>15</v>
      </c>
      <c r="U1663">
        <v>0</v>
      </c>
      <c r="V1663">
        <v>0</v>
      </c>
      <c r="W1663">
        <v>32.785592753757747</v>
      </c>
      <c r="X1663">
        <v>130.5520185420352</v>
      </c>
      <c r="Y1663">
        <v>0.71551505886666622</v>
      </c>
      <c r="Z1663">
        <v>1.3825336781692037</v>
      </c>
      <c r="AA1663">
        <v>26.148685174651465</v>
      </c>
      <c r="AB1663">
        <v>28.669552536984355</v>
      </c>
      <c r="AC1663">
        <v>0</v>
      </c>
      <c r="AD1663">
        <v>0</v>
      </c>
      <c r="AE1663">
        <v>220.25389774446464</v>
      </c>
    </row>
    <row r="1664" spans="1:31" x14ac:dyDescent="0.25">
      <c r="A1664">
        <v>1871943</v>
      </c>
      <c r="B1664">
        <v>1</v>
      </c>
      <c r="C1664" t="s">
        <v>81</v>
      </c>
      <c r="D1664" t="s">
        <v>124</v>
      </c>
      <c r="E1664" t="s">
        <v>140</v>
      </c>
      <c r="F1664" t="s">
        <v>5021</v>
      </c>
      <c r="G1664" t="s">
        <v>163</v>
      </c>
      <c r="H1664" t="s">
        <v>143</v>
      </c>
      <c r="I1664" t="s">
        <v>135</v>
      </c>
      <c r="J1664" t="s">
        <v>136</v>
      </c>
      <c r="K1664" t="s">
        <v>137</v>
      </c>
      <c r="L1664" t="s">
        <v>5022</v>
      </c>
      <c r="M1664" t="s">
        <v>5023</v>
      </c>
      <c r="N1664">
        <v>0.58499999999999996</v>
      </c>
      <c r="O1664">
        <v>0</v>
      </c>
      <c r="P1664">
        <v>1</v>
      </c>
      <c r="Q1664">
        <v>0</v>
      </c>
      <c r="R1664">
        <v>0</v>
      </c>
      <c r="S1664">
        <v>0</v>
      </c>
      <c r="T1664">
        <v>0</v>
      </c>
      <c r="U1664">
        <v>0</v>
      </c>
      <c r="V1664">
        <v>0</v>
      </c>
      <c r="W1664">
        <v>0</v>
      </c>
      <c r="X1664">
        <v>0.11396389108688999</v>
      </c>
      <c r="Y1664">
        <v>0</v>
      </c>
      <c r="Z1664">
        <v>0</v>
      </c>
      <c r="AA1664">
        <v>0</v>
      </c>
      <c r="AB1664">
        <v>0</v>
      </c>
      <c r="AC1664">
        <v>0</v>
      </c>
      <c r="AD1664">
        <v>0</v>
      </c>
      <c r="AE1664">
        <v>0.11396389108688999</v>
      </c>
    </row>
    <row r="1665" spans="1:31" x14ac:dyDescent="0.25">
      <c r="A1665">
        <v>1872112</v>
      </c>
      <c r="B1665">
        <v>1</v>
      </c>
      <c r="C1665" t="s">
        <v>80</v>
      </c>
      <c r="D1665" t="s">
        <v>106</v>
      </c>
      <c r="E1665" t="s">
        <v>146</v>
      </c>
      <c r="F1665" t="s">
        <v>5024</v>
      </c>
      <c r="G1665" t="s">
        <v>148</v>
      </c>
      <c r="H1665" t="s">
        <v>143</v>
      </c>
      <c r="I1665" t="s">
        <v>135</v>
      </c>
      <c r="J1665" t="s">
        <v>136</v>
      </c>
      <c r="K1665" t="s">
        <v>137</v>
      </c>
      <c r="L1665" t="s">
        <v>5025</v>
      </c>
      <c r="M1665" t="s">
        <v>5026</v>
      </c>
      <c r="N1665">
        <v>3.9852777769999999</v>
      </c>
      <c r="O1665">
        <v>0</v>
      </c>
      <c r="P1665">
        <v>0</v>
      </c>
      <c r="Q1665">
        <v>0</v>
      </c>
      <c r="R1665">
        <v>1</v>
      </c>
      <c r="S1665">
        <v>0</v>
      </c>
      <c r="T1665">
        <v>0</v>
      </c>
      <c r="U1665">
        <v>0</v>
      </c>
      <c r="V1665">
        <v>0</v>
      </c>
      <c r="W1665">
        <v>0</v>
      </c>
      <c r="X1665">
        <v>0</v>
      </c>
      <c r="Y1665">
        <v>0</v>
      </c>
      <c r="Z1665">
        <v>6.8243409168653706</v>
      </c>
      <c r="AA1665">
        <v>0</v>
      </c>
      <c r="AB1665">
        <v>0</v>
      </c>
      <c r="AC1665">
        <v>0</v>
      </c>
      <c r="AD1665">
        <v>0</v>
      </c>
      <c r="AE1665">
        <v>6.8243409168653706</v>
      </c>
    </row>
    <row r="1666" spans="1:31" x14ac:dyDescent="0.25">
      <c r="A1666">
        <v>1872255</v>
      </c>
      <c r="B1666">
        <v>1</v>
      </c>
      <c r="C1666" t="s">
        <v>81</v>
      </c>
      <c r="D1666" t="s">
        <v>116</v>
      </c>
      <c r="E1666" t="s">
        <v>140</v>
      </c>
      <c r="F1666" t="s">
        <v>5027</v>
      </c>
      <c r="G1666" t="s">
        <v>163</v>
      </c>
      <c r="H1666" t="s">
        <v>143</v>
      </c>
      <c r="I1666" t="s">
        <v>135</v>
      </c>
      <c r="J1666" t="s">
        <v>136</v>
      </c>
      <c r="K1666" t="s">
        <v>137</v>
      </c>
      <c r="L1666" t="s">
        <v>5028</v>
      </c>
      <c r="M1666" t="s">
        <v>5029</v>
      </c>
      <c r="N1666">
        <v>2.6119444440000001</v>
      </c>
      <c r="O1666">
        <v>0</v>
      </c>
      <c r="P1666">
        <v>1</v>
      </c>
      <c r="Q1666">
        <v>0</v>
      </c>
      <c r="R1666">
        <v>0</v>
      </c>
      <c r="S1666">
        <v>0</v>
      </c>
      <c r="T1666">
        <v>0</v>
      </c>
      <c r="U1666">
        <v>0</v>
      </c>
      <c r="V1666">
        <v>0</v>
      </c>
      <c r="W1666">
        <v>0</v>
      </c>
      <c r="X1666">
        <v>3.1401731762134448E-2</v>
      </c>
      <c r="Y1666">
        <v>0</v>
      </c>
      <c r="Z1666">
        <v>0</v>
      </c>
      <c r="AA1666">
        <v>0</v>
      </c>
      <c r="AB1666">
        <v>0</v>
      </c>
      <c r="AC1666">
        <v>0</v>
      </c>
      <c r="AD1666">
        <v>0</v>
      </c>
      <c r="AE1666">
        <v>3.1401731762134448E-2</v>
      </c>
    </row>
    <row r="1667" spans="1:31" x14ac:dyDescent="0.25">
      <c r="A1667">
        <v>1871863</v>
      </c>
      <c r="B1667">
        <v>1</v>
      </c>
      <c r="C1667" t="s">
        <v>81</v>
      </c>
      <c r="D1667" t="s">
        <v>123</v>
      </c>
      <c r="E1667" t="s">
        <v>210</v>
      </c>
      <c r="F1667" t="s">
        <v>1349</v>
      </c>
      <c r="G1667" t="s">
        <v>133</v>
      </c>
      <c r="H1667" t="s">
        <v>134</v>
      </c>
      <c r="I1667" t="s">
        <v>135</v>
      </c>
      <c r="J1667" t="s">
        <v>136</v>
      </c>
      <c r="K1667" t="s">
        <v>137</v>
      </c>
      <c r="L1667" t="s">
        <v>5030</v>
      </c>
      <c r="M1667" t="s">
        <v>5031</v>
      </c>
      <c r="N1667">
        <v>0.390555555</v>
      </c>
      <c r="O1667">
        <v>7</v>
      </c>
      <c r="P1667">
        <v>1284</v>
      </c>
      <c r="Q1667">
        <v>99</v>
      </c>
      <c r="R1667">
        <v>70</v>
      </c>
      <c r="S1667">
        <v>26</v>
      </c>
      <c r="T1667">
        <v>110</v>
      </c>
      <c r="U1667">
        <v>7</v>
      </c>
      <c r="V1667">
        <v>0</v>
      </c>
      <c r="W1667">
        <v>0.9708784899914995</v>
      </c>
      <c r="X1667">
        <v>109.27345312207792</v>
      </c>
      <c r="Y1667">
        <v>51.081402838941806</v>
      </c>
      <c r="Z1667">
        <v>30.583680460473328</v>
      </c>
      <c r="AA1667">
        <v>68.894029777992671</v>
      </c>
      <c r="AB1667">
        <v>36.158025707189019</v>
      </c>
      <c r="AC1667">
        <v>251.19778255843357</v>
      </c>
      <c r="AD1667">
        <v>0</v>
      </c>
      <c r="AE1667">
        <v>548.15925295509987</v>
      </c>
    </row>
    <row r="1668" spans="1:31" x14ac:dyDescent="0.25">
      <c r="A1668">
        <v>1871365</v>
      </c>
      <c r="B1668">
        <v>1</v>
      </c>
      <c r="C1668" t="s">
        <v>80</v>
      </c>
      <c r="D1668" t="s">
        <v>82</v>
      </c>
      <c r="E1668" t="s">
        <v>140</v>
      </c>
      <c r="F1668" t="s">
        <v>5032</v>
      </c>
      <c r="G1668" t="s">
        <v>148</v>
      </c>
      <c r="H1668" t="s">
        <v>143</v>
      </c>
      <c r="I1668" t="s">
        <v>135</v>
      </c>
      <c r="J1668" t="s">
        <v>136</v>
      </c>
      <c r="K1668" t="s">
        <v>137</v>
      </c>
      <c r="L1668" t="s">
        <v>5033</v>
      </c>
      <c r="M1668" t="s">
        <v>5034</v>
      </c>
      <c r="N1668">
        <v>1.1683333330000001</v>
      </c>
      <c r="O1668">
        <v>0</v>
      </c>
      <c r="P1668">
        <v>0</v>
      </c>
      <c r="Q1668">
        <v>0</v>
      </c>
      <c r="R1668">
        <v>0</v>
      </c>
      <c r="S1668">
        <v>0</v>
      </c>
      <c r="T1668">
        <v>1</v>
      </c>
      <c r="U1668">
        <v>0</v>
      </c>
      <c r="V1668">
        <v>0</v>
      </c>
      <c r="W1668">
        <v>0</v>
      </c>
      <c r="X1668">
        <v>0</v>
      </c>
      <c r="Y1668">
        <v>0</v>
      </c>
      <c r="Z1668">
        <v>0</v>
      </c>
      <c r="AA1668">
        <v>0</v>
      </c>
      <c r="AB1668">
        <v>12.029215016895176</v>
      </c>
      <c r="AC1668">
        <v>0</v>
      </c>
      <c r="AD1668">
        <v>0</v>
      </c>
      <c r="AE1668">
        <v>12.029215016895176</v>
      </c>
    </row>
    <row r="1669" spans="1:31" x14ac:dyDescent="0.25">
      <c r="A1669">
        <v>1871608</v>
      </c>
      <c r="B1669">
        <v>1</v>
      </c>
      <c r="C1669" t="s">
        <v>81</v>
      </c>
      <c r="D1669" t="s">
        <v>122</v>
      </c>
      <c r="E1669" t="s">
        <v>210</v>
      </c>
      <c r="F1669" t="s">
        <v>5035</v>
      </c>
      <c r="G1669" t="s">
        <v>133</v>
      </c>
      <c r="H1669" t="s">
        <v>134</v>
      </c>
      <c r="I1669" t="s">
        <v>135</v>
      </c>
      <c r="J1669" t="s">
        <v>136</v>
      </c>
      <c r="K1669" t="s">
        <v>137</v>
      </c>
      <c r="L1669" t="s">
        <v>5036</v>
      </c>
      <c r="M1669" t="s">
        <v>5037</v>
      </c>
      <c r="N1669">
        <v>2.028611111</v>
      </c>
      <c r="O1669">
        <v>1</v>
      </c>
      <c r="P1669">
        <v>339</v>
      </c>
      <c r="Q1669">
        <v>39</v>
      </c>
      <c r="R1669">
        <v>12</v>
      </c>
      <c r="S1669">
        <v>7</v>
      </c>
      <c r="T1669">
        <v>41</v>
      </c>
      <c r="U1669">
        <v>1</v>
      </c>
      <c r="V1669">
        <v>0</v>
      </c>
      <c r="W1669">
        <v>0.38411486972287501</v>
      </c>
      <c r="X1669">
        <v>88.177593118954007</v>
      </c>
      <c r="Y1669">
        <v>169.75158660191596</v>
      </c>
      <c r="Z1669">
        <v>9.278121455278864</v>
      </c>
      <c r="AA1669">
        <v>177.53254372178242</v>
      </c>
      <c r="AB1669">
        <v>76.572761126345114</v>
      </c>
      <c r="AC1669">
        <v>4.1155371928432753</v>
      </c>
      <c r="AD1669">
        <v>0</v>
      </c>
      <c r="AE1669">
        <v>525.81225808684246</v>
      </c>
    </row>
    <row r="1670" spans="1:31" x14ac:dyDescent="0.25">
      <c r="A1670">
        <v>1871657</v>
      </c>
      <c r="B1670">
        <v>1</v>
      </c>
      <c r="C1670" t="s">
        <v>81</v>
      </c>
      <c r="D1670" t="s">
        <v>126</v>
      </c>
      <c r="E1670" t="s">
        <v>131</v>
      </c>
      <c r="F1670" t="s">
        <v>5038</v>
      </c>
      <c r="G1670" t="s">
        <v>196</v>
      </c>
      <c r="H1670" t="s">
        <v>134</v>
      </c>
      <c r="I1670" t="s">
        <v>135</v>
      </c>
      <c r="J1670" t="s">
        <v>136</v>
      </c>
      <c r="K1670" t="s">
        <v>172</v>
      </c>
      <c r="L1670" t="s">
        <v>5039</v>
      </c>
      <c r="M1670" t="s">
        <v>5040</v>
      </c>
      <c r="N1670">
        <v>3.6630555550000001</v>
      </c>
      <c r="O1670">
        <v>2</v>
      </c>
      <c r="P1670">
        <v>232</v>
      </c>
      <c r="Q1670">
        <v>33</v>
      </c>
      <c r="R1670">
        <v>95</v>
      </c>
      <c r="S1670">
        <v>5</v>
      </c>
      <c r="T1670">
        <v>24</v>
      </c>
      <c r="U1670">
        <v>0</v>
      </c>
      <c r="V1670">
        <v>0</v>
      </c>
      <c r="W1670">
        <v>2.1822418457314088</v>
      </c>
      <c r="X1670">
        <v>122.74707317253321</v>
      </c>
      <c r="Y1670">
        <v>1610.0624306218674</v>
      </c>
      <c r="Z1670">
        <v>385.05121492276413</v>
      </c>
      <c r="AA1670">
        <v>227.46818380267268</v>
      </c>
      <c r="AB1670">
        <v>423.15214241327379</v>
      </c>
      <c r="AC1670">
        <v>0</v>
      </c>
      <c r="AD1670">
        <v>0</v>
      </c>
      <c r="AE1670">
        <v>2770.6632867788426</v>
      </c>
    </row>
    <row r="1671" spans="1:31" x14ac:dyDescent="0.25">
      <c r="A1671">
        <v>1872149</v>
      </c>
      <c r="B1671">
        <v>1</v>
      </c>
      <c r="C1671" t="s">
        <v>80</v>
      </c>
      <c r="D1671" t="s">
        <v>100</v>
      </c>
      <c r="E1671" t="s">
        <v>210</v>
      </c>
      <c r="F1671" t="s">
        <v>5041</v>
      </c>
      <c r="G1671" t="s">
        <v>133</v>
      </c>
      <c r="H1671" t="s">
        <v>134</v>
      </c>
      <c r="I1671" t="s">
        <v>135</v>
      </c>
      <c r="J1671" t="s">
        <v>136</v>
      </c>
      <c r="K1671" t="s">
        <v>137</v>
      </c>
      <c r="L1671" t="s">
        <v>5042</v>
      </c>
      <c r="M1671" t="s">
        <v>5043</v>
      </c>
      <c r="N1671">
        <v>2.790277777</v>
      </c>
      <c r="O1671">
        <v>6</v>
      </c>
      <c r="P1671">
        <v>0</v>
      </c>
      <c r="Q1671">
        <v>57</v>
      </c>
      <c r="R1671">
        <v>22</v>
      </c>
      <c r="S1671">
        <v>5</v>
      </c>
      <c r="T1671">
        <v>0</v>
      </c>
      <c r="U1671">
        <v>0</v>
      </c>
      <c r="V1671">
        <v>0</v>
      </c>
      <c r="W1671">
        <v>15.224185122540487</v>
      </c>
      <c r="X1671">
        <v>0</v>
      </c>
      <c r="Y1671">
        <v>277.42890250008412</v>
      </c>
      <c r="Z1671">
        <v>83.664048141294444</v>
      </c>
      <c r="AA1671">
        <v>82.538636127684654</v>
      </c>
      <c r="AB1671">
        <v>0</v>
      </c>
      <c r="AC1671">
        <v>0</v>
      </c>
      <c r="AD1671">
        <v>0</v>
      </c>
      <c r="AE1671">
        <v>458.85577189160369</v>
      </c>
    </row>
    <row r="1672" spans="1:31" x14ac:dyDescent="0.25">
      <c r="A1672">
        <v>1871359</v>
      </c>
      <c r="B1672">
        <v>1</v>
      </c>
      <c r="C1672" t="s">
        <v>81</v>
      </c>
      <c r="D1672" t="s">
        <v>123</v>
      </c>
      <c r="E1672" t="s">
        <v>169</v>
      </c>
      <c r="F1672" t="s">
        <v>4937</v>
      </c>
      <c r="G1672" t="s">
        <v>183</v>
      </c>
      <c r="H1672" t="s">
        <v>143</v>
      </c>
      <c r="I1672" t="s">
        <v>135</v>
      </c>
      <c r="J1672" t="s">
        <v>136</v>
      </c>
      <c r="K1672" t="s">
        <v>137</v>
      </c>
      <c r="L1672" t="s">
        <v>5044</v>
      </c>
      <c r="M1672" t="s">
        <v>5045</v>
      </c>
      <c r="N1672">
        <v>5.5691666660000001</v>
      </c>
      <c r="O1672">
        <v>0</v>
      </c>
      <c r="P1672">
        <v>477</v>
      </c>
      <c r="Q1672">
        <v>0</v>
      </c>
      <c r="R1672">
        <v>0</v>
      </c>
      <c r="S1672">
        <v>0</v>
      </c>
      <c r="T1672">
        <v>29</v>
      </c>
      <c r="U1672">
        <v>0</v>
      </c>
      <c r="V1672">
        <v>1</v>
      </c>
      <c r="W1672">
        <v>0</v>
      </c>
      <c r="X1672">
        <v>425.63024970328257</v>
      </c>
      <c r="Y1672">
        <v>0</v>
      </c>
      <c r="Z1672">
        <v>0</v>
      </c>
      <c r="AA1672">
        <v>0</v>
      </c>
      <c r="AB1672">
        <v>56.885717005733824</v>
      </c>
      <c r="AC1672">
        <v>0</v>
      </c>
      <c r="AD1672">
        <v>12.514248122990836</v>
      </c>
      <c r="AE1672">
        <v>495.03021483200723</v>
      </c>
    </row>
    <row r="1673" spans="1:31" x14ac:dyDescent="0.25">
      <c r="A1673">
        <v>1872238</v>
      </c>
      <c r="B1673">
        <v>1</v>
      </c>
      <c r="C1673" t="s">
        <v>81</v>
      </c>
      <c r="D1673" t="s">
        <v>123</v>
      </c>
      <c r="E1673" t="s">
        <v>169</v>
      </c>
      <c r="F1673" t="s">
        <v>3519</v>
      </c>
      <c r="G1673" t="s">
        <v>183</v>
      </c>
      <c r="H1673" t="s">
        <v>143</v>
      </c>
      <c r="I1673" t="s">
        <v>135</v>
      </c>
      <c r="J1673" t="s">
        <v>136</v>
      </c>
      <c r="K1673" t="s">
        <v>137</v>
      </c>
      <c r="L1673" t="s">
        <v>5046</v>
      </c>
      <c r="M1673" t="s">
        <v>5047</v>
      </c>
      <c r="N1673">
        <v>1.3133333330000001</v>
      </c>
      <c r="O1673">
        <v>0</v>
      </c>
      <c r="P1673">
        <v>810</v>
      </c>
      <c r="Q1673">
        <v>0</v>
      </c>
      <c r="R1673">
        <v>1</v>
      </c>
      <c r="S1673">
        <v>0</v>
      </c>
      <c r="T1673">
        <v>46</v>
      </c>
      <c r="U1673">
        <v>0</v>
      </c>
      <c r="V1673">
        <v>1</v>
      </c>
      <c r="W1673">
        <v>0</v>
      </c>
      <c r="X1673">
        <v>259.33749789844876</v>
      </c>
      <c r="Y1673">
        <v>0</v>
      </c>
      <c r="Z1673">
        <v>8.909352731737231</v>
      </c>
      <c r="AA1673">
        <v>0</v>
      </c>
      <c r="AB1673">
        <v>41.818023324138863</v>
      </c>
      <c r="AC1673">
        <v>0</v>
      </c>
      <c r="AD1673">
        <v>8.5843159233947013</v>
      </c>
      <c r="AE1673">
        <v>318.64918987771955</v>
      </c>
    </row>
    <row r="1674" spans="1:31" x14ac:dyDescent="0.25">
      <c r="A1674">
        <v>1871906</v>
      </c>
      <c r="B1674">
        <v>1</v>
      </c>
      <c r="C1674" t="s">
        <v>80</v>
      </c>
      <c r="D1674" t="s">
        <v>83</v>
      </c>
      <c r="E1674" t="s">
        <v>140</v>
      </c>
      <c r="F1674" t="s">
        <v>5048</v>
      </c>
      <c r="G1674" t="s">
        <v>200</v>
      </c>
      <c r="H1674" t="s">
        <v>143</v>
      </c>
      <c r="I1674" t="s">
        <v>135</v>
      </c>
      <c r="J1674" t="s">
        <v>136</v>
      </c>
      <c r="K1674" t="s">
        <v>137</v>
      </c>
      <c r="L1674" t="s">
        <v>5049</v>
      </c>
      <c r="M1674" t="s">
        <v>5050</v>
      </c>
      <c r="N1674">
        <v>7.7752777770000003</v>
      </c>
      <c r="O1674">
        <v>0</v>
      </c>
      <c r="P1674">
        <v>0</v>
      </c>
      <c r="Q1674">
        <v>0</v>
      </c>
      <c r="R1674">
        <v>0</v>
      </c>
      <c r="S1674">
        <v>0</v>
      </c>
      <c r="T1674">
        <v>6</v>
      </c>
      <c r="U1674">
        <v>0</v>
      </c>
      <c r="V1674">
        <v>0</v>
      </c>
      <c r="W1674">
        <v>0</v>
      </c>
      <c r="X1674">
        <v>0</v>
      </c>
      <c r="Y1674">
        <v>0</v>
      </c>
      <c r="Z1674">
        <v>0</v>
      </c>
      <c r="AA1674">
        <v>0</v>
      </c>
      <c r="AB1674">
        <v>453.96642207747175</v>
      </c>
      <c r="AC1674">
        <v>0</v>
      </c>
      <c r="AD1674">
        <v>0</v>
      </c>
      <c r="AE1674">
        <v>453.96642207747175</v>
      </c>
    </row>
    <row r="1675" spans="1:31" x14ac:dyDescent="0.25">
      <c r="A1675">
        <v>1872192</v>
      </c>
      <c r="B1675">
        <v>1</v>
      </c>
      <c r="C1675" t="s">
        <v>81</v>
      </c>
      <c r="D1675" t="s">
        <v>122</v>
      </c>
      <c r="E1675" t="s">
        <v>146</v>
      </c>
      <c r="F1675" t="s">
        <v>5051</v>
      </c>
      <c r="G1675" t="s">
        <v>148</v>
      </c>
      <c r="H1675" t="s">
        <v>143</v>
      </c>
      <c r="I1675" t="s">
        <v>135</v>
      </c>
      <c r="J1675" t="s">
        <v>136</v>
      </c>
      <c r="K1675" t="s">
        <v>137</v>
      </c>
      <c r="L1675" t="s">
        <v>5052</v>
      </c>
      <c r="M1675" t="s">
        <v>5053</v>
      </c>
      <c r="N1675">
        <v>1.1902777769999999</v>
      </c>
      <c r="O1675">
        <v>0</v>
      </c>
      <c r="P1675">
        <v>112</v>
      </c>
      <c r="Q1675">
        <v>0</v>
      </c>
      <c r="R1675">
        <v>0</v>
      </c>
      <c r="S1675">
        <v>0</v>
      </c>
      <c r="T1675">
        <v>64</v>
      </c>
      <c r="U1675">
        <v>0</v>
      </c>
      <c r="V1675">
        <v>0</v>
      </c>
      <c r="W1675">
        <v>0</v>
      </c>
      <c r="X1675">
        <v>23.138137419544378</v>
      </c>
      <c r="Y1675">
        <v>0</v>
      </c>
      <c r="Z1675">
        <v>0</v>
      </c>
      <c r="AA1675">
        <v>0</v>
      </c>
      <c r="AB1675">
        <v>22.224293675724923</v>
      </c>
      <c r="AC1675">
        <v>0</v>
      </c>
      <c r="AD1675">
        <v>0</v>
      </c>
      <c r="AE1675">
        <v>45.362431095269301</v>
      </c>
    </row>
    <row r="1676" spans="1:31" x14ac:dyDescent="0.25">
      <c r="A1676">
        <v>1872069</v>
      </c>
      <c r="B1676">
        <v>1</v>
      </c>
      <c r="C1676" t="s">
        <v>80</v>
      </c>
      <c r="D1676" t="s">
        <v>86</v>
      </c>
      <c r="E1676" t="s">
        <v>140</v>
      </c>
      <c r="F1676" t="s">
        <v>5054</v>
      </c>
      <c r="G1676" t="s">
        <v>207</v>
      </c>
      <c r="H1676" t="s">
        <v>143</v>
      </c>
      <c r="I1676" t="s">
        <v>135</v>
      </c>
      <c r="J1676" t="s">
        <v>136</v>
      </c>
      <c r="K1676" t="s">
        <v>137</v>
      </c>
      <c r="L1676" t="s">
        <v>5055</v>
      </c>
      <c r="M1676" t="s">
        <v>5056</v>
      </c>
      <c r="N1676">
        <v>4.7083333329999997</v>
      </c>
      <c r="O1676">
        <v>0</v>
      </c>
      <c r="P1676">
        <v>6</v>
      </c>
      <c r="Q1676">
        <v>0</v>
      </c>
      <c r="R1676">
        <v>0</v>
      </c>
      <c r="S1676">
        <v>0</v>
      </c>
      <c r="T1676">
        <v>0</v>
      </c>
      <c r="U1676">
        <v>0</v>
      </c>
      <c r="V1676">
        <v>0</v>
      </c>
      <c r="W1676">
        <v>0</v>
      </c>
      <c r="X1676">
        <v>7.2530390620461924</v>
      </c>
      <c r="Y1676">
        <v>0</v>
      </c>
      <c r="Z1676">
        <v>0</v>
      </c>
      <c r="AA1676">
        <v>0</v>
      </c>
      <c r="AB1676">
        <v>0</v>
      </c>
      <c r="AC1676">
        <v>0</v>
      </c>
      <c r="AD1676">
        <v>0</v>
      </c>
      <c r="AE1676">
        <v>7.2530390620461924</v>
      </c>
    </row>
    <row r="1677" spans="1:31" x14ac:dyDescent="0.25">
      <c r="A1677">
        <v>1912295</v>
      </c>
      <c r="B1677">
        <v>1</v>
      </c>
      <c r="C1677" t="s">
        <v>81</v>
      </c>
      <c r="D1677" t="s">
        <v>122</v>
      </c>
      <c r="E1677" t="s">
        <v>210</v>
      </c>
      <c r="F1677" t="s">
        <v>5057</v>
      </c>
      <c r="G1677" t="s">
        <v>133</v>
      </c>
      <c r="H1677" t="s">
        <v>134</v>
      </c>
      <c r="I1677" t="s">
        <v>135</v>
      </c>
      <c r="J1677" t="s">
        <v>136</v>
      </c>
      <c r="K1677" t="s">
        <v>137</v>
      </c>
      <c r="L1677" t="s">
        <v>5058</v>
      </c>
      <c r="M1677" t="s">
        <v>4736</v>
      </c>
      <c r="N1677">
        <v>0.516666666</v>
      </c>
      <c r="O1677">
        <v>2</v>
      </c>
      <c r="P1677">
        <v>102</v>
      </c>
      <c r="Q1677">
        <v>11</v>
      </c>
      <c r="R1677">
        <v>0</v>
      </c>
      <c r="S1677">
        <v>7</v>
      </c>
      <c r="T1677">
        <v>3</v>
      </c>
      <c r="U1677">
        <v>2</v>
      </c>
      <c r="V1677">
        <v>0</v>
      </c>
      <c r="W1677">
        <v>0.46617221510653339</v>
      </c>
      <c r="X1677">
        <v>6.5110579830112352</v>
      </c>
      <c r="Y1677">
        <v>8.7992782341723021</v>
      </c>
      <c r="Z1677">
        <v>0</v>
      </c>
      <c r="AA1677">
        <v>26.3106495015017</v>
      </c>
      <c r="AB1677">
        <v>0.15376100953050001</v>
      </c>
      <c r="AC1677">
        <v>52.120928513667444</v>
      </c>
      <c r="AD1677">
        <v>0</v>
      </c>
      <c r="AE1677">
        <v>94.361847456989722</v>
      </c>
    </row>
    <row r="1678" spans="1:31" x14ac:dyDescent="0.25">
      <c r="A1678">
        <v>1872092</v>
      </c>
      <c r="B1678">
        <v>1</v>
      </c>
      <c r="C1678" t="s">
        <v>80</v>
      </c>
      <c r="D1678" t="s">
        <v>108</v>
      </c>
      <c r="E1678" t="s">
        <v>131</v>
      </c>
      <c r="F1678" t="s">
        <v>5059</v>
      </c>
      <c r="G1678" t="s">
        <v>2221</v>
      </c>
      <c r="H1678" t="s">
        <v>134</v>
      </c>
      <c r="I1678" t="s">
        <v>135</v>
      </c>
      <c r="J1678" t="s">
        <v>5</v>
      </c>
      <c r="K1678" t="s">
        <v>137</v>
      </c>
      <c r="L1678" t="s">
        <v>5060</v>
      </c>
      <c r="M1678" t="s">
        <v>5061</v>
      </c>
      <c r="N1678">
        <v>1.7469444439999999</v>
      </c>
      <c r="O1678">
        <v>0</v>
      </c>
      <c r="P1678">
        <v>665</v>
      </c>
      <c r="Q1678">
        <v>2</v>
      </c>
      <c r="R1678">
        <v>93</v>
      </c>
      <c r="S1678">
        <v>3</v>
      </c>
      <c r="T1678">
        <v>189</v>
      </c>
      <c r="U1678">
        <v>0</v>
      </c>
      <c r="V1678">
        <v>0</v>
      </c>
      <c r="W1678">
        <v>0</v>
      </c>
      <c r="X1678">
        <v>292.92312820229802</v>
      </c>
      <c r="Y1678">
        <v>26.82614928020438</v>
      </c>
      <c r="Z1678">
        <v>758.7449432118658</v>
      </c>
      <c r="AA1678">
        <v>89.117044804235491</v>
      </c>
      <c r="AB1678">
        <v>435.94181120363169</v>
      </c>
      <c r="AC1678">
        <v>0</v>
      </c>
      <c r="AD1678">
        <v>0</v>
      </c>
      <c r="AE1678">
        <v>1603.5530767022356</v>
      </c>
    </row>
    <row r="1679" spans="1:31" x14ac:dyDescent="0.25">
      <c r="A1679">
        <v>1871923</v>
      </c>
      <c r="B1679">
        <v>1</v>
      </c>
      <c r="C1679" t="s">
        <v>81</v>
      </c>
      <c r="D1679" t="s">
        <v>113</v>
      </c>
      <c r="E1679" t="s">
        <v>146</v>
      </c>
      <c r="F1679" t="s">
        <v>3635</v>
      </c>
      <c r="G1679" t="s">
        <v>148</v>
      </c>
      <c r="H1679" t="s">
        <v>143</v>
      </c>
      <c r="I1679" t="s">
        <v>135</v>
      </c>
      <c r="J1679" t="s">
        <v>136</v>
      </c>
      <c r="K1679" t="s">
        <v>137</v>
      </c>
      <c r="L1679" t="s">
        <v>5062</v>
      </c>
      <c r="M1679" t="s">
        <v>5063</v>
      </c>
      <c r="N1679">
        <v>1.558611111</v>
      </c>
      <c r="O1679">
        <v>0</v>
      </c>
      <c r="P1679">
        <v>29</v>
      </c>
      <c r="Q1679">
        <v>0</v>
      </c>
      <c r="R1679">
        <v>0</v>
      </c>
      <c r="S1679">
        <v>0</v>
      </c>
      <c r="T1679">
        <v>29</v>
      </c>
      <c r="U1679">
        <v>0</v>
      </c>
      <c r="V1679">
        <v>0</v>
      </c>
      <c r="W1679">
        <v>0</v>
      </c>
      <c r="X1679">
        <v>16.291212564955121</v>
      </c>
      <c r="Y1679">
        <v>0</v>
      </c>
      <c r="Z1679">
        <v>0</v>
      </c>
      <c r="AA1679">
        <v>0</v>
      </c>
      <c r="AB1679">
        <v>35.021043896670164</v>
      </c>
      <c r="AC1679">
        <v>0</v>
      </c>
      <c r="AD1679">
        <v>0</v>
      </c>
      <c r="AE1679">
        <v>51.312256461625282</v>
      </c>
    </row>
    <row r="1680" spans="1:31" x14ac:dyDescent="0.25">
      <c r="A1680">
        <v>1871591</v>
      </c>
      <c r="B1680">
        <v>1</v>
      </c>
      <c r="C1680" t="s">
        <v>80</v>
      </c>
      <c r="D1680" t="s">
        <v>94</v>
      </c>
      <c r="E1680" t="s">
        <v>146</v>
      </c>
      <c r="F1680" t="s">
        <v>5064</v>
      </c>
      <c r="G1680" t="s">
        <v>148</v>
      </c>
      <c r="H1680" t="s">
        <v>143</v>
      </c>
      <c r="I1680" t="s">
        <v>135</v>
      </c>
      <c r="J1680" t="s">
        <v>136</v>
      </c>
      <c r="K1680" t="s">
        <v>137</v>
      </c>
      <c r="L1680" t="s">
        <v>5065</v>
      </c>
      <c r="M1680" t="s">
        <v>5066</v>
      </c>
      <c r="N1680">
        <v>3.145277777</v>
      </c>
      <c r="O1680">
        <v>0</v>
      </c>
      <c r="P1680">
        <v>23</v>
      </c>
      <c r="Q1680">
        <v>0</v>
      </c>
      <c r="R1680">
        <v>2</v>
      </c>
      <c r="S1680">
        <v>0</v>
      </c>
      <c r="T1680">
        <v>5</v>
      </c>
      <c r="U1680">
        <v>0</v>
      </c>
      <c r="V1680">
        <v>0</v>
      </c>
      <c r="W1680">
        <v>0</v>
      </c>
      <c r="X1680">
        <v>10.320771484763858</v>
      </c>
      <c r="Y1680">
        <v>0</v>
      </c>
      <c r="Z1680">
        <v>1.3923945497125336</v>
      </c>
      <c r="AA1680">
        <v>0</v>
      </c>
      <c r="AB1680">
        <v>3.191943810396495</v>
      </c>
      <c r="AC1680">
        <v>0</v>
      </c>
      <c r="AD1680">
        <v>0</v>
      </c>
      <c r="AE1680">
        <v>14.905109844872886</v>
      </c>
    </row>
    <row r="1681" spans="1:31" x14ac:dyDescent="0.25">
      <c r="A1681">
        <v>1871983</v>
      </c>
      <c r="B1681">
        <v>1</v>
      </c>
      <c r="C1681" t="s">
        <v>80</v>
      </c>
      <c r="D1681" t="s">
        <v>85</v>
      </c>
      <c r="E1681" t="s">
        <v>169</v>
      </c>
      <c r="F1681" t="s">
        <v>5067</v>
      </c>
      <c r="G1681" t="s">
        <v>453</v>
      </c>
      <c r="H1681" t="s">
        <v>143</v>
      </c>
      <c r="I1681" t="s">
        <v>135</v>
      </c>
      <c r="J1681" t="s">
        <v>136</v>
      </c>
      <c r="K1681" t="s">
        <v>137</v>
      </c>
      <c r="L1681" t="s">
        <v>5068</v>
      </c>
      <c r="M1681" t="s">
        <v>5069</v>
      </c>
      <c r="N1681">
        <v>0.68638888799999997</v>
      </c>
      <c r="O1681">
        <v>0</v>
      </c>
      <c r="P1681">
        <v>335</v>
      </c>
      <c r="Q1681">
        <v>0</v>
      </c>
      <c r="R1681">
        <v>0</v>
      </c>
      <c r="S1681">
        <v>0</v>
      </c>
      <c r="T1681">
        <v>52</v>
      </c>
      <c r="U1681">
        <v>0</v>
      </c>
      <c r="V1681">
        <v>0</v>
      </c>
      <c r="W1681">
        <v>0</v>
      </c>
      <c r="X1681">
        <v>73.793535611427544</v>
      </c>
      <c r="Y1681">
        <v>0</v>
      </c>
      <c r="Z1681">
        <v>0</v>
      </c>
      <c r="AA1681">
        <v>0</v>
      </c>
      <c r="AB1681">
        <v>53.103640976417303</v>
      </c>
      <c r="AC1681">
        <v>0</v>
      </c>
      <c r="AD1681">
        <v>0</v>
      </c>
      <c r="AE1681">
        <v>126.89717658784485</v>
      </c>
    </row>
    <row r="1682" spans="1:31" x14ac:dyDescent="0.25">
      <c r="A1682">
        <v>1872278</v>
      </c>
      <c r="B1682">
        <v>1</v>
      </c>
      <c r="C1682" t="s">
        <v>81</v>
      </c>
      <c r="D1682" t="s">
        <v>113</v>
      </c>
      <c r="E1682" t="s">
        <v>158</v>
      </c>
      <c r="F1682" t="s">
        <v>5070</v>
      </c>
      <c r="G1682" t="s">
        <v>133</v>
      </c>
      <c r="H1682" t="s">
        <v>134</v>
      </c>
      <c r="I1682" t="s">
        <v>135</v>
      </c>
      <c r="J1682" t="s">
        <v>136</v>
      </c>
      <c r="K1682" t="s">
        <v>137</v>
      </c>
      <c r="L1682" t="s">
        <v>5071</v>
      </c>
      <c r="M1682" t="s">
        <v>5072</v>
      </c>
      <c r="N1682">
        <v>0.27305555500000001</v>
      </c>
      <c r="O1682">
        <v>0</v>
      </c>
      <c r="P1682">
        <v>708</v>
      </c>
      <c r="Q1682">
        <v>1</v>
      </c>
      <c r="R1682">
        <v>22</v>
      </c>
      <c r="S1682">
        <v>0</v>
      </c>
      <c r="T1682">
        <v>83</v>
      </c>
      <c r="U1682">
        <v>1</v>
      </c>
      <c r="V1682">
        <v>0</v>
      </c>
      <c r="W1682">
        <v>0</v>
      </c>
      <c r="X1682">
        <v>38.426879149595486</v>
      </c>
      <c r="Y1682">
        <v>5.3236671053622437</v>
      </c>
      <c r="Z1682">
        <v>4.206213209352291</v>
      </c>
      <c r="AA1682">
        <v>0</v>
      </c>
      <c r="AB1682">
        <v>8.7803610674660355</v>
      </c>
      <c r="AC1682">
        <v>23.343231719904526</v>
      </c>
      <c r="AD1682">
        <v>0</v>
      </c>
      <c r="AE1682">
        <v>80.08035225168058</v>
      </c>
    </row>
    <row r="1683" spans="1:31" x14ac:dyDescent="0.25">
      <c r="A1683">
        <v>1872175</v>
      </c>
      <c r="B1683">
        <v>1</v>
      </c>
      <c r="C1683" t="s">
        <v>81</v>
      </c>
      <c r="D1683" t="s">
        <v>126</v>
      </c>
      <c r="E1683" t="s">
        <v>131</v>
      </c>
      <c r="F1683" t="s">
        <v>410</v>
      </c>
      <c r="G1683" t="s">
        <v>133</v>
      </c>
      <c r="H1683" t="s">
        <v>134</v>
      </c>
      <c r="I1683" t="s">
        <v>152</v>
      </c>
      <c r="J1683" t="s">
        <v>136</v>
      </c>
      <c r="K1683" t="s">
        <v>137</v>
      </c>
      <c r="L1683" t="s">
        <v>5073</v>
      </c>
      <c r="M1683" t="s">
        <v>5074</v>
      </c>
      <c r="N1683">
        <v>1.1111111E-2</v>
      </c>
      <c r="O1683">
        <v>3</v>
      </c>
      <c r="P1683">
        <v>1368</v>
      </c>
      <c r="Q1683">
        <v>65</v>
      </c>
      <c r="R1683">
        <v>410</v>
      </c>
      <c r="S1683">
        <v>14</v>
      </c>
      <c r="T1683">
        <v>71</v>
      </c>
      <c r="U1683">
        <v>0</v>
      </c>
      <c r="V1683">
        <v>0</v>
      </c>
      <c r="W1683">
        <v>1.2054632863977779E-2</v>
      </c>
      <c r="X1683">
        <v>1.9482891861051215</v>
      </c>
      <c r="Y1683">
        <v>8.6061482951418231</v>
      </c>
      <c r="Z1683">
        <v>2.9942119776228027</v>
      </c>
      <c r="AA1683">
        <v>1.3464828560701334</v>
      </c>
      <c r="AB1683">
        <v>1.4429319509795007</v>
      </c>
      <c r="AC1683">
        <v>0</v>
      </c>
      <c r="AD1683">
        <v>0</v>
      </c>
      <c r="AE1683">
        <v>16.350118898783357</v>
      </c>
    </row>
    <row r="1684" spans="1:31" x14ac:dyDescent="0.25">
      <c r="A1684">
        <v>1871777</v>
      </c>
      <c r="B1684">
        <v>1</v>
      </c>
      <c r="C1684" t="s">
        <v>81</v>
      </c>
      <c r="D1684" t="s">
        <v>118</v>
      </c>
      <c r="E1684" t="s">
        <v>140</v>
      </c>
      <c r="F1684" t="s">
        <v>5075</v>
      </c>
      <c r="G1684" t="s">
        <v>163</v>
      </c>
      <c r="H1684" t="s">
        <v>143</v>
      </c>
      <c r="I1684" t="s">
        <v>135</v>
      </c>
      <c r="J1684" t="s">
        <v>136</v>
      </c>
      <c r="K1684" t="s">
        <v>137</v>
      </c>
      <c r="L1684" t="s">
        <v>5076</v>
      </c>
      <c r="M1684" t="s">
        <v>5077</v>
      </c>
      <c r="N1684">
        <v>1.524444444</v>
      </c>
      <c r="O1684">
        <v>0</v>
      </c>
      <c r="P1684">
        <v>1</v>
      </c>
      <c r="Q1684">
        <v>0</v>
      </c>
      <c r="R1684">
        <v>0</v>
      </c>
      <c r="S1684">
        <v>0</v>
      </c>
      <c r="T1684">
        <v>0</v>
      </c>
      <c r="U1684">
        <v>0</v>
      </c>
      <c r="V1684">
        <v>0</v>
      </c>
      <c r="W1684">
        <v>0</v>
      </c>
      <c r="X1684">
        <v>0.19970891694862497</v>
      </c>
      <c r="Y1684">
        <v>0</v>
      </c>
      <c r="Z1684">
        <v>0</v>
      </c>
      <c r="AA1684">
        <v>0</v>
      </c>
      <c r="AB1684">
        <v>0</v>
      </c>
      <c r="AC1684">
        <v>0</v>
      </c>
      <c r="AD1684">
        <v>0</v>
      </c>
      <c r="AE1684">
        <v>0.19970891694862497</v>
      </c>
    </row>
    <row r="1685" spans="1:31" x14ac:dyDescent="0.25">
      <c r="A1685">
        <v>1872132</v>
      </c>
      <c r="B1685">
        <v>1</v>
      </c>
      <c r="C1685" t="s">
        <v>81</v>
      </c>
      <c r="D1685" t="s">
        <v>118</v>
      </c>
      <c r="E1685" t="s">
        <v>140</v>
      </c>
      <c r="F1685" t="s">
        <v>5078</v>
      </c>
      <c r="G1685" t="s">
        <v>163</v>
      </c>
      <c r="H1685" t="s">
        <v>143</v>
      </c>
      <c r="I1685" t="s">
        <v>135</v>
      </c>
      <c r="J1685" t="s">
        <v>136</v>
      </c>
      <c r="K1685" t="s">
        <v>137</v>
      </c>
      <c r="L1685" t="s">
        <v>5079</v>
      </c>
      <c r="M1685" t="s">
        <v>5080</v>
      </c>
      <c r="N1685">
        <v>0.92</v>
      </c>
      <c r="O1685">
        <v>0</v>
      </c>
      <c r="P1685">
        <v>1</v>
      </c>
      <c r="Q1685">
        <v>0</v>
      </c>
      <c r="R1685">
        <v>0</v>
      </c>
      <c r="S1685">
        <v>0</v>
      </c>
      <c r="T1685">
        <v>0</v>
      </c>
      <c r="U1685">
        <v>0</v>
      </c>
      <c r="V1685">
        <v>0</v>
      </c>
      <c r="W1685">
        <v>0</v>
      </c>
      <c r="X1685">
        <v>0.3734228182288889</v>
      </c>
      <c r="Y1685">
        <v>0</v>
      </c>
      <c r="Z1685">
        <v>0</v>
      </c>
      <c r="AA1685">
        <v>0</v>
      </c>
      <c r="AB1685">
        <v>0</v>
      </c>
      <c r="AC1685">
        <v>0</v>
      </c>
      <c r="AD1685">
        <v>0</v>
      </c>
      <c r="AE1685">
        <v>0.3734228182288889</v>
      </c>
    </row>
    <row r="1686" spans="1:31" x14ac:dyDescent="0.25">
      <c r="A1686">
        <v>1871442</v>
      </c>
      <c r="B1686">
        <v>1</v>
      </c>
      <c r="C1686" t="s">
        <v>80</v>
      </c>
      <c r="D1686" t="s">
        <v>102</v>
      </c>
      <c r="E1686" t="s">
        <v>146</v>
      </c>
      <c r="F1686" t="s">
        <v>5081</v>
      </c>
      <c r="G1686" t="s">
        <v>148</v>
      </c>
      <c r="H1686" t="s">
        <v>143</v>
      </c>
      <c r="I1686" t="s">
        <v>135</v>
      </c>
      <c r="J1686" t="s">
        <v>136</v>
      </c>
      <c r="K1686" t="s">
        <v>137</v>
      </c>
      <c r="L1686" t="s">
        <v>5082</v>
      </c>
      <c r="M1686" t="s">
        <v>5083</v>
      </c>
      <c r="N1686">
        <v>2.2433333329999998</v>
      </c>
      <c r="O1686">
        <v>0</v>
      </c>
      <c r="P1686">
        <v>64</v>
      </c>
      <c r="Q1686">
        <v>0</v>
      </c>
      <c r="R1686">
        <v>0</v>
      </c>
      <c r="S1686">
        <v>0</v>
      </c>
      <c r="T1686">
        <v>5</v>
      </c>
      <c r="U1686">
        <v>0</v>
      </c>
      <c r="V1686">
        <v>0</v>
      </c>
      <c r="W1686">
        <v>0</v>
      </c>
      <c r="X1686">
        <v>19.240748948101746</v>
      </c>
      <c r="Y1686">
        <v>0</v>
      </c>
      <c r="Z1686">
        <v>0</v>
      </c>
      <c r="AA1686">
        <v>0</v>
      </c>
      <c r="AB1686">
        <v>1.46429619552476</v>
      </c>
      <c r="AC1686">
        <v>0</v>
      </c>
      <c r="AD1686">
        <v>0</v>
      </c>
      <c r="AE1686">
        <v>20.705045143626506</v>
      </c>
    </row>
    <row r="1687" spans="1:31" x14ac:dyDescent="0.25">
      <c r="A1687">
        <v>1871823</v>
      </c>
      <c r="B1687">
        <v>1</v>
      </c>
      <c r="C1687" t="s">
        <v>80</v>
      </c>
      <c r="D1687" t="s">
        <v>105</v>
      </c>
      <c r="E1687" t="s">
        <v>140</v>
      </c>
      <c r="F1687" t="s">
        <v>5084</v>
      </c>
      <c r="G1687" t="s">
        <v>212</v>
      </c>
      <c r="H1687" t="s">
        <v>143</v>
      </c>
      <c r="I1687" t="s">
        <v>135</v>
      </c>
      <c r="J1687" t="s">
        <v>136</v>
      </c>
      <c r="K1687" t="s">
        <v>137</v>
      </c>
      <c r="L1687" t="s">
        <v>5085</v>
      </c>
      <c r="M1687" t="s">
        <v>5086</v>
      </c>
      <c r="N1687">
        <v>1.933333333</v>
      </c>
      <c r="O1687">
        <v>0</v>
      </c>
      <c r="P1687">
        <v>15</v>
      </c>
      <c r="Q1687">
        <v>0</v>
      </c>
      <c r="R1687">
        <v>0</v>
      </c>
      <c r="S1687">
        <v>0</v>
      </c>
      <c r="T1687">
        <v>0</v>
      </c>
      <c r="U1687">
        <v>0</v>
      </c>
      <c r="V1687">
        <v>0</v>
      </c>
      <c r="W1687">
        <v>0</v>
      </c>
      <c r="X1687">
        <v>8.2422135516600008</v>
      </c>
      <c r="Y1687">
        <v>0</v>
      </c>
      <c r="Z1687">
        <v>0</v>
      </c>
      <c r="AA1687">
        <v>0</v>
      </c>
      <c r="AB1687">
        <v>0</v>
      </c>
      <c r="AC1687">
        <v>0</v>
      </c>
      <c r="AD1687">
        <v>0</v>
      </c>
      <c r="AE1687">
        <v>8.2422135516600008</v>
      </c>
    </row>
    <row r="1688" spans="1:31" x14ac:dyDescent="0.25">
      <c r="A1688">
        <v>1872109</v>
      </c>
      <c r="B1688">
        <v>1</v>
      </c>
      <c r="C1688" t="s">
        <v>81</v>
      </c>
      <c r="D1688" t="s">
        <v>122</v>
      </c>
      <c r="E1688" t="s">
        <v>158</v>
      </c>
      <c r="F1688" t="s">
        <v>5087</v>
      </c>
      <c r="G1688" t="s">
        <v>219</v>
      </c>
      <c r="H1688" t="s">
        <v>134</v>
      </c>
      <c r="I1688" t="s">
        <v>135</v>
      </c>
      <c r="J1688" t="s">
        <v>136</v>
      </c>
      <c r="K1688" t="s">
        <v>137</v>
      </c>
      <c r="L1688" t="s">
        <v>5088</v>
      </c>
      <c r="M1688" t="s">
        <v>5089</v>
      </c>
      <c r="N1688">
        <v>4.3336111109999997</v>
      </c>
      <c r="O1688">
        <v>0</v>
      </c>
      <c r="P1688">
        <v>0</v>
      </c>
      <c r="Q1688">
        <v>4</v>
      </c>
      <c r="R1688">
        <v>0</v>
      </c>
      <c r="S1688">
        <v>1</v>
      </c>
      <c r="T1688">
        <v>0</v>
      </c>
      <c r="U1688">
        <v>0</v>
      </c>
      <c r="V1688">
        <v>0</v>
      </c>
      <c r="W1688">
        <v>0</v>
      </c>
      <c r="X1688">
        <v>0</v>
      </c>
      <c r="Y1688">
        <v>10.920989979459486</v>
      </c>
      <c r="Z1688">
        <v>0</v>
      </c>
      <c r="AA1688">
        <v>30.499717823785915</v>
      </c>
      <c r="AB1688">
        <v>0</v>
      </c>
      <c r="AC1688">
        <v>0</v>
      </c>
      <c r="AD1688">
        <v>0</v>
      </c>
      <c r="AE1688">
        <v>41.420707803245399</v>
      </c>
    </row>
    <row r="1689" spans="1:31" x14ac:dyDescent="0.25">
      <c r="A1689">
        <v>1871966</v>
      </c>
      <c r="B1689">
        <v>1</v>
      </c>
      <c r="C1689" t="s">
        <v>81</v>
      </c>
      <c r="D1689" t="s">
        <v>123</v>
      </c>
      <c r="E1689" t="s">
        <v>146</v>
      </c>
      <c r="F1689" t="s">
        <v>2091</v>
      </c>
      <c r="G1689" t="s">
        <v>148</v>
      </c>
      <c r="H1689" t="s">
        <v>143</v>
      </c>
      <c r="I1689" t="s">
        <v>135</v>
      </c>
      <c r="J1689" t="s">
        <v>136</v>
      </c>
      <c r="K1689" t="s">
        <v>137</v>
      </c>
      <c r="L1689" t="s">
        <v>5090</v>
      </c>
      <c r="M1689" t="s">
        <v>5091</v>
      </c>
      <c r="N1689">
        <v>3.0775000000000001</v>
      </c>
      <c r="O1689">
        <v>0</v>
      </c>
      <c r="P1689">
        <v>220</v>
      </c>
      <c r="Q1689">
        <v>0</v>
      </c>
      <c r="R1689">
        <v>0</v>
      </c>
      <c r="S1689">
        <v>0</v>
      </c>
      <c r="T1689">
        <v>18</v>
      </c>
      <c r="U1689">
        <v>0</v>
      </c>
      <c r="V1689">
        <v>0</v>
      </c>
      <c r="W1689">
        <v>0</v>
      </c>
      <c r="X1689">
        <v>147.81071401885586</v>
      </c>
      <c r="Y1689">
        <v>0</v>
      </c>
      <c r="Z1689">
        <v>0</v>
      </c>
      <c r="AA1689">
        <v>0</v>
      </c>
      <c r="AB1689">
        <v>13.296653887642975</v>
      </c>
      <c r="AC1689">
        <v>0</v>
      </c>
      <c r="AD1689">
        <v>0</v>
      </c>
      <c r="AE1689">
        <v>161.10736790649884</v>
      </c>
    </row>
    <row r="1690" spans="1:31" x14ac:dyDescent="0.25">
      <c r="A1690">
        <v>1872338</v>
      </c>
      <c r="B1690">
        <v>1</v>
      </c>
      <c r="C1690" t="s">
        <v>80</v>
      </c>
      <c r="D1690" t="s">
        <v>94</v>
      </c>
      <c r="E1690" t="s">
        <v>229</v>
      </c>
      <c r="F1690" t="s">
        <v>5092</v>
      </c>
      <c r="G1690" t="s">
        <v>133</v>
      </c>
      <c r="H1690" t="s">
        <v>134</v>
      </c>
      <c r="I1690" t="s">
        <v>135</v>
      </c>
      <c r="J1690" t="s">
        <v>136</v>
      </c>
      <c r="K1690" t="s">
        <v>137</v>
      </c>
      <c r="L1690" t="s">
        <v>5093</v>
      </c>
      <c r="M1690" t="s">
        <v>5094</v>
      </c>
      <c r="N1690">
        <v>0.41694444400000003</v>
      </c>
      <c r="O1690">
        <v>4</v>
      </c>
      <c r="P1690">
        <v>3199</v>
      </c>
      <c r="Q1690">
        <v>113</v>
      </c>
      <c r="R1690">
        <v>530</v>
      </c>
      <c r="S1690">
        <v>34</v>
      </c>
      <c r="T1690">
        <v>331</v>
      </c>
      <c r="U1690">
        <v>6</v>
      </c>
      <c r="V1690">
        <v>0</v>
      </c>
      <c r="W1690">
        <v>2.5127954918043485</v>
      </c>
      <c r="X1690">
        <v>202.29036975584219</v>
      </c>
      <c r="Y1690">
        <v>163.08948343283825</v>
      </c>
      <c r="Z1690">
        <v>154.5548628527205</v>
      </c>
      <c r="AA1690">
        <v>50.181243115453242</v>
      </c>
      <c r="AB1690">
        <v>46.821587392323018</v>
      </c>
      <c r="AC1690">
        <v>105.72439835095406</v>
      </c>
      <c r="AD1690">
        <v>0</v>
      </c>
      <c r="AE1690">
        <v>725.17474039193564</v>
      </c>
    </row>
    <row r="1691" spans="1:31" x14ac:dyDescent="0.25">
      <c r="A1691">
        <v>1872089</v>
      </c>
      <c r="B1691">
        <v>1</v>
      </c>
      <c r="C1691" t="s">
        <v>80</v>
      </c>
      <c r="D1691" t="s">
        <v>92</v>
      </c>
      <c r="E1691" t="s">
        <v>140</v>
      </c>
      <c r="F1691" t="s">
        <v>5095</v>
      </c>
      <c r="G1691" t="s">
        <v>163</v>
      </c>
      <c r="H1691" t="s">
        <v>143</v>
      </c>
      <c r="I1691" t="s">
        <v>135</v>
      </c>
      <c r="J1691" t="s">
        <v>136</v>
      </c>
      <c r="K1691" t="s">
        <v>137</v>
      </c>
      <c r="L1691" t="s">
        <v>5096</v>
      </c>
      <c r="M1691" t="s">
        <v>5097</v>
      </c>
      <c r="N1691">
        <v>2.1291666660000002</v>
      </c>
      <c r="O1691">
        <v>0</v>
      </c>
      <c r="P1691">
        <v>1</v>
      </c>
      <c r="Q1691">
        <v>0</v>
      </c>
      <c r="R1691">
        <v>0</v>
      </c>
      <c r="S1691">
        <v>0</v>
      </c>
      <c r="T1691">
        <v>0</v>
      </c>
      <c r="U1691">
        <v>0</v>
      </c>
      <c r="V1691">
        <v>0</v>
      </c>
      <c r="W1691">
        <v>0</v>
      </c>
      <c r="X1691">
        <v>0.51246375755294582</v>
      </c>
      <c r="Y1691">
        <v>0</v>
      </c>
      <c r="Z1691">
        <v>0</v>
      </c>
      <c r="AA1691">
        <v>0</v>
      </c>
      <c r="AB1691">
        <v>0</v>
      </c>
      <c r="AC1691">
        <v>0</v>
      </c>
      <c r="AD1691">
        <v>0</v>
      </c>
      <c r="AE1691">
        <v>0.51246375755294582</v>
      </c>
    </row>
    <row r="1692" spans="1:31" x14ac:dyDescent="0.25">
      <c r="A1692">
        <v>1871568</v>
      </c>
      <c r="B1692">
        <v>1</v>
      </c>
      <c r="C1692" t="s">
        <v>81</v>
      </c>
      <c r="D1692" t="s">
        <v>118</v>
      </c>
      <c r="E1692" t="s">
        <v>146</v>
      </c>
      <c r="F1692" t="s">
        <v>4883</v>
      </c>
      <c r="G1692" t="s">
        <v>469</v>
      </c>
      <c r="H1692" t="s">
        <v>143</v>
      </c>
      <c r="I1692" t="s">
        <v>135</v>
      </c>
      <c r="J1692" t="s">
        <v>136</v>
      </c>
      <c r="K1692" t="s">
        <v>137</v>
      </c>
      <c r="L1692" t="s">
        <v>5098</v>
      </c>
      <c r="M1692" t="s">
        <v>5099</v>
      </c>
      <c r="N1692">
        <v>2.2949999999999999</v>
      </c>
      <c r="O1692">
        <v>0</v>
      </c>
      <c r="P1692">
        <v>52</v>
      </c>
      <c r="Q1692">
        <v>0</v>
      </c>
      <c r="R1692">
        <v>0</v>
      </c>
      <c r="S1692">
        <v>0</v>
      </c>
      <c r="T1692">
        <v>3</v>
      </c>
      <c r="U1692">
        <v>0</v>
      </c>
      <c r="V1692">
        <v>0</v>
      </c>
      <c r="W1692">
        <v>0</v>
      </c>
      <c r="X1692">
        <v>23.640378851915489</v>
      </c>
      <c r="Y1692">
        <v>0</v>
      </c>
      <c r="Z1692">
        <v>0</v>
      </c>
      <c r="AA1692">
        <v>0</v>
      </c>
      <c r="AB1692">
        <v>1.7144407223603284</v>
      </c>
      <c r="AC1692">
        <v>0</v>
      </c>
      <c r="AD1692">
        <v>0</v>
      </c>
      <c r="AE1692">
        <v>25.354819574275819</v>
      </c>
    </row>
    <row r="1693" spans="1:31" x14ac:dyDescent="0.25">
      <c r="A1693">
        <v>1872195</v>
      </c>
      <c r="B1693">
        <v>1</v>
      </c>
      <c r="C1693" t="s">
        <v>80</v>
      </c>
      <c r="D1693" t="s">
        <v>83</v>
      </c>
      <c r="E1693" t="s">
        <v>140</v>
      </c>
      <c r="F1693" t="s">
        <v>5100</v>
      </c>
      <c r="G1693" t="s">
        <v>207</v>
      </c>
      <c r="H1693" t="s">
        <v>143</v>
      </c>
      <c r="I1693" t="s">
        <v>135</v>
      </c>
      <c r="J1693" t="s">
        <v>136</v>
      </c>
      <c r="K1693" t="s">
        <v>137</v>
      </c>
      <c r="L1693" t="s">
        <v>5101</v>
      </c>
      <c r="M1693" t="s">
        <v>5102</v>
      </c>
      <c r="N1693">
        <v>1.689166666</v>
      </c>
      <c r="O1693">
        <v>0</v>
      </c>
      <c r="P1693">
        <v>3</v>
      </c>
      <c r="Q1693">
        <v>0</v>
      </c>
      <c r="R1693">
        <v>0</v>
      </c>
      <c r="S1693">
        <v>0</v>
      </c>
      <c r="T1693">
        <v>2</v>
      </c>
      <c r="U1693">
        <v>0</v>
      </c>
      <c r="V1693">
        <v>0</v>
      </c>
      <c r="W1693">
        <v>0</v>
      </c>
      <c r="X1693">
        <v>1.7338319603942864</v>
      </c>
      <c r="Y1693">
        <v>0</v>
      </c>
      <c r="Z1693">
        <v>0</v>
      </c>
      <c r="AA1693">
        <v>0</v>
      </c>
      <c r="AB1693">
        <v>5.9239760945853401</v>
      </c>
      <c r="AC1693">
        <v>0</v>
      </c>
      <c r="AD1693">
        <v>0</v>
      </c>
      <c r="AE1693">
        <v>7.6578080549796264</v>
      </c>
    </row>
    <row r="1694" spans="1:31" x14ac:dyDescent="0.25">
      <c r="A1694">
        <v>1871697</v>
      </c>
      <c r="B1694">
        <v>1</v>
      </c>
      <c r="C1694" t="s">
        <v>80</v>
      </c>
      <c r="D1694" t="s">
        <v>106</v>
      </c>
      <c r="E1694" t="s">
        <v>169</v>
      </c>
      <c r="F1694" t="s">
        <v>3949</v>
      </c>
      <c r="G1694" t="s">
        <v>183</v>
      </c>
      <c r="H1694" t="s">
        <v>143</v>
      </c>
      <c r="I1694" t="s">
        <v>135</v>
      </c>
      <c r="J1694" t="s">
        <v>136</v>
      </c>
      <c r="K1694" t="s">
        <v>137</v>
      </c>
      <c r="L1694" t="s">
        <v>5103</v>
      </c>
      <c r="M1694" t="s">
        <v>5104</v>
      </c>
      <c r="N1694">
        <v>1.5349999999999999</v>
      </c>
      <c r="O1694">
        <v>0</v>
      </c>
      <c r="P1694">
        <v>8</v>
      </c>
      <c r="Q1694">
        <v>0</v>
      </c>
      <c r="R1694">
        <v>25</v>
      </c>
      <c r="S1694">
        <v>0</v>
      </c>
      <c r="T1694">
        <v>4</v>
      </c>
      <c r="U1694">
        <v>0</v>
      </c>
      <c r="V1694">
        <v>0</v>
      </c>
      <c r="W1694">
        <v>0</v>
      </c>
      <c r="X1694">
        <v>4.5765402009561003</v>
      </c>
      <c r="Y1694">
        <v>0</v>
      </c>
      <c r="Z1694">
        <v>117.78562281836322</v>
      </c>
      <c r="AA1694">
        <v>0</v>
      </c>
      <c r="AB1694">
        <v>23.127154925308723</v>
      </c>
      <c r="AC1694">
        <v>0</v>
      </c>
      <c r="AD1694">
        <v>0</v>
      </c>
      <c r="AE1694">
        <v>145.48931794462806</v>
      </c>
    </row>
    <row r="1695" spans="1:31" x14ac:dyDescent="0.25">
      <c r="A1695">
        <v>1871754</v>
      </c>
      <c r="B1695">
        <v>1</v>
      </c>
      <c r="C1695" t="s">
        <v>81</v>
      </c>
      <c r="D1695" t="s">
        <v>122</v>
      </c>
      <c r="E1695" t="s">
        <v>158</v>
      </c>
      <c r="F1695" t="s">
        <v>5105</v>
      </c>
      <c r="G1695" t="s">
        <v>219</v>
      </c>
      <c r="H1695" t="s">
        <v>134</v>
      </c>
      <c r="I1695" t="s">
        <v>135</v>
      </c>
      <c r="J1695" t="s">
        <v>136</v>
      </c>
      <c r="K1695" t="s">
        <v>137</v>
      </c>
      <c r="L1695" t="s">
        <v>5106</v>
      </c>
      <c r="M1695" t="s">
        <v>5107</v>
      </c>
      <c r="N1695">
        <v>1.623888888</v>
      </c>
      <c r="O1695">
        <v>0</v>
      </c>
      <c r="P1695">
        <v>78</v>
      </c>
      <c r="Q1695">
        <v>0</v>
      </c>
      <c r="R1695">
        <v>0</v>
      </c>
      <c r="S1695">
        <v>0</v>
      </c>
      <c r="T1695">
        <v>3</v>
      </c>
      <c r="U1695">
        <v>0</v>
      </c>
      <c r="V1695">
        <v>0</v>
      </c>
      <c r="W1695">
        <v>0</v>
      </c>
      <c r="X1695">
        <v>14.339108248069428</v>
      </c>
      <c r="Y1695">
        <v>0</v>
      </c>
      <c r="Z1695">
        <v>0</v>
      </c>
      <c r="AA1695">
        <v>0</v>
      </c>
      <c r="AB1695">
        <v>0.12285367770597472</v>
      </c>
      <c r="AC1695">
        <v>0</v>
      </c>
      <c r="AD1695">
        <v>0</v>
      </c>
      <c r="AE1695">
        <v>14.461961925775402</v>
      </c>
    </row>
    <row r="1696" spans="1:31" x14ac:dyDescent="0.25">
      <c r="A1696">
        <v>1872003</v>
      </c>
      <c r="B1696">
        <v>1</v>
      </c>
      <c r="C1696" t="s">
        <v>80</v>
      </c>
      <c r="D1696" t="s">
        <v>104</v>
      </c>
      <c r="E1696" t="s">
        <v>140</v>
      </c>
      <c r="F1696" t="s">
        <v>5108</v>
      </c>
      <c r="G1696" t="s">
        <v>207</v>
      </c>
      <c r="H1696" t="s">
        <v>143</v>
      </c>
      <c r="I1696" t="s">
        <v>135</v>
      </c>
      <c r="J1696" t="s">
        <v>136</v>
      </c>
      <c r="K1696" t="s">
        <v>137</v>
      </c>
      <c r="L1696" t="s">
        <v>5109</v>
      </c>
      <c r="M1696" t="s">
        <v>5110</v>
      </c>
      <c r="N1696">
        <v>1.3774999999999999</v>
      </c>
      <c r="O1696">
        <v>0</v>
      </c>
      <c r="P1696">
        <v>13</v>
      </c>
      <c r="Q1696">
        <v>0</v>
      </c>
      <c r="R1696">
        <v>0</v>
      </c>
      <c r="S1696">
        <v>0</v>
      </c>
      <c r="T1696">
        <v>1</v>
      </c>
      <c r="U1696">
        <v>0</v>
      </c>
      <c r="V1696">
        <v>0</v>
      </c>
      <c r="W1696">
        <v>0</v>
      </c>
      <c r="X1696">
        <v>4.9970992434390054</v>
      </c>
      <c r="Y1696">
        <v>0</v>
      </c>
      <c r="Z1696">
        <v>0</v>
      </c>
      <c r="AA1696">
        <v>0</v>
      </c>
      <c r="AB1696">
        <v>20.344889952270901</v>
      </c>
      <c r="AC1696">
        <v>0</v>
      </c>
      <c r="AD1696">
        <v>0</v>
      </c>
      <c r="AE1696">
        <v>25.341989195709907</v>
      </c>
    </row>
    <row r="1697" spans="1:31" x14ac:dyDescent="0.25">
      <c r="A1697">
        <v>1871505</v>
      </c>
      <c r="B1697">
        <v>1</v>
      </c>
      <c r="C1697" t="s">
        <v>80</v>
      </c>
      <c r="D1697" t="s">
        <v>110</v>
      </c>
      <c r="E1697" t="s">
        <v>146</v>
      </c>
      <c r="F1697" t="s">
        <v>5111</v>
      </c>
      <c r="G1697" t="s">
        <v>453</v>
      </c>
      <c r="H1697" t="s">
        <v>143</v>
      </c>
      <c r="I1697" t="s">
        <v>135</v>
      </c>
      <c r="J1697" t="s">
        <v>136</v>
      </c>
      <c r="K1697" t="s">
        <v>137</v>
      </c>
      <c r="L1697" t="s">
        <v>5112</v>
      </c>
      <c r="M1697" t="s">
        <v>5113</v>
      </c>
      <c r="N1697">
        <v>1.441944444</v>
      </c>
      <c r="O1697">
        <v>0</v>
      </c>
      <c r="P1697">
        <v>131</v>
      </c>
      <c r="Q1697">
        <v>0</v>
      </c>
      <c r="R1697">
        <v>0</v>
      </c>
      <c r="S1697">
        <v>0</v>
      </c>
      <c r="T1697">
        <v>7</v>
      </c>
      <c r="U1697">
        <v>0</v>
      </c>
      <c r="V1697">
        <v>0</v>
      </c>
      <c r="W1697">
        <v>0</v>
      </c>
      <c r="X1697">
        <v>55.217486743910477</v>
      </c>
      <c r="Y1697">
        <v>0</v>
      </c>
      <c r="Z1697">
        <v>0</v>
      </c>
      <c r="AA1697">
        <v>0</v>
      </c>
      <c r="AB1697">
        <v>15.776409492625913</v>
      </c>
      <c r="AC1697">
        <v>0</v>
      </c>
      <c r="AD1697">
        <v>0</v>
      </c>
      <c r="AE1697">
        <v>70.993896236536386</v>
      </c>
    </row>
    <row r="1698" spans="1:31" x14ac:dyDescent="0.25">
      <c r="A1698">
        <v>1871760</v>
      </c>
      <c r="B1698">
        <v>1</v>
      </c>
      <c r="C1698" t="s">
        <v>80</v>
      </c>
      <c r="D1698" t="s">
        <v>82</v>
      </c>
      <c r="E1698" t="s">
        <v>222</v>
      </c>
      <c r="F1698" t="s">
        <v>3022</v>
      </c>
      <c r="G1698" t="s">
        <v>148</v>
      </c>
      <c r="H1698" t="s">
        <v>143</v>
      </c>
      <c r="I1698" t="s">
        <v>135</v>
      </c>
      <c r="J1698" t="s">
        <v>136</v>
      </c>
      <c r="K1698" t="s">
        <v>137</v>
      </c>
      <c r="L1698" t="s">
        <v>5114</v>
      </c>
      <c r="M1698" t="s">
        <v>5115</v>
      </c>
      <c r="N1698">
        <v>0.97972222200000003</v>
      </c>
      <c r="O1698">
        <v>0</v>
      </c>
      <c r="P1698">
        <v>0</v>
      </c>
      <c r="Q1698">
        <v>0</v>
      </c>
      <c r="R1698">
        <v>0</v>
      </c>
      <c r="S1698">
        <v>0</v>
      </c>
      <c r="T1698">
        <v>59</v>
      </c>
      <c r="U1698">
        <v>0</v>
      </c>
      <c r="V1698">
        <v>0</v>
      </c>
      <c r="W1698">
        <v>0</v>
      </c>
      <c r="X1698">
        <v>0</v>
      </c>
      <c r="Y1698">
        <v>0</v>
      </c>
      <c r="Z1698">
        <v>0</v>
      </c>
      <c r="AA1698">
        <v>0</v>
      </c>
      <c r="AB1698">
        <v>129.75322955804208</v>
      </c>
      <c r="AC1698">
        <v>0</v>
      </c>
      <c r="AD1698">
        <v>0</v>
      </c>
      <c r="AE1698">
        <v>129.75322955804208</v>
      </c>
    </row>
    <row r="1699" spans="1:31" x14ac:dyDescent="0.25">
      <c r="A1699">
        <v>1872295</v>
      </c>
      <c r="B1699">
        <v>1</v>
      </c>
      <c r="C1699" t="s">
        <v>81</v>
      </c>
      <c r="D1699" t="s">
        <v>112</v>
      </c>
      <c r="E1699" t="s">
        <v>169</v>
      </c>
      <c r="F1699" t="s">
        <v>5116</v>
      </c>
      <c r="G1699" t="s">
        <v>219</v>
      </c>
      <c r="H1699" t="s">
        <v>134</v>
      </c>
      <c r="I1699" t="s">
        <v>135</v>
      </c>
      <c r="J1699" t="s">
        <v>136</v>
      </c>
      <c r="K1699" t="s">
        <v>137</v>
      </c>
      <c r="L1699" t="s">
        <v>5117</v>
      </c>
      <c r="M1699" t="s">
        <v>5118</v>
      </c>
      <c r="N1699">
        <v>2.7552777769999999</v>
      </c>
      <c r="O1699">
        <v>0</v>
      </c>
      <c r="P1699">
        <v>35</v>
      </c>
      <c r="Q1699">
        <v>0</v>
      </c>
      <c r="R1699">
        <v>0</v>
      </c>
      <c r="S1699">
        <v>0</v>
      </c>
      <c r="T1699">
        <v>0</v>
      </c>
      <c r="U1699">
        <v>0</v>
      </c>
      <c r="V1699">
        <v>0</v>
      </c>
      <c r="W1699">
        <v>0</v>
      </c>
      <c r="X1699">
        <v>13.02699363592407</v>
      </c>
      <c r="Y1699">
        <v>0</v>
      </c>
      <c r="Z1699">
        <v>0</v>
      </c>
      <c r="AA1699">
        <v>0</v>
      </c>
      <c r="AB1699">
        <v>0</v>
      </c>
      <c r="AC1699">
        <v>0</v>
      </c>
      <c r="AD1699">
        <v>0</v>
      </c>
      <c r="AE1699">
        <v>13.02699363592407</v>
      </c>
    </row>
    <row r="1700" spans="1:31" x14ac:dyDescent="0.25">
      <c r="A1700">
        <v>1871431</v>
      </c>
      <c r="B1700">
        <v>1</v>
      </c>
      <c r="C1700" t="s">
        <v>80</v>
      </c>
      <c r="D1700" t="s">
        <v>83</v>
      </c>
      <c r="E1700" t="s">
        <v>158</v>
      </c>
      <c r="F1700" t="s">
        <v>5119</v>
      </c>
      <c r="G1700" t="s">
        <v>219</v>
      </c>
      <c r="H1700" t="s">
        <v>134</v>
      </c>
      <c r="I1700" t="s">
        <v>135</v>
      </c>
      <c r="J1700" t="s">
        <v>136</v>
      </c>
      <c r="K1700" t="s">
        <v>137</v>
      </c>
      <c r="L1700" t="s">
        <v>5120</v>
      </c>
      <c r="M1700" t="s">
        <v>5121</v>
      </c>
      <c r="N1700">
        <v>5.7180555550000003</v>
      </c>
      <c r="O1700">
        <v>0</v>
      </c>
      <c r="P1700">
        <v>5</v>
      </c>
      <c r="Q1700">
        <v>0</v>
      </c>
      <c r="R1700">
        <v>2</v>
      </c>
      <c r="S1700">
        <v>0</v>
      </c>
      <c r="T1700">
        <v>4</v>
      </c>
      <c r="U1700">
        <v>0</v>
      </c>
      <c r="V1700">
        <v>0</v>
      </c>
      <c r="W1700">
        <v>0</v>
      </c>
      <c r="X1700">
        <v>15.372674155428596</v>
      </c>
      <c r="Y1700">
        <v>0</v>
      </c>
      <c r="Z1700">
        <v>4.8223540529604652</v>
      </c>
      <c r="AA1700">
        <v>0</v>
      </c>
      <c r="AB1700">
        <v>63.983967342871999</v>
      </c>
      <c r="AC1700">
        <v>0</v>
      </c>
      <c r="AD1700">
        <v>0</v>
      </c>
      <c r="AE1700">
        <v>84.178995551261067</v>
      </c>
    </row>
    <row r="1701" spans="1:31" x14ac:dyDescent="0.25">
      <c r="A1701">
        <v>1872095</v>
      </c>
      <c r="B1701">
        <v>1</v>
      </c>
      <c r="C1701" t="s">
        <v>80</v>
      </c>
      <c r="D1701" t="s">
        <v>107</v>
      </c>
      <c r="E1701" t="s">
        <v>140</v>
      </c>
      <c r="F1701" t="s">
        <v>5122</v>
      </c>
      <c r="G1701" t="s">
        <v>200</v>
      </c>
      <c r="H1701" t="s">
        <v>143</v>
      </c>
      <c r="I1701" t="s">
        <v>135</v>
      </c>
      <c r="J1701" t="s">
        <v>136</v>
      </c>
      <c r="K1701" t="s">
        <v>137</v>
      </c>
      <c r="L1701" t="s">
        <v>5123</v>
      </c>
      <c r="M1701" t="s">
        <v>5124</v>
      </c>
      <c r="N1701">
        <v>3.0505555549999999</v>
      </c>
      <c r="O1701">
        <v>0</v>
      </c>
      <c r="P1701">
        <v>8</v>
      </c>
      <c r="Q1701">
        <v>0</v>
      </c>
      <c r="R1701">
        <v>0</v>
      </c>
      <c r="S1701">
        <v>0</v>
      </c>
      <c r="T1701">
        <v>1</v>
      </c>
      <c r="U1701">
        <v>0</v>
      </c>
      <c r="V1701">
        <v>0</v>
      </c>
      <c r="W1701">
        <v>0</v>
      </c>
      <c r="X1701">
        <v>6.9368798212200007</v>
      </c>
      <c r="Y1701">
        <v>0</v>
      </c>
      <c r="Z1701">
        <v>0</v>
      </c>
      <c r="AA1701">
        <v>0</v>
      </c>
      <c r="AB1701">
        <v>5.8949157744058667</v>
      </c>
      <c r="AC1701">
        <v>0</v>
      </c>
      <c r="AD1701">
        <v>0</v>
      </c>
      <c r="AE1701">
        <v>12.831795595625866</v>
      </c>
    </row>
    <row r="1702" spans="1:31" x14ac:dyDescent="0.25">
      <c r="A1702">
        <v>1871763</v>
      </c>
      <c r="B1702">
        <v>1</v>
      </c>
      <c r="C1702" t="s">
        <v>81</v>
      </c>
      <c r="D1702" t="s">
        <v>112</v>
      </c>
      <c r="E1702" t="s">
        <v>146</v>
      </c>
      <c r="F1702" t="s">
        <v>5125</v>
      </c>
      <c r="G1702" t="s">
        <v>2576</v>
      </c>
      <c r="H1702" t="s">
        <v>143</v>
      </c>
      <c r="I1702" t="s">
        <v>135</v>
      </c>
      <c r="J1702" t="s">
        <v>136</v>
      </c>
      <c r="K1702" t="s">
        <v>137</v>
      </c>
      <c r="L1702" t="s">
        <v>5126</v>
      </c>
      <c r="M1702" t="s">
        <v>5127</v>
      </c>
      <c r="N1702">
        <v>1.749166666</v>
      </c>
      <c r="O1702">
        <v>0</v>
      </c>
      <c r="P1702">
        <v>12</v>
      </c>
      <c r="Q1702">
        <v>0</v>
      </c>
      <c r="R1702">
        <v>1</v>
      </c>
      <c r="S1702">
        <v>0</v>
      </c>
      <c r="T1702">
        <v>0</v>
      </c>
      <c r="U1702">
        <v>0</v>
      </c>
      <c r="V1702">
        <v>0</v>
      </c>
      <c r="W1702">
        <v>0</v>
      </c>
      <c r="X1702">
        <v>4.9865375508993104</v>
      </c>
      <c r="Y1702">
        <v>0</v>
      </c>
      <c r="Z1702">
        <v>5.6871072221858396</v>
      </c>
      <c r="AA1702">
        <v>0</v>
      </c>
      <c r="AB1702">
        <v>0</v>
      </c>
      <c r="AC1702">
        <v>0</v>
      </c>
      <c r="AD1702">
        <v>0</v>
      </c>
      <c r="AE1702">
        <v>10.673644773085151</v>
      </c>
    </row>
    <row r="1703" spans="1:31" x14ac:dyDescent="0.25">
      <c r="A1703">
        <v>1871408</v>
      </c>
      <c r="B1703">
        <v>1</v>
      </c>
      <c r="C1703" t="s">
        <v>80</v>
      </c>
      <c r="D1703" t="s">
        <v>96</v>
      </c>
      <c r="E1703" t="s">
        <v>158</v>
      </c>
      <c r="F1703" t="s">
        <v>5128</v>
      </c>
      <c r="G1703" t="s">
        <v>133</v>
      </c>
      <c r="H1703" t="s">
        <v>134</v>
      </c>
      <c r="I1703" t="s">
        <v>135</v>
      </c>
      <c r="J1703" t="s">
        <v>136</v>
      </c>
      <c r="K1703" t="s">
        <v>137</v>
      </c>
      <c r="L1703" t="s">
        <v>5129</v>
      </c>
      <c r="M1703" t="s">
        <v>5130</v>
      </c>
      <c r="N1703">
        <v>0.75055555500000004</v>
      </c>
      <c r="O1703">
        <v>0</v>
      </c>
      <c r="P1703">
        <v>19</v>
      </c>
      <c r="Q1703">
        <v>0</v>
      </c>
      <c r="R1703">
        <v>0</v>
      </c>
      <c r="S1703">
        <v>0</v>
      </c>
      <c r="T1703">
        <v>0</v>
      </c>
      <c r="U1703">
        <v>0</v>
      </c>
      <c r="V1703">
        <v>0</v>
      </c>
      <c r="W1703">
        <v>0</v>
      </c>
      <c r="X1703">
        <v>2.6023567045260489</v>
      </c>
      <c r="Y1703">
        <v>0</v>
      </c>
      <c r="Z1703">
        <v>0</v>
      </c>
      <c r="AA1703">
        <v>0</v>
      </c>
      <c r="AB1703">
        <v>0</v>
      </c>
      <c r="AC1703">
        <v>0</v>
      </c>
      <c r="AD1703">
        <v>0</v>
      </c>
      <c r="AE1703">
        <v>2.6023567045260489</v>
      </c>
    </row>
    <row r="1704" spans="1:31" x14ac:dyDescent="0.25">
      <c r="A1704">
        <v>1871477</v>
      </c>
      <c r="B1704">
        <v>1</v>
      </c>
      <c r="C1704" t="s">
        <v>81</v>
      </c>
      <c r="D1704" t="s">
        <v>123</v>
      </c>
      <c r="E1704" t="s">
        <v>146</v>
      </c>
      <c r="F1704" t="s">
        <v>2269</v>
      </c>
      <c r="G1704" t="s">
        <v>148</v>
      </c>
      <c r="H1704" t="s">
        <v>143</v>
      </c>
      <c r="I1704" t="s">
        <v>135</v>
      </c>
      <c r="J1704" t="s">
        <v>136</v>
      </c>
      <c r="K1704" t="s">
        <v>137</v>
      </c>
      <c r="L1704" t="s">
        <v>5131</v>
      </c>
      <c r="M1704" t="s">
        <v>5132</v>
      </c>
      <c r="N1704">
        <v>2.7536111110000001</v>
      </c>
      <c r="O1704">
        <v>0</v>
      </c>
      <c r="P1704">
        <v>193</v>
      </c>
      <c r="Q1704">
        <v>0</v>
      </c>
      <c r="R1704">
        <v>0</v>
      </c>
      <c r="S1704">
        <v>0</v>
      </c>
      <c r="T1704">
        <v>25</v>
      </c>
      <c r="U1704">
        <v>0</v>
      </c>
      <c r="V1704">
        <v>0</v>
      </c>
      <c r="W1704">
        <v>0</v>
      </c>
      <c r="X1704">
        <v>98.653038445775152</v>
      </c>
      <c r="Y1704">
        <v>0</v>
      </c>
      <c r="Z1704">
        <v>0</v>
      </c>
      <c r="AA1704">
        <v>0</v>
      </c>
      <c r="AB1704">
        <v>55.750030134590517</v>
      </c>
      <c r="AC1704">
        <v>0</v>
      </c>
      <c r="AD1704">
        <v>0</v>
      </c>
      <c r="AE1704">
        <v>154.40306858036567</v>
      </c>
    </row>
    <row r="1705" spans="1:31" x14ac:dyDescent="0.25">
      <c r="A1705">
        <v>1871454</v>
      </c>
      <c r="B1705">
        <v>1</v>
      </c>
      <c r="C1705" t="s">
        <v>80</v>
      </c>
      <c r="D1705" t="s">
        <v>104</v>
      </c>
      <c r="E1705" t="s">
        <v>140</v>
      </c>
      <c r="F1705" t="s">
        <v>5133</v>
      </c>
      <c r="G1705" t="s">
        <v>163</v>
      </c>
      <c r="H1705" t="s">
        <v>143</v>
      </c>
      <c r="I1705" t="s">
        <v>135</v>
      </c>
      <c r="J1705" t="s">
        <v>136</v>
      </c>
      <c r="K1705" t="s">
        <v>137</v>
      </c>
      <c r="L1705" t="s">
        <v>5134</v>
      </c>
      <c r="M1705" t="s">
        <v>5135</v>
      </c>
      <c r="N1705">
        <v>3.437777777</v>
      </c>
      <c r="O1705">
        <v>0</v>
      </c>
      <c r="P1705">
        <v>0</v>
      </c>
      <c r="Q1705">
        <v>0</v>
      </c>
      <c r="R1705">
        <v>1</v>
      </c>
      <c r="S1705">
        <v>0</v>
      </c>
      <c r="T1705">
        <v>0</v>
      </c>
      <c r="U1705">
        <v>0</v>
      </c>
      <c r="V1705">
        <v>0</v>
      </c>
      <c r="W1705">
        <v>0</v>
      </c>
      <c r="X1705">
        <v>0</v>
      </c>
      <c r="Y1705">
        <v>0</v>
      </c>
      <c r="Z1705">
        <v>1.5209789227926511</v>
      </c>
      <c r="AA1705">
        <v>0</v>
      </c>
      <c r="AB1705">
        <v>0</v>
      </c>
      <c r="AC1705">
        <v>0</v>
      </c>
      <c r="AD1705">
        <v>0</v>
      </c>
      <c r="AE1705">
        <v>1.5209789227926511</v>
      </c>
    </row>
    <row r="1706" spans="1:31" x14ac:dyDescent="0.25">
      <c r="A1706">
        <v>1872118</v>
      </c>
      <c r="B1706">
        <v>1</v>
      </c>
      <c r="C1706" t="s">
        <v>81</v>
      </c>
      <c r="D1706" t="s">
        <v>121</v>
      </c>
      <c r="E1706" t="s">
        <v>169</v>
      </c>
      <c r="F1706" t="s">
        <v>3753</v>
      </c>
      <c r="G1706" t="s">
        <v>148</v>
      </c>
      <c r="H1706" t="s">
        <v>143</v>
      </c>
      <c r="I1706" t="s">
        <v>135</v>
      </c>
      <c r="J1706" t="s">
        <v>136</v>
      </c>
      <c r="K1706" t="s">
        <v>137</v>
      </c>
      <c r="L1706" t="s">
        <v>5136</v>
      </c>
      <c r="M1706" t="s">
        <v>5137</v>
      </c>
      <c r="N1706">
        <v>2.8136111110000002</v>
      </c>
      <c r="O1706">
        <v>0</v>
      </c>
      <c r="P1706">
        <v>25</v>
      </c>
      <c r="Q1706">
        <v>0</v>
      </c>
      <c r="R1706">
        <v>7</v>
      </c>
      <c r="S1706">
        <v>0</v>
      </c>
      <c r="T1706">
        <v>0</v>
      </c>
      <c r="U1706">
        <v>0</v>
      </c>
      <c r="V1706">
        <v>0</v>
      </c>
      <c r="W1706">
        <v>0</v>
      </c>
      <c r="X1706">
        <v>11.614766426915148</v>
      </c>
      <c r="Y1706">
        <v>0</v>
      </c>
      <c r="Z1706">
        <v>11.376446764399681</v>
      </c>
      <c r="AA1706">
        <v>0</v>
      </c>
      <c r="AB1706">
        <v>0</v>
      </c>
      <c r="AC1706">
        <v>0</v>
      </c>
      <c r="AD1706">
        <v>0</v>
      </c>
      <c r="AE1706">
        <v>22.991213191314827</v>
      </c>
    </row>
    <row r="1707" spans="1:31" x14ac:dyDescent="0.25">
      <c r="A1707">
        <v>1871786</v>
      </c>
      <c r="B1707">
        <v>1</v>
      </c>
      <c r="C1707" t="s">
        <v>81</v>
      </c>
      <c r="D1707" t="s">
        <v>113</v>
      </c>
      <c r="E1707" t="s">
        <v>131</v>
      </c>
      <c r="F1707" t="s">
        <v>5138</v>
      </c>
      <c r="G1707" t="s">
        <v>133</v>
      </c>
      <c r="H1707" t="s">
        <v>134</v>
      </c>
      <c r="I1707" t="s">
        <v>135</v>
      </c>
      <c r="J1707" t="s">
        <v>136</v>
      </c>
      <c r="K1707" t="s">
        <v>137</v>
      </c>
      <c r="L1707" t="s">
        <v>5139</v>
      </c>
      <c r="M1707" t="s">
        <v>5140</v>
      </c>
      <c r="N1707">
        <v>1.400833333</v>
      </c>
      <c r="O1707">
        <v>1</v>
      </c>
      <c r="P1707">
        <v>303</v>
      </c>
      <c r="Q1707">
        <v>12</v>
      </c>
      <c r="R1707">
        <v>42</v>
      </c>
      <c r="S1707">
        <v>0</v>
      </c>
      <c r="T1707">
        <v>1</v>
      </c>
      <c r="U1707">
        <v>0</v>
      </c>
      <c r="V1707">
        <v>0</v>
      </c>
      <c r="W1707">
        <v>0.34864219735516111</v>
      </c>
      <c r="X1707">
        <v>75.128906422209909</v>
      </c>
      <c r="Y1707">
        <v>44.288499324622094</v>
      </c>
      <c r="Z1707">
        <v>302.4580379045679</v>
      </c>
      <c r="AA1707">
        <v>0</v>
      </c>
      <c r="AB1707">
        <v>0.22105963730448003</v>
      </c>
      <c r="AC1707">
        <v>0</v>
      </c>
      <c r="AD1707">
        <v>0</v>
      </c>
      <c r="AE1707">
        <v>422.44514548605957</v>
      </c>
    </row>
    <row r="1708" spans="1:31" x14ac:dyDescent="0.25">
      <c r="A1708">
        <v>1871600</v>
      </c>
      <c r="B1708">
        <v>1</v>
      </c>
      <c r="C1708" t="s">
        <v>81</v>
      </c>
      <c r="D1708" t="s">
        <v>128</v>
      </c>
      <c r="E1708" t="s">
        <v>131</v>
      </c>
      <c r="F1708" t="s">
        <v>5141</v>
      </c>
      <c r="G1708" t="s">
        <v>196</v>
      </c>
      <c r="H1708" t="s">
        <v>134</v>
      </c>
      <c r="I1708" t="s">
        <v>135</v>
      </c>
      <c r="J1708" t="s">
        <v>136</v>
      </c>
      <c r="K1708" t="s">
        <v>172</v>
      </c>
      <c r="L1708" t="s">
        <v>5142</v>
      </c>
      <c r="M1708" t="s">
        <v>5143</v>
      </c>
      <c r="N1708">
        <v>0.50266750000000004</v>
      </c>
      <c r="O1708">
        <v>0</v>
      </c>
      <c r="P1708">
        <v>1148</v>
      </c>
      <c r="Q1708">
        <v>4</v>
      </c>
      <c r="R1708">
        <v>1</v>
      </c>
      <c r="S1708">
        <v>3</v>
      </c>
      <c r="T1708">
        <v>79</v>
      </c>
      <c r="U1708">
        <v>0</v>
      </c>
      <c r="V1708">
        <v>0</v>
      </c>
      <c r="W1708">
        <v>0</v>
      </c>
      <c r="X1708">
        <v>62.042036901061628</v>
      </c>
      <c r="Y1708">
        <v>6.8214605710750966</v>
      </c>
      <c r="Z1708">
        <v>2.7225992179965276E-2</v>
      </c>
      <c r="AA1708">
        <v>19.768867283400393</v>
      </c>
      <c r="AB1708">
        <v>9.909808641474962</v>
      </c>
      <c r="AC1708">
        <v>0</v>
      </c>
      <c r="AD1708">
        <v>0</v>
      </c>
      <c r="AE1708">
        <v>98.569399389192057</v>
      </c>
    </row>
    <row r="1709" spans="1:31" x14ac:dyDescent="0.25">
      <c r="A1709">
        <v>1872164</v>
      </c>
      <c r="B1709">
        <v>1</v>
      </c>
      <c r="C1709" t="s">
        <v>80</v>
      </c>
      <c r="D1709" t="s">
        <v>108</v>
      </c>
      <c r="E1709" t="s">
        <v>146</v>
      </c>
      <c r="F1709" t="s">
        <v>5144</v>
      </c>
      <c r="G1709" t="s">
        <v>1124</v>
      </c>
      <c r="H1709" t="s">
        <v>143</v>
      </c>
      <c r="I1709" t="s">
        <v>135</v>
      </c>
      <c r="J1709" t="s">
        <v>136</v>
      </c>
      <c r="K1709" t="s">
        <v>137</v>
      </c>
      <c r="L1709" t="s">
        <v>5145</v>
      </c>
      <c r="M1709" t="s">
        <v>5146</v>
      </c>
      <c r="N1709">
        <v>0.86666666599999997</v>
      </c>
      <c r="O1709">
        <v>0</v>
      </c>
      <c r="P1709">
        <v>10</v>
      </c>
      <c r="Q1709">
        <v>0</v>
      </c>
      <c r="R1709">
        <v>8</v>
      </c>
      <c r="S1709">
        <v>0</v>
      </c>
      <c r="T1709">
        <v>3</v>
      </c>
      <c r="U1709">
        <v>0</v>
      </c>
      <c r="V1709">
        <v>0</v>
      </c>
      <c r="W1709">
        <v>0</v>
      </c>
      <c r="X1709">
        <v>2.2412381809738671</v>
      </c>
      <c r="Y1709">
        <v>0</v>
      </c>
      <c r="Z1709">
        <v>18.278081220072959</v>
      </c>
      <c r="AA1709">
        <v>0</v>
      </c>
      <c r="AB1709">
        <v>3.3923968947822001</v>
      </c>
      <c r="AC1709">
        <v>0</v>
      </c>
      <c r="AD1709">
        <v>0</v>
      </c>
      <c r="AE1709">
        <v>23.911716295829024</v>
      </c>
    </row>
    <row r="1710" spans="1:31" x14ac:dyDescent="0.25">
      <c r="A1710">
        <v>1871617</v>
      </c>
      <c r="B1710">
        <v>1</v>
      </c>
      <c r="C1710" t="s">
        <v>80</v>
      </c>
      <c r="D1710" t="s">
        <v>84</v>
      </c>
      <c r="E1710" t="s">
        <v>158</v>
      </c>
      <c r="F1710" t="s">
        <v>5147</v>
      </c>
      <c r="G1710" t="s">
        <v>196</v>
      </c>
      <c r="H1710" t="s">
        <v>134</v>
      </c>
      <c r="I1710" t="s">
        <v>135</v>
      </c>
      <c r="J1710" t="s">
        <v>136</v>
      </c>
      <c r="K1710" t="s">
        <v>172</v>
      </c>
      <c r="L1710" t="s">
        <v>5148</v>
      </c>
      <c r="M1710" t="s">
        <v>5149</v>
      </c>
      <c r="N1710">
        <v>1.0947222219999999</v>
      </c>
      <c r="O1710">
        <v>0</v>
      </c>
      <c r="P1710">
        <v>151</v>
      </c>
      <c r="Q1710">
        <v>0</v>
      </c>
      <c r="R1710">
        <v>0</v>
      </c>
      <c r="S1710">
        <v>0</v>
      </c>
      <c r="T1710">
        <v>17</v>
      </c>
      <c r="U1710">
        <v>0</v>
      </c>
      <c r="V1710">
        <v>0</v>
      </c>
      <c r="W1710">
        <v>0</v>
      </c>
      <c r="X1710">
        <v>30.773626205479001</v>
      </c>
      <c r="Y1710">
        <v>0</v>
      </c>
      <c r="Z1710">
        <v>0</v>
      </c>
      <c r="AA1710">
        <v>0</v>
      </c>
      <c r="AB1710">
        <v>33.630246919948917</v>
      </c>
      <c r="AC1710">
        <v>0</v>
      </c>
      <c r="AD1710">
        <v>0</v>
      </c>
      <c r="AE1710">
        <v>64.403873125427921</v>
      </c>
    </row>
    <row r="1711" spans="1:31" x14ac:dyDescent="0.25">
      <c r="A1711">
        <v>1872287</v>
      </c>
      <c r="B1711">
        <v>1</v>
      </c>
      <c r="C1711" t="s">
        <v>80</v>
      </c>
      <c r="D1711" t="s">
        <v>97</v>
      </c>
      <c r="E1711" t="s">
        <v>140</v>
      </c>
      <c r="F1711" t="s">
        <v>5150</v>
      </c>
      <c r="G1711" t="s">
        <v>207</v>
      </c>
      <c r="H1711" t="s">
        <v>143</v>
      </c>
      <c r="I1711" t="s">
        <v>135</v>
      </c>
      <c r="J1711" t="s">
        <v>136</v>
      </c>
      <c r="K1711" t="s">
        <v>137</v>
      </c>
      <c r="L1711" t="s">
        <v>5151</v>
      </c>
      <c r="M1711" t="s">
        <v>5152</v>
      </c>
      <c r="N1711">
        <v>2.1827777770000001</v>
      </c>
      <c r="O1711">
        <v>0</v>
      </c>
      <c r="P1711">
        <v>1</v>
      </c>
      <c r="Q1711">
        <v>0</v>
      </c>
      <c r="R1711">
        <v>0</v>
      </c>
      <c r="S1711">
        <v>0</v>
      </c>
      <c r="T1711">
        <v>0</v>
      </c>
      <c r="U1711">
        <v>0</v>
      </c>
      <c r="V1711">
        <v>0</v>
      </c>
      <c r="W1711">
        <v>0</v>
      </c>
      <c r="X1711">
        <v>0.38016330663716674</v>
      </c>
      <c r="Y1711">
        <v>0</v>
      </c>
      <c r="Z1711">
        <v>0</v>
      </c>
      <c r="AA1711">
        <v>0</v>
      </c>
      <c r="AB1711">
        <v>0</v>
      </c>
      <c r="AC1711">
        <v>0</v>
      </c>
      <c r="AD1711">
        <v>0</v>
      </c>
      <c r="AE1711">
        <v>0.38016330663716674</v>
      </c>
    </row>
    <row r="1712" spans="1:31" x14ac:dyDescent="0.25">
      <c r="A1712">
        <v>1872018</v>
      </c>
      <c r="B1712">
        <v>1</v>
      </c>
      <c r="C1712" t="s">
        <v>81</v>
      </c>
      <c r="D1712" t="s">
        <v>128</v>
      </c>
      <c r="E1712" t="s">
        <v>210</v>
      </c>
      <c r="F1712" t="s">
        <v>5153</v>
      </c>
      <c r="G1712" t="s">
        <v>133</v>
      </c>
      <c r="H1712" t="s">
        <v>134</v>
      </c>
      <c r="I1712" t="s">
        <v>135</v>
      </c>
      <c r="J1712" t="s">
        <v>136</v>
      </c>
      <c r="K1712" t="s">
        <v>137</v>
      </c>
      <c r="L1712" t="s">
        <v>5154</v>
      </c>
      <c r="M1712" t="s">
        <v>5155</v>
      </c>
      <c r="N1712">
        <v>0.393055555</v>
      </c>
      <c r="O1712">
        <v>8</v>
      </c>
      <c r="P1712">
        <v>1488</v>
      </c>
      <c r="Q1712">
        <v>55</v>
      </c>
      <c r="R1712">
        <v>85</v>
      </c>
      <c r="S1712">
        <v>9</v>
      </c>
      <c r="T1712">
        <v>99</v>
      </c>
      <c r="U1712">
        <v>3</v>
      </c>
      <c r="V1712">
        <v>0</v>
      </c>
      <c r="W1712">
        <v>2.354703231745785</v>
      </c>
      <c r="X1712">
        <v>90.342962346096286</v>
      </c>
      <c r="Y1712">
        <v>64.769264602509082</v>
      </c>
      <c r="Z1712">
        <v>33.922399678816291</v>
      </c>
      <c r="AA1712">
        <v>148.68249428993397</v>
      </c>
      <c r="AB1712">
        <v>20.939464185013712</v>
      </c>
      <c r="AC1712">
        <v>2.8840396633050527</v>
      </c>
      <c r="AD1712">
        <v>0</v>
      </c>
      <c r="AE1712">
        <v>363.89532799742017</v>
      </c>
    </row>
    <row r="1713" spans="1:31" x14ac:dyDescent="0.25">
      <c r="A1713">
        <v>1871886</v>
      </c>
      <c r="B1713">
        <v>1</v>
      </c>
      <c r="C1713" t="s">
        <v>80</v>
      </c>
      <c r="D1713" t="s">
        <v>104</v>
      </c>
      <c r="E1713" t="s">
        <v>146</v>
      </c>
      <c r="F1713" t="s">
        <v>3039</v>
      </c>
      <c r="G1713" t="s">
        <v>148</v>
      </c>
      <c r="H1713" t="s">
        <v>143</v>
      </c>
      <c r="I1713" t="s">
        <v>135</v>
      </c>
      <c r="J1713" t="s">
        <v>136</v>
      </c>
      <c r="K1713" t="s">
        <v>137</v>
      </c>
      <c r="L1713" t="s">
        <v>5156</v>
      </c>
      <c r="M1713" t="s">
        <v>5157</v>
      </c>
      <c r="N1713">
        <v>3.6375000000000002</v>
      </c>
      <c r="O1713">
        <v>0</v>
      </c>
      <c r="P1713">
        <v>385</v>
      </c>
      <c r="Q1713">
        <v>0</v>
      </c>
      <c r="R1713">
        <v>6</v>
      </c>
      <c r="S1713">
        <v>0</v>
      </c>
      <c r="T1713">
        <v>9</v>
      </c>
      <c r="U1713">
        <v>0</v>
      </c>
      <c r="V1713">
        <v>0</v>
      </c>
      <c r="W1713">
        <v>0</v>
      </c>
      <c r="X1713">
        <v>291.10332808904587</v>
      </c>
      <c r="Y1713">
        <v>0</v>
      </c>
      <c r="Z1713">
        <v>4.8160041563244587</v>
      </c>
      <c r="AA1713">
        <v>0</v>
      </c>
      <c r="AB1713">
        <v>10.989513616552273</v>
      </c>
      <c r="AC1713">
        <v>0</v>
      </c>
      <c r="AD1713">
        <v>0</v>
      </c>
      <c r="AE1713">
        <v>306.9088458619226</v>
      </c>
    </row>
    <row r="1714" spans="1:31" x14ac:dyDescent="0.25">
      <c r="A1714">
        <v>1871972</v>
      </c>
      <c r="B1714">
        <v>1</v>
      </c>
      <c r="C1714" t="s">
        <v>80</v>
      </c>
      <c r="D1714" t="s">
        <v>85</v>
      </c>
      <c r="E1714" t="s">
        <v>146</v>
      </c>
      <c r="F1714" t="s">
        <v>5158</v>
      </c>
      <c r="G1714" t="s">
        <v>148</v>
      </c>
      <c r="H1714" t="s">
        <v>143</v>
      </c>
      <c r="I1714" t="s">
        <v>135</v>
      </c>
      <c r="J1714" t="s">
        <v>136</v>
      </c>
      <c r="K1714" t="s">
        <v>137</v>
      </c>
      <c r="L1714" t="s">
        <v>5159</v>
      </c>
      <c r="M1714" t="s">
        <v>5160</v>
      </c>
      <c r="N1714">
        <v>2.648055555</v>
      </c>
      <c r="O1714">
        <v>0</v>
      </c>
      <c r="P1714">
        <v>96</v>
      </c>
      <c r="Q1714">
        <v>0</v>
      </c>
      <c r="R1714">
        <v>0</v>
      </c>
      <c r="S1714">
        <v>0</v>
      </c>
      <c r="T1714">
        <v>3</v>
      </c>
      <c r="U1714">
        <v>0</v>
      </c>
      <c r="V1714">
        <v>0</v>
      </c>
      <c r="W1714">
        <v>0</v>
      </c>
      <c r="X1714">
        <v>77.663654598061683</v>
      </c>
      <c r="Y1714">
        <v>0</v>
      </c>
      <c r="Z1714">
        <v>0</v>
      </c>
      <c r="AA1714">
        <v>0</v>
      </c>
      <c r="AB1714">
        <v>73.268935225883425</v>
      </c>
      <c r="AC1714">
        <v>0</v>
      </c>
      <c r="AD1714">
        <v>0</v>
      </c>
      <c r="AE1714">
        <v>150.93258982394511</v>
      </c>
    </row>
    <row r="1715" spans="1:31" x14ac:dyDescent="0.25">
      <c r="A1715">
        <v>1871640</v>
      </c>
      <c r="B1715">
        <v>1</v>
      </c>
      <c r="C1715" t="s">
        <v>80</v>
      </c>
      <c r="D1715" t="s">
        <v>95</v>
      </c>
      <c r="E1715" t="s">
        <v>158</v>
      </c>
      <c r="F1715" t="s">
        <v>5161</v>
      </c>
      <c r="G1715" t="s">
        <v>219</v>
      </c>
      <c r="H1715" t="s">
        <v>134</v>
      </c>
      <c r="I1715" t="s">
        <v>135</v>
      </c>
      <c r="J1715" t="s">
        <v>136</v>
      </c>
      <c r="K1715" t="s">
        <v>137</v>
      </c>
      <c r="L1715" t="s">
        <v>5162</v>
      </c>
      <c r="M1715" t="s">
        <v>5163</v>
      </c>
      <c r="N1715">
        <v>2.0761111109999999</v>
      </c>
      <c r="O1715">
        <v>0</v>
      </c>
      <c r="P1715">
        <v>241</v>
      </c>
      <c r="Q1715">
        <v>0</v>
      </c>
      <c r="R1715">
        <v>0</v>
      </c>
      <c r="S1715">
        <v>0</v>
      </c>
      <c r="T1715">
        <v>12</v>
      </c>
      <c r="U1715">
        <v>0</v>
      </c>
      <c r="V1715">
        <v>0</v>
      </c>
      <c r="W1715">
        <v>0</v>
      </c>
      <c r="X1715">
        <v>93.137592662813745</v>
      </c>
      <c r="Y1715">
        <v>0</v>
      </c>
      <c r="Z1715">
        <v>0</v>
      </c>
      <c r="AA1715">
        <v>0</v>
      </c>
      <c r="AB1715">
        <v>11.846665972638242</v>
      </c>
      <c r="AC1715">
        <v>0</v>
      </c>
      <c r="AD1715">
        <v>0</v>
      </c>
      <c r="AE1715">
        <v>104.98425863545199</v>
      </c>
    </row>
    <row r="1716" spans="1:31" x14ac:dyDescent="0.25">
      <c r="A1716">
        <v>1872032</v>
      </c>
      <c r="B1716">
        <v>1</v>
      </c>
      <c r="C1716" t="s">
        <v>80</v>
      </c>
      <c r="D1716" t="s">
        <v>96</v>
      </c>
      <c r="E1716" t="s">
        <v>210</v>
      </c>
      <c r="F1716" t="s">
        <v>4522</v>
      </c>
      <c r="G1716" t="s">
        <v>133</v>
      </c>
      <c r="H1716" t="s">
        <v>134</v>
      </c>
      <c r="I1716" t="s">
        <v>135</v>
      </c>
      <c r="J1716" t="s">
        <v>136</v>
      </c>
      <c r="K1716" t="s">
        <v>137</v>
      </c>
      <c r="L1716" t="s">
        <v>5164</v>
      </c>
      <c r="M1716" t="s">
        <v>5165</v>
      </c>
      <c r="N1716">
        <v>6.1388888000000003E-2</v>
      </c>
      <c r="O1716">
        <v>2</v>
      </c>
      <c r="P1716">
        <v>1577</v>
      </c>
      <c r="Q1716">
        <v>1</v>
      </c>
      <c r="R1716">
        <v>2</v>
      </c>
      <c r="S1716">
        <v>6</v>
      </c>
      <c r="T1716">
        <v>224</v>
      </c>
      <c r="U1716">
        <v>0</v>
      </c>
      <c r="V1716">
        <v>1</v>
      </c>
      <c r="W1716">
        <v>2.7554044270724471</v>
      </c>
      <c r="X1716">
        <v>40.811174590882473</v>
      </c>
      <c r="Y1716">
        <v>0.67034627924557588</v>
      </c>
      <c r="Z1716">
        <v>0.14144195754163222</v>
      </c>
      <c r="AA1716">
        <v>9.3689533588695593</v>
      </c>
      <c r="AB1716">
        <v>26.131905457804411</v>
      </c>
      <c r="AC1716">
        <v>0</v>
      </c>
      <c r="AD1716">
        <v>1.3341434778325623</v>
      </c>
      <c r="AE1716">
        <v>81.213369549248668</v>
      </c>
    </row>
    <row r="1717" spans="1:31" x14ac:dyDescent="0.25">
      <c r="A1717">
        <v>1871577</v>
      </c>
      <c r="B1717">
        <v>1</v>
      </c>
      <c r="C1717" t="s">
        <v>80</v>
      </c>
      <c r="D1717" t="s">
        <v>107</v>
      </c>
      <c r="E1717" t="s">
        <v>140</v>
      </c>
      <c r="F1717" t="s">
        <v>5166</v>
      </c>
      <c r="G1717" t="s">
        <v>207</v>
      </c>
      <c r="H1717" t="s">
        <v>143</v>
      </c>
      <c r="I1717" t="s">
        <v>135</v>
      </c>
      <c r="J1717" t="s">
        <v>136</v>
      </c>
      <c r="K1717" t="s">
        <v>137</v>
      </c>
      <c r="L1717" t="s">
        <v>5167</v>
      </c>
      <c r="M1717" t="s">
        <v>5168</v>
      </c>
      <c r="N1717">
        <v>0.84388888799999995</v>
      </c>
      <c r="O1717">
        <v>0</v>
      </c>
      <c r="P1717">
        <v>1</v>
      </c>
      <c r="Q1717">
        <v>0</v>
      </c>
      <c r="R1717">
        <v>0</v>
      </c>
      <c r="S1717">
        <v>0</v>
      </c>
      <c r="T1717">
        <v>0</v>
      </c>
      <c r="U1717">
        <v>0</v>
      </c>
      <c r="V1717">
        <v>0</v>
      </c>
      <c r="W1717">
        <v>0</v>
      </c>
      <c r="X1717">
        <v>0</v>
      </c>
      <c r="Y1717">
        <v>0</v>
      </c>
      <c r="Z1717">
        <v>0</v>
      </c>
      <c r="AA1717">
        <v>0</v>
      </c>
      <c r="AB1717">
        <v>0</v>
      </c>
      <c r="AC1717">
        <v>0</v>
      </c>
      <c r="AD1717">
        <v>0</v>
      </c>
      <c r="AE1717">
        <v>0</v>
      </c>
    </row>
    <row r="1718" spans="1:31" x14ac:dyDescent="0.25">
      <c r="A1718">
        <v>1871932</v>
      </c>
      <c r="B1718">
        <v>1</v>
      </c>
      <c r="C1718" t="s">
        <v>80</v>
      </c>
      <c r="D1718" t="s">
        <v>96</v>
      </c>
      <c r="E1718" t="s">
        <v>222</v>
      </c>
      <c r="F1718" t="s">
        <v>5169</v>
      </c>
      <c r="G1718" t="s">
        <v>663</v>
      </c>
      <c r="H1718" t="s">
        <v>143</v>
      </c>
      <c r="I1718" t="s">
        <v>135</v>
      </c>
      <c r="J1718" t="s">
        <v>136</v>
      </c>
      <c r="K1718" t="s">
        <v>137</v>
      </c>
      <c r="L1718" t="s">
        <v>4870</v>
      </c>
      <c r="M1718" t="s">
        <v>5170</v>
      </c>
      <c r="N1718">
        <v>6.5488888879999996</v>
      </c>
      <c r="O1718">
        <v>0</v>
      </c>
      <c r="P1718">
        <v>26</v>
      </c>
      <c r="Q1718">
        <v>0</v>
      </c>
      <c r="R1718">
        <v>0</v>
      </c>
      <c r="S1718">
        <v>0</v>
      </c>
      <c r="T1718">
        <v>2</v>
      </c>
      <c r="U1718">
        <v>0</v>
      </c>
      <c r="V1718">
        <v>0</v>
      </c>
      <c r="W1718">
        <v>0</v>
      </c>
      <c r="X1718">
        <v>73.437912799576338</v>
      </c>
      <c r="Y1718">
        <v>0</v>
      </c>
      <c r="Z1718">
        <v>0</v>
      </c>
      <c r="AA1718">
        <v>0</v>
      </c>
      <c r="AB1718">
        <v>52.542387994431799</v>
      </c>
      <c r="AC1718">
        <v>0</v>
      </c>
      <c r="AD1718">
        <v>0</v>
      </c>
      <c r="AE1718">
        <v>125.98030079400814</v>
      </c>
    </row>
    <row r="1719" spans="1:31" x14ac:dyDescent="0.25">
      <c r="A1719">
        <v>1871514</v>
      </c>
      <c r="B1719">
        <v>1</v>
      </c>
      <c r="C1719" t="s">
        <v>80</v>
      </c>
      <c r="D1719" t="s">
        <v>95</v>
      </c>
      <c r="E1719" t="s">
        <v>146</v>
      </c>
      <c r="F1719" t="s">
        <v>5171</v>
      </c>
      <c r="G1719" t="s">
        <v>171</v>
      </c>
      <c r="H1719" t="s">
        <v>143</v>
      </c>
      <c r="I1719" t="s">
        <v>135</v>
      </c>
      <c r="J1719" t="s">
        <v>136</v>
      </c>
      <c r="K1719" t="s">
        <v>172</v>
      </c>
      <c r="L1719" t="s">
        <v>5172</v>
      </c>
      <c r="M1719" t="s">
        <v>5173</v>
      </c>
      <c r="N1719">
        <v>6.8962416659999999</v>
      </c>
      <c r="O1719">
        <v>0</v>
      </c>
      <c r="P1719">
        <v>214</v>
      </c>
      <c r="Q1719">
        <v>0</v>
      </c>
      <c r="R1719">
        <v>0</v>
      </c>
      <c r="S1719">
        <v>0</v>
      </c>
      <c r="T1719">
        <v>21</v>
      </c>
      <c r="U1719">
        <v>0</v>
      </c>
      <c r="V1719">
        <v>0</v>
      </c>
      <c r="W1719">
        <v>0</v>
      </c>
      <c r="X1719">
        <v>340.09309205161003</v>
      </c>
      <c r="Y1719">
        <v>0</v>
      </c>
      <c r="Z1719">
        <v>0</v>
      </c>
      <c r="AA1719">
        <v>0</v>
      </c>
      <c r="AB1719">
        <v>92.57683756727846</v>
      </c>
      <c r="AC1719">
        <v>0</v>
      </c>
      <c r="AD1719">
        <v>0</v>
      </c>
      <c r="AE1719">
        <v>432.66992961888849</v>
      </c>
    </row>
    <row r="1720" spans="1:31" x14ac:dyDescent="0.25">
      <c r="A1720">
        <v>1872178</v>
      </c>
      <c r="B1720">
        <v>1</v>
      </c>
      <c r="C1720" t="s">
        <v>80</v>
      </c>
      <c r="D1720" t="s">
        <v>83</v>
      </c>
      <c r="E1720" t="s">
        <v>169</v>
      </c>
      <c r="F1720" t="s">
        <v>5174</v>
      </c>
      <c r="G1720" t="s">
        <v>171</v>
      </c>
      <c r="H1720" t="s">
        <v>143</v>
      </c>
      <c r="I1720" t="s">
        <v>135</v>
      </c>
      <c r="J1720" t="s">
        <v>136</v>
      </c>
      <c r="K1720" t="s">
        <v>172</v>
      </c>
      <c r="L1720" t="s">
        <v>5175</v>
      </c>
      <c r="M1720" t="s">
        <v>5176</v>
      </c>
      <c r="N1720">
        <v>0.59399250000000003</v>
      </c>
      <c r="O1720">
        <v>0</v>
      </c>
      <c r="P1720">
        <v>0</v>
      </c>
      <c r="Q1720">
        <v>0</v>
      </c>
      <c r="R1720">
        <v>0</v>
      </c>
      <c r="S1720">
        <v>0</v>
      </c>
      <c r="T1720">
        <v>35</v>
      </c>
      <c r="U1720">
        <v>0</v>
      </c>
      <c r="V1720">
        <v>9</v>
      </c>
      <c r="W1720">
        <v>0</v>
      </c>
      <c r="X1720">
        <v>0</v>
      </c>
      <c r="Y1720">
        <v>0</v>
      </c>
      <c r="Z1720">
        <v>0</v>
      </c>
      <c r="AA1720">
        <v>0</v>
      </c>
      <c r="AB1720">
        <v>44.828969257453849</v>
      </c>
      <c r="AC1720">
        <v>0</v>
      </c>
      <c r="AD1720">
        <v>120.66443443099887</v>
      </c>
      <c r="AE1720">
        <v>165.4934036884527</v>
      </c>
    </row>
    <row r="1721" spans="1:31" x14ac:dyDescent="0.25">
      <c r="A1721">
        <v>1872035</v>
      </c>
      <c r="B1721">
        <v>1</v>
      </c>
      <c r="C1721" t="s">
        <v>80</v>
      </c>
      <c r="D1721" t="s">
        <v>103</v>
      </c>
      <c r="E1721" t="s">
        <v>146</v>
      </c>
      <c r="F1721" t="s">
        <v>5177</v>
      </c>
      <c r="G1721" t="s">
        <v>148</v>
      </c>
      <c r="H1721" t="s">
        <v>143</v>
      </c>
      <c r="I1721" t="s">
        <v>135</v>
      </c>
      <c r="J1721" t="s">
        <v>136</v>
      </c>
      <c r="K1721" t="s">
        <v>137</v>
      </c>
      <c r="L1721" t="s">
        <v>5178</v>
      </c>
      <c r="M1721" t="s">
        <v>5179</v>
      </c>
      <c r="N1721">
        <v>0.42833333299999998</v>
      </c>
      <c r="O1721">
        <v>0</v>
      </c>
      <c r="P1721">
        <v>173</v>
      </c>
      <c r="Q1721">
        <v>0</v>
      </c>
      <c r="R1721">
        <v>0</v>
      </c>
      <c r="S1721">
        <v>0</v>
      </c>
      <c r="T1721">
        <v>13</v>
      </c>
      <c r="U1721">
        <v>0</v>
      </c>
      <c r="V1721">
        <v>0</v>
      </c>
      <c r="W1721">
        <v>0</v>
      </c>
      <c r="X1721">
        <v>23.028109690581569</v>
      </c>
      <c r="Y1721">
        <v>0</v>
      </c>
      <c r="Z1721">
        <v>0</v>
      </c>
      <c r="AA1721">
        <v>0</v>
      </c>
      <c r="AB1721">
        <v>9.3307631856579256</v>
      </c>
      <c r="AC1721">
        <v>0</v>
      </c>
      <c r="AD1721">
        <v>0</v>
      </c>
      <c r="AE1721">
        <v>32.358872876239495</v>
      </c>
    </row>
    <row r="1722" spans="1:31" x14ac:dyDescent="0.25">
      <c r="A1722">
        <v>1871726</v>
      </c>
      <c r="B1722">
        <v>1</v>
      </c>
      <c r="C1722" t="s">
        <v>80</v>
      </c>
      <c r="D1722" t="s">
        <v>107</v>
      </c>
      <c r="E1722" t="s">
        <v>140</v>
      </c>
      <c r="F1722" t="s">
        <v>5180</v>
      </c>
      <c r="G1722" t="s">
        <v>207</v>
      </c>
      <c r="H1722" t="s">
        <v>143</v>
      </c>
      <c r="I1722" t="s">
        <v>135</v>
      </c>
      <c r="J1722" t="s">
        <v>136</v>
      </c>
      <c r="K1722" t="s">
        <v>137</v>
      </c>
      <c r="L1722" t="s">
        <v>5181</v>
      </c>
      <c r="M1722" t="s">
        <v>5182</v>
      </c>
      <c r="N1722">
        <v>3.4188888880000001</v>
      </c>
      <c r="O1722">
        <v>0</v>
      </c>
      <c r="P1722">
        <v>12</v>
      </c>
      <c r="Q1722">
        <v>0</v>
      </c>
      <c r="R1722">
        <v>0</v>
      </c>
      <c r="S1722">
        <v>0</v>
      </c>
      <c r="T1722">
        <v>0</v>
      </c>
      <c r="U1722">
        <v>0</v>
      </c>
      <c r="V1722">
        <v>0</v>
      </c>
      <c r="W1722">
        <v>0</v>
      </c>
      <c r="X1722">
        <v>7.0632843917125943</v>
      </c>
      <c r="Y1722">
        <v>0</v>
      </c>
      <c r="Z1722">
        <v>0</v>
      </c>
      <c r="AA1722">
        <v>0</v>
      </c>
      <c r="AB1722">
        <v>0</v>
      </c>
      <c r="AC1722">
        <v>0</v>
      </c>
      <c r="AD1722">
        <v>0</v>
      </c>
      <c r="AE1722">
        <v>7.0632843917125943</v>
      </c>
    </row>
    <row r="1723" spans="1:31" x14ac:dyDescent="0.25">
      <c r="A1723">
        <v>1871494</v>
      </c>
      <c r="B1723">
        <v>1</v>
      </c>
      <c r="C1723" t="s">
        <v>81</v>
      </c>
      <c r="D1723" t="s">
        <v>113</v>
      </c>
      <c r="E1723" t="s">
        <v>210</v>
      </c>
      <c r="F1723" t="s">
        <v>5183</v>
      </c>
      <c r="G1723" t="s">
        <v>133</v>
      </c>
      <c r="H1723" t="s">
        <v>134</v>
      </c>
      <c r="I1723" t="s">
        <v>135</v>
      </c>
      <c r="J1723" t="s">
        <v>136</v>
      </c>
      <c r="K1723" t="s">
        <v>137</v>
      </c>
      <c r="L1723" t="s">
        <v>5184</v>
      </c>
      <c r="M1723" t="s">
        <v>5185</v>
      </c>
      <c r="N1723">
        <v>1.4436111110000001</v>
      </c>
      <c r="O1723">
        <v>2</v>
      </c>
      <c r="P1723">
        <v>0</v>
      </c>
      <c r="Q1723">
        <v>13</v>
      </c>
      <c r="R1723">
        <v>82</v>
      </c>
      <c r="S1723">
        <v>6</v>
      </c>
      <c r="T1723">
        <v>3</v>
      </c>
      <c r="U1723">
        <v>0</v>
      </c>
      <c r="V1723">
        <v>0</v>
      </c>
      <c r="W1723">
        <v>1.9358008116151222</v>
      </c>
      <c r="X1723">
        <v>0</v>
      </c>
      <c r="Y1723">
        <v>97.140714390115875</v>
      </c>
      <c r="Z1723">
        <v>315.84350113014114</v>
      </c>
      <c r="AA1723">
        <v>55.544202550517817</v>
      </c>
      <c r="AB1723">
        <v>42.651799666267678</v>
      </c>
      <c r="AC1723">
        <v>0</v>
      </c>
      <c r="AD1723">
        <v>0</v>
      </c>
      <c r="AE1723">
        <v>513.11601854865762</v>
      </c>
    </row>
    <row r="1724" spans="1:31" x14ac:dyDescent="0.25">
      <c r="A1724">
        <v>1871992</v>
      </c>
      <c r="B1724">
        <v>1</v>
      </c>
      <c r="C1724" t="s">
        <v>80</v>
      </c>
      <c r="D1724" t="s">
        <v>85</v>
      </c>
      <c r="E1724" t="s">
        <v>222</v>
      </c>
      <c r="F1724" t="s">
        <v>5186</v>
      </c>
      <c r="G1724" t="s">
        <v>148</v>
      </c>
      <c r="H1724" t="s">
        <v>143</v>
      </c>
      <c r="I1724" t="s">
        <v>135</v>
      </c>
      <c r="J1724" t="s">
        <v>136</v>
      </c>
      <c r="K1724" t="s">
        <v>137</v>
      </c>
      <c r="L1724" t="s">
        <v>5187</v>
      </c>
      <c r="M1724" t="s">
        <v>5188</v>
      </c>
      <c r="N1724">
        <v>1.773055555</v>
      </c>
      <c r="O1724">
        <v>0</v>
      </c>
      <c r="P1724">
        <v>125</v>
      </c>
      <c r="Q1724">
        <v>0</v>
      </c>
      <c r="R1724">
        <v>0</v>
      </c>
      <c r="S1724">
        <v>0</v>
      </c>
      <c r="T1724">
        <v>67</v>
      </c>
      <c r="U1724">
        <v>0</v>
      </c>
      <c r="V1724">
        <v>0</v>
      </c>
      <c r="W1724">
        <v>0</v>
      </c>
      <c r="X1724">
        <v>67.401695975325595</v>
      </c>
      <c r="Y1724">
        <v>0</v>
      </c>
      <c r="Z1724">
        <v>0</v>
      </c>
      <c r="AA1724">
        <v>0</v>
      </c>
      <c r="AB1724">
        <v>171.10368950167097</v>
      </c>
      <c r="AC1724">
        <v>0</v>
      </c>
      <c r="AD1724">
        <v>0</v>
      </c>
      <c r="AE1724">
        <v>238.50538547699657</v>
      </c>
    </row>
    <row r="1725" spans="1:31" x14ac:dyDescent="0.25">
      <c r="A1725">
        <v>1871414</v>
      </c>
      <c r="B1725">
        <v>1</v>
      </c>
      <c r="C1725" t="s">
        <v>80</v>
      </c>
      <c r="D1725" t="s">
        <v>105</v>
      </c>
      <c r="E1725" t="s">
        <v>210</v>
      </c>
      <c r="F1725" t="s">
        <v>4765</v>
      </c>
      <c r="G1725" t="s">
        <v>133</v>
      </c>
      <c r="H1725" t="s">
        <v>134</v>
      </c>
      <c r="I1725" t="s">
        <v>135</v>
      </c>
      <c r="J1725" t="s">
        <v>136</v>
      </c>
      <c r="K1725" t="s">
        <v>137</v>
      </c>
      <c r="L1725" t="s">
        <v>5189</v>
      </c>
      <c r="M1725" t="s">
        <v>5190</v>
      </c>
      <c r="N1725">
        <v>0.49555555499999998</v>
      </c>
      <c r="O1725">
        <v>0</v>
      </c>
      <c r="P1725">
        <v>1533</v>
      </c>
      <c r="Q1725">
        <v>0</v>
      </c>
      <c r="R1725">
        <v>7</v>
      </c>
      <c r="S1725">
        <v>8</v>
      </c>
      <c r="T1725">
        <v>81</v>
      </c>
      <c r="U1725">
        <v>6</v>
      </c>
      <c r="V1725">
        <v>4</v>
      </c>
      <c r="W1725">
        <v>0</v>
      </c>
      <c r="X1725">
        <v>121.76181047170709</v>
      </c>
      <c r="Y1725">
        <v>0</v>
      </c>
      <c r="Z1725">
        <v>1.0117226992939912</v>
      </c>
      <c r="AA1725">
        <v>25.233514088717435</v>
      </c>
      <c r="AB1725">
        <v>25.22995981367664</v>
      </c>
      <c r="AC1725">
        <v>121.61313560349565</v>
      </c>
      <c r="AD1725">
        <v>3.7587249716006115</v>
      </c>
      <c r="AE1725">
        <v>298.60886764849141</v>
      </c>
    </row>
    <row r="1726" spans="1:31" x14ac:dyDescent="0.25">
      <c r="A1726">
        <v>1872304</v>
      </c>
      <c r="B1726">
        <v>1</v>
      </c>
      <c r="C1726" t="s">
        <v>80</v>
      </c>
      <c r="D1726" t="s">
        <v>97</v>
      </c>
      <c r="E1726" t="s">
        <v>146</v>
      </c>
      <c r="F1726" t="s">
        <v>5191</v>
      </c>
      <c r="G1726" t="s">
        <v>142</v>
      </c>
      <c r="H1726" t="s">
        <v>143</v>
      </c>
      <c r="I1726" t="s">
        <v>135</v>
      </c>
      <c r="J1726" t="s">
        <v>136</v>
      </c>
      <c r="K1726" t="s">
        <v>137</v>
      </c>
      <c r="L1726" t="s">
        <v>5192</v>
      </c>
      <c r="M1726" t="s">
        <v>5193</v>
      </c>
      <c r="N1726">
        <v>3.9375</v>
      </c>
      <c r="O1726">
        <v>0</v>
      </c>
      <c r="P1726">
        <v>37</v>
      </c>
      <c r="Q1726">
        <v>0</v>
      </c>
      <c r="R1726">
        <v>2</v>
      </c>
      <c r="S1726">
        <v>0</v>
      </c>
      <c r="T1726">
        <v>2</v>
      </c>
      <c r="U1726">
        <v>0</v>
      </c>
      <c r="V1726">
        <v>0</v>
      </c>
      <c r="W1726">
        <v>0</v>
      </c>
      <c r="X1726">
        <v>44.096020043993391</v>
      </c>
      <c r="Y1726">
        <v>0</v>
      </c>
      <c r="Z1726">
        <v>0.33379260343278311</v>
      </c>
      <c r="AA1726">
        <v>0</v>
      </c>
      <c r="AB1726">
        <v>4.9288661582459294</v>
      </c>
      <c r="AC1726">
        <v>0</v>
      </c>
      <c r="AD1726">
        <v>0</v>
      </c>
      <c r="AE1726">
        <v>49.358678805672106</v>
      </c>
    </row>
    <row r="1727" spans="1:31" x14ac:dyDescent="0.25">
      <c r="A1727">
        <v>1872241</v>
      </c>
      <c r="B1727">
        <v>1</v>
      </c>
      <c r="C1727" t="s">
        <v>81</v>
      </c>
      <c r="D1727" t="s">
        <v>116</v>
      </c>
      <c r="E1727" t="s">
        <v>210</v>
      </c>
      <c r="F1727" t="s">
        <v>3051</v>
      </c>
      <c r="G1727" t="s">
        <v>133</v>
      </c>
      <c r="H1727" t="s">
        <v>134</v>
      </c>
      <c r="I1727" t="s">
        <v>135</v>
      </c>
      <c r="J1727" t="s">
        <v>136</v>
      </c>
      <c r="K1727" t="s">
        <v>137</v>
      </c>
      <c r="L1727" t="s">
        <v>5194</v>
      </c>
      <c r="M1727" t="s">
        <v>5195</v>
      </c>
      <c r="N1727">
        <v>0.22</v>
      </c>
      <c r="O1727">
        <v>1</v>
      </c>
      <c r="P1727">
        <v>394</v>
      </c>
      <c r="Q1727">
        <v>15</v>
      </c>
      <c r="R1727">
        <v>20</v>
      </c>
      <c r="S1727">
        <v>12</v>
      </c>
      <c r="T1727">
        <v>24</v>
      </c>
      <c r="U1727">
        <v>1</v>
      </c>
      <c r="V1727">
        <v>0</v>
      </c>
      <c r="W1727">
        <v>0.22438467057380002</v>
      </c>
      <c r="X1727">
        <v>15.183340763425996</v>
      </c>
      <c r="Y1727">
        <v>17.019317754333184</v>
      </c>
      <c r="Z1727">
        <v>1.7736151518874801</v>
      </c>
      <c r="AA1727">
        <v>26.173422524933205</v>
      </c>
      <c r="AB1727">
        <v>0.77982399938123981</v>
      </c>
      <c r="AC1727">
        <v>1.7449696693915202</v>
      </c>
      <c r="AD1727">
        <v>0</v>
      </c>
      <c r="AE1727">
        <v>62.898874533926438</v>
      </c>
    </row>
    <row r="1728" spans="1:31" x14ac:dyDescent="0.25">
      <c r="A1728">
        <v>1871849</v>
      </c>
      <c r="B1728">
        <v>1</v>
      </c>
      <c r="C1728" t="s">
        <v>80</v>
      </c>
      <c r="D1728" t="s">
        <v>103</v>
      </c>
      <c r="E1728" t="s">
        <v>131</v>
      </c>
      <c r="F1728" t="s">
        <v>5196</v>
      </c>
      <c r="G1728" t="s">
        <v>133</v>
      </c>
      <c r="H1728" t="s">
        <v>134</v>
      </c>
      <c r="I1728" t="s">
        <v>135</v>
      </c>
      <c r="J1728" t="s">
        <v>136</v>
      </c>
      <c r="K1728" t="s">
        <v>137</v>
      </c>
      <c r="L1728" t="s">
        <v>5197</v>
      </c>
      <c r="M1728" t="s">
        <v>5198</v>
      </c>
      <c r="N1728">
        <v>1.6641666660000001</v>
      </c>
      <c r="O1728">
        <v>14</v>
      </c>
      <c r="P1728">
        <v>314</v>
      </c>
      <c r="Q1728">
        <v>17</v>
      </c>
      <c r="R1728">
        <v>41</v>
      </c>
      <c r="S1728">
        <v>8</v>
      </c>
      <c r="T1728">
        <v>47</v>
      </c>
      <c r="U1728">
        <v>0</v>
      </c>
      <c r="V1728">
        <v>0</v>
      </c>
      <c r="W1728">
        <v>18.741482003161874</v>
      </c>
      <c r="X1728">
        <v>141.47728858588044</v>
      </c>
      <c r="Y1728">
        <v>160.49381291194518</v>
      </c>
      <c r="Z1728">
        <v>18.849054034722791</v>
      </c>
      <c r="AA1728">
        <v>78.493577557717202</v>
      </c>
      <c r="AB1728">
        <v>74.935557390253933</v>
      </c>
      <c r="AC1728">
        <v>0</v>
      </c>
      <c r="AD1728">
        <v>0</v>
      </c>
      <c r="AE1728">
        <v>492.99077248368144</v>
      </c>
    </row>
    <row r="1729" spans="1:31" x14ac:dyDescent="0.25">
      <c r="A1729">
        <v>1872247</v>
      </c>
      <c r="B1729">
        <v>1</v>
      </c>
      <c r="C1729" t="s">
        <v>81</v>
      </c>
      <c r="D1729" t="s">
        <v>113</v>
      </c>
      <c r="E1729" t="s">
        <v>140</v>
      </c>
      <c r="F1729" t="s">
        <v>5199</v>
      </c>
      <c r="G1729" t="s">
        <v>163</v>
      </c>
      <c r="H1729" t="s">
        <v>143</v>
      </c>
      <c r="I1729" t="s">
        <v>135</v>
      </c>
      <c r="J1729" t="s">
        <v>136</v>
      </c>
      <c r="K1729" t="s">
        <v>137</v>
      </c>
      <c r="L1729" t="s">
        <v>5200</v>
      </c>
      <c r="M1729" t="s">
        <v>5201</v>
      </c>
      <c r="N1729">
        <v>2.6230555550000001</v>
      </c>
      <c r="O1729">
        <v>0</v>
      </c>
      <c r="P1729">
        <v>2</v>
      </c>
      <c r="Q1729">
        <v>0</v>
      </c>
      <c r="R1729">
        <v>0</v>
      </c>
      <c r="S1729">
        <v>0</v>
      </c>
      <c r="T1729">
        <v>0</v>
      </c>
      <c r="U1729">
        <v>0</v>
      </c>
      <c r="V1729">
        <v>0</v>
      </c>
      <c r="W1729">
        <v>0</v>
      </c>
      <c r="X1729">
        <v>1.5544951057577749</v>
      </c>
      <c r="Y1729">
        <v>0</v>
      </c>
      <c r="Z1729">
        <v>0</v>
      </c>
      <c r="AA1729">
        <v>0</v>
      </c>
      <c r="AB1729">
        <v>0</v>
      </c>
      <c r="AC1729">
        <v>0</v>
      </c>
      <c r="AD1729">
        <v>0</v>
      </c>
      <c r="AE1729">
        <v>1.5544951057577749</v>
      </c>
    </row>
    <row r="1730" spans="1:31" x14ac:dyDescent="0.25">
      <c r="A1730">
        <v>1871929</v>
      </c>
      <c r="B1730">
        <v>1</v>
      </c>
      <c r="C1730" t="s">
        <v>80</v>
      </c>
      <c r="D1730" t="s">
        <v>82</v>
      </c>
      <c r="E1730" t="s">
        <v>210</v>
      </c>
      <c r="F1730" t="s">
        <v>4270</v>
      </c>
      <c r="G1730" t="s">
        <v>133</v>
      </c>
      <c r="H1730" t="s">
        <v>134</v>
      </c>
      <c r="I1730" t="s">
        <v>135</v>
      </c>
      <c r="J1730" t="s">
        <v>136</v>
      </c>
      <c r="K1730" t="s">
        <v>137</v>
      </c>
      <c r="L1730" t="s">
        <v>5202</v>
      </c>
      <c r="M1730" t="s">
        <v>5203</v>
      </c>
      <c r="N1730">
        <v>1.186388888</v>
      </c>
      <c r="O1730">
        <v>0</v>
      </c>
      <c r="P1730">
        <v>1128</v>
      </c>
      <c r="Q1730">
        <v>0</v>
      </c>
      <c r="R1730">
        <v>0</v>
      </c>
      <c r="S1730">
        <v>2</v>
      </c>
      <c r="T1730">
        <v>703</v>
      </c>
      <c r="U1730">
        <v>1</v>
      </c>
      <c r="V1730">
        <v>7</v>
      </c>
      <c r="W1730">
        <v>0</v>
      </c>
      <c r="X1730">
        <v>393.62095595819329</v>
      </c>
      <c r="Y1730">
        <v>0</v>
      </c>
      <c r="Z1730">
        <v>0</v>
      </c>
      <c r="AA1730">
        <v>84.836941152934415</v>
      </c>
      <c r="AB1730">
        <v>1029.7355860665257</v>
      </c>
      <c r="AC1730">
        <v>94.949803096003279</v>
      </c>
      <c r="AD1730">
        <v>314.74499613433528</v>
      </c>
      <c r="AE1730">
        <v>1917.8882824079919</v>
      </c>
    </row>
    <row r="1731" spans="1:31" x14ac:dyDescent="0.25">
      <c r="A1731">
        <v>1871597</v>
      </c>
      <c r="B1731">
        <v>1</v>
      </c>
      <c r="C1731" t="s">
        <v>81</v>
      </c>
      <c r="D1731" t="s">
        <v>117</v>
      </c>
      <c r="E1731" t="s">
        <v>146</v>
      </c>
      <c r="F1731" t="s">
        <v>5204</v>
      </c>
      <c r="G1731" t="s">
        <v>171</v>
      </c>
      <c r="H1731" t="s">
        <v>143</v>
      </c>
      <c r="I1731" t="s">
        <v>135</v>
      </c>
      <c r="J1731" t="s">
        <v>136</v>
      </c>
      <c r="K1731" t="s">
        <v>172</v>
      </c>
      <c r="L1731" t="s">
        <v>5205</v>
      </c>
      <c r="M1731" t="s">
        <v>5206</v>
      </c>
      <c r="N1731">
        <v>7.6113972219999999</v>
      </c>
      <c r="O1731">
        <v>0</v>
      </c>
      <c r="P1731">
        <v>1</v>
      </c>
      <c r="Q1731">
        <v>0</v>
      </c>
      <c r="R1731">
        <v>0</v>
      </c>
      <c r="S1731">
        <v>0</v>
      </c>
      <c r="T1731">
        <v>1</v>
      </c>
      <c r="U1731">
        <v>0</v>
      </c>
      <c r="V1731">
        <v>0</v>
      </c>
      <c r="W1731">
        <v>0</v>
      </c>
      <c r="X1731">
        <v>0.89039231148938991</v>
      </c>
      <c r="Y1731">
        <v>0</v>
      </c>
      <c r="Z1731">
        <v>0</v>
      </c>
      <c r="AA1731">
        <v>0</v>
      </c>
      <c r="AB1731">
        <v>1.0791670578144601</v>
      </c>
      <c r="AC1731">
        <v>0</v>
      </c>
      <c r="AD1731">
        <v>0</v>
      </c>
      <c r="AE1731">
        <v>1.96955936930385</v>
      </c>
    </row>
    <row r="1732" spans="1:31" x14ac:dyDescent="0.25">
      <c r="A1732">
        <v>1871766</v>
      </c>
      <c r="B1732">
        <v>1</v>
      </c>
      <c r="C1732" t="s">
        <v>80</v>
      </c>
      <c r="D1732" t="s">
        <v>104</v>
      </c>
      <c r="E1732" t="s">
        <v>140</v>
      </c>
      <c r="F1732" t="s">
        <v>5207</v>
      </c>
      <c r="G1732" t="s">
        <v>163</v>
      </c>
      <c r="H1732" t="s">
        <v>143</v>
      </c>
      <c r="I1732" t="s">
        <v>135</v>
      </c>
      <c r="J1732" t="s">
        <v>136</v>
      </c>
      <c r="K1732" t="s">
        <v>137</v>
      </c>
      <c r="L1732" t="s">
        <v>5208</v>
      </c>
      <c r="M1732" t="s">
        <v>5209</v>
      </c>
      <c r="N1732">
        <v>7.6019444439999999</v>
      </c>
      <c r="O1732">
        <v>0</v>
      </c>
      <c r="P1732">
        <v>0</v>
      </c>
      <c r="Q1732">
        <v>0</v>
      </c>
      <c r="R1732">
        <v>1</v>
      </c>
      <c r="S1732">
        <v>0</v>
      </c>
      <c r="T1732">
        <v>0</v>
      </c>
      <c r="U1732">
        <v>0</v>
      </c>
      <c r="V1732">
        <v>0</v>
      </c>
      <c r="W1732">
        <v>0</v>
      </c>
      <c r="X1732">
        <v>0</v>
      </c>
      <c r="Y1732">
        <v>0</v>
      </c>
      <c r="Z1732">
        <v>4.5181718637725332</v>
      </c>
      <c r="AA1732">
        <v>0</v>
      </c>
      <c r="AB1732">
        <v>0</v>
      </c>
      <c r="AC1732">
        <v>0</v>
      </c>
      <c r="AD1732">
        <v>0</v>
      </c>
      <c r="AE1732">
        <v>4.5181718637725332</v>
      </c>
    </row>
    <row r="1733" spans="1:31" x14ac:dyDescent="0.25">
      <c r="A1733">
        <v>1871451</v>
      </c>
      <c r="B1733">
        <v>1</v>
      </c>
      <c r="C1733" t="s">
        <v>80</v>
      </c>
      <c r="D1733" t="s">
        <v>102</v>
      </c>
      <c r="E1733" t="s">
        <v>140</v>
      </c>
      <c r="F1733" t="s">
        <v>5210</v>
      </c>
      <c r="G1733" t="s">
        <v>207</v>
      </c>
      <c r="H1733" t="s">
        <v>143</v>
      </c>
      <c r="I1733" t="s">
        <v>135</v>
      </c>
      <c r="J1733" t="s">
        <v>136</v>
      </c>
      <c r="K1733" t="s">
        <v>137</v>
      </c>
      <c r="L1733" t="s">
        <v>5211</v>
      </c>
      <c r="M1733" t="s">
        <v>5212</v>
      </c>
      <c r="N1733">
        <v>1.380833333</v>
      </c>
      <c r="O1733">
        <v>0</v>
      </c>
      <c r="P1733">
        <v>1</v>
      </c>
      <c r="Q1733">
        <v>0</v>
      </c>
      <c r="R1733">
        <v>0</v>
      </c>
      <c r="S1733">
        <v>0</v>
      </c>
      <c r="T1733">
        <v>0</v>
      </c>
      <c r="U1733">
        <v>0</v>
      </c>
      <c r="V1733">
        <v>0</v>
      </c>
      <c r="W1733">
        <v>0</v>
      </c>
      <c r="X1733">
        <v>0.19197272120080749</v>
      </c>
      <c r="Y1733">
        <v>0</v>
      </c>
      <c r="Z1733">
        <v>0</v>
      </c>
      <c r="AA1733">
        <v>0</v>
      </c>
      <c r="AB1733">
        <v>0</v>
      </c>
      <c r="AC1733">
        <v>0</v>
      </c>
      <c r="AD1733">
        <v>0</v>
      </c>
      <c r="AE1733">
        <v>0.19197272120080749</v>
      </c>
    </row>
    <row r="1734" spans="1:31" x14ac:dyDescent="0.25">
      <c r="A1734">
        <v>1872330</v>
      </c>
      <c r="B1734">
        <v>1</v>
      </c>
      <c r="C1734" t="s">
        <v>80</v>
      </c>
      <c r="D1734" t="s">
        <v>90</v>
      </c>
      <c r="E1734" t="s">
        <v>146</v>
      </c>
      <c r="F1734" t="s">
        <v>5213</v>
      </c>
      <c r="G1734" t="s">
        <v>142</v>
      </c>
      <c r="H1734" t="s">
        <v>143</v>
      </c>
      <c r="I1734" t="s">
        <v>135</v>
      </c>
      <c r="J1734" t="s">
        <v>136</v>
      </c>
      <c r="K1734" t="s">
        <v>137</v>
      </c>
      <c r="L1734" t="s">
        <v>5214</v>
      </c>
      <c r="M1734" t="s">
        <v>5215</v>
      </c>
      <c r="N1734">
        <v>1.165277777</v>
      </c>
      <c r="O1734">
        <v>0</v>
      </c>
      <c r="P1734">
        <v>199</v>
      </c>
      <c r="Q1734">
        <v>0</v>
      </c>
      <c r="R1734">
        <v>0</v>
      </c>
      <c r="S1734">
        <v>0</v>
      </c>
      <c r="T1734">
        <v>7</v>
      </c>
      <c r="U1734">
        <v>0</v>
      </c>
      <c r="V1734">
        <v>0</v>
      </c>
      <c r="W1734">
        <v>0</v>
      </c>
      <c r="X1734">
        <v>64.246020222268726</v>
      </c>
      <c r="Y1734">
        <v>0</v>
      </c>
      <c r="Z1734">
        <v>0</v>
      </c>
      <c r="AA1734">
        <v>0</v>
      </c>
      <c r="AB1734">
        <v>3.7340985966507638</v>
      </c>
      <c r="AC1734">
        <v>0</v>
      </c>
      <c r="AD1734">
        <v>0</v>
      </c>
      <c r="AE1734">
        <v>67.980118818919493</v>
      </c>
    </row>
    <row r="1735" spans="1:31" x14ac:dyDescent="0.25">
      <c r="A1735">
        <v>1871789</v>
      </c>
      <c r="B1735">
        <v>1</v>
      </c>
      <c r="C1735" t="s">
        <v>80</v>
      </c>
      <c r="D1735" t="s">
        <v>96</v>
      </c>
      <c r="E1735" t="s">
        <v>146</v>
      </c>
      <c r="F1735" t="s">
        <v>5216</v>
      </c>
      <c r="G1735" t="s">
        <v>196</v>
      </c>
      <c r="H1735" t="s">
        <v>143</v>
      </c>
      <c r="I1735" t="s">
        <v>135</v>
      </c>
      <c r="J1735" t="s">
        <v>136</v>
      </c>
      <c r="K1735" t="s">
        <v>172</v>
      </c>
      <c r="L1735" t="s">
        <v>5217</v>
      </c>
      <c r="M1735" t="s">
        <v>5218</v>
      </c>
      <c r="N1735">
        <v>1.6333333329999999</v>
      </c>
      <c r="O1735">
        <v>0</v>
      </c>
      <c r="P1735">
        <v>252</v>
      </c>
      <c r="Q1735">
        <v>0</v>
      </c>
      <c r="R1735">
        <v>0</v>
      </c>
      <c r="S1735">
        <v>0</v>
      </c>
      <c r="T1735">
        <v>9</v>
      </c>
      <c r="U1735">
        <v>0</v>
      </c>
      <c r="V1735">
        <v>0</v>
      </c>
      <c r="W1735">
        <v>0</v>
      </c>
      <c r="X1735">
        <v>170.91995249553753</v>
      </c>
      <c r="Y1735">
        <v>0</v>
      </c>
      <c r="Z1735">
        <v>0</v>
      </c>
      <c r="AA1735">
        <v>0</v>
      </c>
      <c r="AB1735">
        <v>37.326196540724922</v>
      </c>
      <c r="AC1735">
        <v>0</v>
      </c>
      <c r="AD1735">
        <v>0</v>
      </c>
      <c r="AE1735">
        <v>208.24614903626247</v>
      </c>
    </row>
    <row r="1736" spans="1:31" x14ac:dyDescent="0.25">
      <c r="A1736">
        <v>1872138</v>
      </c>
      <c r="B1736">
        <v>1</v>
      </c>
      <c r="C1736" t="s">
        <v>81</v>
      </c>
      <c r="D1736" t="s">
        <v>113</v>
      </c>
      <c r="E1736" t="s">
        <v>146</v>
      </c>
      <c r="F1736" t="s">
        <v>5219</v>
      </c>
      <c r="G1736" t="s">
        <v>148</v>
      </c>
      <c r="H1736" t="s">
        <v>143</v>
      </c>
      <c r="I1736" t="s">
        <v>135</v>
      </c>
      <c r="J1736" t="s">
        <v>136</v>
      </c>
      <c r="K1736" t="s">
        <v>137</v>
      </c>
      <c r="L1736" t="s">
        <v>5220</v>
      </c>
      <c r="M1736" t="s">
        <v>5221</v>
      </c>
      <c r="N1736">
        <v>1.601111111</v>
      </c>
      <c r="O1736">
        <v>0</v>
      </c>
      <c r="P1736">
        <v>22</v>
      </c>
      <c r="Q1736">
        <v>0</v>
      </c>
      <c r="R1736">
        <v>0</v>
      </c>
      <c r="S1736">
        <v>0</v>
      </c>
      <c r="T1736">
        <v>14</v>
      </c>
      <c r="U1736">
        <v>0</v>
      </c>
      <c r="V1736">
        <v>0</v>
      </c>
      <c r="W1736">
        <v>0</v>
      </c>
      <c r="X1736">
        <v>12.236858577733525</v>
      </c>
      <c r="Y1736">
        <v>0</v>
      </c>
      <c r="Z1736">
        <v>0</v>
      </c>
      <c r="AA1736">
        <v>0</v>
      </c>
      <c r="AB1736">
        <v>12.633549592122545</v>
      </c>
      <c r="AC1736">
        <v>0</v>
      </c>
      <c r="AD1736">
        <v>0</v>
      </c>
      <c r="AE1736">
        <v>24.87040816985607</v>
      </c>
    </row>
    <row r="1737" spans="1:31" x14ac:dyDescent="0.25">
      <c r="A1737">
        <v>1871720</v>
      </c>
      <c r="B1737">
        <v>1</v>
      </c>
      <c r="C1737" t="s">
        <v>80</v>
      </c>
      <c r="D1737" t="s">
        <v>96</v>
      </c>
      <c r="E1737" t="s">
        <v>158</v>
      </c>
      <c r="F1737" t="s">
        <v>5222</v>
      </c>
      <c r="G1737" t="s">
        <v>508</v>
      </c>
      <c r="H1737" t="s">
        <v>134</v>
      </c>
      <c r="I1737" t="s">
        <v>135</v>
      </c>
      <c r="J1737" t="s">
        <v>136</v>
      </c>
      <c r="K1737" t="s">
        <v>137</v>
      </c>
      <c r="L1737" t="s">
        <v>5223</v>
      </c>
      <c r="M1737" t="s">
        <v>5224</v>
      </c>
      <c r="N1737">
        <v>6.0263888879999996</v>
      </c>
      <c r="O1737">
        <v>0</v>
      </c>
      <c r="P1737">
        <v>85</v>
      </c>
      <c r="Q1737">
        <v>0</v>
      </c>
      <c r="R1737">
        <v>0</v>
      </c>
      <c r="S1737">
        <v>0</v>
      </c>
      <c r="T1737">
        <v>11</v>
      </c>
      <c r="U1737">
        <v>0</v>
      </c>
      <c r="V1737">
        <v>0</v>
      </c>
      <c r="W1737">
        <v>0</v>
      </c>
      <c r="X1737">
        <v>133.23006724294817</v>
      </c>
      <c r="Y1737">
        <v>0</v>
      </c>
      <c r="Z1737">
        <v>0</v>
      </c>
      <c r="AA1737">
        <v>0</v>
      </c>
      <c r="AB1737">
        <v>80.297181364428354</v>
      </c>
      <c r="AC1737">
        <v>0</v>
      </c>
      <c r="AD1737">
        <v>0</v>
      </c>
      <c r="AE1737">
        <v>213.52724860737652</v>
      </c>
    </row>
    <row r="1738" spans="1:31" x14ac:dyDescent="0.25">
      <c r="A1738">
        <v>1871474</v>
      </c>
      <c r="B1738">
        <v>1</v>
      </c>
      <c r="C1738" t="s">
        <v>80</v>
      </c>
      <c r="D1738" t="s">
        <v>84</v>
      </c>
      <c r="E1738" t="s">
        <v>140</v>
      </c>
      <c r="F1738" t="s">
        <v>5225</v>
      </c>
      <c r="G1738" t="s">
        <v>163</v>
      </c>
      <c r="H1738" t="s">
        <v>143</v>
      </c>
      <c r="I1738" t="s">
        <v>135</v>
      </c>
      <c r="J1738" t="s">
        <v>136</v>
      </c>
      <c r="K1738" t="s">
        <v>137</v>
      </c>
      <c r="L1738" t="s">
        <v>5226</v>
      </c>
      <c r="M1738" t="s">
        <v>5227</v>
      </c>
      <c r="N1738">
        <v>4.0061111110000001</v>
      </c>
      <c r="O1738">
        <v>0</v>
      </c>
      <c r="P1738">
        <v>1</v>
      </c>
      <c r="Q1738">
        <v>0</v>
      </c>
      <c r="R1738">
        <v>0</v>
      </c>
      <c r="S1738">
        <v>0</v>
      </c>
      <c r="T1738">
        <v>0</v>
      </c>
      <c r="U1738">
        <v>0</v>
      </c>
      <c r="V1738">
        <v>0</v>
      </c>
      <c r="W1738">
        <v>0</v>
      </c>
      <c r="X1738">
        <v>0.1832730241255239</v>
      </c>
      <c r="Y1738">
        <v>0</v>
      </c>
      <c r="Z1738">
        <v>0</v>
      </c>
      <c r="AA1738">
        <v>0</v>
      </c>
      <c r="AB1738">
        <v>0</v>
      </c>
      <c r="AC1738">
        <v>0</v>
      </c>
      <c r="AD1738">
        <v>0</v>
      </c>
      <c r="AE1738">
        <v>0.1832730241255239</v>
      </c>
    </row>
    <row r="1739" spans="1:31" x14ac:dyDescent="0.25">
      <c r="A1739">
        <v>1871743</v>
      </c>
      <c r="B1739">
        <v>1</v>
      </c>
      <c r="C1739" t="s">
        <v>80</v>
      </c>
      <c r="D1739" t="s">
        <v>82</v>
      </c>
      <c r="E1739" t="s">
        <v>146</v>
      </c>
      <c r="F1739" t="s">
        <v>5228</v>
      </c>
      <c r="G1739" t="s">
        <v>196</v>
      </c>
      <c r="H1739" t="s">
        <v>143</v>
      </c>
      <c r="I1739" t="s">
        <v>135</v>
      </c>
      <c r="J1739" t="s">
        <v>136</v>
      </c>
      <c r="K1739" t="s">
        <v>172</v>
      </c>
      <c r="L1739" t="s">
        <v>5229</v>
      </c>
      <c r="M1739" t="s">
        <v>5230</v>
      </c>
      <c r="N1739">
        <v>2.9838888880000001</v>
      </c>
      <c r="O1739">
        <v>0</v>
      </c>
      <c r="P1739">
        <v>147</v>
      </c>
      <c r="Q1739">
        <v>0</v>
      </c>
      <c r="R1739">
        <v>0</v>
      </c>
      <c r="S1739">
        <v>0</v>
      </c>
      <c r="T1739">
        <v>9</v>
      </c>
      <c r="U1739">
        <v>0</v>
      </c>
      <c r="V1739">
        <v>0</v>
      </c>
      <c r="W1739">
        <v>0</v>
      </c>
      <c r="X1739">
        <v>97.682838670484472</v>
      </c>
      <c r="Y1739">
        <v>0</v>
      </c>
      <c r="Z1739">
        <v>0</v>
      </c>
      <c r="AA1739">
        <v>0</v>
      </c>
      <c r="AB1739">
        <v>22.570292067420734</v>
      </c>
      <c r="AC1739">
        <v>0</v>
      </c>
      <c r="AD1739">
        <v>0</v>
      </c>
      <c r="AE1739">
        <v>120.25313073790521</v>
      </c>
    </row>
    <row r="1740" spans="1:31" x14ac:dyDescent="0.25">
      <c r="A1740">
        <v>1872184</v>
      </c>
      <c r="B1740">
        <v>1</v>
      </c>
      <c r="C1740" t="s">
        <v>80</v>
      </c>
      <c r="D1740" t="s">
        <v>93</v>
      </c>
      <c r="E1740" t="s">
        <v>146</v>
      </c>
      <c r="F1740" t="s">
        <v>5231</v>
      </c>
      <c r="G1740" t="s">
        <v>148</v>
      </c>
      <c r="H1740" t="s">
        <v>143</v>
      </c>
      <c r="I1740" t="s">
        <v>135</v>
      </c>
      <c r="J1740" t="s">
        <v>136</v>
      </c>
      <c r="K1740" t="s">
        <v>137</v>
      </c>
      <c r="L1740" t="s">
        <v>5232</v>
      </c>
      <c r="M1740" t="s">
        <v>5233</v>
      </c>
      <c r="N1740">
        <v>0.87583333299999999</v>
      </c>
      <c r="O1740">
        <v>0</v>
      </c>
      <c r="P1740">
        <v>2</v>
      </c>
      <c r="Q1740">
        <v>0</v>
      </c>
      <c r="R1740">
        <v>5</v>
      </c>
      <c r="S1740">
        <v>0</v>
      </c>
      <c r="T1740">
        <v>2</v>
      </c>
      <c r="U1740">
        <v>0</v>
      </c>
      <c r="V1740">
        <v>0</v>
      </c>
      <c r="W1740">
        <v>0</v>
      </c>
      <c r="X1740">
        <v>0.82361255505523234</v>
      </c>
      <c r="Y1740">
        <v>0</v>
      </c>
      <c r="Z1740">
        <v>38.291938101582211</v>
      </c>
      <c r="AA1740">
        <v>0</v>
      </c>
      <c r="AB1740">
        <v>4.635841050588219</v>
      </c>
      <c r="AC1740">
        <v>0</v>
      </c>
      <c r="AD1740">
        <v>0</v>
      </c>
      <c r="AE1740">
        <v>43.751391707225665</v>
      </c>
    </row>
    <row r="1741" spans="1:31" x14ac:dyDescent="0.25">
      <c r="A1741">
        <v>1871388</v>
      </c>
      <c r="B1741">
        <v>1</v>
      </c>
      <c r="C1741" t="s">
        <v>81</v>
      </c>
      <c r="D1741" t="s">
        <v>127</v>
      </c>
      <c r="E1741" t="s">
        <v>229</v>
      </c>
      <c r="F1741" t="s">
        <v>5234</v>
      </c>
      <c r="G1741" t="s">
        <v>133</v>
      </c>
      <c r="H1741" t="s">
        <v>134</v>
      </c>
      <c r="I1741" t="s">
        <v>135</v>
      </c>
      <c r="J1741" t="s">
        <v>136</v>
      </c>
      <c r="K1741" t="s">
        <v>137</v>
      </c>
      <c r="L1741" t="s">
        <v>5235</v>
      </c>
      <c r="M1741" t="s">
        <v>5236</v>
      </c>
      <c r="N1741">
        <v>0.5</v>
      </c>
      <c r="O1741">
        <v>5</v>
      </c>
      <c r="P1741">
        <v>1594</v>
      </c>
      <c r="Q1741">
        <v>209</v>
      </c>
      <c r="R1741">
        <v>457</v>
      </c>
      <c r="S1741">
        <v>36</v>
      </c>
      <c r="T1741">
        <v>195</v>
      </c>
      <c r="U1741">
        <v>12</v>
      </c>
      <c r="V1741">
        <v>2</v>
      </c>
      <c r="W1741">
        <v>1.5632702436249999</v>
      </c>
      <c r="X1741">
        <v>150.62416548943105</v>
      </c>
      <c r="Y1741">
        <v>232.71420096586445</v>
      </c>
      <c r="Z1741">
        <v>286.0875249564362</v>
      </c>
      <c r="AA1741">
        <v>91.22244386436202</v>
      </c>
      <c r="AB1741">
        <v>43.42436138386536</v>
      </c>
      <c r="AC1741">
        <v>703.10197524582236</v>
      </c>
      <c r="AD1741">
        <v>9.0846479387546673</v>
      </c>
      <c r="AE1741">
        <v>1517.8225900881612</v>
      </c>
    </row>
    <row r="1742" spans="1:31" x14ac:dyDescent="0.25">
      <c r="A1742">
        <v>1871534</v>
      </c>
      <c r="B1742">
        <v>1</v>
      </c>
      <c r="C1742" t="s">
        <v>81</v>
      </c>
      <c r="D1742" t="s">
        <v>128</v>
      </c>
      <c r="E1742" t="s">
        <v>146</v>
      </c>
      <c r="F1742" t="s">
        <v>5237</v>
      </c>
      <c r="G1742" t="s">
        <v>196</v>
      </c>
      <c r="H1742" t="s">
        <v>143</v>
      </c>
      <c r="I1742" t="s">
        <v>135</v>
      </c>
      <c r="J1742" t="s">
        <v>136</v>
      </c>
      <c r="K1742" t="s">
        <v>172</v>
      </c>
      <c r="L1742" t="s">
        <v>5238</v>
      </c>
      <c r="M1742" t="s">
        <v>5239</v>
      </c>
      <c r="N1742">
        <v>2.2138888880000001</v>
      </c>
      <c r="O1742">
        <v>0</v>
      </c>
      <c r="P1742">
        <v>581</v>
      </c>
      <c r="Q1742">
        <v>0</v>
      </c>
      <c r="R1742">
        <v>0</v>
      </c>
      <c r="S1742">
        <v>0</v>
      </c>
      <c r="T1742">
        <v>24</v>
      </c>
      <c r="U1742">
        <v>0</v>
      </c>
      <c r="V1742">
        <v>0</v>
      </c>
      <c r="W1742">
        <v>0</v>
      </c>
      <c r="X1742">
        <v>299.40424835508753</v>
      </c>
      <c r="Y1742">
        <v>0</v>
      </c>
      <c r="Z1742">
        <v>0</v>
      </c>
      <c r="AA1742">
        <v>0</v>
      </c>
      <c r="AB1742">
        <v>73.731824316912821</v>
      </c>
      <c r="AC1742">
        <v>0</v>
      </c>
      <c r="AD1742">
        <v>0</v>
      </c>
      <c r="AE1742">
        <v>373.13607267200035</v>
      </c>
    </row>
    <row r="1743" spans="1:31" x14ac:dyDescent="0.25">
      <c r="A1743">
        <v>1872075</v>
      </c>
      <c r="B1743">
        <v>1</v>
      </c>
      <c r="C1743" t="s">
        <v>80</v>
      </c>
      <c r="D1743" t="s">
        <v>103</v>
      </c>
      <c r="E1743" t="s">
        <v>222</v>
      </c>
      <c r="F1743" t="s">
        <v>5240</v>
      </c>
      <c r="G1743" t="s">
        <v>663</v>
      </c>
      <c r="H1743" t="s">
        <v>143</v>
      </c>
      <c r="I1743" t="s">
        <v>135</v>
      </c>
      <c r="J1743" t="s">
        <v>136</v>
      </c>
      <c r="K1743" t="s">
        <v>137</v>
      </c>
      <c r="L1743" t="s">
        <v>5241</v>
      </c>
      <c r="M1743" t="s">
        <v>5242</v>
      </c>
      <c r="N1743">
        <v>0.71805555499999996</v>
      </c>
      <c r="O1743">
        <v>0</v>
      </c>
      <c r="P1743">
        <v>57</v>
      </c>
      <c r="Q1743">
        <v>0</v>
      </c>
      <c r="R1743">
        <v>0</v>
      </c>
      <c r="S1743">
        <v>0</v>
      </c>
      <c r="T1743">
        <v>36</v>
      </c>
      <c r="U1743">
        <v>0</v>
      </c>
      <c r="V1743">
        <v>0</v>
      </c>
      <c r="W1743">
        <v>0</v>
      </c>
      <c r="X1743">
        <v>11.520764218914501</v>
      </c>
      <c r="Y1743">
        <v>0</v>
      </c>
      <c r="Z1743">
        <v>0</v>
      </c>
      <c r="AA1743">
        <v>0</v>
      </c>
      <c r="AB1743">
        <v>34.159645967939866</v>
      </c>
      <c r="AC1743">
        <v>0</v>
      </c>
      <c r="AD1743">
        <v>0</v>
      </c>
      <c r="AE1743">
        <v>45.680410186854367</v>
      </c>
    </row>
    <row r="1744" spans="1:31" x14ac:dyDescent="0.25">
      <c r="A1744">
        <v>1871846</v>
      </c>
      <c r="B1744">
        <v>1</v>
      </c>
      <c r="C1744" t="s">
        <v>80</v>
      </c>
      <c r="D1744" t="s">
        <v>90</v>
      </c>
      <c r="E1744" t="s">
        <v>158</v>
      </c>
      <c r="F1744" t="s">
        <v>5243</v>
      </c>
      <c r="G1744" t="s">
        <v>560</v>
      </c>
      <c r="H1744" t="s">
        <v>134</v>
      </c>
      <c r="I1744" t="s">
        <v>135</v>
      </c>
      <c r="J1744" t="s">
        <v>136</v>
      </c>
      <c r="K1744" t="s">
        <v>137</v>
      </c>
      <c r="L1744" t="s">
        <v>5244</v>
      </c>
      <c r="M1744" t="s">
        <v>5245</v>
      </c>
      <c r="N1744">
        <v>3.4044444440000001</v>
      </c>
      <c r="O1744">
        <v>0</v>
      </c>
      <c r="P1744">
        <v>750</v>
      </c>
      <c r="Q1744">
        <v>0</v>
      </c>
      <c r="R1744">
        <v>0</v>
      </c>
      <c r="S1744">
        <v>0</v>
      </c>
      <c r="T1744">
        <v>450</v>
      </c>
      <c r="U1744">
        <v>1</v>
      </c>
      <c r="V1744">
        <v>6</v>
      </c>
      <c r="W1744">
        <v>0</v>
      </c>
      <c r="X1744">
        <v>820.36148965878624</v>
      </c>
      <c r="Y1744">
        <v>0</v>
      </c>
      <c r="Z1744">
        <v>0</v>
      </c>
      <c r="AA1744">
        <v>0</v>
      </c>
      <c r="AB1744">
        <v>1848.5420151954165</v>
      </c>
      <c r="AC1744">
        <v>221.29292913516468</v>
      </c>
      <c r="AD1744">
        <v>687.73463932148809</v>
      </c>
      <c r="AE1744">
        <v>3577.9310733108555</v>
      </c>
    </row>
    <row r="1745" spans="1:31" x14ac:dyDescent="0.25">
      <c r="A1745">
        <v>1872201</v>
      </c>
      <c r="B1745">
        <v>1</v>
      </c>
      <c r="C1745" t="s">
        <v>80</v>
      </c>
      <c r="D1745" t="s">
        <v>94</v>
      </c>
      <c r="E1745" t="s">
        <v>210</v>
      </c>
      <c r="F1745" t="s">
        <v>5246</v>
      </c>
      <c r="G1745" t="s">
        <v>476</v>
      </c>
      <c r="H1745" t="s">
        <v>134</v>
      </c>
      <c r="I1745" t="s">
        <v>135</v>
      </c>
      <c r="J1745" t="s">
        <v>136</v>
      </c>
      <c r="K1745" t="s">
        <v>137</v>
      </c>
      <c r="L1745" t="s">
        <v>5247</v>
      </c>
      <c r="M1745" t="s">
        <v>5248</v>
      </c>
      <c r="N1745">
        <v>0.33027777699999999</v>
      </c>
      <c r="O1745">
        <v>0</v>
      </c>
      <c r="P1745">
        <v>0</v>
      </c>
      <c r="Q1745">
        <v>14</v>
      </c>
      <c r="R1745">
        <v>45</v>
      </c>
      <c r="S1745">
        <v>1</v>
      </c>
      <c r="T1745">
        <v>1</v>
      </c>
      <c r="U1745">
        <v>1</v>
      </c>
      <c r="V1745">
        <v>0</v>
      </c>
      <c r="W1745">
        <v>0</v>
      </c>
      <c r="X1745">
        <v>0</v>
      </c>
      <c r="Y1745">
        <v>39.553155965803377</v>
      </c>
      <c r="Z1745">
        <v>135.68365463605892</v>
      </c>
      <c r="AA1745">
        <v>0</v>
      </c>
      <c r="AB1745">
        <v>0.59705971790195</v>
      </c>
      <c r="AC1745">
        <v>2.4310658396793339</v>
      </c>
      <c r="AD1745">
        <v>0</v>
      </c>
      <c r="AE1745">
        <v>178.26493615944355</v>
      </c>
    </row>
    <row r="1746" spans="1:31" x14ac:dyDescent="0.25">
      <c r="A1746">
        <v>1871703</v>
      </c>
      <c r="B1746">
        <v>1</v>
      </c>
      <c r="C1746" t="s">
        <v>81</v>
      </c>
      <c r="D1746" t="s">
        <v>124</v>
      </c>
      <c r="E1746" t="s">
        <v>140</v>
      </c>
      <c r="F1746" t="s">
        <v>5249</v>
      </c>
      <c r="G1746" t="s">
        <v>163</v>
      </c>
      <c r="H1746" t="s">
        <v>143</v>
      </c>
      <c r="I1746" t="s">
        <v>135</v>
      </c>
      <c r="J1746" t="s">
        <v>136</v>
      </c>
      <c r="K1746" t="s">
        <v>137</v>
      </c>
      <c r="L1746" t="s">
        <v>5250</v>
      </c>
      <c r="M1746" t="s">
        <v>5251</v>
      </c>
      <c r="N1746">
        <v>0.67305555500000003</v>
      </c>
      <c r="O1746">
        <v>0</v>
      </c>
      <c r="P1746">
        <v>1</v>
      </c>
      <c r="Q1746">
        <v>0</v>
      </c>
      <c r="R1746">
        <v>0</v>
      </c>
      <c r="S1746">
        <v>0</v>
      </c>
      <c r="T1746">
        <v>0</v>
      </c>
      <c r="U1746">
        <v>0</v>
      </c>
      <c r="V1746">
        <v>0</v>
      </c>
      <c r="W1746">
        <v>0</v>
      </c>
      <c r="X1746">
        <v>7.2636977571766667E-2</v>
      </c>
      <c r="Y1746">
        <v>0</v>
      </c>
      <c r="Z1746">
        <v>0</v>
      </c>
      <c r="AA1746">
        <v>0</v>
      </c>
      <c r="AB1746">
        <v>0</v>
      </c>
      <c r="AC1746">
        <v>0</v>
      </c>
      <c r="AD1746">
        <v>0</v>
      </c>
      <c r="AE1746">
        <v>7.2636977571766667E-2</v>
      </c>
    </row>
    <row r="1747" spans="1:31" x14ac:dyDescent="0.25">
      <c r="A1747">
        <v>1872081</v>
      </c>
      <c r="B1747">
        <v>1</v>
      </c>
      <c r="C1747" t="s">
        <v>80</v>
      </c>
      <c r="D1747" t="s">
        <v>93</v>
      </c>
      <c r="E1747" t="s">
        <v>146</v>
      </c>
      <c r="F1747" t="s">
        <v>5252</v>
      </c>
      <c r="G1747" t="s">
        <v>1108</v>
      </c>
      <c r="H1747" t="s">
        <v>143</v>
      </c>
      <c r="I1747" t="s">
        <v>135</v>
      </c>
      <c r="J1747" t="s">
        <v>136</v>
      </c>
      <c r="K1747" t="s">
        <v>137</v>
      </c>
      <c r="L1747" t="s">
        <v>4857</v>
      </c>
      <c r="M1747" t="s">
        <v>5253</v>
      </c>
      <c r="N1747">
        <v>0.67472222199999998</v>
      </c>
      <c r="O1747">
        <v>0</v>
      </c>
      <c r="P1747">
        <v>0</v>
      </c>
      <c r="Q1747">
        <v>0</v>
      </c>
      <c r="R1747">
        <v>2</v>
      </c>
      <c r="S1747">
        <v>0</v>
      </c>
      <c r="T1747">
        <v>1</v>
      </c>
      <c r="U1747">
        <v>0</v>
      </c>
      <c r="V1747">
        <v>0</v>
      </c>
      <c r="W1747">
        <v>0</v>
      </c>
      <c r="X1747">
        <v>0</v>
      </c>
      <c r="Y1747">
        <v>0</v>
      </c>
      <c r="Z1747">
        <v>13.672016314712982</v>
      </c>
      <c r="AA1747">
        <v>0</v>
      </c>
      <c r="AB1747">
        <v>0.34220133007677173</v>
      </c>
      <c r="AC1747">
        <v>0</v>
      </c>
      <c r="AD1747">
        <v>0</v>
      </c>
      <c r="AE1747">
        <v>14.014217644789754</v>
      </c>
    </row>
    <row r="1748" spans="1:31" x14ac:dyDescent="0.25">
      <c r="A1748">
        <v>1871491</v>
      </c>
      <c r="B1748">
        <v>1</v>
      </c>
      <c r="C1748" t="s">
        <v>80</v>
      </c>
      <c r="D1748" t="s">
        <v>92</v>
      </c>
      <c r="E1748" t="s">
        <v>140</v>
      </c>
      <c r="F1748" t="s">
        <v>4149</v>
      </c>
      <c r="G1748" t="s">
        <v>163</v>
      </c>
      <c r="H1748" t="s">
        <v>143</v>
      </c>
      <c r="I1748" t="s">
        <v>135</v>
      </c>
      <c r="J1748" t="s">
        <v>136</v>
      </c>
      <c r="K1748" t="s">
        <v>137</v>
      </c>
      <c r="L1748" t="s">
        <v>5254</v>
      </c>
      <c r="M1748" t="s">
        <v>5255</v>
      </c>
      <c r="N1748">
        <v>3.1549999999999998</v>
      </c>
      <c r="O1748">
        <v>0</v>
      </c>
      <c r="P1748">
        <v>1</v>
      </c>
      <c r="Q1748">
        <v>0</v>
      </c>
      <c r="R1748">
        <v>0</v>
      </c>
      <c r="S1748">
        <v>0</v>
      </c>
      <c r="T1748">
        <v>0</v>
      </c>
      <c r="U1748">
        <v>0</v>
      </c>
      <c r="V1748">
        <v>0</v>
      </c>
      <c r="W1748">
        <v>0</v>
      </c>
      <c r="X1748">
        <v>0.80066771782510915</v>
      </c>
      <c r="Y1748">
        <v>0</v>
      </c>
      <c r="Z1748">
        <v>0</v>
      </c>
      <c r="AA1748">
        <v>0</v>
      </c>
      <c r="AB1748">
        <v>0</v>
      </c>
      <c r="AC1748">
        <v>0</v>
      </c>
      <c r="AD1748">
        <v>0</v>
      </c>
      <c r="AE1748">
        <v>0.80066771782510915</v>
      </c>
    </row>
    <row r="1749" spans="1:31" x14ac:dyDescent="0.25">
      <c r="A1749">
        <v>1872181</v>
      </c>
      <c r="B1749">
        <v>1</v>
      </c>
      <c r="C1749" t="s">
        <v>81</v>
      </c>
      <c r="D1749" t="s">
        <v>128</v>
      </c>
      <c r="E1749" t="s">
        <v>140</v>
      </c>
      <c r="F1749" t="s">
        <v>5256</v>
      </c>
      <c r="G1749" t="s">
        <v>163</v>
      </c>
      <c r="H1749" t="s">
        <v>143</v>
      </c>
      <c r="I1749" t="s">
        <v>135</v>
      </c>
      <c r="J1749" t="s">
        <v>136</v>
      </c>
      <c r="K1749" t="s">
        <v>137</v>
      </c>
      <c r="L1749" t="s">
        <v>5257</v>
      </c>
      <c r="M1749" t="s">
        <v>5258</v>
      </c>
      <c r="N1749">
        <v>5.3647222220000002</v>
      </c>
      <c r="O1749">
        <v>0</v>
      </c>
      <c r="P1749">
        <v>1</v>
      </c>
      <c r="Q1749">
        <v>0</v>
      </c>
      <c r="R1749">
        <v>0</v>
      </c>
      <c r="S1749">
        <v>0</v>
      </c>
      <c r="T1749">
        <v>0</v>
      </c>
      <c r="U1749">
        <v>0</v>
      </c>
      <c r="V1749">
        <v>0</v>
      </c>
      <c r="W1749">
        <v>0</v>
      </c>
      <c r="X1749">
        <v>14.883992026822765</v>
      </c>
      <c r="Y1749">
        <v>0</v>
      </c>
      <c r="Z1749">
        <v>0</v>
      </c>
      <c r="AA1749">
        <v>0</v>
      </c>
      <c r="AB1749">
        <v>0</v>
      </c>
      <c r="AC1749">
        <v>0</v>
      </c>
      <c r="AD1749">
        <v>0</v>
      </c>
      <c r="AE1749">
        <v>14.883992026822765</v>
      </c>
    </row>
    <row r="1750" spans="1:31" x14ac:dyDescent="0.25">
      <c r="A1750">
        <v>1872244</v>
      </c>
      <c r="B1750">
        <v>1</v>
      </c>
      <c r="C1750" t="s">
        <v>80</v>
      </c>
      <c r="D1750" t="s">
        <v>92</v>
      </c>
      <c r="E1750" t="s">
        <v>222</v>
      </c>
      <c r="F1750" t="s">
        <v>5259</v>
      </c>
      <c r="G1750" t="s">
        <v>663</v>
      </c>
      <c r="H1750" t="s">
        <v>143</v>
      </c>
      <c r="I1750" t="s">
        <v>135</v>
      </c>
      <c r="J1750" t="s">
        <v>136</v>
      </c>
      <c r="K1750" t="s">
        <v>137</v>
      </c>
      <c r="L1750" t="s">
        <v>5260</v>
      </c>
      <c r="M1750" t="s">
        <v>5261</v>
      </c>
      <c r="N1750">
        <v>0.47583333300000002</v>
      </c>
      <c r="O1750">
        <v>0</v>
      </c>
      <c r="P1750">
        <v>16</v>
      </c>
      <c r="Q1750">
        <v>0</v>
      </c>
      <c r="R1750">
        <v>0</v>
      </c>
      <c r="S1750">
        <v>0</v>
      </c>
      <c r="T1750">
        <v>0</v>
      </c>
      <c r="U1750">
        <v>0</v>
      </c>
      <c r="V1750">
        <v>0</v>
      </c>
      <c r="W1750">
        <v>0</v>
      </c>
      <c r="X1750">
        <v>2.4752570525648805</v>
      </c>
      <c r="Y1750">
        <v>0</v>
      </c>
      <c r="Z1750">
        <v>0</v>
      </c>
      <c r="AA1750">
        <v>0</v>
      </c>
      <c r="AB1750">
        <v>0</v>
      </c>
      <c r="AC1750">
        <v>0</v>
      </c>
      <c r="AD1750">
        <v>0</v>
      </c>
      <c r="AE1750">
        <v>2.4752570525648805</v>
      </c>
    </row>
    <row r="1751" spans="1:31" x14ac:dyDescent="0.25">
      <c r="A1751">
        <v>1871909</v>
      </c>
      <c r="B1751">
        <v>1</v>
      </c>
      <c r="C1751" t="s">
        <v>81</v>
      </c>
      <c r="D1751" t="s">
        <v>120</v>
      </c>
      <c r="E1751" t="s">
        <v>169</v>
      </c>
      <c r="F1751" t="s">
        <v>5262</v>
      </c>
      <c r="G1751" t="s">
        <v>183</v>
      </c>
      <c r="H1751" t="s">
        <v>143</v>
      </c>
      <c r="I1751" t="s">
        <v>135</v>
      </c>
      <c r="J1751" t="s">
        <v>136</v>
      </c>
      <c r="K1751" t="s">
        <v>137</v>
      </c>
      <c r="L1751" t="s">
        <v>5263</v>
      </c>
      <c r="M1751" t="s">
        <v>5264</v>
      </c>
      <c r="N1751">
        <v>1.249166666</v>
      </c>
      <c r="O1751">
        <v>0</v>
      </c>
      <c r="P1751">
        <v>164</v>
      </c>
      <c r="Q1751">
        <v>0</v>
      </c>
      <c r="R1751">
        <v>7</v>
      </c>
      <c r="S1751">
        <v>0</v>
      </c>
      <c r="T1751">
        <v>9</v>
      </c>
      <c r="U1751">
        <v>0</v>
      </c>
      <c r="V1751">
        <v>0</v>
      </c>
      <c r="W1751">
        <v>0</v>
      </c>
      <c r="X1751">
        <v>33.832380300246399</v>
      </c>
      <c r="Y1751">
        <v>0</v>
      </c>
      <c r="Z1751">
        <v>5.4022851191974031</v>
      </c>
      <c r="AA1751">
        <v>0</v>
      </c>
      <c r="AB1751">
        <v>6.3453312570233713</v>
      </c>
      <c r="AC1751">
        <v>0</v>
      </c>
      <c r="AD1751">
        <v>0</v>
      </c>
      <c r="AE1751">
        <v>45.579996676467175</v>
      </c>
    </row>
    <row r="1752" spans="1:31" x14ac:dyDescent="0.25">
      <c r="A1752">
        <v>1871995</v>
      </c>
      <c r="B1752">
        <v>1</v>
      </c>
      <c r="C1752" t="s">
        <v>80</v>
      </c>
      <c r="D1752" t="s">
        <v>107</v>
      </c>
      <c r="E1752" t="s">
        <v>140</v>
      </c>
      <c r="F1752" t="s">
        <v>5265</v>
      </c>
      <c r="G1752" t="s">
        <v>163</v>
      </c>
      <c r="H1752" t="s">
        <v>143</v>
      </c>
      <c r="I1752" t="s">
        <v>135</v>
      </c>
      <c r="J1752" t="s">
        <v>136</v>
      </c>
      <c r="K1752" t="s">
        <v>137</v>
      </c>
      <c r="L1752" t="s">
        <v>5266</v>
      </c>
      <c r="M1752" t="s">
        <v>5267</v>
      </c>
      <c r="N1752">
        <v>4.4883333329999999</v>
      </c>
      <c r="O1752">
        <v>0</v>
      </c>
      <c r="P1752">
        <v>1</v>
      </c>
      <c r="Q1752">
        <v>0</v>
      </c>
      <c r="R1752">
        <v>0</v>
      </c>
      <c r="S1752">
        <v>0</v>
      </c>
      <c r="T1752">
        <v>0</v>
      </c>
      <c r="U1752">
        <v>0</v>
      </c>
      <c r="V1752">
        <v>0</v>
      </c>
      <c r="W1752">
        <v>0</v>
      </c>
      <c r="X1752">
        <v>0.62313487585764082</v>
      </c>
      <c r="Y1752">
        <v>0</v>
      </c>
      <c r="Z1752">
        <v>0</v>
      </c>
      <c r="AA1752">
        <v>0</v>
      </c>
      <c r="AB1752">
        <v>0</v>
      </c>
      <c r="AC1752">
        <v>0</v>
      </c>
      <c r="AD1752">
        <v>0</v>
      </c>
      <c r="AE1752">
        <v>0.62313487585764082</v>
      </c>
    </row>
    <row r="1753" spans="1:31" x14ac:dyDescent="0.25">
      <c r="A1753">
        <v>1871368</v>
      </c>
      <c r="B1753">
        <v>1</v>
      </c>
      <c r="C1753" t="s">
        <v>81</v>
      </c>
      <c r="D1753" t="s">
        <v>127</v>
      </c>
      <c r="E1753" t="s">
        <v>146</v>
      </c>
      <c r="F1753" t="s">
        <v>5268</v>
      </c>
      <c r="G1753" t="s">
        <v>501</v>
      </c>
      <c r="H1753" t="s">
        <v>143</v>
      </c>
      <c r="I1753" t="s">
        <v>135</v>
      </c>
      <c r="J1753" t="s">
        <v>136</v>
      </c>
      <c r="K1753" t="s">
        <v>137</v>
      </c>
      <c r="L1753" t="s">
        <v>5269</v>
      </c>
      <c r="M1753" t="s">
        <v>5270</v>
      </c>
      <c r="N1753">
        <v>14.981111111000001</v>
      </c>
      <c r="O1753">
        <v>0</v>
      </c>
      <c r="P1753">
        <v>0</v>
      </c>
      <c r="Q1753">
        <v>0</v>
      </c>
      <c r="R1753">
        <v>0</v>
      </c>
      <c r="S1753">
        <v>0</v>
      </c>
      <c r="T1753">
        <v>1</v>
      </c>
      <c r="U1753">
        <v>0</v>
      </c>
      <c r="V1753">
        <v>0</v>
      </c>
      <c r="W1753">
        <v>0</v>
      </c>
      <c r="X1753">
        <v>0</v>
      </c>
      <c r="Y1753">
        <v>0</v>
      </c>
      <c r="Z1753">
        <v>0</v>
      </c>
      <c r="AA1753">
        <v>0</v>
      </c>
      <c r="AB1753">
        <v>9.0588604019720371</v>
      </c>
      <c r="AC1753">
        <v>0</v>
      </c>
      <c r="AD1753">
        <v>0</v>
      </c>
      <c r="AE1753">
        <v>9.0588604019720371</v>
      </c>
    </row>
    <row r="1754" spans="1:31" x14ac:dyDescent="0.25">
      <c r="A1754">
        <v>1871660</v>
      </c>
      <c r="B1754">
        <v>1</v>
      </c>
      <c r="C1754" t="s">
        <v>81</v>
      </c>
      <c r="D1754" t="s">
        <v>123</v>
      </c>
      <c r="E1754" t="s">
        <v>146</v>
      </c>
      <c r="F1754" t="s">
        <v>5271</v>
      </c>
      <c r="G1754" t="s">
        <v>148</v>
      </c>
      <c r="H1754" t="s">
        <v>143</v>
      </c>
      <c r="I1754" t="s">
        <v>135</v>
      </c>
      <c r="J1754" t="s">
        <v>136</v>
      </c>
      <c r="K1754" t="s">
        <v>137</v>
      </c>
      <c r="L1754" t="s">
        <v>5272</v>
      </c>
      <c r="M1754" t="s">
        <v>5273</v>
      </c>
      <c r="N1754">
        <v>3.7205555549999998</v>
      </c>
      <c r="O1754">
        <v>0</v>
      </c>
      <c r="P1754">
        <v>30</v>
      </c>
      <c r="Q1754">
        <v>0</v>
      </c>
      <c r="R1754">
        <v>2</v>
      </c>
      <c r="S1754">
        <v>0</v>
      </c>
      <c r="T1754">
        <v>0</v>
      </c>
      <c r="U1754">
        <v>0</v>
      </c>
      <c r="V1754">
        <v>0</v>
      </c>
      <c r="W1754">
        <v>0</v>
      </c>
      <c r="X1754">
        <v>20.574848968814372</v>
      </c>
      <c r="Y1754">
        <v>0</v>
      </c>
      <c r="Z1754">
        <v>24.935418898686223</v>
      </c>
      <c r="AA1754">
        <v>0</v>
      </c>
      <c r="AB1754">
        <v>0</v>
      </c>
      <c r="AC1754">
        <v>0</v>
      </c>
      <c r="AD1754">
        <v>0</v>
      </c>
      <c r="AE1754">
        <v>45.510267867500595</v>
      </c>
    </row>
    <row r="1755" spans="1:31" x14ac:dyDescent="0.25">
      <c r="A1755">
        <v>1872356</v>
      </c>
      <c r="B1755">
        <v>1</v>
      </c>
      <c r="C1755" t="s">
        <v>80</v>
      </c>
      <c r="D1755" t="s">
        <v>105</v>
      </c>
      <c r="E1755" t="s">
        <v>158</v>
      </c>
      <c r="F1755" t="s">
        <v>5274</v>
      </c>
      <c r="G1755" t="s">
        <v>219</v>
      </c>
      <c r="H1755" t="s">
        <v>134</v>
      </c>
      <c r="I1755" t="s">
        <v>135</v>
      </c>
      <c r="J1755" t="s">
        <v>136</v>
      </c>
      <c r="K1755" t="s">
        <v>137</v>
      </c>
      <c r="L1755" t="s">
        <v>5275</v>
      </c>
      <c r="M1755" t="s">
        <v>5276</v>
      </c>
      <c r="N1755">
        <v>1.454722222</v>
      </c>
      <c r="O1755">
        <v>0</v>
      </c>
      <c r="P1755">
        <v>4</v>
      </c>
      <c r="Q1755">
        <v>0</v>
      </c>
      <c r="R1755">
        <v>36</v>
      </c>
      <c r="S1755">
        <v>0</v>
      </c>
      <c r="T1755">
        <v>2</v>
      </c>
      <c r="U1755">
        <v>0</v>
      </c>
      <c r="V1755">
        <v>0</v>
      </c>
      <c r="W1755">
        <v>0</v>
      </c>
      <c r="X1755">
        <v>6.0460058206816916</v>
      </c>
      <c r="Y1755">
        <v>0</v>
      </c>
      <c r="Z1755">
        <v>17.302975083782798</v>
      </c>
      <c r="AA1755">
        <v>0</v>
      </c>
      <c r="AB1755">
        <v>1.351402748271465</v>
      </c>
      <c r="AC1755">
        <v>0</v>
      </c>
      <c r="AD1755">
        <v>0</v>
      </c>
      <c r="AE1755">
        <v>24.700383652735955</v>
      </c>
    </row>
    <row r="1756" spans="1:31" x14ac:dyDescent="0.25">
      <c r="A1756">
        <v>1872358</v>
      </c>
      <c r="B1756">
        <v>1</v>
      </c>
      <c r="C1756" t="s">
        <v>81</v>
      </c>
      <c r="D1756" t="s">
        <v>118</v>
      </c>
      <c r="E1756" t="s">
        <v>146</v>
      </c>
      <c r="F1756" t="s">
        <v>5277</v>
      </c>
      <c r="G1756" t="s">
        <v>148</v>
      </c>
      <c r="H1756" t="s">
        <v>143</v>
      </c>
      <c r="I1756" t="s">
        <v>135</v>
      </c>
      <c r="J1756" t="s">
        <v>136</v>
      </c>
      <c r="K1756" t="s">
        <v>137</v>
      </c>
      <c r="L1756" t="s">
        <v>5278</v>
      </c>
      <c r="M1756" t="s">
        <v>5279</v>
      </c>
      <c r="N1756">
        <v>2.6888888880000001</v>
      </c>
      <c r="O1756">
        <v>0</v>
      </c>
      <c r="P1756">
        <v>185</v>
      </c>
      <c r="Q1756">
        <v>0</v>
      </c>
      <c r="R1756">
        <v>0</v>
      </c>
      <c r="S1756">
        <v>0</v>
      </c>
      <c r="T1756">
        <v>6</v>
      </c>
      <c r="U1756">
        <v>0</v>
      </c>
      <c r="V1756">
        <v>0</v>
      </c>
      <c r="W1756">
        <v>0</v>
      </c>
      <c r="X1756">
        <v>93.319800204076344</v>
      </c>
      <c r="Y1756">
        <v>0</v>
      </c>
      <c r="Z1756">
        <v>0</v>
      </c>
      <c r="AA1756">
        <v>0</v>
      </c>
      <c r="AB1756">
        <v>4.87827066458249</v>
      </c>
      <c r="AC1756">
        <v>0</v>
      </c>
      <c r="AD1756">
        <v>0</v>
      </c>
      <c r="AE1756">
        <v>98.198070868658832</v>
      </c>
    </row>
    <row r="1757" spans="1:31" x14ac:dyDescent="0.25">
      <c r="A1757">
        <v>1872359</v>
      </c>
      <c r="B1757">
        <v>1</v>
      </c>
      <c r="C1757" t="s">
        <v>80</v>
      </c>
      <c r="D1757" t="s">
        <v>84</v>
      </c>
      <c r="E1757" t="s">
        <v>169</v>
      </c>
      <c r="F1757" t="s">
        <v>5280</v>
      </c>
      <c r="G1757" t="s">
        <v>2576</v>
      </c>
      <c r="H1757" t="s">
        <v>143</v>
      </c>
      <c r="I1757" t="s">
        <v>135</v>
      </c>
      <c r="J1757" t="s">
        <v>136</v>
      </c>
      <c r="K1757" t="s">
        <v>137</v>
      </c>
      <c r="L1757" t="s">
        <v>5281</v>
      </c>
      <c r="M1757" t="s">
        <v>5282</v>
      </c>
      <c r="N1757">
        <v>1.933888888</v>
      </c>
      <c r="O1757">
        <v>0</v>
      </c>
      <c r="P1757">
        <v>661</v>
      </c>
      <c r="Q1757">
        <v>0</v>
      </c>
      <c r="R1757">
        <v>0</v>
      </c>
      <c r="S1757">
        <v>0</v>
      </c>
      <c r="T1757">
        <v>29</v>
      </c>
      <c r="U1757">
        <v>0</v>
      </c>
      <c r="V1757">
        <v>0</v>
      </c>
      <c r="W1757">
        <v>0</v>
      </c>
      <c r="X1757">
        <v>302.67155413872462</v>
      </c>
      <c r="Y1757">
        <v>0</v>
      </c>
      <c r="Z1757">
        <v>0</v>
      </c>
      <c r="AA1757">
        <v>0</v>
      </c>
      <c r="AB1757">
        <v>62.276411821038387</v>
      </c>
      <c r="AC1757">
        <v>0</v>
      </c>
      <c r="AD1757">
        <v>0</v>
      </c>
      <c r="AE1757">
        <v>364.947965959763</v>
      </c>
    </row>
    <row r="1758" spans="1:31" x14ac:dyDescent="0.25">
      <c r="A1758">
        <v>1872360</v>
      </c>
      <c r="B1758">
        <v>1</v>
      </c>
      <c r="C1758" t="s">
        <v>80</v>
      </c>
      <c r="D1758" t="s">
        <v>94</v>
      </c>
      <c r="E1758" t="s">
        <v>146</v>
      </c>
      <c r="F1758" t="s">
        <v>5283</v>
      </c>
      <c r="G1758" t="s">
        <v>469</v>
      </c>
      <c r="H1758" t="s">
        <v>143</v>
      </c>
      <c r="I1758" t="s">
        <v>135</v>
      </c>
      <c r="J1758" t="s">
        <v>136</v>
      </c>
      <c r="K1758" t="s">
        <v>137</v>
      </c>
      <c r="L1758" t="s">
        <v>5284</v>
      </c>
      <c r="M1758" t="s">
        <v>5285</v>
      </c>
      <c r="N1758">
        <v>1.583611111</v>
      </c>
      <c r="O1758">
        <v>0</v>
      </c>
      <c r="P1758">
        <v>45</v>
      </c>
      <c r="Q1758">
        <v>0</v>
      </c>
      <c r="R1758">
        <v>0</v>
      </c>
      <c r="S1758">
        <v>0</v>
      </c>
      <c r="T1758">
        <v>1</v>
      </c>
      <c r="U1758">
        <v>0</v>
      </c>
      <c r="V1758">
        <v>0</v>
      </c>
      <c r="W1758">
        <v>0</v>
      </c>
      <c r="X1758">
        <v>10.629113416975226</v>
      </c>
      <c r="Y1758">
        <v>0</v>
      </c>
      <c r="Z1758">
        <v>0</v>
      </c>
      <c r="AA1758">
        <v>0</v>
      </c>
      <c r="AB1758">
        <v>0.18616010667430416</v>
      </c>
      <c r="AC1758">
        <v>0</v>
      </c>
      <c r="AD1758">
        <v>0</v>
      </c>
      <c r="AE1758">
        <v>10.81527352364953</v>
      </c>
    </row>
    <row r="1759" spans="1:31" x14ac:dyDescent="0.25">
      <c r="A1759">
        <v>1872367</v>
      </c>
      <c r="B1759">
        <v>1</v>
      </c>
      <c r="C1759" t="s">
        <v>80</v>
      </c>
      <c r="D1759" t="s">
        <v>107</v>
      </c>
      <c r="E1759" t="s">
        <v>140</v>
      </c>
      <c r="F1759" t="s">
        <v>5286</v>
      </c>
      <c r="G1759" t="s">
        <v>212</v>
      </c>
      <c r="H1759" t="s">
        <v>143</v>
      </c>
      <c r="I1759" t="s">
        <v>135</v>
      </c>
      <c r="J1759" t="s">
        <v>136</v>
      </c>
      <c r="K1759" t="s">
        <v>137</v>
      </c>
      <c r="L1759" t="s">
        <v>5287</v>
      </c>
      <c r="M1759" t="s">
        <v>5288</v>
      </c>
      <c r="N1759">
        <v>2.0733333329999999</v>
      </c>
      <c r="O1759">
        <v>0</v>
      </c>
      <c r="P1759">
        <v>1</v>
      </c>
      <c r="Q1759">
        <v>0</v>
      </c>
      <c r="R1759">
        <v>0</v>
      </c>
      <c r="S1759">
        <v>0</v>
      </c>
      <c r="T1759">
        <v>1</v>
      </c>
      <c r="U1759">
        <v>0</v>
      </c>
      <c r="V1759">
        <v>0</v>
      </c>
      <c r="W1759">
        <v>0</v>
      </c>
      <c r="X1759">
        <v>0.12945409236320415</v>
      </c>
      <c r="Y1759">
        <v>0</v>
      </c>
      <c r="Z1759">
        <v>0</v>
      </c>
      <c r="AA1759">
        <v>0</v>
      </c>
      <c r="AB1759">
        <v>3.2319933816311606</v>
      </c>
      <c r="AC1759">
        <v>0</v>
      </c>
      <c r="AD1759">
        <v>0</v>
      </c>
      <c r="AE1759">
        <v>3.3614474739943647</v>
      </c>
    </row>
    <row r="1760" spans="1:31" x14ac:dyDescent="0.25">
      <c r="A1760">
        <v>1872368</v>
      </c>
      <c r="B1760">
        <v>1</v>
      </c>
      <c r="C1760" t="s">
        <v>81</v>
      </c>
      <c r="D1760" t="s">
        <v>113</v>
      </c>
      <c r="E1760" t="s">
        <v>146</v>
      </c>
      <c r="F1760" t="s">
        <v>5289</v>
      </c>
      <c r="G1760" t="s">
        <v>148</v>
      </c>
      <c r="H1760" t="s">
        <v>143</v>
      </c>
      <c r="I1760" t="s">
        <v>135</v>
      </c>
      <c r="J1760" t="s">
        <v>136</v>
      </c>
      <c r="K1760" t="s">
        <v>137</v>
      </c>
      <c r="L1760" t="s">
        <v>5290</v>
      </c>
      <c r="M1760" t="s">
        <v>5291</v>
      </c>
      <c r="N1760">
        <v>0.48499999999999999</v>
      </c>
      <c r="O1760">
        <v>0</v>
      </c>
      <c r="P1760">
        <v>14</v>
      </c>
      <c r="Q1760">
        <v>0</v>
      </c>
      <c r="R1760">
        <v>0</v>
      </c>
      <c r="S1760">
        <v>0</v>
      </c>
      <c r="T1760">
        <v>25</v>
      </c>
      <c r="U1760">
        <v>0</v>
      </c>
      <c r="V1760">
        <v>0</v>
      </c>
      <c r="W1760">
        <v>0</v>
      </c>
      <c r="X1760">
        <v>2.3600377552064415</v>
      </c>
      <c r="Y1760">
        <v>0</v>
      </c>
      <c r="Z1760">
        <v>0</v>
      </c>
      <c r="AA1760">
        <v>0</v>
      </c>
      <c r="AB1760">
        <v>3.1662110570847646</v>
      </c>
      <c r="AC1760">
        <v>0</v>
      </c>
      <c r="AD1760">
        <v>0</v>
      </c>
      <c r="AE1760">
        <v>5.5262488122912057</v>
      </c>
    </row>
    <row r="1761" spans="1:31" x14ac:dyDescent="0.25">
      <c r="A1761">
        <v>1872370</v>
      </c>
      <c r="B1761">
        <v>1</v>
      </c>
      <c r="C1761" t="s">
        <v>80</v>
      </c>
      <c r="D1761" t="s">
        <v>85</v>
      </c>
      <c r="E1761" t="s">
        <v>222</v>
      </c>
      <c r="F1761" t="s">
        <v>5292</v>
      </c>
      <c r="G1761" t="s">
        <v>663</v>
      </c>
      <c r="H1761" t="s">
        <v>143</v>
      </c>
      <c r="I1761" t="s">
        <v>135</v>
      </c>
      <c r="J1761" t="s">
        <v>136</v>
      </c>
      <c r="K1761" t="s">
        <v>137</v>
      </c>
      <c r="L1761" t="s">
        <v>5293</v>
      </c>
      <c r="M1761" t="s">
        <v>5294</v>
      </c>
      <c r="N1761">
        <v>1.686111111</v>
      </c>
      <c r="O1761">
        <v>0</v>
      </c>
      <c r="P1761">
        <v>27</v>
      </c>
      <c r="Q1761">
        <v>0</v>
      </c>
      <c r="R1761">
        <v>0</v>
      </c>
      <c r="S1761">
        <v>0</v>
      </c>
      <c r="T1761">
        <v>2</v>
      </c>
      <c r="U1761">
        <v>0</v>
      </c>
      <c r="V1761">
        <v>0</v>
      </c>
      <c r="W1761">
        <v>0</v>
      </c>
      <c r="X1761">
        <v>12.450129618051967</v>
      </c>
      <c r="Y1761">
        <v>0</v>
      </c>
      <c r="Z1761">
        <v>0</v>
      </c>
      <c r="AA1761">
        <v>0</v>
      </c>
      <c r="AB1761">
        <v>1.247488132177986</v>
      </c>
      <c r="AC1761">
        <v>0</v>
      </c>
      <c r="AD1761">
        <v>0</v>
      </c>
      <c r="AE1761">
        <v>13.697617750229954</v>
      </c>
    </row>
    <row r="1762" spans="1:31" x14ac:dyDescent="0.25">
      <c r="A1762">
        <v>1872373</v>
      </c>
      <c r="B1762">
        <v>1</v>
      </c>
      <c r="C1762" t="s">
        <v>81</v>
      </c>
      <c r="D1762" t="s">
        <v>128</v>
      </c>
      <c r="E1762" t="s">
        <v>140</v>
      </c>
      <c r="F1762" t="s">
        <v>5295</v>
      </c>
      <c r="G1762" t="s">
        <v>163</v>
      </c>
      <c r="H1762" t="s">
        <v>143</v>
      </c>
      <c r="I1762" t="s">
        <v>135</v>
      </c>
      <c r="J1762" t="s">
        <v>136</v>
      </c>
      <c r="K1762" t="s">
        <v>137</v>
      </c>
      <c r="L1762" t="s">
        <v>5296</v>
      </c>
      <c r="M1762" t="s">
        <v>5297</v>
      </c>
      <c r="N1762">
        <v>4.2172222220000002</v>
      </c>
      <c r="O1762">
        <v>0</v>
      </c>
      <c r="P1762">
        <v>1</v>
      </c>
      <c r="Q1762">
        <v>0</v>
      </c>
      <c r="R1762">
        <v>0</v>
      </c>
      <c r="S1762">
        <v>0</v>
      </c>
      <c r="T1762">
        <v>0</v>
      </c>
      <c r="U1762">
        <v>0</v>
      </c>
      <c r="V1762">
        <v>0</v>
      </c>
      <c r="W1762">
        <v>0</v>
      </c>
      <c r="X1762">
        <v>0.76812558371312389</v>
      </c>
      <c r="Y1762">
        <v>0</v>
      </c>
      <c r="Z1762">
        <v>0</v>
      </c>
      <c r="AA1762">
        <v>0</v>
      </c>
      <c r="AB1762">
        <v>0</v>
      </c>
      <c r="AC1762">
        <v>0</v>
      </c>
      <c r="AD1762">
        <v>0</v>
      </c>
      <c r="AE1762">
        <v>0.76812558371312389</v>
      </c>
    </row>
    <row r="1763" spans="1:31" x14ac:dyDescent="0.25">
      <c r="A1763">
        <v>1872378</v>
      </c>
      <c r="B1763">
        <v>1</v>
      </c>
      <c r="C1763" t="s">
        <v>80</v>
      </c>
      <c r="D1763" t="s">
        <v>90</v>
      </c>
      <c r="E1763" t="s">
        <v>229</v>
      </c>
      <c r="F1763" t="s">
        <v>5298</v>
      </c>
      <c r="G1763" t="s">
        <v>5299</v>
      </c>
      <c r="H1763" t="s">
        <v>232</v>
      </c>
      <c r="I1763" t="s">
        <v>135</v>
      </c>
      <c r="J1763" t="s">
        <v>136</v>
      </c>
      <c r="K1763" t="s">
        <v>172</v>
      </c>
      <c r="L1763" t="s">
        <v>5300</v>
      </c>
      <c r="M1763" t="s">
        <v>5301</v>
      </c>
      <c r="N1763">
        <v>5.1058333329999996</v>
      </c>
      <c r="O1763">
        <v>0</v>
      </c>
      <c r="P1763">
        <v>1433</v>
      </c>
      <c r="Q1763">
        <v>0</v>
      </c>
      <c r="R1763">
        <v>0</v>
      </c>
      <c r="S1763">
        <v>0</v>
      </c>
      <c r="T1763">
        <v>138</v>
      </c>
      <c r="U1763">
        <v>0</v>
      </c>
      <c r="V1763">
        <v>1</v>
      </c>
      <c r="W1763">
        <v>0</v>
      </c>
      <c r="X1763">
        <v>1502.4857828848785</v>
      </c>
      <c r="Y1763">
        <v>0</v>
      </c>
      <c r="Z1763">
        <v>0</v>
      </c>
      <c r="AA1763">
        <v>0</v>
      </c>
      <c r="AB1763">
        <v>319.22824373627907</v>
      </c>
      <c r="AC1763">
        <v>0</v>
      </c>
      <c r="AD1763">
        <v>128.57191835171915</v>
      </c>
      <c r="AE1763">
        <v>1950.2859449728769</v>
      </c>
    </row>
    <row r="1764" spans="1:31" x14ac:dyDescent="0.25">
      <c r="A1764">
        <v>1872383</v>
      </c>
      <c r="B1764">
        <v>1</v>
      </c>
      <c r="C1764" t="s">
        <v>80</v>
      </c>
      <c r="D1764" t="s">
        <v>84</v>
      </c>
      <c r="E1764" t="s">
        <v>131</v>
      </c>
      <c r="F1764" t="s">
        <v>3355</v>
      </c>
      <c r="G1764" t="s">
        <v>476</v>
      </c>
      <c r="H1764" t="s">
        <v>134</v>
      </c>
      <c r="I1764" t="s">
        <v>152</v>
      </c>
      <c r="J1764" t="s">
        <v>136</v>
      </c>
      <c r="K1764" t="s">
        <v>137</v>
      </c>
      <c r="L1764" t="s">
        <v>5302</v>
      </c>
      <c r="M1764" t="s">
        <v>5303</v>
      </c>
      <c r="N1764">
        <v>3.1944444000000002E-2</v>
      </c>
      <c r="O1764">
        <v>6</v>
      </c>
      <c r="P1764">
        <v>1340</v>
      </c>
      <c r="Q1764">
        <v>13</v>
      </c>
      <c r="R1764">
        <v>280</v>
      </c>
      <c r="S1764">
        <v>26</v>
      </c>
      <c r="T1764">
        <v>189</v>
      </c>
      <c r="U1764">
        <v>1</v>
      </c>
      <c r="V1764">
        <v>0</v>
      </c>
      <c r="W1764">
        <v>0.16625365393953198</v>
      </c>
      <c r="X1764">
        <v>8.5633159189738581</v>
      </c>
      <c r="Y1764">
        <v>0.76136064292527494</v>
      </c>
      <c r="Z1764">
        <v>3.1049341178368737</v>
      </c>
      <c r="AA1764">
        <v>5.7868743318027551</v>
      </c>
      <c r="AB1764">
        <v>3.1337547309211113</v>
      </c>
      <c r="AC1764">
        <v>2.7755098277196941</v>
      </c>
      <c r="AD1764">
        <v>0</v>
      </c>
      <c r="AE1764">
        <v>24.2920032241191</v>
      </c>
    </row>
    <row r="1765" spans="1:31" x14ac:dyDescent="0.25">
      <c r="A1765">
        <v>1872389</v>
      </c>
      <c r="B1765">
        <v>1</v>
      </c>
      <c r="C1765" t="s">
        <v>80</v>
      </c>
      <c r="D1765" t="s">
        <v>100</v>
      </c>
      <c r="E1765" t="s">
        <v>210</v>
      </c>
      <c r="F1765" t="s">
        <v>5304</v>
      </c>
      <c r="G1765" t="s">
        <v>133</v>
      </c>
      <c r="H1765" t="s">
        <v>134</v>
      </c>
      <c r="I1765" t="s">
        <v>135</v>
      </c>
      <c r="J1765" t="s">
        <v>136</v>
      </c>
      <c r="K1765" t="s">
        <v>137</v>
      </c>
      <c r="L1765" t="s">
        <v>5305</v>
      </c>
      <c r="M1765" t="s">
        <v>5306</v>
      </c>
      <c r="N1765">
        <v>1.3261111109999999</v>
      </c>
      <c r="O1765">
        <v>6</v>
      </c>
      <c r="P1765">
        <v>0</v>
      </c>
      <c r="Q1765">
        <v>57</v>
      </c>
      <c r="R1765">
        <v>22</v>
      </c>
      <c r="S1765">
        <v>5</v>
      </c>
      <c r="T1765">
        <v>0</v>
      </c>
      <c r="U1765">
        <v>0</v>
      </c>
      <c r="V1765">
        <v>0</v>
      </c>
      <c r="W1765">
        <v>4.3395394464276853</v>
      </c>
      <c r="X1765">
        <v>0</v>
      </c>
      <c r="Y1765">
        <v>97.014526520700045</v>
      </c>
      <c r="Z1765">
        <v>27.745915613332329</v>
      </c>
      <c r="AA1765">
        <v>27.010100906339492</v>
      </c>
      <c r="AB1765">
        <v>0</v>
      </c>
      <c r="AC1765">
        <v>0</v>
      </c>
      <c r="AD1765">
        <v>0</v>
      </c>
      <c r="AE1765">
        <v>156.11008248679954</v>
      </c>
    </row>
    <row r="1766" spans="1:31" x14ac:dyDescent="0.25">
      <c r="A1766">
        <v>1872394</v>
      </c>
      <c r="B1766">
        <v>1</v>
      </c>
      <c r="C1766" t="s">
        <v>81</v>
      </c>
      <c r="D1766" t="s">
        <v>118</v>
      </c>
      <c r="E1766" t="s">
        <v>146</v>
      </c>
      <c r="F1766" t="s">
        <v>5307</v>
      </c>
      <c r="G1766" t="s">
        <v>148</v>
      </c>
      <c r="H1766" t="s">
        <v>143</v>
      </c>
      <c r="I1766" t="s">
        <v>135</v>
      </c>
      <c r="J1766" t="s">
        <v>136</v>
      </c>
      <c r="K1766" t="s">
        <v>137</v>
      </c>
      <c r="L1766" t="s">
        <v>5308</v>
      </c>
      <c r="M1766" t="s">
        <v>5309</v>
      </c>
      <c r="N1766">
        <v>0.76749999999999996</v>
      </c>
      <c r="O1766">
        <v>0</v>
      </c>
      <c r="P1766">
        <v>28</v>
      </c>
      <c r="Q1766">
        <v>0</v>
      </c>
      <c r="R1766">
        <v>0</v>
      </c>
      <c r="S1766">
        <v>0</v>
      </c>
      <c r="T1766">
        <v>7</v>
      </c>
      <c r="U1766">
        <v>0</v>
      </c>
      <c r="V1766">
        <v>0</v>
      </c>
      <c r="W1766">
        <v>0</v>
      </c>
      <c r="X1766">
        <v>3.0509238013304185</v>
      </c>
      <c r="Y1766">
        <v>0</v>
      </c>
      <c r="Z1766">
        <v>0</v>
      </c>
      <c r="AA1766">
        <v>0</v>
      </c>
      <c r="AB1766">
        <v>2.2049946857089804</v>
      </c>
      <c r="AC1766">
        <v>0</v>
      </c>
      <c r="AD1766">
        <v>0</v>
      </c>
      <c r="AE1766">
        <v>5.2559184870393985</v>
      </c>
    </row>
    <row r="1767" spans="1:31" x14ac:dyDescent="0.25">
      <c r="A1767">
        <v>1872398</v>
      </c>
      <c r="B1767">
        <v>1</v>
      </c>
      <c r="C1767" t="s">
        <v>80</v>
      </c>
      <c r="D1767" t="s">
        <v>100</v>
      </c>
      <c r="E1767" t="s">
        <v>169</v>
      </c>
      <c r="F1767" t="s">
        <v>2901</v>
      </c>
      <c r="G1767" t="s">
        <v>183</v>
      </c>
      <c r="H1767" t="s">
        <v>143</v>
      </c>
      <c r="I1767" t="s">
        <v>135</v>
      </c>
      <c r="J1767" t="s">
        <v>136</v>
      </c>
      <c r="K1767" t="s">
        <v>137</v>
      </c>
      <c r="L1767" t="s">
        <v>5310</v>
      </c>
      <c r="M1767" t="s">
        <v>5311</v>
      </c>
      <c r="N1767">
        <v>0.53916666599999996</v>
      </c>
      <c r="O1767">
        <v>0</v>
      </c>
      <c r="P1767">
        <v>36</v>
      </c>
      <c r="Q1767">
        <v>0</v>
      </c>
      <c r="R1767">
        <v>11</v>
      </c>
      <c r="S1767">
        <v>0</v>
      </c>
      <c r="T1767">
        <v>0</v>
      </c>
      <c r="U1767">
        <v>0</v>
      </c>
      <c r="V1767">
        <v>0</v>
      </c>
      <c r="W1767">
        <v>0</v>
      </c>
      <c r="X1767">
        <v>4.3807755320410688</v>
      </c>
      <c r="Y1767">
        <v>0</v>
      </c>
      <c r="Z1767">
        <v>28.443248068159118</v>
      </c>
      <c r="AA1767">
        <v>0</v>
      </c>
      <c r="AB1767">
        <v>0</v>
      </c>
      <c r="AC1767">
        <v>0</v>
      </c>
      <c r="AD1767">
        <v>0</v>
      </c>
      <c r="AE1767">
        <v>32.824023600200185</v>
      </c>
    </row>
    <row r="1768" spans="1:31" x14ac:dyDescent="0.25">
      <c r="A1768">
        <v>1872403</v>
      </c>
      <c r="B1768">
        <v>1</v>
      </c>
      <c r="C1768" t="s">
        <v>81</v>
      </c>
      <c r="D1768" t="s">
        <v>121</v>
      </c>
      <c r="E1768" t="s">
        <v>158</v>
      </c>
      <c r="F1768" t="s">
        <v>5312</v>
      </c>
      <c r="G1768" t="s">
        <v>133</v>
      </c>
      <c r="H1768" t="s">
        <v>134</v>
      </c>
      <c r="I1768" t="s">
        <v>135</v>
      </c>
      <c r="J1768" t="s">
        <v>136</v>
      </c>
      <c r="K1768" t="s">
        <v>137</v>
      </c>
      <c r="L1768" t="s">
        <v>5313</v>
      </c>
      <c r="M1768" t="s">
        <v>5314</v>
      </c>
      <c r="N1768">
        <v>1.3472222220000001</v>
      </c>
      <c r="O1768">
        <v>0</v>
      </c>
      <c r="P1768">
        <v>1508</v>
      </c>
      <c r="Q1768">
        <v>0</v>
      </c>
      <c r="R1768">
        <v>16</v>
      </c>
      <c r="S1768">
        <v>5</v>
      </c>
      <c r="T1768">
        <v>280</v>
      </c>
      <c r="U1768">
        <v>0</v>
      </c>
      <c r="V1768">
        <v>0</v>
      </c>
      <c r="W1768">
        <v>0</v>
      </c>
      <c r="X1768">
        <v>227.56530333536617</v>
      </c>
      <c r="Y1768">
        <v>0</v>
      </c>
      <c r="Z1768">
        <v>9.5505824399428381</v>
      </c>
      <c r="AA1768">
        <v>86.110389166121578</v>
      </c>
      <c r="AB1768">
        <v>91.281495821764523</v>
      </c>
      <c r="AC1768">
        <v>0</v>
      </c>
      <c r="AD1768">
        <v>0</v>
      </c>
      <c r="AE1768">
        <v>414.50777076319508</v>
      </c>
    </row>
    <row r="1769" spans="1:31" x14ac:dyDescent="0.25">
      <c r="A1769">
        <v>1872404</v>
      </c>
      <c r="B1769">
        <v>1</v>
      </c>
      <c r="C1769" t="s">
        <v>81</v>
      </c>
      <c r="D1769" t="s">
        <v>113</v>
      </c>
      <c r="E1769" t="s">
        <v>131</v>
      </c>
      <c r="F1769" t="s">
        <v>5315</v>
      </c>
      <c r="G1769" t="s">
        <v>133</v>
      </c>
      <c r="H1769" t="s">
        <v>134</v>
      </c>
      <c r="I1769" t="s">
        <v>135</v>
      </c>
      <c r="J1769" t="s">
        <v>136</v>
      </c>
      <c r="K1769" t="s">
        <v>137</v>
      </c>
      <c r="L1769" t="s">
        <v>5316</v>
      </c>
      <c r="M1769" t="s">
        <v>5317</v>
      </c>
      <c r="N1769">
        <v>1.475833333</v>
      </c>
      <c r="O1769">
        <v>2</v>
      </c>
      <c r="P1769">
        <v>93</v>
      </c>
      <c r="Q1769">
        <v>4</v>
      </c>
      <c r="R1769">
        <v>3</v>
      </c>
      <c r="S1769">
        <v>8</v>
      </c>
      <c r="T1769">
        <v>9</v>
      </c>
      <c r="U1769">
        <v>2</v>
      </c>
      <c r="V1769">
        <v>0</v>
      </c>
      <c r="W1769">
        <v>0.5533762450765648</v>
      </c>
      <c r="X1769">
        <v>19.747568262712967</v>
      </c>
      <c r="Y1769">
        <v>22.123264041541486</v>
      </c>
      <c r="Z1769">
        <v>1.9406796021471313</v>
      </c>
      <c r="AA1769">
        <v>366.96661083151264</v>
      </c>
      <c r="AB1769">
        <v>20.127245652654533</v>
      </c>
      <c r="AC1769">
        <v>415.6659482967853</v>
      </c>
      <c r="AD1769">
        <v>0</v>
      </c>
      <c r="AE1769">
        <v>847.12469293243066</v>
      </c>
    </row>
    <row r="1770" spans="1:31" x14ac:dyDescent="0.25">
      <c r="A1770">
        <v>1872405</v>
      </c>
      <c r="B1770">
        <v>1</v>
      </c>
      <c r="C1770" t="s">
        <v>80</v>
      </c>
      <c r="D1770" t="s">
        <v>105</v>
      </c>
      <c r="E1770" t="s">
        <v>229</v>
      </c>
      <c r="F1770" t="s">
        <v>5318</v>
      </c>
      <c r="G1770" t="s">
        <v>171</v>
      </c>
      <c r="H1770" t="s">
        <v>134</v>
      </c>
      <c r="I1770" t="s">
        <v>135</v>
      </c>
      <c r="J1770" t="s">
        <v>136</v>
      </c>
      <c r="K1770" t="s">
        <v>172</v>
      </c>
      <c r="L1770" t="s">
        <v>5319</v>
      </c>
      <c r="M1770" t="s">
        <v>5320</v>
      </c>
      <c r="N1770">
        <v>2.7584249999999999</v>
      </c>
      <c r="O1770">
        <v>1</v>
      </c>
      <c r="P1770">
        <v>4274</v>
      </c>
      <c r="Q1770">
        <v>8</v>
      </c>
      <c r="R1770">
        <v>7</v>
      </c>
      <c r="S1770">
        <v>27</v>
      </c>
      <c r="T1770">
        <v>295</v>
      </c>
      <c r="U1770">
        <v>10</v>
      </c>
      <c r="V1770">
        <v>19</v>
      </c>
      <c r="W1770">
        <v>0.90274585687516384</v>
      </c>
      <c r="X1770">
        <v>2005.7240218658405</v>
      </c>
      <c r="Y1770">
        <v>280.62788615185997</v>
      </c>
      <c r="Z1770">
        <v>6.3036759113972707</v>
      </c>
      <c r="AA1770">
        <v>807.98540708500411</v>
      </c>
      <c r="AB1770">
        <v>610.61743696915767</v>
      </c>
      <c r="AC1770">
        <v>4294.8091830566218</v>
      </c>
      <c r="AD1770">
        <v>803.68295621546349</v>
      </c>
      <c r="AE1770">
        <v>8810.6533131122196</v>
      </c>
    </row>
    <row r="1771" spans="1:31" x14ac:dyDescent="0.25">
      <c r="A1771">
        <v>1872408</v>
      </c>
      <c r="B1771">
        <v>1</v>
      </c>
      <c r="C1771" t="s">
        <v>80</v>
      </c>
      <c r="D1771" t="s">
        <v>106</v>
      </c>
      <c r="E1771" t="s">
        <v>158</v>
      </c>
      <c r="F1771" t="s">
        <v>5321</v>
      </c>
      <c r="G1771" t="s">
        <v>219</v>
      </c>
      <c r="H1771" t="s">
        <v>134</v>
      </c>
      <c r="I1771" t="s">
        <v>135</v>
      </c>
      <c r="J1771" t="s">
        <v>136</v>
      </c>
      <c r="K1771" t="s">
        <v>137</v>
      </c>
      <c r="L1771" t="s">
        <v>5322</v>
      </c>
      <c r="M1771" t="s">
        <v>5323</v>
      </c>
      <c r="N1771">
        <v>2.420833333</v>
      </c>
      <c r="O1771">
        <v>0</v>
      </c>
      <c r="P1771">
        <v>19</v>
      </c>
      <c r="Q1771">
        <v>0</v>
      </c>
      <c r="R1771">
        <v>2</v>
      </c>
      <c r="S1771">
        <v>0</v>
      </c>
      <c r="T1771">
        <v>4</v>
      </c>
      <c r="U1771">
        <v>0</v>
      </c>
      <c r="V1771">
        <v>0</v>
      </c>
      <c r="W1771">
        <v>0</v>
      </c>
      <c r="X1771">
        <v>16.493732668926516</v>
      </c>
      <c r="Y1771">
        <v>0</v>
      </c>
      <c r="Z1771">
        <v>9.9264792032095546</v>
      </c>
      <c r="AA1771">
        <v>0</v>
      </c>
      <c r="AB1771">
        <v>6.2453341547659749</v>
      </c>
      <c r="AC1771">
        <v>0</v>
      </c>
      <c r="AD1771">
        <v>0</v>
      </c>
      <c r="AE1771">
        <v>32.665546026902049</v>
      </c>
    </row>
    <row r="1772" spans="1:31" x14ac:dyDescent="0.25">
      <c r="A1772">
        <v>1872409</v>
      </c>
      <c r="B1772">
        <v>1</v>
      </c>
      <c r="C1772" t="s">
        <v>81</v>
      </c>
      <c r="D1772" t="s">
        <v>120</v>
      </c>
      <c r="E1772" t="s">
        <v>131</v>
      </c>
      <c r="F1772" t="s">
        <v>5324</v>
      </c>
      <c r="G1772" t="s">
        <v>133</v>
      </c>
      <c r="H1772" t="s">
        <v>134</v>
      </c>
      <c r="I1772" t="s">
        <v>135</v>
      </c>
      <c r="J1772" t="s">
        <v>136</v>
      </c>
      <c r="K1772" t="s">
        <v>137</v>
      </c>
      <c r="L1772" t="s">
        <v>5325</v>
      </c>
      <c r="M1772" t="s">
        <v>5326</v>
      </c>
      <c r="N1772">
        <v>0.34222222200000002</v>
      </c>
      <c r="O1772">
        <v>0</v>
      </c>
      <c r="P1772">
        <v>589</v>
      </c>
      <c r="Q1772">
        <v>7</v>
      </c>
      <c r="R1772">
        <v>12</v>
      </c>
      <c r="S1772">
        <v>3</v>
      </c>
      <c r="T1772">
        <v>59</v>
      </c>
      <c r="U1772">
        <v>2</v>
      </c>
      <c r="V1772">
        <v>0</v>
      </c>
      <c r="W1772">
        <v>0</v>
      </c>
      <c r="X1772">
        <v>26.928565834512074</v>
      </c>
      <c r="Y1772">
        <v>8.155327201777343</v>
      </c>
      <c r="Z1772">
        <v>12.348447811701243</v>
      </c>
      <c r="AA1772">
        <v>1.3922851054960712</v>
      </c>
      <c r="AB1772">
        <v>7.8189754082148486</v>
      </c>
      <c r="AC1772">
        <v>53.151062332102562</v>
      </c>
      <c r="AD1772">
        <v>0</v>
      </c>
      <c r="AE1772">
        <v>109.79466369380414</v>
      </c>
    </row>
    <row r="1773" spans="1:31" x14ac:dyDescent="0.25">
      <c r="A1773">
        <v>1872412</v>
      </c>
      <c r="B1773">
        <v>1</v>
      </c>
      <c r="C1773" t="s">
        <v>81</v>
      </c>
      <c r="D1773" t="s">
        <v>127</v>
      </c>
      <c r="E1773" t="s">
        <v>131</v>
      </c>
      <c r="F1773" t="s">
        <v>3513</v>
      </c>
      <c r="G1773" t="s">
        <v>133</v>
      </c>
      <c r="H1773" t="s">
        <v>134</v>
      </c>
      <c r="I1773" t="s">
        <v>135</v>
      </c>
      <c r="J1773" t="s">
        <v>136</v>
      </c>
      <c r="K1773" t="s">
        <v>137</v>
      </c>
      <c r="L1773" t="s">
        <v>5327</v>
      </c>
      <c r="M1773" t="s">
        <v>5328</v>
      </c>
      <c r="N1773">
        <v>0.56583333300000005</v>
      </c>
      <c r="O1773">
        <v>2</v>
      </c>
      <c r="P1773">
        <v>52</v>
      </c>
      <c r="Q1773">
        <v>79</v>
      </c>
      <c r="R1773">
        <v>74</v>
      </c>
      <c r="S1773">
        <v>0</v>
      </c>
      <c r="T1773">
        <v>5</v>
      </c>
      <c r="U1773">
        <v>1</v>
      </c>
      <c r="V1773">
        <v>0</v>
      </c>
      <c r="W1773">
        <v>0.50690620310250667</v>
      </c>
      <c r="X1773">
        <v>4.4564175255491625</v>
      </c>
      <c r="Y1773">
        <v>119.264052304508</v>
      </c>
      <c r="Z1773">
        <v>117.27506000407705</v>
      </c>
      <c r="AA1773">
        <v>0</v>
      </c>
      <c r="AB1773">
        <v>1.1411655771959799</v>
      </c>
      <c r="AC1773">
        <v>76.803378647461102</v>
      </c>
      <c r="AD1773">
        <v>0</v>
      </c>
      <c r="AE1773">
        <v>319.44698026189383</v>
      </c>
    </row>
    <row r="1774" spans="1:31" x14ac:dyDescent="0.25">
      <c r="A1774">
        <v>1872413</v>
      </c>
      <c r="B1774">
        <v>1</v>
      </c>
      <c r="C1774" t="s">
        <v>80</v>
      </c>
      <c r="D1774" t="s">
        <v>103</v>
      </c>
      <c r="E1774" t="s">
        <v>229</v>
      </c>
      <c r="F1774" t="s">
        <v>378</v>
      </c>
      <c r="G1774" t="s">
        <v>133</v>
      </c>
      <c r="H1774" t="s">
        <v>134</v>
      </c>
      <c r="I1774" t="s">
        <v>152</v>
      </c>
      <c r="J1774" t="s">
        <v>136</v>
      </c>
      <c r="K1774" t="s">
        <v>137</v>
      </c>
      <c r="L1774" t="s">
        <v>5329</v>
      </c>
      <c r="M1774" t="s">
        <v>5330</v>
      </c>
      <c r="N1774">
        <v>3.0833333000000001E-2</v>
      </c>
      <c r="O1774">
        <v>6</v>
      </c>
      <c r="P1774">
        <v>2049</v>
      </c>
      <c r="Q1774">
        <v>98</v>
      </c>
      <c r="R1774">
        <v>289</v>
      </c>
      <c r="S1774">
        <v>33</v>
      </c>
      <c r="T1774">
        <v>178</v>
      </c>
      <c r="U1774">
        <v>10</v>
      </c>
      <c r="V1774">
        <v>1</v>
      </c>
      <c r="W1774">
        <v>0.23401158852909335</v>
      </c>
      <c r="X1774">
        <v>12.433898907612749</v>
      </c>
      <c r="Y1774">
        <v>20.113376202059527</v>
      </c>
      <c r="Z1774">
        <v>35.897268506535674</v>
      </c>
      <c r="AA1774">
        <v>8.715016273455543</v>
      </c>
      <c r="AB1774">
        <v>7.360920543581444</v>
      </c>
      <c r="AC1774">
        <v>56.250051229169323</v>
      </c>
      <c r="AD1774">
        <v>3.2189747999178695</v>
      </c>
      <c r="AE1774">
        <v>144.22351805086123</v>
      </c>
    </row>
    <row r="1775" spans="1:31" x14ac:dyDescent="0.25">
      <c r="A1775">
        <v>1872414</v>
      </c>
      <c r="B1775">
        <v>1</v>
      </c>
      <c r="C1775" t="s">
        <v>81</v>
      </c>
      <c r="D1775" t="s">
        <v>118</v>
      </c>
      <c r="E1775" t="s">
        <v>131</v>
      </c>
      <c r="F1775" t="s">
        <v>5331</v>
      </c>
      <c r="G1775" t="s">
        <v>133</v>
      </c>
      <c r="H1775" t="s">
        <v>134</v>
      </c>
      <c r="I1775" t="s">
        <v>135</v>
      </c>
      <c r="J1775" t="s">
        <v>136</v>
      </c>
      <c r="K1775" t="s">
        <v>137</v>
      </c>
      <c r="L1775" t="s">
        <v>5332</v>
      </c>
      <c r="M1775" t="s">
        <v>5333</v>
      </c>
      <c r="N1775">
        <v>0.93472222199999999</v>
      </c>
      <c r="O1775">
        <v>2</v>
      </c>
      <c r="P1775">
        <v>545</v>
      </c>
      <c r="Q1775">
        <v>12</v>
      </c>
      <c r="R1775">
        <v>18</v>
      </c>
      <c r="S1775">
        <v>8</v>
      </c>
      <c r="T1775">
        <v>73</v>
      </c>
      <c r="U1775">
        <v>5</v>
      </c>
      <c r="V1775">
        <v>0</v>
      </c>
      <c r="W1775">
        <v>5.1551516728050331</v>
      </c>
      <c r="X1775">
        <v>69.823546543739155</v>
      </c>
      <c r="Y1775">
        <v>22.094853503036951</v>
      </c>
      <c r="Z1775">
        <v>33.76869199601839</v>
      </c>
      <c r="AA1775">
        <v>135.73296063568361</v>
      </c>
      <c r="AB1775">
        <v>26.800660678395161</v>
      </c>
      <c r="AC1775">
        <v>386.23727882056664</v>
      </c>
      <c r="AD1775">
        <v>0</v>
      </c>
      <c r="AE1775">
        <v>679.61314385024491</v>
      </c>
    </row>
    <row r="1776" spans="1:31" x14ac:dyDescent="0.25">
      <c r="A1776">
        <v>1872415</v>
      </c>
      <c r="B1776">
        <v>1</v>
      </c>
      <c r="C1776" t="s">
        <v>80</v>
      </c>
      <c r="D1776" t="s">
        <v>96</v>
      </c>
      <c r="E1776" t="s">
        <v>146</v>
      </c>
      <c r="F1776" t="s">
        <v>5334</v>
      </c>
      <c r="G1776" t="s">
        <v>148</v>
      </c>
      <c r="H1776" t="s">
        <v>143</v>
      </c>
      <c r="I1776" t="s">
        <v>135</v>
      </c>
      <c r="J1776" t="s">
        <v>136</v>
      </c>
      <c r="K1776" t="s">
        <v>137</v>
      </c>
      <c r="L1776" t="s">
        <v>5335</v>
      </c>
      <c r="M1776" t="s">
        <v>5336</v>
      </c>
      <c r="N1776">
        <v>1.098333333</v>
      </c>
      <c r="O1776">
        <v>0</v>
      </c>
      <c r="P1776">
        <v>33</v>
      </c>
      <c r="Q1776">
        <v>0</v>
      </c>
      <c r="R1776">
        <v>0</v>
      </c>
      <c r="S1776">
        <v>0</v>
      </c>
      <c r="T1776">
        <v>1</v>
      </c>
      <c r="U1776">
        <v>0</v>
      </c>
      <c r="V1776">
        <v>0</v>
      </c>
      <c r="W1776">
        <v>0</v>
      </c>
      <c r="X1776">
        <v>11.522655738383005</v>
      </c>
      <c r="Y1776">
        <v>0</v>
      </c>
      <c r="Z1776">
        <v>0</v>
      </c>
      <c r="AA1776">
        <v>0</v>
      </c>
      <c r="AB1776">
        <v>0.13463344535000416</v>
      </c>
      <c r="AC1776">
        <v>0</v>
      </c>
      <c r="AD1776">
        <v>0</v>
      </c>
      <c r="AE1776">
        <v>11.65728918373301</v>
      </c>
    </row>
    <row r="1777" spans="1:31" x14ac:dyDescent="0.25">
      <c r="A1777">
        <v>1872416</v>
      </c>
      <c r="B1777">
        <v>1</v>
      </c>
      <c r="C1777" t="s">
        <v>81</v>
      </c>
      <c r="D1777" t="s">
        <v>128</v>
      </c>
      <c r="E1777" t="s">
        <v>140</v>
      </c>
      <c r="F1777" t="s">
        <v>5337</v>
      </c>
      <c r="G1777" t="s">
        <v>163</v>
      </c>
      <c r="H1777" t="s">
        <v>143</v>
      </c>
      <c r="I1777" t="s">
        <v>135</v>
      </c>
      <c r="J1777" t="s">
        <v>136</v>
      </c>
      <c r="K1777" t="s">
        <v>137</v>
      </c>
      <c r="L1777" t="s">
        <v>5338</v>
      </c>
      <c r="M1777" t="s">
        <v>5339</v>
      </c>
      <c r="N1777">
        <v>4.9824999999999999</v>
      </c>
      <c r="O1777">
        <v>0</v>
      </c>
      <c r="P1777">
        <v>11</v>
      </c>
      <c r="Q1777">
        <v>0</v>
      </c>
      <c r="R1777">
        <v>0</v>
      </c>
      <c r="S1777">
        <v>0</v>
      </c>
      <c r="T1777">
        <v>0</v>
      </c>
      <c r="U1777">
        <v>0</v>
      </c>
      <c r="V1777">
        <v>0</v>
      </c>
      <c r="W1777">
        <v>0</v>
      </c>
      <c r="X1777">
        <v>13.221779013782088</v>
      </c>
      <c r="Y1777">
        <v>0</v>
      </c>
      <c r="Z1777">
        <v>0</v>
      </c>
      <c r="AA1777">
        <v>0</v>
      </c>
      <c r="AB1777">
        <v>0</v>
      </c>
      <c r="AC1777">
        <v>0</v>
      </c>
      <c r="AD1777">
        <v>0</v>
      </c>
      <c r="AE1777">
        <v>13.221779013782088</v>
      </c>
    </row>
    <row r="1778" spans="1:31" x14ac:dyDescent="0.25">
      <c r="A1778">
        <v>1872421</v>
      </c>
      <c r="B1778">
        <v>1</v>
      </c>
      <c r="C1778" t="s">
        <v>81</v>
      </c>
      <c r="D1778" t="s">
        <v>128</v>
      </c>
      <c r="E1778" t="s">
        <v>222</v>
      </c>
      <c r="F1778" t="s">
        <v>5340</v>
      </c>
      <c r="G1778" t="s">
        <v>663</v>
      </c>
      <c r="H1778" t="s">
        <v>143</v>
      </c>
      <c r="I1778" t="s">
        <v>135</v>
      </c>
      <c r="J1778" t="s">
        <v>136</v>
      </c>
      <c r="K1778" t="s">
        <v>137</v>
      </c>
      <c r="L1778" t="s">
        <v>5341</v>
      </c>
      <c r="M1778" t="s">
        <v>5342</v>
      </c>
      <c r="N1778">
        <v>0.78222222200000002</v>
      </c>
      <c r="O1778">
        <v>0</v>
      </c>
      <c r="P1778">
        <v>141</v>
      </c>
      <c r="Q1778">
        <v>0</v>
      </c>
      <c r="R1778">
        <v>0</v>
      </c>
      <c r="S1778">
        <v>0</v>
      </c>
      <c r="T1778">
        <v>1</v>
      </c>
      <c r="U1778">
        <v>0</v>
      </c>
      <c r="V1778">
        <v>0</v>
      </c>
      <c r="W1778">
        <v>0</v>
      </c>
      <c r="X1778">
        <v>20.307294447377291</v>
      </c>
      <c r="Y1778">
        <v>0</v>
      </c>
      <c r="Z1778">
        <v>0</v>
      </c>
      <c r="AA1778">
        <v>0</v>
      </c>
      <c r="AB1778">
        <v>1.2929318092235558E-2</v>
      </c>
      <c r="AC1778">
        <v>0</v>
      </c>
      <c r="AD1778">
        <v>0</v>
      </c>
      <c r="AE1778">
        <v>20.320223765469528</v>
      </c>
    </row>
    <row r="1779" spans="1:31" x14ac:dyDescent="0.25">
      <c r="A1779">
        <v>1872424</v>
      </c>
      <c r="B1779">
        <v>1</v>
      </c>
      <c r="C1779" t="s">
        <v>80</v>
      </c>
      <c r="D1779" t="s">
        <v>83</v>
      </c>
      <c r="E1779" t="s">
        <v>158</v>
      </c>
      <c r="F1779" t="s">
        <v>5343</v>
      </c>
      <c r="G1779" t="s">
        <v>133</v>
      </c>
      <c r="H1779" t="s">
        <v>134</v>
      </c>
      <c r="I1779" t="s">
        <v>135</v>
      </c>
      <c r="J1779" t="s">
        <v>136</v>
      </c>
      <c r="K1779" t="s">
        <v>137</v>
      </c>
      <c r="L1779" t="s">
        <v>5344</v>
      </c>
      <c r="M1779" t="s">
        <v>5345</v>
      </c>
      <c r="N1779">
        <v>0.91888888800000001</v>
      </c>
      <c r="O1779">
        <v>0</v>
      </c>
      <c r="P1779">
        <v>129</v>
      </c>
      <c r="Q1779">
        <v>0</v>
      </c>
      <c r="R1779">
        <v>1</v>
      </c>
      <c r="S1779">
        <v>22</v>
      </c>
      <c r="T1779">
        <v>12</v>
      </c>
      <c r="U1779">
        <v>12</v>
      </c>
      <c r="V1779">
        <v>2</v>
      </c>
      <c r="W1779">
        <v>0</v>
      </c>
      <c r="X1779">
        <v>21.052307137567247</v>
      </c>
      <c r="Y1779">
        <v>0</v>
      </c>
      <c r="Z1779">
        <v>0.11619737998502891</v>
      </c>
      <c r="AA1779">
        <v>189.05872098976909</v>
      </c>
      <c r="AB1779">
        <v>7.0994293216792705</v>
      </c>
      <c r="AC1779">
        <v>592.96489958283473</v>
      </c>
      <c r="AD1779">
        <v>93.044786098966227</v>
      </c>
      <c r="AE1779">
        <v>903.33634051080162</v>
      </c>
    </row>
    <row r="1780" spans="1:31" x14ac:dyDescent="0.25">
      <c r="A1780">
        <v>1872425</v>
      </c>
      <c r="B1780">
        <v>1</v>
      </c>
      <c r="C1780" t="s">
        <v>81</v>
      </c>
      <c r="D1780" t="s">
        <v>123</v>
      </c>
      <c r="E1780" t="s">
        <v>210</v>
      </c>
      <c r="F1780" t="s">
        <v>5346</v>
      </c>
      <c r="G1780" t="s">
        <v>5347</v>
      </c>
      <c r="H1780" t="s">
        <v>134</v>
      </c>
      <c r="I1780" t="s">
        <v>135</v>
      </c>
      <c r="J1780" t="s">
        <v>136</v>
      </c>
      <c r="K1780" t="s">
        <v>172</v>
      </c>
      <c r="L1780" t="s">
        <v>5348</v>
      </c>
      <c r="M1780" t="s">
        <v>5349</v>
      </c>
      <c r="N1780">
        <v>0.91416666599999996</v>
      </c>
      <c r="O1780">
        <v>1</v>
      </c>
      <c r="P1780">
        <v>22673</v>
      </c>
      <c r="Q1780">
        <v>15</v>
      </c>
      <c r="R1780">
        <v>92</v>
      </c>
      <c r="S1780">
        <v>22</v>
      </c>
      <c r="T1780">
        <v>2911</v>
      </c>
      <c r="U1780">
        <v>7</v>
      </c>
      <c r="V1780">
        <v>10</v>
      </c>
      <c r="W1780">
        <v>2.7604336841844171E-2</v>
      </c>
      <c r="X1780">
        <v>2863.367222557159</v>
      </c>
      <c r="Y1780">
        <v>47.54375809346007</v>
      </c>
      <c r="Z1780">
        <v>66.907050803001397</v>
      </c>
      <c r="AA1780">
        <v>145.25258924704335</v>
      </c>
      <c r="AB1780">
        <v>1441.5709264439176</v>
      </c>
      <c r="AC1780">
        <v>100.26216381886196</v>
      </c>
      <c r="AD1780">
        <v>115.40554999281849</v>
      </c>
      <c r="AE1780">
        <v>4780.3368652931031</v>
      </c>
    </row>
    <row r="1781" spans="1:31" x14ac:dyDescent="0.25">
      <c r="A1781">
        <v>1872426</v>
      </c>
      <c r="B1781">
        <v>1</v>
      </c>
      <c r="C1781" t="s">
        <v>80</v>
      </c>
      <c r="D1781" t="s">
        <v>95</v>
      </c>
      <c r="E1781" t="s">
        <v>158</v>
      </c>
      <c r="F1781" t="s">
        <v>5350</v>
      </c>
      <c r="G1781" t="s">
        <v>293</v>
      </c>
      <c r="H1781" t="s">
        <v>134</v>
      </c>
      <c r="I1781" t="s">
        <v>135</v>
      </c>
      <c r="J1781" t="s">
        <v>136</v>
      </c>
      <c r="K1781" t="s">
        <v>137</v>
      </c>
      <c r="L1781" t="s">
        <v>5351</v>
      </c>
      <c r="M1781" t="s">
        <v>5352</v>
      </c>
      <c r="N1781">
        <v>1.143888888</v>
      </c>
      <c r="O1781">
        <v>0</v>
      </c>
      <c r="P1781">
        <v>160</v>
      </c>
      <c r="Q1781">
        <v>0</v>
      </c>
      <c r="R1781">
        <v>1</v>
      </c>
      <c r="S1781">
        <v>0</v>
      </c>
      <c r="T1781">
        <v>10</v>
      </c>
      <c r="U1781">
        <v>0</v>
      </c>
      <c r="V1781">
        <v>0</v>
      </c>
      <c r="W1781">
        <v>0</v>
      </c>
      <c r="X1781">
        <v>19.569500317018491</v>
      </c>
      <c r="Y1781">
        <v>0</v>
      </c>
      <c r="Z1781">
        <v>2.7320000090376331</v>
      </c>
      <c r="AA1781">
        <v>0</v>
      </c>
      <c r="AB1781">
        <v>3.2922110980217232</v>
      </c>
      <c r="AC1781">
        <v>0</v>
      </c>
      <c r="AD1781">
        <v>0</v>
      </c>
      <c r="AE1781">
        <v>25.593711424077849</v>
      </c>
    </row>
    <row r="1782" spans="1:31" x14ac:dyDescent="0.25">
      <c r="A1782">
        <v>1872427</v>
      </c>
      <c r="B1782">
        <v>1</v>
      </c>
      <c r="C1782" t="s">
        <v>80</v>
      </c>
      <c r="D1782" t="s">
        <v>107</v>
      </c>
      <c r="E1782" t="s">
        <v>210</v>
      </c>
      <c r="F1782" t="s">
        <v>5353</v>
      </c>
      <c r="G1782" t="s">
        <v>133</v>
      </c>
      <c r="H1782" t="s">
        <v>134</v>
      </c>
      <c r="I1782" t="s">
        <v>135</v>
      </c>
      <c r="J1782" t="s">
        <v>136</v>
      </c>
      <c r="K1782" t="s">
        <v>137</v>
      </c>
      <c r="L1782" t="s">
        <v>5354</v>
      </c>
      <c r="M1782" t="s">
        <v>5355</v>
      </c>
      <c r="N1782">
        <v>0.80722222200000004</v>
      </c>
      <c r="O1782">
        <v>2</v>
      </c>
      <c r="P1782">
        <v>1079</v>
      </c>
      <c r="Q1782">
        <v>27</v>
      </c>
      <c r="R1782">
        <v>76</v>
      </c>
      <c r="S1782">
        <v>4</v>
      </c>
      <c r="T1782">
        <v>29</v>
      </c>
      <c r="U1782">
        <v>0</v>
      </c>
      <c r="V1782">
        <v>3</v>
      </c>
      <c r="W1782">
        <v>39.257759032962134</v>
      </c>
      <c r="X1782">
        <v>122.1459655422393</v>
      </c>
      <c r="Y1782">
        <v>362.93090170693443</v>
      </c>
      <c r="Z1782">
        <v>130.32131855459579</v>
      </c>
      <c r="AA1782">
        <v>21.57449096089244</v>
      </c>
      <c r="AB1782">
        <v>42.660603292592867</v>
      </c>
      <c r="AC1782">
        <v>0</v>
      </c>
      <c r="AD1782">
        <v>11.993794545620148</v>
      </c>
      <c r="AE1782">
        <v>730.88483363583725</v>
      </c>
    </row>
    <row r="1783" spans="1:31" x14ac:dyDescent="0.25">
      <c r="A1783">
        <v>1872428</v>
      </c>
      <c r="B1783">
        <v>1</v>
      </c>
      <c r="C1783" t="s">
        <v>81</v>
      </c>
      <c r="D1783" t="s">
        <v>128</v>
      </c>
      <c r="E1783" t="s">
        <v>131</v>
      </c>
      <c r="F1783" t="s">
        <v>5356</v>
      </c>
      <c r="G1783" t="s">
        <v>133</v>
      </c>
      <c r="H1783" t="s">
        <v>134</v>
      </c>
      <c r="I1783" t="s">
        <v>135</v>
      </c>
      <c r="J1783" t="s">
        <v>136</v>
      </c>
      <c r="K1783" t="s">
        <v>137</v>
      </c>
      <c r="L1783" t="s">
        <v>5357</v>
      </c>
      <c r="M1783" t="s">
        <v>5358</v>
      </c>
      <c r="N1783">
        <v>2.770277777</v>
      </c>
      <c r="O1783">
        <v>3</v>
      </c>
      <c r="P1783">
        <v>497</v>
      </c>
      <c r="Q1783">
        <v>89</v>
      </c>
      <c r="R1783">
        <v>26</v>
      </c>
      <c r="S1783">
        <v>6</v>
      </c>
      <c r="T1783">
        <v>55</v>
      </c>
      <c r="U1783">
        <v>0</v>
      </c>
      <c r="V1783">
        <v>0</v>
      </c>
      <c r="W1783">
        <v>2.6361672953241424</v>
      </c>
      <c r="X1783">
        <v>191.18486436110177</v>
      </c>
      <c r="Y1783">
        <v>313.26902431105492</v>
      </c>
      <c r="Z1783">
        <v>43.129263528587906</v>
      </c>
      <c r="AA1783">
        <v>57.811684665710857</v>
      </c>
      <c r="AB1783">
        <v>51.798411156682995</v>
      </c>
      <c r="AC1783">
        <v>0</v>
      </c>
      <c r="AD1783">
        <v>0</v>
      </c>
      <c r="AE1783">
        <v>659.82941531846268</v>
      </c>
    </row>
    <row r="1784" spans="1:31" x14ac:dyDescent="0.25">
      <c r="A1784">
        <v>1872429</v>
      </c>
      <c r="B1784">
        <v>1</v>
      </c>
      <c r="C1784" t="s">
        <v>81</v>
      </c>
      <c r="D1784" t="s">
        <v>127</v>
      </c>
      <c r="E1784" t="s">
        <v>146</v>
      </c>
      <c r="F1784" t="s">
        <v>5359</v>
      </c>
      <c r="G1784" t="s">
        <v>148</v>
      </c>
      <c r="H1784" t="s">
        <v>143</v>
      </c>
      <c r="I1784" t="s">
        <v>135</v>
      </c>
      <c r="J1784" t="s">
        <v>136</v>
      </c>
      <c r="K1784" t="s">
        <v>137</v>
      </c>
      <c r="L1784" t="s">
        <v>5360</v>
      </c>
      <c r="M1784" t="s">
        <v>5361</v>
      </c>
      <c r="N1784">
        <v>5.9686111110000004</v>
      </c>
      <c r="O1784">
        <v>0</v>
      </c>
      <c r="P1784">
        <v>33</v>
      </c>
      <c r="Q1784">
        <v>0</v>
      </c>
      <c r="R1784">
        <v>5</v>
      </c>
      <c r="S1784">
        <v>0</v>
      </c>
      <c r="T1784">
        <v>3</v>
      </c>
      <c r="U1784">
        <v>0</v>
      </c>
      <c r="V1784">
        <v>0</v>
      </c>
      <c r="W1784">
        <v>0</v>
      </c>
      <c r="X1784">
        <v>29.14581596228857</v>
      </c>
      <c r="Y1784">
        <v>0</v>
      </c>
      <c r="Z1784">
        <v>13.632027630708114</v>
      </c>
      <c r="AA1784">
        <v>0</v>
      </c>
      <c r="AB1784">
        <v>11.389612774271026</v>
      </c>
      <c r="AC1784">
        <v>0</v>
      </c>
      <c r="AD1784">
        <v>0</v>
      </c>
      <c r="AE1784">
        <v>54.167456367267704</v>
      </c>
    </row>
    <row r="1785" spans="1:31" x14ac:dyDescent="0.25">
      <c r="A1785">
        <v>1872430</v>
      </c>
      <c r="B1785">
        <v>1</v>
      </c>
      <c r="C1785" t="s">
        <v>81</v>
      </c>
      <c r="D1785" t="s">
        <v>118</v>
      </c>
      <c r="E1785" t="s">
        <v>140</v>
      </c>
      <c r="F1785" t="s">
        <v>5362</v>
      </c>
      <c r="G1785" t="s">
        <v>200</v>
      </c>
      <c r="H1785" t="s">
        <v>143</v>
      </c>
      <c r="I1785" t="s">
        <v>135</v>
      </c>
      <c r="J1785" t="s">
        <v>136</v>
      </c>
      <c r="K1785" t="s">
        <v>137</v>
      </c>
      <c r="L1785" t="s">
        <v>5363</v>
      </c>
      <c r="M1785" t="s">
        <v>5364</v>
      </c>
      <c r="N1785">
        <v>4.4694444439999996</v>
      </c>
      <c r="O1785">
        <v>0</v>
      </c>
      <c r="P1785">
        <v>1</v>
      </c>
      <c r="Q1785">
        <v>0</v>
      </c>
      <c r="R1785">
        <v>0</v>
      </c>
      <c r="S1785">
        <v>0</v>
      </c>
      <c r="T1785">
        <v>0</v>
      </c>
      <c r="U1785">
        <v>0</v>
      </c>
      <c r="V1785">
        <v>0</v>
      </c>
      <c r="W1785">
        <v>0</v>
      </c>
      <c r="X1785">
        <v>0.60949564104461673</v>
      </c>
      <c r="Y1785">
        <v>0</v>
      </c>
      <c r="Z1785">
        <v>0</v>
      </c>
      <c r="AA1785">
        <v>0</v>
      </c>
      <c r="AB1785">
        <v>0</v>
      </c>
      <c r="AC1785">
        <v>0</v>
      </c>
      <c r="AD1785">
        <v>0</v>
      </c>
      <c r="AE1785">
        <v>0.60949564104461673</v>
      </c>
    </row>
    <row r="1786" spans="1:31" x14ac:dyDescent="0.25">
      <c r="A1786">
        <v>1872431</v>
      </c>
      <c r="B1786">
        <v>1</v>
      </c>
      <c r="C1786" t="s">
        <v>80</v>
      </c>
      <c r="D1786" t="s">
        <v>84</v>
      </c>
      <c r="E1786" t="s">
        <v>140</v>
      </c>
      <c r="F1786" t="s">
        <v>5365</v>
      </c>
      <c r="G1786" t="s">
        <v>148</v>
      </c>
      <c r="H1786" t="s">
        <v>143</v>
      </c>
      <c r="I1786" t="s">
        <v>135</v>
      </c>
      <c r="J1786" t="s">
        <v>136</v>
      </c>
      <c r="K1786" t="s">
        <v>137</v>
      </c>
      <c r="L1786" t="s">
        <v>5366</v>
      </c>
      <c r="M1786" t="s">
        <v>5367</v>
      </c>
      <c r="N1786">
        <v>2.6541666660000001</v>
      </c>
      <c r="O1786">
        <v>0</v>
      </c>
      <c r="P1786">
        <v>0</v>
      </c>
      <c r="Q1786">
        <v>0</v>
      </c>
      <c r="R1786">
        <v>0</v>
      </c>
      <c r="S1786">
        <v>0</v>
      </c>
      <c r="T1786">
        <v>1</v>
      </c>
      <c r="U1786">
        <v>0</v>
      </c>
      <c r="V1786">
        <v>0</v>
      </c>
      <c r="W1786">
        <v>0</v>
      </c>
      <c r="X1786">
        <v>0</v>
      </c>
      <c r="Y1786">
        <v>0</v>
      </c>
      <c r="Z1786">
        <v>0</v>
      </c>
      <c r="AA1786">
        <v>0</v>
      </c>
      <c r="AB1786">
        <v>3.5199247057689504</v>
      </c>
      <c r="AC1786">
        <v>0</v>
      </c>
      <c r="AD1786">
        <v>0</v>
      </c>
      <c r="AE1786">
        <v>3.5199247057689504</v>
      </c>
    </row>
    <row r="1787" spans="1:31" x14ac:dyDescent="0.25">
      <c r="A1787">
        <v>1872433</v>
      </c>
      <c r="B1787">
        <v>1</v>
      </c>
      <c r="C1787" t="s">
        <v>80</v>
      </c>
      <c r="D1787" t="s">
        <v>103</v>
      </c>
      <c r="E1787" t="s">
        <v>158</v>
      </c>
      <c r="F1787" t="s">
        <v>5368</v>
      </c>
      <c r="G1787" t="s">
        <v>219</v>
      </c>
      <c r="H1787" t="s">
        <v>134</v>
      </c>
      <c r="I1787" t="s">
        <v>135</v>
      </c>
      <c r="J1787" t="s">
        <v>136</v>
      </c>
      <c r="K1787" t="s">
        <v>137</v>
      </c>
      <c r="L1787" t="s">
        <v>5369</v>
      </c>
      <c r="M1787" t="s">
        <v>5370</v>
      </c>
      <c r="N1787">
        <v>1.1616666659999999</v>
      </c>
      <c r="O1787">
        <v>0</v>
      </c>
      <c r="P1787">
        <v>180</v>
      </c>
      <c r="Q1787">
        <v>0</v>
      </c>
      <c r="R1787">
        <v>4</v>
      </c>
      <c r="S1787">
        <v>0</v>
      </c>
      <c r="T1787">
        <v>30</v>
      </c>
      <c r="U1787">
        <v>0</v>
      </c>
      <c r="V1787">
        <v>0</v>
      </c>
      <c r="W1787">
        <v>0</v>
      </c>
      <c r="X1787">
        <v>24.555415654181953</v>
      </c>
      <c r="Y1787">
        <v>0</v>
      </c>
      <c r="Z1787">
        <v>0.38299791269003114</v>
      </c>
      <c r="AA1787">
        <v>0</v>
      </c>
      <c r="AB1787">
        <v>13.399554650807394</v>
      </c>
      <c r="AC1787">
        <v>0</v>
      </c>
      <c r="AD1787">
        <v>0</v>
      </c>
      <c r="AE1787">
        <v>38.337968217679375</v>
      </c>
    </row>
    <row r="1788" spans="1:31" x14ac:dyDescent="0.25">
      <c r="A1788">
        <v>1872434</v>
      </c>
      <c r="B1788">
        <v>1</v>
      </c>
      <c r="C1788" t="s">
        <v>81</v>
      </c>
      <c r="D1788" t="s">
        <v>118</v>
      </c>
      <c r="E1788" t="s">
        <v>158</v>
      </c>
      <c r="F1788" t="s">
        <v>5371</v>
      </c>
      <c r="G1788" t="s">
        <v>133</v>
      </c>
      <c r="H1788" t="s">
        <v>134</v>
      </c>
      <c r="I1788" t="s">
        <v>135</v>
      </c>
      <c r="J1788" t="s">
        <v>136</v>
      </c>
      <c r="K1788" t="s">
        <v>137</v>
      </c>
      <c r="L1788" t="s">
        <v>5372</v>
      </c>
      <c r="M1788" t="s">
        <v>5373</v>
      </c>
      <c r="N1788">
        <v>0.317222222</v>
      </c>
      <c r="O1788">
        <v>2</v>
      </c>
      <c r="P1788">
        <v>27</v>
      </c>
      <c r="Q1788">
        <v>12</v>
      </c>
      <c r="R1788">
        <v>5</v>
      </c>
      <c r="S1788">
        <v>7</v>
      </c>
      <c r="T1788">
        <v>23</v>
      </c>
      <c r="U1788">
        <v>4</v>
      </c>
      <c r="V1788">
        <v>0</v>
      </c>
      <c r="W1788">
        <v>1.8272810063595264</v>
      </c>
      <c r="X1788">
        <v>1.4129365455669929</v>
      </c>
      <c r="Y1788">
        <v>8.0772873585614562</v>
      </c>
      <c r="Z1788">
        <v>4.1083532665833626</v>
      </c>
      <c r="AA1788">
        <v>46.344860886311565</v>
      </c>
      <c r="AB1788">
        <v>2.4668483940149164</v>
      </c>
      <c r="AC1788">
        <v>136.24538704209809</v>
      </c>
      <c r="AD1788">
        <v>0</v>
      </c>
      <c r="AE1788">
        <v>200.48295449949592</v>
      </c>
    </row>
    <row r="1789" spans="1:31" x14ac:dyDescent="0.25">
      <c r="A1789">
        <v>1872436</v>
      </c>
      <c r="B1789">
        <v>1</v>
      </c>
      <c r="C1789" t="s">
        <v>80</v>
      </c>
      <c r="D1789" t="s">
        <v>98</v>
      </c>
      <c r="E1789" t="s">
        <v>146</v>
      </c>
      <c r="F1789" t="s">
        <v>5374</v>
      </c>
      <c r="G1789" t="s">
        <v>148</v>
      </c>
      <c r="H1789" t="s">
        <v>143</v>
      </c>
      <c r="I1789" t="s">
        <v>135</v>
      </c>
      <c r="J1789" t="s">
        <v>136</v>
      </c>
      <c r="K1789" t="s">
        <v>137</v>
      </c>
      <c r="L1789" t="s">
        <v>5375</v>
      </c>
      <c r="M1789" t="s">
        <v>5376</v>
      </c>
      <c r="N1789">
        <v>0.78833333299999997</v>
      </c>
      <c r="O1789">
        <v>0</v>
      </c>
      <c r="P1789">
        <v>20</v>
      </c>
      <c r="Q1789">
        <v>0</v>
      </c>
      <c r="R1789">
        <v>7</v>
      </c>
      <c r="S1789">
        <v>0</v>
      </c>
      <c r="T1789">
        <v>16</v>
      </c>
      <c r="U1789">
        <v>0</v>
      </c>
      <c r="V1789">
        <v>0</v>
      </c>
      <c r="W1789">
        <v>0</v>
      </c>
      <c r="X1789">
        <v>3.5892778482519749</v>
      </c>
      <c r="Y1789">
        <v>0</v>
      </c>
      <c r="Z1789">
        <v>6.5437382672628264</v>
      </c>
      <c r="AA1789">
        <v>0</v>
      </c>
      <c r="AB1789">
        <v>5.7770309749326527</v>
      </c>
      <c r="AC1789">
        <v>0</v>
      </c>
      <c r="AD1789">
        <v>0</v>
      </c>
      <c r="AE1789">
        <v>15.910047090447453</v>
      </c>
    </row>
    <row r="1790" spans="1:31" x14ac:dyDescent="0.25">
      <c r="A1790">
        <v>1872437</v>
      </c>
      <c r="B1790">
        <v>1</v>
      </c>
      <c r="C1790" t="s">
        <v>81</v>
      </c>
      <c r="D1790" t="s">
        <v>119</v>
      </c>
      <c r="E1790" t="s">
        <v>210</v>
      </c>
      <c r="F1790" t="s">
        <v>1926</v>
      </c>
      <c r="G1790" t="s">
        <v>133</v>
      </c>
      <c r="H1790" t="s">
        <v>134</v>
      </c>
      <c r="I1790" t="s">
        <v>135</v>
      </c>
      <c r="J1790" t="s">
        <v>136</v>
      </c>
      <c r="K1790" t="s">
        <v>137</v>
      </c>
      <c r="L1790" t="s">
        <v>5377</v>
      </c>
      <c r="M1790" t="s">
        <v>5378</v>
      </c>
      <c r="N1790">
        <v>0.15472222199999999</v>
      </c>
      <c r="O1790">
        <v>0</v>
      </c>
      <c r="P1790">
        <v>471</v>
      </c>
      <c r="Q1790">
        <v>45</v>
      </c>
      <c r="R1790">
        <v>109</v>
      </c>
      <c r="S1790">
        <v>2</v>
      </c>
      <c r="T1790">
        <v>17</v>
      </c>
      <c r="U1790">
        <v>0</v>
      </c>
      <c r="V1790">
        <v>0</v>
      </c>
      <c r="W1790">
        <v>0</v>
      </c>
      <c r="X1790">
        <v>7.4344509352435031</v>
      </c>
      <c r="Y1790">
        <v>30.829567044060212</v>
      </c>
      <c r="Z1790">
        <v>67.689476144594366</v>
      </c>
      <c r="AA1790">
        <v>1.0374798607222806</v>
      </c>
      <c r="AB1790">
        <v>0.4773310854099842</v>
      </c>
      <c r="AC1790">
        <v>0</v>
      </c>
      <c r="AD1790">
        <v>0</v>
      </c>
      <c r="AE1790">
        <v>107.46830507003035</v>
      </c>
    </row>
    <row r="1791" spans="1:31" x14ac:dyDescent="0.25">
      <c r="A1791">
        <v>1872439</v>
      </c>
      <c r="B1791">
        <v>1</v>
      </c>
      <c r="C1791" t="s">
        <v>80</v>
      </c>
      <c r="D1791" t="s">
        <v>96</v>
      </c>
      <c r="E1791" t="s">
        <v>222</v>
      </c>
      <c r="F1791" t="s">
        <v>5379</v>
      </c>
      <c r="G1791" t="s">
        <v>148</v>
      </c>
      <c r="H1791" t="s">
        <v>143</v>
      </c>
      <c r="I1791" t="s">
        <v>135</v>
      </c>
      <c r="J1791" t="s">
        <v>136</v>
      </c>
      <c r="K1791" t="s">
        <v>137</v>
      </c>
      <c r="L1791" t="s">
        <v>5380</v>
      </c>
      <c r="M1791" t="s">
        <v>5381</v>
      </c>
      <c r="N1791">
        <v>2.4730555550000002</v>
      </c>
      <c r="O1791">
        <v>0</v>
      </c>
      <c r="P1791">
        <v>39</v>
      </c>
      <c r="Q1791">
        <v>0</v>
      </c>
      <c r="R1791">
        <v>0</v>
      </c>
      <c r="S1791">
        <v>0</v>
      </c>
      <c r="T1791">
        <v>0</v>
      </c>
      <c r="U1791">
        <v>0</v>
      </c>
      <c r="V1791">
        <v>0</v>
      </c>
      <c r="W1791">
        <v>0</v>
      </c>
      <c r="X1791">
        <v>39.700551699211957</v>
      </c>
      <c r="Y1791">
        <v>0</v>
      </c>
      <c r="Z1791">
        <v>0</v>
      </c>
      <c r="AA1791">
        <v>0</v>
      </c>
      <c r="AB1791">
        <v>0</v>
      </c>
      <c r="AC1791">
        <v>0</v>
      </c>
      <c r="AD1791">
        <v>0</v>
      </c>
      <c r="AE1791">
        <v>39.700551699211957</v>
      </c>
    </row>
    <row r="1792" spans="1:31" x14ac:dyDescent="0.25">
      <c r="A1792">
        <v>1872440</v>
      </c>
      <c r="B1792">
        <v>1</v>
      </c>
      <c r="C1792" t="s">
        <v>80</v>
      </c>
      <c r="D1792" t="s">
        <v>103</v>
      </c>
      <c r="E1792" t="s">
        <v>146</v>
      </c>
      <c r="F1792" t="s">
        <v>5382</v>
      </c>
      <c r="G1792" t="s">
        <v>596</v>
      </c>
      <c r="H1792" t="s">
        <v>143</v>
      </c>
      <c r="I1792" t="s">
        <v>135</v>
      </c>
      <c r="J1792" t="s">
        <v>136</v>
      </c>
      <c r="K1792" t="s">
        <v>137</v>
      </c>
      <c r="L1792" t="s">
        <v>5383</v>
      </c>
      <c r="M1792" t="s">
        <v>5384</v>
      </c>
      <c r="N1792">
        <v>3.6327777769999998</v>
      </c>
      <c r="O1792">
        <v>0</v>
      </c>
      <c r="P1792">
        <v>6</v>
      </c>
      <c r="Q1792">
        <v>0</v>
      </c>
      <c r="R1792">
        <v>0</v>
      </c>
      <c r="S1792">
        <v>0</v>
      </c>
      <c r="T1792">
        <v>0</v>
      </c>
      <c r="U1792">
        <v>0</v>
      </c>
      <c r="V1792">
        <v>0</v>
      </c>
      <c r="W1792">
        <v>0</v>
      </c>
      <c r="X1792">
        <v>3.8189704025359759</v>
      </c>
      <c r="Y1792">
        <v>0</v>
      </c>
      <c r="Z1792">
        <v>0</v>
      </c>
      <c r="AA1792">
        <v>0</v>
      </c>
      <c r="AB1792">
        <v>0</v>
      </c>
      <c r="AC1792">
        <v>0</v>
      </c>
      <c r="AD1792">
        <v>0</v>
      </c>
      <c r="AE1792">
        <v>3.8189704025359759</v>
      </c>
    </row>
    <row r="1793" spans="1:31" x14ac:dyDescent="0.25">
      <c r="A1793">
        <v>1872444</v>
      </c>
      <c r="B1793">
        <v>1</v>
      </c>
      <c r="C1793" t="s">
        <v>81</v>
      </c>
      <c r="D1793" t="s">
        <v>123</v>
      </c>
      <c r="E1793" t="s">
        <v>169</v>
      </c>
      <c r="F1793" t="s">
        <v>5385</v>
      </c>
      <c r="G1793" t="s">
        <v>183</v>
      </c>
      <c r="H1793" t="s">
        <v>143</v>
      </c>
      <c r="I1793" t="s">
        <v>135</v>
      </c>
      <c r="J1793" t="s">
        <v>136</v>
      </c>
      <c r="K1793" t="s">
        <v>137</v>
      </c>
      <c r="L1793" t="s">
        <v>5386</v>
      </c>
      <c r="M1793" t="s">
        <v>5387</v>
      </c>
      <c r="N1793">
        <v>2.571388888</v>
      </c>
      <c r="O1793">
        <v>0</v>
      </c>
      <c r="P1793">
        <v>42</v>
      </c>
      <c r="Q1793">
        <v>0</v>
      </c>
      <c r="R1793">
        <v>2</v>
      </c>
      <c r="S1793">
        <v>0</v>
      </c>
      <c r="T1793">
        <v>4</v>
      </c>
      <c r="U1793">
        <v>0</v>
      </c>
      <c r="V1793">
        <v>0</v>
      </c>
      <c r="W1793">
        <v>0</v>
      </c>
      <c r="X1793">
        <v>31.833031607731098</v>
      </c>
      <c r="Y1793">
        <v>0</v>
      </c>
      <c r="Z1793">
        <v>11.53030659705264</v>
      </c>
      <c r="AA1793">
        <v>0</v>
      </c>
      <c r="AB1793">
        <v>6.2633205698168739</v>
      </c>
      <c r="AC1793">
        <v>0</v>
      </c>
      <c r="AD1793">
        <v>0</v>
      </c>
      <c r="AE1793">
        <v>49.626658774600614</v>
      </c>
    </row>
    <row r="1794" spans="1:31" x14ac:dyDescent="0.25">
      <c r="A1794">
        <v>1872450</v>
      </c>
      <c r="B1794">
        <v>1</v>
      </c>
      <c r="C1794" t="s">
        <v>80</v>
      </c>
      <c r="D1794" t="s">
        <v>105</v>
      </c>
      <c r="E1794" t="s">
        <v>158</v>
      </c>
      <c r="F1794" t="s">
        <v>5388</v>
      </c>
      <c r="G1794" t="s">
        <v>219</v>
      </c>
      <c r="H1794" t="s">
        <v>134</v>
      </c>
      <c r="I1794" t="s">
        <v>135</v>
      </c>
      <c r="J1794" t="s">
        <v>136</v>
      </c>
      <c r="K1794" t="s">
        <v>137</v>
      </c>
      <c r="L1794" t="s">
        <v>5389</v>
      </c>
      <c r="M1794" t="s">
        <v>5390</v>
      </c>
      <c r="N1794">
        <v>4.6016666659999999</v>
      </c>
      <c r="O1794">
        <v>4</v>
      </c>
      <c r="P1794">
        <v>0</v>
      </c>
      <c r="Q1794">
        <v>2</v>
      </c>
      <c r="R1794">
        <v>0</v>
      </c>
      <c r="S1794">
        <v>2</v>
      </c>
      <c r="T1794">
        <v>0</v>
      </c>
      <c r="U1794">
        <v>0</v>
      </c>
      <c r="V1794">
        <v>0</v>
      </c>
      <c r="W1794">
        <v>12.296409704583303</v>
      </c>
      <c r="X1794">
        <v>0</v>
      </c>
      <c r="Y1794">
        <v>1.3414924929616943</v>
      </c>
      <c r="Z1794">
        <v>0</v>
      </c>
      <c r="AA1794">
        <v>71.284887776636566</v>
      </c>
      <c r="AB1794">
        <v>0</v>
      </c>
      <c r="AC1794">
        <v>0</v>
      </c>
      <c r="AD1794">
        <v>0</v>
      </c>
      <c r="AE1794">
        <v>84.922789974181569</v>
      </c>
    </row>
    <row r="1795" spans="1:31" x14ac:dyDescent="0.25">
      <c r="A1795">
        <v>1872451</v>
      </c>
      <c r="B1795">
        <v>1</v>
      </c>
      <c r="C1795" t="s">
        <v>80</v>
      </c>
      <c r="D1795" t="s">
        <v>106</v>
      </c>
      <c r="E1795" t="s">
        <v>210</v>
      </c>
      <c r="F1795" t="s">
        <v>1518</v>
      </c>
      <c r="G1795" t="s">
        <v>133</v>
      </c>
      <c r="H1795" t="s">
        <v>134</v>
      </c>
      <c r="I1795" t="s">
        <v>135</v>
      </c>
      <c r="J1795" t="s">
        <v>136</v>
      </c>
      <c r="K1795" t="s">
        <v>137</v>
      </c>
      <c r="L1795" t="s">
        <v>5391</v>
      </c>
      <c r="M1795" t="s">
        <v>5392</v>
      </c>
      <c r="N1795">
        <v>0.62749999999999995</v>
      </c>
      <c r="O1795">
        <v>1</v>
      </c>
      <c r="P1795">
        <v>2</v>
      </c>
      <c r="Q1795">
        <v>20</v>
      </c>
      <c r="R1795">
        <v>230</v>
      </c>
      <c r="S1795">
        <v>5</v>
      </c>
      <c r="T1795">
        <v>44</v>
      </c>
      <c r="U1795">
        <v>0</v>
      </c>
      <c r="V1795">
        <v>0</v>
      </c>
      <c r="W1795">
        <v>0.41910596230898256</v>
      </c>
      <c r="X1795">
        <v>1.4368236185227552</v>
      </c>
      <c r="Y1795">
        <v>105.6371696950563</v>
      </c>
      <c r="Z1795">
        <v>704.54472597571657</v>
      </c>
      <c r="AA1795">
        <v>35.629415526929151</v>
      </c>
      <c r="AB1795">
        <v>64.572902969129885</v>
      </c>
      <c r="AC1795">
        <v>0</v>
      </c>
      <c r="AD1795">
        <v>0</v>
      </c>
      <c r="AE1795">
        <v>912.24014374766375</v>
      </c>
    </row>
    <row r="1796" spans="1:31" x14ac:dyDescent="0.25">
      <c r="A1796">
        <v>1872453</v>
      </c>
      <c r="B1796">
        <v>1</v>
      </c>
      <c r="C1796" t="s">
        <v>81</v>
      </c>
      <c r="D1796" t="s">
        <v>126</v>
      </c>
      <c r="E1796" t="s">
        <v>131</v>
      </c>
      <c r="F1796" t="s">
        <v>5393</v>
      </c>
      <c r="G1796" t="s">
        <v>133</v>
      </c>
      <c r="H1796" t="s">
        <v>134</v>
      </c>
      <c r="I1796" t="s">
        <v>152</v>
      </c>
      <c r="J1796" t="s">
        <v>136</v>
      </c>
      <c r="K1796" t="s">
        <v>137</v>
      </c>
      <c r="L1796" t="s">
        <v>5394</v>
      </c>
      <c r="M1796" t="s">
        <v>5395</v>
      </c>
      <c r="N1796">
        <v>6.3888879999999997E-3</v>
      </c>
      <c r="O1796">
        <v>0</v>
      </c>
      <c r="P1796">
        <v>1780</v>
      </c>
      <c r="Q1796">
        <v>36</v>
      </c>
      <c r="R1796">
        <v>166</v>
      </c>
      <c r="S1796">
        <v>10</v>
      </c>
      <c r="T1796">
        <v>253</v>
      </c>
      <c r="U1796">
        <v>2</v>
      </c>
      <c r="V1796">
        <v>0</v>
      </c>
      <c r="W1796">
        <v>0</v>
      </c>
      <c r="X1796">
        <v>1.0299955629710944</v>
      </c>
      <c r="Y1796">
        <v>1.8016168439033988</v>
      </c>
      <c r="Z1796">
        <v>0.54275529175476289</v>
      </c>
      <c r="AA1796">
        <v>0.19158175858120943</v>
      </c>
      <c r="AB1796">
        <v>0.4645749163684943</v>
      </c>
      <c r="AC1796">
        <v>0.54548202809207336</v>
      </c>
      <c r="AD1796">
        <v>0</v>
      </c>
      <c r="AE1796">
        <v>4.5760064016710338</v>
      </c>
    </row>
    <row r="1797" spans="1:31" x14ac:dyDescent="0.25">
      <c r="A1797">
        <v>1872454</v>
      </c>
      <c r="B1797">
        <v>1</v>
      </c>
      <c r="C1797" t="s">
        <v>80</v>
      </c>
      <c r="D1797" t="s">
        <v>100</v>
      </c>
      <c r="E1797" t="s">
        <v>158</v>
      </c>
      <c r="F1797" t="s">
        <v>5396</v>
      </c>
      <c r="G1797" t="s">
        <v>133</v>
      </c>
      <c r="H1797" t="s">
        <v>134</v>
      </c>
      <c r="I1797" t="s">
        <v>135</v>
      </c>
      <c r="J1797" t="s">
        <v>136</v>
      </c>
      <c r="K1797" t="s">
        <v>137</v>
      </c>
      <c r="L1797" t="s">
        <v>5397</v>
      </c>
      <c r="M1797" t="s">
        <v>5398</v>
      </c>
      <c r="N1797">
        <v>3.9550000000000001</v>
      </c>
      <c r="O1797">
        <v>0</v>
      </c>
      <c r="P1797">
        <v>73</v>
      </c>
      <c r="Q1797">
        <v>0</v>
      </c>
      <c r="R1797">
        <v>20</v>
      </c>
      <c r="S1797">
        <v>0</v>
      </c>
      <c r="T1797">
        <v>2</v>
      </c>
      <c r="U1797">
        <v>0</v>
      </c>
      <c r="V1797">
        <v>0</v>
      </c>
      <c r="W1797">
        <v>0</v>
      </c>
      <c r="X1797">
        <v>79.242148811959126</v>
      </c>
      <c r="Y1797">
        <v>0</v>
      </c>
      <c r="Z1797">
        <v>450.10520050440908</v>
      </c>
      <c r="AA1797">
        <v>0</v>
      </c>
      <c r="AB1797">
        <v>0.17577404601625332</v>
      </c>
      <c r="AC1797">
        <v>0</v>
      </c>
      <c r="AD1797">
        <v>0</v>
      </c>
      <c r="AE1797">
        <v>529.52312336238447</v>
      </c>
    </row>
    <row r="1798" spans="1:31" x14ac:dyDescent="0.25">
      <c r="A1798">
        <v>1872455</v>
      </c>
      <c r="B1798">
        <v>1</v>
      </c>
      <c r="C1798" t="s">
        <v>81</v>
      </c>
      <c r="D1798" t="s">
        <v>126</v>
      </c>
      <c r="E1798" t="s">
        <v>158</v>
      </c>
      <c r="F1798" t="s">
        <v>5399</v>
      </c>
      <c r="G1798" t="s">
        <v>133</v>
      </c>
      <c r="H1798" t="s">
        <v>134</v>
      </c>
      <c r="I1798" t="s">
        <v>152</v>
      </c>
      <c r="J1798" t="s">
        <v>136</v>
      </c>
      <c r="K1798" t="s">
        <v>137</v>
      </c>
      <c r="L1798" t="s">
        <v>5400</v>
      </c>
      <c r="M1798" t="s">
        <v>5401</v>
      </c>
      <c r="N1798">
        <v>5.5555550000000002E-3</v>
      </c>
      <c r="O1798">
        <v>0</v>
      </c>
      <c r="P1798">
        <v>464</v>
      </c>
      <c r="Q1798">
        <v>0</v>
      </c>
      <c r="R1798">
        <v>27</v>
      </c>
      <c r="S1798">
        <v>1</v>
      </c>
      <c r="T1798">
        <v>70</v>
      </c>
      <c r="U1798">
        <v>1</v>
      </c>
      <c r="V1798">
        <v>0</v>
      </c>
      <c r="W1798">
        <v>0</v>
      </c>
      <c r="X1798">
        <v>0.24465102946914438</v>
      </c>
      <c r="Y1798">
        <v>0</v>
      </c>
      <c r="Z1798">
        <v>5.7351763529133327E-2</v>
      </c>
      <c r="AA1798">
        <v>4.8873926821222224E-3</v>
      </c>
      <c r="AB1798">
        <v>9.7096557742411119E-2</v>
      </c>
      <c r="AC1798">
        <v>0.4714718413113333</v>
      </c>
      <c r="AD1798">
        <v>0</v>
      </c>
      <c r="AE1798">
        <v>0.87545858473414429</v>
      </c>
    </row>
    <row r="1799" spans="1:31" x14ac:dyDescent="0.25">
      <c r="A1799">
        <v>1872456</v>
      </c>
      <c r="B1799">
        <v>1</v>
      </c>
      <c r="C1799" t="s">
        <v>80</v>
      </c>
      <c r="D1799" t="s">
        <v>100</v>
      </c>
      <c r="E1799" t="s">
        <v>158</v>
      </c>
      <c r="F1799" t="s">
        <v>5402</v>
      </c>
      <c r="G1799" t="s">
        <v>219</v>
      </c>
      <c r="H1799" t="s">
        <v>134</v>
      </c>
      <c r="I1799" t="s">
        <v>135</v>
      </c>
      <c r="J1799" t="s">
        <v>136</v>
      </c>
      <c r="K1799" t="s">
        <v>137</v>
      </c>
      <c r="L1799" t="s">
        <v>5403</v>
      </c>
      <c r="M1799" t="s">
        <v>5404</v>
      </c>
      <c r="N1799">
        <v>3.7086111110000002</v>
      </c>
      <c r="O1799">
        <v>0</v>
      </c>
      <c r="P1799">
        <v>292</v>
      </c>
      <c r="Q1799">
        <v>0</v>
      </c>
      <c r="R1799">
        <v>6</v>
      </c>
      <c r="S1799">
        <v>0</v>
      </c>
      <c r="T1799">
        <v>23</v>
      </c>
      <c r="U1799">
        <v>0</v>
      </c>
      <c r="V1799">
        <v>0</v>
      </c>
      <c r="W1799">
        <v>0</v>
      </c>
      <c r="X1799">
        <v>234.87527887058675</v>
      </c>
      <c r="Y1799">
        <v>0</v>
      </c>
      <c r="Z1799">
        <v>23.110407989184313</v>
      </c>
      <c r="AA1799">
        <v>0</v>
      </c>
      <c r="AB1799">
        <v>35.519297164089288</v>
      </c>
      <c r="AC1799">
        <v>0</v>
      </c>
      <c r="AD1799">
        <v>0</v>
      </c>
      <c r="AE1799">
        <v>293.50498402386035</v>
      </c>
    </row>
    <row r="1800" spans="1:31" x14ac:dyDescent="0.25">
      <c r="A1800">
        <v>1872457</v>
      </c>
      <c r="B1800">
        <v>1</v>
      </c>
      <c r="C1800" t="s">
        <v>80</v>
      </c>
      <c r="D1800" t="s">
        <v>108</v>
      </c>
      <c r="E1800" t="s">
        <v>146</v>
      </c>
      <c r="F1800" t="s">
        <v>5405</v>
      </c>
      <c r="G1800" t="s">
        <v>148</v>
      </c>
      <c r="H1800" t="s">
        <v>143</v>
      </c>
      <c r="I1800" t="s">
        <v>135</v>
      </c>
      <c r="J1800" t="s">
        <v>136</v>
      </c>
      <c r="K1800" t="s">
        <v>137</v>
      </c>
      <c r="L1800" t="s">
        <v>5406</v>
      </c>
      <c r="M1800" t="s">
        <v>5407</v>
      </c>
      <c r="N1800">
        <v>1.9016666659999999</v>
      </c>
      <c r="O1800">
        <v>0</v>
      </c>
      <c r="P1800">
        <v>0</v>
      </c>
      <c r="Q1800">
        <v>0</v>
      </c>
      <c r="R1800">
        <v>0</v>
      </c>
      <c r="S1800">
        <v>0</v>
      </c>
      <c r="T1800">
        <v>1</v>
      </c>
      <c r="U1800">
        <v>0</v>
      </c>
      <c r="V1800">
        <v>0</v>
      </c>
      <c r="W1800">
        <v>0</v>
      </c>
      <c r="X1800">
        <v>0</v>
      </c>
      <c r="Y1800">
        <v>0</v>
      </c>
      <c r="Z1800">
        <v>0</v>
      </c>
      <c r="AA1800">
        <v>0</v>
      </c>
      <c r="AB1800">
        <v>1.83504402461848</v>
      </c>
      <c r="AC1800">
        <v>0</v>
      </c>
      <c r="AD1800">
        <v>0</v>
      </c>
      <c r="AE1800">
        <v>1.83504402461848</v>
      </c>
    </row>
    <row r="1801" spans="1:31" x14ac:dyDescent="0.25">
      <c r="A1801">
        <v>1872461</v>
      </c>
      <c r="B1801">
        <v>1</v>
      </c>
      <c r="C1801" t="s">
        <v>81</v>
      </c>
      <c r="D1801" t="s">
        <v>127</v>
      </c>
      <c r="E1801" t="s">
        <v>169</v>
      </c>
      <c r="F1801" t="s">
        <v>5408</v>
      </c>
      <c r="G1801" t="s">
        <v>183</v>
      </c>
      <c r="H1801" t="s">
        <v>143</v>
      </c>
      <c r="I1801" t="s">
        <v>135</v>
      </c>
      <c r="J1801" t="s">
        <v>136</v>
      </c>
      <c r="K1801" t="s">
        <v>137</v>
      </c>
      <c r="L1801" t="s">
        <v>5409</v>
      </c>
      <c r="M1801" t="s">
        <v>5410</v>
      </c>
      <c r="N1801">
        <v>2.9277777770000002</v>
      </c>
      <c r="O1801">
        <v>0</v>
      </c>
      <c r="P1801">
        <v>1</v>
      </c>
      <c r="Q1801">
        <v>0</v>
      </c>
      <c r="R1801">
        <v>3</v>
      </c>
      <c r="S1801">
        <v>0</v>
      </c>
      <c r="T1801">
        <v>0</v>
      </c>
      <c r="U1801">
        <v>0</v>
      </c>
      <c r="V1801">
        <v>0</v>
      </c>
      <c r="W1801">
        <v>0</v>
      </c>
      <c r="X1801">
        <v>4.2497667496202496</v>
      </c>
      <c r="Y1801">
        <v>0</v>
      </c>
      <c r="Z1801">
        <v>80.275845450853438</v>
      </c>
      <c r="AA1801">
        <v>0</v>
      </c>
      <c r="AB1801">
        <v>0</v>
      </c>
      <c r="AC1801">
        <v>0</v>
      </c>
      <c r="AD1801">
        <v>0</v>
      </c>
      <c r="AE1801">
        <v>84.525612200473688</v>
      </c>
    </row>
    <row r="1802" spans="1:31" x14ac:dyDescent="0.25">
      <c r="A1802">
        <v>1872462</v>
      </c>
      <c r="B1802">
        <v>1</v>
      </c>
      <c r="C1802" t="s">
        <v>81</v>
      </c>
      <c r="D1802" t="s">
        <v>126</v>
      </c>
      <c r="E1802" t="s">
        <v>131</v>
      </c>
      <c r="F1802" t="s">
        <v>5411</v>
      </c>
      <c r="G1802" t="s">
        <v>133</v>
      </c>
      <c r="H1802" t="s">
        <v>134</v>
      </c>
      <c r="I1802" t="s">
        <v>135</v>
      </c>
      <c r="J1802" t="s">
        <v>136</v>
      </c>
      <c r="K1802" t="s">
        <v>137</v>
      </c>
      <c r="L1802" t="s">
        <v>5412</v>
      </c>
      <c r="M1802" t="s">
        <v>5413</v>
      </c>
      <c r="N1802">
        <v>0.68666666600000004</v>
      </c>
      <c r="O1802">
        <v>0</v>
      </c>
      <c r="P1802">
        <v>194</v>
      </c>
      <c r="Q1802">
        <v>0</v>
      </c>
      <c r="R1802">
        <v>22</v>
      </c>
      <c r="S1802">
        <v>0</v>
      </c>
      <c r="T1802">
        <v>8</v>
      </c>
      <c r="U1802">
        <v>0</v>
      </c>
      <c r="V1802">
        <v>0</v>
      </c>
      <c r="W1802">
        <v>0</v>
      </c>
      <c r="X1802">
        <v>13.154297248197253</v>
      </c>
      <c r="Y1802">
        <v>0</v>
      </c>
      <c r="Z1802">
        <v>5.886243704098141</v>
      </c>
      <c r="AA1802">
        <v>0</v>
      </c>
      <c r="AB1802">
        <v>3.1248825705970638</v>
      </c>
      <c r="AC1802">
        <v>0</v>
      </c>
      <c r="AD1802">
        <v>0</v>
      </c>
      <c r="AE1802">
        <v>22.165423522892457</v>
      </c>
    </row>
    <row r="1803" spans="1:31" x14ac:dyDescent="0.25">
      <c r="A1803">
        <v>1872463</v>
      </c>
      <c r="B1803">
        <v>1</v>
      </c>
      <c r="C1803" t="s">
        <v>80</v>
      </c>
      <c r="D1803" t="s">
        <v>100</v>
      </c>
      <c r="E1803" t="s">
        <v>131</v>
      </c>
      <c r="F1803" t="s">
        <v>2612</v>
      </c>
      <c r="G1803" t="s">
        <v>133</v>
      </c>
      <c r="H1803" t="s">
        <v>134</v>
      </c>
      <c r="I1803" t="s">
        <v>135</v>
      </c>
      <c r="J1803" t="s">
        <v>136</v>
      </c>
      <c r="K1803" t="s">
        <v>137</v>
      </c>
      <c r="L1803" t="s">
        <v>5414</v>
      </c>
      <c r="M1803" t="s">
        <v>5415</v>
      </c>
      <c r="N1803">
        <v>1.6044444440000001</v>
      </c>
      <c r="O1803">
        <v>1</v>
      </c>
      <c r="P1803">
        <v>13</v>
      </c>
      <c r="Q1803">
        <v>3</v>
      </c>
      <c r="R1803">
        <v>29</v>
      </c>
      <c r="S1803">
        <v>11</v>
      </c>
      <c r="T1803">
        <v>6</v>
      </c>
      <c r="U1803">
        <v>1</v>
      </c>
      <c r="V1803">
        <v>0</v>
      </c>
      <c r="W1803">
        <v>0.32905156050540274</v>
      </c>
      <c r="X1803">
        <v>9.4504220989029406</v>
      </c>
      <c r="Y1803">
        <v>17.46691976265447</v>
      </c>
      <c r="Z1803">
        <v>81.405022201739214</v>
      </c>
      <c r="AA1803">
        <v>100.35216445789519</v>
      </c>
      <c r="AB1803">
        <v>6.1477467752679029</v>
      </c>
      <c r="AC1803">
        <v>30.558224585099811</v>
      </c>
      <c r="AD1803">
        <v>0</v>
      </c>
      <c r="AE1803">
        <v>245.70955144206494</v>
      </c>
    </row>
    <row r="1804" spans="1:31" x14ac:dyDescent="0.25">
      <c r="A1804">
        <v>1872465</v>
      </c>
      <c r="B1804">
        <v>1</v>
      </c>
      <c r="C1804" t="s">
        <v>80</v>
      </c>
      <c r="D1804" t="s">
        <v>83</v>
      </c>
      <c r="E1804" t="s">
        <v>131</v>
      </c>
      <c r="F1804" t="s">
        <v>5416</v>
      </c>
      <c r="G1804" t="s">
        <v>133</v>
      </c>
      <c r="H1804" t="s">
        <v>134</v>
      </c>
      <c r="I1804" t="s">
        <v>135</v>
      </c>
      <c r="J1804" t="s">
        <v>136</v>
      </c>
      <c r="K1804" t="s">
        <v>137</v>
      </c>
      <c r="L1804" t="s">
        <v>5417</v>
      </c>
      <c r="M1804" t="s">
        <v>5418</v>
      </c>
      <c r="N1804">
        <v>0.59555555500000001</v>
      </c>
      <c r="O1804">
        <v>4</v>
      </c>
      <c r="P1804">
        <v>28</v>
      </c>
      <c r="Q1804">
        <v>0</v>
      </c>
      <c r="R1804">
        <v>0</v>
      </c>
      <c r="S1804">
        <v>7</v>
      </c>
      <c r="T1804">
        <v>4</v>
      </c>
      <c r="U1804">
        <v>0</v>
      </c>
      <c r="V1804">
        <v>0</v>
      </c>
      <c r="W1804">
        <v>26.351347932495848</v>
      </c>
      <c r="X1804">
        <v>12.573063846207916</v>
      </c>
      <c r="Y1804">
        <v>0</v>
      </c>
      <c r="Z1804">
        <v>0</v>
      </c>
      <c r="AA1804">
        <v>61.217644862963965</v>
      </c>
      <c r="AB1804">
        <v>1.3896620136639279</v>
      </c>
      <c r="AC1804">
        <v>0</v>
      </c>
      <c r="AD1804">
        <v>0</v>
      </c>
      <c r="AE1804">
        <v>101.53171865533164</v>
      </c>
    </row>
    <row r="1805" spans="1:31" x14ac:dyDescent="0.25">
      <c r="A1805">
        <v>1872471</v>
      </c>
      <c r="B1805">
        <v>1</v>
      </c>
      <c r="C1805" t="s">
        <v>81</v>
      </c>
      <c r="D1805" t="s">
        <v>123</v>
      </c>
      <c r="E1805" t="s">
        <v>210</v>
      </c>
      <c r="F1805" t="s">
        <v>5419</v>
      </c>
      <c r="G1805" t="s">
        <v>5347</v>
      </c>
      <c r="H1805" t="s">
        <v>134</v>
      </c>
      <c r="I1805" t="s">
        <v>135</v>
      </c>
      <c r="J1805" t="s">
        <v>136</v>
      </c>
      <c r="K1805" t="s">
        <v>172</v>
      </c>
      <c r="L1805" t="s">
        <v>5420</v>
      </c>
      <c r="M1805" t="s">
        <v>5421</v>
      </c>
      <c r="N1805">
        <v>0.50138888800000003</v>
      </c>
      <c r="O1805">
        <v>6</v>
      </c>
      <c r="P1805">
        <v>13970</v>
      </c>
      <c r="Q1805">
        <v>85</v>
      </c>
      <c r="R1805">
        <v>153</v>
      </c>
      <c r="S1805">
        <v>39</v>
      </c>
      <c r="T1805">
        <v>1354</v>
      </c>
      <c r="U1805">
        <v>9</v>
      </c>
      <c r="V1805">
        <v>15</v>
      </c>
      <c r="W1805">
        <v>0.81309855631350569</v>
      </c>
      <c r="X1805">
        <v>1205.8626007854505</v>
      </c>
      <c r="Y1805">
        <v>88.25766626726238</v>
      </c>
      <c r="Z1805">
        <v>55.224972123730105</v>
      </c>
      <c r="AA1805">
        <v>111.46040938688512</v>
      </c>
      <c r="AB1805">
        <v>463.03207298337179</v>
      </c>
      <c r="AC1805">
        <v>1572.839478620682</v>
      </c>
      <c r="AD1805">
        <v>183.15071158564498</v>
      </c>
      <c r="AE1805">
        <v>3680.6410103093403</v>
      </c>
    </row>
    <row r="1806" spans="1:31" x14ac:dyDescent="0.25">
      <c r="A1806">
        <v>1872472</v>
      </c>
      <c r="B1806">
        <v>1</v>
      </c>
      <c r="C1806" t="s">
        <v>80</v>
      </c>
      <c r="D1806" t="s">
        <v>94</v>
      </c>
      <c r="E1806" t="s">
        <v>169</v>
      </c>
      <c r="F1806" t="s">
        <v>5422</v>
      </c>
      <c r="G1806" t="s">
        <v>148</v>
      </c>
      <c r="H1806" t="s">
        <v>143</v>
      </c>
      <c r="I1806" t="s">
        <v>135</v>
      </c>
      <c r="J1806" t="s">
        <v>136</v>
      </c>
      <c r="K1806" t="s">
        <v>137</v>
      </c>
      <c r="L1806" t="s">
        <v>5423</v>
      </c>
      <c r="M1806" t="s">
        <v>5424</v>
      </c>
      <c r="N1806">
        <v>1.3125</v>
      </c>
      <c r="O1806">
        <v>0</v>
      </c>
      <c r="P1806">
        <v>0</v>
      </c>
      <c r="Q1806">
        <v>0</v>
      </c>
      <c r="R1806">
        <v>8</v>
      </c>
      <c r="S1806">
        <v>0</v>
      </c>
      <c r="T1806">
        <v>0</v>
      </c>
      <c r="U1806">
        <v>0</v>
      </c>
      <c r="V1806">
        <v>0</v>
      </c>
      <c r="W1806">
        <v>0</v>
      </c>
      <c r="X1806">
        <v>0</v>
      </c>
      <c r="Y1806">
        <v>0</v>
      </c>
      <c r="Z1806">
        <v>27.499865003484548</v>
      </c>
      <c r="AA1806">
        <v>0</v>
      </c>
      <c r="AB1806">
        <v>0</v>
      </c>
      <c r="AC1806">
        <v>0</v>
      </c>
      <c r="AD1806">
        <v>0</v>
      </c>
      <c r="AE1806">
        <v>27.499865003484548</v>
      </c>
    </row>
    <row r="1807" spans="1:31" x14ac:dyDescent="0.25">
      <c r="A1807">
        <v>1872476</v>
      </c>
      <c r="B1807">
        <v>1</v>
      </c>
      <c r="C1807" t="s">
        <v>80</v>
      </c>
      <c r="D1807" t="s">
        <v>83</v>
      </c>
      <c r="E1807" t="s">
        <v>158</v>
      </c>
      <c r="F1807" t="s">
        <v>5425</v>
      </c>
      <c r="G1807" t="s">
        <v>133</v>
      </c>
      <c r="H1807" t="s">
        <v>134</v>
      </c>
      <c r="I1807" t="s">
        <v>135</v>
      </c>
      <c r="J1807" t="s">
        <v>136</v>
      </c>
      <c r="K1807" t="s">
        <v>137</v>
      </c>
      <c r="L1807" t="s">
        <v>5426</v>
      </c>
      <c r="M1807" t="s">
        <v>5427</v>
      </c>
      <c r="N1807">
        <v>1.525833333</v>
      </c>
      <c r="O1807">
        <v>0</v>
      </c>
      <c r="P1807">
        <v>399</v>
      </c>
      <c r="Q1807">
        <v>0</v>
      </c>
      <c r="R1807">
        <v>0</v>
      </c>
      <c r="S1807">
        <v>0</v>
      </c>
      <c r="T1807">
        <v>7</v>
      </c>
      <c r="U1807">
        <v>0</v>
      </c>
      <c r="V1807">
        <v>0</v>
      </c>
      <c r="W1807">
        <v>0</v>
      </c>
      <c r="X1807">
        <v>90.180576918897259</v>
      </c>
      <c r="Y1807">
        <v>0</v>
      </c>
      <c r="Z1807">
        <v>0</v>
      </c>
      <c r="AA1807">
        <v>0</v>
      </c>
      <c r="AB1807">
        <v>1.7083754464016192</v>
      </c>
      <c r="AC1807">
        <v>0</v>
      </c>
      <c r="AD1807">
        <v>0</v>
      </c>
      <c r="AE1807">
        <v>91.888952365298877</v>
      </c>
    </row>
    <row r="1808" spans="1:31" x14ac:dyDescent="0.25">
      <c r="A1808">
        <v>1872484</v>
      </c>
      <c r="B1808">
        <v>1</v>
      </c>
      <c r="C1808" t="s">
        <v>80</v>
      </c>
      <c r="D1808" t="s">
        <v>103</v>
      </c>
      <c r="E1808" t="s">
        <v>222</v>
      </c>
      <c r="F1808" t="s">
        <v>5240</v>
      </c>
      <c r="G1808" t="s">
        <v>663</v>
      </c>
      <c r="H1808" t="s">
        <v>143</v>
      </c>
      <c r="I1808" t="s">
        <v>135</v>
      </c>
      <c r="J1808" t="s">
        <v>136</v>
      </c>
      <c r="K1808" t="s">
        <v>137</v>
      </c>
      <c r="L1808" t="s">
        <v>5428</v>
      </c>
      <c r="M1808" t="s">
        <v>5429</v>
      </c>
      <c r="N1808">
        <v>2.096944444</v>
      </c>
      <c r="O1808">
        <v>0</v>
      </c>
      <c r="P1808">
        <v>57</v>
      </c>
      <c r="Q1808">
        <v>0</v>
      </c>
      <c r="R1808">
        <v>0</v>
      </c>
      <c r="S1808">
        <v>0</v>
      </c>
      <c r="T1808">
        <v>36</v>
      </c>
      <c r="U1808">
        <v>0</v>
      </c>
      <c r="V1808">
        <v>0</v>
      </c>
      <c r="W1808">
        <v>0</v>
      </c>
      <c r="X1808">
        <v>27.862728410240518</v>
      </c>
      <c r="Y1808">
        <v>0</v>
      </c>
      <c r="Z1808">
        <v>0</v>
      </c>
      <c r="AA1808">
        <v>0</v>
      </c>
      <c r="AB1808">
        <v>70.848802018304198</v>
      </c>
      <c r="AC1808">
        <v>0</v>
      </c>
      <c r="AD1808">
        <v>0</v>
      </c>
      <c r="AE1808">
        <v>98.711530428544719</v>
      </c>
    </row>
    <row r="1809" spans="1:31" x14ac:dyDescent="0.25">
      <c r="A1809">
        <v>1872485</v>
      </c>
      <c r="B1809">
        <v>1</v>
      </c>
      <c r="C1809" t="s">
        <v>80</v>
      </c>
      <c r="D1809" t="s">
        <v>100</v>
      </c>
      <c r="E1809" t="s">
        <v>210</v>
      </c>
      <c r="F1809" t="s">
        <v>5041</v>
      </c>
      <c r="G1809" t="s">
        <v>133</v>
      </c>
      <c r="H1809" t="s">
        <v>134</v>
      </c>
      <c r="I1809" t="s">
        <v>135</v>
      </c>
      <c r="J1809" t="s">
        <v>136</v>
      </c>
      <c r="K1809" t="s">
        <v>137</v>
      </c>
      <c r="L1809" t="s">
        <v>5430</v>
      </c>
      <c r="M1809" t="s">
        <v>5431</v>
      </c>
      <c r="N1809">
        <v>2.0641666660000002</v>
      </c>
      <c r="O1809">
        <v>6</v>
      </c>
      <c r="P1809">
        <v>0</v>
      </c>
      <c r="Q1809">
        <v>57</v>
      </c>
      <c r="R1809">
        <v>22</v>
      </c>
      <c r="S1809">
        <v>5</v>
      </c>
      <c r="T1809">
        <v>0</v>
      </c>
      <c r="U1809">
        <v>0</v>
      </c>
      <c r="V1809">
        <v>0</v>
      </c>
      <c r="W1809">
        <v>8.3180990582601062</v>
      </c>
      <c r="X1809">
        <v>0</v>
      </c>
      <c r="Y1809">
        <v>202.11068105176645</v>
      </c>
      <c r="Z1809">
        <v>61.304976372957761</v>
      </c>
      <c r="AA1809">
        <v>56.029365641759348</v>
      </c>
      <c r="AB1809">
        <v>0</v>
      </c>
      <c r="AC1809">
        <v>0</v>
      </c>
      <c r="AD1809">
        <v>0</v>
      </c>
      <c r="AE1809">
        <v>327.76312212474369</v>
      </c>
    </row>
    <row r="1810" spans="1:31" x14ac:dyDescent="0.25">
      <c r="A1810">
        <v>1872486</v>
      </c>
      <c r="B1810">
        <v>1</v>
      </c>
      <c r="C1810" t="s">
        <v>80</v>
      </c>
      <c r="D1810" t="s">
        <v>103</v>
      </c>
      <c r="E1810" t="s">
        <v>131</v>
      </c>
      <c r="F1810" t="s">
        <v>5432</v>
      </c>
      <c r="G1810" t="s">
        <v>133</v>
      </c>
      <c r="H1810" t="s">
        <v>134</v>
      </c>
      <c r="I1810" t="s">
        <v>135</v>
      </c>
      <c r="J1810" t="s">
        <v>136</v>
      </c>
      <c r="K1810" t="s">
        <v>137</v>
      </c>
      <c r="L1810" t="s">
        <v>5433</v>
      </c>
      <c r="M1810" t="s">
        <v>5434</v>
      </c>
      <c r="N1810">
        <v>0.50138888800000003</v>
      </c>
      <c r="O1810">
        <v>0</v>
      </c>
      <c r="P1810">
        <v>8</v>
      </c>
      <c r="Q1810">
        <v>0</v>
      </c>
      <c r="R1810">
        <v>8</v>
      </c>
      <c r="S1810">
        <v>2</v>
      </c>
      <c r="T1810">
        <v>11</v>
      </c>
      <c r="U1810">
        <v>1</v>
      </c>
      <c r="V1810">
        <v>0</v>
      </c>
      <c r="W1810">
        <v>0</v>
      </c>
      <c r="X1810">
        <v>0.45226465451332221</v>
      </c>
      <c r="Y1810">
        <v>0</v>
      </c>
      <c r="Z1810">
        <v>11.035011036221762</v>
      </c>
      <c r="AA1810">
        <v>17.95728935918596</v>
      </c>
      <c r="AB1810">
        <v>8.0516416240661552</v>
      </c>
      <c r="AC1810">
        <v>8.7245380851597591</v>
      </c>
      <c r="AD1810">
        <v>0</v>
      </c>
      <c r="AE1810">
        <v>46.22074475914696</v>
      </c>
    </row>
    <row r="1811" spans="1:31" x14ac:dyDescent="0.25">
      <c r="A1811">
        <v>1872487</v>
      </c>
      <c r="B1811">
        <v>1</v>
      </c>
      <c r="C1811" t="s">
        <v>80</v>
      </c>
      <c r="D1811" t="s">
        <v>105</v>
      </c>
      <c r="E1811" t="s">
        <v>158</v>
      </c>
      <c r="F1811" t="s">
        <v>5435</v>
      </c>
      <c r="G1811" t="s">
        <v>219</v>
      </c>
      <c r="H1811" t="s">
        <v>134</v>
      </c>
      <c r="I1811" t="s">
        <v>135</v>
      </c>
      <c r="J1811" t="s">
        <v>136</v>
      </c>
      <c r="K1811" t="s">
        <v>137</v>
      </c>
      <c r="L1811" t="s">
        <v>5436</v>
      </c>
      <c r="M1811" t="s">
        <v>5437</v>
      </c>
      <c r="N1811">
        <v>0.96833333300000002</v>
      </c>
      <c r="O1811">
        <v>0</v>
      </c>
      <c r="P1811">
        <v>101</v>
      </c>
      <c r="Q1811">
        <v>0</v>
      </c>
      <c r="R1811">
        <v>1</v>
      </c>
      <c r="S1811">
        <v>0</v>
      </c>
      <c r="T1811">
        <v>33</v>
      </c>
      <c r="U1811">
        <v>0</v>
      </c>
      <c r="V1811">
        <v>0</v>
      </c>
      <c r="W1811">
        <v>0</v>
      </c>
      <c r="X1811">
        <v>32.589113022252278</v>
      </c>
      <c r="Y1811">
        <v>0</v>
      </c>
      <c r="Z1811">
        <v>0.18490250069640835</v>
      </c>
      <c r="AA1811">
        <v>0</v>
      </c>
      <c r="AB1811">
        <v>39.198766863777813</v>
      </c>
      <c r="AC1811">
        <v>0</v>
      </c>
      <c r="AD1811">
        <v>0</v>
      </c>
      <c r="AE1811">
        <v>71.972782386726493</v>
      </c>
    </row>
    <row r="1812" spans="1:31" x14ac:dyDescent="0.25">
      <c r="A1812">
        <v>1872489</v>
      </c>
      <c r="B1812">
        <v>1</v>
      </c>
      <c r="C1812" t="s">
        <v>80</v>
      </c>
      <c r="D1812" t="s">
        <v>92</v>
      </c>
      <c r="E1812" t="s">
        <v>140</v>
      </c>
      <c r="F1812" t="s">
        <v>5438</v>
      </c>
      <c r="G1812" t="s">
        <v>200</v>
      </c>
      <c r="H1812" t="s">
        <v>143</v>
      </c>
      <c r="I1812" t="s">
        <v>135</v>
      </c>
      <c r="J1812" t="s">
        <v>136</v>
      </c>
      <c r="K1812" t="s">
        <v>137</v>
      </c>
      <c r="L1812" t="s">
        <v>5439</v>
      </c>
      <c r="M1812" t="s">
        <v>5440</v>
      </c>
      <c r="N1812">
        <v>1.1005555549999999</v>
      </c>
      <c r="O1812">
        <v>0</v>
      </c>
      <c r="P1812">
        <v>1</v>
      </c>
      <c r="Q1812">
        <v>0</v>
      </c>
      <c r="R1812">
        <v>0</v>
      </c>
      <c r="S1812">
        <v>0</v>
      </c>
      <c r="T1812">
        <v>0</v>
      </c>
      <c r="U1812">
        <v>0</v>
      </c>
      <c r="V1812">
        <v>0</v>
      </c>
      <c r="W1812">
        <v>0</v>
      </c>
      <c r="X1812">
        <v>0.23881197918290667</v>
      </c>
      <c r="Y1812">
        <v>0</v>
      </c>
      <c r="Z1812">
        <v>0</v>
      </c>
      <c r="AA1812">
        <v>0</v>
      </c>
      <c r="AB1812">
        <v>0</v>
      </c>
      <c r="AC1812">
        <v>0</v>
      </c>
      <c r="AD1812">
        <v>0</v>
      </c>
      <c r="AE1812">
        <v>0.23881197918290667</v>
      </c>
    </row>
    <row r="1813" spans="1:31" x14ac:dyDescent="0.25">
      <c r="A1813">
        <v>1872490</v>
      </c>
      <c r="B1813">
        <v>1</v>
      </c>
      <c r="C1813" t="s">
        <v>80</v>
      </c>
      <c r="D1813" t="s">
        <v>107</v>
      </c>
      <c r="E1813" t="s">
        <v>140</v>
      </c>
      <c r="F1813" t="s">
        <v>5441</v>
      </c>
      <c r="G1813" t="s">
        <v>200</v>
      </c>
      <c r="H1813" t="s">
        <v>143</v>
      </c>
      <c r="I1813" t="s">
        <v>135</v>
      </c>
      <c r="J1813" t="s">
        <v>136</v>
      </c>
      <c r="K1813" t="s">
        <v>137</v>
      </c>
      <c r="L1813" t="s">
        <v>5442</v>
      </c>
      <c r="M1813" t="s">
        <v>5443</v>
      </c>
      <c r="N1813">
        <v>7.483055555</v>
      </c>
      <c r="O1813">
        <v>0</v>
      </c>
      <c r="P1813">
        <v>1</v>
      </c>
      <c r="Q1813">
        <v>0</v>
      </c>
      <c r="R1813">
        <v>0</v>
      </c>
      <c r="S1813">
        <v>0</v>
      </c>
      <c r="T1813">
        <v>0</v>
      </c>
      <c r="U1813">
        <v>0</v>
      </c>
      <c r="V1813">
        <v>0</v>
      </c>
      <c r="W1813">
        <v>0</v>
      </c>
      <c r="X1813">
        <v>0</v>
      </c>
      <c r="Y1813">
        <v>0</v>
      </c>
      <c r="Z1813">
        <v>0</v>
      </c>
      <c r="AA1813">
        <v>0</v>
      </c>
      <c r="AB1813">
        <v>0</v>
      </c>
      <c r="AC1813">
        <v>0</v>
      </c>
      <c r="AD1813">
        <v>0</v>
      </c>
      <c r="AE1813">
        <v>0</v>
      </c>
    </row>
    <row r="1814" spans="1:31" x14ac:dyDescent="0.25">
      <c r="A1814">
        <v>1872494</v>
      </c>
      <c r="B1814">
        <v>1</v>
      </c>
      <c r="C1814" t="s">
        <v>80</v>
      </c>
      <c r="D1814" t="s">
        <v>83</v>
      </c>
      <c r="E1814" t="s">
        <v>146</v>
      </c>
      <c r="F1814" t="s">
        <v>5444</v>
      </c>
      <c r="G1814" t="s">
        <v>5445</v>
      </c>
      <c r="H1814" t="s">
        <v>143</v>
      </c>
      <c r="I1814" t="s">
        <v>135</v>
      </c>
      <c r="J1814" t="s">
        <v>3</v>
      </c>
      <c r="K1814" t="s">
        <v>137</v>
      </c>
      <c r="L1814" t="s">
        <v>5446</v>
      </c>
      <c r="M1814" t="s">
        <v>5447</v>
      </c>
      <c r="N1814">
        <v>4.9950000000000001</v>
      </c>
      <c r="O1814">
        <v>0</v>
      </c>
      <c r="P1814">
        <v>10</v>
      </c>
      <c r="Q1814">
        <v>0</v>
      </c>
      <c r="R1814">
        <v>0</v>
      </c>
      <c r="S1814">
        <v>0</v>
      </c>
      <c r="T1814">
        <v>80</v>
      </c>
      <c r="U1814">
        <v>0</v>
      </c>
      <c r="V1814">
        <v>1</v>
      </c>
      <c r="W1814">
        <v>0</v>
      </c>
      <c r="X1814">
        <v>31.224365507452198</v>
      </c>
      <c r="Y1814">
        <v>0</v>
      </c>
      <c r="Z1814">
        <v>0</v>
      </c>
      <c r="AA1814">
        <v>0</v>
      </c>
      <c r="AB1814">
        <v>373.04497162419818</v>
      </c>
      <c r="AC1814">
        <v>0</v>
      </c>
      <c r="AD1814">
        <v>94.379587578827881</v>
      </c>
      <c r="AE1814">
        <v>498.64892471047824</v>
      </c>
    </row>
    <row r="1815" spans="1:31" x14ac:dyDescent="0.25">
      <c r="A1815">
        <v>1872496</v>
      </c>
      <c r="B1815">
        <v>1</v>
      </c>
      <c r="C1815" t="s">
        <v>80</v>
      </c>
      <c r="D1815" t="s">
        <v>105</v>
      </c>
      <c r="E1815" t="s">
        <v>210</v>
      </c>
      <c r="F1815" t="s">
        <v>5448</v>
      </c>
      <c r="G1815" t="s">
        <v>476</v>
      </c>
      <c r="H1815" t="s">
        <v>134</v>
      </c>
      <c r="I1815" t="s">
        <v>135</v>
      </c>
      <c r="J1815" t="s">
        <v>136</v>
      </c>
      <c r="K1815" t="s">
        <v>172</v>
      </c>
      <c r="L1815" t="s">
        <v>5449</v>
      </c>
      <c r="M1815" t="s">
        <v>5450</v>
      </c>
      <c r="N1815">
        <v>5.7738888000000002E-2</v>
      </c>
      <c r="O1815">
        <v>0</v>
      </c>
      <c r="P1815">
        <v>417</v>
      </c>
      <c r="Q1815">
        <v>1</v>
      </c>
      <c r="R1815">
        <v>30</v>
      </c>
      <c r="S1815">
        <v>4</v>
      </c>
      <c r="T1815">
        <v>57</v>
      </c>
      <c r="U1815">
        <v>7</v>
      </c>
      <c r="V1815">
        <v>0</v>
      </c>
      <c r="W1815">
        <v>0</v>
      </c>
      <c r="X1815">
        <v>6.4053639929623616</v>
      </c>
      <c r="Y1815">
        <v>0.39246055948868891</v>
      </c>
      <c r="Z1815">
        <v>0.8075585495458002</v>
      </c>
      <c r="AA1815">
        <v>3.469936366532191</v>
      </c>
      <c r="AB1815">
        <v>2.9073399027135376</v>
      </c>
      <c r="AC1815">
        <v>22.306212889250624</v>
      </c>
      <c r="AD1815">
        <v>0</v>
      </c>
      <c r="AE1815">
        <v>36.288872260493207</v>
      </c>
    </row>
    <row r="1816" spans="1:31" x14ac:dyDescent="0.25">
      <c r="A1816">
        <v>1872499</v>
      </c>
      <c r="B1816">
        <v>1</v>
      </c>
      <c r="C1816" t="s">
        <v>81</v>
      </c>
      <c r="D1816" t="s">
        <v>118</v>
      </c>
      <c r="E1816" t="s">
        <v>140</v>
      </c>
      <c r="F1816" t="s">
        <v>5451</v>
      </c>
      <c r="G1816" t="s">
        <v>163</v>
      </c>
      <c r="H1816" t="s">
        <v>143</v>
      </c>
      <c r="I1816" t="s">
        <v>135</v>
      </c>
      <c r="J1816" t="s">
        <v>136</v>
      </c>
      <c r="K1816" t="s">
        <v>137</v>
      </c>
      <c r="L1816" t="s">
        <v>5452</v>
      </c>
      <c r="M1816" t="s">
        <v>5453</v>
      </c>
      <c r="N1816">
        <v>1.632777777</v>
      </c>
      <c r="O1816">
        <v>0</v>
      </c>
      <c r="P1816">
        <v>7</v>
      </c>
      <c r="Q1816">
        <v>0</v>
      </c>
      <c r="R1816">
        <v>0</v>
      </c>
      <c r="S1816">
        <v>0</v>
      </c>
      <c r="T1816">
        <v>0</v>
      </c>
      <c r="U1816">
        <v>0</v>
      </c>
      <c r="V1816">
        <v>0</v>
      </c>
      <c r="W1816">
        <v>0</v>
      </c>
      <c r="X1816">
        <v>2.6437649529345957</v>
      </c>
      <c r="Y1816">
        <v>0</v>
      </c>
      <c r="Z1816">
        <v>0</v>
      </c>
      <c r="AA1816">
        <v>0</v>
      </c>
      <c r="AB1816">
        <v>0</v>
      </c>
      <c r="AC1816">
        <v>0</v>
      </c>
      <c r="AD1816">
        <v>0</v>
      </c>
      <c r="AE1816">
        <v>2.6437649529345957</v>
      </c>
    </row>
    <row r="1817" spans="1:31" x14ac:dyDescent="0.25">
      <c r="A1817">
        <v>1872500</v>
      </c>
      <c r="B1817">
        <v>1</v>
      </c>
      <c r="C1817" t="s">
        <v>80</v>
      </c>
      <c r="D1817" t="s">
        <v>85</v>
      </c>
      <c r="E1817" t="s">
        <v>140</v>
      </c>
      <c r="F1817" t="s">
        <v>5454</v>
      </c>
      <c r="G1817" t="s">
        <v>207</v>
      </c>
      <c r="H1817" t="s">
        <v>143</v>
      </c>
      <c r="I1817" t="s">
        <v>135</v>
      </c>
      <c r="J1817" t="s">
        <v>136</v>
      </c>
      <c r="K1817" t="s">
        <v>137</v>
      </c>
      <c r="L1817" t="s">
        <v>5455</v>
      </c>
      <c r="M1817" t="s">
        <v>5456</v>
      </c>
      <c r="N1817">
        <v>1.061111111</v>
      </c>
      <c r="O1817">
        <v>0</v>
      </c>
      <c r="P1817">
        <v>4</v>
      </c>
      <c r="Q1817">
        <v>0</v>
      </c>
      <c r="R1817">
        <v>0</v>
      </c>
      <c r="S1817">
        <v>0</v>
      </c>
      <c r="T1817">
        <v>3</v>
      </c>
      <c r="U1817">
        <v>0</v>
      </c>
      <c r="V1817">
        <v>0</v>
      </c>
      <c r="W1817">
        <v>0</v>
      </c>
      <c r="X1817">
        <v>1.45979862723432</v>
      </c>
      <c r="Y1817">
        <v>0</v>
      </c>
      <c r="Z1817">
        <v>0</v>
      </c>
      <c r="AA1817">
        <v>0</v>
      </c>
      <c r="AB1817">
        <v>5.4542703884731898</v>
      </c>
      <c r="AC1817">
        <v>0</v>
      </c>
      <c r="AD1817">
        <v>0</v>
      </c>
      <c r="AE1817">
        <v>6.9140690157075095</v>
      </c>
    </row>
    <row r="1818" spans="1:31" x14ac:dyDescent="0.25">
      <c r="A1818">
        <v>1872503</v>
      </c>
      <c r="B1818">
        <v>1</v>
      </c>
      <c r="C1818" t="s">
        <v>80</v>
      </c>
      <c r="D1818" t="s">
        <v>104</v>
      </c>
      <c r="E1818" t="s">
        <v>140</v>
      </c>
      <c r="F1818" t="s">
        <v>5457</v>
      </c>
      <c r="G1818" t="s">
        <v>163</v>
      </c>
      <c r="H1818" t="s">
        <v>143</v>
      </c>
      <c r="I1818" t="s">
        <v>135</v>
      </c>
      <c r="J1818" t="s">
        <v>136</v>
      </c>
      <c r="K1818" t="s">
        <v>137</v>
      </c>
      <c r="L1818" t="s">
        <v>5458</v>
      </c>
      <c r="M1818" t="s">
        <v>5459</v>
      </c>
      <c r="N1818">
        <v>1.322777777</v>
      </c>
      <c r="O1818">
        <v>0</v>
      </c>
      <c r="P1818">
        <v>0</v>
      </c>
      <c r="Q1818">
        <v>0</v>
      </c>
      <c r="R1818">
        <v>1</v>
      </c>
      <c r="S1818">
        <v>0</v>
      </c>
      <c r="T1818">
        <v>0</v>
      </c>
      <c r="U1818">
        <v>0</v>
      </c>
      <c r="V1818">
        <v>0</v>
      </c>
      <c r="W1818">
        <v>0</v>
      </c>
      <c r="X1818">
        <v>0</v>
      </c>
      <c r="Y1818">
        <v>0</v>
      </c>
      <c r="Z1818">
        <v>1.985418953651175</v>
      </c>
      <c r="AA1818">
        <v>0</v>
      </c>
      <c r="AB1818">
        <v>0</v>
      </c>
      <c r="AC1818">
        <v>0</v>
      </c>
      <c r="AD1818">
        <v>0</v>
      </c>
      <c r="AE1818">
        <v>1.985418953651175</v>
      </c>
    </row>
    <row r="1819" spans="1:31" x14ac:dyDescent="0.25">
      <c r="A1819">
        <v>1872504</v>
      </c>
      <c r="B1819">
        <v>1</v>
      </c>
      <c r="C1819" t="s">
        <v>80</v>
      </c>
      <c r="D1819" t="s">
        <v>104</v>
      </c>
      <c r="E1819" t="s">
        <v>229</v>
      </c>
      <c r="F1819" t="s">
        <v>5460</v>
      </c>
      <c r="G1819" t="s">
        <v>212</v>
      </c>
      <c r="H1819" t="s">
        <v>134</v>
      </c>
      <c r="I1819" t="s">
        <v>135</v>
      </c>
      <c r="J1819" t="s">
        <v>3</v>
      </c>
      <c r="K1819" t="s">
        <v>137</v>
      </c>
      <c r="L1819" t="s">
        <v>5461</v>
      </c>
      <c r="M1819" t="s">
        <v>5462</v>
      </c>
      <c r="N1819">
        <v>9.5555555E-2</v>
      </c>
      <c r="O1819">
        <v>8</v>
      </c>
      <c r="P1819">
        <v>18802</v>
      </c>
      <c r="Q1819">
        <v>6</v>
      </c>
      <c r="R1819">
        <v>84</v>
      </c>
      <c r="S1819">
        <v>11</v>
      </c>
      <c r="T1819">
        <v>2253</v>
      </c>
      <c r="U1819">
        <v>5</v>
      </c>
      <c r="V1819">
        <v>5</v>
      </c>
      <c r="W1819">
        <v>0.18401064687751112</v>
      </c>
      <c r="X1819">
        <v>290.84937784238207</v>
      </c>
      <c r="Y1819">
        <v>0.93257090110350016</v>
      </c>
      <c r="Z1819">
        <v>6.8223402919593168</v>
      </c>
      <c r="AA1819">
        <v>25.010559431132823</v>
      </c>
      <c r="AB1819">
        <v>165.58050999225577</v>
      </c>
      <c r="AC1819">
        <v>94.560989178125766</v>
      </c>
      <c r="AD1819">
        <v>16.470286947752214</v>
      </c>
      <c r="AE1819">
        <v>600.410645231589</v>
      </c>
    </row>
    <row r="1820" spans="1:31" x14ac:dyDescent="0.25">
      <c r="A1820">
        <v>1872605</v>
      </c>
      <c r="B1820">
        <v>1</v>
      </c>
      <c r="C1820" t="s">
        <v>81</v>
      </c>
      <c r="D1820" t="s">
        <v>113</v>
      </c>
      <c r="E1820" t="s">
        <v>210</v>
      </c>
      <c r="F1820" t="s">
        <v>2354</v>
      </c>
      <c r="G1820" t="s">
        <v>133</v>
      </c>
      <c r="H1820" t="s">
        <v>134</v>
      </c>
      <c r="I1820" t="s">
        <v>152</v>
      </c>
      <c r="J1820" t="s">
        <v>136</v>
      </c>
      <c r="K1820" t="s">
        <v>137</v>
      </c>
      <c r="L1820" t="s">
        <v>5463</v>
      </c>
      <c r="M1820" t="s">
        <v>5464</v>
      </c>
      <c r="N1820">
        <v>1.1111111E-2</v>
      </c>
      <c r="O1820">
        <v>0</v>
      </c>
      <c r="P1820">
        <v>1226</v>
      </c>
      <c r="Q1820">
        <v>2</v>
      </c>
      <c r="R1820">
        <v>391</v>
      </c>
      <c r="S1820">
        <v>2</v>
      </c>
      <c r="T1820">
        <v>54</v>
      </c>
      <c r="U1820">
        <v>0</v>
      </c>
      <c r="V1820">
        <v>1</v>
      </c>
      <c r="W1820">
        <v>0</v>
      </c>
      <c r="X1820">
        <v>1.5243357977992005</v>
      </c>
      <c r="Y1820">
        <v>0.75790539947333335</v>
      </c>
      <c r="Z1820">
        <v>3.3204248075029015</v>
      </c>
      <c r="AA1820">
        <v>3.167657613046667E-2</v>
      </c>
      <c r="AB1820">
        <v>0.19348186810720003</v>
      </c>
      <c r="AC1820">
        <v>0</v>
      </c>
      <c r="AD1820">
        <v>0</v>
      </c>
      <c r="AE1820">
        <v>5.8278244490131019</v>
      </c>
    </row>
    <row r="1821" spans="1:31" x14ac:dyDescent="0.25">
      <c r="A1821">
        <v>1872616</v>
      </c>
      <c r="B1821">
        <v>1</v>
      </c>
      <c r="C1821" t="s">
        <v>80</v>
      </c>
      <c r="D1821" t="s">
        <v>95</v>
      </c>
      <c r="E1821" t="s">
        <v>158</v>
      </c>
      <c r="F1821" t="s">
        <v>5465</v>
      </c>
      <c r="G1821" t="s">
        <v>219</v>
      </c>
      <c r="H1821" t="s">
        <v>134</v>
      </c>
      <c r="I1821" t="s">
        <v>135</v>
      </c>
      <c r="J1821" t="s">
        <v>136</v>
      </c>
      <c r="K1821" t="s">
        <v>137</v>
      </c>
      <c r="L1821" t="s">
        <v>5466</v>
      </c>
      <c r="M1821" t="s">
        <v>5467</v>
      </c>
      <c r="N1821">
        <v>2.2877777770000001</v>
      </c>
      <c r="O1821">
        <v>1</v>
      </c>
      <c r="P1821">
        <v>0</v>
      </c>
      <c r="Q1821">
        <v>3</v>
      </c>
      <c r="R1821">
        <v>0</v>
      </c>
      <c r="S1821">
        <v>4</v>
      </c>
      <c r="T1821">
        <v>0</v>
      </c>
      <c r="U1821">
        <v>0</v>
      </c>
      <c r="V1821">
        <v>0</v>
      </c>
      <c r="W1821">
        <v>0.39457346107573338</v>
      </c>
      <c r="X1821">
        <v>0</v>
      </c>
      <c r="Y1821">
        <v>60.674762687608705</v>
      </c>
      <c r="Z1821">
        <v>0</v>
      </c>
      <c r="AA1821">
        <v>286.4035415638233</v>
      </c>
      <c r="AB1821">
        <v>0</v>
      </c>
      <c r="AC1821">
        <v>0</v>
      </c>
      <c r="AD1821">
        <v>0</v>
      </c>
      <c r="AE1821">
        <v>347.47287771250774</v>
      </c>
    </row>
    <row r="1822" spans="1:31" x14ac:dyDescent="0.25">
      <c r="A1822">
        <v>1872716</v>
      </c>
      <c r="B1822">
        <v>1</v>
      </c>
      <c r="C1822" t="s">
        <v>81</v>
      </c>
      <c r="D1822" t="s">
        <v>121</v>
      </c>
      <c r="E1822" t="s">
        <v>169</v>
      </c>
      <c r="F1822" t="s">
        <v>3753</v>
      </c>
      <c r="G1822" t="s">
        <v>171</v>
      </c>
      <c r="H1822" t="s">
        <v>143</v>
      </c>
      <c r="I1822" t="s">
        <v>135</v>
      </c>
      <c r="J1822" t="s">
        <v>136</v>
      </c>
      <c r="K1822" t="s">
        <v>172</v>
      </c>
      <c r="L1822" t="s">
        <v>5468</v>
      </c>
      <c r="M1822" t="s">
        <v>5469</v>
      </c>
      <c r="N1822">
        <v>9.3864933330000007</v>
      </c>
      <c r="O1822">
        <v>0</v>
      </c>
      <c r="P1822">
        <v>25</v>
      </c>
      <c r="Q1822">
        <v>0</v>
      </c>
      <c r="R1822">
        <v>7</v>
      </c>
      <c r="S1822">
        <v>0</v>
      </c>
      <c r="T1822">
        <v>0</v>
      </c>
      <c r="U1822">
        <v>0</v>
      </c>
      <c r="V1822">
        <v>0</v>
      </c>
      <c r="W1822">
        <v>0</v>
      </c>
      <c r="X1822">
        <v>35.155214934160391</v>
      </c>
      <c r="Y1822">
        <v>0</v>
      </c>
      <c r="Z1822">
        <v>38.353195552651222</v>
      </c>
      <c r="AA1822">
        <v>0</v>
      </c>
      <c r="AB1822">
        <v>0</v>
      </c>
      <c r="AC1822">
        <v>0</v>
      </c>
      <c r="AD1822">
        <v>0</v>
      </c>
      <c r="AE1822">
        <v>73.508410486811613</v>
      </c>
    </row>
    <row r="1823" spans="1:31" x14ac:dyDescent="0.25">
      <c r="A1823">
        <v>1872717</v>
      </c>
      <c r="B1823">
        <v>1</v>
      </c>
      <c r="C1823" t="s">
        <v>80</v>
      </c>
      <c r="D1823" t="s">
        <v>108</v>
      </c>
      <c r="E1823" t="s">
        <v>146</v>
      </c>
      <c r="F1823" t="s">
        <v>5470</v>
      </c>
      <c r="G1823" t="s">
        <v>148</v>
      </c>
      <c r="H1823" t="s">
        <v>143</v>
      </c>
      <c r="I1823" t="s">
        <v>135</v>
      </c>
      <c r="J1823" t="s">
        <v>136</v>
      </c>
      <c r="K1823" t="s">
        <v>137</v>
      </c>
      <c r="L1823" t="s">
        <v>5471</v>
      </c>
      <c r="M1823" t="s">
        <v>5472</v>
      </c>
      <c r="N1823">
        <v>1.27</v>
      </c>
      <c r="O1823">
        <v>0</v>
      </c>
      <c r="P1823">
        <v>1</v>
      </c>
      <c r="Q1823">
        <v>0</v>
      </c>
      <c r="R1823">
        <v>2</v>
      </c>
      <c r="S1823">
        <v>0</v>
      </c>
      <c r="T1823">
        <v>2</v>
      </c>
      <c r="U1823">
        <v>0</v>
      </c>
      <c r="V1823">
        <v>0</v>
      </c>
      <c r="W1823">
        <v>0</v>
      </c>
      <c r="X1823">
        <v>0.22987790052088503</v>
      </c>
      <c r="Y1823">
        <v>0</v>
      </c>
      <c r="Z1823">
        <v>8.3041782495764735</v>
      </c>
      <c r="AA1823">
        <v>0</v>
      </c>
      <c r="AB1823">
        <v>12.213394911455314</v>
      </c>
      <c r="AC1823">
        <v>0</v>
      </c>
      <c r="AD1823">
        <v>0</v>
      </c>
      <c r="AE1823">
        <v>20.747451061552674</v>
      </c>
    </row>
    <row r="1824" spans="1:31" x14ac:dyDescent="0.25">
      <c r="A1824">
        <v>1872747</v>
      </c>
      <c r="B1824">
        <v>1</v>
      </c>
      <c r="C1824" t="s">
        <v>81</v>
      </c>
      <c r="D1824" t="s">
        <v>123</v>
      </c>
      <c r="E1824" t="s">
        <v>158</v>
      </c>
      <c r="F1824" t="s">
        <v>2103</v>
      </c>
      <c r="G1824" t="s">
        <v>133</v>
      </c>
      <c r="H1824" t="s">
        <v>134</v>
      </c>
      <c r="I1824" t="s">
        <v>135</v>
      </c>
      <c r="J1824" t="s">
        <v>136</v>
      </c>
      <c r="K1824" t="s">
        <v>137</v>
      </c>
      <c r="L1824" t="s">
        <v>5473</v>
      </c>
      <c r="M1824" t="s">
        <v>5474</v>
      </c>
      <c r="N1824">
        <v>1.189444444</v>
      </c>
      <c r="O1824">
        <v>5</v>
      </c>
      <c r="P1824">
        <v>7</v>
      </c>
      <c r="Q1824">
        <v>178</v>
      </c>
      <c r="R1824">
        <v>128</v>
      </c>
      <c r="S1824">
        <v>28</v>
      </c>
      <c r="T1824">
        <v>15</v>
      </c>
      <c r="U1824">
        <v>0</v>
      </c>
      <c r="V1824">
        <v>0</v>
      </c>
      <c r="W1824">
        <v>6.0728231573084148</v>
      </c>
      <c r="X1824">
        <v>10.080201827136264</v>
      </c>
      <c r="Y1824">
        <v>334.13677446735011</v>
      </c>
      <c r="Z1824">
        <v>368.56451634572568</v>
      </c>
      <c r="AA1824">
        <v>45.939878657859595</v>
      </c>
      <c r="AB1824">
        <v>38.367397859412939</v>
      </c>
      <c r="AC1824">
        <v>0</v>
      </c>
      <c r="AD1824">
        <v>0</v>
      </c>
      <c r="AE1824">
        <v>803.16159231479298</v>
      </c>
    </row>
    <row r="1825" spans="1:31" x14ac:dyDescent="0.25">
      <c r="A1825">
        <v>1872773</v>
      </c>
      <c r="B1825">
        <v>1</v>
      </c>
      <c r="C1825" t="s">
        <v>80</v>
      </c>
      <c r="D1825" t="s">
        <v>103</v>
      </c>
      <c r="E1825" t="s">
        <v>131</v>
      </c>
      <c r="F1825" t="s">
        <v>1626</v>
      </c>
      <c r="G1825" t="s">
        <v>133</v>
      </c>
      <c r="H1825" t="s">
        <v>134</v>
      </c>
      <c r="I1825" t="s">
        <v>135</v>
      </c>
      <c r="J1825" t="s">
        <v>136</v>
      </c>
      <c r="K1825" t="s">
        <v>137</v>
      </c>
      <c r="L1825" t="s">
        <v>5475</v>
      </c>
      <c r="M1825" t="s">
        <v>5476</v>
      </c>
      <c r="N1825">
        <v>0.21666666600000001</v>
      </c>
      <c r="O1825">
        <v>0</v>
      </c>
      <c r="P1825">
        <v>962</v>
      </c>
      <c r="Q1825">
        <v>9</v>
      </c>
      <c r="R1825">
        <v>13</v>
      </c>
      <c r="S1825">
        <v>3</v>
      </c>
      <c r="T1825">
        <v>132</v>
      </c>
      <c r="U1825">
        <v>0</v>
      </c>
      <c r="V1825">
        <v>3</v>
      </c>
      <c r="W1825">
        <v>0</v>
      </c>
      <c r="X1825">
        <v>43.959841402982093</v>
      </c>
      <c r="Y1825">
        <v>42.170247052689248</v>
      </c>
      <c r="Z1825">
        <v>12.281165030681969</v>
      </c>
      <c r="AA1825">
        <v>1.8695361642880002</v>
      </c>
      <c r="AB1825">
        <v>25.847600325148246</v>
      </c>
      <c r="AC1825">
        <v>0</v>
      </c>
      <c r="AD1825">
        <v>0.59912671994739986</v>
      </c>
      <c r="AE1825">
        <v>126.72751669573697</v>
      </c>
    </row>
    <row r="1826" spans="1:31" x14ac:dyDescent="0.25">
      <c r="A1826">
        <v>1872783</v>
      </c>
      <c r="B1826">
        <v>1</v>
      </c>
      <c r="C1826" t="s">
        <v>80</v>
      </c>
      <c r="D1826" t="s">
        <v>103</v>
      </c>
      <c r="E1826" t="s">
        <v>210</v>
      </c>
      <c r="F1826" t="s">
        <v>5477</v>
      </c>
      <c r="G1826" t="s">
        <v>133</v>
      </c>
      <c r="H1826" t="s">
        <v>134</v>
      </c>
      <c r="I1826" t="s">
        <v>135</v>
      </c>
      <c r="J1826" t="s">
        <v>136</v>
      </c>
      <c r="K1826" t="s">
        <v>137</v>
      </c>
      <c r="L1826" t="s">
        <v>5478</v>
      </c>
      <c r="M1826" t="s">
        <v>5479</v>
      </c>
      <c r="N1826">
        <v>0.25388888799999998</v>
      </c>
      <c r="O1826">
        <v>0</v>
      </c>
      <c r="P1826">
        <v>27</v>
      </c>
      <c r="Q1826">
        <v>0</v>
      </c>
      <c r="R1826">
        <v>3</v>
      </c>
      <c r="S1826">
        <v>18</v>
      </c>
      <c r="T1826">
        <v>28</v>
      </c>
      <c r="U1826">
        <v>25</v>
      </c>
      <c r="V1826">
        <v>9</v>
      </c>
      <c r="W1826">
        <v>0</v>
      </c>
      <c r="X1826">
        <v>3.8303710054051008</v>
      </c>
      <c r="Y1826">
        <v>0</v>
      </c>
      <c r="Z1826">
        <v>0.51912787239810554</v>
      </c>
      <c r="AA1826">
        <v>36.593163139839199</v>
      </c>
      <c r="AB1826">
        <v>10.237514614918553</v>
      </c>
      <c r="AC1826">
        <v>419.37352402658968</v>
      </c>
      <c r="AD1826">
        <v>236.00471112304771</v>
      </c>
      <c r="AE1826">
        <v>706.55841178219839</v>
      </c>
    </row>
    <row r="1827" spans="1:31" x14ac:dyDescent="0.25">
      <c r="A1827">
        <v>1872811</v>
      </c>
      <c r="B1827">
        <v>1</v>
      </c>
      <c r="C1827" t="s">
        <v>80</v>
      </c>
      <c r="D1827" t="s">
        <v>110</v>
      </c>
      <c r="E1827" t="s">
        <v>158</v>
      </c>
      <c r="F1827" t="s">
        <v>5480</v>
      </c>
      <c r="G1827" t="s">
        <v>171</v>
      </c>
      <c r="H1827" t="s">
        <v>134</v>
      </c>
      <c r="I1827" t="s">
        <v>135</v>
      </c>
      <c r="J1827" t="s">
        <v>136</v>
      </c>
      <c r="K1827" t="s">
        <v>172</v>
      </c>
      <c r="L1827" t="s">
        <v>5481</v>
      </c>
      <c r="M1827" t="s">
        <v>5482</v>
      </c>
      <c r="N1827">
        <v>10.442423888</v>
      </c>
      <c r="O1827">
        <v>0</v>
      </c>
      <c r="P1827">
        <v>0</v>
      </c>
      <c r="Q1827">
        <v>0</v>
      </c>
      <c r="R1827">
        <v>0</v>
      </c>
      <c r="S1827">
        <v>0</v>
      </c>
      <c r="T1827">
        <v>2</v>
      </c>
      <c r="U1827">
        <v>0</v>
      </c>
      <c r="V1827">
        <v>0</v>
      </c>
      <c r="W1827">
        <v>0</v>
      </c>
      <c r="X1827">
        <v>0</v>
      </c>
      <c r="Y1827">
        <v>0</v>
      </c>
      <c r="Z1827">
        <v>0</v>
      </c>
      <c r="AA1827">
        <v>0</v>
      </c>
      <c r="AB1827">
        <v>729.29768726201019</v>
      </c>
      <c r="AC1827">
        <v>0</v>
      </c>
      <c r="AD1827">
        <v>0</v>
      </c>
      <c r="AE1827">
        <v>729.29768726201019</v>
      </c>
    </row>
    <row r="1828" spans="1:31" x14ac:dyDescent="0.25">
      <c r="A1828">
        <v>1872830</v>
      </c>
      <c r="B1828">
        <v>1</v>
      </c>
      <c r="C1828" t="s">
        <v>80</v>
      </c>
      <c r="D1828" t="s">
        <v>108</v>
      </c>
      <c r="E1828" t="s">
        <v>169</v>
      </c>
      <c r="F1828" t="s">
        <v>5483</v>
      </c>
      <c r="G1828" t="s">
        <v>363</v>
      </c>
      <c r="H1828" t="s">
        <v>143</v>
      </c>
      <c r="I1828" t="s">
        <v>135</v>
      </c>
      <c r="J1828" t="s">
        <v>136</v>
      </c>
      <c r="K1828" t="s">
        <v>137</v>
      </c>
      <c r="L1828" t="s">
        <v>5484</v>
      </c>
      <c r="M1828" t="s">
        <v>5485</v>
      </c>
      <c r="N1828">
        <v>3.753333333</v>
      </c>
      <c r="O1828">
        <v>0</v>
      </c>
      <c r="P1828">
        <v>12</v>
      </c>
      <c r="Q1828">
        <v>0</v>
      </c>
      <c r="R1828">
        <v>2</v>
      </c>
      <c r="S1828">
        <v>0</v>
      </c>
      <c r="T1828">
        <v>0</v>
      </c>
      <c r="U1828">
        <v>0</v>
      </c>
      <c r="V1828">
        <v>0</v>
      </c>
      <c r="W1828">
        <v>0</v>
      </c>
      <c r="X1828">
        <v>5.7445116048445604</v>
      </c>
      <c r="Y1828">
        <v>0</v>
      </c>
      <c r="Z1828">
        <v>3.6213710227383333</v>
      </c>
      <c r="AA1828">
        <v>0</v>
      </c>
      <c r="AB1828">
        <v>0</v>
      </c>
      <c r="AC1828">
        <v>0</v>
      </c>
      <c r="AD1828">
        <v>0</v>
      </c>
      <c r="AE1828">
        <v>9.3658826275828932</v>
      </c>
    </row>
    <row r="1829" spans="1:31" x14ac:dyDescent="0.25">
      <c r="A1829">
        <v>1872904</v>
      </c>
      <c r="B1829">
        <v>1</v>
      </c>
      <c r="C1829" t="s">
        <v>80</v>
      </c>
      <c r="D1829" t="s">
        <v>84</v>
      </c>
      <c r="E1829" t="s">
        <v>158</v>
      </c>
      <c r="F1829" t="s">
        <v>5486</v>
      </c>
      <c r="G1829" t="s">
        <v>219</v>
      </c>
      <c r="H1829" t="s">
        <v>134</v>
      </c>
      <c r="I1829" t="s">
        <v>135</v>
      </c>
      <c r="J1829" t="s">
        <v>136</v>
      </c>
      <c r="K1829" t="s">
        <v>137</v>
      </c>
      <c r="L1829" t="s">
        <v>5487</v>
      </c>
      <c r="M1829" t="s">
        <v>5488</v>
      </c>
      <c r="N1829">
        <v>2.8174999999999999</v>
      </c>
      <c r="O1829">
        <v>0</v>
      </c>
      <c r="P1829">
        <v>26</v>
      </c>
      <c r="Q1829">
        <v>0</v>
      </c>
      <c r="R1829">
        <v>14</v>
      </c>
      <c r="S1829">
        <v>0</v>
      </c>
      <c r="T1829">
        <v>3</v>
      </c>
      <c r="U1829">
        <v>0</v>
      </c>
      <c r="V1829">
        <v>0</v>
      </c>
      <c r="W1829">
        <v>0</v>
      </c>
      <c r="X1829">
        <v>24.754263477914936</v>
      </c>
      <c r="Y1829">
        <v>0</v>
      </c>
      <c r="Z1829">
        <v>68.226427445435675</v>
      </c>
      <c r="AA1829">
        <v>0</v>
      </c>
      <c r="AB1829">
        <v>4.8399936660206242</v>
      </c>
      <c r="AC1829">
        <v>0</v>
      </c>
      <c r="AD1829">
        <v>0</v>
      </c>
      <c r="AE1829">
        <v>97.820684589371226</v>
      </c>
    </row>
    <row r="1830" spans="1:31" x14ac:dyDescent="0.25">
      <c r="A1830">
        <v>1872906</v>
      </c>
      <c r="B1830">
        <v>1</v>
      </c>
      <c r="C1830" t="s">
        <v>80</v>
      </c>
      <c r="D1830" t="s">
        <v>108</v>
      </c>
      <c r="E1830" t="s">
        <v>169</v>
      </c>
      <c r="F1830" t="s">
        <v>5489</v>
      </c>
      <c r="G1830" t="s">
        <v>196</v>
      </c>
      <c r="H1830" t="s">
        <v>143</v>
      </c>
      <c r="I1830" t="s">
        <v>135</v>
      </c>
      <c r="J1830" t="s">
        <v>136</v>
      </c>
      <c r="K1830" t="s">
        <v>172</v>
      </c>
      <c r="L1830" t="s">
        <v>5490</v>
      </c>
      <c r="M1830" t="s">
        <v>5491</v>
      </c>
      <c r="N1830">
        <v>7.7049627770000004</v>
      </c>
      <c r="O1830">
        <v>0</v>
      </c>
      <c r="P1830">
        <v>18</v>
      </c>
      <c r="Q1830">
        <v>0</v>
      </c>
      <c r="R1830">
        <v>15</v>
      </c>
      <c r="S1830">
        <v>0</v>
      </c>
      <c r="T1830">
        <v>10</v>
      </c>
      <c r="U1830">
        <v>0</v>
      </c>
      <c r="V1830">
        <v>0</v>
      </c>
      <c r="W1830">
        <v>0</v>
      </c>
      <c r="X1830">
        <v>46.09456777831106</v>
      </c>
      <c r="Y1830">
        <v>0</v>
      </c>
      <c r="Z1830">
        <v>228.17886929117148</v>
      </c>
      <c r="AA1830">
        <v>0</v>
      </c>
      <c r="AB1830">
        <v>67.422417471372526</v>
      </c>
      <c r="AC1830">
        <v>0</v>
      </c>
      <c r="AD1830">
        <v>0</v>
      </c>
      <c r="AE1830">
        <v>341.69585454085507</v>
      </c>
    </row>
    <row r="1831" spans="1:31" x14ac:dyDescent="0.25">
      <c r="A1831">
        <v>1872944</v>
      </c>
      <c r="B1831">
        <v>1</v>
      </c>
      <c r="C1831" t="s">
        <v>80</v>
      </c>
      <c r="D1831" t="s">
        <v>97</v>
      </c>
      <c r="E1831" t="s">
        <v>210</v>
      </c>
      <c r="F1831" t="s">
        <v>5492</v>
      </c>
      <c r="G1831" t="s">
        <v>133</v>
      </c>
      <c r="H1831" t="s">
        <v>134</v>
      </c>
      <c r="I1831" t="s">
        <v>135</v>
      </c>
      <c r="J1831" t="s">
        <v>136</v>
      </c>
      <c r="K1831" t="s">
        <v>137</v>
      </c>
      <c r="L1831" t="s">
        <v>5493</v>
      </c>
      <c r="M1831" t="s">
        <v>5494</v>
      </c>
      <c r="N1831">
        <v>2.673333333</v>
      </c>
      <c r="O1831">
        <v>1</v>
      </c>
      <c r="P1831">
        <v>230</v>
      </c>
      <c r="Q1831">
        <v>2</v>
      </c>
      <c r="R1831">
        <v>10</v>
      </c>
      <c r="S1831">
        <v>5</v>
      </c>
      <c r="T1831">
        <v>23</v>
      </c>
      <c r="U1831">
        <v>0</v>
      </c>
      <c r="V1831">
        <v>0</v>
      </c>
      <c r="W1831">
        <v>3.9388534850548798</v>
      </c>
      <c r="X1831">
        <v>202.87393353525547</v>
      </c>
      <c r="Y1831">
        <v>3.2777823575633072</v>
      </c>
      <c r="Z1831">
        <v>6.0012936495039337</v>
      </c>
      <c r="AA1831">
        <v>175.45334121241672</v>
      </c>
      <c r="AB1831">
        <v>24.137962618609023</v>
      </c>
      <c r="AC1831">
        <v>0</v>
      </c>
      <c r="AD1831">
        <v>0</v>
      </c>
      <c r="AE1831">
        <v>415.68316685840335</v>
      </c>
    </row>
    <row r="1832" spans="1:31" x14ac:dyDescent="0.25">
      <c r="A1832">
        <v>1872972</v>
      </c>
      <c r="B1832">
        <v>1</v>
      </c>
      <c r="C1832" t="s">
        <v>80</v>
      </c>
      <c r="D1832" t="s">
        <v>95</v>
      </c>
      <c r="E1832" t="s">
        <v>146</v>
      </c>
      <c r="F1832" t="s">
        <v>5495</v>
      </c>
      <c r="G1832" t="s">
        <v>171</v>
      </c>
      <c r="H1832" t="s">
        <v>143</v>
      </c>
      <c r="I1832" t="s">
        <v>135</v>
      </c>
      <c r="J1832" t="s">
        <v>136</v>
      </c>
      <c r="K1832" t="s">
        <v>172</v>
      </c>
      <c r="L1832" t="s">
        <v>5496</v>
      </c>
      <c r="M1832" t="s">
        <v>5497</v>
      </c>
      <c r="N1832">
        <v>8.4086111110000008</v>
      </c>
      <c r="O1832">
        <v>0</v>
      </c>
      <c r="P1832">
        <v>78</v>
      </c>
      <c r="Q1832">
        <v>0</v>
      </c>
      <c r="R1832">
        <v>0</v>
      </c>
      <c r="S1832">
        <v>0</v>
      </c>
      <c r="T1832">
        <v>6</v>
      </c>
      <c r="U1832">
        <v>0</v>
      </c>
      <c r="V1832">
        <v>0</v>
      </c>
      <c r="W1832">
        <v>0</v>
      </c>
      <c r="X1832">
        <v>179.76768332666271</v>
      </c>
      <c r="Y1832">
        <v>0</v>
      </c>
      <c r="Z1832">
        <v>0</v>
      </c>
      <c r="AA1832">
        <v>0</v>
      </c>
      <c r="AB1832">
        <v>52.115026048277329</v>
      </c>
      <c r="AC1832">
        <v>0</v>
      </c>
      <c r="AD1832">
        <v>0</v>
      </c>
      <c r="AE1832">
        <v>231.88270937494002</v>
      </c>
    </row>
    <row r="1833" spans="1:31" x14ac:dyDescent="0.25">
      <c r="A1833">
        <v>1872984</v>
      </c>
      <c r="B1833">
        <v>1</v>
      </c>
      <c r="C1833" t="s">
        <v>80</v>
      </c>
      <c r="D1833" t="s">
        <v>108</v>
      </c>
      <c r="E1833" t="s">
        <v>169</v>
      </c>
      <c r="F1833" t="s">
        <v>5498</v>
      </c>
      <c r="G1833" t="s">
        <v>196</v>
      </c>
      <c r="H1833" t="s">
        <v>143</v>
      </c>
      <c r="I1833" t="s">
        <v>135</v>
      </c>
      <c r="J1833" t="s">
        <v>136</v>
      </c>
      <c r="K1833" t="s">
        <v>172</v>
      </c>
      <c r="L1833" t="s">
        <v>5499</v>
      </c>
      <c r="M1833" t="s">
        <v>5500</v>
      </c>
      <c r="N1833">
        <v>7.6955905549999999</v>
      </c>
      <c r="O1833">
        <v>0</v>
      </c>
      <c r="P1833">
        <v>14</v>
      </c>
      <c r="Q1833">
        <v>0</v>
      </c>
      <c r="R1833">
        <v>20</v>
      </c>
      <c r="S1833">
        <v>0</v>
      </c>
      <c r="T1833">
        <v>7</v>
      </c>
      <c r="U1833">
        <v>0</v>
      </c>
      <c r="V1833">
        <v>0</v>
      </c>
      <c r="W1833">
        <v>0</v>
      </c>
      <c r="X1833">
        <v>51.085586141395339</v>
      </c>
      <c r="Y1833">
        <v>0</v>
      </c>
      <c r="Z1833">
        <v>354.10623574974568</v>
      </c>
      <c r="AA1833">
        <v>0</v>
      </c>
      <c r="AB1833">
        <v>47.25790931265292</v>
      </c>
      <c r="AC1833">
        <v>0</v>
      </c>
      <c r="AD1833">
        <v>0</v>
      </c>
      <c r="AE1833">
        <v>452.44973120379393</v>
      </c>
    </row>
    <row r="1834" spans="1:31" x14ac:dyDescent="0.25">
      <c r="A1834">
        <v>1872986</v>
      </c>
      <c r="B1834">
        <v>1</v>
      </c>
      <c r="C1834" t="s">
        <v>80</v>
      </c>
      <c r="D1834" t="s">
        <v>98</v>
      </c>
      <c r="E1834" t="s">
        <v>169</v>
      </c>
      <c r="F1834" t="s">
        <v>4388</v>
      </c>
      <c r="G1834" t="s">
        <v>183</v>
      </c>
      <c r="H1834" t="s">
        <v>143</v>
      </c>
      <c r="I1834" t="s">
        <v>135</v>
      </c>
      <c r="J1834" t="s">
        <v>136</v>
      </c>
      <c r="K1834" t="s">
        <v>137</v>
      </c>
      <c r="L1834" t="s">
        <v>5501</v>
      </c>
      <c r="M1834" t="s">
        <v>5502</v>
      </c>
      <c r="N1834">
        <v>1.007777777</v>
      </c>
      <c r="O1834">
        <v>0</v>
      </c>
      <c r="P1834">
        <v>7</v>
      </c>
      <c r="Q1834">
        <v>0</v>
      </c>
      <c r="R1834">
        <v>7</v>
      </c>
      <c r="S1834">
        <v>0</v>
      </c>
      <c r="T1834">
        <v>5</v>
      </c>
      <c r="U1834">
        <v>0</v>
      </c>
      <c r="V1834">
        <v>0</v>
      </c>
      <c r="W1834">
        <v>0</v>
      </c>
      <c r="X1834">
        <v>2.0160237417916713</v>
      </c>
      <c r="Y1834">
        <v>0</v>
      </c>
      <c r="Z1834">
        <v>22.321274114166314</v>
      </c>
      <c r="AA1834">
        <v>0</v>
      </c>
      <c r="AB1834">
        <v>13.421670411502811</v>
      </c>
      <c r="AC1834">
        <v>0</v>
      </c>
      <c r="AD1834">
        <v>0</v>
      </c>
      <c r="AE1834">
        <v>37.758968267460794</v>
      </c>
    </row>
    <row r="1835" spans="1:31" x14ac:dyDescent="0.25">
      <c r="A1835">
        <v>1872993</v>
      </c>
      <c r="B1835">
        <v>1</v>
      </c>
      <c r="C1835" t="s">
        <v>81</v>
      </c>
      <c r="D1835" t="s">
        <v>128</v>
      </c>
      <c r="E1835" t="s">
        <v>222</v>
      </c>
      <c r="F1835" t="s">
        <v>5503</v>
      </c>
      <c r="G1835" t="s">
        <v>212</v>
      </c>
      <c r="H1835" t="s">
        <v>143</v>
      </c>
      <c r="I1835" t="s">
        <v>135</v>
      </c>
      <c r="J1835" t="s">
        <v>136</v>
      </c>
      <c r="K1835" t="s">
        <v>137</v>
      </c>
      <c r="L1835" t="s">
        <v>5504</v>
      </c>
      <c r="M1835" t="s">
        <v>5505</v>
      </c>
      <c r="N1835">
        <v>2.7250000000000001</v>
      </c>
      <c r="O1835">
        <v>0</v>
      </c>
      <c r="P1835">
        <v>51</v>
      </c>
      <c r="Q1835">
        <v>0</v>
      </c>
      <c r="R1835">
        <v>0</v>
      </c>
      <c r="S1835">
        <v>0</v>
      </c>
      <c r="T1835">
        <v>0</v>
      </c>
      <c r="U1835">
        <v>0</v>
      </c>
      <c r="V1835">
        <v>0</v>
      </c>
      <c r="W1835">
        <v>0</v>
      </c>
      <c r="X1835">
        <v>40.466985706232656</v>
      </c>
      <c r="Y1835">
        <v>0</v>
      </c>
      <c r="Z1835">
        <v>0</v>
      </c>
      <c r="AA1835">
        <v>0</v>
      </c>
      <c r="AB1835">
        <v>0</v>
      </c>
      <c r="AC1835">
        <v>0</v>
      </c>
      <c r="AD1835">
        <v>0</v>
      </c>
      <c r="AE1835">
        <v>40.466985706232656</v>
      </c>
    </row>
    <row r="1836" spans="1:31" x14ac:dyDescent="0.25">
      <c r="A1836">
        <v>1873014</v>
      </c>
      <c r="B1836">
        <v>1</v>
      </c>
      <c r="C1836" t="s">
        <v>80</v>
      </c>
      <c r="D1836" t="s">
        <v>98</v>
      </c>
      <c r="E1836" t="s">
        <v>158</v>
      </c>
      <c r="F1836" t="s">
        <v>3769</v>
      </c>
      <c r="G1836" t="s">
        <v>508</v>
      </c>
      <c r="H1836" t="s">
        <v>134</v>
      </c>
      <c r="I1836" t="s">
        <v>135</v>
      </c>
      <c r="J1836" t="s">
        <v>136</v>
      </c>
      <c r="K1836" t="s">
        <v>137</v>
      </c>
      <c r="L1836" t="s">
        <v>5506</v>
      </c>
      <c r="M1836" t="s">
        <v>5507</v>
      </c>
      <c r="N1836">
        <v>4.4811111109999997</v>
      </c>
      <c r="O1836">
        <v>0</v>
      </c>
      <c r="P1836">
        <v>0</v>
      </c>
      <c r="Q1836">
        <v>0</v>
      </c>
      <c r="R1836">
        <v>16</v>
      </c>
      <c r="S1836">
        <v>0</v>
      </c>
      <c r="T1836">
        <v>4</v>
      </c>
      <c r="U1836">
        <v>0</v>
      </c>
      <c r="V1836">
        <v>0</v>
      </c>
      <c r="W1836">
        <v>0</v>
      </c>
      <c r="X1836">
        <v>0</v>
      </c>
      <c r="Y1836">
        <v>0</v>
      </c>
      <c r="Z1836">
        <v>293.50961581780365</v>
      </c>
      <c r="AA1836">
        <v>0</v>
      </c>
      <c r="AB1836">
        <v>34.415649524716848</v>
      </c>
      <c r="AC1836">
        <v>0</v>
      </c>
      <c r="AD1836">
        <v>0</v>
      </c>
      <c r="AE1836">
        <v>327.9252653425205</v>
      </c>
    </row>
    <row r="1837" spans="1:31" x14ac:dyDescent="0.25">
      <c r="A1837">
        <v>1873024</v>
      </c>
      <c r="B1837">
        <v>1</v>
      </c>
      <c r="C1837" t="s">
        <v>80</v>
      </c>
      <c r="D1837" t="s">
        <v>95</v>
      </c>
      <c r="E1837" t="s">
        <v>210</v>
      </c>
      <c r="F1837" t="s">
        <v>5508</v>
      </c>
      <c r="G1837" t="s">
        <v>133</v>
      </c>
      <c r="H1837" t="s">
        <v>134</v>
      </c>
      <c r="I1837" t="s">
        <v>135</v>
      </c>
      <c r="J1837" t="s">
        <v>136</v>
      </c>
      <c r="K1837" t="s">
        <v>137</v>
      </c>
      <c r="L1837" t="s">
        <v>5509</v>
      </c>
      <c r="M1837" t="s">
        <v>5510</v>
      </c>
      <c r="N1837">
        <v>0.14249999999999999</v>
      </c>
      <c r="O1837">
        <v>0</v>
      </c>
      <c r="P1837">
        <v>266</v>
      </c>
      <c r="Q1837">
        <v>0</v>
      </c>
      <c r="R1837">
        <v>4</v>
      </c>
      <c r="S1837">
        <v>0</v>
      </c>
      <c r="T1837">
        <v>1</v>
      </c>
      <c r="U1837">
        <v>0</v>
      </c>
      <c r="V1837">
        <v>0</v>
      </c>
      <c r="W1837">
        <v>0</v>
      </c>
      <c r="X1837">
        <v>7.6161041701415702</v>
      </c>
      <c r="Y1837">
        <v>0</v>
      </c>
      <c r="Z1837">
        <v>2.8182457009949997E-2</v>
      </c>
      <c r="AA1837">
        <v>0</v>
      </c>
      <c r="AB1837">
        <v>5.8394481817815001E-2</v>
      </c>
      <c r="AC1837">
        <v>0</v>
      </c>
      <c r="AD1837">
        <v>0</v>
      </c>
      <c r="AE1837">
        <v>7.702681108969335</v>
      </c>
    </row>
    <row r="1838" spans="1:31" x14ac:dyDescent="0.25">
      <c r="A1838">
        <v>1873117</v>
      </c>
      <c r="B1838">
        <v>1</v>
      </c>
      <c r="C1838" t="s">
        <v>81</v>
      </c>
      <c r="D1838" t="s">
        <v>125</v>
      </c>
      <c r="E1838" t="s">
        <v>131</v>
      </c>
      <c r="F1838" t="s">
        <v>5511</v>
      </c>
      <c r="G1838" t="s">
        <v>171</v>
      </c>
      <c r="H1838" t="s">
        <v>134</v>
      </c>
      <c r="I1838" t="s">
        <v>135</v>
      </c>
      <c r="J1838" t="s">
        <v>136</v>
      </c>
      <c r="K1838" t="s">
        <v>172</v>
      </c>
      <c r="L1838" t="s">
        <v>5512</v>
      </c>
      <c r="M1838" t="s">
        <v>5513</v>
      </c>
      <c r="N1838">
        <v>0.68138888799999997</v>
      </c>
      <c r="O1838">
        <v>0</v>
      </c>
      <c r="P1838">
        <v>317</v>
      </c>
      <c r="Q1838">
        <v>2</v>
      </c>
      <c r="R1838">
        <v>3</v>
      </c>
      <c r="S1838">
        <v>1</v>
      </c>
      <c r="T1838">
        <v>18</v>
      </c>
      <c r="U1838">
        <v>0</v>
      </c>
      <c r="V1838">
        <v>0</v>
      </c>
      <c r="W1838">
        <v>0</v>
      </c>
      <c r="X1838">
        <v>17.500690313343643</v>
      </c>
      <c r="Y1838">
        <v>4.5868320198584405</v>
      </c>
      <c r="Z1838">
        <v>0.67033424367216388</v>
      </c>
      <c r="AA1838">
        <v>1.2874795533068701</v>
      </c>
      <c r="AB1838">
        <v>0.86912044558705059</v>
      </c>
      <c r="AC1838">
        <v>0</v>
      </c>
      <c r="AD1838">
        <v>0</v>
      </c>
      <c r="AE1838">
        <v>24.91445657576817</v>
      </c>
    </row>
    <row r="1839" spans="1:31" x14ac:dyDescent="0.25">
      <c r="A1839">
        <v>1873127</v>
      </c>
      <c r="B1839">
        <v>1</v>
      </c>
      <c r="C1839" t="s">
        <v>80</v>
      </c>
      <c r="D1839" t="s">
        <v>108</v>
      </c>
      <c r="E1839" t="s">
        <v>169</v>
      </c>
      <c r="F1839" t="s">
        <v>5514</v>
      </c>
      <c r="G1839" t="s">
        <v>196</v>
      </c>
      <c r="H1839" t="s">
        <v>143</v>
      </c>
      <c r="I1839" t="s">
        <v>135</v>
      </c>
      <c r="J1839" t="s">
        <v>136</v>
      </c>
      <c r="K1839" t="s">
        <v>172</v>
      </c>
      <c r="L1839" t="s">
        <v>5515</v>
      </c>
      <c r="M1839" t="s">
        <v>5516</v>
      </c>
      <c r="N1839">
        <v>7.6373111109999998</v>
      </c>
      <c r="O1839">
        <v>0</v>
      </c>
      <c r="P1839">
        <v>1</v>
      </c>
      <c r="Q1839">
        <v>0</v>
      </c>
      <c r="R1839">
        <v>44</v>
      </c>
      <c r="S1839">
        <v>0</v>
      </c>
      <c r="T1839">
        <v>4</v>
      </c>
      <c r="U1839">
        <v>0</v>
      </c>
      <c r="V1839">
        <v>0</v>
      </c>
      <c r="W1839">
        <v>0</v>
      </c>
      <c r="X1839">
        <v>1.6744640952463998</v>
      </c>
      <c r="Y1839">
        <v>0</v>
      </c>
      <c r="Z1839">
        <v>504.99016353688336</v>
      </c>
      <c r="AA1839">
        <v>0</v>
      </c>
      <c r="AB1839">
        <v>139.5498500014186</v>
      </c>
      <c r="AC1839">
        <v>0</v>
      </c>
      <c r="AD1839">
        <v>0</v>
      </c>
      <c r="AE1839">
        <v>646.21447763354831</v>
      </c>
    </row>
    <row r="1840" spans="1:31" x14ac:dyDescent="0.25">
      <c r="A1840">
        <v>1873128</v>
      </c>
      <c r="B1840">
        <v>1</v>
      </c>
      <c r="C1840" t="s">
        <v>80</v>
      </c>
      <c r="D1840" t="s">
        <v>98</v>
      </c>
      <c r="E1840" t="s">
        <v>131</v>
      </c>
      <c r="F1840" t="s">
        <v>5517</v>
      </c>
      <c r="G1840" t="s">
        <v>171</v>
      </c>
      <c r="H1840" t="s">
        <v>134</v>
      </c>
      <c r="I1840" t="s">
        <v>135</v>
      </c>
      <c r="J1840" t="s">
        <v>136</v>
      </c>
      <c r="K1840" t="s">
        <v>172</v>
      </c>
      <c r="L1840" t="s">
        <v>5518</v>
      </c>
      <c r="M1840" t="s">
        <v>5519</v>
      </c>
      <c r="N1840">
        <v>1.8833333329999999</v>
      </c>
      <c r="O1840">
        <v>0</v>
      </c>
      <c r="P1840">
        <v>269</v>
      </c>
      <c r="Q1840">
        <v>3</v>
      </c>
      <c r="R1840">
        <v>7</v>
      </c>
      <c r="S1840">
        <v>8</v>
      </c>
      <c r="T1840">
        <v>23</v>
      </c>
      <c r="U1840">
        <v>0</v>
      </c>
      <c r="V1840">
        <v>0</v>
      </c>
      <c r="W1840">
        <v>0</v>
      </c>
      <c r="X1840">
        <v>63.407147390584448</v>
      </c>
      <c r="Y1840">
        <v>20.340423025201609</v>
      </c>
      <c r="Z1840">
        <v>19.811254315783742</v>
      </c>
      <c r="AA1840">
        <v>260.72276165489529</v>
      </c>
      <c r="AB1840">
        <v>26.796626031061429</v>
      </c>
      <c r="AC1840">
        <v>0</v>
      </c>
      <c r="AD1840">
        <v>0</v>
      </c>
      <c r="AE1840">
        <v>391.07821241752652</v>
      </c>
    </row>
    <row r="1841" spans="1:31" x14ac:dyDescent="0.25">
      <c r="A1841">
        <v>1873129</v>
      </c>
      <c r="B1841">
        <v>1</v>
      </c>
      <c r="C1841" t="s">
        <v>80</v>
      </c>
      <c r="D1841" t="s">
        <v>84</v>
      </c>
      <c r="E1841" t="s">
        <v>146</v>
      </c>
      <c r="F1841" t="s">
        <v>5520</v>
      </c>
      <c r="G1841" t="s">
        <v>171</v>
      </c>
      <c r="H1841" t="s">
        <v>143</v>
      </c>
      <c r="I1841" t="s">
        <v>135</v>
      </c>
      <c r="J1841" t="s">
        <v>136</v>
      </c>
      <c r="K1841" t="s">
        <v>172</v>
      </c>
      <c r="L1841" t="s">
        <v>5521</v>
      </c>
      <c r="M1841" t="s">
        <v>5522</v>
      </c>
      <c r="N1841">
        <v>3.4625091659999998</v>
      </c>
      <c r="O1841">
        <v>0</v>
      </c>
      <c r="P1841">
        <v>153</v>
      </c>
      <c r="Q1841">
        <v>0</v>
      </c>
      <c r="R1841">
        <v>0</v>
      </c>
      <c r="S1841">
        <v>0</v>
      </c>
      <c r="T1841">
        <v>12</v>
      </c>
      <c r="U1841">
        <v>0</v>
      </c>
      <c r="V1841">
        <v>0</v>
      </c>
      <c r="W1841">
        <v>0</v>
      </c>
      <c r="X1841">
        <v>111.25111955859293</v>
      </c>
      <c r="Y1841">
        <v>0</v>
      </c>
      <c r="Z1841">
        <v>0</v>
      </c>
      <c r="AA1841">
        <v>0</v>
      </c>
      <c r="AB1841">
        <v>21.105454287540713</v>
      </c>
      <c r="AC1841">
        <v>0</v>
      </c>
      <c r="AD1841">
        <v>0</v>
      </c>
      <c r="AE1841">
        <v>132.35657384613364</v>
      </c>
    </row>
    <row r="1842" spans="1:31" x14ac:dyDescent="0.25">
      <c r="A1842">
        <v>1873140</v>
      </c>
      <c r="B1842">
        <v>1</v>
      </c>
      <c r="C1842" t="s">
        <v>80</v>
      </c>
      <c r="D1842" t="s">
        <v>104</v>
      </c>
      <c r="E1842" t="s">
        <v>131</v>
      </c>
      <c r="F1842" t="s">
        <v>5523</v>
      </c>
      <c r="G1842" t="s">
        <v>171</v>
      </c>
      <c r="H1842" t="s">
        <v>134</v>
      </c>
      <c r="I1842" t="s">
        <v>135</v>
      </c>
      <c r="J1842" t="s">
        <v>136</v>
      </c>
      <c r="K1842" t="s">
        <v>172</v>
      </c>
      <c r="L1842" t="s">
        <v>5524</v>
      </c>
      <c r="M1842" t="s">
        <v>5525</v>
      </c>
      <c r="N1842">
        <v>0.55616833300000001</v>
      </c>
      <c r="O1842">
        <v>0</v>
      </c>
      <c r="P1842">
        <v>0</v>
      </c>
      <c r="Q1842">
        <v>1</v>
      </c>
      <c r="R1842">
        <v>0</v>
      </c>
      <c r="S1842">
        <v>0</v>
      </c>
      <c r="T1842">
        <v>0</v>
      </c>
      <c r="U1842">
        <v>3</v>
      </c>
      <c r="V1842">
        <v>0</v>
      </c>
      <c r="W1842">
        <v>0</v>
      </c>
      <c r="X1842">
        <v>0</v>
      </c>
      <c r="Y1842">
        <v>0.443607750720798</v>
      </c>
      <c r="Z1842">
        <v>0</v>
      </c>
      <c r="AA1842">
        <v>0</v>
      </c>
      <c r="AB1842">
        <v>0</v>
      </c>
      <c r="AC1842">
        <v>211.95728487092987</v>
      </c>
      <c r="AD1842">
        <v>0</v>
      </c>
      <c r="AE1842">
        <v>212.40089262165066</v>
      </c>
    </row>
    <row r="1843" spans="1:31" x14ac:dyDescent="0.25">
      <c r="A1843">
        <v>1873169</v>
      </c>
      <c r="B1843">
        <v>1</v>
      </c>
      <c r="C1843" t="s">
        <v>80</v>
      </c>
      <c r="D1843" t="s">
        <v>99</v>
      </c>
      <c r="E1843" t="s">
        <v>210</v>
      </c>
      <c r="F1843" t="s">
        <v>5526</v>
      </c>
      <c r="G1843" t="s">
        <v>196</v>
      </c>
      <c r="H1843" t="s">
        <v>134</v>
      </c>
      <c r="I1843" t="s">
        <v>135</v>
      </c>
      <c r="J1843" t="s">
        <v>136</v>
      </c>
      <c r="K1843" t="s">
        <v>172</v>
      </c>
      <c r="L1843" t="s">
        <v>5527</v>
      </c>
      <c r="M1843" t="s">
        <v>5528</v>
      </c>
      <c r="N1843">
        <v>8.5662583330000004</v>
      </c>
      <c r="O1843">
        <v>0</v>
      </c>
      <c r="P1843">
        <v>0</v>
      </c>
      <c r="Q1843">
        <v>0</v>
      </c>
      <c r="R1843">
        <v>0</v>
      </c>
      <c r="S1843">
        <v>7</v>
      </c>
      <c r="T1843">
        <v>0</v>
      </c>
      <c r="U1843">
        <v>0</v>
      </c>
      <c r="V1843">
        <v>0</v>
      </c>
      <c r="W1843">
        <v>0</v>
      </c>
      <c r="X1843">
        <v>0</v>
      </c>
      <c r="Y1843">
        <v>0</v>
      </c>
      <c r="Z1843">
        <v>0</v>
      </c>
      <c r="AA1843">
        <v>2151.9005946344801</v>
      </c>
      <c r="AB1843">
        <v>0</v>
      </c>
      <c r="AC1843">
        <v>0</v>
      </c>
      <c r="AD1843">
        <v>0</v>
      </c>
      <c r="AE1843">
        <v>2151.9005946344801</v>
      </c>
    </row>
    <row r="1844" spans="1:31" x14ac:dyDescent="0.25">
      <c r="A1844">
        <v>1873188</v>
      </c>
      <c r="B1844">
        <v>1</v>
      </c>
      <c r="C1844" t="s">
        <v>81</v>
      </c>
      <c r="D1844" t="s">
        <v>117</v>
      </c>
      <c r="E1844" t="s">
        <v>146</v>
      </c>
      <c r="F1844" t="s">
        <v>5529</v>
      </c>
      <c r="G1844" t="s">
        <v>171</v>
      </c>
      <c r="H1844" t="s">
        <v>143</v>
      </c>
      <c r="I1844" t="s">
        <v>135</v>
      </c>
      <c r="J1844" t="s">
        <v>136</v>
      </c>
      <c r="K1844" t="s">
        <v>172</v>
      </c>
      <c r="L1844" t="s">
        <v>5530</v>
      </c>
      <c r="M1844" t="s">
        <v>5531</v>
      </c>
      <c r="N1844">
        <v>4.9033397220000001</v>
      </c>
      <c r="O1844">
        <v>0</v>
      </c>
      <c r="P1844">
        <v>6</v>
      </c>
      <c r="Q1844">
        <v>0</v>
      </c>
      <c r="R1844">
        <v>1</v>
      </c>
      <c r="S1844">
        <v>0</v>
      </c>
      <c r="T1844">
        <v>2</v>
      </c>
      <c r="U1844">
        <v>0</v>
      </c>
      <c r="V1844">
        <v>0</v>
      </c>
      <c r="W1844">
        <v>0</v>
      </c>
      <c r="X1844">
        <v>1.1484317939034447</v>
      </c>
      <c r="Y1844">
        <v>0</v>
      </c>
      <c r="Z1844">
        <v>1.7420810302425123</v>
      </c>
      <c r="AA1844">
        <v>0</v>
      </c>
      <c r="AB1844">
        <v>6.8207959618416405</v>
      </c>
      <c r="AC1844">
        <v>0</v>
      </c>
      <c r="AD1844">
        <v>0</v>
      </c>
      <c r="AE1844">
        <v>9.7113087859875975</v>
      </c>
    </row>
    <row r="1845" spans="1:31" x14ac:dyDescent="0.25">
      <c r="A1845">
        <v>1873190</v>
      </c>
      <c r="B1845">
        <v>1</v>
      </c>
      <c r="C1845" t="s">
        <v>80</v>
      </c>
      <c r="D1845" t="s">
        <v>83</v>
      </c>
      <c r="E1845" t="s">
        <v>158</v>
      </c>
      <c r="F1845" t="s">
        <v>5532</v>
      </c>
      <c r="G1845" t="s">
        <v>133</v>
      </c>
      <c r="H1845" t="s">
        <v>134</v>
      </c>
      <c r="I1845" t="s">
        <v>135</v>
      </c>
      <c r="J1845" t="s">
        <v>136</v>
      </c>
      <c r="K1845" t="s">
        <v>137</v>
      </c>
      <c r="L1845" t="s">
        <v>5533</v>
      </c>
      <c r="M1845" t="s">
        <v>5534</v>
      </c>
      <c r="N1845">
        <v>2.3816666660000001</v>
      </c>
      <c r="O1845">
        <v>0</v>
      </c>
      <c r="P1845">
        <v>399</v>
      </c>
      <c r="Q1845">
        <v>0</v>
      </c>
      <c r="R1845">
        <v>0</v>
      </c>
      <c r="S1845">
        <v>0</v>
      </c>
      <c r="T1845">
        <v>7</v>
      </c>
      <c r="U1845">
        <v>0</v>
      </c>
      <c r="V1845">
        <v>0</v>
      </c>
      <c r="W1845">
        <v>0</v>
      </c>
      <c r="X1845">
        <v>181.07123953769559</v>
      </c>
      <c r="Y1845">
        <v>0</v>
      </c>
      <c r="Z1845">
        <v>0</v>
      </c>
      <c r="AA1845">
        <v>0</v>
      </c>
      <c r="AB1845">
        <v>3.4204155126811884</v>
      </c>
      <c r="AC1845">
        <v>0</v>
      </c>
      <c r="AD1845">
        <v>0</v>
      </c>
      <c r="AE1845">
        <v>184.49165505037678</v>
      </c>
    </row>
    <row r="1846" spans="1:31" x14ac:dyDescent="0.25">
      <c r="A1846">
        <v>1873228</v>
      </c>
      <c r="B1846">
        <v>1</v>
      </c>
      <c r="C1846" t="s">
        <v>81</v>
      </c>
      <c r="D1846" t="s">
        <v>122</v>
      </c>
      <c r="E1846" t="s">
        <v>131</v>
      </c>
      <c r="F1846" t="s">
        <v>1582</v>
      </c>
      <c r="G1846" t="s">
        <v>133</v>
      </c>
      <c r="H1846" t="s">
        <v>134</v>
      </c>
      <c r="I1846" t="s">
        <v>135</v>
      </c>
      <c r="J1846" t="s">
        <v>136</v>
      </c>
      <c r="K1846" t="s">
        <v>137</v>
      </c>
      <c r="L1846" t="s">
        <v>5535</v>
      </c>
      <c r="M1846" t="s">
        <v>5536</v>
      </c>
      <c r="N1846">
        <v>1.6525000000000001</v>
      </c>
      <c r="O1846">
        <v>1</v>
      </c>
      <c r="P1846">
        <v>462</v>
      </c>
      <c r="Q1846">
        <v>4</v>
      </c>
      <c r="R1846">
        <v>0</v>
      </c>
      <c r="S1846">
        <v>2</v>
      </c>
      <c r="T1846">
        <v>18</v>
      </c>
      <c r="U1846">
        <v>0</v>
      </c>
      <c r="V1846">
        <v>0</v>
      </c>
      <c r="W1846">
        <v>0.15241877348908001</v>
      </c>
      <c r="X1846">
        <v>73.326703738481839</v>
      </c>
      <c r="Y1846">
        <v>16.564700464351233</v>
      </c>
      <c r="Z1846">
        <v>0</v>
      </c>
      <c r="AA1846">
        <v>14.309497751686301</v>
      </c>
      <c r="AB1846">
        <v>3.118914034179213</v>
      </c>
      <c r="AC1846">
        <v>0</v>
      </c>
      <c r="AD1846">
        <v>0</v>
      </c>
      <c r="AE1846">
        <v>107.47223476218765</v>
      </c>
    </row>
    <row r="1847" spans="1:31" x14ac:dyDescent="0.25">
      <c r="A1847">
        <v>1873274</v>
      </c>
      <c r="B1847">
        <v>1</v>
      </c>
      <c r="C1847" t="s">
        <v>80</v>
      </c>
      <c r="D1847" t="s">
        <v>104</v>
      </c>
      <c r="E1847" t="s">
        <v>229</v>
      </c>
      <c r="F1847" t="s">
        <v>3216</v>
      </c>
      <c r="G1847" t="s">
        <v>133</v>
      </c>
      <c r="H1847" t="s">
        <v>134</v>
      </c>
      <c r="I1847" t="s">
        <v>135</v>
      </c>
      <c r="J1847" t="s">
        <v>136</v>
      </c>
      <c r="K1847" t="s">
        <v>137</v>
      </c>
      <c r="L1847" t="s">
        <v>5537</v>
      </c>
      <c r="M1847" t="s">
        <v>5538</v>
      </c>
      <c r="N1847">
        <v>0.102752777</v>
      </c>
      <c r="O1847">
        <v>5</v>
      </c>
      <c r="P1847">
        <v>137</v>
      </c>
      <c r="Q1847">
        <v>19</v>
      </c>
      <c r="R1847">
        <v>289</v>
      </c>
      <c r="S1847">
        <v>42</v>
      </c>
      <c r="T1847">
        <v>62</v>
      </c>
      <c r="U1847">
        <v>20</v>
      </c>
      <c r="V1847">
        <v>0</v>
      </c>
      <c r="W1847">
        <v>2.1267909959569002</v>
      </c>
      <c r="X1847">
        <v>3.7906687737205043</v>
      </c>
      <c r="Y1847">
        <v>7.0644058799857774</v>
      </c>
      <c r="Z1847">
        <v>20.761796037872411</v>
      </c>
      <c r="AA1847">
        <v>34.515483467168238</v>
      </c>
      <c r="AB1847">
        <v>6.0726851975546898</v>
      </c>
      <c r="AC1847">
        <v>491.04186759697888</v>
      </c>
      <c r="AD1847">
        <v>0</v>
      </c>
      <c r="AE1847">
        <v>565.37369794923734</v>
      </c>
    </row>
    <row r="1848" spans="1:31" x14ac:dyDescent="0.25">
      <c r="A1848">
        <v>1873284</v>
      </c>
      <c r="B1848">
        <v>1</v>
      </c>
      <c r="C1848" t="s">
        <v>81</v>
      </c>
      <c r="D1848" t="s">
        <v>116</v>
      </c>
      <c r="E1848" t="s">
        <v>169</v>
      </c>
      <c r="F1848" t="s">
        <v>5539</v>
      </c>
      <c r="G1848" t="s">
        <v>171</v>
      </c>
      <c r="H1848" t="s">
        <v>143</v>
      </c>
      <c r="I1848" t="s">
        <v>135</v>
      </c>
      <c r="J1848" t="s">
        <v>136</v>
      </c>
      <c r="K1848" t="s">
        <v>172</v>
      </c>
      <c r="L1848" t="s">
        <v>5540</v>
      </c>
      <c r="M1848" t="s">
        <v>5541</v>
      </c>
      <c r="N1848">
        <v>7.9333333330000002</v>
      </c>
      <c r="O1848">
        <v>0</v>
      </c>
      <c r="P1848">
        <v>48</v>
      </c>
      <c r="Q1848">
        <v>0</v>
      </c>
      <c r="R1848">
        <v>0</v>
      </c>
      <c r="S1848">
        <v>0</v>
      </c>
      <c r="T1848">
        <v>1</v>
      </c>
      <c r="U1848">
        <v>0</v>
      </c>
      <c r="V1848">
        <v>0</v>
      </c>
      <c r="W1848">
        <v>0</v>
      </c>
      <c r="X1848">
        <v>30.760458052363838</v>
      </c>
      <c r="Y1848">
        <v>0</v>
      </c>
      <c r="Z1848">
        <v>0</v>
      </c>
      <c r="AA1848">
        <v>0</v>
      </c>
      <c r="AB1848">
        <v>0.38990308987420003</v>
      </c>
      <c r="AC1848">
        <v>0</v>
      </c>
      <c r="AD1848">
        <v>0</v>
      </c>
      <c r="AE1848">
        <v>31.150361142238037</v>
      </c>
    </row>
    <row r="1849" spans="1:31" x14ac:dyDescent="0.25">
      <c r="A1849">
        <v>1873285</v>
      </c>
      <c r="B1849">
        <v>1</v>
      </c>
      <c r="C1849" t="s">
        <v>81</v>
      </c>
      <c r="D1849" t="s">
        <v>122</v>
      </c>
      <c r="E1849" t="s">
        <v>169</v>
      </c>
      <c r="F1849" t="s">
        <v>5542</v>
      </c>
      <c r="G1849" t="s">
        <v>171</v>
      </c>
      <c r="H1849" t="s">
        <v>143</v>
      </c>
      <c r="I1849" t="s">
        <v>135</v>
      </c>
      <c r="J1849" t="s">
        <v>136</v>
      </c>
      <c r="K1849" t="s">
        <v>172</v>
      </c>
      <c r="L1849" t="s">
        <v>5543</v>
      </c>
      <c r="M1849" t="s">
        <v>5544</v>
      </c>
      <c r="N1849">
        <v>7.8705405549999998</v>
      </c>
      <c r="O1849">
        <v>0</v>
      </c>
      <c r="P1849">
        <v>39</v>
      </c>
      <c r="Q1849">
        <v>0</v>
      </c>
      <c r="R1849">
        <v>3</v>
      </c>
      <c r="S1849">
        <v>0</v>
      </c>
      <c r="T1849">
        <v>0</v>
      </c>
      <c r="U1849">
        <v>0</v>
      </c>
      <c r="V1849">
        <v>0</v>
      </c>
      <c r="W1849">
        <v>0</v>
      </c>
      <c r="X1849">
        <v>61.360492529337797</v>
      </c>
      <c r="Y1849">
        <v>0</v>
      </c>
      <c r="Z1849">
        <v>4.8468369541437948</v>
      </c>
      <c r="AA1849">
        <v>0</v>
      </c>
      <c r="AB1849">
        <v>0</v>
      </c>
      <c r="AC1849">
        <v>0</v>
      </c>
      <c r="AD1849">
        <v>0</v>
      </c>
      <c r="AE1849">
        <v>66.207329483481587</v>
      </c>
    </row>
    <row r="1850" spans="1:31" x14ac:dyDescent="0.25">
      <c r="A1850">
        <v>1873323</v>
      </c>
      <c r="B1850">
        <v>1</v>
      </c>
      <c r="C1850" t="s">
        <v>80</v>
      </c>
      <c r="D1850" t="s">
        <v>97</v>
      </c>
      <c r="E1850" t="s">
        <v>146</v>
      </c>
      <c r="F1850" t="s">
        <v>5545</v>
      </c>
      <c r="G1850" t="s">
        <v>469</v>
      </c>
      <c r="H1850" t="s">
        <v>143</v>
      </c>
      <c r="I1850" t="s">
        <v>135</v>
      </c>
      <c r="J1850" t="s">
        <v>136</v>
      </c>
      <c r="K1850" t="s">
        <v>137</v>
      </c>
      <c r="L1850" t="s">
        <v>5546</v>
      </c>
      <c r="M1850" t="s">
        <v>5547</v>
      </c>
      <c r="N1850">
        <v>2.2411111109999999</v>
      </c>
      <c r="O1850">
        <v>0</v>
      </c>
      <c r="P1850">
        <v>8</v>
      </c>
      <c r="Q1850">
        <v>0</v>
      </c>
      <c r="R1850">
        <v>11</v>
      </c>
      <c r="S1850">
        <v>0</v>
      </c>
      <c r="T1850">
        <v>4</v>
      </c>
      <c r="U1850">
        <v>0</v>
      </c>
      <c r="V1850">
        <v>0</v>
      </c>
      <c r="W1850">
        <v>0</v>
      </c>
      <c r="X1850">
        <v>4.0578541253055009</v>
      </c>
      <c r="Y1850">
        <v>0</v>
      </c>
      <c r="Z1850">
        <v>10.192272683211344</v>
      </c>
      <c r="AA1850">
        <v>0</v>
      </c>
      <c r="AB1850">
        <v>26.76676422163801</v>
      </c>
      <c r="AC1850">
        <v>0</v>
      </c>
      <c r="AD1850">
        <v>0</v>
      </c>
      <c r="AE1850">
        <v>41.016891030154852</v>
      </c>
    </row>
    <row r="1851" spans="1:31" x14ac:dyDescent="0.25">
      <c r="A1851">
        <v>1873369</v>
      </c>
      <c r="B1851">
        <v>1</v>
      </c>
      <c r="C1851" t="s">
        <v>80</v>
      </c>
      <c r="D1851" t="s">
        <v>107</v>
      </c>
      <c r="E1851" t="s">
        <v>222</v>
      </c>
      <c r="F1851" t="s">
        <v>5548</v>
      </c>
      <c r="G1851" t="s">
        <v>171</v>
      </c>
      <c r="H1851" t="s">
        <v>143</v>
      </c>
      <c r="I1851" t="s">
        <v>135</v>
      </c>
      <c r="J1851" t="s">
        <v>136</v>
      </c>
      <c r="K1851" t="s">
        <v>172</v>
      </c>
      <c r="L1851" t="s">
        <v>5549</v>
      </c>
      <c r="M1851" t="s">
        <v>5550</v>
      </c>
      <c r="N1851">
        <v>6.7405444440000002</v>
      </c>
      <c r="O1851">
        <v>0</v>
      </c>
      <c r="P1851">
        <v>76</v>
      </c>
      <c r="Q1851">
        <v>0</v>
      </c>
      <c r="R1851">
        <v>0</v>
      </c>
      <c r="S1851">
        <v>0</v>
      </c>
      <c r="T1851">
        <v>1</v>
      </c>
      <c r="U1851">
        <v>0</v>
      </c>
      <c r="V1851">
        <v>0</v>
      </c>
      <c r="W1851">
        <v>0</v>
      </c>
      <c r="X1851">
        <v>95.014723739314931</v>
      </c>
      <c r="Y1851">
        <v>0</v>
      </c>
      <c r="Z1851">
        <v>0</v>
      </c>
      <c r="AA1851">
        <v>0</v>
      </c>
      <c r="AB1851">
        <v>6.3867445886489422</v>
      </c>
      <c r="AC1851">
        <v>0</v>
      </c>
      <c r="AD1851">
        <v>0</v>
      </c>
      <c r="AE1851">
        <v>101.40146832796387</v>
      </c>
    </row>
    <row r="1852" spans="1:31" x14ac:dyDescent="0.25">
      <c r="A1852">
        <v>1873435</v>
      </c>
      <c r="B1852">
        <v>1</v>
      </c>
      <c r="C1852" t="s">
        <v>80</v>
      </c>
      <c r="D1852" t="s">
        <v>87</v>
      </c>
      <c r="E1852" t="s">
        <v>169</v>
      </c>
      <c r="F1852">
        <v>35</v>
      </c>
      <c r="G1852" t="s">
        <v>171</v>
      </c>
      <c r="H1852" t="s">
        <v>143</v>
      </c>
      <c r="I1852" t="s">
        <v>135</v>
      </c>
      <c r="J1852" t="s">
        <v>136</v>
      </c>
      <c r="K1852" t="s">
        <v>172</v>
      </c>
      <c r="L1852" t="s">
        <v>5551</v>
      </c>
      <c r="M1852" t="s">
        <v>5552</v>
      </c>
      <c r="N1852">
        <v>9.8116666660000007</v>
      </c>
      <c r="O1852">
        <v>0</v>
      </c>
      <c r="P1852">
        <v>279</v>
      </c>
      <c r="Q1852">
        <v>0</v>
      </c>
      <c r="R1852">
        <v>0</v>
      </c>
      <c r="S1852">
        <v>0</v>
      </c>
      <c r="T1852">
        <v>8</v>
      </c>
      <c r="U1852">
        <v>0</v>
      </c>
      <c r="V1852">
        <v>0</v>
      </c>
      <c r="W1852">
        <v>0</v>
      </c>
      <c r="X1852">
        <v>741.79257609452407</v>
      </c>
      <c r="Y1852">
        <v>0</v>
      </c>
      <c r="Z1852">
        <v>0</v>
      </c>
      <c r="AA1852">
        <v>0</v>
      </c>
      <c r="AB1852">
        <v>92.659087967367569</v>
      </c>
      <c r="AC1852">
        <v>0</v>
      </c>
      <c r="AD1852">
        <v>0</v>
      </c>
      <c r="AE1852">
        <v>834.45166406189162</v>
      </c>
    </row>
    <row r="1853" spans="1:31" x14ac:dyDescent="0.25">
      <c r="A1853">
        <v>1873440</v>
      </c>
      <c r="B1853">
        <v>1</v>
      </c>
      <c r="C1853" t="s">
        <v>80</v>
      </c>
      <c r="D1853" t="s">
        <v>90</v>
      </c>
      <c r="E1853" t="s">
        <v>169</v>
      </c>
      <c r="F1853" t="s">
        <v>5553</v>
      </c>
      <c r="G1853" t="s">
        <v>196</v>
      </c>
      <c r="H1853" t="s">
        <v>143</v>
      </c>
      <c r="I1853" t="s">
        <v>135</v>
      </c>
      <c r="J1853" t="s">
        <v>136</v>
      </c>
      <c r="K1853" t="s">
        <v>172</v>
      </c>
      <c r="L1853" t="s">
        <v>5554</v>
      </c>
      <c r="M1853" t="s">
        <v>5555</v>
      </c>
      <c r="N1853">
        <v>3.0292805550000002</v>
      </c>
      <c r="O1853">
        <v>0</v>
      </c>
      <c r="P1853">
        <v>255</v>
      </c>
      <c r="Q1853">
        <v>0</v>
      </c>
      <c r="R1853">
        <v>0</v>
      </c>
      <c r="S1853">
        <v>0</v>
      </c>
      <c r="T1853">
        <v>10</v>
      </c>
      <c r="U1853">
        <v>0</v>
      </c>
      <c r="V1853">
        <v>0</v>
      </c>
      <c r="W1853">
        <v>0</v>
      </c>
      <c r="X1853">
        <v>187.85766431779072</v>
      </c>
      <c r="Y1853">
        <v>0</v>
      </c>
      <c r="Z1853">
        <v>0</v>
      </c>
      <c r="AA1853">
        <v>0</v>
      </c>
      <c r="AB1853">
        <v>47.297011596564523</v>
      </c>
      <c r="AC1853">
        <v>0</v>
      </c>
      <c r="AD1853">
        <v>0</v>
      </c>
      <c r="AE1853">
        <v>235.15467591435524</v>
      </c>
    </row>
    <row r="1854" spans="1:31" x14ac:dyDescent="0.25">
      <c r="A1854">
        <v>1873583</v>
      </c>
      <c r="B1854">
        <v>1</v>
      </c>
      <c r="C1854" t="s">
        <v>80</v>
      </c>
      <c r="D1854" t="s">
        <v>93</v>
      </c>
      <c r="E1854" t="s">
        <v>169</v>
      </c>
      <c r="F1854" t="s">
        <v>5556</v>
      </c>
      <c r="G1854" t="s">
        <v>171</v>
      </c>
      <c r="H1854" t="s">
        <v>143</v>
      </c>
      <c r="I1854" t="s">
        <v>135</v>
      </c>
      <c r="J1854" t="s">
        <v>136</v>
      </c>
      <c r="K1854" t="s">
        <v>172</v>
      </c>
      <c r="L1854" t="s">
        <v>5557</v>
      </c>
      <c r="M1854" t="s">
        <v>5558</v>
      </c>
      <c r="N1854">
        <v>8.1369444439999992</v>
      </c>
      <c r="O1854">
        <v>0</v>
      </c>
      <c r="P1854">
        <v>162</v>
      </c>
      <c r="Q1854">
        <v>0</v>
      </c>
      <c r="R1854">
        <v>7</v>
      </c>
      <c r="S1854">
        <v>0</v>
      </c>
      <c r="T1854">
        <v>19</v>
      </c>
      <c r="U1854">
        <v>0</v>
      </c>
      <c r="V1854">
        <v>0</v>
      </c>
      <c r="W1854">
        <v>0</v>
      </c>
      <c r="X1854">
        <v>279.55324617362032</v>
      </c>
      <c r="Y1854">
        <v>0</v>
      </c>
      <c r="Z1854">
        <v>46.993147732383619</v>
      </c>
      <c r="AA1854">
        <v>0</v>
      </c>
      <c r="AB1854">
        <v>71.733529617788321</v>
      </c>
      <c r="AC1854">
        <v>0</v>
      </c>
      <c r="AD1854">
        <v>0</v>
      </c>
      <c r="AE1854">
        <v>398.27992352379226</v>
      </c>
    </row>
    <row r="1855" spans="1:31" x14ac:dyDescent="0.25">
      <c r="A1855">
        <v>1873584</v>
      </c>
      <c r="B1855">
        <v>1</v>
      </c>
      <c r="C1855" t="s">
        <v>80</v>
      </c>
      <c r="D1855" t="s">
        <v>110</v>
      </c>
      <c r="E1855" t="s">
        <v>210</v>
      </c>
      <c r="F1855" t="s">
        <v>5559</v>
      </c>
      <c r="G1855" t="s">
        <v>133</v>
      </c>
      <c r="H1855" t="s">
        <v>134</v>
      </c>
      <c r="I1855" t="s">
        <v>135</v>
      </c>
      <c r="J1855" t="s">
        <v>136</v>
      </c>
      <c r="K1855" t="s">
        <v>137</v>
      </c>
      <c r="L1855" t="s">
        <v>5560</v>
      </c>
      <c r="M1855" t="s">
        <v>5561</v>
      </c>
      <c r="N1855">
        <v>9.9722221999999999E-2</v>
      </c>
      <c r="O1855">
        <v>0</v>
      </c>
      <c r="P1855">
        <v>13457</v>
      </c>
      <c r="Q1855">
        <v>0</v>
      </c>
      <c r="R1855">
        <v>0</v>
      </c>
      <c r="S1855">
        <v>2</v>
      </c>
      <c r="T1855">
        <v>1288</v>
      </c>
      <c r="U1855">
        <v>0</v>
      </c>
      <c r="V1855">
        <v>2</v>
      </c>
      <c r="W1855">
        <v>0</v>
      </c>
      <c r="X1855">
        <v>387.02061061782115</v>
      </c>
      <c r="Y1855">
        <v>0</v>
      </c>
      <c r="Z1855">
        <v>0</v>
      </c>
      <c r="AA1855">
        <v>20.701651585655533</v>
      </c>
      <c r="AB1855">
        <v>154.89310207379972</v>
      </c>
      <c r="AC1855">
        <v>0</v>
      </c>
      <c r="AD1855">
        <v>3.1125757147249331</v>
      </c>
      <c r="AE1855">
        <v>565.72793999200132</v>
      </c>
    </row>
    <row r="1856" spans="1:31" x14ac:dyDescent="0.25">
      <c r="A1856">
        <v>1873641</v>
      </c>
      <c r="B1856">
        <v>1</v>
      </c>
      <c r="C1856" t="s">
        <v>80</v>
      </c>
      <c r="D1856" t="s">
        <v>110</v>
      </c>
      <c r="E1856" t="s">
        <v>210</v>
      </c>
      <c r="F1856" t="s">
        <v>5562</v>
      </c>
      <c r="G1856" t="s">
        <v>476</v>
      </c>
      <c r="H1856" t="s">
        <v>134</v>
      </c>
      <c r="I1856" t="s">
        <v>135</v>
      </c>
      <c r="J1856" t="s">
        <v>136</v>
      </c>
      <c r="K1856" t="s">
        <v>137</v>
      </c>
      <c r="L1856" t="s">
        <v>5563</v>
      </c>
      <c r="M1856" t="s">
        <v>5564</v>
      </c>
      <c r="N1856">
        <v>0.15555555500000001</v>
      </c>
      <c r="O1856">
        <v>0</v>
      </c>
      <c r="P1856">
        <v>22146</v>
      </c>
      <c r="Q1856">
        <v>0</v>
      </c>
      <c r="R1856">
        <v>0</v>
      </c>
      <c r="S1856">
        <v>3</v>
      </c>
      <c r="T1856">
        <v>1810</v>
      </c>
      <c r="U1856">
        <v>0</v>
      </c>
      <c r="V1856">
        <v>3</v>
      </c>
      <c r="W1856">
        <v>0</v>
      </c>
      <c r="X1856">
        <v>1004.0169037371037</v>
      </c>
      <c r="Y1856">
        <v>0</v>
      </c>
      <c r="Z1856">
        <v>0</v>
      </c>
      <c r="AA1856">
        <v>265.33074245683565</v>
      </c>
      <c r="AB1856">
        <v>329.24765505179732</v>
      </c>
      <c r="AC1856">
        <v>0</v>
      </c>
      <c r="AD1856">
        <v>6.24219869637</v>
      </c>
      <c r="AE1856">
        <v>1604.8374999421067</v>
      </c>
    </row>
    <row r="1857" spans="1:31" x14ac:dyDescent="0.25">
      <c r="A1857">
        <v>1873751</v>
      </c>
      <c r="B1857">
        <v>1</v>
      </c>
      <c r="C1857" t="s">
        <v>80</v>
      </c>
      <c r="D1857" t="s">
        <v>103</v>
      </c>
      <c r="E1857" t="s">
        <v>146</v>
      </c>
      <c r="F1857" t="s">
        <v>5565</v>
      </c>
      <c r="G1857" t="s">
        <v>171</v>
      </c>
      <c r="H1857" t="s">
        <v>143</v>
      </c>
      <c r="I1857" t="s">
        <v>135</v>
      </c>
      <c r="J1857" t="s">
        <v>136</v>
      </c>
      <c r="K1857" t="s">
        <v>172</v>
      </c>
      <c r="L1857" t="s">
        <v>5566</v>
      </c>
      <c r="M1857" t="s">
        <v>5567</v>
      </c>
      <c r="N1857">
        <v>7.8847222219999997</v>
      </c>
      <c r="O1857">
        <v>0</v>
      </c>
      <c r="P1857">
        <v>73</v>
      </c>
      <c r="Q1857">
        <v>0</v>
      </c>
      <c r="R1857">
        <v>0</v>
      </c>
      <c r="S1857">
        <v>0</v>
      </c>
      <c r="T1857">
        <v>2</v>
      </c>
      <c r="U1857">
        <v>0</v>
      </c>
      <c r="V1857">
        <v>0</v>
      </c>
      <c r="W1857">
        <v>0</v>
      </c>
      <c r="X1857">
        <v>130.80617406393591</v>
      </c>
      <c r="Y1857">
        <v>0</v>
      </c>
      <c r="Z1857">
        <v>0</v>
      </c>
      <c r="AA1857">
        <v>0</v>
      </c>
      <c r="AB1857">
        <v>15.977286754451136</v>
      </c>
      <c r="AC1857">
        <v>0</v>
      </c>
      <c r="AD1857">
        <v>0</v>
      </c>
      <c r="AE1857">
        <v>146.78346081838706</v>
      </c>
    </row>
    <row r="1858" spans="1:31" x14ac:dyDescent="0.25">
      <c r="A1858">
        <v>1873788</v>
      </c>
      <c r="B1858">
        <v>1</v>
      </c>
      <c r="C1858" t="s">
        <v>80</v>
      </c>
      <c r="D1858" t="s">
        <v>105</v>
      </c>
      <c r="E1858" t="s">
        <v>140</v>
      </c>
      <c r="F1858" t="s">
        <v>5568</v>
      </c>
      <c r="G1858" t="s">
        <v>148</v>
      </c>
      <c r="H1858" t="s">
        <v>143</v>
      </c>
      <c r="I1858" t="s">
        <v>135</v>
      </c>
      <c r="J1858" t="s">
        <v>136</v>
      </c>
      <c r="K1858" t="s">
        <v>137</v>
      </c>
      <c r="L1858" t="s">
        <v>5569</v>
      </c>
      <c r="M1858" t="s">
        <v>5570</v>
      </c>
      <c r="N1858">
        <v>1.4113888880000001</v>
      </c>
      <c r="O1858">
        <v>0</v>
      </c>
      <c r="P1858">
        <v>32</v>
      </c>
      <c r="Q1858">
        <v>0</v>
      </c>
      <c r="R1858">
        <v>0</v>
      </c>
      <c r="S1858">
        <v>0</v>
      </c>
      <c r="T1858">
        <v>0</v>
      </c>
      <c r="U1858">
        <v>0</v>
      </c>
      <c r="V1858">
        <v>0</v>
      </c>
      <c r="W1858">
        <v>0</v>
      </c>
      <c r="X1858">
        <v>14.45957862674096</v>
      </c>
      <c r="Y1858">
        <v>0</v>
      </c>
      <c r="Z1858">
        <v>0</v>
      </c>
      <c r="AA1858">
        <v>0</v>
      </c>
      <c r="AB1858">
        <v>0</v>
      </c>
      <c r="AC1858">
        <v>0</v>
      </c>
      <c r="AD1858">
        <v>0</v>
      </c>
      <c r="AE1858">
        <v>14.45957862674096</v>
      </c>
    </row>
    <row r="1859" spans="1:31" x14ac:dyDescent="0.25">
      <c r="A1859">
        <v>1873826</v>
      </c>
      <c r="B1859">
        <v>1</v>
      </c>
      <c r="C1859" t="s">
        <v>80</v>
      </c>
      <c r="D1859" t="s">
        <v>96</v>
      </c>
      <c r="E1859" t="s">
        <v>140</v>
      </c>
      <c r="F1859" t="s">
        <v>5571</v>
      </c>
      <c r="G1859" t="s">
        <v>200</v>
      </c>
      <c r="H1859" t="s">
        <v>143</v>
      </c>
      <c r="I1859" t="s">
        <v>135</v>
      </c>
      <c r="J1859" t="s">
        <v>136</v>
      </c>
      <c r="K1859" t="s">
        <v>137</v>
      </c>
      <c r="L1859" t="s">
        <v>5572</v>
      </c>
      <c r="M1859" t="s">
        <v>5573</v>
      </c>
      <c r="N1859">
        <v>3.2408333329999999</v>
      </c>
      <c r="O1859">
        <v>0</v>
      </c>
      <c r="P1859">
        <v>1</v>
      </c>
      <c r="Q1859">
        <v>0</v>
      </c>
      <c r="R1859">
        <v>0</v>
      </c>
      <c r="S1859">
        <v>0</v>
      </c>
      <c r="T1859">
        <v>0</v>
      </c>
      <c r="U1859">
        <v>0</v>
      </c>
      <c r="V1859">
        <v>0</v>
      </c>
      <c r="W1859">
        <v>0</v>
      </c>
      <c r="X1859">
        <v>1.1466428985542749</v>
      </c>
      <c r="Y1859">
        <v>0</v>
      </c>
      <c r="Z1859">
        <v>0</v>
      </c>
      <c r="AA1859">
        <v>0</v>
      </c>
      <c r="AB1859">
        <v>0</v>
      </c>
      <c r="AC1859">
        <v>0</v>
      </c>
      <c r="AD1859">
        <v>0</v>
      </c>
      <c r="AE1859">
        <v>1.1466428985542749</v>
      </c>
    </row>
    <row r="1860" spans="1:31" x14ac:dyDescent="0.25">
      <c r="A1860">
        <v>1873844</v>
      </c>
      <c r="B1860">
        <v>1</v>
      </c>
      <c r="C1860" t="s">
        <v>80</v>
      </c>
      <c r="D1860" t="s">
        <v>103</v>
      </c>
      <c r="E1860" t="s">
        <v>169</v>
      </c>
      <c r="F1860" t="s">
        <v>5574</v>
      </c>
      <c r="G1860" t="s">
        <v>148</v>
      </c>
      <c r="H1860" t="s">
        <v>143</v>
      </c>
      <c r="I1860" t="s">
        <v>135</v>
      </c>
      <c r="J1860" t="s">
        <v>136</v>
      </c>
      <c r="K1860" t="s">
        <v>137</v>
      </c>
      <c r="L1860" t="s">
        <v>5575</v>
      </c>
      <c r="M1860" t="s">
        <v>5576</v>
      </c>
      <c r="N1860">
        <v>1.939444444</v>
      </c>
      <c r="O1860">
        <v>0</v>
      </c>
      <c r="P1860">
        <v>0</v>
      </c>
      <c r="Q1860">
        <v>0</v>
      </c>
      <c r="R1860">
        <v>6</v>
      </c>
      <c r="S1860">
        <v>0</v>
      </c>
      <c r="T1860">
        <v>2</v>
      </c>
      <c r="U1860">
        <v>0</v>
      </c>
      <c r="V1860">
        <v>0</v>
      </c>
      <c r="W1860">
        <v>0</v>
      </c>
      <c r="X1860">
        <v>0</v>
      </c>
      <c r="Y1860">
        <v>0</v>
      </c>
      <c r="Z1860">
        <v>46.791712213727905</v>
      </c>
      <c r="AA1860">
        <v>0</v>
      </c>
      <c r="AB1860">
        <v>14.669203298182451</v>
      </c>
      <c r="AC1860">
        <v>0</v>
      </c>
      <c r="AD1860">
        <v>0</v>
      </c>
      <c r="AE1860">
        <v>61.460915511910358</v>
      </c>
    </row>
    <row r="1861" spans="1:31" x14ac:dyDescent="0.25">
      <c r="A1861">
        <v>1873877</v>
      </c>
      <c r="B1861">
        <v>1</v>
      </c>
      <c r="C1861" t="s">
        <v>80</v>
      </c>
      <c r="D1861" t="s">
        <v>93</v>
      </c>
      <c r="E1861" t="s">
        <v>169</v>
      </c>
      <c r="F1861" t="s">
        <v>5577</v>
      </c>
      <c r="G1861" t="s">
        <v>171</v>
      </c>
      <c r="H1861" t="s">
        <v>143</v>
      </c>
      <c r="I1861" t="s">
        <v>135</v>
      </c>
      <c r="J1861" t="s">
        <v>136</v>
      </c>
      <c r="K1861" t="s">
        <v>172</v>
      </c>
      <c r="L1861" t="s">
        <v>5578</v>
      </c>
      <c r="M1861" t="s">
        <v>5579</v>
      </c>
      <c r="N1861">
        <v>8.0516722220000005</v>
      </c>
      <c r="O1861">
        <v>0</v>
      </c>
      <c r="P1861">
        <v>160</v>
      </c>
      <c r="Q1861">
        <v>0</v>
      </c>
      <c r="R1861">
        <v>4</v>
      </c>
      <c r="S1861">
        <v>0</v>
      </c>
      <c r="T1861">
        <v>39</v>
      </c>
      <c r="U1861">
        <v>0</v>
      </c>
      <c r="V1861">
        <v>0</v>
      </c>
      <c r="W1861">
        <v>0</v>
      </c>
      <c r="X1861">
        <v>333.09355453573858</v>
      </c>
      <c r="Y1861">
        <v>0</v>
      </c>
      <c r="Z1861">
        <v>99.496944766178984</v>
      </c>
      <c r="AA1861">
        <v>0</v>
      </c>
      <c r="AB1861">
        <v>396.42336431751289</v>
      </c>
      <c r="AC1861">
        <v>0</v>
      </c>
      <c r="AD1861">
        <v>0</v>
      </c>
      <c r="AE1861">
        <v>829.01386361943048</v>
      </c>
    </row>
    <row r="1862" spans="1:31" x14ac:dyDescent="0.25">
      <c r="A1862">
        <v>1873947</v>
      </c>
      <c r="B1862">
        <v>1</v>
      </c>
      <c r="C1862" t="s">
        <v>80</v>
      </c>
      <c r="D1862" t="s">
        <v>84</v>
      </c>
      <c r="E1862" t="s">
        <v>140</v>
      </c>
      <c r="F1862" t="s">
        <v>5580</v>
      </c>
      <c r="G1862" t="s">
        <v>163</v>
      </c>
      <c r="H1862" t="s">
        <v>143</v>
      </c>
      <c r="I1862" t="s">
        <v>135</v>
      </c>
      <c r="J1862" t="s">
        <v>136</v>
      </c>
      <c r="K1862" t="s">
        <v>137</v>
      </c>
      <c r="L1862" t="s">
        <v>5581</v>
      </c>
      <c r="M1862" t="s">
        <v>5582</v>
      </c>
      <c r="N1862">
        <v>3.5730555549999998</v>
      </c>
      <c r="O1862">
        <v>0</v>
      </c>
      <c r="P1862">
        <v>4</v>
      </c>
      <c r="Q1862">
        <v>0</v>
      </c>
      <c r="R1862">
        <v>0</v>
      </c>
      <c r="S1862">
        <v>0</v>
      </c>
      <c r="T1862">
        <v>0</v>
      </c>
      <c r="U1862">
        <v>0</v>
      </c>
      <c r="V1862">
        <v>0</v>
      </c>
      <c r="W1862">
        <v>0</v>
      </c>
      <c r="X1862">
        <v>4.3020292830833107</v>
      </c>
      <c r="Y1862">
        <v>0</v>
      </c>
      <c r="Z1862">
        <v>0</v>
      </c>
      <c r="AA1862">
        <v>0</v>
      </c>
      <c r="AB1862">
        <v>0</v>
      </c>
      <c r="AC1862">
        <v>0</v>
      </c>
      <c r="AD1862">
        <v>0</v>
      </c>
      <c r="AE1862">
        <v>4.3020292830833107</v>
      </c>
    </row>
    <row r="1863" spans="1:31" x14ac:dyDescent="0.25">
      <c r="A1863">
        <v>1873958</v>
      </c>
      <c r="B1863">
        <v>1</v>
      </c>
      <c r="C1863" t="s">
        <v>80</v>
      </c>
      <c r="D1863" t="s">
        <v>90</v>
      </c>
      <c r="E1863" t="s">
        <v>229</v>
      </c>
      <c r="F1863" t="s">
        <v>5583</v>
      </c>
      <c r="G1863" t="s">
        <v>476</v>
      </c>
      <c r="H1863" t="s">
        <v>232</v>
      </c>
      <c r="I1863" t="s">
        <v>135</v>
      </c>
      <c r="J1863" t="s">
        <v>136</v>
      </c>
      <c r="K1863" t="s">
        <v>172</v>
      </c>
      <c r="L1863" t="s">
        <v>5584</v>
      </c>
      <c r="M1863" t="s">
        <v>5513</v>
      </c>
      <c r="N1863">
        <v>5.2777776999999998E-2</v>
      </c>
      <c r="O1863">
        <v>0</v>
      </c>
      <c r="P1863">
        <v>8375</v>
      </c>
      <c r="Q1863">
        <v>0</v>
      </c>
      <c r="R1863">
        <v>0</v>
      </c>
      <c r="S1863">
        <v>16</v>
      </c>
      <c r="T1863">
        <v>754</v>
      </c>
      <c r="U1863">
        <v>20</v>
      </c>
      <c r="V1863">
        <v>27</v>
      </c>
      <c r="W1863">
        <v>0</v>
      </c>
      <c r="X1863">
        <v>98.045465515996639</v>
      </c>
      <c r="Y1863">
        <v>0</v>
      </c>
      <c r="Z1863">
        <v>0</v>
      </c>
      <c r="AA1863">
        <v>29.756241001094107</v>
      </c>
      <c r="AB1863">
        <v>57.382266442214203</v>
      </c>
      <c r="AC1863">
        <v>135.97859479884312</v>
      </c>
      <c r="AD1863">
        <v>38.907281553700592</v>
      </c>
      <c r="AE1863">
        <v>360.06984931184866</v>
      </c>
    </row>
    <row r="1864" spans="1:31" x14ac:dyDescent="0.25">
      <c r="A1864">
        <v>1873959</v>
      </c>
      <c r="B1864">
        <v>1</v>
      </c>
      <c r="C1864" t="s">
        <v>80</v>
      </c>
      <c r="D1864" t="s">
        <v>94</v>
      </c>
      <c r="E1864" t="s">
        <v>169</v>
      </c>
      <c r="F1864" t="s">
        <v>5585</v>
      </c>
      <c r="G1864" t="s">
        <v>148</v>
      </c>
      <c r="H1864" t="s">
        <v>143</v>
      </c>
      <c r="I1864" t="s">
        <v>135</v>
      </c>
      <c r="J1864" t="s">
        <v>136</v>
      </c>
      <c r="K1864" t="s">
        <v>137</v>
      </c>
      <c r="L1864" t="s">
        <v>5586</v>
      </c>
      <c r="M1864" t="s">
        <v>5587</v>
      </c>
      <c r="N1864">
        <v>1.981666666</v>
      </c>
      <c r="O1864">
        <v>0</v>
      </c>
      <c r="P1864">
        <v>0</v>
      </c>
      <c r="Q1864">
        <v>0</v>
      </c>
      <c r="R1864">
        <v>15</v>
      </c>
      <c r="S1864">
        <v>0</v>
      </c>
      <c r="T1864">
        <v>1</v>
      </c>
      <c r="U1864">
        <v>0</v>
      </c>
      <c r="V1864">
        <v>0</v>
      </c>
      <c r="W1864">
        <v>0</v>
      </c>
      <c r="X1864">
        <v>0</v>
      </c>
      <c r="Y1864">
        <v>0</v>
      </c>
      <c r="Z1864">
        <v>70.667783780741019</v>
      </c>
      <c r="AA1864">
        <v>0</v>
      </c>
      <c r="AB1864">
        <v>1.5185422666791033</v>
      </c>
      <c r="AC1864">
        <v>0</v>
      </c>
      <c r="AD1864">
        <v>0</v>
      </c>
      <c r="AE1864">
        <v>72.186326047420124</v>
      </c>
    </row>
    <row r="1865" spans="1:31" x14ac:dyDescent="0.25">
      <c r="A1865">
        <v>1873980</v>
      </c>
      <c r="B1865">
        <v>1</v>
      </c>
      <c r="C1865" t="s">
        <v>81</v>
      </c>
      <c r="D1865" t="s">
        <v>118</v>
      </c>
      <c r="E1865" t="s">
        <v>146</v>
      </c>
      <c r="F1865" t="s">
        <v>5588</v>
      </c>
      <c r="G1865" t="s">
        <v>148</v>
      </c>
      <c r="H1865" t="s">
        <v>143</v>
      </c>
      <c r="I1865" t="s">
        <v>135</v>
      </c>
      <c r="J1865" t="s">
        <v>136</v>
      </c>
      <c r="K1865" t="s">
        <v>137</v>
      </c>
      <c r="L1865" t="s">
        <v>5589</v>
      </c>
      <c r="M1865" t="s">
        <v>5590</v>
      </c>
      <c r="N1865">
        <v>2.5211111110000002</v>
      </c>
      <c r="O1865">
        <v>0</v>
      </c>
      <c r="P1865">
        <v>34</v>
      </c>
      <c r="Q1865">
        <v>0</v>
      </c>
      <c r="R1865">
        <v>0</v>
      </c>
      <c r="S1865">
        <v>0</v>
      </c>
      <c r="T1865">
        <v>0</v>
      </c>
      <c r="U1865">
        <v>0</v>
      </c>
      <c r="V1865">
        <v>0</v>
      </c>
      <c r="W1865">
        <v>0</v>
      </c>
      <c r="X1865">
        <v>16.375915153569863</v>
      </c>
      <c r="Y1865">
        <v>0</v>
      </c>
      <c r="Z1865">
        <v>0</v>
      </c>
      <c r="AA1865">
        <v>0</v>
      </c>
      <c r="AB1865">
        <v>0</v>
      </c>
      <c r="AC1865">
        <v>0</v>
      </c>
      <c r="AD1865">
        <v>0</v>
      </c>
      <c r="AE1865">
        <v>16.375915153569863</v>
      </c>
    </row>
    <row r="1866" spans="1:31" x14ac:dyDescent="0.25">
      <c r="A1866">
        <v>1874018</v>
      </c>
      <c r="B1866">
        <v>1</v>
      </c>
      <c r="C1866" t="s">
        <v>80</v>
      </c>
      <c r="D1866" t="s">
        <v>98</v>
      </c>
      <c r="E1866" t="s">
        <v>169</v>
      </c>
      <c r="F1866" t="s">
        <v>5591</v>
      </c>
      <c r="G1866" t="s">
        <v>171</v>
      </c>
      <c r="H1866" t="s">
        <v>143</v>
      </c>
      <c r="I1866" t="s">
        <v>135</v>
      </c>
      <c r="J1866" t="s">
        <v>136</v>
      </c>
      <c r="K1866" t="s">
        <v>172</v>
      </c>
      <c r="L1866" t="s">
        <v>5592</v>
      </c>
      <c r="M1866" t="s">
        <v>5593</v>
      </c>
      <c r="N1866">
        <v>8.0037599999999998</v>
      </c>
      <c r="O1866">
        <v>0</v>
      </c>
      <c r="P1866">
        <v>83</v>
      </c>
      <c r="Q1866">
        <v>0</v>
      </c>
      <c r="R1866">
        <v>0</v>
      </c>
      <c r="S1866">
        <v>0</v>
      </c>
      <c r="T1866">
        <v>4</v>
      </c>
      <c r="U1866">
        <v>0</v>
      </c>
      <c r="V1866">
        <v>0</v>
      </c>
      <c r="W1866">
        <v>0</v>
      </c>
      <c r="X1866">
        <v>77.462586713902908</v>
      </c>
      <c r="Y1866">
        <v>0</v>
      </c>
      <c r="Z1866">
        <v>0</v>
      </c>
      <c r="AA1866">
        <v>0</v>
      </c>
      <c r="AB1866">
        <v>6.464448325752076</v>
      </c>
      <c r="AC1866">
        <v>0</v>
      </c>
      <c r="AD1866">
        <v>0</v>
      </c>
      <c r="AE1866">
        <v>83.927035039654982</v>
      </c>
    </row>
    <row r="1867" spans="1:31" x14ac:dyDescent="0.25">
      <c r="A1867">
        <v>1874019</v>
      </c>
      <c r="B1867">
        <v>1</v>
      </c>
      <c r="C1867" t="s">
        <v>80</v>
      </c>
      <c r="D1867" t="s">
        <v>98</v>
      </c>
      <c r="E1867" t="s">
        <v>169</v>
      </c>
      <c r="F1867" t="s">
        <v>5594</v>
      </c>
      <c r="G1867" t="s">
        <v>171</v>
      </c>
      <c r="H1867" t="s">
        <v>143</v>
      </c>
      <c r="I1867" t="s">
        <v>135</v>
      </c>
      <c r="J1867" t="s">
        <v>136</v>
      </c>
      <c r="K1867" t="s">
        <v>172</v>
      </c>
      <c r="L1867" t="s">
        <v>5595</v>
      </c>
      <c r="M1867" t="s">
        <v>5596</v>
      </c>
      <c r="N1867">
        <v>7.4565766660000001</v>
      </c>
      <c r="O1867">
        <v>0</v>
      </c>
      <c r="P1867">
        <v>24</v>
      </c>
      <c r="Q1867">
        <v>0</v>
      </c>
      <c r="R1867">
        <v>0</v>
      </c>
      <c r="S1867">
        <v>0</v>
      </c>
      <c r="T1867">
        <v>0</v>
      </c>
      <c r="U1867">
        <v>0</v>
      </c>
      <c r="V1867">
        <v>0</v>
      </c>
      <c r="W1867">
        <v>0</v>
      </c>
      <c r="X1867">
        <v>20.446188699639936</v>
      </c>
      <c r="Y1867">
        <v>0</v>
      </c>
      <c r="Z1867">
        <v>0</v>
      </c>
      <c r="AA1867">
        <v>0</v>
      </c>
      <c r="AB1867">
        <v>0</v>
      </c>
      <c r="AC1867">
        <v>0</v>
      </c>
      <c r="AD1867">
        <v>0</v>
      </c>
      <c r="AE1867">
        <v>20.446188699639936</v>
      </c>
    </row>
    <row r="1868" spans="1:31" x14ac:dyDescent="0.25">
      <c r="A1868">
        <v>1874023</v>
      </c>
      <c r="B1868">
        <v>1</v>
      </c>
      <c r="C1868" t="s">
        <v>81</v>
      </c>
      <c r="D1868" t="s">
        <v>128</v>
      </c>
      <c r="E1868" t="s">
        <v>131</v>
      </c>
      <c r="F1868" t="s">
        <v>5356</v>
      </c>
      <c r="G1868" t="s">
        <v>133</v>
      </c>
      <c r="H1868" t="s">
        <v>134</v>
      </c>
      <c r="I1868" t="s">
        <v>135</v>
      </c>
      <c r="J1868" t="s">
        <v>136</v>
      </c>
      <c r="K1868" t="s">
        <v>137</v>
      </c>
      <c r="L1868" t="s">
        <v>5597</v>
      </c>
      <c r="M1868" t="s">
        <v>5598</v>
      </c>
      <c r="N1868">
        <v>1.886666666</v>
      </c>
      <c r="O1868">
        <v>3</v>
      </c>
      <c r="P1868">
        <v>497</v>
      </c>
      <c r="Q1868">
        <v>89</v>
      </c>
      <c r="R1868">
        <v>26</v>
      </c>
      <c r="S1868">
        <v>6</v>
      </c>
      <c r="T1868">
        <v>55</v>
      </c>
      <c r="U1868">
        <v>0</v>
      </c>
      <c r="V1868">
        <v>0</v>
      </c>
      <c r="W1868">
        <v>2.4174649320633286</v>
      </c>
      <c r="X1868">
        <v>175.3237416949506</v>
      </c>
      <c r="Y1868">
        <v>243.46349313379562</v>
      </c>
      <c r="Z1868">
        <v>32.999253616107708</v>
      </c>
      <c r="AA1868">
        <v>50.416958328020151</v>
      </c>
      <c r="AB1868">
        <v>48.557386471780859</v>
      </c>
      <c r="AC1868">
        <v>0</v>
      </c>
      <c r="AD1868">
        <v>0</v>
      </c>
      <c r="AE1868">
        <v>553.17829817671827</v>
      </c>
    </row>
    <row r="1869" spans="1:31" x14ac:dyDescent="0.25">
      <c r="A1869">
        <v>1874024</v>
      </c>
      <c r="B1869">
        <v>1</v>
      </c>
      <c r="C1869" t="s">
        <v>80</v>
      </c>
      <c r="D1869" t="s">
        <v>98</v>
      </c>
      <c r="E1869" t="s">
        <v>169</v>
      </c>
      <c r="F1869" t="s">
        <v>5599</v>
      </c>
      <c r="G1869" t="s">
        <v>469</v>
      </c>
      <c r="H1869" t="s">
        <v>143</v>
      </c>
      <c r="I1869" t="s">
        <v>135</v>
      </c>
      <c r="J1869" t="s">
        <v>136</v>
      </c>
      <c r="K1869" t="s">
        <v>137</v>
      </c>
      <c r="L1869" t="s">
        <v>5600</v>
      </c>
      <c r="M1869" t="s">
        <v>5601</v>
      </c>
      <c r="N1869">
        <v>1.822777777</v>
      </c>
      <c r="O1869">
        <v>0</v>
      </c>
      <c r="P1869">
        <v>0</v>
      </c>
      <c r="Q1869">
        <v>0</v>
      </c>
      <c r="R1869">
        <v>1</v>
      </c>
      <c r="S1869">
        <v>0</v>
      </c>
      <c r="T1869">
        <v>2</v>
      </c>
      <c r="U1869">
        <v>0</v>
      </c>
      <c r="V1869">
        <v>0</v>
      </c>
      <c r="W1869">
        <v>0</v>
      </c>
      <c r="X1869">
        <v>0</v>
      </c>
      <c r="Y1869">
        <v>0</v>
      </c>
      <c r="Z1869">
        <v>11.332470448899215</v>
      </c>
      <c r="AA1869">
        <v>0</v>
      </c>
      <c r="AB1869">
        <v>5.4650419106741008</v>
      </c>
      <c r="AC1869">
        <v>0</v>
      </c>
      <c r="AD1869">
        <v>0</v>
      </c>
      <c r="AE1869">
        <v>16.797512359573318</v>
      </c>
    </row>
    <row r="1870" spans="1:31" x14ac:dyDescent="0.25">
      <c r="A1870">
        <v>1874025</v>
      </c>
      <c r="B1870">
        <v>1</v>
      </c>
      <c r="C1870" t="s">
        <v>80</v>
      </c>
      <c r="D1870" t="s">
        <v>93</v>
      </c>
      <c r="E1870" t="s">
        <v>210</v>
      </c>
      <c r="F1870" t="s">
        <v>5602</v>
      </c>
      <c r="G1870" t="s">
        <v>133</v>
      </c>
      <c r="H1870" t="s">
        <v>134</v>
      </c>
      <c r="I1870" t="s">
        <v>135</v>
      </c>
      <c r="J1870" t="s">
        <v>136</v>
      </c>
      <c r="K1870" t="s">
        <v>137</v>
      </c>
      <c r="L1870" t="s">
        <v>5603</v>
      </c>
      <c r="M1870" t="s">
        <v>5604</v>
      </c>
      <c r="N1870">
        <v>0.46194444400000001</v>
      </c>
      <c r="O1870">
        <v>5</v>
      </c>
      <c r="P1870">
        <v>4176</v>
      </c>
      <c r="Q1870">
        <v>156</v>
      </c>
      <c r="R1870">
        <v>910</v>
      </c>
      <c r="S1870">
        <v>32</v>
      </c>
      <c r="T1870">
        <v>997</v>
      </c>
      <c r="U1870">
        <v>7</v>
      </c>
      <c r="V1870">
        <v>0</v>
      </c>
      <c r="W1870">
        <v>2.8950474913082798</v>
      </c>
      <c r="X1870">
        <v>358.99414469310511</v>
      </c>
      <c r="Y1870">
        <v>1245.2420138357365</v>
      </c>
      <c r="Z1870">
        <v>752.51733825719884</v>
      </c>
      <c r="AA1870">
        <v>193.33639075290964</v>
      </c>
      <c r="AB1870">
        <v>1100.9055298783755</v>
      </c>
      <c r="AC1870">
        <v>277.52255339096058</v>
      </c>
      <c r="AD1870">
        <v>0</v>
      </c>
      <c r="AE1870">
        <v>3931.4130182995946</v>
      </c>
    </row>
    <row r="1871" spans="1:31" x14ac:dyDescent="0.25">
      <c r="A1871">
        <v>1874027</v>
      </c>
      <c r="B1871">
        <v>1</v>
      </c>
      <c r="C1871" t="s">
        <v>80</v>
      </c>
      <c r="D1871" t="s">
        <v>98</v>
      </c>
      <c r="E1871" t="s">
        <v>140</v>
      </c>
      <c r="F1871" t="s">
        <v>5605</v>
      </c>
      <c r="G1871" t="s">
        <v>163</v>
      </c>
      <c r="H1871" t="s">
        <v>143</v>
      </c>
      <c r="I1871" t="s">
        <v>135</v>
      </c>
      <c r="J1871" t="s">
        <v>136</v>
      </c>
      <c r="K1871" t="s">
        <v>137</v>
      </c>
      <c r="L1871" t="s">
        <v>5606</v>
      </c>
      <c r="M1871" t="s">
        <v>5607</v>
      </c>
      <c r="N1871">
        <v>3.2594444440000001</v>
      </c>
      <c r="O1871">
        <v>0</v>
      </c>
      <c r="P1871">
        <v>1</v>
      </c>
      <c r="Q1871">
        <v>0</v>
      </c>
      <c r="R1871">
        <v>0</v>
      </c>
      <c r="S1871">
        <v>0</v>
      </c>
      <c r="T1871">
        <v>0</v>
      </c>
      <c r="U1871">
        <v>0</v>
      </c>
      <c r="V1871">
        <v>0</v>
      </c>
      <c r="W1871">
        <v>0</v>
      </c>
      <c r="X1871">
        <v>0.99339740108500507</v>
      </c>
      <c r="Y1871">
        <v>0</v>
      </c>
      <c r="Z1871">
        <v>0</v>
      </c>
      <c r="AA1871">
        <v>0</v>
      </c>
      <c r="AB1871">
        <v>0</v>
      </c>
      <c r="AC1871">
        <v>0</v>
      </c>
      <c r="AD1871">
        <v>0</v>
      </c>
      <c r="AE1871">
        <v>0.99339740108500507</v>
      </c>
    </row>
    <row r="1872" spans="1:31" x14ac:dyDescent="0.25">
      <c r="A1872">
        <v>1874028</v>
      </c>
      <c r="B1872">
        <v>1</v>
      </c>
      <c r="C1872" t="s">
        <v>80</v>
      </c>
      <c r="D1872" t="s">
        <v>82</v>
      </c>
      <c r="E1872" t="s">
        <v>210</v>
      </c>
      <c r="F1872" t="s">
        <v>5608</v>
      </c>
      <c r="G1872" t="s">
        <v>212</v>
      </c>
      <c r="H1872" t="s">
        <v>134</v>
      </c>
      <c r="I1872" t="s">
        <v>135</v>
      </c>
      <c r="J1872" t="s">
        <v>3</v>
      </c>
      <c r="K1872" t="s">
        <v>137</v>
      </c>
      <c r="L1872" t="s">
        <v>5609</v>
      </c>
      <c r="M1872" t="s">
        <v>5610</v>
      </c>
      <c r="N1872">
        <v>0.57250000000000001</v>
      </c>
      <c r="O1872">
        <v>0</v>
      </c>
      <c r="P1872">
        <v>2654</v>
      </c>
      <c r="Q1872">
        <v>0</v>
      </c>
      <c r="R1872">
        <v>0</v>
      </c>
      <c r="S1872">
        <v>1</v>
      </c>
      <c r="T1872">
        <v>339</v>
      </c>
      <c r="U1872">
        <v>0</v>
      </c>
      <c r="V1872">
        <v>2</v>
      </c>
      <c r="W1872">
        <v>0</v>
      </c>
      <c r="X1872">
        <v>402.96212115641623</v>
      </c>
      <c r="Y1872">
        <v>0</v>
      </c>
      <c r="Z1872">
        <v>0</v>
      </c>
      <c r="AA1872">
        <v>33.884256395472839</v>
      </c>
      <c r="AB1872">
        <v>244.60902923659722</v>
      </c>
      <c r="AC1872">
        <v>0</v>
      </c>
      <c r="AD1872">
        <v>102.70921731079557</v>
      </c>
      <c r="AE1872">
        <v>784.16462409928181</v>
      </c>
    </row>
    <row r="1873" spans="1:31" x14ac:dyDescent="0.25">
      <c r="A1873">
        <v>1874029</v>
      </c>
      <c r="B1873">
        <v>1</v>
      </c>
      <c r="C1873" t="s">
        <v>81</v>
      </c>
      <c r="D1873" t="s">
        <v>123</v>
      </c>
      <c r="E1873" t="s">
        <v>131</v>
      </c>
      <c r="F1873" t="s">
        <v>5611</v>
      </c>
      <c r="G1873" t="s">
        <v>133</v>
      </c>
      <c r="H1873" t="s">
        <v>134</v>
      </c>
      <c r="I1873" t="s">
        <v>135</v>
      </c>
      <c r="J1873" t="s">
        <v>136</v>
      </c>
      <c r="K1873" t="s">
        <v>137</v>
      </c>
      <c r="L1873" t="s">
        <v>5612</v>
      </c>
      <c r="M1873" t="s">
        <v>5613</v>
      </c>
      <c r="N1873">
        <v>0.91555555499999997</v>
      </c>
      <c r="O1873">
        <v>3</v>
      </c>
      <c r="P1873">
        <v>23</v>
      </c>
      <c r="Q1873">
        <v>113</v>
      </c>
      <c r="R1873">
        <v>278</v>
      </c>
      <c r="S1873">
        <v>9</v>
      </c>
      <c r="T1873">
        <v>52</v>
      </c>
      <c r="U1873">
        <v>0</v>
      </c>
      <c r="V1873">
        <v>0</v>
      </c>
      <c r="W1873">
        <v>2.8434252616772198</v>
      </c>
      <c r="X1873">
        <v>6.3923056285398143</v>
      </c>
      <c r="Y1873">
        <v>172.0732311161712</v>
      </c>
      <c r="Z1873">
        <v>166.80649638412052</v>
      </c>
      <c r="AA1873">
        <v>13.782328205483042</v>
      </c>
      <c r="AB1873">
        <v>37.549308415655837</v>
      </c>
      <c r="AC1873">
        <v>0</v>
      </c>
      <c r="AD1873">
        <v>0</v>
      </c>
      <c r="AE1873">
        <v>399.44709501164766</v>
      </c>
    </row>
    <row r="1874" spans="1:31" x14ac:dyDescent="0.25">
      <c r="A1874">
        <v>1874030</v>
      </c>
      <c r="B1874">
        <v>1</v>
      </c>
      <c r="C1874" t="s">
        <v>80</v>
      </c>
      <c r="D1874" t="s">
        <v>93</v>
      </c>
      <c r="E1874" t="s">
        <v>169</v>
      </c>
      <c r="F1874" t="s">
        <v>5614</v>
      </c>
      <c r="G1874" t="s">
        <v>564</v>
      </c>
      <c r="H1874" t="s">
        <v>143</v>
      </c>
      <c r="I1874" t="s">
        <v>135</v>
      </c>
      <c r="J1874" t="s">
        <v>136</v>
      </c>
      <c r="K1874" t="s">
        <v>137</v>
      </c>
      <c r="L1874" t="s">
        <v>5615</v>
      </c>
      <c r="M1874" t="s">
        <v>5616</v>
      </c>
      <c r="N1874">
        <v>0.80305555500000003</v>
      </c>
      <c r="O1874">
        <v>0</v>
      </c>
      <c r="P1874">
        <v>13</v>
      </c>
      <c r="Q1874">
        <v>0</v>
      </c>
      <c r="R1874">
        <v>22</v>
      </c>
      <c r="S1874">
        <v>0</v>
      </c>
      <c r="T1874">
        <v>11</v>
      </c>
      <c r="U1874">
        <v>0</v>
      </c>
      <c r="V1874">
        <v>0</v>
      </c>
      <c r="W1874">
        <v>0</v>
      </c>
      <c r="X1874">
        <v>2.2539348729971902</v>
      </c>
      <c r="Y1874">
        <v>0</v>
      </c>
      <c r="Z1874">
        <v>51.398338213625905</v>
      </c>
      <c r="AA1874">
        <v>0</v>
      </c>
      <c r="AB1874">
        <v>15.426311535249262</v>
      </c>
      <c r="AC1874">
        <v>0</v>
      </c>
      <c r="AD1874">
        <v>0</v>
      </c>
      <c r="AE1874">
        <v>69.078584621872352</v>
      </c>
    </row>
    <row r="1875" spans="1:31" x14ac:dyDescent="0.25">
      <c r="A1875">
        <v>1874031</v>
      </c>
      <c r="B1875">
        <v>1</v>
      </c>
      <c r="C1875" t="s">
        <v>81</v>
      </c>
      <c r="D1875" t="s">
        <v>117</v>
      </c>
      <c r="E1875" t="s">
        <v>146</v>
      </c>
      <c r="F1875" t="s">
        <v>5617</v>
      </c>
      <c r="G1875" t="s">
        <v>196</v>
      </c>
      <c r="H1875" t="s">
        <v>143</v>
      </c>
      <c r="I1875" t="s">
        <v>135</v>
      </c>
      <c r="J1875" t="s">
        <v>136</v>
      </c>
      <c r="K1875" t="s">
        <v>172</v>
      </c>
      <c r="L1875" t="s">
        <v>5618</v>
      </c>
      <c r="M1875" t="s">
        <v>5619</v>
      </c>
      <c r="N1875">
        <v>0.404912777</v>
      </c>
      <c r="O1875">
        <v>0</v>
      </c>
      <c r="P1875">
        <v>2</v>
      </c>
      <c r="Q1875">
        <v>0</v>
      </c>
      <c r="R1875">
        <v>4</v>
      </c>
      <c r="S1875">
        <v>0</v>
      </c>
      <c r="T1875">
        <v>0</v>
      </c>
      <c r="U1875">
        <v>0</v>
      </c>
      <c r="V1875">
        <v>0</v>
      </c>
      <c r="W1875">
        <v>0</v>
      </c>
      <c r="X1875">
        <v>0.12282796166161503</v>
      </c>
      <c r="Y1875">
        <v>0</v>
      </c>
      <c r="Z1875">
        <v>2.1338929167489002</v>
      </c>
      <c r="AA1875">
        <v>0</v>
      </c>
      <c r="AB1875">
        <v>0</v>
      </c>
      <c r="AC1875">
        <v>0</v>
      </c>
      <c r="AD1875">
        <v>0</v>
      </c>
      <c r="AE1875">
        <v>2.2567208784105155</v>
      </c>
    </row>
    <row r="1876" spans="1:31" x14ac:dyDescent="0.25">
      <c r="A1876">
        <v>1874039</v>
      </c>
      <c r="B1876">
        <v>1</v>
      </c>
      <c r="C1876" t="s">
        <v>80</v>
      </c>
      <c r="D1876" t="s">
        <v>82</v>
      </c>
      <c r="E1876" t="s">
        <v>210</v>
      </c>
      <c r="F1876" t="s">
        <v>5620</v>
      </c>
      <c r="G1876" t="s">
        <v>212</v>
      </c>
      <c r="H1876" t="s">
        <v>134</v>
      </c>
      <c r="I1876" t="s">
        <v>135</v>
      </c>
      <c r="J1876" t="s">
        <v>3</v>
      </c>
      <c r="K1876" t="s">
        <v>137</v>
      </c>
      <c r="L1876" t="s">
        <v>5621</v>
      </c>
      <c r="M1876" t="s">
        <v>5622</v>
      </c>
      <c r="N1876">
        <v>1.1202777770000001</v>
      </c>
      <c r="O1876">
        <v>0</v>
      </c>
      <c r="P1876">
        <v>963</v>
      </c>
      <c r="Q1876">
        <v>0</v>
      </c>
      <c r="R1876">
        <v>0</v>
      </c>
      <c r="S1876">
        <v>1</v>
      </c>
      <c r="T1876">
        <v>576</v>
      </c>
      <c r="U1876">
        <v>0</v>
      </c>
      <c r="V1876">
        <v>1</v>
      </c>
      <c r="W1876">
        <v>0</v>
      </c>
      <c r="X1876">
        <v>274.40921437532961</v>
      </c>
      <c r="Y1876">
        <v>0</v>
      </c>
      <c r="Z1876">
        <v>0</v>
      </c>
      <c r="AA1876">
        <v>484.52363027010944</v>
      </c>
      <c r="AB1876">
        <v>553.74912088807412</v>
      </c>
      <c r="AC1876">
        <v>0</v>
      </c>
      <c r="AD1876">
        <v>0</v>
      </c>
      <c r="AE1876">
        <v>1312.681965533513</v>
      </c>
    </row>
    <row r="1877" spans="1:31" x14ac:dyDescent="0.25">
      <c r="A1877">
        <v>1874041</v>
      </c>
      <c r="B1877">
        <v>1</v>
      </c>
      <c r="C1877" t="s">
        <v>80</v>
      </c>
      <c r="D1877" t="s">
        <v>103</v>
      </c>
      <c r="E1877" t="s">
        <v>131</v>
      </c>
      <c r="F1877" t="s">
        <v>4055</v>
      </c>
      <c r="G1877" t="s">
        <v>133</v>
      </c>
      <c r="H1877" t="s">
        <v>134</v>
      </c>
      <c r="I1877" t="s">
        <v>135</v>
      </c>
      <c r="J1877" t="s">
        <v>136</v>
      </c>
      <c r="K1877" t="s">
        <v>137</v>
      </c>
      <c r="L1877" t="s">
        <v>5623</v>
      </c>
      <c r="M1877" t="s">
        <v>5624</v>
      </c>
      <c r="N1877">
        <v>1.726388888</v>
      </c>
      <c r="O1877">
        <v>12</v>
      </c>
      <c r="P1877">
        <v>1208</v>
      </c>
      <c r="Q1877">
        <v>6</v>
      </c>
      <c r="R1877">
        <v>218</v>
      </c>
      <c r="S1877">
        <v>12</v>
      </c>
      <c r="T1877">
        <v>114</v>
      </c>
      <c r="U1877">
        <v>0</v>
      </c>
      <c r="V1877">
        <v>0</v>
      </c>
      <c r="W1877">
        <v>15.521813852546025</v>
      </c>
      <c r="X1877">
        <v>446.85525125421458</v>
      </c>
      <c r="Y1877">
        <v>143.79887394340133</v>
      </c>
      <c r="Z1877">
        <v>518.47955754957673</v>
      </c>
      <c r="AA1877">
        <v>36.279343637928712</v>
      </c>
      <c r="AB1877">
        <v>148.67760609677421</v>
      </c>
      <c r="AC1877">
        <v>0</v>
      </c>
      <c r="AD1877">
        <v>0</v>
      </c>
      <c r="AE1877">
        <v>1309.6124463344415</v>
      </c>
    </row>
    <row r="1878" spans="1:31" x14ac:dyDescent="0.25">
      <c r="A1878">
        <v>1874043</v>
      </c>
      <c r="B1878">
        <v>1</v>
      </c>
      <c r="C1878" t="s">
        <v>81</v>
      </c>
      <c r="D1878" t="s">
        <v>123</v>
      </c>
      <c r="E1878" t="s">
        <v>131</v>
      </c>
      <c r="F1878" t="s">
        <v>5625</v>
      </c>
      <c r="G1878" t="s">
        <v>133</v>
      </c>
      <c r="H1878" t="s">
        <v>134</v>
      </c>
      <c r="I1878" t="s">
        <v>135</v>
      </c>
      <c r="J1878" t="s">
        <v>136</v>
      </c>
      <c r="K1878" t="s">
        <v>137</v>
      </c>
      <c r="L1878" t="s">
        <v>5626</v>
      </c>
      <c r="M1878" t="s">
        <v>5627</v>
      </c>
      <c r="N1878">
        <v>1.239166666</v>
      </c>
      <c r="O1878">
        <v>0</v>
      </c>
      <c r="P1878">
        <v>4</v>
      </c>
      <c r="Q1878">
        <v>24</v>
      </c>
      <c r="R1878">
        <v>76</v>
      </c>
      <c r="S1878">
        <v>1</v>
      </c>
      <c r="T1878">
        <v>6</v>
      </c>
      <c r="U1878">
        <v>0</v>
      </c>
      <c r="V1878">
        <v>0</v>
      </c>
      <c r="W1878">
        <v>0</v>
      </c>
      <c r="X1878">
        <v>6.5437634585719113</v>
      </c>
      <c r="Y1878">
        <v>120.7849760524427</v>
      </c>
      <c r="Z1878">
        <v>329.66418667817697</v>
      </c>
      <c r="AA1878">
        <v>7.681659683733109</v>
      </c>
      <c r="AB1878">
        <v>15.101523660810955</v>
      </c>
      <c r="AC1878">
        <v>0</v>
      </c>
      <c r="AD1878">
        <v>0</v>
      </c>
      <c r="AE1878">
        <v>479.77610953373573</v>
      </c>
    </row>
    <row r="1879" spans="1:31" x14ac:dyDescent="0.25">
      <c r="A1879">
        <v>1874044</v>
      </c>
      <c r="B1879">
        <v>1</v>
      </c>
      <c r="C1879" t="s">
        <v>80</v>
      </c>
      <c r="D1879" t="s">
        <v>95</v>
      </c>
      <c r="E1879" t="s">
        <v>158</v>
      </c>
      <c r="F1879" t="s">
        <v>5628</v>
      </c>
      <c r="G1879" t="s">
        <v>219</v>
      </c>
      <c r="H1879" t="s">
        <v>134</v>
      </c>
      <c r="I1879" t="s">
        <v>135</v>
      </c>
      <c r="J1879" t="s">
        <v>136</v>
      </c>
      <c r="K1879" t="s">
        <v>137</v>
      </c>
      <c r="L1879" t="s">
        <v>5629</v>
      </c>
      <c r="M1879" t="s">
        <v>5630</v>
      </c>
      <c r="N1879">
        <v>2.1225000000000001</v>
      </c>
      <c r="O1879">
        <v>0</v>
      </c>
      <c r="P1879">
        <v>168</v>
      </c>
      <c r="Q1879">
        <v>0</v>
      </c>
      <c r="R1879">
        <v>1</v>
      </c>
      <c r="S1879">
        <v>0</v>
      </c>
      <c r="T1879">
        <v>20</v>
      </c>
      <c r="U1879">
        <v>0</v>
      </c>
      <c r="V1879">
        <v>0</v>
      </c>
      <c r="W1879">
        <v>0</v>
      </c>
      <c r="X1879">
        <v>85.002451292918451</v>
      </c>
      <c r="Y1879">
        <v>0</v>
      </c>
      <c r="Z1879">
        <v>9.6558700481561108E-2</v>
      </c>
      <c r="AA1879">
        <v>0</v>
      </c>
      <c r="AB1879">
        <v>70.968098152490953</v>
      </c>
      <c r="AC1879">
        <v>0</v>
      </c>
      <c r="AD1879">
        <v>0</v>
      </c>
      <c r="AE1879">
        <v>156.06710814589098</v>
      </c>
    </row>
    <row r="1880" spans="1:31" x14ac:dyDescent="0.25">
      <c r="A1880">
        <v>1874045</v>
      </c>
      <c r="B1880">
        <v>1</v>
      </c>
      <c r="C1880" t="s">
        <v>80</v>
      </c>
      <c r="D1880" t="s">
        <v>102</v>
      </c>
      <c r="E1880" t="s">
        <v>169</v>
      </c>
      <c r="F1880" t="s">
        <v>5631</v>
      </c>
      <c r="G1880" t="s">
        <v>183</v>
      </c>
      <c r="H1880" t="s">
        <v>143</v>
      </c>
      <c r="I1880" t="s">
        <v>135</v>
      </c>
      <c r="J1880" t="s">
        <v>136</v>
      </c>
      <c r="K1880" t="s">
        <v>137</v>
      </c>
      <c r="L1880" t="s">
        <v>5632</v>
      </c>
      <c r="M1880" t="s">
        <v>5633</v>
      </c>
      <c r="N1880">
        <v>0.88388888799999998</v>
      </c>
      <c r="O1880">
        <v>0</v>
      </c>
      <c r="P1880">
        <v>4</v>
      </c>
      <c r="Q1880">
        <v>0</v>
      </c>
      <c r="R1880">
        <v>15</v>
      </c>
      <c r="S1880">
        <v>0</v>
      </c>
      <c r="T1880">
        <v>0</v>
      </c>
      <c r="U1880">
        <v>0</v>
      </c>
      <c r="V1880">
        <v>0</v>
      </c>
      <c r="W1880">
        <v>0</v>
      </c>
      <c r="X1880">
        <v>2.4842398145529998</v>
      </c>
      <c r="Y1880">
        <v>0</v>
      </c>
      <c r="Z1880">
        <v>37.454407572527984</v>
      </c>
      <c r="AA1880">
        <v>0</v>
      </c>
      <c r="AB1880">
        <v>0</v>
      </c>
      <c r="AC1880">
        <v>0</v>
      </c>
      <c r="AD1880">
        <v>0</v>
      </c>
      <c r="AE1880">
        <v>39.938647387080984</v>
      </c>
    </row>
    <row r="1881" spans="1:31" x14ac:dyDescent="0.25">
      <c r="A1881">
        <v>1874046</v>
      </c>
      <c r="B1881">
        <v>1</v>
      </c>
      <c r="C1881" t="s">
        <v>80</v>
      </c>
      <c r="D1881" t="s">
        <v>107</v>
      </c>
      <c r="E1881" t="s">
        <v>140</v>
      </c>
      <c r="F1881" t="s">
        <v>5634</v>
      </c>
      <c r="G1881" t="s">
        <v>163</v>
      </c>
      <c r="H1881" t="s">
        <v>143</v>
      </c>
      <c r="I1881" t="s">
        <v>135</v>
      </c>
      <c r="J1881" t="s">
        <v>136</v>
      </c>
      <c r="K1881" t="s">
        <v>137</v>
      </c>
      <c r="L1881" t="s">
        <v>5635</v>
      </c>
      <c r="M1881" t="s">
        <v>5636</v>
      </c>
      <c r="N1881">
        <v>0.96666666599999995</v>
      </c>
      <c r="O1881">
        <v>0</v>
      </c>
      <c r="P1881">
        <v>1</v>
      </c>
      <c r="Q1881">
        <v>0</v>
      </c>
      <c r="R1881">
        <v>0</v>
      </c>
      <c r="S1881">
        <v>0</v>
      </c>
      <c r="T1881">
        <v>0</v>
      </c>
      <c r="U1881">
        <v>0</v>
      </c>
      <c r="V1881">
        <v>0</v>
      </c>
      <c r="W1881">
        <v>0</v>
      </c>
      <c r="X1881">
        <v>0.46694625920190003</v>
      </c>
      <c r="Y1881">
        <v>0</v>
      </c>
      <c r="Z1881">
        <v>0</v>
      </c>
      <c r="AA1881">
        <v>0</v>
      </c>
      <c r="AB1881">
        <v>0</v>
      </c>
      <c r="AC1881">
        <v>0</v>
      </c>
      <c r="AD1881">
        <v>0</v>
      </c>
      <c r="AE1881">
        <v>0.46694625920190003</v>
      </c>
    </row>
    <row r="1882" spans="1:31" x14ac:dyDescent="0.25">
      <c r="A1882">
        <v>1874048</v>
      </c>
      <c r="B1882">
        <v>1</v>
      </c>
      <c r="C1882" t="s">
        <v>80</v>
      </c>
      <c r="D1882" t="s">
        <v>92</v>
      </c>
      <c r="E1882" t="s">
        <v>140</v>
      </c>
      <c r="F1882" t="s">
        <v>5637</v>
      </c>
      <c r="G1882" t="s">
        <v>142</v>
      </c>
      <c r="H1882" t="s">
        <v>143</v>
      </c>
      <c r="I1882" t="s">
        <v>135</v>
      </c>
      <c r="J1882" t="s">
        <v>136</v>
      </c>
      <c r="K1882" t="s">
        <v>137</v>
      </c>
      <c r="L1882" t="s">
        <v>5638</v>
      </c>
      <c r="M1882" t="s">
        <v>5639</v>
      </c>
      <c r="N1882">
        <v>1.359722222</v>
      </c>
      <c r="O1882">
        <v>0</v>
      </c>
      <c r="P1882">
        <v>1</v>
      </c>
      <c r="Q1882">
        <v>0</v>
      </c>
      <c r="R1882">
        <v>0</v>
      </c>
      <c r="S1882">
        <v>0</v>
      </c>
      <c r="T1882">
        <v>0</v>
      </c>
      <c r="U1882">
        <v>0</v>
      </c>
      <c r="V1882">
        <v>0</v>
      </c>
      <c r="W1882">
        <v>0</v>
      </c>
      <c r="X1882">
        <v>0.59720861116907997</v>
      </c>
      <c r="Y1882">
        <v>0</v>
      </c>
      <c r="Z1882">
        <v>0</v>
      </c>
      <c r="AA1882">
        <v>0</v>
      </c>
      <c r="AB1882">
        <v>0</v>
      </c>
      <c r="AC1882">
        <v>0</v>
      </c>
      <c r="AD1882">
        <v>0</v>
      </c>
      <c r="AE1882">
        <v>0.59720861116907997</v>
      </c>
    </row>
    <row r="1883" spans="1:31" x14ac:dyDescent="0.25">
      <c r="A1883">
        <v>1874054</v>
      </c>
      <c r="B1883">
        <v>1</v>
      </c>
      <c r="C1883" t="s">
        <v>80</v>
      </c>
      <c r="D1883" t="s">
        <v>100</v>
      </c>
      <c r="E1883" t="s">
        <v>229</v>
      </c>
      <c r="F1883" t="s">
        <v>5640</v>
      </c>
      <c r="G1883" t="s">
        <v>171</v>
      </c>
      <c r="H1883" t="s">
        <v>134</v>
      </c>
      <c r="I1883" t="s">
        <v>135</v>
      </c>
      <c r="J1883" t="s">
        <v>136</v>
      </c>
      <c r="K1883" t="s">
        <v>172</v>
      </c>
      <c r="L1883" t="s">
        <v>5641</v>
      </c>
      <c r="M1883" t="s">
        <v>5642</v>
      </c>
      <c r="N1883">
        <v>7.78</v>
      </c>
      <c r="O1883">
        <v>0</v>
      </c>
      <c r="P1883">
        <v>0</v>
      </c>
      <c r="Q1883">
        <v>1</v>
      </c>
      <c r="R1883">
        <v>0</v>
      </c>
      <c r="S1883">
        <v>3</v>
      </c>
      <c r="T1883">
        <v>0</v>
      </c>
      <c r="U1883">
        <v>1</v>
      </c>
      <c r="V1883">
        <v>0</v>
      </c>
      <c r="W1883">
        <v>0</v>
      </c>
      <c r="X1883">
        <v>0</v>
      </c>
      <c r="Y1883">
        <v>58.38919022819897</v>
      </c>
      <c r="Z1883">
        <v>0</v>
      </c>
      <c r="AA1883">
        <v>33.454771757245176</v>
      </c>
      <c r="AB1883">
        <v>0</v>
      </c>
      <c r="AC1883">
        <v>2210.7695685667195</v>
      </c>
      <c r="AD1883">
        <v>0</v>
      </c>
      <c r="AE1883">
        <v>2302.6135305521639</v>
      </c>
    </row>
    <row r="1884" spans="1:31" x14ac:dyDescent="0.25">
      <c r="A1884">
        <v>1874057</v>
      </c>
      <c r="B1884">
        <v>1</v>
      </c>
      <c r="C1884" t="s">
        <v>80</v>
      </c>
      <c r="D1884" t="s">
        <v>94</v>
      </c>
      <c r="E1884" t="s">
        <v>210</v>
      </c>
      <c r="F1884" t="s">
        <v>5643</v>
      </c>
      <c r="G1884" t="s">
        <v>171</v>
      </c>
      <c r="H1884" t="s">
        <v>134</v>
      </c>
      <c r="I1884" t="s">
        <v>135</v>
      </c>
      <c r="J1884" t="s">
        <v>136</v>
      </c>
      <c r="K1884" t="s">
        <v>172</v>
      </c>
      <c r="L1884" t="s">
        <v>5644</v>
      </c>
      <c r="M1884" t="s">
        <v>5645</v>
      </c>
      <c r="N1884">
        <v>8.0466166660000003</v>
      </c>
      <c r="O1884">
        <v>0</v>
      </c>
      <c r="P1884">
        <v>183</v>
      </c>
      <c r="Q1884">
        <v>0</v>
      </c>
      <c r="R1884">
        <v>4</v>
      </c>
      <c r="S1884">
        <v>0</v>
      </c>
      <c r="T1884">
        <v>4</v>
      </c>
      <c r="U1884">
        <v>0</v>
      </c>
      <c r="V1884">
        <v>0</v>
      </c>
      <c r="W1884">
        <v>0</v>
      </c>
      <c r="X1884">
        <v>152.83020620056897</v>
      </c>
      <c r="Y1884">
        <v>0</v>
      </c>
      <c r="Z1884">
        <v>28.024000091438015</v>
      </c>
      <c r="AA1884">
        <v>0</v>
      </c>
      <c r="AB1884">
        <v>3.5342466336787202</v>
      </c>
      <c r="AC1884">
        <v>0</v>
      </c>
      <c r="AD1884">
        <v>0</v>
      </c>
      <c r="AE1884">
        <v>184.3884529256857</v>
      </c>
    </row>
    <row r="1885" spans="1:31" x14ac:dyDescent="0.25">
      <c r="A1885">
        <v>1874058</v>
      </c>
      <c r="B1885">
        <v>1</v>
      </c>
      <c r="C1885" t="s">
        <v>81</v>
      </c>
      <c r="D1885" t="s">
        <v>120</v>
      </c>
      <c r="E1885" t="s">
        <v>131</v>
      </c>
      <c r="F1885" t="s">
        <v>5646</v>
      </c>
      <c r="G1885" t="s">
        <v>133</v>
      </c>
      <c r="H1885" t="s">
        <v>134</v>
      </c>
      <c r="I1885" t="s">
        <v>135</v>
      </c>
      <c r="J1885" t="s">
        <v>136</v>
      </c>
      <c r="K1885" t="s">
        <v>137</v>
      </c>
      <c r="L1885" t="s">
        <v>5647</v>
      </c>
      <c r="M1885" t="s">
        <v>5648</v>
      </c>
      <c r="N1885">
        <v>0.50277777700000004</v>
      </c>
      <c r="O1885">
        <v>0</v>
      </c>
      <c r="P1885">
        <v>3232</v>
      </c>
      <c r="Q1885">
        <v>166</v>
      </c>
      <c r="R1885">
        <v>120</v>
      </c>
      <c r="S1885">
        <v>20</v>
      </c>
      <c r="T1885">
        <v>270</v>
      </c>
      <c r="U1885">
        <v>3</v>
      </c>
      <c r="V1885">
        <v>0</v>
      </c>
      <c r="W1885">
        <v>0</v>
      </c>
      <c r="X1885">
        <v>351.02761448530953</v>
      </c>
      <c r="Y1885">
        <v>550.50926734439042</v>
      </c>
      <c r="Z1885">
        <v>175.40002810245898</v>
      </c>
      <c r="AA1885">
        <v>112.75648246717246</v>
      </c>
      <c r="AB1885">
        <v>86.515521184534478</v>
      </c>
      <c r="AC1885">
        <v>32.245312962824997</v>
      </c>
      <c r="AD1885">
        <v>0</v>
      </c>
      <c r="AE1885">
        <v>1308.4542265466907</v>
      </c>
    </row>
    <row r="1886" spans="1:31" x14ac:dyDescent="0.25">
      <c r="A1886">
        <v>1874061</v>
      </c>
      <c r="B1886">
        <v>1</v>
      </c>
      <c r="C1886" t="s">
        <v>80</v>
      </c>
      <c r="D1886" t="s">
        <v>91</v>
      </c>
      <c r="E1886" t="s">
        <v>140</v>
      </c>
      <c r="F1886" t="s">
        <v>5649</v>
      </c>
      <c r="G1886" t="s">
        <v>2616</v>
      </c>
      <c r="H1886" t="s">
        <v>143</v>
      </c>
      <c r="I1886" t="s">
        <v>135</v>
      </c>
      <c r="J1886" t="s">
        <v>136</v>
      </c>
      <c r="K1886" t="s">
        <v>137</v>
      </c>
      <c r="L1886" t="s">
        <v>5650</v>
      </c>
      <c r="M1886" t="s">
        <v>5651</v>
      </c>
      <c r="N1886">
        <v>1.329722222</v>
      </c>
      <c r="O1886">
        <v>0</v>
      </c>
      <c r="P1886">
        <v>0</v>
      </c>
      <c r="Q1886">
        <v>0</v>
      </c>
      <c r="R1886">
        <v>0</v>
      </c>
      <c r="S1886">
        <v>0</v>
      </c>
      <c r="T1886">
        <v>1</v>
      </c>
      <c r="U1886">
        <v>0</v>
      </c>
      <c r="V1886">
        <v>0</v>
      </c>
      <c r="W1886">
        <v>0</v>
      </c>
      <c r="X1886">
        <v>0</v>
      </c>
      <c r="Y1886">
        <v>0</v>
      </c>
      <c r="Z1886">
        <v>0</v>
      </c>
      <c r="AA1886">
        <v>0</v>
      </c>
      <c r="AB1886">
        <v>15.199991975147906</v>
      </c>
      <c r="AC1886">
        <v>0</v>
      </c>
      <c r="AD1886">
        <v>0</v>
      </c>
      <c r="AE1886">
        <v>15.199991975147906</v>
      </c>
    </row>
    <row r="1887" spans="1:31" x14ac:dyDescent="0.25">
      <c r="A1887">
        <v>1874062</v>
      </c>
      <c r="B1887">
        <v>1</v>
      </c>
      <c r="C1887" t="s">
        <v>81</v>
      </c>
      <c r="D1887" t="s">
        <v>117</v>
      </c>
      <c r="E1887" t="s">
        <v>146</v>
      </c>
      <c r="F1887" t="s">
        <v>5617</v>
      </c>
      <c r="G1887" t="s">
        <v>196</v>
      </c>
      <c r="H1887" t="s">
        <v>143</v>
      </c>
      <c r="I1887" t="s">
        <v>135</v>
      </c>
      <c r="J1887" t="s">
        <v>136</v>
      </c>
      <c r="K1887" t="s">
        <v>172</v>
      </c>
      <c r="L1887" t="s">
        <v>5652</v>
      </c>
      <c r="M1887" t="s">
        <v>5653</v>
      </c>
      <c r="N1887">
        <v>1.983333333</v>
      </c>
      <c r="O1887">
        <v>0</v>
      </c>
      <c r="P1887">
        <v>2</v>
      </c>
      <c r="Q1887">
        <v>0</v>
      </c>
      <c r="R1887">
        <v>4</v>
      </c>
      <c r="S1887">
        <v>0</v>
      </c>
      <c r="T1887">
        <v>0</v>
      </c>
      <c r="U1887">
        <v>0</v>
      </c>
      <c r="V1887">
        <v>0</v>
      </c>
      <c r="W1887">
        <v>0</v>
      </c>
      <c r="X1887">
        <v>0.60932126404615006</v>
      </c>
      <c r="Y1887">
        <v>0</v>
      </c>
      <c r="Z1887">
        <v>10.376757853741099</v>
      </c>
      <c r="AA1887">
        <v>0</v>
      </c>
      <c r="AB1887">
        <v>0</v>
      </c>
      <c r="AC1887">
        <v>0</v>
      </c>
      <c r="AD1887">
        <v>0</v>
      </c>
      <c r="AE1887">
        <v>10.986079117787249</v>
      </c>
    </row>
    <row r="1888" spans="1:31" x14ac:dyDescent="0.25">
      <c r="A1888">
        <v>1874070</v>
      </c>
      <c r="B1888">
        <v>1</v>
      </c>
      <c r="C1888" t="s">
        <v>80</v>
      </c>
      <c r="D1888" t="s">
        <v>94</v>
      </c>
      <c r="E1888" t="s">
        <v>229</v>
      </c>
      <c r="F1888" t="s">
        <v>5654</v>
      </c>
      <c r="G1888" t="s">
        <v>133</v>
      </c>
      <c r="H1888" t="s">
        <v>134</v>
      </c>
      <c r="I1888" t="s">
        <v>135</v>
      </c>
      <c r="J1888" t="s">
        <v>136</v>
      </c>
      <c r="K1888" t="s">
        <v>137</v>
      </c>
      <c r="L1888" t="s">
        <v>5655</v>
      </c>
      <c r="M1888" t="s">
        <v>5656</v>
      </c>
      <c r="N1888">
        <v>3.0977777770000001</v>
      </c>
      <c r="O1888">
        <v>5</v>
      </c>
      <c r="P1888">
        <v>7</v>
      </c>
      <c r="Q1888">
        <v>44</v>
      </c>
      <c r="R1888">
        <v>109</v>
      </c>
      <c r="S1888">
        <v>3</v>
      </c>
      <c r="T1888">
        <v>26</v>
      </c>
      <c r="U1888">
        <v>2</v>
      </c>
      <c r="V1888">
        <v>0</v>
      </c>
      <c r="W1888">
        <v>9.6365617105592136</v>
      </c>
      <c r="X1888">
        <v>13.119554724788571</v>
      </c>
      <c r="Y1888">
        <v>281.16129807471913</v>
      </c>
      <c r="Z1888">
        <v>666.02366013337917</v>
      </c>
      <c r="AA1888">
        <v>10.454096599952445</v>
      </c>
      <c r="AB1888">
        <v>69.461446799160328</v>
      </c>
      <c r="AC1888">
        <v>245.61147882272806</v>
      </c>
      <c r="AD1888">
        <v>0</v>
      </c>
      <c r="AE1888">
        <v>1295.468096865287</v>
      </c>
    </row>
    <row r="1889" spans="1:31" x14ac:dyDescent="0.25">
      <c r="A1889">
        <v>1874071</v>
      </c>
      <c r="B1889">
        <v>1</v>
      </c>
      <c r="C1889" t="s">
        <v>80</v>
      </c>
      <c r="D1889" t="s">
        <v>104</v>
      </c>
      <c r="E1889" t="s">
        <v>131</v>
      </c>
      <c r="F1889" t="s">
        <v>5657</v>
      </c>
      <c r="G1889" t="s">
        <v>196</v>
      </c>
      <c r="H1889" t="s">
        <v>134</v>
      </c>
      <c r="I1889" t="s">
        <v>135</v>
      </c>
      <c r="J1889" t="s">
        <v>136</v>
      </c>
      <c r="K1889" t="s">
        <v>172</v>
      </c>
      <c r="L1889" t="s">
        <v>5658</v>
      </c>
      <c r="M1889" t="s">
        <v>5659</v>
      </c>
      <c r="N1889">
        <v>1.5227777769999999</v>
      </c>
      <c r="O1889">
        <v>0</v>
      </c>
      <c r="P1889">
        <v>121</v>
      </c>
      <c r="Q1889">
        <v>0</v>
      </c>
      <c r="R1889">
        <v>16</v>
      </c>
      <c r="S1889">
        <v>0</v>
      </c>
      <c r="T1889">
        <v>16</v>
      </c>
      <c r="U1889">
        <v>0</v>
      </c>
      <c r="V1889">
        <v>0</v>
      </c>
      <c r="W1889">
        <v>0</v>
      </c>
      <c r="X1889">
        <v>58.567636128176197</v>
      </c>
      <c r="Y1889">
        <v>0</v>
      </c>
      <c r="Z1889">
        <v>15.47261845185726</v>
      </c>
      <c r="AA1889">
        <v>0</v>
      </c>
      <c r="AB1889">
        <v>12.224368296444567</v>
      </c>
      <c r="AC1889">
        <v>0</v>
      </c>
      <c r="AD1889">
        <v>0</v>
      </c>
      <c r="AE1889">
        <v>86.264622876478029</v>
      </c>
    </row>
    <row r="1890" spans="1:31" x14ac:dyDescent="0.25">
      <c r="A1890">
        <v>1874072</v>
      </c>
      <c r="B1890">
        <v>1</v>
      </c>
      <c r="C1890" t="s">
        <v>80</v>
      </c>
      <c r="D1890" t="s">
        <v>94</v>
      </c>
      <c r="E1890" t="s">
        <v>210</v>
      </c>
      <c r="F1890" t="s">
        <v>5660</v>
      </c>
      <c r="G1890" t="s">
        <v>133</v>
      </c>
      <c r="H1890" t="s">
        <v>134</v>
      </c>
      <c r="I1890" t="s">
        <v>135</v>
      </c>
      <c r="J1890" t="s">
        <v>136</v>
      </c>
      <c r="K1890" t="s">
        <v>137</v>
      </c>
      <c r="L1890" t="s">
        <v>5661</v>
      </c>
      <c r="M1890" t="s">
        <v>5662</v>
      </c>
      <c r="N1890">
        <v>1.190555555</v>
      </c>
      <c r="O1890">
        <v>1</v>
      </c>
      <c r="P1890">
        <v>302</v>
      </c>
      <c r="Q1890">
        <v>24</v>
      </c>
      <c r="R1890">
        <v>50</v>
      </c>
      <c r="S1890">
        <v>13</v>
      </c>
      <c r="T1890">
        <v>86</v>
      </c>
      <c r="U1890">
        <v>6</v>
      </c>
      <c r="V1890">
        <v>0</v>
      </c>
      <c r="W1890">
        <v>1.3284767873551491</v>
      </c>
      <c r="X1890">
        <v>55.036962675634157</v>
      </c>
      <c r="Y1890">
        <v>86.788621258032904</v>
      </c>
      <c r="Z1890">
        <v>134.95223515644707</v>
      </c>
      <c r="AA1890">
        <v>218.19129160926269</v>
      </c>
      <c r="AB1890">
        <v>32.03702424520948</v>
      </c>
      <c r="AC1890">
        <v>426.9200146158804</v>
      </c>
      <c r="AD1890">
        <v>0</v>
      </c>
      <c r="AE1890">
        <v>955.25462634782184</v>
      </c>
    </row>
    <row r="1891" spans="1:31" x14ac:dyDescent="0.25">
      <c r="A1891">
        <v>1874073</v>
      </c>
      <c r="B1891">
        <v>1</v>
      </c>
      <c r="C1891" t="s">
        <v>81</v>
      </c>
      <c r="D1891" t="s">
        <v>122</v>
      </c>
      <c r="E1891" t="s">
        <v>131</v>
      </c>
      <c r="F1891" t="s">
        <v>5663</v>
      </c>
      <c r="G1891" t="s">
        <v>133</v>
      </c>
      <c r="H1891" t="s">
        <v>134</v>
      </c>
      <c r="I1891" t="s">
        <v>135</v>
      </c>
      <c r="J1891" t="s">
        <v>136</v>
      </c>
      <c r="K1891" t="s">
        <v>137</v>
      </c>
      <c r="L1891" t="s">
        <v>5664</v>
      </c>
      <c r="M1891" t="s">
        <v>5665</v>
      </c>
      <c r="N1891">
        <v>0.82972222200000001</v>
      </c>
      <c r="O1891">
        <v>0</v>
      </c>
      <c r="P1891">
        <v>1710</v>
      </c>
      <c r="Q1891">
        <v>10</v>
      </c>
      <c r="R1891">
        <v>23</v>
      </c>
      <c r="S1891">
        <v>2</v>
      </c>
      <c r="T1891">
        <v>157</v>
      </c>
      <c r="U1891">
        <v>2</v>
      </c>
      <c r="V1891">
        <v>0</v>
      </c>
      <c r="W1891">
        <v>0</v>
      </c>
      <c r="X1891">
        <v>219.16546668942468</v>
      </c>
      <c r="Y1891">
        <v>31.669201690815971</v>
      </c>
      <c r="Z1891">
        <v>20.421519911376343</v>
      </c>
      <c r="AA1891">
        <v>2.4683993037718399</v>
      </c>
      <c r="AB1891">
        <v>76.135938631478794</v>
      </c>
      <c r="AC1891">
        <v>83.482559260026065</v>
      </c>
      <c r="AD1891">
        <v>0</v>
      </c>
      <c r="AE1891">
        <v>433.34308548689364</v>
      </c>
    </row>
    <row r="1892" spans="1:31" x14ac:dyDescent="0.25">
      <c r="A1892">
        <v>1874076</v>
      </c>
      <c r="B1892">
        <v>1</v>
      </c>
      <c r="C1892" t="s">
        <v>81</v>
      </c>
      <c r="D1892" t="s">
        <v>127</v>
      </c>
      <c r="E1892" t="s">
        <v>131</v>
      </c>
      <c r="F1892" t="s">
        <v>4358</v>
      </c>
      <c r="G1892" t="s">
        <v>133</v>
      </c>
      <c r="H1892" t="s">
        <v>134</v>
      </c>
      <c r="I1892" t="s">
        <v>135</v>
      </c>
      <c r="J1892" t="s">
        <v>136</v>
      </c>
      <c r="K1892" t="s">
        <v>137</v>
      </c>
      <c r="L1892" t="s">
        <v>5666</v>
      </c>
      <c r="M1892" t="s">
        <v>5667</v>
      </c>
      <c r="N1892">
        <v>2.286944444</v>
      </c>
      <c r="O1892">
        <v>2</v>
      </c>
      <c r="P1892">
        <v>2</v>
      </c>
      <c r="Q1892">
        <v>44</v>
      </c>
      <c r="R1892">
        <v>16</v>
      </c>
      <c r="S1892">
        <v>1</v>
      </c>
      <c r="T1892">
        <v>1</v>
      </c>
      <c r="U1892">
        <v>0</v>
      </c>
      <c r="V1892">
        <v>0</v>
      </c>
      <c r="W1892">
        <v>3.677489355076089</v>
      </c>
      <c r="X1892">
        <v>3.9400650743827179</v>
      </c>
      <c r="Y1892">
        <v>271.77771535026505</v>
      </c>
      <c r="Z1892">
        <v>509.83489975194618</v>
      </c>
      <c r="AA1892">
        <v>4.1128314186455839</v>
      </c>
      <c r="AB1892">
        <v>0</v>
      </c>
      <c r="AC1892">
        <v>0</v>
      </c>
      <c r="AD1892">
        <v>0</v>
      </c>
      <c r="AE1892">
        <v>793.34300095031563</v>
      </c>
    </row>
    <row r="1893" spans="1:31" x14ac:dyDescent="0.25">
      <c r="A1893">
        <v>1874078</v>
      </c>
      <c r="B1893">
        <v>1</v>
      </c>
      <c r="C1893" t="s">
        <v>80</v>
      </c>
      <c r="D1893" t="s">
        <v>108</v>
      </c>
      <c r="E1893" t="s">
        <v>146</v>
      </c>
      <c r="F1893" t="s">
        <v>5668</v>
      </c>
      <c r="G1893" t="s">
        <v>148</v>
      </c>
      <c r="H1893" t="s">
        <v>143</v>
      </c>
      <c r="I1893" t="s">
        <v>135</v>
      </c>
      <c r="J1893" t="s">
        <v>136</v>
      </c>
      <c r="K1893" t="s">
        <v>137</v>
      </c>
      <c r="L1893" t="s">
        <v>5669</v>
      </c>
      <c r="M1893" t="s">
        <v>5670</v>
      </c>
      <c r="N1893">
        <v>3.991666666</v>
      </c>
      <c r="O1893">
        <v>0</v>
      </c>
      <c r="P1893">
        <v>1</v>
      </c>
      <c r="Q1893">
        <v>0</v>
      </c>
      <c r="R1893">
        <v>2</v>
      </c>
      <c r="S1893">
        <v>0</v>
      </c>
      <c r="T1893">
        <v>0</v>
      </c>
      <c r="U1893">
        <v>0</v>
      </c>
      <c r="V1893">
        <v>0</v>
      </c>
      <c r="W1893">
        <v>0</v>
      </c>
      <c r="X1893">
        <v>0.50921187491832776</v>
      </c>
      <c r="Y1893">
        <v>0</v>
      </c>
      <c r="Z1893">
        <v>15.884702965454393</v>
      </c>
      <c r="AA1893">
        <v>0</v>
      </c>
      <c r="AB1893">
        <v>0</v>
      </c>
      <c r="AC1893">
        <v>0</v>
      </c>
      <c r="AD1893">
        <v>0</v>
      </c>
      <c r="AE1893">
        <v>16.39391484037272</v>
      </c>
    </row>
    <row r="1894" spans="1:31" x14ac:dyDescent="0.25">
      <c r="A1894">
        <v>1874080</v>
      </c>
      <c r="B1894">
        <v>1</v>
      </c>
      <c r="C1894" t="s">
        <v>81</v>
      </c>
      <c r="D1894" t="s">
        <v>123</v>
      </c>
      <c r="E1894" t="s">
        <v>146</v>
      </c>
      <c r="F1894" t="s">
        <v>5671</v>
      </c>
      <c r="G1894" t="s">
        <v>148</v>
      </c>
      <c r="H1894" t="s">
        <v>143</v>
      </c>
      <c r="I1894" t="s">
        <v>135</v>
      </c>
      <c r="J1894" t="s">
        <v>136</v>
      </c>
      <c r="K1894" t="s">
        <v>137</v>
      </c>
      <c r="L1894" t="s">
        <v>5672</v>
      </c>
      <c r="M1894" t="s">
        <v>5673</v>
      </c>
      <c r="N1894">
        <v>2.9447222219999998</v>
      </c>
      <c r="O1894">
        <v>0</v>
      </c>
      <c r="P1894">
        <v>14</v>
      </c>
      <c r="Q1894">
        <v>0</v>
      </c>
      <c r="R1894">
        <v>0</v>
      </c>
      <c r="S1894">
        <v>0</v>
      </c>
      <c r="T1894">
        <v>2</v>
      </c>
      <c r="U1894">
        <v>0</v>
      </c>
      <c r="V1894">
        <v>0</v>
      </c>
      <c r="W1894">
        <v>0</v>
      </c>
      <c r="X1894">
        <v>11.338534371064261</v>
      </c>
      <c r="Y1894">
        <v>0</v>
      </c>
      <c r="Z1894">
        <v>0</v>
      </c>
      <c r="AA1894">
        <v>0</v>
      </c>
      <c r="AB1894">
        <v>1.0258565131915922</v>
      </c>
      <c r="AC1894">
        <v>0</v>
      </c>
      <c r="AD1894">
        <v>0</v>
      </c>
      <c r="AE1894">
        <v>12.364390884255853</v>
      </c>
    </row>
    <row r="1895" spans="1:31" x14ac:dyDescent="0.25">
      <c r="A1895">
        <v>1874081</v>
      </c>
      <c r="B1895">
        <v>1</v>
      </c>
      <c r="C1895" t="s">
        <v>81</v>
      </c>
      <c r="D1895" t="s">
        <v>127</v>
      </c>
      <c r="E1895" t="s">
        <v>158</v>
      </c>
      <c r="F1895" t="s">
        <v>5674</v>
      </c>
      <c r="G1895" t="s">
        <v>293</v>
      </c>
      <c r="H1895" t="s">
        <v>134</v>
      </c>
      <c r="I1895" t="s">
        <v>135</v>
      </c>
      <c r="J1895" t="s">
        <v>136</v>
      </c>
      <c r="K1895" t="s">
        <v>137</v>
      </c>
      <c r="L1895" t="s">
        <v>5675</v>
      </c>
      <c r="M1895" t="s">
        <v>5676</v>
      </c>
      <c r="N1895">
        <v>5.9119444440000004</v>
      </c>
      <c r="O1895">
        <v>0</v>
      </c>
      <c r="P1895">
        <v>71</v>
      </c>
      <c r="Q1895">
        <v>0</v>
      </c>
      <c r="R1895">
        <v>1</v>
      </c>
      <c r="S1895">
        <v>0</v>
      </c>
      <c r="T1895">
        <v>2</v>
      </c>
      <c r="U1895">
        <v>0</v>
      </c>
      <c r="V1895">
        <v>0</v>
      </c>
      <c r="W1895">
        <v>0</v>
      </c>
      <c r="X1895">
        <v>159.44369177088825</v>
      </c>
      <c r="Y1895">
        <v>0</v>
      </c>
      <c r="Z1895">
        <v>68.840883154256417</v>
      </c>
      <c r="AA1895">
        <v>0</v>
      </c>
      <c r="AB1895">
        <v>1.1396904138221555</v>
      </c>
      <c r="AC1895">
        <v>0</v>
      </c>
      <c r="AD1895">
        <v>0</v>
      </c>
      <c r="AE1895">
        <v>229.42426533896685</v>
      </c>
    </row>
    <row r="1896" spans="1:31" x14ac:dyDescent="0.25">
      <c r="A1896">
        <v>1874083</v>
      </c>
      <c r="B1896">
        <v>1</v>
      </c>
      <c r="C1896" t="s">
        <v>81</v>
      </c>
      <c r="D1896" t="s">
        <v>122</v>
      </c>
      <c r="E1896" t="s">
        <v>169</v>
      </c>
      <c r="F1896" t="s">
        <v>5677</v>
      </c>
      <c r="G1896" t="s">
        <v>183</v>
      </c>
      <c r="H1896" t="s">
        <v>143</v>
      </c>
      <c r="I1896" t="s">
        <v>135</v>
      </c>
      <c r="J1896" t="s">
        <v>136</v>
      </c>
      <c r="K1896" t="s">
        <v>137</v>
      </c>
      <c r="L1896" t="s">
        <v>5678</v>
      </c>
      <c r="M1896" t="s">
        <v>5679</v>
      </c>
      <c r="N1896">
        <v>3.6333333329999999</v>
      </c>
      <c r="O1896">
        <v>0</v>
      </c>
      <c r="P1896">
        <v>12</v>
      </c>
      <c r="Q1896">
        <v>0</v>
      </c>
      <c r="R1896">
        <v>0</v>
      </c>
      <c r="S1896">
        <v>0</v>
      </c>
      <c r="T1896">
        <v>1</v>
      </c>
      <c r="U1896">
        <v>0</v>
      </c>
      <c r="V1896">
        <v>0</v>
      </c>
      <c r="W1896">
        <v>0</v>
      </c>
      <c r="X1896">
        <v>4.4985651198757495</v>
      </c>
      <c r="Y1896">
        <v>0</v>
      </c>
      <c r="Z1896">
        <v>0</v>
      </c>
      <c r="AA1896">
        <v>0</v>
      </c>
      <c r="AB1896">
        <v>1.831182808221433</v>
      </c>
      <c r="AC1896">
        <v>0</v>
      </c>
      <c r="AD1896">
        <v>0</v>
      </c>
      <c r="AE1896">
        <v>6.3297479280971825</v>
      </c>
    </row>
    <row r="1897" spans="1:31" x14ac:dyDescent="0.25">
      <c r="A1897">
        <v>1874084</v>
      </c>
      <c r="B1897">
        <v>1</v>
      </c>
      <c r="C1897" t="s">
        <v>80</v>
      </c>
      <c r="D1897" t="s">
        <v>93</v>
      </c>
      <c r="E1897" t="s">
        <v>210</v>
      </c>
      <c r="F1897" t="s">
        <v>5680</v>
      </c>
      <c r="G1897" t="s">
        <v>133</v>
      </c>
      <c r="H1897" t="s">
        <v>134</v>
      </c>
      <c r="I1897" t="s">
        <v>135</v>
      </c>
      <c r="J1897" t="s">
        <v>136</v>
      </c>
      <c r="K1897" t="s">
        <v>137</v>
      </c>
      <c r="L1897" t="s">
        <v>5681</v>
      </c>
      <c r="M1897" t="s">
        <v>5682</v>
      </c>
      <c r="N1897">
        <v>0.108333333</v>
      </c>
      <c r="O1897">
        <v>1</v>
      </c>
      <c r="P1897">
        <v>1560</v>
      </c>
      <c r="Q1897">
        <v>10</v>
      </c>
      <c r="R1897">
        <v>412</v>
      </c>
      <c r="S1897">
        <v>6</v>
      </c>
      <c r="T1897">
        <v>376</v>
      </c>
      <c r="U1897">
        <v>5</v>
      </c>
      <c r="V1897">
        <v>0</v>
      </c>
      <c r="W1897">
        <v>1.6364727795000002E-2</v>
      </c>
      <c r="X1897">
        <v>31.799697887884335</v>
      </c>
      <c r="Y1897">
        <v>3.4721817785611671</v>
      </c>
      <c r="Z1897">
        <v>55.846736538053499</v>
      </c>
      <c r="AA1897">
        <v>9.7231756728706156</v>
      </c>
      <c r="AB1897">
        <v>35.586377339291609</v>
      </c>
      <c r="AC1897">
        <v>48.306886782550613</v>
      </c>
      <c r="AD1897">
        <v>0</v>
      </c>
      <c r="AE1897">
        <v>184.75142072700683</v>
      </c>
    </row>
    <row r="1898" spans="1:31" x14ac:dyDescent="0.25">
      <c r="A1898">
        <v>1874085</v>
      </c>
      <c r="B1898">
        <v>1</v>
      </c>
      <c r="C1898" t="s">
        <v>81</v>
      </c>
      <c r="D1898" t="s">
        <v>128</v>
      </c>
      <c r="E1898" t="s">
        <v>140</v>
      </c>
      <c r="F1898" t="s">
        <v>5683</v>
      </c>
      <c r="G1898" t="s">
        <v>2616</v>
      </c>
      <c r="H1898" t="s">
        <v>143</v>
      </c>
      <c r="I1898" t="s">
        <v>135</v>
      </c>
      <c r="J1898" t="s">
        <v>136</v>
      </c>
      <c r="K1898" t="s">
        <v>137</v>
      </c>
      <c r="L1898" t="s">
        <v>5684</v>
      </c>
      <c r="M1898" t="s">
        <v>5685</v>
      </c>
      <c r="N1898">
        <v>1.2213888879999999</v>
      </c>
      <c r="O1898">
        <v>0</v>
      </c>
      <c r="P1898">
        <v>1</v>
      </c>
      <c r="Q1898">
        <v>0</v>
      </c>
      <c r="R1898">
        <v>0</v>
      </c>
      <c r="S1898">
        <v>0</v>
      </c>
      <c r="T1898">
        <v>0</v>
      </c>
      <c r="U1898">
        <v>0</v>
      </c>
      <c r="V1898">
        <v>0</v>
      </c>
      <c r="W1898">
        <v>0</v>
      </c>
      <c r="X1898">
        <v>7.1304037142124452E-2</v>
      </c>
      <c r="Y1898">
        <v>0</v>
      </c>
      <c r="Z1898">
        <v>0</v>
      </c>
      <c r="AA1898">
        <v>0</v>
      </c>
      <c r="AB1898">
        <v>0</v>
      </c>
      <c r="AC1898">
        <v>0</v>
      </c>
      <c r="AD1898">
        <v>0</v>
      </c>
      <c r="AE1898">
        <v>7.1304037142124452E-2</v>
      </c>
    </row>
    <row r="1899" spans="1:31" x14ac:dyDescent="0.25">
      <c r="A1899">
        <v>1874086</v>
      </c>
      <c r="B1899">
        <v>1</v>
      </c>
      <c r="C1899" t="s">
        <v>80</v>
      </c>
      <c r="D1899" t="s">
        <v>103</v>
      </c>
      <c r="E1899" t="s">
        <v>146</v>
      </c>
      <c r="F1899" t="s">
        <v>5686</v>
      </c>
      <c r="G1899" t="s">
        <v>469</v>
      </c>
      <c r="H1899" t="s">
        <v>143</v>
      </c>
      <c r="I1899" t="s">
        <v>135</v>
      </c>
      <c r="J1899" t="s">
        <v>136</v>
      </c>
      <c r="K1899" t="s">
        <v>137</v>
      </c>
      <c r="L1899" t="s">
        <v>5687</v>
      </c>
      <c r="M1899" t="s">
        <v>5688</v>
      </c>
      <c r="N1899">
        <v>0.86499999999999999</v>
      </c>
      <c r="O1899">
        <v>0</v>
      </c>
      <c r="P1899">
        <v>26</v>
      </c>
      <c r="Q1899">
        <v>0</v>
      </c>
      <c r="R1899">
        <v>9</v>
      </c>
      <c r="S1899">
        <v>0</v>
      </c>
      <c r="T1899">
        <v>7</v>
      </c>
      <c r="U1899">
        <v>0</v>
      </c>
      <c r="V1899">
        <v>0</v>
      </c>
      <c r="W1899">
        <v>0</v>
      </c>
      <c r="X1899">
        <v>6.5953416771389382</v>
      </c>
      <c r="Y1899">
        <v>0</v>
      </c>
      <c r="Z1899">
        <v>24.777701806041314</v>
      </c>
      <c r="AA1899">
        <v>0</v>
      </c>
      <c r="AB1899">
        <v>8.6039701827747042</v>
      </c>
      <c r="AC1899">
        <v>0</v>
      </c>
      <c r="AD1899">
        <v>0</v>
      </c>
      <c r="AE1899">
        <v>39.977013665954956</v>
      </c>
    </row>
    <row r="1900" spans="1:31" x14ac:dyDescent="0.25">
      <c r="A1900">
        <v>1874087</v>
      </c>
      <c r="B1900">
        <v>1</v>
      </c>
      <c r="C1900" t="s">
        <v>80</v>
      </c>
      <c r="D1900" t="s">
        <v>83</v>
      </c>
      <c r="E1900" t="s">
        <v>140</v>
      </c>
      <c r="F1900" t="s">
        <v>5689</v>
      </c>
      <c r="G1900" t="s">
        <v>163</v>
      </c>
      <c r="H1900" t="s">
        <v>143</v>
      </c>
      <c r="I1900" t="s">
        <v>135</v>
      </c>
      <c r="J1900" t="s">
        <v>136</v>
      </c>
      <c r="K1900" t="s">
        <v>137</v>
      </c>
      <c r="L1900" t="s">
        <v>5690</v>
      </c>
      <c r="M1900" t="s">
        <v>5691</v>
      </c>
      <c r="N1900">
        <v>3.3852777770000002</v>
      </c>
      <c r="O1900">
        <v>0</v>
      </c>
      <c r="P1900">
        <v>0</v>
      </c>
      <c r="Q1900">
        <v>0</v>
      </c>
      <c r="R1900">
        <v>0</v>
      </c>
      <c r="S1900">
        <v>0</v>
      </c>
      <c r="T1900">
        <v>1</v>
      </c>
      <c r="U1900">
        <v>0</v>
      </c>
      <c r="V1900">
        <v>0</v>
      </c>
      <c r="W1900">
        <v>0</v>
      </c>
      <c r="X1900">
        <v>0</v>
      </c>
      <c r="Y1900">
        <v>0</v>
      </c>
      <c r="Z1900">
        <v>0</v>
      </c>
      <c r="AA1900">
        <v>0</v>
      </c>
      <c r="AB1900">
        <v>10.397959327243626</v>
      </c>
      <c r="AC1900">
        <v>0</v>
      </c>
      <c r="AD1900">
        <v>0</v>
      </c>
      <c r="AE1900">
        <v>10.397959327243626</v>
      </c>
    </row>
    <row r="1901" spans="1:31" x14ac:dyDescent="0.25">
      <c r="A1901">
        <v>1874088</v>
      </c>
      <c r="B1901">
        <v>1</v>
      </c>
      <c r="C1901" t="s">
        <v>81</v>
      </c>
      <c r="D1901" t="s">
        <v>122</v>
      </c>
      <c r="E1901" t="s">
        <v>158</v>
      </c>
      <c r="F1901" t="s">
        <v>5692</v>
      </c>
      <c r="G1901" t="s">
        <v>219</v>
      </c>
      <c r="H1901" t="s">
        <v>134</v>
      </c>
      <c r="I1901" t="s">
        <v>135</v>
      </c>
      <c r="J1901" t="s">
        <v>136</v>
      </c>
      <c r="K1901" t="s">
        <v>137</v>
      </c>
      <c r="L1901" t="s">
        <v>5693</v>
      </c>
      <c r="M1901" t="s">
        <v>5694</v>
      </c>
      <c r="N1901">
        <v>3.1813888879999999</v>
      </c>
      <c r="O1901">
        <v>0</v>
      </c>
      <c r="P1901">
        <v>135</v>
      </c>
      <c r="Q1901">
        <v>0</v>
      </c>
      <c r="R1901">
        <v>2</v>
      </c>
      <c r="S1901">
        <v>0</v>
      </c>
      <c r="T1901">
        <v>20</v>
      </c>
      <c r="U1901">
        <v>0</v>
      </c>
      <c r="V1901">
        <v>0</v>
      </c>
      <c r="W1901">
        <v>0</v>
      </c>
      <c r="X1901">
        <v>49.955790313202733</v>
      </c>
      <c r="Y1901">
        <v>0</v>
      </c>
      <c r="Z1901">
        <v>4.581641812748046</v>
      </c>
      <c r="AA1901">
        <v>0</v>
      </c>
      <c r="AB1901">
        <v>14.2938219053674</v>
      </c>
      <c r="AC1901">
        <v>0</v>
      </c>
      <c r="AD1901">
        <v>0</v>
      </c>
      <c r="AE1901">
        <v>68.831254031318181</v>
      </c>
    </row>
    <row r="1902" spans="1:31" x14ac:dyDescent="0.25">
      <c r="A1902">
        <v>1874089</v>
      </c>
      <c r="B1902">
        <v>1</v>
      </c>
      <c r="C1902" t="s">
        <v>81</v>
      </c>
      <c r="D1902" t="s">
        <v>128</v>
      </c>
      <c r="E1902" t="s">
        <v>140</v>
      </c>
      <c r="F1902" t="s">
        <v>5695</v>
      </c>
      <c r="G1902" t="s">
        <v>200</v>
      </c>
      <c r="H1902" t="s">
        <v>143</v>
      </c>
      <c r="I1902" t="s">
        <v>135</v>
      </c>
      <c r="J1902" t="s">
        <v>136</v>
      </c>
      <c r="K1902" t="s">
        <v>137</v>
      </c>
      <c r="L1902" t="s">
        <v>5696</v>
      </c>
      <c r="M1902" t="s">
        <v>5697</v>
      </c>
      <c r="N1902">
        <v>3.6263888880000001</v>
      </c>
      <c r="O1902">
        <v>0</v>
      </c>
      <c r="P1902">
        <v>3</v>
      </c>
      <c r="Q1902">
        <v>0</v>
      </c>
      <c r="R1902">
        <v>0</v>
      </c>
      <c r="S1902">
        <v>0</v>
      </c>
      <c r="T1902">
        <v>0</v>
      </c>
      <c r="U1902">
        <v>0</v>
      </c>
      <c r="V1902">
        <v>0</v>
      </c>
      <c r="W1902">
        <v>0</v>
      </c>
      <c r="X1902">
        <v>2.9660272320708332</v>
      </c>
      <c r="Y1902">
        <v>0</v>
      </c>
      <c r="Z1902">
        <v>0</v>
      </c>
      <c r="AA1902">
        <v>0</v>
      </c>
      <c r="AB1902">
        <v>0</v>
      </c>
      <c r="AC1902">
        <v>0</v>
      </c>
      <c r="AD1902">
        <v>0</v>
      </c>
      <c r="AE1902">
        <v>2.9660272320708332</v>
      </c>
    </row>
    <row r="1903" spans="1:31" x14ac:dyDescent="0.25">
      <c r="A1903">
        <v>1874090</v>
      </c>
      <c r="B1903">
        <v>1</v>
      </c>
      <c r="C1903" t="s">
        <v>80</v>
      </c>
      <c r="D1903" t="s">
        <v>93</v>
      </c>
      <c r="E1903" t="s">
        <v>210</v>
      </c>
      <c r="F1903" t="s">
        <v>5602</v>
      </c>
      <c r="G1903" t="s">
        <v>196</v>
      </c>
      <c r="H1903" t="s">
        <v>134</v>
      </c>
      <c r="I1903" t="s">
        <v>135</v>
      </c>
      <c r="J1903" t="s">
        <v>136</v>
      </c>
      <c r="K1903" t="s">
        <v>172</v>
      </c>
      <c r="L1903" t="s">
        <v>5698</v>
      </c>
      <c r="M1903" t="s">
        <v>5699</v>
      </c>
      <c r="N1903">
        <v>3.1061111110000001</v>
      </c>
      <c r="O1903">
        <v>5</v>
      </c>
      <c r="P1903">
        <v>4338</v>
      </c>
      <c r="Q1903">
        <v>156</v>
      </c>
      <c r="R1903">
        <v>917</v>
      </c>
      <c r="S1903">
        <v>32</v>
      </c>
      <c r="T1903">
        <v>1016</v>
      </c>
      <c r="U1903">
        <v>7</v>
      </c>
      <c r="V1903">
        <v>0</v>
      </c>
      <c r="W1903">
        <v>20.077574371121003</v>
      </c>
      <c r="X1903">
        <v>2595.4628341138919</v>
      </c>
      <c r="Y1903">
        <v>8575.4913704512619</v>
      </c>
      <c r="Z1903">
        <v>5007.9561835732511</v>
      </c>
      <c r="AA1903">
        <v>1362.0118781245058</v>
      </c>
      <c r="AB1903">
        <v>7918.3562833454016</v>
      </c>
      <c r="AC1903">
        <v>1770.7705407751309</v>
      </c>
      <c r="AD1903">
        <v>0</v>
      </c>
      <c r="AE1903">
        <v>27250.126664754564</v>
      </c>
    </row>
    <row r="1904" spans="1:31" x14ac:dyDescent="0.25">
      <c r="A1904">
        <v>1874091</v>
      </c>
      <c r="B1904">
        <v>1</v>
      </c>
      <c r="C1904" t="s">
        <v>81</v>
      </c>
      <c r="D1904" t="s">
        <v>114</v>
      </c>
      <c r="E1904" t="s">
        <v>131</v>
      </c>
      <c r="F1904" t="s">
        <v>5700</v>
      </c>
      <c r="G1904" t="s">
        <v>133</v>
      </c>
      <c r="H1904" t="s">
        <v>134</v>
      </c>
      <c r="I1904" t="s">
        <v>135</v>
      </c>
      <c r="J1904" t="s">
        <v>136</v>
      </c>
      <c r="K1904" t="s">
        <v>137</v>
      </c>
      <c r="L1904" t="s">
        <v>5701</v>
      </c>
      <c r="M1904" t="s">
        <v>5702</v>
      </c>
      <c r="N1904">
        <v>1.206111111</v>
      </c>
      <c r="O1904">
        <v>0</v>
      </c>
      <c r="P1904">
        <v>505</v>
      </c>
      <c r="Q1904">
        <v>2</v>
      </c>
      <c r="R1904">
        <v>1</v>
      </c>
      <c r="S1904">
        <v>5</v>
      </c>
      <c r="T1904">
        <v>41</v>
      </c>
      <c r="U1904">
        <v>0</v>
      </c>
      <c r="V1904">
        <v>0</v>
      </c>
      <c r="W1904">
        <v>0</v>
      </c>
      <c r="X1904">
        <v>70.451651038503869</v>
      </c>
      <c r="Y1904">
        <v>1.1958382098894667</v>
      </c>
      <c r="Z1904">
        <v>3.5224198950633339</v>
      </c>
      <c r="AA1904">
        <v>13.541173370734235</v>
      </c>
      <c r="AB1904">
        <v>10.241537889555758</v>
      </c>
      <c r="AC1904">
        <v>0</v>
      </c>
      <c r="AD1904">
        <v>0</v>
      </c>
      <c r="AE1904">
        <v>98.952620403746664</v>
      </c>
    </row>
    <row r="1905" spans="1:31" x14ac:dyDescent="0.25">
      <c r="A1905">
        <v>1874094</v>
      </c>
      <c r="B1905">
        <v>1</v>
      </c>
      <c r="C1905" t="s">
        <v>80</v>
      </c>
      <c r="D1905" t="s">
        <v>103</v>
      </c>
      <c r="E1905" t="s">
        <v>146</v>
      </c>
      <c r="F1905" t="s">
        <v>5703</v>
      </c>
      <c r="G1905" t="s">
        <v>148</v>
      </c>
      <c r="H1905" t="s">
        <v>143</v>
      </c>
      <c r="I1905" t="s">
        <v>135</v>
      </c>
      <c r="J1905" t="s">
        <v>136</v>
      </c>
      <c r="K1905" t="s">
        <v>137</v>
      </c>
      <c r="L1905" t="s">
        <v>5704</v>
      </c>
      <c r="M1905" t="s">
        <v>5705</v>
      </c>
      <c r="N1905">
        <v>1.1216666660000001</v>
      </c>
      <c r="O1905">
        <v>0</v>
      </c>
      <c r="P1905">
        <v>70</v>
      </c>
      <c r="Q1905">
        <v>0</v>
      </c>
      <c r="R1905">
        <v>0</v>
      </c>
      <c r="S1905">
        <v>0</v>
      </c>
      <c r="T1905">
        <v>15</v>
      </c>
      <c r="U1905">
        <v>0</v>
      </c>
      <c r="V1905">
        <v>0</v>
      </c>
      <c r="W1905">
        <v>0</v>
      </c>
      <c r="X1905">
        <v>16.054199344970222</v>
      </c>
      <c r="Y1905">
        <v>0</v>
      </c>
      <c r="Z1905">
        <v>0</v>
      </c>
      <c r="AA1905">
        <v>0</v>
      </c>
      <c r="AB1905">
        <v>13.366246269979531</v>
      </c>
      <c r="AC1905">
        <v>0</v>
      </c>
      <c r="AD1905">
        <v>0</v>
      </c>
      <c r="AE1905">
        <v>29.420445614949752</v>
      </c>
    </row>
    <row r="1906" spans="1:31" x14ac:dyDescent="0.25">
      <c r="A1906">
        <v>1874095</v>
      </c>
      <c r="B1906">
        <v>1</v>
      </c>
      <c r="C1906" t="s">
        <v>80</v>
      </c>
      <c r="D1906" t="s">
        <v>106</v>
      </c>
      <c r="E1906" t="s">
        <v>210</v>
      </c>
      <c r="F1906" t="s">
        <v>1518</v>
      </c>
      <c r="G1906" t="s">
        <v>133</v>
      </c>
      <c r="H1906" t="s">
        <v>134</v>
      </c>
      <c r="I1906" t="s">
        <v>135</v>
      </c>
      <c r="J1906" t="s">
        <v>136</v>
      </c>
      <c r="K1906" t="s">
        <v>137</v>
      </c>
      <c r="L1906" t="s">
        <v>5706</v>
      </c>
      <c r="M1906" t="s">
        <v>5707</v>
      </c>
      <c r="N1906">
        <v>1.5780555549999999</v>
      </c>
      <c r="O1906">
        <v>1</v>
      </c>
      <c r="P1906">
        <v>2</v>
      </c>
      <c r="Q1906">
        <v>20</v>
      </c>
      <c r="R1906">
        <v>230</v>
      </c>
      <c r="S1906">
        <v>5</v>
      </c>
      <c r="T1906">
        <v>44</v>
      </c>
      <c r="U1906">
        <v>0</v>
      </c>
      <c r="V1906">
        <v>0</v>
      </c>
      <c r="W1906">
        <v>1.5648847798122678</v>
      </c>
      <c r="X1906">
        <v>5.3649043776747458</v>
      </c>
      <c r="Y1906">
        <v>316.75646626695408</v>
      </c>
      <c r="Z1906">
        <v>2034.13362097496</v>
      </c>
      <c r="AA1906">
        <v>125.90184626301478</v>
      </c>
      <c r="AB1906">
        <v>255.27690245048939</v>
      </c>
      <c r="AC1906">
        <v>0</v>
      </c>
      <c r="AD1906">
        <v>0</v>
      </c>
      <c r="AE1906">
        <v>2738.9986251129048</v>
      </c>
    </row>
    <row r="1907" spans="1:31" x14ac:dyDescent="0.25">
      <c r="A1907">
        <v>1874096</v>
      </c>
      <c r="B1907">
        <v>1</v>
      </c>
      <c r="C1907" t="s">
        <v>80</v>
      </c>
      <c r="D1907" t="s">
        <v>102</v>
      </c>
      <c r="E1907" t="s">
        <v>158</v>
      </c>
      <c r="F1907" t="s">
        <v>3865</v>
      </c>
      <c r="G1907" t="s">
        <v>219</v>
      </c>
      <c r="H1907" t="s">
        <v>134</v>
      </c>
      <c r="I1907" t="s">
        <v>135</v>
      </c>
      <c r="J1907" t="s">
        <v>136</v>
      </c>
      <c r="K1907" t="s">
        <v>137</v>
      </c>
      <c r="L1907" t="s">
        <v>5708</v>
      </c>
      <c r="M1907" t="s">
        <v>5709</v>
      </c>
      <c r="N1907">
        <v>1.0336111109999999</v>
      </c>
      <c r="O1907">
        <v>1</v>
      </c>
      <c r="P1907">
        <v>746</v>
      </c>
      <c r="Q1907">
        <v>1</v>
      </c>
      <c r="R1907">
        <v>7</v>
      </c>
      <c r="S1907">
        <v>2</v>
      </c>
      <c r="T1907">
        <v>46</v>
      </c>
      <c r="U1907">
        <v>0</v>
      </c>
      <c r="V1907">
        <v>0</v>
      </c>
      <c r="W1907">
        <v>3.8369953178188352</v>
      </c>
      <c r="X1907">
        <v>93.892994853489412</v>
      </c>
      <c r="Y1907">
        <v>2.9442019666812724</v>
      </c>
      <c r="Z1907">
        <v>9.021808518990353</v>
      </c>
      <c r="AA1907">
        <v>22.068088327388086</v>
      </c>
      <c r="AB1907">
        <v>19.916752929387243</v>
      </c>
      <c r="AC1907">
        <v>0</v>
      </c>
      <c r="AD1907">
        <v>0</v>
      </c>
      <c r="AE1907">
        <v>151.68084191375522</v>
      </c>
    </row>
    <row r="1908" spans="1:31" x14ac:dyDescent="0.25">
      <c r="A1908">
        <v>1874097</v>
      </c>
      <c r="B1908">
        <v>1</v>
      </c>
      <c r="C1908" t="s">
        <v>81</v>
      </c>
      <c r="D1908" t="s">
        <v>115</v>
      </c>
      <c r="E1908" t="s">
        <v>131</v>
      </c>
      <c r="F1908" t="s">
        <v>5710</v>
      </c>
      <c r="G1908" t="s">
        <v>133</v>
      </c>
      <c r="H1908" t="s">
        <v>134</v>
      </c>
      <c r="I1908" t="s">
        <v>152</v>
      </c>
      <c r="J1908" t="s">
        <v>136</v>
      </c>
      <c r="K1908" t="s">
        <v>137</v>
      </c>
      <c r="L1908" t="s">
        <v>5711</v>
      </c>
      <c r="M1908" t="s">
        <v>5712</v>
      </c>
      <c r="N1908">
        <v>1.7222221999999999E-2</v>
      </c>
      <c r="O1908">
        <v>0</v>
      </c>
      <c r="P1908">
        <v>2126</v>
      </c>
      <c r="Q1908">
        <v>6</v>
      </c>
      <c r="R1908">
        <v>130</v>
      </c>
      <c r="S1908">
        <v>6</v>
      </c>
      <c r="T1908">
        <v>149</v>
      </c>
      <c r="U1908">
        <v>0</v>
      </c>
      <c r="V1908">
        <v>1</v>
      </c>
      <c r="W1908">
        <v>0</v>
      </c>
      <c r="X1908">
        <v>3.7301576933215066</v>
      </c>
      <c r="Y1908">
        <v>0.38603852506354441</v>
      </c>
      <c r="Z1908">
        <v>1.9937960371380006</v>
      </c>
      <c r="AA1908">
        <v>0.67954033504435607</v>
      </c>
      <c r="AB1908">
        <v>0.83345541589171901</v>
      </c>
      <c r="AC1908">
        <v>0</v>
      </c>
      <c r="AD1908">
        <v>1.1031589468111113E-4</v>
      </c>
      <c r="AE1908">
        <v>7.6230983223538082</v>
      </c>
    </row>
    <row r="1909" spans="1:31" x14ac:dyDescent="0.25">
      <c r="A1909">
        <v>1874100</v>
      </c>
      <c r="B1909">
        <v>1</v>
      </c>
      <c r="C1909" t="s">
        <v>80</v>
      </c>
      <c r="D1909" t="s">
        <v>88</v>
      </c>
      <c r="E1909" t="s">
        <v>146</v>
      </c>
      <c r="F1909" t="s">
        <v>747</v>
      </c>
      <c r="G1909" t="s">
        <v>148</v>
      </c>
      <c r="H1909" t="s">
        <v>143</v>
      </c>
      <c r="I1909" t="s">
        <v>135</v>
      </c>
      <c r="J1909" t="s">
        <v>136</v>
      </c>
      <c r="K1909" t="s">
        <v>137</v>
      </c>
      <c r="L1909" t="s">
        <v>5713</v>
      </c>
      <c r="M1909" t="s">
        <v>5714</v>
      </c>
      <c r="N1909">
        <v>0.84</v>
      </c>
      <c r="O1909">
        <v>0</v>
      </c>
      <c r="P1909">
        <v>67</v>
      </c>
      <c r="Q1909">
        <v>0</v>
      </c>
      <c r="R1909">
        <v>0</v>
      </c>
      <c r="S1909">
        <v>0</v>
      </c>
      <c r="T1909">
        <v>25</v>
      </c>
      <c r="U1909">
        <v>0</v>
      </c>
      <c r="V1909">
        <v>0</v>
      </c>
      <c r="W1909">
        <v>0</v>
      </c>
      <c r="X1909">
        <v>15.726118145570013</v>
      </c>
      <c r="Y1909">
        <v>0</v>
      </c>
      <c r="Z1909">
        <v>0</v>
      </c>
      <c r="AA1909">
        <v>0</v>
      </c>
      <c r="AB1909">
        <v>42.575067547686295</v>
      </c>
      <c r="AC1909">
        <v>0</v>
      </c>
      <c r="AD1909">
        <v>0</v>
      </c>
      <c r="AE1909">
        <v>58.301185693256308</v>
      </c>
    </row>
    <row r="1910" spans="1:31" x14ac:dyDescent="0.25">
      <c r="A1910">
        <v>1874101</v>
      </c>
      <c r="B1910">
        <v>1</v>
      </c>
      <c r="C1910" t="s">
        <v>80</v>
      </c>
      <c r="D1910" t="s">
        <v>97</v>
      </c>
      <c r="E1910" t="s">
        <v>140</v>
      </c>
      <c r="F1910" t="s">
        <v>5715</v>
      </c>
      <c r="G1910" t="s">
        <v>163</v>
      </c>
      <c r="H1910" t="s">
        <v>143</v>
      </c>
      <c r="I1910" t="s">
        <v>135</v>
      </c>
      <c r="J1910" t="s">
        <v>136</v>
      </c>
      <c r="K1910" t="s">
        <v>137</v>
      </c>
      <c r="L1910" t="s">
        <v>5716</v>
      </c>
      <c r="M1910" t="s">
        <v>5717</v>
      </c>
      <c r="N1910">
        <v>0.73861111099999999</v>
      </c>
      <c r="O1910">
        <v>0</v>
      </c>
      <c r="P1910">
        <v>5</v>
      </c>
      <c r="Q1910">
        <v>0</v>
      </c>
      <c r="R1910">
        <v>1</v>
      </c>
      <c r="S1910">
        <v>0</v>
      </c>
      <c r="T1910">
        <v>0</v>
      </c>
      <c r="U1910">
        <v>0</v>
      </c>
      <c r="V1910">
        <v>0</v>
      </c>
      <c r="W1910">
        <v>0</v>
      </c>
      <c r="X1910">
        <v>6.7914058405247211</v>
      </c>
      <c r="Y1910">
        <v>0</v>
      </c>
      <c r="Z1910">
        <v>2.2902416010936002</v>
      </c>
      <c r="AA1910">
        <v>0</v>
      </c>
      <c r="AB1910">
        <v>0</v>
      </c>
      <c r="AC1910">
        <v>0</v>
      </c>
      <c r="AD1910">
        <v>0</v>
      </c>
      <c r="AE1910">
        <v>9.0816474416183208</v>
      </c>
    </row>
    <row r="1911" spans="1:31" x14ac:dyDescent="0.25">
      <c r="A1911">
        <v>1874103</v>
      </c>
      <c r="B1911">
        <v>1</v>
      </c>
      <c r="C1911" t="s">
        <v>80</v>
      </c>
      <c r="D1911" t="s">
        <v>87</v>
      </c>
      <c r="E1911" t="s">
        <v>210</v>
      </c>
      <c r="F1911" t="s">
        <v>3821</v>
      </c>
      <c r="G1911" t="s">
        <v>133</v>
      </c>
      <c r="H1911" t="s">
        <v>134</v>
      </c>
      <c r="I1911" t="s">
        <v>135</v>
      </c>
      <c r="J1911" t="s">
        <v>136</v>
      </c>
      <c r="K1911" t="s">
        <v>137</v>
      </c>
      <c r="L1911" t="s">
        <v>5718</v>
      </c>
      <c r="M1911" t="s">
        <v>5719</v>
      </c>
      <c r="N1911">
        <v>0.41222222200000003</v>
      </c>
      <c r="O1911">
        <v>0</v>
      </c>
      <c r="P1911">
        <v>134</v>
      </c>
      <c r="Q1911">
        <v>0</v>
      </c>
      <c r="R1911">
        <v>0</v>
      </c>
      <c r="S1911">
        <v>7</v>
      </c>
      <c r="T1911">
        <v>23</v>
      </c>
      <c r="U1911">
        <v>0</v>
      </c>
      <c r="V1911">
        <v>1</v>
      </c>
      <c r="W1911">
        <v>0</v>
      </c>
      <c r="X1911">
        <v>38.159785159495897</v>
      </c>
      <c r="Y1911">
        <v>0</v>
      </c>
      <c r="Z1911">
        <v>0</v>
      </c>
      <c r="AA1911">
        <v>2169.9803039729336</v>
      </c>
      <c r="AB1911">
        <v>40.350278520990337</v>
      </c>
      <c r="AC1911">
        <v>0</v>
      </c>
      <c r="AD1911">
        <v>0</v>
      </c>
      <c r="AE1911">
        <v>2248.49036765342</v>
      </c>
    </row>
    <row r="1912" spans="1:31" x14ac:dyDescent="0.25">
      <c r="A1912">
        <v>1874107</v>
      </c>
      <c r="B1912">
        <v>1</v>
      </c>
      <c r="C1912" t="s">
        <v>80</v>
      </c>
      <c r="D1912" t="s">
        <v>96</v>
      </c>
      <c r="E1912" t="s">
        <v>140</v>
      </c>
      <c r="F1912" t="s">
        <v>5720</v>
      </c>
      <c r="G1912" t="s">
        <v>207</v>
      </c>
      <c r="H1912" t="s">
        <v>143</v>
      </c>
      <c r="I1912" t="s">
        <v>135</v>
      </c>
      <c r="J1912" t="s">
        <v>136</v>
      </c>
      <c r="K1912" t="s">
        <v>137</v>
      </c>
      <c r="L1912" t="s">
        <v>5721</v>
      </c>
      <c r="M1912" t="s">
        <v>5722</v>
      </c>
      <c r="N1912">
        <v>3.6008333330000002</v>
      </c>
      <c r="O1912">
        <v>0</v>
      </c>
      <c r="P1912">
        <v>2</v>
      </c>
      <c r="Q1912">
        <v>0</v>
      </c>
      <c r="R1912">
        <v>0</v>
      </c>
      <c r="S1912">
        <v>0</v>
      </c>
      <c r="T1912">
        <v>0</v>
      </c>
      <c r="U1912">
        <v>0</v>
      </c>
      <c r="V1912">
        <v>0</v>
      </c>
      <c r="W1912">
        <v>0</v>
      </c>
      <c r="X1912">
        <v>12.322472910978599</v>
      </c>
      <c r="Y1912">
        <v>0</v>
      </c>
      <c r="Z1912">
        <v>0</v>
      </c>
      <c r="AA1912">
        <v>0</v>
      </c>
      <c r="AB1912">
        <v>0</v>
      </c>
      <c r="AC1912">
        <v>0</v>
      </c>
      <c r="AD1912">
        <v>0</v>
      </c>
      <c r="AE1912">
        <v>12.322472910978599</v>
      </c>
    </row>
    <row r="1913" spans="1:31" x14ac:dyDescent="0.25">
      <c r="A1913">
        <v>1874110</v>
      </c>
      <c r="B1913">
        <v>1</v>
      </c>
      <c r="C1913" t="s">
        <v>81</v>
      </c>
      <c r="D1913" t="s">
        <v>115</v>
      </c>
      <c r="E1913" t="s">
        <v>146</v>
      </c>
      <c r="F1913" t="s">
        <v>5723</v>
      </c>
      <c r="G1913" t="s">
        <v>363</v>
      </c>
      <c r="H1913" t="s">
        <v>143</v>
      </c>
      <c r="I1913" t="s">
        <v>135</v>
      </c>
      <c r="J1913" t="s">
        <v>136</v>
      </c>
      <c r="K1913" t="s">
        <v>137</v>
      </c>
      <c r="L1913" t="s">
        <v>5724</v>
      </c>
      <c r="M1913" t="s">
        <v>5725</v>
      </c>
      <c r="N1913">
        <v>3.034444444</v>
      </c>
      <c r="O1913">
        <v>0</v>
      </c>
      <c r="P1913">
        <v>28</v>
      </c>
      <c r="Q1913">
        <v>0</v>
      </c>
      <c r="R1913">
        <v>0</v>
      </c>
      <c r="S1913">
        <v>0</v>
      </c>
      <c r="T1913">
        <v>0</v>
      </c>
      <c r="U1913">
        <v>0</v>
      </c>
      <c r="V1913">
        <v>0</v>
      </c>
      <c r="W1913">
        <v>0</v>
      </c>
      <c r="X1913">
        <v>8.8892620035389349</v>
      </c>
      <c r="Y1913">
        <v>0</v>
      </c>
      <c r="Z1913">
        <v>0</v>
      </c>
      <c r="AA1913">
        <v>0</v>
      </c>
      <c r="AB1913">
        <v>0</v>
      </c>
      <c r="AC1913">
        <v>0</v>
      </c>
      <c r="AD1913">
        <v>0</v>
      </c>
      <c r="AE1913">
        <v>8.8892620035389349</v>
      </c>
    </row>
    <row r="1914" spans="1:31" x14ac:dyDescent="0.25">
      <c r="A1914">
        <v>1874111</v>
      </c>
      <c r="B1914">
        <v>1</v>
      </c>
      <c r="C1914" t="s">
        <v>80</v>
      </c>
      <c r="D1914" t="s">
        <v>92</v>
      </c>
      <c r="E1914" t="s">
        <v>140</v>
      </c>
      <c r="F1914" t="s">
        <v>5726</v>
      </c>
      <c r="G1914" t="s">
        <v>212</v>
      </c>
      <c r="H1914" t="s">
        <v>143</v>
      </c>
      <c r="I1914" t="s">
        <v>135</v>
      </c>
      <c r="J1914" t="s">
        <v>3</v>
      </c>
      <c r="K1914" t="s">
        <v>137</v>
      </c>
      <c r="L1914" t="s">
        <v>5727</v>
      </c>
      <c r="M1914" t="s">
        <v>5728</v>
      </c>
      <c r="N1914">
        <v>4.5091666659999996</v>
      </c>
      <c r="O1914">
        <v>0</v>
      </c>
      <c r="P1914">
        <v>1</v>
      </c>
      <c r="Q1914">
        <v>0</v>
      </c>
      <c r="R1914">
        <v>0</v>
      </c>
      <c r="S1914">
        <v>0</v>
      </c>
      <c r="T1914">
        <v>0</v>
      </c>
      <c r="U1914">
        <v>0</v>
      </c>
      <c r="V1914">
        <v>0</v>
      </c>
      <c r="W1914">
        <v>0</v>
      </c>
      <c r="X1914">
        <v>1.7299590759296002</v>
      </c>
      <c r="Y1914">
        <v>0</v>
      </c>
      <c r="Z1914">
        <v>0</v>
      </c>
      <c r="AA1914">
        <v>0</v>
      </c>
      <c r="AB1914">
        <v>0</v>
      </c>
      <c r="AC1914">
        <v>0</v>
      </c>
      <c r="AD1914">
        <v>0</v>
      </c>
      <c r="AE1914">
        <v>1.7299590759296002</v>
      </c>
    </row>
    <row r="1915" spans="1:31" x14ac:dyDescent="0.25">
      <c r="A1915">
        <v>1874113</v>
      </c>
      <c r="B1915">
        <v>1</v>
      </c>
      <c r="C1915" t="s">
        <v>80</v>
      </c>
      <c r="D1915" t="s">
        <v>106</v>
      </c>
      <c r="E1915" t="s">
        <v>140</v>
      </c>
      <c r="F1915" t="s">
        <v>5729</v>
      </c>
      <c r="G1915" t="s">
        <v>163</v>
      </c>
      <c r="H1915" t="s">
        <v>143</v>
      </c>
      <c r="I1915" t="s">
        <v>135</v>
      </c>
      <c r="J1915" t="s">
        <v>136</v>
      </c>
      <c r="K1915" t="s">
        <v>137</v>
      </c>
      <c r="L1915" t="s">
        <v>5730</v>
      </c>
      <c r="M1915" t="s">
        <v>5731</v>
      </c>
      <c r="N1915">
        <v>3.2805555549999998</v>
      </c>
      <c r="O1915">
        <v>0</v>
      </c>
      <c r="P1915">
        <v>1</v>
      </c>
      <c r="Q1915">
        <v>0</v>
      </c>
      <c r="R1915">
        <v>0</v>
      </c>
      <c r="S1915">
        <v>0</v>
      </c>
      <c r="T1915">
        <v>0</v>
      </c>
      <c r="U1915">
        <v>0</v>
      </c>
      <c r="V1915">
        <v>0</v>
      </c>
      <c r="W1915">
        <v>0</v>
      </c>
      <c r="X1915">
        <v>1.5426787646924447</v>
      </c>
      <c r="Y1915">
        <v>0</v>
      </c>
      <c r="Z1915">
        <v>0</v>
      </c>
      <c r="AA1915">
        <v>0</v>
      </c>
      <c r="AB1915">
        <v>0</v>
      </c>
      <c r="AC1915">
        <v>0</v>
      </c>
      <c r="AD1915">
        <v>0</v>
      </c>
      <c r="AE1915">
        <v>1.5426787646924447</v>
      </c>
    </row>
    <row r="1916" spans="1:31" x14ac:dyDescent="0.25">
      <c r="A1916">
        <v>1874116</v>
      </c>
      <c r="B1916">
        <v>1</v>
      </c>
      <c r="C1916" t="s">
        <v>80</v>
      </c>
      <c r="D1916" t="s">
        <v>96</v>
      </c>
      <c r="E1916" t="s">
        <v>140</v>
      </c>
      <c r="F1916" t="s">
        <v>5732</v>
      </c>
      <c r="G1916" t="s">
        <v>207</v>
      </c>
      <c r="H1916" t="s">
        <v>143</v>
      </c>
      <c r="I1916" t="s">
        <v>135</v>
      </c>
      <c r="J1916" t="s">
        <v>136</v>
      </c>
      <c r="K1916" t="s">
        <v>137</v>
      </c>
      <c r="L1916" t="s">
        <v>5733</v>
      </c>
      <c r="M1916" t="s">
        <v>5734</v>
      </c>
      <c r="N1916">
        <v>4.1936111110000001</v>
      </c>
      <c r="O1916">
        <v>0</v>
      </c>
      <c r="P1916">
        <v>1</v>
      </c>
      <c r="Q1916">
        <v>0</v>
      </c>
      <c r="R1916">
        <v>0</v>
      </c>
      <c r="S1916">
        <v>0</v>
      </c>
      <c r="T1916">
        <v>0</v>
      </c>
      <c r="U1916">
        <v>0</v>
      </c>
      <c r="V1916">
        <v>0</v>
      </c>
      <c r="W1916">
        <v>0</v>
      </c>
      <c r="X1916">
        <v>1.7455821099689115</v>
      </c>
      <c r="Y1916">
        <v>0</v>
      </c>
      <c r="Z1916">
        <v>0</v>
      </c>
      <c r="AA1916">
        <v>0</v>
      </c>
      <c r="AB1916">
        <v>0</v>
      </c>
      <c r="AC1916">
        <v>0</v>
      </c>
      <c r="AD1916">
        <v>0</v>
      </c>
      <c r="AE1916">
        <v>1.7455821099689115</v>
      </c>
    </row>
    <row r="1917" spans="1:31" x14ac:dyDescent="0.25">
      <c r="A1917">
        <v>1874117</v>
      </c>
      <c r="B1917">
        <v>1</v>
      </c>
      <c r="C1917" t="s">
        <v>81</v>
      </c>
      <c r="D1917" t="s">
        <v>120</v>
      </c>
      <c r="E1917" t="s">
        <v>169</v>
      </c>
      <c r="F1917" t="s">
        <v>5735</v>
      </c>
      <c r="G1917" t="s">
        <v>183</v>
      </c>
      <c r="H1917" t="s">
        <v>143</v>
      </c>
      <c r="I1917" t="s">
        <v>135</v>
      </c>
      <c r="J1917" t="s">
        <v>136</v>
      </c>
      <c r="K1917" t="s">
        <v>137</v>
      </c>
      <c r="L1917" t="s">
        <v>5736</v>
      </c>
      <c r="M1917" t="s">
        <v>5737</v>
      </c>
      <c r="N1917">
        <v>1.166388888</v>
      </c>
      <c r="O1917">
        <v>0</v>
      </c>
      <c r="P1917">
        <v>174</v>
      </c>
      <c r="Q1917">
        <v>0</v>
      </c>
      <c r="R1917">
        <v>0</v>
      </c>
      <c r="S1917">
        <v>0</v>
      </c>
      <c r="T1917">
        <v>18</v>
      </c>
      <c r="U1917">
        <v>0</v>
      </c>
      <c r="V1917">
        <v>0</v>
      </c>
      <c r="W1917">
        <v>0</v>
      </c>
      <c r="X1917">
        <v>46.543351961685737</v>
      </c>
      <c r="Y1917">
        <v>0</v>
      </c>
      <c r="Z1917">
        <v>0</v>
      </c>
      <c r="AA1917">
        <v>0</v>
      </c>
      <c r="AB1917">
        <v>10.32507623745267</v>
      </c>
      <c r="AC1917">
        <v>0</v>
      </c>
      <c r="AD1917">
        <v>0</v>
      </c>
      <c r="AE1917">
        <v>56.868428199138407</v>
      </c>
    </row>
    <row r="1918" spans="1:31" x14ac:dyDescent="0.25">
      <c r="A1918">
        <v>1874118</v>
      </c>
      <c r="B1918">
        <v>1</v>
      </c>
      <c r="C1918" t="s">
        <v>80</v>
      </c>
      <c r="D1918" t="s">
        <v>98</v>
      </c>
      <c r="E1918" t="s">
        <v>169</v>
      </c>
      <c r="F1918" t="s">
        <v>4388</v>
      </c>
      <c r="G1918" t="s">
        <v>183</v>
      </c>
      <c r="H1918" t="s">
        <v>143</v>
      </c>
      <c r="I1918" t="s">
        <v>135</v>
      </c>
      <c r="J1918" t="s">
        <v>136</v>
      </c>
      <c r="K1918" t="s">
        <v>137</v>
      </c>
      <c r="L1918" t="s">
        <v>5738</v>
      </c>
      <c r="M1918" t="s">
        <v>5739</v>
      </c>
      <c r="N1918">
        <v>2.1724999999999999</v>
      </c>
      <c r="O1918">
        <v>0</v>
      </c>
      <c r="P1918">
        <v>7</v>
      </c>
      <c r="Q1918">
        <v>0</v>
      </c>
      <c r="R1918">
        <v>7</v>
      </c>
      <c r="S1918">
        <v>0</v>
      </c>
      <c r="T1918">
        <v>5</v>
      </c>
      <c r="U1918">
        <v>0</v>
      </c>
      <c r="V1918">
        <v>0</v>
      </c>
      <c r="W1918">
        <v>0</v>
      </c>
      <c r="X1918">
        <v>4.9142437079959871</v>
      </c>
      <c r="Y1918">
        <v>0</v>
      </c>
      <c r="Z1918">
        <v>48.367000711931965</v>
      </c>
      <c r="AA1918">
        <v>0</v>
      </c>
      <c r="AB1918">
        <v>33.310794435729008</v>
      </c>
      <c r="AC1918">
        <v>0</v>
      </c>
      <c r="AD1918">
        <v>0</v>
      </c>
      <c r="AE1918">
        <v>86.592038855656966</v>
      </c>
    </row>
    <row r="1919" spans="1:31" x14ac:dyDescent="0.25">
      <c r="A1919">
        <v>1874119</v>
      </c>
      <c r="B1919">
        <v>1</v>
      </c>
      <c r="C1919" t="s">
        <v>81</v>
      </c>
      <c r="D1919" t="s">
        <v>118</v>
      </c>
      <c r="E1919" t="s">
        <v>169</v>
      </c>
      <c r="F1919" t="s">
        <v>5740</v>
      </c>
      <c r="G1919" t="s">
        <v>1124</v>
      </c>
      <c r="H1919" t="s">
        <v>143</v>
      </c>
      <c r="I1919" t="s">
        <v>135</v>
      </c>
      <c r="J1919" t="s">
        <v>136</v>
      </c>
      <c r="K1919" t="s">
        <v>137</v>
      </c>
      <c r="L1919" t="s">
        <v>5741</v>
      </c>
      <c r="M1919" t="s">
        <v>5742</v>
      </c>
      <c r="N1919">
        <v>0.99944444399999999</v>
      </c>
      <c r="O1919">
        <v>0</v>
      </c>
      <c r="P1919">
        <v>108</v>
      </c>
      <c r="Q1919">
        <v>0</v>
      </c>
      <c r="R1919">
        <v>3</v>
      </c>
      <c r="S1919">
        <v>0</v>
      </c>
      <c r="T1919">
        <v>6</v>
      </c>
      <c r="U1919">
        <v>0</v>
      </c>
      <c r="V1919">
        <v>0</v>
      </c>
      <c r="W1919">
        <v>0</v>
      </c>
      <c r="X1919">
        <v>12.744566644043918</v>
      </c>
      <c r="Y1919">
        <v>0</v>
      </c>
      <c r="Z1919">
        <v>0.62229420645752009</v>
      </c>
      <c r="AA1919">
        <v>0</v>
      </c>
      <c r="AB1919">
        <v>2.9534911288335266</v>
      </c>
      <c r="AC1919">
        <v>0</v>
      </c>
      <c r="AD1919">
        <v>0</v>
      </c>
      <c r="AE1919">
        <v>16.320351979334966</v>
      </c>
    </row>
    <row r="1920" spans="1:31" x14ac:dyDescent="0.25">
      <c r="A1920">
        <v>1874120</v>
      </c>
      <c r="B1920">
        <v>1</v>
      </c>
      <c r="C1920" t="s">
        <v>80</v>
      </c>
      <c r="D1920" t="s">
        <v>97</v>
      </c>
      <c r="E1920" t="s">
        <v>210</v>
      </c>
      <c r="F1920" t="s">
        <v>5743</v>
      </c>
      <c r="G1920" t="s">
        <v>5744</v>
      </c>
      <c r="H1920" t="s">
        <v>134</v>
      </c>
      <c r="I1920" t="s">
        <v>135</v>
      </c>
      <c r="J1920" t="s">
        <v>136</v>
      </c>
      <c r="K1920" t="s">
        <v>137</v>
      </c>
      <c r="L1920" t="s">
        <v>5745</v>
      </c>
      <c r="M1920" t="s">
        <v>5746</v>
      </c>
      <c r="N1920">
        <v>2.0474999999999999</v>
      </c>
      <c r="O1920">
        <v>1</v>
      </c>
      <c r="P1920">
        <v>230</v>
      </c>
      <c r="Q1920">
        <v>2</v>
      </c>
      <c r="R1920">
        <v>10</v>
      </c>
      <c r="S1920">
        <v>5</v>
      </c>
      <c r="T1920">
        <v>23</v>
      </c>
      <c r="U1920">
        <v>0</v>
      </c>
      <c r="V1920">
        <v>0</v>
      </c>
      <c r="W1920">
        <v>3.1949280550105201</v>
      </c>
      <c r="X1920">
        <v>164.55742632828265</v>
      </c>
      <c r="Y1920">
        <v>2.5650864239952185</v>
      </c>
      <c r="Z1920">
        <v>4.5823020510814771</v>
      </c>
      <c r="AA1920">
        <v>141.61486838146709</v>
      </c>
      <c r="AB1920">
        <v>19.945714184927585</v>
      </c>
      <c r="AC1920">
        <v>0</v>
      </c>
      <c r="AD1920">
        <v>0</v>
      </c>
      <c r="AE1920">
        <v>336.46032542476451</v>
      </c>
    </row>
    <row r="1921" spans="1:31" x14ac:dyDescent="0.25">
      <c r="A1921">
        <v>1874123</v>
      </c>
      <c r="B1921">
        <v>1</v>
      </c>
      <c r="C1921" t="s">
        <v>81</v>
      </c>
      <c r="D1921" t="s">
        <v>128</v>
      </c>
      <c r="E1921" t="s">
        <v>158</v>
      </c>
      <c r="F1921" t="s">
        <v>5747</v>
      </c>
      <c r="G1921" t="s">
        <v>133</v>
      </c>
      <c r="H1921" t="s">
        <v>134</v>
      </c>
      <c r="I1921" t="s">
        <v>135</v>
      </c>
      <c r="J1921" t="s">
        <v>136</v>
      </c>
      <c r="K1921" t="s">
        <v>137</v>
      </c>
      <c r="L1921" t="s">
        <v>5748</v>
      </c>
      <c r="M1921" t="s">
        <v>5749</v>
      </c>
      <c r="N1921">
        <v>2.2511111110000002</v>
      </c>
      <c r="O1921">
        <v>2</v>
      </c>
      <c r="P1921">
        <v>206</v>
      </c>
      <c r="Q1921">
        <v>16</v>
      </c>
      <c r="R1921">
        <v>9</v>
      </c>
      <c r="S1921">
        <v>2</v>
      </c>
      <c r="T1921">
        <v>5</v>
      </c>
      <c r="U1921">
        <v>0</v>
      </c>
      <c r="V1921">
        <v>0</v>
      </c>
      <c r="W1921">
        <v>136.00438440213239</v>
      </c>
      <c r="X1921">
        <v>90.059790508527982</v>
      </c>
      <c r="Y1921">
        <v>12.281054500133882</v>
      </c>
      <c r="Z1921">
        <v>6.0764168562446317</v>
      </c>
      <c r="AA1921">
        <v>6.7318188542483037</v>
      </c>
      <c r="AB1921">
        <v>3.0713093751549407</v>
      </c>
      <c r="AC1921">
        <v>0</v>
      </c>
      <c r="AD1921">
        <v>0</v>
      </c>
      <c r="AE1921">
        <v>254.22477449644214</v>
      </c>
    </row>
    <row r="1922" spans="1:31" x14ac:dyDescent="0.25">
      <c r="A1922">
        <v>1874124</v>
      </c>
      <c r="B1922">
        <v>1</v>
      </c>
      <c r="C1922" t="s">
        <v>80</v>
      </c>
      <c r="D1922" t="s">
        <v>93</v>
      </c>
      <c r="E1922" t="s">
        <v>158</v>
      </c>
      <c r="F1922" t="s">
        <v>5750</v>
      </c>
      <c r="G1922" t="s">
        <v>219</v>
      </c>
      <c r="H1922" t="s">
        <v>134</v>
      </c>
      <c r="I1922" t="s">
        <v>135</v>
      </c>
      <c r="J1922" t="s">
        <v>136</v>
      </c>
      <c r="K1922" t="s">
        <v>137</v>
      </c>
      <c r="L1922" t="s">
        <v>5751</v>
      </c>
      <c r="M1922" t="s">
        <v>5752</v>
      </c>
      <c r="N1922">
        <v>3.8227777770000002</v>
      </c>
      <c r="O1922">
        <v>0</v>
      </c>
      <c r="P1922">
        <v>9</v>
      </c>
      <c r="Q1922">
        <v>0</v>
      </c>
      <c r="R1922">
        <v>16</v>
      </c>
      <c r="S1922">
        <v>0</v>
      </c>
      <c r="T1922">
        <v>4</v>
      </c>
      <c r="U1922">
        <v>0</v>
      </c>
      <c r="V1922">
        <v>0</v>
      </c>
      <c r="W1922">
        <v>0</v>
      </c>
      <c r="X1922">
        <v>10.784508496702475</v>
      </c>
      <c r="Y1922">
        <v>0</v>
      </c>
      <c r="Z1922">
        <v>228.94289605203761</v>
      </c>
      <c r="AA1922">
        <v>0</v>
      </c>
      <c r="AB1922">
        <v>55.012203308330591</v>
      </c>
      <c r="AC1922">
        <v>0</v>
      </c>
      <c r="AD1922">
        <v>0</v>
      </c>
      <c r="AE1922">
        <v>294.73960785707067</v>
      </c>
    </row>
    <row r="1923" spans="1:31" x14ac:dyDescent="0.25">
      <c r="A1923">
        <v>1874125</v>
      </c>
      <c r="B1923">
        <v>1</v>
      </c>
      <c r="C1923" t="s">
        <v>81</v>
      </c>
      <c r="D1923" t="s">
        <v>128</v>
      </c>
      <c r="E1923" t="s">
        <v>169</v>
      </c>
      <c r="F1923" t="s">
        <v>5753</v>
      </c>
      <c r="G1923" t="s">
        <v>183</v>
      </c>
      <c r="H1923" t="s">
        <v>143</v>
      </c>
      <c r="I1923" t="s">
        <v>135</v>
      </c>
      <c r="J1923" t="s">
        <v>136</v>
      </c>
      <c r="K1923" t="s">
        <v>137</v>
      </c>
      <c r="L1923" t="s">
        <v>5754</v>
      </c>
      <c r="M1923" t="s">
        <v>5755</v>
      </c>
      <c r="N1923">
        <v>3.9697222220000001</v>
      </c>
      <c r="O1923">
        <v>0</v>
      </c>
      <c r="P1923">
        <v>47</v>
      </c>
      <c r="Q1923">
        <v>0</v>
      </c>
      <c r="R1923">
        <v>5</v>
      </c>
      <c r="S1923">
        <v>0</v>
      </c>
      <c r="T1923">
        <v>10</v>
      </c>
      <c r="U1923">
        <v>0</v>
      </c>
      <c r="V1923">
        <v>0</v>
      </c>
      <c r="W1923">
        <v>0</v>
      </c>
      <c r="X1923">
        <v>45.214421457948013</v>
      </c>
      <c r="Y1923">
        <v>0</v>
      </c>
      <c r="Z1923">
        <v>15.832963193793635</v>
      </c>
      <c r="AA1923">
        <v>0</v>
      </c>
      <c r="AB1923">
        <v>28.871810098609263</v>
      </c>
      <c r="AC1923">
        <v>0</v>
      </c>
      <c r="AD1923">
        <v>0</v>
      </c>
      <c r="AE1923">
        <v>89.919194750350911</v>
      </c>
    </row>
    <row r="1924" spans="1:31" x14ac:dyDescent="0.25">
      <c r="A1924">
        <v>1874127</v>
      </c>
      <c r="B1924">
        <v>1</v>
      </c>
      <c r="C1924" t="s">
        <v>80</v>
      </c>
      <c r="D1924" t="s">
        <v>84</v>
      </c>
      <c r="E1924" t="s">
        <v>158</v>
      </c>
      <c r="F1924" t="s">
        <v>5756</v>
      </c>
      <c r="G1924" t="s">
        <v>219</v>
      </c>
      <c r="H1924" t="s">
        <v>134</v>
      </c>
      <c r="I1924" t="s">
        <v>135</v>
      </c>
      <c r="J1924" t="s">
        <v>136</v>
      </c>
      <c r="K1924" t="s">
        <v>137</v>
      </c>
      <c r="L1924" t="s">
        <v>5757</v>
      </c>
      <c r="M1924" t="s">
        <v>5758</v>
      </c>
      <c r="N1924">
        <v>2.221944444</v>
      </c>
      <c r="O1924">
        <v>0</v>
      </c>
      <c r="P1924">
        <v>4</v>
      </c>
      <c r="Q1924">
        <v>0</v>
      </c>
      <c r="R1924">
        <v>17</v>
      </c>
      <c r="S1924">
        <v>0</v>
      </c>
      <c r="T1924">
        <v>4</v>
      </c>
      <c r="U1924">
        <v>0</v>
      </c>
      <c r="V1924">
        <v>0</v>
      </c>
      <c r="W1924">
        <v>0</v>
      </c>
      <c r="X1924">
        <v>10.485216083023063</v>
      </c>
      <c r="Y1924">
        <v>0</v>
      </c>
      <c r="Z1924">
        <v>79.900401198114622</v>
      </c>
      <c r="AA1924">
        <v>0</v>
      </c>
      <c r="AB1924">
        <v>11.366928115868964</v>
      </c>
      <c r="AC1924">
        <v>0</v>
      </c>
      <c r="AD1924">
        <v>0</v>
      </c>
      <c r="AE1924">
        <v>101.75254539700664</v>
      </c>
    </row>
    <row r="1925" spans="1:31" x14ac:dyDescent="0.25">
      <c r="A1925">
        <v>1874128</v>
      </c>
      <c r="B1925">
        <v>1</v>
      </c>
      <c r="C1925" t="s">
        <v>80</v>
      </c>
      <c r="D1925" t="s">
        <v>93</v>
      </c>
      <c r="E1925" t="s">
        <v>140</v>
      </c>
      <c r="F1925" t="s">
        <v>5759</v>
      </c>
      <c r="G1925" t="s">
        <v>207</v>
      </c>
      <c r="H1925" t="s">
        <v>143</v>
      </c>
      <c r="I1925" t="s">
        <v>135</v>
      </c>
      <c r="J1925" t="s">
        <v>136</v>
      </c>
      <c r="K1925" t="s">
        <v>137</v>
      </c>
      <c r="L1925" t="s">
        <v>5760</v>
      </c>
      <c r="M1925" t="s">
        <v>5761</v>
      </c>
      <c r="N1925">
        <v>3.1841666659999999</v>
      </c>
      <c r="O1925">
        <v>0</v>
      </c>
      <c r="P1925">
        <v>1</v>
      </c>
      <c r="Q1925">
        <v>0</v>
      </c>
      <c r="R1925">
        <v>0</v>
      </c>
      <c r="S1925">
        <v>0</v>
      </c>
      <c r="T1925">
        <v>0</v>
      </c>
      <c r="U1925">
        <v>0</v>
      </c>
      <c r="V1925">
        <v>0</v>
      </c>
      <c r="W1925">
        <v>0</v>
      </c>
      <c r="X1925">
        <v>0</v>
      </c>
      <c r="Y1925">
        <v>0</v>
      </c>
      <c r="Z1925">
        <v>0</v>
      </c>
      <c r="AA1925">
        <v>0</v>
      </c>
      <c r="AB1925">
        <v>0</v>
      </c>
      <c r="AC1925">
        <v>0</v>
      </c>
      <c r="AD1925">
        <v>0</v>
      </c>
      <c r="AE1925">
        <v>0</v>
      </c>
    </row>
    <row r="1926" spans="1:31" x14ac:dyDescent="0.25">
      <c r="A1926">
        <v>1874129</v>
      </c>
      <c r="B1926">
        <v>1</v>
      </c>
      <c r="C1926" t="s">
        <v>80</v>
      </c>
      <c r="D1926" t="s">
        <v>87</v>
      </c>
      <c r="E1926" t="s">
        <v>210</v>
      </c>
      <c r="F1926" t="s">
        <v>5762</v>
      </c>
      <c r="G1926" t="s">
        <v>133</v>
      </c>
      <c r="H1926" t="s">
        <v>134</v>
      </c>
      <c r="I1926" t="s">
        <v>135</v>
      </c>
      <c r="J1926" t="s">
        <v>136</v>
      </c>
      <c r="K1926" t="s">
        <v>137</v>
      </c>
      <c r="L1926" t="s">
        <v>5763</v>
      </c>
      <c r="M1926" t="s">
        <v>5764</v>
      </c>
      <c r="N1926">
        <v>0.99833333300000004</v>
      </c>
      <c r="O1926">
        <v>0</v>
      </c>
      <c r="P1926">
        <v>134</v>
      </c>
      <c r="Q1926">
        <v>0</v>
      </c>
      <c r="R1926">
        <v>0</v>
      </c>
      <c r="S1926">
        <v>7</v>
      </c>
      <c r="T1926">
        <v>23</v>
      </c>
      <c r="U1926">
        <v>0</v>
      </c>
      <c r="V1926">
        <v>1</v>
      </c>
      <c r="W1926">
        <v>0</v>
      </c>
      <c r="X1926">
        <v>93.221277322154037</v>
      </c>
      <c r="Y1926">
        <v>0</v>
      </c>
      <c r="Z1926">
        <v>0</v>
      </c>
      <c r="AA1926">
        <v>5211.7872142972328</v>
      </c>
      <c r="AB1926">
        <v>98.610762708367616</v>
      </c>
      <c r="AC1926">
        <v>0</v>
      </c>
      <c r="AD1926">
        <v>0</v>
      </c>
      <c r="AE1926">
        <v>5403.6192543277539</v>
      </c>
    </row>
    <row r="1927" spans="1:31" x14ac:dyDescent="0.25">
      <c r="A1927">
        <v>1874131</v>
      </c>
      <c r="B1927">
        <v>1</v>
      </c>
      <c r="C1927" t="s">
        <v>81</v>
      </c>
      <c r="D1927" t="s">
        <v>118</v>
      </c>
      <c r="E1927" t="s">
        <v>131</v>
      </c>
      <c r="F1927" t="s">
        <v>5765</v>
      </c>
      <c r="G1927" t="s">
        <v>133</v>
      </c>
      <c r="H1927" t="s">
        <v>134</v>
      </c>
      <c r="I1927" t="s">
        <v>135</v>
      </c>
      <c r="J1927" t="s">
        <v>136</v>
      </c>
      <c r="K1927" t="s">
        <v>137</v>
      </c>
      <c r="L1927" t="s">
        <v>5766</v>
      </c>
      <c r="M1927" t="s">
        <v>5767</v>
      </c>
      <c r="N1927">
        <v>1.7866666659999999</v>
      </c>
      <c r="O1927">
        <v>2</v>
      </c>
      <c r="P1927">
        <v>0</v>
      </c>
      <c r="Q1927">
        <v>30</v>
      </c>
      <c r="R1927">
        <v>10</v>
      </c>
      <c r="S1927">
        <v>3</v>
      </c>
      <c r="T1927">
        <v>1</v>
      </c>
      <c r="U1927">
        <v>0</v>
      </c>
      <c r="V1927">
        <v>0</v>
      </c>
      <c r="W1927">
        <v>1.6767080424376666</v>
      </c>
      <c r="X1927">
        <v>0</v>
      </c>
      <c r="Y1927">
        <v>303.92550489884263</v>
      </c>
      <c r="Z1927">
        <v>30.798600403110314</v>
      </c>
      <c r="AA1927">
        <v>36.750067296153716</v>
      </c>
      <c r="AB1927">
        <v>10.483092980020379</v>
      </c>
      <c r="AC1927">
        <v>0</v>
      </c>
      <c r="AD1927">
        <v>0</v>
      </c>
      <c r="AE1927">
        <v>383.63397362056469</v>
      </c>
    </row>
    <row r="1928" spans="1:31" x14ac:dyDescent="0.25">
      <c r="A1928">
        <v>1874134</v>
      </c>
      <c r="B1928">
        <v>1</v>
      </c>
      <c r="C1928" t="s">
        <v>81</v>
      </c>
      <c r="D1928" t="s">
        <v>123</v>
      </c>
      <c r="E1928" t="s">
        <v>140</v>
      </c>
      <c r="F1928" t="s">
        <v>5768</v>
      </c>
      <c r="G1928" t="s">
        <v>142</v>
      </c>
      <c r="H1928" t="s">
        <v>143</v>
      </c>
      <c r="I1928" t="s">
        <v>135</v>
      </c>
      <c r="J1928" t="s">
        <v>136</v>
      </c>
      <c r="K1928" t="s">
        <v>137</v>
      </c>
      <c r="L1928" t="s">
        <v>5769</v>
      </c>
      <c r="M1928" t="s">
        <v>5770</v>
      </c>
      <c r="N1928">
        <v>1.4766666660000001</v>
      </c>
      <c r="O1928">
        <v>0</v>
      </c>
      <c r="P1928">
        <v>9</v>
      </c>
      <c r="Q1928">
        <v>0</v>
      </c>
      <c r="R1928">
        <v>0</v>
      </c>
      <c r="S1928">
        <v>0</v>
      </c>
      <c r="T1928">
        <v>0</v>
      </c>
      <c r="U1928">
        <v>0</v>
      </c>
      <c r="V1928">
        <v>0</v>
      </c>
      <c r="W1928">
        <v>0</v>
      </c>
      <c r="X1928">
        <v>3.1109837774429874</v>
      </c>
      <c r="Y1928">
        <v>0</v>
      </c>
      <c r="Z1928">
        <v>0</v>
      </c>
      <c r="AA1928">
        <v>0</v>
      </c>
      <c r="AB1928">
        <v>0</v>
      </c>
      <c r="AC1928">
        <v>0</v>
      </c>
      <c r="AD1928">
        <v>0</v>
      </c>
      <c r="AE1928">
        <v>3.1109837774429874</v>
      </c>
    </row>
    <row r="1929" spans="1:31" x14ac:dyDescent="0.25">
      <c r="A1929">
        <v>1874135</v>
      </c>
      <c r="B1929">
        <v>1</v>
      </c>
      <c r="C1929" t="s">
        <v>81</v>
      </c>
      <c r="D1929" t="s">
        <v>125</v>
      </c>
      <c r="E1929" t="s">
        <v>131</v>
      </c>
      <c r="F1929" t="s">
        <v>5511</v>
      </c>
      <c r="G1929" t="s">
        <v>171</v>
      </c>
      <c r="H1929" t="s">
        <v>134</v>
      </c>
      <c r="I1929" t="s">
        <v>135</v>
      </c>
      <c r="J1929" t="s">
        <v>136</v>
      </c>
      <c r="K1929" t="s">
        <v>172</v>
      </c>
      <c r="L1929" t="s">
        <v>5771</v>
      </c>
      <c r="M1929" t="s">
        <v>5772</v>
      </c>
      <c r="N1929">
        <v>8.2666666660000008</v>
      </c>
      <c r="O1929">
        <v>0</v>
      </c>
      <c r="P1929">
        <v>317</v>
      </c>
      <c r="Q1929">
        <v>2</v>
      </c>
      <c r="R1929">
        <v>3</v>
      </c>
      <c r="S1929">
        <v>1</v>
      </c>
      <c r="T1929">
        <v>18</v>
      </c>
      <c r="U1929">
        <v>0</v>
      </c>
      <c r="V1929">
        <v>0</v>
      </c>
      <c r="W1929">
        <v>0</v>
      </c>
      <c r="X1929">
        <v>244.30000292532446</v>
      </c>
      <c r="Y1929">
        <v>58.364562159079206</v>
      </c>
      <c r="Z1929">
        <v>8.1103570626678838</v>
      </c>
      <c r="AA1929">
        <v>17.189928868647502</v>
      </c>
      <c r="AB1929">
        <v>11.975182604327832</v>
      </c>
      <c r="AC1929">
        <v>0</v>
      </c>
      <c r="AD1929">
        <v>0</v>
      </c>
      <c r="AE1929">
        <v>339.94003362004685</v>
      </c>
    </row>
    <row r="1930" spans="1:31" x14ac:dyDescent="0.25">
      <c r="A1930">
        <v>1874136</v>
      </c>
      <c r="B1930">
        <v>1</v>
      </c>
      <c r="C1930" t="s">
        <v>80</v>
      </c>
      <c r="D1930" t="s">
        <v>107</v>
      </c>
      <c r="E1930" t="s">
        <v>140</v>
      </c>
      <c r="F1930" t="s">
        <v>5773</v>
      </c>
      <c r="G1930" t="s">
        <v>200</v>
      </c>
      <c r="H1930" t="s">
        <v>143</v>
      </c>
      <c r="I1930" t="s">
        <v>135</v>
      </c>
      <c r="J1930" t="s">
        <v>136</v>
      </c>
      <c r="K1930" t="s">
        <v>137</v>
      </c>
      <c r="L1930" t="s">
        <v>5774</v>
      </c>
      <c r="M1930" t="s">
        <v>5775</v>
      </c>
      <c r="N1930">
        <v>2.187777777</v>
      </c>
      <c r="O1930">
        <v>0</v>
      </c>
      <c r="P1930">
        <v>1</v>
      </c>
      <c r="Q1930">
        <v>0</v>
      </c>
      <c r="R1930">
        <v>0</v>
      </c>
      <c r="S1930">
        <v>0</v>
      </c>
      <c r="T1930">
        <v>0</v>
      </c>
      <c r="U1930">
        <v>0</v>
      </c>
      <c r="V1930">
        <v>0</v>
      </c>
      <c r="W1930">
        <v>0</v>
      </c>
      <c r="X1930">
        <v>0.22043114653195028</v>
      </c>
      <c r="Y1930">
        <v>0</v>
      </c>
      <c r="Z1930">
        <v>0</v>
      </c>
      <c r="AA1930">
        <v>0</v>
      </c>
      <c r="AB1930">
        <v>0</v>
      </c>
      <c r="AC1930">
        <v>0</v>
      </c>
      <c r="AD1930">
        <v>0</v>
      </c>
      <c r="AE1930">
        <v>0.22043114653195028</v>
      </c>
    </row>
    <row r="1931" spans="1:31" x14ac:dyDescent="0.25">
      <c r="A1931">
        <v>1874137</v>
      </c>
      <c r="B1931">
        <v>1</v>
      </c>
      <c r="C1931" t="s">
        <v>81</v>
      </c>
      <c r="D1931" t="s">
        <v>121</v>
      </c>
      <c r="E1931" t="s">
        <v>131</v>
      </c>
      <c r="F1931" t="s">
        <v>5776</v>
      </c>
      <c r="G1931" t="s">
        <v>133</v>
      </c>
      <c r="H1931" t="s">
        <v>134</v>
      </c>
      <c r="I1931" t="s">
        <v>135</v>
      </c>
      <c r="J1931" t="s">
        <v>136</v>
      </c>
      <c r="K1931" t="s">
        <v>137</v>
      </c>
      <c r="L1931" t="s">
        <v>5777</v>
      </c>
      <c r="M1931" t="s">
        <v>5778</v>
      </c>
      <c r="N1931">
        <v>0.95111111100000001</v>
      </c>
      <c r="O1931">
        <v>0</v>
      </c>
      <c r="P1931">
        <v>633</v>
      </c>
      <c r="Q1931">
        <v>0</v>
      </c>
      <c r="R1931">
        <v>9</v>
      </c>
      <c r="S1931">
        <v>0</v>
      </c>
      <c r="T1931">
        <v>30</v>
      </c>
      <c r="U1931">
        <v>0</v>
      </c>
      <c r="V1931">
        <v>0</v>
      </c>
      <c r="W1931">
        <v>0</v>
      </c>
      <c r="X1931">
        <v>77.777762352718142</v>
      </c>
      <c r="Y1931">
        <v>0</v>
      </c>
      <c r="Z1931">
        <v>2.001635071353467</v>
      </c>
      <c r="AA1931">
        <v>0</v>
      </c>
      <c r="AB1931">
        <v>12.634495702572133</v>
      </c>
      <c r="AC1931">
        <v>0</v>
      </c>
      <c r="AD1931">
        <v>0</v>
      </c>
      <c r="AE1931">
        <v>92.413893126643742</v>
      </c>
    </row>
    <row r="1932" spans="1:31" x14ac:dyDescent="0.25">
      <c r="A1932">
        <v>1874138</v>
      </c>
      <c r="B1932">
        <v>1</v>
      </c>
      <c r="C1932" t="s">
        <v>80</v>
      </c>
      <c r="D1932" t="s">
        <v>106</v>
      </c>
      <c r="E1932" t="s">
        <v>140</v>
      </c>
      <c r="F1932" t="s">
        <v>5779</v>
      </c>
      <c r="G1932" t="s">
        <v>163</v>
      </c>
      <c r="H1932" t="s">
        <v>143</v>
      </c>
      <c r="I1932" t="s">
        <v>135</v>
      </c>
      <c r="J1932" t="s">
        <v>136</v>
      </c>
      <c r="K1932" t="s">
        <v>137</v>
      </c>
      <c r="L1932" t="s">
        <v>5780</v>
      </c>
      <c r="M1932" t="s">
        <v>5755</v>
      </c>
      <c r="N1932">
        <v>3.7122222219999998</v>
      </c>
      <c r="O1932">
        <v>0</v>
      </c>
      <c r="P1932">
        <v>1</v>
      </c>
      <c r="Q1932">
        <v>0</v>
      </c>
      <c r="R1932">
        <v>0</v>
      </c>
      <c r="S1932">
        <v>0</v>
      </c>
      <c r="T1932">
        <v>0</v>
      </c>
      <c r="U1932">
        <v>0</v>
      </c>
      <c r="V1932">
        <v>0</v>
      </c>
      <c r="W1932">
        <v>0</v>
      </c>
      <c r="X1932">
        <v>2.5314432002003109</v>
      </c>
      <c r="Y1932">
        <v>0</v>
      </c>
      <c r="Z1932">
        <v>0</v>
      </c>
      <c r="AA1932">
        <v>0</v>
      </c>
      <c r="AB1932">
        <v>0</v>
      </c>
      <c r="AC1932">
        <v>0</v>
      </c>
      <c r="AD1932">
        <v>0</v>
      </c>
      <c r="AE1932">
        <v>2.5314432002003109</v>
      </c>
    </row>
    <row r="1933" spans="1:31" x14ac:dyDescent="0.25">
      <c r="A1933">
        <v>1874141</v>
      </c>
      <c r="B1933">
        <v>1</v>
      </c>
      <c r="C1933" t="s">
        <v>81</v>
      </c>
      <c r="D1933" t="s">
        <v>125</v>
      </c>
      <c r="E1933" t="s">
        <v>210</v>
      </c>
      <c r="F1933" t="s">
        <v>5781</v>
      </c>
      <c r="G1933" t="s">
        <v>133</v>
      </c>
      <c r="H1933" t="s">
        <v>134</v>
      </c>
      <c r="I1933" t="s">
        <v>135</v>
      </c>
      <c r="J1933" t="s">
        <v>136</v>
      </c>
      <c r="K1933" t="s">
        <v>137</v>
      </c>
      <c r="L1933" t="s">
        <v>5782</v>
      </c>
      <c r="M1933" t="s">
        <v>5783</v>
      </c>
      <c r="N1933">
        <v>0.56055555499999998</v>
      </c>
      <c r="O1933">
        <v>0</v>
      </c>
      <c r="P1933">
        <v>50</v>
      </c>
      <c r="Q1933">
        <v>34</v>
      </c>
      <c r="R1933">
        <v>158</v>
      </c>
      <c r="S1933">
        <v>1</v>
      </c>
      <c r="T1933">
        <v>5</v>
      </c>
      <c r="U1933">
        <v>1</v>
      </c>
      <c r="V1933">
        <v>0</v>
      </c>
      <c r="W1933">
        <v>0</v>
      </c>
      <c r="X1933">
        <v>4.8363047900036049</v>
      </c>
      <c r="Y1933">
        <v>208.61320722450239</v>
      </c>
      <c r="Z1933">
        <v>436.16715086695342</v>
      </c>
      <c r="AA1933">
        <v>2.0368677281212225E-2</v>
      </c>
      <c r="AB1933">
        <v>2.3274132146556843</v>
      </c>
      <c r="AC1933">
        <v>20.06136924865724</v>
      </c>
      <c r="AD1933">
        <v>0</v>
      </c>
      <c r="AE1933">
        <v>672.02581402205362</v>
      </c>
    </row>
    <row r="1934" spans="1:31" x14ac:dyDescent="0.25">
      <c r="A1934">
        <v>1874148</v>
      </c>
      <c r="B1934">
        <v>1</v>
      </c>
      <c r="C1934" t="s">
        <v>80</v>
      </c>
      <c r="D1934" t="s">
        <v>104</v>
      </c>
      <c r="E1934" t="s">
        <v>158</v>
      </c>
      <c r="F1934" t="s">
        <v>5784</v>
      </c>
      <c r="G1934" t="s">
        <v>219</v>
      </c>
      <c r="H1934" t="s">
        <v>134</v>
      </c>
      <c r="I1934" t="s">
        <v>135</v>
      </c>
      <c r="J1934" t="s">
        <v>136</v>
      </c>
      <c r="K1934" t="s">
        <v>137</v>
      </c>
      <c r="L1934" t="s">
        <v>5785</v>
      </c>
      <c r="M1934" t="s">
        <v>5786</v>
      </c>
      <c r="N1934">
        <v>6.0694444440000002</v>
      </c>
      <c r="O1934">
        <v>0</v>
      </c>
      <c r="P1934">
        <v>0</v>
      </c>
      <c r="Q1934">
        <v>0</v>
      </c>
      <c r="R1934">
        <v>0</v>
      </c>
      <c r="S1934">
        <v>0</v>
      </c>
      <c r="T1934">
        <v>0</v>
      </c>
      <c r="U1934">
        <v>1</v>
      </c>
      <c r="V1934">
        <v>0</v>
      </c>
      <c r="W1934">
        <v>0</v>
      </c>
      <c r="X1934">
        <v>0</v>
      </c>
      <c r="Y1934">
        <v>0</v>
      </c>
      <c r="Z1934">
        <v>0</v>
      </c>
      <c r="AA1934">
        <v>0</v>
      </c>
      <c r="AB1934">
        <v>0</v>
      </c>
      <c r="AC1934">
        <v>684.56833698571165</v>
      </c>
      <c r="AD1934">
        <v>0</v>
      </c>
      <c r="AE1934">
        <v>684.56833698571165</v>
      </c>
    </row>
    <row r="1935" spans="1:31" x14ac:dyDescent="0.25">
      <c r="A1935">
        <v>1874151</v>
      </c>
      <c r="B1935">
        <v>1</v>
      </c>
      <c r="C1935" t="s">
        <v>80</v>
      </c>
      <c r="D1935" t="s">
        <v>94</v>
      </c>
      <c r="E1935" t="s">
        <v>158</v>
      </c>
      <c r="F1935" t="s">
        <v>5787</v>
      </c>
      <c r="G1935" t="s">
        <v>5788</v>
      </c>
      <c r="H1935" t="s">
        <v>134</v>
      </c>
      <c r="I1935" t="s">
        <v>135</v>
      </c>
      <c r="J1935" t="s">
        <v>136</v>
      </c>
      <c r="K1935" t="s">
        <v>137</v>
      </c>
      <c r="L1935" t="s">
        <v>5789</v>
      </c>
      <c r="M1935" t="s">
        <v>5790</v>
      </c>
      <c r="N1935">
        <v>1.5672222220000001</v>
      </c>
      <c r="O1935">
        <v>0</v>
      </c>
      <c r="P1935">
        <v>10</v>
      </c>
      <c r="Q1935">
        <v>4</v>
      </c>
      <c r="R1935">
        <v>81</v>
      </c>
      <c r="S1935">
        <v>0</v>
      </c>
      <c r="T1935">
        <v>10</v>
      </c>
      <c r="U1935">
        <v>0</v>
      </c>
      <c r="V1935">
        <v>0</v>
      </c>
      <c r="W1935">
        <v>0</v>
      </c>
      <c r="X1935">
        <v>14.660087070758774</v>
      </c>
      <c r="Y1935">
        <v>13.299094626486784</v>
      </c>
      <c r="Z1935">
        <v>328.43283086001458</v>
      </c>
      <c r="AA1935">
        <v>0</v>
      </c>
      <c r="AB1935">
        <v>20.840959480831959</v>
      </c>
      <c r="AC1935">
        <v>0</v>
      </c>
      <c r="AD1935">
        <v>0</v>
      </c>
      <c r="AE1935">
        <v>377.2329720380921</v>
      </c>
    </row>
    <row r="1936" spans="1:31" x14ac:dyDescent="0.25">
      <c r="A1936">
        <v>1874156</v>
      </c>
      <c r="B1936">
        <v>1</v>
      </c>
      <c r="C1936" t="s">
        <v>80</v>
      </c>
      <c r="D1936" t="s">
        <v>104</v>
      </c>
      <c r="E1936" t="s">
        <v>131</v>
      </c>
      <c r="F1936" t="s">
        <v>5791</v>
      </c>
      <c r="G1936" t="s">
        <v>171</v>
      </c>
      <c r="H1936" t="s">
        <v>134</v>
      </c>
      <c r="I1936" t="s">
        <v>135</v>
      </c>
      <c r="J1936" t="s">
        <v>136</v>
      </c>
      <c r="K1936" t="s">
        <v>172</v>
      </c>
      <c r="L1936" t="s">
        <v>5792</v>
      </c>
      <c r="M1936" t="s">
        <v>5793</v>
      </c>
      <c r="N1936">
        <v>1.358093333</v>
      </c>
      <c r="O1936">
        <v>0</v>
      </c>
      <c r="P1936">
        <v>103</v>
      </c>
      <c r="Q1936">
        <v>4</v>
      </c>
      <c r="R1936">
        <v>3</v>
      </c>
      <c r="S1936">
        <v>10</v>
      </c>
      <c r="T1936">
        <v>11</v>
      </c>
      <c r="U1936">
        <v>2</v>
      </c>
      <c r="V1936">
        <v>0</v>
      </c>
      <c r="W1936">
        <v>0</v>
      </c>
      <c r="X1936">
        <v>30.056714519085983</v>
      </c>
      <c r="Y1936">
        <v>4.6966919763492605</v>
      </c>
      <c r="Z1936">
        <v>1.96475244455725</v>
      </c>
      <c r="AA1936">
        <v>97.861839683921687</v>
      </c>
      <c r="AB1936">
        <v>5.2527257900716666</v>
      </c>
      <c r="AC1936">
        <v>189.063481315442</v>
      </c>
      <c r="AD1936">
        <v>0</v>
      </c>
      <c r="AE1936">
        <v>328.89620572942783</v>
      </c>
    </row>
    <row r="1937" spans="1:31" x14ac:dyDescent="0.25">
      <c r="A1937">
        <v>1874159</v>
      </c>
      <c r="B1937">
        <v>1</v>
      </c>
      <c r="C1937" t="s">
        <v>80</v>
      </c>
      <c r="D1937" t="s">
        <v>88</v>
      </c>
      <c r="E1937" t="s">
        <v>140</v>
      </c>
      <c r="F1937" t="s">
        <v>5794</v>
      </c>
      <c r="G1937" t="s">
        <v>207</v>
      </c>
      <c r="H1937" t="s">
        <v>143</v>
      </c>
      <c r="I1937" t="s">
        <v>135</v>
      </c>
      <c r="J1937" t="s">
        <v>136</v>
      </c>
      <c r="K1937" t="s">
        <v>137</v>
      </c>
      <c r="L1937" t="s">
        <v>5795</v>
      </c>
      <c r="M1937" t="s">
        <v>5796</v>
      </c>
      <c r="N1937">
        <v>0.56722222200000005</v>
      </c>
      <c r="O1937">
        <v>0</v>
      </c>
      <c r="P1937">
        <v>1</v>
      </c>
      <c r="Q1937">
        <v>0</v>
      </c>
      <c r="R1937">
        <v>0</v>
      </c>
      <c r="S1937">
        <v>0</v>
      </c>
      <c r="T1937">
        <v>0</v>
      </c>
      <c r="U1937">
        <v>0</v>
      </c>
      <c r="V1937">
        <v>0</v>
      </c>
      <c r="W1937">
        <v>0</v>
      </c>
      <c r="X1937">
        <v>0.13966558835484197</v>
      </c>
      <c r="Y1937">
        <v>0</v>
      </c>
      <c r="Z1937">
        <v>0</v>
      </c>
      <c r="AA1937">
        <v>0</v>
      </c>
      <c r="AB1937">
        <v>0</v>
      </c>
      <c r="AC1937">
        <v>0</v>
      </c>
      <c r="AD1937">
        <v>0</v>
      </c>
      <c r="AE1937">
        <v>0.13966558835484197</v>
      </c>
    </row>
    <row r="1938" spans="1:31" x14ac:dyDescent="0.25">
      <c r="A1938">
        <v>1874160</v>
      </c>
      <c r="B1938">
        <v>1</v>
      </c>
      <c r="C1938" t="s">
        <v>80</v>
      </c>
      <c r="D1938" t="s">
        <v>82</v>
      </c>
      <c r="E1938" t="s">
        <v>140</v>
      </c>
      <c r="F1938" t="s">
        <v>5797</v>
      </c>
      <c r="G1938" t="s">
        <v>207</v>
      </c>
      <c r="H1938" t="s">
        <v>143</v>
      </c>
      <c r="I1938" t="s">
        <v>135</v>
      </c>
      <c r="J1938" t="s">
        <v>136</v>
      </c>
      <c r="K1938" t="s">
        <v>137</v>
      </c>
      <c r="L1938" t="s">
        <v>5798</v>
      </c>
      <c r="M1938" t="s">
        <v>5799</v>
      </c>
      <c r="N1938">
        <v>2.0294444440000001</v>
      </c>
      <c r="O1938">
        <v>0</v>
      </c>
      <c r="P1938">
        <v>7</v>
      </c>
      <c r="Q1938">
        <v>0</v>
      </c>
      <c r="R1938">
        <v>0</v>
      </c>
      <c r="S1938">
        <v>0</v>
      </c>
      <c r="T1938">
        <v>4</v>
      </c>
      <c r="U1938">
        <v>0</v>
      </c>
      <c r="V1938">
        <v>0</v>
      </c>
      <c r="W1938">
        <v>0</v>
      </c>
      <c r="X1938">
        <v>2.356972783979324</v>
      </c>
      <c r="Y1938">
        <v>0</v>
      </c>
      <c r="Z1938">
        <v>0</v>
      </c>
      <c r="AA1938">
        <v>0</v>
      </c>
      <c r="AB1938">
        <v>0.6454838372405578</v>
      </c>
      <c r="AC1938">
        <v>0</v>
      </c>
      <c r="AD1938">
        <v>0</v>
      </c>
      <c r="AE1938">
        <v>3.0024566212198818</v>
      </c>
    </row>
    <row r="1939" spans="1:31" x14ac:dyDescent="0.25">
      <c r="A1939">
        <v>1874163</v>
      </c>
      <c r="B1939">
        <v>1</v>
      </c>
      <c r="C1939" t="s">
        <v>80</v>
      </c>
      <c r="D1939" t="s">
        <v>104</v>
      </c>
      <c r="E1939" t="s">
        <v>158</v>
      </c>
      <c r="F1939" t="s">
        <v>5800</v>
      </c>
      <c r="G1939" t="s">
        <v>219</v>
      </c>
      <c r="H1939" t="s">
        <v>134</v>
      </c>
      <c r="I1939" t="s">
        <v>135</v>
      </c>
      <c r="J1939" t="s">
        <v>136</v>
      </c>
      <c r="K1939" t="s">
        <v>137</v>
      </c>
      <c r="L1939" t="s">
        <v>5801</v>
      </c>
      <c r="M1939" t="s">
        <v>5802</v>
      </c>
      <c r="N1939">
        <v>4.4644444439999997</v>
      </c>
      <c r="O1939">
        <v>0</v>
      </c>
      <c r="P1939">
        <v>9</v>
      </c>
      <c r="Q1939">
        <v>0</v>
      </c>
      <c r="R1939">
        <v>0</v>
      </c>
      <c r="S1939">
        <v>0</v>
      </c>
      <c r="T1939">
        <v>3</v>
      </c>
      <c r="U1939">
        <v>0</v>
      </c>
      <c r="V1939">
        <v>0</v>
      </c>
      <c r="W1939">
        <v>0</v>
      </c>
      <c r="X1939">
        <v>26.588220756616217</v>
      </c>
      <c r="Y1939">
        <v>0</v>
      </c>
      <c r="Z1939">
        <v>0</v>
      </c>
      <c r="AA1939">
        <v>0</v>
      </c>
      <c r="AB1939">
        <v>5.4536907314484289</v>
      </c>
      <c r="AC1939">
        <v>0</v>
      </c>
      <c r="AD1939">
        <v>0</v>
      </c>
      <c r="AE1939">
        <v>32.041911488064642</v>
      </c>
    </row>
    <row r="1940" spans="1:31" x14ac:dyDescent="0.25">
      <c r="A1940">
        <v>1874166</v>
      </c>
      <c r="B1940">
        <v>1</v>
      </c>
      <c r="C1940" t="s">
        <v>80</v>
      </c>
      <c r="D1940" t="s">
        <v>108</v>
      </c>
      <c r="E1940" t="s">
        <v>140</v>
      </c>
      <c r="F1940" t="s">
        <v>5803</v>
      </c>
      <c r="G1940" t="s">
        <v>142</v>
      </c>
      <c r="H1940" t="s">
        <v>143</v>
      </c>
      <c r="I1940" t="s">
        <v>135</v>
      </c>
      <c r="J1940" t="s">
        <v>136</v>
      </c>
      <c r="K1940" t="s">
        <v>137</v>
      </c>
      <c r="L1940" t="s">
        <v>5804</v>
      </c>
      <c r="M1940" t="s">
        <v>5805</v>
      </c>
      <c r="N1940">
        <v>6.040277777</v>
      </c>
      <c r="O1940">
        <v>0</v>
      </c>
      <c r="P1940">
        <v>0</v>
      </c>
      <c r="Q1940">
        <v>0</v>
      </c>
      <c r="R1940">
        <v>1</v>
      </c>
      <c r="S1940">
        <v>0</v>
      </c>
      <c r="T1940">
        <v>0</v>
      </c>
      <c r="U1940">
        <v>0</v>
      </c>
      <c r="V1940">
        <v>0</v>
      </c>
      <c r="W1940">
        <v>0</v>
      </c>
      <c r="X1940">
        <v>0</v>
      </c>
      <c r="Y1940">
        <v>0</v>
      </c>
      <c r="Z1940">
        <v>0.7599175619432379</v>
      </c>
      <c r="AA1940">
        <v>0</v>
      </c>
      <c r="AB1940">
        <v>0</v>
      </c>
      <c r="AC1940">
        <v>0</v>
      </c>
      <c r="AD1940">
        <v>0</v>
      </c>
      <c r="AE1940">
        <v>0.7599175619432379</v>
      </c>
    </row>
    <row r="1941" spans="1:31" x14ac:dyDescent="0.25">
      <c r="A1941">
        <v>1874170</v>
      </c>
      <c r="B1941">
        <v>1</v>
      </c>
      <c r="C1941" t="s">
        <v>80</v>
      </c>
      <c r="D1941" t="s">
        <v>93</v>
      </c>
      <c r="E1941" t="s">
        <v>140</v>
      </c>
      <c r="F1941" t="s">
        <v>5806</v>
      </c>
      <c r="G1941" t="s">
        <v>163</v>
      </c>
      <c r="H1941" t="s">
        <v>143</v>
      </c>
      <c r="I1941" t="s">
        <v>135</v>
      </c>
      <c r="J1941" t="s">
        <v>136</v>
      </c>
      <c r="K1941" t="s">
        <v>137</v>
      </c>
      <c r="L1941" t="s">
        <v>5807</v>
      </c>
      <c r="M1941" t="s">
        <v>5808</v>
      </c>
      <c r="N1941">
        <v>8.4647222220000007</v>
      </c>
      <c r="O1941">
        <v>0</v>
      </c>
      <c r="P1941">
        <v>0</v>
      </c>
      <c r="Q1941">
        <v>0</v>
      </c>
      <c r="R1941">
        <v>0</v>
      </c>
      <c r="S1941">
        <v>0</v>
      </c>
      <c r="T1941">
        <v>1</v>
      </c>
      <c r="U1941">
        <v>0</v>
      </c>
      <c r="V1941">
        <v>0</v>
      </c>
      <c r="W1941">
        <v>0</v>
      </c>
      <c r="X1941">
        <v>0</v>
      </c>
      <c r="Y1941">
        <v>0</v>
      </c>
      <c r="Z1941">
        <v>0</v>
      </c>
      <c r="AA1941">
        <v>0</v>
      </c>
      <c r="AB1941">
        <v>21.504019446496038</v>
      </c>
      <c r="AC1941">
        <v>0</v>
      </c>
      <c r="AD1941">
        <v>0</v>
      </c>
      <c r="AE1941">
        <v>21.504019446496038</v>
      </c>
    </row>
    <row r="1942" spans="1:31" x14ac:dyDescent="0.25">
      <c r="A1942">
        <v>1874175</v>
      </c>
      <c r="B1942">
        <v>1</v>
      </c>
      <c r="C1942" t="s">
        <v>80</v>
      </c>
      <c r="D1942" t="s">
        <v>97</v>
      </c>
      <c r="E1942" t="s">
        <v>146</v>
      </c>
      <c r="F1942" t="s">
        <v>4777</v>
      </c>
      <c r="G1942" t="s">
        <v>148</v>
      </c>
      <c r="H1942" t="s">
        <v>143</v>
      </c>
      <c r="I1942" t="s">
        <v>135</v>
      </c>
      <c r="J1942" t="s">
        <v>136</v>
      </c>
      <c r="K1942" t="s">
        <v>137</v>
      </c>
      <c r="L1942" t="s">
        <v>5809</v>
      </c>
      <c r="M1942" t="s">
        <v>5810</v>
      </c>
      <c r="N1942">
        <v>0.45888888799999999</v>
      </c>
      <c r="O1942">
        <v>0</v>
      </c>
      <c r="P1942">
        <v>13</v>
      </c>
      <c r="Q1942">
        <v>0</v>
      </c>
      <c r="R1942">
        <v>0</v>
      </c>
      <c r="S1942">
        <v>0</v>
      </c>
      <c r="T1942">
        <v>7</v>
      </c>
      <c r="U1942">
        <v>0</v>
      </c>
      <c r="V1942">
        <v>0</v>
      </c>
      <c r="W1942">
        <v>0</v>
      </c>
      <c r="X1942">
        <v>1.3479843120127195</v>
      </c>
      <c r="Y1942">
        <v>0</v>
      </c>
      <c r="Z1942">
        <v>0</v>
      </c>
      <c r="AA1942">
        <v>0</v>
      </c>
      <c r="AB1942">
        <v>1.9190383196939962</v>
      </c>
      <c r="AC1942">
        <v>0</v>
      </c>
      <c r="AD1942">
        <v>0</v>
      </c>
      <c r="AE1942">
        <v>3.2670226317067157</v>
      </c>
    </row>
    <row r="1943" spans="1:31" x14ac:dyDescent="0.25">
      <c r="A1943">
        <v>1874176</v>
      </c>
      <c r="B1943">
        <v>1</v>
      </c>
      <c r="C1943" t="s">
        <v>80</v>
      </c>
      <c r="D1943" t="s">
        <v>96</v>
      </c>
      <c r="E1943" t="s">
        <v>140</v>
      </c>
      <c r="F1943" t="s">
        <v>5811</v>
      </c>
      <c r="G1943" t="s">
        <v>200</v>
      </c>
      <c r="H1943" t="s">
        <v>143</v>
      </c>
      <c r="I1943" t="s">
        <v>135</v>
      </c>
      <c r="J1943" t="s">
        <v>136</v>
      </c>
      <c r="K1943" t="s">
        <v>137</v>
      </c>
      <c r="L1943" t="s">
        <v>5812</v>
      </c>
      <c r="M1943" t="s">
        <v>5813</v>
      </c>
      <c r="N1943">
        <v>0.58611111100000002</v>
      </c>
      <c r="O1943">
        <v>0</v>
      </c>
      <c r="P1943">
        <v>1</v>
      </c>
      <c r="Q1943">
        <v>0</v>
      </c>
      <c r="R1943">
        <v>0</v>
      </c>
      <c r="S1943">
        <v>0</v>
      </c>
      <c r="T1943">
        <v>0</v>
      </c>
      <c r="U1943">
        <v>0</v>
      </c>
      <c r="V1943">
        <v>0</v>
      </c>
      <c r="W1943">
        <v>0</v>
      </c>
      <c r="X1943">
        <v>1.8278441342755556E-2</v>
      </c>
      <c r="Y1943">
        <v>0</v>
      </c>
      <c r="Z1943">
        <v>0</v>
      </c>
      <c r="AA1943">
        <v>0</v>
      </c>
      <c r="AB1943">
        <v>0</v>
      </c>
      <c r="AC1943">
        <v>0</v>
      </c>
      <c r="AD1943">
        <v>0</v>
      </c>
      <c r="AE1943">
        <v>1.8278441342755556E-2</v>
      </c>
    </row>
    <row r="1944" spans="1:31" x14ac:dyDescent="0.25">
      <c r="A1944">
        <v>1874177</v>
      </c>
      <c r="B1944">
        <v>1</v>
      </c>
      <c r="C1944" t="s">
        <v>80</v>
      </c>
      <c r="D1944" t="s">
        <v>83</v>
      </c>
      <c r="E1944" t="s">
        <v>222</v>
      </c>
      <c r="F1944" t="s">
        <v>5814</v>
      </c>
      <c r="G1944" t="s">
        <v>501</v>
      </c>
      <c r="H1944" t="s">
        <v>143</v>
      </c>
      <c r="I1944" t="s">
        <v>135</v>
      </c>
      <c r="J1944" t="s">
        <v>136</v>
      </c>
      <c r="K1944" t="s">
        <v>137</v>
      </c>
      <c r="L1944" t="s">
        <v>5815</v>
      </c>
      <c r="M1944" t="s">
        <v>5816</v>
      </c>
      <c r="N1944">
        <v>6.3194444440000002</v>
      </c>
      <c r="O1944">
        <v>0</v>
      </c>
      <c r="P1944">
        <v>39</v>
      </c>
      <c r="Q1944">
        <v>0</v>
      </c>
      <c r="R1944">
        <v>0</v>
      </c>
      <c r="S1944">
        <v>0</v>
      </c>
      <c r="T1944">
        <v>5</v>
      </c>
      <c r="U1944">
        <v>0</v>
      </c>
      <c r="V1944">
        <v>0</v>
      </c>
      <c r="W1944">
        <v>0</v>
      </c>
      <c r="X1944">
        <v>59.180955210753339</v>
      </c>
      <c r="Y1944">
        <v>0</v>
      </c>
      <c r="Z1944">
        <v>0</v>
      </c>
      <c r="AA1944">
        <v>0</v>
      </c>
      <c r="AB1944">
        <v>11.883433629706911</v>
      </c>
      <c r="AC1944">
        <v>0</v>
      </c>
      <c r="AD1944">
        <v>0</v>
      </c>
      <c r="AE1944">
        <v>71.064388840460254</v>
      </c>
    </row>
    <row r="1945" spans="1:31" x14ac:dyDescent="0.25">
      <c r="A1945">
        <v>1874179</v>
      </c>
      <c r="B1945">
        <v>1</v>
      </c>
      <c r="C1945" t="s">
        <v>80</v>
      </c>
      <c r="D1945" t="s">
        <v>92</v>
      </c>
      <c r="E1945" t="s">
        <v>140</v>
      </c>
      <c r="F1945" t="s">
        <v>5817</v>
      </c>
      <c r="G1945" t="s">
        <v>207</v>
      </c>
      <c r="H1945" t="s">
        <v>143</v>
      </c>
      <c r="I1945" t="s">
        <v>135</v>
      </c>
      <c r="J1945" t="s">
        <v>136</v>
      </c>
      <c r="K1945" t="s">
        <v>137</v>
      </c>
      <c r="L1945" t="s">
        <v>5818</v>
      </c>
      <c r="M1945" t="s">
        <v>5819</v>
      </c>
      <c r="N1945">
        <v>2.696666666</v>
      </c>
      <c r="O1945">
        <v>0</v>
      </c>
      <c r="P1945">
        <v>1</v>
      </c>
      <c r="Q1945">
        <v>0</v>
      </c>
      <c r="R1945">
        <v>0</v>
      </c>
      <c r="S1945">
        <v>0</v>
      </c>
      <c r="T1945">
        <v>0</v>
      </c>
      <c r="U1945">
        <v>0</v>
      </c>
      <c r="V1945">
        <v>0</v>
      </c>
      <c r="W1945">
        <v>0</v>
      </c>
      <c r="X1945">
        <v>0.56548742581830669</v>
      </c>
      <c r="Y1945">
        <v>0</v>
      </c>
      <c r="Z1945">
        <v>0</v>
      </c>
      <c r="AA1945">
        <v>0</v>
      </c>
      <c r="AB1945">
        <v>0</v>
      </c>
      <c r="AC1945">
        <v>0</v>
      </c>
      <c r="AD1945">
        <v>0</v>
      </c>
      <c r="AE1945">
        <v>0.56548742581830669</v>
      </c>
    </row>
    <row r="1946" spans="1:31" x14ac:dyDescent="0.25">
      <c r="A1946">
        <v>1874180</v>
      </c>
      <c r="B1946">
        <v>1</v>
      </c>
      <c r="C1946" t="s">
        <v>80</v>
      </c>
      <c r="D1946" t="s">
        <v>100</v>
      </c>
      <c r="E1946" t="s">
        <v>140</v>
      </c>
      <c r="F1946" t="s">
        <v>5820</v>
      </c>
      <c r="G1946" t="s">
        <v>163</v>
      </c>
      <c r="H1946" t="s">
        <v>143</v>
      </c>
      <c r="I1946" t="s">
        <v>135</v>
      </c>
      <c r="J1946" t="s">
        <v>136</v>
      </c>
      <c r="K1946" t="s">
        <v>137</v>
      </c>
      <c r="L1946" t="s">
        <v>5821</v>
      </c>
      <c r="M1946" t="s">
        <v>5822</v>
      </c>
      <c r="N1946">
        <v>2.0838888880000002</v>
      </c>
      <c r="O1946">
        <v>0</v>
      </c>
      <c r="P1946">
        <v>1</v>
      </c>
      <c r="Q1946">
        <v>0</v>
      </c>
      <c r="R1946">
        <v>0</v>
      </c>
      <c r="S1946">
        <v>0</v>
      </c>
      <c r="T1946">
        <v>0</v>
      </c>
      <c r="U1946">
        <v>0</v>
      </c>
      <c r="V1946">
        <v>0</v>
      </c>
      <c r="W1946">
        <v>0</v>
      </c>
      <c r="X1946">
        <v>0.55856067973155332</v>
      </c>
      <c r="Y1946">
        <v>0</v>
      </c>
      <c r="Z1946">
        <v>0</v>
      </c>
      <c r="AA1946">
        <v>0</v>
      </c>
      <c r="AB1946">
        <v>0</v>
      </c>
      <c r="AC1946">
        <v>0</v>
      </c>
      <c r="AD1946">
        <v>0</v>
      </c>
      <c r="AE1946">
        <v>0.55856067973155332</v>
      </c>
    </row>
    <row r="1947" spans="1:31" x14ac:dyDescent="0.25">
      <c r="A1947">
        <v>1874182</v>
      </c>
      <c r="B1947">
        <v>1</v>
      </c>
      <c r="C1947" t="s">
        <v>80</v>
      </c>
      <c r="D1947" t="s">
        <v>92</v>
      </c>
      <c r="E1947" t="s">
        <v>146</v>
      </c>
      <c r="F1947" t="s">
        <v>5823</v>
      </c>
      <c r="G1947" t="s">
        <v>148</v>
      </c>
      <c r="H1947" t="s">
        <v>143</v>
      </c>
      <c r="I1947" t="s">
        <v>135</v>
      </c>
      <c r="J1947" t="s">
        <v>136</v>
      </c>
      <c r="K1947" t="s">
        <v>137</v>
      </c>
      <c r="L1947" t="s">
        <v>5824</v>
      </c>
      <c r="M1947" t="s">
        <v>5825</v>
      </c>
      <c r="N1947">
        <v>1.3444444440000001</v>
      </c>
      <c r="O1947">
        <v>0</v>
      </c>
      <c r="P1947">
        <v>16</v>
      </c>
      <c r="Q1947">
        <v>0</v>
      </c>
      <c r="R1947">
        <v>0</v>
      </c>
      <c r="S1947">
        <v>0</v>
      </c>
      <c r="T1947">
        <v>1</v>
      </c>
      <c r="U1947">
        <v>0</v>
      </c>
      <c r="V1947">
        <v>0</v>
      </c>
      <c r="W1947">
        <v>0</v>
      </c>
      <c r="X1947">
        <v>10.196330412510848</v>
      </c>
      <c r="Y1947">
        <v>0</v>
      </c>
      <c r="Z1947">
        <v>0</v>
      </c>
      <c r="AA1947">
        <v>0</v>
      </c>
      <c r="AB1947">
        <v>1.7145161674180855</v>
      </c>
      <c r="AC1947">
        <v>0</v>
      </c>
      <c r="AD1947">
        <v>0</v>
      </c>
      <c r="AE1947">
        <v>11.910846579928934</v>
      </c>
    </row>
    <row r="1948" spans="1:31" x14ac:dyDescent="0.25">
      <c r="A1948">
        <v>1874187</v>
      </c>
      <c r="B1948">
        <v>1</v>
      </c>
      <c r="C1948" t="s">
        <v>80</v>
      </c>
      <c r="D1948" t="s">
        <v>99</v>
      </c>
      <c r="E1948" t="s">
        <v>140</v>
      </c>
      <c r="F1948" t="s">
        <v>5826</v>
      </c>
      <c r="G1948" t="s">
        <v>163</v>
      </c>
      <c r="H1948" t="s">
        <v>143</v>
      </c>
      <c r="I1948" t="s">
        <v>135</v>
      </c>
      <c r="J1948" t="s">
        <v>136</v>
      </c>
      <c r="K1948" t="s">
        <v>137</v>
      </c>
      <c r="L1948" t="s">
        <v>5827</v>
      </c>
      <c r="M1948" t="s">
        <v>5828</v>
      </c>
      <c r="N1948">
        <v>2.4541666659999999</v>
      </c>
      <c r="O1948">
        <v>0</v>
      </c>
      <c r="P1948">
        <v>2</v>
      </c>
      <c r="Q1948">
        <v>0</v>
      </c>
      <c r="R1948">
        <v>0</v>
      </c>
      <c r="S1948">
        <v>0</v>
      </c>
      <c r="T1948">
        <v>0</v>
      </c>
      <c r="U1948">
        <v>0</v>
      </c>
      <c r="V1948">
        <v>0</v>
      </c>
      <c r="W1948">
        <v>0</v>
      </c>
      <c r="X1948">
        <v>1.3906560351142259</v>
      </c>
      <c r="Y1948">
        <v>0</v>
      </c>
      <c r="Z1948">
        <v>0</v>
      </c>
      <c r="AA1948">
        <v>0</v>
      </c>
      <c r="AB1948">
        <v>0</v>
      </c>
      <c r="AC1948">
        <v>0</v>
      </c>
      <c r="AD1948">
        <v>0</v>
      </c>
      <c r="AE1948">
        <v>1.3906560351142259</v>
      </c>
    </row>
    <row r="1949" spans="1:31" x14ac:dyDescent="0.25">
      <c r="A1949">
        <v>1874188</v>
      </c>
      <c r="B1949">
        <v>1</v>
      </c>
      <c r="C1949" t="s">
        <v>80</v>
      </c>
      <c r="D1949" t="s">
        <v>103</v>
      </c>
      <c r="E1949" t="s">
        <v>131</v>
      </c>
      <c r="F1949" t="s">
        <v>4055</v>
      </c>
      <c r="G1949" t="s">
        <v>133</v>
      </c>
      <c r="H1949" t="s">
        <v>134</v>
      </c>
      <c r="I1949" t="s">
        <v>135</v>
      </c>
      <c r="J1949" t="s">
        <v>136</v>
      </c>
      <c r="K1949" t="s">
        <v>137</v>
      </c>
      <c r="L1949" t="s">
        <v>5829</v>
      </c>
      <c r="M1949" t="s">
        <v>5830</v>
      </c>
      <c r="N1949">
        <v>0.92388888800000002</v>
      </c>
      <c r="O1949">
        <v>12</v>
      </c>
      <c r="P1949">
        <v>1208</v>
      </c>
      <c r="Q1949">
        <v>6</v>
      </c>
      <c r="R1949">
        <v>218</v>
      </c>
      <c r="S1949">
        <v>12</v>
      </c>
      <c r="T1949">
        <v>114</v>
      </c>
      <c r="U1949">
        <v>0</v>
      </c>
      <c r="V1949">
        <v>0</v>
      </c>
      <c r="W1949">
        <v>8.5854177355303918</v>
      </c>
      <c r="X1949">
        <v>247.16437439164412</v>
      </c>
      <c r="Y1949">
        <v>79.406885204562116</v>
      </c>
      <c r="Z1949">
        <v>271.34792776316016</v>
      </c>
      <c r="AA1949">
        <v>20.099272535679141</v>
      </c>
      <c r="AB1949">
        <v>82.746471258823817</v>
      </c>
      <c r="AC1949">
        <v>0</v>
      </c>
      <c r="AD1949">
        <v>0</v>
      </c>
      <c r="AE1949">
        <v>709.3503488893997</v>
      </c>
    </row>
    <row r="1950" spans="1:31" x14ac:dyDescent="0.25">
      <c r="A1950">
        <v>1874189</v>
      </c>
      <c r="B1950">
        <v>1</v>
      </c>
      <c r="C1950" t="s">
        <v>80</v>
      </c>
      <c r="D1950" t="s">
        <v>100</v>
      </c>
      <c r="E1950" t="s">
        <v>140</v>
      </c>
      <c r="F1950" t="s">
        <v>5831</v>
      </c>
      <c r="G1950" t="s">
        <v>142</v>
      </c>
      <c r="H1950" t="s">
        <v>143</v>
      </c>
      <c r="I1950" t="s">
        <v>135</v>
      </c>
      <c r="J1950" t="s">
        <v>136</v>
      </c>
      <c r="K1950" t="s">
        <v>137</v>
      </c>
      <c r="L1950" t="s">
        <v>5832</v>
      </c>
      <c r="M1950" t="s">
        <v>5833</v>
      </c>
      <c r="N1950">
        <v>2.3488888879999998</v>
      </c>
      <c r="O1950">
        <v>0</v>
      </c>
      <c r="P1950">
        <v>1</v>
      </c>
      <c r="Q1950">
        <v>0</v>
      </c>
      <c r="R1950">
        <v>0</v>
      </c>
      <c r="S1950">
        <v>0</v>
      </c>
      <c r="T1950">
        <v>0</v>
      </c>
      <c r="U1950">
        <v>0</v>
      </c>
      <c r="V1950">
        <v>0</v>
      </c>
      <c r="W1950">
        <v>0</v>
      </c>
      <c r="X1950">
        <v>0.8541653802953445</v>
      </c>
      <c r="Y1950">
        <v>0</v>
      </c>
      <c r="Z1950">
        <v>0</v>
      </c>
      <c r="AA1950">
        <v>0</v>
      </c>
      <c r="AB1950">
        <v>0</v>
      </c>
      <c r="AC1950">
        <v>0</v>
      </c>
      <c r="AD1950">
        <v>0</v>
      </c>
      <c r="AE1950">
        <v>0.8541653802953445</v>
      </c>
    </row>
    <row r="1951" spans="1:31" x14ac:dyDescent="0.25">
      <c r="A1951">
        <v>1874192</v>
      </c>
      <c r="B1951">
        <v>1</v>
      </c>
      <c r="C1951" t="s">
        <v>81</v>
      </c>
      <c r="D1951" t="s">
        <v>125</v>
      </c>
      <c r="E1951" t="s">
        <v>158</v>
      </c>
      <c r="F1951" t="s">
        <v>5834</v>
      </c>
      <c r="G1951" t="s">
        <v>219</v>
      </c>
      <c r="H1951" t="s">
        <v>134</v>
      </c>
      <c r="I1951" t="s">
        <v>135</v>
      </c>
      <c r="J1951" t="s">
        <v>136</v>
      </c>
      <c r="K1951" t="s">
        <v>137</v>
      </c>
      <c r="L1951" t="s">
        <v>5835</v>
      </c>
      <c r="M1951" t="s">
        <v>5836</v>
      </c>
      <c r="N1951">
        <v>1.734444444</v>
      </c>
      <c r="O1951">
        <v>0</v>
      </c>
      <c r="P1951">
        <v>50</v>
      </c>
      <c r="Q1951">
        <v>0</v>
      </c>
      <c r="R1951">
        <v>0</v>
      </c>
      <c r="S1951">
        <v>0</v>
      </c>
      <c r="T1951">
        <v>3</v>
      </c>
      <c r="U1951">
        <v>0</v>
      </c>
      <c r="V1951">
        <v>0</v>
      </c>
      <c r="W1951">
        <v>0</v>
      </c>
      <c r="X1951">
        <v>15.325339421826111</v>
      </c>
      <c r="Y1951">
        <v>0</v>
      </c>
      <c r="Z1951">
        <v>0</v>
      </c>
      <c r="AA1951">
        <v>0</v>
      </c>
      <c r="AB1951">
        <v>0.53142941361943774</v>
      </c>
      <c r="AC1951">
        <v>0</v>
      </c>
      <c r="AD1951">
        <v>0</v>
      </c>
      <c r="AE1951">
        <v>15.85676883544555</v>
      </c>
    </row>
    <row r="1952" spans="1:31" x14ac:dyDescent="0.25">
      <c r="A1952">
        <v>1874193</v>
      </c>
      <c r="B1952">
        <v>1</v>
      </c>
      <c r="C1952" t="s">
        <v>80</v>
      </c>
      <c r="D1952" t="s">
        <v>88</v>
      </c>
      <c r="E1952" t="s">
        <v>210</v>
      </c>
      <c r="F1952" t="s">
        <v>5837</v>
      </c>
      <c r="G1952" t="s">
        <v>133</v>
      </c>
      <c r="H1952" t="s">
        <v>134</v>
      </c>
      <c r="I1952" t="s">
        <v>135</v>
      </c>
      <c r="J1952" t="s">
        <v>136</v>
      </c>
      <c r="K1952" t="s">
        <v>137</v>
      </c>
      <c r="L1952" t="s">
        <v>5838</v>
      </c>
      <c r="M1952" t="s">
        <v>5839</v>
      </c>
      <c r="N1952">
        <v>4.8844444439999997</v>
      </c>
      <c r="O1952">
        <v>0</v>
      </c>
      <c r="P1952">
        <v>2680</v>
      </c>
      <c r="Q1952">
        <v>0</v>
      </c>
      <c r="R1952">
        <v>0</v>
      </c>
      <c r="S1952">
        <v>1</v>
      </c>
      <c r="T1952">
        <v>39</v>
      </c>
      <c r="U1952">
        <v>1</v>
      </c>
      <c r="V1952">
        <v>0</v>
      </c>
      <c r="W1952">
        <v>0</v>
      </c>
      <c r="X1952">
        <v>3906.1759001390642</v>
      </c>
      <c r="Y1952">
        <v>0</v>
      </c>
      <c r="Z1952">
        <v>0</v>
      </c>
      <c r="AA1952">
        <v>19.216272441814223</v>
      </c>
      <c r="AB1952">
        <v>463.00397960262188</v>
      </c>
      <c r="AC1952">
        <v>93.205550351131734</v>
      </c>
      <c r="AD1952">
        <v>0</v>
      </c>
      <c r="AE1952">
        <v>4481.6017025346318</v>
      </c>
    </row>
    <row r="1953" spans="1:31" x14ac:dyDescent="0.25">
      <c r="A1953">
        <v>1874195</v>
      </c>
      <c r="B1953">
        <v>1</v>
      </c>
      <c r="C1953" t="s">
        <v>80</v>
      </c>
      <c r="D1953" t="s">
        <v>105</v>
      </c>
      <c r="E1953" t="s">
        <v>158</v>
      </c>
      <c r="F1953" t="s">
        <v>5840</v>
      </c>
      <c r="G1953" t="s">
        <v>212</v>
      </c>
      <c r="H1953" t="s">
        <v>134</v>
      </c>
      <c r="I1953" t="s">
        <v>135</v>
      </c>
      <c r="J1953" t="s">
        <v>3</v>
      </c>
      <c r="K1953" t="s">
        <v>137</v>
      </c>
      <c r="L1953" t="s">
        <v>5841</v>
      </c>
      <c r="M1953" t="s">
        <v>5842</v>
      </c>
      <c r="N1953">
        <v>1.8788888880000001</v>
      </c>
      <c r="O1953">
        <v>0</v>
      </c>
      <c r="P1953">
        <v>503</v>
      </c>
      <c r="Q1953">
        <v>0</v>
      </c>
      <c r="R1953">
        <v>0</v>
      </c>
      <c r="S1953">
        <v>0</v>
      </c>
      <c r="T1953">
        <v>24</v>
      </c>
      <c r="U1953">
        <v>0</v>
      </c>
      <c r="V1953">
        <v>0</v>
      </c>
      <c r="W1953">
        <v>0</v>
      </c>
      <c r="X1953">
        <v>241.09463366909648</v>
      </c>
      <c r="Y1953">
        <v>0</v>
      </c>
      <c r="Z1953">
        <v>0</v>
      </c>
      <c r="AA1953">
        <v>0</v>
      </c>
      <c r="AB1953">
        <v>53.911177588346675</v>
      </c>
      <c r="AC1953">
        <v>0</v>
      </c>
      <c r="AD1953">
        <v>0</v>
      </c>
      <c r="AE1953">
        <v>295.00581125744316</v>
      </c>
    </row>
    <row r="1954" spans="1:31" x14ac:dyDescent="0.25">
      <c r="A1954">
        <v>1874196</v>
      </c>
      <c r="B1954">
        <v>1</v>
      </c>
      <c r="C1954" t="s">
        <v>80</v>
      </c>
      <c r="D1954" t="s">
        <v>93</v>
      </c>
      <c r="E1954" t="s">
        <v>146</v>
      </c>
      <c r="F1954" t="s">
        <v>5843</v>
      </c>
      <c r="G1954" t="s">
        <v>148</v>
      </c>
      <c r="H1954" t="s">
        <v>143</v>
      </c>
      <c r="I1954" t="s">
        <v>135</v>
      </c>
      <c r="J1954" t="s">
        <v>136</v>
      </c>
      <c r="K1954" t="s">
        <v>137</v>
      </c>
      <c r="L1954" t="s">
        <v>5844</v>
      </c>
      <c r="M1954" t="s">
        <v>5845</v>
      </c>
      <c r="N1954">
        <v>4.812777777</v>
      </c>
      <c r="O1954">
        <v>0</v>
      </c>
      <c r="P1954">
        <v>3</v>
      </c>
      <c r="Q1954">
        <v>0</v>
      </c>
      <c r="R1954">
        <v>2</v>
      </c>
      <c r="S1954">
        <v>0</v>
      </c>
      <c r="T1954">
        <v>0</v>
      </c>
      <c r="U1954">
        <v>0</v>
      </c>
      <c r="V1954">
        <v>0</v>
      </c>
      <c r="W1954">
        <v>0</v>
      </c>
      <c r="X1954">
        <v>2.2125253893618066</v>
      </c>
      <c r="Y1954">
        <v>0</v>
      </c>
      <c r="Z1954">
        <v>39.566066484786283</v>
      </c>
      <c r="AA1954">
        <v>0</v>
      </c>
      <c r="AB1954">
        <v>0</v>
      </c>
      <c r="AC1954">
        <v>0</v>
      </c>
      <c r="AD1954">
        <v>0</v>
      </c>
      <c r="AE1954">
        <v>41.778591874148091</v>
      </c>
    </row>
    <row r="1955" spans="1:31" x14ac:dyDescent="0.25">
      <c r="A1955">
        <v>1874197</v>
      </c>
      <c r="B1955">
        <v>1</v>
      </c>
      <c r="C1955" t="s">
        <v>80</v>
      </c>
      <c r="D1955" t="s">
        <v>111</v>
      </c>
      <c r="E1955" t="s">
        <v>169</v>
      </c>
      <c r="F1955" t="s">
        <v>5846</v>
      </c>
      <c r="G1955" t="s">
        <v>142</v>
      </c>
      <c r="H1955" t="s">
        <v>143</v>
      </c>
      <c r="I1955" t="s">
        <v>135</v>
      </c>
      <c r="J1955" t="s">
        <v>136</v>
      </c>
      <c r="K1955" t="s">
        <v>137</v>
      </c>
      <c r="L1955" t="s">
        <v>5847</v>
      </c>
      <c r="M1955" t="s">
        <v>5848</v>
      </c>
      <c r="N1955">
        <v>1.3430555550000001</v>
      </c>
      <c r="O1955">
        <v>0</v>
      </c>
      <c r="P1955">
        <v>1</v>
      </c>
      <c r="Q1955">
        <v>0</v>
      </c>
      <c r="R1955">
        <v>2</v>
      </c>
      <c r="S1955">
        <v>0</v>
      </c>
      <c r="T1955">
        <v>39</v>
      </c>
      <c r="U1955">
        <v>0</v>
      </c>
      <c r="V1955">
        <v>0</v>
      </c>
      <c r="W1955">
        <v>0</v>
      </c>
      <c r="X1955">
        <v>5.4464777340997506</v>
      </c>
      <c r="Y1955">
        <v>0</v>
      </c>
      <c r="Z1955">
        <v>9.2658122104483542</v>
      </c>
      <c r="AA1955">
        <v>0</v>
      </c>
      <c r="AB1955">
        <v>102.50608415566934</v>
      </c>
      <c r="AC1955">
        <v>0</v>
      </c>
      <c r="AD1955">
        <v>0</v>
      </c>
      <c r="AE1955">
        <v>117.21837410021745</v>
      </c>
    </row>
    <row r="1956" spans="1:31" x14ac:dyDescent="0.25">
      <c r="A1956">
        <v>1874200</v>
      </c>
      <c r="B1956">
        <v>1</v>
      </c>
      <c r="C1956" t="s">
        <v>80</v>
      </c>
      <c r="D1956" t="s">
        <v>92</v>
      </c>
      <c r="E1956" t="s">
        <v>140</v>
      </c>
      <c r="F1956" t="s">
        <v>5849</v>
      </c>
      <c r="G1956" t="s">
        <v>142</v>
      </c>
      <c r="H1956" t="s">
        <v>143</v>
      </c>
      <c r="I1956" t="s">
        <v>135</v>
      </c>
      <c r="J1956" t="s">
        <v>136</v>
      </c>
      <c r="K1956" t="s">
        <v>137</v>
      </c>
      <c r="L1956" t="s">
        <v>5850</v>
      </c>
      <c r="M1956" t="s">
        <v>5851</v>
      </c>
      <c r="N1956">
        <v>1.9811111109999999</v>
      </c>
      <c r="O1956">
        <v>0</v>
      </c>
      <c r="P1956">
        <v>1</v>
      </c>
      <c r="Q1956">
        <v>0</v>
      </c>
      <c r="R1956">
        <v>0</v>
      </c>
      <c r="S1956">
        <v>0</v>
      </c>
      <c r="T1956">
        <v>0</v>
      </c>
      <c r="U1956">
        <v>0</v>
      </c>
      <c r="V1956">
        <v>0</v>
      </c>
      <c r="W1956">
        <v>0</v>
      </c>
      <c r="X1956">
        <v>2.9890600098012504E-2</v>
      </c>
      <c r="Y1956">
        <v>0</v>
      </c>
      <c r="Z1956">
        <v>0</v>
      </c>
      <c r="AA1956">
        <v>0</v>
      </c>
      <c r="AB1956">
        <v>0</v>
      </c>
      <c r="AC1956">
        <v>0</v>
      </c>
      <c r="AD1956">
        <v>0</v>
      </c>
      <c r="AE1956">
        <v>2.9890600098012504E-2</v>
      </c>
    </row>
    <row r="1957" spans="1:31" x14ac:dyDescent="0.25">
      <c r="A1957">
        <v>1874201</v>
      </c>
      <c r="B1957">
        <v>1</v>
      </c>
      <c r="C1957" t="s">
        <v>81</v>
      </c>
      <c r="D1957" t="s">
        <v>121</v>
      </c>
      <c r="E1957" t="s">
        <v>158</v>
      </c>
      <c r="F1957" t="s">
        <v>5852</v>
      </c>
      <c r="G1957" t="s">
        <v>133</v>
      </c>
      <c r="H1957" t="s">
        <v>134</v>
      </c>
      <c r="I1957" t="s">
        <v>135</v>
      </c>
      <c r="J1957" t="s">
        <v>136</v>
      </c>
      <c r="K1957" t="s">
        <v>137</v>
      </c>
      <c r="L1957" t="s">
        <v>5853</v>
      </c>
      <c r="M1957" t="s">
        <v>5854</v>
      </c>
      <c r="N1957">
        <v>1.7408333330000001</v>
      </c>
      <c r="O1957">
        <v>0</v>
      </c>
      <c r="P1957">
        <v>1034</v>
      </c>
      <c r="Q1957">
        <v>0</v>
      </c>
      <c r="R1957">
        <v>161</v>
      </c>
      <c r="S1957">
        <v>0</v>
      </c>
      <c r="T1957">
        <v>262</v>
      </c>
      <c r="U1957">
        <v>0</v>
      </c>
      <c r="V1957">
        <v>0</v>
      </c>
      <c r="W1957">
        <v>0</v>
      </c>
      <c r="X1957">
        <v>437.78101470938742</v>
      </c>
      <c r="Y1957">
        <v>0</v>
      </c>
      <c r="Z1957">
        <v>105.06550109540477</v>
      </c>
      <c r="AA1957">
        <v>0</v>
      </c>
      <c r="AB1957">
        <v>294.61406106897397</v>
      </c>
      <c r="AC1957">
        <v>0</v>
      </c>
      <c r="AD1957">
        <v>0</v>
      </c>
      <c r="AE1957">
        <v>837.46057687376606</v>
      </c>
    </row>
    <row r="1958" spans="1:31" x14ac:dyDescent="0.25">
      <c r="A1958">
        <v>1874206</v>
      </c>
      <c r="B1958">
        <v>1</v>
      </c>
      <c r="C1958" t="s">
        <v>80</v>
      </c>
      <c r="D1958" t="s">
        <v>97</v>
      </c>
      <c r="E1958" t="s">
        <v>146</v>
      </c>
      <c r="F1958" t="s">
        <v>815</v>
      </c>
      <c r="G1958" t="s">
        <v>148</v>
      </c>
      <c r="H1958" t="s">
        <v>143</v>
      </c>
      <c r="I1958" t="s">
        <v>135</v>
      </c>
      <c r="J1958" t="s">
        <v>136</v>
      </c>
      <c r="K1958" t="s">
        <v>137</v>
      </c>
      <c r="L1958" t="s">
        <v>5855</v>
      </c>
      <c r="M1958" t="s">
        <v>5856</v>
      </c>
      <c r="N1958">
        <v>0.68333333299999999</v>
      </c>
      <c r="O1958">
        <v>0</v>
      </c>
      <c r="P1958">
        <v>36</v>
      </c>
      <c r="Q1958">
        <v>0</v>
      </c>
      <c r="R1958">
        <v>0</v>
      </c>
      <c r="S1958">
        <v>0</v>
      </c>
      <c r="T1958">
        <v>42</v>
      </c>
      <c r="U1958">
        <v>0</v>
      </c>
      <c r="V1958">
        <v>1</v>
      </c>
      <c r="W1958">
        <v>0</v>
      </c>
      <c r="X1958">
        <v>9.8661103800456349</v>
      </c>
      <c r="Y1958">
        <v>0</v>
      </c>
      <c r="Z1958">
        <v>0</v>
      </c>
      <c r="AA1958">
        <v>0</v>
      </c>
      <c r="AB1958">
        <v>29.644551637814299</v>
      </c>
      <c r="AC1958">
        <v>0</v>
      </c>
      <c r="AD1958">
        <v>90.90639048508389</v>
      </c>
      <c r="AE1958">
        <v>130.41705250294382</v>
      </c>
    </row>
    <row r="1959" spans="1:31" x14ac:dyDescent="0.25">
      <c r="A1959">
        <v>1874207</v>
      </c>
      <c r="B1959">
        <v>1</v>
      </c>
      <c r="C1959" t="s">
        <v>81</v>
      </c>
      <c r="D1959" t="s">
        <v>112</v>
      </c>
      <c r="E1959" t="s">
        <v>158</v>
      </c>
      <c r="F1959" t="s">
        <v>5857</v>
      </c>
      <c r="G1959" t="s">
        <v>219</v>
      </c>
      <c r="H1959" t="s">
        <v>134</v>
      </c>
      <c r="I1959" t="s">
        <v>135</v>
      </c>
      <c r="J1959" t="s">
        <v>136</v>
      </c>
      <c r="K1959" t="s">
        <v>137</v>
      </c>
      <c r="L1959" t="s">
        <v>5858</v>
      </c>
      <c r="M1959" t="s">
        <v>5859</v>
      </c>
      <c r="N1959">
        <v>4.5327777769999997</v>
      </c>
      <c r="O1959">
        <v>0</v>
      </c>
      <c r="P1959">
        <v>0</v>
      </c>
      <c r="Q1959">
        <v>0</v>
      </c>
      <c r="R1959">
        <v>5</v>
      </c>
      <c r="S1959">
        <v>0</v>
      </c>
      <c r="T1959">
        <v>0</v>
      </c>
      <c r="U1959">
        <v>0</v>
      </c>
      <c r="V1959">
        <v>0</v>
      </c>
      <c r="W1959">
        <v>0</v>
      </c>
      <c r="X1959">
        <v>0</v>
      </c>
      <c r="Y1959">
        <v>0</v>
      </c>
      <c r="Z1959">
        <v>390.18573445099651</v>
      </c>
      <c r="AA1959">
        <v>0</v>
      </c>
      <c r="AB1959">
        <v>0</v>
      </c>
      <c r="AC1959">
        <v>0</v>
      </c>
      <c r="AD1959">
        <v>0</v>
      </c>
      <c r="AE1959">
        <v>390.18573445099651</v>
      </c>
    </row>
    <row r="1960" spans="1:31" x14ac:dyDescent="0.25">
      <c r="A1960">
        <v>1874211</v>
      </c>
      <c r="B1960">
        <v>1</v>
      </c>
      <c r="C1960" t="s">
        <v>80</v>
      </c>
      <c r="D1960" t="s">
        <v>94</v>
      </c>
      <c r="E1960" t="s">
        <v>210</v>
      </c>
      <c r="F1960" t="s">
        <v>5860</v>
      </c>
      <c r="G1960" t="s">
        <v>476</v>
      </c>
      <c r="H1960" t="s">
        <v>134</v>
      </c>
      <c r="I1960" t="s">
        <v>135</v>
      </c>
      <c r="J1960" t="s">
        <v>136</v>
      </c>
      <c r="K1960" t="s">
        <v>137</v>
      </c>
      <c r="L1960" t="s">
        <v>5861</v>
      </c>
      <c r="M1960" t="s">
        <v>5862</v>
      </c>
      <c r="N1960">
        <v>0.69166666600000004</v>
      </c>
      <c r="O1960">
        <v>3</v>
      </c>
      <c r="P1960">
        <v>1212</v>
      </c>
      <c r="Q1960">
        <v>45</v>
      </c>
      <c r="R1960">
        <v>498</v>
      </c>
      <c r="S1960">
        <v>15</v>
      </c>
      <c r="T1960">
        <v>161</v>
      </c>
      <c r="U1960">
        <v>6</v>
      </c>
      <c r="V1960">
        <v>0</v>
      </c>
      <c r="W1960">
        <v>3.2268710288889668</v>
      </c>
      <c r="X1960">
        <v>171.77133988206236</v>
      </c>
      <c r="Y1960">
        <v>143.04284787704961</v>
      </c>
      <c r="Z1960">
        <v>269.00449673935873</v>
      </c>
      <c r="AA1960">
        <v>75.680550939794671</v>
      </c>
      <c r="AB1960">
        <v>73.778508356837165</v>
      </c>
      <c r="AC1960">
        <v>233.95967026221246</v>
      </c>
      <c r="AD1960">
        <v>0</v>
      </c>
      <c r="AE1960">
        <v>970.46428508620397</v>
      </c>
    </row>
    <row r="1961" spans="1:31" x14ac:dyDescent="0.25">
      <c r="A1961">
        <v>1874212</v>
      </c>
      <c r="B1961">
        <v>1</v>
      </c>
      <c r="C1961" t="s">
        <v>81</v>
      </c>
      <c r="D1961" t="s">
        <v>115</v>
      </c>
      <c r="E1961" t="s">
        <v>146</v>
      </c>
      <c r="F1961" t="s">
        <v>5863</v>
      </c>
      <c r="G1961" t="s">
        <v>148</v>
      </c>
      <c r="H1961" t="s">
        <v>143</v>
      </c>
      <c r="I1961" t="s">
        <v>135</v>
      </c>
      <c r="J1961" t="s">
        <v>136</v>
      </c>
      <c r="K1961" t="s">
        <v>137</v>
      </c>
      <c r="L1961" t="s">
        <v>5864</v>
      </c>
      <c r="M1961" t="s">
        <v>5865</v>
      </c>
      <c r="N1961">
        <v>3.497777777</v>
      </c>
      <c r="O1961">
        <v>0</v>
      </c>
      <c r="P1961">
        <v>2</v>
      </c>
      <c r="Q1961">
        <v>0</v>
      </c>
      <c r="R1961">
        <v>1</v>
      </c>
      <c r="S1961">
        <v>0</v>
      </c>
      <c r="T1961">
        <v>0</v>
      </c>
      <c r="U1961">
        <v>0</v>
      </c>
      <c r="V1961">
        <v>0</v>
      </c>
      <c r="W1961">
        <v>0</v>
      </c>
      <c r="X1961">
        <v>0.45196177058430748</v>
      </c>
      <c r="Y1961">
        <v>0</v>
      </c>
      <c r="Z1961">
        <v>2.6264631300886077</v>
      </c>
      <c r="AA1961">
        <v>0</v>
      </c>
      <c r="AB1961">
        <v>0</v>
      </c>
      <c r="AC1961">
        <v>0</v>
      </c>
      <c r="AD1961">
        <v>0</v>
      </c>
      <c r="AE1961">
        <v>3.078424900672915</v>
      </c>
    </row>
    <row r="1962" spans="1:31" x14ac:dyDescent="0.25">
      <c r="A1962">
        <v>1874219</v>
      </c>
      <c r="B1962">
        <v>1</v>
      </c>
      <c r="C1962" t="s">
        <v>80</v>
      </c>
      <c r="D1962" t="s">
        <v>94</v>
      </c>
      <c r="E1962" t="s">
        <v>140</v>
      </c>
      <c r="F1962" t="s">
        <v>5866</v>
      </c>
      <c r="G1962" t="s">
        <v>163</v>
      </c>
      <c r="H1962" t="s">
        <v>143</v>
      </c>
      <c r="I1962" t="s">
        <v>135</v>
      </c>
      <c r="J1962" t="s">
        <v>136</v>
      </c>
      <c r="K1962" t="s">
        <v>137</v>
      </c>
      <c r="L1962" t="s">
        <v>5867</v>
      </c>
      <c r="M1962" t="s">
        <v>5868</v>
      </c>
      <c r="N1962">
        <v>5.3319444440000003</v>
      </c>
      <c r="O1962">
        <v>0</v>
      </c>
      <c r="P1962">
        <v>2</v>
      </c>
      <c r="Q1962">
        <v>0</v>
      </c>
      <c r="R1962">
        <v>0</v>
      </c>
      <c r="S1962">
        <v>0</v>
      </c>
      <c r="T1962">
        <v>0</v>
      </c>
      <c r="U1962">
        <v>0</v>
      </c>
      <c r="V1962">
        <v>0</v>
      </c>
      <c r="W1962">
        <v>0</v>
      </c>
      <c r="X1962">
        <v>2.0406237505944893</v>
      </c>
      <c r="Y1962">
        <v>0</v>
      </c>
      <c r="Z1962">
        <v>0</v>
      </c>
      <c r="AA1962">
        <v>0</v>
      </c>
      <c r="AB1962">
        <v>0</v>
      </c>
      <c r="AC1962">
        <v>0</v>
      </c>
      <c r="AD1962">
        <v>0</v>
      </c>
      <c r="AE1962">
        <v>2.0406237505944893</v>
      </c>
    </row>
    <row r="1963" spans="1:31" x14ac:dyDescent="0.25">
      <c r="A1963">
        <v>1874221</v>
      </c>
      <c r="B1963">
        <v>1</v>
      </c>
      <c r="C1963" t="s">
        <v>81</v>
      </c>
      <c r="D1963" t="s">
        <v>118</v>
      </c>
      <c r="E1963" t="s">
        <v>146</v>
      </c>
      <c r="F1963" t="s">
        <v>5869</v>
      </c>
      <c r="G1963" t="s">
        <v>453</v>
      </c>
      <c r="H1963" t="s">
        <v>143</v>
      </c>
      <c r="I1963" t="s">
        <v>135</v>
      </c>
      <c r="J1963" t="s">
        <v>136</v>
      </c>
      <c r="K1963" t="s">
        <v>137</v>
      </c>
      <c r="L1963" t="s">
        <v>5870</v>
      </c>
      <c r="M1963" t="s">
        <v>5871</v>
      </c>
      <c r="N1963">
        <v>1.403888888</v>
      </c>
      <c r="O1963">
        <v>0</v>
      </c>
      <c r="P1963">
        <v>2</v>
      </c>
      <c r="Q1963">
        <v>0</v>
      </c>
      <c r="R1963">
        <v>0</v>
      </c>
      <c r="S1963">
        <v>0</v>
      </c>
      <c r="T1963">
        <v>0</v>
      </c>
      <c r="U1963">
        <v>0</v>
      </c>
      <c r="V1963">
        <v>0</v>
      </c>
      <c r="W1963">
        <v>0</v>
      </c>
      <c r="X1963">
        <v>0.67003681656539993</v>
      </c>
      <c r="Y1963">
        <v>0</v>
      </c>
      <c r="Z1963">
        <v>0</v>
      </c>
      <c r="AA1963">
        <v>0</v>
      </c>
      <c r="AB1963">
        <v>0</v>
      </c>
      <c r="AC1963">
        <v>0</v>
      </c>
      <c r="AD1963">
        <v>0</v>
      </c>
      <c r="AE1963">
        <v>0.67003681656539993</v>
      </c>
    </row>
    <row r="1964" spans="1:31" x14ac:dyDescent="0.25">
      <c r="A1964">
        <v>1874224</v>
      </c>
      <c r="B1964">
        <v>1</v>
      </c>
      <c r="C1964" t="s">
        <v>80</v>
      </c>
      <c r="D1964" t="s">
        <v>100</v>
      </c>
      <c r="E1964" t="s">
        <v>146</v>
      </c>
      <c r="F1964" t="s">
        <v>5872</v>
      </c>
      <c r="G1964" t="s">
        <v>148</v>
      </c>
      <c r="H1964" t="s">
        <v>143</v>
      </c>
      <c r="I1964" t="s">
        <v>135</v>
      </c>
      <c r="J1964" t="s">
        <v>136</v>
      </c>
      <c r="K1964" t="s">
        <v>137</v>
      </c>
      <c r="L1964" t="s">
        <v>5873</v>
      </c>
      <c r="M1964" t="s">
        <v>5874</v>
      </c>
      <c r="N1964">
        <v>4.3511111109999998</v>
      </c>
      <c r="O1964">
        <v>0</v>
      </c>
      <c r="P1964">
        <v>0</v>
      </c>
      <c r="Q1964">
        <v>0</v>
      </c>
      <c r="R1964">
        <v>2</v>
      </c>
      <c r="S1964">
        <v>0</v>
      </c>
      <c r="T1964">
        <v>0</v>
      </c>
      <c r="U1964">
        <v>0</v>
      </c>
      <c r="V1964">
        <v>0</v>
      </c>
      <c r="W1964">
        <v>0</v>
      </c>
      <c r="X1964">
        <v>0</v>
      </c>
      <c r="Y1964">
        <v>0</v>
      </c>
      <c r="Z1964">
        <v>59.219249678152089</v>
      </c>
      <c r="AA1964">
        <v>0</v>
      </c>
      <c r="AB1964">
        <v>0</v>
      </c>
      <c r="AC1964">
        <v>0</v>
      </c>
      <c r="AD1964">
        <v>0</v>
      </c>
      <c r="AE1964">
        <v>59.219249678152089</v>
      </c>
    </row>
    <row r="1965" spans="1:31" x14ac:dyDescent="0.25">
      <c r="A1965">
        <v>1874225</v>
      </c>
      <c r="B1965">
        <v>1</v>
      </c>
      <c r="C1965" t="s">
        <v>80</v>
      </c>
      <c r="D1965" t="s">
        <v>93</v>
      </c>
      <c r="E1965" t="s">
        <v>140</v>
      </c>
      <c r="F1965" t="s">
        <v>5875</v>
      </c>
      <c r="G1965" t="s">
        <v>142</v>
      </c>
      <c r="H1965" t="s">
        <v>143</v>
      </c>
      <c r="I1965" t="s">
        <v>135</v>
      </c>
      <c r="J1965" t="s">
        <v>136</v>
      </c>
      <c r="K1965" t="s">
        <v>137</v>
      </c>
      <c r="L1965" t="s">
        <v>5876</v>
      </c>
      <c r="M1965" t="s">
        <v>5877</v>
      </c>
      <c r="N1965">
        <v>1.9358333329999999</v>
      </c>
      <c r="O1965">
        <v>0</v>
      </c>
      <c r="P1965">
        <v>1</v>
      </c>
      <c r="Q1965">
        <v>0</v>
      </c>
      <c r="R1965">
        <v>0</v>
      </c>
      <c r="S1965">
        <v>0</v>
      </c>
      <c r="T1965">
        <v>0</v>
      </c>
      <c r="U1965">
        <v>0</v>
      </c>
      <c r="V1965">
        <v>0</v>
      </c>
      <c r="W1965">
        <v>0</v>
      </c>
      <c r="X1965">
        <v>1.0418631209190834</v>
      </c>
      <c r="Y1965">
        <v>0</v>
      </c>
      <c r="Z1965">
        <v>0</v>
      </c>
      <c r="AA1965">
        <v>0</v>
      </c>
      <c r="AB1965">
        <v>0</v>
      </c>
      <c r="AC1965">
        <v>0</v>
      </c>
      <c r="AD1965">
        <v>0</v>
      </c>
      <c r="AE1965">
        <v>1.0418631209190834</v>
      </c>
    </row>
    <row r="1966" spans="1:31" x14ac:dyDescent="0.25">
      <c r="A1966">
        <v>1874226</v>
      </c>
      <c r="B1966">
        <v>1</v>
      </c>
      <c r="C1966" t="s">
        <v>81</v>
      </c>
      <c r="D1966" t="s">
        <v>121</v>
      </c>
      <c r="E1966" t="s">
        <v>146</v>
      </c>
      <c r="F1966" t="s">
        <v>5878</v>
      </c>
      <c r="G1966" t="s">
        <v>1606</v>
      </c>
      <c r="H1966" t="s">
        <v>143</v>
      </c>
      <c r="I1966" t="s">
        <v>135</v>
      </c>
      <c r="J1966" t="s">
        <v>136</v>
      </c>
      <c r="K1966" t="s">
        <v>137</v>
      </c>
      <c r="L1966" t="s">
        <v>5879</v>
      </c>
      <c r="M1966" t="s">
        <v>5880</v>
      </c>
      <c r="N1966">
        <v>3.190555555</v>
      </c>
      <c r="O1966">
        <v>0</v>
      </c>
      <c r="P1966">
        <v>0</v>
      </c>
      <c r="Q1966">
        <v>0</v>
      </c>
      <c r="R1966">
        <v>6</v>
      </c>
      <c r="S1966">
        <v>0</v>
      </c>
      <c r="T1966">
        <v>0</v>
      </c>
      <c r="U1966">
        <v>0</v>
      </c>
      <c r="V1966">
        <v>0</v>
      </c>
      <c r="W1966">
        <v>0</v>
      </c>
      <c r="X1966">
        <v>0</v>
      </c>
      <c r="Y1966">
        <v>0</v>
      </c>
      <c r="Z1966">
        <v>1.3740322716843194</v>
      </c>
      <c r="AA1966">
        <v>0</v>
      </c>
      <c r="AB1966">
        <v>0</v>
      </c>
      <c r="AC1966">
        <v>0</v>
      </c>
      <c r="AD1966">
        <v>0</v>
      </c>
      <c r="AE1966">
        <v>1.3740322716843194</v>
      </c>
    </row>
    <row r="1967" spans="1:31" x14ac:dyDescent="0.25">
      <c r="A1967">
        <v>1874227</v>
      </c>
      <c r="B1967">
        <v>1</v>
      </c>
      <c r="C1967" t="s">
        <v>80</v>
      </c>
      <c r="D1967" t="s">
        <v>108</v>
      </c>
      <c r="E1967" t="s">
        <v>131</v>
      </c>
      <c r="F1967" t="s">
        <v>2129</v>
      </c>
      <c r="G1967" t="s">
        <v>133</v>
      </c>
      <c r="H1967" t="s">
        <v>134</v>
      </c>
      <c r="I1967" t="s">
        <v>135</v>
      </c>
      <c r="J1967" t="s">
        <v>136</v>
      </c>
      <c r="K1967" t="s">
        <v>137</v>
      </c>
      <c r="L1967" t="s">
        <v>5881</v>
      </c>
      <c r="M1967" t="s">
        <v>5882</v>
      </c>
      <c r="N1967">
        <v>2.193333333</v>
      </c>
      <c r="O1967">
        <v>0</v>
      </c>
      <c r="P1967">
        <v>587</v>
      </c>
      <c r="Q1967">
        <v>0</v>
      </c>
      <c r="R1967">
        <v>364</v>
      </c>
      <c r="S1967">
        <v>4</v>
      </c>
      <c r="T1967">
        <v>169</v>
      </c>
      <c r="U1967">
        <v>1</v>
      </c>
      <c r="V1967">
        <v>0</v>
      </c>
      <c r="W1967">
        <v>0</v>
      </c>
      <c r="X1967">
        <v>362.79310008476693</v>
      </c>
      <c r="Y1967">
        <v>0</v>
      </c>
      <c r="Z1967">
        <v>2404.5381112014084</v>
      </c>
      <c r="AA1967">
        <v>223.29960282894223</v>
      </c>
      <c r="AB1967">
        <v>743.81295979253332</v>
      </c>
      <c r="AC1967">
        <v>50.865643531152294</v>
      </c>
      <c r="AD1967">
        <v>0</v>
      </c>
      <c r="AE1967">
        <v>3785.3094174388034</v>
      </c>
    </row>
    <row r="1968" spans="1:31" x14ac:dyDescent="0.25">
      <c r="A1968">
        <v>1874229</v>
      </c>
      <c r="B1968">
        <v>1</v>
      </c>
      <c r="C1968" t="s">
        <v>80</v>
      </c>
      <c r="D1968" t="s">
        <v>83</v>
      </c>
      <c r="E1968" t="s">
        <v>140</v>
      </c>
      <c r="F1968" t="s">
        <v>5883</v>
      </c>
      <c r="G1968" t="s">
        <v>142</v>
      </c>
      <c r="H1968" t="s">
        <v>143</v>
      </c>
      <c r="I1968" t="s">
        <v>135</v>
      </c>
      <c r="J1968" t="s">
        <v>136</v>
      </c>
      <c r="K1968" t="s">
        <v>137</v>
      </c>
      <c r="L1968" t="s">
        <v>5884</v>
      </c>
      <c r="M1968" t="s">
        <v>5885</v>
      </c>
      <c r="N1968">
        <v>1.6611111110000001</v>
      </c>
      <c r="O1968">
        <v>0</v>
      </c>
      <c r="P1968">
        <v>0</v>
      </c>
      <c r="Q1968">
        <v>0</v>
      </c>
      <c r="R1968">
        <v>0</v>
      </c>
      <c r="S1968">
        <v>0</v>
      </c>
      <c r="T1968">
        <v>6</v>
      </c>
      <c r="U1968">
        <v>0</v>
      </c>
      <c r="V1968">
        <v>0</v>
      </c>
      <c r="W1968">
        <v>0</v>
      </c>
      <c r="X1968">
        <v>0</v>
      </c>
      <c r="Y1968">
        <v>0</v>
      </c>
      <c r="Z1968">
        <v>0</v>
      </c>
      <c r="AA1968">
        <v>0</v>
      </c>
      <c r="AB1968">
        <v>20.371926804683895</v>
      </c>
      <c r="AC1968">
        <v>0</v>
      </c>
      <c r="AD1968">
        <v>0</v>
      </c>
      <c r="AE1968">
        <v>20.371926804683895</v>
      </c>
    </row>
    <row r="1969" spans="1:31" x14ac:dyDescent="0.25">
      <c r="A1969">
        <v>1874230</v>
      </c>
      <c r="B1969">
        <v>1</v>
      </c>
      <c r="C1969" t="s">
        <v>80</v>
      </c>
      <c r="D1969" t="s">
        <v>110</v>
      </c>
      <c r="E1969" t="s">
        <v>140</v>
      </c>
      <c r="F1969" t="s">
        <v>5886</v>
      </c>
      <c r="G1969" t="s">
        <v>207</v>
      </c>
      <c r="H1969" t="s">
        <v>143</v>
      </c>
      <c r="I1969" t="s">
        <v>135</v>
      </c>
      <c r="J1969" t="s">
        <v>136</v>
      </c>
      <c r="K1969" t="s">
        <v>137</v>
      </c>
      <c r="L1969" t="s">
        <v>5887</v>
      </c>
      <c r="M1969" t="s">
        <v>5888</v>
      </c>
      <c r="N1969">
        <v>2.4847222219999998</v>
      </c>
      <c r="O1969">
        <v>0</v>
      </c>
      <c r="P1969">
        <v>2</v>
      </c>
      <c r="Q1969">
        <v>0</v>
      </c>
      <c r="R1969">
        <v>0</v>
      </c>
      <c r="S1969">
        <v>0</v>
      </c>
      <c r="T1969">
        <v>0</v>
      </c>
      <c r="U1969">
        <v>0</v>
      </c>
      <c r="V1969">
        <v>0</v>
      </c>
      <c r="W1969">
        <v>0</v>
      </c>
      <c r="X1969">
        <v>0.9663281172317999</v>
      </c>
      <c r="Y1969">
        <v>0</v>
      </c>
      <c r="Z1969">
        <v>0</v>
      </c>
      <c r="AA1969">
        <v>0</v>
      </c>
      <c r="AB1969">
        <v>0</v>
      </c>
      <c r="AC1969">
        <v>0</v>
      </c>
      <c r="AD1969">
        <v>0</v>
      </c>
      <c r="AE1969">
        <v>0.9663281172317999</v>
      </c>
    </row>
    <row r="1970" spans="1:31" x14ac:dyDescent="0.25">
      <c r="A1970">
        <v>1874232</v>
      </c>
      <c r="B1970">
        <v>1</v>
      </c>
      <c r="C1970" t="s">
        <v>81</v>
      </c>
      <c r="D1970" t="s">
        <v>113</v>
      </c>
      <c r="E1970" t="s">
        <v>169</v>
      </c>
      <c r="F1970" t="s">
        <v>5889</v>
      </c>
      <c r="G1970" t="s">
        <v>183</v>
      </c>
      <c r="H1970" t="s">
        <v>143</v>
      </c>
      <c r="I1970" t="s">
        <v>135</v>
      </c>
      <c r="J1970" t="s">
        <v>136</v>
      </c>
      <c r="K1970" t="s">
        <v>137</v>
      </c>
      <c r="L1970" t="s">
        <v>5890</v>
      </c>
      <c r="M1970" t="s">
        <v>5891</v>
      </c>
      <c r="N1970">
        <v>2.9363888880000002</v>
      </c>
      <c r="O1970">
        <v>0</v>
      </c>
      <c r="P1970">
        <v>126</v>
      </c>
      <c r="Q1970">
        <v>0</v>
      </c>
      <c r="R1970">
        <v>1</v>
      </c>
      <c r="S1970">
        <v>0</v>
      </c>
      <c r="T1970">
        <v>1</v>
      </c>
      <c r="U1970">
        <v>0</v>
      </c>
      <c r="V1970">
        <v>0</v>
      </c>
      <c r="W1970">
        <v>0</v>
      </c>
      <c r="X1970">
        <v>105.53288193330933</v>
      </c>
      <c r="Y1970">
        <v>0</v>
      </c>
      <c r="Z1970">
        <v>2.4752621129300612</v>
      </c>
      <c r="AA1970">
        <v>0</v>
      </c>
      <c r="AB1970">
        <v>4.3533269123481784</v>
      </c>
      <c r="AC1970">
        <v>0</v>
      </c>
      <c r="AD1970">
        <v>0</v>
      </c>
      <c r="AE1970">
        <v>112.36147095858757</v>
      </c>
    </row>
    <row r="1971" spans="1:31" x14ac:dyDescent="0.25">
      <c r="A1971">
        <v>1874237</v>
      </c>
      <c r="B1971">
        <v>1</v>
      </c>
      <c r="C1971" t="s">
        <v>81</v>
      </c>
      <c r="D1971" t="s">
        <v>127</v>
      </c>
      <c r="E1971" t="s">
        <v>158</v>
      </c>
      <c r="F1971" t="s">
        <v>5892</v>
      </c>
      <c r="G1971" t="s">
        <v>133</v>
      </c>
      <c r="H1971" t="s">
        <v>134</v>
      </c>
      <c r="I1971" t="s">
        <v>135</v>
      </c>
      <c r="J1971" t="s">
        <v>136</v>
      </c>
      <c r="K1971" t="s">
        <v>137</v>
      </c>
      <c r="L1971" t="s">
        <v>5893</v>
      </c>
      <c r="M1971" t="s">
        <v>5894</v>
      </c>
      <c r="N1971">
        <v>1.1263888879999999</v>
      </c>
      <c r="O1971">
        <v>0</v>
      </c>
      <c r="P1971">
        <v>1289</v>
      </c>
      <c r="Q1971">
        <v>0</v>
      </c>
      <c r="R1971">
        <v>0</v>
      </c>
      <c r="S1971">
        <v>1</v>
      </c>
      <c r="T1971">
        <v>36</v>
      </c>
      <c r="U1971">
        <v>0</v>
      </c>
      <c r="V1971">
        <v>0</v>
      </c>
      <c r="W1971">
        <v>0</v>
      </c>
      <c r="X1971">
        <v>357.02000152834432</v>
      </c>
      <c r="Y1971">
        <v>0</v>
      </c>
      <c r="Z1971">
        <v>0</v>
      </c>
      <c r="AA1971">
        <v>85.841616039602428</v>
      </c>
      <c r="AB1971">
        <v>18.776088203030188</v>
      </c>
      <c r="AC1971">
        <v>0</v>
      </c>
      <c r="AD1971">
        <v>0</v>
      </c>
      <c r="AE1971">
        <v>461.63770577097694</v>
      </c>
    </row>
    <row r="1972" spans="1:31" x14ac:dyDescent="0.25">
      <c r="A1972">
        <v>1874238</v>
      </c>
      <c r="B1972">
        <v>1</v>
      </c>
      <c r="C1972" t="s">
        <v>81</v>
      </c>
      <c r="D1972" t="s">
        <v>118</v>
      </c>
      <c r="E1972" t="s">
        <v>146</v>
      </c>
      <c r="F1972" t="s">
        <v>5895</v>
      </c>
      <c r="G1972" t="s">
        <v>148</v>
      </c>
      <c r="H1972" t="s">
        <v>143</v>
      </c>
      <c r="I1972" t="s">
        <v>135</v>
      </c>
      <c r="J1972" t="s">
        <v>136</v>
      </c>
      <c r="K1972" t="s">
        <v>137</v>
      </c>
      <c r="L1972" t="s">
        <v>5896</v>
      </c>
      <c r="M1972" t="s">
        <v>5897</v>
      </c>
      <c r="N1972">
        <v>2.6405555550000002</v>
      </c>
      <c r="O1972">
        <v>0</v>
      </c>
      <c r="P1972">
        <v>1</v>
      </c>
      <c r="Q1972">
        <v>0</v>
      </c>
      <c r="R1972">
        <v>0</v>
      </c>
      <c r="S1972">
        <v>0</v>
      </c>
      <c r="T1972">
        <v>0</v>
      </c>
      <c r="U1972">
        <v>0</v>
      </c>
      <c r="V1972">
        <v>0</v>
      </c>
      <c r="W1972">
        <v>0</v>
      </c>
      <c r="X1972">
        <v>1.5736750026874444</v>
      </c>
      <c r="Y1972">
        <v>0</v>
      </c>
      <c r="Z1972">
        <v>0</v>
      </c>
      <c r="AA1972">
        <v>0</v>
      </c>
      <c r="AB1972">
        <v>0</v>
      </c>
      <c r="AC1972">
        <v>0</v>
      </c>
      <c r="AD1972">
        <v>0</v>
      </c>
      <c r="AE1972">
        <v>1.5736750026874444</v>
      </c>
    </row>
    <row r="1973" spans="1:31" x14ac:dyDescent="0.25">
      <c r="A1973">
        <v>1874241</v>
      </c>
      <c r="B1973">
        <v>1</v>
      </c>
      <c r="C1973" t="s">
        <v>81</v>
      </c>
      <c r="D1973" t="s">
        <v>121</v>
      </c>
      <c r="E1973" t="s">
        <v>146</v>
      </c>
      <c r="F1973" t="s">
        <v>5898</v>
      </c>
      <c r="G1973" t="s">
        <v>148</v>
      </c>
      <c r="H1973" t="s">
        <v>143</v>
      </c>
      <c r="I1973" t="s">
        <v>135</v>
      </c>
      <c r="J1973" t="s">
        <v>136</v>
      </c>
      <c r="K1973" t="s">
        <v>137</v>
      </c>
      <c r="L1973" t="s">
        <v>5899</v>
      </c>
      <c r="M1973" t="s">
        <v>5900</v>
      </c>
      <c r="N1973">
        <v>11.426666665999999</v>
      </c>
      <c r="O1973">
        <v>0</v>
      </c>
      <c r="P1973">
        <v>21</v>
      </c>
      <c r="Q1973">
        <v>0</v>
      </c>
      <c r="R1973">
        <v>6</v>
      </c>
      <c r="S1973">
        <v>0</v>
      </c>
      <c r="T1973">
        <v>0</v>
      </c>
      <c r="U1973">
        <v>0</v>
      </c>
      <c r="V1973">
        <v>0</v>
      </c>
      <c r="W1973">
        <v>0</v>
      </c>
      <c r="X1973">
        <v>46.001303239872833</v>
      </c>
      <c r="Y1973">
        <v>0</v>
      </c>
      <c r="Z1973">
        <v>21.093894567544147</v>
      </c>
      <c r="AA1973">
        <v>0</v>
      </c>
      <c r="AB1973">
        <v>0</v>
      </c>
      <c r="AC1973">
        <v>0</v>
      </c>
      <c r="AD1973">
        <v>0</v>
      </c>
      <c r="AE1973">
        <v>67.09519780741698</v>
      </c>
    </row>
    <row r="1974" spans="1:31" x14ac:dyDescent="0.25">
      <c r="A1974">
        <v>1874242</v>
      </c>
      <c r="B1974">
        <v>1</v>
      </c>
      <c r="C1974" t="s">
        <v>81</v>
      </c>
      <c r="D1974" t="s">
        <v>121</v>
      </c>
      <c r="E1974" t="s">
        <v>146</v>
      </c>
      <c r="F1974" t="s">
        <v>5901</v>
      </c>
      <c r="G1974" t="s">
        <v>1606</v>
      </c>
      <c r="H1974" t="s">
        <v>143</v>
      </c>
      <c r="I1974" t="s">
        <v>135</v>
      </c>
      <c r="J1974" t="s">
        <v>136</v>
      </c>
      <c r="K1974" t="s">
        <v>137</v>
      </c>
      <c r="L1974" t="s">
        <v>5902</v>
      </c>
      <c r="M1974" t="s">
        <v>5903</v>
      </c>
      <c r="N1974">
        <v>2.2311111110000001</v>
      </c>
      <c r="O1974">
        <v>0</v>
      </c>
      <c r="P1974">
        <v>62</v>
      </c>
      <c r="Q1974">
        <v>0</v>
      </c>
      <c r="R1974">
        <v>0</v>
      </c>
      <c r="S1974">
        <v>0</v>
      </c>
      <c r="T1974">
        <v>3</v>
      </c>
      <c r="U1974">
        <v>0</v>
      </c>
      <c r="V1974">
        <v>0</v>
      </c>
      <c r="W1974">
        <v>0</v>
      </c>
      <c r="X1974">
        <v>22.993664125286323</v>
      </c>
      <c r="Y1974">
        <v>0</v>
      </c>
      <c r="Z1974">
        <v>0</v>
      </c>
      <c r="AA1974">
        <v>0</v>
      </c>
      <c r="AB1974">
        <v>2.2253554688514643</v>
      </c>
      <c r="AC1974">
        <v>0</v>
      </c>
      <c r="AD1974">
        <v>0</v>
      </c>
      <c r="AE1974">
        <v>25.219019594137787</v>
      </c>
    </row>
    <row r="1975" spans="1:31" x14ac:dyDescent="0.25">
      <c r="A1975">
        <v>1874243</v>
      </c>
      <c r="B1975">
        <v>1</v>
      </c>
      <c r="C1975" t="s">
        <v>80</v>
      </c>
      <c r="D1975" t="s">
        <v>97</v>
      </c>
      <c r="E1975" t="s">
        <v>140</v>
      </c>
      <c r="F1975" t="s">
        <v>5904</v>
      </c>
      <c r="G1975" t="s">
        <v>212</v>
      </c>
      <c r="H1975" t="s">
        <v>143</v>
      </c>
      <c r="I1975" t="s">
        <v>135</v>
      </c>
      <c r="J1975" t="s">
        <v>136</v>
      </c>
      <c r="K1975" t="s">
        <v>137</v>
      </c>
      <c r="L1975" t="s">
        <v>5905</v>
      </c>
      <c r="M1975" t="s">
        <v>5906</v>
      </c>
      <c r="N1975">
        <v>3.5422222219999999</v>
      </c>
      <c r="O1975">
        <v>0</v>
      </c>
      <c r="P1975">
        <v>2</v>
      </c>
      <c r="Q1975">
        <v>0</v>
      </c>
      <c r="R1975">
        <v>0</v>
      </c>
      <c r="S1975">
        <v>0</v>
      </c>
      <c r="T1975">
        <v>0</v>
      </c>
      <c r="U1975">
        <v>0</v>
      </c>
      <c r="V1975">
        <v>0</v>
      </c>
      <c r="W1975">
        <v>0</v>
      </c>
      <c r="X1975">
        <v>1.7656442663685155</v>
      </c>
      <c r="Y1975">
        <v>0</v>
      </c>
      <c r="Z1975">
        <v>0</v>
      </c>
      <c r="AA1975">
        <v>0</v>
      </c>
      <c r="AB1975">
        <v>0</v>
      </c>
      <c r="AC1975">
        <v>0</v>
      </c>
      <c r="AD1975">
        <v>0</v>
      </c>
      <c r="AE1975">
        <v>1.7656442663685155</v>
      </c>
    </row>
    <row r="1976" spans="1:31" x14ac:dyDescent="0.25">
      <c r="A1976">
        <v>1874245</v>
      </c>
      <c r="B1976">
        <v>1</v>
      </c>
      <c r="C1976" t="s">
        <v>81</v>
      </c>
      <c r="D1976" t="s">
        <v>121</v>
      </c>
      <c r="E1976" t="s">
        <v>146</v>
      </c>
      <c r="F1976" t="s">
        <v>5907</v>
      </c>
      <c r="G1976" t="s">
        <v>148</v>
      </c>
      <c r="H1976" t="s">
        <v>143</v>
      </c>
      <c r="I1976" t="s">
        <v>135</v>
      </c>
      <c r="J1976" t="s">
        <v>136</v>
      </c>
      <c r="K1976" t="s">
        <v>137</v>
      </c>
      <c r="L1976" t="s">
        <v>5908</v>
      </c>
      <c r="M1976" t="s">
        <v>5909</v>
      </c>
      <c r="N1976">
        <v>11.049722222</v>
      </c>
      <c r="O1976">
        <v>0</v>
      </c>
      <c r="P1976">
        <v>2</v>
      </c>
      <c r="Q1976">
        <v>0</v>
      </c>
      <c r="R1976">
        <v>0</v>
      </c>
      <c r="S1976">
        <v>0</v>
      </c>
      <c r="T1976">
        <v>0</v>
      </c>
      <c r="U1976">
        <v>0</v>
      </c>
      <c r="V1976">
        <v>0</v>
      </c>
      <c r="W1976">
        <v>0</v>
      </c>
      <c r="X1976">
        <v>6.2912797522816177</v>
      </c>
      <c r="Y1976">
        <v>0</v>
      </c>
      <c r="Z1976">
        <v>0</v>
      </c>
      <c r="AA1976">
        <v>0</v>
      </c>
      <c r="AB1976">
        <v>0</v>
      </c>
      <c r="AC1976">
        <v>0</v>
      </c>
      <c r="AD1976">
        <v>0</v>
      </c>
      <c r="AE1976">
        <v>6.2912797522816177</v>
      </c>
    </row>
    <row r="1977" spans="1:31" x14ac:dyDescent="0.25">
      <c r="A1977">
        <v>1874246</v>
      </c>
      <c r="B1977">
        <v>1</v>
      </c>
      <c r="C1977" t="s">
        <v>80</v>
      </c>
      <c r="D1977" t="s">
        <v>97</v>
      </c>
      <c r="E1977" t="s">
        <v>140</v>
      </c>
      <c r="F1977" t="s">
        <v>5910</v>
      </c>
      <c r="G1977" t="s">
        <v>163</v>
      </c>
      <c r="H1977" t="s">
        <v>143</v>
      </c>
      <c r="I1977" t="s">
        <v>135</v>
      </c>
      <c r="J1977" t="s">
        <v>136</v>
      </c>
      <c r="K1977" t="s">
        <v>137</v>
      </c>
      <c r="L1977" t="s">
        <v>5911</v>
      </c>
      <c r="M1977" t="s">
        <v>5912</v>
      </c>
      <c r="N1977">
        <v>1.3330555550000001</v>
      </c>
      <c r="O1977">
        <v>0</v>
      </c>
      <c r="P1977">
        <v>1</v>
      </c>
      <c r="Q1977">
        <v>0</v>
      </c>
      <c r="R1977">
        <v>0</v>
      </c>
      <c r="S1977">
        <v>0</v>
      </c>
      <c r="T1977">
        <v>0</v>
      </c>
      <c r="U1977">
        <v>0</v>
      </c>
      <c r="V1977">
        <v>0</v>
      </c>
      <c r="W1977">
        <v>0</v>
      </c>
      <c r="X1977">
        <v>1.8831034895360005E-2</v>
      </c>
      <c r="Y1977">
        <v>0</v>
      </c>
      <c r="Z1977">
        <v>0</v>
      </c>
      <c r="AA1977">
        <v>0</v>
      </c>
      <c r="AB1977">
        <v>0</v>
      </c>
      <c r="AC1977">
        <v>0</v>
      </c>
      <c r="AD1977">
        <v>0</v>
      </c>
      <c r="AE1977">
        <v>1.8831034895360005E-2</v>
      </c>
    </row>
    <row r="1978" spans="1:31" x14ac:dyDescent="0.25">
      <c r="A1978">
        <v>1874247</v>
      </c>
      <c r="B1978">
        <v>1</v>
      </c>
      <c r="C1978" t="s">
        <v>80</v>
      </c>
      <c r="D1978" t="s">
        <v>103</v>
      </c>
      <c r="E1978" t="s">
        <v>140</v>
      </c>
      <c r="F1978" t="s">
        <v>5913</v>
      </c>
      <c r="G1978" t="s">
        <v>212</v>
      </c>
      <c r="H1978" t="s">
        <v>143</v>
      </c>
      <c r="I1978" t="s">
        <v>135</v>
      </c>
      <c r="J1978" t="s">
        <v>136</v>
      </c>
      <c r="K1978" t="s">
        <v>137</v>
      </c>
      <c r="L1978" t="s">
        <v>5914</v>
      </c>
      <c r="M1978" t="s">
        <v>5915</v>
      </c>
      <c r="N1978">
        <v>2.3405555549999999</v>
      </c>
      <c r="O1978">
        <v>0</v>
      </c>
      <c r="P1978">
        <v>1</v>
      </c>
      <c r="Q1978">
        <v>0</v>
      </c>
      <c r="R1978">
        <v>0</v>
      </c>
      <c r="S1978">
        <v>0</v>
      </c>
      <c r="T1978">
        <v>0</v>
      </c>
      <c r="U1978">
        <v>0</v>
      </c>
      <c r="V1978">
        <v>0</v>
      </c>
      <c r="W1978">
        <v>0</v>
      </c>
      <c r="X1978">
        <v>0.12300508782600333</v>
      </c>
      <c r="Y1978">
        <v>0</v>
      </c>
      <c r="Z1978">
        <v>0</v>
      </c>
      <c r="AA1978">
        <v>0</v>
      </c>
      <c r="AB1978">
        <v>0</v>
      </c>
      <c r="AC1978">
        <v>0</v>
      </c>
      <c r="AD1978">
        <v>0</v>
      </c>
      <c r="AE1978">
        <v>0.12300508782600333</v>
      </c>
    </row>
    <row r="1979" spans="1:31" x14ac:dyDescent="0.25">
      <c r="A1979">
        <v>1874249</v>
      </c>
      <c r="B1979">
        <v>1</v>
      </c>
      <c r="C1979" t="s">
        <v>80</v>
      </c>
      <c r="D1979" t="s">
        <v>84</v>
      </c>
      <c r="E1979" t="s">
        <v>169</v>
      </c>
      <c r="F1979" t="s">
        <v>5916</v>
      </c>
      <c r="G1979" t="s">
        <v>469</v>
      </c>
      <c r="H1979" t="s">
        <v>143</v>
      </c>
      <c r="I1979" t="s">
        <v>135</v>
      </c>
      <c r="J1979" t="s">
        <v>136</v>
      </c>
      <c r="K1979" t="s">
        <v>137</v>
      </c>
      <c r="L1979" t="s">
        <v>5917</v>
      </c>
      <c r="M1979" t="s">
        <v>5918</v>
      </c>
      <c r="N1979">
        <v>3.2819444440000001</v>
      </c>
      <c r="O1979">
        <v>0</v>
      </c>
      <c r="P1979">
        <v>31</v>
      </c>
      <c r="Q1979">
        <v>0</v>
      </c>
      <c r="R1979">
        <v>21</v>
      </c>
      <c r="S1979">
        <v>0</v>
      </c>
      <c r="T1979">
        <v>4</v>
      </c>
      <c r="U1979">
        <v>0</v>
      </c>
      <c r="V1979">
        <v>0</v>
      </c>
      <c r="W1979">
        <v>0</v>
      </c>
      <c r="X1979">
        <v>20.521833194909071</v>
      </c>
      <c r="Y1979">
        <v>0</v>
      </c>
      <c r="Z1979">
        <v>176.78939869872949</v>
      </c>
      <c r="AA1979">
        <v>0</v>
      </c>
      <c r="AB1979">
        <v>44.146851136289882</v>
      </c>
      <c r="AC1979">
        <v>0</v>
      </c>
      <c r="AD1979">
        <v>0</v>
      </c>
      <c r="AE1979">
        <v>241.45808302992845</v>
      </c>
    </row>
    <row r="1980" spans="1:31" x14ac:dyDescent="0.25">
      <c r="A1980">
        <v>1874252</v>
      </c>
      <c r="B1980">
        <v>1</v>
      </c>
      <c r="C1980" t="s">
        <v>81</v>
      </c>
      <c r="D1980" t="s">
        <v>112</v>
      </c>
      <c r="E1980" t="s">
        <v>140</v>
      </c>
      <c r="F1980" t="s">
        <v>5919</v>
      </c>
      <c r="G1980" t="s">
        <v>163</v>
      </c>
      <c r="H1980" t="s">
        <v>143</v>
      </c>
      <c r="I1980" t="s">
        <v>135</v>
      </c>
      <c r="J1980" t="s">
        <v>136</v>
      </c>
      <c r="K1980" t="s">
        <v>137</v>
      </c>
      <c r="L1980" t="s">
        <v>5920</v>
      </c>
      <c r="M1980" t="s">
        <v>5921</v>
      </c>
      <c r="N1980">
        <v>2.9986111110000002</v>
      </c>
      <c r="O1980">
        <v>0</v>
      </c>
      <c r="P1980">
        <v>1</v>
      </c>
      <c r="Q1980">
        <v>0</v>
      </c>
      <c r="R1980">
        <v>0</v>
      </c>
      <c r="S1980">
        <v>0</v>
      </c>
      <c r="T1980">
        <v>0</v>
      </c>
      <c r="U1980">
        <v>0</v>
      </c>
      <c r="V1980">
        <v>0</v>
      </c>
      <c r="W1980">
        <v>0</v>
      </c>
      <c r="X1980">
        <v>0.8883082575028195</v>
      </c>
      <c r="Y1980">
        <v>0</v>
      </c>
      <c r="Z1980">
        <v>0</v>
      </c>
      <c r="AA1980">
        <v>0</v>
      </c>
      <c r="AB1980">
        <v>0</v>
      </c>
      <c r="AC1980">
        <v>0</v>
      </c>
      <c r="AD1980">
        <v>0</v>
      </c>
      <c r="AE1980">
        <v>0.8883082575028195</v>
      </c>
    </row>
    <row r="1981" spans="1:31" x14ac:dyDescent="0.25">
      <c r="A1981">
        <v>1874253</v>
      </c>
      <c r="B1981">
        <v>1</v>
      </c>
      <c r="C1981" t="s">
        <v>81</v>
      </c>
      <c r="D1981" t="s">
        <v>118</v>
      </c>
      <c r="E1981" t="s">
        <v>131</v>
      </c>
      <c r="F1981" t="s">
        <v>5922</v>
      </c>
      <c r="G1981" t="s">
        <v>133</v>
      </c>
      <c r="H1981" t="s">
        <v>134</v>
      </c>
      <c r="I1981" t="s">
        <v>135</v>
      </c>
      <c r="J1981" t="s">
        <v>136</v>
      </c>
      <c r="K1981" t="s">
        <v>137</v>
      </c>
      <c r="L1981" t="s">
        <v>5923</v>
      </c>
      <c r="M1981" t="s">
        <v>5924</v>
      </c>
      <c r="N1981">
        <v>2.1575000000000002</v>
      </c>
      <c r="O1981">
        <v>2</v>
      </c>
      <c r="P1981">
        <v>1141</v>
      </c>
      <c r="Q1981">
        <v>142</v>
      </c>
      <c r="R1981">
        <v>266</v>
      </c>
      <c r="S1981">
        <v>17</v>
      </c>
      <c r="T1981">
        <v>131</v>
      </c>
      <c r="U1981">
        <v>2</v>
      </c>
      <c r="V1981">
        <v>1</v>
      </c>
      <c r="W1981">
        <v>1.4137680547045344</v>
      </c>
      <c r="X1981">
        <v>487.16039891467437</v>
      </c>
      <c r="Y1981">
        <v>1757.3897411609619</v>
      </c>
      <c r="Z1981">
        <v>2296.345869694585</v>
      </c>
      <c r="AA1981">
        <v>169.67862029090443</v>
      </c>
      <c r="AB1981">
        <v>246.83678444509343</v>
      </c>
      <c r="AC1981">
        <v>487.63106658017176</v>
      </c>
      <c r="AD1981">
        <v>41.473984478977222</v>
      </c>
      <c r="AE1981">
        <v>5487.9302336200726</v>
      </c>
    </row>
    <row r="1982" spans="1:31" x14ac:dyDescent="0.25">
      <c r="A1982">
        <v>1874261</v>
      </c>
      <c r="B1982">
        <v>1</v>
      </c>
      <c r="C1982" t="s">
        <v>80</v>
      </c>
      <c r="D1982" t="s">
        <v>90</v>
      </c>
      <c r="E1982" t="s">
        <v>140</v>
      </c>
      <c r="F1982" t="s">
        <v>5925</v>
      </c>
      <c r="G1982" t="s">
        <v>207</v>
      </c>
      <c r="H1982" t="s">
        <v>143</v>
      </c>
      <c r="I1982" t="s">
        <v>135</v>
      </c>
      <c r="J1982" t="s">
        <v>136</v>
      </c>
      <c r="K1982" t="s">
        <v>137</v>
      </c>
      <c r="L1982" t="s">
        <v>5926</v>
      </c>
      <c r="M1982" t="s">
        <v>5927</v>
      </c>
      <c r="N1982">
        <v>1.106666666</v>
      </c>
      <c r="O1982">
        <v>0</v>
      </c>
      <c r="P1982">
        <v>3</v>
      </c>
      <c r="Q1982">
        <v>0</v>
      </c>
      <c r="R1982">
        <v>0</v>
      </c>
      <c r="S1982">
        <v>0</v>
      </c>
      <c r="T1982">
        <v>3</v>
      </c>
      <c r="U1982">
        <v>0</v>
      </c>
      <c r="V1982">
        <v>0</v>
      </c>
      <c r="W1982">
        <v>0</v>
      </c>
      <c r="X1982">
        <v>0.67837859086983998</v>
      </c>
      <c r="Y1982">
        <v>0</v>
      </c>
      <c r="Z1982">
        <v>0</v>
      </c>
      <c r="AA1982">
        <v>0</v>
      </c>
      <c r="AB1982">
        <v>2.6081426234438885</v>
      </c>
      <c r="AC1982">
        <v>0</v>
      </c>
      <c r="AD1982">
        <v>0</v>
      </c>
      <c r="AE1982">
        <v>3.2865212143137286</v>
      </c>
    </row>
    <row r="1983" spans="1:31" x14ac:dyDescent="0.25">
      <c r="A1983">
        <v>1874264</v>
      </c>
      <c r="B1983">
        <v>1</v>
      </c>
      <c r="C1983" t="s">
        <v>81</v>
      </c>
      <c r="D1983" t="s">
        <v>116</v>
      </c>
      <c r="E1983" t="s">
        <v>169</v>
      </c>
      <c r="F1983" t="s">
        <v>5928</v>
      </c>
      <c r="G1983" t="s">
        <v>183</v>
      </c>
      <c r="H1983" t="s">
        <v>143</v>
      </c>
      <c r="I1983" t="s">
        <v>135</v>
      </c>
      <c r="J1983" t="s">
        <v>136</v>
      </c>
      <c r="K1983" t="s">
        <v>137</v>
      </c>
      <c r="L1983" t="s">
        <v>5929</v>
      </c>
      <c r="M1983" t="s">
        <v>5930</v>
      </c>
      <c r="N1983">
        <v>0.6825</v>
      </c>
      <c r="O1983">
        <v>0</v>
      </c>
      <c r="P1983">
        <v>210</v>
      </c>
      <c r="Q1983">
        <v>0</v>
      </c>
      <c r="R1983">
        <v>0</v>
      </c>
      <c r="S1983">
        <v>0</v>
      </c>
      <c r="T1983">
        <v>39</v>
      </c>
      <c r="U1983">
        <v>0</v>
      </c>
      <c r="V1983">
        <v>0</v>
      </c>
      <c r="W1983">
        <v>0</v>
      </c>
      <c r="X1983">
        <v>21.614921993494153</v>
      </c>
      <c r="Y1983">
        <v>0</v>
      </c>
      <c r="Z1983">
        <v>0</v>
      </c>
      <c r="AA1983">
        <v>0</v>
      </c>
      <c r="AB1983">
        <v>10.055136105198507</v>
      </c>
      <c r="AC1983">
        <v>0</v>
      </c>
      <c r="AD1983">
        <v>0</v>
      </c>
      <c r="AE1983">
        <v>31.67005809869266</v>
      </c>
    </row>
    <row r="1984" spans="1:31" x14ac:dyDescent="0.25">
      <c r="A1984">
        <v>1874266</v>
      </c>
      <c r="B1984">
        <v>1</v>
      </c>
      <c r="C1984" t="s">
        <v>81</v>
      </c>
      <c r="D1984" t="s">
        <v>118</v>
      </c>
      <c r="E1984" t="s">
        <v>158</v>
      </c>
      <c r="F1984" t="s">
        <v>5931</v>
      </c>
      <c r="G1984" t="s">
        <v>133</v>
      </c>
      <c r="H1984" t="s">
        <v>134</v>
      </c>
      <c r="I1984" t="s">
        <v>135</v>
      </c>
      <c r="J1984" t="s">
        <v>136</v>
      </c>
      <c r="K1984" t="s">
        <v>137</v>
      </c>
      <c r="L1984" t="s">
        <v>5932</v>
      </c>
      <c r="M1984" t="s">
        <v>5933</v>
      </c>
      <c r="N1984">
        <v>1.324166666</v>
      </c>
      <c r="O1984">
        <v>0</v>
      </c>
      <c r="P1984">
        <v>0</v>
      </c>
      <c r="Q1984">
        <v>0</v>
      </c>
      <c r="R1984">
        <v>1</v>
      </c>
      <c r="S1984">
        <v>1</v>
      </c>
      <c r="T1984">
        <v>2</v>
      </c>
      <c r="U1984">
        <v>1</v>
      </c>
      <c r="V1984">
        <v>0</v>
      </c>
      <c r="W1984">
        <v>0</v>
      </c>
      <c r="X1984">
        <v>0</v>
      </c>
      <c r="Y1984">
        <v>0</v>
      </c>
      <c r="Z1984">
        <v>0.72831860230768841</v>
      </c>
      <c r="AA1984">
        <v>13.462374284599004</v>
      </c>
      <c r="AB1984">
        <v>14.936932706341711</v>
      </c>
      <c r="AC1984">
        <v>5.3759877873921162</v>
      </c>
      <c r="AD1984">
        <v>0</v>
      </c>
      <c r="AE1984">
        <v>34.503613380640516</v>
      </c>
    </row>
    <row r="1985" spans="1:31" x14ac:dyDescent="0.25">
      <c r="A1985">
        <v>1874269</v>
      </c>
      <c r="B1985">
        <v>1</v>
      </c>
      <c r="C1985" t="s">
        <v>80</v>
      </c>
      <c r="D1985" t="s">
        <v>94</v>
      </c>
      <c r="E1985" t="s">
        <v>140</v>
      </c>
      <c r="F1985" t="s">
        <v>5934</v>
      </c>
      <c r="G1985" t="s">
        <v>163</v>
      </c>
      <c r="H1985" t="s">
        <v>143</v>
      </c>
      <c r="I1985" t="s">
        <v>135</v>
      </c>
      <c r="J1985" t="s">
        <v>136</v>
      </c>
      <c r="K1985" t="s">
        <v>137</v>
      </c>
      <c r="L1985" t="s">
        <v>5935</v>
      </c>
      <c r="M1985" t="s">
        <v>5936</v>
      </c>
      <c r="N1985">
        <v>5.0894444439999997</v>
      </c>
      <c r="O1985">
        <v>0</v>
      </c>
      <c r="P1985">
        <v>1</v>
      </c>
      <c r="Q1985">
        <v>0</v>
      </c>
      <c r="R1985">
        <v>0</v>
      </c>
      <c r="S1985">
        <v>0</v>
      </c>
      <c r="T1985">
        <v>0</v>
      </c>
      <c r="U1985">
        <v>0</v>
      </c>
      <c r="V1985">
        <v>0</v>
      </c>
      <c r="W1985">
        <v>0</v>
      </c>
      <c r="X1985">
        <v>0.97195186901363062</v>
      </c>
      <c r="Y1985">
        <v>0</v>
      </c>
      <c r="Z1985">
        <v>0</v>
      </c>
      <c r="AA1985">
        <v>0</v>
      </c>
      <c r="AB1985">
        <v>0</v>
      </c>
      <c r="AC1985">
        <v>0</v>
      </c>
      <c r="AD1985">
        <v>0</v>
      </c>
      <c r="AE1985">
        <v>0.97195186901363062</v>
      </c>
    </row>
    <row r="1986" spans="1:31" x14ac:dyDescent="0.25">
      <c r="A1986">
        <v>1874270</v>
      </c>
      <c r="B1986">
        <v>1</v>
      </c>
      <c r="C1986" t="s">
        <v>80</v>
      </c>
      <c r="D1986" t="s">
        <v>97</v>
      </c>
      <c r="E1986" t="s">
        <v>140</v>
      </c>
      <c r="F1986" t="s">
        <v>5937</v>
      </c>
      <c r="G1986" t="s">
        <v>200</v>
      </c>
      <c r="H1986" t="s">
        <v>143</v>
      </c>
      <c r="I1986" t="s">
        <v>135</v>
      </c>
      <c r="J1986" t="s">
        <v>136</v>
      </c>
      <c r="K1986" t="s">
        <v>137</v>
      </c>
      <c r="L1986" t="s">
        <v>5938</v>
      </c>
      <c r="M1986" t="s">
        <v>5939</v>
      </c>
      <c r="N1986">
        <v>6.7341666660000001</v>
      </c>
      <c r="O1986">
        <v>0</v>
      </c>
      <c r="P1986">
        <v>1</v>
      </c>
      <c r="Q1986">
        <v>0</v>
      </c>
      <c r="R1986">
        <v>0</v>
      </c>
      <c r="S1986">
        <v>0</v>
      </c>
      <c r="T1986">
        <v>0</v>
      </c>
      <c r="U1986">
        <v>0</v>
      </c>
      <c r="V1986">
        <v>0</v>
      </c>
      <c r="W1986">
        <v>0</v>
      </c>
      <c r="X1986">
        <v>0.47360043261136925</v>
      </c>
      <c r="Y1986">
        <v>0</v>
      </c>
      <c r="Z1986">
        <v>0</v>
      </c>
      <c r="AA1986">
        <v>0</v>
      </c>
      <c r="AB1986">
        <v>0</v>
      </c>
      <c r="AC1986">
        <v>0</v>
      </c>
      <c r="AD1986">
        <v>0</v>
      </c>
      <c r="AE1986">
        <v>0.47360043261136925</v>
      </c>
    </row>
    <row r="1987" spans="1:31" x14ac:dyDescent="0.25">
      <c r="A1987">
        <v>1874274</v>
      </c>
      <c r="B1987">
        <v>1</v>
      </c>
      <c r="C1987" t="s">
        <v>80</v>
      </c>
      <c r="D1987" t="s">
        <v>94</v>
      </c>
      <c r="E1987" t="s">
        <v>222</v>
      </c>
      <c r="F1987" t="s">
        <v>5940</v>
      </c>
      <c r="G1987" t="s">
        <v>663</v>
      </c>
      <c r="H1987" t="s">
        <v>143</v>
      </c>
      <c r="I1987" t="s">
        <v>135</v>
      </c>
      <c r="J1987" t="s">
        <v>136</v>
      </c>
      <c r="K1987" t="s">
        <v>137</v>
      </c>
      <c r="L1987" t="s">
        <v>5941</v>
      </c>
      <c r="M1987" t="s">
        <v>5942</v>
      </c>
      <c r="N1987">
        <v>5.9327777770000001</v>
      </c>
      <c r="O1987">
        <v>0</v>
      </c>
      <c r="P1987">
        <v>35</v>
      </c>
      <c r="Q1987">
        <v>0</v>
      </c>
      <c r="R1987">
        <v>0</v>
      </c>
      <c r="S1987">
        <v>0</v>
      </c>
      <c r="T1987">
        <v>0</v>
      </c>
      <c r="U1987">
        <v>0</v>
      </c>
      <c r="V1987">
        <v>0</v>
      </c>
      <c r="W1987">
        <v>0</v>
      </c>
      <c r="X1987">
        <v>42.004336032603902</v>
      </c>
      <c r="Y1987">
        <v>0</v>
      </c>
      <c r="Z1987">
        <v>0</v>
      </c>
      <c r="AA1987">
        <v>0</v>
      </c>
      <c r="AB1987">
        <v>0</v>
      </c>
      <c r="AC1987">
        <v>0</v>
      </c>
      <c r="AD1987">
        <v>0</v>
      </c>
      <c r="AE1987">
        <v>42.004336032603902</v>
      </c>
    </row>
    <row r="1988" spans="1:31" x14ac:dyDescent="0.25">
      <c r="A1988">
        <v>1874276</v>
      </c>
      <c r="B1988">
        <v>1</v>
      </c>
      <c r="C1988" t="s">
        <v>81</v>
      </c>
      <c r="D1988" t="s">
        <v>125</v>
      </c>
      <c r="E1988" t="s">
        <v>131</v>
      </c>
      <c r="F1988" t="s">
        <v>3748</v>
      </c>
      <c r="G1988" t="s">
        <v>133</v>
      </c>
      <c r="H1988" t="s">
        <v>134</v>
      </c>
      <c r="I1988" t="s">
        <v>135</v>
      </c>
      <c r="J1988" t="s">
        <v>136</v>
      </c>
      <c r="K1988" t="s">
        <v>137</v>
      </c>
      <c r="L1988" t="s">
        <v>5943</v>
      </c>
      <c r="M1988" t="s">
        <v>5944</v>
      </c>
      <c r="N1988">
        <v>0.67638888799999997</v>
      </c>
      <c r="O1988">
        <v>0</v>
      </c>
      <c r="P1988">
        <v>0</v>
      </c>
      <c r="Q1988">
        <v>39</v>
      </c>
      <c r="R1988">
        <v>24</v>
      </c>
      <c r="S1988">
        <v>2</v>
      </c>
      <c r="T1988">
        <v>0</v>
      </c>
      <c r="U1988">
        <v>0</v>
      </c>
      <c r="V1988">
        <v>0</v>
      </c>
      <c r="W1988">
        <v>0</v>
      </c>
      <c r="X1988">
        <v>0</v>
      </c>
      <c r="Y1988">
        <v>141.80736472452728</v>
      </c>
      <c r="Z1988">
        <v>99.341558119183858</v>
      </c>
      <c r="AA1988">
        <v>4.078277904908834</v>
      </c>
      <c r="AB1988">
        <v>0</v>
      </c>
      <c r="AC1988">
        <v>0</v>
      </c>
      <c r="AD1988">
        <v>0</v>
      </c>
      <c r="AE1988">
        <v>245.22720074861999</v>
      </c>
    </row>
    <row r="1989" spans="1:31" x14ac:dyDescent="0.25">
      <c r="A1989">
        <v>1874277</v>
      </c>
      <c r="B1989">
        <v>1</v>
      </c>
      <c r="C1989" t="s">
        <v>81</v>
      </c>
      <c r="D1989" t="s">
        <v>118</v>
      </c>
      <c r="E1989" t="s">
        <v>169</v>
      </c>
      <c r="F1989" t="s">
        <v>5945</v>
      </c>
      <c r="G1989" t="s">
        <v>183</v>
      </c>
      <c r="H1989" t="s">
        <v>143</v>
      </c>
      <c r="I1989" t="s">
        <v>135</v>
      </c>
      <c r="J1989" t="s">
        <v>136</v>
      </c>
      <c r="K1989" t="s">
        <v>137</v>
      </c>
      <c r="L1989" t="s">
        <v>5946</v>
      </c>
      <c r="M1989" t="s">
        <v>5947</v>
      </c>
      <c r="N1989">
        <v>2.2813888879999999</v>
      </c>
      <c r="O1989">
        <v>0</v>
      </c>
      <c r="P1989">
        <v>0</v>
      </c>
      <c r="Q1989">
        <v>0</v>
      </c>
      <c r="R1989">
        <v>10</v>
      </c>
      <c r="S1989">
        <v>0</v>
      </c>
      <c r="T1989">
        <v>2</v>
      </c>
      <c r="U1989">
        <v>0</v>
      </c>
      <c r="V1989">
        <v>0</v>
      </c>
      <c r="W1989">
        <v>0</v>
      </c>
      <c r="X1989">
        <v>0</v>
      </c>
      <c r="Y1989">
        <v>0</v>
      </c>
      <c r="Z1989">
        <v>142.5330233733938</v>
      </c>
      <c r="AA1989">
        <v>0</v>
      </c>
      <c r="AB1989">
        <v>8.5831784568073015</v>
      </c>
      <c r="AC1989">
        <v>0</v>
      </c>
      <c r="AD1989">
        <v>0</v>
      </c>
      <c r="AE1989">
        <v>151.11620183020111</v>
      </c>
    </row>
    <row r="1990" spans="1:31" x14ac:dyDescent="0.25">
      <c r="A1990">
        <v>1874280</v>
      </c>
      <c r="B1990">
        <v>1</v>
      </c>
      <c r="C1990" t="s">
        <v>81</v>
      </c>
      <c r="D1990" t="s">
        <v>123</v>
      </c>
      <c r="E1990" t="s">
        <v>146</v>
      </c>
      <c r="F1990" t="s">
        <v>5948</v>
      </c>
      <c r="G1990" t="s">
        <v>1108</v>
      </c>
      <c r="H1990" t="s">
        <v>143</v>
      </c>
      <c r="I1990" t="s">
        <v>135</v>
      </c>
      <c r="J1990" t="s">
        <v>136</v>
      </c>
      <c r="K1990" t="s">
        <v>137</v>
      </c>
      <c r="L1990" t="s">
        <v>5949</v>
      </c>
      <c r="M1990" t="s">
        <v>5950</v>
      </c>
      <c r="N1990">
        <v>0.86055555500000003</v>
      </c>
      <c r="O1990">
        <v>0</v>
      </c>
      <c r="P1990">
        <v>13</v>
      </c>
      <c r="Q1990">
        <v>0</v>
      </c>
      <c r="R1990">
        <v>3</v>
      </c>
      <c r="S1990">
        <v>0</v>
      </c>
      <c r="T1990">
        <v>2</v>
      </c>
      <c r="U1990">
        <v>0</v>
      </c>
      <c r="V1990">
        <v>0</v>
      </c>
      <c r="W1990">
        <v>0</v>
      </c>
      <c r="X1990">
        <v>2.5328454305858719</v>
      </c>
      <c r="Y1990">
        <v>0</v>
      </c>
      <c r="Z1990">
        <v>1.3219101665991488</v>
      </c>
      <c r="AA1990">
        <v>0</v>
      </c>
      <c r="AB1990">
        <v>0.94503803913795847</v>
      </c>
      <c r="AC1990">
        <v>0</v>
      </c>
      <c r="AD1990">
        <v>0</v>
      </c>
      <c r="AE1990">
        <v>4.7997936363229794</v>
      </c>
    </row>
    <row r="1991" spans="1:31" x14ac:dyDescent="0.25">
      <c r="A1991">
        <v>1874288</v>
      </c>
      <c r="B1991">
        <v>1</v>
      </c>
      <c r="C1991" t="s">
        <v>80</v>
      </c>
      <c r="D1991" t="s">
        <v>96</v>
      </c>
      <c r="E1991" t="s">
        <v>222</v>
      </c>
      <c r="F1991" t="s">
        <v>5951</v>
      </c>
      <c r="G1991" t="s">
        <v>663</v>
      </c>
      <c r="H1991" t="s">
        <v>143</v>
      </c>
      <c r="I1991" t="s">
        <v>135</v>
      </c>
      <c r="J1991" t="s">
        <v>136</v>
      </c>
      <c r="K1991" t="s">
        <v>137</v>
      </c>
      <c r="L1991" t="s">
        <v>5952</v>
      </c>
      <c r="M1991" t="s">
        <v>5953</v>
      </c>
      <c r="N1991">
        <v>3.446111111</v>
      </c>
      <c r="O1991">
        <v>0</v>
      </c>
      <c r="P1991">
        <v>6</v>
      </c>
      <c r="Q1991">
        <v>0</v>
      </c>
      <c r="R1991">
        <v>0</v>
      </c>
      <c r="S1991">
        <v>0</v>
      </c>
      <c r="T1991">
        <v>0</v>
      </c>
      <c r="U1991">
        <v>0</v>
      </c>
      <c r="V1991">
        <v>0</v>
      </c>
      <c r="W1991">
        <v>0</v>
      </c>
      <c r="X1991">
        <v>12.57808871400777</v>
      </c>
      <c r="Y1991">
        <v>0</v>
      </c>
      <c r="Z1991">
        <v>0</v>
      </c>
      <c r="AA1991">
        <v>0</v>
      </c>
      <c r="AB1991">
        <v>0</v>
      </c>
      <c r="AC1991">
        <v>0</v>
      </c>
      <c r="AD1991">
        <v>0</v>
      </c>
      <c r="AE1991">
        <v>12.57808871400777</v>
      </c>
    </row>
    <row r="1992" spans="1:31" x14ac:dyDescent="0.25">
      <c r="A1992">
        <v>1874289</v>
      </c>
      <c r="B1992">
        <v>1</v>
      </c>
      <c r="C1992" t="s">
        <v>80</v>
      </c>
      <c r="D1992" t="s">
        <v>109</v>
      </c>
      <c r="E1992" t="s">
        <v>140</v>
      </c>
      <c r="F1992" t="s">
        <v>5954</v>
      </c>
      <c r="G1992" t="s">
        <v>163</v>
      </c>
      <c r="H1992" t="s">
        <v>143</v>
      </c>
      <c r="I1992" t="s">
        <v>135</v>
      </c>
      <c r="J1992" t="s">
        <v>136</v>
      </c>
      <c r="K1992" t="s">
        <v>137</v>
      </c>
      <c r="L1992" t="s">
        <v>5955</v>
      </c>
      <c r="M1992" t="s">
        <v>5956</v>
      </c>
      <c r="N1992">
        <v>5.2655555549999997</v>
      </c>
      <c r="O1992">
        <v>0</v>
      </c>
      <c r="P1992">
        <v>1</v>
      </c>
      <c r="Q1992">
        <v>0</v>
      </c>
      <c r="R1992">
        <v>0</v>
      </c>
      <c r="S1992">
        <v>0</v>
      </c>
      <c r="T1992">
        <v>0</v>
      </c>
      <c r="U1992">
        <v>0</v>
      </c>
      <c r="V1992">
        <v>0</v>
      </c>
      <c r="W1992">
        <v>0</v>
      </c>
      <c r="X1992">
        <v>0.14066214235430891</v>
      </c>
      <c r="Y1992">
        <v>0</v>
      </c>
      <c r="Z1992">
        <v>0</v>
      </c>
      <c r="AA1992">
        <v>0</v>
      </c>
      <c r="AB1992">
        <v>0</v>
      </c>
      <c r="AC1992">
        <v>0</v>
      </c>
      <c r="AD1992">
        <v>0</v>
      </c>
      <c r="AE1992">
        <v>0.14066214235430891</v>
      </c>
    </row>
    <row r="1993" spans="1:31" x14ac:dyDescent="0.25">
      <c r="A1993">
        <v>1874290</v>
      </c>
      <c r="B1993">
        <v>1</v>
      </c>
      <c r="C1993" t="s">
        <v>80</v>
      </c>
      <c r="D1993" t="s">
        <v>101</v>
      </c>
      <c r="E1993" t="s">
        <v>140</v>
      </c>
      <c r="F1993" t="s">
        <v>5957</v>
      </c>
      <c r="G1993" t="s">
        <v>212</v>
      </c>
      <c r="H1993" t="s">
        <v>143</v>
      </c>
      <c r="I1993" t="s">
        <v>135</v>
      </c>
      <c r="J1993" t="s">
        <v>3</v>
      </c>
      <c r="K1993" t="s">
        <v>137</v>
      </c>
      <c r="L1993" t="s">
        <v>5958</v>
      </c>
      <c r="M1993" t="s">
        <v>5959</v>
      </c>
      <c r="N1993">
        <v>5.3158333329999996</v>
      </c>
      <c r="O1993">
        <v>0</v>
      </c>
      <c r="P1993">
        <v>0</v>
      </c>
      <c r="Q1993">
        <v>0</v>
      </c>
      <c r="R1993">
        <v>0</v>
      </c>
      <c r="S1993">
        <v>0</v>
      </c>
      <c r="T1993">
        <v>1</v>
      </c>
      <c r="U1993">
        <v>0</v>
      </c>
      <c r="V1993">
        <v>0</v>
      </c>
      <c r="W1993">
        <v>0</v>
      </c>
      <c r="X1993">
        <v>0</v>
      </c>
      <c r="Y1993">
        <v>0</v>
      </c>
      <c r="Z1993">
        <v>0</v>
      </c>
      <c r="AA1993">
        <v>0</v>
      </c>
      <c r="AB1993">
        <v>2.6772494340529502</v>
      </c>
      <c r="AC1993">
        <v>0</v>
      </c>
      <c r="AD1993">
        <v>0</v>
      </c>
      <c r="AE1993">
        <v>2.6772494340529502</v>
      </c>
    </row>
    <row r="1994" spans="1:31" x14ac:dyDescent="0.25">
      <c r="A1994">
        <v>1874291</v>
      </c>
      <c r="B1994">
        <v>1</v>
      </c>
      <c r="C1994" t="s">
        <v>80</v>
      </c>
      <c r="D1994" t="s">
        <v>94</v>
      </c>
      <c r="E1994" t="s">
        <v>158</v>
      </c>
      <c r="F1994" t="s">
        <v>5960</v>
      </c>
      <c r="G1994" t="s">
        <v>893</v>
      </c>
      <c r="H1994" t="s">
        <v>134</v>
      </c>
      <c r="I1994" t="s">
        <v>135</v>
      </c>
      <c r="J1994" t="s">
        <v>136</v>
      </c>
      <c r="K1994" t="s">
        <v>137</v>
      </c>
      <c r="L1994" t="s">
        <v>5961</v>
      </c>
      <c r="M1994" t="s">
        <v>5962</v>
      </c>
      <c r="N1994">
        <v>2.1558333329999999</v>
      </c>
      <c r="O1994">
        <v>0</v>
      </c>
      <c r="P1994">
        <v>0</v>
      </c>
      <c r="Q1994">
        <v>0</v>
      </c>
      <c r="R1994">
        <v>9</v>
      </c>
      <c r="S1994">
        <v>0</v>
      </c>
      <c r="T1994">
        <v>1</v>
      </c>
      <c r="U1994">
        <v>0</v>
      </c>
      <c r="V1994">
        <v>0</v>
      </c>
      <c r="W1994">
        <v>0</v>
      </c>
      <c r="X1994">
        <v>0</v>
      </c>
      <c r="Y1994">
        <v>0</v>
      </c>
      <c r="Z1994">
        <v>164.89181928397207</v>
      </c>
      <c r="AA1994">
        <v>0</v>
      </c>
      <c r="AB1994">
        <v>4.0839076252608999</v>
      </c>
      <c r="AC1994">
        <v>0</v>
      </c>
      <c r="AD1994">
        <v>0</v>
      </c>
      <c r="AE1994">
        <v>168.97572690923298</v>
      </c>
    </row>
    <row r="1995" spans="1:31" x14ac:dyDescent="0.25">
      <c r="A1995">
        <v>1874292</v>
      </c>
      <c r="B1995">
        <v>1</v>
      </c>
      <c r="C1995" t="s">
        <v>80</v>
      </c>
      <c r="D1995" t="s">
        <v>92</v>
      </c>
      <c r="E1995" t="s">
        <v>140</v>
      </c>
      <c r="F1995" t="s">
        <v>5963</v>
      </c>
      <c r="G1995" t="s">
        <v>163</v>
      </c>
      <c r="H1995" t="s">
        <v>143</v>
      </c>
      <c r="I1995" t="s">
        <v>135</v>
      </c>
      <c r="J1995" t="s">
        <v>136</v>
      </c>
      <c r="K1995" t="s">
        <v>137</v>
      </c>
      <c r="L1995" t="s">
        <v>5964</v>
      </c>
      <c r="M1995" t="s">
        <v>5965</v>
      </c>
      <c r="N1995">
        <v>3.846944444</v>
      </c>
      <c r="O1995">
        <v>0</v>
      </c>
      <c r="P1995">
        <v>1</v>
      </c>
      <c r="Q1995">
        <v>0</v>
      </c>
      <c r="R1995">
        <v>0</v>
      </c>
      <c r="S1995">
        <v>0</v>
      </c>
      <c r="T1995">
        <v>0</v>
      </c>
      <c r="U1995">
        <v>0</v>
      </c>
      <c r="V1995">
        <v>0</v>
      </c>
      <c r="W1995">
        <v>0</v>
      </c>
      <c r="X1995">
        <v>0.82195396322980518</v>
      </c>
      <c r="Y1995">
        <v>0</v>
      </c>
      <c r="Z1995">
        <v>0</v>
      </c>
      <c r="AA1995">
        <v>0</v>
      </c>
      <c r="AB1995">
        <v>0</v>
      </c>
      <c r="AC1995">
        <v>0</v>
      </c>
      <c r="AD1995">
        <v>0</v>
      </c>
      <c r="AE1995">
        <v>0.82195396322980518</v>
      </c>
    </row>
    <row r="1996" spans="1:31" x14ac:dyDescent="0.25">
      <c r="A1996">
        <v>1874293</v>
      </c>
      <c r="B1996">
        <v>1</v>
      </c>
      <c r="C1996" t="s">
        <v>81</v>
      </c>
      <c r="D1996" t="s">
        <v>113</v>
      </c>
      <c r="E1996" t="s">
        <v>140</v>
      </c>
      <c r="F1996" t="s">
        <v>5966</v>
      </c>
      <c r="G1996" t="s">
        <v>163</v>
      </c>
      <c r="H1996" t="s">
        <v>143</v>
      </c>
      <c r="I1996" t="s">
        <v>135</v>
      </c>
      <c r="J1996" t="s">
        <v>136</v>
      </c>
      <c r="K1996" t="s">
        <v>137</v>
      </c>
      <c r="L1996" t="s">
        <v>5967</v>
      </c>
      <c r="M1996" t="s">
        <v>5968</v>
      </c>
      <c r="N1996">
        <v>2.642222222</v>
      </c>
      <c r="O1996">
        <v>0</v>
      </c>
      <c r="P1996">
        <v>0</v>
      </c>
      <c r="Q1996">
        <v>0</v>
      </c>
      <c r="R1996">
        <v>0</v>
      </c>
      <c r="S1996">
        <v>0</v>
      </c>
      <c r="T1996">
        <v>1</v>
      </c>
      <c r="U1996">
        <v>0</v>
      </c>
      <c r="V1996">
        <v>0</v>
      </c>
      <c r="W1996">
        <v>0</v>
      </c>
      <c r="X1996">
        <v>0</v>
      </c>
      <c r="Y1996">
        <v>0</v>
      </c>
      <c r="Z1996">
        <v>0</v>
      </c>
      <c r="AA1996">
        <v>0</v>
      </c>
      <c r="AB1996">
        <v>2.0943337989746333</v>
      </c>
      <c r="AC1996">
        <v>0</v>
      </c>
      <c r="AD1996">
        <v>0</v>
      </c>
      <c r="AE1996">
        <v>2.0943337989746333</v>
      </c>
    </row>
    <row r="1997" spans="1:31" x14ac:dyDescent="0.25">
      <c r="A1997">
        <v>1874295</v>
      </c>
      <c r="B1997">
        <v>1</v>
      </c>
      <c r="C1997" t="s">
        <v>81</v>
      </c>
      <c r="D1997" t="s">
        <v>113</v>
      </c>
      <c r="E1997" t="s">
        <v>140</v>
      </c>
      <c r="F1997" t="s">
        <v>5969</v>
      </c>
      <c r="G1997" t="s">
        <v>200</v>
      </c>
      <c r="H1997" t="s">
        <v>143</v>
      </c>
      <c r="I1997" t="s">
        <v>135</v>
      </c>
      <c r="J1997" t="s">
        <v>136</v>
      </c>
      <c r="K1997" t="s">
        <v>137</v>
      </c>
      <c r="L1997" t="s">
        <v>5970</v>
      </c>
      <c r="M1997" t="s">
        <v>5971</v>
      </c>
      <c r="N1997">
        <v>3.9327777770000001</v>
      </c>
      <c r="O1997">
        <v>0</v>
      </c>
      <c r="P1997">
        <v>1</v>
      </c>
      <c r="Q1997">
        <v>0</v>
      </c>
      <c r="R1997">
        <v>0</v>
      </c>
      <c r="S1997">
        <v>0</v>
      </c>
      <c r="T1997">
        <v>0</v>
      </c>
      <c r="U1997">
        <v>0</v>
      </c>
      <c r="V1997">
        <v>0</v>
      </c>
      <c r="W1997">
        <v>0</v>
      </c>
      <c r="X1997">
        <v>1.0138604432599645</v>
      </c>
      <c r="Y1997">
        <v>0</v>
      </c>
      <c r="Z1997">
        <v>0</v>
      </c>
      <c r="AA1997">
        <v>0</v>
      </c>
      <c r="AB1997">
        <v>0</v>
      </c>
      <c r="AC1997">
        <v>0</v>
      </c>
      <c r="AD1997">
        <v>0</v>
      </c>
      <c r="AE1997">
        <v>1.0138604432599645</v>
      </c>
    </row>
    <row r="1998" spans="1:31" x14ac:dyDescent="0.25">
      <c r="A1998">
        <v>1874297</v>
      </c>
      <c r="B1998">
        <v>1</v>
      </c>
      <c r="C1998" t="s">
        <v>81</v>
      </c>
      <c r="D1998" t="s">
        <v>128</v>
      </c>
      <c r="E1998" t="s">
        <v>146</v>
      </c>
      <c r="F1998" t="s">
        <v>5972</v>
      </c>
      <c r="G1998" t="s">
        <v>148</v>
      </c>
      <c r="H1998" t="s">
        <v>143</v>
      </c>
      <c r="I1998" t="s">
        <v>135</v>
      </c>
      <c r="J1998" t="s">
        <v>136</v>
      </c>
      <c r="K1998" t="s">
        <v>137</v>
      </c>
      <c r="L1998" t="s">
        <v>5973</v>
      </c>
      <c r="M1998" t="s">
        <v>5974</v>
      </c>
      <c r="N1998">
        <v>2.0380555550000001</v>
      </c>
      <c r="O1998">
        <v>0</v>
      </c>
      <c r="P1998">
        <v>0</v>
      </c>
      <c r="Q1998">
        <v>0</v>
      </c>
      <c r="R1998">
        <v>0</v>
      </c>
      <c r="S1998">
        <v>0</v>
      </c>
      <c r="T1998">
        <v>64</v>
      </c>
      <c r="U1998">
        <v>0</v>
      </c>
      <c r="V1998">
        <v>0</v>
      </c>
      <c r="W1998">
        <v>0</v>
      </c>
      <c r="X1998">
        <v>0</v>
      </c>
      <c r="Y1998">
        <v>0</v>
      </c>
      <c r="Z1998">
        <v>0</v>
      </c>
      <c r="AA1998">
        <v>0</v>
      </c>
      <c r="AB1998">
        <v>79.65429078715276</v>
      </c>
      <c r="AC1998">
        <v>0</v>
      </c>
      <c r="AD1998">
        <v>0</v>
      </c>
      <c r="AE1998">
        <v>79.65429078715276</v>
      </c>
    </row>
    <row r="1999" spans="1:31" x14ac:dyDescent="0.25">
      <c r="A1999">
        <v>1874298</v>
      </c>
      <c r="B1999">
        <v>1</v>
      </c>
      <c r="C1999" t="s">
        <v>81</v>
      </c>
      <c r="D1999" t="s">
        <v>118</v>
      </c>
      <c r="E1999" t="s">
        <v>146</v>
      </c>
      <c r="F1999" t="s">
        <v>5975</v>
      </c>
      <c r="G1999" t="s">
        <v>148</v>
      </c>
      <c r="H1999" t="s">
        <v>143</v>
      </c>
      <c r="I1999" t="s">
        <v>135</v>
      </c>
      <c r="J1999" t="s">
        <v>136</v>
      </c>
      <c r="K1999" t="s">
        <v>137</v>
      </c>
      <c r="L1999" t="s">
        <v>5976</v>
      </c>
      <c r="M1999" t="s">
        <v>5977</v>
      </c>
      <c r="N1999">
        <v>3.7561111110000001</v>
      </c>
      <c r="O1999">
        <v>0</v>
      </c>
      <c r="P1999">
        <v>2</v>
      </c>
      <c r="Q1999">
        <v>0</v>
      </c>
      <c r="R1999">
        <v>1</v>
      </c>
      <c r="S1999">
        <v>0</v>
      </c>
      <c r="T1999">
        <v>0</v>
      </c>
      <c r="U1999">
        <v>0</v>
      </c>
      <c r="V1999">
        <v>0</v>
      </c>
      <c r="W1999">
        <v>0</v>
      </c>
      <c r="X1999">
        <v>1.0776056998463246</v>
      </c>
      <c r="Y1999">
        <v>0</v>
      </c>
      <c r="Z1999">
        <v>2.9797802316409947</v>
      </c>
      <c r="AA1999">
        <v>0</v>
      </c>
      <c r="AB1999">
        <v>0</v>
      </c>
      <c r="AC1999">
        <v>0</v>
      </c>
      <c r="AD1999">
        <v>0</v>
      </c>
      <c r="AE1999">
        <v>4.0573859314873193</v>
      </c>
    </row>
    <row r="2000" spans="1:31" x14ac:dyDescent="0.25">
      <c r="A2000">
        <v>1874300</v>
      </c>
      <c r="B2000">
        <v>1</v>
      </c>
      <c r="C2000" t="s">
        <v>81</v>
      </c>
      <c r="D2000" t="s">
        <v>120</v>
      </c>
      <c r="E2000" t="s">
        <v>131</v>
      </c>
      <c r="F2000" t="s">
        <v>1047</v>
      </c>
      <c r="G2000" t="s">
        <v>133</v>
      </c>
      <c r="H2000" t="s">
        <v>134</v>
      </c>
      <c r="I2000" t="s">
        <v>135</v>
      </c>
      <c r="J2000" t="s">
        <v>136</v>
      </c>
      <c r="K2000" t="s">
        <v>137</v>
      </c>
      <c r="L2000" t="s">
        <v>5978</v>
      </c>
      <c r="M2000" t="s">
        <v>5979</v>
      </c>
      <c r="N2000">
        <v>1.1299999999999999</v>
      </c>
      <c r="O2000">
        <v>0</v>
      </c>
      <c r="P2000">
        <v>71</v>
      </c>
      <c r="Q2000">
        <v>54</v>
      </c>
      <c r="R2000">
        <v>9</v>
      </c>
      <c r="S2000">
        <v>11</v>
      </c>
      <c r="T2000">
        <v>3</v>
      </c>
      <c r="U2000">
        <v>0</v>
      </c>
      <c r="V2000">
        <v>0</v>
      </c>
      <c r="W2000">
        <v>0</v>
      </c>
      <c r="X2000">
        <v>31.179562674831978</v>
      </c>
      <c r="Y2000">
        <v>283.45279169029374</v>
      </c>
      <c r="Z2000">
        <v>45.359202382186318</v>
      </c>
      <c r="AA2000">
        <v>48.664152321974242</v>
      </c>
      <c r="AB2000">
        <v>0.8219063641374289</v>
      </c>
      <c r="AC2000">
        <v>0</v>
      </c>
      <c r="AD2000">
        <v>0</v>
      </c>
      <c r="AE2000">
        <v>409.47761543342369</v>
      </c>
    </row>
    <row r="2001" spans="1:31" x14ac:dyDescent="0.25">
      <c r="A2001">
        <v>1874305</v>
      </c>
      <c r="B2001">
        <v>1</v>
      </c>
      <c r="C2001" t="s">
        <v>80</v>
      </c>
      <c r="D2001" t="s">
        <v>97</v>
      </c>
      <c r="E2001" t="s">
        <v>140</v>
      </c>
      <c r="F2001" t="s">
        <v>5980</v>
      </c>
      <c r="G2001" t="s">
        <v>200</v>
      </c>
      <c r="H2001" t="s">
        <v>143</v>
      </c>
      <c r="I2001" t="s">
        <v>135</v>
      </c>
      <c r="J2001" t="s">
        <v>136</v>
      </c>
      <c r="K2001" t="s">
        <v>137</v>
      </c>
      <c r="L2001" t="s">
        <v>5981</v>
      </c>
      <c r="M2001" t="s">
        <v>5982</v>
      </c>
      <c r="N2001">
        <v>5.2850000000000001</v>
      </c>
      <c r="O2001">
        <v>0</v>
      </c>
      <c r="P2001">
        <v>2</v>
      </c>
      <c r="Q2001">
        <v>0</v>
      </c>
      <c r="R2001">
        <v>0</v>
      </c>
      <c r="S2001">
        <v>0</v>
      </c>
      <c r="T2001">
        <v>0</v>
      </c>
      <c r="U2001">
        <v>0</v>
      </c>
      <c r="V2001">
        <v>0</v>
      </c>
      <c r="W2001">
        <v>0</v>
      </c>
      <c r="X2001">
        <v>3.5973479317164734</v>
      </c>
      <c r="Y2001">
        <v>0</v>
      </c>
      <c r="Z2001">
        <v>0</v>
      </c>
      <c r="AA2001">
        <v>0</v>
      </c>
      <c r="AB2001">
        <v>0</v>
      </c>
      <c r="AC2001">
        <v>0</v>
      </c>
      <c r="AD2001">
        <v>0</v>
      </c>
      <c r="AE2001">
        <v>3.5973479317164734</v>
      </c>
    </row>
    <row r="2002" spans="1:31" x14ac:dyDescent="0.25">
      <c r="A2002">
        <v>1874306</v>
      </c>
      <c r="B2002">
        <v>1</v>
      </c>
      <c r="C2002" t="s">
        <v>81</v>
      </c>
      <c r="D2002" t="s">
        <v>113</v>
      </c>
      <c r="E2002" t="s">
        <v>146</v>
      </c>
      <c r="F2002" t="s">
        <v>5983</v>
      </c>
      <c r="G2002" t="s">
        <v>148</v>
      </c>
      <c r="H2002" t="s">
        <v>143</v>
      </c>
      <c r="I2002" t="s">
        <v>135</v>
      </c>
      <c r="J2002" t="s">
        <v>136</v>
      </c>
      <c r="K2002" t="s">
        <v>137</v>
      </c>
      <c r="L2002" t="s">
        <v>5984</v>
      </c>
      <c r="M2002" t="s">
        <v>5985</v>
      </c>
      <c r="N2002">
        <v>2.787222222</v>
      </c>
      <c r="O2002">
        <v>0</v>
      </c>
      <c r="P2002">
        <v>69</v>
      </c>
      <c r="Q2002">
        <v>0</v>
      </c>
      <c r="R2002">
        <v>5</v>
      </c>
      <c r="S2002">
        <v>0</v>
      </c>
      <c r="T2002">
        <v>49</v>
      </c>
      <c r="U2002">
        <v>0</v>
      </c>
      <c r="V2002">
        <v>0</v>
      </c>
      <c r="W2002">
        <v>0</v>
      </c>
      <c r="X2002">
        <v>36.843357937807262</v>
      </c>
      <c r="Y2002">
        <v>0</v>
      </c>
      <c r="Z2002">
        <v>20.184712803003006</v>
      </c>
      <c r="AA2002">
        <v>0</v>
      </c>
      <c r="AB2002">
        <v>73.707319570097724</v>
      </c>
      <c r="AC2002">
        <v>0</v>
      </c>
      <c r="AD2002">
        <v>0</v>
      </c>
      <c r="AE2002">
        <v>130.73539031090797</v>
      </c>
    </row>
    <row r="2003" spans="1:31" x14ac:dyDescent="0.25">
      <c r="A2003">
        <v>1874309</v>
      </c>
      <c r="B2003">
        <v>1</v>
      </c>
      <c r="C2003" t="s">
        <v>81</v>
      </c>
      <c r="D2003" t="s">
        <v>121</v>
      </c>
      <c r="E2003" t="s">
        <v>146</v>
      </c>
      <c r="F2003" t="s">
        <v>5986</v>
      </c>
      <c r="G2003" t="s">
        <v>148</v>
      </c>
      <c r="H2003" t="s">
        <v>143</v>
      </c>
      <c r="I2003" t="s">
        <v>135</v>
      </c>
      <c r="J2003" t="s">
        <v>136</v>
      </c>
      <c r="K2003" t="s">
        <v>137</v>
      </c>
      <c r="L2003" t="s">
        <v>5987</v>
      </c>
      <c r="M2003" t="s">
        <v>5988</v>
      </c>
      <c r="N2003">
        <v>7.3025000000000002</v>
      </c>
      <c r="O2003">
        <v>0</v>
      </c>
      <c r="P2003">
        <v>19</v>
      </c>
      <c r="Q2003">
        <v>0</v>
      </c>
      <c r="R2003">
        <v>0</v>
      </c>
      <c r="S2003">
        <v>0</v>
      </c>
      <c r="T2003">
        <v>0</v>
      </c>
      <c r="U2003">
        <v>0</v>
      </c>
      <c r="V2003">
        <v>0</v>
      </c>
      <c r="W2003">
        <v>0</v>
      </c>
      <c r="X2003">
        <v>17.739500395653618</v>
      </c>
      <c r="Y2003">
        <v>0</v>
      </c>
      <c r="Z2003">
        <v>0</v>
      </c>
      <c r="AA2003">
        <v>0</v>
      </c>
      <c r="AB2003">
        <v>0</v>
      </c>
      <c r="AC2003">
        <v>0</v>
      </c>
      <c r="AD2003">
        <v>0</v>
      </c>
      <c r="AE2003">
        <v>17.739500395653618</v>
      </c>
    </row>
    <row r="2004" spans="1:31" x14ac:dyDescent="0.25">
      <c r="A2004">
        <v>1874310</v>
      </c>
      <c r="B2004">
        <v>1</v>
      </c>
      <c r="C2004" t="s">
        <v>81</v>
      </c>
      <c r="D2004" t="s">
        <v>121</v>
      </c>
      <c r="E2004" t="s">
        <v>146</v>
      </c>
      <c r="F2004" t="s">
        <v>5989</v>
      </c>
      <c r="G2004" t="s">
        <v>148</v>
      </c>
      <c r="H2004" t="s">
        <v>143</v>
      </c>
      <c r="I2004" t="s">
        <v>135</v>
      </c>
      <c r="J2004" t="s">
        <v>136</v>
      </c>
      <c r="K2004" t="s">
        <v>137</v>
      </c>
      <c r="L2004" t="s">
        <v>5990</v>
      </c>
      <c r="M2004" t="s">
        <v>5991</v>
      </c>
      <c r="N2004">
        <v>0.19777777699999999</v>
      </c>
      <c r="O2004">
        <v>0</v>
      </c>
      <c r="P2004">
        <v>6</v>
      </c>
      <c r="Q2004">
        <v>0</v>
      </c>
      <c r="R2004">
        <v>4</v>
      </c>
      <c r="S2004">
        <v>0</v>
      </c>
      <c r="T2004">
        <v>4</v>
      </c>
      <c r="U2004">
        <v>0</v>
      </c>
      <c r="V2004">
        <v>0</v>
      </c>
      <c r="W2004">
        <v>0</v>
      </c>
      <c r="X2004">
        <v>2.4488911130105357</v>
      </c>
      <c r="Y2004">
        <v>0</v>
      </c>
      <c r="Z2004">
        <v>9.807140382848667E-2</v>
      </c>
      <c r="AA2004">
        <v>0</v>
      </c>
      <c r="AB2004">
        <v>1.3800687928526714</v>
      </c>
      <c r="AC2004">
        <v>0</v>
      </c>
      <c r="AD2004">
        <v>0</v>
      </c>
      <c r="AE2004">
        <v>3.927031309691694</v>
      </c>
    </row>
    <row r="2005" spans="1:31" x14ac:dyDescent="0.25">
      <c r="A2005">
        <v>1874312</v>
      </c>
      <c r="B2005">
        <v>1</v>
      </c>
      <c r="C2005" t="s">
        <v>81</v>
      </c>
      <c r="D2005" t="s">
        <v>122</v>
      </c>
      <c r="E2005" t="s">
        <v>158</v>
      </c>
      <c r="F2005" t="s">
        <v>5992</v>
      </c>
      <c r="G2005" t="s">
        <v>219</v>
      </c>
      <c r="H2005" t="s">
        <v>134</v>
      </c>
      <c r="I2005" t="s">
        <v>135</v>
      </c>
      <c r="J2005" t="s">
        <v>136</v>
      </c>
      <c r="K2005" t="s">
        <v>137</v>
      </c>
      <c r="L2005" t="s">
        <v>5993</v>
      </c>
      <c r="M2005" t="s">
        <v>5994</v>
      </c>
      <c r="N2005">
        <v>2.3244444440000001</v>
      </c>
      <c r="O2005">
        <v>0</v>
      </c>
      <c r="P2005">
        <v>51</v>
      </c>
      <c r="Q2005">
        <v>0</v>
      </c>
      <c r="R2005">
        <v>0</v>
      </c>
      <c r="S2005">
        <v>0</v>
      </c>
      <c r="T2005">
        <v>3</v>
      </c>
      <c r="U2005">
        <v>0</v>
      </c>
      <c r="V2005">
        <v>0</v>
      </c>
      <c r="W2005">
        <v>0</v>
      </c>
      <c r="X2005">
        <v>23.059019969043163</v>
      </c>
      <c r="Y2005">
        <v>0</v>
      </c>
      <c r="Z2005">
        <v>0</v>
      </c>
      <c r="AA2005">
        <v>0</v>
      </c>
      <c r="AB2005">
        <v>0.66132941161409453</v>
      </c>
      <c r="AC2005">
        <v>0</v>
      </c>
      <c r="AD2005">
        <v>0</v>
      </c>
      <c r="AE2005">
        <v>23.720349380657257</v>
      </c>
    </row>
    <row r="2006" spans="1:31" x14ac:dyDescent="0.25">
      <c r="A2006">
        <v>1874315</v>
      </c>
      <c r="B2006">
        <v>1</v>
      </c>
      <c r="C2006" t="s">
        <v>80</v>
      </c>
      <c r="D2006" t="s">
        <v>83</v>
      </c>
      <c r="E2006" t="s">
        <v>158</v>
      </c>
      <c r="F2006" t="s">
        <v>5995</v>
      </c>
      <c r="G2006" t="s">
        <v>133</v>
      </c>
      <c r="H2006" t="s">
        <v>134</v>
      </c>
      <c r="I2006" t="s">
        <v>135</v>
      </c>
      <c r="J2006" t="s">
        <v>136</v>
      </c>
      <c r="K2006" t="s">
        <v>137</v>
      </c>
      <c r="L2006" t="s">
        <v>5996</v>
      </c>
      <c r="M2006" t="s">
        <v>5997</v>
      </c>
      <c r="N2006">
        <v>1.7661111110000001</v>
      </c>
      <c r="O2006">
        <v>0</v>
      </c>
      <c r="P2006">
        <v>0</v>
      </c>
      <c r="Q2006">
        <v>0</v>
      </c>
      <c r="R2006">
        <v>0</v>
      </c>
      <c r="S2006">
        <v>1</v>
      </c>
      <c r="T2006">
        <v>0</v>
      </c>
      <c r="U2006">
        <v>0</v>
      </c>
      <c r="V2006">
        <v>0</v>
      </c>
      <c r="W2006">
        <v>0</v>
      </c>
      <c r="X2006">
        <v>0</v>
      </c>
      <c r="Y2006">
        <v>0</v>
      </c>
      <c r="Z2006">
        <v>0</v>
      </c>
      <c r="AA2006">
        <v>8.9803035301391514</v>
      </c>
      <c r="AB2006">
        <v>0</v>
      </c>
      <c r="AC2006">
        <v>0</v>
      </c>
      <c r="AD2006">
        <v>0</v>
      </c>
      <c r="AE2006">
        <v>8.9803035301391514</v>
      </c>
    </row>
    <row r="2007" spans="1:31" x14ac:dyDescent="0.25">
      <c r="A2007">
        <v>1874316</v>
      </c>
      <c r="B2007">
        <v>1</v>
      </c>
      <c r="C2007" t="s">
        <v>81</v>
      </c>
      <c r="D2007" t="s">
        <v>113</v>
      </c>
      <c r="E2007" t="s">
        <v>146</v>
      </c>
      <c r="F2007" t="s">
        <v>4267</v>
      </c>
      <c r="G2007" t="s">
        <v>148</v>
      </c>
      <c r="H2007" t="s">
        <v>143</v>
      </c>
      <c r="I2007" t="s">
        <v>135</v>
      </c>
      <c r="J2007" t="s">
        <v>136</v>
      </c>
      <c r="K2007" t="s">
        <v>137</v>
      </c>
      <c r="L2007" t="s">
        <v>5998</v>
      </c>
      <c r="M2007" t="s">
        <v>5999</v>
      </c>
      <c r="N2007">
        <v>3.5280555549999999</v>
      </c>
      <c r="O2007">
        <v>0</v>
      </c>
      <c r="P2007">
        <v>13</v>
      </c>
      <c r="Q2007">
        <v>0</v>
      </c>
      <c r="R2007">
        <v>0</v>
      </c>
      <c r="S2007">
        <v>0</v>
      </c>
      <c r="T2007">
        <v>0</v>
      </c>
      <c r="U2007">
        <v>0</v>
      </c>
      <c r="V2007">
        <v>0</v>
      </c>
      <c r="W2007">
        <v>0</v>
      </c>
      <c r="X2007">
        <v>8.9626483245161648</v>
      </c>
      <c r="Y2007">
        <v>0</v>
      </c>
      <c r="Z2007">
        <v>0</v>
      </c>
      <c r="AA2007">
        <v>0</v>
      </c>
      <c r="AB2007">
        <v>0</v>
      </c>
      <c r="AC2007">
        <v>0</v>
      </c>
      <c r="AD2007">
        <v>0</v>
      </c>
      <c r="AE2007">
        <v>8.9626483245161648</v>
      </c>
    </row>
    <row r="2008" spans="1:31" x14ac:dyDescent="0.25">
      <c r="A2008">
        <v>1874317</v>
      </c>
      <c r="B2008">
        <v>1</v>
      </c>
      <c r="C2008" t="s">
        <v>80</v>
      </c>
      <c r="D2008" t="s">
        <v>96</v>
      </c>
      <c r="E2008" t="s">
        <v>140</v>
      </c>
      <c r="F2008" t="s">
        <v>6000</v>
      </c>
      <c r="G2008" t="s">
        <v>207</v>
      </c>
      <c r="H2008" t="s">
        <v>143</v>
      </c>
      <c r="I2008" t="s">
        <v>135</v>
      </c>
      <c r="J2008" t="s">
        <v>136</v>
      </c>
      <c r="K2008" t="s">
        <v>137</v>
      </c>
      <c r="L2008" t="s">
        <v>6001</v>
      </c>
      <c r="M2008" t="s">
        <v>6002</v>
      </c>
      <c r="N2008">
        <v>3.375555555</v>
      </c>
      <c r="O2008">
        <v>0</v>
      </c>
      <c r="P2008">
        <v>3</v>
      </c>
      <c r="Q2008">
        <v>0</v>
      </c>
      <c r="R2008">
        <v>0</v>
      </c>
      <c r="S2008">
        <v>0</v>
      </c>
      <c r="T2008">
        <v>1</v>
      </c>
      <c r="U2008">
        <v>0</v>
      </c>
      <c r="V2008">
        <v>0</v>
      </c>
      <c r="W2008">
        <v>0</v>
      </c>
      <c r="X2008">
        <v>5.5376553930619954</v>
      </c>
      <c r="Y2008">
        <v>0</v>
      </c>
      <c r="Z2008">
        <v>0</v>
      </c>
      <c r="AA2008">
        <v>0</v>
      </c>
      <c r="AB2008">
        <v>0</v>
      </c>
      <c r="AC2008">
        <v>0</v>
      </c>
      <c r="AD2008">
        <v>0</v>
      </c>
      <c r="AE2008">
        <v>5.5376553930619954</v>
      </c>
    </row>
    <row r="2009" spans="1:31" x14ac:dyDescent="0.25">
      <c r="A2009">
        <v>1874324</v>
      </c>
      <c r="B2009">
        <v>1</v>
      </c>
      <c r="C2009" t="s">
        <v>80</v>
      </c>
      <c r="D2009" t="s">
        <v>100</v>
      </c>
      <c r="E2009" t="s">
        <v>140</v>
      </c>
      <c r="F2009" t="s">
        <v>6003</v>
      </c>
      <c r="G2009" t="s">
        <v>163</v>
      </c>
      <c r="H2009" t="s">
        <v>143</v>
      </c>
      <c r="I2009" t="s">
        <v>135</v>
      </c>
      <c r="J2009" t="s">
        <v>136</v>
      </c>
      <c r="K2009" t="s">
        <v>137</v>
      </c>
      <c r="L2009" t="s">
        <v>6004</v>
      </c>
      <c r="M2009" t="s">
        <v>6005</v>
      </c>
      <c r="N2009">
        <v>1.718611111</v>
      </c>
      <c r="O2009">
        <v>0</v>
      </c>
      <c r="P2009">
        <v>1</v>
      </c>
      <c r="Q2009">
        <v>0</v>
      </c>
      <c r="R2009">
        <v>0</v>
      </c>
      <c r="S2009">
        <v>0</v>
      </c>
      <c r="T2009">
        <v>0</v>
      </c>
      <c r="U2009">
        <v>0</v>
      </c>
      <c r="V2009">
        <v>0</v>
      </c>
      <c r="W2009">
        <v>0</v>
      </c>
      <c r="X2009">
        <v>0.19775424291564445</v>
      </c>
      <c r="Y2009">
        <v>0</v>
      </c>
      <c r="Z2009">
        <v>0</v>
      </c>
      <c r="AA2009">
        <v>0</v>
      </c>
      <c r="AB2009">
        <v>0</v>
      </c>
      <c r="AC2009">
        <v>0</v>
      </c>
      <c r="AD2009">
        <v>0</v>
      </c>
      <c r="AE2009">
        <v>0.19775424291564445</v>
      </c>
    </row>
    <row r="2010" spans="1:31" x14ac:dyDescent="0.25">
      <c r="A2010">
        <v>1874328</v>
      </c>
      <c r="B2010">
        <v>1</v>
      </c>
      <c r="C2010" t="s">
        <v>81</v>
      </c>
      <c r="D2010" t="s">
        <v>123</v>
      </c>
      <c r="E2010" t="s">
        <v>146</v>
      </c>
      <c r="F2010" t="s">
        <v>6006</v>
      </c>
      <c r="G2010" t="s">
        <v>148</v>
      </c>
      <c r="H2010" t="s">
        <v>143</v>
      </c>
      <c r="I2010" t="s">
        <v>135</v>
      </c>
      <c r="J2010" t="s">
        <v>136</v>
      </c>
      <c r="K2010" t="s">
        <v>137</v>
      </c>
      <c r="L2010" t="s">
        <v>6007</v>
      </c>
      <c r="M2010" t="s">
        <v>6008</v>
      </c>
      <c r="N2010">
        <v>0.99277777700000003</v>
      </c>
      <c r="O2010">
        <v>0</v>
      </c>
      <c r="P2010">
        <v>234</v>
      </c>
      <c r="Q2010">
        <v>0</v>
      </c>
      <c r="R2010">
        <v>0</v>
      </c>
      <c r="S2010">
        <v>0</v>
      </c>
      <c r="T2010">
        <v>3</v>
      </c>
      <c r="U2010">
        <v>0</v>
      </c>
      <c r="V2010">
        <v>0</v>
      </c>
      <c r="W2010">
        <v>0</v>
      </c>
      <c r="X2010">
        <v>49.03002870807839</v>
      </c>
      <c r="Y2010">
        <v>0</v>
      </c>
      <c r="Z2010">
        <v>0</v>
      </c>
      <c r="AA2010">
        <v>0</v>
      </c>
      <c r="AB2010">
        <v>0.33564335257387107</v>
      </c>
      <c r="AC2010">
        <v>0</v>
      </c>
      <c r="AD2010">
        <v>0</v>
      </c>
      <c r="AE2010">
        <v>49.365672060652258</v>
      </c>
    </row>
    <row r="2011" spans="1:31" x14ac:dyDescent="0.25">
      <c r="A2011">
        <v>1874330</v>
      </c>
      <c r="B2011">
        <v>1</v>
      </c>
      <c r="C2011" t="s">
        <v>80</v>
      </c>
      <c r="D2011" t="s">
        <v>107</v>
      </c>
      <c r="E2011" t="s">
        <v>146</v>
      </c>
      <c r="F2011" t="s">
        <v>6009</v>
      </c>
      <c r="G2011" t="s">
        <v>148</v>
      </c>
      <c r="H2011" t="s">
        <v>143</v>
      </c>
      <c r="I2011" t="s">
        <v>135</v>
      </c>
      <c r="J2011" t="s">
        <v>136</v>
      </c>
      <c r="K2011" t="s">
        <v>137</v>
      </c>
      <c r="L2011" t="s">
        <v>6010</v>
      </c>
      <c r="M2011" t="s">
        <v>6011</v>
      </c>
      <c r="N2011">
        <v>0.709166666</v>
      </c>
      <c r="O2011">
        <v>0</v>
      </c>
      <c r="P2011">
        <v>0</v>
      </c>
      <c r="Q2011">
        <v>0</v>
      </c>
      <c r="R2011">
        <v>1</v>
      </c>
      <c r="S2011">
        <v>0</v>
      </c>
      <c r="T2011">
        <v>0</v>
      </c>
      <c r="U2011">
        <v>0</v>
      </c>
      <c r="V2011">
        <v>0</v>
      </c>
      <c r="W2011">
        <v>0</v>
      </c>
      <c r="X2011">
        <v>0</v>
      </c>
      <c r="Y2011">
        <v>0</v>
      </c>
      <c r="Z2011">
        <v>2.1303655570902223E-2</v>
      </c>
      <c r="AA2011">
        <v>0</v>
      </c>
      <c r="AB2011">
        <v>0</v>
      </c>
      <c r="AC2011">
        <v>0</v>
      </c>
      <c r="AD2011">
        <v>0</v>
      </c>
      <c r="AE2011">
        <v>2.1303655570902223E-2</v>
      </c>
    </row>
    <row r="2012" spans="1:31" x14ac:dyDescent="0.25">
      <c r="A2012">
        <v>1874332</v>
      </c>
      <c r="B2012">
        <v>1</v>
      </c>
      <c r="C2012" t="s">
        <v>80</v>
      </c>
      <c r="D2012" t="s">
        <v>96</v>
      </c>
      <c r="E2012" t="s">
        <v>140</v>
      </c>
      <c r="F2012" t="s">
        <v>5811</v>
      </c>
      <c r="G2012" t="s">
        <v>200</v>
      </c>
      <c r="H2012" t="s">
        <v>143</v>
      </c>
      <c r="I2012" t="s">
        <v>135</v>
      </c>
      <c r="J2012" t="s">
        <v>136</v>
      </c>
      <c r="K2012" t="s">
        <v>137</v>
      </c>
      <c r="L2012" t="s">
        <v>6012</v>
      </c>
      <c r="M2012" t="s">
        <v>6013</v>
      </c>
      <c r="N2012">
        <v>2.1758333329999999</v>
      </c>
      <c r="O2012">
        <v>0</v>
      </c>
      <c r="P2012">
        <v>1</v>
      </c>
      <c r="Q2012">
        <v>0</v>
      </c>
      <c r="R2012">
        <v>0</v>
      </c>
      <c r="S2012">
        <v>0</v>
      </c>
      <c r="T2012">
        <v>0</v>
      </c>
      <c r="U2012">
        <v>0</v>
      </c>
      <c r="V2012">
        <v>0</v>
      </c>
      <c r="W2012">
        <v>0</v>
      </c>
      <c r="X2012">
        <v>7.2396016127389717E-2</v>
      </c>
      <c r="Y2012">
        <v>0</v>
      </c>
      <c r="Z2012">
        <v>0</v>
      </c>
      <c r="AA2012">
        <v>0</v>
      </c>
      <c r="AB2012">
        <v>0</v>
      </c>
      <c r="AC2012">
        <v>0</v>
      </c>
      <c r="AD2012">
        <v>0</v>
      </c>
      <c r="AE2012">
        <v>7.2396016127389717E-2</v>
      </c>
    </row>
    <row r="2013" spans="1:31" x14ac:dyDescent="0.25">
      <c r="A2013">
        <v>1874334</v>
      </c>
      <c r="B2013">
        <v>1</v>
      </c>
      <c r="C2013" t="s">
        <v>80</v>
      </c>
      <c r="D2013" t="s">
        <v>95</v>
      </c>
      <c r="E2013" t="s">
        <v>140</v>
      </c>
      <c r="F2013" t="s">
        <v>6014</v>
      </c>
      <c r="G2013" t="s">
        <v>207</v>
      </c>
      <c r="H2013" t="s">
        <v>143</v>
      </c>
      <c r="I2013" t="s">
        <v>135</v>
      </c>
      <c r="J2013" t="s">
        <v>136</v>
      </c>
      <c r="K2013" t="s">
        <v>137</v>
      </c>
      <c r="L2013" t="s">
        <v>6015</v>
      </c>
      <c r="M2013" t="s">
        <v>6016</v>
      </c>
      <c r="N2013">
        <v>1.095555555</v>
      </c>
      <c r="O2013">
        <v>0</v>
      </c>
      <c r="P2013">
        <v>0</v>
      </c>
      <c r="Q2013">
        <v>0</v>
      </c>
      <c r="R2013">
        <v>0</v>
      </c>
      <c r="S2013">
        <v>0</v>
      </c>
      <c r="T2013">
        <v>1</v>
      </c>
      <c r="U2013">
        <v>0</v>
      </c>
      <c r="V2013">
        <v>0</v>
      </c>
      <c r="W2013">
        <v>0</v>
      </c>
      <c r="X2013">
        <v>0</v>
      </c>
      <c r="Y2013">
        <v>0</v>
      </c>
      <c r="Z2013">
        <v>0</v>
      </c>
      <c r="AA2013">
        <v>0</v>
      </c>
      <c r="AB2013">
        <v>1.4538279746166023</v>
      </c>
      <c r="AC2013">
        <v>0</v>
      </c>
      <c r="AD2013">
        <v>0</v>
      </c>
      <c r="AE2013">
        <v>1.4538279746166023</v>
      </c>
    </row>
    <row r="2014" spans="1:31" x14ac:dyDescent="0.25">
      <c r="A2014">
        <v>1874335</v>
      </c>
      <c r="B2014">
        <v>1</v>
      </c>
      <c r="C2014" t="s">
        <v>80</v>
      </c>
      <c r="D2014" t="s">
        <v>94</v>
      </c>
      <c r="E2014" t="s">
        <v>210</v>
      </c>
      <c r="F2014" t="s">
        <v>5246</v>
      </c>
      <c r="G2014" t="s">
        <v>133</v>
      </c>
      <c r="H2014" t="s">
        <v>134</v>
      </c>
      <c r="I2014" t="s">
        <v>135</v>
      </c>
      <c r="J2014" t="s">
        <v>136</v>
      </c>
      <c r="K2014" t="s">
        <v>137</v>
      </c>
      <c r="L2014" t="s">
        <v>6017</v>
      </c>
      <c r="M2014" t="s">
        <v>6018</v>
      </c>
      <c r="N2014">
        <v>0.13055555499999999</v>
      </c>
      <c r="O2014">
        <v>0</v>
      </c>
      <c r="P2014">
        <v>0</v>
      </c>
      <c r="Q2014">
        <v>14</v>
      </c>
      <c r="R2014">
        <v>36</v>
      </c>
      <c r="S2014">
        <v>1</v>
      </c>
      <c r="T2014">
        <v>0</v>
      </c>
      <c r="U2014">
        <v>1</v>
      </c>
      <c r="V2014">
        <v>0</v>
      </c>
      <c r="W2014">
        <v>0</v>
      </c>
      <c r="X2014">
        <v>0</v>
      </c>
      <c r="Y2014">
        <v>15.975921587343247</v>
      </c>
      <c r="Z2014">
        <v>41.987615582443425</v>
      </c>
      <c r="AA2014">
        <v>0</v>
      </c>
      <c r="AB2014">
        <v>0</v>
      </c>
      <c r="AC2014">
        <v>0.93484332005066684</v>
      </c>
      <c r="AD2014">
        <v>0</v>
      </c>
      <c r="AE2014">
        <v>58.898380489837344</v>
      </c>
    </row>
    <row r="2015" spans="1:31" x14ac:dyDescent="0.25">
      <c r="A2015">
        <v>1874336</v>
      </c>
      <c r="B2015">
        <v>1</v>
      </c>
      <c r="C2015" t="s">
        <v>80</v>
      </c>
      <c r="D2015" t="s">
        <v>105</v>
      </c>
      <c r="E2015" t="s">
        <v>158</v>
      </c>
      <c r="F2015" t="s">
        <v>5435</v>
      </c>
      <c r="G2015" t="s">
        <v>219</v>
      </c>
      <c r="H2015" t="s">
        <v>134</v>
      </c>
      <c r="I2015" t="s">
        <v>135</v>
      </c>
      <c r="J2015" t="s">
        <v>136</v>
      </c>
      <c r="K2015" t="s">
        <v>137</v>
      </c>
      <c r="L2015" t="s">
        <v>5979</v>
      </c>
      <c r="M2015" t="s">
        <v>6019</v>
      </c>
      <c r="N2015">
        <v>1.9980555550000001</v>
      </c>
      <c r="O2015">
        <v>0</v>
      </c>
      <c r="P2015">
        <v>101</v>
      </c>
      <c r="Q2015">
        <v>0</v>
      </c>
      <c r="R2015">
        <v>1</v>
      </c>
      <c r="S2015">
        <v>0</v>
      </c>
      <c r="T2015">
        <v>33</v>
      </c>
      <c r="U2015">
        <v>0</v>
      </c>
      <c r="V2015">
        <v>0</v>
      </c>
      <c r="W2015">
        <v>0</v>
      </c>
      <c r="X2015">
        <v>90.926700637156813</v>
      </c>
      <c r="Y2015">
        <v>0</v>
      </c>
      <c r="Z2015">
        <v>0.39719193419737497</v>
      </c>
      <c r="AA2015">
        <v>0</v>
      </c>
      <c r="AB2015">
        <v>96.631935766013981</v>
      </c>
      <c r="AC2015">
        <v>0</v>
      </c>
      <c r="AD2015">
        <v>0</v>
      </c>
      <c r="AE2015">
        <v>187.95582833736819</v>
      </c>
    </row>
    <row r="2016" spans="1:31" x14ac:dyDescent="0.25">
      <c r="A2016">
        <v>1874337</v>
      </c>
      <c r="B2016">
        <v>1</v>
      </c>
      <c r="C2016" t="s">
        <v>81</v>
      </c>
      <c r="D2016" t="s">
        <v>127</v>
      </c>
      <c r="E2016" t="s">
        <v>146</v>
      </c>
      <c r="F2016" t="s">
        <v>6020</v>
      </c>
      <c r="G2016" t="s">
        <v>148</v>
      </c>
      <c r="H2016" t="s">
        <v>143</v>
      </c>
      <c r="I2016" t="s">
        <v>135</v>
      </c>
      <c r="J2016" t="s">
        <v>136</v>
      </c>
      <c r="K2016" t="s">
        <v>137</v>
      </c>
      <c r="L2016" t="s">
        <v>6021</v>
      </c>
      <c r="M2016" t="s">
        <v>6022</v>
      </c>
      <c r="N2016">
        <v>3.4327777770000001</v>
      </c>
      <c r="O2016">
        <v>0</v>
      </c>
      <c r="P2016">
        <v>39</v>
      </c>
      <c r="Q2016">
        <v>0</v>
      </c>
      <c r="R2016">
        <v>0</v>
      </c>
      <c r="S2016">
        <v>0</v>
      </c>
      <c r="T2016">
        <v>2</v>
      </c>
      <c r="U2016">
        <v>0</v>
      </c>
      <c r="V2016">
        <v>0</v>
      </c>
      <c r="W2016">
        <v>0</v>
      </c>
      <c r="X2016">
        <v>24.966028025050189</v>
      </c>
      <c r="Y2016">
        <v>0</v>
      </c>
      <c r="Z2016">
        <v>0</v>
      </c>
      <c r="AA2016">
        <v>0</v>
      </c>
      <c r="AB2016">
        <v>0.82332531622412009</v>
      </c>
      <c r="AC2016">
        <v>0</v>
      </c>
      <c r="AD2016">
        <v>0</v>
      </c>
      <c r="AE2016">
        <v>25.78935334127431</v>
      </c>
    </row>
    <row r="2017" spans="1:31" x14ac:dyDescent="0.25">
      <c r="A2017">
        <v>1874342</v>
      </c>
      <c r="B2017">
        <v>1</v>
      </c>
      <c r="C2017" t="s">
        <v>80</v>
      </c>
      <c r="D2017" t="s">
        <v>90</v>
      </c>
      <c r="E2017" t="s">
        <v>140</v>
      </c>
      <c r="F2017" t="s">
        <v>5925</v>
      </c>
      <c r="G2017" t="s">
        <v>207</v>
      </c>
      <c r="H2017" t="s">
        <v>143</v>
      </c>
      <c r="I2017" t="s">
        <v>135</v>
      </c>
      <c r="J2017" t="s">
        <v>136</v>
      </c>
      <c r="K2017" t="s">
        <v>137</v>
      </c>
      <c r="L2017" t="s">
        <v>6023</v>
      </c>
      <c r="M2017" t="s">
        <v>6024</v>
      </c>
      <c r="N2017">
        <v>1.85</v>
      </c>
      <c r="O2017">
        <v>0</v>
      </c>
      <c r="P2017">
        <v>3</v>
      </c>
      <c r="Q2017">
        <v>0</v>
      </c>
      <c r="R2017">
        <v>0</v>
      </c>
      <c r="S2017">
        <v>0</v>
      </c>
      <c r="T2017">
        <v>3</v>
      </c>
      <c r="U2017">
        <v>0</v>
      </c>
      <c r="V2017">
        <v>0</v>
      </c>
      <c r="W2017">
        <v>0</v>
      </c>
      <c r="X2017">
        <v>1.16611635638064</v>
      </c>
      <c r="Y2017">
        <v>0</v>
      </c>
      <c r="Z2017">
        <v>0</v>
      </c>
      <c r="AA2017">
        <v>0</v>
      </c>
      <c r="AB2017">
        <v>4.1223216627038557</v>
      </c>
      <c r="AC2017">
        <v>0</v>
      </c>
      <c r="AD2017">
        <v>0</v>
      </c>
      <c r="AE2017">
        <v>5.288438019084496</v>
      </c>
    </row>
    <row r="2018" spans="1:31" x14ac:dyDescent="0.25">
      <c r="A2018">
        <v>1874345</v>
      </c>
      <c r="B2018">
        <v>1</v>
      </c>
      <c r="C2018" t="s">
        <v>81</v>
      </c>
      <c r="D2018" t="s">
        <v>121</v>
      </c>
      <c r="E2018" t="s">
        <v>169</v>
      </c>
      <c r="F2018" t="s">
        <v>6025</v>
      </c>
      <c r="G2018" t="s">
        <v>183</v>
      </c>
      <c r="H2018" t="s">
        <v>143</v>
      </c>
      <c r="I2018" t="s">
        <v>135</v>
      </c>
      <c r="J2018" t="s">
        <v>136</v>
      </c>
      <c r="K2018" t="s">
        <v>137</v>
      </c>
      <c r="L2018" t="s">
        <v>6026</v>
      </c>
      <c r="M2018" t="s">
        <v>6027</v>
      </c>
      <c r="N2018">
        <v>8.0666666659999997</v>
      </c>
      <c r="O2018">
        <v>0</v>
      </c>
      <c r="P2018">
        <v>51</v>
      </c>
      <c r="Q2018">
        <v>0</v>
      </c>
      <c r="R2018">
        <v>19</v>
      </c>
      <c r="S2018">
        <v>0</v>
      </c>
      <c r="T2018">
        <v>4</v>
      </c>
      <c r="U2018">
        <v>0</v>
      </c>
      <c r="V2018">
        <v>0</v>
      </c>
      <c r="W2018">
        <v>0</v>
      </c>
      <c r="X2018">
        <v>189.71127796587868</v>
      </c>
      <c r="Y2018">
        <v>0</v>
      </c>
      <c r="Z2018">
        <v>23.394256813250731</v>
      </c>
      <c r="AA2018">
        <v>0</v>
      </c>
      <c r="AB2018">
        <v>46.518131915793475</v>
      </c>
      <c r="AC2018">
        <v>0</v>
      </c>
      <c r="AD2018">
        <v>0</v>
      </c>
      <c r="AE2018">
        <v>259.62366669492292</v>
      </c>
    </row>
    <row r="2019" spans="1:31" x14ac:dyDescent="0.25">
      <c r="A2019">
        <v>1874347</v>
      </c>
      <c r="B2019">
        <v>1</v>
      </c>
      <c r="C2019" t="s">
        <v>80</v>
      </c>
      <c r="D2019" t="s">
        <v>97</v>
      </c>
      <c r="E2019" t="s">
        <v>146</v>
      </c>
      <c r="F2019" t="s">
        <v>6028</v>
      </c>
      <c r="G2019" t="s">
        <v>148</v>
      </c>
      <c r="H2019" t="s">
        <v>143</v>
      </c>
      <c r="I2019" t="s">
        <v>135</v>
      </c>
      <c r="J2019" t="s">
        <v>136</v>
      </c>
      <c r="K2019" t="s">
        <v>137</v>
      </c>
      <c r="L2019" t="s">
        <v>6029</v>
      </c>
      <c r="M2019" t="s">
        <v>6030</v>
      </c>
      <c r="N2019">
        <v>2.3802777769999999</v>
      </c>
      <c r="O2019">
        <v>0</v>
      </c>
      <c r="P2019">
        <v>30</v>
      </c>
      <c r="Q2019">
        <v>0</v>
      </c>
      <c r="R2019">
        <v>11</v>
      </c>
      <c r="S2019">
        <v>0</v>
      </c>
      <c r="T2019">
        <v>4</v>
      </c>
      <c r="U2019">
        <v>0</v>
      </c>
      <c r="V2019">
        <v>0</v>
      </c>
      <c r="W2019">
        <v>0</v>
      </c>
      <c r="X2019">
        <v>24.579176871417044</v>
      </c>
      <c r="Y2019">
        <v>0</v>
      </c>
      <c r="Z2019">
        <v>22.526820959712389</v>
      </c>
      <c r="AA2019">
        <v>0</v>
      </c>
      <c r="AB2019">
        <v>15.182002915231298</v>
      </c>
      <c r="AC2019">
        <v>0</v>
      </c>
      <c r="AD2019">
        <v>0</v>
      </c>
      <c r="AE2019">
        <v>62.288000746360723</v>
      </c>
    </row>
    <row r="2020" spans="1:31" x14ac:dyDescent="0.25">
      <c r="A2020">
        <v>1874349</v>
      </c>
      <c r="B2020">
        <v>1</v>
      </c>
      <c r="C2020" t="s">
        <v>81</v>
      </c>
      <c r="D2020" t="s">
        <v>113</v>
      </c>
      <c r="E2020" t="s">
        <v>169</v>
      </c>
      <c r="F2020" t="s">
        <v>6031</v>
      </c>
      <c r="G2020" t="s">
        <v>183</v>
      </c>
      <c r="H2020" t="s">
        <v>143</v>
      </c>
      <c r="I2020" t="s">
        <v>135</v>
      </c>
      <c r="J2020" t="s">
        <v>136</v>
      </c>
      <c r="K2020" t="s">
        <v>137</v>
      </c>
      <c r="L2020" t="s">
        <v>6032</v>
      </c>
      <c r="M2020" t="s">
        <v>6033</v>
      </c>
      <c r="N2020">
        <v>0.82611111100000001</v>
      </c>
      <c r="O2020">
        <v>0</v>
      </c>
      <c r="P2020">
        <v>20</v>
      </c>
      <c r="Q2020">
        <v>0</v>
      </c>
      <c r="R2020">
        <v>1</v>
      </c>
      <c r="S2020">
        <v>0</v>
      </c>
      <c r="T2020">
        <v>3</v>
      </c>
      <c r="U2020">
        <v>0</v>
      </c>
      <c r="V2020">
        <v>0</v>
      </c>
      <c r="W2020">
        <v>0</v>
      </c>
      <c r="X2020">
        <v>3.3156554533632256</v>
      </c>
      <c r="Y2020">
        <v>0</v>
      </c>
      <c r="Z2020">
        <v>0.69530689769033771</v>
      </c>
      <c r="AA2020">
        <v>0</v>
      </c>
      <c r="AB2020">
        <v>0.7483870545212834</v>
      </c>
      <c r="AC2020">
        <v>0</v>
      </c>
      <c r="AD2020">
        <v>0</v>
      </c>
      <c r="AE2020">
        <v>4.7593494055748469</v>
      </c>
    </row>
    <row r="2021" spans="1:31" x14ac:dyDescent="0.25">
      <c r="A2021">
        <v>1874352</v>
      </c>
      <c r="B2021">
        <v>1</v>
      </c>
      <c r="C2021" t="s">
        <v>81</v>
      </c>
      <c r="D2021" t="s">
        <v>123</v>
      </c>
      <c r="E2021" t="s">
        <v>146</v>
      </c>
      <c r="F2021" t="s">
        <v>6034</v>
      </c>
      <c r="G2021" t="s">
        <v>148</v>
      </c>
      <c r="H2021" t="s">
        <v>143</v>
      </c>
      <c r="I2021" t="s">
        <v>135</v>
      </c>
      <c r="J2021" t="s">
        <v>136</v>
      </c>
      <c r="K2021" t="s">
        <v>137</v>
      </c>
      <c r="L2021" t="s">
        <v>6035</v>
      </c>
      <c r="M2021" t="s">
        <v>6036</v>
      </c>
      <c r="N2021">
        <v>5.1180555549999998</v>
      </c>
      <c r="O2021">
        <v>0</v>
      </c>
      <c r="P2021">
        <v>147</v>
      </c>
      <c r="Q2021">
        <v>0</v>
      </c>
      <c r="R2021">
        <v>0</v>
      </c>
      <c r="S2021">
        <v>0</v>
      </c>
      <c r="T2021">
        <v>3</v>
      </c>
      <c r="U2021">
        <v>0</v>
      </c>
      <c r="V2021">
        <v>0</v>
      </c>
      <c r="W2021">
        <v>0</v>
      </c>
      <c r="X2021">
        <v>189.6116321563743</v>
      </c>
      <c r="Y2021">
        <v>0</v>
      </c>
      <c r="Z2021">
        <v>0</v>
      </c>
      <c r="AA2021">
        <v>0</v>
      </c>
      <c r="AB2021">
        <v>13.853474464976252</v>
      </c>
      <c r="AC2021">
        <v>0</v>
      </c>
      <c r="AD2021">
        <v>0</v>
      </c>
      <c r="AE2021">
        <v>203.46510662135054</v>
      </c>
    </row>
    <row r="2022" spans="1:31" x14ac:dyDescent="0.25">
      <c r="A2022">
        <v>1874353</v>
      </c>
      <c r="B2022">
        <v>1</v>
      </c>
      <c r="C2022" t="s">
        <v>80</v>
      </c>
      <c r="D2022" t="s">
        <v>93</v>
      </c>
      <c r="E2022" t="s">
        <v>169</v>
      </c>
      <c r="F2022" t="s">
        <v>6037</v>
      </c>
      <c r="G2022" t="s">
        <v>183</v>
      </c>
      <c r="H2022" t="s">
        <v>143</v>
      </c>
      <c r="I2022" t="s">
        <v>135</v>
      </c>
      <c r="J2022" t="s">
        <v>136</v>
      </c>
      <c r="K2022" t="s">
        <v>137</v>
      </c>
      <c r="L2022" t="s">
        <v>6038</v>
      </c>
      <c r="M2022" t="s">
        <v>6039</v>
      </c>
      <c r="N2022">
        <v>4.5902777769999998</v>
      </c>
      <c r="O2022">
        <v>0</v>
      </c>
      <c r="P2022">
        <v>14</v>
      </c>
      <c r="Q2022">
        <v>0</v>
      </c>
      <c r="R2022">
        <v>10</v>
      </c>
      <c r="S2022">
        <v>0</v>
      </c>
      <c r="T2022">
        <v>5</v>
      </c>
      <c r="U2022">
        <v>0</v>
      </c>
      <c r="V2022">
        <v>0</v>
      </c>
      <c r="W2022">
        <v>0</v>
      </c>
      <c r="X2022">
        <v>11.398139083503121</v>
      </c>
      <c r="Y2022">
        <v>0</v>
      </c>
      <c r="Z2022">
        <v>67.965818702671825</v>
      </c>
      <c r="AA2022">
        <v>0</v>
      </c>
      <c r="AB2022">
        <v>18.055382401113292</v>
      </c>
      <c r="AC2022">
        <v>0</v>
      </c>
      <c r="AD2022">
        <v>0</v>
      </c>
      <c r="AE2022">
        <v>97.419340187288242</v>
      </c>
    </row>
    <row r="2023" spans="1:31" x14ac:dyDescent="0.25">
      <c r="A2023">
        <v>1874357</v>
      </c>
      <c r="B2023">
        <v>1</v>
      </c>
      <c r="C2023" t="s">
        <v>81</v>
      </c>
      <c r="D2023" t="s">
        <v>120</v>
      </c>
      <c r="E2023" t="s">
        <v>131</v>
      </c>
      <c r="F2023" t="s">
        <v>6040</v>
      </c>
      <c r="G2023" t="s">
        <v>133</v>
      </c>
      <c r="H2023" t="s">
        <v>134</v>
      </c>
      <c r="I2023" t="s">
        <v>135</v>
      </c>
      <c r="J2023" t="s">
        <v>136</v>
      </c>
      <c r="K2023" t="s">
        <v>137</v>
      </c>
      <c r="L2023" t="s">
        <v>6041</v>
      </c>
      <c r="M2023" t="s">
        <v>6042</v>
      </c>
      <c r="N2023">
        <v>0.66777777699999996</v>
      </c>
      <c r="O2023">
        <v>0</v>
      </c>
      <c r="P2023">
        <v>182</v>
      </c>
      <c r="Q2023">
        <v>0</v>
      </c>
      <c r="R2023">
        <v>17</v>
      </c>
      <c r="S2023">
        <v>0</v>
      </c>
      <c r="T2023">
        <v>24</v>
      </c>
      <c r="U2023">
        <v>0</v>
      </c>
      <c r="V2023">
        <v>0</v>
      </c>
      <c r="W2023">
        <v>0</v>
      </c>
      <c r="X2023">
        <v>37.537738788494423</v>
      </c>
      <c r="Y2023">
        <v>0</v>
      </c>
      <c r="Z2023">
        <v>74.106224302439344</v>
      </c>
      <c r="AA2023">
        <v>0</v>
      </c>
      <c r="AB2023">
        <v>34.22571003478221</v>
      </c>
      <c r="AC2023">
        <v>0</v>
      </c>
      <c r="AD2023">
        <v>0</v>
      </c>
      <c r="AE2023">
        <v>145.86967312571596</v>
      </c>
    </row>
    <row r="2024" spans="1:31" x14ac:dyDescent="0.25">
      <c r="A2024">
        <v>1874359</v>
      </c>
      <c r="B2024">
        <v>1</v>
      </c>
      <c r="C2024" t="s">
        <v>81</v>
      </c>
      <c r="D2024" t="s">
        <v>121</v>
      </c>
      <c r="E2024" t="s">
        <v>146</v>
      </c>
      <c r="F2024" t="s">
        <v>6043</v>
      </c>
      <c r="G2024" t="s">
        <v>148</v>
      </c>
      <c r="H2024" t="s">
        <v>143</v>
      </c>
      <c r="I2024" t="s">
        <v>135</v>
      </c>
      <c r="J2024" t="s">
        <v>136</v>
      </c>
      <c r="K2024" t="s">
        <v>137</v>
      </c>
      <c r="L2024" t="s">
        <v>6044</v>
      </c>
      <c r="M2024" t="s">
        <v>6045</v>
      </c>
      <c r="N2024">
        <v>1.6325000000000001</v>
      </c>
      <c r="O2024">
        <v>0</v>
      </c>
      <c r="P2024">
        <v>7</v>
      </c>
      <c r="Q2024">
        <v>0</v>
      </c>
      <c r="R2024">
        <v>4</v>
      </c>
      <c r="S2024">
        <v>0</v>
      </c>
      <c r="T2024">
        <v>0</v>
      </c>
      <c r="U2024">
        <v>0</v>
      </c>
      <c r="V2024">
        <v>0</v>
      </c>
      <c r="W2024">
        <v>0</v>
      </c>
      <c r="X2024">
        <v>2.3285606247156188</v>
      </c>
      <c r="Y2024">
        <v>0</v>
      </c>
      <c r="Z2024">
        <v>0.75554869868917629</v>
      </c>
      <c r="AA2024">
        <v>0</v>
      </c>
      <c r="AB2024">
        <v>0</v>
      </c>
      <c r="AC2024">
        <v>0</v>
      </c>
      <c r="AD2024">
        <v>0</v>
      </c>
      <c r="AE2024">
        <v>3.0841093234047952</v>
      </c>
    </row>
    <row r="2025" spans="1:31" x14ac:dyDescent="0.25">
      <c r="A2025">
        <v>1874360</v>
      </c>
      <c r="B2025">
        <v>1</v>
      </c>
      <c r="C2025" t="s">
        <v>81</v>
      </c>
      <c r="D2025" t="s">
        <v>115</v>
      </c>
      <c r="E2025" t="s">
        <v>146</v>
      </c>
      <c r="F2025" t="s">
        <v>6046</v>
      </c>
      <c r="G2025" t="s">
        <v>148</v>
      </c>
      <c r="H2025" t="s">
        <v>143</v>
      </c>
      <c r="I2025" t="s">
        <v>135</v>
      </c>
      <c r="J2025" t="s">
        <v>136</v>
      </c>
      <c r="K2025" t="s">
        <v>137</v>
      </c>
      <c r="L2025" t="s">
        <v>6047</v>
      </c>
      <c r="M2025" t="s">
        <v>6048</v>
      </c>
      <c r="N2025">
        <v>1.355277777</v>
      </c>
      <c r="O2025">
        <v>0</v>
      </c>
      <c r="P2025">
        <v>9</v>
      </c>
      <c r="Q2025">
        <v>0</v>
      </c>
      <c r="R2025">
        <v>1</v>
      </c>
      <c r="S2025">
        <v>0</v>
      </c>
      <c r="T2025">
        <v>2</v>
      </c>
      <c r="U2025">
        <v>0</v>
      </c>
      <c r="V2025">
        <v>0</v>
      </c>
      <c r="W2025">
        <v>0</v>
      </c>
      <c r="X2025">
        <v>11.302173490238332</v>
      </c>
      <c r="Y2025">
        <v>0</v>
      </c>
      <c r="Z2025">
        <v>2.2804003841756435</v>
      </c>
      <c r="AA2025">
        <v>0</v>
      </c>
      <c r="AB2025">
        <v>1.8653873826984861</v>
      </c>
      <c r="AC2025">
        <v>0</v>
      </c>
      <c r="AD2025">
        <v>0</v>
      </c>
      <c r="AE2025">
        <v>15.44796125711246</v>
      </c>
    </row>
    <row r="2026" spans="1:31" x14ac:dyDescent="0.25">
      <c r="A2026">
        <v>1874362</v>
      </c>
      <c r="B2026">
        <v>1</v>
      </c>
      <c r="C2026" t="s">
        <v>80</v>
      </c>
      <c r="D2026" t="s">
        <v>93</v>
      </c>
      <c r="E2026" t="s">
        <v>146</v>
      </c>
      <c r="F2026" t="s">
        <v>6049</v>
      </c>
      <c r="G2026" t="s">
        <v>148</v>
      </c>
      <c r="H2026" t="s">
        <v>143</v>
      </c>
      <c r="I2026" t="s">
        <v>135</v>
      </c>
      <c r="J2026" t="s">
        <v>136</v>
      </c>
      <c r="K2026" t="s">
        <v>137</v>
      </c>
      <c r="L2026" t="s">
        <v>6050</v>
      </c>
      <c r="M2026" t="s">
        <v>6051</v>
      </c>
      <c r="N2026">
        <v>1.345277777</v>
      </c>
      <c r="O2026">
        <v>0</v>
      </c>
      <c r="P2026">
        <v>13</v>
      </c>
      <c r="Q2026">
        <v>0</v>
      </c>
      <c r="R2026">
        <v>0</v>
      </c>
      <c r="S2026">
        <v>0</v>
      </c>
      <c r="T2026">
        <v>0</v>
      </c>
      <c r="U2026">
        <v>0</v>
      </c>
      <c r="V2026">
        <v>0</v>
      </c>
      <c r="W2026">
        <v>0</v>
      </c>
      <c r="X2026">
        <v>6.4709715144677089</v>
      </c>
      <c r="Y2026">
        <v>0</v>
      </c>
      <c r="Z2026">
        <v>0</v>
      </c>
      <c r="AA2026">
        <v>0</v>
      </c>
      <c r="AB2026">
        <v>0</v>
      </c>
      <c r="AC2026">
        <v>0</v>
      </c>
      <c r="AD2026">
        <v>0</v>
      </c>
      <c r="AE2026">
        <v>6.4709715144677089</v>
      </c>
    </row>
    <row r="2027" spans="1:31" x14ac:dyDescent="0.25">
      <c r="A2027">
        <v>1874363</v>
      </c>
      <c r="B2027">
        <v>1</v>
      </c>
      <c r="C2027" t="s">
        <v>80</v>
      </c>
      <c r="D2027" t="s">
        <v>83</v>
      </c>
      <c r="E2027" t="s">
        <v>140</v>
      </c>
      <c r="F2027" t="s">
        <v>6052</v>
      </c>
      <c r="G2027" t="s">
        <v>200</v>
      </c>
      <c r="H2027" t="s">
        <v>143</v>
      </c>
      <c r="I2027" t="s">
        <v>135</v>
      </c>
      <c r="J2027" t="s">
        <v>136</v>
      </c>
      <c r="K2027" t="s">
        <v>137</v>
      </c>
      <c r="L2027" t="s">
        <v>6053</v>
      </c>
      <c r="M2027" t="s">
        <v>6054</v>
      </c>
      <c r="N2027">
        <v>0.89138888800000005</v>
      </c>
      <c r="O2027">
        <v>0</v>
      </c>
      <c r="P2027">
        <v>1</v>
      </c>
      <c r="Q2027">
        <v>0</v>
      </c>
      <c r="R2027">
        <v>0</v>
      </c>
      <c r="S2027">
        <v>0</v>
      </c>
      <c r="T2027">
        <v>0</v>
      </c>
      <c r="U2027">
        <v>0</v>
      </c>
      <c r="V2027">
        <v>0</v>
      </c>
      <c r="W2027">
        <v>0</v>
      </c>
      <c r="X2027">
        <v>1.1675082090464817</v>
      </c>
      <c r="Y2027">
        <v>0</v>
      </c>
      <c r="Z2027">
        <v>0</v>
      </c>
      <c r="AA2027">
        <v>0</v>
      </c>
      <c r="AB2027">
        <v>0</v>
      </c>
      <c r="AC2027">
        <v>0</v>
      </c>
      <c r="AD2027">
        <v>0</v>
      </c>
      <c r="AE2027">
        <v>1.1675082090464817</v>
      </c>
    </row>
    <row r="2028" spans="1:31" x14ac:dyDescent="0.25">
      <c r="A2028">
        <v>1874365</v>
      </c>
      <c r="B2028">
        <v>1</v>
      </c>
      <c r="C2028" t="s">
        <v>80</v>
      </c>
      <c r="D2028" t="s">
        <v>94</v>
      </c>
      <c r="E2028" t="s">
        <v>158</v>
      </c>
      <c r="F2028" t="s">
        <v>5960</v>
      </c>
      <c r="G2028" t="s">
        <v>893</v>
      </c>
      <c r="H2028" t="s">
        <v>134</v>
      </c>
      <c r="I2028" t="s">
        <v>135</v>
      </c>
      <c r="J2028" t="s">
        <v>136</v>
      </c>
      <c r="K2028" t="s">
        <v>137</v>
      </c>
      <c r="L2028" t="s">
        <v>6055</v>
      </c>
      <c r="M2028" t="s">
        <v>6056</v>
      </c>
      <c r="N2028">
        <v>3.4286111109999999</v>
      </c>
      <c r="O2028">
        <v>0</v>
      </c>
      <c r="P2028">
        <v>0</v>
      </c>
      <c r="Q2028">
        <v>0</v>
      </c>
      <c r="R2028">
        <v>9</v>
      </c>
      <c r="S2028">
        <v>0</v>
      </c>
      <c r="T2028">
        <v>1</v>
      </c>
      <c r="U2028">
        <v>0</v>
      </c>
      <c r="V2028">
        <v>0</v>
      </c>
      <c r="W2028">
        <v>0</v>
      </c>
      <c r="X2028">
        <v>0</v>
      </c>
      <c r="Y2028">
        <v>0</v>
      </c>
      <c r="Z2028">
        <v>265.7850352894705</v>
      </c>
      <c r="AA2028">
        <v>0</v>
      </c>
      <c r="AB2028">
        <v>5.9540564190879843</v>
      </c>
      <c r="AC2028">
        <v>0</v>
      </c>
      <c r="AD2028">
        <v>0</v>
      </c>
      <c r="AE2028">
        <v>271.73909170855848</v>
      </c>
    </row>
    <row r="2029" spans="1:31" x14ac:dyDescent="0.25">
      <c r="A2029">
        <v>1874366</v>
      </c>
      <c r="B2029">
        <v>1</v>
      </c>
      <c r="C2029" t="s">
        <v>81</v>
      </c>
      <c r="D2029" t="s">
        <v>119</v>
      </c>
      <c r="E2029" t="s">
        <v>146</v>
      </c>
      <c r="F2029" t="s">
        <v>6057</v>
      </c>
      <c r="G2029" t="s">
        <v>148</v>
      </c>
      <c r="H2029" t="s">
        <v>143</v>
      </c>
      <c r="I2029" t="s">
        <v>135</v>
      </c>
      <c r="J2029" t="s">
        <v>136</v>
      </c>
      <c r="K2029" t="s">
        <v>137</v>
      </c>
      <c r="L2029" t="s">
        <v>6058</v>
      </c>
      <c r="M2029" t="s">
        <v>6059</v>
      </c>
      <c r="N2029">
        <v>1.02</v>
      </c>
      <c r="O2029">
        <v>0</v>
      </c>
      <c r="P2029">
        <v>27</v>
      </c>
      <c r="Q2029">
        <v>0</v>
      </c>
      <c r="R2029">
        <v>0</v>
      </c>
      <c r="S2029">
        <v>0</v>
      </c>
      <c r="T2029">
        <v>0</v>
      </c>
      <c r="U2029">
        <v>0</v>
      </c>
      <c r="V2029">
        <v>0</v>
      </c>
      <c r="W2029">
        <v>0</v>
      </c>
      <c r="X2029">
        <v>2.4386663507922695</v>
      </c>
      <c r="Y2029">
        <v>0</v>
      </c>
      <c r="Z2029">
        <v>0</v>
      </c>
      <c r="AA2029">
        <v>0</v>
      </c>
      <c r="AB2029">
        <v>0</v>
      </c>
      <c r="AC2029">
        <v>0</v>
      </c>
      <c r="AD2029">
        <v>0</v>
      </c>
      <c r="AE2029">
        <v>2.4386663507922695</v>
      </c>
    </row>
    <row r="2030" spans="1:31" x14ac:dyDescent="0.25">
      <c r="A2030">
        <v>1874367</v>
      </c>
      <c r="B2030">
        <v>1</v>
      </c>
      <c r="C2030" t="s">
        <v>80</v>
      </c>
      <c r="D2030" t="s">
        <v>111</v>
      </c>
      <c r="E2030" t="s">
        <v>146</v>
      </c>
      <c r="F2030" t="s">
        <v>6060</v>
      </c>
      <c r="G2030" t="s">
        <v>148</v>
      </c>
      <c r="H2030" t="s">
        <v>143</v>
      </c>
      <c r="I2030" t="s">
        <v>135</v>
      </c>
      <c r="J2030" t="s">
        <v>136</v>
      </c>
      <c r="K2030" t="s">
        <v>137</v>
      </c>
      <c r="L2030" t="s">
        <v>6061</v>
      </c>
      <c r="M2030" t="s">
        <v>6062</v>
      </c>
      <c r="N2030">
        <v>5.41</v>
      </c>
      <c r="O2030">
        <v>0</v>
      </c>
      <c r="P2030">
        <v>70</v>
      </c>
      <c r="Q2030">
        <v>0</v>
      </c>
      <c r="R2030">
        <v>0</v>
      </c>
      <c r="S2030">
        <v>0</v>
      </c>
      <c r="T2030">
        <v>0</v>
      </c>
      <c r="U2030">
        <v>0</v>
      </c>
      <c r="V2030">
        <v>0</v>
      </c>
      <c r="W2030">
        <v>0</v>
      </c>
      <c r="X2030">
        <v>100.49605743756346</v>
      </c>
      <c r="Y2030">
        <v>0</v>
      </c>
      <c r="Z2030">
        <v>0</v>
      </c>
      <c r="AA2030">
        <v>0</v>
      </c>
      <c r="AB2030">
        <v>0</v>
      </c>
      <c r="AC2030">
        <v>0</v>
      </c>
      <c r="AD2030">
        <v>0</v>
      </c>
      <c r="AE2030">
        <v>100.49605743756346</v>
      </c>
    </row>
    <row r="2031" spans="1:31" x14ac:dyDescent="0.25">
      <c r="A2031">
        <v>1874368</v>
      </c>
      <c r="B2031">
        <v>1</v>
      </c>
      <c r="C2031" t="s">
        <v>80</v>
      </c>
      <c r="D2031" t="s">
        <v>84</v>
      </c>
      <c r="E2031" t="s">
        <v>140</v>
      </c>
      <c r="F2031" t="s">
        <v>6063</v>
      </c>
      <c r="G2031" t="s">
        <v>163</v>
      </c>
      <c r="H2031" t="s">
        <v>143</v>
      </c>
      <c r="I2031" t="s">
        <v>135</v>
      </c>
      <c r="J2031" t="s">
        <v>136</v>
      </c>
      <c r="K2031" t="s">
        <v>137</v>
      </c>
      <c r="L2031" t="s">
        <v>6064</v>
      </c>
      <c r="M2031" t="s">
        <v>6065</v>
      </c>
      <c r="N2031">
        <v>2.5477777769999999</v>
      </c>
      <c r="O2031">
        <v>0</v>
      </c>
      <c r="P2031">
        <v>5</v>
      </c>
      <c r="Q2031">
        <v>0</v>
      </c>
      <c r="R2031">
        <v>0</v>
      </c>
      <c r="S2031">
        <v>0</v>
      </c>
      <c r="T2031">
        <v>0</v>
      </c>
      <c r="U2031">
        <v>0</v>
      </c>
      <c r="V2031">
        <v>0</v>
      </c>
      <c r="W2031">
        <v>0</v>
      </c>
      <c r="X2031">
        <v>2.8530035425091378</v>
      </c>
      <c r="Y2031">
        <v>0</v>
      </c>
      <c r="Z2031">
        <v>0</v>
      </c>
      <c r="AA2031">
        <v>0</v>
      </c>
      <c r="AB2031">
        <v>0</v>
      </c>
      <c r="AC2031">
        <v>0</v>
      </c>
      <c r="AD2031">
        <v>0</v>
      </c>
      <c r="AE2031">
        <v>2.8530035425091378</v>
      </c>
    </row>
    <row r="2032" spans="1:31" x14ac:dyDescent="0.25">
      <c r="A2032">
        <v>1874369</v>
      </c>
      <c r="B2032">
        <v>1</v>
      </c>
      <c r="C2032" t="s">
        <v>81</v>
      </c>
      <c r="D2032" t="s">
        <v>120</v>
      </c>
      <c r="E2032" t="s">
        <v>140</v>
      </c>
      <c r="F2032" t="s">
        <v>6066</v>
      </c>
      <c r="G2032" t="s">
        <v>163</v>
      </c>
      <c r="H2032" t="s">
        <v>143</v>
      </c>
      <c r="I2032" t="s">
        <v>135</v>
      </c>
      <c r="J2032" t="s">
        <v>136</v>
      </c>
      <c r="K2032" t="s">
        <v>137</v>
      </c>
      <c r="L2032" t="s">
        <v>6067</v>
      </c>
      <c r="M2032" t="s">
        <v>6068</v>
      </c>
      <c r="N2032">
        <v>2.8244444440000001</v>
      </c>
      <c r="O2032">
        <v>0</v>
      </c>
      <c r="P2032">
        <v>1</v>
      </c>
      <c r="Q2032">
        <v>0</v>
      </c>
      <c r="R2032">
        <v>0</v>
      </c>
      <c r="S2032">
        <v>0</v>
      </c>
      <c r="T2032">
        <v>0</v>
      </c>
      <c r="U2032">
        <v>0</v>
      </c>
      <c r="V2032">
        <v>0</v>
      </c>
      <c r="W2032">
        <v>0</v>
      </c>
      <c r="X2032">
        <v>1.1999777438925379</v>
      </c>
      <c r="Y2032">
        <v>0</v>
      </c>
      <c r="Z2032">
        <v>0</v>
      </c>
      <c r="AA2032">
        <v>0</v>
      </c>
      <c r="AB2032">
        <v>0</v>
      </c>
      <c r="AC2032">
        <v>0</v>
      </c>
      <c r="AD2032">
        <v>0</v>
      </c>
      <c r="AE2032">
        <v>1.1999777438925379</v>
      </c>
    </row>
    <row r="2033" spans="1:31" x14ac:dyDescent="0.25">
      <c r="A2033">
        <v>1874371</v>
      </c>
      <c r="B2033">
        <v>1</v>
      </c>
      <c r="C2033" t="s">
        <v>81</v>
      </c>
      <c r="D2033" t="s">
        <v>128</v>
      </c>
      <c r="E2033" t="s">
        <v>210</v>
      </c>
      <c r="F2033" t="s">
        <v>6069</v>
      </c>
      <c r="G2033" t="s">
        <v>133</v>
      </c>
      <c r="H2033" t="s">
        <v>134</v>
      </c>
      <c r="I2033" t="s">
        <v>135</v>
      </c>
      <c r="J2033" t="s">
        <v>136</v>
      </c>
      <c r="K2033" t="s">
        <v>137</v>
      </c>
      <c r="L2033" t="s">
        <v>6070</v>
      </c>
      <c r="M2033" t="s">
        <v>6071</v>
      </c>
      <c r="N2033">
        <v>0.115</v>
      </c>
      <c r="O2033">
        <v>7</v>
      </c>
      <c r="P2033">
        <v>71</v>
      </c>
      <c r="Q2033">
        <v>34</v>
      </c>
      <c r="R2033">
        <v>7</v>
      </c>
      <c r="S2033">
        <v>4</v>
      </c>
      <c r="T2033">
        <v>6</v>
      </c>
      <c r="U2033">
        <v>0</v>
      </c>
      <c r="V2033">
        <v>0</v>
      </c>
      <c r="W2033">
        <v>0.33064055215702004</v>
      </c>
      <c r="X2033">
        <v>1.3153055795605901</v>
      </c>
      <c r="Y2033">
        <v>4.6375786656375588</v>
      </c>
      <c r="Z2033">
        <v>3.5801493888774907</v>
      </c>
      <c r="AA2033">
        <v>3.6961751079319805</v>
      </c>
      <c r="AB2033">
        <v>0.38115554123809003</v>
      </c>
      <c r="AC2033">
        <v>0</v>
      </c>
      <c r="AD2033">
        <v>0</v>
      </c>
      <c r="AE2033">
        <v>13.94100483540273</v>
      </c>
    </row>
    <row r="2034" spans="1:31" x14ac:dyDescent="0.25">
      <c r="A2034">
        <v>1874373</v>
      </c>
      <c r="B2034">
        <v>1</v>
      </c>
      <c r="C2034" t="s">
        <v>81</v>
      </c>
      <c r="D2034" t="s">
        <v>121</v>
      </c>
      <c r="E2034" t="s">
        <v>146</v>
      </c>
      <c r="F2034" t="s">
        <v>6072</v>
      </c>
      <c r="G2034" t="s">
        <v>148</v>
      </c>
      <c r="H2034" t="s">
        <v>143</v>
      </c>
      <c r="I2034" t="s">
        <v>135</v>
      </c>
      <c r="J2034" t="s">
        <v>136</v>
      </c>
      <c r="K2034" t="s">
        <v>137</v>
      </c>
      <c r="L2034" t="s">
        <v>6073</v>
      </c>
      <c r="M2034" t="s">
        <v>6074</v>
      </c>
      <c r="N2034">
        <v>1.169444444</v>
      </c>
      <c r="O2034">
        <v>0</v>
      </c>
      <c r="P2034">
        <v>11</v>
      </c>
      <c r="Q2034">
        <v>0</v>
      </c>
      <c r="R2034">
        <v>0</v>
      </c>
      <c r="S2034">
        <v>0</v>
      </c>
      <c r="T2034">
        <v>0</v>
      </c>
      <c r="U2034">
        <v>0</v>
      </c>
      <c r="V2034">
        <v>0</v>
      </c>
      <c r="W2034">
        <v>0</v>
      </c>
      <c r="X2034">
        <v>1.9713403407727246</v>
      </c>
      <c r="Y2034">
        <v>0</v>
      </c>
      <c r="Z2034">
        <v>0</v>
      </c>
      <c r="AA2034">
        <v>0</v>
      </c>
      <c r="AB2034">
        <v>0</v>
      </c>
      <c r="AC2034">
        <v>0</v>
      </c>
      <c r="AD2034">
        <v>0</v>
      </c>
      <c r="AE2034">
        <v>1.9713403407727246</v>
      </c>
    </row>
    <row r="2035" spans="1:31" x14ac:dyDescent="0.25">
      <c r="A2035">
        <v>1874376</v>
      </c>
      <c r="B2035">
        <v>1</v>
      </c>
      <c r="C2035" t="s">
        <v>81</v>
      </c>
      <c r="D2035" t="s">
        <v>113</v>
      </c>
      <c r="E2035" t="s">
        <v>210</v>
      </c>
      <c r="F2035" t="s">
        <v>6075</v>
      </c>
      <c r="G2035" t="s">
        <v>133</v>
      </c>
      <c r="H2035" t="s">
        <v>134</v>
      </c>
      <c r="I2035" t="s">
        <v>135</v>
      </c>
      <c r="J2035" t="s">
        <v>136</v>
      </c>
      <c r="K2035" t="s">
        <v>137</v>
      </c>
      <c r="L2035" t="s">
        <v>6076</v>
      </c>
      <c r="M2035" t="s">
        <v>6077</v>
      </c>
      <c r="N2035">
        <v>3.4988888880000002</v>
      </c>
      <c r="O2035">
        <v>2</v>
      </c>
      <c r="P2035">
        <v>0</v>
      </c>
      <c r="Q2035">
        <v>13</v>
      </c>
      <c r="R2035">
        <v>82</v>
      </c>
      <c r="S2035">
        <v>6</v>
      </c>
      <c r="T2035">
        <v>3</v>
      </c>
      <c r="U2035">
        <v>0</v>
      </c>
      <c r="V2035">
        <v>0</v>
      </c>
      <c r="W2035">
        <v>6.3441804167664912</v>
      </c>
      <c r="X2035">
        <v>0</v>
      </c>
      <c r="Y2035">
        <v>242.71922928555705</v>
      </c>
      <c r="Z2035">
        <v>837.01063922013623</v>
      </c>
      <c r="AA2035">
        <v>163.4427192249014</v>
      </c>
      <c r="AB2035">
        <v>90.524131277637792</v>
      </c>
      <c r="AC2035">
        <v>0</v>
      </c>
      <c r="AD2035">
        <v>0</v>
      </c>
      <c r="AE2035">
        <v>1340.0408994249988</v>
      </c>
    </row>
    <row r="2036" spans="1:31" x14ac:dyDescent="0.25">
      <c r="A2036">
        <v>1874382</v>
      </c>
      <c r="B2036">
        <v>1</v>
      </c>
      <c r="C2036" t="s">
        <v>81</v>
      </c>
      <c r="D2036" t="s">
        <v>127</v>
      </c>
      <c r="E2036" t="s">
        <v>169</v>
      </c>
      <c r="F2036" t="s">
        <v>6078</v>
      </c>
      <c r="G2036" t="s">
        <v>1124</v>
      </c>
      <c r="H2036" t="s">
        <v>143</v>
      </c>
      <c r="I2036" t="s">
        <v>135</v>
      </c>
      <c r="J2036" t="s">
        <v>136</v>
      </c>
      <c r="K2036" t="s">
        <v>137</v>
      </c>
      <c r="L2036" t="s">
        <v>6079</v>
      </c>
      <c r="M2036" t="s">
        <v>6080</v>
      </c>
      <c r="N2036">
        <v>2.9522222220000001</v>
      </c>
      <c r="O2036">
        <v>0</v>
      </c>
      <c r="P2036">
        <v>74</v>
      </c>
      <c r="Q2036">
        <v>0</v>
      </c>
      <c r="R2036">
        <v>22</v>
      </c>
      <c r="S2036">
        <v>1</v>
      </c>
      <c r="T2036">
        <v>8</v>
      </c>
      <c r="U2036">
        <v>0</v>
      </c>
      <c r="V2036">
        <v>1</v>
      </c>
      <c r="W2036">
        <v>0</v>
      </c>
      <c r="X2036">
        <v>60.60120935992385</v>
      </c>
      <c r="Y2036">
        <v>0</v>
      </c>
      <c r="Z2036">
        <v>80.417258527702089</v>
      </c>
      <c r="AA2036">
        <v>13.708984398458757</v>
      </c>
      <c r="AB2036">
        <v>14.861899582953848</v>
      </c>
      <c r="AC2036">
        <v>0</v>
      </c>
      <c r="AD2036">
        <v>1.4385382193741125</v>
      </c>
      <c r="AE2036">
        <v>171.02789008841268</v>
      </c>
    </row>
    <row r="2037" spans="1:31" x14ac:dyDescent="0.25">
      <c r="A2037">
        <v>1874385</v>
      </c>
      <c r="B2037">
        <v>1</v>
      </c>
      <c r="C2037" t="s">
        <v>81</v>
      </c>
      <c r="D2037" t="s">
        <v>127</v>
      </c>
      <c r="E2037" t="s">
        <v>146</v>
      </c>
      <c r="F2037" t="s">
        <v>6081</v>
      </c>
      <c r="G2037" t="s">
        <v>148</v>
      </c>
      <c r="H2037" t="s">
        <v>143</v>
      </c>
      <c r="I2037" t="s">
        <v>135</v>
      </c>
      <c r="J2037" t="s">
        <v>136</v>
      </c>
      <c r="K2037" t="s">
        <v>137</v>
      </c>
      <c r="L2037" t="s">
        <v>6082</v>
      </c>
      <c r="M2037" t="s">
        <v>6083</v>
      </c>
      <c r="N2037">
        <v>2.2341666660000001</v>
      </c>
      <c r="O2037">
        <v>0</v>
      </c>
      <c r="P2037">
        <v>5</v>
      </c>
      <c r="Q2037">
        <v>0</v>
      </c>
      <c r="R2037">
        <v>0</v>
      </c>
      <c r="S2037">
        <v>0</v>
      </c>
      <c r="T2037">
        <v>2</v>
      </c>
      <c r="U2037">
        <v>0</v>
      </c>
      <c r="V2037">
        <v>0</v>
      </c>
      <c r="W2037">
        <v>0</v>
      </c>
      <c r="X2037">
        <v>4.6059375266045439</v>
      </c>
      <c r="Y2037">
        <v>0</v>
      </c>
      <c r="Z2037">
        <v>0</v>
      </c>
      <c r="AA2037">
        <v>0</v>
      </c>
      <c r="AB2037">
        <v>30.599988188853345</v>
      </c>
      <c r="AC2037">
        <v>0</v>
      </c>
      <c r="AD2037">
        <v>0</v>
      </c>
      <c r="AE2037">
        <v>35.205925715457887</v>
      </c>
    </row>
    <row r="2038" spans="1:31" x14ac:dyDescent="0.25">
      <c r="A2038">
        <v>1874387</v>
      </c>
      <c r="B2038">
        <v>1</v>
      </c>
      <c r="C2038" t="s">
        <v>80</v>
      </c>
      <c r="D2038" t="s">
        <v>105</v>
      </c>
      <c r="E2038" t="s">
        <v>131</v>
      </c>
      <c r="F2038" t="s">
        <v>6084</v>
      </c>
      <c r="G2038" t="s">
        <v>476</v>
      </c>
      <c r="H2038" t="s">
        <v>134</v>
      </c>
      <c r="I2038" t="s">
        <v>135</v>
      </c>
      <c r="J2038" t="s">
        <v>136</v>
      </c>
      <c r="K2038" t="s">
        <v>137</v>
      </c>
      <c r="L2038" t="s">
        <v>6085</v>
      </c>
      <c r="M2038" t="s">
        <v>6086</v>
      </c>
      <c r="N2038">
        <v>0.35305555500000002</v>
      </c>
      <c r="O2038">
        <v>1</v>
      </c>
      <c r="P2038">
        <v>120</v>
      </c>
      <c r="Q2038">
        <v>4</v>
      </c>
      <c r="R2038">
        <v>2</v>
      </c>
      <c r="S2038">
        <v>7</v>
      </c>
      <c r="T2038">
        <v>36</v>
      </c>
      <c r="U2038">
        <v>0</v>
      </c>
      <c r="V2038">
        <v>0</v>
      </c>
      <c r="W2038">
        <v>0.54150072103980751</v>
      </c>
      <c r="X2038">
        <v>17.866261774329317</v>
      </c>
      <c r="Y2038">
        <v>18.712161096943746</v>
      </c>
      <c r="Z2038">
        <v>0.15958054562697055</v>
      </c>
      <c r="AA2038">
        <v>14.094117282119932</v>
      </c>
      <c r="AB2038">
        <v>16.805593611073348</v>
      </c>
      <c r="AC2038">
        <v>0</v>
      </c>
      <c r="AD2038">
        <v>0</v>
      </c>
      <c r="AE2038">
        <v>68.179215031133126</v>
      </c>
    </row>
    <row r="2039" spans="1:31" x14ac:dyDescent="0.25">
      <c r="A2039">
        <v>1874388</v>
      </c>
      <c r="B2039">
        <v>1</v>
      </c>
      <c r="C2039" t="s">
        <v>81</v>
      </c>
      <c r="D2039" t="s">
        <v>121</v>
      </c>
      <c r="E2039" t="s">
        <v>146</v>
      </c>
      <c r="F2039" t="s">
        <v>6087</v>
      </c>
      <c r="G2039" t="s">
        <v>148</v>
      </c>
      <c r="H2039" t="s">
        <v>143</v>
      </c>
      <c r="I2039" t="s">
        <v>135</v>
      </c>
      <c r="J2039" t="s">
        <v>136</v>
      </c>
      <c r="K2039" t="s">
        <v>137</v>
      </c>
      <c r="L2039" t="s">
        <v>6088</v>
      </c>
      <c r="M2039" t="s">
        <v>6089</v>
      </c>
      <c r="N2039">
        <v>1.459166666</v>
      </c>
      <c r="O2039">
        <v>0</v>
      </c>
      <c r="P2039">
        <v>3</v>
      </c>
      <c r="Q2039">
        <v>0</v>
      </c>
      <c r="R2039">
        <v>3</v>
      </c>
      <c r="S2039">
        <v>0</v>
      </c>
      <c r="T2039">
        <v>0</v>
      </c>
      <c r="U2039">
        <v>0</v>
      </c>
      <c r="V2039">
        <v>0</v>
      </c>
      <c r="W2039">
        <v>0</v>
      </c>
      <c r="X2039">
        <v>5.8804180752378938</v>
      </c>
      <c r="Y2039">
        <v>0</v>
      </c>
      <c r="Z2039">
        <v>5.0619145607083285</v>
      </c>
      <c r="AA2039">
        <v>0</v>
      </c>
      <c r="AB2039">
        <v>0</v>
      </c>
      <c r="AC2039">
        <v>0</v>
      </c>
      <c r="AD2039">
        <v>0</v>
      </c>
      <c r="AE2039">
        <v>10.942332635946222</v>
      </c>
    </row>
    <row r="2040" spans="1:31" x14ac:dyDescent="0.25">
      <c r="A2040">
        <v>1874389</v>
      </c>
      <c r="B2040">
        <v>1</v>
      </c>
      <c r="C2040" t="s">
        <v>80</v>
      </c>
      <c r="D2040" t="s">
        <v>92</v>
      </c>
      <c r="E2040" t="s">
        <v>140</v>
      </c>
      <c r="F2040" t="s">
        <v>6090</v>
      </c>
      <c r="G2040" t="s">
        <v>200</v>
      </c>
      <c r="H2040" t="s">
        <v>143</v>
      </c>
      <c r="I2040" t="s">
        <v>135</v>
      </c>
      <c r="J2040" t="s">
        <v>136</v>
      </c>
      <c r="K2040" t="s">
        <v>137</v>
      </c>
      <c r="L2040" t="s">
        <v>6091</v>
      </c>
      <c r="M2040" t="s">
        <v>6092</v>
      </c>
      <c r="N2040">
        <v>2.9880555549999999</v>
      </c>
      <c r="O2040">
        <v>0</v>
      </c>
      <c r="P2040">
        <v>1</v>
      </c>
      <c r="Q2040">
        <v>0</v>
      </c>
      <c r="R2040">
        <v>0</v>
      </c>
      <c r="S2040">
        <v>0</v>
      </c>
      <c r="T2040">
        <v>0</v>
      </c>
      <c r="U2040">
        <v>0</v>
      </c>
      <c r="V2040">
        <v>0</v>
      </c>
      <c r="W2040">
        <v>0</v>
      </c>
      <c r="X2040">
        <v>1.5601288456350699</v>
      </c>
      <c r="Y2040">
        <v>0</v>
      </c>
      <c r="Z2040">
        <v>0</v>
      </c>
      <c r="AA2040">
        <v>0</v>
      </c>
      <c r="AB2040">
        <v>0</v>
      </c>
      <c r="AC2040">
        <v>0</v>
      </c>
      <c r="AD2040">
        <v>0</v>
      </c>
      <c r="AE2040">
        <v>1.5601288456350699</v>
      </c>
    </row>
    <row r="2041" spans="1:31" x14ac:dyDescent="0.25">
      <c r="A2041">
        <v>1874391</v>
      </c>
      <c r="B2041">
        <v>1</v>
      </c>
      <c r="C2041" t="s">
        <v>80</v>
      </c>
      <c r="D2041" t="s">
        <v>88</v>
      </c>
      <c r="E2041" t="s">
        <v>158</v>
      </c>
      <c r="F2041" t="s">
        <v>6093</v>
      </c>
      <c r="G2041" t="s">
        <v>293</v>
      </c>
      <c r="H2041" t="s">
        <v>134</v>
      </c>
      <c r="I2041" t="s">
        <v>135</v>
      </c>
      <c r="J2041" t="s">
        <v>136</v>
      </c>
      <c r="K2041" t="s">
        <v>137</v>
      </c>
      <c r="L2041" t="s">
        <v>6094</v>
      </c>
      <c r="M2041" t="s">
        <v>6095</v>
      </c>
      <c r="N2041">
        <v>5.6</v>
      </c>
      <c r="O2041">
        <v>0</v>
      </c>
      <c r="P2041">
        <v>184</v>
      </c>
      <c r="Q2041">
        <v>0</v>
      </c>
      <c r="R2041">
        <v>0</v>
      </c>
      <c r="S2041">
        <v>0</v>
      </c>
      <c r="T2041">
        <v>23</v>
      </c>
      <c r="U2041">
        <v>0</v>
      </c>
      <c r="V2041">
        <v>0</v>
      </c>
      <c r="W2041">
        <v>0</v>
      </c>
      <c r="X2041">
        <v>361.53311189212741</v>
      </c>
      <c r="Y2041">
        <v>0</v>
      </c>
      <c r="Z2041">
        <v>0</v>
      </c>
      <c r="AA2041">
        <v>0</v>
      </c>
      <c r="AB2041">
        <v>167.65659486667903</v>
      </c>
      <c r="AC2041">
        <v>0</v>
      </c>
      <c r="AD2041">
        <v>0</v>
      </c>
      <c r="AE2041">
        <v>529.18970675880644</v>
      </c>
    </row>
    <row r="2042" spans="1:31" x14ac:dyDescent="0.25">
      <c r="A2042">
        <v>1874392</v>
      </c>
      <c r="B2042">
        <v>1</v>
      </c>
      <c r="C2042" t="s">
        <v>81</v>
      </c>
      <c r="D2042" t="s">
        <v>112</v>
      </c>
      <c r="E2042" t="s">
        <v>140</v>
      </c>
      <c r="F2042" t="s">
        <v>6096</v>
      </c>
      <c r="G2042" t="s">
        <v>163</v>
      </c>
      <c r="H2042" t="s">
        <v>143</v>
      </c>
      <c r="I2042" t="s">
        <v>135</v>
      </c>
      <c r="J2042" t="s">
        <v>136</v>
      </c>
      <c r="K2042" t="s">
        <v>137</v>
      </c>
      <c r="L2042" t="s">
        <v>6097</v>
      </c>
      <c r="M2042" t="s">
        <v>6098</v>
      </c>
      <c r="N2042">
        <v>0.53527777700000001</v>
      </c>
      <c r="O2042">
        <v>0</v>
      </c>
      <c r="P2042">
        <v>1</v>
      </c>
      <c r="Q2042">
        <v>0</v>
      </c>
      <c r="R2042">
        <v>0</v>
      </c>
      <c r="S2042">
        <v>0</v>
      </c>
      <c r="T2042">
        <v>0</v>
      </c>
      <c r="U2042">
        <v>0</v>
      </c>
      <c r="V2042">
        <v>0</v>
      </c>
      <c r="W2042">
        <v>0</v>
      </c>
      <c r="X2042">
        <v>0.14249402198520306</v>
      </c>
      <c r="Y2042">
        <v>0</v>
      </c>
      <c r="Z2042">
        <v>0</v>
      </c>
      <c r="AA2042">
        <v>0</v>
      </c>
      <c r="AB2042">
        <v>0</v>
      </c>
      <c r="AC2042">
        <v>0</v>
      </c>
      <c r="AD2042">
        <v>0</v>
      </c>
      <c r="AE2042">
        <v>0.14249402198520306</v>
      </c>
    </row>
    <row r="2043" spans="1:31" x14ac:dyDescent="0.25">
      <c r="A2043">
        <v>1874393</v>
      </c>
      <c r="B2043">
        <v>1</v>
      </c>
      <c r="C2043" t="s">
        <v>80</v>
      </c>
      <c r="D2043" t="s">
        <v>92</v>
      </c>
      <c r="E2043" t="s">
        <v>140</v>
      </c>
      <c r="F2043" t="s">
        <v>6099</v>
      </c>
      <c r="G2043" t="s">
        <v>163</v>
      </c>
      <c r="H2043" t="s">
        <v>143</v>
      </c>
      <c r="I2043" t="s">
        <v>135</v>
      </c>
      <c r="J2043" t="s">
        <v>136</v>
      </c>
      <c r="K2043" t="s">
        <v>137</v>
      </c>
      <c r="L2043" t="s">
        <v>6100</v>
      </c>
      <c r="M2043" t="s">
        <v>6101</v>
      </c>
      <c r="N2043">
        <v>3.2227777770000001</v>
      </c>
      <c r="O2043">
        <v>0</v>
      </c>
      <c r="P2043">
        <v>1</v>
      </c>
      <c r="Q2043">
        <v>0</v>
      </c>
      <c r="R2043">
        <v>0</v>
      </c>
      <c r="S2043">
        <v>0</v>
      </c>
      <c r="T2043">
        <v>0</v>
      </c>
      <c r="U2043">
        <v>0</v>
      </c>
      <c r="V2043">
        <v>0</v>
      </c>
      <c r="W2043">
        <v>0</v>
      </c>
      <c r="X2043">
        <v>7.9415814877278904E-2</v>
      </c>
      <c r="Y2043">
        <v>0</v>
      </c>
      <c r="Z2043">
        <v>0</v>
      </c>
      <c r="AA2043">
        <v>0</v>
      </c>
      <c r="AB2043">
        <v>0</v>
      </c>
      <c r="AC2043">
        <v>0</v>
      </c>
      <c r="AD2043">
        <v>0</v>
      </c>
      <c r="AE2043">
        <v>7.9415814877278904E-2</v>
      </c>
    </row>
    <row r="2044" spans="1:31" x14ac:dyDescent="0.25">
      <c r="A2044">
        <v>1874395</v>
      </c>
      <c r="B2044">
        <v>1</v>
      </c>
      <c r="C2044" t="s">
        <v>80</v>
      </c>
      <c r="D2044" t="s">
        <v>98</v>
      </c>
      <c r="E2044" t="s">
        <v>146</v>
      </c>
      <c r="F2044" t="s">
        <v>6102</v>
      </c>
      <c r="G2044" t="s">
        <v>148</v>
      </c>
      <c r="H2044" t="s">
        <v>143</v>
      </c>
      <c r="I2044" t="s">
        <v>135</v>
      </c>
      <c r="J2044" t="s">
        <v>136</v>
      </c>
      <c r="K2044" t="s">
        <v>137</v>
      </c>
      <c r="L2044" t="s">
        <v>6103</v>
      </c>
      <c r="M2044" t="s">
        <v>6104</v>
      </c>
      <c r="N2044">
        <v>1.111111111</v>
      </c>
      <c r="O2044">
        <v>0</v>
      </c>
      <c r="P2044">
        <v>33</v>
      </c>
      <c r="Q2044">
        <v>0</v>
      </c>
      <c r="R2044">
        <v>8</v>
      </c>
      <c r="S2044">
        <v>0</v>
      </c>
      <c r="T2044">
        <v>9</v>
      </c>
      <c r="U2044">
        <v>0</v>
      </c>
      <c r="V2044">
        <v>0</v>
      </c>
      <c r="W2044">
        <v>0</v>
      </c>
      <c r="X2044">
        <v>13.586102047082811</v>
      </c>
      <c r="Y2044">
        <v>0</v>
      </c>
      <c r="Z2044">
        <v>39.648916162743781</v>
      </c>
      <c r="AA2044">
        <v>0</v>
      </c>
      <c r="AB2044">
        <v>15.846014306877164</v>
      </c>
      <c r="AC2044">
        <v>0</v>
      </c>
      <c r="AD2044">
        <v>0</v>
      </c>
      <c r="AE2044">
        <v>69.081032516703758</v>
      </c>
    </row>
    <row r="2045" spans="1:31" x14ac:dyDescent="0.25">
      <c r="A2045">
        <v>1874396</v>
      </c>
      <c r="B2045">
        <v>1</v>
      </c>
      <c r="C2045" t="s">
        <v>81</v>
      </c>
      <c r="D2045" t="s">
        <v>113</v>
      </c>
      <c r="E2045" t="s">
        <v>169</v>
      </c>
      <c r="F2045" t="s">
        <v>6105</v>
      </c>
      <c r="G2045" t="s">
        <v>183</v>
      </c>
      <c r="H2045" t="s">
        <v>143</v>
      </c>
      <c r="I2045" t="s">
        <v>135</v>
      </c>
      <c r="J2045" t="s">
        <v>136</v>
      </c>
      <c r="K2045" t="s">
        <v>137</v>
      </c>
      <c r="L2045" t="s">
        <v>6106</v>
      </c>
      <c r="M2045" t="s">
        <v>6107</v>
      </c>
      <c r="N2045">
        <v>3.8977777769999999</v>
      </c>
      <c r="O2045">
        <v>0</v>
      </c>
      <c r="P2045">
        <v>0</v>
      </c>
      <c r="Q2045">
        <v>0</v>
      </c>
      <c r="R2045">
        <v>12</v>
      </c>
      <c r="S2045">
        <v>0</v>
      </c>
      <c r="T2045">
        <v>0</v>
      </c>
      <c r="U2045">
        <v>0</v>
      </c>
      <c r="V2045">
        <v>0</v>
      </c>
      <c r="W2045">
        <v>0</v>
      </c>
      <c r="X2045">
        <v>0</v>
      </c>
      <c r="Y2045">
        <v>0</v>
      </c>
      <c r="Z2045">
        <v>116.73424781911729</v>
      </c>
      <c r="AA2045">
        <v>0</v>
      </c>
      <c r="AB2045">
        <v>0</v>
      </c>
      <c r="AC2045">
        <v>0</v>
      </c>
      <c r="AD2045">
        <v>0</v>
      </c>
      <c r="AE2045">
        <v>116.73424781911729</v>
      </c>
    </row>
    <row r="2046" spans="1:31" x14ac:dyDescent="0.25">
      <c r="A2046">
        <v>1874397</v>
      </c>
      <c r="B2046">
        <v>1</v>
      </c>
      <c r="C2046" t="s">
        <v>80</v>
      </c>
      <c r="D2046" t="s">
        <v>102</v>
      </c>
      <c r="E2046" t="s">
        <v>140</v>
      </c>
      <c r="F2046" t="s">
        <v>6108</v>
      </c>
      <c r="G2046" t="s">
        <v>207</v>
      </c>
      <c r="H2046" t="s">
        <v>143</v>
      </c>
      <c r="I2046" t="s">
        <v>135</v>
      </c>
      <c r="J2046" t="s">
        <v>136</v>
      </c>
      <c r="K2046" t="s">
        <v>137</v>
      </c>
      <c r="L2046" t="s">
        <v>6109</v>
      </c>
      <c r="M2046" t="s">
        <v>6110</v>
      </c>
      <c r="N2046">
        <v>2.2083333330000001</v>
      </c>
      <c r="O2046">
        <v>0</v>
      </c>
      <c r="P2046">
        <v>1</v>
      </c>
      <c r="Q2046">
        <v>0</v>
      </c>
      <c r="R2046">
        <v>0</v>
      </c>
      <c r="S2046">
        <v>0</v>
      </c>
      <c r="T2046">
        <v>0</v>
      </c>
      <c r="U2046">
        <v>0</v>
      </c>
      <c r="V2046">
        <v>0</v>
      </c>
      <c r="W2046">
        <v>0</v>
      </c>
      <c r="X2046">
        <v>0.82021142750249176</v>
      </c>
      <c r="Y2046">
        <v>0</v>
      </c>
      <c r="Z2046">
        <v>0</v>
      </c>
      <c r="AA2046">
        <v>0</v>
      </c>
      <c r="AB2046">
        <v>0</v>
      </c>
      <c r="AC2046">
        <v>0</v>
      </c>
      <c r="AD2046">
        <v>0</v>
      </c>
      <c r="AE2046">
        <v>0.82021142750249176</v>
      </c>
    </row>
    <row r="2047" spans="1:31" x14ac:dyDescent="0.25">
      <c r="A2047">
        <v>1874399</v>
      </c>
      <c r="B2047">
        <v>1</v>
      </c>
      <c r="C2047" t="s">
        <v>80</v>
      </c>
      <c r="D2047" t="s">
        <v>95</v>
      </c>
      <c r="E2047" t="s">
        <v>158</v>
      </c>
      <c r="F2047" t="s">
        <v>6111</v>
      </c>
      <c r="G2047" t="s">
        <v>219</v>
      </c>
      <c r="H2047" t="s">
        <v>134</v>
      </c>
      <c r="I2047" t="s">
        <v>135</v>
      </c>
      <c r="J2047" t="s">
        <v>136</v>
      </c>
      <c r="K2047" t="s">
        <v>137</v>
      </c>
      <c r="L2047" t="s">
        <v>6112</v>
      </c>
      <c r="M2047" t="s">
        <v>6113</v>
      </c>
      <c r="N2047">
        <v>0.77416666599999995</v>
      </c>
      <c r="O2047">
        <v>0</v>
      </c>
      <c r="P2047">
        <v>56</v>
      </c>
      <c r="Q2047">
        <v>0</v>
      </c>
      <c r="R2047">
        <v>0</v>
      </c>
      <c r="S2047">
        <v>0</v>
      </c>
      <c r="T2047">
        <v>0</v>
      </c>
      <c r="U2047">
        <v>0</v>
      </c>
      <c r="V2047">
        <v>0</v>
      </c>
      <c r="W2047">
        <v>0</v>
      </c>
      <c r="X2047">
        <v>22.355607147417459</v>
      </c>
      <c r="Y2047">
        <v>0</v>
      </c>
      <c r="Z2047">
        <v>0</v>
      </c>
      <c r="AA2047">
        <v>0</v>
      </c>
      <c r="AB2047">
        <v>0</v>
      </c>
      <c r="AC2047">
        <v>0</v>
      </c>
      <c r="AD2047">
        <v>0</v>
      </c>
      <c r="AE2047">
        <v>22.355607147417459</v>
      </c>
    </row>
    <row r="2048" spans="1:31" x14ac:dyDescent="0.25">
      <c r="A2048">
        <v>1874400</v>
      </c>
      <c r="B2048">
        <v>1</v>
      </c>
      <c r="C2048" t="s">
        <v>80</v>
      </c>
      <c r="D2048" t="s">
        <v>96</v>
      </c>
      <c r="E2048" t="s">
        <v>140</v>
      </c>
      <c r="F2048" t="s">
        <v>6114</v>
      </c>
      <c r="G2048" t="s">
        <v>207</v>
      </c>
      <c r="H2048" t="s">
        <v>143</v>
      </c>
      <c r="I2048" t="s">
        <v>135</v>
      </c>
      <c r="J2048" t="s">
        <v>136</v>
      </c>
      <c r="K2048" t="s">
        <v>137</v>
      </c>
      <c r="L2048" t="s">
        <v>6115</v>
      </c>
      <c r="M2048" t="s">
        <v>6116</v>
      </c>
      <c r="N2048">
        <v>3.2044444439999999</v>
      </c>
      <c r="O2048">
        <v>0</v>
      </c>
      <c r="P2048">
        <v>2</v>
      </c>
      <c r="Q2048">
        <v>0</v>
      </c>
      <c r="R2048">
        <v>0</v>
      </c>
      <c r="S2048">
        <v>0</v>
      </c>
      <c r="T2048">
        <v>0</v>
      </c>
      <c r="U2048">
        <v>0</v>
      </c>
      <c r="V2048">
        <v>0</v>
      </c>
      <c r="W2048">
        <v>0</v>
      </c>
      <c r="X2048">
        <v>6.2654405769061965</v>
      </c>
      <c r="Y2048">
        <v>0</v>
      </c>
      <c r="Z2048">
        <v>0</v>
      </c>
      <c r="AA2048">
        <v>0</v>
      </c>
      <c r="AB2048">
        <v>0</v>
      </c>
      <c r="AC2048">
        <v>0</v>
      </c>
      <c r="AD2048">
        <v>0</v>
      </c>
      <c r="AE2048">
        <v>6.2654405769061965</v>
      </c>
    </row>
    <row r="2049" spans="1:31" x14ac:dyDescent="0.25">
      <c r="A2049">
        <v>1874406</v>
      </c>
      <c r="B2049">
        <v>1</v>
      </c>
      <c r="C2049" t="s">
        <v>81</v>
      </c>
      <c r="D2049" t="s">
        <v>121</v>
      </c>
      <c r="E2049" t="s">
        <v>146</v>
      </c>
      <c r="F2049" t="s">
        <v>6117</v>
      </c>
      <c r="G2049" t="s">
        <v>148</v>
      </c>
      <c r="H2049" t="s">
        <v>143</v>
      </c>
      <c r="I2049" t="s">
        <v>135</v>
      </c>
      <c r="J2049" t="s">
        <v>136</v>
      </c>
      <c r="K2049" t="s">
        <v>137</v>
      </c>
      <c r="L2049" t="s">
        <v>6118</v>
      </c>
      <c r="M2049" t="s">
        <v>6119</v>
      </c>
      <c r="N2049">
        <v>4.1130555549999999</v>
      </c>
      <c r="O2049">
        <v>0</v>
      </c>
      <c r="P2049">
        <v>21</v>
      </c>
      <c r="Q2049">
        <v>0</v>
      </c>
      <c r="R2049">
        <v>1</v>
      </c>
      <c r="S2049">
        <v>0</v>
      </c>
      <c r="T2049">
        <v>2</v>
      </c>
      <c r="U2049">
        <v>0</v>
      </c>
      <c r="V2049">
        <v>0</v>
      </c>
      <c r="W2049">
        <v>0</v>
      </c>
      <c r="X2049">
        <v>13.877471378141786</v>
      </c>
      <c r="Y2049">
        <v>0</v>
      </c>
      <c r="Z2049">
        <v>0.4238039662451783</v>
      </c>
      <c r="AA2049">
        <v>0</v>
      </c>
      <c r="AB2049">
        <v>0.91788137925475333</v>
      </c>
      <c r="AC2049">
        <v>0</v>
      </c>
      <c r="AD2049">
        <v>0</v>
      </c>
      <c r="AE2049">
        <v>15.219156723641717</v>
      </c>
    </row>
    <row r="2050" spans="1:31" x14ac:dyDescent="0.25">
      <c r="A2050">
        <v>1874407</v>
      </c>
      <c r="B2050">
        <v>1</v>
      </c>
      <c r="C2050" t="s">
        <v>81</v>
      </c>
      <c r="D2050" t="s">
        <v>123</v>
      </c>
      <c r="E2050" t="s">
        <v>131</v>
      </c>
      <c r="F2050" t="s">
        <v>5611</v>
      </c>
      <c r="G2050" t="s">
        <v>133</v>
      </c>
      <c r="H2050" t="s">
        <v>134</v>
      </c>
      <c r="I2050" t="s">
        <v>135</v>
      </c>
      <c r="J2050" t="s">
        <v>136</v>
      </c>
      <c r="K2050" t="s">
        <v>137</v>
      </c>
      <c r="L2050" t="s">
        <v>6120</v>
      </c>
      <c r="M2050" t="s">
        <v>6121</v>
      </c>
      <c r="N2050">
        <v>1.112777777</v>
      </c>
      <c r="O2050">
        <v>3</v>
      </c>
      <c r="P2050">
        <v>23</v>
      </c>
      <c r="Q2050">
        <v>113</v>
      </c>
      <c r="R2050">
        <v>278</v>
      </c>
      <c r="S2050">
        <v>9</v>
      </c>
      <c r="T2050">
        <v>52</v>
      </c>
      <c r="U2050">
        <v>0</v>
      </c>
      <c r="V2050">
        <v>0</v>
      </c>
      <c r="W2050">
        <v>4.0312995289853575</v>
      </c>
      <c r="X2050">
        <v>9.1212171932493824</v>
      </c>
      <c r="Y2050">
        <v>212.79929808542036</v>
      </c>
      <c r="Z2050">
        <v>202.32023000536228</v>
      </c>
      <c r="AA2050">
        <v>16.298411857211793</v>
      </c>
      <c r="AB2050">
        <v>44.942251707604399</v>
      </c>
      <c r="AC2050">
        <v>0</v>
      </c>
      <c r="AD2050">
        <v>0</v>
      </c>
      <c r="AE2050">
        <v>489.51270837783358</v>
      </c>
    </row>
    <row r="2051" spans="1:31" x14ac:dyDescent="0.25">
      <c r="A2051">
        <v>1874409</v>
      </c>
      <c r="B2051">
        <v>1</v>
      </c>
      <c r="C2051" t="s">
        <v>80</v>
      </c>
      <c r="D2051" t="s">
        <v>100</v>
      </c>
      <c r="E2051" t="s">
        <v>146</v>
      </c>
      <c r="F2051" t="s">
        <v>6122</v>
      </c>
      <c r="G2051" t="s">
        <v>148</v>
      </c>
      <c r="H2051" t="s">
        <v>143</v>
      </c>
      <c r="I2051" t="s">
        <v>135</v>
      </c>
      <c r="J2051" t="s">
        <v>136</v>
      </c>
      <c r="K2051" t="s">
        <v>137</v>
      </c>
      <c r="L2051" t="s">
        <v>6123</v>
      </c>
      <c r="M2051" t="s">
        <v>6124</v>
      </c>
      <c r="N2051">
        <v>7.9480555549999998</v>
      </c>
      <c r="O2051">
        <v>0</v>
      </c>
      <c r="P2051">
        <v>4</v>
      </c>
      <c r="Q2051">
        <v>0</v>
      </c>
      <c r="R2051">
        <v>3</v>
      </c>
      <c r="S2051">
        <v>0</v>
      </c>
      <c r="T2051">
        <v>1</v>
      </c>
      <c r="U2051">
        <v>0</v>
      </c>
      <c r="V2051">
        <v>0</v>
      </c>
      <c r="W2051">
        <v>0</v>
      </c>
      <c r="X2051">
        <v>3.8519454451147106</v>
      </c>
      <c r="Y2051">
        <v>0</v>
      </c>
      <c r="Z2051">
        <v>33.110092163684996</v>
      </c>
      <c r="AA2051">
        <v>0</v>
      </c>
      <c r="AB2051">
        <v>11.1077726647126</v>
      </c>
      <c r="AC2051">
        <v>0</v>
      </c>
      <c r="AD2051">
        <v>0</v>
      </c>
      <c r="AE2051">
        <v>48.069810273512303</v>
      </c>
    </row>
    <row r="2052" spans="1:31" x14ac:dyDescent="0.25">
      <c r="A2052">
        <v>1874412</v>
      </c>
      <c r="B2052">
        <v>1</v>
      </c>
      <c r="C2052" t="s">
        <v>80</v>
      </c>
      <c r="D2052" t="s">
        <v>108</v>
      </c>
      <c r="E2052" t="s">
        <v>140</v>
      </c>
      <c r="F2052" t="s">
        <v>6125</v>
      </c>
      <c r="G2052" t="s">
        <v>163</v>
      </c>
      <c r="H2052" t="s">
        <v>143</v>
      </c>
      <c r="I2052" t="s">
        <v>135</v>
      </c>
      <c r="J2052" t="s">
        <v>136</v>
      </c>
      <c r="K2052" t="s">
        <v>137</v>
      </c>
      <c r="L2052" t="s">
        <v>6126</v>
      </c>
      <c r="M2052" t="s">
        <v>6127</v>
      </c>
      <c r="N2052">
        <v>1.5461111110000001</v>
      </c>
      <c r="O2052">
        <v>0</v>
      </c>
      <c r="P2052">
        <v>1</v>
      </c>
      <c r="Q2052">
        <v>0</v>
      </c>
      <c r="R2052">
        <v>0</v>
      </c>
      <c r="S2052">
        <v>0</v>
      </c>
      <c r="T2052">
        <v>0</v>
      </c>
      <c r="U2052">
        <v>0</v>
      </c>
      <c r="V2052">
        <v>0</v>
      </c>
      <c r="W2052">
        <v>0</v>
      </c>
      <c r="X2052">
        <v>0.26040333019938672</v>
      </c>
      <c r="Y2052">
        <v>0</v>
      </c>
      <c r="Z2052">
        <v>0</v>
      </c>
      <c r="AA2052">
        <v>0</v>
      </c>
      <c r="AB2052">
        <v>0</v>
      </c>
      <c r="AC2052">
        <v>0</v>
      </c>
      <c r="AD2052">
        <v>0</v>
      </c>
      <c r="AE2052">
        <v>0.26040333019938672</v>
      </c>
    </row>
    <row r="2053" spans="1:31" x14ac:dyDescent="0.25">
      <c r="A2053">
        <v>1874417</v>
      </c>
      <c r="B2053">
        <v>1</v>
      </c>
      <c r="C2053" t="s">
        <v>80</v>
      </c>
      <c r="D2053" t="s">
        <v>105</v>
      </c>
      <c r="E2053" t="s">
        <v>140</v>
      </c>
      <c r="F2053" t="s">
        <v>6128</v>
      </c>
      <c r="G2053" t="s">
        <v>200</v>
      </c>
      <c r="H2053" t="s">
        <v>143</v>
      </c>
      <c r="I2053" t="s">
        <v>135</v>
      </c>
      <c r="J2053" t="s">
        <v>136</v>
      </c>
      <c r="K2053" t="s">
        <v>137</v>
      </c>
      <c r="L2053" t="s">
        <v>6129</v>
      </c>
      <c r="M2053" t="s">
        <v>6130</v>
      </c>
      <c r="N2053">
        <v>41.724444444</v>
      </c>
      <c r="O2053">
        <v>0</v>
      </c>
      <c r="P2053">
        <v>0</v>
      </c>
      <c r="Q2053">
        <v>0</v>
      </c>
      <c r="R2053">
        <v>0</v>
      </c>
      <c r="S2053">
        <v>0</v>
      </c>
      <c r="T2053">
        <v>1</v>
      </c>
      <c r="U2053">
        <v>0</v>
      </c>
      <c r="V2053">
        <v>0</v>
      </c>
      <c r="W2053">
        <v>0</v>
      </c>
      <c r="X2053">
        <v>0</v>
      </c>
      <c r="Y2053">
        <v>0</v>
      </c>
      <c r="Z2053">
        <v>0</v>
      </c>
      <c r="AA2053">
        <v>0</v>
      </c>
      <c r="AB2053">
        <v>61.971883623783917</v>
      </c>
      <c r="AC2053">
        <v>0</v>
      </c>
      <c r="AD2053">
        <v>0</v>
      </c>
      <c r="AE2053">
        <v>61.971883623783917</v>
      </c>
    </row>
    <row r="2054" spans="1:31" x14ac:dyDescent="0.25">
      <c r="A2054">
        <v>1874420</v>
      </c>
      <c r="B2054">
        <v>1</v>
      </c>
      <c r="C2054" t="s">
        <v>81</v>
      </c>
      <c r="D2054" t="s">
        <v>123</v>
      </c>
      <c r="E2054" t="s">
        <v>131</v>
      </c>
      <c r="F2054" t="s">
        <v>6131</v>
      </c>
      <c r="G2054" t="s">
        <v>133</v>
      </c>
      <c r="H2054" t="s">
        <v>134</v>
      </c>
      <c r="I2054" t="s">
        <v>135</v>
      </c>
      <c r="J2054" t="s">
        <v>136</v>
      </c>
      <c r="K2054" t="s">
        <v>137</v>
      </c>
      <c r="L2054" t="s">
        <v>6132</v>
      </c>
      <c r="M2054" t="s">
        <v>6133</v>
      </c>
      <c r="N2054">
        <v>0.65833333299999997</v>
      </c>
      <c r="O2054">
        <v>0</v>
      </c>
      <c r="P2054">
        <v>334</v>
      </c>
      <c r="Q2054">
        <v>120</v>
      </c>
      <c r="R2054">
        <v>45</v>
      </c>
      <c r="S2054">
        <v>9</v>
      </c>
      <c r="T2054">
        <v>27</v>
      </c>
      <c r="U2054">
        <v>0</v>
      </c>
      <c r="V2054">
        <v>0</v>
      </c>
      <c r="W2054">
        <v>0</v>
      </c>
      <c r="X2054">
        <v>56.148963143998415</v>
      </c>
      <c r="Y2054">
        <v>351.25225665035515</v>
      </c>
      <c r="Z2054">
        <v>101.02272634759711</v>
      </c>
      <c r="AA2054">
        <v>17.719263970407958</v>
      </c>
      <c r="AB2054">
        <v>18.249431610406152</v>
      </c>
      <c r="AC2054">
        <v>0</v>
      </c>
      <c r="AD2054">
        <v>0</v>
      </c>
      <c r="AE2054">
        <v>544.39264172276478</v>
      </c>
    </row>
    <row r="2055" spans="1:31" x14ac:dyDescent="0.25">
      <c r="A2055">
        <v>1874421</v>
      </c>
      <c r="B2055">
        <v>1</v>
      </c>
      <c r="C2055" t="s">
        <v>80</v>
      </c>
      <c r="D2055" t="s">
        <v>105</v>
      </c>
      <c r="E2055" t="s">
        <v>210</v>
      </c>
      <c r="F2055" t="s">
        <v>6134</v>
      </c>
      <c r="G2055" t="s">
        <v>133</v>
      </c>
      <c r="H2055" t="s">
        <v>134</v>
      </c>
      <c r="I2055" t="s">
        <v>135</v>
      </c>
      <c r="J2055" t="s">
        <v>136</v>
      </c>
      <c r="K2055" t="s">
        <v>137</v>
      </c>
      <c r="L2055" t="s">
        <v>6135</v>
      </c>
      <c r="M2055" t="s">
        <v>6136</v>
      </c>
      <c r="N2055">
        <v>1.2341666659999999</v>
      </c>
      <c r="O2055">
        <v>0</v>
      </c>
      <c r="P2055">
        <v>68</v>
      </c>
      <c r="Q2055">
        <v>1</v>
      </c>
      <c r="R2055">
        <v>0</v>
      </c>
      <c r="S2055">
        <v>5</v>
      </c>
      <c r="T2055">
        <v>1</v>
      </c>
      <c r="U2055">
        <v>0</v>
      </c>
      <c r="V2055">
        <v>0</v>
      </c>
      <c r="W2055">
        <v>0</v>
      </c>
      <c r="X2055">
        <v>23.178753104189315</v>
      </c>
      <c r="Y2055">
        <v>60.82517766736693</v>
      </c>
      <c r="Z2055">
        <v>0</v>
      </c>
      <c r="AA2055">
        <v>455.61383888610078</v>
      </c>
      <c r="AB2055">
        <v>0.15490083261715806</v>
      </c>
      <c r="AC2055">
        <v>0</v>
      </c>
      <c r="AD2055">
        <v>0</v>
      </c>
      <c r="AE2055">
        <v>539.77267049027421</v>
      </c>
    </row>
    <row r="2056" spans="1:31" x14ac:dyDescent="0.25">
      <c r="A2056">
        <v>1874422</v>
      </c>
      <c r="B2056">
        <v>1</v>
      </c>
      <c r="C2056" t="s">
        <v>81</v>
      </c>
      <c r="D2056" t="s">
        <v>120</v>
      </c>
      <c r="E2056" t="s">
        <v>131</v>
      </c>
      <c r="F2056" t="s">
        <v>5646</v>
      </c>
      <c r="G2056" t="s">
        <v>133</v>
      </c>
      <c r="H2056" t="s">
        <v>134</v>
      </c>
      <c r="I2056" t="s">
        <v>135</v>
      </c>
      <c r="J2056" t="s">
        <v>136</v>
      </c>
      <c r="K2056" t="s">
        <v>137</v>
      </c>
      <c r="L2056" t="s">
        <v>6137</v>
      </c>
      <c r="M2056" t="s">
        <v>6138</v>
      </c>
      <c r="N2056">
        <v>0.33916666600000001</v>
      </c>
      <c r="O2056">
        <v>0</v>
      </c>
      <c r="P2056">
        <v>3232</v>
      </c>
      <c r="Q2056">
        <v>166</v>
      </c>
      <c r="R2056">
        <v>120</v>
      </c>
      <c r="S2056">
        <v>20</v>
      </c>
      <c r="T2056">
        <v>270</v>
      </c>
      <c r="U2056">
        <v>3</v>
      </c>
      <c r="V2056">
        <v>0</v>
      </c>
      <c r="W2056">
        <v>0</v>
      </c>
      <c r="X2056">
        <v>270.76336339892521</v>
      </c>
      <c r="Y2056">
        <v>374.35467450811848</v>
      </c>
      <c r="Z2056">
        <v>116.97003186430466</v>
      </c>
      <c r="AA2056">
        <v>72.953043558584739</v>
      </c>
      <c r="AB2056">
        <v>56.215945987285664</v>
      </c>
      <c r="AC2056">
        <v>14.48332307928754</v>
      </c>
      <c r="AD2056">
        <v>0</v>
      </c>
      <c r="AE2056">
        <v>905.74038239650622</v>
      </c>
    </row>
    <row r="2057" spans="1:31" x14ac:dyDescent="0.25">
      <c r="A2057">
        <v>1874425</v>
      </c>
      <c r="B2057">
        <v>1</v>
      </c>
      <c r="C2057" t="s">
        <v>81</v>
      </c>
      <c r="D2057" t="s">
        <v>121</v>
      </c>
      <c r="E2057" t="s">
        <v>146</v>
      </c>
      <c r="F2057" t="s">
        <v>1053</v>
      </c>
      <c r="G2057" t="s">
        <v>148</v>
      </c>
      <c r="H2057" t="s">
        <v>143</v>
      </c>
      <c r="I2057" t="s">
        <v>135</v>
      </c>
      <c r="J2057" t="s">
        <v>136</v>
      </c>
      <c r="K2057" t="s">
        <v>137</v>
      </c>
      <c r="L2057" t="s">
        <v>6139</v>
      </c>
      <c r="M2057" t="s">
        <v>6140</v>
      </c>
      <c r="N2057">
        <v>2.0525000000000002</v>
      </c>
      <c r="O2057">
        <v>0</v>
      </c>
      <c r="P2057">
        <v>23</v>
      </c>
      <c r="Q2057">
        <v>0</v>
      </c>
      <c r="R2057">
        <v>5</v>
      </c>
      <c r="S2057">
        <v>0</v>
      </c>
      <c r="T2057">
        <v>0</v>
      </c>
      <c r="U2057">
        <v>0</v>
      </c>
      <c r="V2057">
        <v>0</v>
      </c>
      <c r="W2057">
        <v>0</v>
      </c>
      <c r="X2057">
        <v>8.1495402125586818</v>
      </c>
      <c r="Y2057">
        <v>0</v>
      </c>
      <c r="Z2057">
        <v>4.0469056959697829</v>
      </c>
      <c r="AA2057">
        <v>0</v>
      </c>
      <c r="AB2057">
        <v>0</v>
      </c>
      <c r="AC2057">
        <v>0</v>
      </c>
      <c r="AD2057">
        <v>0</v>
      </c>
      <c r="AE2057">
        <v>12.196445908528464</v>
      </c>
    </row>
    <row r="2058" spans="1:31" x14ac:dyDescent="0.25">
      <c r="A2058">
        <v>1874426</v>
      </c>
      <c r="B2058">
        <v>1</v>
      </c>
      <c r="C2058" t="s">
        <v>80</v>
      </c>
      <c r="D2058" t="s">
        <v>97</v>
      </c>
      <c r="E2058" t="s">
        <v>140</v>
      </c>
      <c r="F2058" t="s">
        <v>6141</v>
      </c>
      <c r="G2058" t="s">
        <v>207</v>
      </c>
      <c r="H2058" t="s">
        <v>143</v>
      </c>
      <c r="I2058" t="s">
        <v>135</v>
      </c>
      <c r="J2058" t="s">
        <v>136</v>
      </c>
      <c r="K2058" t="s">
        <v>137</v>
      </c>
      <c r="L2058" t="s">
        <v>6142</v>
      </c>
      <c r="M2058" t="s">
        <v>6143</v>
      </c>
      <c r="N2058">
        <v>4.034166666</v>
      </c>
      <c r="O2058">
        <v>0</v>
      </c>
      <c r="P2058">
        <v>2</v>
      </c>
      <c r="Q2058">
        <v>0</v>
      </c>
      <c r="R2058">
        <v>0</v>
      </c>
      <c r="S2058">
        <v>0</v>
      </c>
      <c r="T2058">
        <v>0</v>
      </c>
      <c r="U2058">
        <v>0</v>
      </c>
      <c r="V2058">
        <v>0</v>
      </c>
      <c r="W2058">
        <v>0</v>
      </c>
      <c r="X2058">
        <v>5.7899306904670009</v>
      </c>
      <c r="Y2058">
        <v>0</v>
      </c>
      <c r="Z2058">
        <v>0</v>
      </c>
      <c r="AA2058">
        <v>0</v>
      </c>
      <c r="AB2058">
        <v>0</v>
      </c>
      <c r="AC2058">
        <v>0</v>
      </c>
      <c r="AD2058">
        <v>0</v>
      </c>
      <c r="AE2058">
        <v>5.7899306904670009</v>
      </c>
    </row>
    <row r="2059" spans="1:31" x14ac:dyDescent="0.25">
      <c r="A2059">
        <v>1874428</v>
      </c>
      <c r="B2059">
        <v>1</v>
      </c>
      <c r="C2059" t="s">
        <v>80</v>
      </c>
      <c r="D2059" t="s">
        <v>100</v>
      </c>
      <c r="E2059" t="s">
        <v>140</v>
      </c>
      <c r="F2059" t="s">
        <v>6144</v>
      </c>
      <c r="G2059" t="s">
        <v>163</v>
      </c>
      <c r="H2059" t="s">
        <v>143</v>
      </c>
      <c r="I2059" t="s">
        <v>135</v>
      </c>
      <c r="J2059" t="s">
        <v>136</v>
      </c>
      <c r="K2059" t="s">
        <v>137</v>
      </c>
      <c r="L2059" t="s">
        <v>6145</v>
      </c>
      <c r="M2059" t="s">
        <v>6146</v>
      </c>
      <c r="N2059">
        <v>3.264444444</v>
      </c>
      <c r="O2059">
        <v>0</v>
      </c>
      <c r="P2059">
        <v>1</v>
      </c>
      <c r="Q2059">
        <v>0</v>
      </c>
      <c r="R2059">
        <v>0</v>
      </c>
      <c r="S2059">
        <v>0</v>
      </c>
      <c r="T2059">
        <v>0</v>
      </c>
      <c r="U2059">
        <v>0</v>
      </c>
      <c r="V2059">
        <v>0</v>
      </c>
      <c r="W2059">
        <v>0</v>
      </c>
      <c r="X2059">
        <v>1.3125619812575751</v>
      </c>
      <c r="Y2059">
        <v>0</v>
      </c>
      <c r="Z2059">
        <v>0</v>
      </c>
      <c r="AA2059">
        <v>0</v>
      </c>
      <c r="AB2059">
        <v>0</v>
      </c>
      <c r="AC2059">
        <v>0</v>
      </c>
      <c r="AD2059">
        <v>0</v>
      </c>
      <c r="AE2059">
        <v>1.3125619812575751</v>
      </c>
    </row>
    <row r="2060" spans="1:31" x14ac:dyDescent="0.25">
      <c r="A2060">
        <v>1874431</v>
      </c>
      <c r="B2060">
        <v>1</v>
      </c>
      <c r="C2060" t="s">
        <v>80</v>
      </c>
      <c r="D2060" t="s">
        <v>97</v>
      </c>
      <c r="E2060" t="s">
        <v>140</v>
      </c>
      <c r="F2060" t="s">
        <v>6147</v>
      </c>
      <c r="G2060" t="s">
        <v>207</v>
      </c>
      <c r="H2060" t="s">
        <v>143</v>
      </c>
      <c r="I2060" t="s">
        <v>135</v>
      </c>
      <c r="J2060" t="s">
        <v>136</v>
      </c>
      <c r="K2060" t="s">
        <v>137</v>
      </c>
      <c r="L2060" t="s">
        <v>6148</v>
      </c>
      <c r="M2060" t="s">
        <v>6149</v>
      </c>
      <c r="N2060">
        <v>6.5372222219999996</v>
      </c>
      <c r="O2060">
        <v>0</v>
      </c>
      <c r="P2060">
        <v>0</v>
      </c>
      <c r="Q2060">
        <v>0</v>
      </c>
      <c r="R2060">
        <v>0</v>
      </c>
      <c r="S2060">
        <v>0</v>
      </c>
      <c r="T2060">
        <v>1</v>
      </c>
      <c r="U2060">
        <v>0</v>
      </c>
      <c r="V2060">
        <v>0</v>
      </c>
      <c r="W2060">
        <v>0</v>
      </c>
      <c r="X2060">
        <v>0</v>
      </c>
      <c r="Y2060">
        <v>0</v>
      </c>
      <c r="Z2060">
        <v>0</v>
      </c>
      <c r="AA2060">
        <v>0</v>
      </c>
      <c r="AB2060">
        <v>9.6488225539906622</v>
      </c>
      <c r="AC2060">
        <v>0</v>
      </c>
      <c r="AD2060">
        <v>0</v>
      </c>
      <c r="AE2060">
        <v>9.6488225539906622</v>
      </c>
    </row>
    <row r="2061" spans="1:31" x14ac:dyDescent="0.25">
      <c r="A2061">
        <v>1874433</v>
      </c>
      <c r="B2061">
        <v>1</v>
      </c>
      <c r="C2061" t="s">
        <v>80</v>
      </c>
      <c r="D2061" t="s">
        <v>97</v>
      </c>
      <c r="E2061" t="s">
        <v>140</v>
      </c>
      <c r="F2061" t="s">
        <v>6150</v>
      </c>
      <c r="G2061" t="s">
        <v>163</v>
      </c>
      <c r="H2061" t="s">
        <v>143</v>
      </c>
      <c r="I2061" t="s">
        <v>135</v>
      </c>
      <c r="J2061" t="s">
        <v>136</v>
      </c>
      <c r="K2061" t="s">
        <v>137</v>
      </c>
      <c r="L2061" t="s">
        <v>6151</v>
      </c>
      <c r="M2061" t="s">
        <v>6152</v>
      </c>
      <c r="N2061">
        <v>7.2686111110000002</v>
      </c>
      <c r="O2061">
        <v>0</v>
      </c>
      <c r="P2061">
        <v>0</v>
      </c>
      <c r="Q2061">
        <v>0</v>
      </c>
      <c r="R2061">
        <v>1</v>
      </c>
      <c r="S2061">
        <v>0</v>
      </c>
      <c r="T2061">
        <v>0</v>
      </c>
      <c r="U2061">
        <v>0</v>
      </c>
      <c r="V2061">
        <v>0</v>
      </c>
      <c r="W2061">
        <v>0</v>
      </c>
      <c r="X2061">
        <v>0</v>
      </c>
      <c r="Y2061">
        <v>0</v>
      </c>
      <c r="Z2061">
        <v>0.6286449702966872</v>
      </c>
      <c r="AA2061">
        <v>0</v>
      </c>
      <c r="AB2061">
        <v>0</v>
      </c>
      <c r="AC2061">
        <v>0</v>
      </c>
      <c r="AD2061">
        <v>0</v>
      </c>
      <c r="AE2061">
        <v>0.6286449702966872</v>
      </c>
    </row>
    <row r="2062" spans="1:31" x14ac:dyDescent="0.25">
      <c r="A2062">
        <v>1874437</v>
      </c>
      <c r="B2062">
        <v>1</v>
      </c>
      <c r="C2062" t="s">
        <v>81</v>
      </c>
      <c r="D2062" t="s">
        <v>120</v>
      </c>
      <c r="E2062" t="s">
        <v>140</v>
      </c>
      <c r="F2062" t="s">
        <v>6153</v>
      </c>
      <c r="G2062" t="s">
        <v>163</v>
      </c>
      <c r="H2062" t="s">
        <v>143</v>
      </c>
      <c r="I2062" t="s">
        <v>135</v>
      </c>
      <c r="J2062" t="s">
        <v>136</v>
      </c>
      <c r="K2062" t="s">
        <v>137</v>
      </c>
      <c r="L2062" t="s">
        <v>6154</v>
      </c>
      <c r="M2062" t="s">
        <v>6155</v>
      </c>
      <c r="N2062">
        <v>3.3038888879999999</v>
      </c>
      <c r="O2062">
        <v>0</v>
      </c>
      <c r="P2062">
        <v>2</v>
      </c>
      <c r="Q2062">
        <v>0</v>
      </c>
      <c r="R2062">
        <v>0</v>
      </c>
      <c r="S2062">
        <v>0</v>
      </c>
      <c r="T2062">
        <v>0</v>
      </c>
      <c r="U2062">
        <v>0</v>
      </c>
      <c r="V2062">
        <v>0</v>
      </c>
      <c r="W2062">
        <v>0</v>
      </c>
      <c r="X2062">
        <v>0.98572916460388893</v>
      </c>
      <c r="Y2062">
        <v>0</v>
      </c>
      <c r="Z2062">
        <v>0</v>
      </c>
      <c r="AA2062">
        <v>0</v>
      </c>
      <c r="AB2062">
        <v>0</v>
      </c>
      <c r="AC2062">
        <v>0</v>
      </c>
      <c r="AD2062">
        <v>0</v>
      </c>
      <c r="AE2062">
        <v>0.98572916460388893</v>
      </c>
    </row>
    <row r="2063" spans="1:31" x14ac:dyDescent="0.25">
      <c r="A2063">
        <v>1874438</v>
      </c>
      <c r="B2063">
        <v>1</v>
      </c>
      <c r="C2063" t="s">
        <v>80</v>
      </c>
      <c r="D2063" t="s">
        <v>96</v>
      </c>
      <c r="E2063" t="s">
        <v>146</v>
      </c>
      <c r="F2063" t="s">
        <v>6156</v>
      </c>
      <c r="G2063" t="s">
        <v>148</v>
      </c>
      <c r="H2063" t="s">
        <v>143</v>
      </c>
      <c r="I2063" t="s">
        <v>135</v>
      </c>
      <c r="J2063" t="s">
        <v>136</v>
      </c>
      <c r="K2063" t="s">
        <v>137</v>
      </c>
      <c r="L2063" t="s">
        <v>6157</v>
      </c>
      <c r="M2063" t="s">
        <v>6158</v>
      </c>
      <c r="N2063">
        <v>4.1847222220000004</v>
      </c>
      <c r="O2063">
        <v>0</v>
      </c>
      <c r="P2063">
        <v>75</v>
      </c>
      <c r="Q2063">
        <v>0</v>
      </c>
      <c r="R2063">
        <v>1</v>
      </c>
      <c r="S2063">
        <v>0</v>
      </c>
      <c r="T2063">
        <v>4</v>
      </c>
      <c r="U2063">
        <v>0</v>
      </c>
      <c r="V2063">
        <v>0</v>
      </c>
      <c r="W2063">
        <v>0</v>
      </c>
      <c r="X2063">
        <v>82.693618552932065</v>
      </c>
      <c r="Y2063">
        <v>0</v>
      </c>
      <c r="Z2063">
        <v>11.389209534857541</v>
      </c>
      <c r="AA2063">
        <v>0</v>
      </c>
      <c r="AB2063">
        <v>24.468639550751575</v>
      </c>
      <c r="AC2063">
        <v>0</v>
      </c>
      <c r="AD2063">
        <v>0</v>
      </c>
      <c r="AE2063">
        <v>118.55146763854118</v>
      </c>
    </row>
    <row r="2064" spans="1:31" x14ac:dyDescent="0.25">
      <c r="A2064">
        <v>1874441</v>
      </c>
      <c r="B2064">
        <v>1</v>
      </c>
      <c r="C2064" t="s">
        <v>80</v>
      </c>
      <c r="D2064" t="s">
        <v>87</v>
      </c>
      <c r="E2064" t="s">
        <v>169</v>
      </c>
      <c r="F2064">
        <v>35</v>
      </c>
      <c r="G2064" t="s">
        <v>183</v>
      </c>
      <c r="H2064" t="s">
        <v>143</v>
      </c>
      <c r="I2064" t="s">
        <v>135</v>
      </c>
      <c r="J2064" t="s">
        <v>136</v>
      </c>
      <c r="K2064" t="s">
        <v>137</v>
      </c>
      <c r="L2064" t="s">
        <v>6159</v>
      </c>
      <c r="M2064" t="s">
        <v>6160</v>
      </c>
      <c r="N2064">
        <v>1.9113888880000001</v>
      </c>
      <c r="O2064">
        <v>0</v>
      </c>
      <c r="P2064">
        <v>279</v>
      </c>
      <c r="Q2064">
        <v>0</v>
      </c>
      <c r="R2064">
        <v>0</v>
      </c>
      <c r="S2064">
        <v>0</v>
      </c>
      <c r="T2064">
        <v>8</v>
      </c>
      <c r="U2064">
        <v>0</v>
      </c>
      <c r="V2064">
        <v>0</v>
      </c>
      <c r="W2064">
        <v>0</v>
      </c>
      <c r="X2064">
        <v>163.61760096360527</v>
      </c>
      <c r="Y2064">
        <v>0</v>
      </c>
      <c r="Z2064">
        <v>0</v>
      </c>
      <c r="AA2064">
        <v>0</v>
      </c>
      <c r="AB2064">
        <v>16.144941487604004</v>
      </c>
      <c r="AC2064">
        <v>0</v>
      </c>
      <c r="AD2064">
        <v>0</v>
      </c>
      <c r="AE2064">
        <v>179.76254245120927</v>
      </c>
    </row>
    <row r="2065" spans="1:31" x14ac:dyDescent="0.25">
      <c r="A2065">
        <v>1874442</v>
      </c>
      <c r="B2065">
        <v>1</v>
      </c>
      <c r="C2065" t="s">
        <v>81</v>
      </c>
      <c r="D2065" t="s">
        <v>119</v>
      </c>
      <c r="E2065" t="s">
        <v>140</v>
      </c>
      <c r="F2065" t="s">
        <v>6161</v>
      </c>
      <c r="G2065" t="s">
        <v>163</v>
      </c>
      <c r="H2065" t="s">
        <v>143</v>
      </c>
      <c r="I2065" t="s">
        <v>135</v>
      </c>
      <c r="J2065" t="s">
        <v>136</v>
      </c>
      <c r="K2065" t="s">
        <v>137</v>
      </c>
      <c r="L2065" t="s">
        <v>6162</v>
      </c>
      <c r="M2065" t="s">
        <v>6163</v>
      </c>
      <c r="N2065">
        <v>0.89638888800000005</v>
      </c>
      <c r="O2065">
        <v>0</v>
      </c>
      <c r="P2065">
        <v>1</v>
      </c>
      <c r="Q2065">
        <v>0</v>
      </c>
      <c r="R2065">
        <v>0</v>
      </c>
      <c r="S2065">
        <v>0</v>
      </c>
      <c r="T2065">
        <v>0</v>
      </c>
      <c r="U2065">
        <v>0</v>
      </c>
      <c r="V2065">
        <v>0</v>
      </c>
      <c r="W2065">
        <v>0</v>
      </c>
      <c r="X2065">
        <v>6.0161730734949997E-3</v>
      </c>
      <c r="Y2065">
        <v>0</v>
      </c>
      <c r="Z2065">
        <v>0</v>
      </c>
      <c r="AA2065">
        <v>0</v>
      </c>
      <c r="AB2065">
        <v>0</v>
      </c>
      <c r="AC2065">
        <v>0</v>
      </c>
      <c r="AD2065">
        <v>0</v>
      </c>
      <c r="AE2065">
        <v>6.0161730734949997E-3</v>
      </c>
    </row>
    <row r="2066" spans="1:31" x14ac:dyDescent="0.25">
      <c r="A2066">
        <v>1874443</v>
      </c>
      <c r="B2066">
        <v>1</v>
      </c>
      <c r="C2066" t="s">
        <v>80</v>
      </c>
      <c r="D2066" t="s">
        <v>92</v>
      </c>
      <c r="E2066" t="s">
        <v>140</v>
      </c>
      <c r="F2066" t="s">
        <v>6164</v>
      </c>
      <c r="G2066" t="s">
        <v>163</v>
      </c>
      <c r="H2066" t="s">
        <v>143</v>
      </c>
      <c r="I2066" t="s">
        <v>135</v>
      </c>
      <c r="J2066" t="s">
        <v>136</v>
      </c>
      <c r="K2066" t="s">
        <v>137</v>
      </c>
      <c r="L2066" t="s">
        <v>6165</v>
      </c>
      <c r="M2066" t="s">
        <v>6166</v>
      </c>
      <c r="N2066">
        <v>2.5480555549999999</v>
      </c>
      <c r="O2066">
        <v>0</v>
      </c>
      <c r="P2066">
        <v>1</v>
      </c>
      <c r="Q2066">
        <v>0</v>
      </c>
      <c r="R2066">
        <v>0</v>
      </c>
      <c r="S2066">
        <v>0</v>
      </c>
      <c r="T2066">
        <v>0</v>
      </c>
      <c r="U2066">
        <v>0</v>
      </c>
      <c r="V2066">
        <v>0</v>
      </c>
      <c r="W2066">
        <v>0</v>
      </c>
      <c r="X2066">
        <v>0.92163866514430048</v>
      </c>
      <c r="Y2066">
        <v>0</v>
      </c>
      <c r="Z2066">
        <v>0</v>
      </c>
      <c r="AA2066">
        <v>0</v>
      </c>
      <c r="AB2066">
        <v>0</v>
      </c>
      <c r="AC2066">
        <v>0</v>
      </c>
      <c r="AD2066">
        <v>0</v>
      </c>
      <c r="AE2066">
        <v>0.92163866514430048</v>
      </c>
    </row>
    <row r="2067" spans="1:31" x14ac:dyDescent="0.25">
      <c r="A2067">
        <v>1874446</v>
      </c>
      <c r="B2067">
        <v>1</v>
      </c>
      <c r="C2067" t="s">
        <v>81</v>
      </c>
      <c r="D2067" t="s">
        <v>123</v>
      </c>
      <c r="E2067" t="s">
        <v>158</v>
      </c>
      <c r="F2067" t="s">
        <v>372</v>
      </c>
      <c r="G2067" t="s">
        <v>133</v>
      </c>
      <c r="H2067" t="s">
        <v>134</v>
      </c>
      <c r="I2067" t="s">
        <v>135</v>
      </c>
      <c r="J2067" t="s">
        <v>136</v>
      </c>
      <c r="K2067" t="s">
        <v>137</v>
      </c>
      <c r="L2067" t="s">
        <v>6167</v>
      </c>
      <c r="M2067" t="s">
        <v>6168</v>
      </c>
      <c r="N2067">
        <v>0.90722222200000002</v>
      </c>
      <c r="O2067">
        <v>5</v>
      </c>
      <c r="P2067">
        <v>7</v>
      </c>
      <c r="Q2067">
        <v>178</v>
      </c>
      <c r="R2067">
        <v>128</v>
      </c>
      <c r="S2067">
        <v>28</v>
      </c>
      <c r="T2067">
        <v>15</v>
      </c>
      <c r="U2067">
        <v>0</v>
      </c>
      <c r="V2067">
        <v>0</v>
      </c>
      <c r="W2067">
        <v>6.0421104433444386</v>
      </c>
      <c r="X2067">
        <v>10.029222184324929</v>
      </c>
      <c r="Y2067">
        <v>258.97729385837607</v>
      </c>
      <c r="Z2067">
        <v>282.28600636866452</v>
      </c>
      <c r="AA2067">
        <v>35.243108726978491</v>
      </c>
      <c r="AB2067">
        <v>29.920175175987755</v>
      </c>
      <c r="AC2067">
        <v>0</v>
      </c>
      <c r="AD2067">
        <v>0</v>
      </c>
      <c r="AE2067">
        <v>622.49791675767619</v>
      </c>
    </row>
    <row r="2068" spans="1:31" x14ac:dyDescent="0.25">
      <c r="A2068">
        <v>1874447</v>
      </c>
      <c r="B2068">
        <v>1</v>
      </c>
      <c r="C2068" t="s">
        <v>81</v>
      </c>
      <c r="D2068" t="s">
        <v>128</v>
      </c>
      <c r="E2068" t="s">
        <v>210</v>
      </c>
      <c r="F2068" t="s">
        <v>6169</v>
      </c>
      <c r="G2068" t="s">
        <v>133</v>
      </c>
      <c r="H2068" t="s">
        <v>134</v>
      </c>
      <c r="I2068" t="s">
        <v>135</v>
      </c>
      <c r="J2068" t="s">
        <v>136</v>
      </c>
      <c r="K2068" t="s">
        <v>137</v>
      </c>
      <c r="L2068" t="s">
        <v>6170</v>
      </c>
      <c r="M2068" t="s">
        <v>6171</v>
      </c>
      <c r="N2068">
        <v>0.104166666</v>
      </c>
      <c r="O2068">
        <v>15</v>
      </c>
      <c r="P2068">
        <v>82</v>
      </c>
      <c r="Q2068">
        <v>248</v>
      </c>
      <c r="R2068">
        <v>76</v>
      </c>
      <c r="S2068">
        <v>3</v>
      </c>
      <c r="T2068">
        <v>1</v>
      </c>
      <c r="U2068">
        <v>0</v>
      </c>
      <c r="V2068">
        <v>0</v>
      </c>
      <c r="W2068">
        <v>2.0420273768343749</v>
      </c>
      <c r="X2068">
        <v>2.9227426120181259</v>
      </c>
      <c r="Y2068">
        <v>61.529389017761559</v>
      </c>
      <c r="Z2068">
        <v>13.37055049292813</v>
      </c>
      <c r="AA2068">
        <v>0.33123739320000001</v>
      </c>
      <c r="AB2068">
        <v>0.17911363001875</v>
      </c>
      <c r="AC2068">
        <v>0</v>
      </c>
      <c r="AD2068">
        <v>0</v>
      </c>
      <c r="AE2068">
        <v>80.375060522760933</v>
      </c>
    </row>
    <row r="2069" spans="1:31" x14ac:dyDescent="0.25">
      <c r="A2069">
        <v>1874448</v>
      </c>
      <c r="B2069">
        <v>1</v>
      </c>
      <c r="C2069" t="s">
        <v>80</v>
      </c>
      <c r="D2069" t="s">
        <v>96</v>
      </c>
      <c r="E2069" t="s">
        <v>222</v>
      </c>
      <c r="F2069" t="s">
        <v>5951</v>
      </c>
      <c r="G2069" t="s">
        <v>663</v>
      </c>
      <c r="H2069" t="s">
        <v>143</v>
      </c>
      <c r="I2069" t="s">
        <v>135</v>
      </c>
      <c r="J2069" t="s">
        <v>136</v>
      </c>
      <c r="K2069" t="s">
        <v>137</v>
      </c>
      <c r="L2069" t="s">
        <v>6172</v>
      </c>
      <c r="M2069" t="s">
        <v>6173</v>
      </c>
      <c r="N2069">
        <v>2.9363888880000002</v>
      </c>
      <c r="O2069">
        <v>0</v>
      </c>
      <c r="P2069">
        <v>6</v>
      </c>
      <c r="Q2069">
        <v>0</v>
      </c>
      <c r="R2069">
        <v>0</v>
      </c>
      <c r="S2069">
        <v>0</v>
      </c>
      <c r="T2069">
        <v>0</v>
      </c>
      <c r="U2069">
        <v>0</v>
      </c>
      <c r="V2069">
        <v>0</v>
      </c>
      <c r="W2069">
        <v>0</v>
      </c>
      <c r="X2069">
        <v>11.711564997001487</v>
      </c>
      <c r="Y2069">
        <v>0</v>
      </c>
      <c r="Z2069">
        <v>0</v>
      </c>
      <c r="AA2069">
        <v>0</v>
      </c>
      <c r="AB2069">
        <v>0</v>
      </c>
      <c r="AC2069">
        <v>0</v>
      </c>
      <c r="AD2069">
        <v>0</v>
      </c>
      <c r="AE2069">
        <v>11.711564997001487</v>
      </c>
    </row>
    <row r="2070" spans="1:31" x14ac:dyDescent="0.25">
      <c r="A2070">
        <v>1874450</v>
      </c>
      <c r="B2070">
        <v>1</v>
      </c>
      <c r="C2070" t="s">
        <v>80</v>
      </c>
      <c r="D2070" t="s">
        <v>84</v>
      </c>
      <c r="E2070" t="s">
        <v>140</v>
      </c>
      <c r="F2070" t="s">
        <v>6174</v>
      </c>
      <c r="G2070" t="s">
        <v>163</v>
      </c>
      <c r="H2070" t="s">
        <v>143</v>
      </c>
      <c r="I2070" t="s">
        <v>135</v>
      </c>
      <c r="J2070" t="s">
        <v>136</v>
      </c>
      <c r="K2070" t="s">
        <v>137</v>
      </c>
      <c r="L2070" t="s">
        <v>6175</v>
      </c>
      <c r="M2070" t="s">
        <v>6176</v>
      </c>
      <c r="N2070">
        <v>2.1872222219999999</v>
      </c>
      <c r="O2070">
        <v>0</v>
      </c>
      <c r="P2070">
        <v>35</v>
      </c>
      <c r="Q2070">
        <v>0</v>
      </c>
      <c r="R2070">
        <v>0</v>
      </c>
      <c r="S2070">
        <v>0</v>
      </c>
      <c r="T2070">
        <v>0</v>
      </c>
      <c r="U2070">
        <v>0</v>
      </c>
      <c r="V2070">
        <v>0</v>
      </c>
      <c r="W2070">
        <v>0</v>
      </c>
      <c r="X2070">
        <v>19.996105180331742</v>
      </c>
      <c r="Y2070">
        <v>0</v>
      </c>
      <c r="Z2070">
        <v>0</v>
      </c>
      <c r="AA2070">
        <v>0</v>
      </c>
      <c r="AB2070">
        <v>0</v>
      </c>
      <c r="AC2070">
        <v>0</v>
      </c>
      <c r="AD2070">
        <v>0</v>
      </c>
      <c r="AE2070">
        <v>19.996105180331742</v>
      </c>
    </row>
    <row r="2071" spans="1:31" x14ac:dyDescent="0.25">
      <c r="A2071">
        <v>1874451</v>
      </c>
      <c r="B2071">
        <v>1</v>
      </c>
      <c r="C2071" t="s">
        <v>80</v>
      </c>
      <c r="D2071" t="s">
        <v>96</v>
      </c>
      <c r="E2071" t="s">
        <v>140</v>
      </c>
      <c r="F2071" t="s">
        <v>6177</v>
      </c>
      <c r="G2071" t="s">
        <v>163</v>
      </c>
      <c r="H2071" t="s">
        <v>143</v>
      </c>
      <c r="I2071" t="s">
        <v>135</v>
      </c>
      <c r="J2071" t="s">
        <v>136</v>
      </c>
      <c r="K2071" t="s">
        <v>137</v>
      </c>
      <c r="L2071" t="s">
        <v>6178</v>
      </c>
      <c r="M2071" t="s">
        <v>6179</v>
      </c>
      <c r="N2071">
        <v>3.9883333329999999</v>
      </c>
      <c r="O2071">
        <v>0</v>
      </c>
      <c r="P2071">
        <v>1</v>
      </c>
      <c r="Q2071">
        <v>0</v>
      </c>
      <c r="R2071">
        <v>0</v>
      </c>
      <c r="S2071">
        <v>0</v>
      </c>
      <c r="T2071">
        <v>0</v>
      </c>
      <c r="U2071">
        <v>0</v>
      </c>
      <c r="V2071">
        <v>0</v>
      </c>
      <c r="W2071">
        <v>0</v>
      </c>
      <c r="X2071">
        <v>6.3960515295012357</v>
      </c>
      <c r="Y2071">
        <v>0</v>
      </c>
      <c r="Z2071">
        <v>0</v>
      </c>
      <c r="AA2071">
        <v>0</v>
      </c>
      <c r="AB2071">
        <v>0</v>
      </c>
      <c r="AC2071">
        <v>0</v>
      </c>
      <c r="AD2071">
        <v>0</v>
      </c>
      <c r="AE2071">
        <v>6.3960515295012357</v>
      </c>
    </row>
    <row r="2072" spans="1:31" x14ac:dyDescent="0.25">
      <c r="A2072">
        <v>1874452</v>
      </c>
      <c r="B2072">
        <v>1</v>
      </c>
      <c r="C2072" t="s">
        <v>80</v>
      </c>
      <c r="D2072" t="s">
        <v>103</v>
      </c>
      <c r="E2072" t="s">
        <v>210</v>
      </c>
      <c r="F2072" t="s">
        <v>6180</v>
      </c>
      <c r="G2072" t="s">
        <v>133</v>
      </c>
      <c r="H2072" t="s">
        <v>134</v>
      </c>
      <c r="I2072" t="s">
        <v>135</v>
      </c>
      <c r="J2072" t="s">
        <v>136</v>
      </c>
      <c r="K2072" t="s">
        <v>137</v>
      </c>
      <c r="L2072" t="s">
        <v>6181</v>
      </c>
      <c r="M2072" t="s">
        <v>6182</v>
      </c>
      <c r="N2072">
        <v>0.66638888799999996</v>
      </c>
      <c r="O2072">
        <v>5</v>
      </c>
      <c r="P2072">
        <v>1781</v>
      </c>
      <c r="Q2072">
        <v>97</v>
      </c>
      <c r="R2072">
        <v>271</v>
      </c>
      <c r="S2072">
        <v>27</v>
      </c>
      <c r="T2072">
        <v>161</v>
      </c>
      <c r="U2072">
        <v>3</v>
      </c>
      <c r="V2072">
        <v>0</v>
      </c>
      <c r="W2072">
        <v>8.6891831157444965</v>
      </c>
      <c r="X2072">
        <v>438.17448551527656</v>
      </c>
      <c r="Y2072">
        <v>276.34413145927095</v>
      </c>
      <c r="Z2072">
        <v>926.58208989863044</v>
      </c>
      <c r="AA2072">
        <v>178.85238580006887</v>
      </c>
      <c r="AB2072">
        <v>207.74430224941295</v>
      </c>
      <c r="AC2072">
        <v>143.02894656103032</v>
      </c>
      <c r="AD2072">
        <v>0</v>
      </c>
      <c r="AE2072">
        <v>2179.4155245994348</v>
      </c>
    </row>
    <row r="2073" spans="1:31" x14ac:dyDescent="0.25">
      <c r="A2073">
        <v>1874453</v>
      </c>
      <c r="B2073">
        <v>1</v>
      </c>
      <c r="C2073" t="s">
        <v>80</v>
      </c>
      <c r="D2073" t="s">
        <v>104</v>
      </c>
      <c r="E2073" t="s">
        <v>158</v>
      </c>
      <c r="F2073" t="s">
        <v>6183</v>
      </c>
      <c r="G2073" t="s">
        <v>219</v>
      </c>
      <c r="H2073" t="s">
        <v>134</v>
      </c>
      <c r="I2073" t="s">
        <v>135</v>
      </c>
      <c r="J2073" t="s">
        <v>136</v>
      </c>
      <c r="K2073" t="s">
        <v>137</v>
      </c>
      <c r="L2073" t="s">
        <v>6184</v>
      </c>
      <c r="M2073" t="s">
        <v>6185</v>
      </c>
      <c r="N2073">
        <v>1.893611111</v>
      </c>
      <c r="O2073">
        <v>0</v>
      </c>
      <c r="P2073">
        <v>2</v>
      </c>
      <c r="Q2073">
        <v>0</v>
      </c>
      <c r="R2073">
        <v>7</v>
      </c>
      <c r="S2073">
        <v>0</v>
      </c>
      <c r="T2073">
        <v>0</v>
      </c>
      <c r="U2073">
        <v>0</v>
      </c>
      <c r="V2073">
        <v>0</v>
      </c>
      <c r="W2073">
        <v>0</v>
      </c>
      <c r="X2073">
        <v>0.34933968332602494</v>
      </c>
      <c r="Y2073">
        <v>0</v>
      </c>
      <c r="Z2073">
        <v>8.1191756204846257</v>
      </c>
      <c r="AA2073">
        <v>0</v>
      </c>
      <c r="AB2073">
        <v>0</v>
      </c>
      <c r="AC2073">
        <v>0</v>
      </c>
      <c r="AD2073">
        <v>0</v>
      </c>
      <c r="AE2073">
        <v>8.4685153038106513</v>
      </c>
    </row>
    <row r="2074" spans="1:31" x14ac:dyDescent="0.25">
      <c r="A2074">
        <v>1874456</v>
      </c>
      <c r="B2074">
        <v>1</v>
      </c>
      <c r="C2074" t="s">
        <v>80</v>
      </c>
      <c r="D2074" t="s">
        <v>95</v>
      </c>
      <c r="E2074" t="s">
        <v>140</v>
      </c>
      <c r="F2074" t="s">
        <v>6186</v>
      </c>
      <c r="G2074" t="s">
        <v>163</v>
      </c>
      <c r="H2074" t="s">
        <v>143</v>
      </c>
      <c r="I2074" t="s">
        <v>135</v>
      </c>
      <c r="J2074" t="s">
        <v>136</v>
      </c>
      <c r="K2074" t="s">
        <v>137</v>
      </c>
      <c r="L2074" t="s">
        <v>6187</v>
      </c>
      <c r="M2074" t="s">
        <v>6188</v>
      </c>
      <c r="N2074">
        <v>4.4580555549999996</v>
      </c>
      <c r="O2074">
        <v>0</v>
      </c>
      <c r="P2074">
        <v>1</v>
      </c>
      <c r="Q2074">
        <v>0</v>
      </c>
      <c r="R2074">
        <v>0</v>
      </c>
      <c r="S2074">
        <v>0</v>
      </c>
      <c r="T2074">
        <v>0</v>
      </c>
      <c r="U2074">
        <v>0</v>
      </c>
      <c r="V2074">
        <v>0</v>
      </c>
      <c r="W2074">
        <v>0</v>
      </c>
      <c r="X2074">
        <v>0.25223795190879</v>
      </c>
      <c r="Y2074">
        <v>0</v>
      </c>
      <c r="Z2074">
        <v>0</v>
      </c>
      <c r="AA2074">
        <v>0</v>
      </c>
      <c r="AB2074">
        <v>0</v>
      </c>
      <c r="AC2074">
        <v>0</v>
      </c>
      <c r="AD2074">
        <v>0</v>
      </c>
      <c r="AE2074">
        <v>0.25223795190879</v>
      </c>
    </row>
    <row r="2075" spans="1:31" x14ac:dyDescent="0.25">
      <c r="A2075">
        <v>1874457</v>
      </c>
      <c r="B2075">
        <v>1</v>
      </c>
      <c r="C2075" t="s">
        <v>80</v>
      </c>
      <c r="D2075" t="s">
        <v>97</v>
      </c>
      <c r="E2075" t="s">
        <v>140</v>
      </c>
      <c r="F2075" t="s">
        <v>6189</v>
      </c>
      <c r="G2075" t="s">
        <v>200</v>
      </c>
      <c r="H2075" t="s">
        <v>143</v>
      </c>
      <c r="I2075" t="s">
        <v>135</v>
      </c>
      <c r="J2075" t="s">
        <v>136</v>
      </c>
      <c r="K2075" t="s">
        <v>137</v>
      </c>
      <c r="L2075" t="s">
        <v>6190</v>
      </c>
      <c r="M2075" t="s">
        <v>6191</v>
      </c>
      <c r="N2075">
        <v>3.2022222220000001</v>
      </c>
      <c r="O2075">
        <v>0</v>
      </c>
      <c r="P2075">
        <v>2</v>
      </c>
      <c r="Q2075">
        <v>0</v>
      </c>
      <c r="R2075">
        <v>0</v>
      </c>
      <c r="S2075">
        <v>0</v>
      </c>
      <c r="T2075">
        <v>0</v>
      </c>
      <c r="U2075">
        <v>0</v>
      </c>
      <c r="V2075">
        <v>0</v>
      </c>
      <c r="W2075">
        <v>0</v>
      </c>
      <c r="X2075">
        <v>1.4749912848233944</v>
      </c>
      <c r="Y2075">
        <v>0</v>
      </c>
      <c r="Z2075">
        <v>0</v>
      </c>
      <c r="AA2075">
        <v>0</v>
      </c>
      <c r="AB2075">
        <v>0</v>
      </c>
      <c r="AC2075">
        <v>0</v>
      </c>
      <c r="AD2075">
        <v>0</v>
      </c>
      <c r="AE2075">
        <v>1.4749912848233944</v>
      </c>
    </row>
    <row r="2076" spans="1:31" x14ac:dyDescent="0.25">
      <c r="A2076">
        <v>1874461</v>
      </c>
      <c r="B2076">
        <v>1</v>
      </c>
      <c r="C2076" t="s">
        <v>80</v>
      </c>
      <c r="D2076" t="s">
        <v>96</v>
      </c>
      <c r="E2076" t="s">
        <v>146</v>
      </c>
      <c r="F2076" t="s">
        <v>6192</v>
      </c>
      <c r="G2076" t="s">
        <v>148</v>
      </c>
      <c r="H2076" t="s">
        <v>143</v>
      </c>
      <c r="I2076" t="s">
        <v>135</v>
      </c>
      <c r="J2076" t="s">
        <v>136</v>
      </c>
      <c r="K2076" t="s">
        <v>137</v>
      </c>
      <c r="L2076" t="s">
        <v>6193</v>
      </c>
      <c r="M2076" t="s">
        <v>6194</v>
      </c>
      <c r="N2076">
        <v>3.4452777769999998</v>
      </c>
      <c r="O2076">
        <v>0</v>
      </c>
      <c r="P2076">
        <v>12</v>
      </c>
      <c r="Q2076">
        <v>0</v>
      </c>
      <c r="R2076">
        <v>0</v>
      </c>
      <c r="S2076">
        <v>0</v>
      </c>
      <c r="T2076">
        <v>0</v>
      </c>
      <c r="U2076">
        <v>0</v>
      </c>
      <c r="V2076">
        <v>0</v>
      </c>
      <c r="W2076">
        <v>0</v>
      </c>
      <c r="X2076">
        <v>12.642344474518236</v>
      </c>
      <c r="Y2076">
        <v>0</v>
      </c>
      <c r="Z2076">
        <v>0</v>
      </c>
      <c r="AA2076">
        <v>0</v>
      </c>
      <c r="AB2076">
        <v>0</v>
      </c>
      <c r="AC2076">
        <v>0</v>
      </c>
      <c r="AD2076">
        <v>0</v>
      </c>
      <c r="AE2076">
        <v>12.642344474518236</v>
      </c>
    </row>
    <row r="2077" spans="1:31" x14ac:dyDescent="0.25">
      <c r="A2077">
        <v>1874462</v>
      </c>
      <c r="B2077">
        <v>1</v>
      </c>
      <c r="C2077" t="s">
        <v>81</v>
      </c>
      <c r="D2077" t="s">
        <v>121</v>
      </c>
      <c r="E2077" t="s">
        <v>131</v>
      </c>
      <c r="F2077" t="s">
        <v>6195</v>
      </c>
      <c r="G2077" t="s">
        <v>133</v>
      </c>
      <c r="H2077" t="s">
        <v>134</v>
      </c>
      <c r="I2077" t="s">
        <v>135</v>
      </c>
      <c r="J2077" t="s">
        <v>136</v>
      </c>
      <c r="K2077" t="s">
        <v>137</v>
      </c>
      <c r="L2077" t="s">
        <v>6196</v>
      </c>
      <c r="M2077" t="s">
        <v>6197</v>
      </c>
      <c r="N2077">
        <v>0.87944444399999999</v>
      </c>
      <c r="O2077">
        <v>0</v>
      </c>
      <c r="P2077">
        <v>876</v>
      </c>
      <c r="Q2077">
        <v>1</v>
      </c>
      <c r="R2077">
        <v>43</v>
      </c>
      <c r="S2077">
        <v>2</v>
      </c>
      <c r="T2077">
        <v>59</v>
      </c>
      <c r="U2077">
        <v>0</v>
      </c>
      <c r="V2077">
        <v>0</v>
      </c>
      <c r="W2077">
        <v>0</v>
      </c>
      <c r="X2077">
        <v>113.57983878575935</v>
      </c>
      <c r="Y2077">
        <v>1.4505970805002868</v>
      </c>
      <c r="Z2077">
        <v>11.910511354350168</v>
      </c>
      <c r="AA2077">
        <v>0.96321767462503005</v>
      </c>
      <c r="AB2077">
        <v>25.984653943889487</v>
      </c>
      <c r="AC2077">
        <v>0</v>
      </c>
      <c r="AD2077">
        <v>0</v>
      </c>
      <c r="AE2077">
        <v>153.88881883912433</v>
      </c>
    </row>
    <row r="2078" spans="1:31" x14ac:dyDescent="0.25">
      <c r="A2078">
        <v>1874466</v>
      </c>
      <c r="B2078">
        <v>1</v>
      </c>
      <c r="C2078" t="s">
        <v>81</v>
      </c>
      <c r="D2078" t="s">
        <v>113</v>
      </c>
      <c r="E2078" t="s">
        <v>140</v>
      </c>
      <c r="F2078" t="s">
        <v>6198</v>
      </c>
      <c r="G2078" t="s">
        <v>163</v>
      </c>
      <c r="H2078" t="s">
        <v>143</v>
      </c>
      <c r="I2078" t="s">
        <v>135</v>
      </c>
      <c r="J2078" t="s">
        <v>136</v>
      </c>
      <c r="K2078" t="s">
        <v>137</v>
      </c>
      <c r="L2078" t="s">
        <v>6199</v>
      </c>
      <c r="M2078" t="s">
        <v>6200</v>
      </c>
      <c r="N2078">
        <v>3.5333333329999999</v>
      </c>
      <c r="O2078">
        <v>0</v>
      </c>
      <c r="P2078">
        <v>0</v>
      </c>
      <c r="Q2078">
        <v>0</v>
      </c>
      <c r="R2078">
        <v>1</v>
      </c>
      <c r="S2078">
        <v>0</v>
      </c>
      <c r="T2078">
        <v>0</v>
      </c>
      <c r="U2078">
        <v>0</v>
      </c>
      <c r="V2078">
        <v>0</v>
      </c>
      <c r="W2078">
        <v>0</v>
      </c>
      <c r="X2078">
        <v>0</v>
      </c>
      <c r="Y2078">
        <v>0</v>
      </c>
      <c r="Z2078">
        <v>3.8402196574726601</v>
      </c>
      <c r="AA2078">
        <v>0</v>
      </c>
      <c r="AB2078">
        <v>0</v>
      </c>
      <c r="AC2078">
        <v>0</v>
      </c>
      <c r="AD2078">
        <v>0</v>
      </c>
      <c r="AE2078">
        <v>3.8402196574726601</v>
      </c>
    </row>
    <row r="2079" spans="1:31" x14ac:dyDescent="0.25">
      <c r="A2079">
        <v>1874470</v>
      </c>
      <c r="B2079">
        <v>1</v>
      </c>
      <c r="C2079" t="s">
        <v>80</v>
      </c>
      <c r="D2079" t="s">
        <v>97</v>
      </c>
      <c r="E2079" t="s">
        <v>140</v>
      </c>
      <c r="F2079" t="s">
        <v>6201</v>
      </c>
      <c r="G2079" t="s">
        <v>207</v>
      </c>
      <c r="H2079" t="s">
        <v>143</v>
      </c>
      <c r="I2079" t="s">
        <v>135</v>
      </c>
      <c r="J2079" t="s">
        <v>136</v>
      </c>
      <c r="K2079" t="s">
        <v>137</v>
      </c>
      <c r="L2079" t="s">
        <v>6202</v>
      </c>
      <c r="M2079" t="s">
        <v>6203</v>
      </c>
      <c r="N2079">
        <v>4.1813888879999999</v>
      </c>
      <c r="O2079">
        <v>0</v>
      </c>
      <c r="P2079">
        <v>0</v>
      </c>
      <c r="Q2079">
        <v>0</v>
      </c>
      <c r="R2079">
        <v>0</v>
      </c>
      <c r="S2079">
        <v>0</v>
      </c>
      <c r="T2079">
        <v>1</v>
      </c>
      <c r="U2079">
        <v>0</v>
      </c>
      <c r="V2079">
        <v>0</v>
      </c>
      <c r="W2079">
        <v>0</v>
      </c>
      <c r="X2079">
        <v>0</v>
      </c>
      <c r="Y2079">
        <v>0</v>
      </c>
      <c r="Z2079">
        <v>0</v>
      </c>
      <c r="AA2079">
        <v>0</v>
      </c>
      <c r="AB2079">
        <v>0.26098218133093337</v>
      </c>
      <c r="AC2079">
        <v>0</v>
      </c>
      <c r="AD2079">
        <v>0</v>
      </c>
      <c r="AE2079">
        <v>0.26098218133093337</v>
      </c>
    </row>
    <row r="2080" spans="1:31" x14ac:dyDescent="0.25">
      <c r="A2080">
        <v>1874473</v>
      </c>
      <c r="B2080">
        <v>1</v>
      </c>
      <c r="C2080" t="s">
        <v>80</v>
      </c>
      <c r="D2080" t="s">
        <v>93</v>
      </c>
      <c r="E2080" t="s">
        <v>146</v>
      </c>
      <c r="F2080" t="s">
        <v>6204</v>
      </c>
      <c r="G2080" t="s">
        <v>148</v>
      </c>
      <c r="H2080" t="s">
        <v>143</v>
      </c>
      <c r="I2080" t="s">
        <v>135</v>
      </c>
      <c r="J2080" t="s">
        <v>136</v>
      </c>
      <c r="K2080" t="s">
        <v>137</v>
      </c>
      <c r="L2080" t="s">
        <v>6205</v>
      </c>
      <c r="M2080" t="s">
        <v>6206</v>
      </c>
      <c r="N2080">
        <v>1.0549999999999999</v>
      </c>
      <c r="O2080">
        <v>0</v>
      </c>
      <c r="P2080">
        <v>4</v>
      </c>
      <c r="Q2080">
        <v>0</v>
      </c>
      <c r="R2080">
        <v>3</v>
      </c>
      <c r="S2080">
        <v>0</v>
      </c>
      <c r="T2080">
        <v>2</v>
      </c>
      <c r="U2080">
        <v>0</v>
      </c>
      <c r="V2080">
        <v>0</v>
      </c>
      <c r="W2080">
        <v>0</v>
      </c>
      <c r="X2080">
        <v>1.1476854080771732</v>
      </c>
      <c r="Y2080">
        <v>0</v>
      </c>
      <c r="Z2080">
        <v>8.3465109565979816</v>
      </c>
      <c r="AA2080">
        <v>0</v>
      </c>
      <c r="AB2080">
        <v>0.77329775744650386</v>
      </c>
      <c r="AC2080">
        <v>0</v>
      </c>
      <c r="AD2080">
        <v>0</v>
      </c>
      <c r="AE2080">
        <v>10.267494122121658</v>
      </c>
    </row>
    <row r="2081" spans="1:31" x14ac:dyDescent="0.25">
      <c r="A2081">
        <v>1874474</v>
      </c>
      <c r="B2081">
        <v>1</v>
      </c>
      <c r="C2081" t="s">
        <v>80</v>
      </c>
      <c r="D2081" t="s">
        <v>99</v>
      </c>
      <c r="E2081" t="s">
        <v>140</v>
      </c>
      <c r="F2081" t="s">
        <v>6207</v>
      </c>
      <c r="G2081" t="s">
        <v>163</v>
      </c>
      <c r="H2081" t="s">
        <v>143</v>
      </c>
      <c r="I2081" t="s">
        <v>135</v>
      </c>
      <c r="J2081" t="s">
        <v>136</v>
      </c>
      <c r="K2081" t="s">
        <v>137</v>
      </c>
      <c r="L2081" t="s">
        <v>6208</v>
      </c>
      <c r="M2081" t="s">
        <v>6209</v>
      </c>
      <c r="N2081">
        <v>0.91277777699999996</v>
      </c>
      <c r="O2081">
        <v>0</v>
      </c>
      <c r="P2081">
        <v>0</v>
      </c>
      <c r="Q2081">
        <v>0</v>
      </c>
      <c r="R2081">
        <v>1</v>
      </c>
      <c r="S2081">
        <v>0</v>
      </c>
      <c r="T2081">
        <v>0</v>
      </c>
      <c r="U2081">
        <v>0</v>
      </c>
      <c r="V2081">
        <v>0</v>
      </c>
      <c r="W2081">
        <v>0</v>
      </c>
      <c r="X2081">
        <v>0</v>
      </c>
      <c r="Y2081">
        <v>0</v>
      </c>
      <c r="Z2081">
        <v>0.40987973568470448</v>
      </c>
      <c r="AA2081">
        <v>0</v>
      </c>
      <c r="AB2081">
        <v>0</v>
      </c>
      <c r="AC2081">
        <v>0</v>
      </c>
      <c r="AD2081">
        <v>0</v>
      </c>
      <c r="AE2081">
        <v>0.40987973568470448</v>
      </c>
    </row>
    <row r="2082" spans="1:31" x14ac:dyDescent="0.25">
      <c r="A2082">
        <v>1874475</v>
      </c>
      <c r="B2082">
        <v>1</v>
      </c>
      <c r="C2082" t="s">
        <v>80</v>
      </c>
      <c r="D2082" t="s">
        <v>87</v>
      </c>
      <c r="E2082" t="s">
        <v>146</v>
      </c>
      <c r="F2082" t="s">
        <v>6210</v>
      </c>
      <c r="G2082" t="s">
        <v>148</v>
      </c>
      <c r="H2082" t="s">
        <v>143</v>
      </c>
      <c r="I2082" t="s">
        <v>135</v>
      </c>
      <c r="J2082" t="s">
        <v>136</v>
      </c>
      <c r="K2082" t="s">
        <v>137</v>
      </c>
      <c r="L2082" t="s">
        <v>6211</v>
      </c>
      <c r="M2082" t="s">
        <v>6212</v>
      </c>
      <c r="N2082">
        <v>1.491944444</v>
      </c>
      <c r="O2082">
        <v>0</v>
      </c>
      <c r="P2082">
        <v>0</v>
      </c>
      <c r="Q2082">
        <v>0</v>
      </c>
      <c r="R2082">
        <v>0</v>
      </c>
      <c r="S2082">
        <v>0</v>
      </c>
      <c r="T2082">
        <v>8</v>
      </c>
      <c r="U2082">
        <v>0</v>
      </c>
      <c r="V2082">
        <v>0</v>
      </c>
      <c r="W2082">
        <v>0</v>
      </c>
      <c r="X2082">
        <v>0</v>
      </c>
      <c r="Y2082">
        <v>0</v>
      </c>
      <c r="Z2082">
        <v>0</v>
      </c>
      <c r="AA2082">
        <v>0</v>
      </c>
      <c r="AB2082">
        <v>28.328054890508298</v>
      </c>
      <c r="AC2082">
        <v>0</v>
      </c>
      <c r="AD2082">
        <v>0</v>
      </c>
      <c r="AE2082">
        <v>28.328054890508298</v>
      </c>
    </row>
    <row r="2083" spans="1:31" x14ac:dyDescent="0.25">
      <c r="A2083">
        <v>1874477</v>
      </c>
      <c r="B2083">
        <v>1</v>
      </c>
      <c r="C2083" t="s">
        <v>80</v>
      </c>
      <c r="D2083" t="s">
        <v>101</v>
      </c>
      <c r="E2083" t="s">
        <v>146</v>
      </c>
      <c r="F2083" t="s">
        <v>6213</v>
      </c>
      <c r="G2083" t="s">
        <v>142</v>
      </c>
      <c r="H2083" t="s">
        <v>143</v>
      </c>
      <c r="I2083" t="s">
        <v>135</v>
      </c>
      <c r="J2083" t="s">
        <v>136</v>
      </c>
      <c r="K2083" t="s">
        <v>137</v>
      </c>
      <c r="L2083" t="s">
        <v>6214</v>
      </c>
      <c r="M2083" t="s">
        <v>6215</v>
      </c>
      <c r="N2083">
        <v>0.59388888799999995</v>
      </c>
      <c r="O2083">
        <v>0</v>
      </c>
      <c r="P2083">
        <v>162</v>
      </c>
      <c r="Q2083">
        <v>0</v>
      </c>
      <c r="R2083">
        <v>0</v>
      </c>
      <c r="S2083">
        <v>0</v>
      </c>
      <c r="T2083">
        <v>5</v>
      </c>
      <c r="U2083">
        <v>0</v>
      </c>
      <c r="V2083">
        <v>0</v>
      </c>
      <c r="W2083">
        <v>0</v>
      </c>
      <c r="X2083">
        <v>27.993078074175678</v>
      </c>
      <c r="Y2083">
        <v>0</v>
      </c>
      <c r="Z2083">
        <v>0</v>
      </c>
      <c r="AA2083">
        <v>0</v>
      </c>
      <c r="AB2083">
        <v>7.5764669836466183</v>
      </c>
      <c r="AC2083">
        <v>0</v>
      </c>
      <c r="AD2083">
        <v>0</v>
      </c>
      <c r="AE2083">
        <v>35.569545057822296</v>
      </c>
    </row>
    <row r="2084" spans="1:31" x14ac:dyDescent="0.25">
      <c r="A2084">
        <v>1874479</v>
      </c>
      <c r="B2084">
        <v>1</v>
      </c>
      <c r="C2084" t="s">
        <v>80</v>
      </c>
      <c r="D2084" t="s">
        <v>82</v>
      </c>
      <c r="E2084" t="s">
        <v>140</v>
      </c>
      <c r="F2084" t="s">
        <v>6216</v>
      </c>
      <c r="G2084" t="s">
        <v>163</v>
      </c>
      <c r="H2084" t="s">
        <v>143</v>
      </c>
      <c r="I2084" t="s">
        <v>135</v>
      </c>
      <c r="J2084" t="s">
        <v>136</v>
      </c>
      <c r="K2084" t="s">
        <v>137</v>
      </c>
      <c r="L2084" t="s">
        <v>6217</v>
      </c>
      <c r="M2084" t="s">
        <v>6218</v>
      </c>
      <c r="N2084">
        <v>1.400555555</v>
      </c>
      <c r="O2084">
        <v>0</v>
      </c>
      <c r="P2084">
        <v>1</v>
      </c>
      <c r="Q2084">
        <v>0</v>
      </c>
      <c r="R2084">
        <v>0</v>
      </c>
      <c r="S2084">
        <v>0</v>
      </c>
      <c r="T2084">
        <v>0</v>
      </c>
      <c r="U2084">
        <v>0</v>
      </c>
      <c r="V2084">
        <v>0</v>
      </c>
      <c r="W2084">
        <v>0</v>
      </c>
      <c r="X2084">
        <v>0.15920820133106778</v>
      </c>
      <c r="Y2084">
        <v>0</v>
      </c>
      <c r="Z2084">
        <v>0</v>
      </c>
      <c r="AA2084">
        <v>0</v>
      </c>
      <c r="AB2084">
        <v>0</v>
      </c>
      <c r="AC2084">
        <v>0</v>
      </c>
      <c r="AD2084">
        <v>0</v>
      </c>
      <c r="AE2084">
        <v>0.15920820133106778</v>
      </c>
    </row>
    <row r="2085" spans="1:31" x14ac:dyDescent="0.25">
      <c r="A2085">
        <v>1874481</v>
      </c>
      <c r="B2085">
        <v>1</v>
      </c>
      <c r="C2085" t="s">
        <v>81</v>
      </c>
      <c r="D2085" t="s">
        <v>127</v>
      </c>
      <c r="E2085" t="s">
        <v>140</v>
      </c>
      <c r="F2085" t="s">
        <v>6219</v>
      </c>
      <c r="G2085" t="s">
        <v>163</v>
      </c>
      <c r="H2085" t="s">
        <v>143</v>
      </c>
      <c r="I2085" t="s">
        <v>135</v>
      </c>
      <c r="J2085" t="s">
        <v>136</v>
      </c>
      <c r="K2085" t="s">
        <v>137</v>
      </c>
      <c r="L2085" t="s">
        <v>6220</v>
      </c>
      <c r="M2085" t="s">
        <v>6221</v>
      </c>
      <c r="N2085">
        <v>5.9977777769999996</v>
      </c>
      <c r="O2085">
        <v>0</v>
      </c>
      <c r="P2085">
        <v>1</v>
      </c>
      <c r="Q2085">
        <v>0</v>
      </c>
      <c r="R2085">
        <v>0</v>
      </c>
      <c r="S2085">
        <v>0</v>
      </c>
      <c r="T2085">
        <v>0</v>
      </c>
      <c r="U2085">
        <v>0</v>
      </c>
      <c r="V2085">
        <v>0</v>
      </c>
      <c r="W2085">
        <v>0</v>
      </c>
      <c r="X2085">
        <v>1.0811436672136834</v>
      </c>
      <c r="Y2085">
        <v>0</v>
      </c>
      <c r="Z2085">
        <v>0</v>
      </c>
      <c r="AA2085">
        <v>0</v>
      </c>
      <c r="AB2085">
        <v>0</v>
      </c>
      <c r="AC2085">
        <v>0</v>
      </c>
      <c r="AD2085">
        <v>0</v>
      </c>
      <c r="AE2085">
        <v>1.0811436672136834</v>
      </c>
    </row>
    <row r="2086" spans="1:31" x14ac:dyDescent="0.25">
      <c r="A2086">
        <v>1874484</v>
      </c>
      <c r="B2086">
        <v>1</v>
      </c>
      <c r="C2086" t="s">
        <v>80</v>
      </c>
      <c r="D2086" t="s">
        <v>99</v>
      </c>
      <c r="E2086" t="s">
        <v>140</v>
      </c>
      <c r="F2086" t="s">
        <v>6222</v>
      </c>
      <c r="G2086" t="s">
        <v>163</v>
      </c>
      <c r="H2086" t="s">
        <v>143</v>
      </c>
      <c r="I2086" t="s">
        <v>135</v>
      </c>
      <c r="J2086" t="s">
        <v>136</v>
      </c>
      <c r="K2086" t="s">
        <v>137</v>
      </c>
      <c r="L2086" t="s">
        <v>6223</v>
      </c>
      <c r="M2086" t="s">
        <v>6224</v>
      </c>
      <c r="N2086">
        <v>1.0577777770000001</v>
      </c>
      <c r="O2086">
        <v>0</v>
      </c>
      <c r="P2086">
        <v>2</v>
      </c>
      <c r="Q2086">
        <v>0</v>
      </c>
      <c r="R2086">
        <v>0</v>
      </c>
      <c r="S2086">
        <v>0</v>
      </c>
      <c r="T2086">
        <v>0</v>
      </c>
      <c r="U2086">
        <v>0</v>
      </c>
      <c r="V2086">
        <v>0</v>
      </c>
      <c r="W2086">
        <v>0</v>
      </c>
      <c r="X2086">
        <v>0.69906372829380381</v>
      </c>
      <c r="Y2086">
        <v>0</v>
      </c>
      <c r="Z2086">
        <v>0</v>
      </c>
      <c r="AA2086">
        <v>0</v>
      </c>
      <c r="AB2086">
        <v>0</v>
      </c>
      <c r="AC2086">
        <v>0</v>
      </c>
      <c r="AD2086">
        <v>0</v>
      </c>
      <c r="AE2086">
        <v>0.69906372829380381</v>
      </c>
    </row>
    <row r="2087" spans="1:31" x14ac:dyDescent="0.25">
      <c r="A2087">
        <v>1874485</v>
      </c>
      <c r="B2087">
        <v>1</v>
      </c>
      <c r="C2087" t="s">
        <v>81</v>
      </c>
      <c r="D2087" t="s">
        <v>115</v>
      </c>
      <c r="E2087" t="s">
        <v>146</v>
      </c>
      <c r="F2087" t="s">
        <v>6225</v>
      </c>
      <c r="G2087" t="s">
        <v>148</v>
      </c>
      <c r="H2087" t="s">
        <v>143</v>
      </c>
      <c r="I2087" t="s">
        <v>135</v>
      </c>
      <c r="J2087" t="s">
        <v>136</v>
      </c>
      <c r="K2087" t="s">
        <v>137</v>
      </c>
      <c r="L2087" t="s">
        <v>6226</v>
      </c>
      <c r="M2087" t="s">
        <v>6227</v>
      </c>
      <c r="N2087">
        <v>0.53944444400000002</v>
      </c>
      <c r="O2087">
        <v>0</v>
      </c>
      <c r="P2087">
        <v>2</v>
      </c>
      <c r="Q2087">
        <v>0</v>
      </c>
      <c r="R2087">
        <v>0</v>
      </c>
      <c r="S2087">
        <v>0</v>
      </c>
      <c r="T2087">
        <v>0</v>
      </c>
      <c r="U2087">
        <v>0</v>
      </c>
      <c r="V2087">
        <v>0</v>
      </c>
      <c r="W2087">
        <v>0</v>
      </c>
      <c r="X2087">
        <v>0.10027832094516834</v>
      </c>
      <c r="Y2087">
        <v>0</v>
      </c>
      <c r="Z2087">
        <v>0</v>
      </c>
      <c r="AA2087">
        <v>0</v>
      </c>
      <c r="AB2087">
        <v>0</v>
      </c>
      <c r="AC2087">
        <v>0</v>
      </c>
      <c r="AD2087">
        <v>0</v>
      </c>
      <c r="AE2087">
        <v>0.10027832094516834</v>
      </c>
    </row>
    <row r="2088" spans="1:31" x14ac:dyDescent="0.25">
      <c r="A2088">
        <v>1874486</v>
      </c>
      <c r="B2088">
        <v>1</v>
      </c>
      <c r="C2088" t="s">
        <v>80</v>
      </c>
      <c r="D2088" t="s">
        <v>109</v>
      </c>
      <c r="E2088" t="s">
        <v>140</v>
      </c>
      <c r="F2088" t="s">
        <v>6228</v>
      </c>
      <c r="G2088" t="s">
        <v>163</v>
      </c>
      <c r="H2088" t="s">
        <v>143</v>
      </c>
      <c r="I2088" t="s">
        <v>135</v>
      </c>
      <c r="J2088" t="s">
        <v>136</v>
      </c>
      <c r="K2088" t="s">
        <v>137</v>
      </c>
      <c r="L2088" t="s">
        <v>6229</v>
      </c>
      <c r="M2088" t="s">
        <v>6230</v>
      </c>
      <c r="N2088">
        <v>2.1641666659999999</v>
      </c>
      <c r="O2088">
        <v>0</v>
      </c>
      <c r="P2088">
        <v>1</v>
      </c>
      <c r="Q2088">
        <v>0</v>
      </c>
      <c r="R2088">
        <v>0</v>
      </c>
      <c r="S2088">
        <v>0</v>
      </c>
      <c r="T2088">
        <v>1</v>
      </c>
      <c r="U2088">
        <v>0</v>
      </c>
      <c r="V2088">
        <v>0</v>
      </c>
      <c r="W2088">
        <v>0</v>
      </c>
      <c r="X2088">
        <v>3.1664832695148792</v>
      </c>
      <c r="Y2088">
        <v>0</v>
      </c>
      <c r="Z2088">
        <v>0</v>
      </c>
      <c r="AA2088">
        <v>0</v>
      </c>
      <c r="AB2088">
        <v>1.2510109412055677</v>
      </c>
      <c r="AC2088">
        <v>0</v>
      </c>
      <c r="AD2088">
        <v>0</v>
      </c>
      <c r="AE2088">
        <v>4.4174942107204469</v>
      </c>
    </row>
    <row r="2089" spans="1:31" x14ac:dyDescent="0.25">
      <c r="A2089">
        <v>1874487</v>
      </c>
      <c r="B2089">
        <v>1</v>
      </c>
      <c r="C2089" t="s">
        <v>80</v>
      </c>
      <c r="D2089" t="s">
        <v>94</v>
      </c>
      <c r="E2089" t="s">
        <v>210</v>
      </c>
      <c r="F2089" t="s">
        <v>5246</v>
      </c>
      <c r="G2089" t="s">
        <v>133</v>
      </c>
      <c r="H2089" t="s">
        <v>134</v>
      </c>
      <c r="I2089" t="s">
        <v>135</v>
      </c>
      <c r="J2089" t="s">
        <v>136</v>
      </c>
      <c r="K2089" t="s">
        <v>137</v>
      </c>
      <c r="L2089" t="s">
        <v>6231</v>
      </c>
      <c r="M2089" t="s">
        <v>6232</v>
      </c>
      <c r="N2089">
        <v>6.8333332999999996E-2</v>
      </c>
      <c r="O2089">
        <v>0</v>
      </c>
      <c r="P2089">
        <v>0</v>
      </c>
      <c r="Q2089">
        <v>14</v>
      </c>
      <c r="R2089">
        <v>36</v>
      </c>
      <c r="S2089">
        <v>1</v>
      </c>
      <c r="T2089">
        <v>0</v>
      </c>
      <c r="U2089">
        <v>1</v>
      </c>
      <c r="V2089">
        <v>0</v>
      </c>
      <c r="W2089">
        <v>0</v>
      </c>
      <c r="X2089">
        <v>0</v>
      </c>
      <c r="Y2089">
        <v>8.0433175585801386</v>
      </c>
      <c r="Z2089">
        <v>22.431643595327696</v>
      </c>
      <c r="AA2089">
        <v>0</v>
      </c>
      <c r="AB2089">
        <v>0</v>
      </c>
      <c r="AC2089">
        <v>0.39769650728379996</v>
      </c>
      <c r="AD2089">
        <v>0</v>
      </c>
      <c r="AE2089">
        <v>30.872657661191635</v>
      </c>
    </row>
    <row r="2090" spans="1:31" x14ac:dyDescent="0.25">
      <c r="A2090">
        <v>1874488</v>
      </c>
      <c r="B2090">
        <v>1</v>
      </c>
      <c r="C2090" t="s">
        <v>81</v>
      </c>
      <c r="D2090" t="s">
        <v>123</v>
      </c>
      <c r="E2090" t="s">
        <v>131</v>
      </c>
      <c r="F2090" t="s">
        <v>5611</v>
      </c>
      <c r="G2090" t="s">
        <v>133</v>
      </c>
      <c r="H2090" t="s">
        <v>134</v>
      </c>
      <c r="I2090" t="s">
        <v>135</v>
      </c>
      <c r="J2090" t="s">
        <v>136</v>
      </c>
      <c r="K2090" t="s">
        <v>137</v>
      </c>
      <c r="L2090" t="s">
        <v>6233</v>
      </c>
      <c r="M2090" t="s">
        <v>6234</v>
      </c>
      <c r="N2090">
        <v>1.392222222</v>
      </c>
      <c r="O2090">
        <v>3</v>
      </c>
      <c r="P2090">
        <v>23</v>
      </c>
      <c r="Q2090">
        <v>113</v>
      </c>
      <c r="R2090">
        <v>278</v>
      </c>
      <c r="S2090">
        <v>9</v>
      </c>
      <c r="T2090">
        <v>52</v>
      </c>
      <c r="U2090">
        <v>0</v>
      </c>
      <c r="V2090">
        <v>0</v>
      </c>
      <c r="W2090">
        <v>5.3192327577950955</v>
      </c>
      <c r="X2090">
        <v>12.035294109886161</v>
      </c>
      <c r="Y2090">
        <v>247.40507434444453</v>
      </c>
      <c r="Z2090">
        <v>240.38695440881875</v>
      </c>
      <c r="AA2090">
        <v>19.376627323064572</v>
      </c>
      <c r="AB2090">
        <v>50.360977159128915</v>
      </c>
      <c r="AC2090">
        <v>0</v>
      </c>
      <c r="AD2090">
        <v>0</v>
      </c>
      <c r="AE2090">
        <v>574.88416010313802</v>
      </c>
    </row>
    <row r="2091" spans="1:31" x14ac:dyDescent="0.25">
      <c r="A2091">
        <v>1874489</v>
      </c>
      <c r="B2091">
        <v>1</v>
      </c>
      <c r="C2091" t="s">
        <v>80</v>
      </c>
      <c r="D2091" t="s">
        <v>84</v>
      </c>
      <c r="E2091" t="s">
        <v>140</v>
      </c>
      <c r="F2091" t="s">
        <v>6235</v>
      </c>
      <c r="G2091" t="s">
        <v>207</v>
      </c>
      <c r="H2091" t="s">
        <v>143</v>
      </c>
      <c r="I2091" t="s">
        <v>135</v>
      </c>
      <c r="J2091" t="s">
        <v>136</v>
      </c>
      <c r="K2091" t="s">
        <v>137</v>
      </c>
      <c r="L2091" t="s">
        <v>6236</v>
      </c>
      <c r="M2091" t="s">
        <v>6237</v>
      </c>
      <c r="N2091">
        <v>1.768888888</v>
      </c>
      <c r="O2091">
        <v>0</v>
      </c>
      <c r="P2091">
        <v>1</v>
      </c>
      <c r="Q2091">
        <v>0</v>
      </c>
      <c r="R2091">
        <v>0</v>
      </c>
      <c r="S2091">
        <v>0</v>
      </c>
      <c r="T2091">
        <v>0</v>
      </c>
      <c r="U2091">
        <v>0</v>
      </c>
      <c r="V2091">
        <v>0</v>
      </c>
      <c r="W2091">
        <v>0</v>
      </c>
      <c r="X2091">
        <v>0.36656495818791107</v>
      </c>
      <c r="Y2091">
        <v>0</v>
      </c>
      <c r="Z2091">
        <v>0</v>
      </c>
      <c r="AA2091">
        <v>0</v>
      </c>
      <c r="AB2091">
        <v>0</v>
      </c>
      <c r="AC2091">
        <v>0</v>
      </c>
      <c r="AD2091">
        <v>0</v>
      </c>
      <c r="AE2091">
        <v>0.36656495818791107</v>
      </c>
    </row>
    <row r="2092" spans="1:31" x14ac:dyDescent="0.25">
      <c r="A2092">
        <v>1874490</v>
      </c>
      <c r="B2092">
        <v>1</v>
      </c>
      <c r="C2092" t="s">
        <v>81</v>
      </c>
      <c r="D2092" t="s">
        <v>112</v>
      </c>
      <c r="E2092" t="s">
        <v>140</v>
      </c>
      <c r="F2092" t="s">
        <v>6238</v>
      </c>
      <c r="G2092" t="s">
        <v>163</v>
      </c>
      <c r="H2092" t="s">
        <v>143</v>
      </c>
      <c r="I2092" t="s">
        <v>135</v>
      </c>
      <c r="J2092" t="s">
        <v>136</v>
      </c>
      <c r="K2092" t="s">
        <v>137</v>
      </c>
      <c r="L2092" t="s">
        <v>6239</v>
      </c>
      <c r="M2092" t="s">
        <v>6240</v>
      </c>
      <c r="N2092">
        <v>0.92666666600000003</v>
      </c>
      <c r="O2092">
        <v>0</v>
      </c>
      <c r="P2092">
        <v>2</v>
      </c>
      <c r="Q2092">
        <v>0</v>
      </c>
      <c r="R2092">
        <v>0</v>
      </c>
      <c r="S2092">
        <v>0</v>
      </c>
      <c r="T2092">
        <v>1</v>
      </c>
      <c r="U2092">
        <v>0</v>
      </c>
      <c r="V2092">
        <v>0</v>
      </c>
      <c r="W2092">
        <v>0</v>
      </c>
      <c r="X2092">
        <v>0.18960375086637252</v>
      </c>
      <c r="Y2092">
        <v>0</v>
      </c>
      <c r="Z2092">
        <v>0</v>
      </c>
      <c r="AA2092">
        <v>0</v>
      </c>
      <c r="AB2092">
        <v>0.33525854660152227</v>
      </c>
      <c r="AC2092">
        <v>0</v>
      </c>
      <c r="AD2092">
        <v>0</v>
      </c>
      <c r="AE2092">
        <v>0.52486229746789481</v>
      </c>
    </row>
    <row r="2093" spans="1:31" x14ac:dyDescent="0.25">
      <c r="A2093">
        <v>1874491</v>
      </c>
      <c r="B2093">
        <v>1</v>
      </c>
      <c r="C2093" t="s">
        <v>81</v>
      </c>
      <c r="D2093" t="s">
        <v>118</v>
      </c>
      <c r="E2093" t="s">
        <v>146</v>
      </c>
      <c r="F2093" t="s">
        <v>6241</v>
      </c>
      <c r="G2093" t="s">
        <v>148</v>
      </c>
      <c r="H2093" t="s">
        <v>143</v>
      </c>
      <c r="I2093" t="s">
        <v>135</v>
      </c>
      <c r="J2093" t="s">
        <v>136</v>
      </c>
      <c r="K2093" t="s">
        <v>137</v>
      </c>
      <c r="L2093" t="s">
        <v>6242</v>
      </c>
      <c r="M2093" t="s">
        <v>6243</v>
      </c>
      <c r="N2093">
        <v>0.54861111100000004</v>
      </c>
      <c r="O2093">
        <v>0</v>
      </c>
      <c r="P2093">
        <v>48</v>
      </c>
      <c r="Q2093">
        <v>0</v>
      </c>
      <c r="R2093">
        <v>0</v>
      </c>
      <c r="S2093">
        <v>0</v>
      </c>
      <c r="T2093">
        <v>0</v>
      </c>
      <c r="U2093">
        <v>0</v>
      </c>
      <c r="V2093">
        <v>0</v>
      </c>
      <c r="W2093">
        <v>0</v>
      </c>
      <c r="X2093">
        <v>6.1472379250400024</v>
      </c>
      <c r="Y2093">
        <v>0</v>
      </c>
      <c r="Z2093">
        <v>0</v>
      </c>
      <c r="AA2093">
        <v>0</v>
      </c>
      <c r="AB2093">
        <v>0</v>
      </c>
      <c r="AC2093">
        <v>0</v>
      </c>
      <c r="AD2093">
        <v>0</v>
      </c>
      <c r="AE2093">
        <v>6.1472379250400024</v>
      </c>
    </row>
    <row r="2094" spans="1:31" x14ac:dyDescent="0.25">
      <c r="A2094">
        <v>1874492</v>
      </c>
      <c r="B2094">
        <v>1</v>
      </c>
      <c r="C2094" t="s">
        <v>81</v>
      </c>
      <c r="D2094" t="s">
        <v>127</v>
      </c>
      <c r="E2094" t="s">
        <v>131</v>
      </c>
      <c r="F2094" t="s">
        <v>6244</v>
      </c>
      <c r="G2094" t="s">
        <v>133</v>
      </c>
      <c r="H2094" t="s">
        <v>134</v>
      </c>
      <c r="I2094" t="s">
        <v>135</v>
      </c>
      <c r="J2094" t="s">
        <v>136</v>
      </c>
      <c r="K2094" t="s">
        <v>137</v>
      </c>
      <c r="L2094" t="s">
        <v>6245</v>
      </c>
      <c r="M2094" t="s">
        <v>6246</v>
      </c>
      <c r="N2094">
        <v>2.332222222</v>
      </c>
      <c r="O2094">
        <v>2</v>
      </c>
      <c r="P2094">
        <v>8</v>
      </c>
      <c r="Q2094">
        <v>172</v>
      </c>
      <c r="R2094">
        <v>100</v>
      </c>
      <c r="S2094">
        <v>14</v>
      </c>
      <c r="T2094">
        <v>4</v>
      </c>
      <c r="U2094">
        <v>2</v>
      </c>
      <c r="V2094">
        <v>0</v>
      </c>
      <c r="W2094">
        <v>9.5546863723835944</v>
      </c>
      <c r="X2094">
        <v>7.2271455652793701</v>
      </c>
      <c r="Y2094">
        <v>1738.3223438829948</v>
      </c>
      <c r="Z2094">
        <v>510.733214812477</v>
      </c>
      <c r="AA2094">
        <v>210.43469963045732</v>
      </c>
      <c r="AB2094">
        <v>19.2564122135073</v>
      </c>
      <c r="AC2094">
        <v>145.15597165716241</v>
      </c>
      <c r="AD2094">
        <v>0</v>
      </c>
      <c r="AE2094">
        <v>2640.6844741342616</v>
      </c>
    </row>
    <row r="2095" spans="1:31" x14ac:dyDescent="0.25">
      <c r="A2095">
        <v>1874494</v>
      </c>
      <c r="B2095">
        <v>1</v>
      </c>
      <c r="C2095" t="s">
        <v>80</v>
      </c>
      <c r="D2095" t="s">
        <v>108</v>
      </c>
      <c r="E2095" t="s">
        <v>158</v>
      </c>
      <c r="F2095" t="s">
        <v>6247</v>
      </c>
      <c r="G2095" t="s">
        <v>293</v>
      </c>
      <c r="H2095" t="s">
        <v>134</v>
      </c>
      <c r="I2095" t="s">
        <v>135</v>
      </c>
      <c r="J2095" t="s">
        <v>136</v>
      </c>
      <c r="K2095" t="s">
        <v>137</v>
      </c>
      <c r="L2095" t="s">
        <v>6248</v>
      </c>
      <c r="M2095" t="s">
        <v>6249</v>
      </c>
      <c r="N2095">
        <v>2.5563888879999999</v>
      </c>
      <c r="O2095">
        <v>0</v>
      </c>
      <c r="P2095">
        <v>45</v>
      </c>
      <c r="Q2095">
        <v>0</v>
      </c>
      <c r="R2095">
        <v>12</v>
      </c>
      <c r="S2095">
        <v>0</v>
      </c>
      <c r="T2095">
        <v>14</v>
      </c>
      <c r="U2095">
        <v>0</v>
      </c>
      <c r="V2095">
        <v>0</v>
      </c>
      <c r="W2095">
        <v>0</v>
      </c>
      <c r="X2095">
        <v>24.812142686721668</v>
      </c>
      <c r="Y2095">
        <v>0</v>
      </c>
      <c r="Z2095">
        <v>21.958165989261264</v>
      </c>
      <c r="AA2095">
        <v>0</v>
      </c>
      <c r="AB2095">
        <v>25.297723719702979</v>
      </c>
      <c r="AC2095">
        <v>0</v>
      </c>
      <c r="AD2095">
        <v>0</v>
      </c>
      <c r="AE2095">
        <v>72.068032395685918</v>
      </c>
    </row>
    <row r="2096" spans="1:31" x14ac:dyDescent="0.25">
      <c r="A2096">
        <v>1874495</v>
      </c>
      <c r="B2096">
        <v>1</v>
      </c>
      <c r="C2096" t="s">
        <v>80</v>
      </c>
      <c r="D2096" t="s">
        <v>107</v>
      </c>
      <c r="E2096" t="s">
        <v>140</v>
      </c>
      <c r="F2096" t="s">
        <v>6250</v>
      </c>
      <c r="G2096" t="s">
        <v>207</v>
      </c>
      <c r="H2096" t="s">
        <v>143</v>
      </c>
      <c r="I2096" t="s">
        <v>135</v>
      </c>
      <c r="J2096" t="s">
        <v>136</v>
      </c>
      <c r="K2096" t="s">
        <v>137</v>
      </c>
      <c r="L2096" t="s">
        <v>6251</v>
      </c>
      <c r="M2096" t="s">
        <v>6252</v>
      </c>
      <c r="N2096">
        <v>1.5147222220000001</v>
      </c>
      <c r="O2096">
        <v>0</v>
      </c>
      <c r="P2096">
        <v>1</v>
      </c>
      <c r="Q2096">
        <v>0</v>
      </c>
      <c r="R2096">
        <v>0</v>
      </c>
      <c r="S2096">
        <v>0</v>
      </c>
      <c r="T2096">
        <v>0</v>
      </c>
      <c r="U2096">
        <v>0</v>
      </c>
      <c r="V2096">
        <v>0</v>
      </c>
      <c r="W2096">
        <v>0</v>
      </c>
      <c r="X2096">
        <v>0.33666101210263888</v>
      </c>
      <c r="Y2096">
        <v>0</v>
      </c>
      <c r="Z2096">
        <v>0</v>
      </c>
      <c r="AA2096">
        <v>0</v>
      </c>
      <c r="AB2096">
        <v>0</v>
      </c>
      <c r="AC2096">
        <v>0</v>
      </c>
      <c r="AD2096">
        <v>0</v>
      </c>
      <c r="AE2096">
        <v>0.33666101210263888</v>
      </c>
    </row>
    <row r="2097" spans="1:31" x14ac:dyDescent="0.25">
      <c r="A2097">
        <v>1874498</v>
      </c>
      <c r="B2097">
        <v>1</v>
      </c>
      <c r="C2097" t="s">
        <v>80</v>
      </c>
      <c r="D2097" t="s">
        <v>92</v>
      </c>
      <c r="E2097" t="s">
        <v>146</v>
      </c>
      <c r="F2097" t="s">
        <v>6253</v>
      </c>
      <c r="G2097" t="s">
        <v>469</v>
      </c>
      <c r="H2097" t="s">
        <v>143</v>
      </c>
      <c r="I2097" t="s">
        <v>135</v>
      </c>
      <c r="J2097" t="s">
        <v>136</v>
      </c>
      <c r="K2097" t="s">
        <v>137</v>
      </c>
      <c r="L2097" t="s">
        <v>6254</v>
      </c>
      <c r="M2097" t="s">
        <v>6255</v>
      </c>
      <c r="N2097">
        <v>4.5891666659999997</v>
      </c>
      <c r="O2097">
        <v>0</v>
      </c>
      <c r="P2097">
        <v>194</v>
      </c>
      <c r="Q2097">
        <v>0</v>
      </c>
      <c r="R2097">
        <v>0</v>
      </c>
      <c r="S2097">
        <v>0</v>
      </c>
      <c r="T2097">
        <v>10</v>
      </c>
      <c r="U2097">
        <v>0</v>
      </c>
      <c r="V2097">
        <v>0</v>
      </c>
      <c r="W2097">
        <v>0</v>
      </c>
      <c r="X2097">
        <v>244.78504129826965</v>
      </c>
      <c r="Y2097">
        <v>0</v>
      </c>
      <c r="Z2097">
        <v>0</v>
      </c>
      <c r="AA2097">
        <v>0</v>
      </c>
      <c r="AB2097">
        <v>47.212634150957427</v>
      </c>
      <c r="AC2097">
        <v>0</v>
      </c>
      <c r="AD2097">
        <v>0</v>
      </c>
      <c r="AE2097">
        <v>291.99767544922707</v>
      </c>
    </row>
    <row r="2098" spans="1:31" x14ac:dyDescent="0.25">
      <c r="A2098">
        <v>1874499</v>
      </c>
      <c r="B2098">
        <v>1</v>
      </c>
      <c r="C2098" t="s">
        <v>80</v>
      </c>
      <c r="D2098" t="s">
        <v>94</v>
      </c>
      <c r="E2098" t="s">
        <v>158</v>
      </c>
      <c r="F2098" t="s">
        <v>6256</v>
      </c>
      <c r="G2098" t="s">
        <v>293</v>
      </c>
      <c r="H2098" t="s">
        <v>134</v>
      </c>
      <c r="I2098" t="s">
        <v>135</v>
      </c>
      <c r="J2098" t="s">
        <v>136</v>
      </c>
      <c r="K2098" t="s">
        <v>137</v>
      </c>
      <c r="L2098" t="s">
        <v>6257</v>
      </c>
      <c r="M2098" t="s">
        <v>6258</v>
      </c>
      <c r="N2098">
        <v>2.2994444440000001</v>
      </c>
      <c r="O2098">
        <v>0</v>
      </c>
      <c r="P2098">
        <v>156</v>
      </c>
      <c r="Q2098">
        <v>0</v>
      </c>
      <c r="R2098">
        <v>0</v>
      </c>
      <c r="S2098">
        <v>0</v>
      </c>
      <c r="T2098">
        <v>4</v>
      </c>
      <c r="U2098">
        <v>0</v>
      </c>
      <c r="V2098">
        <v>0</v>
      </c>
      <c r="W2098">
        <v>0</v>
      </c>
      <c r="X2098">
        <v>40.787909649739547</v>
      </c>
      <c r="Y2098">
        <v>0</v>
      </c>
      <c r="Z2098">
        <v>0</v>
      </c>
      <c r="AA2098">
        <v>0</v>
      </c>
      <c r="AB2098">
        <v>0.74373583981518232</v>
      </c>
      <c r="AC2098">
        <v>0</v>
      </c>
      <c r="AD2098">
        <v>0</v>
      </c>
      <c r="AE2098">
        <v>41.531645489554727</v>
      </c>
    </row>
    <row r="2099" spans="1:31" x14ac:dyDescent="0.25">
      <c r="A2099">
        <v>1874500</v>
      </c>
      <c r="B2099">
        <v>1</v>
      </c>
      <c r="C2099" t="s">
        <v>80</v>
      </c>
      <c r="D2099" t="s">
        <v>104</v>
      </c>
      <c r="E2099" t="s">
        <v>158</v>
      </c>
      <c r="F2099" t="s">
        <v>6259</v>
      </c>
      <c r="G2099" t="s">
        <v>219</v>
      </c>
      <c r="H2099" t="s">
        <v>134</v>
      </c>
      <c r="I2099" t="s">
        <v>135</v>
      </c>
      <c r="J2099" t="s">
        <v>136</v>
      </c>
      <c r="K2099" t="s">
        <v>137</v>
      </c>
      <c r="L2099" t="s">
        <v>6260</v>
      </c>
      <c r="M2099" t="s">
        <v>6261</v>
      </c>
      <c r="N2099">
        <v>2.77</v>
      </c>
      <c r="O2099">
        <v>0</v>
      </c>
      <c r="P2099">
        <v>0</v>
      </c>
      <c r="Q2099">
        <v>0</v>
      </c>
      <c r="R2099">
        <v>2</v>
      </c>
      <c r="S2099">
        <v>0</v>
      </c>
      <c r="T2099">
        <v>1</v>
      </c>
      <c r="U2099">
        <v>0</v>
      </c>
      <c r="V2099">
        <v>0</v>
      </c>
      <c r="W2099">
        <v>0</v>
      </c>
      <c r="X2099">
        <v>0</v>
      </c>
      <c r="Y2099">
        <v>0</v>
      </c>
      <c r="Z2099">
        <v>4.8850218262362617</v>
      </c>
      <c r="AA2099">
        <v>0</v>
      </c>
      <c r="AB2099">
        <v>2.397480767318333E-3</v>
      </c>
      <c r="AC2099">
        <v>0</v>
      </c>
      <c r="AD2099">
        <v>0</v>
      </c>
      <c r="AE2099">
        <v>4.8874193070035803</v>
      </c>
    </row>
    <row r="2100" spans="1:31" x14ac:dyDescent="0.25">
      <c r="A2100">
        <v>1874501</v>
      </c>
      <c r="B2100">
        <v>1</v>
      </c>
      <c r="C2100" t="s">
        <v>80</v>
      </c>
      <c r="D2100" t="s">
        <v>82</v>
      </c>
      <c r="E2100" t="s">
        <v>210</v>
      </c>
      <c r="F2100" t="s">
        <v>6262</v>
      </c>
      <c r="G2100" t="s">
        <v>212</v>
      </c>
      <c r="H2100" t="s">
        <v>134</v>
      </c>
      <c r="I2100" t="s">
        <v>135</v>
      </c>
      <c r="J2100" t="s">
        <v>3</v>
      </c>
      <c r="K2100" t="s">
        <v>137</v>
      </c>
      <c r="L2100" t="s">
        <v>6263</v>
      </c>
      <c r="M2100" t="s">
        <v>6264</v>
      </c>
      <c r="N2100">
        <v>1.909444444</v>
      </c>
      <c r="O2100">
        <v>12</v>
      </c>
      <c r="P2100">
        <v>2779</v>
      </c>
      <c r="Q2100">
        <v>0</v>
      </c>
      <c r="R2100">
        <v>0</v>
      </c>
      <c r="S2100">
        <v>1</v>
      </c>
      <c r="T2100">
        <v>419</v>
      </c>
      <c r="U2100">
        <v>0</v>
      </c>
      <c r="V2100">
        <v>3</v>
      </c>
      <c r="W2100">
        <v>6.458585090371014</v>
      </c>
      <c r="X2100">
        <v>1535.2074518511797</v>
      </c>
      <c r="Y2100">
        <v>0</v>
      </c>
      <c r="Z2100">
        <v>0</v>
      </c>
      <c r="AA2100">
        <v>0.63100713103953576</v>
      </c>
      <c r="AB2100">
        <v>1194.2367262447485</v>
      </c>
      <c r="AC2100">
        <v>0</v>
      </c>
      <c r="AD2100">
        <v>129.19929101085842</v>
      </c>
      <c r="AE2100">
        <v>2865.7330613281974</v>
      </c>
    </row>
    <row r="2101" spans="1:31" x14ac:dyDescent="0.25">
      <c r="A2101">
        <v>1874502</v>
      </c>
      <c r="B2101">
        <v>1</v>
      </c>
      <c r="C2101" t="s">
        <v>80</v>
      </c>
      <c r="D2101" t="s">
        <v>108</v>
      </c>
      <c r="E2101" t="s">
        <v>140</v>
      </c>
      <c r="F2101" t="s">
        <v>6265</v>
      </c>
      <c r="G2101" t="s">
        <v>163</v>
      </c>
      <c r="H2101" t="s">
        <v>143</v>
      </c>
      <c r="I2101" t="s">
        <v>135</v>
      </c>
      <c r="J2101" t="s">
        <v>136</v>
      </c>
      <c r="K2101" t="s">
        <v>137</v>
      </c>
      <c r="L2101" t="s">
        <v>6266</v>
      </c>
      <c r="M2101" t="s">
        <v>6267</v>
      </c>
      <c r="N2101">
        <v>1.331388888</v>
      </c>
      <c r="O2101">
        <v>0</v>
      </c>
      <c r="P2101">
        <v>1</v>
      </c>
      <c r="Q2101">
        <v>0</v>
      </c>
      <c r="R2101">
        <v>0</v>
      </c>
      <c r="S2101">
        <v>0</v>
      </c>
      <c r="T2101">
        <v>0</v>
      </c>
      <c r="U2101">
        <v>0</v>
      </c>
      <c r="V2101">
        <v>0</v>
      </c>
      <c r="W2101">
        <v>0</v>
      </c>
      <c r="X2101">
        <v>0.40448305023955833</v>
      </c>
      <c r="Y2101">
        <v>0</v>
      </c>
      <c r="Z2101">
        <v>0</v>
      </c>
      <c r="AA2101">
        <v>0</v>
      </c>
      <c r="AB2101">
        <v>0</v>
      </c>
      <c r="AC2101">
        <v>0</v>
      </c>
      <c r="AD2101">
        <v>0</v>
      </c>
      <c r="AE2101">
        <v>0.40448305023955833</v>
      </c>
    </row>
    <row r="2102" spans="1:31" x14ac:dyDescent="0.25">
      <c r="A2102">
        <v>1874504</v>
      </c>
      <c r="B2102">
        <v>1</v>
      </c>
      <c r="C2102" t="s">
        <v>80</v>
      </c>
      <c r="D2102" t="s">
        <v>100</v>
      </c>
      <c r="E2102" t="s">
        <v>146</v>
      </c>
      <c r="F2102" t="s">
        <v>6268</v>
      </c>
      <c r="G2102" t="s">
        <v>148</v>
      </c>
      <c r="H2102" t="s">
        <v>143</v>
      </c>
      <c r="I2102" t="s">
        <v>135</v>
      </c>
      <c r="J2102" t="s">
        <v>136</v>
      </c>
      <c r="K2102" t="s">
        <v>137</v>
      </c>
      <c r="L2102" t="s">
        <v>6269</v>
      </c>
      <c r="M2102" t="s">
        <v>6270</v>
      </c>
      <c r="N2102">
        <v>1.775833333</v>
      </c>
      <c r="O2102">
        <v>0</v>
      </c>
      <c r="P2102">
        <v>6</v>
      </c>
      <c r="Q2102">
        <v>0</v>
      </c>
      <c r="R2102">
        <v>1</v>
      </c>
      <c r="S2102">
        <v>0</v>
      </c>
      <c r="T2102">
        <v>0</v>
      </c>
      <c r="U2102">
        <v>0</v>
      </c>
      <c r="V2102">
        <v>0</v>
      </c>
      <c r="W2102">
        <v>0</v>
      </c>
      <c r="X2102">
        <v>4.734022439942752</v>
      </c>
      <c r="Y2102">
        <v>0</v>
      </c>
      <c r="Z2102">
        <v>1.543489208415</v>
      </c>
      <c r="AA2102">
        <v>0</v>
      </c>
      <c r="AB2102">
        <v>0</v>
      </c>
      <c r="AC2102">
        <v>0</v>
      </c>
      <c r="AD2102">
        <v>0</v>
      </c>
      <c r="AE2102">
        <v>6.277511648357752</v>
      </c>
    </row>
    <row r="2103" spans="1:31" x14ac:dyDescent="0.25">
      <c r="A2103">
        <v>1874505</v>
      </c>
      <c r="B2103">
        <v>1</v>
      </c>
      <c r="C2103" t="s">
        <v>80</v>
      </c>
      <c r="D2103" t="s">
        <v>94</v>
      </c>
      <c r="E2103" t="s">
        <v>140</v>
      </c>
      <c r="F2103" t="s">
        <v>6271</v>
      </c>
      <c r="G2103" t="s">
        <v>163</v>
      </c>
      <c r="H2103" t="s">
        <v>143</v>
      </c>
      <c r="I2103" t="s">
        <v>135</v>
      </c>
      <c r="J2103" t="s">
        <v>136</v>
      </c>
      <c r="K2103" t="s">
        <v>137</v>
      </c>
      <c r="L2103" t="s">
        <v>6272</v>
      </c>
      <c r="M2103" t="s">
        <v>6273</v>
      </c>
      <c r="N2103">
        <v>5.6908333329999996</v>
      </c>
      <c r="O2103">
        <v>0</v>
      </c>
      <c r="P2103">
        <v>0</v>
      </c>
      <c r="Q2103">
        <v>0</v>
      </c>
      <c r="R2103">
        <v>0</v>
      </c>
      <c r="S2103">
        <v>0</v>
      </c>
      <c r="T2103">
        <v>1</v>
      </c>
      <c r="U2103">
        <v>0</v>
      </c>
      <c r="V2103">
        <v>0</v>
      </c>
      <c r="W2103">
        <v>0</v>
      </c>
      <c r="X2103">
        <v>0</v>
      </c>
      <c r="Y2103">
        <v>0</v>
      </c>
      <c r="Z2103">
        <v>0</v>
      </c>
      <c r="AA2103">
        <v>0</v>
      </c>
      <c r="AB2103">
        <v>0</v>
      </c>
      <c r="AC2103">
        <v>0</v>
      </c>
      <c r="AD2103">
        <v>0</v>
      </c>
      <c r="AE2103">
        <v>0</v>
      </c>
    </row>
    <row r="2104" spans="1:31" x14ac:dyDescent="0.25">
      <c r="A2104">
        <v>1874506</v>
      </c>
      <c r="B2104">
        <v>1</v>
      </c>
      <c r="C2104" t="s">
        <v>81</v>
      </c>
      <c r="D2104" t="s">
        <v>115</v>
      </c>
      <c r="E2104" t="s">
        <v>146</v>
      </c>
      <c r="F2104" t="s">
        <v>6274</v>
      </c>
      <c r="G2104" t="s">
        <v>148</v>
      </c>
      <c r="H2104" t="s">
        <v>143</v>
      </c>
      <c r="I2104" t="s">
        <v>135</v>
      </c>
      <c r="J2104" t="s">
        <v>136</v>
      </c>
      <c r="K2104" t="s">
        <v>137</v>
      </c>
      <c r="L2104" t="s">
        <v>6275</v>
      </c>
      <c r="M2104" t="s">
        <v>6276</v>
      </c>
      <c r="N2104">
        <v>1.473055555</v>
      </c>
      <c r="O2104">
        <v>0</v>
      </c>
      <c r="P2104">
        <v>30</v>
      </c>
      <c r="Q2104">
        <v>0</v>
      </c>
      <c r="R2104">
        <v>0</v>
      </c>
      <c r="S2104">
        <v>0</v>
      </c>
      <c r="T2104">
        <v>1</v>
      </c>
      <c r="U2104">
        <v>0</v>
      </c>
      <c r="V2104">
        <v>0</v>
      </c>
      <c r="W2104">
        <v>0</v>
      </c>
      <c r="X2104">
        <v>5.2045223738466264</v>
      </c>
      <c r="Y2104">
        <v>0</v>
      </c>
      <c r="Z2104">
        <v>0</v>
      </c>
      <c r="AA2104">
        <v>0</v>
      </c>
      <c r="AB2104">
        <v>7.0159925270833344E-4</v>
      </c>
      <c r="AC2104">
        <v>0</v>
      </c>
      <c r="AD2104">
        <v>0</v>
      </c>
      <c r="AE2104">
        <v>5.2052239730993346</v>
      </c>
    </row>
    <row r="2105" spans="1:31" x14ac:dyDescent="0.25">
      <c r="A2105">
        <v>1874509</v>
      </c>
      <c r="B2105">
        <v>1</v>
      </c>
      <c r="C2105" t="s">
        <v>81</v>
      </c>
      <c r="D2105" t="s">
        <v>120</v>
      </c>
      <c r="E2105" t="s">
        <v>146</v>
      </c>
      <c r="F2105" t="s">
        <v>6277</v>
      </c>
      <c r="G2105" t="s">
        <v>148</v>
      </c>
      <c r="H2105" t="s">
        <v>143</v>
      </c>
      <c r="I2105" t="s">
        <v>135</v>
      </c>
      <c r="J2105" t="s">
        <v>136</v>
      </c>
      <c r="K2105" t="s">
        <v>137</v>
      </c>
      <c r="L2105" t="s">
        <v>6278</v>
      </c>
      <c r="M2105" t="s">
        <v>6279</v>
      </c>
      <c r="N2105">
        <v>2.4083333329999999</v>
      </c>
      <c r="O2105">
        <v>0</v>
      </c>
      <c r="P2105">
        <v>25</v>
      </c>
      <c r="Q2105">
        <v>0</v>
      </c>
      <c r="R2105">
        <v>0</v>
      </c>
      <c r="S2105">
        <v>0</v>
      </c>
      <c r="T2105">
        <v>1</v>
      </c>
      <c r="U2105">
        <v>0</v>
      </c>
      <c r="V2105">
        <v>0</v>
      </c>
      <c r="W2105">
        <v>0</v>
      </c>
      <c r="X2105">
        <v>15.263034810711716</v>
      </c>
      <c r="Y2105">
        <v>0</v>
      </c>
      <c r="Z2105">
        <v>0</v>
      </c>
      <c r="AA2105">
        <v>0</v>
      </c>
      <c r="AB2105">
        <v>0.540732963355675</v>
      </c>
      <c r="AC2105">
        <v>0</v>
      </c>
      <c r="AD2105">
        <v>0</v>
      </c>
      <c r="AE2105">
        <v>15.80376777406739</v>
      </c>
    </row>
    <row r="2106" spans="1:31" x14ac:dyDescent="0.25">
      <c r="A2106">
        <v>1874517</v>
      </c>
      <c r="B2106">
        <v>1</v>
      </c>
      <c r="C2106" t="s">
        <v>80</v>
      </c>
      <c r="D2106" t="s">
        <v>88</v>
      </c>
      <c r="E2106" t="s">
        <v>210</v>
      </c>
      <c r="F2106" t="s">
        <v>6280</v>
      </c>
      <c r="G2106" t="s">
        <v>476</v>
      </c>
      <c r="H2106" t="s">
        <v>134</v>
      </c>
      <c r="I2106" t="s">
        <v>135</v>
      </c>
      <c r="J2106" t="s">
        <v>136</v>
      </c>
      <c r="K2106" t="s">
        <v>137</v>
      </c>
      <c r="L2106" t="s">
        <v>6281</v>
      </c>
      <c r="M2106" t="s">
        <v>6282</v>
      </c>
      <c r="N2106">
        <v>0.173055555</v>
      </c>
      <c r="O2106">
        <v>0</v>
      </c>
      <c r="P2106">
        <v>1549</v>
      </c>
      <c r="Q2106">
        <v>0</v>
      </c>
      <c r="R2106">
        <v>0</v>
      </c>
      <c r="S2106">
        <v>0</v>
      </c>
      <c r="T2106">
        <v>165</v>
      </c>
      <c r="U2106">
        <v>0</v>
      </c>
      <c r="V2106">
        <v>0</v>
      </c>
      <c r="W2106">
        <v>0</v>
      </c>
      <c r="X2106">
        <v>98.814388788070119</v>
      </c>
      <c r="Y2106">
        <v>0</v>
      </c>
      <c r="Z2106">
        <v>0</v>
      </c>
      <c r="AA2106">
        <v>0</v>
      </c>
      <c r="AB2106">
        <v>27.770161955397498</v>
      </c>
      <c r="AC2106">
        <v>0</v>
      </c>
      <c r="AD2106">
        <v>0</v>
      </c>
      <c r="AE2106">
        <v>126.58455074346762</v>
      </c>
    </row>
    <row r="2107" spans="1:31" x14ac:dyDescent="0.25">
      <c r="A2107">
        <v>1874524</v>
      </c>
      <c r="B2107">
        <v>1</v>
      </c>
      <c r="C2107" t="s">
        <v>80</v>
      </c>
      <c r="D2107" t="s">
        <v>98</v>
      </c>
      <c r="E2107" t="s">
        <v>169</v>
      </c>
      <c r="F2107" t="s">
        <v>6283</v>
      </c>
      <c r="G2107" t="s">
        <v>148</v>
      </c>
      <c r="H2107" t="s">
        <v>143</v>
      </c>
      <c r="I2107" t="s">
        <v>135</v>
      </c>
      <c r="J2107" t="s">
        <v>136</v>
      </c>
      <c r="K2107" t="s">
        <v>137</v>
      </c>
      <c r="L2107" t="s">
        <v>6284</v>
      </c>
      <c r="M2107" t="s">
        <v>6285</v>
      </c>
      <c r="N2107">
        <v>1.5677777770000001</v>
      </c>
      <c r="O2107">
        <v>0</v>
      </c>
      <c r="P2107">
        <v>0</v>
      </c>
      <c r="Q2107">
        <v>0</v>
      </c>
      <c r="R2107">
        <v>8</v>
      </c>
      <c r="S2107">
        <v>0</v>
      </c>
      <c r="T2107">
        <v>2</v>
      </c>
      <c r="U2107">
        <v>0</v>
      </c>
      <c r="V2107">
        <v>0</v>
      </c>
      <c r="W2107">
        <v>0</v>
      </c>
      <c r="X2107">
        <v>0</v>
      </c>
      <c r="Y2107">
        <v>0</v>
      </c>
      <c r="Z2107">
        <v>88.946150305019941</v>
      </c>
      <c r="AA2107">
        <v>0</v>
      </c>
      <c r="AB2107">
        <v>14.981660099927968</v>
      </c>
      <c r="AC2107">
        <v>0</v>
      </c>
      <c r="AD2107">
        <v>0</v>
      </c>
      <c r="AE2107">
        <v>103.92781040494791</v>
      </c>
    </row>
    <row r="2108" spans="1:31" x14ac:dyDescent="0.25">
      <c r="A2108">
        <v>1874526</v>
      </c>
      <c r="B2108">
        <v>1</v>
      </c>
      <c r="C2108" t="s">
        <v>80</v>
      </c>
      <c r="D2108" t="s">
        <v>103</v>
      </c>
      <c r="E2108" t="s">
        <v>158</v>
      </c>
      <c r="F2108" t="s">
        <v>6286</v>
      </c>
      <c r="G2108" t="s">
        <v>219</v>
      </c>
      <c r="H2108" t="s">
        <v>134</v>
      </c>
      <c r="I2108" t="s">
        <v>135</v>
      </c>
      <c r="J2108" t="s">
        <v>136</v>
      </c>
      <c r="K2108" t="s">
        <v>137</v>
      </c>
      <c r="L2108" t="s">
        <v>6287</v>
      </c>
      <c r="M2108" t="s">
        <v>6288</v>
      </c>
      <c r="N2108">
        <v>1.6702777769999999</v>
      </c>
      <c r="O2108">
        <v>0</v>
      </c>
      <c r="P2108">
        <v>0</v>
      </c>
      <c r="Q2108">
        <v>0</v>
      </c>
      <c r="R2108">
        <v>4</v>
      </c>
      <c r="S2108">
        <v>0</v>
      </c>
      <c r="T2108">
        <v>0</v>
      </c>
      <c r="U2108">
        <v>0</v>
      </c>
      <c r="V2108">
        <v>0</v>
      </c>
      <c r="W2108">
        <v>0</v>
      </c>
      <c r="X2108">
        <v>0</v>
      </c>
      <c r="Y2108">
        <v>0</v>
      </c>
      <c r="Z2108">
        <v>12.924104912389909</v>
      </c>
      <c r="AA2108">
        <v>0</v>
      </c>
      <c r="AB2108">
        <v>0</v>
      </c>
      <c r="AC2108">
        <v>0</v>
      </c>
      <c r="AD2108">
        <v>0</v>
      </c>
      <c r="AE2108">
        <v>12.924104912389909</v>
      </c>
    </row>
    <row r="2109" spans="1:31" x14ac:dyDescent="0.25">
      <c r="A2109">
        <v>1874530</v>
      </c>
      <c r="B2109">
        <v>1</v>
      </c>
      <c r="C2109" t="s">
        <v>81</v>
      </c>
      <c r="D2109" t="s">
        <v>115</v>
      </c>
      <c r="E2109" t="s">
        <v>146</v>
      </c>
      <c r="F2109" t="s">
        <v>6289</v>
      </c>
      <c r="G2109" t="s">
        <v>148</v>
      </c>
      <c r="H2109" t="s">
        <v>143</v>
      </c>
      <c r="I2109" t="s">
        <v>135</v>
      </c>
      <c r="J2109" t="s">
        <v>136</v>
      </c>
      <c r="K2109" t="s">
        <v>137</v>
      </c>
      <c r="L2109" t="s">
        <v>6290</v>
      </c>
      <c r="M2109" t="s">
        <v>6291</v>
      </c>
      <c r="N2109">
        <v>3.2183333329999999</v>
      </c>
      <c r="O2109">
        <v>0</v>
      </c>
      <c r="P2109">
        <v>76</v>
      </c>
      <c r="Q2109">
        <v>0</v>
      </c>
      <c r="R2109">
        <v>0</v>
      </c>
      <c r="S2109">
        <v>0</v>
      </c>
      <c r="T2109">
        <v>1</v>
      </c>
      <c r="U2109">
        <v>0</v>
      </c>
      <c r="V2109">
        <v>0</v>
      </c>
      <c r="W2109">
        <v>0</v>
      </c>
      <c r="X2109">
        <v>10.501861374550462</v>
      </c>
      <c r="Y2109">
        <v>0</v>
      </c>
      <c r="Z2109">
        <v>0</v>
      </c>
      <c r="AA2109">
        <v>0</v>
      </c>
      <c r="AB2109">
        <v>5.915323091382222E-2</v>
      </c>
      <c r="AC2109">
        <v>0</v>
      </c>
      <c r="AD2109">
        <v>0</v>
      </c>
      <c r="AE2109">
        <v>10.561014605464283</v>
      </c>
    </row>
    <row r="2110" spans="1:31" x14ac:dyDescent="0.25">
      <c r="A2110">
        <v>1874537</v>
      </c>
      <c r="B2110">
        <v>1</v>
      </c>
      <c r="C2110" t="s">
        <v>80</v>
      </c>
      <c r="D2110" t="s">
        <v>106</v>
      </c>
      <c r="E2110" t="s">
        <v>222</v>
      </c>
      <c r="F2110" t="s">
        <v>6292</v>
      </c>
      <c r="G2110" t="s">
        <v>212</v>
      </c>
      <c r="H2110" t="s">
        <v>143</v>
      </c>
      <c r="I2110" t="s">
        <v>135</v>
      </c>
      <c r="J2110" t="s">
        <v>136</v>
      </c>
      <c r="K2110" t="s">
        <v>137</v>
      </c>
      <c r="L2110" t="s">
        <v>6293</v>
      </c>
      <c r="M2110" t="s">
        <v>6294</v>
      </c>
      <c r="N2110">
        <v>1.7627777769999999</v>
      </c>
      <c r="O2110">
        <v>0</v>
      </c>
      <c r="P2110">
        <v>40</v>
      </c>
      <c r="Q2110">
        <v>0</v>
      </c>
      <c r="R2110">
        <v>0</v>
      </c>
      <c r="S2110">
        <v>0</v>
      </c>
      <c r="T2110">
        <v>5</v>
      </c>
      <c r="U2110">
        <v>0</v>
      </c>
      <c r="V2110">
        <v>0</v>
      </c>
      <c r="W2110">
        <v>0</v>
      </c>
      <c r="X2110">
        <v>13.312447997388784</v>
      </c>
      <c r="Y2110">
        <v>0</v>
      </c>
      <c r="Z2110">
        <v>0</v>
      </c>
      <c r="AA2110">
        <v>0</v>
      </c>
      <c r="AB2110">
        <v>1.8140659002045068</v>
      </c>
      <c r="AC2110">
        <v>0</v>
      </c>
      <c r="AD2110">
        <v>0</v>
      </c>
      <c r="AE2110">
        <v>15.126513897593291</v>
      </c>
    </row>
    <row r="2111" spans="1:31" x14ac:dyDescent="0.25">
      <c r="A2111">
        <v>1874539</v>
      </c>
      <c r="B2111">
        <v>1</v>
      </c>
      <c r="C2111" t="s">
        <v>80</v>
      </c>
      <c r="D2111" t="s">
        <v>82</v>
      </c>
      <c r="E2111" t="s">
        <v>140</v>
      </c>
      <c r="F2111" t="s">
        <v>6295</v>
      </c>
      <c r="G2111" t="s">
        <v>207</v>
      </c>
      <c r="H2111" t="s">
        <v>143</v>
      </c>
      <c r="I2111" t="s">
        <v>135</v>
      </c>
      <c r="J2111" t="s">
        <v>136</v>
      </c>
      <c r="K2111" t="s">
        <v>137</v>
      </c>
      <c r="L2111" t="s">
        <v>6296</v>
      </c>
      <c r="M2111" t="s">
        <v>6297</v>
      </c>
      <c r="N2111">
        <v>1.990277777</v>
      </c>
      <c r="O2111">
        <v>0</v>
      </c>
      <c r="P2111">
        <v>1</v>
      </c>
      <c r="Q2111">
        <v>0</v>
      </c>
      <c r="R2111">
        <v>0</v>
      </c>
      <c r="S2111">
        <v>0</v>
      </c>
      <c r="T2111">
        <v>0</v>
      </c>
      <c r="U2111">
        <v>0</v>
      </c>
      <c r="V2111">
        <v>0</v>
      </c>
      <c r="W2111">
        <v>0</v>
      </c>
      <c r="X2111">
        <v>0.23458060230705335</v>
      </c>
      <c r="Y2111">
        <v>0</v>
      </c>
      <c r="Z2111">
        <v>0</v>
      </c>
      <c r="AA2111">
        <v>0</v>
      </c>
      <c r="AB2111">
        <v>0</v>
      </c>
      <c r="AC2111">
        <v>0</v>
      </c>
      <c r="AD2111">
        <v>0</v>
      </c>
      <c r="AE2111">
        <v>0.23458060230705335</v>
      </c>
    </row>
    <row r="2112" spans="1:31" x14ac:dyDescent="0.25">
      <c r="A2112">
        <v>1874540</v>
      </c>
      <c r="B2112">
        <v>1</v>
      </c>
      <c r="C2112" t="s">
        <v>81</v>
      </c>
      <c r="D2112" t="s">
        <v>113</v>
      </c>
      <c r="E2112" t="s">
        <v>146</v>
      </c>
      <c r="F2112" t="s">
        <v>6298</v>
      </c>
      <c r="G2112" t="s">
        <v>148</v>
      </c>
      <c r="H2112" t="s">
        <v>143</v>
      </c>
      <c r="I2112" t="s">
        <v>135</v>
      </c>
      <c r="J2112" t="s">
        <v>136</v>
      </c>
      <c r="K2112" t="s">
        <v>137</v>
      </c>
      <c r="L2112" t="s">
        <v>6299</v>
      </c>
      <c r="M2112" t="s">
        <v>6300</v>
      </c>
      <c r="N2112">
        <v>1.4072222219999999</v>
      </c>
      <c r="O2112">
        <v>0</v>
      </c>
      <c r="P2112">
        <v>10</v>
      </c>
      <c r="Q2112">
        <v>0</v>
      </c>
      <c r="R2112">
        <v>8</v>
      </c>
      <c r="S2112">
        <v>0</v>
      </c>
      <c r="T2112">
        <v>0</v>
      </c>
      <c r="U2112">
        <v>0</v>
      </c>
      <c r="V2112">
        <v>0</v>
      </c>
      <c r="W2112">
        <v>0</v>
      </c>
      <c r="X2112">
        <v>4.2447951129104133</v>
      </c>
      <c r="Y2112">
        <v>0</v>
      </c>
      <c r="Z2112">
        <v>5.3612784240825349</v>
      </c>
      <c r="AA2112">
        <v>0</v>
      </c>
      <c r="AB2112">
        <v>0</v>
      </c>
      <c r="AC2112">
        <v>0</v>
      </c>
      <c r="AD2112">
        <v>0</v>
      </c>
      <c r="AE2112">
        <v>9.6060735369929482</v>
      </c>
    </row>
    <row r="2113" spans="1:31" x14ac:dyDescent="0.25">
      <c r="A2113">
        <v>1874541</v>
      </c>
      <c r="B2113">
        <v>1</v>
      </c>
      <c r="C2113" t="s">
        <v>80</v>
      </c>
      <c r="D2113" t="s">
        <v>104</v>
      </c>
      <c r="E2113" t="s">
        <v>158</v>
      </c>
      <c r="F2113" t="s">
        <v>6301</v>
      </c>
      <c r="G2113" t="s">
        <v>293</v>
      </c>
      <c r="H2113" t="s">
        <v>134</v>
      </c>
      <c r="I2113" t="s">
        <v>135</v>
      </c>
      <c r="J2113" t="s">
        <v>136</v>
      </c>
      <c r="K2113" t="s">
        <v>137</v>
      </c>
      <c r="L2113" t="s">
        <v>6302</v>
      </c>
      <c r="M2113" t="s">
        <v>6303</v>
      </c>
      <c r="N2113">
        <v>1.6119444439999999</v>
      </c>
      <c r="O2113">
        <v>0</v>
      </c>
      <c r="P2113">
        <v>10</v>
      </c>
      <c r="Q2113">
        <v>0</v>
      </c>
      <c r="R2113">
        <v>2</v>
      </c>
      <c r="S2113">
        <v>0</v>
      </c>
      <c r="T2113">
        <v>0</v>
      </c>
      <c r="U2113">
        <v>0</v>
      </c>
      <c r="V2113">
        <v>0</v>
      </c>
      <c r="W2113">
        <v>0</v>
      </c>
      <c r="X2113">
        <v>6.0670936241064757</v>
      </c>
      <c r="Y2113">
        <v>0</v>
      </c>
      <c r="Z2113">
        <v>1.5508613907607334</v>
      </c>
      <c r="AA2113">
        <v>0</v>
      </c>
      <c r="AB2113">
        <v>0</v>
      </c>
      <c r="AC2113">
        <v>0</v>
      </c>
      <c r="AD2113">
        <v>0</v>
      </c>
      <c r="AE2113">
        <v>7.6179550148672091</v>
      </c>
    </row>
    <row r="2114" spans="1:31" x14ac:dyDescent="0.25">
      <c r="A2114">
        <v>1874544</v>
      </c>
      <c r="B2114">
        <v>1</v>
      </c>
      <c r="C2114" t="s">
        <v>80</v>
      </c>
      <c r="D2114" t="s">
        <v>92</v>
      </c>
      <c r="E2114" t="s">
        <v>140</v>
      </c>
      <c r="F2114" t="s">
        <v>6304</v>
      </c>
      <c r="G2114" t="s">
        <v>207</v>
      </c>
      <c r="H2114" t="s">
        <v>143</v>
      </c>
      <c r="I2114" t="s">
        <v>135</v>
      </c>
      <c r="J2114" t="s">
        <v>136</v>
      </c>
      <c r="K2114" t="s">
        <v>137</v>
      </c>
      <c r="L2114" t="s">
        <v>6305</v>
      </c>
      <c r="M2114" t="s">
        <v>6306</v>
      </c>
      <c r="N2114">
        <v>1.1472222219999999</v>
      </c>
      <c r="O2114">
        <v>0</v>
      </c>
      <c r="P2114">
        <v>1</v>
      </c>
      <c r="Q2114">
        <v>0</v>
      </c>
      <c r="R2114">
        <v>0</v>
      </c>
      <c r="S2114">
        <v>0</v>
      </c>
      <c r="T2114">
        <v>0</v>
      </c>
      <c r="U2114">
        <v>0</v>
      </c>
      <c r="V2114">
        <v>0</v>
      </c>
      <c r="W2114">
        <v>0</v>
      </c>
      <c r="X2114">
        <v>0.48990984781381502</v>
      </c>
      <c r="Y2114">
        <v>0</v>
      </c>
      <c r="Z2114">
        <v>0</v>
      </c>
      <c r="AA2114">
        <v>0</v>
      </c>
      <c r="AB2114">
        <v>0</v>
      </c>
      <c r="AC2114">
        <v>0</v>
      </c>
      <c r="AD2114">
        <v>0</v>
      </c>
      <c r="AE2114">
        <v>0.48990984781381502</v>
      </c>
    </row>
    <row r="2115" spans="1:31" x14ac:dyDescent="0.25">
      <c r="A2115">
        <v>1874546</v>
      </c>
      <c r="B2115">
        <v>1</v>
      </c>
      <c r="C2115" t="s">
        <v>80</v>
      </c>
      <c r="D2115" t="s">
        <v>108</v>
      </c>
      <c r="E2115" t="s">
        <v>131</v>
      </c>
      <c r="F2115" t="s">
        <v>6307</v>
      </c>
      <c r="G2115" t="s">
        <v>293</v>
      </c>
      <c r="H2115" t="s">
        <v>134</v>
      </c>
      <c r="I2115" t="s">
        <v>135</v>
      </c>
      <c r="J2115" t="s">
        <v>136</v>
      </c>
      <c r="K2115" t="s">
        <v>137</v>
      </c>
      <c r="L2115" t="s">
        <v>6308</v>
      </c>
      <c r="M2115" t="s">
        <v>6309</v>
      </c>
      <c r="N2115">
        <v>0.277777777</v>
      </c>
      <c r="O2115">
        <v>0</v>
      </c>
      <c r="P2115">
        <v>622</v>
      </c>
      <c r="Q2115">
        <v>0</v>
      </c>
      <c r="R2115">
        <v>88</v>
      </c>
      <c r="S2115">
        <v>2</v>
      </c>
      <c r="T2115">
        <v>84</v>
      </c>
      <c r="U2115">
        <v>0</v>
      </c>
      <c r="V2115">
        <v>0</v>
      </c>
      <c r="W2115">
        <v>0</v>
      </c>
      <c r="X2115">
        <v>27.737364646656665</v>
      </c>
      <c r="Y2115">
        <v>0</v>
      </c>
      <c r="Z2115">
        <v>14.269564595955824</v>
      </c>
      <c r="AA2115">
        <v>1.7101414262255559</v>
      </c>
      <c r="AB2115">
        <v>17.175964378564448</v>
      </c>
      <c r="AC2115">
        <v>0</v>
      </c>
      <c r="AD2115">
        <v>0</v>
      </c>
      <c r="AE2115">
        <v>60.893035047402492</v>
      </c>
    </row>
    <row r="2116" spans="1:31" x14ac:dyDescent="0.25">
      <c r="A2116">
        <v>1874549</v>
      </c>
      <c r="B2116">
        <v>1</v>
      </c>
      <c r="C2116" t="s">
        <v>80</v>
      </c>
      <c r="D2116" t="s">
        <v>108</v>
      </c>
      <c r="E2116" t="s">
        <v>146</v>
      </c>
      <c r="F2116" t="s">
        <v>6310</v>
      </c>
      <c r="G2116" t="s">
        <v>148</v>
      </c>
      <c r="H2116" t="s">
        <v>143</v>
      </c>
      <c r="I2116" t="s">
        <v>135</v>
      </c>
      <c r="J2116" t="s">
        <v>136</v>
      </c>
      <c r="K2116" t="s">
        <v>137</v>
      </c>
      <c r="L2116" t="s">
        <v>6311</v>
      </c>
      <c r="M2116" t="s">
        <v>6312</v>
      </c>
      <c r="N2116">
        <v>2.690555555</v>
      </c>
      <c r="O2116">
        <v>0</v>
      </c>
      <c r="P2116">
        <v>5</v>
      </c>
      <c r="Q2116">
        <v>0</v>
      </c>
      <c r="R2116">
        <v>9</v>
      </c>
      <c r="S2116">
        <v>0</v>
      </c>
      <c r="T2116">
        <v>0</v>
      </c>
      <c r="U2116">
        <v>0</v>
      </c>
      <c r="V2116">
        <v>0</v>
      </c>
      <c r="W2116">
        <v>0</v>
      </c>
      <c r="X2116">
        <v>2.3460718043100379</v>
      </c>
      <c r="Y2116">
        <v>0</v>
      </c>
      <c r="Z2116">
        <v>12.282496514615877</v>
      </c>
      <c r="AA2116">
        <v>0</v>
      </c>
      <c r="AB2116">
        <v>0</v>
      </c>
      <c r="AC2116">
        <v>0</v>
      </c>
      <c r="AD2116">
        <v>0</v>
      </c>
      <c r="AE2116">
        <v>14.628568318925915</v>
      </c>
    </row>
    <row r="2117" spans="1:31" x14ac:dyDescent="0.25">
      <c r="A2117">
        <v>1874550</v>
      </c>
      <c r="B2117">
        <v>1</v>
      </c>
      <c r="C2117" t="s">
        <v>80</v>
      </c>
      <c r="D2117" t="s">
        <v>85</v>
      </c>
      <c r="E2117" t="s">
        <v>140</v>
      </c>
      <c r="F2117" t="s">
        <v>6313</v>
      </c>
      <c r="G2117" t="s">
        <v>163</v>
      </c>
      <c r="H2117" t="s">
        <v>143</v>
      </c>
      <c r="I2117" t="s">
        <v>135</v>
      </c>
      <c r="J2117" t="s">
        <v>136</v>
      </c>
      <c r="K2117" t="s">
        <v>137</v>
      </c>
      <c r="L2117" t="s">
        <v>6314</v>
      </c>
      <c r="M2117" t="s">
        <v>6315</v>
      </c>
      <c r="N2117">
        <v>1.7791666660000001</v>
      </c>
      <c r="O2117">
        <v>0</v>
      </c>
      <c r="P2117">
        <v>16</v>
      </c>
      <c r="Q2117">
        <v>0</v>
      </c>
      <c r="R2117">
        <v>0</v>
      </c>
      <c r="S2117">
        <v>0</v>
      </c>
      <c r="T2117">
        <v>0</v>
      </c>
      <c r="U2117">
        <v>0</v>
      </c>
      <c r="V2117">
        <v>0</v>
      </c>
      <c r="W2117">
        <v>0</v>
      </c>
      <c r="X2117">
        <v>13.057505985112503</v>
      </c>
      <c r="Y2117">
        <v>0</v>
      </c>
      <c r="Z2117">
        <v>0</v>
      </c>
      <c r="AA2117">
        <v>0</v>
      </c>
      <c r="AB2117">
        <v>0</v>
      </c>
      <c r="AC2117">
        <v>0</v>
      </c>
      <c r="AD2117">
        <v>0</v>
      </c>
      <c r="AE2117">
        <v>13.057505985112503</v>
      </c>
    </row>
    <row r="2118" spans="1:31" x14ac:dyDescent="0.25">
      <c r="A2118">
        <v>1874551</v>
      </c>
      <c r="B2118">
        <v>1</v>
      </c>
      <c r="C2118" t="s">
        <v>80</v>
      </c>
      <c r="D2118" t="s">
        <v>104</v>
      </c>
      <c r="E2118" t="s">
        <v>229</v>
      </c>
      <c r="F2118" t="s">
        <v>6316</v>
      </c>
      <c r="G2118" t="s">
        <v>133</v>
      </c>
      <c r="H2118" t="s">
        <v>134</v>
      </c>
      <c r="I2118" t="s">
        <v>135</v>
      </c>
      <c r="J2118" t="s">
        <v>136</v>
      </c>
      <c r="K2118" t="s">
        <v>137</v>
      </c>
      <c r="L2118" t="s">
        <v>6317</v>
      </c>
      <c r="M2118" t="s">
        <v>6318</v>
      </c>
      <c r="N2118">
        <v>0.420497222</v>
      </c>
      <c r="O2118">
        <v>9</v>
      </c>
      <c r="P2118">
        <v>12</v>
      </c>
      <c r="Q2118">
        <v>58</v>
      </c>
      <c r="R2118">
        <v>53</v>
      </c>
      <c r="S2118">
        <v>19</v>
      </c>
      <c r="T2118">
        <v>9</v>
      </c>
      <c r="U2118">
        <v>6</v>
      </c>
      <c r="V2118">
        <v>0</v>
      </c>
      <c r="W2118">
        <v>1.4824214970889931</v>
      </c>
      <c r="X2118">
        <v>1.1229413836355466</v>
      </c>
      <c r="Y2118">
        <v>17.346953491435073</v>
      </c>
      <c r="Z2118">
        <v>12.156739177744313</v>
      </c>
      <c r="AA2118">
        <v>286.0552119471725</v>
      </c>
      <c r="AB2118">
        <v>2.9686802257425864</v>
      </c>
      <c r="AC2118">
        <v>169.91941745073649</v>
      </c>
      <c r="AD2118">
        <v>0</v>
      </c>
      <c r="AE2118">
        <v>491.05236517355547</v>
      </c>
    </row>
    <row r="2119" spans="1:31" x14ac:dyDescent="0.25">
      <c r="A2119">
        <v>1874560</v>
      </c>
      <c r="B2119">
        <v>1</v>
      </c>
      <c r="C2119" t="s">
        <v>80</v>
      </c>
      <c r="D2119" t="s">
        <v>88</v>
      </c>
      <c r="E2119" t="s">
        <v>158</v>
      </c>
      <c r="F2119" t="s">
        <v>6319</v>
      </c>
      <c r="G2119" t="s">
        <v>133</v>
      </c>
      <c r="H2119" t="s">
        <v>134</v>
      </c>
      <c r="I2119" t="s">
        <v>135</v>
      </c>
      <c r="J2119" t="s">
        <v>136</v>
      </c>
      <c r="K2119" t="s">
        <v>137</v>
      </c>
      <c r="L2119" t="s">
        <v>6320</v>
      </c>
      <c r="M2119" t="s">
        <v>6321</v>
      </c>
      <c r="N2119">
        <v>2.7294444439999999</v>
      </c>
      <c r="O2119">
        <v>0</v>
      </c>
      <c r="P2119">
        <v>126</v>
      </c>
      <c r="Q2119">
        <v>0</v>
      </c>
      <c r="R2119">
        <v>0</v>
      </c>
      <c r="S2119">
        <v>0</v>
      </c>
      <c r="T2119">
        <v>21</v>
      </c>
      <c r="U2119">
        <v>0</v>
      </c>
      <c r="V2119">
        <v>0</v>
      </c>
      <c r="W2119">
        <v>0</v>
      </c>
      <c r="X2119">
        <v>97.500118029372985</v>
      </c>
      <c r="Y2119">
        <v>0</v>
      </c>
      <c r="Z2119">
        <v>0</v>
      </c>
      <c r="AA2119">
        <v>0</v>
      </c>
      <c r="AB2119">
        <v>52.90907979023946</v>
      </c>
      <c r="AC2119">
        <v>0</v>
      </c>
      <c r="AD2119">
        <v>0</v>
      </c>
      <c r="AE2119">
        <v>150.40919781961244</v>
      </c>
    </row>
    <row r="2120" spans="1:31" x14ac:dyDescent="0.25">
      <c r="A2120">
        <v>1874562</v>
      </c>
      <c r="B2120">
        <v>1</v>
      </c>
      <c r="C2120" t="s">
        <v>80</v>
      </c>
      <c r="D2120" t="s">
        <v>108</v>
      </c>
      <c r="E2120" t="s">
        <v>169</v>
      </c>
      <c r="F2120" t="s">
        <v>1920</v>
      </c>
      <c r="G2120" t="s">
        <v>183</v>
      </c>
      <c r="H2120" t="s">
        <v>143</v>
      </c>
      <c r="I2120" t="s">
        <v>135</v>
      </c>
      <c r="J2120" t="s">
        <v>136</v>
      </c>
      <c r="K2120" t="s">
        <v>137</v>
      </c>
      <c r="L2120" t="s">
        <v>6322</v>
      </c>
      <c r="M2120" t="s">
        <v>6323</v>
      </c>
      <c r="N2120">
        <v>1.8233333329999999</v>
      </c>
      <c r="O2120">
        <v>0</v>
      </c>
      <c r="P2120">
        <v>28</v>
      </c>
      <c r="Q2120">
        <v>0</v>
      </c>
      <c r="R2120">
        <v>10</v>
      </c>
      <c r="S2120">
        <v>0</v>
      </c>
      <c r="T2120">
        <v>4</v>
      </c>
      <c r="U2120">
        <v>0</v>
      </c>
      <c r="V2120">
        <v>0</v>
      </c>
      <c r="W2120">
        <v>0</v>
      </c>
      <c r="X2120">
        <v>31.692330772708306</v>
      </c>
      <c r="Y2120">
        <v>0</v>
      </c>
      <c r="Z2120">
        <v>43.982337813049647</v>
      </c>
      <c r="AA2120">
        <v>0</v>
      </c>
      <c r="AB2120">
        <v>0.35774148741871559</v>
      </c>
      <c r="AC2120">
        <v>0</v>
      </c>
      <c r="AD2120">
        <v>0</v>
      </c>
      <c r="AE2120">
        <v>76.032410073176678</v>
      </c>
    </row>
    <row r="2121" spans="1:31" x14ac:dyDescent="0.25">
      <c r="A2121">
        <v>1912310</v>
      </c>
      <c r="B2121">
        <v>1</v>
      </c>
      <c r="C2121" t="s">
        <v>81</v>
      </c>
      <c r="D2121" t="s">
        <v>122</v>
      </c>
      <c r="E2121" t="s">
        <v>210</v>
      </c>
      <c r="F2121" t="s">
        <v>5057</v>
      </c>
      <c r="G2121" t="s">
        <v>133</v>
      </c>
      <c r="H2121" t="s">
        <v>134</v>
      </c>
      <c r="I2121" t="s">
        <v>135</v>
      </c>
      <c r="J2121" t="s">
        <v>136</v>
      </c>
      <c r="K2121" t="s">
        <v>137</v>
      </c>
      <c r="L2121" t="s">
        <v>6324</v>
      </c>
      <c r="M2121" t="s">
        <v>6325</v>
      </c>
      <c r="N2121">
        <v>0.766666666</v>
      </c>
      <c r="O2121">
        <v>2</v>
      </c>
      <c r="P2121">
        <v>102</v>
      </c>
      <c r="Q2121">
        <v>11</v>
      </c>
      <c r="R2121">
        <v>0</v>
      </c>
      <c r="S2121">
        <v>7</v>
      </c>
      <c r="T2121">
        <v>3</v>
      </c>
      <c r="U2121">
        <v>2</v>
      </c>
      <c r="V2121">
        <v>0</v>
      </c>
      <c r="W2121">
        <v>0.60713985829723338</v>
      </c>
      <c r="X2121">
        <v>8.5002269371131334</v>
      </c>
      <c r="Y2121">
        <v>12.857251372047902</v>
      </c>
      <c r="Z2121">
        <v>0</v>
      </c>
      <c r="AA2121">
        <v>36.897719299790673</v>
      </c>
      <c r="AB2121">
        <v>0.20920969001800002</v>
      </c>
      <c r="AC2121">
        <v>88.615080546089743</v>
      </c>
      <c r="AD2121">
        <v>0</v>
      </c>
      <c r="AE2121">
        <v>147.68662770335669</v>
      </c>
    </row>
    <row r="2122" spans="1:31" x14ac:dyDescent="0.25">
      <c r="A2122">
        <v>1914334</v>
      </c>
      <c r="B2122">
        <v>1</v>
      </c>
      <c r="C2122" t="s">
        <v>81</v>
      </c>
      <c r="D2122" t="s">
        <v>127</v>
      </c>
      <c r="E2122" t="s">
        <v>131</v>
      </c>
      <c r="F2122" t="s">
        <v>6326</v>
      </c>
      <c r="G2122" t="s">
        <v>133</v>
      </c>
      <c r="H2122" t="s">
        <v>134</v>
      </c>
      <c r="I2122" t="s">
        <v>135</v>
      </c>
      <c r="J2122" t="s">
        <v>136</v>
      </c>
      <c r="K2122" t="s">
        <v>137</v>
      </c>
      <c r="L2122" t="s">
        <v>6327</v>
      </c>
      <c r="M2122" t="s">
        <v>6328</v>
      </c>
      <c r="N2122">
        <v>0.81666666600000004</v>
      </c>
      <c r="O2122">
        <v>6</v>
      </c>
      <c r="P2122">
        <v>1066</v>
      </c>
      <c r="Q2122">
        <v>371</v>
      </c>
      <c r="R2122">
        <v>115</v>
      </c>
      <c r="S2122">
        <v>29</v>
      </c>
      <c r="T2122">
        <v>104</v>
      </c>
      <c r="U2122">
        <v>4</v>
      </c>
      <c r="V2122">
        <v>0</v>
      </c>
      <c r="W2122">
        <v>2.1320777967582329</v>
      </c>
      <c r="X2122">
        <v>134.59822361248641</v>
      </c>
      <c r="Y2122">
        <v>1706.4886462514387</v>
      </c>
      <c r="Z2122">
        <v>448.00667011548455</v>
      </c>
      <c r="AA2122">
        <v>119.36055522296532</v>
      </c>
      <c r="AB2122">
        <v>31.549958458036457</v>
      </c>
      <c r="AC2122">
        <v>167.86543402905315</v>
      </c>
      <c r="AD2122">
        <v>0</v>
      </c>
      <c r="AE2122">
        <v>2610.0015654862227</v>
      </c>
    </row>
    <row r="2123" spans="1:31" x14ac:dyDescent="0.25">
      <c r="A2123">
        <v>1874749</v>
      </c>
      <c r="B2123">
        <v>1</v>
      </c>
      <c r="C2123" t="s">
        <v>80</v>
      </c>
      <c r="D2123" t="s">
        <v>99</v>
      </c>
      <c r="E2123" t="s">
        <v>210</v>
      </c>
      <c r="F2123" t="s">
        <v>5526</v>
      </c>
      <c r="G2123" t="s">
        <v>171</v>
      </c>
      <c r="H2123" t="s">
        <v>134</v>
      </c>
      <c r="I2123" t="s">
        <v>135</v>
      </c>
      <c r="J2123" t="s">
        <v>136</v>
      </c>
      <c r="K2123" t="s">
        <v>172</v>
      </c>
      <c r="L2123" t="s">
        <v>6329</v>
      </c>
      <c r="M2123" t="s">
        <v>6330</v>
      </c>
      <c r="N2123">
        <v>8.224095277</v>
      </c>
      <c r="O2123">
        <v>0</v>
      </c>
      <c r="P2123">
        <v>0</v>
      </c>
      <c r="Q2123">
        <v>0</v>
      </c>
      <c r="R2123">
        <v>0</v>
      </c>
      <c r="S2123">
        <v>7</v>
      </c>
      <c r="T2123">
        <v>0</v>
      </c>
      <c r="U2123">
        <v>0</v>
      </c>
      <c r="V2123">
        <v>0</v>
      </c>
      <c r="W2123">
        <v>0</v>
      </c>
      <c r="X2123">
        <v>0</v>
      </c>
      <c r="Y2123">
        <v>0</v>
      </c>
      <c r="Z2123">
        <v>0</v>
      </c>
      <c r="AA2123">
        <v>1879.2112611910929</v>
      </c>
      <c r="AB2123">
        <v>0</v>
      </c>
      <c r="AC2123">
        <v>0</v>
      </c>
      <c r="AD2123">
        <v>0</v>
      </c>
      <c r="AE2123">
        <v>1879.2112611910929</v>
      </c>
    </row>
    <row r="2124" spans="1:31" x14ac:dyDescent="0.25">
      <c r="A2124">
        <v>1875081</v>
      </c>
      <c r="B2124">
        <v>1</v>
      </c>
      <c r="C2124" t="s">
        <v>80</v>
      </c>
      <c r="D2124" t="s">
        <v>84</v>
      </c>
      <c r="E2124" t="s">
        <v>146</v>
      </c>
      <c r="F2124" t="s">
        <v>6331</v>
      </c>
      <c r="G2124" t="s">
        <v>142</v>
      </c>
      <c r="H2124" t="s">
        <v>143</v>
      </c>
      <c r="I2124" t="s">
        <v>135</v>
      </c>
      <c r="J2124" t="s">
        <v>136</v>
      </c>
      <c r="K2124" t="s">
        <v>137</v>
      </c>
      <c r="L2124" t="s">
        <v>6332</v>
      </c>
      <c r="M2124" t="s">
        <v>6333</v>
      </c>
      <c r="N2124">
        <v>0.53222222200000002</v>
      </c>
      <c r="O2124">
        <v>0</v>
      </c>
      <c r="P2124">
        <v>31</v>
      </c>
      <c r="Q2124">
        <v>0</v>
      </c>
      <c r="R2124">
        <v>0</v>
      </c>
      <c r="S2124">
        <v>0</v>
      </c>
      <c r="T2124">
        <v>19</v>
      </c>
      <c r="U2124">
        <v>0</v>
      </c>
      <c r="V2124">
        <v>0</v>
      </c>
      <c r="W2124">
        <v>0</v>
      </c>
      <c r="X2124">
        <v>6.2588655751280324</v>
      </c>
      <c r="Y2124">
        <v>0</v>
      </c>
      <c r="Z2124">
        <v>0</v>
      </c>
      <c r="AA2124">
        <v>0</v>
      </c>
      <c r="AB2124">
        <v>2.5619319319893434</v>
      </c>
      <c r="AC2124">
        <v>0</v>
      </c>
      <c r="AD2124">
        <v>0</v>
      </c>
      <c r="AE2124">
        <v>8.8207975071173763</v>
      </c>
    </row>
    <row r="2125" spans="1:31" x14ac:dyDescent="0.25">
      <c r="A2125">
        <v>1875058</v>
      </c>
      <c r="B2125">
        <v>1</v>
      </c>
      <c r="C2125" t="s">
        <v>81</v>
      </c>
      <c r="D2125" t="s">
        <v>121</v>
      </c>
      <c r="E2125" t="s">
        <v>169</v>
      </c>
      <c r="F2125" t="s">
        <v>6334</v>
      </c>
      <c r="G2125" t="s">
        <v>183</v>
      </c>
      <c r="H2125" t="s">
        <v>143</v>
      </c>
      <c r="I2125" t="s">
        <v>135</v>
      </c>
      <c r="J2125" t="s">
        <v>136</v>
      </c>
      <c r="K2125" t="s">
        <v>137</v>
      </c>
      <c r="L2125" t="s">
        <v>6335</v>
      </c>
      <c r="M2125" t="s">
        <v>6336</v>
      </c>
      <c r="N2125">
        <v>4.3802777769999999</v>
      </c>
      <c r="O2125">
        <v>0</v>
      </c>
      <c r="P2125">
        <v>4</v>
      </c>
      <c r="Q2125">
        <v>0</v>
      </c>
      <c r="R2125">
        <v>0</v>
      </c>
      <c r="S2125">
        <v>0</v>
      </c>
      <c r="T2125">
        <v>0</v>
      </c>
      <c r="U2125">
        <v>0</v>
      </c>
      <c r="V2125">
        <v>0</v>
      </c>
      <c r="W2125">
        <v>0</v>
      </c>
      <c r="X2125">
        <v>5.0472827155559292</v>
      </c>
      <c r="Y2125">
        <v>0</v>
      </c>
      <c r="Z2125">
        <v>0</v>
      </c>
      <c r="AA2125">
        <v>0</v>
      </c>
      <c r="AB2125">
        <v>0</v>
      </c>
      <c r="AC2125">
        <v>0</v>
      </c>
      <c r="AD2125">
        <v>0</v>
      </c>
      <c r="AE2125">
        <v>5.0472827155559292</v>
      </c>
    </row>
    <row r="2126" spans="1:31" x14ac:dyDescent="0.25">
      <c r="A2126">
        <v>1874772</v>
      </c>
      <c r="B2126">
        <v>1</v>
      </c>
      <c r="C2126" t="s">
        <v>80</v>
      </c>
      <c r="D2126" t="s">
        <v>94</v>
      </c>
      <c r="E2126" t="s">
        <v>131</v>
      </c>
      <c r="F2126" t="s">
        <v>6337</v>
      </c>
      <c r="G2126" t="s">
        <v>171</v>
      </c>
      <c r="H2126" t="s">
        <v>134</v>
      </c>
      <c r="I2126" t="s">
        <v>135</v>
      </c>
      <c r="J2126" t="s">
        <v>136</v>
      </c>
      <c r="K2126" t="s">
        <v>172</v>
      </c>
      <c r="L2126" t="s">
        <v>6338</v>
      </c>
      <c r="M2126" t="s">
        <v>6339</v>
      </c>
      <c r="N2126">
        <v>7.4241572219999998</v>
      </c>
      <c r="O2126">
        <v>1</v>
      </c>
      <c r="P2126">
        <v>108</v>
      </c>
      <c r="Q2126">
        <v>3</v>
      </c>
      <c r="R2126">
        <v>32</v>
      </c>
      <c r="S2126">
        <v>2</v>
      </c>
      <c r="T2126">
        <v>11</v>
      </c>
      <c r="U2126">
        <v>3</v>
      </c>
      <c r="V2126">
        <v>0</v>
      </c>
      <c r="W2126">
        <v>7.8862705251837237</v>
      </c>
      <c r="X2126">
        <v>104.20462338128375</v>
      </c>
      <c r="Y2126">
        <v>96.825738280561339</v>
      </c>
      <c r="Z2126">
        <v>286.36088481852852</v>
      </c>
      <c r="AA2126">
        <v>46.002043150856899</v>
      </c>
      <c r="AB2126">
        <v>52.169385239805045</v>
      </c>
      <c r="AC2126">
        <v>948.8526746675816</v>
      </c>
      <c r="AD2126">
        <v>0</v>
      </c>
      <c r="AE2126">
        <v>1542.3016200638008</v>
      </c>
    </row>
    <row r="2127" spans="1:31" x14ac:dyDescent="0.25">
      <c r="A2127">
        <v>1874918</v>
      </c>
      <c r="B2127">
        <v>1</v>
      </c>
      <c r="C2127" t="s">
        <v>80</v>
      </c>
      <c r="D2127" t="s">
        <v>83</v>
      </c>
      <c r="E2127" t="s">
        <v>140</v>
      </c>
      <c r="F2127" t="s">
        <v>6340</v>
      </c>
      <c r="G2127" t="s">
        <v>212</v>
      </c>
      <c r="H2127" t="s">
        <v>143</v>
      </c>
      <c r="I2127" t="s">
        <v>135</v>
      </c>
      <c r="J2127" t="s">
        <v>136</v>
      </c>
      <c r="K2127" t="s">
        <v>137</v>
      </c>
      <c r="L2127" t="s">
        <v>6341</v>
      </c>
      <c r="M2127" t="s">
        <v>6342</v>
      </c>
      <c r="N2127">
        <v>4.9897222220000002</v>
      </c>
      <c r="O2127">
        <v>0</v>
      </c>
      <c r="P2127">
        <v>1</v>
      </c>
      <c r="Q2127">
        <v>0</v>
      </c>
      <c r="R2127">
        <v>0</v>
      </c>
      <c r="S2127">
        <v>0</v>
      </c>
      <c r="T2127">
        <v>0</v>
      </c>
      <c r="U2127">
        <v>0</v>
      </c>
      <c r="V2127">
        <v>0</v>
      </c>
      <c r="W2127">
        <v>0</v>
      </c>
      <c r="X2127">
        <v>9.7754714395202793</v>
      </c>
      <c r="Y2127">
        <v>0</v>
      </c>
      <c r="Z2127">
        <v>0</v>
      </c>
      <c r="AA2127">
        <v>0</v>
      </c>
      <c r="AB2127">
        <v>0</v>
      </c>
      <c r="AC2127">
        <v>0</v>
      </c>
      <c r="AD2127">
        <v>0</v>
      </c>
      <c r="AE2127">
        <v>9.7754714395202793</v>
      </c>
    </row>
    <row r="2128" spans="1:31" x14ac:dyDescent="0.25">
      <c r="A2128">
        <v>1874981</v>
      </c>
      <c r="B2128">
        <v>1</v>
      </c>
      <c r="C2128" t="s">
        <v>81</v>
      </c>
      <c r="D2128" t="s">
        <v>113</v>
      </c>
      <c r="E2128" t="s">
        <v>169</v>
      </c>
      <c r="F2128" t="s">
        <v>6343</v>
      </c>
      <c r="G2128" t="s">
        <v>183</v>
      </c>
      <c r="H2128" t="s">
        <v>143</v>
      </c>
      <c r="I2128" t="s">
        <v>135</v>
      </c>
      <c r="J2128" t="s">
        <v>136</v>
      </c>
      <c r="K2128" t="s">
        <v>137</v>
      </c>
      <c r="L2128" t="s">
        <v>6344</v>
      </c>
      <c r="M2128" t="s">
        <v>6345</v>
      </c>
      <c r="N2128">
        <v>3.3316666659999998</v>
      </c>
      <c r="O2128">
        <v>0</v>
      </c>
      <c r="P2128">
        <v>59</v>
      </c>
      <c r="Q2128">
        <v>0</v>
      </c>
      <c r="R2128">
        <v>6</v>
      </c>
      <c r="S2128">
        <v>0</v>
      </c>
      <c r="T2128">
        <v>2</v>
      </c>
      <c r="U2128">
        <v>0</v>
      </c>
      <c r="V2128">
        <v>0</v>
      </c>
      <c r="W2128">
        <v>0</v>
      </c>
      <c r="X2128">
        <v>45.786346274431239</v>
      </c>
      <c r="Y2128">
        <v>0</v>
      </c>
      <c r="Z2128">
        <v>91.86375849323791</v>
      </c>
      <c r="AA2128">
        <v>0</v>
      </c>
      <c r="AB2128">
        <v>2.5391959568136389</v>
      </c>
      <c r="AC2128">
        <v>0</v>
      </c>
      <c r="AD2128">
        <v>0</v>
      </c>
      <c r="AE2128">
        <v>140.18930072448279</v>
      </c>
    </row>
    <row r="2129" spans="1:31" x14ac:dyDescent="0.25">
      <c r="A2129">
        <v>1875018</v>
      </c>
      <c r="B2129">
        <v>1</v>
      </c>
      <c r="C2129" t="s">
        <v>80</v>
      </c>
      <c r="D2129" t="s">
        <v>82</v>
      </c>
      <c r="E2129" t="s">
        <v>140</v>
      </c>
      <c r="F2129" t="s">
        <v>6346</v>
      </c>
      <c r="G2129" t="s">
        <v>207</v>
      </c>
      <c r="H2129" t="s">
        <v>143</v>
      </c>
      <c r="I2129" t="s">
        <v>135</v>
      </c>
      <c r="J2129" t="s">
        <v>136</v>
      </c>
      <c r="K2129" t="s">
        <v>137</v>
      </c>
      <c r="L2129" t="s">
        <v>6347</v>
      </c>
      <c r="M2129" t="s">
        <v>6348</v>
      </c>
      <c r="N2129">
        <v>1.445277777</v>
      </c>
      <c r="O2129">
        <v>0</v>
      </c>
      <c r="P2129">
        <v>9</v>
      </c>
      <c r="Q2129">
        <v>0</v>
      </c>
      <c r="R2129">
        <v>0</v>
      </c>
      <c r="S2129">
        <v>0</v>
      </c>
      <c r="T2129">
        <v>2</v>
      </c>
      <c r="U2129">
        <v>0</v>
      </c>
      <c r="V2129">
        <v>0</v>
      </c>
      <c r="W2129">
        <v>0</v>
      </c>
      <c r="X2129">
        <v>6.2324680923363438</v>
      </c>
      <c r="Y2129">
        <v>0</v>
      </c>
      <c r="Z2129">
        <v>0</v>
      </c>
      <c r="AA2129">
        <v>0</v>
      </c>
      <c r="AB2129">
        <v>1.0858133270415022</v>
      </c>
      <c r="AC2129">
        <v>0</v>
      </c>
      <c r="AD2129">
        <v>0</v>
      </c>
      <c r="AE2129">
        <v>7.318281419377846</v>
      </c>
    </row>
    <row r="2130" spans="1:31" x14ac:dyDescent="0.25">
      <c r="A2130">
        <v>1875121</v>
      </c>
      <c r="B2130">
        <v>1</v>
      </c>
      <c r="C2130" t="s">
        <v>81</v>
      </c>
      <c r="D2130" t="s">
        <v>115</v>
      </c>
      <c r="E2130" t="s">
        <v>158</v>
      </c>
      <c r="F2130" t="s">
        <v>6349</v>
      </c>
      <c r="G2130" t="s">
        <v>293</v>
      </c>
      <c r="H2130" t="s">
        <v>134</v>
      </c>
      <c r="I2130" t="s">
        <v>135</v>
      </c>
      <c r="J2130" t="s">
        <v>136</v>
      </c>
      <c r="K2130" t="s">
        <v>137</v>
      </c>
      <c r="L2130" t="s">
        <v>6350</v>
      </c>
      <c r="M2130" t="s">
        <v>6351</v>
      </c>
      <c r="N2130">
        <v>2.3691666659999999</v>
      </c>
      <c r="O2130">
        <v>0</v>
      </c>
      <c r="P2130">
        <v>56</v>
      </c>
      <c r="Q2130">
        <v>1</v>
      </c>
      <c r="R2130">
        <v>23</v>
      </c>
      <c r="S2130">
        <v>0</v>
      </c>
      <c r="T2130">
        <v>2</v>
      </c>
      <c r="U2130">
        <v>0</v>
      </c>
      <c r="V2130">
        <v>0</v>
      </c>
      <c r="W2130">
        <v>0</v>
      </c>
      <c r="X2130">
        <v>39.328455030402395</v>
      </c>
      <c r="Y2130">
        <v>8.9894279937007617</v>
      </c>
      <c r="Z2130">
        <v>67.442480148840289</v>
      </c>
      <c r="AA2130">
        <v>0</v>
      </c>
      <c r="AB2130">
        <v>9.2520279071540007E-2</v>
      </c>
      <c r="AC2130">
        <v>0</v>
      </c>
      <c r="AD2130">
        <v>0</v>
      </c>
      <c r="AE2130">
        <v>115.85288345201498</v>
      </c>
    </row>
    <row r="2131" spans="1:31" x14ac:dyDescent="0.25">
      <c r="A2131">
        <v>1874586</v>
      </c>
      <c r="B2131">
        <v>1</v>
      </c>
      <c r="C2131" t="s">
        <v>80</v>
      </c>
      <c r="D2131" t="s">
        <v>90</v>
      </c>
      <c r="E2131" t="s">
        <v>229</v>
      </c>
      <c r="F2131" t="s">
        <v>6352</v>
      </c>
      <c r="G2131" t="s">
        <v>560</v>
      </c>
      <c r="H2131" t="s">
        <v>134</v>
      </c>
      <c r="I2131" t="s">
        <v>135</v>
      </c>
      <c r="J2131" t="s">
        <v>136</v>
      </c>
      <c r="K2131" t="s">
        <v>137</v>
      </c>
      <c r="L2131" t="s">
        <v>6353</v>
      </c>
      <c r="M2131" t="s">
        <v>6354</v>
      </c>
      <c r="N2131">
        <v>1.251666666</v>
      </c>
      <c r="O2131">
        <v>0</v>
      </c>
      <c r="P2131">
        <v>6183</v>
      </c>
      <c r="Q2131">
        <v>0</v>
      </c>
      <c r="R2131">
        <v>0</v>
      </c>
      <c r="S2131">
        <v>2</v>
      </c>
      <c r="T2131">
        <v>369</v>
      </c>
      <c r="U2131">
        <v>0</v>
      </c>
      <c r="V2131">
        <v>0</v>
      </c>
      <c r="W2131">
        <v>0</v>
      </c>
      <c r="X2131">
        <v>1524.2427387489624</v>
      </c>
      <c r="Y2131">
        <v>0</v>
      </c>
      <c r="Z2131">
        <v>0</v>
      </c>
      <c r="AA2131">
        <v>51.067323418334297</v>
      </c>
      <c r="AB2131">
        <v>227.99070725843703</v>
      </c>
      <c r="AC2131">
        <v>0</v>
      </c>
      <c r="AD2131">
        <v>0</v>
      </c>
      <c r="AE2131">
        <v>1803.3007694257337</v>
      </c>
    </row>
    <row r="2132" spans="1:31" x14ac:dyDescent="0.25">
      <c r="A2132">
        <v>1875021</v>
      </c>
      <c r="B2132">
        <v>1</v>
      </c>
      <c r="C2132" t="s">
        <v>80</v>
      </c>
      <c r="D2132" t="s">
        <v>83</v>
      </c>
      <c r="E2132" t="s">
        <v>229</v>
      </c>
      <c r="F2132" t="s">
        <v>6355</v>
      </c>
      <c r="G2132" t="s">
        <v>133</v>
      </c>
      <c r="H2132" t="s">
        <v>134</v>
      </c>
      <c r="I2132" t="s">
        <v>135</v>
      </c>
      <c r="J2132" t="s">
        <v>136</v>
      </c>
      <c r="K2132" t="s">
        <v>137</v>
      </c>
      <c r="L2132" t="s">
        <v>6356</v>
      </c>
      <c r="M2132" t="s">
        <v>6357</v>
      </c>
      <c r="N2132">
        <v>0.199444444</v>
      </c>
      <c r="O2132">
        <v>0</v>
      </c>
      <c r="P2132">
        <v>14492</v>
      </c>
      <c r="Q2132">
        <v>0</v>
      </c>
      <c r="R2132">
        <v>0</v>
      </c>
      <c r="S2132">
        <v>11</v>
      </c>
      <c r="T2132">
        <v>3048</v>
      </c>
      <c r="U2132">
        <v>0</v>
      </c>
      <c r="V2132">
        <v>30</v>
      </c>
      <c r="W2132">
        <v>0</v>
      </c>
      <c r="X2132">
        <v>874.32346693916088</v>
      </c>
      <c r="Y2132">
        <v>0</v>
      </c>
      <c r="Z2132">
        <v>0</v>
      </c>
      <c r="AA2132">
        <v>85.09292758308105</v>
      </c>
      <c r="AB2132">
        <v>520.72745400892563</v>
      </c>
      <c r="AC2132">
        <v>0</v>
      </c>
      <c r="AD2132">
        <v>28.939341470462647</v>
      </c>
      <c r="AE2132">
        <v>1509.0831900016303</v>
      </c>
    </row>
    <row r="2133" spans="1:31" x14ac:dyDescent="0.25">
      <c r="A2133">
        <v>1874689</v>
      </c>
      <c r="B2133">
        <v>1</v>
      </c>
      <c r="C2133" t="s">
        <v>81</v>
      </c>
      <c r="D2133" t="s">
        <v>122</v>
      </c>
      <c r="E2133" t="s">
        <v>131</v>
      </c>
      <c r="F2133" t="s">
        <v>6358</v>
      </c>
      <c r="G2133" t="s">
        <v>171</v>
      </c>
      <c r="H2133" t="s">
        <v>134</v>
      </c>
      <c r="I2133" t="s">
        <v>135</v>
      </c>
      <c r="J2133" t="s">
        <v>136</v>
      </c>
      <c r="K2133" t="s">
        <v>172</v>
      </c>
      <c r="L2133" t="s">
        <v>6359</v>
      </c>
      <c r="M2133" t="s">
        <v>6360</v>
      </c>
      <c r="N2133">
        <v>11.531111111</v>
      </c>
      <c r="O2133">
        <v>0</v>
      </c>
      <c r="P2133">
        <v>164</v>
      </c>
      <c r="Q2133">
        <v>0</v>
      </c>
      <c r="R2133">
        <v>0</v>
      </c>
      <c r="S2133">
        <v>6</v>
      </c>
      <c r="T2133">
        <v>12</v>
      </c>
      <c r="U2133">
        <v>7</v>
      </c>
      <c r="V2133">
        <v>0</v>
      </c>
      <c r="W2133">
        <v>0</v>
      </c>
      <c r="X2133">
        <v>341.58753675877858</v>
      </c>
      <c r="Y2133">
        <v>0</v>
      </c>
      <c r="Z2133">
        <v>0</v>
      </c>
      <c r="AA2133">
        <v>114.33637979011888</v>
      </c>
      <c r="AB2133">
        <v>57.382511425224152</v>
      </c>
      <c r="AC2133">
        <v>4007.2588805031851</v>
      </c>
      <c r="AD2133">
        <v>0</v>
      </c>
      <c r="AE2133">
        <v>4520.5653084773066</v>
      </c>
    </row>
    <row r="2134" spans="1:31" x14ac:dyDescent="0.25">
      <c r="A2134">
        <v>1874623</v>
      </c>
      <c r="B2134">
        <v>1</v>
      </c>
      <c r="C2134" t="s">
        <v>80</v>
      </c>
      <c r="D2134" t="s">
        <v>108</v>
      </c>
      <c r="E2134" t="s">
        <v>146</v>
      </c>
      <c r="F2134" t="s">
        <v>6361</v>
      </c>
      <c r="G2134" t="s">
        <v>564</v>
      </c>
      <c r="H2134" t="s">
        <v>143</v>
      </c>
      <c r="I2134" t="s">
        <v>135</v>
      </c>
      <c r="J2134" t="s">
        <v>136</v>
      </c>
      <c r="K2134" t="s">
        <v>137</v>
      </c>
      <c r="L2134" t="s">
        <v>6362</v>
      </c>
      <c r="M2134" t="s">
        <v>6363</v>
      </c>
      <c r="N2134">
        <v>4.1855555549999997</v>
      </c>
      <c r="O2134">
        <v>0</v>
      </c>
      <c r="P2134">
        <v>15</v>
      </c>
      <c r="Q2134">
        <v>0</v>
      </c>
      <c r="R2134">
        <v>1</v>
      </c>
      <c r="S2134">
        <v>0</v>
      </c>
      <c r="T2134">
        <v>0</v>
      </c>
      <c r="U2134">
        <v>0</v>
      </c>
      <c r="V2134">
        <v>0</v>
      </c>
      <c r="W2134">
        <v>0</v>
      </c>
      <c r="X2134">
        <v>5.6744847380275845</v>
      </c>
      <c r="Y2134">
        <v>0</v>
      </c>
      <c r="Z2134">
        <v>2.1599768417835996</v>
      </c>
      <c r="AA2134">
        <v>0</v>
      </c>
      <c r="AB2134">
        <v>0</v>
      </c>
      <c r="AC2134">
        <v>0</v>
      </c>
      <c r="AD2134">
        <v>0</v>
      </c>
      <c r="AE2134">
        <v>7.8344615798111841</v>
      </c>
    </row>
    <row r="2135" spans="1:31" x14ac:dyDescent="0.25">
      <c r="A2135">
        <v>1874766</v>
      </c>
      <c r="B2135">
        <v>1</v>
      </c>
      <c r="C2135" t="s">
        <v>80</v>
      </c>
      <c r="D2135" t="s">
        <v>103</v>
      </c>
      <c r="E2135" t="s">
        <v>169</v>
      </c>
      <c r="F2135" t="s">
        <v>6364</v>
      </c>
      <c r="G2135" t="s">
        <v>148</v>
      </c>
      <c r="H2135" t="s">
        <v>143</v>
      </c>
      <c r="I2135" t="s">
        <v>135</v>
      </c>
      <c r="J2135" t="s">
        <v>136</v>
      </c>
      <c r="K2135" t="s">
        <v>137</v>
      </c>
      <c r="L2135" t="s">
        <v>6365</v>
      </c>
      <c r="M2135" t="s">
        <v>6366</v>
      </c>
      <c r="N2135">
        <v>2.7066666659999998</v>
      </c>
      <c r="O2135">
        <v>0</v>
      </c>
      <c r="P2135">
        <v>0</v>
      </c>
      <c r="Q2135">
        <v>0</v>
      </c>
      <c r="R2135">
        <v>4</v>
      </c>
      <c r="S2135">
        <v>0</v>
      </c>
      <c r="T2135">
        <v>0</v>
      </c>
      <c r="U2135">
        <v>0</v>
      </c>
      <c r="V2135">
        <v>0</v>
      </c>
      <c r="W2135">
        <v>0</v>
      </c>
      <c r="X2135">
        <v>0</v>
      </c>
      <c r="Y2135">
        <v>0</v>
      </c>
      <c r="Z2135">
        <v>22.113631088725587</v>
      </c>
      <c r="AA2135">
        <v>0</v>
      </c>
      <c r="AB2135">
        <v>0</v>
      </c>
      <c r="AC2135">
        <v>0</v>
      </c>
      <c r="AD2135">
        <v>0</v>
      </c>
      <c r="AE2135">
        <v>22.113631088725587</v>
      </c>
    </row>
    <row r="2136" spans="1:31" x14ac:dyDescent="0.25">
      <c r="A2136">
        <v>1875164</v>
      </c>
      <c r="B2136">
        <v>1</v>
      </c>
      <c r="C2136" t="s">
        <v>81</v>
      </c>
      <c r="D2136" t="s">
        <v>116</v>
      </c>
      <c r="E2136" t="s">
        <v>146</v>
      </c>
      <c r="F2136" t="s">
        <v>6367</v>
      </c>
      <c r="G2136" t="s">
        <v>148</v>
      </c>
      <c r="H2136" t="s">
        <v>143</v>
      </c>
      <c r="I2136" t="s">
        <v>135</v>
      </c>
      <c r="J2136" t="s">
        <v>136</v>
      </c>
      <c r="K2136" t="s">
        <v>137</v>
      </c>
      <c r="L2136" t="s">
        <v>6368</v>
      </c>
      <c r="M2136" t="s">
        <v>6369</v>
      </c>
      <c r="N2136">
        <v>2.051388888</v>
      </c>
      <c r="O2136">
        <v>0</v>
      </c>
      <c r="P2136">
        <v>5</v>
      </c>
      <c r="Q2136">
        <v>0</v>
      </c>
      <c r="R2136">
        <v>0</v>
      </c>
      <c r="S2136">
        <v>0</v>
      </c>
      <c r="T2136">
        <v>0</v>
      </c>
      <c r="U2136">
        <v>0</v>
      </c>
      <c r="V2136">
        <v>0</v>
      </c>
      <c r="W2136">
        <v>0</v>
      </c>
      <c r="X2136">
        <v>0.79609767386776675</v>
      </c>
      <c r="Y2136">
        <v>0</v>
      </c>
      <c r="Z2136">
        <v>0</v>
      </c>
      <c r="AA2136">
        <v>0</v>
      </c>
      <c r="AB2136">
        <v>0</v>
      </c>
      <c r="AC2136">
        <v>0</v>
      </c>
      <c r="AD2136">
        <v>0</v>
      </c>
      <c r="AE2136">
        <v>0.79609767386776675</v>
      </c>
    </row>
    <row r="2137" spans="1:31" x14ac:dyDescent="0.25">
      <c r="A2137">
        <v>1875187</v>
      </c>
      <c r="B2137">
        <v>1</v>
      </c>
      <c r="C2137" t="s">
        <v>81</v>
      </c>
      <c r="D2137" t="s">
        <v>128</v>
      </c>
      <c r="E2137" t="s">
        <v>146</v>
      </c>
      <c r="F2137" t="s">
        <v>6370</v>
      </c>
      <c r="G2137" t="s">
        <v>148</v>
      </c>
      <c r="H2137" t="s">
        <v>143</v>
      </c>
      <c r="I2137" t="s">
        <v>135</v>
      </c>
      <c r="J2137" t="s">
        <v>136</v>
      </c>
      <c r="K2137" t="s">
        <v>137</v>
      </c>
      <c r="L2137" t="s">
        <v>6371</v>
      </c>
      <c r="M2137" t="s">
        <v>6372</v>
      </c>
      <c r="N2137">
        <v>12.452777777</v>
      </c>
      <c r="O2137">
        <v>0</v>
      </c>
      <c r="P2137">
        <v>19</v>
      </c>
      <c r="Q2137">
        <v>0</v>
      </c>
      <c r="R2137">
        <v>0</v>
      </c>
      <c r="S2137">
        <v>0</v>
      </c>
      <c r="T2137">
        <v>2</v>
      </c>
      <c r="U2137">
        <v>0</v>
      </c>
      <c r="V2137">
        <v>0</v>
      </c>
      <c r="W2137">
        <v>0</v>
      </c>
      <c r="X2137">
        <v>41.413582711750472</v>
      </c>
      <c r="Y2137">
        <v>0</v>
      </c>
      <c r="Z2137">
        <v>0</v>
      </c>
      <c r="AA2137">
        <v>0</v>
      </c>
      <c r="AB2137">
        <v>19.090887270721787</v>
      </c>
      <c r="AC2137">
        <v>0</v>
      </c>
      <c r="AD2137">
        <v>0</v>
      </c>
      <c r="AE2137">
        <v>60.504469982472258</v>
      </c>
    </row>
    <row r="2138" spans="1:31" x14ac:dyDescent="0.25">
      <c r="A2138">
        <v>1874958</v>
      </c>
      <c r="B2138">
        <v>1</v>
      </c>
      <c r="C2138" t="s">
        <v>81</v>
      </c>
      <c r="D2138" t="s">
        <v>118</v>
      </c>
      <c r="E2138" t="s">
        <v>131</v>
      </c>
      <c r="F2138" t="s">
        <v>6373</v>
      </c>
      <c r="G2138" t="s">
        <v>133</v>
      </c>
      <c r="H2138" t="s">
        <v>134</v>
      </c>
      <c r="I2138" t="s">
        <v>135</v>
      </c>
      <c r="J2138" t="s">
        <v>136</v>
      </c>
      <c r="K2138" t="s">
        <v>137</v>
      </c>
      <c r="L2138" t="s">
        <v>6374</v>
      </c>
      <c r="M2138" t="s">
        <v>6375</v>
      </c>
      <c r="N2138">
        <v>0.15833333299999999</v>
      </c>
      <c r="O2138">
        <v>2</v>
      </c>
      <c r="P2138">
        <v>228</v>
      </c>
      <c r="Q2138">
        <v>74</v>
      </c>
      <c r="R2138">
        <v>93</v>
      </c>
      <c r="S2138">
        <v>2</v>
      </c>
      <c r="T2138">
        <v>16</v>
      </c>
      <c r="U2138">
        <v>1</v>
      </c>
      <c r="V2138">
        <v>0</v>
      </c>
      <c r="W2138">
        <v>1.32366523071E-2</v>
      </c>
      <c r="X2138">
        <v>7.338213226522651</v>
      </c>
      <c r="Y2138">
        <v>102.0398155915873</v>
      </c>
      <c r="Z2138">
        <v>50.681971552211195</v>
      </c>
      <c r="AA2138">
        <v>0.26191721664450002</v>
      </c>
      <c r="AB2138">
        <v>0.75335911077106688</v>
      </c>
      <c r="AC2138">
        <v>2.4910670824951331</v>
      </c>
      <c r="AD2138">
        <v>0</v>
      </c>
      <c r="AE2138">
        <v>163.57958043253893</v>
      </c>
    </row>
    <row r="2139" spans="1:31" x14ac:dyDescent="0.25">
      <c r="A2139">
        <v>1874709</v>
      </c>
      <c r="B2139">
        <v>1</v>
      </c>
      <c r="C2139" t="s">
        <v>81</v>
      </c>
      <c r="D2139" t="s">
        <v>121</v>
      </c>
      <c r="E2139" t="s">
        <v>146</v>
      </c>
      <c r="F2139" t="s">
        <v>6376</v>
      </c>
      <c r="G2139" t="s">
        <v>924</v>
      </c>
      <c r="H2139" t="s">
        <v>143</v>
      </c>
      <c r="I2139" t="s">
        <v>135</v>
      </c>
      <c r="J2139" t="s">
        <v>136</v>
      </c>
      <c r="K2139" t="s">
        <v>137</v>
      </c>
      <c r="L2139" t="s">
        <v>6377</v>
      </c>
      <c r="M2139" t="s">
        <v>6378</v>
      </c>
      <c r="N2139">
        <v>1.845277777</v>
      </c>
      <c r="O2139">
        <v>0</v>
      </c>
      <c r="P2139">
        <v>8</v>
      </c>
      <c r="Q2139">
        <v>0</v>
      </c>
      <c r="R2139">
        <v>0</v>
      </c>
      <c r="S2139">
        <v>0</v>
      </c>
      <c r="T2139">
        <v>0</v>
      </c>
      <c r="U2139">
        <v>0</v>
      </c>
      <c r="V2139">
        <v>0</v>
      </c>
      <c r="W2139">
        <v>0</v>
      </c>
      <c r="X2139">
        <v>1.942410468072874</v>
      </c>
      <c r="Y2139">
        <v>0</v>
      </c>
      <c r="Z2139">
        <v>0</v>
      </c>
      <c r="AA2139">
        <v>0</v>
      </c>
      <c r="AB2139">
        <v>0</v>
      </c>
      <c r="AC2139">
        <v>0</v>
      </c>
      <c r="AD2139">
        <v>0</v>
      </c>
      <c r="AE2139">
        <v>1.942410468072874</v>
      </c>
    </row>
    <row r="2140" spans="1:31" x14ac:dyDescent="0.25">
      <c r="A2140">
        <v>1874815</v>
      </c>
      <c r="B2140">
        <v>1</v>
      </c>
      <c r="C2140" t="s">
        <v>80</v>
      </c>
      <c r="D2140" t="s">
        <v>102</v>
      </c>
      <c r="E2140" t="s">
        <v>210</v>
      </c>
      <c r="F2140" t="s">
        <v>6379</v>
      </c>
      <c r="G2140" t="s">
        <v>171</v>
      </c>
      <c r="H2140" t="s">
        <v>134</v>
      </c>
      <c r="I2140" t="s">
        <v>135</v>
      </c>
      <c r="J2140" t="s">
        <v>136</v>
      </c>
      <c r="K2140" t="s">
        <v>172</v>
      </c>
      <c r="L2140" t="s">
        <v>6380</v>
      </c>
      <c r="M2140" t="s">
        <v>6381</v>
      </c>
      <c r="N2140">
        <v>4.7137258329999998</v>
      </c>
      <c r="O2140">
        <v>0</v>
      </c>
      <c r="P2140">
        <v>0</v>
      </c>
      <c r="Q2140">
        <v>0</v>
      </c>
      <c r="R2140">
        <v>0</v>
      </c>
      <c r="S2140">
        <v>5</v>
      </c>
      <c r="T2140">
        <v>0</v>
      </c>
      <c r="U2140">
        <v>2</v>
      </c>
      <c r="V2140">
        <v>0</v>
      </c>
      <c r="W2140">
        <v>0</v>
      </c>
      <c r="X2140">
        <v>0</v>
      </c>
      <c r="Y2140">
        <v>0</v>
      </c>
      <c r="Z2140">
        <v>0</v>
      </c>
      <c r="AA2140">
        <v>515.40021934613776</v>
      </c>
      <c r="AB2140">
        <v>0</v>
      </c>
      <c r="AC2140">
        <v>561.77530088946048</v>
      </c>
      <c r="AD2140">
        <v>0</v>
      </c>
      <c r="AE2140">
        <v>1077.1755202355982</v>
      </c>
    </row>
    <row r="2141" spans="1:31" x14ac:dyDescent="0.25">
      <c r="A2141">
        <v>1874995</v>
      </c>
      <c r="B2141">
        <v>1</v>
      </c>
      <c r="C2141" t="s">
        <v>81</v>
      </c>
      <c r="D2141" t="s">
        <v>112</v>
      </c>
      <c r="E2141" t="s">
        <v>131</v>
      </c>
      <c r="F2141" t="s">
        <v>6382</v>
      </c>
      <c r="G2141" t="s">
        <v>133</v>
      </c>
      <c r="H2141" t="s">
        <v>134</v>
      </c>
      <c r="I2141" t="s">
        <v>135</v>
      </c>
      <c r="J2141" t="s">
        <v>136</v>
      </c>
      <c r="K2141" t="s">
        <v>137</v>
      </c>
      <c r="L2141" t="s">
        <v>6383</v>
      </c>
      <c r="M2141" t="s">
        <v>6384</v>
      </c>
      <c r="N2141">
        <v>0.78277777699999995</v>
      </c>
      <c r="O2141">
        <v>0</v>
      </c>
      <c r="P2141">
        <v>2</v>
      </c>
      <c r="Q2141">
        <v>49</v>
      </c>
      <c r="R2141">
        <v>10</v>
      </c>
      <c r="S2141">
        <v>12</v>
      </c>
      <c r="T2141">
        <v>6</v>
      </c>
      <c r="U2141">
        <v>0</v>
      </c>
      <c r="V2141">
        <v>0</v>
      </c>
      <c r="W2141">
        <v>0</v>
      </c>
      <c r="X2141">
        <v>0.15424144470464335</v>
      </c>
      <c r="Y2141">
        <v>28.197932124105829</v>
      </c>
      <c r="Z2141">
        <v>5.148755469626467</v>
      </c>
      <c r="AA2141">
        <v>25.985239718549206</v>
      </c>
      <c r="AB2141">
        <v>18.710419406382197</v>
      </c>
      <c r="AC2141">
        <v>0</v>
      </c>
      <c r="AD2141">
        <v>0</v>
      </c>
      <c r="AE2141">
        <v>78.196588163368347</v>
      </c>
    </row>
    <row r="2142" spans="1:31" x14ac:dyDescent="0.25">
      <c r="A2142">
        <v>1875001</v>
      </c>
      <c r="B2142">
        <v>1</v>
      </c>
      <c r="C2142" t="s">
        <v>81</v>
      </c>
      <c r="D2142" t="s">
        <v>121</v>
      </c>
      <c r="E2142" t="s">
        <v>158</v>
      </c>
      <c r="F2142" t="s">
        <v>4580</v>
      </c>
      <c r="G2142" t="s">
        <v>133</v>
      </c>
      <c r="H2142" t="s">
        <v>134</v>
      </c>
      <c r="I2142" t="s">
        <v>152</v>
      </c>
      <c r="J2142" t="s">
        <v>136</v>
      </c>
      <c r="K2142" t="s">
        <v>137</v>
      </c>
      <c r="L2142" t="s">
        <v>6385</v>
      </c>
      <c r="M2142" t="s">
        <v>6386</v>
      </c>
      <c r="N2142">
        <v>1.6666666E-2</v>
      </c>
      <c r="O2142">
        <v>0</v>
      </c>
      <c r="P2142">
        <v>1034</v>
      </c>
      <c r="Q2142">
        <v>0</v>
      </c>
      <c r="R2142">
        <v>24</v>
      </c>
      <c r="S2142">
        <v>2</v>
      </c>
      <c r="T2142">
        <v>44</v>
      </c>
      <c r="U2142">
        <v>0</v>
      </c>
      <c r="V2142">
        <v>0</v>
      </c>
      <c r="W2142">
        <v>0</v>
      </c>
      <c r="X2142">
        <v>2.2657558992999172</v>
      </c>
      <c r="Y2142">
        <v>0</v>
      </c>
      <c r="Z2142">
        <v>7.3060903130799992E-2</v>
      </c>
      <c r="AA2142">
        <v>0.12161998396933335</v>
      </c>
      <c r="AB2142">
        <v>0.21349288537216668</v>
      </c>
      <c r="AC2142">
        <v>0</v>
      </c>
      <c r="AD2142">
        <v>0</v>
      </c>
      <c r="AE2142">
        <v>2.6739296717722172</v>
      </c>
    </row>
    <row r="2143" spans="1:31" x14ac:dyDescent="0.25">
      <c r="A2143">
        <v>1875101</v>
      </c>
      <c r="B2143">
        <v>1</v>
      </c>
      <c r="C2143" t="s">
        <v>80</v>
      </c>
      <c r="D2143" t="s">
        <v>106</v>
      </c>
      <c r="E2143" t="s">
        <v>140</v>
      </c>
      <c r="F2143" t="s">
        <v>6387</v>
      </c>
      <c r="G2143" t="s">
        <v>163</v>
      </c>
      <c r="H2143" t="s">
        <v>143</v>
      </c>
      <c r="I2143" t="s">
        <v>135</v>
      </c>
      <c r="J2143" t="s">
        <v>136</v>
      </c>
      <c r="K2143" t="s">
        <v>137</v>
      </c>
      <c r="L2143" t="s">
        <v>6388</v>
      </c>
      <c r="M2143" t="s">
        <v>6389</v>
      </c>
      <c r="N2143">
        <v>2.633611111</v>
      </c>
      <c r="O2143">
        <v>0</v>
      </c>
      <c r="P2143">
        <v>9</v>
      </c>
      <c r="Q2143">
        <v>0</v>
      </c>
      <c r="R2143">
        <v>0</v>
      </c>
      <c r="S2143">
        <v>0</v>
      </c>
      <c r="T2143">
        <v>1</v>
      </c>
      <c r="U2143">
        <v>0</v>
      </c>
      <c r="V2143">
        <v>0</v>
      </c>
      <c r="W2143">
        <v>0</v>
      </c>
      <c r="X2143">
        <v>6.2609180557447104</v>
      </c>
      <c r="Y2143">
        <v>0</v>
      </c>
      <c r="Z2143">
        <v>0</v>
      </c>
      <c r="AA2143">
        <v>0</v>
      </c>
      <c r="AB2143">
        <v>3.9868063089121311</v>
      </c>
      <c r="AC2143">
        <v>0</v>
      </c>
      <c r="AD2143">
        <v>0</v>
      </c>
      <c r="AE2143">
        <v>10.247724364656841</v>
      </c>
    </row>
    <row r="2144" spans="1:31" x14ac:dyDescent="0.25">
      <c r="A2144">
        <v>1875084</v>
      </c>
      <c r="B2144">
        <v>1</v>
      </c>
      <c r="C2144" t="s">
        <v>80</v>
      </c>
      <c r="D2144" t="s">
        <v>92</v>
      </c>
      <c r="E2144" t="s">
        <v>169</v>
      </c>
      <c r="F2144" t="s">
        <v>6390</v>
      </c>
      <c r="G2144" t="s">
        <v>1124</v>
      </c>
      <c r="H2144" t="s">
        <v>143</v>
      </c>
      <c r="I2144" t="s">
        <v>135</v>
      </c>
      <c r="J2144" t="s">
        <v>136</v>
      </c>
      <c r="K2144" t="s">
        <v>137</v>
      </c>
      <c r="L2144" t="s">
        <v>6391</v>
      </c>
      <c r="M2144" t="s">
        <v>6392</v>
      </c>
      <c r="N2144">
        <v>1.3266666659999999</v>
      </c>
      <c r="O2144">
        <v>0</v>
      </c>
      <c r="P2144">
        <v>581</v>
      </c>
      <c r="Q2144">
        <v>0</v>
      </c>
      <c r="R2144">
        <v>1</v>
      </c>
      <c r="S2144">
        <v>0</v>
      </c>
      <c r="T2144">
        <v>18</v>
      </c>
      <c r="U2144">
        <v>0</v>
      </c>
      <c r="V2144">
        <v>0</v>
      </c>
      <c r="W2144">
        <v>0</v>
      </c>
      <c r="X2144">
        <v>227.50723463262821</v>
      </c>
      <c r="Y2144">
        <v>0</v>
      </c>
      <c r="Z2144">
        <v>0.10593130236944445</v>
      </c>
      <c r="AA2144">
        <v>0</v>
      </c>
      <c r="AB2144">
        <v>21.559826025700335</v>
      </c>
      <c r="AC2144">
        <v>0</v>
      </c>
      <c r="AD2144">
        <v>0</v>
      </c>
      <c r="AE2144">
        <v>249.172991960698</v>
      </c>
    </row>
    <row r="2145" spans="1:31" x14ac:dyDescent="0.25">
      <c r="A2145">
        <v>1874938</v>
      </c>
      <c r="B2145">
        <v>1</v>
      </c>
      <c r="C2145" t="s">
        <v>80</v>
      </c>
      <c r="D2145" t="s">
        <v>88</v>
      </c>
      <c r="E2145" t="s">
        <v>222</v>
      </c>
      <c r="F2145" t="s">
        <v>6393</v>
      </c>
      <c r="G2145" t="s">
        <v>212</v>
      </c>
      <c r="H2145" t="s">
        <v>143</v>
      </c>
      <c r="I2145" t="s">
        <v>135</v>
      </c>
      <c r="J2145" t="s">
        <v>136</v>
      </c>
      <c r="K2145" t="s">
        <v>137</v>
      </c>
      <c r="L2145" t="s">
        <v>6394</v>
      </c>
      <c r="M2145" t="s">
        <v>6395</v>
      </c>
      <c r="N2145">
        <v>4.8305555550000001</v>
      </c>
      <c r="O2145">
        <v>0</v>
      </c>
      <c r="P2145">
        <v>23</v>
      </c>
      <c r="Q2145">
        <v>0</v>
      </c>
      <c r="R2145">
        <v>0</v>
      </c>
      <c r="S2145">
        <v>0</v>
      </c>
      <c r="T2145">
        <v>2</v>
      </c>
      <c r="U2145">
        <v>0</v>
      </c>
      <c r="V2145">
        <v>0</v>
      </c>
      <c r="W2145">
        <v>0</v>
      </c>
      <c r="X2145">
        <v>28.537821426982724</v>
      </c>
      <c r="Y2145">
        <v>0</v>
      </c>
      <c r="Z2145">
        <v>0</v>
      </c>
      <c r="AA2145">
        <v>0</v>
      </c>
      <c r="AB2145">
        <v>8.5292007396784921</v>
      </c>
      <c r="AC2145">
        <v>0</v>
      </c>
      <c r="AD2145">
        <v>0</v>
      </c>
      <c r="AE2145">
        <v>37.067022166661218</v>
      </c>
    </row>
    <row r="2146" spans="1:31" x14ac:dyDescent="0.25">
      <c r="A2146">
        <v>1875061</v>
      </c>
      <c r="B2146">
        <v>1</v>
      </c>
      <c r="C2146" t="s">
        <v>80</v>
      </c>
      <c r="D2146" t="s">
        <v>105</v>
      </c>
      <c r="E2146" t="s">
        <v>140</v>
      </c>
      <c r="F2146" t="s">
        <v>6396</v>
      </c>
      <c r="G2146" t="s">
        <v>207</v>
      </c>
      <c r="H2146" t="s">
        <v>143</v>
      </c>
      <c r="I2146" t="s">
        <v>135</v>
      </c>
      <c r="J2146" t="s">
        <v>136</v>
      </c>
      <c r="K2146" t="s">
        <v>137</v>
      </c>
      <c r="L2146" t="s">
        <v>6397</v>
      </c>
      <c r="M2146" t="s">
        <v>6398</v>
      </c>
      <c r="N2146">
        <v>1.5761111109999999</v>
      </c>
      <c r="O2146">
        <v>0</v>
      </c>
      <c r="P2146">
        <v>16</v>
      </c>
      <c r="Q2146">
        <v>0</v>
      </c>
      <c r="R2146">
        <v>0</v>
      </c>
      <c r="S2146">
        <v>0</v>
      </c>
      <c r="T2146">
        <v>1</v>
      </c>
      <c r="U2146">
        <v>0</v>
      </c>
      <c r="V2146">
        <v>0</v>
      </c>
      <c r="W2146">
        <v>0</v>
      </c>
      <c r="X2146">
        <v>8.9213352497624001</v>
      </c>
      <c r="Y2146">
        <v>0</v>
      </c>
      <c r="Z2146">
        <v>0</v>
      </c>
      <c r="AA2146">
        <v>0</v>
      </c>
      <c r="AB2146">
        <v>1.6079883430025257</v>
      </c>
      <c r="AC2146">
        <v>0</v>
      </c>
      <c r="AD2146">
        <v>0</v>
      </c>
      <c r="AE2146">
        <v>10.529323592764925</v>
      </c>
    </row>
    <row r="2147" spans="1:31" x14ac:dyDescent="0.25">
      <c r="A2147">
        <v>1874915</v>
      </c>
      <c r="B2147">
        <v>1</v>
      </c>
      <c r="C2147" t="s">
        <v>80</v>
      </c>
      <c r="D2147" t="s">
        <v>97</v>
      </c>
      <c r="E2147" t="s">
        <v>210</v>
      </c>
      <c r="F2147" t="s">
        <v>6399</v>
      </c>
      <c r="G2147" t="s">
        <v>133</v>
      </c>
      <c r="H2147" t="s">
        <v>134</v>
      </c>
      <c r="I2147" t="s">
        <v>135</v>
      </c>
      <c r="J2147" t="s">
        <v>136</v>
      </c>
      <c r="K2147" t="s">
        <v>137</v>
      </c>
      <c r="L2147" t="s">
        <v>6400</v>
      </c>
      <c r="M2147" t="s">
        <v>6401</v>
      </c>
      <c r="N2147">
        <v>0.69555555499999999</v>
      </c>
      <c r="O2147">
        <v>2</v>
      </c>
      <c r="P2147">
        <v>903</v>
      </c>
      <c r="Q2147">
        <v>1</v>
      </c>
      <c r="R2147">
        <v>28</v>
      </c>
      <c r="S2147">
        <v>7</v>
      </c>
      <c r="T2147">
        <v>61</v>
      </c>
      <c r="U2147">
        <v>0</v>
      </c>
      <c r="V2147">
        <v>0</v>
      </c>
      <c r="W2147">
        <v>28.898906789393038</v>
      </c>
      <c r="X2147">
        <v>199.43499318628204</v>
      </c>
      <c r="Y2147">
        <v>7.4593063541993354E-2</v>
      </c>
      <c r="Z2147">
        <v>7.7220872790049784</v>
      </c>
      <c r="AA2147">
        <v>25.895566684212433</v>
      </c>
      <c r="AB2147">
        <v>60.993485976619915</v>
      </c>
      <c r="AC2147">
        <v>0</v>
      </c>
      <c r="AD2147">
        <v>0</v>
      </c>
      <c r="AE2147">
        <v>323.01963297905439</v>
      </c>
    </row>
    <row r="2148" spans="1:31" x14ac:dyDescent="0.25">
      <c r="A2148">
        <v>1874746</v>
      </c>
      <c r="B2148">
        <v>1</v>
      </c>
      <c r="C2148" t="s">
        <v>81</v>
      </c>
      <c r="D2148" t="s">
        <v>128</v>
      </c>
      <c r="E2148" t="s">
        <v>146</v>
      </c>
      <c r="F2148" t="s">
        <v>6402</v>
      </c>
      <c r="G2148" t="s">
        <v>148</v>
      </c>
      <c r="H2148" t="s">
        <v>143</v>
      </c>
      <c r="I2148" t="s">
        <v>135</v>
      </c>
      <c r="J2148" t="s">
        <v>136</v>
      </c>
      <c r="K2148" t="s">
        <v>137</v>
      </c>
      <c r="L2148" t="s">
        <v>6403</v>
      </c>
      <c r="M2148" t="s">
        <v>6404</v>
      </c>
      <c r="N2148">
        <v>0.92611111099999999</v>
      </c>
      <c r="O2148">
        <v>0</v>
      </c>
      <c r="P2148">
        <v>66</v>
      </c>
      <c r="Q2148">
        <v>0</v>
      </c>
      <c r="R2148">
        <v>0</v>
      </c>
      <c r="S2148">
        <v>0</v>
      </c>
      <c r="T2148">
        <v>2</v>
      </c>
      <c r="U2148">
        <v>0</v>
      </c>
      <c r="V2148">
        <v>0</v>
      </c>
      <c r="W2148">
        <v>0</v>
      </c>
      <c r="X2148">
        <v>14.316970211495669</v>
      </c>
      <c r="Y2148">
        <v>0</v>
      </c>
      <c r="Z2148">
        <v>0</v>
      </c>
      <c r="AA2148">
        <v>0</v>
      </c>
      <c r="AB2148">
        <v>1.3551809225978557</v>
      </c>
      <c r="AC2148">
        <v>0</v>
      </c>
      <c r="AD2148">
        <v>0</v>
      </c>
      <c r="AE2148">
        <v>15.672151134093525</v>
      </c>
    </row>
    <row r="2149" spans="1:31" x14ac:dyDescent="0.25">
      <c r="A2149">
        <v>1874792</v>
      </c>
      <c r="B2149">
        <v>1</v>
      </c>
      <c r="C2149" t="s">
        <v>81</v>
      </c>
      <c r="D2149" t="s">
        <v>118</v>
      </c>
      <c r="E2149" t="s">
        <v>158</v>
      </c>
      <c r="F2149" t="s">
        <v>6405</v>
      </c>
      <c r="G2149" t="s">
        <v>5788</v>
      </c>
      <c r="H2149" t="s">
        <v>134</v>
      </c>
      <c r="I2149" t="s">
        <v>135</v>
      </c>
      <c r="J2149" t="s">
        <v>136</v>
      </c>
      <c r="K2149" t="s">
        <v>137</v>
      </c>
      <c r="L2149" t="s">
        <v>6406</v>
      </c>
      <c r="M2149" t="s">
        <v>6407</v>
      </c>
      <c r="N2149">
        <v>1.304166666</v>
      </c>
      <c r="O2149">
        <v>0</v>
      </c>
      <c r="P2149">
        <v>3</v>
      </c>
      <c r="Q2149">
        <v>0</v>
      </c>
      <c r="R2149">
        <v>0</v>
      </c>
      <c r="S2149">
        <v>2</v>
      </c>
      <c r="T2149">
        <v>4</v>
      </c>
      <c r="U2149">
        <v>0</v>
      </c>
      <c r="V2149">
        <v>0</v>
      </c>
      <c r="W2149">
        <v>0</v>
      </c>
      <c r="X2149">
        <v>0.51515025522091673</v>
      </c>
      <c r="Y2149">
        <v>0</v>
      </c>
      <c r="Z2149">
        <v>0</v>
      </c>
      <c r="AA2149">
        <v>0</v>
      </c>
      <c r="AB2149">
        <v>13.958730486970969</v>
      </c>
      <c r="AC2149">
        <v>0</v>
      </c>
      <c r="AD2149">
        <v>0</v>
      </c>
      <c r="AE2149">
        <v>14.473880742191886</v>
      </c>
    </row>
    <row r="2150" spans="1:31" x14ac:dyDescent="0.25">
      <c r="A2150">
        <v>1875124</v>
      </c>
      <c r="B2150">
        <v>1</v>
      </c>
      <c r="C2150" t="s">
        <v>80</v>
      </c>
      <c r="D2150" t="s">
        <v>96</v>
      </c>
      <c r="E2150" t="s">
        <v>140</v>
      </c>
      <c r="F2150" t="s">
        <v>6408</v>
      </c>
      <c r="G2150" t="s">
        <v>163</v>
      </c>
      <c r="H2150" t="s">
        <v>143</v>
      </c>
      <c r="I2150" t="s">
        <v>135</v>
      </c>
      <c r="J2150" t="s">
        <v>136</v>
      </c>
      <c r="K2150" t="s">
        <v>137</v>
      </c>
      <c r="L2150" t="s">
        <v>6409</v>
      </c>
      <c r="M2150" t="s">
        <v>6410</v>
      </c>
      <c r="N2150">
        <v>2.5666666660000002</v>
      </c>
      <c r="O2150">
        <v>0</v>
      </c>
      <c r="P2150">
        <v>0</v>
      </c>
      <c r="Q2150">
        <v>0</v>
      </c>
      <c r="R2150">
        <v>0</v>
      </c>
      <c r="S2150">
        <v>0</v>
      </c>
      <c r="T2150">
        <v>2</v>
      </c>
      <c r="U2150">
        <v>0</v>
      </c>
      <c r="V2150">
        <v>0</v>
      </c>
      <c r="W2150">
        <v>0</v>
      </c>
      <c r="X2150">
        <v>0</v>
      </c>
      <c r="Y2150">
        <v>0</v>
      </c>
      <c r="Z2150">
        <v>0</v>
      </c>
      <c r="AA2150">
        <v>0</v>
      </c>
      <c r="AB2150">
        <v>2.0666629016022253</v>
      </c>
      <c r="AC2150">
        <v>0</v>
      </c>
      <c r="AD2150">
        <v>0</v>
      </c>
      <c r="AE2150">
        <v>2.0666629016022253</v>
      </c>
    </row>
    <row r="2151" spans="1:31" x14ac:dyDescent="0.25">
      <c r="A2151">
        <v>1875184</v>
      </c>
      <c r="B2151">
        <v>1</v>
      </c>
      <c r="C2151" t="s">
        <v>81</v>
      </c>
      <c r="D2151" t="s">
        <v>114</v>
      </c>
      <c r="E2151" t="s">
        <v>146</v>
      </c>
      <c r="F2151" t="s">
        <v>6411</v>
      </c>
      <c r="G2151" t="s">
        <v>148</v>
      </c>
      <c r="H2151" t="s">
        <v>143</v>
      </c>
      <c r="I2151" t="s">
        <v>135</v>
      </c>
      <c r="J2151" t="s">
        <v>136</v>
      </c>
      <c r="K2151" t="s">
        <v>137</v>
      </c>
      <c r="L2151" t="s">
        <v>6412</v>
      </c>
      <c r="M2151" t="s">
        <v>6413</v>
      </c>
      <c r="N2151">
        <v>1.1775</v>
      </c>
      <c r="O2151">
        <v>0</v>
      </c>
      <c r="P2151">
        <v>32</v>
      </c>
      <c r="Q2151">
        <v>0</v>
      </c>
      <c r="R2151">
        <v>4</v>
      </c>
      <c r="S2151">
        <v>0</v>
      </c>
      <c r="T2151">
        <v>3</v>
      </c>
      <c r="U2151">
        <v>0</v>
      </c>
      <c r="V2151">
        <v>0</v>
      </c>
      <c r="W2151">
        <v>0</v>
      </c>
      <c r="X2151">
        <v>7.4627710569932377</v>
      </c>
      <c r="Y2151">
        <v>0</v>
      </c>
      <c r="Z2151">
        <v>1.1495159255505354</v>
      </c>
      <c r="AA2151">
        <v>0</v>
      </c>
      <c r="AB2151">
        <v>1.1052600994397648</v>
      </c>
      <c r="AC2151">
        <v>0</v>
      </c>
      <c r="AD2151">
        <v>0</v>
      </c>
      <c r="AE2151">
        <v>9.7175470819835379</v>
      </c>
    </row>
    <row r="2152" spans="1:31" x14ac:dyDescent="0.25">
      <c r="A2152">
        <v>1874583</v>
      </c>
      <c r="B2152">
        <v>1</v>
      </c>
      <c r="C2152" t="s">
        <v>81</v>
      </c>
      <c r="D2152" t="s">
        <v>121</v>
      </c>
      <c r="E2152" t="s">
        <v>210</v>
      </c>
      <c r="F2152" t="s">
        <v>6414</v>
      </c>
      <c r="G2152" t="s">
        <v>133</v>
      </c>
      <c r="H2152" t="s">
        <v>134</v>
      </c>
      <c r="I2152" t="s">
        <v>152</v>
      </c>
      <c r="J2152" t="s">
        <v>136</v>
      </c>
      <c r="K2152" t="s">
        <v>137</v>
      </c>
      <c r="L2152" t="s">
        <v>6415</v>
      </c>
      <c r="M2152" t="s">
        <v>6416</v>
      </c>
      <c r="N2152">
        <v>3.0555555000000002E-2</v>
      </c>
      <c r="O2152">
        <v>0</v>
      </c>
      <c r="P2152">
        <v>281</v>
      </c>
      <c r="Q2152">
        <v>0</v>
      </c>
      <c r="R2152">
        <v>120</v>
      </c>
      <c r="S2152">
        <v>3</v>
      </c>
      <c r="T2152">
        <v>17</v>
      </c>
      <c r="U2152">
        <v>0</v>
      </c>
      <c r="V2152">
        <v>0</v>
      </c>
      <c r="W2152">
        <v>0</v>
      </c>
      <c r="X2152">
        <v>1.2720065681903552</v>
      </c>
      <c r="Y2152">
        <v>0</v>
      </c>
      <c r="Z2152">
        <v>1.6600222782166214</v>
      </c>
      <c r="AA2152">
        <v>0.10709237802260557</v>
      </c>
      <c r="AB2152">
        <v>0.34916328156389165</v>
      </c>
      <c r="AC2152">
        <v>0</v>
      </c>
      <c r="AD2152">
        <v>0</v>
      </c>
      <c r="AE2152">
        <v>3.3882845059934734</v>
      </c>
    </row>
    <row r="2153" spans="1:31" x14ac:dyDescent="0.25">
      <c r="A2153">
        <v>1875078</v>
      </c>
      <c r="B2153">
        <v>1</v>
      </c>
      <c r="C2153" t="s">
        <v>81</v>
      </c>
      <c r="D2153" t="s">
        <v>113</v>
      </c>
      <c r="E2153" t="s">
        <v>169</v>
      </c>
      <c r="F2153" t="s">
        <v>6417</v>
      </c>
      <c r="G2153" t="s">
        <v>196</v>
      </c>
      <c r="H2153" t="s">
        <v>143</v>
      </c>
      <c r="I2153" t="s">
        <v>135</v>
      </c>
      <c r="J2153" t="s">
        <v>136</v>
      </c>
      <c r="K2153" t="s">
        <v>172</v>
      </c>
      <c r="L2153" t="s">
        <v>6418</v>
      </c>
      <c r="M2153" t="s">
        <v>6419</v>
      </c>
      <c r="N2153">
        <v>0.29418888799999998</v>
      </c>
      <c r="O2153">
        <v>0</v>
      </c>
      <c r="P2153">
        <v>346</v>
      </c>
      <c r="Q2153">
        <v>0</v>
      </c>
      <c r="R2153">
        <v>0</v>
      </c>
      <c r="S2153">
        <v>1</v>
      </c>
      <c r="T2153">
        <v>92</v>
      </c>
      <c r="U2153">
        <v>0</v>
      </c>
      <c r="V2153">
        <v>0</v>
      </c>
      <c r="W2153">
        <v>0</v>
      </c>
      <c r="X2153">
        <v>26.858934735226164</v>
      </c>
      <c r="Y2153">
        <v>0</v>
      </c>
      <c r="Z2153">
        <v>0</v>
      </c>
      <c r="AA2153">
        <v>3.6629786306109504</v>
      </c>
      <c r="AB2153">
        <v>39.060501720097214</v>
      </c>
      <c r="AC2153">
        <v>0</v>
      </c>
      <c r="AD2153">
        <v>0</v>
      </c>
      <c r="AE2153">
        <v>69.582415085934329</v>
      </c>
    </row>
    <row r="2154" spans="1:31" x14ac:dyDescent="0.25">
      <c r="A2154">
        <v>1874620</v>
      </c>
      <c r="B2154">
        <v>1</v>
      </c>
      <c r="C2154" t="s">
        <v>81</v>
      </c>
      <c r="D2154" t="s">
        <v>128</v>
      </c>
      <c r="E2154" t="s">
        <v>158</v>
      </c>
      <c r="F2154" t="s">
        <v>6420</v>
      </c>
      <c r="G2154" t="s">
        <v>133</v>
      </c>
      <c r="H2154" t="s">
        <v>134</v>
      </c>
      <c r="I2154" t="s">
        <v>135</v>
      </c>
      <c r="J2154" t="s">
        <v>136</v>
      </c>
      <c r="K2154" t="s">
        <v>137</v>
      </c>
      <c r="L2154" t="s">
        <v>6421</v>
      </c>
      <c r="M2154" t="s">
        <v>6422</v>
      </c>
      <c r="N2154">
        <v>0.97833333300000003</v>
      </c>
      <c r="O2154">
        <v>1</v>
      </c>
      <c r="P2154">
        <v>536</v>
      </c>
      <c r="Q2154">
        <v>4</v>
      </c>
      <c r="R2154">
        <v>57</v>
      </c>
      <c r="S2154">
        <v>0</v>
      </c>
      <c r="T2154">
        <v>17</v>
      </c>
      <c r="U2154">
        <v>1</v>
      </c>
      <c r="V2154">
        <v>0</v>
      </c>
      <c r="W2154">
        <v>0.13236776373750003</v>
      </c>
      <c r="X2154">
        <v>107.00818910538059</v>
      </c>
      <c r="Y2154">
        <v>5.3410085638689324</v>
      </c>
      <c r="Z2154">
        <v>43.669517453194572</v>
      </c>
      <c r="AA2154">
        <v>0</v>
      </c>
      <c r="AB2154">
        <v>13.98565573422713</v>
      </c>
      <c r="AC2154">
        <v>34.042018241387417</v>
      </c>
      <c r="AD2154">
        <v>0</v>
      </c>
      <c r="AE2154">
        <v>204.17875686179613</v>
      </c>
    </row>
    <row r="2155" spans="1:31" x14ac:dyDescent="0.25">
      <c r="A2155">
        <v>1874975</v>
      </c>
      <c r="B2155">
        <v>1</v>
      </c>
      <c r="C2155" t="s">
        <v>80</v>
      </c>
      <c r="D2155" t="s">
        <v>107</v>
      </c>
      <c r="E2155" t="s">
        <v>210</v>
      </c>
      <c r="F2155" t="s">
        <v>5353</v>
      </c>
      <c r="G2155" t="s">
        <v>133</v>
      </c>
      <c r="H2155" t="s">
        <v>134</v>
      </c>
      <c r="I2155" t="s">
        <v>135</v>
      </c>
      <c r="J2155" t="s">
        <v>136</v>
      </c>
      <c r="K2155" t="s">
        <v>137</v>
      </c>
      <c r="L2155" t="s">
        <v>6423</v>
      </c>
      <c r="M2155" t="s">
        <v>6424</v>
      </c>
      <c r="N2155">
        <v>1.0525</v>
      </c>
      <c r="O2155">
        <v>2</v>
      </c>
      <c r="P2155">
        <v>1079</v>
      </c>
      <c r="Q2155">
        <v>27</v>
      </c>
      <c r="R2155">
        <v>76</v>
      </c>
      <c r="S2155">
        <v>4</v>
      </c>
      <c r="T2155">
        <v>29</v>
      </c>
      <c r="U2155">
        <v>0</v>
      </c>
      <c r="V2155">
        <v>3</v>
      </c>
      <c r="W2155">
        <v>87.488750268429598</v>
      </c>
      <c r="X2155">
        <v>272.21110974884789</v>
      </c>
      <c r="Y2155">
        <v>647.60546238328573</v>
      </c>
      <c r="Z2155">
        <v>197.19208479530786</v>
      </c>
      <c r="AA2155">
        <v>40.249706661150825</v>
      </c>
      <c r="AB2155">
        <v>92.273271600350469</v>
      </c>
      <c r="AC2155">
        <v>0</v>
      </c>
      <c r="AD2155">
        <v>11.498643226394053</v>
      </c>
      <c r="AE2155">
        <v>1348.5190286837665</v>
      </c>
    </row>
    <row r="2156" spans="1:31" x14ac:dyDescent="0.25">
      <c r="A2156">
        <v>1875141</v>
      </c>
      <c r="B2156">
        <v>1</v>
      </c>
      <c r="C2156" t="s">
        <v>80</v>
      </c>
      <c r="D2156" t="s">
        <v>91</v>
      </c>
      <c r="E2156" t="s">
        <v>158</v>
      </c>
      <c r="F2156" t="s">
        <v>6425</v>
      </c>
      <c r="G2156" t="s">
        <v>133</v>
      </c>
      <c r="H2156" t="s">
        <v>134</v>
      </c>
      <c r="I2156" t="s">
        <v>135</v>
      </c>
      <c r="J2156" t="s">
        <v>136</v>
      </c>
      <c r="K2156" t="s">
        <v>137</v>
      </c>
      <c r="L2156" t="s">
        <v>6426</v>
      </c>
      <c r="M2156" t="s">
        <v>6427</v>
      </c>
      <c r="N2156">
        <v>0.96416666600000001</v>
      </c>
      <c r="O2156">
        <v>0</v>
      </c>
      <c r="P2156">
        <v>1</v>
      </c>
      <c r="Q2156">
        <v>0</v>
      </c>
      <c r="R2156">
        <v>8</v>
      </c>
      <c r="S2156">
        <v>0</v>
      </c>
      <c r="T2156">
        <v>4</v>
      </c>
      <c r="U2156">
        <v>0</v>
      </c>
      <c r="V2156">
        <v>0</v>
      </c>
      <c r="W2156">
        <v>0</v>
      </c>
      <c r="X2156">
        <v>0.70378988865337999</v>
      </c>
      <c r="Y2156">
        <v>0</v>
      </c>
      <c r="Z2156">
        <v>14.807975839635983</v>
      </c>
      <c r="AA2156">
        <v>0</v>
      </c>
      <c r="AB2156">
        <v>2.9632155735056003</v>
      </c>
      <c r="AC2156">
        <v>0</v>
      </c>
      <c r="AD2156">
        <v>0</v>
      </c>
      <c r="AE2156">
        <v>18.474981301794962</v>
      </c>
    </row>
    <row r="2157" spans="1:31" x14ac:dyDescent="0.25">
      <c r="A2157">
        <v>1874998</v>
      </c>
      <c r="B2157">
        <v>1</v>
      </c>
      <c r="C2157" t="s">
        <v>80</v>
      </c>
      <c r="D2157" t="s">
        <v>93</v>
      </c>
      <c r="E2157" t="s">
        <v>169</v>
      </c>
      <c r="F2157" t="s">
        <v>6428</v>
      </c>
      <c r="G2157" t="s">
        <v>148</v>
      </c>
      <c r="H2157" t="s">
        <v>143</v>
      </c>
      <c r="I2157" t="s">
        <v>135</v>
      </c>
      <c r="J2157" t="s">
        <v>136</v>
      </c>
      <c r="K2157" t="s">
        <v>137</v>
      </c>
      <c r="L2157" t="s">
        <v>6429</v>
      </c>
      <c r="M2157" t="s">
        <v>6430</v>
      </c>
      <c r="N2157">
        <v>1.0763888880000001</v>
      </c>
      <c r="O2157">
        <v>0</v>
      </c>
      <c r="P2157">
        <v>0</v>
      </c>
      <c r="Q2157">
        <v>0</v>
      </c>
      <c r="R2157">
        <v>20</v>
      </c>
      <c r="S2157">
        <v>0</v>
      </c>
      <c r="T2157">
        <v>3</v>
      </c>
      <c r="U2157">
        <v>0</v>
      </c>
      <c r="V2157">
        <v>0</v>
      </c>
      <c r="W2157">
        <v>0</v>
      </c>
      <c r="X2157">
        <v>0</v>
      </c>
      <c r="Y2157">
        <v>0</v>
      </c>
      <c r="Z2157">
        <v>171.40879418659054</v>
      </c>
      <c r="AA2157">
        <v>0</v>
      </c>
      <c r="AB2157">
        <v>20.41147909997408</v>
      </c>
      <c r="AC2157">
        <v>0</v>
      </c>
      <c r="AD2157">
        <v>0</v>
      </c>
      <c r="AE2157">
        <v>191.82027328656463</v>
      </c>
    </row>
    <row r="2158" spans="1:31" x14ac:dyDescent="0.25">
      <c r="A2158">
        <v>1875041</v>
      </c>
      <c r="B2158">
        <v>1</v>
      </c>
      <c r="C2158" t="s">
        <v>80</v>
      </c>
      <c r="D2158" t="s">
        <v>98</v>
      </c>
      <c r="E2158" t="s">
        <v>140</v>
      </c>
      <c r="F2158" t="s">
        <v>6431</v>
      </c>
      <c r="G2158" t="s">
        <v>163</v>
      </c>
      <c r="H2158" t="s">
        <v>143</v>
      </c>
      <c r="I2158" t="s">
        <v>135</v>
      </c>
      <c r="J2158" t="s">
        <v>136</v>
      </c>
      <c r="K2158" t="s">
        <v>137</v>
      </c>
      <c r="L2158" t="s">
        <v>6432</v>
      </c>
      <c r="M2158" t="s">
        <v>6433</v>
      </c>
      <c r="N2158">
        <v>4.5052777769999999</v>
      </c>
      <c r="O2158">
        <v>0</v>
      </c>
      <c r="P2158">
        <v>0</v>
      </c>
      <c r="Q2158">
        <v>0</v>
      </c>
      <c r="R2158">
        <v>0</v>
      </c>
      <c r="S2158">
        <v>0</v>
      </c>
      <c r="T2158">
        <v>4</v>
      </c>
      <c r="U2158">
        <v>0</v>
      </c>
      <c r="V2158">
        <v>0</v>
      </c>
      <c r="W2158">
        <v>0</v>
      </c>
      <c r="X2158">
        <v>0</v>
      </c>
      <c r="Y2158">
        <v>0</v>
      </c>
      <c r="Z2158">
        <v>0</v>
      </c>
      <c r="AA2158">
        <v>0</v>
      </c>
      <c r="AB2158">
        <v>0.82865255001726168</v>
      </c>
      <c r="AC2158">
        <v>0</v>
      </c>
      <c r="AD2158">
        <v>0</v>
      </c>
      <c r="AE2158">
        <v>0.82865255001726168</v>
      </c>
    </row>
    <row r="2159" spans="1:31" x14ac:dyDescent="0.25">
      <c r="A2159">
        <v>1874912</v>
      </c>
      <c r="B2159">
        <v>1</v>
      </c>
      <c r="C2159" t="s">
        <v>80</v>
      </c>
      <c r="D2159" t="s">
        <v>108</v>
      </c>
      <c r="E2159" t="s">
        <v>146</v>
      </c>
      <c r="F2159" t="s">
        <v>6434</v>
      </c>
      <c r="G2159" t="s">
        <v>363</v>
      </c>
      <c r="H2159" t="s">
        <v>143</v>
      </c>
      <c r="I2159" t="s">
        <v>135</v>
      </c>
      <c r="J2159" t="s">
        <v>136</v>
      </c>
      <c r="K2159" t="s">
        <v>137</v>
      </c>
      <c r="L2159" t="s">
        <v>6435</v>
      </c>
      <c r="M2159" t="s">
        <v>6436</v>
      </c>
      <c r="N2159">
        <v>5.608333333</v>
      </c>
      <c r="O2159">
        <v>0</v>
      </c>
      <c r="P2159">
        <v>24</v>
      </c>
      <c r="Q2159">
        <v>0</v>
      </c>
      <c r="R2159">
        <v>1</v>
      </c>
      <c r="S2159">
        <v>0</v>
      </c>
      <c r="T2159">
        <v>3</v>
      </c>
      <c r="U2159">
        <v>0</v>
      </c>
      <c r="V2159">
        <v>0</v>
      </c>
      <c r="W2159">
        <v>0</v>
      </c>
      <c r="X2159">
        <v>35.642906693506923</v>
      </c>
      <c r="Y2159">
        <v>0</v>
      </c>
      <c r="Z2159">
        <v>6.6969105984474666</v>
      </c>
      <c r="AA2159">
        <v>0</v>
      </c>
      <c r="AB2159">
        <v>17.604851002440491</v>
      </c>
      <c r="AC2159">
        <v>0</v>
      </c>
      <c r="AD2159">
        <v>0</v>
      </c>
      <c r="AE2159">
        <v>59.94466829439488</v>
      </c>
    </row>
    <row r="2160" spans="1:31" x14ac:dyDescent="0.25">
      <c r="A2160">
        <v>1874849</v>
      </c>
      <c r="B2160">
        <v>1</v>
      </c>
      <c r="C2160" t="s">
        <v>80</v>
      </c>
      <c r="D2160" t="s">
        <v>83</v>
      </c>
      <c r="E2160" t="s">
        <v>146</v>
      </c>
      <c r="F2160" t="s">
        <v>6437</v>
      </c>
      <c r="G2160" t="s">
        <v>148</v>
      </c>
      <c r="H2160" t="s">
        <v>143</v>
      </c>
      <c r="I2160" t="s">
        <v>135</v>
      </c>
      <c r="J2160" t="s">
        <v>136</v>
      </c>
      <c r="K2160" t="s">
        <v>137</v>
      </c>
      <c r="L2160" t="s">
        <v>6438</v>
      </c>
      <c r="M2160" t="s">
        <v>6439</v>
      </c>
      <c r="N2160">
        <v>1.2036111110000001</v>
      </c>
      <c r="O2160">
        <v>0</v>
      </c>
      <c r="P2160">
        <v>83</v>
      </c>
      <c r="Q2160">
        <v>0</v>
      </c>
      <c r="R2160">
        <v>0</v>
      </c>
      <c r="S2160">
        <v>0</v>
      </c>
      <c r="T2160">
        <v>17</v>
      </c>
      <c r="U2160">
        <v>0</v>
      </c>
      <c r="V2160">
        <v>0</v>
      </c>
      <c r="W2160">
        <v>0</v>
      </c>
      <c r="X2160">
        <v>19.530790852589803</v>
      </c>
      <c r="Y2160">
        <v>0</v>
      </c>
      <c r="Z2160">
        <v>0</v>
      </c>
      <c r="AA2160">
        <v>0</v>
      </c>
      <c r="AB2160">
        <v>42.542004629252951</v>
      </c>
      <c r="AC2160">
        <v>0</v>
      </c>
      <c r="AD2160">
        <v>0</v>
      </c>
      <c r="AE2160">
        <v>62.072795481842753</v>
      </c>
    </row>
    <row r="2161" spans="1:31" x14ac:dyDescent="0.25">
      <c r="A2161">
        <v>1875104</v>
      </c>
      <c r="B2161">
        <v>1</v>
      </c>
      <c r="C2161" t="s">
        <v>81</v>
      </c>
      <c r="D2161" t="s">
        <v>122</v>
      </c>
      <c r="E2161" t="s">
        <v>131</v>
      </c>
      <c r="F2161" t="s">
        <v>6440</v>
      </c>
      <c r="G2161" t="s">
        <v>133</v>
      </c>
      <c r="H2161" t="s">
        <v>134</v>
      </c>
      <c r="I2161" t="s">
        <v>135</v>
      </c>
      <c r="J2161" t="s">
        <v>136</v>
      </c>
      <c r="K2161" t="s">
        <v>137</v>
      </c>
      <c r="L2161" t="s">
        <v>6441</v>
      </c>
      <c r="M2161" t="s">
        <v>6442</v>
      </c>
      <c r="N2161">
        <v>2.233055555</v>
      </c>
      <c r="O2161">
        <v>1</v>
      </c>
      <c r="P2161">
        <v>96</v>
      </c>
      <c r="Q2161">
        <v>12</v>
      </c>
      <c r="R2161">
        <v>5</v>
      </c>
      <c r="S2161">
        <v>8</v>
      </c>
      <c r="T2161">
        <v>4</v>
      </c>
      <c r="U2161">
        <v>0</v>
      </c>
      <c r="V2161">
        <v>0</v>
      </c>
      <c r="W2161">
        <v>0.69037685085462497</v>
      </c>
      <c r="X2161">
        <v>37.8714838736487</v>
      </c>
      <c r="Y2161">
        <v>78.930505291555349</v>
      </c>
      <c r="Z2161">
        <v>3.9935099627442843</v>
      </c>
      <c r="AA2161">
        <v>26.025466975509307</v>
      </c>
      <c r="AB2161">
        <v>0.43339313104621074</v>
      </c>
      <c r="AC2161">
        <v>0</v>
      </c>
      <c r="AD2161">
        <v>0</v>
      </c>
      <c r="AE2161">
        <v>147.94473608535847</v>
      </c>
    </row>
    <row r="2162" spans="1:31" x14ac:dyDescent="0.25">
      <c r="A2162">
        <v>1874563</v>
      </c>
      <c r="B2162">
        <v>1</v>
      </c>
      <c r="C2162" t="s">
        <v>80</v>
      </c>
      <c r="D2162" t="s">
        <v>104</v>
      </c>
      <c r="E2162" t="s">
        <v>158</v>
      </c>
      <c r="F2162" t="s">
        <v>6259</v>
      </c>
      <c r="G2162" t="s">
        <v>219</v>
      </c>
      <c r="H2162" t="s">
        <v>134</v>
      </c>
      <c r="I2162" t="s">
        <v>135</v>
      </c>
      <c r="J2162" t="s">
        <v>136</v>
      </c>
      <c r="K2162" t="s">
        <v>137</v>
      </c>
      <c r="L2162" t="s">
        <v>6443</v>
      </c>
      <c r="M2162" t="s">
        <v>6444</v>
      </c>
      <c r="N2162">
        <v>3.4819444439999998</v>
      </c>
      <c r="O2162">
        <v>0</v>
      </c>
      <c r="P2162">
        <v>0</v>
      </c>
      <c r="Q2162">
        <v>0</v>
      </c>
      <c r="R2162">
        <v>2</v>
      </c>
      <c r="S2162">
        <v>0</v>
      </c>
      <c r="T2162">
        <v>1</v>
      </c>
      <c r="U2162">
        <v>0</v>
      </c>
      <c r="V2162">
        <v>0</v>
      </c>
      <c r="W2162">
        <v>0</v>
      </c>
      <c r="X2162">
        <v>0</v>
      </c>
      <c r="Y2162">
        <v>0</v>
      </c>
      <c r="Z2162">
        <v>5.1629461407270396</v>
      </c>
      <c r="AA2162">
        <v>0</v>
      </c>
      <c r="AB2162">
        <v>2.3079030369375E-3</v>
      </c>
      <c r="AC2162">
        <v>0</v>
      </c>
      <c r="AD2162">
        <v>0</v>
      </c>
      <c r="AE2162">
        <v>5.1652540437639773</v>
      </c>
    </row>
    <row r="2163" spans="1:31" x14ac:dyDescent="0.25">
      <c r="A2163">
        <v>1874855</v>
      </c>
      <c r="B2163">
        <v>1</v>
      </c>
      <c r="C2163" t="s">
        <v>81</v>
      </c>
      <c r="D2163" t="s">
        <v>123</v>
      </c>
      <c r="E2163" t="s">
        <v>146</v>
      </c>
      <c r="F2163" t="s">
        <v>6445</v>
      </c>
      <c r="G2163" t="s">
        <v>363</v>
      </c>
      <c r="H2163" t="s">
        <v>143</v>
      </c>
      <c r="I2163" t="s">
        <v>135</v>
      </c>
      <c r="J2163" t="s">
        <v>136</v>
      </c>
      <c r="K2163" t="s">
        <v>137</v>
      </c>
      <c r="L2163" t="s">
        <v>6446</v>
      </c>
      <c r="M2163" t="s">
        <v>6447</v>
      </c>
      <c r="N2163">
        <v>4.0872222220000003</v>
      </c>
      <c r="O2163">
        <v>0</v>
      </c>
      <c r="P2163">
        <v>10</v>
      </c>
      <c r="Q2163">
        <v>0</v>
      </c>
      <c r="R2163">
        <v>4</v>
      </c>
      <c r="S2163">
        <v>0</v>
      </c>
      <c r="T2163">
        <v>4</v>
      </c>
      <c r="U2163">
        <v>0</v>
      </c>
      <c r="V2163">
        <v>0</v>
      </c>
      <c r="W2163">
        <v>0</v>
      </c>
      <c r="X2163">
        <v>6.8459730093336608</v>
      </c>
      <c r="Y2163">
        <v>0</v>
      </c>
      <c r="Z2163">
        <v>12.690942037614629</v>
      </c>
      <c r="AA2163">
        <v>0</v>
      </c>
      <c r="AB2163">
        <v>11.370703573302212</v>
      </c>
      <c r="AC2163">
        <v>0</v>
      </c>
      <c r="AD2163">
        <v>0</v>
      </c>
      <c r="AE2163">
        <v>30.907618620250503</v>
      </c>
    </row>
    <row r="2164" spans="1:31" x14ac:dyDescent="0.25">
      <c r="A2164">
        <v>1874632</v>
      </c>
      <c r="B2164">
        <v>1</v>
      </c>
      <c r="C2164" t="s">
        <v>81</v>
      </c>
      <c r="D2164" t="s">
        <v>120</v>
      </c>
      <c r="E2164" t="s">
        <v>158</v>
      </c>
      <c r="F2164" t="s">
        <v>3697</v>
      </c>
      <c r="G2164" t="s">
        <v>133</v>
      </c>
      <c r="H2164" t="s">
        <v>134</v>
      </c>
      <c r="I2164" t="s">
        <v>135</v>
      </c>
      <c r="J2164" t="s">
        <v>136</v>
      </c>
      <c r="K2164" t="s">
        <v>137</v>
      </c>
      <c r="L2164" t="s">
        <v>6448</v>
      </c>
      <c r="M2164" t="s">
        <v>6449</v>
      </c>
      <c r="N2164">
        <v>0.89749999999999996</v>
      </c>
      <c r="O2164">
        <v>0</v>
      </c>
      <c r="P2164">
        <v>0</v>
      </c>
      <c r="Q2164">
        <v>20</v>
      </c>
      <c r="R2164">
        <v>9</v>
      </c>
      <c r="S2164">
        <v>5</v>
      </c>
      <c r="T2164">
        <v>0</v>
      </c>
      <c r="U2164">
        <v>1</v>
      </c>
      <c r="V2164">
        <v>0</v>
      </c>
      <c r="W2164">
        <v>0</v>
      </c>
      <c r="X2164">
        <v>0</v>
      </c>
      <c r="Y2164">
        <v>55.527262838914488</v>
      </c>
      <c r="Z2164">
        <v>34.49584712648246</v>
      </c>
      <c r="AA2164">
        <v>12.567738590362559</v>
      </c>
      <c r="AB2164">
        <v>0</v>
      </c>
      <c r="AC2164">
        <v>23.762688288691216</v>
      </c>
      <c r="AD2164">
        <v>0</v>
      </c>
      <c r="AE2164">
        <v>126.3535368444507</v>
      </c>
    </row>
    <row r="2165" spans="1:31" x14ac:dyDescent="0.25">
      <c r="A2165">
        <v>1874655</v>
      </c>
      <c r="B2165">
        <v>1</v>
      </c>
      <c r="C2165" t="s">
        <v>81</v>
      </c>
      <c r="D2165" t="s">
        <v>128</v>
      </c>
      <c r="E2165" t="s">
        <v>131</v>
      </c>
      <c r="F2165" t="s">
        <v>6450</v>
      </c>
      <c r="G2165" t="s">
        <v>133</v>
      </c>
      <c r="H2165" t="s">
        <v>134</v>
      </c>
      <c r="I2165" t="s">
        <v>152</v>
      </c>
      <c r="J2165" t="s">
        <v>136</v>
      </c>
      <c r="K2165" t="s">
        <v>137</v>
      </c>
      <c r="L2165" t="s">
        <v>6451</v>
      </c>
      <c r="M2165" t="s">
        <v>6452</v>
      </c>
      <c r="N2165">
        <v>4.6388888000000003E-2</v>
      </c>
      <c r="O2165">
        <v>6</v>
      </c>
      <c r="P2165">
        <v>1247</v>
      </c>
      <c r="Q2165">
        <v>21</v>
      </c>
      <c r="R2165">
        <v>16</v>
      </c>
      <c r="S2165">
        <v>11</v>
      </c>
      <c r="T2165">
        <v>89</v>
      </c>
      <c r="U2165">
        <v>0</v>
      </c>
      <c r="V2165">
        <v>0</v>
      </c>
      <c r="W2165">
        <v>0.3870203116994495</v>
      </c>
      <c r="X2165">
        <v>5.5044861406720003</v>
      </c>
      <c r="Y2165">
        <v>11.802525412860625</v>
      </c>
      <c r="Z2165">
        <v>0.76997361315434998</v>
      </c>
      <c r="AA2165">
        <v>2.7882643401974958</v>
      </c>
      <c r="AB2165">
        <v>0.82493856110847541</v>
      </c>
      <c r="AC2165">
        <v>0</v>
      </c>
      <c r="AD2165">
        <v>0</v>
      </c>
      <c r="AE2165">
        <v>22.077208379692397</v>
      </c>
    </row>
    <row r="2166" spans="1:31" x14ac:dyDescent="0.25">
      <c r="A2166">
        <v>1875010</v>
      </c>
      <c r="B2166">
        <v>1</v>
      </c>
      <c r="C2166" t="s">
        <v>80</v>
      </c>
      <c r="D2166" t="s">
        <v>94</v>
      </c>
      <c r="E2166" t="s">
        <v>140</v>
      </c>
      <c r="F2166" t="s">
        <v>6453</v>
      </c>
      <c r="G2166" t="s">
        <v>163</v>
      </c>
      <c r="H2166" t="s">
        <v>143</v>
      </c>
      <c r="I2166" t="s">
        <v>135</v>
      </c>
      <c r="J2166" t="s">
        <v>136</v>
      </c>
      <c r="K2166" t="s">
        <v>137</v>
      </c>
      <c r="L2166" t="s">
        <v>6454</v>
      </c>
      <c r="M2166" t="s">
        <v>6455</v>
      </c>
      <c r="N2166">
        <v>4.9655555549999999</v>
      </c>
      <c r="O2166">
        <v>0</v>
      </c>
      <c r="P2166">
        <v>0</v>
      </c>
      <c r="Q2166">
        <v>0</v>
      </c>
      <c r="R2166">
        <v>1</v>
      </c>
      <c r="S2166">
        <v>0</v>
      </c>
      <c r="T2166">
        <v>0</v>
      </c>
      <c r="U2166">
        <v>0</v>
      </c>
      <c r="V2166">
        <v>0</v>
      </c>
      <c r="W2166">
        <v>0</v>
      </c>
      <c r="X2166">
        <v>0</v>
      </c>
      <c r="Y2166">
        <v>0</v>
      </c>
      <c r="Z2166">
        <v>10.737956819442637</v>
      </c>
      <c r="AA2166">
        <v>0</v>
      </c>
      <c r="AB2166">
        <v>0</v>
      </c>
      <c r="AC2166">
        <v>0</v>
      </c>
      <c r="AD2166">
        <v>0</v>
      </c>
      <c r="AE2166">
        <v>10.737956819442637</v>
      </c>
    </row>
    <row r="2167" spans="1:31" x14ac:dyDescent="0.25">
      <c r="A2167">
        <v>1874795</v>
      </c>
      <c r="B2167">
        <v>1</v>
      </c>
      <c r="C2167" t="s">
        <v>80</v>
      </c>
      <c r="D2167" t="s">
        <v>100</v>
      </c>
      <c r="E2167" t="s">
        <v>131</v>
      </c>
      <c r="F2167" t="s">
        <v>265</v>
      </c>
      <c r="G2167" t="s">
        <v>133</v>
      </c>
      <c r="H2167" t="s">
        <v>134</v>
      </c>
      <c r="I2167" t="s">
        <v>135</v>
      </c>
      <c r="J2167" t="s">
        <v>136</v>
      </c>
      <c r="K2167" t="s">
        <v>137</v>
      </c>
      <c r="L2167" t="s">
        <v>6456</v>
      </c>
      <c r="M2167" t="s">
        <v>6457</v>
      </c>
      <c r="N2167">
        <v>1.3447222219999999</v>
      </c>
      <c r="O2167">
        <v>1</v>
      </c>
      <c r="P2167">
        <v>13</v>
      </c>
      <c r="Q2167">
        <v>3</v>
      </c>
      <c r="R2167">
        <v>29</v>
      </c>
      <c r="S2167">
        <v>11</v>
      </c>
      <c r="T2167">
        <v>6</v>
      </c>
      <c r="U2167">
        <v>1</v>
      </c>
      <c r="V2167">
        <v>0</v>
      </c>
      <c r="W2167">
        <v>0.35807355394020834</v>
      </c>
      <c r="X2167">
        <v>10.283937817413456</v>
      </c>
      <c r="Y2167">
        <v>15.245203079797756</v>
      </c>
      <c r="Z2167">
        <v>68.134875453021593</v>
      </c>
      <c r="AA2167">
        <v>89.502590046371353</v>
      </c>
      <c r="AB2167">
        <v>5.6056487252653877</v>
      </c>
      <c r="AC2167">
        <v>15.526512822260846</v>
      </c>
      <c r="AD2167">
        <v>0</v>
      </c>
      <c r="AE2167">
        <v>204.65684149807061</v>
      </c>
    </row>
    <row r="2168" spans="1:31" x14ac:dyDescent="0.25">
      <c r="A2168">
        <v>1875087</v>
      </c>
      <c r="B2168">
        <v>1</v>
      </c>
      <c r="C2168" t="s">
        <v>81</v>
      </c>
      <c r="D2168" t="s">
        <v>128</v>
      </c>
      <c r="E2168" t="s">
        <v>158</v>
      </c>
      <c r="F2168" t="s">
        <v>6458</v>
      </c>
      <c r="G2168" t="s">
        <v>133</v>
      </c>
      <c r="H2168" t="s">
        <v>134</v>
      </c>
      <c r="I2168" t="s">
        <v>135</v>
      </c>
      <c r="J2168" t="s">
        <v>136</v>
      </c>
      <c r="K2168" t="s">
        <v>137</v>
      </c>
      <c r="L2168" t="s">
        <v>6459</v>
      </c>
      <c r="M2168" t="s">
        <v>6460</v>
      </c>
      <c r="N2168">
        <v>1.676111111</v>
      </c>
      <c r="O2168">
        <v>0</v>
      </c>
      <c r="P2168">
        <v>15</v>
      </c>
      <c r="Q2168">
        <v>0</v>
      </c>
      <c r="R2168">
        <v>19</v>
      </c>
      <c r="S2168">
        <v>8</v>
      </c>
      <c r="T2168">
        <v>4</v>
      </c>
      <c r="U2168">
        <v>2</v>
      </c>
      <c r="V2168">
        <v>0</v>
      </c>
      <c r="W2168">
        <v>0</v>
      </c>
      <c r="X2168">
        <v>11.287082315430675</v>
      </c>
      <c r="Y2168">
        <v>0</v>
      </c>
      <c r="Z2168">
        <v>38.146252316377158</v>
      </c>
      <c r="AA2168">
        <v>1378.4556296077151</v>
      </c>
      <c r="AB2168">
        <v>18.564807736944672</v>
      </c>
      <c r="AC2168">
        <v>111.5181857825483</v>
      </c>
      <c r="AD2168">
        <v>0</v>
      </c>
      <c r="AE2168">
        <v>1557.9719577590158</v>
      </c>
    </row>
    <row r="2169" spans="1:31" x14ac:dyDescent="0.25">
      <c r="A2169">
        <v>1874841</v>
      </c>
      <c r="B2169">
        <v>1</v>
      </c>
      <c r="C2169" t="s">
        <v>80</v>
      </c>
      <c r="D2169" t="s">
        <v>107</v>
      </c>
      <c r="E2169" t="s">
        <v>140</v>
      </c>
      <c r="F2169" t="s">
        <v>6461</v>
      </c>
      <c r="G2169" t="s">
        <v>163</v>
      </c>
      <c r="H2169" t="s">
        <v>143</v>
      </c>
      <c r="I2169" t="s">
        <v>135</v>
      </c>
      <c r="J2169" t="s">
        <v>136</v>
      </c>
      <c r="K2169" t="s">
        <v>137</v>
      </c>
      <c r="L2169" t="s">
        <v>6462</v>
      </c>
      <c r="M2169" t="s">
        <v>6463</v>
      </c>
      <c r="N2169">
        <v>2.7694444439999999</v>
      </c>
      <c r="O2169">
        <v>0</v>
      </c>
      <c r="P2169">
        <v>1</v>
      </c>
      <c r="Q2169">
        <v>0</v>
      </c>
      <c r="R2169">
        <v>0</v>
      </c>
      <c r="S2169">
        <v>0</v>
      </c>
      <c r="T2169">
        <v>0</v>
      </c>
      <c r="U2169">
        <v>0</v>
      </c>
      <c r="V2169">
        <v>0</v>
      </c>
      <c r="W2169">
        <v>0</v>
      </c>
      <c r="X2169">
        <v>1.6120143264673068</v>
      </c>
      <c r="Y2169">
        <v>0</v>
      </c>
      <c r="Z2169">
        <v>0</v>
      </c>
      <c r="AA2169">
        <v>0</v>
      </c>
      <c r="AB2169">
        <v>0</v>
      </c>
      <c r="AC2169">
        <v>0</v>
      </c>
      <c r="AD2169">
        <v>0</v>
      </c>
      <c r="AE2169">
        <v>1.6120143264673068</v>
      </c>
    </row>
    <row r="2170" spans="1:31" x14ac:dyDescent="0.25">
      <c r="A2170">
        <v>1874778</v>
      </c>
      <c r="B2170">
        <v>1</v>
      </c>
      <c r="C2170" t="s">
        <v>80</v>
      </c>
      <c r="D2170" t="s">
        <v>106</v>
      </c>
      <c r="E2170" t="s">
        <v>210</v>
      </c>
      <c r="F2170" t="s">
        <v>6464</v>
      </c>
      <c r="G2170" t="s">
        <v>196</v>
      </c>
      <c r="H2170" t="s">
        <v>134</v>
      </c>
      <c r="I2170" t="s">
        <v>135</v>
      </c>
      <c r="J2170" t="s">
        <v>136</v>
      </c>
      <c r="K2170" t="s">
        <v>172</v>
      </c>
      <c r="L2170" t="s">
        <v>6465</v>
      </c>
      <c r="M2170" t="s">
        <v>6466</v>
      </c>
      <c r="N2170">
        <v>0.81452666600000001</v>
      </c>
      <c r="O2170">
        <v>1</v>
      </c>
      <c r="P2170">
        <v>38</v>
      </c>
      <c r="Q2170">
        <v>36</v>
      </c>
      <c r="R2170">
        <v>156</v>
      </c>
      <c r="S2170">
        <v>6</v>
      </c>
      <c r="T2170">
        <v>27</v>
      </c>
      <c r="U2170">
        <v>0</v>
      </c>
      <c r="V2170">
        <v>0</v>
      </c>
      <c r="W2170">
        <v>1.2569032062924188</v>
      </c>
      <c r="X2170">
        <v>16.653914682161201</v>
      </c>
      <c r="Y2170">
        <v>722.2222469467373</v>
      </c>
      <c r="Z2170">
        <v>631.81014118073904</v>
      </c>
      <c r="AA2170">
        <v>156.07815494714697</v>
      </c>
      <c r="AB2170">
        <v>42.176773865818355</v>
      </c>
      <c r="AC2170">
        <v>0</v>
      </c>
      <c r="AD2170">
        <v>0</v>
      </c>
      <c r="AE2170">
        <v>1570.1981348288953</v>
      </c>
    </row>
    <row r="2171" spans="1:31" x14ac:dyDescent="0.25">
      <c r="A2171">
        <v>1874881</v>
      </c>
      <c r="B2171">
        <v>1</v>
      </c>
      <c r="C2171" t="s">
        <v>81</v>
      </c>
      <c r="D2171" t="s">
        <v>119</v>
      </c>
      <c r="E2171" t="s">
        <v>146</v>
      </c>
      <c r="F2171" t="s">
        <v>6467</v>
      </c>
      <c r="G2171" t="s">
        <v>148</v>
      </c>
      <c r="H2171" t="s">
        <v>143</v>
      </c>
      <c r="I2171" t="s">
        <v>135</v>
      </c>
      <c r="J2171" t="s">
        <v>136</v>
      </c>
      <c r="K2171" t="s">
        <v>137</v>
      </c>
      <c r="L2171" t="s">
        <v>6468</v>
      </c>
      <c r="M2171" t="s">
        <v>6469</v>
      </c>
      <c r="N2171">
        <v>1.103888888</v>
      </c>
      <c r="O2171">
        <v>0</v>
      </c>
      <c r="P2171">
        <v>82</v>
      </c>
      <c r="Q2171">
        <v>0</v>
      </c>
      <c r="R2171">
        <v>1</v>
      </c>
      <c r="S2171">
        <v>0</v>
      </c>
      <c r="T2171">
        <v>21</v>
      </c>
      <c r="U2171">
        <v>0</v>
      </c>
      <c r="V2171">
        <v>0</v>
      </c>
      <c r="W2171">
        <v>0</v>
      </c>
      <c r="X2171">
        <v>18.444666870460633</v>
      </c>
      <c r="Y2171">
        <v>0</v>
      </c>
      <c r="Z2171">
        <v>9.5532528480422911</v>
      </c>
      <c r="AA2171">
        <v>0</v>
      </c>
      <c r="AB2171">
        <v>9.6220608578213849</v>
      </c>
      <c r="AC2171">
        <v>0</v>
      </c>
      <c r="AD2171">
        <v>0</v>
      </c>
      <c r="AE2171">
        <v>37.619980576324309</v>
      </c>
    </row>
    <row r="2172" spans="1:31" x14ac:dyDescent="0.25">
      <c r="A2172">
        <v>1874715</v>
      </c>
      <c r="B2172">
        <v>1</v>
      </c>
      <c r="C2172" t="s">
        <v>81</v>
      </c>
      <c r="D2172" t="s">
        <v>118</v>
      </c>
      <c r="E2172" t="s">
        <v>131</v>
      </c>
      <c r="F2172" t="s">
        <v>6470</v>
      </c>
      <c r="G2172" t="s">
        <v>171</v>
      </c>
      <c r="H2172" t="s">
        <v>134</v>
      </c>
      <c r="I2172" t="s">
        <v>135</v>
      </c>
      <c r="J2172" t="s">
        <v>136</v>
      </c>
      <c r="K2172" t="s">
        <v>172</v>
      </c>
      <c r="L2172" t="s">
        <v>6471</v>
      </c>
      <c r="M2172" t="s">
        <v>6472</v>
      </c>
      <c r="N2172">
        <v>7.6505313880000001</v>
      </c>
      <c r="O2172">
        <v>0</v>
      </c>
      <c r="P2172">
        <v>1</v>
      </c>
      <c r="Q2172">
        <v>13</v>
      </c>
      <c r="R2172">
        <v>8</v>
      </c>
      <c r="S2172">
        <v>9</v>
      </c>
      <c r="T2172">
        <v>0</v>
      </c>
      <c r="U2172">
        <v>10</v>
      </c>
      <c r="V2172">
        <v>0</v>
      </c>
      <c r="W2172">
        <v>0</v>
      </c>
      <c r="X2172">
        <v>4.1311646528301118</v>
      </c>
      <c r="Y2172">
        <v>407.01029525052087</v>
      </c>
      <c r="Z2172">
        <v>172.88665646151088</v>
      </c>
      <c r="AA2172">
        <v>924.29671862523116</v>
      </c>
      <c r="AB2172">
        <v>0</v>
      </c>
      <c r="AC2172">
        <v>6050.1946942614159</v>
      </c>
      <c r="AD2172">
        <v>0</v>
      </c>
      <c r="AE2172">
        <v>7558.5195292515091</v>
      </c>
    </row>
    <row r="2173" spans="1:31" x14ac:dyDescent="0.25">
      <c r="A2173">
        <v>1874738</v>
      </c>
      <c r="B2173">
        <v>1</v>
      </c>
      <c r="C2173" t="s">
        <v>81</v>
      </c>
      <c r="D2173" t="s">
        <v>123</v>
      </c>
      <c r="E2173" t="s">
        <v>158</v>
      </c>
      <c r="F2173" t="s">
        <v>2103</v>
      </c>
      <c r="G2173" t="s">
        <v>133</v>
      </c>
      <c r="H2173" t="s">
        <v>134</v>
      </c>
      <c r="I2173" t="s">
        <v>135</v>
      </c>
      <c r="J2173" t="s">
        <v>136</v>
      </c>
      <c r="K2173" t="s">
        <v>137</v>
      </c>
      <c r="L2173" t="s">
        <v>6473</v>
      </c>
      <c r="M2173" t="s">
        <v>6474</v>
      </c>
      <c r="N2173">
        <v>1.604166666</v>
      </c>
      <c r="O2173">
        <v>5</v>
      </c>
      <c r="P2173">
        <v>7</v>
      </c>
      <c r="Q2173">
        <v>178</v>
      </c>
      <c r="R2173">
        <v>128</v>
      </c>
      <c r="S2173">
        <v>28</v>
      </c>
      <c r="T2173">
        <v>15</v>
      </c>
      <c r="U2173">
        <v>0</v>
      </c>
      <c r="V2173">
        <v>0</v>
      </c>
      <c r="W2173">
        <v>8.8539129259959015</v>
      </c>
      <c r="X2173">
        <v>14.696497319623276</v>
      </c>
      <c r="Y2173">
        <v>442.0308762518726</v>
      </c>
      <c r="Z2173">
        <v>467.68606717399888</v>
      </c>
      <c r="AA2173">
        <v>56.942141068477468</v>
      </c>
      <c r="AB2173">
        <v>46.980072278077287</v>
      </c>
      <c r="AC2173">
        <v>0</v>
      </c>
      <c r="AD2173">
        <v>0</v>
      </c>
      <c r="AE2173">
        <v>1037.1895670180454</v>
      </c>
    </row>
    <row r="2174" spans="1:31" x14ac:dyDescent="0.25">
      <c r="A2174">
        <v>1875044</v>
      </c>
      <c r="B2174">
        <v>1</v>
      </c>
      <c r="C2174" t="s">
        <v>80</v>
      </c>
      <c r="D2174" t="s">
        <v>82</v>
      </c>
      <c r="E2174" t="s">
        <v>140</v>
      </c>
      <c r="F2174" t="s">
        <v>6475</v>
      </c>
      <c r="G2174" t="s">
        <v>163</v>
      </c>
      <c r="H2174" t="s">
        <v>143</v>
      </c>
      <c r="I2174" t="s">
        <v>135</v>
      </c>
      <c r="J2174" t="s">
        <v>136</v>
      </c>
      <c r="K2174" t="s">
        <v>137</v>
      </c>
      <c r="L2174" t="s">
        <v>6476</v>
      </c>
      <c r="M2174" t="s">
        <v>6477</v>
      </c>
      <c r="N2174">
        <v>1.423611111</v>
      </c>
      <c r="O2174">
        <v>0</v>
      </c>
      <c r="P2174">
        <v>6</v>
      </c>
      <c r="Q2174">
        <v>0</v>
      </c>
      <c r="R2174">
        <v>0</v>
      </c>
      <c r="S2174">
        <v>0</v>
      </c>
      <c r="T2174">
        <v>0</v>
      </c>
      <c r="U2174">
        <v>0</v>
      </c>
      <c r="V2174">
        <v>0</v>
      </c>
      <c r="W2174">
        <v>0</v>
      </c>
      <c r="X2174">
        <v>1.9191655151922005</v>
      </c>
      <c r="Y2174">
        <v>0</v>
      </c>
      <c r="Z2174">
        <v>0</v>
      </c>
      <c r="AA2174">
        <v>0</v>
      </c>
      <c r="AB2174">
        <v>0</v>
      </c>
      <c r="AC2174">
        <v>0</v>
      </c>
      <c r="AD2174">
        <v>0</v>
      </c>
      <c r="AE2174">
        <v>1.9191655151922005</v>
      </c>
    </row>
    <row r="2175" spans="1:31" x14ac:dyDescent="0.25">
      <c r="A2175">
        <v>1875113</v>
      </c>
      <c r="B2175">
        <v>1</v>
      </c>
      <c r="C2175" t="s">
        <v>81</v>
      </c>
      <c r="D2175" t="s">
        <v>123</v>
      </c>
      <c r="E2175" t="s">
        <v>169</v>
      </c>
      <c r="F2175" t="s">
        <v>6478</v>
      </c>
      <c r="G2175" t="s">
        <v>183</v>
      </c>
      <c r="H2175" t="s">
        <v>143</v>
      </c>
      <c r="I2175" t="s">
        <v>135</v>
      </c>
      <c r="J2175" t="s">
        <v>136</v>
      </c>
      <c r="K2175" t="s">
        <v>137</v>
      </c>
      <c r="L2175" t="s">
        <v>6479</v>
      </c>
      <c r="M2175" t="s">
        <v>6480</v>
      </c>
      <c r="N2175">
        <v>0.61861111099999999</v>
      </c>
      <c r="O2175">
        <v>0</v>
      </c>
      <c r="P2175">
        <v>1</v>
      </c>
      <c r="Q2175">
        <v>0</v>
      </c>
      <c r="R2175">
        <v>10</v>
      </c>
      <c r="S2175">
        <v>0</v>
      </c>
      <c r="T2175">
        <v>0</v>
      </c>
      <c r="U2175">
        <v>0</v>
      </c>
      <c r="V2175">
        <v>0</v>
      </c>
      <c r="W2175">
        <v>0</v>
      </c>
      <c r="X2175">
        <v>1.644600663934062</v>
      </c>
      <c r="Y2175">
        <v>0</v>
      </c>
      <c r="Z2175">
        <v>42.616482872526753</v>
      </c>
      <c r="AA2175">
        <v>0</v>
      </c>
      <c r="AB2175">
        <v>0</v>
      </c>
      <c r="AC2175">
        <v>0</v>
      </c>
      <c r="AD2175">
        <v>0</v>
      </c>
      <c r="AE2175">
        <v>44.261083536460816</v>
      </c>
    </row>
    <row r="2176" spans="1:31" x14ac:dyDescent="0.25">
      <c r="A2176">
        <v>1874864</v>
      </c>
      <c r="B2176">
        <v>1</v>
      </c>
      <c r="C2176" t="s">
        <v>80</v>
      </c>
      <c r="D2176" t="s">
        <v>96</v>
      </c>
      <c r="E2176" t="s">
        <v>140</v>
      </c>
      <c r="F2176" t="s">
        <v>6481</v>
      </c>
      <c r="G2176" t="s">
        <v>200</v>
      </c>
      <c r="H2176" t="s">
        <v>143</v>
      </c>
      <c r="I2176" t="s">
        <v>135</v>
      </c>
      <c r="J2176" t="s">
        <v>136</v>
      </c>
      <c r="K2176" t="s">
        <v>137</v>
      </c>
      <c r="L2176" t="s">
        <v>6482</v>
      </c>
      <c r="M2176" t="s">
        <v>6483</v>
      </c>
      <c r="N2176">
        <v>2.630833333</v>
      </c>
      <c r="O2176">
        <v>0</v>
      </c>
      <c r="P2176">
        <v>0</v>
      </c>
      <c r="Q2176">
        <v>0</v>
      </c>
      <c r="R2176">
        <v>0</v>
      </c>
      <c r="S2176">
        <v>0</v>
      </c>
      <c r="T2176">
        <v>1</v>
      </c>
      <c r="U2176">
        <v>0</v>
      </c>
      <c r="V2176">
        <v>0</v>
      </c>
      <c r="W2176">
        <v>0</v>
      </c>
      <c r="X2176">
        <v>0</v>
      </c>
      <c r="Y2176">
        <v>0</v>
      </c>
      <c r="Z2176">
        <v>0</v>
      </c>
      <c r="AA2176">
        <v>0</v>
      </c>
      <c r="AB2176">
        <v>5.7323554244178965</v>
      </c>
      <c r="AC2176">
        <v>0</v>
      </c>
      <c r="AD2176">
        <v>0</v>
      </c>
      <c r="AE2176">
        <v>5.7323554244178965</v>
      </c>
    </row>
    <row r="2177" spans="1:31" x14ac:dyDescent="0.25">
      <c r="A2177">
        <v>1875007</v>
      </c>
      <c r="B2177">
        <v>1</v>
      </c>
      <c r="C2177" t="s">
        <v>80</v>
      </c>
      <c r="D2177" t="s">
        <v>106</v>
      </c>
      <c r="E2177" t="s">
        <v>169</v>
      </c>
      <c r="F2177" t="s">
        <v>6484</v>
      </c>
      <c r="G2177" t="s">
        <v>564</v>
      </c>
      <c r="H2177" t="s">
        <v>143</v>
      </c>
      <c r="I2177" t="s">
        <v>135</v>
      </c>
      <c r="J2177" t="s">
        <v>136</v>
      </c>
      <c r="K2177" t="s">
        <v>137</v>
      </c>
      <c r="L2177" t="s">
        <v>6485</v>
      </c>
      <c r="M2177" t="s">
        <v>6486</v>
      </c>
      <c r="N2177">
        <v>5.2625000000000002</v>
      </c>
      <c r="O2177">
        <v>0</v>
      </c>
      <c r="P2177">
        <v>105</v>
      </c>
      <c r="Q2177">
        <v>0</v>
      </c>
      <c r="R2177">
        <v>11</v>
      </c>
      <c r="S2177">
        <v>0</v>
      </c>
      <c r="T2177">
        <v>17</v>
      </c>
      <c r="U2177">
        <v>0</v>
      </c>
      <c r="V2177">
        <v>0</v>
      </c>
      <c r="W2177">
        <v>0</v>
      </c>
      <c r="X2177">
        <v>190.21708250280179</v>
      </c>
      <c r="Y2177">
        <v>0</v>
      </c>
      <c r="Z2177">
        <v>366.0047494204178</v>
      </c>
      <c r="AA2177">
        <v>0</v>
      </c>
      <c r="AB2177">
        <v>78.51446380694415</v>
      </c>
      <c r="AC2177">
        <v>0</v>
      </c>
      <c r="AD2177">
        <v>0</v>
      </c>
      <c r="AE2177">
        <v>634.73629573016376</v>
      </c>
    </row>
    <row r="2178" spans="1:31" x14ac:dyDescent="0.25">
      <c r="A2178">
        <v>1874652</v>
      </c>
      <c r="B2178">
        <v>1</v>
      </c>
      <c r="C2178" t="s">
        <v>81</v>
      </c>
      <c r="D2178" t="s">
        <v>112</v>
      </c>
      <c r="E2178" t="s">
        <v>210</v>
      </c>
      <c r="F2178" t="s">
        <v>6487</v>
      </c>
      <c r="G2178" t="s">
        <v>133</v>
      </c>
      <c r="H2178" t="s">
        <v>134</v>
      </c>
      <c r="I2178" t="s">
        <v>135</v>
      </c>
      <c r="J2178" t="s">
        <v>136</v>
      </c>
      <c r="K2178" t="s">
        <v>137</v>
      </c>
      <c r="L2178" t="s">
        <v>6488</v>
      </c>
      <c r="M2178" t="s">
        <v>6489</v>
      </c>
      <c r="N2178">
        <v>0.95694444400000001</v>
      </c>
      <c r="O2178">
        <v>3</v>
      </c>
      <c r="P2178">
        <v>698</v>
      </c>
      <c r="Q2178">
        <v>80</v>
      </c>
      <c r="R2178">
        <v>269</v>
      </c>
      <c r="S2178">
        <v>10</v>
      </c>
      <c r="T2178">
        <v>99</v>
      </c>
      <c r="U2178">
        <v>1</v>
      </c>
      <c r="V2178">
        <v>0</v>
      </c>
      <c r="W2178">
        <v>0.64954377359080828</v>
      </c>
      <c r="X2178">
        <v>85.662526667165778</v>
      </c>
      <c r="Y2178">
        <v>276.64548663139385</v>
      </c>
      <c r="Z2178">
        <v>183.57930097872037</v>
      </c>
      <c r="AA2178">
        <v>19.407639950457739</v>
      </c>
      <c r="AB2178">
        <v>33.528976494218199</v>
      </c>
      <c r="AC2178">
        <v>2.0732803724219702</v>
      </c>
      <c r="AD2178">
        <v>0</v>
      </c>
      <c r="AE2178">
        <v>601.54675486796884</v>
      </c>
    </row>
    <row r="2179" spans="1:31" x14ac:dyDescent="0.25">
      <c r="A2179">
        <v>1874801</v>
      </c>
      <c r="B2179">
        <v>1</v>
      </c>
      <c r="C2179" t="s">
        <v>80</v>
      </c>
      <c r="D2179" t="s">
        <v>104</v>
      </c>
      <c r="E2179" t="s">
        <v>229</v>
      </c>
      <c r="F2179" t="s">
        <v>6316</v>
      </c>
      <c r="G2179" t="s">
        <v>133</v>
      </c>
      <c r="H2179" t="s">
        <v>134</v>
      </c>
      <c r="I2179" t="s">
        <v>135</v>
      </c>
      <c r="J2179" t="s">
        <v>136</v>
      </c>
      <c r="K2179" t="s">
        <v>137</v>
      </c>
      <c r="L2179" t="s">
        <v>6490</v>
      </c>
      <c r="M2179" t="s">
        <v>6491</v>
      </c>
      <c r="N2179">
        <v>0.49074611099999998</v>
      </c>
      <c r="O2179">
        <v>9</v>
      </c>
      <c r="P2179">
        <v>12</v>
      </c>
      <c r="Q2179">
        <v>58</v>
      </c>
      <c r="R2179">
        <v>53</v>
      </c>
      <c r="S2179">
        <v>19</v>
      </c>
      <c r="T2179">
        <v>9</v>
      </c>
      <c r="U2179">
        <v>6</v>
      </c>
      <c r="V2179">
        <v>0</v>
      </c>
      <c r="W2179">
        <v>1.6440830126244792</v>
      </c>
      <c r="X2179">
        <v>1.2454007558805644</v>
      </c>
      <c r="Y2179">
        <v>23.468153231523232</v>
      </c>
      <c r="Z2179">
        <v>15.726291258619481</v>
      </c>
      <c r="AA2179">
        <v>307.4603829461002</v>
      </c>
      <c r="AB2179">
        <v>4.4684763171109338</v>
      </c>
      <c r="AC2179">
        <v>178.79658337985973</v>
      </c>
      <c r="AD2179">
        <v>0</v>
      </c>
      <c r="AE2179">
        <v>532.80937090171858</v>
      </c>
    </row>
    <row r="2180" spans="1:31" x14ac:dyDescent="0.25">
      <c r="A2180">
        <v>1874758</v>
      </c>
      <c r="B2180">
        <v>1</v>
      </c>
      <c r="C2180" t="s">
        <v>80</v>
      </c>
      <c r="D2180" t="s">
        <v>103</v>
      </c>
      <c r="E2180" t="s">
        <v>229</v>
      </c>
      <c r="F2180" t="s">
        <v>1160</v>
      </c>
      <c r="G2180" t="s">
        <v>5299</v>
      </c>
      <c r="H2180" t="s">
        <v>232</v>
      </c>
      <c r="I2180" t="s">
        <v>135</v>
      </c>
      <c r="J2180" t="s">
        <v>136</v>
      </c>
      <c r="K2180" t="s">
        <v>172</v>
      </c>
      <c r="L2180" t="s">
        <v>6492</v>
      </c>
      <c r="M2180" t="s">
        <v>6493</v>
      </c>
      <c r="N2180">
        <v>0.24805555500000001</v>
      </c>
      <c r="O2180">
        <v>0</v>
      </c>
      <c r="P2180">
        <v>14039</v>
      </c>
      <c r="Q2180">
        <v>0</v>
      </c>
      <c r="R2180">
        <v>109</v>
      </c>
      <c r="S2180">
        <v>0</v>
      </c>
      <c r="T2180">
        <v>2169</v>
      </c>
      <c r="U2180">
        <v>0</v>
      </c>
      <c r="V2180">
        <v>1</v>
      </c>
      <c r="W2180">
        <v>0</v>
      </c>
      <c r="X2180">
        <v>803.31292406778243</v>
      </c>
      <c r="Y2180">
        <v>0</v>
      </c>
      <c r="Z2180">
        <v>49.403512327518968</v>
      </c>
      <c r="AA2180">
        <v>0</v>
      </c>
      <c r="AB2180">
        <v>440.92412813777594</v>
      </c>
      <c r="AC2180">
        <v>0</v>
      </c>
      <c r="AD2180">
        <v>0.44233868180453001</v>
      </c>
      <c r="AE2180">
        <v>1294.082903214882</v>
      </c>
    </row>
    <row r="2181" spans="1:31" x14ac:dyDescent="0.25">
      <c r="A2181">
        <v>1875130</v>
      </c>
      <c r="B2181">
        <v>1</v>
      </c>
      <c r="C2181" t="s">
        <v>81</v>
      </c>
      <c r="D2181" t="s">
        <v>123</v>
      </c>
      <c r="E2181" t="s">
        <v>146</v>
      </c>
      <c r="F2181" t="s">
        <v>6494</v>
      </c>
      <c r="G2181" t="s">
        <v>148</v>
      </c>
      <c r="H2181" t="s">
        <v>143</v>
      </c>
      <c r="I2181" t="s">
        <v>135</v>
      </c>
      <c r="J2181" t="s">
        <v>136</v>
      </c>
      <c r="K2181" t="s">
        <v>137</v>
      </c>
      <c r="L2181" t="s">
        <v>6495</v>
      </c>
      <c r="M2181" t="s">
        <v>6496</v>
      </c>
      <c r="N2181">
        <v>1.013055555</v>
      </c>
      <c r="O2181">
        <v>0</v>
      </c>
      <c r="P2181">
        <v>52</v>
      </c>
      <c r="Q2181">
        <v>0</v>
      </c>
      <c r="R2181">
        <v>0</v>
      </c>
      <c r="S2181">
        <v>0</v>
      </c>
      <c r="T2181">
        <v>0</v>
      </c>
      <c r="U2181">
        <v>0</v>
      </c>
      <c r="V2181">
        <v>0</v>
      </c>
      <c r="W2181">
        <v>0</v>
      </c>
      <c r="X2181">
        <v>14.298097237059501</v>
      </c>
      <c r="Y2181">
        <v>0</v>
      </c>
      <c r="Z2181">
        <v>0</v>
      </c>
      <c r="AA2181">
        <v>0</v>
      </c>
      <c r="AB2181">
        <v>0</v>
      </c>
      <c r="AC2181">
        <v>0</v>
      </c>
      <c r="AD2181">
        <v>0</v>
      </c>
      <c r="AE2181">
        <v>14.298097237059501</v>
      </c>
    </row>
    <row r="2182" spans="1:31" x14ac:dyDescent="0.25">
      <c r="A2182">
        <v>1874821</v>
      </c>
      <c r="B2182">
        <v>1</v>
      </c>
      <c r="C2182" t="s">
        <v>81</v>
      </c>
      <c r="D2182" t="s">
        <v>122</v>
      </c>
      <c r="E2182" t="s">
        <v>158</v>
      </c>
      <c r="F2182" t="s">
        <v>6497</v>
      </c>
      <c r="G2182" t="s">
        <v>171</v>
      </c>
      <c r="H2182" t="s">
        <v>134</v>
      </c>
      <c r="I2182" t="s">
        <v>135</v>
      </c>
      <c r="J2182" t="s">
        <v>136</v>
      </c>
      <c r="K2182" t="s">
        <v>172</v>
      </c>
      <c r="L2182" t="s">
        <v>6498</v>
      </c>
      <c r="M2182" t="s">
        <v>6499</v>
      </c>
      <c r="N2182">
        <v>6.1789638880000002</v>
      </c>
      <c r="O2182">
        <v>0</v>
      </c>
      <c r="P2182">
        <v>43</v>
      </c>
      <c r="Q2182">
        <v>0</v>
      </c>
      <c r="R2182">
        <v>2</v>
      </c>
      <c r="S2182">
        <v>0</v>
      </c>
      <c r="T2182">
        <v>2</v>
      </c>
      <c r="U2182">
        <v>0</v>
      </c>
      <c r="V2182">
        <v>0</v>
      </c>
      <c r="W2182">
        <v>0</v>
      </c>
      <c r="X2182">
        <v>51.729820366654394</v>
      </c>
      <c r="Y2182">
        <v>0</v>
      </c>
      <c r="Z2182">
        <v>2.1495768937857203</v>
      </c>
      <c r="AA2182">
        <v>0</v>
      </c>
      <c r="AB2182">
        <v>7.9205171046659668</v>
      </c>
      <c r="AC2182">
        <v>0</v>
      </c>
      <c r="AD2182">
        <v>0</v>
      </c>
      <c r="AE2182">
        <v>61.799914365106083</v>
      </c>
    </row>
    <row r="2183" spans="1:31" x14ac:dyDescent="0.25">
      <c r="A2183">
        <v>1874775</v>
      </c>
      <c r="B2183">
        <v>1</v>
      </c>
      <c r="C2183" t="s">
        <v>80</v>
      </c>
      <c r="D2183" t="s">
        <v>106</v>
      </c>
      <c r="E2183" t="s">
        <v>210</v>
      </c>
      <c r="F2183" t="s">
        <v>6500</v>
      </c>
      <c r="G2183" t="s">
        <v>196</v>
      </c>
      <c r="H2183" t="s">
        <v>134</v>
      </c>
      <c r="I2183" t="s">
        <v>135</v>
      </c>
      <c r="J2183" t="s">
        <v>136</v>
      </c>
      <c r="K2183" t="s">
        <v>172</v>
      </c>
      <c r="L2183" t="s">
        <v>6501</v>
      </c>
      <c r="M2183" t="s">
        <v>6502</v>
      </c>
      <c r="N2183">
        <v>0.94029527700000004</v>
      </c>
      <c r="O2183">
        <v>0</v>
      </c>
      <c r="P2183">
        <v>5415</v>
      </c>
      <c r="Q2183">
        <v>0</v>
      </c>
      <c r="R2183">
        <v>17</v>
      </c>
      <c r="S2183">
        <v>1</v>
      </c>
      <c r="T2183">
        <v>676</v>
      </c>
      <c r="U2183">
        <v>0</v>
      </c>
      <c r="V2183">
        <v>3</v>
      </c>
      <c r="W2183">
        <v>0</v>
      </c>
      <c r="X2183">
        <v>929.76418347975766</v>
      </c>
      <c r="Y2183">
        <v>0</v>
      </c>
      <c r="Z2183">
        <v>10.789222457752967</v>
      </c>
      <c r="AA2183">
        <v>2.6389930344499524</v>
      </c>
      <c r="AB2183">
        <v>410.03634912872451</v>
      </c>
      <c r="AC2183">
        <v>0</v>
      </c>
      <c r="AD2183">
        <v>111.67988898715862</v>
      </c>
      <c r="AE2183">
        <v>1464.9086370878438</v>
      </c>
    </row>
    <row r="2184" spans="1:31" x14ac:dyDescent="0.25">
      <c r="A2184">
        <v>1874961</v>
      </c>
      <c r="B2184">
        <v>1</v>
      </c>
      <c r="C2184" t="s">
        <v>80</v>
      </c>
      <c r="D2184" t="s">
        <v>103</v>
      </c>
      <c r="E2184" t="s">
        <v>169</v>
      </c>
      <c r="F2184" t="s">
        <v>6503</v>
      </c>
      <c r="G2184" t="s">
        <v>580</v>
      </c>
      <c r="H2184" t="s">
        <v>143</v>
      </c>
      <c r="I2184" t="s">
        <v>135</v>
      </c>
      <c r="J2184" t="s">
        <v>136</v>
      </c>
      <c r="K2184" t="s">
        <v>137</v>
      </c>
      <c r="L2184" t="s">
        <v>6504</v>
      </c>
      <c r="M2184" t="s">
        <v>6505</v>
      </c>
      <c r="N2184">
        <v>0.211666666</v>
      </c>
      <c r="O2184">
        <v>0</v>
      </c>
      <c r="P2184">
        <v>137</v>
      </c>
      <c r="Q2184">
        <v>0</v>
      </c>
      <c r="R2184">
        <v>20</v>
      </c>
      <c r="S2184">
        <v>0</v>
      </c>
      <c r="T2184">
        <v>12</v>
      </c>
      <c r="U2184">
        <v>0</v>
      </c>
      <c r="V2184">
        <v>0</v>
      </c>
      <c r="W2184">
        <v>0</v>
      </c>
      <c r="X2184">
        <v>9.9007826441323541</v>
      </c>
      <c r="Y2184">
        <v>0</v>
      </c>
      <c r="Z2184">
        <v>9.455878660967322</v>
      </c>
      <c r="AA2184">
        <v>0</v>
      </c>
      <c r="AB2184">
        <v>3.9904383717057197</v>
      </c>
      <c r="AC2184">
        <v>0</v>
      </c>
      <c r="AD2184">
        <v>0</v>
      </c>
      <c r="AE2184">
        <v>23.347099676805399</v>
      </c>
    </row>
    <row r="2185" spans="1:31" x14ac:dyDescent="0.25">
      <c r="A2185">
        <v>1875170</v>
      </c>
      <c r="B2185">
        <v>1</v>
      </c>
      <c r="C2185" t="s">
        <v>80</v>
      </c>
      <c r="D2185" t="s">
        <v>89</v>
      </c>
      <c r="E2185" t="s">
        <v>210</v>
      </c>
      <c r="F2185" t="s">
        <v>2217</v>
      </c>
      <c r="G2185" t="s">
        <v>133</v>
      </c>
      <c r="H2185" t="s">
        <v>134</v>
      </c>
      <c r="I2185" t="s">
        <v>135</v>
      </c>
      <c r="J2185" t="s">
        <v>136</v>
      </c>
      <c r="K2185" t="s">
        <v>137</v>
      </c>
      <c r="L2185" t="s">
        <v>6506</v>
      </c>
      <c r="M2185" t="s">
        <v>6507</v>
      </c>
      <c r="N2185">
        <v>0.31555555499999999</v>
      </c>
      <c r="O2185">
        <v>0</v>
      </c>
      <c r="P2185">
        <v>844</v>
      </c>
      <c r="Q2185">
        <v>0</v>
      </c>
      <c r="R2185">
        <v>2</v>
      </c>
      <c r="S2185">
        <v>4</v>
      </c>
      <c r="T2185">
        <v>50</v>
      </c>
      <c r="U2185">
        <v>1</v>
      </c>
      <c r="V2185">
        <v>0</v>
      </c>
      <c r="W2185">
        <v>0</v>
      </c>
      <c r="X2185">
        <v>107.38683518150742</v>
      </c>
      <c r="Y2185">
        <v>0</v>
      </c>
      <c r="Z2185">
        <v>0.3282272990194578</v>
      </c>
      <c r="AA2185">
        <v>88.586340861187324</v>
      </c>
      <c r="AB2185">
        <v>12.100155847199535</v>
      </c>
      <c r="AC2185">
        <v>0.75717360497010233</v>
      </c>
      <c r="AD2185">
        <v>0</v>
      </c>
      <c r="AE2185">
        <v>209.15873279388384</v>
      </c>
    </row>
    <row r="2186" spans="1:31" x14ac:dyDescent="0.25">
      <c r="A2186">
        <v>1874589</v>
      </c>
      <c r="B2186">
        <v>1</v>
      </c>
      <c r="C2186" t="s">
        <v>81</v>
      </c>
      <c r="D2186" t="s">
        <v>121</v>
      </c>
      <c r="E2186" t="s">
        <v>131</v>
      </c>
      <c r="F2186" t="s">
        <v>6508</v>
      </c>
      <c r="G2186" t="s">
        <v>133</v>
      </c>
      <c r="H2186" t="s">
        <v>134</v>
      </c>
      <c r="I2186" t="s">
        <v>135</v>
      </c>
      <c r="J2186" t="s">
        <v>136</v>
      </c>
      <c r="K2186" t="s">
        <v>137</v>
      </c>
      <c r="L2186" t="s">
        <v>6509</v>
      </c>
      <c r="M2186" t="s">
        <v>6510</v>
      </c>
      <c r="N2186">
        <v>0.77861111100000002</v>
      </c>
      <c r="O2186">
        <v>0</v>
      </c>
      <c r="P2186">
        <v>242</v>
      </c>
      <c r="Q2186">
        <v>0</v>
      </c>
      <c r="R2186">
        <v>53</v>
      </c>
      <c r="S2186">
        <v>2</v>
      </c>
      <c r="T2186">
        <v>10</v>
      </c>
      <c r="U2186">
        <v>0</v>
      </c>
      <c r="V2186">
        <v>0</v>
      </c>
      <c r="W2186">
        <v>0</v>
      </c>
      <c r="X2186">
        <v>23.450360855176143</v>
      </c>
      <c r="Y2186">
        <v>0</v>
      </c>
      <c r="Z2186">
        <v>10.3649036071933</v>
      </c>
      <c r="AA2186">
        <v>2.5463305042767299</v>
      </c>
      <c r="AB2186">
        <v>7.3648016298715033</v>
      </c>
      <c r="AC2186">
        <v>0</v>
      </c>
      <c r="AD2186">
        <v>0</v>
      </c>
      <c r="AE2186">
        <v>43.726396596517674</v>
      </c>
    </row>
    <row r="2187" spans="1:31" x14ac:dyDescent="0.25">
      <c r="A2187">
        <v>1874921</v>
      </c>
      <c r="B2187">
        <v>1</v>
      </c>
      <c r="C2187" t="s">
        <v>81</v>
      </c>
      <c r="D2187" t="s">
        <v>121</v>
      </c>
      <c r="E2187" t="s">
        <v>146</v>
      </c>
      <c r="F2187" t="s">
        <v>6511</v>
      </c>
      <c r="G2187" t="s">
        <v>148</v>
      </c>
      <c r="H2187" t="s">
        <v>143</v>
      </c>
      <c r="I2187" t="s">
        <v>135</v>
      </c>
      <c r="J2187" t="s">
        <v>136</v>
      </c>
      <c r="K2187" t="s">
        <v>137</v>
      </c>
      <c r="L2187" t="s">
        <v>6512</v>
      </c>
      <c r="M2187" t="s">
        <v>6513</v>
      </c>
      <c r="N2187">
        <v>1.258611111</v>
      </c>
      <c r="O2187">
        <v>0</v>
      </c>
      <c r="P2187">
        <v>12</v>
      </c>
      <c r="Q2187">
        <v>0</v>
      </c>
      <c r="R2187">
        <v>0</v>
      </c>
      <c r="S2187">
        <v>0</v>
      </c>
      <c r="T2187">
        <v>0</v>
      </c>
      <c r="U2187">
        <v>0</v>
      </c>
      <c r="V2187">
        <v>0</v>
      </c>
      <c r="W2187">
        <v>0</v>
      </c>
      <c r="X2187">
        <v>2.4017878538542354</v>
      </c>
      <c r="Y2187">
        <v>0</v>
      </c>
      <c r="Z2187">
        <v>0</v>
      </c>
      <c r="AA2187">
        <v>0</v>
      </c>
      <c r="AB2187">
        <v>0</v>
      </c>
      <c r="AC2187">
        <v>0</v>
      </c>
      <c r="AD2187">
        <v>0</v>
      </c>
      <c r="AE2187">
        <v>2.4017878538542354</v>
      </c>
    </row>
    <row r="2188" spans="1:31" x14ac:dyDescent="0.25">
      <c r="A2188">
        <v>1874984</v>
      </c>
      <c r="B2188">
        <v>1</v>
      </c>
      <c r="C2188" t="s">
        <v>81</v>
      </c>
      <c r="D2188" t="s">
        <v>122</v>
      </c>
      <c r="E2188" t="s">
        <v>158</v>
      </c>
      <c r="F2188" t="s">
        <v>6514</v>
      </c>
      <c r="G2188" t="s">
        <v>219</v>
      </c>
      <c r="H2188" t="s">
        <v>134</v>
      </c>
      <c r="I2188" t="s">
        <v>135</v>
      </c>
      <c r="J2188" t="s">
        <v>136</v>
      </c>
      <c r="K2188" t="s">
        <v>137</v>
      </c>
      <c r="L2188" t="s">
        <v>6515</v>
      </c>
      <c r="M2188" t="s">
        <v>6516</v>
      </c>
      <c r="N2188">
        <v>1.4141666660000001</v>
      </c>
      <c r="O2188">
        <v>2</v>
      </c>
      <c r="P2188">
        <v>87</v>
      </c>
      <c r="Q2188">
        <v>5</v>
      </c>
      <c r="R2188">
        <v>11</v>
      </c>
      <c r="S2188">
        <v>4</v>
      </c>
      <c r="T2188">
        <v>5</v>
      </c>
      <c r="U2188">
        <v>0</v>
      </c>
      <c r="V2188">
        <v>0</v>
      </c>
      <c r="W2188">
        <v>1.9021196755903678</v>
      </c>
      <c r="X2188">
        <v>29.593891580071183</v>
      </c>
      <c r="Y2188">
        <v>29.012396958718952</v>
      </c>
      <c r="Z2188">
        <v>4.7789934402539691</v>
      </c>
      <c r="AA2188">
        <v>10.994711886787407</v>
      </c>
      <c r="AB2188">
        <v>1.8137585481995002</v>
      </c>
      <c r="AC2188">
        <v>0</v>
      </c>
      <c r="AD2188">
        <v>0</v>
      </c>
      <c r="AE2188">
        <v>78.095872089621366</v>
      </c>
    </row>
    <row r="2189" spans="1:31" x14ac:dyDescent="0.25">
      <c r="A2189">
        <v>1874629</v>
      </c>
      <c r="B2189">
        <v>1</v>
      </c>
      <c r="C2189" t="s">
        <v>81</v>
      </c>
      <c r="D2189" t="s">
        <v>115</v>
      </c>
      <c r="E2189" t="s">
        <v>131</v>
      </c>
      <c r="F2189" t="s">
        <v>6517</v>
      </c>
      <c r="G2189" t="s">
        <v>133</v>
      </c>
      <c r="H2189" t="s">
        <v>134</v>
      </c>
      <c r="I2189" t="s">
        <v>152</v>
      </c>
      <c r="J2189" t="s">
        <v>136</v>
      </c>
      <c r="K2189" t="s">
        <v>137</v>
      </c>
      <c r="L2189" t="s">
        <v>6518</v>
      </c>
      <c r="M2189" t="s">
        <v>6519</v>
      </c>
      <c r="N2189">
        <v>5.5555550000000002E-3</v>
      </c>
      <c r="O2189">
        <v>0</v>
      </c>
      <c r="P2189">
        <v>529</v>
      </c>
      <c r="Q2189">
        <v>2</v>
      </c>
      <c r="R2189">
        <v>20</v>
      </c>
      <c r="S2189">
        <v>4</v>
      </c>
      <c r="T2189">
        <v>28</v>
      </c>
      <c r="U2189">
        <v>0</v>
      </c>
      <c r="V2189">
        <v>0</v>
      </c>
      <c r="W2189">
        <v>0</v>
      </c>
      <c r="X2189">
        <v>0.30826983403088892</v>
      </c>
      <c r="Y2189">
        <v>6.5064420898205563E-2</v>
      </c>
      <c r="Z2189">
        <v>0.15882636742197775</v>
      </c>
      <c r="AA2189">
        <v>6.2165639016066671E-2</v>
      </c>
      <c r="AB2189">
        <v>2.7175229651255565E-2</v>
      </c>
      <c r="AC2189">
        <v>0</v>
      </c>
      <c r="AD2189">
        <v>0</v>
      </c>
      <c r="AE2189">
        <v>0.62150149101839436</v>
      </c>
    </row>
    <row r="2190" spans="1:31" x14ac:dyDescent="0.25">
      <c r="A2190">
        <v>1874635</v>
      </c>
      <c r="B2190">
        <v>1</v>
      </c>
      <c r="C2190" t="s">
        <v>81</v>
      </c>
      <c r="D2190" t="s">
        <v>121</v>
      </c>
      <c r="E2190" t="s">
        <v>146</v>
      </c>
      <c r="F2190" t="s">
        <v>6520</v>
      </c>
      <c r="G2190" t="s">
        <v>148</v>
      </c>
      <c r="H2190" t="s">
        <v>143</v>
      </c>
      <c r="I2190" t="s">
        <v>135</v>
      </c>
      <c r="J2190" t="s">
        <v>136</v>
      </c>
      <c r="K2190" t="s">
        <v>137</v>
      </c>
      <c r="L2190" t="s">
        <v>6521</v>
      </c>
      <c r="M2190" t="s">
        <v>6522</v>
      </c>
      <c r="N2190">
        <v>2.2538888880000001</v>
      </c>
      <c r="O2190">
        <v>0</v>
      </c>
      <c r="P2190">
        <v>5</v>
      </c>
      <c r="Q2190">
        <v>0</v>
      </c>
      <c r="R2190">
        <v>0</v>
      </c>
      <c r="S2190">
        <v>0</v>
      </c>
      <c r="T2190">
        <v>2</v>
      </c>
      <c r="U2190">
        <v>0</v>
      </c>
      <c r="V2190">
        <v>0</v>
      </c>
      <c r="W2190">
        <v>0</v>
      </c>
      <c r="X2190">
        <v>7.324247357927445E-2</v>
      </c>
      <c r="Y2190">
        <v>0</v>
      </c>
      <c r="Z2190">
        <v>0</v>
      </c>
      <c r="AA2190">
        <v>0</v>
      </c>
      <c r="AB2190">
        <v>8.8973991327377728</v>
      </c>
      <c r="AC2190">
        <v>0</v>
      </c>
      <c r="AD2190">
        <v>0</v>
      </c>
      <c r="AE2190">
        <v>8.9706416063170469</v>
      </c>
    </row>
    <row r="2191" spans="1:31" x14ac:dyDescent="0.25">
      <c r="A2191">
        <v>1874735</v>
      </c>
      <c r="B2191">
        <v>1</v>
      </c>
      <c r="C2191" t="s">
        <v>80</v>
      </c>
      <c r="D2191" t="s">
        <v>108</v>
      </c>
      <c r="E2191" t="s">
        <v>140</v>
      </c>
      <c r="F2191" t="s">
        <v>6523</v>
      </c>
      <c r="G2191" t="s">
        <v>163</v>
      </c>
      <c r="H2191" t="s">
        <v>143</v>
      </c>
      <c r="I2191" t="s">
        <v>135</v>
      </c>
      <c r="J2191" t="s">
        <v>136</v>
      </c>
      <c r="K2191" t="s">
        <v>137</v>
      </c>
      <c r="L2191" t="s">
        <v>6524</v>
      </c>
      <c r="M2191" t="s">
        <v>6525</v>
      </c>
      <c r="N2191">
        <v>1.8261111109999999</v>
      </c>
      <c r="O2191">
        <v>0</v>
      </c>
      <c r="P2191">
        <v>0</v>
      </c>
      <c r="Q2191">
        <v>0</v>
      </c>
      <c r="R2191">
        <v>0</v>
      </c>
      <c r="S2191">
        <v>0</v>
      </c>
      <c r="T2191">
        <v>1</v>
      </c>
      <c r="U2191">
        <v>0</v>
      </c>
      <c r="V2191">
        <v>0</v>
      </c>
      <c r="W2191">
        <v>0</v>
      </c>
      <c r="X2191">
        <v>0</v>
      </c>
      <c r="Y2191">
        <v>0</v>
      </c>
      <c r="Z2191">
        <v>0</v>
      </c>
      <c r="AA2191">
        <v>0</v>
      </c>
      <c r="AB2191">
        <v>1.0908169632959557</v>
      </c>
      <c r="AC2191">
        <v>0</v>
      </c>
      <c r="AD2191">
        <v>0</v>
      </c>
      <c r="AE2191">
        <v>1.0908169632959557</v>
      </c>
    </row>
    <row r="2192" spans="1:31" x14ac:dyDescent="0.25">
      <c r="A2192">
        <v>1875176</v>
      </c>
      <c r="B2192">
        <v>1</v>
      </c>
      <c r="C2192" t="s">
        <v>80</v>
      </c>
      <c r="D2192" t="s">
        <v>103</v>
      </c>
      <c r="E2192" t="s">
        <v>210</v>
      </c>
      <c r="F2192" t="s">
        <v>4515</v>
      </c>
      <c r="G2192" t="s">
        <v>133</v>
      </c>
      <c r="H2192" t="s">
        <v>134</v>
      </c>
      <c r="I2192" t="s">
        <v>135</v>
      </c>
      <c r="J2192" t="s">
        <v>136</v>
      </c>
      <c r="K2192" t="s">
        <v>137</v>
      </c>
      <c r="L2192" t="s">
        <v>6526</v>
      </c>
      <c r="M2192" t="s">
        <v>6527</v>
      </c>
      <c r="N2192">
        <v>0.31166666599999998</v>
      </c>
      <c r="O2192">
        <v>1</v>
      </c>
      <c r="P2192">
        <v>270</v>
      </c>
      <c r="Q2192">
        <v>15</v>
      </c>
      <c r="R2192">
        <v>97</v>
      </c>
      <c r="S2192">
        <v>5</v>
      </c>
      <c r="T2192">
        <v>35</v>
      </c>
      <c r="U2192">
        <v>3</v>
      </c>
      <c r="V2192">
        <v>0</v>
      </c>
      <c r="W2192">
        <v>0.48712296210719164</v>
      </c>
      <c r="X2192">
        <v>28.358431177972847</v>
      </c>
      <c r="Y2192">
        <v>102.14684314545842</v>
      </c>
      <c r="Z2192">
        <v>101.85594352497063</v>
      </c>
      <c r="AA2192">
        <v>101.40336540803881</v>
      </c>
      <c r="AB2192">
        <v>18.908729006447277</v>
      </c>
      <c r="AC2192">
        <v>3.8013283738501498</v>
      </c>
      <c r="AD2192">
        <v>0</v>
      </c>
      <c r="AE2192">
        <v>356.96176359884532</v>
      </c>
    </row>
    <row r="2193" spans="1:31" x14ac:dyDescent="0.25">
      <c r="A2193">
        <v>1874781</v>
      </c>
      <c r="B2193">
        <v>1</v>
      </c>
      <c r="C2193" t="s">
        <v>81</v>
      </c>
      <c r="D2193" t="s">
        <v>113</v>
      </c>
      <c r="E2193" t="s">
        <v>158</v>
      </c>
      <c r="F2193" t="s">
        <v>6528</v>
      </c>
      <c r="G2193" t="s">
        <v>171</v>
      </c>
      <c r="H2193" t="s">
        <v>134</v>
      </c>
      <c r="I2193" t="s">
        <v>135</v>
      </c>
      <c r="J2193" t="s">
        <v>136</v>
      </c>
      <c r="K2193" t="s">
        <v>172</v>
      </c>
      <c r="L2193" t="s">
        <v>6529</v>
      </c>
      <c r="M2193" t="s">
        <v>6530</v>
      </c>
      <c r="N2193">
        <v>3.2291286110000001</v>
      </c>
      <c r="O2193">
        <v>0</v>
      </c>
      <c r="P2193">
        <v>684</v>
      </c>
      <c r="Q2193">
        <v>0</v>
      </c>
      <c r="R2193">
        <v>0</v>
      </c>
      <c r="S2193">
        <v>0</v>
      </c>
      <c r="T2193">
        <v>108</v>
      </c>
      <c r="U2193">
        <v>0</v>
      </c>
      <c r="V2193">
        <v>0</v>
      </c>
      <c r="W2193">
        <v>0</v>
      </c>
      <c r="X2193">
        <v>505.08759514150211</v>
      </c>
      <c r="Y2193">
        <v>0</v>
      </c>
      <c r="Z2193">
        <v>0</v>
      </c>
      <c r="AA2193">
        <v>0</v>
      </c>
      <c r="AB2193">
        <v>426.73946285696127</v>
      </c>
      <c r="AC2193">
        <v>0</v>
      </c>
      <c r="AD2193">
        <v>0</v>
      </c>
      <c r="AE2193">
        <v>931.82705799846337</v>
      </c>
    </row>
    <row r="2194" spans="1:31" x14ac:dyDescent="0.25">
      <c r="A2194">
        <v>1875047</v>
      </c>
      <c r="B2194">
        <v>1</v>
      </c>
      <c r="C2194" t="s">
        <v>81</v>
      </c>
      <c r="D2194" t="s">
        <v>118</v>
      </c>
      <c r="E2194" t="s">
        <v>140</v>
      </c>
      <c r="F2194" t="s">
        <v>6531</v>
      </c>
      <c r="G2194" t="s">
        <v>163</v>
      </c>
      <c r="H2194" t="s">
        <v>143</v>
      </c>
      <c r="I2194" t="s">
        <v>135</v>
      </c>
      <c r="J2194" t="s">
        <v>136</v>
      </c>
      <c r="K2194" t="s">
        <v>137</v>
      </c>
      <c r="L2194" t="s">
        <v>6532</v>
      </c>
      <c r="M2194" t="s">
        <v>6533</v>
      </c>
      <c r="N2194">
        <v>4.1677777770000004</v>
      </c>
      <c r="O2194">
        <v>0</v>
      </c>
      <c r="P2194">
        <v>1</v>
      </c>
      <c r="Q2194">
        <v>0</v>
      </c>
      <c r="R2194">
        <v>0</v>
      </c>
      <c r="S2194">
        <v>0</v>
      </c>
      <c r="T2194">
        <v>0</v>
      </c>
      <c r="U2194">
        <v>0</v>
      </c>
      <c r="V2194">
        <v>0</v>
      </c>
      <c r="W2194">
        <v>0</v>
      </c>
      <c r="X2194">
        <v>1.197531448196069</v>
      </c>
      <c r="Y2194">
        <v>0</v>
      </c>
      <c r="Z2194">
        <v>0</v>
      </c>
      <c r="AA2194">
        <v>0</v>
      </c>
      <c r="AB2194">
        <v>0</v>
      </c>
      <c r="AC2194">
        <v>0</v>
      </c>
      <c r="AD2194">
        <v>0</v>
      </c>
      <c r="AE2194">
        <v>1.197531448196069</v>
      </c>
    </row>
    <row r="2195" spans="1:31" x14ac:dyDescent="0.25">
      <c r="A2195">
        <v>1874692</v>
      </c>
      <c r="B2195">
        <v>1</v>
      </c>
      <c r="C2195" t="s">
        <v>80</v>
      </c>
      <c r="D2195" t="s">
        <v>83</v>
      </c>
      <c r="E2195" t="s">
        <v>131</v>
      </c>
      <c r="F2195" t="s">
        <v>6534</v>
      </c>
      <c r="G2195" t="s">
        <v>133</v>
      </c>
      <c r="H2195" t="s">
        <v>134</v>
      </c>
      <c r="I2195" t="s">
        <v>135</v>
      </c>
      <c r="J2195" t="s">
        <v>136</v>
      </c>
      <c r="K2195" t="s">
        <v>137</v>
      </c>
      <c r="L2195" t="s">
        <v>6535</v>
      </c>
      <c r="M2195" t="s">
        <v>6536</v>
      </c>
      <c r="N2195">
        <v>1.865277777</v>
      </c>
      <c r="O2195">
        <v>0</v>
      </c>
      <c r="P2195">
        <v>0</v>
      </c>
      <c r="Q2195">
        <v>1</v>
      </c>
      <c r="R2195">
        <v>0</v>
      </c>
      <c r="S2195">
        <v>8</v>
      </c>
      <c r="T2195">
        <v>0</v>
      </c>
      <c r="U2195">
        <v>0</v>
      </c>
      <c r="V2195">
        <v>0</v>
      </c>
      <c r="W2195">
        <v>0</v>
      </c>
      <c r="X2195">
        <v>0</v>
      </c>
      <c r="Y2195">
        <v>1.8775915016481</v>
      </c>
      <c r="Z2195">
        <v>0</v>
      </c>
      <c r="AA2195">
        <v>83.866485848310475</v>
      </c>
      <c r="AB2195">
        <v>0</v>
      </c>
      <c r="AC2195">
        <v>0</v>
      </c>
      <c r="AD2195">
        <v>0</v>
      </c>
      <c r="AE2195">
        <v>85.744077349958573</v>
      </c>
    </row>
    <row r="2196" spans="1:31" x14ac:dyDescent="0.25">
      <c r="A2196">
        <v>1874718</v>
      </c>
      <c r="B2196">
        <v>1</v>
      </c>
      <c r="C2196" t="s">
        <v>81</v>
      </c>
      <c r="D2196" t="s">
        <v>112</v>
      </c>
      <c r="E2196" t="s">
        <v>229</v>
      </c>
      <c r="F2196" t="s">
        <v>6537</v>
      </c>
      <c r="G2196" t="s">
        <v>5299</v>
      </c>
      <c r="H2196" t="s">
        <v>232</v>
      </c>
      <c r="I2196" t="s">
        <v>135</v>
      </c>
      <c r="J2196" t="s">
        <v>136</v>
      </c>
      <c r="K2196" t="s">
        <v>172</v>
      </c>
      <c r="L2196" t="s">
        <v>6538</v>
      </c>
      <c r="M2196" t="s">
        <v>6539</v>
      </c>
      <c r="N2196">
        <v>0.230833333</v>
      </c>
      <c r="O2196">
        <v>17</v>
      </c>
      <c r="P2196">
        <v>50519</v>
      </c>
      <c r="Q2196">
        <v>1560</v>
      </c>
      <c r="R2196">
        <v>3881</v>
      </c>
      <c r="S2196">
        <v>253</v>
      </c>
      <c r="T2196">
        <v>6886</v>
      </c>
      <c r="U2196">
        <v>46</v>
      </c>
      <c r="V2196">
        <v>32</v>
      </c>
      <c r="W2196">
        <v>1.7883265024100208</v>
      </c>
      <c r="X2196">
        <v>2001.5582937775152</v>
      </c>
      <c r="Y2196">
        <v>1651.2480459889448</v>
      </c>
      <c r="Z2196">
        <v>1115.0642881779866</v>
      </c>
      <c r="AA2196">
        <v>529.71955000424123</v>
      </c>
      <c r="AB2196">
        <v>878.35673140892959</v>
      </c>
      <c r="AC2196">
        <v>264.69906146062254</v>
      </c>
      <c r="AD2196">
        <v>57.671680186423345</v>
      </c>
      <c r="AE2196">
        <v>6500.1059775070744</v>
      </c>
    </row>
    <row r="2197" spans="1:31" x14ac:dyDescent="0.25">
      <c r="A2197">
        <v>1875067</v>
      </c>
      <c r="B2197">
        <v>1</v>
      </c>
      <c r="C2197" t="s">
        <v>81</v>
      </c>
      <c r="D2197" t="s">
        <v>118</v>
      </c>
      <c r="E2197" t="s">
        <v>158</v>
      </c>
      <c r="F2197" t="s">
        <v>6540</v>
      </c>
      <c r="G2197" t="s">
        <v>219</v>
      </c>
      <c r="H2197" t="s">
        <v>134</v>
      </c>
      <c r="I2197" t="s">
        <v>135</v>
      </c>
      <c r="J2197" t="s">
        <v>136</v>
      </c>
      <c r="K2197" t="s">
        <v>137</v>
      </c>
      <c r="L2197" t="s">
        <v>6541</v>
      </c>
      <c r="M2197" t="s">
        <v>6542</v>
      </c>
      <c r="N2197">
        <v>2.5594444439999999</v>
      </c>
      <c r="O2197">
        <v>1</v>
      </c>
      <c r="P2197">
        <v>406</v>
      </c>
      <c r="Q2197">
        <v>5</v>
      </c>
      <c r="R2197">
        <v>2</v>
      </c>
      <c r="S2197">
        <v>2</v>
      </c>
      <c r="T2197">
        <v>31</v>
      </c>
      <c r="U2197">
        <v>0</v>
      </c>
      <c r="V2197">
        <v>0</v>
      </c>
      <c r="W2197">
        <v>1.0127738152464152</v>
      </c>
      <c r="X2197">
        <v>287.43806202036444</v>
      </c>
      <c r="Y2197">
        <v>16.251065857424358</v>
      </c>
      <c r="Z2197">
        <v>3.2286187162135316</v>
      </c>
      <c r="AA2197">
        <v>30.129018508481717</v>
      </c>
      <c r="AB2197">
        <v>72.667558896843389</v>
      </c>
      <c r="AC2197">
        <v>0</v>
      </c>
      <c r="AD2197">
        <v>0</v>
      </c>
      <c r="AE2197">
        <v>410.72709781457382</v>
      </c>
    </row>
    <row r="2198" spans="1:31" x14ac:dyDescent="0.25">
      <c r="A2198">
        <v>1875090</v>
      </c>
      <c r="B2198">
        <v>1</v>
      </c>
      <c r="C2198" t="s">
        <v>81</v>
      </c>
      <c r="D2198" t="s">
        <v>115</v>
      </c>
      <c r="E2198" t="s">
        <v>140</v>
      </c>
      <c r="F2198" t="s">
        <v>6543</v>
      </c>
      <c r="G2198" t="s">
        <v>163</v>
      </c>
      <c r="H2198" t="s">
        <v>143</v>
      </c>
      <c r="I2198" t="s">
        <v>135</v>
      </c>
      <c r="J2198" t="s">
        <v>136</v>
      </c>
      <c r="K2198" t="s">
        <v>137</v>
      </c>
      <c r="L2198" t="s">
        <v>6544</v>
      </c>
      <c r="M2198" t="s">
        <v>6545</v>
      </c>
      <c r="N2198">
        <v>1.0313888879999999</v>
      </c>
      <c r="O2198">
        <v>0</v>
      </c>
      <c r="P2198">
        <v>1</v>
      </c>
      <c r="Q2198">
        <v>0</v>
      </c>
      <c r="R2198">
        <v>0</v>
      </c>
      <c r="S2198">
        <v>0</v>
      </c>
      <c r="T2198">
        <v>0</v>
      </c>
      <c r="U2198">
        <v>0</v>
      </c>
      <c r="V2198">
        <v>0</v>
      </c>
      <c r="W2198">
        <v>0</v>
      </c>
      <c r="X2198">
        <v>5.8267797735049996E-2</v>
      </c>
      <c r="Y2198">
        <v>0</v>
      </c>
      <c r="Z2198">
        <v>0</v>
      </c>
      <c r="AA2198">
        <v>0</v>
      </c>
      <c r="AB2198">
        <v>0</v>
      </c>
      <c r="AC2198">
        <v>0</v>
      </c>
      <c r="AD2198">
        <v>0</v>
      </c>
      <c r="AE2198">
        <v>5.8267797735049996E-2</v>
      </c>
    </row>
    <row r="2199" spans="1:31" x14ac:dyDescent="0.25">
      <c r="A2199">
        <v>1874649</v>
      </c>
      <c r="B2199">
        <v>1</v>
      </c>
      <c r="C2199" t="s">
        <v>81</v>
      </c>
      <c r="D2199" t="s">
        <v>115</v>
      </c>
      <c r="E2199" t="s">
        <v>131</v>
      </c>
      <c r="F2199" t="s">
        <v>5710</v>
      </c>
      <c r="G2199" t="s">
        <v>133</v>
      </c>
      <c r="H2199" t="s">
        <v>134</v>
      </c>
      <c r="I2199" t="s">
        <v>152</v>
      </c>
      <c r="J2199" t="s">
        <v>136</v>
      </c>
      <c r="K2199" t="s">
        <v>137</v>
      </c>
      <c r="L2199" t="s">
        <v>6546</v>
      </c>
      <c r="M2199" t="s">
        <v>6547</v>
      </c>
      <c r="N2199">
        <v>8.3333330000000001E-3</v>
      </c>
      <c r="O2199">
        <v>0</v>
      </c>
      <c r="P2199">
        <v>2126</v>
      </c>
      <c r="Q2199">
        <v>6</v>
      </c>
      <c r="R2199">
        <v>130</v>
      </c>
      <c r="S2199">
        <v>6</v>
      </c>
      <c r="T2199">
        <v>149</v>
      </c>
      <c r="U2199">
        <v>0</v>
      </c>
      <c r="V2199">
        <v>1</v>
      </c>
      <c r="W2199">
        <v>0</v>
      </c>
      <c r="X2199">
        <v>1.1394979020208598</v>
      </c>
      <c r="Y2199">
        <v>0.14591690103534169</v>
      </c>
      <c r="Z2199">
        <v>0.84320465018625002</v>
      </c>
      <c r="AA2199">
        <v>0.20773483150312497</v>
      </c>
      <c r="AB2199">
        <v>0.21841910705195006</v>
      </c>
      <c r="AC2199">
        <v>0</v>
      </c>
      <c r="AD2199">
        <v>1.5427863000000001E-5</v>
      </c>
      <c r="AE2199">
        <v>2.554788819660526</v>
      </c>
    </row>
    <row r="2200" spans="1:31" x14ac:dyDescent="0.25">
      <c r="A2200">
        <v>1874947</v>
      </c>
      <c r="B2200">
        <v>1</v>
      </c>
      <c r="C2200" t="s">
        <v>80</v>
      </c>
      <c r="D2200" t="s">
        <v>94</v>
      </c>
      <c r="E2200" t="s">
        <v>210</v>
      </c>
      <c r="F2200" t="s">
        <v>6548</v>
      </c>
      <c r="G2200" t="s">
        <v>133</v>
      </c>
      <c r="H2200" t="s">
        <v>134</v>
      </c>
      <c r="I2200" t="s">
        <v>135</v>
      </c>
      <c r="J2200" t="s">
        <v>136</v>
      </c>
      <c r="K2200" t="s">
        <v>137</v>
      </c>
      <c r="L2200" t="s">
        <v>6549</v>
      </c>
      <c r="M2200" t="s">
        <v>6550</v>
      </c>
      <c r="N2200">
        <v>0.35666666600000002</v>
      </c>
      <c r="O2200">
        <v>0</v>
      </c>
      <c r="P2200">
        <v>129</v>
      </c>
      <c r="Q2200">
        <v>0</v>
      </c>
      <c r="R2200">
        <v>12</v>
      </c>
      <c r="S2200">
        <v>0</v>
      </c>
      <c r="T2200">
        <v>13</v>
      </c>
      <c r="U2200">
        <v>0</v>
      </c>
      <c r="V2200">
        <v>0</v>
      </c>
      <c r="W2200">
        <v>0</v>
      </c>
      <c r="X2200">
        <v>9.763570065809354</v>
      </c>
      <c r="Y2200">
        <v>0</v>
      </c>
      <c r="Z2200">
        <v>4.419144216529487</v>
      </c>
      <c r="AA2200">
        <v>0</v>
      </c>
      <c r="AB2200">
        <v>7.1214808416490936</v>
      </c>
      <c r="AC2200">
        <v>0</v>
      </c>
      <c r="AD2200">
        <v>0</v>
      </c>
      <c r="AE2200">
        <v>21.304195123987935</v>
      </c>
    </row>
    <row r="2201" spans="1:31" x14ac:dyDescent="0.25">
      <c r="A2201">
        <v>1874712</v>
      </c>
      <c r="B2201">
        <v>1</v>
      </c>
      <c r="C2201" t="s">
        <v>81</v>
      </c>
      <c r="D2201" t="s">
        <v>115</v>
      </c>
      <c r="E2201" t="s">
        <v>131</v>
      </c>
      <c r="F2201" t="s">
        <v>6551</v>
      </c>
      <c r="G2201" t="s">
        <v>171</v>
      </c>
      <c r="H2201" t="s">
        <v>134</v>
      </c>
      <c r="I2201" t="s">
        <v>135</v>
      </c>
      <c r="J2201" t="s">
        <v>136</v>
      </c>
      <c r="K2201" t="s">
        <v>172</v>
      </c>
      <c r="L2201" t="s">
        <v>6552</v>
      </c>
      <c r="M2201" t="s">
        <v>6553</v>
      </c>
      <c r="N2201">
        <v>7.5752777770000002</v>
      </c>
      <c r="O2201">
        <v>0</v>
      </c>
      <c r="P2201">
        <v>131</v>
      </c>
      <c r="Q2201">
        <v>3</v>
      </c>
      <c r="R2201">
        <v>95</v>
      </c>
      <c r="S2201">
        <v>0</v>
      </c>
      <c r="T2201">
        <v>6</v>
      </c>
      <c r="U2201">
        <v>1</v>
      </c>
      <c r="V2201">
        <v>0</v>
      </c>
      <c r="W2201">
        <v>0</v>
      </c>
      <c r="X2201">
        <v>289.8232335326415</v>
      </c>
      <c r="Y2201">
        <v>118.5710282346833</v>
      </c>
      <c r="Z2201">
        <v>1118.6458458025986</v>
      </c>
      <c r="AA2201">
        <v>0</v>
      </c>
      <c r="AB2201">
        <v>103.32097516621928</v>
      </c>
      <c r="AC2201">
        <v>125.31896086755152</v>
      </c>
      <c r="AD2201">
        <v>0</v>
      </c>
      <c r="AE2201">
        <v>1755.6800436036942</v>
      </c>
    </row>
    <row r="2202" spans="1:31" x14ac:dyDescent="0.25">
      <c r="A2202">
        <v>1875004</v>
      </c>
      <c r="B2202">
        <v>1</v>
      </c>
      <c r="C2202" t="s">
        <v>80</v>
      </c>
      <c r="D2202" t="s">
        <v>99</v>
      </c>
      <c r="E2202" t="s">
        <v>210</v>
      </c>
      <c r="F2202" t="s">
        <v>6554</v>
      </c>
      <c r="G2202" t="s">
        <v>133</v>
      </c>
      <c r="H2202" t="s">
        <v>134</v>
      </c>
      <c r="I2202" t="s">
        <v>135</v>
      </c>
      <c r="J2202" t="s">
        <v>136</v>
      </c>
      <c r="K2202" t="s">
        <v>137</v>
      </c>
      <c r="L2202" t="s">
        <v>6555</v>
      </c>
      <c r="M2202" t="s">
        <v>6556</v>
      </c>
      <c r="N2202">
        <v>0.10722222200000001</v>
      </c>
      <c r="O2202">
        <v>4</v>
      </c>
      <c r="P2202">
        <v>764</v>
      </c>
      <c r="Q2202">
        <v>1</v>
      </c>
      <c r="R2202">
        <v>33</v>
      </c>
      <c r="S2202">
        <v>2</v>
      </c>
      <c r="T2202">
        <v>59</v>
      </c>
      <c r="U2202">
        <v>0</v>
      </c>
      <c r="V2202">
        <v>1</v>
      </c>
      <c r="W2202">
        <v>4.4592782885012978</v>
      </c>
      <c r="X2202">
        <v>21.485635574138161</v>
      </c>
      <c r="Y2202">
        <v>3.4324011595345004E-2</v>
      </c>
      <c r="Z2202">
        <v>1.6380183187953088</v>
      </c>
      <c r="AA2202">
        <v>5.8545141635065692</v>
      </c>
      <c r="AB2202">
        <v>5.1034726211556496</v>
      </c>
      <c r="AC2202">
        <v>0</v>
      </c>
      <c r="AD2202">
        <v>0.19070308786576556</v>
      </c>
      <c r="AE2202">
        <v>38.76594606555809</v>
      </c>
    </row>
    <row r="2203" spans="1:31" x14ac:dyDescent="0.25">
      <c r="A2203">
        <v>1874755</v>
      </c>
      <c r="B2203">
        <v>1</v>
      </c>
      <c r="C2203" t="s">
        <v>80</v>
      </c>
      <c r="D2203" t="s">
        <v>93</v>
      </c>
      <c r="E2203" t="s">
        <v>146</v>
      </c>
      <c r="F2203" t="s">
        <v>6557</v>
      </c>
      <c r="G2203" t="s">
        <v>596</v>
      </c>
      <c r="H2203" t="s">
        <v>143</v>
      </c>
      <c r="I2203" t="s">
        <v>135</v>
      </c>
      <c r="J2203" t="s">
        <v>136</v>
      </c>
      <c r="K2203" t="s">
        <v>137</v>
      </c>
      <c r="L2203" t="s">
        <v>6558</v>
      </c>
      <c r="M2203" t="s">
        <v>6559</v>
      </c>
      <c r="N2203">
        <v>6.9805555549999996</v>
      </c>
      <c r="O2203">
        <v>0</v>
      </c>
      <c r="P2203">
        <v>6</v>
      </c>
      <c r="Q2203">
        <v>0</v>
      </c>
      <c r="R2203">
        <v>5</v>
      </c>
      <c r="S2203">
        <v>0</v>
      </c>
      <c r="T2203">
        <v>10</v>
      </c>
      <c r="U2203">
        <v>0</v>
      </c>
      <c r="V2203">
        <v>0</v>
      </c>
      <c r="W2203">
        <v>0</v>
      </c>
      <c r="X2203">
        <v>7.7398856415317452</v>
      </c>
      <c r="Y2203">
        <v>0</v>
      </c>
      <c r="Z2203">
        <v>44.218107356214112</v>
      </c>
      <c r="AA2203">
        <v>0</v>
      </c>
      <c r="AB2203">
        <v>53.717131820757523</v>
      </c>
      <c r="AC2203">
        <v>0</v>
      </c>
      <c r="AD2203">
        <v>0</v>
      </c>
      <c r="AE2203">
        <v>105.67512481850338</v>
      </c>
    </row>
    <row r="2204" spans="1:31" x14ac:dyDescent="0.25">
      <c r="A2204">
        <v>1875179</v>
      </c>
      <c r="B2204">
        <v>1</v>
      </c>
      <c r="C2204" t="s">
        <v>81</v>
      </c>
      <c r="D2204" t="s">
        <v>118</v>
      </c>
      <c r="E2204" t="s">
        <v>131</v>
      </c>
      <c r="F2204" t="s">
        <v>6560</v>
      </c>
      <c r="G2204" t="s">
        <v>133</v>
      </c>
      <c r="H2204" t="s">
        <v>134</v>
      </c>
      <c r="I2204" t="s">
        <v>135</v>
      </c>
      <c r="J2204" t="s">
        <v>136</v>
      </c>
      <c r="K2204" t="s">
        <v>137</v>
      </c>
      <c r="L2204" t="s">
        <v>6561</v>
      </c>
      <c r="M2204" t="s">
        <v>6562</v>
      </c>
      <c r="N2204">
        <v>0.43416666599999998</v>
      </c>
      <c r="O2204">
        <v>1</v>
      </c>
      <c r="P2204">
        <v>2</v>
      </c>
      <c r="Q2204">
        <v>17</v>
      </c>
      <c r="R2204">
        <v>7</v>
      </c>
      <c r="S2204">
        <v>6</v>
      </c>
      <c r="T2204">
        <v>3</v>
      </c>
      <c r="U2204">
        <v>1</v>
      </c>
      <c r="V2204">
        <v>0</v>
      </c>
      <c r="W2204">
        <v>0.155441454835205</v>
      </c>
      <c r="X2204">
        <v>1.9236435908625834E-2</v>
      </c>
      <c r="Y2204">
        <v>3.1347299114384199</v>
      </c>
      <c r="Z2204">
        <v>3.8756801588964374</v>
      </c>
      <c r="AA2204">
        <v>14.864866825113994</v>
      </c>
      <c r="AB2204">
        <v>0.89006826367498659</v>
      </c>
      <c r="AC2204">
        <v>7.6764270503206005</v>
      </c>
      <c r="AD2204">
        <v>0</v>
      </c>
      <c r="AE2204">
        <v>30.616450100188271</v>
      </c>
    </row>
    <row r="2205" spans="1:31" x14ac:dyDescent="0.25">
      <c r="A2205">
        <v>1874678</v>
      </c>
      <c r="B2205">
        <v>1</v>
      </c>
      <c r="C2205" t="s">
        <v>80</v>
      </c>
      <c r="D2205" t="s">
        <v>103</v>
      </c>
      <c r="E2205" t="s">
        <v>131</v>
      </c>
      <c r="F2205" t="s">
        <v>6563</v>
      </c>
      <c r="G2205" t="s">
        <v>133</v>
      </c>
      <c r="H2205" t="s">
        <v>134</v>
      </c>
      <c r="I2205" t="s">
        <v>135</v>
      </c>
      <c r="J2205" t="s">
        <v>136</v>
      </c>
      <c r="K2205" t="s">
        <v>137</v>
      </c>
      <c r="L2205" t="s">
        <v>6564</v>
      </c>
      <c r="M2205" t="s">
        <v>6565</v>
      </c>
      <c r="N2205">
        <v>0.78388888800000001</v>
      </c>
      <c r="O2205">
        <v>2</v>
      </c>
      <c r="P2205">
        <v>1179</v>
      </c>
      <c r="Q2205">
        <v>11</v>
      </c>
      <c r="R2205">
        <v>115</v>
      </c>
      <c r="S2205">
        <v>6</v>
      </c>
      <c r="T2205">
        <v>108</v>
      </c>
      <c r="U2205">
        <v>0</v>
      </c>
      <c r="V2205">
        <v>0</v>
      </c>
      <c r="W2205">
        <v>3.0691108712873403</v>
      </c>
      <c r="X2205">
        <v>238.72184080566473</v>
      </c>
      <c r="Y2205">
        <v>325.72180122385674</v>
      </c>
      <c r="Z2205">
        <v>278.54250139568592</v>
      </c>
      <c r="AA2205">
        <v>15.461136919577779</v>
      </c>
      <c r="AB2205">
        <v>111.9745848731415</v>
      </c>
      <c r="AC2205">
        <v>0</v>
      </c>
      <c r="AD2205">
        <v>0</v>
      </c>
      <c r="AE2205">
        <v>973.49097608921397</v>
      </c>
    </row>
    <row r="2206" spans="1:31" x14ac:dyDescent="0.25">
      <c r="A2206">
        <v>1875033</v>
      </c>
      <c r="B2206">
        <v>1</v>
      </c>
      <c r="C2206" t="s">
        <v>80</v>
      </c>
      <c r="D2206" t="s">
        <v>96</v>
      </c>
      <c r="E2206" t="s">
        <v>222</v>
      </c>
      <c r="F2206" t="s">
        <v>6566</v>
      </c>
      <c r="G2206" t="s">
        <v>663</v>
      </c>
      <c r="H2206" t="s">
        <v>143</v>
      </c>
      <c r="I2206" t="s">
        <v>135</v>
      </c>
      <c r="J2206" t="s">
        <v>136</v>
      </c>
      <c r="K2206" t="s">
        <v>137</v>
      </c>
      <c r="L2206" t="s">
        <v>6567</v>
      </c>
      <c r="M2206" t="s">
        <v>6568</v>
      </c>
      <c r="N2206">
        <v>1.3716666660000001</v>
      </c>
      <c r="O2206">
        <v>0</v>
      </c>
      <c r="P2206">
        <v>30</v>
      </c>
      <c r="Q2206">
        <v>0</v>
      </c>
      <c r="R2206">
        <v>0</v>
      </c>
      <c r="S2206">
        <v>0</v>
      </c>
      <c r="T2206">
        <v>2</v>
      </c>
      <c r="U2206">
        <v>0</v>
      </c>
      <c r="V2206">
        <v>0</v>
      </c>
      <c r="W2206">
        <v>0</v>
      </c>
      <c r="X2206">
        <v>16.993880542858626</v>
      </c>
      <c r="Y2206">
        <v>0</v>
      </c>
      <c r="Z2206">
        <v>0</v>
      </c>
      <c r="AA2206">
        <v>0</v>
      </c>
      <c r="AB2206">
        <v>3.5962378670308781</v>
      </c>
      <c r="AC2206">
        <v>0</v>
      </c>
      <c r="AD2206">
        <v>0</v>
      </c>
      <c r="AE2206">
        <v>20.590118409889506</v>
      </c>
    </row>
    <row r="2207" spans="1:31" x14ac:dyDescent="0.25">
      <c r="A2207">
        <v>1874824</v>
      </c>
      <c r="B2207">
        <v>1</v>
      </c>
      <c r="C2207" t="s">
        <v>81</v>
      </c>
      <c r="D2207" t="s">
        <v>119</v>
      </c>
      <c r="E2207" t="s">
        <v>131</v>
      </c>
      <c r="F2207" t="s">
        <v>6569</v>
      </c>
      <c r="G2207" t="s">
        <v>133</v>
      </c>
      <c r="H2207" t="s">
        <v>134</v>
      </c>
      <c r="I2207" t="s">
        <v>135</v>
      </c>
      <c r="J2207" t="s">
        <v>136</v>
      </c>
      <c r="K2207" t="s">
        <v>137</v>
      </c>
      <c r="L2207" t="s">
        <v>6570</v>
      </c>
      <c r="M2207" t="s">
        <v>6571</v>
      </c>
      <c r="N2207">
        <v>0.45750000000000002</v>
      </c>
      <c r="O2207">
        <v>0</v>
      </c>
      <c r="P2207">
        <v>897</v>
      </c>
      <c r="Q2207">
        <v>55</v>
      </c>
      <c r="R2207">
        <v>55</v>
      </c>
      <c r="S2207">
        <v>1</v>
      </c>
      <c r="T2207">
        <v>60</v>
      </c>
      <c r="U2207">
        <v>0</v>
      </c>
      <c r="V2207">
        <v>0</v>
      </c>
      <c r="W2207">
        <v>0</v>
      </c>
      <c r="X2207">
        <v>76.274409095679076</v>
      </c>
      <c r="Y2207">
        <v>268.27845207418079</v>
      </c>
      <c r="Z2207">
        <v>86.534925680856148</v>
      </c>
      <c r="AA2207">
        <v>4.1779292191302577</v>
      </c>
      <c r="AB2207">
        <v>6.8706593543074117</v>
      </c>
      <c r="AC2207">
        <v>0</v>
      </c>
      <c r="AD2207">
        <v>0</v>
      </c>
      <c r="AE2207">
        <v>442.13637542415364</v>
      </c>
    </row>
    <row r="2208" spans="1:31" x14ac:dyDescent="0.25">
      <c r="A2208">
        <v>1875156</v>
      </c>
      <c r="B2208">
        <v>1</v>
      </c>
      <c r="C2208" t="s">
        <v>80</v>
      </c>
      <c r="D2208" t="s">
        <v>106</v>
      </c>
      <c r="E2208" t="s">
        <v>146</v>
      </c>
      <c r="F2208" t="s">
        <v>6572</v>
      </c>
      <c r="G2208" t="s">
        <v>148</v>
      </c>
      <c r="H2208" t="s">
        <v>143</v>
      </c>
      <c r="I2208" t="s">
        <v>135</v>
      </c>
      <c r="J2208" t="s">
        <v>136</v>
      </c>
      <c r="K2208" t="s">
        <v>137</v>
      </c>
      <c r="L2208" t="s">
        <v>6573</v>
      </c>
      <c r="M2208" t="s">
        <v>6574</v>
      </c>
      <c r="N2208">
        <v>0.61055555500000003</v>
      </c>
      <c r="O2208">
        <v>0</v>
      </c>
      <c r="P2208">
        <v>0</v>
      </c>
      <c r="Q2208">
        <v>0</v>
      </c>
      <c r="R2208">
        <v>1</v>
      </c>
      <c r="S2208">
        <v>0</v>
      </c>
      <c r="T2208">
        <v>0</v>
      </c>
      <c r="U2208">
        <v>0</v>
      </c>
      <c r="V2208">
        <v>0</v>
      </c>
      <c r="W2208">
        <v>0</v>
      </c>
      <c r="X2208">
        <v>0</v>
      </c>
      <c r="Y2208">
        <v>0</v>
      </c>
      <c r="Z2208">
        <v>0</v>
      </c>
      <c r="AA2208">
        <v>0</v>
      </c>
      <c r="AB2208">
        <v>0</v>
      </c>
      <c r="AC2208">
        <v>0</v>
      </c>
      <c r="AD2208">
        <v>0</v>
      </c>
      <c r="AE2208">
        <v>0</v>
      </c>
    </row>
    <row r="2209" spans="1:31" x14ac:dyDescent="0.25">
      <c r="A2209">
        <v>1874724</v>
      </c>
      <c r="B2209">
        <v>1</v>
      </c>
      <c r="C2209" t="s">
        <v>80</v>
      </c>
      <c r="D2209" t="s">
        <v>105</v>
      </c>
      <c r="E2209" t="s">
        <v>140</v>
      </c>
      <c r="F2209" t="s">
        <v>6575</v>
      </c>
      <c r="G2209" t="s">
        <v>163</v>
      </c>
      <c r="H2209" t="s">
        <v>143</v>
      </c>
      <c r="I2209" t="s">
        <v>135</v>
      </c>
      <c r="J2209" t="s">
        <v>136</v>
      </c>
      <c r="K2209" t="s">
        <v>137</v>
      </c>
      <c r="L2209" t="s">
        <v>6576</v>
      </c>
      <c r="M2209" t="s">
        <v>6577</v>
      </c>
      <c r="N2209">
        <v>5.886666666</v>
      </c>
      <c r="O2209">
        <v>0</v>
      </c>
      <c r="P2209">
        <v>1</v>
      </c>
      <c r="Q2209">
        <v>0</v>
      </c>
      <c r="R2209">
        <v>0</v>
      </c>
      <c r="S2209">
        <v>0</v>
      </c>
      <c r="T2209">
        <v>0</v>
      </c>
      <c r="U2209">
        <v>0</v>
      </c>
      <c r="V2209">
        <v>0</v>
      </c>
      <c r="W2209">
        <v>0</v>
      </c>
      <c r="X2209">
        <v>0.85548995424741336</v>
      </c>
      <c r="Y2209">
        <v>0</v>
      </c>
      <c r="Z2209">
        <v>0</v>
      </c>
      <c r="AA2209">
        <v>0</v>
      </c>
      <c r="AB2209">
        <v>0</v>
      </c>
      <c r="AC2209">
        <v>0</v>
      </c>
      <c r="AD2209">
        <v>0</v>
      </c>
      <c r="AE2209">
        <v>0.85548995424741336</v>
      </c>
    </row>
    <row r="2210" spans="1:31" x14ac:dyDescent="0.25">
      <c r="A2210">
        <v>1874970</v>
      </c>
      <c r="B2210">
        <v>1</v>
      </c>
      <c r="C2210" t="s">
        <v>81</v>
      </c>
      <c r="D2210" t="s">
        <v>114</v>
      </c>
      <c r="E2210" t="s">
        <v>169</v>
      </c>
      <c r="F2210" t="s">
        <v>6578</v>
      </c>
      <c r="G2210" t="s">
        <v>183</v>
      </c>
      <c r="H2210" t="s">
        <v>143</v>
      </c>
      <c r="I2210" t="s">
        <v>135</v>
      </c>
      <c r="J2210" t="s">
        <v>136</v>
      </c>
      <c r="K2210" t="s">
        <v>137</v>
      </c>
      <c r="L2210" t="s">
        <v>6579</v>
      </c>
      <c r="M2210" t="s">
        <v>6580</v>
      </c>
      <c r="N2210">
        <v>1.0349999999999999</v>
      </c>
      <c r="O2210">
        <v>0</v>
      </c>
      <c r="P2210">
        <v>37</v>
      </c>
      <c r="Q2210">
        <v>0</v>
      </c>
      <c r="R2210">
        <v>21</v>
      </c>
      <c r="S2210">
        <v>0</v>
      </c>
      <c r="T2210">
        <v>6</v>
      </c>
      <c r="U2210">
        <v>0</v>
      </c>
      <c r="V2210">
        <v>0</v>
      </c>
      <c r="W2210">
        <v>0</v>
      </c>
      <c r="X2210">
        <v>7.6021581583816413</v>
      </c>
      <c r="Y2210">
        <v>0</v>
      </c>
      <c r="Z2210">
        <v>29.757362158615027</v>
      </c>
      <c r="AA2210">
        <v>0</v>
      </c>
      <c r="AB2210">
        <v>9.528301207522464</v>
      </c>
      <c r="AC2210">
        <v>0</v>
      </c>
      <c r="AD2210">
        <v>0</v>
      </c>
      <c r="AE2210">
        <v>46.887821524519126</v>
      </c>
    </row>
    <row r="2211" spans="1:31" x14ac:dyDescent="0.25">
      <c r="A2211">
        <v>1874784</v>
      </c>
      <c r="B2211">
        <v>1</v>
      </c>
      <c r="C2211" t="s">
        <v>80</v>
      </c>
      <c r="D2211" t="s">
        <v>97</v>
      </c>
      <c r="E2211" t="s">
        <v>131</v>
      </c>
      <c r="F2211" t="s">
        <v>4143</v>
      </c>
      <c r="G2211" t="s">
        <v>133</v>
      </c>
      <c r="H2211" t="s">
        <v>134</v>
      </c>
      <c r="I2211" t="s">
        <v>135</v>
      </c>
      <c r="J2211" t="s">
        <v>136</v>
      </c>
      <c r="K2211" t="s">
        <v>137</v>
      </c>
      <c r="L2211" t="s">
        <v>6581</v>
      </c>
      <c r="M2211" t="s">
        <v>6582</v>
      </c>
      <c r="N2211">
        <v>0.66111111099999997</v>
      </c>
      <c r="O2211">
        <v>3</v>
      </c>
      <c r="P2211">
        <v>345</v>
      </c>
      <c r="Q2211">
        <v>4</v>
      </c>
      <c r="R2211">
        <v>53</v>
      </c>
      <c r="S2211">
        <v>12</v>
      </c>
      <c r="T2211">
        <v>40</v>
      </c>
      <c r="U2211">
        <v>0</v>
      </c>
      <c r="V2211">
        <v>0</v>
      </c>
      <c r="W2211">
        <v>157.32089552315131</v>
      </c>
      <c r="X2211">
        <v>89.607143443080588</v>
      </c>
      <c r="Y2211">
        <v>149.73154424070702</v>
      </c>
      <c r="Z2211">
        <v>18.253633151954158</v>
      </c>
      <c r="AA2211">
        <v>121.79539913627566</v>
      </c>
      <c r="AB2211">
        <v>49.886927956592501</v>
      </c>
      <c r="AC2211">
        <v>0</v>
      </c>
      <c r="AD2211">
        <v>0</v>
      </c>
      <c r="AE2211">
        <v>586.59554345176116</v>
      </c>
    </row>
    <row r="2212" spans="1:31" x14ac:dyDescent="0.25">
      <c r="A2212">
        <v>1875073</v>
      </c>
      <c r="B2212">
        <v>1</v>
      </c>
      <c r="C2212" t="s">
        <v>80</v>
      </c>
      <c r="D2212" t="s">
        <v>104</v>
      </c>
      <c r="E2212" t="s">
        <v>158</v>
      </c>
      <c r="F2212" t="s">
        <v>6583</v>
      </c>
      <c r="G2212" t="s">
        <v>219</v>
      </c>
      <c r="H2212" t="s">
        <v>134</v>
      </c>
      <c r="I2212" t="s">
        <v>135</v>
      </c>
      <c r="J2212" t="s">
        <v>136</v>
      </c>
      <c r="K2212" t="s">
        <v>137</v>
      </c>
      <c r="L2212" t="s">
        <v>6584</v>
      </c>
      <c r="M2212" t="s">
        <v>6585</v>
      </c>
      <c r="N2212">
        <v>2.411944444</v>
      </c>
      <c r="O2212">
        <v>0</v>
      </c>
      <c r="P2212">
        <v>0</v>
      </c>
      <c r="Q2212">
        <v>0</v>
      </c>
      <c r="R2212">
        <v>13</v>
      </c>
      <c r="S2212">
        <v>0</v>
      </c>
      <c r="T2212">
        <v>2</v>
      </c>
      <c r="U2212">
        <v>0</v>
      </c>
      <c r="V2212">
        <v>0</v>
      </c>
      <c r="W2212">
        <v>0</v>
      </c>
      <c r="X2212">
        <v>0</v>
      </c>
      <c r="Y2212">
        <v>0</v>
      </c>
      <c r="Z2212">
        <v>3.7456069627299731</v>
      </c>
      <c r="AA2212">
        <v>0</v>
      </c>
      <c r="AB2212">
        <v>4.0764467859918652</v>
      </c>
      <c r="AC2212">
        <v>0</v>
      </c>
      <c r="AD2212">
        <v>0</v>
      </c>
      <c r="AE2212">
        <v>7.8220537487218387</v>
      </c>
    </row>
    <row r="2213" spans="1:31" x14ac:dyDescent="0.25">
      <c r="A2213">
        <v>1875079</v>
      </c>
      <c r="B2213">
        <v>1</v>
      </c>
      <c r="C2213" t="s">
        <v>80</v>
      </c>
      <c r="D2213" t="s">
        <v>84</v>
      </c>
      <c r="E2213" t="s">
        <v>146</v>
      </c>
      <c r="F2213" t="s">
        <v>6586</v>
      </c>
      <c r="G2213" t="s">
        <v>142</v>
      </c>
      <c r="H2213" t="s">
        <v>143</v>
      </c>
      <c r="I2213" t="s">
        <v>135</v>
      </c>
      <c r="J2213" t="s">
        <v>136</v>
      </c>
      <c r="K2213" t="s">
        <v>137</v>
      </c>
      <c r="L2213" t="s">
        <v>6587</v>
      </c>
      <c r="M2213" t="s">
        <v>6588</v>
      </c>
      <c r="N2213">
        <v>0.62194444400000004</v>
      </c>
      <c r="O2213">
        <v>0</v>
      </c>
      <c r="P2213">
        <v>78</v>
      </c>
      <c r="Q2213">
        <v>0</v>
      </c>
      <c r="R2213">
        <v>0</v>
      </c>
      <c r="S2213">
        <v>0</v>
      </c>
      <c r="T2213">
        <v>6</v>
      </c>
      <c r="U2213">
        <v>0</v>
      </c>
      <c r="V2213">
        <v>0</v>
      </c>
      <c r="W2213">
        <v>0</v>
      </c>
      <c r="X2213">
        <v>12.27210779558542</v>
      </c>
      <c r="Y2213">
        <v>0</v>
      </c>
      <c r="Z2213">
        <v>0</v>
      </c>
      <c r="AA2213">
        <v>0</v>
      </c>
      <c r="AB2213">
        <v>15.335188196239875</v>
      </c>
      <c r="AC2213">
        <v>0</v>
      </c>
      <c r="AD2213">
        <v>0</v>
      </c>
      <c r="AE2213">
        <v>27.607295991825296</v>
      </c>
    </row>
    <row r="2214" spans="1:31" x14ac:dyDescent="0.25">
      <c r="A2214">
        <v>1874976</v>
      </c>
      <c r="B2214">
        <v>1</v>
      </c>
      <c r="C2214" t="s">
        <v>80</v>
      </c>
      <c r="D2214" t="s">
        <v>100</v>
      </c>
      <c r="E2214" t="s">
        <v>131</v>
      </c>
      <c r="F2214" t="s">
        <v>6589</v>
      </c>
      <c r="G2214" t="s">
        <v>133</v>
      </c>
      <c r="H2214" t="s">
        <v>134</v>
      </c>
      <c r="I2214" t="s">
        <v>135</v>
      </c>
      <c r="J2214" t="s">
        <v>136</v>
      </c>
      <c r="K2214" t="s">
        <v>137</v>
      </c>
      <c r="L2214" t="s">
        <v>6590</v>
      </c>
      <c r="M2214" t="s">
        <v>6591</v>
      </c>
      <c r="N2214">
        <v>0.948333333</v>
      </c>
      <c r="O2214">
        <v>0</v>
      </c>
      <c r="P2214">
        <v>177</v>
      </c>
      <c r="Q2214">
        <v>0</v>
      </c>
      <c r="R2214">
        <v>22</v>
      </c>
      <c r="S2214">
        <v>3</v>
      </c>
      <c r="T2214">
        <v>43</v>
      </c>
      <c r="U2214">
        <v>2</v>
      </c>
      <c r="V2214">
        <v>2</v>
      </c>
      <c r="W2214">
        <v>0</v>
      </c>
      <c r="X2214">
        <v>57.65948456165178</v>
      </c>
      <c r="Y2214">
        <v>0</v>
      </c>
      <c r="Z2214">
        <v>21.62171536488524</v>
      </c>
      <c r="AA2214">
        <v>108.93473556378439</v>
      </c>
      <c r="AB2214">
        <v>61.791552836896535</v>
      </c>
      <c r="AC2214">
        <v>95.994388211202818</v>
      </c>
      <c r="AD2214">
        <v>53.135588576290331</v>
      </c>
      <c r="AE2214">
        <v>399.13746511471112</v>
      </c>
    </row>
    <row r="2215" spans="1:31" x14ac:dyDescent="0.25">
      <c r="A2215">
        <v>1874787</v>
      </c>
      <c r="B2215">
        <v>1</v>
      </c>
      <c r="C2215" t="s">
        <v>80</v>
      </c>
      <c r="D2215" t="s">
        <v>106</v>
      </c>
      <c r="E2215" t="s">
        <v>210</v>
      </c>
      <c r="F2215" t="s">
        <v>6592</v>
      </c>
      <c r="G2215" t="s">
        <v>402</v>
      </c>
      <c r="H2215" t="s">
        <v>134</v>
      </c>
      <c r="I2215" t="s">
        <v>135</v>
      </c>
      <c r="J2215" t="s">
        <v>136</v>
      </c>
      <c r="K2215" t="s">
        <v>172</v>
      </c>
      <c r="L2215" t="s">
        <v>6593</v>
      </c>
      <c r="M2215" t="s">
        <v>6594</v>
      </c>
      <c r="N2215">
        <v>1.6958333329999999</v>
      </c>
      <c r="O2215">
        <v>0</v>
      </c>
      <c r="P2215">
        <v>2</v>
      </c>
      <c r="Q2215">
        <v>51</v>
      </c>
      <c r="R2215">
        <v>202</v>
      </c>
      <c r="S2215">
        <v>13</v>
      </c>
      <c r="T2215">
        <v>32</v>
      </c>
      <c r="U2215">
        <v>0</v>
      </c>
      <c r="V2215">
        <v>0</v>
      </c>
      <c r="W2215">
        <v>0</v>
      </c>
      <c r="X2215">
        <v>2.2847874464899651</v>
      </c>
      <c r="Y2215">
        <v>873.23004462434369</v>
      </c>
      <c r="Z2215">
        <v>2125.5747259167269</v>
      </c>
      <c r="AA2215">
        <v>166.73148304694593</v>
      </c>
      <c r="AB2215">
        <v>266.00194949993312</v>
      </c>
      <c r="AC2215">
        <v>0</v>
      </c>
      <c r="AD2215">
        <v>0</v>
      </c>
      <c r="AE2215">
        <v>3433.8229905344397</v>
      </c>
    </row>
    <row r="2216" spans="1:31" x14ac:dyDescent="0.25">
      <c r="A2216">
        <v>1875119</v>
      </c>
      <c r="B2216">
        <v>1</v>
      </c>
      <c r="C2216" t="s">
        <v>80</v>
      </c>
      <c r="D2216" t="s">
        <v>84</v>
      </c>
      <c r="E2216" t="s">
        <v>140</v>
      </c>
      <c r="F2216" t="s">
        <v>6595</v>
      </c>
      <c r="G2216" t="s">
        <v>163</v>
      </c>
      <c r="H2216" t="s">
        <v>143</v>
      </c>
      <c r="I2216" t="s">
        <v>135</v>
      </c>
      <c r="J2216" t="s">
        <v>136</v>
      </c>
      <c r="K2216" t="s">
        <v>137</v>
      </c>
      <c r="L2216" t="s">
        <v>6596</v>
      </c>
      <c r="M2216" t="s">
        <v>6597</v>
      </c>
      <c r="N2216">
        <v>2.3713888879999998</v>
      </c>
      <c r="O2216">
        <v>0</v>
      </c>
      <c r="P2216">
        <v>2</v>
      </c>
      <c r="Q2216">
        <v>0</v>
      </c>
      <c r="R2216">
        <v>0</v>
      </c>
      <c r="S2216">
        <v>0</v>
      </c>
      <c r="T2216">
        <v>0</v>
      </c>
      <c r="U2216">
        <v>0</v>
      </c>
      <c r="V2216">
        <v>0</v>
      </c>
      <c r="W2216">
        <v>0</v>
      </c>
      <c r="X2216">
        <v>1.3720654337120248</v>
      </c>
      <c r="Y2216">
        <v>0</v>
      </c>
      <c r="Z2216">
        <v>0</v>
      </c>
      <c r="AA2216">
        <v>0</v>
      </c>
      <c r="AB2216">
        <v>0</v>
      </c>
      <c r="AC2216">
        <v>0</v>
      </c>
      <c r="AD2216">
        <v>0</v>
      </c>
      <c r="AE2216">
        <v>1.3720654337120248</v>
      </c>
    </row>
    <row r="2217" spans="1:31" x14ac:dyDescent="0.25">
      <c r="A2217">
        <v>1874595</v>
      </c>
      <c r="B2217">
        <v>1</v>
      </c>
      <c r="C2217" t="s">
        <v>80</v>
      </c>
      <c r="D2217" t="s">
        <v>90</v>
      </c>
      <c r="E2217" t="s">
        <v>229</v>
      </c>
      <c r="F2217" t="s">
        <v>6598</v>
      </c>
      <c r="G2217" t="s">
        <v>476</v>
      </c>
      <c r="H2217" t="s">
        <v>232</v>
      </c>
      <c r="I2217" t="s">
        <v>135</v>
      </c>
      <c r="J2217" t="s">
        <v>136</v>
      </c>
      <c r="K2217" t="s">
        <v>172</v>
      </c>
      <c r="L2217" t="s">
        <v>6599</v>
      </c>
      <c r="M2217" t="s">
        <v>6600</v>
      </c>
      <c r="N2217">
        <v>0.54624333300000005</v>
      </c>
      <c r="O2217">
        <v>16</v>
      </c>
      <c r="P2217">
        <v>27988</v>
      </c>
      <c r="Q2217">
        <v>0</v>
      </c>
      <c r="R2217">
        <v>0</v>
      </c>
      <c r="S2217">
        <v>35</v>
      </c>
      <c r="T2217">
        <v>2343</v>
      </c>
      <c r="U2217">
        <v>21</v>
      </c>
      <c r="V2217">
        <v>32</v>
      </c>
      <c r="W2217">
        <v>2.1249271688060203</v>
      </c>
      <c r="X2217">
        <v>2905.785338167369</v>
      </c>
      <c r="Y2217">
        <v>0</v>
      </c>
      <c r="Z2217">
        <v>0</v>
      </c>
      <c r="AA2217">
        <v>468.07489661883471</v>
      </c>
      <c r="AB2217">
        <v>915.24121567580687</v>
      </c>
      <c r="AC2217">
        <v>744.35949347661028</v>
      </c>
      <c r="AD2217">
        <v>152.1250489548587</v>
      </c>
      <c r="AE2217">
        <v>5187.7109200622863</v>
      </c>
    </row>
    <row r="2218" spans="1:31" x14ac:dyDescent="0.25">
      <c r="A2218">
        <v>1874744</v>
      </c>
      <c r="B2218">
        <v>1</v>
      </c>
      <c r="C2218" t="s">
        <v>80</v>
      </c>
      <c r="D2218" t="s">
        <v>88</v>
      </c>
      <c r="E2218" t="s">
        <v>146</v>
      </c>
      <c r="F2218" t="s">
        <v>6601</v>
      </c>
      <c r="G2218" t="s">
        <v>171</v>
      </c>
      <c r="H2218" t="s">
        <v>143</v>
      </c>
      <c r="I2218" t="s">
        <v>135</v>
      </c>
      <c r="J2218" t="s">
        <v>136</v>
      </c>
      <c r="K2218" t="s">
        <v>172</v>
      </c>
      <c r="L2218" t="s">
        <v>6602</v>
      </c>
      <c r="M2218" t="s">
        <v>6603</v>
      </c>
      <c r="N2218">
        <v>1.971577777</v>
      </c>
      <c r="O2218">
        <v>0</v>
      </c>
      <c r="P2218">
        <v>116</v>
      </c>
      <c r="Q2218">
        <v>0</v>
      </c>
      <c r="R2218">
        <v>0</v>
      </c>
      <c r="S2218">
        <v>0</v>
      </c>
      <c r="T2218">
        <v>9</v>
      </c>
      <c r="U2218">
        <v>0</v>
      </c>
      <c r="V2218">
        <v>0</v>
      </c>
      <c r="W2218">
        <v>0</v>
      </c>
      <c r="X2218">
        <v>66.772431172852848</v>
      </c>
      <c r="Y2218">
        <v>0</v>
      </c>
      <c r="Z2218">
        <v>0</v>
      </c>
      <c r="AA2218">
        <v>0</v>
      </c>
      <c r="AB2218">
        <v>4.0257984941370495</v>
      </c>
      <c r="AC2218">
        <v>0</v>
      </c>
      <c r="AD2218">
        <v>0</v>
      </c>
      <c r="AE2218">
        <v>70.798229666989897</v>
      </c>
    </row>
    <row r="2219" spans="1:31" x14ac:dyDescent="0.25">
      <c r="A2219">
        <v>1875162</v>
      </c>
      <c r="B2219">
        <v>1</v>
      </c>
      <c r="C2219" t="s">
        <v>80</v>
      </c>
      <c r="D2219" t="s">
        <v>99</v>
      </c>
      <c r="E2219" t="s">
        <v>140</v>
      </c>
      <c r="F2219" t="s">
        <v>6604</v>
      </c>
      <c r="G2219" t="s">
        <v>163</v>
      </c>
      <c r="H2219" t="s">
        <v>143</v>
      </c>
      <c r="I2219" t="s">
        <v>135</v>
      </c>
      <c r="J2219" t="s">
        <v>136</v>
      </c>
      <c r="K2219" t="s">
        <v>137</v>
      </c>
      <c r="L2219" t="s">
        <v>6605</v>
      </c>
      <c r="M2219" t="s">
        <v>6606</v>
      </c>
      <c r="N2219">
        <v>1.0205555550000001</v>
      </c>
      <c r="O2219">
        <v>0</v>
      </c>
      <c r="P2219">
        <v>5</v>
      </c>
      <c r="Q2219">
        <v>0</v>
      </c>
      <c r="R2219">
        <v>0</v>
      </c>
      <c r="S2219">
        <v>0</v>
      </c>
      <c r="T2219">
        <v>0</v>
      </c>
      <c r="U2219">
        <v>0</v>
      </c>
      <c r="V2219">
        <v>0</v>
      </c>
      <c r="W2219">
        <v>0</v>
      </c>
      <c r="X2219">
        <v>1.5028716144259102</v>
      </c>
      <c r="Y2219">
        <v>0</v>
      </c>
      <c r="Z2219">
        <v>0</v>
      </c>
      <c r="AA2219">
        <v>0</v>
      </c>
      <c r="AB2219">
        <v>0</v>
      </c>
      <c r="AC2219">
        <v>0</v>
      </c>
      <c r="AD2219">
        <v>0</v>
      </c>
      <c r="AE2219">
        <v>1.5028716144259102</v>
      </c>
    </row>
    <row r="2220" spans="1:31" x14ac:dyDescent="0.25">
      <c r="A2220">
        <v>1874993</v>
      </c>
      <c r="B2220">
        <v>1</v>
      </c>
      <c r="C2220" t="s">
        <v>81</v>
      </c>
      <c r="D2220" t="s">
        <v>127</v>
      </c>
      <c r="E2220" t="s">
        <v>131</v>
      </c>
      <c r="F2220" t="s">
        <v>6607</v>
      </c>
      <c r="G2220" t="s">
        <v>133</v>
      </c>
      <c r="H2220" t="s">
        <v>134</v>
      </c>
      <c r="I2220" t="s">
        <v>135</v>
      </c>
      <c r="J2220" t="s">
        <v>136</v>
      </c>
      <c r="K2220" t="s">
        <v>137</v>
      </c>
      <c r="L2220" t="s">
        <v>6608</v>
      </c>
      <c r="M2220" t="s">
        <v>6609</v>
      </c>
      <c r="N2220">
        <v>4.3958333329999997</v>
      </c>
      <c r="O2220">
        <v>0</v>
      </c>
      <c r="P2220">
        <v>0</v>
      </c>
      <c r="Q2220">
        <v>0</v>
      </c>
      <c r="R2220">
        <v>9</v>
      </c>
      <c r="S2220">
        <v>0</v>
      </c>
      <c r="T2220">
        <v>1</v>
      </c>
      <c r="U2220">
        <v>0</v>
      </c>
      <c r="V2220">
        <v>0</v>
      </c>
      <c r="W2220">
        <v>0</v>
      </c>
      <c r="X2220">
        <v>0</v>
      </c>
      <c r="Y2220">
        <v>0</v>
      </c>
      <c r="Z2220">
        <v>166.679607421132</v>
      </c>
      <c r="AA2220">
        <v>0</v>
      </c>
      <c r="AB2220">
        <v>5.1246260459099999E-3</v>
      </c>
      <c r="AC2220">
        <v>0</v>
      </c>
      <c r="AD2220">
        <v>0</v>
      </c>
      <c r="AE2220">
        <v>166.6847320471779</v>
      </c>
    </row>
    <row r="2221" spans="1:31" x14ac:dyDescent="0.25">
      <c r="A2221">
        <v>1874601</v>
      </c>
      <c r="B2221">
        <v>1</v>
      </c>
      <c r="C2221" t="s">
        <v>81</v>
      </c>
      <c r="D2221" t="s">
        <v>113</v>
      </c>
      <c r="E2221" t="s">
        <v>210</v>
      </c>
      <c r="F2221" t="s">
        <v>5183</v>
      </c>
      <c r="G2221" t="s">
        <v>133</v>
      </c>
      <c r="H2221" t="s">
        <v>134</v>
      </c>
      <c r="I2221" t="s">
        <v>135</v>
      </c>
      <c r="J2221" t="s">
        <v>136</v>
      </c>
      <c r="K2221" t="s">
        <v>137</v>
      </c>
      <c r="L2221" t="s">
        <v>6610</v>
      </c>
      <c r="M2221" t="s">
        <v>6611</v>
      </c>
      <c r="N2221">
        <v>1.3194444439999999</v>
      </c>
      <c r="O2221">
        <v>2</v>
      </c>
      <c r="P2221">
        <v>0</v>
      </c>
      <c r="Q2221">
        <v>13</v>
      </c>
      <c r="R2221">
        <v>82</v>
      </c>
      <c r="S2221">
        <v>6</v>
      </c>
      <c r="T2221">
        <v>3</v>
      </c>
      <c r="U2221">
        <v>0</v>
      </c>
      <c r="V2221">
        <v>0</v>
      </c>
      <c r="W2221">
        <v>1.4625230206757316</v>
      </c>
      <c r="X2221">
        <v>0</v>
      </c>
      <c r="Y2221">
        <v>67.835895339926978</v>
      </c>
      <c r="Z2221">
        <v>224.33140320002406</v>
      </c>
      <c r="AA2221">
        <v>43.014972523883969</v>
      </c>
      <c r="AB2221">
        <v>19.538963684734924</v>
      </c>
      <c r="AC2221">
        <v>0</v>
      </c>
      <c r="AD2221">
        <v>0</v>
      </c>
      <c r="AE2221">
        <v>356.18375776924563</v>
      </c>
    </row>
    <row r="2222" spans="1:31" x14ac:dyDescent="0.25">
      <c r="A2222">
        <v>1875056</v>
      </c>
      <c r="B2222">
        <v>1</v>
      </c>
      <c r="C2222" t="s">
        <v>80</v>
      </c>
      <c r="D2222" t="s">
        <v>106</v>
      </c>
      <c r="E2222" t="s">
        <v>210</v>
      </c>
      <c r="F2222" t="s">
        <v>6612</v>
      </c>
      <c r="G2222" t="s">
        <v>133</v>
      </c>
      <c r="H2222" t="s">
        <v>134</v>
      </c>
      <c r="I2222" t="s">
        <v>135</v>
      </c>
      <c r="J2222" t="s">
        <v>136</v>
      </c>
      <c r="K2222" t="s">
        <v>137</v>
      </c>
      <c r="L2222" t="s">
        <v>6613</v>
      </c>
      <c r="M2222" t="s">
        <v>6614</v>
      </c>
      <c r="N2222">
        <v>0.64972222199999996</v>
      </c>
      <c r="O2222">
        <v>0</v>
      </c>
      <c r="P2222">
        <v>1975</v>
      </c>
      <c r="Q2222">
        <v>0</v>
      </c>
      <c r="R2222">
        <v>8</v>
      </c>
      <c r="S2222">
        <v>0</v>
      </c>
      <c r="T2222">
        <v>91</v>
      </c>
      <c r="U2222">
        <v>0</v>
      </c>
      <c r="V2222">
        <v>0</v>
      </c>
      <c r="W2222">
        <v>0</v>
      </c>
      <c r="X2222">
        <v>346.3305423635656</v>
      </c>
      <c r="Y2222">
        <v>0</v>
      </c>
      <c r="Z2222">
        <v>8.6411900490360125</v>
      </c>
      <c r="AA2222">
        <v>0</v>
      </c>
      <c r="AB2222">
        <v>46.118153927915841</v>
      </c>
      <c r="AC2222">
        <v>0</v>
      </c>
      <c r="AD2222">
        <v>0</v>
      </c>
      <c r="AE2222">
        <v>401.08988634051747</v>
      </c>
    </row>
    <row r="2223" spans="1:31" x14ac:dyDescent="0.25">
      <c r="A2223">
        <v>1874950</v>
      </c>
      <c r="B2223">
        <v>1</v>
      </c>
      <c r="C2223" t="s">
        <v>81</v>
      </c>
      <c r="D2223" t="s">
        <v>113</v>
      </c>
      <c r="E2223" t="s">
        <v>210</v>
      </c>
      <c r="F2223" t="s">
        <v>6615</v>
      </c>
      <c r="G2223" t="s">
        <v>133</v>
      </c>
      <c r="H2223" t="s">
        <v>134</v>
      </c>
      <c r="I2223" t="s">
        <v>135</v>
      </c>
      <c r="J2223" t="s">
        <v>136</v>
      </c>
      <c r="K2223" t="s">
        <v>137</v>
      </c>
      <c r="L2223" t="s">
        <v>6616</v>
      </c>
      <c r="M2223" t="s">
        <v>6617</v>
      </c>
      <c r="N2223">
        <v>2.5772222220000001</v>
      </c>
      <c r="O2223">
        <v>2</v>
      </c>
      <c r="P2223">
        <v>0</v>
      </c>
      <c r="Q2223">
        <v>13</v>
      </c>
      <c r="R2223">
        <v>82</v>
      </c>
      <c r="S2223">
        <v>6</v>
      </c>
      <c r="T2223">
        <v>3</v>
      </c>
      <c r="U2223">
        <v>0</v>
      </c>
      <c r="V2223">
        <v>0</v>
      </c>
      <c r="W2223">
        <v>4.3679460525899856</v>
      </c>
      <c r="X2223">
        <v>0</v>
      </c>
      <c r="Y2223">
        <v>190.30026532408465</v>
      </c>
      <c r="Z2223">
        <v>590.3205405749103</v>
      </c>
      <c r="AA2223">
        <v>121.64983959881584</v>
      </c>
      <c r="AB2223">
        <v>67.50506249514865</v>
      </c>
      <c r="AC2223">
        <v>0</v>
      </c>
      <c r="AD2223">
        <v>0</v>
      </c>
      <c r="AE2223">
        <v>974.14365404554951</v>
      </c>
    </row>
    <row r="2224" spans="1:31" x14ac:dyDescent="0.25">
      <c r="A2224">
        <v>1875099</v>
      </c>
      <c r="B2224">
        <v>1</v>
      </c>
      <c r="C2224" t="s">
        <v>80</v>
      </c>
      <c r="D2224" t="s">
        <v>96</v>
      </c>
      <c r="E2224" t="s">
        <v>140</v>
      </c>
      <c r="F2224" t="s">
        <v>6618</v>
      </c>
      <c r="G2224" t="s">
        <v>163</v>
      </c>
      <c r="H2224" t="s">
        <v>143</v>
      </c>
      <c r="I2224" t="s">
        <v>135</v>
      </c>
      <c r="J2224" t="s">
        <v>136</v>
      </c>
      <c r="K2224" t="s">
        <v>137</v>
      </c>
      <c r="L2224" t="s">
        <v>6619</v>
      </c>
      <c r="M2224" t="s">
        <v>6620</v>
      </c>
      <c r="N2224">
        <v>1.7547222220000001</v>
      </c>
      <c r="O2224">
        <v>0</v>
      </c>
      <c r="P2224">
        <v>1</v>
      </c>
      <c r="Q2224">
        <v>0</v>
      </c>
      <c r="R2224">
        <v>0</v>
      </c>
      <c r="S2224">
        <v>0</v>
      </c>
      <c r="T2224">
        <v>0</v>
      </c>
      <c r="U2224">
        <v>0</v>
      </c>
      <c r="V2224">
        <v>0</v>
      </c>
      <c r="W2224">
        <v>0</v>
      </c>
      <c r="X2224">
        <v>1.5999099833025905</v>
      </c>
      <c r="Y2224">
        <v>0</v>
      </c>
      <c r="Z2224">
        <v>0</v>
      </c>
      <c r="AA2224">
        <v>0</v>
      </c>
      <c r="AB2224">
        <v>0</v>
      </c>
      <c r="AC2224">
        <v>0</v>
      </c>
      <c r="AD2224">
        <v>0</v>
      </c>
      <c r="AE2224">
        <v>1.5999099833025905</v>
      </c>
    </row>
    <row r="2225" spans="1:31" x14ac:dyDescent="0.25">
      <c r="A2225">
        <v>1875059</v>
      </c>
      <c r="B2225">
        <v>1</v>
      </c>
      <c r="C2225" t="s">
        <v>80</v>
      </c>
      <c r="D2225" t="s">
        <v>93</v>
      </c>
      <c r="E2225" t="s">
        <v>140</v>
      </c>
      <c r="F2225" t="s">
        <v>6621</v>
      </c>
      <c r="G2225" t="s">
        <v>163</v>
      </c>
      <c r="H2225" t="s">
        <v>143</v>
      </c>
      <c r="I2225" t="s">
        <v>135</v>
      </c>
      <c r="J2225" t="s">
        <v>136</v>
      </c>
      <c r="K2225" t="s">
        <v>137</v>
      </c>
      <c r="L2225" t="s">
        <v>6622</v>
      </c>
      <c r="M2225" t="s">
        <v>6623</v>
      </c>
      <c r="N2225">
        <v>3.116944444</v>
      </c>
      <c r="O2225">
        <v>0</v>
      </c>
      <c r="P2225">
        <v>0</v>
      </c>
      <c r="Q2225">
        <v>0</v>
      </c>
      <c r="R2225">
        <v>1</v>
      </c>
      <c r="S2225">
        <v>0</v>
      </c>
      <c r="T2225">
        <v>0</v>
      </c>
      <c r="U2225">
        <v>0</v>
      </c>
      <c r="V2225">
        <v>0</v>
      </c>
      <c r="W2225">
        <v>0</v>
      </c>
      <c r="X2225">
        <v>0</v>
      </c>
      <c r="Y2225">
        <v>0</v>
      </c>
      <c r="Z2225">
        <v>3.0241301228144857</v>
      </c>
      <c r="AA2225">
        <v>0</v>
      </c>
      <c r="AB2225">
        <v>0</v>
      </c>
      <c r="AC2225">
        <v>0</v>
      </c>
      <c r="AD2225">
        <v>0</v>
      </c>
      <c r="AE2225">
        <v>3.0241301228144857</v>
      </c>
    </row>
    <row r="2226" spans="1:31" x14ac:dyDescent="0.25">
      <c r="A2226">
        <v>1874704</v>
      </c>
      <c r="B2226">
        <v>1</v>
      </c>
      <c r="C2226" t="s">
        <v>81</v>
      </c>
      <c r="D2226" t="s">
        <v>118</v>
      </c>
      <c r="E2226" t="s">
        <v>210</v>
      </c>
      <c r="F2226" t="s">
        <v>6624</v>
      </c>
      <c r="G2226" t="s">
        <v>347</v>
      </c>
      <c r="H2226" t="s">
        <v>134</v>
      </c>
      <c r="I2226" t="s">
        <v>135</v>
      </c>
      <c r="J2226" t="s">
        <v>3</v>
      </c>
      <c r="K2226" t="s">
        <v>137</v>
      </c>
      <c r="L2226" t="s">
        <v>6625</v>
      </c>
      <c r="M2226" t="s">
        <v>6626</v>
      </c>
      <c r="N2226">
        <v>0.54194444399999997</v>
      </c>
      <c r="O2226">
        <v>0</v>
      </c>
      <c r="P2226">
        <v>20754</v>
      </c>
      <c r="Q2226">
        <v>1</v>
      </c>
      <c r="R2226">
        <v>76</v>
      </c>
      <c r="S2226">
        <v>57</v>
      </c>
      <c r="T2226">
        <v>2510</v>
      </c>
      <c r="U2226">
        <v>1</v>
      </c>
      <c r="V2226">
        <v>8</v>
      </c>
      <c r="W2226">
        <v>0</v>
      </c>
      <c r="X2226">
        <v>2183.0430391721698</v>
      </c>
      <c r="Y2226">
        <v>0</v>
      </c>
      <c r="Z2226">
        <v>43.803643666608757</v>
      </c>
      <c r="AA2226">
        <v>733.68026947652163</v>
      </c>
      <c r="AB2226">
        <v>901.20670719382451</v>
      </c>
      <c r="AC2226">
        <v>37.555630596222599</v>
      </c>
      <c r="AD2226">
        <v>8.9124800040008338</v>
      </c>
      <c r="AE2226">
        <v>3908.2017701093482</v>
      </c>
    </row>
    <row r="2227" spans="1:31" x14ac:dyDescent="0.25">
      <c r="A2227">
        <v>1874990</v>
      </c>
      <c r="B2227">
        <v>1</v>
      </c>
      <c r="C2227" t="s">
        <v>80</v>
      </c>
      <c r="D2227" t="s">
        <v>83</v>
      </c>
      <c r="E2227" t="s">
        <v>140</v>
      </c>
      <c r="F2227" t="s">
        <v>6627</v>
      </c>
      <c r="G2227" t="s">
        <v>200</v>
      </c>
      <c r="H2227" t="s">
        <v>143</v>
      </c>
      <c r="I2227" t="s">
        <v>135</v>
      </c>
      <c r="J2227" t="s">
        <v>136</v>
      </c>
      <c r="K2227" t="s">
        <v>137</v>
      </c>
      <c r="L2227" t="s">
        <v>6628</v>
      </c>
      <c r="M2227" t="s">
        <v>6629</v>
      </c>
      <c r="N2227">
        <v>3.6347222220000002</v>
      </c>
      <c r="O2227">
        <v>0</v>
      </c>
      <c r="P2227">
        <v>0</v>
      </c>
      <c r="Q2227">
        <v>0</v>
      </c>
      <c r="R2227">
        <v>0</v>
      </c>
      <c r="S2227">
        <v>0</v>
      </c>
      <c r="T2227">
        <v>10</v>
      </c>
      <c r="U2227">
        <v>0</v>
      </c>
      <c r="V2227">
        <v>1</v>
      </c>
      <c r="W2227">
        <v>0</v>
      </c>
      <c r="X2227">
        <v>0</v>
      </c>
      <c r="Y2227">
        <v>0</v>
      </c>
      <c r="Z2227">
        <v>0</v>
      </c>
      <c r="AA2227">
        <v>0</v>
      </c>
      <c r="AB2227">
        <v>78.025978197889145</v>
      </c>
      <c r="AC2227">
        <v>0</v>
      </c>
      <c r="AD2227">
        <v>21.503067336871055</v>
      </c>
      <c r="AE2227">
        <v>99.529045534760201</v>
      </c>
    </row>
    <row r="2228" spans="1:31" x14ac:dyDescent="0.25">
      <c r="A2228">
        <v>1875136</v>
      </c>
      <c r="B2228">
        <v>1</v>
      </c>
      <c r="C2228" t="s">
        <v>81</v>
      </c>
      <c r="D2228" t="s">
        <v>121</v>
      </c>
      <c r="E2228" t="s">
        <v>146</v>
      </c>
      <c r="F2228" t="s">
        <v>6630</v>
      </c>
      <c r="G2228" t="s">
        <v>148</v>
      </c>
      <c r="H2228" t="s">
        <v>143</v>
      </c>
      <c r="I2228" t="s">
        <v>135</v>
      </c>
      <c r="J2228" t="s">
        <v>136</v>
      </c>
      <c r="K2228" t="s">
        <v>137</v>
      </c>
      <c r="L2228" t="s">
        <v>6631</v>
      </c>
      <c r="M2228" t="s">
        <v>6632</v>
      </c>
      <c r="N2228">
        <v>2.2374999999999998</v>
      </c>
      <c r="O2228">
        <v>0</v>
      </c>
      <c r="P2228">
        <v>20</v>
      </c>
      <c r="Q2228">
        <v>0</v>
      </c>
      <c r="R2228">
        <v>0</v>
      </c>
      <c r="S2228">
        <v>0</v>
      </c>
      <c r="T2228">
        <v>1</v>
      </c>
      <c r="U2228">
        <v>0</v>
      </c>
      <c r="V2228">
        <v>0</v>
      </c>
      <c r="W2228">
        <v>0</v>
      </c>
      <c r="X2228">
        <v>6.4897756155016975</v>
      </c>
      <c r="Y2228">
        <v>0</v>
      </c>
      <c r="Z2228">
        <v>0</v>
      </c>
      <c r="AA2228">
        <v>0</v>
      </c>
      <c r="AB2228">
        <v>4.7140903869762774E-2</v>
      </c>
      <c r="AC2228">
        <v>0</v>
      </c>
      <c r="AD2228">
        <v>0</v>
      </c>
      <c r="AE2228">
        <v>6.5369165193714602</v>
      </c>
    </row>
    <row r="2229" spans="1:31" x14ac:dyDescent="0.25">
      <c r="A2229">
        <v>1874721</v>
      </c>
      <c r="B2229">
        <v>1</v>
      </c>
      <c r="C2229" t="s">
        <v>80</v>
      </c>
      <c r="D2229" t="s">
        <v>103</v>
      </c>
      <c r="E2229" t="s">
        <v>146</v>
      </c>
      <c r="F2229" t="s">
        <v>6633</v>
      </c>
      <c r="G2229" t="s">
        <v>171</v>
      </c>
      <c r="H2229" t="s">
        <v>143</v>
      </c>
      <c r="I2229" t="s">
        <v>135</v>
      </c>
      <c r="J2229" t="s">
        <v>136</v>
      </c>
      <c r="K2229" t="s">
        <v>172</v>
      </c>
      <c r="L2229" t="s">
        <v>6634</v>
      </c>
      <c r="M2229" t="s">
        <v>6635</v>
      </c>
      <c r="N2229">
        <v>6.6640147220000001</v>
      </c>
      <c r="O2229">
        <v>0</v>
      </c>
      <c r="P2229">
        <v>0</v>
      </c>
      <c r="Q2229">
        <v>0</v>
      </c>
      <c r="R2229">
        <v>1</v>
      </c>
      <c r="S2229">
        <v>0</v>
      </c>
      <c r="T2229">
        <v>0</v>
      </c>
      <c r="U2229">
        <v>0</v>
      </c>
      <c r="V2229">
        <v>0</v>
      </c>
      <c r="W2229">
        <v>0</v>
      </c>
      <c r="X2229">
        <v>0</v>
      </c>
      <c r="Y2229">
        <v>0</v>
      </c>
      <c r="Z2229">
        <v>20.687929312280612</v>
      </c>
      <c r="AA2229">
        <v>0</v>
      </c>
      <c r="AB2229">
        <v>0</v>
      </c>
      <c r="AC2229">
        <v>0</v>
      </c>
      <c r="AD2229">
        <v>0</v>
      </c>
      <c r="AE2229">
        <v>20.687929312280612</v>
      </c>
    </row>
    <row r="2230" spans="1:31" x14ac:dyDescent="0.25">
      <c r="A2230">
        <v>1874973</v>
      </c>
      <c r="B2230">
        <v>1</v>
      </c>
      <c r="C2230" t="s">
        <v>80</v>
      </c>
      <c r="D2230" t="s">
        <v>104</v>
      </c>
      <c r="E2230" t="s">
        <v>131</v>
      </c>
      <c r="F2230" t="s">
        <v>6636</v>
      </c>
      <c r="G2230" t="s">
        <v>133</v>
      </c>
      <c r="H2230" t="s">
        <v>134</v>
      </c>
      <c r="I2230" t="s">
        <v>135</v>
      </c>
      <c r="J2230" t="s">
        <v>136</v>
      </c>
      <c r="K2230" t="s">
        <v>137</v>
      </c>
      <c r="L2230" t="s">
        <v>6637</v>
      </c>
      <c r="M2230" t="s">
        <v>6638</v>
      </c>
      <c r="N2230">
        <v>2.0252777769999999</v>
      </c>
      <c r="O2230">
        <v>7</v>
      </c>
      <c r="P2230">
        <v>339</v>
      </c>
      <c r="Q2230">
        <v>13</v>
      </c>
      <c r="R2230">
        <v>13</v>
      </c>
      <c r="S2230">
        <v>17</v>
      </c>
      <c r="T2230">
        <v>44</v>
      </c>
      <c r="U2230">
        <v>0</v>
      </c>
      <c r="V2230">
        <v>0</v>
      </c>
      <c r="W2230">
        <v>5.6236151573453306</v>
      </c>
      <c r="X2230">
        <v>126.16937886529956</v>
      </c>
      <c r="Y2230">
        <v>49.771516445198365</v>
      </c>
      <c r="Z2230">
        <v>3.7798270066003203</v>
      </c>
      <c r="AA2230">
        <v>96.735044338684162</v>
      </c>
      <c r="AB2230">
        <v>56.174901636389251</v>
      </c>
      <c r="AC2230">
        <v>0</v>
      </c>
      <c r="AD2230">
        <v>0</v>
      </c>
      <c r="AE2230">
        <v>338.25428344951695</v>
      </c>
    </row>
    <row r="2231" spans="1:31" x14ac:dyDescent="0.25">
      <c r="A2231">
        <v>1874927</v>
      </c>
      <c r="B2231">
        <v>1</v>
      </c>
      <c r="C2231" t="s">
        <v>80</v>
      </c>
      <c r="D2231" t="s">
        <v>103</v>
      </c>
      <c r="E2231" t="s">
        <v>131</v>
      </c>
      <c r="F2231" t="s">
        <v>6639</v>
      </c>
      <c r="G2231" t="s">
        <v>171</v>
      </c>
      <c r="H2231" t="s">
        <v>134</v>
      </c>
      <c r="I2231" t="s">
        <v>135</v>
      </c>
      <c r="J2231" t="s">
        <v>136</v>
      </c>
      <c r="K2231" t="s">
        <v>172</v>
      </c>
      <c r="L2231" t="s">
        <v>6640</v>
      </c>
      <c r="M2231" t="s">
        <v>6641</v>
      </c>
      <c r="N2231">
        <v>2.5</v>
      </c>
      <c r="O2231">
        <v>0</v>
      </c>
      <c r="P2231">
        <v>0</v>
      </c>
      <c r="Q2231">
        <v>0</v>
      </c>
      <c r="R2231">
        <v>0</v>
      </c>
      <c r="S2231">
        <v>19</v>
      </c>
      <c r="T2231">
        <v>0</v>
      </c>
      <c r="U2231">
        <v>33</v>
      </c>
      <c r="V2231">
        <v>0</v>
      </c>
      <c r="W2231">
        <v>0</v>
      </c>
      <c r="X2231">
        <v>0</v>
      </c>
      <c r="Y2231">
        <v>0</v>
      </c>
      <c r="Z2231">
        <v>0</v>
      </c>
      <c r="AA2231">
        <v>216.02898309062158</v>
      </c>
      <c r="AB2231">
        <v>0</v>
      </c>
      <c r="AC2231">
        <v>4311.5273414619596</v>
      </c>
      <c r="AD2231">
        <v>0</v>
      </c>
      <c r="AE2231">
        <v>4527.5563245525809</v>
      </c>
    </row>
    <row r="2232" spans="1:31" x14ac:dyDescent="0.25">
      <c r="A2232">
        <v>1875096</v>
      </c>
      <c r="B2232">
        <v>1</v>
      </c>
      <c r="C2232" t="s">
        <v>80</v>
      </c>
      <c r="D2232" t="s">
        <v>99</v>
      </c>
      <c r="E2232" t="s">
        <v>140</v>
      </c>
      <c r="F2232" t="s">
        <v>6642</v>
      </c>
      <c r="G2232" t="s">
        <v>163</v>
      </c>
      <c r="H2232" t="s">
        <v>143</v>
      </c>
      <c r="I2232" t="s">
        <v>135</v>
      </c>
      <c r="J2232" t="s">
        <v>136</v>
      </c>
      <c r="K2232" t="s">
        <v>137</v>
      </c>
      <c r="L2232" t="s">
        <v>6643</v>
      </c>
      <c r="M2232" t="s">
        <v>6644</v>
      </c>
      <c r="N2232">
        <v>1.214444444</v>
      </c>
      <c r="O2232">
        <v>0</v>
      </c>
      <c r="P2232">
        <v>1</v>
      </c>
      <c r="Q2232">
        <v>0</v>
      </c>
      <c r="R2232">
        <v>0</v>
      </c>
      <c r="S2232">
        <v>0</v>
      </c>
      <c r="T2232">
        <v>0</v>
      </c>
      <c r="U2232">
        <v>0</v>
      </c>
      <c r="V2232">
        <v>0</v>
      </c>
      <c r="W2232">
        <v>0</v>
      </c>
      <c r="X2232">
        <v>0.56229484970503885</v>
      </c>
      <c r="Y2232">
        <v>0</v>
      </c>
      <c r="Z2232">
        <v>0</v>
      </c>
      <c r="AA2232">
        <v>0</v>
      </c>
      <c r="AB2232">
        <v>0</v>
      </c>
      <c r="AC2232">
        <v>0</v>
      </c>
      <c r="AD2232">
        <v>0</v>
      </c>
      <c r="AE2232">
        <v>0.56229484970503885</v>
      </c>
    </row>
    <row r="2233" spans="1:31" x14ac:dyDescent="0.25">
      <c r="A2233">
        <v>1874618</v>
      </c>
      <c r="B2233">
        <v>1</v>
      </c>
      <c r="C2233" t="s">
        <v>80</v>
      </c>
      <c r="D2233" t="s">
        <v>84</v>
      </c>
      <c r="E2233" t="s">
        <v>131</v>
      </c>
      <c r="F2233" t="s">
        <v>3355</v>
      </c>
      <c r="G2233" t="s">
        <v>133</v>
      </c>
      <c r="H2233" t="s">
        <v>134</v>
      </c>
      <c r="I2233" t="s">
        <v>135</v>
      </c>
      <c r="J2233" t="s">
        <v>136</v>
      </c>
      <c r="K2233" t="s">
        <v>137</v>
      </c>
      <c r="L2233" t="s">
        <v>6645</v>
      </c>
      <c r="M2233" t="s">
        <v>6646</v>
      </c>
      <c r="N2233">
        <v>8.1388888000000006E-2</v>
      </c>
      <c r="O2233">
        <v>6</v>
      </c>
      <c r="P2233">
        <v>1340</v>
      </c>
      <c r="Q2233">
        <v>13</v>
      </c>
      <c r="R2233">
        <v>280</v>
      </c>
      <c r="S2233">
        <v>26</v>
      </c>
      <c r="T2233">
        <v>189</v>
      </c>
      <c r="U2233">
        <v>1</v>
      </c>
      <c r="V2233">
        <v>0</v>
      </c>
      <c r="W2233">
        <v>0.34539326314970276</v>
      </c>
      <c r="X2233">
        <v>18.361350119531693</v>
      </c>
      <c r="Y2233">
        <v>1.9495744476612016</v>
      </c>
      <c r="Z2233">
        <v>9.3421122498823692</v>
      </c>
      <c r="AA2233">
        <v>13.327876700697566</v>
      </c>
      <c r="AB2233">
        <v>7.4215710595313293</v>
      </c>
      <c r="AC2233">
        <v>5.1761884867762831</v>
      </c>
      <c r="AD2233">
        <v>0</v>
      </c>
      <c r="AE2233">
        <v>55.92406632723015</v>
      </c>
    </row>
    <row r="2234" spans="1:31" x14ac:dyDescent="0.25">
      <c r="A2234">
        <v>1874741</v>
      </c>
      <c r="B2234">
        <v>1</v>
      </c>
      <c r="C2234" t="s">
        <v>80</v>
      </c>
      <c r="D2234" t="s">
        <v>83</v>
      </c>
      <c r="E2234" t="s">
        <v>169</v>
      </c>
      <c r="F2234" t="s">
        <v>4275</v>
      </c>
      <c r="G2234" t="s">
        <v>580</v>
      </c>
      <c r="H2234" t="s">
        <v>143</v>
      </c>
      <c r="I2234" t="s">
        <v>135</v>
      </c>
      <c r="J2234" t="s">
        <v>136</v>
      </c>
      <c r="K2234" t="s">
        <v>137</v>
      </c>
      <c r="L2234" t="s">
        <v>6647</v>
      </c>
      <c r="M2234" t="s">
        <v>6648</v>
      </c>
      <c r="N2234">
        <v>1.403333333</v>
      </c>
      <c r="O2234">
        <v>0</v>
      </c>
      <c r="P2234">
        <v>2</v>
      </c>
      <c r="Q2234">
        <v>0</v>
      </c>
      <c r="R2234">
        <v>0</v>
      </c>
      <c r="S2234">
        <v>0</v>
      </c>
      <c r="T2234">
        <v>10</v>
      </c>
      <c r="U2234">
        <v>0</v>
      </c>
      <c r="V2234">
        <v>1</v>
      </c>
      <c r="W2234">
        <v>0</v>
      </c>
      <c r="X2234">
        <v>1.74200524819594</v>
      </c>
      <c r="Y2234">
        <v>0</v>
      </c>
      <c r="Z2234">
        <v>0</v>
      </c>
      <c r="AA2234">
        <v>0</v>
      </c>
      <c r="AB2234">
        <v>13.085082491146265</v>
      </c>
      <c r="AC2234">
        <v>0</v>
      </c>
      <c r="AD2234">
        <v>4.7808232249957214</v>
      </c>
      <c r="AE2234">
        <v>19.607910964337925</v>
      </c>
    </row>
    <row r="2235" spans="1:31" x14ac:dyDescent="0.25">
      <c r="A2235">
        <v>1874575</v>
      </c>
      <c r="B2235">
        <v>1</v>
      </c>
      <c r="C2235" t="s">
        <v>80</v>
      </c>
      <c r="D2235" t="s">
        <v>92</v>
      </c>
      <c r="E2235" t="s">
        <v>146</v>
      </c>
      <c r="F2235" t="s">
        <v>6649</v>
      </c>
      <c r="G2235" t="s">
        <v>469</v>
      </c>
      <c r="H2235" t="s">
        <v>143</v>
      </c>
      <c r="I2235" t="s">
        <v>135</v>
      </c>
      <c r="J2235" t="s">
        <v>136</v>
      </c>
      <c r="K2235" t="s">
        <v>137</v>
      </c>
      <c r="L2235" t="s">
        <v>6650</v>
      </c>
      <c r="M2235" t="s">
        <v>6651</v>
      </c>
      <c r="N2235">
        <v>0.81944444400000005</v>
      </c>
      <c r="O2235">
        <v>0</v>
      </c>
      <c r="P2235">
        <v>93</v>
      </c>
      <c r="Q2235">
        <v>0</v>
      </c>
      <c r="R2235">
        <v>1</v>
      </c>
      <c r="S2235">
        <v>0</v>
      </c>
      <c r="T2235">
        <v>8</v>
      </c>
      <c r="U2235">
        <v>0</v>
      </c>
      <c r="V2235">
        <v>0</v>
      </c>
      <c r="W2235">
        <v>0</v>
      </c>
      <c r="X2235">
        <v>18.25090879198514</v>
      </c>
      <c r="Y2235">
        <v>0</v>
      </c>
      <c r="Z2235">
        <v>0.17827346400292002</v>
      </c>
      <c r="AA2235">
        <v>0</v>
      </c>
      <c r="AB2235">
        <v>0.57373202173651228</v>
      </c>
      <c r="AC2235">
        <v>0</v>
      </c>
      <c r="AD2235">
        <v>0</v>
      </c>
      <c r="AE2235">
        <v>19.002914277724571</v>
      </c>
    </row>
    <row r="2236" spans="1:31" x14ac:dyDescent="0.25">
      <c r="A2236">
        <v>1874661</v>
      </c>
      <c r="B2236">
        <v>1</v>
      </c>
      <c r="C2236" t="s">
        <v>81</v>
      </c>
      <c r="D2236" t="s">
        <v>116</v>
      </c>
      <c r="E2236" t="s">
        <v>146</v>
      </c>
      <c r="F2236" t="s">
        <v>6652</v>
      </c>
      <c r="G2236" t="s">
        <v>148</v>
      </c>
      <c r="H2236" t="s">
        <v>143</v>
      </c>
      <c r="I2236" t="s">
        <v>135</v>
      </c>
      <c r="J2236" t="s">
        <v>136</v>
      </c>
      <c r="K2236" t="s">
        <v>137</v>
      </c>
      <c r="L2236" t="s">
        <v>6653</v>
      </c>
      <c r="M2236" t="s">
        <v>6654</v>
      </c>
      <c r="N2236">
        <v>3.113888888</v>
      </c>
      <c r="O2236">
        <v>0</v>
      </c>
      <c r="P2236">
        <v>106</v>
      </c>
      <c r="Q2236">
        <v>0</v>
      </c>
      <c r="R2236">
        <v>0</v>
      </c>
      <c r="S2236">
        <v>0</v>
      </c>
      <c r="T2236">
        <v>22</v>
      </c>
      <c r="U2236">
        <v>0</v>
      </c>
      <c r="V2236">
        <v>0</v>
      </c>
      <c r="W2236">
        <v>0</v>
      </c>
      <c r="X2236">
        <v>36.097300652792363</v>
      </c>
      <c r="Y2236">
        <v>0</v>
      </c>
      <c r="Z2236">
        <v>0</v>
      </c>
      <c r="AA2236">
        <v>0</v>
      </c>
      <c r="AB2236">
        <v>12.376486784786566</v>
      </c>
      <c r="AC2236">
        <v>0</v>
      </c>
      <c r="AD2236">
        <v>0</v>
      </c>
      <c r="AE2236">
        <v>48.473787437578927</v>
      </c>
    </row>
    <row r="2237" spans="1:31" x14ac:dyDescent="0.25">
      <c r="A2237">
        <v>1875159</v>
      </c>
      <c r="B2237">
        <v>1</v>
      </c>
      <c r="C2237" t="s">
        <v>81</v>
      </c>
      <c r="D2237" t="s">
        <v>118</v>
      </c>
      <c r="E2237" t="s">
        <v>146</v>
      </c>
      <c r="F2237" t="s">
        <v>6655</v>
      </c>
      <c r="G2237" t="s">
        <v>2417</v>
      </c>
      <c r="H2237" t="s">
        <v>143</v>
      </c>
      <c r="I2237" t="s">
        <v>135</v>
      </c>
      <c r="J2237" t="s">
        <v>136</v>
      </c>
      <c r="K2237" t="s">
        <v>137</v>
      </c>
      <c r="L2237" t="s">
        <v>6656</v>
      </c>
      <c r="M2237" t="s">
        <v>6657</v>
      </c>
      <c r="N2237">
        <v>0.75638888800000004</v>
      </c>
      <c r="O2237">
        <v>0</v>
      </c>
      <c r="P2237">
        <v>1</v>
      </c>
      <c r="Q2237">
        <v>0</v>
      </c>
      <c r="R2237">
        <v>0</v>
      </c>
      <c r="S2237">
        <v>0</v>
      </c>
      <c r="T2237">
        <v>0</v>
      </c>
      <c r="U2237">
        <v>0</v>
      </c>
      <c r="V2237">
        <v>0</v>
      </c>
      <c r="W2237">
        <v>0</v>
      </c>
      <c r="X2237">
        <v>7.0469253038941942E-2</v>
      </c>
      <c r="Y2237">
        <v>0</v>
      </c>
      <c r="Z2237">
        <v>0</v>
      </c>
      <c r="AA2237">
        <v>0</v>
      </c>
      <c r="AB2237">
        <v>0</v>
      </c>
      <c r="AC2237">
        <v>0</v>
      </c>
      <c r="AD2237">
        <v>0</v>
      </c>
      <c r="AE2237">
        <v>7.0469253038941942E-2</v>
      </c>
    </row>
    <row r="2238" spans="1:31" x14ac:dyDescent="0.25">
      <c r="A2238">
        <v>1875108</v>
      </c>
      <c r="B2238">
        <v>1</v>
      </c>
      <c r="C2238" t="s">
        <v>81</v>
      </c>
      <c r="D2238" t="s">
        <v>113</v>
      </c>
      <c r="E2238" t="s">
        <v>140</v>
      </c>
      <c r="F2238" t="s">
        <v>6658</v>
      </c>
      <c r="G2238" t="s">
        <v>163</v>
      </c>
      <c r="H2238" t="s">
        <v>143</v>
      </c>
      <c r="I2238" t="s">
        <v>135</v>
      </c>
      <c r="J2238" t="s">
        <v>136</v>
      </c>
      <c r="K2238" t="s">
        <v>137</v>
      </c>
      <c r="L2238" t="s">
        <v>6659</v>
      </c>
      <c r="M2238" t="s">
        <v>6660</v>
      </c>
      <c r="N2238">
        <v>0.571111111</v>
      </c>
      <c r="O2238">
        <v>0</v>
      </c>
      <c r="P2238">
        <v>1</v>
      </c>
      <c r="Q2238">
        <v>0</v>
      </c>
      <c r="R2238">
        <v>0</v>
      </c>
      <c r="S2238">
        <v>0</v>
      </c>
      <c r="T2238">
        <v>0</v>
      </c>
      <c r="U2238">
        <v>0</v>
      </c>
      <c r="V2238">
        <v>0</v>
      </c>
      <c r="W2238">
        <v>0</v>
      </c>
      <c r="X2238">
        <v>8.9580937660604446E-2</v>
      </c>
      <c r="Y2238">
        <v>0</v>
      </c>
      <c r="Z2238">
        <v>0</v>
      </c>
      <c r="AA2238">
        <v>0</v>
      </c>
      <c r="AB2238">
        <v>0</v>
      </c>
      <c r="AC2238">
        <v>0</v>
      </c>
      <c r="AD2238">
        <v>0</v>
      </c>
      <c r="AE2238">
        <v>8.9580937660604446E-2</v>
      </c>
    </row>
    <row r="2239" spans="1:31" x14ac:dyDescent="0.25">
      <c r="A2239">
        <v>1875062</v>
      </c>
      <c r="B2239">
        <v>1</v>
      </c>
      <c r="C2239" t="s">
        <v>81</v>
      </c>
      <c r="D2239" t="s">
        <v>118</v>
      </c>
      <c r="E2239" t="s">
        <v>131</v>
      </c>
      <c r="F2239" t="s">
        <v>6661</v>
      </c>
      <c r="G2239" t="s">
        <v>900</v>
      </c>
      <c r="H2239" t="s">
        <v>134</v>
      </c>
      <c r="I2239" t="s">
        <v>135</v>
      </c>
      <c r="J2239" t="s">
        <v>136</v>
      </c>
      <c r="K2239" t="s">
        <v>137</v>
      </c>
      <c r="L2239" t="s">
        <v>6662</v>
      </c>
      <c r="M2239" t="s">
        <v>6663</v>
      </c>
      <c r="N2239">
        <v>1.494444444</v>
      </c>
      <c r="O2239">
        <v>1</v>
      </c>
      <c r="P2239">
        <v>162</v>
      </c>
      <c r="Q2239">
        <v>17</v>
      </c>
      <c r="R2239">
        <v>17</v>
      </c>
      <c r="S2239">
        <v>6</v>
      </c>
      <c r="T2239">
        <v>19</v>
      </c>
      <c r="U2239">
        <v>1</v>
      </c>
      <c r="V2239">
        <v>0</v>
      </c>
      <c r="W2239">
        <v>0.52165103155702164</v>
      </c>
      <c r="X2239">
        <v>49.696459746788264</v>
      </c>
      <c r="Y2239">
        <v>12.619756685712918</v>
      </c>
      <c r="Z2239">
        <v>19.209475619100886</v>
      </c>
      <c r="AA2239">
        <v>59.352201199563687</v>
      </c>
      <c r="AB2239">
        <v>20.778116244725645</v>
      </c>
      <c r="AC2239">
        <v>27.071697388991957</v>
      </c>
      <c r="AD2239">
        <v>0</v>
      </c>
      <c r="AE2239">
        <v>189.2493579164404</v>
      </c>
    </row>
    <row r="2240" spans="1:31" x14ac:dyDescent="0.25">
      <c r="A2240">
        <v>1874939</v>
      </c>
      <c r="B2240">
        <v>1</v>
      </c>
      <c r="C2240" t="s">
        <v>81</v>
      </c>
      <c r="D2240" t="s">
        <v>120</v>
      </c>
      <c r="E2240" t="s">
        <v>146</v>
      </c>
      <c r="F2240" t="s">
        <v>6664</v>
      </c>
      <c r="G2240" t="s">
        <v>596</v>
      </c>
      <c r="H2240" t="s">
        <v>143</v>
      </c>
      <c r="I2240" t="s">
        <v>135</v>
      </c>
      <c r="J2240" t="s">
        <v>136</v>
      </c>
      <c r="K2240" t="s">
        <v>137</v>
      </c>
      <c r="L2240" t="s">
        <v>6665</v>
      </c>
      <c r="M2240" t="s">
        <v>6666</v>
      </c>
      <c r="N2240">
        <v>2.4541666659999999</v>
      </c>
      <c r="O2240">
        <v>0</v>
      </c>
      <c r="P2240">
        <v>0</v>
      </c>
      <c r="Q2240">
        <v>0</v>
      </c>
      <c r="R2240">
        <v>4</v>
      </c>
      <c r="S2240">
        <v>0</v>
      </c>
      <c r="T2240">
        <v>0</v>
      </c>
      <c r="U2240">
        <v>0</v>
      </c>
      <c r="V2240">
        <v>0</v>
      </c>
      <c r="W2240">
        <v>0</v>
      </c>
      <c r="X2240">
        <v>0</v>
      </c>
      <c r="Y2240">
        <v>0</v>
      </c>
      <c r="Z2240">
        <v>20.881121856161148</v>
      </c>
      <c r="AA2240">
        <v>0</v>
      </c>
      <c r="AB2240">
        <v>0</v>
      </c>
      <c r="AC2240">
        <v>0</v>
      </c>
      <c r="AD2240">
        <v>0</v>
      </c>
      <c r="AE2240">
        <v>20.881121856161148</v>
      </c>
    </row>
    <row r="2241" spans="1:31" x14ac:dyDescent="0.25">
      <c r="A2241">
        <v>1875039</v>
      </c>
      <c r="B2241">
        <v>1</v>
      </c>
      <c r="C2241" t="s">
        <v>80</v>
      </c>
      <c r="D2241" t="s">
        <v>82</v>
      </c>
      <c r="E2241" t="s">
        <v>146</v>
      </c>
      <c r="F2241" t="s">
        <v>6667</v>
      </c>
      <c r="G2241" t="s">
        <v>924</v>
      </c>
      <c r="H2241" t="s">
        <v>143</v>
      </c>
      <c r="I2241" t="s">
        <v>135</v>
      </c>
      <c r="J2241" t="s">
        <v>136</v>
      </c>
      <c r="K2241" t="s">
        <v>137</v>
      </c>
      <c r="L2241" t="s">
        <v>6668</v>
      </c>
      <c r="M2241" t="s">
        <v>6669</v>
      </c>
      <c r="N2241">
        <v>0.45388888799999999</v>
      </c>
      <c r="O2241">
        <v>0</v>
      </c>
      <c r="P2241">
        <v>45</v>
      </c>
      <c r="Q2241">
        <v>0</v>
      </c>
      <c r="R2241">
        <v>0</v>
      </c>
      <c r="S2241">
        <v>0</v>
      </c>
      <c r="T2241">
        <v>1</v>
      </c>
      <c r="U2241">
        <v>0</v>
      </c>
      <c r="V2241">
        <v>0</v>
      </c>
      <c r="W2241">
        <v>0</v>
      </c>
      <c r="X2241">
        <v>3.4161107837859275</v>
      </c>
      <c r="Y2241">
        <v>0</v>
      </c>
      <c r="Z2241">
        <v>0</v>
      </c>
      <c r="AA2241">
        <v>0</v>
      </c>
      <c r="AB2241">
        <v>2.4268073815833337E-4</v>
      </c>
      <c r="AC2241">
        <v>0</v>
      </c>
      <c r="AD2241">
        <v>0</v>
      </c>
      <c r="AE2241">
        <v>3.4163534645240858</v>
      </c>
    </row>
    <row r="2242" spans="1:31" x14ac:dyDescent="0.25">
      <c r="A2242">
        <v>1874793</v>
      </c>
      <c r="B2242">
        <v>1</v>
      </c>
      <c r="C2242" t="s">
        <v>81</v>
      </c>
      <c r="D2242" t="s">
        <v>112</v>
      </c>
      <c r="E2242" t="s">
        <v>169</v>
      </c>
      <c r="F2242" t="s">
        <v>6670</v>
      </c>
      <c r="G2242" t="s">
        <v>196</v>
      </c>
      <c r="H2242" t="s">
        <v>143</v>
      </c>
      <c r="I2242" t="s">
        <v>135</v>
      </c>
      <c r="J2242" t="s">
        <v>136</v>
      </c>
      <c r="K2242" t="s">
        <v>172</v>
      </c>
      <c r="L2242" t="s">
        <v>6671</v>
      </c>
      <c r="M2242" t="s">
        <v>6672</v>
      </c>
      <c r="N2242">
        <v>1.9939916660000001</v>
      </c>
      <c r="O2242">
        <v>0</v>
      </c>
      <c r="P2242">
        <v>3</v>
      </c>
      <c r="Q2242">
        <v>0</v>
      </c>
      <c r="R2242">
        <v>0</v>
      </c>
      <c r="S2242">
        <v>0</v>
      </c>
      <c r="T2242">
        <v>208</v>
      </c>
      <c r="U2242">
        <v>0</v>
      </c>
      <c r="V2242">
        <v>0</v>
      </c>
      <c r="W2242">
        <v>0</v>
      </c>
      <c r="X2242">
        <v>0.63706847359572505</v>
      </c>
      <c r="Y2242">
        <v>0</v>
      </c>
      <c r="Z2242">
        <v>0</v>
      </c>
      <c r="AA2242">
        <v>0</v>
      </c>
      <c r="AB2242">
        <v>396.19933593948974</v>
      </c>
      <c r="AC2242">
        <v>0</v>
      </c>
      <c r="AD2242">
        <v>0</v>
      </c>
      <c r="AE2242">
        <v>396.83640441308546</v>
      </c>
    </row>
    <row r="2243" spans="1:31" x14ac:dyDescent="0.25">
      <c r="A2243">
        <v>1874916</v>
      </c>
      <c r="B2243">
        <v>1</v>
      </c>
      <c r="C2243" t="s">
        <v>80</v>
      </c>
      <c r="D2243" t="s">
        <v>104</v>
      </c>
      <c r="E2243" t="s">
        <v>158</v>
      </c>
      <c r="F2243" t="s">
        <v>6673</v>
      </c>
      <c r="G2243" t="s">
        <v>219</v>
      </c>
      <c r="H2243" t="s">
        <v>134</v>
      </c>
      <c r="I2243" t="s">
        <v>135</v>
      </c>
      <c r="J2243" t="s">
        <v>136</v>
      </c>
      <c r="K2243" t="s">
        <v>137</v>
      </c>
      <c r="L2243" t="s">
        <v>6674</v>
      </c>
      <c r="M2243" t="s">
        <v>6675</v>
      </c>
      <c r="N2243">
        <v>6.7947222219999999</v>
      </c>
      <c r="O2243">
        <v>0</v>
      </c>
      <c r="P2243">
        <v>0</v>
      </c>
      <c r="Q2243">
        <v>1</v>
      </c>
      <c r="R2243">
        <v>0</v>
      </c>
      <c r="S2243">
        <v>0</v>
      </c>
      <c r="T2243">
        <v>0</v>
      </c>
      <c r="U2243">
        <v>0</v>
      </c>
      <c r="V2243">
        <v>0</v>
      </c>
      <c r="W2243">
        <v>0</v>
      </c>
      <c r="X2243">
        <v>0</v>
      </c>
      <c r="Y2243">
        <v>2.4431269272333869</v>
      </c>
      <c r="Z2243">
        <v>0</v>
      </c>
      <c r="AA2243">
        <v>0</v>
      </c>
      <c r="AB2243">
        <v>0</v>
      </c>
      <c r="AC2243">
        <v>0</v>
      </c>
      <c r="AD2243">
        <v>0</v>
      </c>
      <c r="AE2243">
        <v>2.4431269272333869</v>
      </c>
    </row>
    <row r="2244" spans="1:31" x14ac:dyDescent="0.25">
      <c r="A2244">
        <v>1874876</v>
      </c>
      <c r="B2244">
        <v>1</v>
      </c>
      <c r="C2244" t="s">
        <v>80</v>
      </c>
      <c r="D2244" t="s">
        <v>96</v>
      </c>
      <c r="E2244" t="s">
        <v>140</v>
      </c>
      <c r="F2244" t="s">
        <v>6676</v>
      </c>
      <c r="G2244" t="s">
        <v>200</v>
      </c>
      <c r="H2244" t="s">
        <v>143</v>
      </c>
      <c r="I2244" t="s">
        <v>135</v>
      </c>
      <c r="J2244" t="s">
        <v>136</v>
      </c>
      <c r="K2244" t="s">
        <v>137</v>
      </c>
      <c r="L2244" t="s">
        <v>6677</v>
      </c>
      <c r="M2244" t="s">
        <v>6678</v>
      </c>
      <c r="N2244">
        <v>1.4272222219999999</v>
      </c>
      <c r="O2244">
        <v>0</v>
      </c>
      <c r="P2244">
        <v>1</v>
      </c>
      <c r="Q2244">
        <v>0</v>
      </c>
      <c r="R2244">
        <v>0</v>
      </c>
      <c r="S2244">
        <v>0</v>
      </c>
      <c r="T2244">
        <v>1</v>
      </c>
      <c r="U2244">
        <v>0</v>
      </c>
      <c r="V2244">
        <v>0</v>
      </c>
      <c r="W2244">
        <v>0</v>
      </c>
      <c r="X2244">
        <v>7.8190832222348322E-2</v>
      </c>
      <c r="Y2244">
        <v>0</v>
      </c>
      <c r="Z2244">
        <v>0</v>
      </c>
      <c r="AA2244">
        <v>0</v>
      </c>
      <c r="AB2244">
        <v>0</v>
      </c>
      <c r="AC2244">
        <v>0</v>
      </c>
      <c r="AD2244">
        <v>0</v>
      </c>
      <c r="AE2244">
        <v>7.8190832222348322E-2</v>
      </c>
    </row>
    <row r="2245" spans="1:31" x14ac:dyDescent="0.25">
      <c r="A2245">
        <v>1875171</v>
      </c>
      <c r="B2245">
        <v>1</v>
      </c>
      <c r="C2245" t="s">
        <v>81</v>
      </c>
      <c r="D2245" t="s">
        <v>127</v>
      </c>
      <c r="E2245" t="s">
        <v>140</v>
      </c>
      <c r="F2245" t="s">
        <v>6679</v>
      </c>
      <c r="G2245" t="s">
        <v>207</v>
      </c>
      <c r="H2245" t="s">
        <v>143</v>
      </c>
      <c r="I2245" t="s">
        <v>135</v>
      </c>
      <c r="J2245" t="s">
        <v>136</v>
      </c>
      <c r="K2245" t="s">
        <v>137</v>
      </c>
      <c r="L2245" t="s">
        <v>6680</v>
      </c>
      <c r="M2245" t="s">
        <v>6681</v>
      </c>
      <c r="N2245">
        <v>1.2636111109999999</v>
      </c>
      <c r="O2245">
        <v>0</v>
      </c>
      <c r="P2245">
        <v>6</v>
      </c>
      <c r="Q2245">
        <v>0</v>
      </c>
      <c r="R2245">
        <v>0</v>
      </c>
      <c r="S2245">
        <v>0</v>
      </c>
      <c r="T2245">
        <v>0</v>
      </c>
      <c r="U2245">
        <v>0</v>
      </c>
      <c r="V2245">
        <v>0</v>
      </c>
      <c r="W2245">
        <v>0</v>
      </c>
      <c r="X2245">
        <v>2.0078708036761368</v>
      </c>
      <c r="Y2245">
        <v>0</v>
      </c>
      <c r="Z2245">
        <v>0</v>
      </c>
      <c r="AA2245">
        <v>0</v>
      </c>
      <c r="AB2245">
        <v>0</v>
      </c>
      <c r="AC2245">
        <v>0</v>
      </c>
      <c r="AD2245">
        <v>0</v>
      </c>
      <c r="AE2245">
        <v>2.0078708036761368</v>
      </c>
    </row>
    <row r="2246" spans="1:31" x14ac:dyDescent="0.25">
      <c r="A2246">
        <v>1874999</v>
      </c>
      <c r="B2246">
        <v>1</v>
      </c>
      <c r="C2246" t="s">
        <v>81</v>
      </c>
      <c r="D2246" t="s">
        <v>117</v>
      </c>
      <c r="E2246" t="s">
        <v>210</v>
      </c>
      <c r="F2246" t="s">
        <v>6682</v>
      </c>
      <c r="G2246" t="s">
        <v>133</v>
      </c>
      <c r="H2246" t="s">
        <v>134</v>
      </c>
      <c r="I2246" t="s">
        <v>135</v>
      </c>
      <c r="J2246" t="s">
        <v>136</v>
      </c>
      <c r="K2246" t="s">
        <v>137</v>
      </c>
      <c r="L2246" t="s">
        <v>6683</v>
      </c>
      <c r="M2246" t="s">
        <v>6684</v>
      </c>
      <c r="N2246">
        <v>0.13194444399999999</v>
      </c>
      <c r="O2246">
        <v>1</v>
      </c>
      <c r="P2246">
        <v>490</v>
      </c>
      <c r="Q2246">
        <v>10</v>
      </c>
      <c r="R2246">
        <v>33</v>
      </c>
      <c r="S2246">
        <v>2</v>
      </c>
      <c r="T2246">
        <v>13</v>
      </c>
      <c r="U2246">
        <v>0</v>
      </c>
      <c r="V2246">
        <v>0</v>
      </c>
      <c r="W2246">
        <v>0.10086938586054167</v>
      </c>
      <c r="X2246">
        <v>10.362561794830208</v>
      </c>
      <c r="Y2246">
        <v>1.2603766276717223</v>
      </c>
      <c r="Z2246">
        <v>2.2293361229151807</v>
      </c>
      <c r="AA2246">
        <v>0.16158187064111112</v>
      </c>
      <c r="AB2246">
        <v>0.37337316745340277</v>
      </c>
      <c r="AC2246">
        <v>0</v>
      </c>
      <c r="AD2246">
        <v>0</v>
      </c>
      <c r="AE2246">
        <v>14.488098969372166</v>
      </c>
    </row>
    <row r="2247" spans="1:31" x14ac:dyDescent="0.25">
      <c r="A2247">
        <v>1874836</v>
      </c>
      <c r="B2247">
        <v>1</v>
      </c>
      <c r="C2247" t="s">
        <v>81</v>
      </c>
      <c r="D2247" t="s">
        <v>112</v>
      </c>
      <c r="E2247" t="s">
        <v>229</v>
      </c>
      <c r="F2247" t="s">
        <v>6685</v>
      </c>
      <c r="G2247" t="s">
        <v>5299</v>
      </c>
      <c r="H2247" t="s">
        <v>232</v>
      </c>
      <c r="I2247" t="s">
        <v>135</v>
      </c>
      <c r="J2247" t="s">
        <v>136</v>
      </c>
      <c r="K2247" t="s">
        <v>172</v>
      </c>
      <c r="L2247" t="s">
        <v>6686</v>
      </c>
      <c r="M2247" t="s">
        <v>6687</v>
      </c>
      <c r="N2247">
        <v>0.48611111099999998</v>
      </c>
      <c r="O2247">
        <v>17</v>
      </c>
      <c r="P2247">
        <v>50516</v>
      </c>
      <c r="Q2247">
        <v>1560</v>
      </c>
      <c r="R2247">
        <v>3881</v>
      </c>
      <c r="S2247">
        <v>253</v>
      </c>
      <c r="T2247">
        <v>6678</v>
      </c>
      <c r="U2247">
        <v>46</v>
      </c>
      <c r="V2247">
        <v>32</v>
      </c>
      <c r="W2247">
        <v>4.3364222611062502</v>
      </c>
      <c r="X2247">
        <v>4853.3207201881023</v>
      </c>
      <c r="Y2247">
        <v>3641.2242686082341</v>
      </c>
      <c r="Z2247">
        <v>2300.0814101824099</v>
      </c>
      <c r="AA2247">
        <v>1253.3416146035279</v>
      </c>
      <c r="AB2247">
        <v>2078.6184410185551</v>
      </c>
      <c r="AC2247">
        <v>585.8494854783396</v>
      </c>
      <c r="AD2247">
        <v>127.39160554069447</v>
      </c>
      <c r="AE2247">
        <v>14844.163967880972</v>
      </c>
    </row>
    <row r="2248" spans="1:31" x14ac:dyDescent="0.25">
      <c r="A2248">
        <v>1875168</v>
      </c>
      <c r="B2248">
        <v>1</v>
      </c>
      <c r="C2248" t="s">
        <v>80</v>
      </c>
      <c r="D2248" t="s">
        <v>97</v>
      </c>
      <c r="E2248" t="s">
        <v>229</v>
      </c>
      <c r="F2248" t="s">
        <v>1585</v>
      </c>
      <c r="G2248" t="s">
        <v>133</v>
      </c>
      <c r="H2248" t="s">
        <v>134</v>
      </c>
      <c r="I2248" t="s">
        <v>135</v>
      </c>
      <c r="J2248" t="s">
        <v>136</v>
      </c>
      <c r="K2248" t="s">
        <v>137</v>
      </c>
      <c r="L2248" t="s">
        <v>6688</v>
      </c>
      <c r="M2248" t="s">
        <v>6689</v>
      </c>
      <c r="N2248">
        <v>0.55000000000000004</v>
      </c>
      <c r="O2248">
        <v>7</v>
      </c>
      <c r="P2248">
        <v>700</v>
      </c>
      <c r="Q2248">
        <v>7</v>
      </c>
      <c r="R2248">
        <v>79</v>
      </c>
      <c r="S2248">
        <v>20</v>
      </c>
      <c r="T2248">
        <v>85</v>
      </c>
      <c r="U2248">
        <v>1</v>
      </c>
      <c r="V2248">
        <v>0</v>
      </c>
      <c r="W2248">
        <v>469.16902495859108</v>
      </c>
      <c r="X2248">
        <v>164.7178070159012</v>
      </c>
      <c r="Y2248">
        <v>112.08120913931684</v>
      </c>
      <c r="Z2248">
        <v>17.941411411252584</v>
      </c>
      <c r="AA2248">
        <v>97.896480317581904</v>
      </c>
      <c r="AB2248">
        <v>62.644462534354929</v>
      </c>
      <c r="AC2248">
        <v>0</v>
      </c>
      <c r="AD2248">
        <v>0</v>
      </c>
      <c r="AE2248">
        <v>924.45039537699847</v>
      </c>
    </row>
    <row r="2249" spans="1:31" x14ac:dyDescent="0.25">
      <c r="A2249">
        <v>1874713</v>
      </c>
      <c r="B2249">
        <v>1</v>
      </c>
      <c r="C2249" t="s">
        <v>81</v>
      </c>
      <c r="D2249" t="s">
        <v>120</v>
      </c>
      <c r="E2249" t="s">
        <v>131</v>
      </c>
      <c r="F2249" t="s">
        <v>1047</v>
      </c>
      <c r="G2249" t="s">
        <v>196</v>
      </c>
      <c r="H2249" t="s">
        <v>134</v>
      </c>
      <c r="I2249" t="s">
        <v>135</v>
      </c>
      <c r="J2249" t="s">
        <v>136</v>
      </c>
      <c r="K2249" t="s">
        <v>172</v>
      </c>
      <c r="L2249" t="s">
        <v>6690</v>
      </c>
      <c r="M2249" t="s">
        <v>6691</v>
      </c>
      <c r="N2249">
        <v>1.593611111</v>
      </c>
      <c r="O2249">
        <v>0</v>
      </c>
      <c r="P2249">
        <v>71</v>
      </c>
      <c r="Q2249">
        <v>54</v>
      </c>
      <c r="R2249">
        <v>9</v>
      </c>
      <c r="S2249">
        <v>11</v>
      </c>
      <c r="T2249">
        <v>3</v>
      </c>
      <c r="U2249">
        <v>0</v>
      </c>
      <c r="V2249">
        <v>0</v>
      </c>
      <c r="W2249">
        <v>0</v>
      </c>
      <c r="X2249">
        <v>39.662073902109675</v>
      </c>
      <c r="Y2249">
        <v>366.91284506162123</v>
      </c>
      <c r="Z2249">
        <v>60.618398932086293</v>
      </c>
      <c r="AA2249">
        <v>55.953985487914274</v>
      </c>
      <c r="AB2249">
        <v>0.90755120801018352</v>
      </c>
      <c r="AC2249">
        <v>0</v>
      </c>
      <c r="AD2249">
        <v>0</v>
      </c>
      <c r="AE2249">
        <v>524.05485459174167</v>
      </c>
    </row>
    <row r="2250" spans="1:31" x14ac:dyDescent="0.25">
      <c r="A2250">
        <v>1875185</v>
      </c>
      <c r="B2250">
        <v>1</v>
      </c>
      <c r="C2250" t="s">
        <v>80</v>
      </c>
      <c r="D2250" t="s">
        <v>95</v>
      </c>
      <c r="E2250" t="s">
        <v>140</v>
      </c>
      <c r="F2250" t="s">
        <v>6692</v>
      </c>
      <c r="G2250" t="s">
        <v>200</v>
      </c>
      <c r="H2250" t="s">
        <v>143</v>
      </c>
      <c r="I2250" t="s">
        <v>135</v>
      </c>
      <c r="J2250" t="s">
        <v>136</v>
      </c>
      <c r="K2250" t="s">
        <v>137</v>
      </c>
      <c r="L2250" t="s">
        <v>6693</v>
      </c>
      <c r="M2250" t="s">
        <v>6694</v>
      </c>
      <c r="N2250">
        <v>62.68</v>
      </c>
      <c r="O2250">
        <v>0</v>
      </c>
      <c r="P2250">
        <v>1</v>
      </c>
      <c r="Q2250">
        <v>0</v>
      </c>
      <c r="R2250">
        <v>0</v>
      </c>
      <c r="S2250">
        <v>0</v>
      </c>
      <c r="T2250">
        <v>0</v>
      </c>
      <c r="U2250">
        <v>0</v>
      </c>
      <c r="V2250">
        <v>0</v>
      </c>
      <c r="W2250">
        <v>0</v>
      </c>
      <c r="X2250">
        <v>9.9549266162220533</v>
      </c>
      <c r="Y2250">
        <v>0</v>
      </c>
      <c r="Z2250">
        <v>0</v>
      </c>
      <c r="AA2250">
        <v>0</v>
      </c>
      <c r="AB2250">
        <v>0</v>
      </c>
      <c r="AC2250">
        <v>0</v>
      </c>
      <c r="AD2250">
        <v>0</v>
      </c>
      <c r="AE2250">
        <v>9.9549266162220533</v>
      </c>
    </row>
    <row r="2251" spans="1:31" x14ac:dyDescent="0.25">
      <c r="A2251">
        <v>1874670</v>
      </c>
      <c r="B2251">
        <v>1</v>
      </c>
      <c r="C2251" t="s">
        <v>80</v>
      </c>
      <c r="D2251" t="s">
        <v>105</v>
      </c>
      <c r="E2251" t="s">
        <v>222</v>
      </c>
      <c r="F2251" t="s">
        <v>6695</v>
      </c>
      <c r="G2251" t="s">
        <v>580</v>
      </c>
      <c r="H2251" t="s">
        <v>143</v>
      </c>
      <c r="I2251" t="s">
        <v>135</v>
      </c>
      <c r="J2251" t="s">
        <v>136</v>
      </c>
      <c r="K2251" t="s">
        <v>137</v>
      </c>
      <c r="L2251" t="s">
        <v>6696</v>
      </c>
      <c r="M2251" t="s">
        <v>6697</v>
      </c>
      <c r="N2251">
        <v>2.5052777769999999</v>
      </c>
      <c r="O2251">
        <v>0</v>
      </c>
      <c r="P2251">
        <v>153</v>
      </c>
      <c r="Q2251">
        <v>0</v>
      </c>
      <c r="R2251">
        <v>0</v>
      </c>
      <c r="S2251">
        <v>0</v>
      </c>
      <c r="T2251">
        <v>10</v>
      </c>
      <c r="U2251">
        <v>0</v>
      </c>
      <c r="V2251">
        <v>0</v>
      </c>
      <c r="W2251">
        <v>0</v>
      </c>
      <c r="X2251">
        <v>95.461054217234405</v>
      </c>
      <c r="Y2251">
        <v>0</v>
      </c>
      <c r="Z2251">
        <v>0</v>
      </c>
      <c r="AA2251">
        <v>0</v>
      </c>
      <c r="AB2251">
        <v>25.143350885698641</v>
      </c>
      <c r="AC2251">
        <v>0</v>
      </c>
      <c r="AD2251">
        <v>0</v>
      </c>
      <c r="AE2251">
        <v>120.60440510293304</v>
      </c>
    </row>
    <row r="2252" spans="1:31" x14ac:dyDescent="0.25">
      <c r="A2252">
        <v>1874650</v>
      </c>
      <c r="B2252">
        <v>1</v>
      </c>
      <c r="C2252" t="s">
        <v>81</v>
      </c>
      <c r="D2252" t="s">
        <v>121</v>
      </c>
      <c r="E2252" t="s">
        <v>131</v>
      </c>
      <c r="F2252" t="s">
        <v>6698</v>
      </c>
      <c r="G2252" t="s">
        <v>133</v>
      </c>
      <c r="H2252" t="s">
        <v>134</v>
      </c>
      <c r="I2252" t="s">
        <v>135</v>
      </c>
      <c r="J2252" t="s">
        <v>136</v>
      </c>
      <c r="K2252" t="s">
        <v>137</v>
      </c>
      <c r="L2252" t="s">
        <v>6699</v>
      </c>
      <c r="M2252" t="s">
        <v>6700</v>
      </c>
      <c r="N2252">
        <v>0.50555555500000005</v>
      </c>
      <c r="O2252">
        <v>0</v>
      </c>
      <c r="P2252">
        <v>324</v>
      </c>
      <c r="Q2252">
        <v>1</v>
      </c>
      <c r="R2252">
        <v>29</v>
      </c>
      <c r="S2252">
        <v>0</v>
      </c>
      <c r="T2252">
        <v>26</v>
      </c>
      <c r="U2252">
        <v>0</v>
      </c>
      <c r="V2252">
        <v>0</v>
      </c>
      <c r="W2252">
        <v>0</v>
      </c>
      <c r="X2252">
        <v>14.450313738586688</v>
      </c>
      <c r="Y2252">
        <v>0.72605878205193353</v>
      </c>
      <c r="Z2252">
        <v>5.5004791061503155</v>
      </c>
      <c r="AA2252">
        <v>0</v>
      </c>
      <c r="AB2252">
        <v>7.8297644447055745</v>
      </c>
      <c r="AC2252">
        <v>0</v>
      </c>
      <c r="AD2252">
        <v>0</v>
      </c>
      <c r="AE2252">
        <v>28.506616071494513</v>
      </c>
    </row>
    <row r="2253" spans="1:31" x14ac:dyDescent="0.25">
      <c r="A2253">
        <v>1874899</v>
      </c>
      <c r="B2253">
        <v>1</v>
      </c>
      <c r="C2253" t="s">
        <v>80</v>
      </c>
      <c r="D2253" t="s">
        <v>96</v>
      </c>
      <c r="E2253" t="s">
        <v>140</v>
      </c>
      <c r="F2253" t="s">
        <v>6701</v>
      </c>
      <c r="G2253" t="s">
        <v>200</v>
      </c>
      <c r="H2253" t="s">
        <v>143</v>
      </c>
      <c r="I2253" t="s">
        <v>135</v>
      </c>
      <c r="J2253" t="s">
        <v>136</v>
      </c>
      <c r="K2253" t="s">
        <v>137</v>
      </c>
      <c r="L2253" t="s">
        <v>6702</v>
      </c>
      <c r="M2253" t="s">
        <v>6703</v>
      </c>
      <c r="N2253">
        <v>2.7969444440000002</v>
      </c>
      <c r="O2253">
        <v>0</v>
      </c>
      <c r="P2253">
        <v>1</v>
      </c>
      <c r="Q2253">
        <v>0</v>
      </c>
      <c r="R2253">
        <v>0</v>
      </c>
      <c r="S2253">
        <v>0</v>
      </c>
      <c r="T2253">
        <v>0</v>
      </c>
      <c r="U2253">
        <v>0</v>
      </c>
      <c r="V2253">
        <v>0</v>
      </c>
      <c r="W2253">
        <v>0</v>
      </c>
      <c r="X2253">
        <v>0.78587124768976391</v>
      </c>
      <c r="Y2253">
        <v>0</v>
      </c>
      <c r="Z2253">
        <v>0</v>
      </c>
      <c r="AA2253">
        <v>0</v>
      </c>
      <c r="AB2253">
        <v>0</v>
      </c>
      <c r="AC2253">
        <v>0</v>
      </c>
      <c r="AD2253">
        <v>0</v>
      </c>
      <c r="AE2253">
        <v>0.78587124768976391</v>
      </c>
    </row>
    <row r="2254" spans="1:31" x14ac:dyDescent="0.25">
      <c r="A2254">
        <v>1875042</v>
      </c>
      <c r="B2254">
        <v>1</v>
      </c>
      <c r="C2254" t="s">
        <v>81</v>
      </c>
      <c r="D2254" t="s">
        <v>121</v>
      </c>
      <c r="E2254" t="s">
        <v>146</v>
      </c>
      <c r="F2254" t="s">
        <v>6511</v>
      </c>
      <c r="G2254" t="s">
        <v>148</v>
      </c>
      <c r="H2254" t="s">
        <v>143</v>
      </c>
      <c r="I2254" t="s">
        <v>135</v>
      </c>
      <c r="J2254" t="s">
        <v>136</v>
      </c>
      <c r="K2254" t="s">
        <v>137</v>
      </c>
      <c r="L2254" t="s">
        <v>6704</v>
      </c>
      <c r="M2254" t="s">
        <v>6705</v>
      </c>
      <c r="N2254">
        <v>1.08</v>
      </c>
      <c r="O2254">
        <v>0</v>
      </c>
      <c r="P2254">
        <v>12</v>
      </c>
      <c r="Q2254">
        <v>0</v>
      </c>
      <c r="R2254">
        <v>0</v>
      </c>
      <c r="S2254">
        <v>0</v>
      </c>
      <c r="T2254">
        <v>0</v>
      </c>
      <c r="U2254">
        <v>0</v>
      </c>
      <c r="V2254">
        <v>0</v>
      </c>
      <c r="W2254">
        <v>0</v>
      </c>
      <c r="X2254">
        <v>2.1480141543106099</v>
      </c>
      <c r="Y2254">
        <v>0</v>
      </c>
      <c r="Z2254">
        <v>0</v>
      </c>
      <c r="AA2254">
        <v>0</v>
      </c>
      <c r="AB2254">
        <v>0</v>
      </c>
      <c r="AC2254">
        <v>0</v>
      </c>
      <c r="AD2254">
        <v>0</v>
      </c>
      <c r="AE2254">
        <v>2.1480141543106099</v>
      </c>
    </row>
    <row r="2255" spans="1:31" x14ac:dyDescent="0.25">
      <c r="A2255">
        <v>1874956</v>
      </c>
      <c r="B2255">
        <v>1</v>
      </c>
      <c r="C2255" t="s">
        <v>80</v>
      </c>
      <c r="D2255" t="s">
        <v>88</v>
      </c>
      <c r="E2255" t="s">
        <v>140</v>
      </c>
      <c r="F2255" t="s">
        <v>6706</v>
      </c>
      <c r="G2255" t="s">
        <v>207</v>
      </c>
      <c r="H2255" t="s">
        <v>143</v>
      </c>
      <c r="I2255" t="s">
        <v>135</v>
      </c>
      <c r="J2255" t="s">
        <v>136</v>
      </c>
      <c r="K2255" t="s">
        <v>137</v>
      </c>
      <c r="L2255" t="s">
        <v>6707</v>
      </c>
      <c r="M2255" t="s">
        <v>6708</v>
      </c>
      <c r="N2255">
        <v>2.798333333</v>
      </c>
      <c r="O2255">
        <v>0</v>
      </c>
      <c r="P2255">
        <v>1</v>
      </c>
      <c r="Q2255">
        <v>0</v>
      </c>
      <c r="R2255">
        <v>0</v>
      </c>
      <c r="S2255">
        <v>0</v>
      </c>
      <c r="T2255">
        <v>0</v>
      </c>
      <c r="U2255">
        <v>0</v>
      </c>
      <c r="V2255">
        <v>0</v>
      </c>
      <c r="W2255">
        <v>0</v>
      </c>
      <c r="X2255">
        <v>3.1630659110671564</v>
      </c>
      <c r="Y2255">
        <v>0</v>
      </c>
      <c r="Z2255">
        <v>0</v>
      </c>
      <c r="AA2255">
        <v>0</v>
      </c>
      <c r="AB2255">
        <v>0</v>
      </c>
      <c r="AC2255">
        <v>0</v>
      </c>
      <c r="AD2255">
        <v>0</v>
      </c>
      <c r="AE2255">
        <v>3.1630659110671564</v>
      </c>
    </row>
    <row r="2256" spans="1:31" x14ac:dyDescent="0.25">
      <c r="A2256">
        <v>1874856</v>
      </c>
      <c r="B2256">
        <v>1</v>
      </c>
      <c r="C2256" t="s">
        <v>81</v>
      </c>
      <c r="D2256" t="s">
        <v>122</v>
      </c>
      <c r="E2256" t="s">
        <v>210</v>
      </c>
      <c r="F2256" t="s">
        <v>6709</v>
      </c>
      <c r="G2256" t="s">
        <v>133</v>
      </c>
      <c r="H2256" t="s">
        <v>134</v>
      </c>
      <c r="I2256" t="s">
        <v>135</v>
      </c>
      <c r="J2256" t="s">
        <v>136</v>
      </c>
      <c r="K2256" t="s">
        <v>137</v>
      </c>
      <c r="L2256" t="s">
        <v>6710</v>
      </c>
      <c r="M2256" t="s">
        <v>6711</v>
      </c>
      <c r="N2256">
        <v>1.133888888</v>
      </c>
      <c r="O2256">
        <v>0</v>
      </c>
      <c r="P2256">
        <v>5237</v>
      </c>
      <c r="Q2256">
        <v>0</v>
      </c>
      <c r="R2256">
        <v>9</v>
      </c>
      <c r="S2256">
        <v>5</v>
      </c>
      <c r="T2256">
        <v>357</v>
      </c>
      <c r="U2256">
        <v>0</v>
      </c>
      <c r="V2256">
        <v>2</v>
      </c>
      <c r="W2256">
        <v>0</v>
      </c>
      <c r="X2256">
        <v>1188.8582071936826</v>
      </c>
      <c r="Y2256">
        <v>0</v>
      </c>
      <c r="Z2256">
        <v>1.9858694345917702</v>
      </c>
      <c r="AA2256">
        <v>50.611718453126308</v>
      </c>
      <c r="AB2256">
        <v>296.49726767309903</v>
      </c>
      <c r="AC2256">
        <v>0</v>
      </c>
      <c r="AD2256">
        <v>16.504259166138958</v>
      </c>
      <c r="AE2256">
        <v>1554.4573219206386</v>
      </c>
    </row>
    <row r="2257" spans="1:31" x14ac:dyDescent="0.25">
      <c r="A2257">
        <v>1874727</v>
      </c>
      <c r="B2257">
        <v>1</v>
      </c>
      <c r="C2257" t="s">
        <v>80</v>
      </c>
      <c r="D2257" t="s">
        <v>83</v>
      </c>
      <c r="E2257" t="s">
        <v>158</v>
      </c>
      <c r="F2257" t="s">
        <v>6712</v>
      </c>
      <c r="G2257" t="s">
        <v>196</v>
      </c>
      <c r="H2257" t="s">
        <v>134</v>
      </c>
      <c r="I2257" t="s">
        <v>135</v>
      </c>
      <c r="J2257" t="s">
        <v>136</v>
      </c>
      <c r="K2257" t="s">
        <v>172</v>
      </c>
      <c r="L2257" t="s">
        <v>6713</v>
      </c>
      <c r="M2257" t="s">
        <v>6714</v>
      </c>
      <c r="N2257">
        <v>7.6946063880000004</v>
      </c>
      <c r="O2257">
        <v>0</v>
      </c>
      <c r="P2257">
        <v>129</v>
      </c>
      <c r="Q2257">
        <v>0</v>
      </c>
      <c r="R2257">
        <v>1</v>
      </c>
      <c r="S2257">
        <v>33</v>
      </c>
      <c r="T2257">
        <v>12</v>
      </c>
      <c r="U2257">
        <v>20</v>
      </c>
      <c r="V2257">
        <v>2</v>
      </c>
      <c r="W2257">
        <v>0</v>
      </c>
      <c r="X2257">
        <v>288.56448029328391</v>
      </c>
      <c r="Y2257">
        <v>0</v>
      </c>
      <c r="Z2257">
        <v>1.1042002362048287</v>
      </c>
      <c r="AA2257">
        <v>2469.1562198637444</v>
      </c>
      <c r="AB2257">
        <v>93.397723876485429</v>
      </c>
      <c r="AC2257">
        <v>6764.2770212504183</v>
      </c>
      <c r="AD2257">
        <v>577.14861838954323</v>
      </c>
      <c r="AE2257">
        <v>10193.648263909679</v>
      </c>
    </row>
    <row r="2258" spans="1:31" x14ac:dyDescent="0.25">
      <c r="A2258">
        <v>1874896</v>
      </c>
      <c r="B2258">
        <v>1</v>
      </c>
      <c r="C2258" t="s">
        <v>80</v>
      </c>
      <c r="D2258" t="s">
        <v>104</v>
      </c>
      <c r="E2258" t="s">
        <v>158</v>
      </c>
      <c r="F2258" t="s">
        <v>6715</v>
      </c>
      <c r="G2258" t="s">
        <v>219</v>
      </c>
      <c r="H2258" t="s">
        <v>134</v>
      </c>
      <c r="I2258" t="s">
        <v>135</v>
      </c>
      <c r="J2258" t="s">
        <v>136</v>
      </c>
      <c r="K2258" t="s">
        <v>137</v>
      </c>
      <c r="L2258" t="s">
        <v>6716</v>
      </c>
      <c r="M2258" t="s">
        <v>6717</v>
      </c>
      <c r="N2258">
        <v>5.648055555</v>
      </c>
      <c r="O2258">
        <v>0</v>
      </c>
      <c r="P2258">
        <v>0</v>
      </c>
      <c r="Q2258">
        <v>0</v>
      </c>
      <c r="R2258">
        <v>5</v>
      </c>
      <c r="S2258">
        <v>0</v>
      </c>
      <c r="T2258">
        <v>2</v>
      </c>
      <c r="U2258">
        <v>0</v>
      </c>
      <c r="V2258">
        <v>0</v>
      </c>
      <c r="W2258">
        <v>0</v>
      </c>
      <c r="X2258">
        <v>0</v>
      </c>
      <c r="Y2258">
        <v>0</v>
      </c>
      <c r="Z2258">
        <v>29.221061327512192</v>
      </c>
      <c r="AA2258">
        <v>0</v>
      </c>
      <c r="AB2258">
        <v>4.300427936650304</v>
      </c>
      <c r="AC2258">
        <v>0</v>
      </c>
      <c r="AD2258">
        <v>0</v>
      </c>
      <c r="AE2258">
        <v>33.521489264162497</v>
      </c>
    </row>
    <row r="2259" spans="1:31" x14ac:dyDescent="0.25">
      <c r="A2259">
        <v>1874919</v>
      </c>
      <c r="B2259">
        <v>1</v>
      </c>
      <c r="C2259" t="s">
        <v>81</v>
      </c>
      <c r="D2259" t="s">
        <v>112</v>
      </c>
      <c r="E2259" t="s">
        <v>140</v>
      </c>
      <c r="F2259" t="s">
        <v>6718</v>
      </c>
      <c r="G2259" t="s">
        <v>163</v>
      </c>
      <c r="H2259" t="s">
        <v>143</v>
      </c>
      <c r="I2259" t="s">
        <v>135</v>
      </c>
      <c r="J2259" t="s">
        <v>136</v>
      </c>
      <c r="K2259" t="s">
        <v>137</v>
      </c>
      <c r="L2259" t="s">
        <v>6719</v>
      </c>
      <c r="M2259" t="s">
        <v>6720</v>
      </c>
      <c r="N2259">
        <v>6.9602777769999999</v>
      </c>
      <c r="O2259">
        <v>0</v>
      </c>
      <c r="P2259">
        <v>1</v>
      </c>
      <c r="Q2259">
        <v>0</v>
      </c>
      <c r="R2259">
        <v>0</v>
      </c>
      <c r="S2259">
        <v>0</v>
      </c>
      <c r="T2259">
        <v>1</v>
      </c>
      <c r="U2259">
        <v>0</v>
      </c>
      <c r="V2259">
        <v>0</v>
      </c>
      <c r="W2259">
        <v>0</v>
      </c>
      <c r="X2259">
        <v>0.27832158462057166</v>
      </c>
      <c r="Y2259">
        <v>0</v>
      </c>
      <c r="Z2259">
        <v>0</v>
      </c>
      <c r="AA2259">
        <v>0</v>
      </c>
      <c r="AB2259">
        <v>0.22586370491398391</v>
      </c>
      <c r="AC2259">
        <v>0</v>
      </c>
      <c r="AD2259">
        <v>0</v>
      </c>
      <c r="AE2259">
        <v>0.50418528953455555</v>
      </c>
    </row>
    <row r="2260" spans="1:31" x14ac:dyDescent="0.25">
      <c r="A2260">
        <v>1874796</v>
      </c>
      <c r="B2260">
        <v>1</v>
      </c>
      <c r="C2260" t="s">
        <v>81</v>
      </c>
      <c r="D2260" t="s">
        <v>123</v>
      </c>
      <c r="E2260" t="s">
        <v>140</v>
      </c>
      <c r="F2260" t="s">
        <v>6721</v>
      </c>
      <c r="G2260" t="s">
        <v>163</v>
      </c>
      <c r="H2260" t="s">
        <v>143</v>
      </c>
      <c r="I2260" t="s">
        <v>135</v>
      </c>
      <c r="J2260" t="s">
        <v>136</v>
      </c>
      <c r="K2260" t="s">
        <v>137</v>
      </c>
      <c r="L2260" t="s">
        <v>6722</v>
      </c>
      <c r="M2260" t="s">
        <v>6723</v>
      </c>
      <c r="N2260">
        <v>2.042777777</v>
      </c>
      <c r="O2260">
        <v>0</v>
      </c>
      <c r="P2260">
        <v>1</v>
      </c>
      <c r="Q2260">
        <v>0</v>
      </c>
      <c r="R2260">
        <v>0</v>
      </c>
      <c r="S2260">
        <v>0</v>
      </c>
      <c r="T2260">
        <v>0</v>
      </c>
      <c r="U2260">
        <v>0</v>
      </c>
      <c r="V2260">
        <v>0</v>
      </c>
      <c r="W2260">
        <v>0</v>
      </c>
      <c r="X2260">
        <v>0.23318011377999334</v>
      </c>
      <c r="Y2260">
        <v>0</v>
      </c>
      <c r="Z2260">
        <v>0</v>
      </c>
      <c r="AA2260">
        <v>0</v>
      </c>
      <c r="AB2260">
        <v>0</v>
      </c>
      <c r="AC2260">
        <v>0</v>
      </c>
      <c r="AD2260">
        <v>0</v>
      </c>
      <c r="AE2260">
        <v>0.23318011377999334</v>
      </c>
    </row>
    <row r="2261" spans="1:31" x14ac:dyDescent="0.25">
      <c r="A2261">
        <v>1874942</v>
      </c>
      <c r="B2261">
        <v>1</v>
      </c>
      <c r="C2261" t="s">
        <v>81</v>
      </c>
      <c r="D2261" t="s">
        <v>113</v>
      </c>
      <c r="E2261" t="s">
        <v>131</v>
      </c>
      <c r="F2261" t="s">
        <v>6724</v>
      </c>
      <c r="G2261" t="s">
        <v>133</v>
      </c>
      <c r="H2261" t="s">
        <v>134</v>
      </c>
      <c r="I2261" t="s">
        <v>135</v>
      </c>
      <c r="J2261" t="s">
        <v>136</v>
      </c>
      <c r="K2261" t="s">
        <v>137</v>
      </c>
      <c r="L2261" t="s">
        <v>6725</v>
      </c>
      <c r="M2261" t="s">
        <v>6726</v>
      </c>
      <c r="N2261">
        <v>0.75</v>
      </c>
      <c r="O2261">
        <v>0</v>
      </c>
      <c r="P2261">
        <v>972</v>
      </c>
      <c r="Q2261">
        <v>27</v>
      </c>
      <c r="R2261">
        <v>86</v>
      </c>
      <c r="S2261">
        <v>1</v>
      </c>
      <c r="T2261">
        <v>106</v>
      </c>
      <c r="U2261">
        <v>0</v>
      </c>
      <c r="V2261">
        <v>0</v>
      </c>
      <c r="W2261">
        <v>0</v>
      </c>
      <c r="X2261">
        <v>158.31800219569666</v>
      </c>
      <c r="Y2261">
        <v>142.38042107810719</v>
      </c>
      <c r="Z2261">
        <v>199.80199290218641</v>
      </c>
      <c r="AA2261">
        <v>0</v>
      </c>
      <c r="AB2261">
        <v>35.510094238557024</v>
      </c>
      <c r="AC2261">
        <v>0</v>
      </c>
      <c r="AD2261">
        <v>0</v>
      </c>
      <c r="AE2261">
        <v>536.0105104145473</v>
      </c>
    </row>
    <row r="2262" spans="1:31" x14ac:dyDescent="0.25">
      <c r="A2262">
        <v>1875065</v>
      </c>
      <c r="B2262">
        <v>1</v>
      </c>
      <c r="C2262" t="s">
        <v>81</v>
      </c>
      <c r="D2262" t="s">
        <v>113</v>
      </c>
      <c r="E2262" t="s">
        <v>131</v>
      </c>
      <c r="F2262" t="s">
        <v>6727</v>
      </c>
      <c r="G2262" t="s">
        <v>133</v>
      </c>
      <c r="H2262" t="s">
        <v>134</v>
      </c>
      <c r="I2262" t="s">
        <v>135</v>
      </c>
      <c r="J2262" t="s">
        <v>136</v>
      </c>
      <c r="K2262" t="s">
        <v>137</v>
      </c>
      <c r="L2262" t="s">
        <v>6728</v>
      </c>
      <c r="M2262" t="s">
        <v>6729</v>
      </c>
      <c r="N2262">
        <v>0.70083333299999995</v>
      </c>
      <c r="O2262">
        <v>0</v>
      </c>
      <c r="P2262">
        <v>77</v>
      </c>
      <c r="Q2262">
        <v>0</v>
      </c>
      <c r="R2262">
        <v>0</v>
      </c>
      <c r="S2262">
        <v>0</v>
      </c>
      <c r="T2262">
        <v>1</v>
      </c>
      <c r="U2262">
        <v>0</v>
      </c>
      <c r="V2262">
        <v>0</v>
      </c>
      <c r="W2262">
        <v>0</v>
      </c>
      <c r="X2262">
        <v>13.006116113529675</v>
      </c>
      <c r="Y2262">
        <v>0</v>
      </c>
      <c r="Z2262">
        <v>0</v>
      </c>
      <c r="AA2262">
        <v>0</v>
      </c>
      <c r="AB2262">
        <v>0.21841367967</v>
      </c>
      <c r="AC2262">
        <v>0</v>
      </c>
      <c r="AD2262">
        <v>0</v>
      </c>
      <c r="AE2262">
        <v>13.224529793199675</v>
      </c>
    </row>
    <row r="2263" spans="1:31" x14ac:dyDescent="0.25">
      <c r="A2263">
        <v>1874627</v>
      </c>
      <c r="B2263">
        <v>1</v>
      </c>
      <c r="C2263" t="s">
        <v>80</v>
      </c>
      <c r="D2263" t="s">
        <v>94</v>
      </c>
      <c r="E2263" t="s">
        <v>210</v>
      </c>
      <c r="F2263" t="s">
        <v>6730</v>
      </c>
      <c r="G2263" t="s">
        <v>133</v>
      </c>
      <c r="H2263" t="s">
        <v>134</v>
      </c>
      <c r="I2263" t="s">
        <v>135</v>
      </c>
      <c r="J2263" t="s">
        <v>136</v>
      </c>
      <c r="K2263" t="s">
        <v>137</v>
      </c>
      <c r="L2263" t="s">
        <v>6731</v>
      </c>
      <c r="M2263" t="s">
        <v>6732</v>
      </c>
      <c r="N2263">
        <v>0.11333333299999999</v>
      </c>
      <c r="O2263">
        <v>0</v>
      </c>
      <c r="P2263">
        <v>7177</v>
      </c>
      <c r="Q2263">
        <v>0</v>
      </c>
      <c r="R2263">
        <v>0</v>
      </c>
      <c r="S2263">
        <v>0</v>
      </c>
      <c r="T2263">
        <v>532</v>
      </c>
      <c r="U2263">
        <v>0</v>
      </c>
      <c r="V2263">
        <v>0</v>
      </c>
      <c r="W2263">
        <v>0</v>
      </c>
      <c r="X2263">
        <v>112.00729888020555</v>
      </c>
      <c r="Y2263">
        <v>0</v>
      </c>
      <c r="Z2263">
        <v>0</v>
      </c>
      <c r="AA2263">
        <v>0</v>
      </c>
      <c r="AB2263">
        <v>36.272413254680664</v>
      </c>
      <c r="AC2263">
        <v>0</v>
      </c>
      <c r="AD2263">
        <v>0</v>
      </c>
      <c r="AE2263">
        <v>148.27971213488621</v>
      </c>
    </row>
    <row r="2264" spans="1:31" x14ac:dyDescent="0.25">
      <c r="A2264">
        <v>1874873</v>
      </c>
      <c r="B2264">
        <v>1</v>
      </c>
      <c r="C2264" t="s">
        <v>80</v>
      </c>
      <c r="D2264" t="s">
        <v>97</v>
      </c>
      <c r="E2264" t="s">
        <v>140</v>
      </c>
      <c r="F2264" t="s">
        <v>6733</v>
      </c>
      <c r="G2264" t="s">
        <v>163</v>
      </c>
      <c r="H2264" t="s">
        <v>143</v>
      </c>
      <c r="I2264" t="s">
        <v>135</v>
      </c>
      <c r="J2264" t="s">
        <v>136</v>
      </c>
      <c r="K2264" t="s">
        <v>137</v>
      </c>
      <c r="L2264" t="s">
        <v>6734</v>
      </c>
      <c r="M2264" t="s">
        <v>6735</v>
      </c>
      <c r="N2264">
        <v>1.844166666</v>
      </c>
      <c r="O2264">
        <v>0</v>
      </c>
      <c r="P2264">
        <v>1</v>
      </c>
      <c r="Q2264">
        <v>0</v>
      </c>
      <c r="R2264">
        <v>0</v>
      </c>
      <c r="S2264">
        <v>0</v>
      </c>
      <c r="T2264">
        <v>0</v>
      </c>
      <c r="U2264">
        <v>0</v>
      </c>
      <c r="V2264">
        <v>0</v>
      </c>
      <c r="W2264">
        <v>0</v>
      </c>
      <c r="X2264">
        <v>0.51064864904624996</v>
      </c>
      <c r="Y2264">
        <v>0</v>
      </c>
      <c r="Z2264">
        <v>0</v>
      </c>
      <c r="AA2264">
        <v>0</v>
      </c>
      <c r="AB2264">
        <v>0</v>
      </c>
      <c r="AC2264">
        <v>0</v>
      </c>
      <c r="AD2264">
        <v>0</v>
      </c>
      <c r="AE2264">
        <v>0.51064864904624996</v>
      </c>
    </row>
    <row r="2265" spans="1:31" x14ac:dyDescent="0.25">
      <c r="A2265">
        <v>1874587</v>
      </c>
      <c r="B2265">
        <v>1</v>
      </c>
      <c r="C2265" t="s">
        <v>81</v>
      </c>
      <c r="D2265" t="s">
        <v>127</v>
      </c>
      <c r="E2265" t="s">
        <v>146</v>
      </c>
      <c r="F2265" t="s">
        <v>6736</v>
      </c>
      <c r="G2265" t="s">
        <v>469</v>
      </c>
      <c r="H2265" t="s">
        <v>143</v>
      </c>
      <c r="I2265" t="s">
        <v>135</v>
      </c>
      <c r="J2265" t="s">
        <v>136</v>
      </c>
      <c r="K2265" t="s">
        <v>137</v>
      </c>
      <c r="L2265" t="s">
        <v>6737</v>
      </c>
      <c r="M2265" t="s">
        <v>6738</v>
      </c>
      <c r="N2265">
        <v>1.618055555</v>
      </c>
      <c r="O2265">
        <v>0</v>
      </c>
      <c r="P2265">
        <v>108</v>
      </c>
      <c r="Q2265">
        <v>0</v>
      </c>
      <c r="R2265">
        <v>0</v>
      </c>
      <c r="S2265">
        <v>0</v>
      </c>
      <c r="T2265">
        <v>2</v>
      </c>
      <c r="U2265">
        <v>0</v>
      </c>
      <c r="V2265">
        <v>0</v>
      </c>
      <c r="W2265">
        <v>0</v>
      </c>
      <c r="X2265">
        <v>30.371726593063961</v>
      </c>
      <c r="Y2265">
        <v>0</v>
      </c>
      <c r="Z2265">
        <v>0</v>
      </c>
      <c r="AA2265">
        <v>0</v>
      </c>
      <c r="AB2265">
        <v>1.9501104294760305</v>
      </c>
      <c r="AC2265">
        <v>0</v>
      </c>
      <c r="AD2265">
        <v>0</v>
      </c>
      <c r="AE2265">
        <v>32.321837022539995</v>
      </c>
    </row>
    <row r="2266" spans="1:31" x14ac:dyDescent="0.25">
      <c r="A2266">
        <v>1874859</v>
      </c>
      <c r="B2266">
        <v>1</v>
      </c>
      <c r="C2266" t="s">
        <v>80</v>
      </c>
      <c r="D2266" t="s">
        <v>104</v>
      </c>
      <c r="E2266" t="s">
        <v>140</v>
      </c>
      <c r="F2266" t="s">
        <v>6739</v>
      </c>
      <c r="G2266" t="s">
        <v>163</v>
      </c>
      <c r="H2266" t="s">
        <v>143</v>
      </c>
      <c r="I2266" t="s">
        <v>135</v>
      </c>
      <c r="J2266" t="s">
        <v>136</v>
      </c>
      <c r="K2266" t="s">
        <v>137</v>
      </c>
      <c r="L2266" t="s">
        <v>6740</v>
      </c>
      <c r="M2266" t="s">
        <v>6741</v>
      </c>
      <c r="N2266">
        <v>3.7261111109999998</v>
      </c>
      <c r="O2266">
        <v>0</v>
      </c>
      <c r="P2266">
        <v>1</v>
      </c>
      <c r="Q2266">
        <v>0</v>
      </c>
      <c r="R2266">
        <v>0</v>
      </c>
      <c r="S2266">
        <v>0</v>
      </c>
      <c r="T2266">
        <v>0</v>
      </c>
      <c r="U2266">
        <v>0</v>
      </c>
      <c r="V2266">
        <v>0</v>
      </c>
      <c r="W2266">
        <v>0</v>
      </c>
      <c r="X2266">
        <v>0.86481051261191177</v>
      </c>
      <c r="Y2266">
        <v>0</v>
      </c>
      <c r="Z2266">
        <v>0</v>
      </c>
      <c r="AA2266">
        <v>0</v>
      </c>
      <c r="AB2266">
        <v>0</v>
      </c>
      <c r="AC2266">
        <v>0</v>
      </c>
      <c r="AD2266">
        <v>0</v>
      </c>
      <c r="AE2266">
        <v>0.86481051261191177</v>
      </c>
    </row>
    <row r="2267" spans="1:31" x14ac:dyDescent="0.25">
      <c r="A2267">
        <v>1874647</v>
      </c>
      <c r="B2267">
        <v>1</v>
      </c>
      <c r="C2267" t="s">
        <v>80</v>
      </c>
      <c r="D2267" t="s">
        <v>88</v>
      </c>
      <c r="E2267" t="s">
        <v>146</v>
      </c>
      <c r="F2267" t="s">
        <v>747</v>
      </c>
      <c r="G2267" t="s">
        <v>148</v>
      </c>
      <c r="H2267" t="s">
        <v>143</v>
      </c>
      <c r="I2267" t="s">
        <v>135</v>
      </c>
      <c r="J2267" t="s">
        <v>136</v>
      </c>
      <c r="K2267" t="s">
        <v>137</v>
      </c>
      <c r="L2267" t="s">
        <v>6742</v>
      </c>
      <c r="M2267" t="s">
        <v>6743</v>
      </c>
      <c r="N2267">
        <v>1.040277777</v>
      </c>
      <c r="O2267">
        <v>0</v>
      </c>
      <c r="P2267">
        <v>67</v>
      </c>
      <c r="Q2267">
        <v>0</v>
      </c>
      <c r="R2267">
        <v>0</v>
      </c>
      <c r="S2267">
        <v>0</v>
      </c>
      <c r="T2267">
        <v>25</v>
      </c>
      <c r="U2267">
        <v>0</v>
      </c>
      <c r="V2267">
        <v>0</v>
      </c>
      <c r="W2267">
        <v>0</v>
      </c>
      <c r="X2267">
        <v>13.784977173462808</v>
      </c>
      <c r="Y2267">
        <v>0</v>
      </c>
      <c r="Z2267">
        <v>0</v>
      </c>
      <c r="AA2267">
        <v>0</v>
      </c>
      <c r="AB2267">
        <v>32.75563695499914</v>
      </c>
      <c r="AC2267">
        <v>0</v>
      </c>
      <c r="AD2267">
        <v>0</v>
      </c>
      <c r="AE2267">
        <v>46.540614128461947</v>
      </c>
    </row>
    <row r="2268" spans="1:31" x14ac:dyDescent="0.25">
      <c r="A2268">
        <v>1874959</v>
      </c>
      <c r="B2268">
        <v>1</v>
      </c>
      <c r="C2268" t="s">
        <v>80</v>
      </c>
      <c r="D2268" t="s">
        <v>91</v>
      </c>
      <c r="E2268" t="s">
        <v>210</v>
      </c>
      <c r="F2268" t="s">
        <v>6744</v>
      </c>
      <c r="G2268" t="s">
        <v>2221</v>
      </c>
      <c r="H2268" t="s">
        <v>134</v>
      </c>
      <c r="I2268" t="s">
        <v>135</v>
      </c>
      <c r="J2268" t="s">
        <v>5</v>
      </c>
      <c r="K2268" t="s">
        <v>137</v>
      </c>
      <c r="L2268" t="s">
        <v>6745</v>
      </c>
      <c r="M2268" t="s">
        <v>6746</v>
      </c>
      <c r="N2268">
        <v>4.034166666</v>
      </c>
      <c r="O2268">
        <v>5</v>
      </c>
      <c r="P2268">
        <v>1457</v>
      </c>
      <c r="Q2268">
        <v>151</v>
      </c>
      <c r="R2268">
        <v>213</v>
      </c>
      <c r="S2268">
        <v>44</v>
      </c>
      <c r="T2268">
        <v>215</v>
      </c>
      <c r="U2268">
        <v>2</v>
      </c>
      <c r="V2268">
        <v>0</v>
      </c>
      <c r="W2268">
        <v>6.861539996275269</v>
      </c>
      <c r="X2268">
        <v>1460.7360424084743</v>
      </c>
      <c r="Y2268">
        <v>7119.9084439840117</v>
      </c>
      <c r="Z2268">
        <v>2923.252643133269</v>
      </c>
      <c r="AA2268">
        <v>1538.9629005375732</v>
      </c>
      <c r="AB2268">
        <v>1159.704408503296</v>
      </c>
      <c r="AC2268">
        <v>204.15634243999597</v>
      </c>
      <c r="AD2268">
        <v>0</v>
      </c>
      <c r="AE2268">
        <v>14413.582321002896</v>
      </c>
    </row>
    <row r="2269" spans="1:31" x14ac:dyDescent="0.25">
      <c r="A2269">
        <v>1874753</v>
      </c>
      <c r="B2269">
        <v>1</v>
      </c>
      <c r="C2269" t="s">
        <v>80</v>
      </c>
      <c r="D2269" t="s">
        <v>100</v>
      </c>
      <c r="E2269" t="s">
        <v>140</v>
      </c>
      <c r="F2269" t="s">
        <v>6747</v>
      </c>
      <c r="G2269" t="s">
        <v>212</v>
      </c>
      <c r="H2269" t="s">
        <v>143</v>
      </c>
      <c r="I2269" t="s">
        <v>135</v>
      </c>
      <c r="J2269" t="s">
        <v>136</v>
      </c>
      <c r="K2269" t="s">
        <v>137</v>
      </c>
      <c r="L2269" t="s">
        <v>6748</v>
      </c>
      <c r="M2269" t="s">
        <v>6749</v>
      </c>
      <c r="N2269">
        <v>4.8672222219999997</v>
      </c>
      <c r="O2269">
        <v>0</v>
      </c>
      <c r="P2269">
        <v>0</v>
      </c>
      <c r="Q2269">
        <v>0</v>
      </c>
      <c r="R2269">
        <v>1</v>
      </c>
      <c r="S2269">
        <v>0</v>
      </c>
      <c r="T2269">
        <v>0</v>
      </c>
      <c r="U2269">
        <v>0</v>
      </c>
      <c r="V2269">
        <v>0</v>
      </c>
      <c r="W2269">
        <v>0</v>
      </c>
      <c r="X2269">
        <v>0</v>
      </c>
      <c r="Y2269">
        <v>0</v>
      </c>
      <c r="Z2269">
        <v>0.68602873804833175</v>
      </c>
      <c r="AA2269">
        <v>0</v>
      </c>
      <c r="AB2269">
        <v>0</v>
      </c>
      <c r="AC2269">
        <v>0</v>
      </c>
      <c r="AD2269">
        <v>0</v>
      </c>
      <c r="AE2269">
        <v>0.68602873804833175</v>
      </c>
    </row>
    <row r="2270" spans="1:31" x14ac:dyDescent="0.25">
      <c r="A2270">
        <v>1875177</v>
      </c>
      <c r="B2270">
        <v>1</v>
      </c>
      <c r="C2270" t="s">
        <v>80</v>
      </c>
      <c r="D2270" t="s">
        <v>96</v>
      </c>
      <c r="E2270" t="s">
        <v>146</v>
      </c>
      <c r="F2270" t="s">
        <v>4052</v>
      </c>
      <c r="G2270" t="s">
        <v>148</v>
      </c>
      <c r="H2270" t="s">
        <v>143</v>
      </c>
      <c r="I2270" t="s">
        <v>135</v>
      </c>
      <c r="J2270" t="s">
        <v>136</v>
      </c>
      <c r="K2270" t="s">
        <v>137</v>
      </c>
      <c r="L2270" t="s">
        <v>6750</v>
      </c>
      <c r="M2270" t="s">
        <v>6751</v>
      </c>
      <c r="N2270">
        <v>0.95</v>
      </c>
      <c r="O2270">
        <v>0</v>
      </c>
      <c r="P2270">
        <v>50</v>
      </c>
      <c r="Q2270">
        <v>0</v>
      </c>
      <c r="R2270">
        <v>0</v>
      </c>
      <c r="S2270">
        <v>0</v>
      </c>
      <c r="T2270">
        <v>51</v>
      </c>
      <c r="U2270">
        <v>0</v>
      </c>
      <c r="V2270">
        <v>0</v>
      </c>
      <c r="W2270">
        <v>0</v>
      </c>
      <c r="X2270">
        <v>15.104401904733997</v>
      </c>
      <c r="Y2270">
        <v>0</v>
      </c>
      <c r="Z2270">
        <v>0</v>
      </c>
      <c r="AA2270">
        <v>0</v>
      </c>
      <c r="AB2270">
        <v>25.781146090669164</v>
      </c>
      <c r="AC2270">
        <v>0</v>
      </c>
      <c r="AD2270">
        <v>0</v>
      </c>
      <c r="AE2270">
        <v>40.885547995403158</v>
      </c>
    </row>
    <row r="2271" spans="1:31" x14ac:dyDescent="0.25">
      <c r="A2271">
        <v>1874845</v>
      </c>
      <c r="B2271">
        <v>1</v>
      </c>
      <c r="C2271" t="s">
        <v>80</v>
      </c>
      <c r="D2271" t="s">
        <v>93</v>
      </c>
      <c r="E2271" t="s">
        <v>210</v>
      </c>
      <c r="F2271" t="s">
        <v>6752</v>
      </c>
      <c r="G2271" t="s">
        <v>133</v>
      </c>
      <c r="H2271" t="s">
        <v>134</v>
      </c>
      <c r="I2271" t="s">
        <v>135</v>
      </c>
      <c r="J2271" t="s">
        <v>136</v>
      </c>
      <c r="K2271" t="s">
        <v>137</v>
      </c>
      <c r="L2271" t="s">
        <v>6753</v>
      </c>
      <c r="M2271" t="s">
        <v>6754</v>
      </c>
      <c r="N2271">
        <v>0.94055555499999999</v>
      </c>
      <c r="O2271">
        <v>0</v>
      </c>
      <c r="P2271">
        <v>3636</v>
      </c>
      <c r="Q2271">
        <v>0</v>
      </c>
      <c r="R2271">
        <v>0</v>
      </c>
      <c r="S2271">
        <v>0</v>
      </c>
      <c r="T2271">
        <v>1127</v>
      </c>
      <c r="U2271">
        <v>0</v>
      </c>
      <c r="V2271">
        <v>0</v>
      </c>
      <c r="W2271">
        <v>0</v>
      </c>
      <c r="X2271">
        <v>803.59664193356718</v>
      </c>
      <c r="Y2271">
        <v>0</v>
      </c>
      <c r="Z2271">
        <v>0</v>
      </c>
      <c r="AA2271">
        <v>0</v>
      </c>
      <c r="AB2271">
        <v>1001.6068053167503</v>
      </c>
      <c r="AC2271">
        <v>0</v>
      </c>
      <c r="AD2271">
        <v>0</v>
      </c>
      <c r="AE2271">
        <v>1805.2034472503174</v>
      </c>
    </row>
    <row r="2272" spans="1:31" x14ac:dyDescent="0.25">
      <c r="A2272">
        <v>1874991</v>
      </c>
      <c r="B2272">
        <v>1</v>
      </c>
      <c r="C2272" t="s">
        <v>80</v>
      </c>
      <c r="D2272" t="s">
        <v>109</v>
      </c>
      <c r="E2272" t="s">
        <v>146</v>
      </c>
      <c r="F2272" t="s">
        <v>6755</v>
      </c>
      <c r="G2272" t="s">
        <v>453</v>
      </c>
      <c r="H2272" t="s">
        <v>143</v>
      </c>
      <c r="I2272" t="s">
        <v>135</v>
      </c>
      <c r="J2272" t="s">
        <v>136</v>
      </c>
      <c r="K2272" t="s">
        <v>137</v>
      </c>
      <c r="L2272" t="s">
        <v>6756</v>
      </c>
      <c r="M2272" t="s">
        <v>6757</v>
      </c>
      <c r="N2272">
        <v>1.183333333</v>
      </c>
      <c r="O2272">
        <v>0</v>
      </c>
      <c r="P2272">
        <v>7</v>
      </c>
      <c r="Q2272">
        <v>0</v>
      </c>
      <c r="R2272">
        <v>2</v>
      </c>
      <c r="S2272">
        <v>0</v>
      </c>
      <c r="T2272">
        <v>1</v>
      </c>
      <c r="U2272">
        <v>0</v>
      </c>
      <c r="V2272">
        <v>0</v>
      </c>
      <c r="W2272">
        <v>0</v>
      </c>
      <c r="X2272">
        <v>2.0507411709804355</v>
      </c>
      <c r="Y2272">
        <v>0</v>
      </c>
      <c r="Z2272">
        <v>4.7794446293270481</v>
      </c>
      <c r="AA2272">
        <v>0</v>
      </c>
      <c r="AB2272">
        <v>2.473619336314167</v>
      </c>
      <c r="AC2272">
        <v>0</v>
      </c>
      <c r="AD2272">
        <v>0</v>
      </c>
      <c r="AE2272">
        <v>9.3038051366216514</v>
      </c>
    </row>
    <row r="2273" spans="1:31" x14ac:dyDescent="0.25">
      <c r="A2273">
        <v>1874985</v>
      </c>
      <c r="B2273">
        <v>1</v>
      </c>
      <c r="C2273" t="s">
        <v>80</v>
      </c>
      <c r="D2273" t="s">
        <v>100</v>
      </c>
      <c r="E2273" t="s">
        <v>140</v>
      </c>
      <c r="F2273" t="s">
        <v>6758</v>
      </c>
      <c r="G2273" t="s">
        <v>163</v>
      </c>
      <c r="H2273" t="s">
        <v>143</v>
      </c>
      <c r="I2273" t="s">
        <v>135</v>
      </c>
      <c r="J2273" t="s">
        <v>136</v>
      </c>
      <c r="K2273" t="s">
        <v>137</v>
      </c>
      <c r="L2273" t="s">
        <v>6759</v>
      </c>
      <c r="M2273" t="s">
        <v>6760</v>
      </c>
      <c r="N2273">
        <v>3.8938888880000002</v>
      </c>
      <c r="O2273">
        <v>0</v>
      </c>
      <c r="P2273">
        <v>1</v>
      </c>
      <c r="Q2273">
        <v>0</v>
      </c>
      <c r="R2273">
        <v>0</v>
      </c>
      <c r="S2273">
        <v>0</v>
      </c>
      <c r="T2273">
        <v>0</v>
      </c>
      <c r="U2273">
        <v>0</v>
      </c>
      <c r="V2273">
        <v>0</v>
      </c>
      <c r="W2273">
        <v>0</v>
      </c>
      <c r="X2273">
        <v>0.31797908290485782</v>
      </c>
      <c r="Y2273">
        <v>0</v>
      </c>
      <c r="Z2273">
        <v>0</v>
      </c>
      <c r="AA2273">
        <v>0</v>
      </c>
      <c r="AB2273">
        <v>0</v>
      </c>
      <c r="AC2273">
        <v>0</v>
      </c>
      <c r="AD2273">
        <v>0</v>
      </c>
      <c r="AE2273">
        <v>0.31797908290485782</v>
      </c>
    </row>
    <row r="2274" spans="1:31" x14ac:dyDescent="0.25">
      <c r="A2274">
        <v>1875031</v>
      </c>
      <c r="B2274">
        <v>1</v>
      </c>
      <c r="C2274" t="s">
        <v>80</v>
      </c>
      <c r="D2274" t="s">
        <v>99</v>
      </c>
      <c r="E2274" t="s">
        <v>158</v>
      </c>
      <c r="F2274" t="s">
        <v>6761</v>
      </c>
      <c r="G2274" t="s">
        <v>219</v>
      </c>
      <c r="H2274" t="s">
        <v>134</v>
      </c>
      <c r="I2274" t="s">
        <v>135</v>
      </c>
      <c r="J2274" t="s">
        <v>136</v>
      </c>
      <c r="K2274" t="s">
        <v>137</v>
      </c>
      <c r="L2274" t="s">
        <v>6762</v>
      </c>
      <c r="M2274" t="s">
        <v>6763</v>
      </c>
      <c r="N2274">
        <v>1.1786111109999999</v>
      </c>
      <c r="O2274">
        <v>0</v>
      </c>
      <c r="P2274">
        <v>153</v>
      </c>
      <c r="Q2274">
        <v>0</v>
      </c>
      <c r="R2274">
        <v>0</v>
      </c>
      <c r="S2274">
        <v>0</v>
      </c>
      <c r="T2274">
        <v>8</v>
      </c>
      <c r="U2274">
        <v>0</v>
      </c>
      <c r="V2274">
        <v>0</v>
      </c>
      <c r="W2274">
        <v>0</v>
      </c>
      <c r="X2274">
        <v>42.723484204070914</v>
      </c>
      <c r="Y2274">
        <v>0</v>
      </c>
      <c r="Z2274">
        <v>0</v>
      </c>
      <c r="AA2274">
        <v>0</v>
      </c>
      <c r="AB2274">
        <v>7.0049110745437941</v>
      </c>
      <c r="AC2274">
        <v>0</v>
      </c>
      <c r="AD2274">
        <v>0</v>
      </c>
      <c r="AE2274">
        <v>49.728395278614705</v>
      </c>
    </row>
    <row r="2275" spans="1:31" x14ac:dyDescent="0.25">
      <c r="A2275">
        <v>1874590</v>
      </c>
      <c r="B2275">
        <v>1</v>
      </c>
      <c r="C2275" t="s">
        <v>80</v>
      </c>
      <c r="D2275" t="s">
        <v>100</v>
      </c>
      <c r="E2275" t="s">
        <v>140</v>
      </c>
      <c r="F2275" t="s">
        <v>6764</v>
      </c>
      <c r="G2275" t="s">
        <v>163</v>
      </c>
      <c r="H2275" t="s">
        <v>143</v>
      </c>
      <c r="I2275" t="s">
        <v>135</v>
      </c>
      <c r="J2275" t="s">
        <v>136</v>
      </c>
      <c r="K2275" t="s">
        <v>137</v>
      </c>
      <c r="L2275" t="s">
        <v>6765</v>
      </c>
      <c r="M2275" t="s">
        <v>6766</v>
      </c>
      <c r="N2275">
        <v>0.52138888800000005</v>
      </c>
      <c r="O2275">
        <v>0</v>
      </c>
      <c r="P2275">
        <v>2</v>
      </c>
      <c r="Q2275">
        <v>0</v>
      </c>
      <c r="R2275">
        <v>0</v>
      </c>
      <c r="S2275">
        <v>0</v>
      </c>
      <c r="T2275">
        <v>0</v>
      </c>
      <c r="U2275">
        <v>0</v>
      </c>
      <c r="V2275">
        <v>0</v>
      </c>
      <c r="W2275">
        <v>0</v>
      </c>
      <c r="X2275">
        <v>0.39539837039896891</v>
      </c>
      <c r="Y2275">
        <v>0</v>
      </c>
      <c r="Z2275">
        <v>0</v>
      </c>
      <c r="AA2275">
        <v>0</v>
      </c>
      <c r="AB2275">
        <v>0</v>
      </c>
      <c r="AC2275">
        <v>0</v>
      </c>
      <c r="AD2275">
        <v>0</v>
      </c>
      <c r="AE2275">
        <v>0.39539837039896891</v>
      </c>
    </row>
    <row r="2276" spans="1:31" x14ac:dyDescent="0.25">
      <c r="A2276">
        <v>1874736</v>
      </c>
      <c r="B2276">
        <v>1</v>
      </c>
      <c r="C2276" t="s">
        <v>80</v>
      </c>
      <c r="D2276" t="s">
        <v>100</v>
      </c>
      <c r="E2276" t="s">
        <v>229</v>
      </c>
      <c r="F2276" t="s">
        <v>5640</v>
      </c>
      <c r="G2276" t="s">
        <v>171</v>
      </c>
      <c r="H2276" t="s">
        <v>134</v>
      </c>
      <c r="I2276" t="s">
        <v>135</v>
      </c>
      <c r="J2276" t="s">
        <v>136</v>
      </c>
      <c r="K2276" t="s">
        <v>172</v>
      </c>
      <c r="L2276" t="s">
        <v>6767</v>
      </c>
      <c r="M2276" t="s">
        <v>6768</v>
      </c>
      <c r="N2276">
        <v>7.9221238879999998</v>
      </c>
      <c r="O2276">
        <v>0</v>
      </c>
      <c r="P2276">
        <v>0</v>
      </c>
      <c r="Q2276">
        <v>1</v>
      </c>
      <c r="R2276">
        <v>0</v>
      </c>
      <c r="S2276">
        <v>3</v>
      </c>
      <c r="T2276">
        <v>0</v>
      </c>
      <c r="U2276">
        <v>1</v>
      </c>
      <c r="V2276">
        <v>0</v>
      </c>
      <c r="W2276">
        <v>0</v>
      </c>
      <c r="X2276">
        <v>0</v>
      </c>
      <c r="Y2276">
        <v>58.399414692158246</v>
      </c>
      <c r="Z2276">
        <v>0</v>
      </c>
      <c r="AA2276">
        <v>30.658465309852254</v>
      </c>
      <c r="AB2276">
        <v>0</v>
      </c>
      <c r="AC2276">
        <v>1232.4448943181899</v>
      </c>
      <c r="AD2276">
        <v>0</v>
      </c>
      <c r="AE2276">
        <v>1321.5027743202004</v>
      </c>
    </row>
    <row r="2277" spans="1:31" x14ac:dyDescent="0.25">
      <c r="A2277">
        <v>1874636</v>
      </c>
      <c r="B2277">
        <v>1</v>
      </c>
      <c r="C2277" t="s">
        <v>81</v>
      </c>
      <c r="D2277" t="s">
        <v>118</v>
      </c>
      <c r="E2277" t="s">
        <v>158</v>
      </c>
      <c r="F2277" t="s">
        <v>6769</v>
      </c>
      <c r="G2277" t="s">
        <v>219</v>
      </c>
      <c r="H2277" t="s">
        <v>134</v>
      </c>
      <c r="I2277" t="s">
        <v>135</v>
      </c>
      <c r="J2277" t="s">
        <v>136</v>
      </c>
      <c r="K2277" t="s">
        <v>137</v>
      </c>
      <c r="L2277" t="s">
        <v>6770</v>
      </c>
      <c r="M2277" t="s">
        <v>6771</v>
      </c>
      <c r="N2277">
        <v>2.145277777</v>
      </c>
      <c r="O2277">
        <v>0</v>
      </c>
      <c r="P2277">
        <v>160</v>
      </c>
      <c r="Q2277">
        <v>0</v>
      </c>
      <c r="R2277">
        <v>10</v>
      </c>
      <c r="S2277">
        <v>0</v>
      </c>
      <c r="T2277">
        <v>16</v>
      </c>
      <c r="U2277">
        <v>0</v>
      </c>
      <c r="V2277">
        <v>0</v>
      </c>
      <c r="W2277">
        <v>0</v>
      </c>
      <c r="X2277">
        <v>46.509400168568078</v>
      </c>
      <c r="Y2277">
        <v>0</v>
      </c>
      <c r="Z2277">
        <v>4.3266681730773886</v>
      </c>
      <c r="AA2277">
        <v>0</v>
      </c>
      <c r="AB2277">
        <v>16.565391140119033</v>
      </c>
      <c r="AC2277">
        <v>0</v>
      </c>
      <c r="AD2277">
        <v>0</v>
      </c>
      <c r="AE2277">
        <v>67.401459481764505</v>
      </c>
    </row>
    <row r="2278" spans="1:31" x14ac:dyDescent="0.25">
      <c r="A2278">
        <v>1874905</v>
      </c>
      <c r="B2278">
        <v>1</v>
      </c>
      <c r="C2278" t="s">
        <v>80</v>
      </c>
      <c r="D2278" t="s">
        <v>104</v>
      </c>
      <c r="E2278" t="s">
        <v>140</v>
      </c>
      <c r="F2278" t="s">
        <v>6772</v>
      </c>
      <c r="G2278" t="s">
        <v>163</v>
      </c>
      <c r="H2278" t="s">
        <v>143</v>
      </c>
      <c r="I2278" t="s">
        <v>135</v>
      </c>
      <c r="J2278" t="s">
        <v>136</v>
      </c>
      <c r="K2278" t="s">
        <v>137</v>
      </c>
      <c r="L2278" t="s">
        <v>6773</v>
      </c>
      <c r="M2278" t="s">
        <v>6774</v>
      </c>
      <c r="N2278">
        <v>2.1511111110000001</v>
      </c>
      <c r="O2278">
        <v>0</v>
      </c>
      <c r="P2278">
        <v>2</v>
      </c>
      <c r="Q2278">
        <v>0</v>
      </c>
      <c r="R2278">
        <v>0</v>
      </c>
      <c r="S2278">
        <v>0</v>
      </c>
      <c r="T2278">
        <v>0</v>
      </c>
      <c r="U2278">
        <v>0</v>
      </c>
      <c r="V2278">
        <v>0</v>
      </c>
      <c r="W2278">
        <v>0</v>
      </c>
      <c r="X2278">
        <v>0.31271847635008665</v>
      </c>
      <c r="Y2278">
        <v>0</v>
      </c>
      <c r="Z2278">
        <v>0</v>
      </c>
      <c r="AA2278">
        <v>0</v>
      </c>
      <c r="AB2278">
        <v>0</v>
      </c>
      <c r="AC2278">
        <v>0</v>
      </c>
      <c r="AD2278">
        <v>0</v>
      </c>
      <c r="AE2278">
        <v>0.31271847635008665</v>
      </c>
    </row>
    <row r="2279" spans="1:31" x14ac:dyDescent="0.25">
      <c r="A2279">
        <v>1875048</v>
      </c>
      <c r="B2279">
        <v>1</v>
      </c>
      <c r="C2279" t="s">
        <v>81</v>
      </c>
      <c r="D2279" t="s">
        <v>112</v>
      </c>
      <c r="E2279" t="s">
        <v>146</v>
      </c>
      <c r="F2279" t="s">
        <v>6775</v>
      </c>
      <c r="G2279" t="s">
        <v>596</v>
      </c>
      <c r="H2279" t="s">
        <v>143</v>
      </c>
      <c r="I2279" t="s">
        <v>135</v>
      </c>
      <c r="J2279" t="s">
        <v>136</v>
      </c>
      <c r="K2279" t="s">
        <v>137</v>
      </c>
      <c r="L2279" t="s">
        <v>6776</v>
      </c>
      <c r="M2279" t="s">
        <v>6777</v>
      </c>
      <c r="N2279">
        <v>1.2116666659999999</v>
      </c>
      <c r="O2279">
        <v>0</v>
      </c>
      <c r="P2279">
        <v>52</v>
      </c>
      <c r="Q2279">
        <v>0</v>
      </c>
      <c r="R2279">
        <v>0</v>
      </c>
      <c r="S2279">
        <v>0</v>
      </c>
      <c r="T2279">
        <v>22</v>
      </c>
      <c r="U2279">
        <v>0</v>
      </c>
      <c r="V2279">
        <v>0</v>
      </c>
      <c r="W2279">
        <v>0</v>
      </c>
      <c r="X2279">
        <v>12.060379674434678</v>
      </c>
      <c r="Y2279">
        <v>0</v>
      </c>
      <c r="Z2279">
        <v>0</v>
      </c>
      <c r="AA2279">
        <v>0</v>
      </c>
      <c r="AB2279">
        <v>16.649503093369869</v>
      </c>
      <c r="AC2279">
        <v>0</v>
      </c>
      <c r="AD2279">
        <v>0</v>
      </c>
      <c r="AE2279">
        <v>28.709882767804547</v>
      </c>
    </row>
    <row r="2280" spans="1:31" x14ac:dyDescent="0.25">
      <c r="A2280">
        <v>1874742</v>
      </c>
      <c r="B2280">
        <v>1</v>
      </c>
      <c r="C2280" t="s">
        <v>81</v>
      </c>
      <c r="D2280" t="s">
        <v>118</v>
      </c>
      <c r="E2280" t="s">
        <v>210</v>
      </c>
      <c r="F2280" t="s">
        <v>6778</v>
      </c>
      <c r="G2280" t="s">
        <v>347</v>
      </c>
      <c r="H2280" t="s">
        <v>134</v>
      </c>
      <c r="I2280" t="s">
        <v>135</v>
      </c>
      <c r="J2280" t="s">
        <v>3</v>
      </c>
      <c r="K2280" t="s">
        <v>137</v>
      </c>
      <c r="L2280" t="s">
        <v>6779</v>
      </c>
      <c r="M2280" t="s">
        <v>6780</v>
      </c>
      <c r="N2280">
        <v>0.74694444400000004</v>
      </c>
      <c r="O2280">
        <v>0</v>
      </c>
      <c r="P2280">
        <v>8829</v>
      </c>
      <c r="Q2280">
        <v>0</v>
      </c>
      <c r="R2280">
        <v>2</v>
      </c>
      <c r="S2280">
        <v>8</v>
      </c>
      <c r="T2280">
        <v>464</v>
      </c>
      <c r="U2280">
        <v>0</v>
      </c>
      <c r="V2280">
        <v>1</v>
      </c>
      <c r="W2280">
        <v>0</v>
      </c>
      <c r="X2280">
        <v>1364.7919479433249</v>
      </c>
      <c r="Y2280">
        <v>0</v>
      </c>
      <c r="Z2280">
        <v>2.258949731387256</v>
      </c>
      <c r="AA2280">
        <v>262.26427850679988</v>
      </c>
      <c r="AB2280">
        <v>271.65623363989397</v>
      </c>
      <c r="AC2280">
        <v>0</v>
      </c>
      <c r="AD2280">
        <v>4.4161453304971801</v>
      </c>
      <c r="AE2280">
        <v>1905.3875551519031</v>
      </c>
    </row>
    <row r="2281" spans="1:31" x14ac:dyDescent="0.25">
      <c r="A2281">
        <v>1875068</v>
      </c>
      <c r="B2281">
        <v>1</v>
      </c>
      <c r="C2281" t="s">
        <v>80</v>
      </c>
      <c r="D2281" t="s">
        <v>104</v>
      </c>
      <c r="E2281" t="s">
        <v>158</v>
      </c>
      <c r="F2281" t="s">
        <v>6781</v>
      </c>
      <c r="G2281" t="s">
        <v>212</v>
      </c>
      <c r="H2281" t="s">
        <v>134</v>
      </c>
      <c r="I2281" t="s">
        <v>135</v>
      </c>
      <c r="J2281" t="s">
        <v>136</v>
      </c>
      <c r="K2281" t="s">
        <v>137</v>
      </c>
      <c r="L2281" t="s">
        <v>6782</v>
      </c>
      <c r="M2281" t="s">
        <v>6783</v>
      </c>
      <c r="N2281">
        <v>2.7972222219999998</v>
      </c>
      <c r="O2281">
        <v>0</v>
      </c>
      <c r="P2281">
        <v>86</v>
      </c>
      <c r="Q2281">
        <v>0</v>
      </c>
      <c r="R2281">
        <v>6</v>
      </c>
      <c r="S2281">
        <v>0</v>
      </c>
      <c r="T2281">
        <v>27</v>
      </c>
      <c r="U2281">
        <v>0</v>
      </c>
      <c r="V2281">
        <v>0</v>
      </c>
      <c r="W2281">
        <v>0</v>
      </c>
      <c r="X2281">
        <v>57.619442213652867</v>
      </c>
      <c r="Y2281">
        <v>0</v>
      </c>
      <c r="Z2281">
        <v>1.6718581426611112</v>
      </c>
      <c r="AA2281">
        <v>0</v>
      </c>
      <c r="AB2281">
        <v>42.982509017081306</v>
      </c>
      <c r="AC2281">
        <v>0</v>
      </c>
      <c r="AD2281">
        <v>0</v>
      </c>
      <c r="AE2281">
        <v>102.27380937339528</v>
      </c>
    </row>
    <row r="2282" spans="1:31" x14ac:dyDescent="0.25">
      <c r="A2282">
        <v>1874593</v>
      </c>
      <c r="B2282">
        <v>1</v>
      </c>
      <c r="C2282" t="s">
        <v>80</v>
      </c>
      <c r="D2282" t="s">
        <v>103</v>
      </c>
      <c r="E2282" t="s">
        <v>229</v>
      </c>
      <c r="F2282" t="s">
        <v>6784</v>
      </c>
      <c r="G2282" t="s">
        <v>5299</v>
      </c>
      <c r="H2282" t="s">
        <v>232</v>
      </c>
      <c r="I2282" t="s">
        <v>135</v>
      </c>
      <c r="J2282" t="s">
        <v>136</v>
      </c>
      <c r="K2282" t="s">
        <v>172</v>
      </c>
      <c r="L2282" t="s">
        <v>6785</v>
      </c>
      <c r="M2282" t="s">
        <v>6786</v>
      </c>
      <c r="N2282">
        <v>0.5575</v>
      </c>
      <c r="O2282">
        <v>2</v>
      </c>
      <c r="P2282">
        <v>1896</v>
      </c>
      <c r="Q2282">
        <v>45</v>
      </c>
      <c r="R2282">
        <v>158</v>
      </c>
      <c r="S2282">
        <v>19</v>
      </c>
      <c r="T2282">
        <v>234</v>
      </c>
      <c r="U2282">
        <v>5</v>
      </c>
      <c r="V2282">
        <v>0</v>
      </c>
      <c r="W2282">
        <v>1.5453361330967397</v>
      </c>
      <c r="X2282">
        <v>243.28166640100744</v>
      </c>
      <c r="Y2282">
        <v>299.76775460040471</v>
      </c>
      <c r="Z2282">
        <v>256.21810914357673</v>
      </c>
      <c r="AA2282">
        <v>210.10353770937192</v>
      </c>
      <c r="AB2282">
        <v>111.84702996575558</v>
      </c>
      <c r="AC2282">
        <v>172.40222126770692</v>
      </c>
      <c r="AD2282">
        <v>0</v>
      </c>
      <c r="AE2282">
        <v>1295.1656552209199</v>
      </c>
    </row>
    <row r="2283" spans="1:31" x14ac:dyDescent="0.25">
      <c r="A2283">
        <v>1875091</v>
      </c>
      <c r="B2283">
        <v>1</v>
      </c>
      <c r="C2283" t="s">
        <v>80</v>
      </c>
      <c r="D2283" t="s">
        <v>83</v>
      </c>
      <c r="E2283" t="s">
        <v>140</v>
      </c>
      <c r="F2283" t="s">
        <v>6787</v>
      </c>
      <c r="G2283" t="s">
        <v>200</v>
      </c>
      <c r="H2283" t="s">
        <v>143</v>
      </c>
      <c r="I2283" t="s">
        <v>135</v>
      </c>
      <c r="J2283" t="s">
        <v>136</v>
      </c>
      <c r="K2283" t="s">
        <v>137</v>
      </c>
      <c r="L2283" t="s">
        <v>6788</v>
      </c>
      <c r="M2283" t="s">
        <v>6789</v>
      </c>
      <c r="N2283">
        <v>1.7241666659999999</v>
      </c>
      <c r="O2283">
        <v>0</v>
      </c>
      <c r="P2283">
        <v>2</v>
      </c>
      <c r="Q2283">
        <v>0</v>
      </c>
      <c r="R2283">
        <v>0</v>
      </c>
      <c r="S2283">
        <v>0</v>
      </c>
      <c r="T2283">
        <v>1</v>
      </c>
      <c r="U2283">
        <v>0</v>
      </c>
      <c r="V2283">
        <v>0</v>
      </c>
      <c r="W2283">
        <v>0</v>
      </c>
      <c r="X2283">
        <v>0.54851854064843009</v>
      </c>
      <c r="Y2283">
        <v>0</v>
      </c>
      <c r="Z2283">
        <v>0</v>
      </c>
      <c r="AA2283">
        <v>0</v>
      </c>
      <c r="AB2283">
        <v>6.3657887968084997E-2</v>
      </c>
      <c r="AC2283">
        <v>0</v>
      </c>
      <c r="AD2283">
        <v>0</v>
      </c>
      <c r="AE2283">
        <v>0.61217642861651511</v>
      </c>
    </row>
    <row r="2284" spans="1:31" x14ac:dyDescent="0.25">
      <c r="A2284">
        <v>1874693</v>
      </c>
      <c r="B2284">
        <v>1</v>
      </c>
      <c r="C2284" t="s">
        <v>80</v>
      </c>
      <c r="D2284" t="s">
        <v>95</v>
      </c>
      <c r="E2284" t="s">
        <v>158</v>
      </c>
      <c r="F2284" t="s">
        <v>6790</v>
      </c>
      <c r="G2284" t="s">
        <v>219</v>
      </c>
      <c r="H2284" t="s">
        <v>134</v>
      </c>
      <c r="I2284" t="s">
        <v>135</v>
      </c>
      <c r="J2284" t="s">
        <v>136</v>
      </c>
      <c r="K2284" t="s">
        <v>137</v>
      </c>
      <c r="L2284" t="s">
        <v>6791</v>
      </c>
      <c r="M2284" t="s">
        <v>6792</v>
      </c>
      <c r="N2284">
        <v>1.7763888880000001</v>
      </c>
      <c r="O2284">
        <v>0</v>
      </c>
      <c r="P2284">
        <v>625</v>
      </c>
      <c r="Q2284">
        <v>0</v>
      </c>
      <c r="R2284">
        <v>10</v>
      </c>
      <c r="S2284">
        <v>4</v>
      </c>
      <c r="T2284">
        <v>29</v>
      </c>
      <c r="U2284">
        <v>1</v>
      </c>
      <c r="V2284">
        <v>0</v>
      </c>
      <c r="W2284">
        <v>0</v>
      </c>
      <c r="X2284">
        <v>203.25796807375514</v>
      </c>
      <c r="Y2284">
        <v>0</v>
      </c>
      <c r="Z2284">
        <v>11.429386930537724</v>
      </c>
      <c r="AA2284">
        <v>93.632190684325664</v>
      </c>
      <c r="AB2284">
        <v>16.826412298602797</v>
      </c>
      <c r="AC2284">
        <v>52.155566692157123</v>
      </c>
      <c r="AD2284">
        <v>0</v>
      </c>
      <c r="AE2284">
        <v>377.30152467937842</v>
      </c>
    </row>
    <row r="2285" spans="1:31" x14ac:dyDescent="0.25">
      <c r="A2285">
        <v>1874719</v>
      </c>
      <c r="B2285">
        <v>1</v>
      </c>
      <c r="C2285" t="s">
        <v>81</v>
      </c>
      <c r="D2285" t="s">
        <v>118</v>
      </c>
      <c r="E2285" t="s">
        <v>131</v>
      </c>
      <c r="F2285" t="s">
        <v>6661</v>
      </c>
      <c r="G2285" t="s">
        <v>476</v>
      </c>
      <c r="H2285" t="s">
        <v>134</v>
      </c>
      <c r="I2285" t="s">
        <v>135</v>
      </c>
      <c r="J2285" t="s">
        <v>136</v>
      </c>
      <c r="K2285" t="s">
        <v>137</v>
      </c>
      <c r="L2285" t="s">
        <v>6793</v>
      </c>
      <c r="M2285" t="s">
        <v>6794</v>
      </c>
      <c r="N2285">
        <v>0.23250000000000001</v>
      </c>
      <c r="O2285">
        <v>1</v>
      </c>
      <c r="P2285">
        <v>162</v>
      </c>
      <c r="Q2285">
        <v>17</v>
      </c>
      <c r="R2285">
        <v>17</v>
      </c>
      <c r="S2285">
        <v>6</v>
      </c>
      <c r="T2285">
        <v>19</v>
      </c>
      <c r="U2285">
        <v>1</v>
      </c>
      <c r="V2285">
        <v>0</v>
      </c>
      <c r="W2285">
        <v>6.4917019200825002E-2</v>
      </c>
      <c r="X2285">
        <v>6.1869275411875906</v>
      </c>
      <c r="Y2285">
        <v>1.7946589238173725</v>
      </c>
      <c r="Z2285">
        <v>2.8816392443683956</v>
      </c>
      <c r="AA2285">
        <v>8.0576192228718018</v>
      </c>
      <c r="AB2285">
        <v>2.6438343843931653</v>
      </c>
      <c r="AC2285">
        <v>4.7951258740895408</v>
      </c>
      <c r="AD2285">
        <v>0</v>
      </c>
      <c r="AE2285">
        <v>26.424722209928696</v>
      </c>
    </row>
    <row r="2286" spans="1:31" x14ac:dyDescent="0.25">
      <c r="A2286">
        <v>1875054</v>
      </c>
      <c r="B2286">
        <v>1</v>
      </c>
      <c r="C2286" t="s">
        <v>80</v>
      </c>
      <c r="D2286" t="s">
        <v>100</v>
      </c>
      <c r="E2286" t="s">
        <v>158</v>
      </c>
      <c r="F2286" t="s">
        <v>3408</v>
      </c>
      <c r="G2286" t="s">
        <v>219</v>
      </c>
      <c r="H2286" t="s">
        <v>134</v>
      </c>
      <c r="I2286" t="s">
        <v>135</v>
      </c>
      <c r="J2286" t="s">
        <v>136</v>
      </c>
      <c r="K2286" t="s">
        <v>137</v>
      </c>
      <c r="L2286" t="s">
        <v>6795</v>
      </c>
      <c r="M2286" t="s">
        <v>6796</v>
      </c>
      <c r="N2286">
        <v>2.5150000000000001</v>
      </c>
      <c r="O2286">
        <v>0</v>
      </c>
      <c r="P2286">
        <v>85</v>
      </c>
      <c r="Q2286">
        <v>0</v>
      </c>
      <c r="R2286">
        <v>46</v>
      </c>
      <c r="S2286">
        <v>0</v>
      </c>
      <c r="T2286">
        <v>31</v>
      </c>
      <c r="U2286">
        <v>0</v>
      </c>
      <c r="V2286">
        <v>0</v>
      </c>
      <c r="W2286">
        <v>0</v>
      </c>
      <c r="X2286">
        <v>64.010431589501394</v>
      </c>
      <c r="Y2286">
        <v>0</v>
      </c>
      <c r="Z2286">
        <v>119.13672395667498</v>
      </c>
      <c r="AA2286">
        <v>0</v>
      </c>
      <c r="AB2286">
        <v>50.205968370729025</v>
      </c>
      <c r="AC2286">
        <v>0</v>
      </c>
      <c r="AD2286">
        <v>0</v>
      </c>
      <c r="AE2286">
        <v>233.35312391690542</v>
      </c>
    </row>
    <row r="2287" spans="1:31" x14ac:dyDescent="0.25">
      <c r="A2287">
        <v>1874613</v>
      </c>
      <c r="B2287">
        <v>1</v>
      </c>
      <c r="C2287" t="s">
        <v>80</v>
      </c>
      <c r="D2287" t="s">
        <v>91</v>
      </c>
      <c r="E2287" t="s">
        <v>210</v>
      </c>
      <c r="F2287" t="s">
        <v>6797</v>
      </c>
      <c r="G2287" t="s">
        <v>133</v>
      </c>
      <c r="H2287" t="s">
        <v>134</v>
      </c>
      <c r="I2287" t="s">
        <v>135</v>
      </c>
      <c r="J2287" t="s">
        <v>136</v>
      </c>
      <c r="K2287" t="s">
        <v>137</v>
      </c>
      <c r="L2287" t="s">
        <v>6798</v>
      </c>
      <c r="M2287" t="s">
        <v>6799</v>
      </c>
      <c r="N2287">
        <v>0.85805555499999997</v>
      </c>
      <c r="O2287">
        <v>0</v>
      </c>
      <c r="P2287">
        <v>725</v>
      </c>
      <c r="Q2287">
        <v>0</v>
      </c>
      <c r="R2287">
        <v>16</v>
      </c>
      <c r="S2287">
        <v>1</v>
      </c>
      <c r="T2287">
        <v>107</v>
      </c>
      <c r="U2287">
        <v>0</v>
      </c>
      <c r="V2287">
        <v>0</v>
      </c>
      <c r="W2287">
        <v>0</v>
      </c>
      <c r="X2287">
        <v>85.09251891160531</v>
      </c>
      <c r="Y2287">
        <v>0</v>
      </c>
      <c r="Z2287">
        <v>13.072997326066403</v>
      </c>
      <c r="AA2287">
        <v>2.8294584412621919</v>
      </c>
      <c r="AB2287">
        <v>36.428527669386291</v>
      </c>
      <c r="AC2287">
        <v>0</v>
      </c>
      <c r="AD2287">
        <v>0</v>
      </c>
      <c r="AE2287">
        <v>137.4235023483202</v>
      </c>
    </row>
    <row r="2288" spans="1:31" x14ac:dyDescent="0.25">
      <c r="A2288">
        <v>1874699</v>
      </c>
      <c r="B2288">
        <v>1</v>
      </c>
      <c r="C2288" t="s">
        <v>80</v>
      </c>
      <c r="D2288" t="s">
        <v>93</v>
      </c>
      <c r="E2288" t="s">
        <v>146</v>
      </c>
      <c r="F2288" t="s">
        <v>6800</v>
      </c>
      <c r="G2288" t="s">
        <v>148</v>
      </c>
      <c r="H2288" t="s">
        <v>143</v>
      </c>
      <c r="I2288" t="s">
        <v>135</v>
      </c>
      <c r="J2288" t="s">
        <v>136</v>
      </c>
      <c r="K2288" t="s">
        <v>137</v>
      </c>
      <c r="L2288" t="s">
        <v>6801</v>
      </c>
      <c r="M2288" t="s">
        <v>6802</v>
      </c>
      <c r="N2288">
        <v>1.8063888880000001</v>
      </c>
      <c r="O2288">
        <v>0</v>
      </c>
      <c r="P2288">
        <v>17</v>
      </c>
      <c r="Q2288">
        <v>0</v>
      </c>
      <c r="R2288">
        <v>0</v>
      </c>
      <c r="S2288">
        <v>0</v>
      </c>
      <c r="T2288">
        <v>0</v>
      </c>
      <c r="U2288">
        <v>0</v>
      </c>
      <c r="V2288">
        <v>0</v>
      </c>
      <c r="W2288">
        <v>0</v>
      </c>
      <c r="X2288">
        <v>6.5747911773748724</v>
      </c>
      <c r="Y2288">
        <v>0</v>
      </c>
      <c r="Z2288">
        <v>0</v>
      </c>
      <c r="AA2288">
        <v>0</v>
      </c>
      <c r="AB2288">
        <v>0</v>
      </c>
      <c r="AC2288">
        <v>0</v>
      </c>
      <c r="AD2288">
        <v>0</v>
      </c>
      <c r="AE2288">
        <v>6.5747911773748724</v>
      </c>
    </row>
    <row r="2289" spans="1:31" x14ac:dyDescent="0.25">
      <c r="A2289">
        <v>1874756</v>
      </c>
      <c r="B2289">
        <v>1</v>
      </c>
      <c r="C2289" t="s">
        <v>81</v>
      </c>
      <c r="D2289" t="s">
        <v>113</v>
      </c>
      <c r="E2289" t="s">
        <v>158</v>
      </c>
      <c r="F2289" t="s">
        <v>6803</v>
      </c>
      <c r="G2289" t="s">
        <v>196</v>
      </c>
      <c r="H2289" t="s">
        <v>134</v>
      </c>
      <c r="I2289" t="s">
        <v>135</v>
      </c>
      <c r="J2289" t="s">
        <v>136</v>
      </c>
      <c r="K2289" t="s">
        <v>172</v>
      </c>
      <c r="L2289" t="s">
        <v>6804</v>
      </c>
      <c r="M2289" t="s">
        <v>6805</v>
      </c>
      <c r="N2289">
        <v>0.386944444</v>
      </c>
      <c r="O2289">
        <v>0</v>
      </c>
      <c r="P2289">
        <v>1030</v>
      </c>
      <c r="Q2289">
        <v>0</v>
      </c>
      <c r="R2289">
        <v>0</v>
      </c>
      <c r="S2289">
        <v>1</v>
      </c>
      <c r="T2289">
        <v>200</v>
      </c>
      <c r="U2289">
        <v>0</v>
      </c>
      <c r="V2289">
        <v>0</v>
      </c>
      <c r="W2289">
        <v>0</v>
      </c>
      <c r="X2289">
        <v>82.210626871660082</v>
      </c>
      <c r="Y2289">
        <v>0</v>
      </c>
      <c r="Z2289">
        <v>0</v>
      </c>
      <c r="AA2289">
        <v>4.0112413145443346</v>
      </c>
      <c r="AB2289">
        <v>87.058538011694679</v>
      </c>
      <c r="AC2289">
        <v>0</v>
      </c>
      <c r="AD2289">
        <v>0</v>
      </c>
      <c r="AE2289">
        <v>173.28040619789908</v>
      </c>
    </row>
    <row r="2290" spans="1:31" x14ac:dyDescent="0.25">
      <c r="A2290">
        <v>1874656</v>
      </c>
      <c r="B2290">
        <v>1</v>
      </c>
      <c r="C2290" t="s">
        <v>81</v>
      </c>
      <c r="D2290" t="s">
        <v>115</v>
      </c>
      <c r="E2290" t="s">
        <v>210</v>
      </c>
      <c r="F2290" t="s">
        <v>6806</v>
      </c>
      <c r="G2290" t="s">
        <v>133</v>
      </c>
      <c r="H2290" t="s">
        <v>134</v>
      </c>
      <c r="I2290" t="s">
        <v>152</v>
      </c>
      <c r="J2290" t="s">
        <v>136</v>
      </c>
      <c r="K2290" t="s">
        <v>137</v>
      </c>
      <c r="L2290" t="s">
        <v>6807</v>
      </c>
      <c r="M2290" t="s">
        <v>6808</v>
      </c>
      <c r="N2290">
        <v>5.5555550000000002E-3</v>
      </c>
      <c r="O2290">
        <v>0</v>
      </c>
      <c r="P2290">
        <v>555</v>
      </c>
      <c r="Q2290">
        <v>14</v>
      </c>
      <c r="R2290">
        <v>187</v>
      </c>
      <c r="S2290">
        <v>1</v>
      </c>
      <c r="T2290">
        <v>29</v>
      </c>
      <c r="U2290">
        <v>1</v>
      </c>
      <c r="V2290">
        <v>0</v>
      </c>
      <c r="W2290">
        <v>0</v>
      </c>
      <c r="X2290">
        <v>0.4026397919647885</v>
      </c>
      <c r="Y2290">
        <v>1.0751019574446667</v>
      </c>
      <c r="Z2290">
        <v>1.6349559816452515</v>
      </c>
      <c r="AA2290">
        <v>2.1668157420000004E-2</v>
      </c>
      <c r="AB2290">
        <v>5.495251121148334E-2</v>
      </c>
      <c r="AC2290">
        <v>7.933020906596111E-2</v>
      </c>
      <c r="AD2290">
        <v>0</v>
      </c>
      <c r="AE2290">
        <v>3.2686486087521516</v>
      </c>
    </row>
    <row r="2291" spans="1:31" x14ac:dyDescent="0.25">
      <c r="A2291">
        <v>1874988</v>
      </c>
      <c r="B2291">
        <v>1</v>
      </c>
      <c r="C2291" t="s">
        <v>81</v>
      </c>
      <c r="D2291" t="s">
        <v>121</v>
      </c>
      <c r="E2291" t="s">
        <v>158</v>
      </c>
      <c r="F2291" t="s">
        <v>6809</v>
      </c>
      <c r="G2291" t="s">
        <v>219</v>
      </c>
      <c r="H2291" t="s">
        <v>134</v>
      </c>
      <c r="I2291" t="s">
        <v>135</v>
      </c>
      <c r="J2291" t="s">
        <v>136</v>
      </c>
      <c r="K2291" t="s">
        <v>137</v>
      </c>
      <c r="L2291" t="s">
        <v>6810</v>
      </c>
      <c r="M2291" t="s">
        <v>6811</v>
      </c>
      <c r="N2291">
        <v>0.38527777699999999</v>
      </c>
      <c r="O2291">
        <v>0</v>
      </c>
      <c r="P2291">
        <v>88</v>
      </c>
      <c r="Q2291">
        <v>0</v>
      </c>
      <c r="R2291">
        <v>0</v>
      </c>
      <c r="S2291">
        <v>0</v>
      </c>
      <c r="T2291">
        <v>5</v>
      </c>
      <c r="U2291">
        <v>0</v>
      </c>
      <c r="V2291">
        <v>0</v>
      </c>
      <c r="W2291">
        <v>0</v>
      </c>
      <c r="X2291">
        <v>5.4851097841536438</v>
      </c>
      <c r="Y2291">
        <v>0</v>
      </c>
      <c r="Z2291">
        <v>0</v>
      </c>
      <c r="AA2291">
        <v>0</v>
      </c>
      <c r="AB2291">
        <v>0.90796472610362366</v>
      </c>
      <c r="AC2291">
        <v>0</v>
      </c>
      <c r="AD2291">
        <v>0</v>
      </c>
      <c r="AE2291">
        <v>6.3930745102572679</v>
      </c>
    </row>
    <row r="2292" spans="1:31" x14ac:dyDescent="0.25">
      <c r="A2292">
        <v>1875011</v>
      </c>
      <c r="B2292">
        <v>1</v>
      </c>
      <c r="C2292" t="s">
        <v>81</v>
      </c>
      <c r="D2292" t="s">
        <v>128</v>
      </c>
      <c r="E2292" t="s">
        <v>146</v>
      </c>
      <c r="F2292" t="s">
        <v>6812</v>
      </c>
      <c r="G2292" t="s">
        <v>148</v>
      </c>
      <c r="H2292" t="s">
        <v>143</v>
      </c>
      <c r="I2292" t="s">
        <v>135</v>
      </c>
      <c r="J2292" t="s">
        <v>136</v>
      </c>
      <c r="K2292" t="s">
        <v>137</v>
      </c>
      <c r="L2292" t="s">
        <v>6813</v>
      </c>
      <c r="M2292" t="s">
        <v>6814</v>
      </c>
      <c r="N2292">
        <v>13.049166666</v>
      </c>
      <c r="O2292">
        <v>0</v>
      </c>
      <c r="P2292">
        <v>76</v>
      </c>
      <c r="Q2292">
        <v>0</v>
      </c>
      <c r="R2292">
        <v>0</v>
      </c>
      <c r="S2292">
        <v>0</v>
      </c>
      <c r="T2292">
        <v>3</v>
      </c>
      <c r="U2292">
        <v>0</v>
      </c>
      <c r="V2292">
        <v>0</v>
      </c>
      <c r="W2292">
        <v>0</v>
      </c>
      <c r="X2292">
        <v>250.16020899556207</v>
      </c>
      <c r="Y2292">
        <v>0</v>
      </c>
      <c r="Z2292">
        <v>0</v>
      </c>
      <c r="AA2292">
        <v>0</v>
      </c>
      <c r="AB2292">
        <v>8.3274316437275413</v>
      </c>
      <c r="AC2292">
        <v>0</v>
      </c>
      <c r="AD2292">
        <v>0</v>
      </c>
      <c r="AE2292">
        <v>258.48764063928962</v>
      </c>
    </row>
    <row r="2293" spans="1:31" x14ac:dyDescent="0.25">
      <c r="A2293">
        <v>1875134</v>
      </c>
      <c r="B2293">
        <v>1</v>
      </c>
      <c r="C2293" t="s">
        <v>81</v>
      </c>
      <c r="D2293" t="s">
        <v>128</v>
      </c>
      <c r="E2293" t="s">
        <v>158</v>
      </c>
      <c r="F2293" t="s">
        <v>6458</v>
      </c>
      <c r="G2293" t="s">
        <v>133</v>
      </c>
      <c r="H2293" t="s">
        <v>134</v>
      </c>
      <c r="I2293" t="s">
        <v>135</v>
      </c>
      <c r="J2293" t="s">
        <v>136</v>
      </c>
      <c r="K2293" t="s">
        <v>137</v>
      </c>
      <c r="L2293" t="s">
        <v>6815</v>
      </c>
      <c r="M2293" t="s">
        <v>6816</v>
      </c>
      <c r="N2293">
        <v>3.7886111109999998</v>
      </c>
      <c r="O2293">
        <v>0</v>
      </c>
      <c r="P2293">
        <v>15</v>
      </c>
      <c r="Q2293">
        <v>0</v>
      </c>
      <c r="R2293">
        <v>19</v>
      </c>
      <c r="S2293">
        <v>8</v>
      </c>
      <c r="T2293">
        <v>4</v>
      </c>
      <c r="U2293">
        <v>2</v>
      </c>
      <c r="V2293">
        <v>0</v>
      </c>
      <c r="W2293">
        <v>0</v>
      </c>
      <c r="X2293">
        <v>25.316331591299829</v>
      </c>
      <c r="Y2293">
        <v>0</v>
      </c>
      <c r="Z2293">
        <v>77.77235403873857</v>
      </c>
      <c r="AA2293">
        <v>3159.4627036006973</v>
      </c>
      <c r="AB2293">
        <v>34.84373152015268</v>
      </c>
      <c r="AC2293">
        <v>252.52869195868291</v>
      </c>
      <c r="AD2293">
        <v>0</v>
      </c>
      <c r="AE2293">
        <v>3549.9238127095714</v>
      </c>
    </row>
    <row r="2294" spans="1:31" x14ac:dyDescent="0.25">
      <c r="A2294">
        <v>1874865</v>
      </c>
      <c r="B2294">
        <v>1</v>
      </c>
      <c r="C2294" t="s">
        <v>81</v>
      </c>
      <c r="D2294" t="s">
        <v>113</v>
      </c>
      <c r="E2294" t="s">
        <v>146</v>
      </c>
      <c r="F2294" t="s">
        <v>6817</v>
      </c>
      <c r="G2294" t="s">
        <v>148</v>
      </c>
      <c r="H2294" t="s">
        <v>143</v>
      </c>
      <c r="I2294" t="s">
        <v>135</v>
      </c>
      <c r="J2294" t="s">
        <v>136</v>
      </c>
      <c r="K2294" t="s">
        <v>137</v>
      </c>
      <c r="L2294" t="s">
        <v>6818</v>
      </c>
      <c r="M2294" t="s">
        <v>6617</v>
      </c>
      <c r="N2294">
        <v>4.4186111109999997</v>
      </c>
      <c r="O2294">
        <v>0</v>
      </c>
      <c r="P2294">
        <v>8</v>
      </c>
      <c r="Q2294">
        <v>0</v>
      </c>
      <c r="R2294">
        <v>1</v>
      </c>
      <c r="S2294">
        <v>0</v>
      </c>
      <c r="T2294">
        <v>0</v>
      </c>
      <c r="U2294">
        <v>0</v>
      </c>
      <c r="V2294">
        <v>0</v>
      </c>
      <c r="W2294">
        <v>0</v>
      </c>
      <c r="X2294">
        <v>3.7307340884467028</v>
      </c>
      <c r="Y2294">
        <v>0</v>
      </c>
      <c r="Z2294">
        <v>4.2636837350001375</v>
      </c>
      <c r="AA2294">
        <v>0</v>
      </c>
      <c r="AB2294">
        <v>0</v>
      </c>
      <c r="AC2294">
        <v>0</v>
      </c>
      <c r="AD2294">
        <v>0</v>
      </c>
      <c r="AE2294">
        <v>7.9944178234468399</v>
      </c>
    </row>
    <row r="2295" spans="1:31" x14ac:dyDescent="0.25">
      <c r="A2295">
        <v>1874965</v>
      </c>
      <c r="B2295">
        <v>1</v>
      </c>
      <c r="C2295" t="s">
        <v>81</v>
      </c>
      <c r="D2295" t="s">
        <v>118</v>
      </c>
      <c r="E2295" t="s">
        <v>169</v>
      </c>
      <c r="F2295" t="s">
        <v>6819</v>
      </c>
      <c r="G2295" t="s">
        <v>183</v>
      </c>
      <c r="H2295" t="s">
        <v>143</v>
      </c>
      <c r="I2295" t="s">
        <v>135</v>
      </c>
      <c r="J2295" t="s">
        <v>136</v>
      </c>
      <c r="K2295" t="s">
        <v>137</v>
      </c>
      <c r="L2295" t="s">
        <v>6820</v>
      </c>
      <c r="M2295" t="s">
        <v>6821</v>
      </c>
      <c r="N2295">
        <v>0.84722222199999997</v>
      </c>
      <c r="O2295">
        <v>0</v>
      </c>
      <c r="P2295">
        <v>49</v>
      </c>
      <c r="Q2295">
        <v>0</v>
      </c>
      <c r="R2295">
        <v>6</v>
      </c>
      <c r="S2295">
        <v>0</v>
      </c>
      <c r="T2295">
        <v>6</v>
      </c>
      <c r="U2295">
        <v>0</v>
      </c>
      <c r="V2295">
        <v>0</v>
      </c>
      <c r="W2295">
        <v>0</v>
      </c>
      <c r="X2295">
        <v>7.1390401915919899</v>
      </c>
      <c r="Y2295">
        <v>0</v>
      </c>
      <c r="Z2295">
        <v>21.083021495950902</v>
      </c>
      <c r="AA2295">
        <v>0</v>
      </c>
      <c r="AB2295">
        <v>1.0107076280115057</v>
      </c>
      <c r="AC2295">
        <v>0</v>
      </c>
      <c r="AD2295">
        <v>0</v>
      </c>
      <c r="AE2295">
        <v>29.232769315554396</v>
      </c>
    </row>
    <row r="2296" spans="1:31" x14ac:dyDescent="0.25">
      <c r="A2296">
        <v>1874971</v>
      </c>
      <c r="B2296">
        <v>1</v>
      </c>
      <c r="C2296" t="s">
        <v>81</v>
      </c>
      <c r="D2296" t="s">
        <v>128</v>
      </c>
      <c r="E2296" t="s">
        <v>146</v>
      </c>
      <c r="F2296" t="s">
        <v>6822</v>
      </c>
      <c r="G2296" t="s">
        <v>924</v>
      </c>
      <c r="H2296" t="s">
        <v>143</v>
      </c>
      <c r="I2296" t="s">
        <v>135</v>
      </c>
      <c r="J2296" t="s">
        <v>136</v>
      </c>
      <c r="K2296" t="s">
        <v>137</v>
      </c>
      <c r="L2296" t="s">
        <v>6823</v>
      </c>
      <c r="M2296" t="s">
        <v>6824</v>
      </c>
      <c r="N2296">
        <v>1.319722222</v>
      </c>
      <c r="O2296">
        <v>0</v>
      </c>
      <c r="P2296">
        <v>143</v>
      </c>
      <c r="Q2296">
        <v>0</v>
      </c>
      <c r="R2296">
        <v>0</v>
      </c>
      <c r="S2296">
        <v>0</v>
      </c>
      <c r="T2296">
        <v>4</v>
      </c>
      <c r="U2296">
        <v>0</v>
      </c>
      <c r="V2296">
        <v>0</v>
      </c>
      <c r="W2296">
        <v>0</v>
      </c>
      <c r="X2296">
        <v>40.967569159865057</v>
      </c>
      <c r="Y2296">
        <v>0</v>
      </c>
      <c r="Z2296">
        <v>0</v>
      </c>
      <c r="AA2296">
        <v>0</v>
      </c>
      <c r="AB2296">
        <v>2.7715447117200345</v>
      </c>
      <c r="AC2296">
        <v>0</v>
      </c>
      <c r="AD2296">
        <v>0</v>
      </c>
      <c r="AE2296">
        <v>43.73911387158509</v>
      </c>
    </row>
    <row r="2297" spans="1:31" x14ac:dyDescent="0.25">
      <c r="A2297">
        <v>1874925</v>
      </c>
      <c r="B2297">
        <v>1</v>
      </c>
      <c r="C2297" t="s">
        <v>80</v>
      </c>
      <c r="D2297" t="s">
        <v>103</v>
      </c>
      <c r="E2297" t="s">
        <v>146</v>
      </c>
      <c r="F2297" t="s">
        <v>6825</v>
      </c>
      <c r="G2297" t="s">
        <v>541</v>
      </c>
      <c r="H2297" t="s">
        <v>143</v>
      </c>
      <c r="I2297" t="s">
        <v>135</v>
      </c>
      <c r="J2297" t="s">
        <v>136</v>
      </c>
      <c r="K2297" t="s">
        <v>137</v>
      </c>
      <c r="L2297" t="s">
        <v>6826</v>
      </c>
      <c r="M2297" t="s">
        <v>6827</v>
      </c>
      <c r="N2297">
        <v>0.59</v>
      </c>
      <c r="O2297">
        <v>0</v>
      </c>
      <c r="P2297">
        <v>244</v>
      </c>
      <c r="Q2297">
        <v>0</v>
      </c>
      <c r="R2297">
        <v>0</v>
      </c>
      <c r="S2297">
        <v>0</v>
      </c>
      <c r="T2297">
        <v>27</v>
      </c>
      <c r="U2297">
        <v>0</v>
      </c>
      <c r="V2297">
        <v>0</v>
      </c>
      <c r="W2297">
        <v>0</v>
      </c>
      <c r="X2297">
        <v>40.418212492926379</v>
      </c>
      <c r="Y2297">
        <v>0</v>
      </c>
      <c r="Z2297">
        <v>0</v>
      </c>
      <c r="AA2297">
        <v>0</v>
      </c>
      <c r="AB2297">
        <v>20.580801766738727</v>
      </c>
      <c r="AC2297">
        <v>0</v>
      </c>
      <c r="AD2297">
        <v>0</v>
      </c>
      <c r="AE2297">
        <v>60.999014259665103</v>
      </c>
    </row>
    <row r="2298" spans="1:31" x14ac:dyDescent="0.25">
      <c r="A2298">
        <v>1874633</v>
      </c>
      <c r="B2298">
        <v>1</v>
      </c>
      <c r="C2298" t="s">
        <v>80</v>
      </c>
      <c r="D2298" t="s">
        <v>100</v>
      </c>
      <c r="E2298" t="s">
        <v>131</v>
      </c>
      <c r="F2298" t="s">
        <v>6828</v>
      </c>
      <c r="G2298" t="s">
        <v>133</v>
      </c>
      <c r="H2298" t="s">
        <v>134</v>
      </c>
      <c r="I2298" t="s">
        <v>135</v>
      </c>
      <c r="J2298" t="s">
        <v>136</v>
      </c>
      <c r="K2298" t="s">
        <v>137</v>
      </c>
      <c r="L2298" t="s">
        <v>6829</v>
      </c>
      <c r="M2298" t="s">
        <v>6830</v>
      </c>
      <c r="N2298">
        <v>1.851388888</v>
      </c>
      <c r="O2298">
        <v>0</v>
      </c>
      <c r="P2298">
        <v>177</v>
      </c>
      <c r="Q2298">
        <v>0</v>
      </c>
      <c r="R2298">
        <v>22</v>
      </c>
      <c r="S2298">
        <v>3</v>
      </c>
      <c r="T2298">
        <v>43</v>
      </c>
      <c r="U2298">
        <v>2</v>
      </c>
      <c r="V2298">
        <v>2</v>
      </c>
      <c r="W2298">
        <v>0</v>
      </c>
      <c r="X2298">
        <v>71.359596245252348</v>
      </c>
      <c r="Y2298">
        <v>0</v>
      </c>
      <c r="Z2298">
        <v>39.356690850744577</v>
      </c>
      <c r="AA2298">
        <v>151.51532237252769</v>
      </c>
      <c r="AB2298">
        <v>76.84154580067667</v>
      </c>
      <c r="AC2298">
        <v>164.73181065913019</v>
      </c>
      <c r="AD2298">
        <v>91.73041478014045</v>
      </c>
      <c r="AE2298">
        <v>595.53538070847196</v>
      </c>
    </row>
    <row r="2299" spans="1:31" x14ac:dyDescent="0.25">
      <c r="A2299">
        <v>1874739</v>
      </c>
      <c r="B2299">
        <v>1</v>
      </c>
      <c r="C2299" t="s">
        <v>81</v>
      </c>
      <c r="D2299" t="s">
        <v>116</v>
      </c>
      <c r="E2299" t="s">
        <v>169</v>
      </c>
      <c r="F2299" t="s">
        <v>5539</v>
      </c>
      <c r="G2299" t="s">
        <v>171</v>
      </c>
      <c r="H2299" t="s">
        <v>143</v>
      </c>
      <c r="I2299" t="s">
        <v>135</v>
      </c>
      <c r="J2299" t="s">
        <v>136</v>
      </c>
      <c r="K2299" t="s">
        <v>172</v>
      </c>
      <c r="L2299" t="s">
        <v>6831</v>
      </c>
      <c r="M2299" t="s">
        <v>6832</v>
      </c>
      <c r="N2299">
        <v>8.3495183330000007</v>
      </c>
      <c r="O2299">
        <v>0</v>
      </c>
      <c r="P2299">
        <v>48</v>
      </c>
      <c r="Q2299">
        <v>0</v>
      </c>
      <c r="R2299">
        <v>0</v>
      </c>
      <c r="S2299">
        <v>0</v>
      </c>
      <c r="T2299">
        <v>1</v>
      </c>
      <c r="U2299">
        <v>0</v>
      </c>
      <c r="V2299">
        <v>0</v>
      </c>
      <c r="W2299">
        <v>0</v>
      </c>
      <c r="X2299">
        <v>33.228184736274557</v>
      </c>
      <c r="Y2299">
        <v>0</v>
      </c>
      <c r="Z2299">
        <v>0</v>
      </c>
      <c r="AA2299">
        <v>0</v>
      </c>
      <c r="AB2299">
        <v>0.36819859332642163</v>
      </c>
      <c r="AC2299">
        <v>0</v>
      </c>
      <c r="AD2299">
        <v>0</v>
      </c>
      <c r="AE2299">
        <v>33.596383329600975</v>
      </c>
    </row>
    <row r="2300" spans="1:31" x14ac:dyDescent="0.25">
      <c r="A2300">
        <v>1875094</v>
      </c>
      <c r="B2300">
        <v>1</v>
      </c>
      <c r="C2300" t="s">
        <v>81</v>
      </c>
      <c r="D2300" t="s">
        <v>119</v>
      </c>
      <c r="E2300" t="s">
        <v>140</v>
      </c>
      <c r="F2300" t="s">
        <v>6833</v>
      </c>
      <c r="G2300" t="s">
        <v>163</v>
      </c>
      <c r="H2300" t="s">
        <v>143</v>
      </c>
      <c r="I2300" t="s">
        <v>135</v>
      </c>
      <c r="J2300" t="s">
        <v>136</v>
      </c>
      <c r="K2300" t="s">
        <v>137</v>
      </c>
      <c r="L2300" t="s">
        <v>6834</v>
      </c>
      <c r="M2300" t="s">
        <v>6835</v>
      </c>
      <c r="N2300">
        <v>1.220277777</v>
      </c>
      <c r="O2300">
        <v>0</v>
      </c>
      <c r="P2300">
        <v>0</v>
      </c>
      <c r="Q2300">
        <v>0</v>
      </c>
      <c r="R2300">
        <v>6</v>
      </c>
      <c r="S2300">
        <v>0</v>
      </c>
      <c r="T2300">
        <v>0</v>
      </c>
      <c r="U2300">
        <v>0</v>
      </c>
      <c r="V2300">
        <v>0</v>
      </c>
      <c r="W2300">
        <v>0</v>
      </c>
      <c r="X2300">
        <v>0</v>
      </c>
      <c r="Y2300">
        <v>0</v>
      </c>
      <c r="Z2300">
        <v>24.218618425348843</v>
      </c>
      <c r="AA2300">
        <v>0</v>
      </c>
      <c r="AB2300">
        <v>0</v>
      </c>
      <c r="AC2300">
        <v>0</v>
      </c>
      <c r="AD2300">
        <v>0</v>
      </c>
      <c r="AE2300">
        <v>24.218618425348843</v>
      </c>
    </row>
    <row r="2301" spans="1:31" x14ac:dyDescent="0.25">
      <c r="A2301">
        <v>1875114</v>
      </c>
      <c r="B2301">
        <v>1</v>
      </c>
      <c r="C2301" t="s">
        <v>81</v>
      </c>
      <c r="D2301" t="s">
        <v>123</v>
      </c>
      <c r="E2301" t="s">
        <v>158</v>
      </c>
      <c r="F2301" t="s">
        <v>6836</v>
      </c>
      <c r="G2301" t="s">
        <v>133</v>
      </c>
      <c r="H2301" t="s">
        <v>134</v>
      </c>
      <c r="I2301" t="s">
        <v>135</v>
      </c>
      <c r="J2301" t="s">
        <v>136</v>
      </c>
      <c r="K2301" t="s">
        <v>137</v>
      </c>
      <c r="L2301" t="s">
        <v>6837</v>
      </c>
      <c r="M2301" t="s">
        <v>6838</v>
      </c>
      <c r="N2301">
        <v>1.770277777</v>
      </c>
      <c r="O2301">
        <v>0</v>
      </c>
      <c r="P2301">
        <v>16</v>
      </c>
      <c r="Q2301">
        <v>79</v>
      </c>
      <c r="R2301">
        <v>16</v>
      </c>
      <c r="S2301">
        <v>3</v>
      </c>
      <c r="T2301">
        <v>21</v>
      </c>
      <c r="U2301">
        <v>0</v>
      </c>
      <c r="V2301">
        <v>0</v>
      </c>
      <c r="W2301">
        <v>0</v>
      </c>
      <c r="X2301">
        <v>7.3678824476898326</v>
      </c>
      <c r="Y2301">
        <v>324.83423214707506</v>
      </c>
      <c r="Z2301">
        <v>25.022325266219624</v>
      </c>
      <c r="AA2301">
        <v>20.433340037427371</v>
      </c>
      <c r="AB2301">
        <v>4.8980661814392699</v>
      </c>
      <c r="AC2301">
        <v>0</v>
      </c>
      <c r="AD2301">
        <v>0</v>
      </c>
      <c r="AE2301">
        <v>382.55584607985122</v>
      </c>
    </row>
    <row r="2302" spans="1:31" x14ac:dyDescent="0.25">
      <c r="A2302">
        <v>1875008</v>
      </c>
      <c r="B2302">
        <v>1</v>
      </c>
      <c r="C2302" t="s">
        <v>80</v>
      </c>
      <c r="D2302" t="s">
        <v>106</v>
      </c>
      <c r="E2302" t="s">
        <v>146</v>
      </c>
      <c r="F2302" t="s">
        <v>6839</v>
      </c>
      <c r="G2302" t="s">
        <v>148</v>
      </c>
      <c r="H2302" t="s">
        <v>143</v>
      </c>
      <c r="I2302" t="s">
        <v>135</v>
      </c>
      <c r="J2302" t="s">
        <v>136</v>
      </c>
      <c r="K2302" t="s">
        <v>137</v>
      </c>
      <c r="L2302" t="s">
        <v>6840</v>
      </c>
      <c r="M2302" t="s">
        <v>6841</v>
      </c>
      <c r="N2302">
        <v>5.6224999999999996</v>
      </c>
      <c r="O2302">
        <v>0</v>
      </c>
      <c r="P2302">
        <v>14</v>
      </c>
      <c r="Q2302">
        <v>0</v>
      </c>
      <c r="R2302">
        <v>3</v>
      </c>
      <c r="S2302">
        <v>0</v>
      </c>
      <c r="T2302">
        <v>3</v>
      </c>
      <c r="U2302">
        <v>0</v>
      </c>
      <c r="V2302">
        <v>0</v>
      </c>
      <c r="W2302">
        <v>0</v>
      </c>
      <c r="X2302">
        <v>42.936902832711525</v>
      </c>
      <c r="Y2302">
        <v>0</v>
      </c>
      <c r="Z2302">
        <v>102.43261538745266</v>
      </c>
      <c r="AA2302">
        <v>0</v>
      </c>
      <c r="AB2302">
        <v>4.7311440843611576</v>
      </c>
      <c r="AC2302">
        <v>0</v>
      </c>
      <c r="AD2302">
        <v>0</v>
      </c>
      <c r="AE2302">
        <v>150.10066230452534</v>
      </c>
    </row>
    <row r="2303" spans="1:31" x14ac:dyDescent="0.25">
      <c r="A2303">
        <v>1874610</v>
      </c>
      <c r="B2303">
        <v>1</v>
      </c>
      <c r="C2303" t="s">
        <v>80</v>
      </c>
      <c r="D2303" t="s">
        <v>95</v>
      </c>
      <c r="E2303" t="s">
        <v>229</v>
      </c>
      <c r="F2303" t="s">
        <v>6842</v>
      </c>
      <c r="G2303" t="s">
        <v>133</v>
      </c>
      <c r="H2303" t="s">
        <v>134</v>
      </c>
      <c r="I2303" t="s">
        <v>135</v>
      </c>
      <c r="J2303" t="s">
        <v>136</v>
      </c>
      <c r="K2303" t="s">
        <v>137</v>
      </c>
      <c r="L2303" t="s">
        <v>6843</v>
      </c>
      <c r="M2303" t="s">
        <v>6844</v>
      </c>
      <c r="N2303">
        <v>0.18944444399999999</v>
      </c>
      <c r="O2303">
        <v>8</v>
      </c>
      <c r="P2303">
        <v>3830</v>
      </c>
      <c r="Q2303">
        <v>14</v>
      </c>
      <c r="R2303">
        <v>149</v>
      </c>
      <c r="S2303">
        <v>77</v>
      </c>
      <c r="T2303">
        <v>331</v>
      </c>
      <c r="U2303">
        <v>16</v>
      </c>
      <c r="V2303">
        <v>2</v>
      </c>
      <c r="W2303">
        <v>1.1013631075524102</v>
      </c>
      <c r="X2303">
        <v>125.90466080736739</v>
      </c>
      <c r="Y2303">
        <v>39.428654549410453</v>
      </c>
      <c r="Z2303">
        <v>13.950254045956603</v>
      </c>
      <c r="AA2303">
        <v>272.21394304316084</v>
      </c>
      <c r="AB2303">
        <v>43.906467550704036</v>
      </c>
      <c r="AC2303">
        <v>168.86456955021436</v>
      </c>
      <c r="AD2303">
        <v>1.3467751378384445</v>
      </c>
      <c r="AE2303">
        <v>666.71668779220454</v>
      </c>
    </row>
    <row r="2304" spans="1:31" x14ac:dyDescent="0.25">
      <c r="A2304">
        <v>1875051</v>
      </c>
      <c r="B2304">
        <v>1</v>
      </c>
      <c r="C2304" t="s">
        <v>80</v>
      </c>
      <c r="D2304" t="s">
        <v>95</v>
      </c>
      <c r="E2304" t="s">
        <v>146</v>
      </c>
      <c r="F2304" t="s">
        <v>5171</v>
      </c>
      <c r="G2304" t="s">
        <v>541</v>
      </c>
      <c r="H2304" t="s">
        <v>143</v>
      </c>
      <c r="I2304" t="s">
        <v>135</v>
      </c>
      <c r="J2304" t="s">
        <v>136</v>
      </c>
      <c r="K2304" t="s">
        <v>137</v>
      </c>
      <c r="L2304" t="s">
        <v>6845</v>
      </c>
      <c r="M2304" t="s">
        <v>6846</v>
      </c>
      <c r="N2304">
        <v>2.088055555</v>
      </c>
      <c r="O2304">
        <v>0</v>
      </c>
      <c r="P2304">
        <v>214</v>
      </c>
      <c r="Q2304">
        <v>0</v>
      </c>
      <c r="R2304">
        <v>0</v>
      </c>
      <c r="S2304">
        <v>0</v>
      </c>
      <c r="T2304">
        <v>21</v>
      </c>
      <c r="U2304">
        <v>0</v>
      </c>
      <c r="V2304">
        <v>0</v>
      </c>
      <c r="W2304">
        <v>0</v>
      </c>
      <c r="X2304">
        <v>117.22878256636439</v>
      </c>
      <c r="Y2304">
        <v>0</v>
      </c>
      <c r="Z2304">
        <v>0</v>
      </c>
      <c r="AA2304">
        <v>0</v>
      </c>
      <c r="AB2304">
        <v>21.048325303099229</v>
      </c>
      <c r="AC2304">
        <v>0</v>
      </c>
      <c r="AD2304">
        <v>0</v>
      </c>
      <c r="AE2304">
        <v>138.27710786946361</v>
      </c>
    </row>
    <row r="2305" spans="1:31" x14ac:dyDescent="0.25">
      <c r="A2305">
        <v>1875060</v>
      </c>
      <c r="B2305">
        <v>1</v>
      </c>
      <c r="C2305" t="s">
        <v>80</v>
      </c>
      <c r="D2305" t="s">
        <v>88</v>
      </c>
      <c r="E2305" t="s">
        <v>140</v>
      </c>
      <c r="F2305" t="s">
        <v>6847</v>
      </c>
      <c r="G2305" t="s">
        <v>163</v>
      </c>
      <c r="H2305" t="s">
        <v>143</v>
      </c>
      <c r="I2305" t="s">
        <v>135</v>
      </c>
      <c r="J2305" t="s">
        <v>136</v>
      </c>
      <c r="K2305" t="s">
        <v>137</v>
      </c>
      <c r="L2305" t="s">
        <v>6848</v>
      </c>
      <c r="M2305" t="s">
        <v>6849</v>
      </c>
      <c r="N2305">
        <v>1.238888888</v>
      </c>
      <c r="O2305">
        <v>0</v>
      </c>
      <c r="P2305">
        <v>1</v>
      </c>
      <c r="Q2305">
        <v>0</v>
      </c>
      <c r="R2305">
        <v>0</v>
      </c>
      <c r="S2305">
        <v>0</v>
      </c>
      <c r="T2305">
        <v>0</v>
      </c>
      <c r="U2305">
        <v>0</v>
      </c>
      <c r="V2305">
        <v>0</v>
      </c>
      <c r="W2305">
        <v>0</v>
      </c>
      <c r="X2305">
        <v>1.3527447038472222E-3</v>
      </c>
      <c r="Y2305">
        <v>0</v>
      </c>
      <c r="Z2305">
        <v>0</v>
      </c>
      <c r="AA2305">
        <v>0</v>
      </c>
      <c r="AB2305">
        <v>0</v>
      </c>
      <c r="AC2305">
        <v>0</v>
      </c>
      <c r="AD2305">
        <v>0</v>
      </c>
      <c r="AE2305">
        <v>1.3527447038472222E-3</v>
      </c>
    </row>
    <row r="2306" spans="1:31" x14ac:dyDescent="0.25">
      <c r="A2306">
        <v>1874937</v>
      </c>
      <c r="B2306">
        <v>1</v>
      </c>
      <c r="C2306" t="s">
        <v>80</v>
      </c>
      <c r="D2306" t="s">
        <v>103</v>
      </c>
      <c r="E2306" t="s">
        <v>140</v>
      </c>
      <c r="F2306" t="s">
        <v>6850</v>
      </c>
      <c r="G2306" t="s">
        <v>163</v>
      </c>
      <c r="H2306" t="s">
        <v>143</v>
      </c>
      <c r="I2306" t="s">
        <v>135</v>
      </c>
      <c r="J2306" t="s">
        <v>136</v>
      </c>
      <c r="K2306" t="s">
        <v>137</v>
      </c>
      <c r="L2306" t="s">
        <v>6851</v>
      </c>
      <c r="M2306" t="s">
        <v>6852</v>
      </c>
      <c r="N2306">
        <v>1.471944444</v>
      </c>
      <c r="O2306">
        <v>0</v>
      </c>
      <c r="P2306">
        <v>0</v>
      </c>
      <c r="Q2306">
        <v>0</v>
      </c>
      <c r="R2306">
        <v>0</v>
      </c>
      <c r="S2306">
        <v>0</v>
      </c>
      <c r="T2306">
        <v>1</v>
      </c>
      <c r="U2306">
        <v>0</v>
      </c>
      <c r="V2306">
        <v>0</v>
      </c>
      <c r="W2306">
        <v>0</v>
      </c>
      <c r="X2306">
        <v>0</v>
      </c>
      <c r="Y2306">
        <v>0</v>
      </c>
      <c r="Z2306">
        <v>0</v>
      </c>
      <c r="AA2306">
        <v>0</v>
      </c>
      <c r="AB2306">
        <v>2.6324606368816656</v>
      </c>
      <c r="AC2306">
        <v>0</v>
      </c>
      <c r="AD2306">
        <v>0</v>
      </c>
      <c r="AE2306">
        <v>2.6324606368816656</v>
      </c>
    </row>
    <row r="2307" spans="1:31" x14ac:dyDescent="0.25">
      <c r="A2307">
        <v>1874868</v>
      </c>
      <c r="B2307">
        <v>1</v>
      </c>
      <c r="C2307" t="s">
        <v>80</v>
      </c>
      <c r="D2307" t="s">
        <v>84</v>
      </c>
      <c r="E2307" t="s">
        <v>140</v>
      </c>
      <c r="F2307" t="s">
        <v>6853</v>
      </c>
      <c r="G2307" t="s">
        <v>163</v>
      </c>
      <c r="H2307" t="s">
        <v>143</v>
      </c>
      <c r="I2307" t="s">
        <v>135</v>
      </c>
      <c r="J2307" t="s">
        <v>136</v>
      </c>
      <c r="K2307" t="s">
        <v>137</v>
      </c>
      <c r="L2307" t="s">
        <v>6854</v>
      </c>
      <c r="M2307" t="s">
        <v>6855</v>
      </c>
      <c r="N2307">
        <v>1.8658333330000001</v>
      </c>
      <c r="O2307">
        <v>0</v>
      </c>
      <c r="P2307">
        <v>1</v>
      </c>
      <c r="Q2307">
        <v>0</v>
      </c>
      <c r="R2307">
        <v>0</v>
      </c>
      <c r="S2307">
        <v>0</v>
      </c>
      <c r="T2307">
        <v>0</v>
      </c>
      <c r="U2307">
        <v>0</v>
      </c>
      <c r="V2307">
        <v>0</v>
      </c>
      <c r="W2307">
        <v>0</v>
      </c>
      <c r="X2307">
        <v>0.17378794943128001</v>
      </c>
      <c r="Y2307">
        <v>0</v>
      </c>
      <c r="Z2307">
        <v>0</v>
      </c>
      <c r="AA2307">
        <v>0</v>
      </c>
      <c r="AB2307">
        <v>0</v>
      </c>
      <c r="AC2307">
        <v>0</v>
      </c>
      <c r="AD2307">
        <v>0</v>
      </c>
      <c r="AE2307">
        <v>0.17378794943128001</v>
      </c>
    </row>
    <row r="2308" spans="1:31" x14ac:dyDescent="0.25">
      <c r="A2308">
        <v>1875014</v>
      </c>
      <c r="B2308">
        <v>1</v>
      </c>
      <c r="C2308" t="s">
        <v>81</v>
      </c>
      <c r="D2308" t="s">
        <v>121</v>
      </c>
      <c r="E2308" t="s">
        <v>131</v>
      </c>
      <c r="F2308" t="s">
        <v>5776</v>
      </c>
      <c r="G2308" t="s">
        <v>133</v>
      </c>
      <c r="H2308" t="s">
        <v>134</v>
      </c>
      <c r="I2308" t="s">
        <v>135</v>
      </c>
      <c r="J2308" t="s">
        <v>136</v>
      </c>
      <c r="K2308" t="s">
        <v>137</v>
      </c>
      <c r="L2308" t="s">
        <v>6856</v>
      </c>
      <c r="M2308" t="s">
        <v>6857</v>
      </c>
      <c r="N2308">
        <v>1.285833333</v>
      </c>
      <c r="O2308">
        <v>0</v>
      </c>
      <c r="P2308">
        <v>633</v>
      </c>
      <c r="Q2308">
        <v>0</v>
      </c>
      <c r="R2308">
        <v>9</v>
      </c>
      <c r="S2308">
        <v>0</v>
      </c>
      <c r="T2308">
        <v>30</v>
      </c>
      <c r="U2308">
        <v>0</v>
      </c>
      <c r="V2308">
        <v>0</v>
      </c>
      <c r="W2308">
        <v>0</v>
      </c>
      <c r="X2308">
        <v>111.71831758271541</v>
      </c>
      <c r="Y2308">
        <v>0</v>
      </c>
      <c r="Z2308">
        <v>2.5282271830897058</v>
      </c>
      <c r="AA2308">
        <v>0</v>
      </c>
      <c r="AB2308">
        <v>15.58861987697682</v>
      </c>
      <c r="AC2308">
        <v>0</v>
      </c>
      <c r="AD2308">
        <v>0</v>
      </c>
      <c r="AE2308">
        <v>129.83516464278193</v>
      </c>
    </row>
    <row r="2309" spans="1:31" x14ac:dyDescent="0.25">
      <c r="A2309">
        <v>1874891</v>
      </c>
      <c r="B2309">
        <v>1</v>
      </c>
      <c r="C2309" t="s">
        <v>80</v>
      </c>
      <c r="D2309" t="s">
        <v>89</v>
      </c>
      <c r="E2309" t="s">
        <v>222</v>
      </c>
      <c r="F2309" t="s">
        <v>6858</v>
      </c>
      <c r="G2309" t="s">
        <v>212</v>
      </c>
      <c r="H2309" t="s">
        <v>143</v>
      </c>
      <c r="I2309" t="s">
        <v>135</v>
      </c>
      <c r="J2309" t="s">
        <v>3</v>
      </c>
      <c r="K2309" t="s">
        <v>137</v>
      </c>
      <c r="L2309" t="s">
        <v>6859</v>
      </c>
      <c r="M2309" t="s">
        <v>6860</v>
      </c>
      <c r="N2309">
        <v>3.1827777770000001</v>
      </c>
      <c r="O2309">
        <v>0</v>
      </c>
      <c r="P2309">
        <v>27</v>
      </c>
      <c r="Q2309">
        <v>0</v>
      </c>
      <c r="R2309">
        <v>0</v>
      </c>
      <c r="S2309">
        <v>0</v>
      </c>
      <c r="T2309">
        <v>0</v>
      </c>
      <c r="U2309">
        <v>0</v>
      </c>
      <c r="V2309">
        <v>0</v>
      </c>
      <c r="W2309">
        <v>0</v>
      </c>
      <c r="X2309">
        <v>39.380326990053327</v>
      </c>
      <c r="Y2309">
        <v>0</v>
      </c>
      <c r="Z2309">
        <v>0</v>
      </c>
      <c r="AA2309">
        <v>0</v>
      </c>
      <c r="AB2309">
        <v>0</v>
      </c>
      <c r="AC2309">
        <v>0</v>
      </c>
      <c r="AD2309">
        <v>0</v>
      </c>
      <c r="AE2309">
        <v>39.380326990053327</v>
      </c>
    </row>
    <row r="2310" spans="1:31" x14ac:dyDescent="0.25">
      <c r="A2310">
        <v>1875183</v>
      </c>
      <c r="B2310">
        <v>1</v>
      </c>
      <c r="C2310" t="s">
        <v>80</v>
      </c>
      <c r="D2310" t="s">
        <v>97</v>
      </c>
      <c r="E2310" t="s">
        <v>210</v>
      </c>
      <c r="F2310" t="s">
        <v>6861</v>
      </c>
      <c r="G2310" t="s">
        <v>133</v>
      </c>
      <c r="H2310" t="s">
        <v>134</v>
      </c>
      <c r="I2310" t="s">
        <v>135</v>
      </c>
      <c r="J2310" t="s">
        <v>136</v>
      </c>
      <c r="K2310" t="s">
        <v>137</v>
      </c>
      <c r="L2310" t="s">
        <v>6862</v>
      </c>
      <c r="M2310" t="s">
        <v>6863</v>
      </c>
      <c r="N2310">
        <v>1.5052777770000001</v>
      </c>
      <c r="O2310">
        <v>7</v>
      </c>
      <c r="P2310">
        <v>700</v>
      </c>
      <c r="Q2310">
        <v>7</v>
      </c>
      <c r="R2310">
        <v>79</v>
      </c>
      <c r="S2310">
        <v>20</v>
      </c>
      <c r="T2310">
        <v>85</v>
      </c>
      <c r="U2310">
        <v>1</v>
      </c>
      <c r="V2310">
        <v>0</v>
      </c>
      <c r="W2310">
        <v>1170.879566802915</v>
      </c>
      <c r="X2310">
        <v>410.83062684534235</v>
      </c>
      <c r="Y2310">
        <v>291.79378525772012</v>
      </c>
      <c r="Z2310">
        <v>44.784492844116002</v>
      </c>
      <c r="AA2310">
        <v>253.3915837668531</v>
      </c>
      <c r="AB2310">
        <v>153.61073718822817</v>
      </c>
      <c r="AC2310">
        <v>0</v>
      </c>
      <c r="AD2310">
        <v>0</v>
      </c>
      <c r="AE2310">
        <v>2325.2907927051747</v>
      </c>
    </row>
    <row r="2311" spans="1:31" x14ac:dyDescent="0.25">
      <c r="A2311">
        <v>1874722</v>
      </c>
      <c r="B2311">
        <v>1</v>
      </c>
      <c r="C2311" t="s">
        <v>80</v>
      </c>
      <c r="D2311" t="s">
        <v>94</v>
      </c>
      <c r="E2311" t="s">
        <v>146</v>
      </c>
      <c r="F2311" t="s">
        <v>6864</v>
      </c>
      <c r="G2311" t="s">
        <v>564</v>
      </c>
      <c r="H2311" t="s">
        <v>143</v>
      </c>
      <c r="I2311" t="s">
        <v>135</v>
      </c>
      <c r="J2311" t="s">
        <v>136</v>
      </c>
      <c r="K2311" t="s">
        <v>137</v>
      </c>
      <c r="L2311" t="s">
        <v>6865</v>
      </c>
      <c r="M2311" t="s">
        <v>6866</v>
      </c>
      <c r="N2311">
        <v>2.8963888880000002</v>
      </c>
      <c r="O2311">
        <v>0</v>
      </c>
      <c r="P2311">
        <v>124</v>
      </c>
      <c r="Q2311">
        <v>0</v>
      </c>
      <c r="R2311">
        <v>0</v>
      </c>
      <c r="S2311">
        <v>0</v>
      </c>
      <c r="T2311">
        <v>7</v>
      </c>
      <c r="U2311">
        <v>0</v>
      </c>
      <c r="V2311">
        <v>0</v>
      </c>
      <c r="W2311">
        <v>0</v>
      </c>
      <c r="X2311">
        <v>93.111708430358064</v>
      </c>
      <c r="Y2311">
        <v>0</v>
      </c>
      <c r="Z2311">
        <v>0</v>
      </c>
      <c r="AA2311">
        <v>0</v>
      </c>
      <c r="AB2311">
        <v>24.678394680581533</v>
      </c>
      <c r="AC2311">
        <v>0</v>
      </c>
      <c r="AD2311">
        <v>0</v>
      </c>
      <c r="AE2311">
        <v>117.7901031109396</v>
      </c>
    </row>
    <row r="2312" spans="1:31" x14ac:dyDescent="0.25">
      <c r="A2312">
        <v>1875020</v>
      </c>
      <c r="B2312">
        <v>1</v>
      </c>
      <c r="C2312" t="s">
        <v>80</v>
      </c>
      <c r="D2312" t="s">
        <v>96</v>
      </c>
      <c r="E2312" t="s">
        <v>140</v>
      </c>
      <c r="F2312" t="s">
        <v>6867</v>
      </c>
      <c r="G2312" t="s">
        <v>207</v>
      </c>
      <c r="H2312" t="s">
        <v>143</v>
      </c>
      <c r="I2312" t="s">
        <v>135</v>
      </c>
      <c r="J2312" t="s">
        <v>136</v>
      </c>
      <c r="K2312" t="s">
        <v>137</v>
      </c>
      <c r="L2312" t="s">
        <v>6868</v>
      </c>
      <c r="M2312" t="s">
        <v>6869</v>
      </c>
      <c r="N2312">
        <v>1.924722222</v>
      </c>
      <c r="O2312">
        <v>0</v>
      </c>
      <c r="P2312">
        <v>1</v>
      </c>
      <c r="Q2312">
        <v>0</v>
      </c>
      <c r="R2312">
        <v>0</v>
      </c>
      <c r="S2312">
        <v>0</v>
      </c>
      <c r="T2312">
        <v>1</v>
      </c>
      <c r="U2312">
        <v>0</v>
      </c>
      <c r="V2312">
        <v>0</v>
      </c>
      <c r="W2312">
        <v>0</v>
      </c>
      <c r="X2312">
        <v>1.4502663096066946</v>
      </c>
      <c r="Y2312">
        <v>0</v>
      </c>
      <c r="Z2312">
        <v>0</v>
      </c>
      <c r="AA2312">
        <v>0</v>
      </c>
      <c r="AB2312">
        <v>2.6059554316375029</v>
      </c>
      <c r="AC2312">
        <v>0</v>
      </c>
      <c r="AD2312">
        <v>0</v>
      </c>
      <c r="AE2312">
        <v>4.0562217412441974</v>
      </c>
    </row>
    <row r="2313" spans="1:31" x14ac:dyDescent="0.25">
      <c r="A2313">
        <v>1874582</v>
      </c>
      <c r="B2313">
        <v>1</v>
      </c>
      <c r="C2313" t="s">
        <v>80</v>
      </c>
      <c r="D2313" t="s">
        <v>103</v>
      </c>
      <c r="E2313" t="s">
        <v>229</v>
      </c>
      <c r="F2313" t="s">
        <v>6870</v>
      </c>
      <c r="G2313" t="s">
        <v>5299</v>
      </c>
      <c r="H2313" t="s">
        <v>232</v>
      </c>
      <c r="I2313" t="s">
        <v>135</v>
      </c>
      <c r="J2313" t="s">
        <v>136</v>
      </c>
      <c r="K2313" t="s">
        <v>172</v>
      </c>
      <c r="L2313" t="s">
        <v>6871</v>
      </c>
      <c r="M2313" t="s">
        <v>6872</v>
      </c>
      <c r="N2313">
        <v>0.81388888800000003</v>
      </c>
      <c r="O2313">
        <v>0</v>
      </c>
      <c r="P2313">
        <v>14005</v>
      </c>
      <c r="Q2313">
        <v>0</v>
      </c>
      <c r="R2313">
        <v>109</v>
      </c>
      <c r="S2313">
        <v>0</v>
      </c>
      <c r="T2313">
        <v>2150</v>
      </c>
      <c r="U2313">
        <v>0</v>
      </c>
      <c r="V2313">
        <v>1</v>
      </c>
      <c r="W2313">
        <v>0</v>
      </c>
      <c r="X2313">
        <v>2658.4538270168659</v>
      </c>
      <c r="Y2313">
        <v>0</v>
      </c>
      <c r="Z2313">
        <v>133.17153614985611</v>
      </c>
      <c r="AA2313">
        <v>0</v>
      </c>
      <c r="AB2313">
        <v>1099.9432519138461</v>
      </c>
      <c r="AC2313">
        <v>0</v>
      </c>
      <c r="AD2313">
        <v>1.282171615403795</v>
      </c>
      <c r="AE2313">
        <v>3892.8507866959717</v>
      </c>
    </row>
    <row r="2314" spans="1:31" x14ac:dyDescent="0.25">
      <c r="A2314">
        <v>1875123</v>
      </c>
      <c r="B2314">
        <v>1</v>
      </c>
      <c r="C2314" t="s">
        <v>81</v>
      </c>
      <c r="D2314" t="s">
        <v>120</v>
      </c>
      <c r="E2314" t="s">
        <v>210</v>
      </c>
      <c r="F2314" t="s">
        <v>4744</v>
      </c>
      <c r="G2314" t="s">
        <v>133</v>
      </c>
      <c r="H2314" t="s">
        <v>134</v>
      </c>
      <c r="I2314" t="s">
        <v>135</v>
      </c>
      <c r="J2314" t="s">
        <v>136</v>
      </c>
      <c r="K2314" t="s">
        <v>137</v>
      </c>
      <c r="L2314" t="s">
        <v>6873</v>
      </c>
      <c r="M2314" t="s">
        <v>6874</v>
      </c>
      <c r="N2314">
        <v>1.198611111</v>
      </c>
      <c r="O2314">
        <v>1</v>
      </c>
      <c r="P2314">
        <v>294</v>
      </c>
      <c r="Q2314">
        <v>73</v>
      </c>
      <c r="R2314">
        <v>3</v>
      </c>
      <c r="S2314">
        <v>15</v>
      </c>
      <c r="T2314">
        <v>34</v>
      </c>
      <c r="U2314">
        <v>2</v>
      </c>
      <c r="V2314">
        <v>0</v>
      </c>
      <c r="W2314">
        <v>35.040876597807632</v>
      </c>
      <c r="X2314">
        <v>101.19201055246037</v>
      </c>
      <c r="Y2314">
        <v>692.45593840970696</v>
      </c>
      <c r="Z2314">
        <v>13.40235340100921</v>
      </c>
      <c r="AA2314">
        <v>63.722069866709496</v>
      </c>
      <c r="AB2314">
        <v>9.5241685081014094</v>
      </c>
      <c r="AC2314">
        <v>5.867931675780893</v>
      </c>
      <c r="AD2314">
        <v>0</v>
      </c>
      <c r="AE2314">
        <v>921.205349011576</v>
      </c>
    </row>
    <row r="2315" spans="1:31" x14ac:dyDescent="0.25">
      <c r="A2315">
        <v>1874977</v>
      </c>
      <c r="B2315">
        <v>1</v>
      </c>
      <c r="C2315" t="s">
        <v>80</v>
      </c>
      <c r="D2315" t="s">
        <v>83</v>
      </c>
      <c r="E2315" t="s">
        <v>229</v>
      </c>
      <c r="F2315" t="s">
        <v>6875</v>
      </c>
      <c r="G2315" t="s">
        <v>133</v>
      </c>
      <c r="H2315" t="s">
        <v>134</v>
      </c>
      <c r="I2315" t="s">
        <v>135</v>
      </c>
      <c r="J2315" t="s">
        <v>136</v>
      </c>
      <c r="K2315" t="s">
        <v>137</v>
      </c>
      <c r="L2315" t="s">
        <v>6876</v>
      </c>
      <c r="M2315" t="s">
        <v>6877</v>
      </c>
      <c r="N2315">
        <v>1.232359166</v>
      </c>
      <c r="O2315">
        <v>0</v>
      </c>
      <c r="P2315">
        <v>4506</v>
      </c>
      <c r="Q2315">
        <v>0</v>
      </c>
      <c r="R2315">
        <v>0</v>
      </c>
      <c r="S2315">
        <v>9</v>
      </c>
      <c r="T2315">
        <v>550</v>
      </c>
      <c r="U2315">
        <v>0</v>
      </c>
      <c r="V2315">
        <v>2</v>
      </c>
      <c r="W2315">
        <v>0</v>
      </c>
      <c r="X2315">
        <v>1750.5466137105111</v>
      </c>
      <c r="Y2315">
        <v>0</v>
      </c>
      <c r="Z2315">
        <v>0</v>
      </c>
      <c r="AA2315">
        <v>298.78267771752081</v>
      </c>
      <c r="AB2315">
        <v>601.34188896764044</v>
      </c>
      <c r="AC2315">
        <v>0</v>
      </c>
      <c r="AD2315">
        <v>52.165209372865675</v>
      </c>
      <c r="AE2315">
        <v>2702.8363897685381</v>
      </c>
    </row>
    <row r="2316" spans="1:31" x14ac:dyDescent="0.25">
      <c r="A2316">
        <v>1875117</v>
      </c>
      <c r="B2316">
        <v>1</v>
      </c>
      <c r="C2316" t="s">
        <v>81</v>
      </c>
      <c r="D2316" t="s">
        <v>113</v>
      </c>
      <c r="E2316" t="s">
        <v>146</v>
      </c>
      <c r="F2316" t="s">
        <v>6878</v>
      </c>
      <c r="G2316" t="s">
        <v>148</v>
      </c>
      <c r="H2316" t="s">
        <v>143</v>
      </c>
      <c r="I2316" t="s">
        <v>135</v>
      </c>
      <c r="J2316" t="s">
        <v>136</v>
      </c>
      <c r="K2316" t="s">
        <v>137</v>
      </c>
      <c r="L2316" t="s">
        <v>6879</v>
      </c>
      <c r="M2316" t="s">
        <v>6880</v>
      </c>
      <c r="N2316">
        <v>1.0619444440000001</v>
      </c>
      <c r="O2316">
        <v>0</v>
      </c>
      <c r="P2316">
        <v>56</v>
      </c>
      <c r="Q2316">
        <v>0</v>
      </c>
      <c r="R2316">
        <v>0</v>
      </c>
      <c r="S2316">
        <v>0</v>
      </c>
      <c r="T2316">
        <v>4</v>
      </c>
      <c r="U2316">
        <v>0</v>
      </c>
      <c r="V2316">
        <v>0</v>
      </c>
      <c r="W2316">
        <v>0</v>
      </c>
      <c r="X2316">
        <v>15.969273883786165</v>
      </c>
      <c r="Y2316">
        <v>0</v>
      </c>
      <c r="Z2316">
        <v>0</v>
      </c>
      <c r="AA2316">
        <v>0</v>
      </c>
      <c r="AB2316">
        <v>3.916614386796148</v>
      </c>
      <c r="AC2316">
        <v>0</v>
      </c>
      <c r="AD2316">
        <v>0</v>
      </c>
      <c r="AE2316">
        <v>19.885888270582313</v>
      </c>
    </row>
    <row r="2317" spans="1:31" x14ac:dyDescent="0.25">
      <c r="A2317">
        <v>1874811</v>
      </c>
      <c r="B2317">
        <v>1</v>
      </c>
      <c r="C2317" t="s">
        <v>81</v>
      </c>
      <c r="D2317" t="s">
        <v>113</v>
      </c>
      <c r="E2317" t="s">
        <v>146</v>
      </c>
      <c r="F2317" t="s">
        <v>6881</v>
      </c>
      <c r="G2317" t="s">
        <v>363</v>
      </c>
      <c r="H2317" t="s">
        <v>143</v>
      </c>
      <c r="I2317" t="s">
        <v>135</v>
      </c>
      <c r="J2317" t="s">
        <v>136</v>
      </c>
      <c r="K2317" t="s">
        <v>137</v>
      </c>
      <c r="L2317" t="s">
        <v>6882</v>
      </c>
      <c r="M2317" t="s">
        <v>6883</v>
      </c>
      <c r="N2317">
        <v>2.477777777</v>
      </c>
      <c r="O2317">
        <v>0</v>
      </c>
      <c r="P2317">
        <v>3</v>
      </c>
      <c r="Q2317">
        <v>0</v>
      </c>
      <c r="R2317">
        <v>12</v>
      </c>
      <c r="S2317">
        <v>0</v>
      </c>
      <c r="T2317">
        <v>0</v>
      </c>
      <c r="U2317">
        <v>0</v>
      </c>
      <c r="V2317">
        <v>0</v>
      </c>
      <c r="W2317">
        <v>0</v>
      </c>
      <c r="X2317">
        <v>1.3382786548032002</v>
      </c>
      <c r="Y2317">
        <v>0</v>
      </c>
      <c r="Z2317">
        <v>12.737198300973533</v>
      </c>
      <c r="AA2317">
        <v>0</v>
      </c>
      <c r="AB2317">
        <v>0</v>
      </c>
      <c r="AC2317">
        <v>0</v>
      </c>
      <c r="AD2317">
        <v>0</v>
      </c>
      <c r="AE2317">
        <v>14.075476955776734</v>
      </c>
    </row>
    <row r="2318" spans="1:31" x14ac:dyDescent="0.25">
      <c r="A2318">
        <v>1874576</v>
      </c>
      <c r="B2318">
        <v>1</v>
      </c>
      <c r="C2318" t="s">
        <v>80</v>
      </c>
      <c r="D2318" t="s">
        <v>106</v>
      </c>
      <c r="E2318" t="s">
        <v>146</v>
      </c>
      <c r="F2318" t="s">
        <v>6884</v>
      </c>
      <c r="G2318" t="s">
        <v>148</v>
      </c>
      <c r="H2318" t="s">
        <v>143</v>
      </c>
      <c r="I2318" t="s">
        <v>135</v>
      </c>
      <c r="J2318" t="s">
        <v>136</v>
      </c>
      <c r="K2318" t="s">
        <v>137</v>
      </c>
      <c r="L2318" t="s">
        <v>6885</v>
      </c>
      <c r="M2318" t="s">
        <v>6886</v>
      </c>
      <c r="N2318">
        <v>2.0327777770000002</v>
      </c>
      <c r="O2318">
        <v>0</v>
      </c>
      <c r="P2318">
        <v>184</v>
      </c>
      <c r="Q2318">
        <v>0</v>
      </c>
      <c r="R2318">
        <v>0</v>
      </c>
      <c r="S2318">
        <v>0</v>
      </c>
      <c r="T2318">
        <v>6</v>
      </c>
      <c r="U2318">
        <v>0</v>
      </c>
      <c r="V2318">
        <v>0</v>
      </c>
      <c r="W2318">
        <v>0</v>
      </c>
      <c r="X2318">
        <v>61.703717417529752</v>
      </c>
      <c r="Y2318">
        <v>0</v>
      </c>
      <c r="Z2318">
        <v>0</v>
      </c>
      <c r="AA2318">
        <v>0</v>
      </c>
      <c r="AB2318">
        <v>0.96646062135011013</v>
      </c>
      <c r="AC2318">
        <v>0</v>
      </c>
      <c r="AD2318">
        <v>0</v>
      </c>
      <c r="AE2318">
        <v>62.670178038879861</v>
      </c>
    </row>
    <row r="2319" spans="1:31" x14ac:dyDescent="0.25">
      <c r="A2319">
        <v>1874642</v>
      </c>
      <c r="B2319">
        <v>1</v>
      </c>
      <c r="C2319" t="s">
        <v>81</v>
      </c>
      <c r="D2319" t="s">
        <v>113</v>
      </c>
      <c r="E2319" t="s">
        <v>146</v>
      </c>
      <c r="F2319" t="s">
        <v>6887</v>
      </c>
      <c r="G2319" t="s">
        <v>148</v>
      </c>
      <c r="H2319" t="s">
        <v>143</v>
      </c>
      <c r="I2319" t="s">
        <v>135</v>
      </c>
      <c r="J2319" t="s">
        <v>136</v>
      </c>
      <c r="K2319" t="s">
        <v>137</v>
      </c>
      <c r="L2319" t="s">
        <v>6888</v>
      </c>
      <c r="M2319" t="s">
        <v>6889</v>
      </c>
      <c r="N2319">
        <v>2.3288888879999998</v>
      </c>
      <c r="O2319">
        <v>0</v>
      </c>
      <c r="P2319">
        <v>12</v>
      </c>
      <c r="Q2319">
        <v>0</v>
      </c>
      <c r="R2319">
        <v>2</v>
      </c>
      <c r="S2319">
        <v>0</v>
      </c>
      <c r="T2319">
        <v>1</v>
      </c>
      <c r="U2319">
        <v>0</v>
      </c>
      <c r="V2319">
        <v>0</v>
      </c>
      <c r="W2319">
        <v>0</v>
      </c>
      <c r="X2319">
        <v>2.5111122420133065</v>
      </c>
      <c r="Y2319">
        <v>0</v>
      </c>
      <c r="Z2319">
        <v>2.8841527215034266</v>
      </c>
      <c r="AA2319">
        <v>0</v>
      </c>
      <c r="AB2319">
        <v>0.28374571456063891</v>
      </c>
      <c r="AC2319">
        <v>0</v>
      </c>
      <c r="AD2319">
        <v>0</v>
      </c>
      <c r="AE2319">
        <v>5.6790106780773719</v>
      </c>
    </row>
    <row r="2320" spans="1:31" x14ac:dyDescent="0.25">
      <c r="A2320">
        <v>1874791</v>
      </c>
      <c r="B2320">
        <v>1</v>
      </c>
      <c r="C2320" t="s">
        <v>80</v>
      </c>
      <c r="D2320" t="s">
        <v>105</v>
      </c>
      <c r="E2320" t="s">
        <v>210</v>
      </c>
      <c r="F2320" t="s">
        <v>6890</v>
      </c>
      <c r="G2320" t="s">
        <v>133</v>
      </c>
      <c r="H2320" t="s">
        <v>134</v>
      </c>
      <c r="I2320" t="s">
        <v>135</v>
      </c>
      <c r="J2320" t="s">
        <v>136</v>
      </c>
      <c r="K2320" t="s">
        <v>137</v>
      </c>
      <c r="L2320" t="s">
        <v>6891</v>
      </c>
      <c r="M2320" t="s">
        <v>6892</v>
      </c>
      <c r="N2320">
        <v>1.4125000000000001</v>
      </c>
      <c r="O2320">
        <v>4</v>
      </c>
      <c r="P2320">
        <v>2019</v>
      </c>
      <c r="Q2320">
        <v>5</v>
      </c>
      <c r="R2320">
        <v>13</v>
      </c>
      <c r="S2320">
        <v>21</v>
      </c>
      <c r="T2320">
        <v>224</v>
      </c>
      <c r="U2320">
        <v>3</v>
      </c>
      <c r="V2320">
        <v>0</v>
      </c>
      <c r="W2320">
        <v>15.0975237400237</v>
      </c>
      <c r="X2320">
        <v>668.76760293415498</v>
      </c>
      <c r="Y2320">
        <v>89.361112787076877</v>
      </c>
      <c r="Z2320">
        <v>12.76404882466672</v>
      </c>
      <c r="AA2320">
        <v>178.67514673445578</v>
      </c>
      <c r="AB2320">
        <v>315.60555787152049</v>
      </c>
      <c r="AC2320">
        <v>256.01234138420176</v>
      </c>
      <c r="AD2320">
        <v>0</v>
      </c>
      <c r="AE2320">
        <v>1536.2833342761003</v>
      </c>
    </row>
    <row r="2321" spans="1:31" x14ac:dyDescent="0.25">
      <c r="A2321">
        <v>1874662</v>
      </c>
      <c r="B2321">
        <v>1</v>
      </c>
      <c r="C2321" t="s">
        <v>81</v>
      </c>
      <c r="D2321" t="s">
        <v>118</v>
      </c>
      <c r="E2321" t="s">
        <v>169</v>
      </c>
      <c r="F2321" t="s">
        <v>6893</v>
      </c>
      <c r="G2321" t="s">
        <v>183</v>
      </c>
      <c r="H2321" t="s">
        <v>143</v>
      </c>
      <c r="I2321" t="s">
        <v>135</v>
      </c>
      <c r="J2321" t="s">
        <v>136</v>
      </c>
      <c r="K2321" t="s">
        <v>137</v>
      </c>
      <c r="L2321" t="s">
        <v>6894</v>
      </c>
      <c r="M2321" t="s">
        <v>6895</v>
      </c>
      <c r="N2321">
        <v>4.5549999999999997</v>
      </c>
      <c r="O2321">
        <v>0</v>
      </c>
      <c r="P2321">
        <v>325</v>
      </c>
      <c r="Q2321">
        <v>0</v>
      </c>
      <c r="R2321">
        <v>12</v>
      </c>
      <c r="S2321">
        <v>0</v>
      </c>
      <c r="T2321">
        <v>4</v>
      </c>
      <c r="U2321">
        <v>0</v>
      </c>
      <c r="V2321">
        <v>0</v>
      </c>
      <c r="W2321">
        <v>0</v>
      </c>
      <c r="X2321">
        <v>205.22458021902244</v>
      </c>
      <c r="Y2321">
        <v>0</v>
      </c>
      <c r="Z2321">
        <v>62.789267078894397</v>
      </c>
      <c r="AA2321">
        <v>0</v>
      </c>
      <c r="AB2321">
        <v>7.1958517627718708</v>
      </c>
      <c r="AC2321">
        <v>0</v>
      </c>
      <c r="AD2321">
        <v>0</v>
      </c>
      <c r="AE2321">
        <v>275.20969906068876</v>
      </c>
    </row>
    <row r="2322" spans="1:31" x14ac:dyDescent="0.25">
      <c r="A2322">
        <v>1874997</v>
      </c>
      <c r="B2322">
        <v>1</v>
      </c>
      <c r="C2322" t="s">
        <v>80</v>
      </c>
      <c r="D2322" t="s">
        <v>94</v>
      </c>
      <c r="E2322" t="s">
        <v>169</v>
      </c>
      <c r="F2322" t="s">
        <v>6896</v>
      </c>
      <c r="G2322" t="s">
        <v>183</v>
      </c>
      <c r="H2322" t="s">
        <v>143</v>
      </c>
      <c r="I2322" t="s">
        <v>135</v>
      </c>
      <c r="J2322" t="s">
        <v>136</v>
      </c>
      <c r="K2322" t="s">
        <v>137</v>
      </c>
      <c r="L2322" t="s">
        <v>6897</v>
      </c>
      <c r="M2322" t="s">
        <v>6898</v>
      </c>
      <c r="N2322">
        <v>2.9411111110000001</v>
      </c>
      <c r="O2322">
        <v>0</v>
      </c>
      <c r="P2322">
        <v>0</v>
      </c>
      <c r="Q2322">
        <v>0</v>
      </c>
      <c r="R2322">
        <v>10</v>
      </c>
      <c r="S2322">
        <v>0</v>
      </c>
      <c r="T2322">
        <v>1</v>
      </c>
      <c r="U2322">
        <v>0</v>
      </c>
      <c r="V2322">
        <v>0</v>
      </c>
      <c r="W2322">
        <v>0</v>
      </c>
      <c r="X2322">
        <v>0</v>
      </c>
      <c r="Y2322">
        <v>0</v>
      </c>
      <c r="Z2322">
        <v>73.648087830013907</v>
      </c>
      <c r="AA2322">
        <v>0</v>
      </c>
      <c r="AB2322">
        <v>14.671316964994366</v>
      </c>
      <c r="AC2322">
        <v>0</v>
      </c>
      <c r="AD2322">
        <v>0</v>
      </c>
      <c r="AE2322">
        <v>88.319404795008268</v>
      </c>
    </row>
    <row r="2323" spans="1:31" x14ac:dyDescent="0.25">
      <c r="A2323">
        <v>1874954</v>
      </c>
      <c r="B2323">
        <v>1</v>
      </c>
      <c r="C2323" t="s">
        <v>80</v>
      </c>
      <c r="D2323" t="s">
        <v>83</v>
      </c>
      <c r="E2323" t="s">
        <v>158</v>
      </c>
      <c r="F2323" t="s">
        <v>6899</v>
      </c>
      <c r="G2323" t="s">
        <v>133</v>
      </c>
      <c r="H2323" t="s">
        <v>134</v>
      </c>
      <c r="I2323" t="s">
        <v>135</v>
      </c>
      <c r="J2323" t="s">
        <v>136</v>
      </c>
      <c r="K2323" t="s">
        <v>137</v>
      </c>
      <c r="L2323" t="s">
        <v>6900</v>
      </c>
      <c r="M2323" t="s">
        <v>6901</v>
      </c>
      <c r="N2323">
        <v>0.43944444399999999</v>
      </c>
      <c r="O2323">
        <v>0</v>
      </c>
      <c r="P2323">
        <v>0</v>
      </c>
      <c r="Q2323">
        <v>1</v>
      </c>
      <c r="R2323">
        <v>0</v>
      </c>
      <c r="S2323">
        <v>7</v>
      </c>
      <c r="T2323">
        <v>33</v>
      </c>
      <c r="U2323">
        <v>9</v>
      </c>
      <c r="V2323">
        <v>13</v>
      </c>
      <c r="W2323">
        <v>0</v>
      </c>
      <c r="X2323">
        <v>0</v>
      </c>
      <c r="Y2323">
        <v>0.44643565533045004</v>
      </c>
      <c r="Z2323">
        <v>0</v>
      </c>
      <c r="AA2323">
        <v>28.666974309724104</v>
      </c>
      <c r="AB2323">
        <v>52.217752260264874</v>
      </c>
      <c r="AC2323">
        <v>195.55267377225928</v>
      </c>
      <c r="AD2323">
        <v>66.880759344271738</v>
      </c>
      <c r="AE2323">
        <v>343.76459534185045</v>
      </c>
    </row>
    <row r="2324" spans="1:31" x14ac:dyDescent="0.25">
      <c r="A2324">
        <v>1874805</v>
      </c>
      <c r="B2324">
        <v>1</v>
      </c>
      <c r="C2324" t="s">
        <v>80</v>
      </c>
      <c r="D2324" t="s">
        <v>94</v>
      </c>
      <c r="E2324" t="s">
        <v>140</v>
      </c>
      <c r="F2324" t="s">
        <v>6902</v>
      </c>
      <c r="G2324" t="s">
        <v>163</v>
      </c>
      <c r="H2324" t="s">
        <v>143</v>
      </c>
      <c r="I2324" t="s">
        <v>135</v>
      </c>
      <c r="J2324" t="s">
        <v>136</v>
      </c>
      <c r="K2324" t="s">
        <v>137</v>
      </c>
      <c r="L2324" t="s">
        <v>6903</v>
      </c>
      <c r="M2324" t="s">
        <v>6904</v>
      </c>
      <c r="N2324">
        <v>3.7886111109999998</v>
      </c>
      <c r="O2324">
        <v>0</v>
      </c>
      <c r="P2324">
        <v>2</v>
      </c>
      <c r="Q2324">
        <v>0</v>
      </c>
      <c r="R2324">
        <v>0</v>
      </c>
      <c r="S2324">
        <v>0</v>
      </c>
      <c r="T2324">
        <v>0</v>
      </c>
      <c r="U2324">
        <v>0</v>
      </c>
      <c r="V2324">
        <v>0</v>
      </c>
      <c r="W2324">
        <v>0</v>
      </c>
      <c r="X2324">
        <v>1.9567408960746318</v>
      </c>
      <c r="Y2324">
        <v>0</v>
      </c>
      <c r="Z2324">
        <v>0</v>
      </c>
      <c r="AA2324">
        <v>0</v>
      </c>
      <c r="AB2324">
        <v>0</v>
      </c>
      <c r="AC2324">
        <v>0</v>
      </c>
      <c r="AD2324">
        <v>0</v>
      </c>
      <c r="AE2324">
        <v>1.9567408960746318</v>
      </c>
    </row>
    <row r="2325" spans="1:31" x14ac:dyDescent="0.25">
      <c r="A2325">
        <v>1875034</v>
      </c>
      <c r="B2325">
        <v>1</v>
      </c>
      <c r="C2325" t="s">
        <v>80</v>
      </c>
      <c r="D2325" t="s">
        <v>93</v>
      </c>
      <c r="E2325" t="s">
        <v>140</v>
      </c>
      <c r="F2325" t="s">
        <v>6905</v>
      </c>
      <c r="G2325" t="s">
        <v>163</v>
      </c>
      <c r="H2325" t="s">
        <v>143</v>
      </c>
      <c r="I2325" t="s">
        <v>135</v>
      </c>
      <c r="J2325" t="s">
        <v>136</v>
      </c>
      <c r="K2325" t="s">
        <v>137</v>
      </c>
      <c r="L2325" t="s">
        <v>6906</v>
      </c>
      <c r="M2325" t="s">
        <v>6907</v>
      </c>
      <c r="N2325">
        <v>1.886111111</v>
      </c>
      <c r="O2325">
        <v>0</v>
      </c>
      <c r="P2325">
        <v>1</v>
      </c>
      <c r="Q2325">
        <v>0</v>
      </c>
      <c r="R2325">
        <v>0</v>
      </c>
      <c r="S2325">
        <v>0</v>
      </c>
      <c r="T2325">
        <v>0</v>
      </c>
      <c r="U2325">
        <v>0</v>
      </c>
      <c r="V2325">
        <v>0</v>
      </c>
      <c r="W2325">
        <v>0</v>
      </c>
      <c r="X2325">
        <v>0.21390230422138889</v>
      </c>
      <c r="Y2325">
        <v>0</v>
      </c>
      <c r="Z2325">
        <v>0</v>
      </c>
      <c r="AA2325">
        <v>0</v>
      </c>
      <c r="AB2325">
        <v>0</v>
      </c>
      <c r="AC2325">
        <v>0</v>
      </c>
      <c r="AD2325">
        <v>0</v>
      </c>
      <c r="AE2325">
        <v>0.21390230422138889</v>
      </c>
    </row>
    <row r="2326" spans="1:31" x14ac:dyDescent="0.25">
      <c r="A2326">
        <v>1875057</v>
      </c>
      <c r="B2326">
        <v>1</v>
      </c>
      <c r="C2326" t="s">
        <v>81</v>
      </c>
      <c r="D2326" t="s">
        <v>118</v>
      </c>
      <c r="E2326" t="s">
        <v>229</v>
      </c>
      <c r="F2326" t="s">
        <v>6908</v>
      </c>
      <c r="G2326" t="s">
        <v>133</v>
      </c>
      <c r="H2326" t="s">
        <v>134</v>
      </c>
      <c r="I2326" t="s">
        <v>135</v>
      </c>
      <c r="J2326" t="s">
        <v>136</v>
      </c>
      <c r="K2326" t="s">
        <v>137</v>
      </c>
      <c r="L2326" t="s">
        <v>6909</v>
      </c>
      <c r="M2326" t="s">
        <v>6910</v>
      </c>
      <c r="N2326">
        <v>0.18416666600000001</v>
      </c>
      <c r="O2326">
        <v>7</v>
      </c>
      <c r="P2326">
        <v>1033</v>
      </c>
      <c r="Q2326">
        <v>156</v>
      </c>
      <c r="R2326">
        <v>64</v>
      </c>
      <c r="S2326">
        <v>34</v>
      </c>
      <c r="T2326">
        <v>87</v>
      </c>
      <c r="U2326">
        <v>0</v>
      </c>
      <c r="V2326">
        <v>0</v>
      </c>
      <c r="W2326">
        <v>0.46721037883690086</v>
      </c>
      <c r="X2326">
        <v>38.450273770531503</v>
      </c>
      <c r="Y2326">
        <v>205.32609017917972</v>
      </c>
      <c r="Z2326">
        <v>25.240552142683867</v>
      </c>
      <c r="AA2326">
        <v>56.906870806746625</v>
      </c>
      <c r="AB2326">
        <v>13.822144027162423</v>
      </c>
      <c r="AC2326">
        <v>0</v>
      </c>
      <c r="AD2326">
        <v>0</v>
      </c>
      <c r="AE2326">
        <v>340.21314130514105</v>
      </c>
    </row>
    <row r="2327" spans="1:31" x14ac:dyDescent="0.25">
      <c r="A2327">
        <v>1874725</v>
      </c>
      <c r="B2327">
        <v>1</v>
      </c>
      <c r="C2327" t="s">
        <v>80</v>
      </c>
      <c r="D2327" t="s">
        <v>105</v>
      </c>
      <c r="E2327" t="s">
        <v>131</v>
      </c>
      <c r="F2327" t="s">
        <v>6911</v>
      </c>
      <c r="G2327" t="s">
        <v>171</v>
      </c>
      <c r="H2327" t="s">
        <v>134</v>
      </c>
      <c r="I2327" t="s">
        <v>135</v>
      </c>
      <c r="J2327" t="s">
        <v>136</v>
      </c>
      <c r="K2327" t="s">
        <v>172</v>
      </c>
      <c r="L2327" t="s">
        <v>6912</v>
      </c>
      <c r="M2327" t="s">
        <v>6913</v>
      </c>
      <c r="N2327">
        <v>8.0427777769999995</v>
      </c>
      <c r="O2327">
        <v>0</v>
      </c>
      <c r="P2327">
        <v>40</v>
      </c>
      <c r="Q2327">
        <v>0</v>
      </c>
      <c r="R2327">
        <v>5</v>
      </c>
      <c r="S2327">
        <v>1</v>
      </c>
      <c r="T2327">
        <v>28</v>
      </c>
      <c r="U2327">
        <v>0</v>
      </c>
      <c r="V2327">
        <v>0</v>
      </c>
      <c r="W2327">
        <v>0</v>
      </c>
      <c r="X2327">
        <v>87.043457943707949</v>
      </c>
      <c r="Y2327">
        <v>0</v>
      </c>
      <c r="Z2327">
        <v>26.039389234202815</v>
      </c>
      <c r="AA2327">
        <v>12.265445983237196</v>
      </c>
      <c r="AB2327">
        <v>333.07870627121923</v>
      </c>
      <c r="AC2327">
        <v>0</v>
      </c>
      <c r="AD2327">
        <v>0</v>
      </c>
      <c r="AE2327">
        <v>458.42699943236721</v>
      </c>
    </row>
    <row r="2328" spans="1:31" x14ac:dyDescent="0.25">
      <c r="A2328">
        <v>1874848</v>
      </c>
      <c r="B2328">
        <v>1</v>
      </c>
      <c r="C2328" t="s">
        <v>81</v>
      </c>
      <c r="D2328" t="s">
        <v>119</v>
      </c>
      <c r="E2328" t="s">
        <v>131</v>
      </c>
      <c r="F2328" t="s">
        <v>1547</v>
      </c>
      <c r="G2328" t="s">
        <v>133</v>
      </c>
      <c r="H2328" t="s">
        <v>134</v>
      </c>
      <c r="I2328" t="s">
        <v>152</v>
      </c>
      <c r="J2328" t="s">
        <v>136</v>
      </c>
      <c r="K2328" t="s">
        <v>137</v>
      </c>
      <c r="L2328" t="s">
        <v>6914</v>
      </c>
      <c r="M2328" t="s">
        <v>6915</v>
      </c>
      <c r="N2328">
        <v>1.1111111E-2</v>
      </c>
      <c r="O2328">
        <v>0</v>
      </c>
      <c r="P2328">
        <v>1498</v>
      </c>
      <c r="Q2328">
        <v>92</v>
      </c>
      <c r="R2328">
        <v>334</v>
      </c>
      <c r="S2328">
        <v>2</v>
      </c>
      <c r="T2328">
        <v>66</v>
      </c>
      <c r="U2328">
        <v>0</v>
      </c>
      <c r="V2328">
        <v>0</v>
      </c>
      <c r="W2328">
        <v>0</v>
      </c>
      <c r="X2328">
        <v>2.8240938744580015</v>
      </c>
      <c r="Y2328">
        <v>10.454552987165679</v>
      </c>
      <c r="Z2328">
        <v>21.301659652894369</v>
      </c>
      <c r="AA2328">
        <v>6.0681055011466672E-2</v>
      </c>
      <c r="AB2328">
        <v>0.27444463325394453</v>
      </c>
      <c r="AC2328">
        <v>0</v>
      </c>
      <c r="AD2328">
        <v>0</v>
      </c>
      <c r="AE2328">
        <v>34.915432202783457</v>
      </c>
    </row>
    <row r="2329" spans="1:31" x14ac:dyDescent="0.25">
      <c r="A2329">
        <v>1875040</v>
      </c>
      <c r="B2329">
        <v>1</v>
      </c>
      <c r="C2329" t="s">
        <v>80</v>
      </c>
      <c r="D2329" t="s">
        <v>97</v>
      </c>
      <c r="E2329" t="s">
        <v>140</v>
      </c>
      <c r="F2329" t="s">
        <v>6916</v>
      </c>
      <c r="G2329" t="s">
        <v>163</v>
      </c>
      <c r="H2329" t="s">
        <v>143</v>
      </c>
      <c r="I2329" t="s">
        <v>135</v>
      </c>
      <c r="J2329" t="s">
        <v>136</v>
      </c>
      <c r="K2329" t="s">
        <v>137</v>
      </c>
      <c r="L2329" t="s">
        <v>6917</v>
      </c>
      <c r="M2329" t="s">
        <v>6918</v>
      </c>
      <c r="N2329">
        <v>1.0294444439999999</v>
      </c>
      <c r="O2329">
        <v>0</v>
      </c>
      <c r="P2329">
        <v>1</v>
      </c>
      <c r="Q2329">
        <v>0</v>
      </c>
      <c r="R2329">
        <v>0</v>
      </c>
      <c r="S2329">
        <v>0</v>
      </c>
      <c r="T2329">
        <v>0</v>
      </c>
      <c r="U2329">
        <v>0</v>
      </c>
      <c r="V2329">
        <v>0</v>
      </c>
      <c r="W2329">
        <v>0</v>
      </c>
      <c r="X2329">
        <v>0.20081533348245503</v>
      </c>
      <c r="Y2329">
        <v>0</v>
      </c>
      <c r="Z2329">
        <v>0</v>
      </c>
      <c r="AA2329">
        <v>0</v>
      </c>
      <c r="AB2329">
        <v>0</v>
      </c>
      <c r="AC2329">
        <v>0</v>
      </c>
      <c r="AD2329">
        <v>0</v>
      </c>
      <c r="AE2329">
        <v>0.20081533348245503</v>
      </c>
    </row>
    <row r="2330" spans="1:31" x14ac:dyDescent="0.25">
      <c r="A2330">
        <v>1874579</v>
      </c>
      <c r="B2330">
        <v>1</v>
      </c>
      <c r="C2330" t="s">
        <v>81</v>
      </c>
      <c r="D2330" t="s">
        <v>116</v>
      </c>
      <c r="E2330" t="s">
        <v>131</v>
      </c>
      <c r="F2330" t="s">
        <v>6919</v>
      </c>
      <c r="G2330" t="s">
        <v>133</v>
      </c>
      <c r="H2330" t="s">
        <v>134</v>
      </c>
      <c r="I2330" t="s">
        <v>135</v>
      </c>
      <c r="J2330" t="s">
        <v>136</v>
      </c>
      <c r="K2330" t="s">
        <v>137</v>
      </c>
      <c r="L2330" t="s">
        <v>6920</v>
      </c>
      <c r="M2330" t="s">
        <v>6921</v>
      </c>
      <c r="N2330">
        <v>0.70805555499999995</v>
      </c>
      <c r="O2330">
        <v>0</v>
      </c>
      <c r="P2330">
        <v>3</v>
      </c>
      <c r="Q2330">
        <v>1</v>
      </c>
      <c r="R2330">
        <v>0</v>
      </c>
      <c r="S2330">
        <v>11</v>
      </c>
      <c r="T2330">
        <v>2</v>
      </c>
      <c r="U2330">
        <v>0</v>
      </c>
      <c r="V2330">
        <v>0</v>
      </c>
      <c r="W2330">
        <v>0</v>
      </c>
      <c r="X2330">
        <v>21.474831312510958</v>
      </c>
      <c r="Y2330">
        <v>0.6400843691932776</v>
      </c>
      <c r="Z2330">
        <v>0</v>
      </c>
      <c r="AA2330">
        <v>157.59115217327474</v>
      </c>
      <c r="AB2330">
        <v>0.1764688612818511</v>
      </c>
      <c r="AC2330">
        <v>0</v>
      </c>
      <c r="AD2330">
        <v>0</v>
      </c>
      <c r="AE2330">
        <v>179.88253671626083</v>
      </c>
    </row>
    <row r="2331" spans="1:31" x14ac:dyDescent="0.25">
      <c r="A2331">
        <v>1874685</v>
      </c>
      <c r="B2331">
        <v>1</v>
      </c>
      <c r="C2331" t="s">
        <v>81</v>
      </c>
      <c r="D2331" t="s">
        <v>118</v>
      </c>
      <c r="E2331" t="s">
        <v>131</v>
      </c>
      <c r="F2331" t="s">
        <v>6922</v>
      </c>
      <c r="G2331" t="s">
        <v>133</v>
      </c>
      <c r="H2331" t="s">
        <v>134</v>
      </c>
      <c r="I2331" t="s">
        <v>135</v>
      </c>
      <c r="J2331" t="s">
        <v>136</v>
      </c>
      <c r="K2331" t="s">
        <v>137</v>
      </c>
      <c r="L2331" t="s">
        <v>6923</v>
      </c>
      <c r="M2331" t="s">
        <v>6924</v>
      </c>
      <c r="N2331">
        <v>1.6950000000000001</v>
      </c>
      <c r="O2331">
        <v>0</v>
      </c>
      <c r="P2331">
        <v>442</v>
      </c>
      <c r="Q2331">
        <v>0</v>
      </c>
      <c r="R2331">
        <v>24</v>
      </c>
      <c r="S2331">
        <v>10</v>
      </c>
      <c r="T2331">
        <v>16</v>
      </c>
      <c r="U2331">
        <v>0</v>
      </c>
      <c r="V2331">
        <v>0</v>
      </c>
      <c r="W2331">
        <v>0</v>
      </c>
      <c r="X2331">
        <v>110.79969785696328</v>
      </c>
      <c r="Y2331">
        <v>0</v>
      </c>
      <c r="Z2331">
        <v>26.486452128069825</v>
      </c>
      <c r="AA2331">
        <v>45.722426657923855</v>
      </c>
      <c r="AB2331">
        <v>18.939423100278979</v>
      </c>
      <c r="AC2331">
        <v>0</v>
      </c>
      <c r="AD2331">
        <v>0</v>
      </c>
      <c r="AE2331">
        <v>201.94799974323593</v>
      </c>
    </row>
    <row r="2332" spans="1:31" x14ac:dyDescent="0.25">
      <c r="A2332">
        <v>1875017</v>
      </c>
      <c r="B2332">
        <v>1</v>
      </c>
      <c r="C2332" t="s">
        <v>81</v>
      </c>
      <c r="D2332" t="s">
        <v>114</v>
      </c>
      <c r="E2332" t="s">
        <v>146</v>
      </c>
      <c r="F2332" t="s">
        <v>6925</v>
      </c>
      <c r="G2332" t="s">
        <v>501</v>
      </c>
      <c r="H2332" t="s">
        <v>143</v>
      </c>
      <c r="I2332" t="s">
        <v>135</v>
      </c>
      <c r="J2332" t="s">
        <v>136</v>
      </c>
      <c r="K2332" t="s">
        <v>137</v>
      </c>
      <c r="L2332" t="s">
        <v>6926</v>
      </c>
      <c r="M2332" t="s">
        <v>6927</v>
      </c>
      <c r="N2332">
        <v>3.5583333330000002</v>
      </c>
      <c r="O2332">
        <v>0</v>
      </c>
      <c r="P2332">
        <v>24</v>
      </c>
      <c r="Q2332">
        <v>0</v>
      </c>
      <c r="R2332">
        <v>0</v>
      </c>
      <c r="S2332">
        <v>0</v>
      </c>
      <c r="T2332">
        <v>0</v>
      </c>
      <c r="U2332">
        <v>0</v>
      </c>
      <c r="V2332">
        <v>0</v>
      </c>
      <c r="W2332">
        <v>0</v>
      </c>
      <c r="X2332">
        <v>7.6666235541067502</v>
      </c>
      <c r="Y2332">
        <v>0</v>
      </c>
      <c r="Z2332">
        <v>0</v>
      </c>
      <c r="AA2332">
        <v>0</v>
      </c>
      <c r="AB2332">
        <v>0</v>
      </c>
      <c r="AC2332">
        <v>0</v>
      </c>
      <c r="AD2332">
        <v>0</v>
      </c>
      <c r="AE2332">
        <v>7.6666235541067502</v>
      </c>
    </row>
    <row r="2333" spans="1:31" x14ac:dyDescent="0.25">
      <c r="A2333">
        <v>1874888</v>
      </c>
      <c r="B2333">
        <v>1</v>
      </c>
      <c r="C2333" t="s">
        <v>80</v>
      </c>
      <c r="D2333" t="s">
        <v>92</v>
      </c>
      <c r="E2333" t="s">
        <v>140</v>
      </c>
      <c r="F2333" t="s">
        <v>6928</v>
      </c>
      <c r="G2333" t="s">
        <v>207</v>
      </c>
      <c r="H2333" t="s">
        <v>143</v>
      </c>
      <c r="I2333" t="s">
        <v>135</v>
      </c>
      <c r="J2333" t="s">
        <v>136</v>
      </c>
      <c r="K2333" t="s">
        <v>137</v>
      </c>
      <c r="L2333" t="s">
        <v>6929</v>
      </c>
      <c r="M2333" t="s">
        <v>6930</v>
      </c>
      <c r="N2333">
        <v>1.8586111110000001</v>
      </c>
      <c r="O2333">
        <v>0</v>
      </c>
      <c r="P2333">
        <v>1</v>
      </c>
      <c r="Q2333">
        <v>0</v>
      </c>
      <c r="R2333">
        <v>0</v>
      </c>
      <c r="S2333">
        <v>0</v>
      </c>
      <c r="T2333">
        <v>0</v>
      </c>
      <c r="U2333">
        <v>0</v>
      </c>
      <c r="V2333">
        <v>0</v>
      </c>
      <c r="W2333">
        <v>0</v>
      </c>
      <c r="X2333">
        <v>0.21087840952695419</v>
      </c>
      <c r="Y2333">
        <v>0</v>
      </c>
      <c r="Z2333">
        <v>0</v>
      </c>
      <c r="AA2333">
        <v>0</v>
      </c>
      <c r="AB2333">
        <v>0</v>
      </c>
      <c r="AC2333">
        <v>0</v>
      </c>
      <c r="AD2333">
        <v>0</v>
      </c>
      <c r="AE2333">
        <v>0.21087840952695419</v>
      </c>
    </row>
    <row r="2334" spans="1:31" x14ac:dyDescent="0.25">
      <c r="A2334">
        <v>1874625</v>
      </c>
      <c r="B2334">
        <v>1</v>
      </c>
      <c r="C2334" t="s">
        <v>80</v>
      </c>
      <c r="D2334" t="s">
        <v>92</v>
      </c>
      <c r="E2334" t="s">
        <v>210</v>
      </c>
      <c r="F2334" t="s">
        <v>4377</v>
      </c>
      <c r="G2334" t="s">
        <v>133</v>
      </c>
      <c r="H2334" t="s">
        <v>134</v>
      </c>
      <c r="I2334" t="s">
        <v>135</v>
      </c>
      <c r="J2334" t="s">
        <v>136</v>
      </c>
      <c r="K2334" t="s">
        <v>137</v>
      </c>
      <c r="L2334" t="s">
        <v>6931</v>
      </c>
      <c r="M2334" t="s">
        <v>6932</v>
      </c>
      <c r="N2334">
        <v>1.172222222</v>
      </c>
      <c r="O2334">
        <v>0</v>
      </c>
      <c r="P2334">
        <v>828</v>
      </c>
      <c r="Q2334">
        <v>2</v>
      </c>
      <c r="R2334">
        <v>235</v>
      </c>
      <c r="S2334">
        <v>7</v>
      </c>
      <c r="T2334">
        <v>75</v>
      </c>
      <c r="U2334">
        <v>0</v>
      </c>
      <c r="V2334">
        <v>1</v>
      </c>
      <c r="W2334">
        <v>0</v>
      </c>
      <c r="X2334">
        <v>140.16918948552791</v>
      </c>
      <c r="Y2334">
        <v>0.7208014407304344</v>
      </c>
      <c r="Z2334">
        <v>97.770242828272416</v>
      </c>
      <c r="AA2334">
        <v>8.0811244660897934</v>
      </c>
      <c r="AB2334">
        <v>65.674742866550233</v>
      </c>
      <c r="AC2334">
        <v>0</v>
      </c>
      <c r="AD2334">
        <v>6.0943540962888884E-2</v>
      </c>
      <c r="AE2334">
        <v>312.47704462813368</v>
      </c>
    </row>
    <row r="2335" spans="1:31" x14ac:dyDescent="0.25">
      <c r="A2335">
        <v>1874788</v>
      </c>
      <c r="B2335">
        <v>1</v>
      </c>
      <c r="C2335" t="s">
        <v>81</v>
      </c>
      <c r="D2335" t="s">
        <v>112</v>
      </c>
      <c r="E2335" t="s">
        <v>146</v>
      </c>
      <c r="F2335" t="s">
        <v>6933</v>
      </c>
      <c r="G2335" t="s">
        <v>148</v>
      </c>
      <c r="H2335" t="s">
        <v>143</v>
      </c>
      <c r="I2335" t="s">
        <v>135</v>
      </c>
      <c r="J2335" t="s">
        <v>136</v>
      </c>
      <c r="K2335" t="s">
        <v>137</v>
      </c>
      <c r="L2335" t="s">
        <v>6934</v>
      </c>
      <c r="M2335" t="s">
        <v>6935</v>
      </c>
      <c r="N2335">
        <v>3.7813888879999999</v>
      </c>
      <c r="O2335">
        <v>0</v>
      </c>
      <c r="P2335">
        <v>2</v>
      </c>
      <c r="Q2335">
        <v>0</v>
      </c>
      <c r="R2335">
        <v>1</v>
      </c>
      <c r="S2335">
        <v>0</v>
      </c>
      <c r="T2335">
        <v>0</v>
      </c>
      <c r="U2335">
        <v>0</v>
      </c>
      <c r="V2335">
        <v>0</v>
      </c>
      <c r="W2335">
        <v>0</v>
      </c>
      <c r="X2335">
        <v>8.4675680093055554E-4</v>
      </c>
      <c r="Y2335">
        <v>0</v>
      </c>
      <c r="Z2335">
        <v>10.225378610580025</v>
      </c>
      <c r="AA2335">
        <v>0</v>
      </c>
      <c r="AB2335">
        <v>0</v>
      </c>
      <c r="AC2335">
        <v>0</v>
      </c>
      <c r="AD2335">
        <v>0</v>
      </c>
      <c r="AE2335">
        <v>10.226225367380955</v>
      </c>
    </row>
    <row r="2336" spans="1:31" x14ac:dyDescent="0.25">
      <c r="A2336">
        <v>1875120</v>
      </c>
      <c r="B2336">
        <v>1</v>
      </c>
      <c r="C2336" t="s">
        <v>80</v>
      </c>
      <c r="D2336" t="s">
        <v>96</v>
      </c>
      <c r="E2336" t="s">
        <v>146</v>
      </c>
      <c r="F2336" t="s">
        <v>6936</v>
      </c>
      <c r="G2336" t="s">
        <v>148</v>
      </c>
      <c r="H2336" t="s">
        <v>143</v>
      </c>
      <c r="I2336" t="s">
        <v>135</v>
      </c>
      <c r="J2336" t="s">
        <v>136</v>
      </c>
      <c r="K2336" t="s">
        <v>137</v>
      </c>
      <c r="L2336" t="s">
        <v>6937</v>
      </c>
      <c r="M2336" t="s">
        <v>6938</v>
      </c>
      <c r="N2336">
        <v>2.2269444439999999</v>
      </c>
      <c r="O2336">
        <v>0</v>
      </c>
      <c r="P2336">
        <v>15</v>
      </c>
      <c r="Q2336">
        <v>0</v>
      </c>
      <c r="R2336">
        <v>0</v>
      </c>
      <c r="S2336">
        <v>0</v>
      </c>
      <c r="T2336">
        <v>1</v>
      </c>
      <c r="U2336">
        <v>0</v>
      </c>
      <c r="V2336">
        <v>0</v>
      </c>
      <c r="W2336">
        <v>0</v>
      </c>
      <c r="X2336">
        <v>11.23531232980511</v>
      </c>
      <c r="Y2336">
        <v>0</v>
      </c>
      <c r="Z2336">
        <v>0</v>
      </c>
      <c r="AA2336">
        <v>0</v>
      </c>
      <c r="AB2336">
        <v>0</v>
      </c>
      <c r="AC2336">
        <v>0</v>
      </c>
      <c r="AD2336">
        <v>0</v>
      </c>
      <c r="AE2336">
        <v>11.23531232980511</v>
      </c>
    </row>
    <row r="2337" spans="1:31" x14ac:dyDescent="0.25">
      <c r="A2337">
        <v>1875143</v>
      </c>
      <c r="B2337">
        <v>1</v>
      </c>
      <c r="C2337" t="s">
        <v>80</v>
      </c>
      <c r="D2337" t="s">
        <v>102</v>
      </c>
      <c r="E2337" t="s">
        <v>169</v>
      </c>
      <c r="F2337" t="s">
        <v>6939</v>
      </c>
      <c r="G2337" t="s">
        <v>183</v>
      </c>
      <c r="H2337" t="s">
        <v>143</v>
      </c>
      <c r="I2337" t="s">
        <v>135</v>
      </c>
      <c r="J2337" t="s">
        <v>136</v>
      </c>
      <c r="K2337" t="s">
        <v>137</v>
      </c>
      <c r="L2337" t="s">
        <v>6940</v>
      </c>
      <c r="M2337" t="s">
        <v>6941</v>
      </c>
      <c r="N2337">
        <v>1.5794444439999999</v>
      </c>
      <c r="O2337">
        <v>0</v>
      </c>
      <c r="P2337">
        <v>0</v>
      </c>
      <c r="Q2337">
        <v>0</v>
      </c>
      <c r="R2337">
        <v>8</v>
      </c>
      <c r="S2337">
        <v>0</v>
      </c>
      <c r="T2337">
        <v>1</v>
      </c>
      <c r="U2337">
        <v>0</v>
      </c>
      <c r="V2337">
        <v>0</v>
      </c>
      <c r="W2337">
        <v>0</v>
      </c>
      <c r="X2337">
        <v>0</v>
      </c>
      <c r="Y2337">
        <v>0</v>
      </c>
      <c r="Z2337">
        <v>52.984394559536838</v>
      </c>
      <c r="AA2337">
        <v>0</v>
      </c>
      <c r="AB2337">
        <v>5.4581049178365735</v>
      </c>
      <c r="AC2337">
        <v>0</v>
      </c>
      <c r="AD2337">
        <v>0</v>
      </c>
      <c r="AE2337">
        <v>58.44249947737341</v>
      </c>
    </row>
    <row r="2338" spans="1:31" x14ac:dyDescent="0.25">
      <c r="A2338">
        <v>1874765</v>
      </c>
      <c r="B2338">
        <v>1</v>
      </c>
      <c r="C2338" t="s">
        <v>80</v>
      </c>
      <c r="D2338" t="s">
        <v>83</v>
      </c>
      <c r="E2338" t="s">
        <v>140</v>
      </c>
      <c r="F2338" t="s">
        <v>6942</v>
      </c>
      <c r="G2338" t="s">
        <v>163</v>
      </c>
      <c r="H2338" t="s">
        <v>143</v>
      </c>
      <c r="I2338" t="s">
        <v>135</v>
      </c>
      <c r="J2338" t="s">
        <v>136</v>
      </c>
      <c r="K2338" t="s">
        <v>137</v>
      </c>
      <c r="L2338" t="s">
        <v>6943</v>
      </c>
      <c r="M2338" t="s">
        <v>6944</v>
      </c>
      <c r="N2338">
        <v>0.73916666600000003</v>
      </c>
      <c r="O2338">
        <v>0</v>
      </c>
      <c r="P2338">
        <v>3</v>
      </c>
      <c r="Q2338">
        <v>0</v>
      </c>
      <c r="R2338">
        <v>0</v>
      </c>
      <c r="S2338">
        <v>0</v>
      </c>
      <c r="T2338">
        <v>0</v>
      </c>
      <c r="U2338">
        <v>0</v>
      </c>
      <c r="V2338">
        <v>0</v>
      </c>
      <c r="W2338">
        <v>0</v>
      </c>
      <c r="X2338">
        <v>0.88466126577641946</v>
      </c>
      <c r="Y2338">
        <v>0</v>
      </c>
      <c r="Z2338">
        <v>0</v>
      </c>
      <c r="AA2338">
        <v>0</v>
      </c>
      <c r="AB2338">
        <v>0</v>
      </c>
      <c r="AC2338">
        <v>0</v>
      </c>
      <c r="AD2338">
        <v>0</v>
      </c>
      <c r="AE2338">
        <v>0.88466126577641946</v>
      </c>
    </row>
    <row r="2339" spans="1:31" x14ac:dyDescent="0.25">
      <c r="A2339">
        <v>1874622</v>
      </c>
      <c r="B2339">
        <v>1</v>
      </c>
      <c r="C2339" t="s">
        <v>81</v>
      </c>
      <c r="D2339" t="s">
        <v>127</v>
      </c>
      <c r="E2339" t="s">
        <v>131</v>
      </c>
      <c r="F2339" t="s">
        <v>3513</v>
      </c>
      <c r="G2339" t="s">
        <v>133</v>
      </c>
      <c r="H2339" t="s">
        <v>134</v>
      </c>
      <c r="I2339" t="s">
        <v>135</v>
      </c>
      <c r="J2339" t="s">
        <v>136</v>
      </c>
      <c r="K2339" t="s">
        <v>137</v>
      </c>
      <c r="L2339" t="s">
        <v>6945</v>
      </c>
      <c r="M2339" t="s">
        <v>6946</v>
      </c>
      <c r="N2339">
        <v>1.0738888879999999</v>
      </c>
      <c r="O2339">
        <v>2</v>
      </c>
      <c r="P2339">
        <v>52</v>
      </c>
      <c r="Q2339">
        <v>79</v>
      </c>
      <c r="R2339">
        <v>74</v>
      </c>
      <c r="S2339">
        <v>0</v>
      </c>
      <c r="T2339">
        <v>5</v>
      </c>
      <c r="U2339">
        <v>1</v>
      </c>
      <c r="V2339">
        <v>0</v>
      </c>
      <c r="W2339">
        <v>0.97911002000876457</v>
      </c>
      <c r="X2339">
        <v>8.6077531019425582</v>
      </c>
      <c r="Y2339">
        <v>239.62001937385932</v>
      </c>
      <c r="Z2339">
        <v>239.6066712796154</v>
      </c>
      <c r="AA2339">
        <v>0</v>
      </c>
      <c r="AB2339">
        <v>2.1704581307570985</v>
      </c>
      <c r="AC2339">
        <v>112.54859792823565</v>
      </c>
      <c r="AD2339">
        <v>0</v>
      </c>
      <c r="AE2339">
        <v>603.53260983441874</v>
      </c>
    </row>
    <row r="2340" spans="1:31" x14ac:dyDescent="0.25">
      <c r="A2340">
        <v>1874645</v>
      </c>
      <c r="B2340">
        <v>1</v>
      </c>
      <c r="C2340" t="s">
        <v>81</v>
      </c>
      <c r="D2340" t="s">
        <v>121</v>
      </c>
      <c r="E2340" t="s">
        <v>158</v>
      </c>
      <c r="F2340" t="s">
        <v>4580</v>
      </c>
      <c r="G2340" t="s">
        <v>133</v>
      </c>
      <c r="H2340" t="s">
        <v>134</v>
      </c>
      <c r="I2340" t="s">
        <v>152</v>
      </c>
      <c r="J2340" t="s">
        <v>136</v>
      </c>
      <c r="K2340" t="s">
        <v>137</v>
      </c>
      <c r="L2340" t="s">
        <v>6947</v>
      </c>
      <c r="M2340" t="s">
        <v>6948</v>
      </c>
      <c r="N2340">
        <v>1.1111111E-2</v>
      </c>
      <c r="O2340">
        <v>0</v>
      </c>
      <c r="P2340">
        <v>1034</v>
      </c>
      <c r="Q2340">
        <v>0</v>
      </c>
      <c r="R2340">
        <v>24</v>
      </c>
      <c r="S2340">
        <v>2</v>
      </c>
      <c r="T2340">
        <v>44</v>
      </c>
      <c r="U2340">
        <v>0</v>
      </c>
      <c r="V2340">
        <v>0</v>
      </c>
      <c r="W2340">
        <v>0</v>
      </c>
      <c r="X2340">
        <v>0.894934055958578</v>
      </c>
      <c r="Y2340">
        <v>0</v>
      </c>
      <c r="Z2340">
        <v>4.5213755738633343E-2</v>
      </c>
      <c r="AA2340">
        <v>5.5422583812266668E-2</v>
      </c>
      <c r="AB2340">
        <v>8.381444435446668E-2</v>
      </c>
      <c r="AC2340">
        <v>0</v>
      </c>
      <c r="AD2340">
        <v>0</v>
      </c>
      <c r="AE2340">
        <v>1.0793848398639445</v>
      </c>
    </row>
    <row r="2341" spans="1:31" x14ac:dyDescent="0.25">
      <c r="A2341">
        <v>1875186</v>
      </c>
      <c r="B2341">
        <v>1</v>
      </c>
      <c r="C2341" t="s">
        <v>80</v>
      </c>
      <c r="D2341" t="s">
        <v>103</v>
      </c>
      <c r="E2341" t="s">
        <v>169</v>
      </c>
      <c r="F2341" t="s">
        <v>6949</v>
      </c>
      <c r="G2341" t="s">
        <v>183</v>
      </c>
      <c r="H2341" t="s">
        <v>143</v>
      </c>
      <c r="I2341" t="s">
        <v>135</v>
      </c>
      <c r="J2341" t="s">
        <v>136</v>
      </c>
      <c r="K2341" t="s">
        <v>137</v>
      </c>
      <c r="L2341" t="s">
        <v>6950</v>
      </c>
      <c r="M2341" t="s">
        <v>6951</v>
      </c>
      <c r="N2341">
        <v>0.85305555499999997</v>
      </c>
      <c r="O2341">
        <v>0</v>
      </c>
      <c r="P2341">
        <v>444</v>
      </c>
      <c r="Q2341">
        <v>0</v>
      </c>
      <c r="R2341">
        <v>1</v>
      </c>
      <c r="S2341">
        <v>0</v>
      </c>
      <c r="T2341">
        <v>17</v>
      </c>
      <c r="U2341">
        <v>0</v>
      </c>
      <c r="V2341">
        <v>0</v>
      </c>
      <c r="W2341">
        <v>0</v>
      </c>
      <c r="X2341">
        <v>93.856258572485189</v>
      </c>
      <c r="Y2341">
        <v>0</v>
      </c>
      <c r="Z2341">
        <v>1.381484750363611E-3</v>
      </c>
      <c r="AA2341">
        <v>0</v>
      </c>
      <c r="AB2341">
        <v>17.349731172114904</v>
      </c>
      <c r="AC2341">
        <v>0</v>
      </c>
      <c r="AD2341">
        <v>0</v>
      </c>
      <c r="AE2341">
        <v>111.20737122935046</v>
      </c>
    </row>
    <row r="2342" spans="1:31" x14ac:dyDescent="0.25">
      <c r="A2342">
        <v>1874994</v>
      </c>
      <c r="B2342">
        <v>1</v>
      </c>
      <c r="C2342" t="s">
        <v>80</v>
      </c>
      <c r="D2342" t="s">
        <v>83</v>
      </c>
      <c r="E2342" t="s">
        <v>140</v>
      </c>
      <c r="F2342" t="s">
        <v>6952</v>
      </c>
      <c r="G2342" t="s">
        <v>207</v>
      </c>
      <c r="H2342" t="s">
        <v>143</v>
      </c>
      <c r="I2342" t="s">
        <v>135</v>
      </c>
      <c r="J2342" t="s">
        <v>136</v>
      </c>
      <c r="K2342" t="s">
        <v>137</v>
      </c>
      <c r="L2342" t="s">
        <v>6953</v>
      </c>
      <c r="M2342" t="s">
        <v>6954</v>
      </c>
      <c r="N2342">
        <v>1.622777777</v>
      </c>
      <c r="O2342">
        <v>0</v>
      </c>
      <c r="P2342">
        <v>6</v>
      </c>
      <c r="Q2342">
        <v>0</v>
      </c>
      <c r="R2342">
        <v>0</v>
      </c>
      <c r="S2342">
        <v>0</v>
      </c>
      <c r="T2342">
        <v>2</v>
      </c>
      <c r="U2342">
        <v>0</v>
      </c>
      <c r="V2342">
        <v>0</v>
      </c>
      <c r="W2342">
        <v>0</v>
      </c>
      <c r="X2342">
        <v>1.7042320270838922</v>
      </c>
      <c r="Y2342">
        <v>0</v>
      </c>
      <c r="Z2342">
        <v>0</v>
      </c>
      <c r="AA2342">
        <v>0</v>
      </c>
      <c r="AB2342">
        <v>1.067860279304</v>
      </c>
      <c r="AC2342">
        <v>0</v>
      </c>
      <c r="AD2342">
        <v>0</v>
      </c>
      <c r="AE2342">
        <v>2.7720923063878922</v>
      </c>
    </row>
    <row r="2343" spans="1:31" x14ac:dyDescent="0.25">
      <c r="A2343">
        <v>1874745</v>
      </c>
      <c r="B2343">
        <v>1</v>
      </c>
      <c r="C2343" t="s">
        <v>80</v>
      </c>
      <c r="D2343" t="s">
        <v>94</v>
      </c>
      <c r="E2343" t="s">
        <v>146</v>
      </c>
      <c r="F2343" t="s">
        <v>6955</v>
      </c>
      <c r="G2343" t="s">
        <v>541</v>
      </c>
      <c r="H2343" t="s">
        <v>143</v>
      </c>
      <c r="I2343" t="s">
        <v>135</v>
      </c>
      <c r="J2343" t="s">
        <v>136</v>
      </c>
      <c r="K2343" t="s">
        <v>137</v>
      </c>
      <c r="L2343" t="s">
        <v>6956</v>
      </c>
      <c r="M2343" t="s">
        <v>6957</v>
      </c>
      <c r="N2343">
        <v>3.5888888880000001</v>
      </c>
      <c r="O2343">
        <v>0</v>
      </c>
      <c r="P2343">
        <v>0</v>
      </c>
      <c r="Q2343">
        <v>0</v>
      </c>
      <c r="R2343">
        <v>2</v>
      </c>
      <c r="S2343">
        <v>0</v>
      </c>
      <c r="T2343">
        <v>0</v>
      </c>
      <c r="U2343">
        <v>0</v>
      </c>
      <c r="V2343">
        <v>0</v>
      </c>
      <c r="W2343">
        <v>0</v>
      </c>
      <c r="X2343">
        <v>0</v>
      </c>
      <c r="Y2343">
        <v>0</v>
      </c>
      <c r="Z2343">
        <v>14.230657918896389</v>
      </c>
      <c r="AA2343">
        <v>0</v>
      </c>
      <c r="AB2343">
        <v>0</v>
      </c>
      <c r="AC2343">
        <v>0</v>
      </c>
      <c r="AD2343">
        <v>0</v>
      </c>
      <c r="AE2343">
        <v>14.230657918896389</v>
      </c>
    </row>
    <row r="2344" spans="1:31" x14ac:dyDescent="0.25">
      <c r="A2344">
        <v>1874659</v>
      </c>
      <c r="B2344">
        <v>1</v>
      </c>
      <c r="C2344" t="s">
        <v>80</v>
      </c>
      <c r="D2344" t="s">
        <v>105</v>
      </c>
      <c r="E2344" t="s">
        <v>210</v>
      </c>
      <c r="F2344" t="s">
        <v>6958</v>
      </c>
      <c r="G2344" t="s">
        <v>133</v>
      </c>
      <c r="H2344" t="s">
        <v>134</v>
      </c>
      <c r="I2344" t="s">
        <v>135</v>
      </c>
      <c r="J2344" t="s">
        <v>136</v>
      </c>
      <c r="K2344" t="s">
        <v>137</v>
      </c>
      <c r="L2344" t="s">
        <v>6959</v>
      </c>
      <c r="M2344" t="s">
        <v>6960</v>
      </c>
      <c r="N2344">
        <v>0.29805555500000003</v>
      </c>
      <c r="O2344">
        <v>0</v>
      </c>
      <c r="P2344">
        <v>2549</v>
      </c>
      <c r="Q2344">
        <v>0</v>
      </c>
      <c r="R2344">
        <v>0</v>
      </c>
      <c r="S2344">
        <v>3</v>
      </c>
      <c r="T2344">
        <v>191</v>
      </c>
      <c r="U2344">
        <v>1</v>
      </c>
      <c r="V2344">
        <v>8</v>
      </c>
      <c r="W2344">
        <v>0</v>
      </c>
      <c r="X2344">
        <v>148.10056013269039</v>
      </c>
      <c r="Y2344">
        <v>0</v>
      </c>
      <c r="Z2344">
        <v>0</v>
      </c>
      <c r="AA2344">
        <v>6.4707162340364102</v>
      </c>
      <c r="AB2344">
        <v>45.849491023998503</v>
      </c>
      <c r="AC2344">
        <v>12.830143035545412</v>
      </c>
      <c r="AD2344">
        <v>50.615467240837248</v>
      </c>
      <c r="AE2344">
        <v>263.86637766710794</v>
      </c>
    </row>
    <row r="2345" spans="1:31" x14ac:dyDescent="0.25">
      <c r="A2345">
        <v>1874808</v>
      </c>
      <c r="B2345">
        <v>1</v>
      </c>
      <c r="C2345" t="s">
        <v>80</v>
      </c>
      <c r="D2345" t="s">
        <v>103</v>
      </c>
      <c r="E2345" t="s">
        <v>169</v>
      </c>
      <c r="F2345" t="s">
        <v>4977</v>
      </c>
      <c r="G2345" t="s">
        <v>580</v>
      </c>
      <c r="H2345" t="s">
        <v>143</v>
      </c>
      <c r="I2345" t="s">
        <v>135</v>
      </c>
      <c r="J2345" t="s">
        <v>136</v>
      </c>
      <c r="K2345" t="s">
        <v>137</v>
      </c>
      <c r="L2345" t="s">
        <v>6961</v>
      </c>
      <c r="M2345" t="s">
        <v>6962</v>
      </c>
      <c r="N2345">
        <v>3.1891666660000002</v>
      </c>
      <c r="O2345">
        <v>0</v>
      </c>
      <c r="P2345">
        <v>405</v>
      </c>
      <c r="Q2345">
        <v>0</v>
      </c>
      <c r="R2345">
        <v>0</v>
      </c>
      <c r="S2345">
        <v>0</v>
      </c>
      <c r="T2345">
        <v>81</v>
      </c>
      <c r="U2345">
        <v>0</v>
      </c>
      <c r="V2345">
        <v>0</v>
      </c>
      <c r="W2345">
        <v>0</v>
      </c>
      <c r="X2345">
        <v>431.79605463649312</v>
      </c>
      <c r="Y2345">
        <v>0</v>
      </c>
      <c r="Z2345">
        <v>0</v>
      </c>
      <c r="AA2345">
        <v>0</v>
      </c>
      <c r="AB2345">
        <v>227.49502792371769</v>
      </c>
      <c r="AC2345">
        <v>0</v>
      </c>
      <c r="AD2345">
        <v>0</v>
      </c>
      <c r="AE2345">
        <v>659.29108256021084</v>
      </c>
    </row>
    <row r="2346" spans="1:31" x14ac:dyDescent="0.25">
      <c r="A2346">
        <v>1874708</v>
      </c>
      <c r="B2346">
        <v>1</v>
      </c>
      <c r="C2346" t="s">
        <v>80</v>
      </c>
      <c r="D2346" t="s">
        <v>90</v>
      </c>
      <c r="E2346" t="s">
        <v>146</v>
      </c>
      <c r="F2346" t="s">
        <v>6963</v>
      </c>
      <c r="G2346" t="s">
        <v>196</v>
      </c>
      <c r="H2346" t="s">
        <v>143</v>
      </c>
      <c r="I2346" t="s">
        <v>135</v>
      </c>
      <c r="J2346" t="s">
        <v>136</v>
      </c>
      <c r="K2346" t="s">
        <v>172</v>
      </c>
      <c r="L2346" t="s">
        <v>6964</v>
      </c>
      <c r="M2346" t="s">
        <v>6965</v>
      </c>
      <c r="N2346">
        <v>4.5754647220000004</v>
      </c>
      <c r="O2346">
        <v>0</v>
      </c>
      <c r="P2346">
        <v>311</v>
      </c>
      <c r="Q2346">
        <v>0</v>
      </c>
      <c r="R2346">
        <v>0</v>
      </c>
      <c r="S2346">
        <v>0</v>
      </c>
      <c r="T2346">
        <v>9</v>
      </c>
      <c r="U2346">
        <v>0</v>
      </c>
      <c r="V2346">
        <v>0</v>
      </c>
      <c r="W2346">
        <v>0</v>
      </c>
      <c r="X2346">
        <v>318.51016756721685</v>
      </c>
      <c r="Y2346">
        <v>0</v>
      </c>
      <c r="Z2346">
        <v>0</v>
      </c>
      <c r="AA2346">
        <v>0</v>
      </c>
      <c r="AB2346">
        <v>14.920705055289185</v>
      </c>
      <c r="AC2346">
        <v>0</v>
      </c>
      <c r="AD2346">
        <v>0</v>
      </c>
      <c r="AE2346">
        <v>333.43087262250606</v>
      </c>
    </row>
    <row r="2347" spans="1:31" x14ac:dyDescent="0.25">
      <c r="A2347">
        <v>1875100</v>
      </c>
      <c r="B2347">
        <v>1</v>
      </c>
      <c r="C2347" t="s">
        <v>81</v>
      </c>
      <c r="D2347" t="s">
        <v>127</v>
      </c>
      <c r="E2347" t="s">
        <v>146</v>
      </c>
      <c r="F2347" t="s">
        <v>6966</v>
      </c>
      <c r="G2347" t="s">
        <v>501</v>
      </c>
      <c r="H2347" t="s">
        <v>143</v>
      </c>
      <c r="I2347" t="s">
        <v>135</v>
      </c>
      <c r="J2347" t="s">
        <v>136</v>
      </c>
      <c r="K2347" t="s">
        <v>137</v>
      </c>
      <c r="L2347" t="s">
        <v>6967</v>
      </c>
      <c r="M2347" t="s">
        <v>6968</v>
      </c>
      <c r="N2347">
        <v>23.321111111</v>
      </c>
      <c r="O2347">
        <v>0</v>
      </c>
      <c r="P2347">
        <v>14</v>
      </c>
      <c r="Q2347">
        <v>0</v>
      </c>
      <c r="R2347">
        <v>3</v>
      </c>
      <c r="S2347">
        <v>0</v>
      </c>
      <c r="T2347">
        <v>0</v>
      </c>
      <c r="U2347">
        <v>0</v>
      </c>
      <c r="V2347">
        <v>0</v>
      </c>
      <c r="W2347">
        <v>0</v>
      </c>
      <c r="X2347">
        <v>61.445000281032911</v>
      </c>
      <c r="Y2347">
        <v>0</v>
      </c>
      <c r="Z2347">
        <v>19.985987441279207</v>
      </c>
      <c r="AA2347">
        <v>0</v>
      </c>
      <c r="AB2347">
        <v>0</v>
      </c>
      <c r="AC2347">
        <v>0</v>
      </c>
      <c r="AD2347">
        <v>0</v>
      </c>
      <c r="AE2347">
        <v>81.430987722312125</v>
      </c>
    </row>
    <row r="2348" spans="1:31" x14ac:dyDescent="0.25">
      <c r="A2348">
        <v>1874751</v>
      </c>
      <c r="B2348">
        <v>1</v>
      </c>
      <c r="C2348" t="s">
        <v>80</v>
      </c>
      <c r="D2348" t="s">
        <v>97</v>
      </c>
      <c r="E2348" t="s">
        <v>140</v>
      </c>
      <c r="F2348" t="s">
        <v>6969</v>
      </c>
      <c r="G2348" t="s">
        <v>200</v>
      </c>
      <c r="H2348" t="s">
        <v>143</v>
      </c>
      <c r="I2348" t="s">
        <v>135</v>
      </c>
      <c r="J2348" t="s">
        <v>136</v>
      </c>
      <c r="K2348" t="s">
        <v>137</v>
      </c>
      <c r="L2348" t="s">
        <v>6970</v>
      </c>
      <c r="M2348" t="s">
        <v>6971</v>
      </c>
      <c r="N2348">
        <v>3.3927777770000001</v>
      </c>
      <c r="O2348">
        <v>0</v>
      </c>
      <c r="P2348">
        <v>2</v>
      </c>
      <c r="Q2348">
        <v>0</v>
      </c>
      <c r="R2348">
        <v>0</v>
      </c>
      <c r="S2348">
        <v>0</v>
      </c>
      <c r="T2348">
        <v>0</v>
      </c>
      <c r="U2348">
        <v>0</v>
      </c>
      <c r="V2348">
        <v>0</v>
      </c>
      <c r="W2348">
        <v>0</v>
      </c>
      <c r="X2348">
        <v>1.37352976032788</v>
      </c>
      <c r="Y2348">
        <v>0</v>
      </c>
      <c r="Z2348">
        <v>0</v>
      </c>
      <c r="AA2348">
        <v>0</v>
      </c>
      <c r="AB2348">
        <v>0</v>
      </c>
      <c r="AC2348">
        <v>0</v>
      </c>
      <c r="AD2348">
        <v>0</v>
      </c>
      <c r="AE2348">
        <v>1.37352976032788</v>
      </c>
    </row>
    <row r="2349" spans="1:31" x14ac:dyDescent="0.25">
      <c r="A2349">
        <v>1875106</v>
      </c>
      <c r="B2349">
        <v>1</v>
      </c>
      <c r="C2349" t="s">
        <v>80</v>
      </c>
      <c r="D2349" t="s">
        <v>105</v>
      </c>
      <c r="E2349" t="s">
        <v>140</v>
      </c>
      <c r="F2349" t="s">
        <v>6972</v>
      </c>
      <c r="G2349" t="s">
        <v>163</v>
      </c>
      <c r="H2349" t="s">
        <v>143</v>
      </c>
      <c r="I2349" t="s">
        <v>135</v>
      </c>
      <c r="J2349" t="s">
        <v>136</v>
      </c>
      <c r="K2349" t="s">
        <v>137</v>
      </c>
      <c r="L2349" t="s">
        <v>6973</v>
      </c>
      <c r="M2349" t="s">
        <v>6974</v>
      </c>
      <c r="N2349">
        <v>1.4258333329999999</v>
      </c>
      <c r="O2349">
        <v>0</v>
      </c>
      <c r="P2349">
        <v>1</v>
      </c>
      <c r="Q2349">
        <v>0</v>
      </c>
      <c r="R2349">
        <v>0</v>
      </c>
      <c r="S2349">
        <v>0</v>
      </c>
      <c r="T2349">
        <v>0</v>
      </c>
      <c r="U2349">
        <v>0</v>
      </c>
      <c r="V2349">
        <v>0</v>
      </c>
      <c r="W2349">
        <v>0</v>
      </c>
      <c r="X2349">
        <v>0.29859706933679336</v>
      </c>
      <c r="Y2349">
        <v>0</v>
      </c>
      <c r="Z2349">
        <v>0</v>
      </c>
      <c r="AA2349">
        <v>0</v>
      </c>
      <c r="AB2349">
        <v>0</v>
      </c>
      <c r="AC2349">
        <v>0</v>
      </c>
      <c r="AD2349">
        <v>0</v>
      </c>
      <c r="AE2349">
        <v>0.29859706933679336</v>
      </c>
    </row>
    <row r="2350" spans="1:31" x14ac:dyDescent="0.25">
      <c r="A2350">
        <v>1874920</v>
      </c>
      <c r="B2350">
        <v>1</v>
      </c>
      <c r="C2350" t="s">
        <v>81</v>
      </c>
      <c r="D2350" t="s">
        <v>117</v>
      </c>
      <c r="E2350" t="s">
        <v>210</v>
      </c>
      <c r="F2350" t="s">
        <v>6975</v>
      </c>
      <c r="G2350" t="s">
        <v>133</v>
      </c>
      <c r="H2350" t="s">
        <v>134</v>
      </c>
      <c r="I2350" t="s">
        <v>135</v>
      </c>
      <c r="J2350" t="s">
        <v>136</v>
      </c>
      <c r="K2350" t="s">
        <v>137</v>
      </c>
      <c r="L2350" t="s">
        <v>6976</v>
      </c>
      <c r="M2350" t="s">
        <v>6977</v>
      </c>
      <c r="N2350">
        <v>8.3333332999999996E-2</v>
      </c>
      <c r="O2350">
        <v>4</v>
      </c>
      <c r="P2350">
        <v>2190</v>
      </c>
      <c r="Q2350">
        <v>86</v>
      </c>
      <c r="R2350">
        <v>232</v>
      </c>
      <c r="S2350">
        <v>8</v>
      </c>
      <c r="T2350">
        <v>85</v>
      </c>
      <c r="U2350">
        <v>0</v>
      </c>
      <c r="V2350">
        <v>0</v>
      </c>
      <c r="W2350">
        <v>8.6048761220999997E-2</v>
      </c>
      <c r="X2350">
        <v>28.561703004517621</v>
      </c>
      <c r="Y2350">
        <v>29.059799478898089</v>
      </c>
      <c r="Z2350">
        <v>9.631371953942331</v>
      </c>
      <c r="AA2350">
        <v>1.6490812115133333</v>
      </c>
      <c r="AB2350">
        <v>4.3609153633296671</v>
      </c>
      <c r="AC2350">
        <v>0</v>
      </c>
      <c r="AD2350">
        <v>0</v>
      </c>
      <c r="AE2350">
        <v>73.34891977342204</v>
      </c>
    </row>
    <row r="2351" spans="1:31" x14ac:dyDescent="0.25">
      <c r="A2351">
        <v>1874943</v>
      </c>
      <c r="B2351">
        <v>1</v>
      </c>
      <c r="C2351" t="s">
        <v>81</v>
      </c>
      <c r="D2351" t="s">
        <v>115</v>
      </c>
      <c r="E2351" t="s">
        <v>146</v>
      </c>
      <c r="F2351" t="s">
        <v>5723</v>
      </c>
      <c r="G2351" t="s">
        <v>469</v>
      </c>
      <c r="H2351" t="s">
        <v>143</v>
      </c>
      <c r="I2351" t="s">
        <v>135</v>
      </c>
      <c r="J2351" t="s">
        <v>136</v>
      </c>
      <c r="K2351" t="s">
        <v>137</v>
      </c>
      <c r="L2351" t="s">
        <v>6978</v>
      </c>
      <c r="M2351" t="s">
        <v>6979</v>
      </c>
      <c r="N2351">
        <v>2.6841666659999999</v>
      </c>
      <c r="O2351">
        <v>0</v>
      </c>
      <c r="P2351">
        <v>28</v>
      </c>
      <c r="Q2351">
        <v>0</v>
      </c>
      <c r="R2351">
        <v>0</v>
      </c>
      <c r="S2351">
        <v>0</v>
      </c>
      <c r="T2351">
        <v>0</v>
      </c>
      <c r="U2351">
        <v>0</v>
      </c>
      <c r="V2351">
        <v>0</v>
      </c>
      <c r="W2351">
        <v>0</v>
      </c>
      <c r="X2351">
        <v>8.1917990710356836</v>
      </c>
      <c r="Y2351">
        <v>0</v>
      </c>
      <c r="Z2351">
        <v>0</v>
      </c>
      <c r="AA2351">
        <v>0</v>
      </c>
      <c r="AB2351">
        <v>0</v>
      </c>
      <c r="AC2351">
        <v>0</v>
      </c>
      <c r="AD2351">
        <v>0</v>
      </c>
      <c r="AE2351">
        <v>8.1917990710356836</v>
      </c>
    </row>
    <row r="2352" spans="1:31" x14ac:dyDescent="0.25">
      <c r="A2352">
        <v>1874820</v>
      </c>
      <c r="B2352">
        <v>1</v>
      </c>
      <c r="C2352" t="s">
        <v>80</v>
      </c>
      <c r="D2352" t="s">
        <v>90</v>
      </c>
      <c r="E2352" t="s">
        <v>146</v>
      </c>
      <c r="F2352" t="s">
        <v>6980</v>
      </c>
      <c r="G2352" t="s">
        <v>212</v>
      </c>
      <c r="H2352" t="s">
        <v>143</v>
      </c>
      <c r="I2352" t="s">
        <v>135</v>
      </c>
      <c r="J2352" t="s">
        <v>3</v>
      </c>
      <c r="K2352" t="s">
        <v>137</v>
      </c>
      <c r="L2352" t="s">
        <v>6981</v>
      </c>
      <c r="M2352" t="s">
        <v>6982</v>
      </c>
      <c r="N2352">
        <v>1.0233333330000001</v>
      </c>
      <c r="O2352">
        <v>0</v>
      </c>
      <c r="P2352">
        <v>85</v>
      </c>
      <c r="Q2352">
        <v>0</v>
      </c>
      <c r="R2352">
        <v>0</v>
      </c>
      <c r="S2352">
        <v>0</v>
      </c>
      <c r="T2352">
        <v>1</v>
      </c>
      <c r="U2352">
        <v>0</v>
      </c>
      <c r="V2352">
        <v>0</v>
      </c>
      <c r="W2352">
        <v>0</v>
      </c>
      <c r="X2352">
        <v>21.54086387659078</v>
      </c>
      <c r="Y2352">
        <v>0</v>
      </c>
      <c r="Z2352">
        <v>0</v>
      </c>
      <c r="AA2352">
        <v>0</v>
      </c>
      <c r="AB2352">
        <v>2.860234385298889E-2</v>
      </c>
      <c r="AC2352">
        <v>0</v>
      </c>
      <c r="AD2352">
        <v>0</v>
      </c>
      <c r="AE2352">
        <v>21.569466220443768</v>
      </c>
    </row>
    <row r="2353" spans="1:31" x14ac:dyDescent="0.25">
      <c r="A2353">
        <v>1874674</v>
      </c>
      <c r="B2353">
        <v>1</v>
      </c>
      <c r="C2353" t="s">
        <v>80</v>
      </c>
      <c r="D2353" t="s">
        <v>83</v>
      </c>
      <c r="E2353" t="s">
        <v>131</v>
      </c>
      <c r="F2353" t="s">
        <v>6983</v>
      </c>
      <c r="G2353" t="s">
        <v>133</v>
      </c>
      <c r="H2353" t="s">
        <v>134</v>
      </c>
      <c r="I2353" t="s">
        <v>135</v>
      </c>
      <c r="J2353" t="s">
        <v>136</v>
      </c>
      <c r="K2353" t="s">
        <v>137</v>
      </c>
      <c r="L2353" t="s">
        <v>6984</v>
      </c>
      <c r="M2353" t="s">
        <v>6465</v>
      </c>
      <c r="N2353">
        <v>1.775833333</v>
      </c>
      <c r="O2353">
        <v>0</v>
      </c>
      <c r="P2353">
        <v>555</v>
      </c>
      <c r="Q2353">
        <v>0</v>
      </c>
      <c r="R2353">
        <v>0</v>
      </c>
      <c r="S2353">
        <v>4</v>
      </c>
      <c r="T2353">
        <v>46</v>
      </c>
      <c r="U2353">
        <v>2</v>
      </c>
      <c r="V2353">
        <v>0</v>
      </c>
      <c r="W2353">
        <v>0</v>
      </c>
      <c r="X2353">
        <v>212.43961913812058</v>
      </c>
      <c r="Y2353">
        <v>0</v>
      </c>
      <c r="Z2353">
        <v>0</v>
      </c>
      <c r="AA2353">
        <v>47.580680009918332</v>
      </c>
      <c r="AB2353">
        <v>55.534602141357233</v>
      </c>
      <c r="AC2353">
        <v>26.546709703776134</v>
      </c>
      <c r="AD2353">
        <v>0</v>
      </c>
      <c r="AE2353">
        <v>342.1016109931723</v>
      </c>
    </row>
    <row r="2354" spans="1:31" x14ac:dyDescent="0.25">
      <c r="A2354">
        <v>1874734</v>
      </c>
      <c r="B2354">
        <v>1</v>
      </c>
      <c r="C2354" t="s">
        <v>80</v>
      </c>
      <c r="D2354" t="s">
        <v>82</v>
      </c>
      <c r="E2354" t="s">
        <v>169</v>
      </c>
      <c r="F2354" t="s">
        <v>2363</v>
      </c>
      <c r="G2354" t="s">
        <v>196</v>
      </c>
      <c r="H2354" t="s">
        <v>143</v>
      </c>
      <c r="I2354" t="s">
        <v>135</v>
      </c>
      <c r="J2354" t="s">
        <v>136</v>
      </c>
      <c r="K2354" t="s">
        <v>172</v>
      </c>
      <c r="L2354" t="s">
        <v>6985</v>
      </c>
      <c r="M2354" t="s">
        <v>6986</v>
      </c>
      <c r="N2354">
        <v>0.91808055499999996</v>
      </c>
      <c r="O2354">
        <v>0</v>
      </c>
      <c r="P2354">
        <v>580</v>
      </c>
      <c r="Q2354">
        <v>0</v>
      </c>
      <c r="R2354">
        <v>0</v>
      </c>
      <c r="S2354">
        <v>0</v>
      </c>
      <c r="T2354">
        <v>253</v>
      </c>
      <c r="U2354">
        <v>0</v>
      </c>
      <c r="V2354">
        <v>0</v>
      </c>
      <c r="W2354">
        <v>0</v>
      </c>
      <c r="X2354">
        <v>159.76368376432782</v>
      </c>
      <c r="Y2354">
        <v>0</v>
      </c>
      <c r="Z2354">
        <v>0</v>
      </c>
      <c r="AA2354">
        <v>0</v>
      </c>
      <c r="AB2354">
        <v>391.33560929536412</v>
      </c>
      <c r="AC2354">
        <v>0</v>
      </c>
      <c r="AD2354">
        <v>0</v>
      </c>
      <c r="AE2354">
        <v>551.09929305969195</v>
      </c>
    </row>
    <row r="2355" spans="1:31" x14ac:dyDescent="0.25">
      <c r="A2355">
        <v>1875066</v>
      </c>
      <c r="B2355">
        <v>1</v>
      </c>
      <c r="C2355" t="s">
        <v>80</v>
      </c>
      <c r="D2355" t="s">
        <v>107</v>
      </c>
      <c r="E2355" t="s">
        <v>131</v>
      </c>
      <c r="F2355" t="s">
        <v>6987</v>
      </c>
      <c r="G2355" t="s">
        <v>133</v>
      </c>
      <c r="H2355" t="s">
        <v>134</v>
      </c>
      <c r="I2355" t="s">
        <v>135</v>
      </c>
      <c r="J2355" t="s">
        <v>136</v>
      </c>
      <c r="K2355" t="s">
        <v>137</v>
      </c>
      <c r="L2355" t="s">
        <v>6988</v>
      </c>
      <c r="M2355" t="s">
        <v>6989</v>
      </c>
      <c r="N2355">
        <v>0.64138888800000005</v>
      </c>
      <c r="O2355">
        <v>0</v>
      </c>
      <c r="P2355">
        <v>712</v>
      </c>
      <c r="Q2355">
        <v>0</v>
      </c>
      <c r="R2355">
        <v>0</v>
      </c>
      <c r="S2355">
        <v>0</v>
      </c>
      <c r="T2355">
        <v>17</v>
      </c>
      <c r="U2355">
        <v>0</v>
      </c>
      <c r="V2355">
        <v>1</v>
      </c>
      <c r="W2355">
        <v>0</v>
      </c>
      <c r="X2355">
        <v>105.70055965289129</v>
      </c>
      <c r="Y2355">
        <v>0</v>
      </c>
      <c r="Z2355">
        <v>0</v>
      </c>
      <c r="AA2355">
        <v>0</v>
      </c>
      <c r="AB2355">
        <v>16.995304047976504</v>
      </c>
      <c r="AC2355">
        <v>0</v>
      </c>
      <c r="AD2355">
        <v>1.65638885901025</v>
      </c>
      <c r="AE2355">
        <v>124.35225255987804</v>
      </c>
    </row>
    <row r="2356" spans="1:31" x14ac:dyDescent="0.25">
      <c r="A2356">
        <v>1874628</v>
      </c>
      <c r="B2356">
        <v>1</v>
      </c>
      <c r="C2356" t="s">
        <v>81</v>
      </c>
      <c r="D2356" t="s">
        <v>113</v>
      </c>
      <c r="E2356" t="s">
        <v>131</v>
      </c>
      <c r="F2356" t="s">
        <v>6724</v>
      </c>
      <c r="G2356" t="s">
        <v>133</v>
      </c>
      <c r="H2356" t="s">
        <v>134</v>
      </c>
      <c r="I2356" t="s">
        <v>135</v>
      </c>
      <c r="J2356" t="s">
        <v>136</v>
      </c>
      <c r="K2356" t="s">
        <v>137</v>
      </c>
      <c r="L2356" t="s">
        <v>6990</v>
      </c>
      <c r="M2356" t="s">
        <v>6991</v>
      </c>
      <c r="N2356">
        <v>3.2091666659999998</v>
      </c>
      <c r="O2356">
        <v>0</v>
      </c>
      <c r="P2356">
        <v>972</v>
      </c>
      <c r="Q2356">
        <v>27</v>
      </c>
      <c r="R2356">
        <v>86</v>
      </c>
      <c r="S2356">
        <v>1</v>
      </c>
      <c r="T2356">
        <v>106</v>
      </c>
      <c r="U2356">
        <v>0</v>
      </c>
      <c r="V2356">
        <v>0</v>
      </c>
      <c r="W2356">
        <v>0</v>
      </c>
      <c r="X2356">
        <v>462.4319194939863</v>
      </c>
      <c r="Y2356">
        <v>525.39195649317014</v>
      </c>
      <c r="Z2356">
        <v>810.73208592466233</v>
      </c>
      <c r="AA2356">
        <v>0</v>
      </c>
      <c r="AB2356">
        <v>102.13551682457079</v>
      </c>
      <c r="AC2356">
        <v>0</v>
      </c>
      <c r="AD2356">
        <v>0</v>
      </c>
      <c r="AE2356">
        <v>1900.6914787363896</v>
      </c>
    </row>
    <row r="2357" spans="1:31" x14ac:dyDescent="0.25">
      <c r="A2357">
        <v>1874688</v>
      </c>
      <c r="B2357">
        <v>1</v>
      </c>
      <c r="C2357" t="s">
        <v>80</v>
      </c>
      <c r="D2357" t="s">
        <v>100</v>
      </c>
      <c r="E2357" t="s">
        <v>210</v>
      </c>
      <c r="F2357" t="s">
        <v>6992</v>
      </c>
      <c r="G2357" t="s">
        <v>133</v>
      </c>
      <c r="H2357" t="s">
        <v>134</v>
      </c>
      <c r="I2357" t="s">
        <v>135</v>
      </c>
      <c r="J2357" t="s">
        <v>136</v>
      </c>
      <c r="K2357" t="s">
        <v>137</v>
      </c>
      <c r="L2357" t="s">
        <v>6993</v>
      </c>
      <c r="M2357" t="s">
        <v>6994</v>
      </c>
      <c r="N2357">
        <v>1.372777777</v>
      </c>
      <c r="O2357">
        <v>0</v>
      </c>
      <c r="P2357">
        <v>29</v>
      </c>
      <c r="Q2357">
        <v>0</v>
      </c>
      <c r="R2357">
        <v>69</v>
      </c>
      <c r="S2357">
        <v>1</v>
      </c>
      <c r="T2357">
        <v>14</v>
      </c>
      <c r="U2357">
        <v>0</v>
      </c>
      <c r="V2357">
        <v>0</v>
      </c>
      <c r="W2357">
        <v>0</v>
      </c>
      <c r="X2357">
        <v>7.0175096614154393</v>
      </c>
      <c r="Y2357">
        <v>0</v>
      </c>
      <c r="Z2357">
        <v>50.447010178022801</v>
      </c>
      <c r="AA2357">
        <v>9.2434854522543901</v>
      </c>
      <c r="AB2357">
        <v>19.910793387153966</v>
      </c>
      <c r="AC2357">
        <v>0</v>
      </c>
      <c r="AD2357">
        <v>0</v>
      </c>
      <c r="AE2357">
        <v>86.618798678846588</v>
      </c>
    </row>
    <row r="2358" spans="1:31" x14ac:dyDescent="0.25">
      <c r="A2358">
        <v>1874983</v>
      </c>
      <c r="B2358">
        <v>1</v>
      </c>
      <c r="C2358" t="s">
        <v>80</v>
      </c>
      <c r="D2358" t="s">
        <v>83</v>
      </c>
      <c r="E2358" t="s">
        <v>158</v>
      </c>
      <c r="F2358" t="s">
        <v>6899</v>
      </c>
      <c r="G2358" t="s">
        <v>5744</v>
      </c>
      <c r="H2358" t="s">
        <v>134</v>
      </c>
      <c r="I2358" t="s">
        <v>135</v>
      </c>
      <c r="J2358" t="s">
        <v>136</v>
      </c>
      <c r="K2358" t="s">
        <v>137</v>
      </c>
      <c r="L2358" t="s">
        <v>6995</v>
      </c>
      <c r="M2358" t="s">
        <v>6996</v>
      </c>
      <c r="N2358">
        <v>0.83527777700000005</v>
      </c>
      <c r="O2358">
        <v>0</v>
      </c>
      <c r="P2358">
        <v>0</v>
      </c>
      <c r="Q2358">
        <v>1</v>
      </c>
      <c r="R2358">
        <v>0</v>
      </c>
      <c r="S2358">
        <v>7</v>
      </c>
      <c r="T2358">
        <v>33</v>
      </c>
      <c r="U2358">
        <v>9</v>
      </c>
      <c r="V2358">
        <v>13</v>
      </c>
      <c r="W2358">
        <v>0</v>
      </c>
      <c r="X2358">
        <v>0</v>
      </c>
      <c r="Y2358">
        <v>0.86201094321026084</v>
      </c>
      <c r="Z2358">
        <v>0</v>
      </c>
      <c r="AA2358">
        <v>54.960895451015247</v>
      </c>
      <c r="AB2358">
        <v>99.999116803269118</v>
      </c>
      <c r="AC2358">
        <v>372.57345640475307</v>
      </c>
      <c r="AD2358">
        <v>126.11932130282939</v>
      </c>
      <c r="AE2358">
        <v>654.51480090507698</v>
      </c>
    </row>
    <row r="2359" spans="1:31" x14ac:dyDescent="0.25">
      <c r="A2359">
        <v>1875169</v>
      </c>
      <c r="B2359">
        <v>1</v>
      </c>
      <c r="C2359" t="s">
        <v>80</v>
      </c>
      <c r="D2359" t="s">
        <v>100</v>
      </c>
      <c r="E2359" t="s">
        <v>140</v>
      </c>
      <c r="F2359" t="s">
        <v>6997</v>
      </c>
      <c r="G2359" t="s">
        <v>163</v>
      </c>
      <c r="H2359" t="s">
        <v>143</v>
      </c>
      <c r="I2359" t="s">
        <v>135</v>
      </c>
      <c r="J2359" t="s">
        <v>136</v>
      </c>
      <c r="K2359" t="s">
        <v>137</v>
      </c>
      <c r="L2359" t="s">
        <v>6998</v>
      </c>
      <c r="M2359" t="s">
        <v>6999</v>
      </c>
      <c r="N2359">
        <v>1.2847222220000001</v>
      </c>
      <c r="O2359">
        <v>0</v>
      </c>
      <c r="P2359">
        <v>1</v>
      </c>
      <c r="Q2359">
        <v>0</v>
      </c>
      <c r="R2359">
        <v>0</v>
      </c>
      <c r="S2359">
        <v>0</v>
      </c>
      <c r="T2359">
        <v>1</v>
      </c>
      <c r="U2359">
        <v>0</v>
      </c>
      <c r="V2359">
        <v>0</v>
      </c>
      <c r="W2359">
        <v>0</v>
      </c>
      <c r="X2359">
        <v>0.49780537440666089</v>
      </c>
      <c r="Y2359">
        <v>0</v>
      </c>
      <c r="Z2359">
        <v>0</v>
      </c>
      <c r="AA2359">
        <v>0</v>
      </c>
      <c r="AB2359">
        <v>5.0325635223505E-2</v>
      </c>
      <c r="AC2359">
        <v>0</v>
      </c>
      <c r="AD2359">
        <v>0</v>
      </c>
      <c r="AE2359">
        <v>0.54813100963016592</v>
      </c>
    </row>
    <row r="2360" spans="1:31" x14ac:dyDescent="0.25">
      <c r="A2360">
        <v>1874588</v>
      </c>
      <c r="B2360">
        <v>1</v>
      </c>
      <c r="C2360" t="s">
        <v>80</v>
      </c>
      <c r="D2360" t="s">
        <v>100</v>
      </c>
      <c r="E2360" t="s">
        <v>210</v>
      </c>
      <c r="F2360" t="s">
        <v>5304</v>
      </c>
      <c r="G2360" t="s">
        <v>133</v>
      </c>
      <c r="H2360" t="s">
        <v>134</v>
      </c>
      <c r="I2360" t="s">
        <v>135</v>
      </c>
      <c r="J2360" t="s">
        <v>136</v>
      </c>
      <c r="K2360" t="s">
        <v>137</v>
      </c>
      <c r="L2360" t="s">
        <v>7000</v>
      </c>
      <c r="M2360" t="s">
        <v>7001</v>
      </c>
      <c r="N2360">
        <v>0.76166666599999999</v>
      </c>
      <c r="O2360">
        <v>6</v>
      </c>
      <c r="P2360">
        <v>0</v>
      </c>
      <c r="Q2360">
        <v>57</v>
      </c>
      <c r="R2360">
        <v>22</v>
      </c>
      <c r="S2360">
        <v>5</v>
      </c>
      <c r="T2360">
        <v>0</v>
      </c>
      <c r="U2360">
        <v>0</v>
      </c>
      <c r="V2360">
        <v>0</v>
      </c>
      <c r="W2360">
        <v>2.8338223785523247</v>
      </c>
      <c r="X2360">
        <v>0</v>
      </c>
      <c r="Y2360">
        <v>58.744408745290372</v>
      </c>
      <c r="Z2360">
        <v>16.969806497482313</v>
      </c>
      <c r="AA2360">
        <v>15.967250918416276</v>
      </c>
      <c r="AB2360">
        <v>0</v>
      </c>
      <c r="AC2360">
        <v>0</v>
      </c>
      <c r="AD2360">
        <v>0</v>
      </c>
      <c r="AE2360">
        <v>94.515288539741277</v>
      </c>
    </row>
    <row r="2361" spans="1:31" x14ac:dyDescent="0.25">
      <c r="A2361">
        <v>1874668</v>
      </c>
      <c r="B2361">
        <v>1</v>
      </c>
      <c r="C2361" t="s">
        <v>80</v>
      </c>
      <c r="D2361" t="s">
        <v>104</v>
      </c>
      <c r="E2361" t="s">
        <v>131</v>
      </c>
      <c r="F2361" t="s">
        <v>7002</v>
      </c>
      <c r="G2361" t="s">
        <v>133</v>
      </c>
      <c r="H2361" t="s">
        <v>134</v>
      </c>
      <c r="I2361" t="s">
        <v>135</v>
      </c>
      <c r="J2361" t="s">
        <v>136</v>
      </c>
      <c r="K2361" t="s">
        <v>137</v>
      </c>
      <c r="L2361" t="s">
        <v>7003</v>
      </c>
      <c r="M2361" t="s">
        <v>7004</v>
      </c>
      <c r="N2361">
        <v>2.307222222</v>
      </c>
      <c r="O2361">
        <v>4</v>
      </c>
      <c r="P2361">
        <v>17</v>
      </c>
      <c r="Q2361">
        <v>25</v>
      </c>
      <c r="R2361">
        <v>33</v>
      </c>
      <c r="S2361">
        <v>8</v>
      </c>
      <c r="T2361">
        <v>18</v>
      </c>
      <c r="U2361">
        <v>0</v>
      </c>
      <c r="V2361">
        <v>0</v>
      </c>
      <c r="W2361">
        <v>2.5692813161403918</v>
      </c>
      <c r="X2361">
        <v>12.571748923740998</v>
      </c>
      <c r="Y2361">
        <v>81.870829076568697</v>
      </c>
      <c r="Z2361">
        <v>140.15251794489751</v>
      </c>
      <c r="AA2361">
        <v>21.744845813417069</v>
      </c>
      <c r="AB2361">
        <v>17.3121575313608</v>
      </c>
      <c r="AC2361">
        <v>0</v>
      </c>
      <c r="AD2361">
        <v>0</v>
      </c>
      <c r="AE2361">
        <v>276.22138060612548</v>
      </c>
    </row>
    <row r="2362" spans="1:31" x14ac:dyDescent="0.25">
      <c r="A2362">
        <v>1875046</v>
      </c>
      <c r="B2362">
        <v>1</v>
      </c>
      <c r="C2362" t="s">
        <v>80</v>
      </c>
      <c r="D2362" t="s">
        <v>93</v>
      </c>
      <c r="E2362" t="s">
        <v>140</v>
      </c>
      <c r="F2362" t="s">
        <v>7005</v>
      </c>
      <c r="G2362" t="s">
        <v>163</v>
      </c>
      <c r="H2362" t="s">
        <v>143</v>
      </c>
      <c r="I2362" t="s">
        <v>135</v>
      </c>
      <c r="J2362" t="s">
        <v>136</v>
      </c>
      <c r="K2362" t="s">
        <v>137</v>
      </c>
      <c r="L2362" t="s">
        <v>7006</v>
      </c>
      <c r="M2362" t="s">
        <v>7007</v>
      </c>
      <c r="N2362">
        <v>2.8602777769999999</v>
      </c>
      <c r="O2362">
        <v>0</v>
      </c>
      <c r="P2362">
        <v>0</v>
      </c>
      <c r="Q2362">
        <v>0</v>
      </c>
      <c r="R2362">
        <v>1</v>
      </c>
      <c r="S2362">
        <v>0</v>
      </c>
      <c r="T2362">
        <v>0</v>
      </c>
      <c r="U2362">
        <v>0</v>
      </c>
      <c r="V2362">
        <v>0</v>
      </c>
      <c r="W2362">
        <v>0</v>
      </c>
      <c r="X2362">
        <v>0</v>
      </c>
      <c r="Y2362">
        <v>0</v>
      </c>
      <c r="Z2362">
        <v>9.3596394847618072</v>
      </c>
      <c r="AA2362">
        <v>0</v>
      </c>
      <c r="AB2362">
        <v>0</v>
      </c>
      <c r="AC2362">
        <v>0</v>
      </c>
      <c r="AD2362">
        <v>0</v>
      </c>
      <c r="AE2362">
        <v>9.3596394847618072</v>
      </c>
    </row>
    <row r="2363" spans="1:31" x14ac:dyDescent="0.25">
      <c r="A2363">
        <v>1874860</v>
      </c>
      <c r="B2363">
        <v>1</v>
      </c>
      <c r="C2363" t="s">
        <v>81</v>
      </c>
      <c r="D2363" t="s">
        <v>120</v>
      </c>
      <c r="E2363" t="s">
        <v>146</v>
      </c>
      <c r="F2363" t="s">
        <v>7008</v>
      </c>
      <c r="G2363" t="s">
        <v>148</v>
      </c>
      <c r="H2363" t="s">
        <v>143</v>
      </c>
      <c r="I2363" t="s">
        <v>135</v>
      </c>
      <c r="J2363" t="s">
        <v>136</v>
      </c>
      <c r="K2363" t="s">
        <v>137</v>
      </c>
      <c r="L2363" t="s">
        <v>7009</v>
      </c>
      <c r="M2363" t="s">
        <v>7010</v>
      </c>
      <c r="N2363">
        <v>1.0475000000000001</v>
      </c>
      <c r="O2363">
        <v>0</v>
      </c>
      <c r="P2363">
        <v>12</v>
      </c>
      <c r="Q2363">
        <v>0</v>
      </c>
      <c r="R2363">
        <v>2</v>
      </c>
      <c r="S2363">
        <v>0</v>
      </c>
      <c r="T2363">
        <v>0</v>
      </c>
      <c r="U2363">
        <v>0</v>
      </c>
      <c r="V2363">
        <v>0</v>
      </c>
      <c r="W2363">
        <v>0</v>
      </c>
      <c r="X2363">
        <v>1.4740929945999801</v>
      </c>
      <c r="Y2363">
        <v>0</v>
      </c>
      <c r="Z2363">
        <v>0.41893525777780249</v>
      </c>
      <c r="AA2363">
        <v>0</v>
      </c>
      <c r="AB2363">
        <v>0</v>
      </c>
      <c r="AC2363">
        <v>0</v>
      </c>
      <c r="AD2363">
        <v>0</v>
      </c>
      <c r="AE2363">
        <v>1.8930282523777826</v>
      </c>
    </row>
    <row r="2364" spans="1:31" x14ac:dyDescent="0.25">
      <c r="A2364">
        <v>1874648</v>
      </c>
      <c r="B2364">
        <v>1</v>
      </c>
      <c r="C2364" t="s">
        <v>80</v>
      </c>
      <c r="D2364" t="s">
        <v>104</v>
      </c>
      <c r="E2364" t="s">
        <v>158</v>
      </c>
      <c r="F2364" t="s">
        <v>7011</v>
      </c>
      <c r="G2364" t="s">
        <v>219</v>
      </c>
      <c r="H2364" t="s">
        <v>134</v>
      </c>
      <c r="I2364" t="s">
        <v>135</v>
      </c>
      <c r="J2364" t="s">
        <v>136</v>
      </c>
      <c r="K2364" t="s">
        <v>137</v>
      </c>
      <c r="L2364" t="s">
        <v>7012</v>
      </c>
      <c r="M2364" t="s">
        <v>7013</v>
      </c>
      <c r="N2364">
        <v>1.988888888</v>
      </c>
      <c r="O2364">
        <v>0</v>
      </c>
      <c r="P2364">
        <v>0</v>
      </c>
      <c r="Q2364">
        <v>0</v>
      </c>
      <c r="R2364">
        <v>8</v>
      </c>
      <c r="S2364">
        <v>0</v>
      </c>
      <c r="T2364">
        <v>3</v>
      </c>
      <c r="U2364">
        <v>0</v>
      </c>
      <c r="V2364">
        <v>0</v>
      </c>
      <c r="W2364">
        <v>0</v>
      </c>
      <c r="X2364">
        <v>0</v>
      </c>
      <c r="Y2364">
        <v>0</v>
      </c>
      <c r="Z2364">
        <v>15.837047180810087</v>
      </c>
      <c r="AA2364">
        <v>0</v>
      </c>
      <c r="AB2364">
        <v>4.7553407111376114</v>
      </c>
      <c r="AC2364">
        <v>0</v>
      </c>
      <c r="AD2364">
        <v>0</v>
      </c>
      <c r="AE2364">
        <v>20.592387891947698</v>
      </c>
    </row>
    <row r="2365" spans="1:31" x14ac:dyDescent="0.25">
      <c r="A2365">
        <v>1875089</v>
      </c>
      <c r="B2365">
        <v>1</v>
      </c>
      <c r="C2365" t="s">
        <v>81</v>
      </c>
      <c r="D2365" t="s">
        <v>119</v>
      </c>
      <c r="E2365" t="s">
        <v>131</v>
      </c>
      <c r="F2365" t="s">
        <v>7014</v>
      </c>
      <c r="G2365" t="s">
        <v>133</v>
      </c>
      <c r="H2365" t="s">
        <v>134</v>
      </c>
      <c r="I2365" t="s">
        <v>152</v>
      </c>
      <c r="J2365" t="s">
        <v>136</v>
      </c>
      <c r="K2365" t="s">
        <v>137</v>
      </c>
      <c r="L2365" t="s">
        <v>7015</v>
      </c>
      <c r="M2365" t="s">
        <v>7016</v>
      </c>
      <c r="N2365">
        <v>8.3333330000000001E-3</v>
      </c>
      <c r="O2365">
        <v>1</v>
      </c>
      <c r="P2365">
        <v>1266</v>
      </c>
      <c r="Q2365">
        <v>113</v>
      </c>
      <c r="R2365">
        <v>222</v>
      </c>
      <c r="S2365">
        <v>0</v>
      </c>
      <c r="T2365">
        <v>81</v>
      </c>
      <c r="U2365">
        <v>0</v>
      </c>
      <c r="V2365">
        <v>0</v>
      </c>
      <c r="W2365">
        <v>1.76302615185E-3</v>
      </c>
      <c r="X2365">
        <v>1.6466324376027572</v>
      </c>
      <c r="Y2365">
        <v>3.7130573505790672</v>
      </c>
      <c r="Z2365">
        <v>4.1635108108097008</v>
      </c>
      <c r="AA2365">
        <v>0</v>
      </c>
      <c r="AB2365">
        <v>0.31520955444169985</v>
      </c>
      <c r="AC2365">
        <v>0</v>
      </c>
      <c r="AD2365">
        <v>0</v>
      </c>
      <c r="AE2365">
        <v>9.840173179585074</v>
      </c>
    </row>
    <row r="2366" spans="1:31" x14ac:dyDescent="0.25">
      <c r="A2366">
        <v>1874960</v>
      </c>
      <c r="B2366">
        <v>1</v>
      </c>
      <c r="C2366" t="s">
        <v>81</v>
      </c>
      <c r="D2366" t="s">
        <v>124</v>
      </c>
      <c r="E2366" t="s">
        <v>140</v>
      </c>
      <c r="F2366" t="s">
        <v>7017</v>
      </c>
      <c r="G2366" t="s">
        <v>200</v>
      </c>
      <c r="H2366" t="s">
        <v>143</v>
      </c>
      <c r="I2366" t="s">
        <v>135</v>
      </c>
      <c r="J2366" t="s">
        <v>136</v>
      </c>
      <c r="K2366" t="s">
        <v>137</v>
      </c>
      <c r="L2366" t="s">
        <v>7018</v>
      </c>
      <c r="M2366" t="s">
        <v>7019</v>
      </c>
      <c r="N2366">
        <v>2.6524999999999999</v>
      </c>
      <c r="O2366">
        <v>0</v>
      </c>
      <c r="P2366">
        <v>1</v>
      </c>
      <c r="Q2366">
        <v>0</v>
      </c>
      <c r="R2366">
        <v>0</v>
      </c>
      <c r="S2366">
        <v>0</v>
      </c>
      <c r="T2366">
        <v>0</v>
      </c>
      <c r="U2366">
        <v>0</v>
      </c>
      <c r="V2366">
        <v>0</v>
      </c>
      <c r="W2366">
        <v>0</v>
      </c>
      <c r="X2366">
        <v>0.49238263712931418</v>
      </c>
      <c r="Y2366">
        <v>0</v>
      </c>
      <c r="Z2366">
        <v>0</v>
      </c>
      <c r="AA2366">
        <v>0</v>
      </c>
      <c r="AB2366">
        <v>0</v>
      </c>
      <c r="AC2366">
        <v>0</v>
      </c>
      <c r="AD2366">
        <v>0</v>
      </c>
      <c r="AE2366">
        <v>0.49238263712931418</v>
      </c>
    </row>
    <row r="2367" spans="1:31" x14ac:dyDescent="0.25">
      <c r="A2367">
        <v>1874711</v>
      </c>
      <c r="B2367">
        <v>1</v>
      </c>
      <c r="C2367" t="s">
        <v>81</v>
      </c>
      <c r="D2367" t="s">
        <v>117</v>
      </c>
      <c r="E2367" t="s">
        <v>146</v>
      </c>
      <c r="F2367" t="s">
        <v>5204</v>
      </c>
      <c r="G2367" t="s">
        <v>171</v>
      </c>
      <c r="H2367" t="s">
        <v>143</v>
      </c>
      <c r="I2367" t="s">
        <v>135</v>
      </c>
      <c r="J2367" t="s">
        <v>136</v>
      </c>
      <c r="K2367" t="s">
        <v>172</v>
      </c>
      <c r="L2367" t="s">
        <v>7020</v>
      </c>
      <c r="M2367" t="s">
        <v>7021</v>
      </c>
      <c r="N2367">
        <v>0.39410166600000002</v>
      </c>
      <c r="O2367">
        <v>0</v>
      </c>
      <c r="P2367">
        <v>1</v>
      </c>
      <c r="Q2367">
        <v>0</v>
      </c>
      <c r="R2367">
        <v>0</v>
      </c>
      <c r="S2367">
        <v>0</v>
      </c>
      <c r="T2367">
        <v>1</v>
      </c>
      <c r="U2367">
        <v>0</v>
      </c>
      <c r="V2367">
        <v>0</v>
      </c>
      <c r="W2367">
        <v>0</v>
      </c>
      <c r="X2367">
        <v>4.0842825706924997E-2</v>
      </c>
      <c r="Y2367">
        <v>0</v>
      </c>
      <c r="Z2367">
        <v>0</v>
      </c>
      <c r="AA2367">
        <v>0</v>
      </c>
      <c r="AB2367">
        <v>3.3841997984850006E-2</v>
      </c>
      <c r="AC2367">
        <v>0</v>
      </c>
      <c r="AD2367">
        <v>0</v>
      </c>
      <c r="AE2367">
        <v>7.468482369177501E-2</v>
      </c>
    </row>
    <row r="2368" spans="1:31" x14ac:dyDescent="0.25">
      <c r="A2368">
        <v>1874754</v>
      </c>
      <c r="B2368">
        <v>1</v>
      </c>
      <c r="C2368" t="s">
        <v>80</v>
      </c>
      <c r="D2368" t="s">
        <v>99</v>
      </c>
      <c r="E2368" t="s">
        <v>140</v>
      </c>
      <c r="F2368" t="s">
        <v>7022</v>
      </c>
      <c r="G2368" t="s">
        <v>163</v>
      </c>
      <c r="H2368" t="s">
        <v>143</v>
      </c>
      <c r="I2368" t="s">
        <v>135</v>
      </c>
      <c r="J2368" t="s">
        <v>136</v>
      </c>
      <c r="K2368" t="s">
        <v>137</v>
      </c>
      <c r="L2368" t="s">
        <v>7023</v>
      </c>
      <c r="M2368" t="s">
        <v>7024</v>
      </c>
      <c r="N2368">
        <v>3.3938888880000002</v>
      </c>
      <c r="O2368">
        <v>0</v>
      </c>
      <c r="P2368">
        <v>1</v>
      </c>
      <c r="Q2368">
        <v>0</v>
      </c>
      <c r="R2368">
        <v>0</v>
      </c>
      <c r="S2368">
        <v>0</v>
      </c>
      <c r="T2368">
        <v>0</v>
      </c>
      <c r="U2368">
        <v>0</v>
      </c>
      <c r="V2368">
        <v>0</v>
      </c>
      <c r="W2368">
        <v>0</v>
      </c>
      <c r="X2368">
        <v>0.97219583232805018</v>
      </c>
      <c r="Y2368">
        <v>0</v>
      </c>
      <c r="Z2368">
        <v>0</v>
      </c>
      <c r="AA2368">
        <v>0</v>
      </c>
      <c r="AB2368">
        <v>0</v>
      </c>
      <c r="AC2368">
        <v>0</v>
      </c>
      <c r="AD2368">
        <v>0</v>
      </c>
      <c r="AE2368">
        <v>0.97219583232805018</v>
      </c>
    </row>
    <row r="2369" spans="1:31" x14ac:dyDescent="0.25">
      <c r="A2369">
        <v>1874917</v>
      </c>
      <c r="B2369">
        <v>1</v>
      </c>
      <c r="C2369" t="s">
        <v>81</v>
      </c>
      <c r="D2369" t="s">
        <v>112</v>
      </c>
      <c r="E2369" t="s">
        <v>210</v>
      </c>
      <c r="F2369" t="s">
        <v>7025</v>
      </c>
      <c r="G2369" t="s">
        <v>133</v>
      </c>
      <c r="H2369" t="s">
        <v>134</v>
      </c>
      <c r="I2369" t="s">
        <v>135</v>
      </c>
      <c r="J2369" t="s">
        <v>136</v>
      </c>
      <c r="K2369" t="s">
        <v>137</v>
      </c>
      <c r="L2369" t="s">
        <v>7026</v>
      </c>
      <c r="M2369" t="s">
        <v>7027</v>
      </c>
      <c r="N2369">
        <v>1.0861111109999999</v>
      </c>
      <c r="O2369">
        <v>0</v>
      </c>
      <c r="P2369">
        <v>20</v>
      </c>
      <c r="Q2369">
        <v>0</v>
      </c>
      <c r="R2369">
        <v>38</v>
      </c>
      <c r="S2369">
        <v>0</v>
      </c>
      <c r="T2369">
        <v>2</v>
      </c>
      <c r="U2369">
        <v>0</v>
      </c>
      <c r="V2369">
        <v>0</v>
      </c>
      <c r="W2369">
        <v>0</v>
      </c>
      <c r="X2369">
        <v>7.9498021074373773</v>
      </c>
      <c r="Y2369">
        <v>0</v>
      </c>
      <c r="Z2369">
        <v>29.265955419081227</v>
      </c>
      <c r="AA2369">
        <v>0</v>
      </c>
      <c r="AB2369">
        <v>17.295976273230899</v>
      </c>
      <c r="AC2369">
        <v>0</v>
      </c>
      <c r="AD2369">
        <v>0</v>
      </c>
      <c r="AE2369">
        <v>54.5117337997495</v>
      </c>
    </row>
    <row r="2370" spans="1:31" x14ac:dyDescent="0.25">
      <c r="A2370">
        <v>1874771</v>
      </c>
      <c r="B2370">
        <v>1</v>
      </c>
      <c r="C2370" t="s">
        <v>81</v>
      </c>
      <c r="D2370" t="s">
        <v>123</v>
      </c>
      <c r="E2370" t="s">
        <v>146</v>
      </c>
      <c r="F2370" t="s">
        <v>7028</v>
      </c>
      <c r="G2370" t="s">
        <v>171</v>
      </c>
      <c r="H2370" t="s">
        <v>143</v>
      </c>
      <c r="I2370" t="s">
        <v>135</v>
      </c>
      <c r="J2370" t="s">
        <v>136</v>
      </c>
      <c r="K2370" t="s">
        <v>172</v>
      </c>
      <c r="L2370" t="s">
        <v>7029</v>
      </c>
      <c r="M2370" t="s">
        <v>7030</v>
      </c>
      <c r="N2370">
        <v>7.3497377769999996</v>
      </c>
      <c r="O2370">
        <v>0</v>
      </c>
      <c r="P2370">
        <v>44</v>
      </c>
      <c r="Q2370">
        <v>0</v>
      </c>
      <c r="R2370">
        <v>1</v>
      </c>
      <c r="S2370">
        <v>0</v>
      </c>
      <c r="T2370">
        <v>5</v>
      </c>
      <c r="U2370">
        <v>0</v>
      </c>
      <c r="V2370">
        <v>0</v>
      </c>
      <c r="W2370">
        <v>0</v>
      </c>
      <c r="X2370">
        <v>89.819022532147585</v>
      </c>
      <c r="Y2370">
        <v>0</v>
      </c>
      <c r="Z2370">
        <v>0</v>
      </c>
      <c r="AA2370">
        <v>0</v>
      </c>
      <c r="AB2370">
        <v>17.049856463727075</v>
      </c>
      <c r="AC2370">
        <v>0</v>
      </c>
      <c r="AD2370">
        <v>0</v>
      </c>
      <c r="AE2370">
        <v>106.86887899587467</v>
      </c>
    </row>
    <row r="2371" spans="1:31" x14ac:dyDescent="0.25">
      <c r="A2371">
        <v>1875172</v>
      </c>
      <c r="B2371">
        <v>1</v>
      </c>
      <c r="C2371" t="s">
        <v>80</v>
      </c>
      <c r="D2371" t="s">
        <v>93</v>
      </c>
      <c r="E2371" t="s">
        <v>140</v>
      </c>
      <c r="F2371" t="s">
        <v>7031</v>
      </c>
      <c r="G2371" t="s">
        <v>163</v>
      </c>
      <c r="H2371" t="s">
        <v>143</v>
      </c>
      <c r="I2371" t="s">
        <v>135</v>
      </c>
      <c r="J2371" t="s">
        <v>136</v>
      </c>
      <c r="K2371" t="s">
        <v>137</v>
      </c>
      <c r="L2371" t="s">
        <v>7032</v>
      </c>
      <c r="M2371" t="s">
        <v>7033</v>
      </c>
      <c r="N2371">
        <v>1.5333333330000001</v>
      </c>
      <c r="O2371">
        <v>0</v>
      </c>
      <c r="P2371">
        <v>1</v>
      </c>
      <c r="Q2371">
        <v>0</v>
      </c>
      <c r="R2371">
        <v>0</v>
      </c>
      <c r="S2371">
        <v>0</v>
      </c>
      <c r="T2371">
        <v>0</v>
      </c>
      <c r="U2371">
        <v>0</v>
      </c>
      <c r="V2371">
        <v>0</v>
      </c>
      <c r="W2371">
        <v>0</v>
      </c>
      <c r="X2371">
        <v>0.31059508969952004</v>
      </c>
      <c r="Y2371">
        <v>0</v>
      </c>
      <c r="Z2371">
        <v>0</v>
      </c>
      <c r="AA2371">
        <v>0</v>
      </c>
      <c r="AB2371">
        <v>0</v>
      </c>
      <c r="AC2371">
        <v>0</v>
      </c>
      <c r="AD2371">
        <v>0</v>
      </c>
      <c r="AE2371">
        <v>0.31059508969952004</v>
      </c>
    </row>
    <row r="2372" spans="1:31" x14ac:dyDescent="0.25">
      <c r="A2372">
        <v>1874923</v>
      </c>
      <c r="B2372">
        <v>1</v>
      </c>
      <c r="C2372" t="s">
        <v>81</v>
      </c>
      <c r="D2372" t="s">
        <v>113</v>
      </c>
      <c r="E2372" t="s">
        <v>169</v>
      </c>
      <c r="F2372" t="s">
        <v>7034</v>
      </c>
      <c r="G2372" t="s">
        <v>183</v>
      </c>
      <c r="H2372" t="s">
        <v>143</v>
      </c>
      <c r="I2372" t="s">
        <v>135</v>
      </c>
      <c r="J2372" t="s">
        <v>136</v>
      </c>
      <c r="K2372" t="s">
        <v>137</v>
      </c>
      <c r="L2372" t="s">
        <v>7035</v>
      </c>
      <c r="M2372" t="s">
        <v>7036</v>
      </c>
      <c r="N2372">
        <v>3.5213888880000002</v>
      </c>
      <c r="O2372">
        <v>0</v>
      </c>
      <c r="P2372">
        <v>2</v>
      </c>
      <c r="Q2372">
        <v>0</v>
      </c>
      <c r="R2372">
        <v>13</v>
      </c>
      <c r="S2372">
        <v>0</v>
      </c>
      <c r="T2372">
        <v>1</v>
      </c>
      <c r="U2372">
        <v>0</v>
      </c>
      <c r="V2372">
        <v>0</v>
      </c>
      <c r="W2372">
        <v>0</v>
      </c>
      <c r="X2372">
        <v>3.7197762338941285</v>
      </c>
      <c r="Y2372">
        <v>0</v>
      </c>
      <c r="Z2372">
        <v>96.077018424937791</v>
      </c>
      <c r="AA2372">
        <v>0</v>
      </c>
      <c r="AB2372">
        <v>6.1263682732103337</v>
      </c>
      <c r="AC2372">
        <v>0</v>
      </c>
      <c r="AD2372">
        <v>0</v>
      </c>
      <c r="AE2372">
        <v>105.92316293204225</v>
      </c>
    </row>
    <row r="2373" spans="1:31" x14ac:dyDescent="0.25">
      <c r="A2373">
        <v>1874980</v>
      </c>
      <c r="B2373">
        <v>1</v>
      </c>
      <c r="C2373" t="s">
        <v>80</v>
      </c>
      <c r="D2373" t="s">
        <v>94</v>
      </c>
      <c r="E2373" t="s">
        <v>210</v>
      </c>
      <c r="F2373" t="s">
        <v>5643</v>
      </c>
      <c r="G2373" t="s">
        <v>133</v>
      </c>
      <c r="H2373" t="s">
        <v>134</v>
      </c>
      <c r="I2373" t="s">
        <v>135</v>
      </c>
      <c r="J2373" t="s">
        <v>136</v>
      </c>
      <c r="K2373" t="s">
        <v>137</v>
      </c>
      <c r="L2373" t="s">
        <v>7037</v>
      </c>
      <c r="M2373" t="s">
        <v>7038</v>
      </c>
      <c r="N2373">
        <v>3.7566666660000001</v>
      </c>
      <c r="O2373">
        <v>0</v>
      </c>
      <c r="P2373">
        <v>183</v>
      </c>
      <c r="Q2373">
        <v>0</v>
      </c>
      <c r="R2373">
        <v>4</v>
      </c>
      <c r="S2373">
        <v>0</v>
      </c>
      <c r="T2373">
        <v>4</v>
      </c>
      <c r="U2373">
        <v>0</v>
      </c>
      <c r="V2373">
        <v>0</v>
      </c>
      <c r="W2373">
        <v>0</v>
      </c>
      <c r="X2373">
        <v>73.949664570616335</v>
      </c>
      <c r="Y2373">
        <v>0</v>
      </c>
      <c r="Z2373">
        <v>12.490045842709119</v>
      </c>
      <c r="AA2373">
        <v>0</v>
      </c>
      <c r="AB2373">
        <v>1.5237616189494048</v>
      </c>
      <c r="AC2373">
        <v>0</v>
      </c>
      <c r="AD2373">
        <v>0</v>
      </c>
      <c r="AE2373">
        <v>87.963472032274865</v>
      </c>
    </row>
    <row r="2374" spans="1:31" x14ac:dyDescent="0.25">
      <c r="A2374">
        <v>1874777</v>
      </c>
      <c r="B2374">
        <v>1</v>
      </c>
      <c r="C2374" t="s">
        <v>80</v>
      </c>
      <c r="D2374" t="s">
        <v>106</v>
      </c>
      <c r="E2374" t="s">
        <v>210</v>
      </c>
      <c r="F2374" t="s">
        <v>7039</v>
      </c>
      <c r="G2374" t="s">
        <v>196</v>
      </c>
      <c r="H2374" t="s">
        <v>134</v>
      </c>
      <c r="I2374" t="s">
        <v>135</v>
      </c>
      <c r="J2374" t="s">
        <v>136</v>
      </c>
      <c r="K2374" t="s">
        <v>172</v>
      </c>
      <c r="L2374" t="s">
        <v>7040</v>
      </c>
      <c r="M2374" t="s">
        <v>7041</v>
      </c>
      <c r="N2374">
        <v>0.89055555500000005</v>
      </c>
      <c r="O2374">
        <v>7</v>
      </c>
      <c r="P2374">
        <v>2139</v>
      </c>
      <c r="Q2374">
        <v>58</v>
      </c>
      <c r="R2374">
        <v>236</v>
      </c>
      <c r="S2374">
        <v>24</v>
      </c>
      <c r="T2374">
        <v>303</v>
      </c>
      <c r="U2374">
        <v>0</v>
      </c>
      <c r="V2374">
        <v>0</v>
      </c>
      <c r="W2374">
        <v>2.7472686066401333</v>
      </c>
      <c r="X2374">
        <v>324.17197027658921</v>
      </c>
      <c r="Y2374">
        <v>361.78069517773434</v>
      </c>
      <c r="Z2374">
        <v>691.35241347512738</v>
      </c>
      <c r="AA2374">
        <v>195.87714642958719</v>
      </c>
      <c r="AB2374">
        <v>261.37332233949923</v>
      </c>
      <c r="AC2374">
        <v>0</v>
      </c>
      <c r="AD2374">
        <v>0</v>
      </c>
      <c r="AE2374">
        <v>1837.3028163051774</v>
      </c>
    </row>
    <row r="2375" spans="1:31" x14ac:dyDescent="0.25">
      <c r="A2375">
        <v>1875126</v>
      </c>
      <c r="B2375">
        <v>1</v>
      </c>
      <c r="C2375" t="s">
        <v>80</v>
      </c>
      <c r="D2375" t="s">
        <v>85</v>
      </c>
      <c r="E2375" t="s">
        <v>140</v>
      </c>
      <c r="F2375" t="s">
        <v>7042</v>
      </c>
      <c r="G2375" t="s">
        <v>207</v>
      </c>
      <c r="H2375" t="s">
        <v>143</v>
      </c>
      <c r="I2375" t="s">
        <v>135</v>
      </c>
      <c r="J2375" t="s">
        <v>136</v>
      </c>
      <c r="K2375" t="s">
        <v>137</v>
      </c>
      <c r="L2375" t="s">
        <v>7043</v>
      </c>
      <c r="M2375" t="s">
        <v>7044</v>
      </c>
      <c r="N2375">
        <v>2.3358333330000001</v>
      </c>
      <c r="O2375">
        <v>0</v>
      </c>
      <c r="P2375">
        <v>13</v>
      </c>
      <c r="Q2375">
        <v>0</v>
      </c>
      <c r="R2375">
        <v>0</v>
      </c>
      <c r="S2375">
        <v>0</v>
      </c>
      <c r="T2375">
        <v>0</v>
      </c>
      <c r="U2375">
        <v>0</v>
      </c>
      <c r="V2375">
        <v>0</v>
      </c>
      <c r="W2375">
        <v>0</v>
      </c>
      <c r="X2375">
        <v>7.6973603140808491</v>
      </c>
      <c r="Y2375">
        <v>0</v>
      </c>
      <c r="Z2375">
        <v>0</v>
      </c>
      <c r="AA2375">
        <v>0</v>
      </c>
      <c r="AB2375">
        <v>0</v>
      </c>
      <c r="AC2375">
        <v>0</v>
      </c>
      <c r="AD2375">
        <v>0</v>
      </c>
      <c r="AE2375">
        <v>7.6973603140808491</v>
      </c>
    </row>
    <row r="2376" spans="1:31" x14ac:dyDescent="0.25">
      <c r="A2376">
        <v>1874731</v>
      </c>
      <c r="B2376">
        <v>1</v>
      </c>
      <c r="C2376" t="s">
        <v>80</v>
      </c>
      <c r="D2376" t="s">
        <v>105</v>
      </c>
      <c r="E2376" t="s">
        <v>140</v>
      </c>
      <c r="F2376" t="s">
        <v>7045</v>
      </c>
      <c r="G2376" t="s">
        <v>212</v>
      </c>
      <c r="H2376" t="s">
        <v>143</v>
      </c>
      <c r="I2376" t="s">
        <v>135</v>
      </c>
      <c r="J2376" t="s">
        <v>3</v>
      </c>
      <c r="K2376" t="s">
        <v>137</v>
      </c>
      <c r="L2376" t="s">
        <v>7046</v>
      </c>
      <c r="M2376" t="s">
        <v>7047</v>
      </c>
      <c r="N2376">
        <v>5.426111111</v>
      </c>
      <c r="O2376">
        <v>0</v>
      </c>
      <c r="P2376">
        <v>3</v>
      </c>
      <c r="Q2376">
        <v>0</v>
      </c>
      <c r="R2376">
        <v>0</v>
      </c>
      <c r="S2376">
        <v>0</v>
      </c>
      <c r="T2376">
        <v>0</v>
      </c>
      <c r="U2376">
        <v>0</v>
      </c>
      <c r="V2376">
        <v>0</v>
      </c>
      <c r="W2376">
        <v>0</v>
      </c>
      <c r="X2376">
        <v>1.8872835553241252</v>
      </c>
      <c r="Y2376">
        <v>0</v>
      </c>
      <c r="Z2376">
        <v>0</v>
      </c>
      <c r="AA2376">
        <v>0</v>
      </c>
      <c r="AB2376">
        <v>0</v>
      </c>
      <c r="AC2376">
        <v>0</v>
      </c>
      <c r="AD2376">
        <v>0</v>
      </c>
      <c r="AE2376">
        <v>1.8872835553241252</v>
      </c>
    </row>
    <row r="2377" spans="1:31" x14ac:dyDescent="0.25">
      <c r="A2377">
        <v>1875000</v>
      </c>
      <c r="B2377">
        <v>1</v>
      </c>
      <c r="C2377" t="s">
        <v>80</v>
      </c>
      <c r="D2377" t="s">
        <v>105</v>
      </c>
      <c r="E2377" t="s">
        <v>140</v>
      </c>
      <c r="F2377" t="s">
        <v>7045</v>
      </c>
      <c r="G2377" t="s">
        <v>200</v>
      </c>
      <c r="H2377" t="s">
        <v>143</v>
      </c>
      <c r="I2377" t="s">
        <v>135</v>
      </c>
      <c r="J2377" t="s">
        <v>136</v>
      </c>
      <c r="K2377" t="s">
        <v>137</v>
      </c>
      <c r="L2377" t="s">
        <v>7048</v>
      </c>
      <c r="M2377" t="s">
        <v>7049</v>
      </c>
      <c r="N2377">
        <v>1.6502777769999999</v>
      </c>
      <c r="O2377">
        <v>0</v>
      </c>
      <c r="P2377">
        <v>3</v>
      </c>
      <c r="Q2377">
        <v>0</v>
      </c>
      <c r="R2377">
        <v>0</v>
      </c>
      <c r="S2377">
        <v>0</v>
      </c>
      <c r="T2377">
        <v>0</v>
      </c>
      <c r="U2377">
        <v>0</v>
      </c>
      <c r="V2377">
        <v>0</v>
      </c>
      <c r="W2377">
        <v>0</v>
      </c>
      <c r="X2377">
        <v>0.60833777914690279</v>
      </c>
      <c r="Y2377">
        <v>0</v>
      </c>
      <c r="Z2377">
        <v>0</v>
      </c>
      <c r="AA2377">
        <v>0</v>
      </c>
      <c r="AB2377">
        <v>0</v>
      </c>
      <c r="AC2377">
        <v>0</v>
      </c>
      <c r="AD2377">
        <v>0</v>
      </c>
      <c r="AE2377">
        <v>0.60833777914690279</v>
      </c>
    </row>
    <row r="2378" spans="1:31" x14ac:dyDescent="0.25">
      <c r="A2378">
        <v>1874857</v>
      </c>
      <c r="B2378">
        <v>1</v>
      </c>
      <c r="C2378" t="s">
        <v>81</v>
      </c>
      <c r="D2378" t="s">
        <v>117</v>
      </c>
      <c r="E2378" t="s">
        <v>210</v>
      </c>
      <c r="F2378" t="s">
        <v>6682</v>
      </c>
      <c r="G2378" t="s">
        <v>133</v>
      </c>
      <c r="H2378" t="s">
        <v>134</v>
      </c>
      <c r="I2378" t="s">
        <v>135</v>
      </c>
      <c r="J2378" t="s">
        <v>136</v>
      </c>
      <c r="K2378" t="s">
        <v>137</v>
      </c>
      <c r="L2378" t="s">
        <v>7050</v>
      </c>
      <c r="M2378" t="s">
        <v>7051</v>
      </c>
      <c r="N2378">
        <v>0.09</v>
      </c>
      <c r="O2378">
        <v>1</v>
      </c>
      <c r="P2378">
        <v>490</v>
      </c>
      <c r="Q2378">
        <v>10</v>
      </c>
      <c r="R2378">
        <v>33</v>
      </c>
      <c r="S2378">
        <v>2</v>
      </c>
      <c r="T2378">
        <v>13</v>
      </c>
      <c r="U2378">
        <v>0</v>
      </c>
      <c r="V2378">
        <v>0</v>
      </c>
      <c r="W2378">
        <v>6.58163722482E-2</v>
      </c>
      <c r="X2378">
        <v>6.7614787581758922</v>
      </c>
      <c r="Y2378">
        <v>0.80855368728488997</v>
      </c>
      <c r="Z2378">
        <v>1.48651699846077</v>
      </c>
      <c r="AA2378">
        <v>0.10436579891136</v>
      </c>
      <c r="AB2378">
        <v>0.24081796827567001</v>
      </c>
      <c r="AC2378">
        <v>0</v>
      </c>
      <c r="AD2378">
        <v>0</v>
      </c>
      <c r="AE2378">
        <v>9.4675495833567815</v>
      </c>
    </row>
    <row r="2379" spans="1:31" x14ac:dyDescent="0.25">
      <c r="A2379">
        <v>1874714</v>
      </c>
      <c r="B2379">
        <v>1</v>
      </c>
      <c r="C2379" t="s">
        <v>81</v>
      </c>
      <c r="D2379" t="s">
        <v>125</v>
      </c>
      <c r="E2379" t="s">
        <v>158</v>
      </c>
      <c r="F2379" t="s">
        <v>7052</v>
      </c>
      <c r="G2379" t="s">
        <v>171</v>
      </c>
      <c r="H2379" t="s">
        <v>134</v>
      </c>
      <c r="I2379" t="s">
        <v>135</v>
      </c>
      <c r="J2379" t="s">
        <v>136</v>
      </c>
      <c r="K2379" t="s">
        <v>172</v>
      </c>
      <c r="L2379" t="s">
        <v>7053</v>
      </c>
      <c r="M2379" t="s">
        <v>7054</v>
      </c>
      <c r="N2379">
        <v>8.1875027770000006</v>
      </c>
      <c r="O2379">
        <v>0</v>
      </c>
      <c r="P2379">
        <v>131</v>
      </c>
      <c r="Q2379">
        <v>0</v>
      </c>
      <c r="R2379">
        <v>1</v>
      </c>
      <c r="S2379">
        <v>0</v>
      </c>
      <c r="T2379">
        <v>8</v>
      </c>
      <c r="U2379">
        <v>0</v>
      </c>
      <c r="V2379">
        <v>0</v>
      </c>
      <c r="W2379">
        <v>0</v>
      </c>
      <c r="X2379">
        <v>109.71831446885261</v>
      </c>
      <c r="Y2379">
        <v>0</v>
      </c>
      <c r="Z2379">
        <v>0</v>
      </c>
      <c r="AA2379">
        <v>0</v>
      </c>
      <c r="AB2379">
        <v>5.2392372476606353</v>
      </c>
      <c r="AC2379">
        <v>0</v>
      </c>
      <c r="AD2379">
        <v>0</v>
      </c>
      <c r="AE2379">
        <v>114.95755171651325</v>
      </c>
    </row>
    <row r="2380" spans="1:31" x14ac:dyDescent="0.25">
      <c r="A2380">
        <v>1874814</v>
      </c>
      <c r="B2380">
        <v>1</v>
      </c>
      <c r="C2380" t="s">
        <v>81</v>
      </c>
      <c r="D2380" t="s">
        <v>128</v>
      </c>
      <c r="E2380" t="s">
        <v>140</v>
      </c>
      <c r="F2380" t="s">
        <v>7055</v>
      </c>
      <c r="G2380" t="s">
        <v>207</v>
      </c>
      <c r="H2380" t="s">
        <v>143</v>
      </c>
      <c r="I2380" t="s">
        <v>135</v>
      </c>
      <c r="J2380" t="s">
        <v>136</v>
      </c>
      <c r="K2380" t="s">
        <v>137</v>
      </c>
      <c r="L2380" t="s">
        <v>7056</v>
      </c>
      <c r="M2380" t="s">
        <v>7057</v>
      </c>
      <c r="N2380">
        <v>1.6913888880000001</v>
      </c>
      <c r="O2380">
        <v>0</v>
      </c>
      <c r="P2380">
        <v>0</v>
      </c>
      <c r="Q2380">
        <v>0</v>
      </c>
      <c r="R2380">
        <v>0</v>
      </c>
      <c r="S2380">
        <v>0</v>
      </c>
      <c r="T2380">
        <v>1</v>
      </c>
      <c r="U2380">
        <v>0</v>
      </c>
      <c r="V2380">
        <v>0</v>
      </c>
      <c r="W2380">
        <v>0</v>
      </c>
      <c r="X2380">
        <v>0</v>
      </c>
      <c r="Y2380">
        <v>0</v>
      </c>
      <c r="Z2380">
        <v>0</v>
      </c>
      <c r="AA2380">
        <v>0</v>
      </c>
      <c r="AB2380">
        <v>9.052130539264E-2</v>
      </c>
      <c r="AC2380">
        <v>0</v>
      </c>
      <c r="AD2380">
        <v>0</v>
      </c>
      <c r="AE2380">
        <v>9.052130539264E-2</v>
      </c>
    </row>
    <row r="2381" spans="1:31" x14ac:dyDescent="0.25">
      <c r="A2381">
        <v>1874694</v>
      </c>
      <c r="B2381">
        <v>1</v>
      </c>
      <c r="C2381" t="s">
        <v>80</v>
      </c>
      <c r="D2381" t="s">
        <v>104</v>
      </c>
      <c r="E2381" t="s">
        <v>158</v>
      </c>
      <c r="F2381" t="s">
        <v>6259</v>
      </c>
      <c r="G2381" t="s">
        <v>1557</v>
      </c>
      <c r="H2381" t="s">
        <v>134</v>
      </c>
      <c r="I2381" t="s">
        <v>135</v>
      </c>
      <c r="J2381" t="s">
        <v>136</v>
      </c>
      <c r="K2381" t="s">
        <v>137</v>
      </c>
      <c r="L2381" t="s">
        <v>7058</v>
      </c>
      <c r="M2381" t="s">
        <v>7059</v>
      </c>
      <c r="N2381">
        <v>2.6397222220000001</v>
      </c>
      <c r="O2381">
        <v>0</v>
      </c>
      <c r="P2381">
        <v>0</v>
      </c>
      <c r="Q2381">
        <v>0</v>
      </c>
      <c r="R2381">
        <v>2</v>
      </c>
      <c r="S2381">
        <v>0</v>
      </c>
      <c r="T2381">
        <v>1</v>
      </c>
      <c r="U2381">
        <v>0</v>
      </c>
      <c r="V2381">
        <v>0</v>
      </c>
      <c r="W2381">
        <v>0</v>
      </c>
      <c r="X2381">
        <v>0</v>
      </c>
      <c r="Y2381">
        <v>0</v>
      </c>
      <c r="Z2381">
        <v>4.841133803530604</v>
      </c>
      <c r="AA2381">
        <v>0</v>
      </c>
      <c r="AB2381">
        <v>2.3784466758683333E-3</v>
      </c>
      <c r="AC2381">
        <v>0</v>
      </c>
      <c r="AD2381">
        <v>0</v>
      </c>
      <c r="AE2381">
        <v>4.843512250206472</v>
      </c>
    </row>
    <row r="2382" spans="1:31" x14ac:dyDescent="0.25">
      <c r="A2382">
        <v>1875006</v>
      </c>
      <c r="B2382">
        <v>1</v>
      </c>
      <c r="C2382" t="s">
        <v>81</v>
      </c>
      <c r="D2382" t="s">
        <v>128</v>
      </c>
      <c r="E2382" t="s">
        <v>146</v>
      </c>
      <c r="F2382" t="s">
        <v>7060</v>
      </c>
      <c r="G2382" t="s">
        <v>148</v>
      </c>
      <c r="H2382" t="s">
        <v>143</v>
      </c>
      <c r="I2382" t="s">
        <v>135</v>
      </c>
      <c r="J2382" t="s">
        <v>136</v>
      </c>
      <c r="K2382" t="s">
        <v>137</v>
      </c>
      <c r="L2382" t="s">
        <v>7061</v>
      </c>
      <c r="M2382" t="s">
        <v>7062</v>
      </c>
      <c r="N2382">
        <v>10.091944443999999</v>
      </c>
      <c r="O2382">
        <v>0</v>
      </c>
      <c r="P2382">
        <v>78</v>
      </c>
      <c r="Q2382">
        <v>0</v>
      </c>
      <c r="R2382">
        <v>6</v>
      </c>
      <c r="S2382">
        <v>0</v>
      </c>
      <c r="T2382">
        <v>9</v>
      </c>
      <c r="U2382">
        <v>0</v>
      </c>
      <c r="V2382">
        <v>0</v>
      </c>
      <c r="W2382">
        <v>0</v>
      </c>
      <c r="X2382">
        <v>209.60195084740874</v>
      </c>
      <c r="Y2382">
        <v>0</v>
      </c>
      <c r="Z2382">
        <v>22.255456999996063</v>
      </c>
      <c r="AA2382">
        <v>0</v>
      </c>
      <c r="AB2382">
        <v>101.22599921782441</v>
      </c>
      <c r="AC2382">
        <v>0</v>
      </c>
      <c r="AD2382">
        <v>0</v>
      </c>
      <c r="AE2382">
        <v>333.08340706522921</v>
      </c>
    </row>
    <row r="2383" spans="1:31" x14ac:dyDescent="0.25">
      <c r="A2383">
        <v>1874565</v>
      </c>
      <c r="B2383">
        <v>1</v>
      </c>
      <c r="C2383" t="s">
        <v>80</v>
      </c>
      <c r="D2383" t="s">
        <v>103</v>
      </c>
      <c r="E2383" t="s">
        <v>229</v>
      </c>
      <c r="F2383" t="s">
        <v>378</v>
      </c>
      <c r="G2383" t="s">
        <v>5299</v>
      </c>
      <c r="H2383" t="s">
        <v>232</v>
      </c>
      <c r="I2383" t="s">
        <v>135</v>
      </c>
      <c r="J2383" t="s">
        <v>136</v>
      </c>
      <c r="K2383" t="s">
        <v>172</v>
      </c>
      <c r="L2383" t="s">
        <v>7063</v>
      </c>
      <c r="M2383" t="s">
        <v>7064</v>
      </c>
      <c r="N2383">
        <v>3.5386111109999998</v>
      </c>
      <c r="O2383">
        <v>6</v>
      </c>
      <c r="P2383">
        <v>2049</v>
      </c>
      <c r="Q2383">
        <v>98</v>
      </c>
      <c r="R2383">
        <v>289</v>
      </c>
      <c r="S2383">
        <v>33</v>
      </c>
      <c r="T2383">
        <v>178</v>
      </c>
      <c r="U2383">
        <v>10</v>
      </c>
      <c r="V2383">
        <v>1</v>
      </c>
      <c r="W2383">
        <v>36.532932703055771</v>
      </c>
      <c r="X2383">
        <v>1945.4063896941423</v>
      </c>
      <c r="Y2383">
        <v>2386.6096749515764</v>
      </c>
      <c r="Z2383">
        <v>3886.1043507104382</v>
      </c>
      <c r="AA2383">
        <v>1086.7387238413187</v>
      </c>
      <c r="AB2383">
        <v>885.12684657426121</v>
      </c>
      <c r="AC2383">
        <v>6272.1294223794412</v>
      </c>
      <c r="AD2383">
        <v>264.89334035900089</v>
      </c>
      <c r="AE2383">
        <v>16763.541681213235</v>
      </c>
    </row>
    <row r="2384" spans="1:31" x14ac:dyDescent="0.25">
      <c r="A2384">
        <v>1874651</v>
      </c>
      <c r="B2384">
        <v>1</v>
      </c>
      <c r="C2384" t="s">
        <v>80</v>
      </c>
      <c r="D2384" t="s">
        <v>103</v>
      </c>
      <c r="E2384" t="s">
        <v>131</v>
      </c>
      <c r="F2384" t="s">
        <v>7065</v>
      </c>
      <c r="G2384" t="s">
        <v>133</v>
      </c>
      <c r="H2384" t="s">
        <v>134</v>
      </c>
      <c r="I2384" t="s">
        <v>135</v>
      </c>
      <c r="J2384" t="s">
        <v>136</v>
      </c>
      <c r="K2384" t="s">
        <v>137</v>
      </c>
      <c r="L2384" t="s">
        <v>7066</v>
      </c>
      <c r="M2384" t="s">
        <v>7067</v>
      </c>
      <c r="N2384">
        <v>0.87972222200000005</v>
      </c>
      <c r="O2384">
        <v>3</v>
      </c>
      <c r="P2384">
        <v>2454</v>
      </c>
      <c r="Q2384">
        <v>20</v>
      </c>
      <c r="R2384">
        <v>346</v>
      </c>
      <c r="S2384">
        <v>24</v>
      </c>
      <c r="T2384">
        <v>631</v>
      </c>
      <c r="U2384">
        <v>3</v>
      </c>
      <c r="V2384">
        <v>2</v>
      </c>
      <c r="W2384">
        <v>0.59572103511122287</v>
      </c>
      <c r="X2384">
        <v>299.5825908027573</v>
      </c>
      <c r="Y2384">
        <v>61.219826151135621</v>
      </c>
      <c r="Z2384">
        <v>152.28760630430733</v>
      </c>
      <c r="AA2384">
        <v>71.572272671899199</v>
      </c>
      <c r="AB2384">
        <v>215.04461243157732</v>
      </c>
      <c r="AC2384">
        <v>71.212382390574192</v>
      </c>
      <c r="AD2384">
        <v>45.572902784783807</v>
      </c>
      <c r="AE2384">
        <v>917.08791457214602</v>
      </c>
    </row>
    <row r="2385" spans="1:31" x14ac:dyDescent="0.25">
      <c r="A2385">
        <v>1875049</v>
      </c>
      <c r="B2385">
        <v>1</v>
      </c>
      <c r="C2385" t="s">
        <v>80</v>
      </c>
      <c r="D2385" t="s">
        <v>99</v>
      </c>
      <c r="E2385" t="s">
        <v>210</v>
      </c>
      <c r="F2385" t="s">
        <v>6554</v>
      </c>
      <c r="G2385" t="s">
        <v>133</v>
      </c>
      <c r="H2385" t="s">
        <v>134</v>
      </c>
      <c r="I2385" t="s">
        <v>135</v>
      </c>
      <c r="J2385" t="s">
        <v>136</v>
      </c>
      <c r="K2385" t="s">
        <v>137</v>
      </c>
      <c r="L2385" t="s">
        <v>7068</v>
      </c>
      <c r="M2385" t="s">
        <v>7069</v>
      </c>
      <c r="N2385">
        <v>0.114722222</v>
      </c>
      <c r="O2385">
        <v>4</v>
      </c>
      <c r="P2385">
        <v>764</v>
      </c>
      <c r="Q2385">
        <v>1</v>
      </c>
      <c r="R2385">
        <v>33</v>
      </c>
      <c r="S2385">
        <v>2</v>
      </c>
      <c r="T2385">
        <v>59</v>
      </c>
      <c r="U2385">
        <v>0</v>
      </c>
      <c r="V2385">
        <v>1</v>
      </c>
      <c r="W2385">
        <v>4.8598286042795458</v>
      </c>
      <c r="X2385">
        <v>23.068204225398784</v>
      </c>
      <c r="Y2385">
        <v>3.5758625321323331E-2</v>
      </c>
      <c r="Z2385">
        <v>1.7482280518017894</v>
      </c>
      <c r="AA2385">
        <v>6.1402501861268375</v>
      </c>
      <c r="AB2385">
        <v>5.4163435133311593</v>
      </c>
      <c r="AC2385">
        <v>0</v>
      </c>
      <c r="AD2385">
        <v>0.17667747827394972</v>
      </c>
      <c r="AE2385">
        <v>41.44529068453339</v>
      </c>
    </row>
    <row r="2386" spans="1:31" x14ac:dyDescent="0.25">
      <c r="A2386">
        <v>1875149</v>
      </c>
      <c r="B2386">
        <v>1</v>
      </c>
      <c r="C2386" t="s">
        <v>80</v>
      </c>
      <c r="D2386" t="s">
        <v>87</v>
      </c>
      <c r="E2386" t="s">
        <v>140</v>
      </c>
      <c r="F2386" t="s">
        <v>7070</v>
      </c>
      <c r="G2386" t="s">
        <v>163</v>
      </c>
      <c r="H2386" t="s">
        <v>143</v>
      </c>
      <c r="I2386" t="s">
        <v>135</v>
      </c>
      <c r="J2386" t="s">
        <v>136</v>
      </c>
      <c r="K2386" t="s">
        <v>137</v>
      </c>
      <c r="L2386" t="s">
        <v>7071</v>
      </c>
      <c r="M2386" t="s">
        <v>7072</v>
      </c>
      <c r="N2386">
        <v>1.5325</v>
      </c>
      <c r="O2386">
        <v>0</v>
      </c>
      <c r="P2386">
        <v>3</v>
      </c>
      <c r="Q2386">
        <v>0</v>
      </c>
      <c r="R2386">
        <v>0</v>
      </c>
      <c r="S2386">
        <v>0</v>
      </c>
      <c r="T2386">
        <v>0</v>
      </c>
      <c r="U2386">
        <v>0</v>
      </c>
      <c r="V2386">
        <v>0</v>
      </c>
      <c r="W2386">
        <v>0</v>
      </c>
      <c r="X2386">
        <v>1.1217751178448527</v>
      </c>
      <c r="Y2386">
        <v>0</v>
      </c>
      <c r="Z2386">
        <v>0</v>
      </c>
      <c r="AA2386">
        <v>0</v>
      </c>
      <c r="AB2386">
        <v>0</v>
      </c>
      <c r="AC2386">
        <v>0</v>
      </c>
      <c r="AD2386">
        <v>0</v>
      </c>
      <c r="AE2386">
        <v>1.1217751178448527</v>
      </c>
    </row>
    <row r="2387" spans="1:31" x14ac:dyDescent="0.25">
      <c r="A2387">
        <v>1875035</v>
      </c>
      <c r="B2387">
        <v>1</v>
      </c>
      <c r="C2387" t="s">
        <v>80</v>
      </c>
      <c r="D2387" t="s">
        <v>104</v>
      </c>
      <c r="E2387" t="s">
        <v>140</v>
      </c>
      <c r="F2387" t="s">
        <v>7073</v>
      </c>
      <c r="G2387" t="s">
        <v>207</v>
      </c>
      <c r="H2387" t="s">
        <v>143</v>
      </c>
      <c r="I2387" t="s">
        <v>135</v>
      </c>
      <c r="J2387" t="s">
        <v>136</v>
      </c>
      <c r="K2387" t="s">
        <v>137</v>
      </c>
      <c r="L2387" t="s">
        <v>7074</v>
      </c>
      <c r="M2387" t="s">
        <v>7075</v>
      </c>
      <c r="N2387">
        <v>5.5844444439999998</v>
      </c>
      <c r="O2387">
        <v>0</v>
      </c>
      <c r="P2387">
        <v>9</v>
      </c>
      <c r="Q2387">
        <v>0</v>
      </c>
      <c r="R2387">
        <v>0</v>
      </c>
      <c r="S2387">
        <v>0</v>
      </c>
      <c r="T2387">
        <v>2</v>
      </c>
      <c r="U2387">
        <v>0</v>
      </c>
      <c r="V2387">
        <v>0</v>
      </c>
      <c r="W2387">
        <v>0</v>
      </c>
      <c r="X2387">
        <v>17.201767113735684</v>
      </c>
      <c r="Y2387">
        <v>0</v>
      </c>
      <c r="Z2387">
        <v>0</v>
      </c>
      <c r="AA2387">
        <v>0</v>
      </c>
      <c r="AB2387">
        <v>30.012347698549384</v>
      </c>
      <c r="AC2387">
        <v>0</v>
      </c>
      <c r="AD2387">
        <v>0</v>
      </c>
      <c r="AE2387">
        <v>47.214114812285068</v>
      </c>
    </row>
    <row r="2388" spans="1:31" x14ac:dyDescent="0.25">
      <c r="A2388">
        <v>1875158</v>
      </c>
      <c r="B2388">
        <v>1</v>
      </c>
      <c r="C2388" t="s">
        <v>81</v>
      </c>
      <c r="D2388" t="s">
        <v>118</v>
      </c>
      <c r="E2388" t="s">
        <v>158</v>
      </c>
      <c r="F2388" t="s">
        <v>7076</v>
      </c>
      <c r="G2388" t="s">
        <v>5788</v>
      </c>
      <c r="H2388" t="s">
        <v>134</v>
      </c>
      <c r="I2388" t="s">
        <v>135</v>
      </c>
      <c r="J2388" t="s">
        <v>136</v>
      </c>
      <c r="K2388" t="s">
        <v>137</v>
      </c>
      <c r="L2388" t="s">
        <v>7077</v>
      </c>
      <c r="M2388" t="s">
        <v>7078</v>
      </c>
      <c r="N2388">
        <v>1.859444444</v>
      </c>
      <c r="O2388">
        <v>1</v>
      </c>
      <c r="P2388">
        <v>0</v>
      </c>
      <c r="Q2388">
        <v>1</v>
      </c>
      <c r="R2388">
        <v>0</v>
      </c>
      <c r="S2388">
        <v>1</v>
      </c>
      <c r="T2388">
        <v>0</v>
      </c>
      <c r="U2388">
        <v>0</v>
      </c>
      <c r="V2388">
        <v>0</v>
      </c>
      <c r="W2388">
        <v>0.69248073829969836</v>
      </c>
      <c r="X2388">
        <v>0</v>
      </c>
      <c r="Y2388">
        <v>0.30611339414869998</v>
      </c>
      <c r="Z2388">
        <v>0</v>
      </c>
      <c r="AA2388">
        <v>2.7151942986194668</v>
      </c>
      <c r="AB2388">
        <v>0</v>
      </c>
      <c r="AC2388">
        <v>0</v>
      </c>
      <c r="AD2388">
        <v>0</v>
      </c>
      <c r="AE2388">
        <v>3.713788431067865</v>
      </c>
    </row>
    <row r="2389" spans="1:31" x14ac:dyDescent="0.25">
      <c r="A2389">
        <v>1874889</v>
      </c>
      <c r="B2389">
        <v>1</v>
      </c>
      <c r="C2389" t="s">
        <v>80</v>
      </c>
      <c r="D2389" t="s">
        <v>93</v>
      </c>
      <c r="E2389" t="s">
        <v>210</v>
      </c>
      <c r="F2389" t="s">
        <v>7079</v>
      </c>
      <c r="G2389" t="s">
        <v>133</v>
      </c>
      <c r="H2389" t="s">
        <v>134</v>
      </c>
      <c r="I2389" t="s">
        <v>135</v>
      </c>
      <c r="J2389" t="s">
        <v>136</v>
      </c>
      <c r="K2389" t="s">
        <v>137</v>
      </c>
      <c r="L2389" t="s">
        <v>7080</v>
      </c>
      <c r="M2389" t="s">
        <v>7081</v>
      </c>
      <c r="N2389">
        <v>1.270277777</v>
      </c>
      <c r="O2389">
        <v>0</v>
      </c>
      <c r="P2389">
        <v>184</v>
      </c>
      <c r="Q2389">
        <v>37</v>
      </c>
      <c r="R2389">
        <v>256</v>
      </c>
      <c r="S2389">
        <v>2</v>
      </c>
      <c r="T2389">
        <v>104</v>
      </c>
      <c r="U2389">
        <v>0</v>
      </c>
      <c r="V2389">
        <v>0</v>
      </c>
      <c r="W2389">
        <v>0</v>
      </c>
      <c r="X2389">
        <v>115.84662262856578</v>
      </c>
      <c r="Y2389">
        <v>542.13145585308666</v>
      </c>
      <c r="Z2389">
        <v>1250.0981665602353</v>
      </c>
      <c r="AA2389">
        <v>14.609792374531734</v>
      </c>
      <c r="AB2389">
        <v>424.87338600859118</v>
      </c>
      <c r="AC2389">
        <v>0</v>
      </c>
      <c r="AD2389">
        <v>0</v>
      </c>
      <c r="AE2389">
        <v>2347.5594234250107</v>
      </c>
    </row>
    <row r="2390" spans="1:31" x14ac:dyDescent="0.25">
      <c r="A2390">
        <v>1875112</v>
      </c>
      <c r="B2390">
        <v>1</v>
      </c>
      <c r="C2390" t="s">
        <v>80</v>
      </c>
      <c r="D2390" t="s">
        <v>101</v>
      </c>
      <c r="E2390" t="s">
        <v>140</v>
      </c>
      <c r="F2390" t="s">
        <v>7082</v>
      </c>
      <c r="G2390" t="s">
        <v>163</v>
      </c>
      <c r="H2390" t="s">
        <v>143</v>
      </c>
      <c r="I2390" t="s">
        <v>135</v>
      </c>
      <c r="J2390" t="s">
        <v>136</v>
      </c>
      <c r="K2390" t="s">
        <v>137</v>
      </c>
      <c r="L2390" t="s">
        <v>7083</v>
      </c>
      <c r="M2390" t="s">
        <v>7084</v>
      </c>
      <c r="N2390">
        <v>0.75</v>
      </c>
      <c r="O2390">
        <v>0</v>
      </c>
      <c r="P2390">
        <v>1</v>
      </c>
      <c r="Q2390">
        <v>0</v>
      </c>
      <c r="R2390">
        <v>0</v>
      </c>
      <c r="S2390">
        <v>0</v>
      </c>
      <c r="T2390">
        <v>0</v>
      </c>
      <c r="U2390">
        <v>0</v>
      </c>
      <c r="V2390">
        <v>0</v>
      </c>
      <c r="W2390">
        <v>0</v>
      </c>
      <c r="X2390">
        <v>0.25161485642207998</v>
      </c>
      <c r="Y2390">
        <v>0</v>
      </c>
      <c r="Z2390">
        <v>0</v>
      </c>
      <c r="AA2390">
        <v>0</v>
      </c>
      <c r="AB2390">
        <v>0</v>
      </c>
      <c r="AC2390">
        <v>0</v>
      </c>
      <c r="AD2390">
        <v>0</v>
      </c>
      <c r="AE2390">
        <v>0.25161485642207998</v>
      </c>
    </row>
    <row r="2391" spans="1:31" x14ac:dyDescent="0.25">
      <c r="A2391">
        <v>1874989</v>
      </c>
      <c r="B2391">
        <v>1</v>
      </c>
      <c r="C2391" t="s">
        <v>80</v>
      </c>
      <c r="D2391" t="s">
        <v>83</v>
      </c>
      <c r="E2391" t="s">
        <v>169</v>
      </c>
      <c r="F2391" t="s">
        <v>7085</v>
      </c>
      <c r="G2391" t="s">
        <v>183</v>
      </c>
      <c r="H2391" t="s">
        <v>143</v>
      </c>
      <c r="I2391" t="s">
        <v>135</v>
      </c>
      <c r="J2391" t="s">
        <v>136</v>
      </c>
      <c r="K2391" t="s">
        <v>137</v>
      </c>
      <c r="L2391" t="s">
        <v>7086</v>
      </c>
      <c r="M2391" t="s">
        <v>7087</v>
      </c>
      <c r="N2391">
        <v>0.63555555500000005</v>
      </c>
      <c r="O2391">
        <v>0</v>
      </c>
      <c r="P2391">
        <v>408</v>
      </c>
      <c r="Q2391">
        <v>0</v>
      </c>
      <c r="R2391">
        <v>1</v>
      </c>
      <c r="S2391">
        <v>0</v>
      </c>
      <c r="T2391">
        <v>23</v>
      </c>
      <c r="U2391">
        <v>0</v>
      </c>
      <c r="V2391">
        <v>0</v>
      </c>
      <c r="W2391">
        <v>0</v>
      </c>
      <c r="X2391">
        <v>77.813092399919512</v>
      </c>
      <c r="Y2391">
        <v>0</v>
      </c>
      <c r="Z2391">
        <v>0.81296573013489326</v>
      </c>
      <c r="AA2391">
        <v>0</v>
      </c>
      <c r="AB2391">
        <v>41.074165120501505</v>
      </c>
      <c r="AC2391">
        <v>0</v>
      </c>
      <c r="AD2391">
        <v>0</v>
      </c>
      <c r="AE2391">
        <v>119.70022325055591</v>
      </c>
    </row>
    <row r="2392" spans="1:31" x14ac:dyDescent="0.25">
      <c r="A2392">
        <v>1874866</v>
      </c>
      <c r="B2392">
        <v>1</v>
      </c>
      <c r="C2392" t="s">
        <v>80</v>
      </c>
      <c r="D2392" t="s">
        <v>93</v>
      </c>
      <c r="E2392" t="s">
        <v>146</v>
      </c>
      <c r="F2392" t="s">
        <v>7088</v>
      </c>
      <c r="G2392" t="s">
        <v>2417</v>
      </c>
      <c r="H2392" t="s">
        <v>143</v>
      </c>
      <c r="I2392" t="s">
        <v>135</v>
      </c>
      <c r="J2392" t="s">
        <v>136</v>
      </c>
      <c r="K2392" t="s">
        <v>137</v>
      </c>
      <c r="L2392" t="s">
        <v>7089</v>
      </c>
      <c r="M2392" t="s">
        <v>7090</v>
      </c>
      <c r="N2392">
        <v>3.7583333329999999</v>
      </c>
      <c r="O2392">
        <v>0</v>
      </c>
      <c r="P2392">
        <v>1</v>
      </c>
      <c r="Q2392">
        <v>0</v>
      </c>
      <c r="R2392">
        <v>9</v>
      </c>
      <c r="S2392">
        <v>0</v>
      </c>
      <c r="T2392">
        <v>2</v>
      </c>
      <c r="U2392">
        <v>0</v>
      </c>
      <c r="V2392">
        <v>0</v>
      </c>
      <c r="W2392">
        <v>0</v>
      </c>
      <c r="X2392">
        <v>0.92505240689013746</v>
      </c>
      <c r="Y2392">
        <v>0</v>
      </c>
      <c r="Z2392">
        <v>81.241537139243519</v>
      </c>
      <c r="AA2392">
        <v>0</v>
      </c>
      <c r="AB2392">
        <v>7.8341780859196408</v>
      </c>
      <c r="AC2392">
        <v>0</v>
      </c>
      <c r="AD2392">
        <v>0</v>
      </c>
      <c r="AE2392">
        <v>90.000767632053297</v>
      </c>
    </row>
    <row r="2393" spans="1:31" x14ac:dyDescent="0.25">
      <c r="A2393">
        <v>1875029</v>
      </c>
      <c r="B2393">
        <v>1</v>
      </c>
      <c r="C2393" t="s">
        <v>81</v>
      </c>
      <c r="D2393" t="s">
        <v>127</v>
      </c>
      <c r="E2393" t="s">
        <v>131</v>
      </c>
      <c r="F2393" t="s">
        <v>7091</v>
      </c>
      <c r="G2393" t="s">
        <v>133</v>
      </c>
      <c r="H2393" t="s">
        <v>134</v>
      </c>
      <c r="I2393" t="s">
        <v>135</v>
      </c>
      <c r="J2393" t="s">
        <v>136</v>
      </c>
      <c r="K2393" t="s">
        <v>137</v>
      </c>
      <c r="L2393" t="s">
        <v>7092</v>
      </c>
      <c r="M2393" t="s">
        <v>7093</v>
      </c>
      <c r="N2393">
        <v>1.913611111</v>
      </c>
      <c r="O2393">
        <v>0</v>
      </c>
      <c r="P2393">
        <v>764</v>
      </c>
      <c r="Q2393">
        <v>17</v>
      </c>
      <c r="R2393">
        <v>31</v>
      </c>
      <c r="S2393">
        <v>2</v>
      </c>
      <c r="T2393">
        <v>79</v>
      </c>
      <c r="U2393">
        <v>0</v>
      </c>
      <c r="V2393">
        <v>0</v>
      </c>
      <c r="W2393">
        <v>0</v>
      </c>
      <c r="X2393">
        <v>263.62479972647304</v>
      </c>
      <c r="Y2393">
        <v>74.921045350354177</v>
      </c>
      <c r="Z2393">
        <v>20.660406996008522</v>
      </c>
      <c r="AA2393">
        <v>6.3836650744975687</v>
      </c>
      <c r="AB2393">
        <v>74.578974214301837</v>
      </c>
      <c r="AC2393">
        <v>0</v>
      </c>
      <c r="AD2393">
        <v>0</v>
      </c>
      <c r="AE2393">
        <v>440.16889136163513</v>
      </c>
    </row>
    <row r="2394" spans="1:31" x14ac:dyDescent="0.25">
      <c r="A2394">
        <v>1874972</v>
      </c>
      <c r="B2394">
        <v>1</v>
      </c>
      <c r="C2394" t="s">
        <v>81</v>
      </c>
      <c r="D2394" t="s">
        <v>127</v>
      </c>
      <c r="E2394" t="s">
        <v>158</v>
      </c>
      <c r="F2394" t="s">
        <v>7094</v>
      </c>
      <c r="G2394" t="s">
        <v>219</v>
      </c>
      <c r="H2394" t="s">
        <v>134</v>
      </c>
      <c r="I2394" t="s">
        <v>135</v>
      </c>
      <c r="J2394" t="s">
        <v>136</v>
      </c>
      <c r="K2394" t="s">
        <v>137</v>
      </c>
      <c r="L2394" t="s">
        <v>7095</v>
      </c>
      <c r="M2394" t="s">
        <v>7096</v>
      </c>
      <c r="N2394">
        <v>3.7230555550000002</v>
      </c>
      <c r="O2394">
        <v>0</v>
      </c>
      <c r="P2394">
        <v>0</v>
      </c>
      <c r="Q2394">
        <v>0</v>
      </c>
      <c r="R2394">
        <v>5</v>
      </c>
      <c r="S2394">
        <v>0</v>
      </c>
      <c r="T2394">
        <v>0</v>
      </c>
      <c r="U2394">
        <v>0</v>
      </c>
      <c r="V2394">
        <v>0</v>
      </c>
      <c r="W2394">
        <v>0</v>
      </c>
      <c r="X2394">
        <v>0</v>
      </c>
      <c r="Y2394">
        <v>0</v>
      </c>
      <c r="Z2394">
        <v>190.69880967855448</v>
      </c>
      <c r="AA2394">
        <v>0</v>
      </c>
      <c r="AB2394">
        <v>0</v>
      </c>
      <c r="AC2394">
        <v>0</v>
      </c>
      <c r="AD2394">
        <v>0</v>
      </c>
      <c r="AE2394">
        <v>190.69880967855448</v>
      </c>
    </row>
    <row r="2395" spans="1:31" x14ac:dyDescent="0.25">
      <c r="A2395">
        <v>1874780</v>
      </c>
      <c r="B2395">
        <v>1</v>
      </c>
      <c r="C2395" t="s">
        <v>80</v>
      </c>
      <c r="D2395" t="s">
        <v>106</v>
      </c>
      <c r="E2395" t="s">
        <v>210</v>
      </c>
      <c r="F2395" t="s">
        <v>7097</v>
      </c>
      <c r="G2395" t="s">
        <v>171</v>
      </c>
      <c r="H2395" t="s">
        <v>134</v>
      </c>
      <c r="I2395" t="s">
        <v>135</v>
      </c>
      <c r="J2395" t="s">
        <v>136</v>
      </c>
      <c r="K2395" t="s">
        <v>172</v>
      </c>
      <c r="L2395" t="s">
        <v>7098</v>
      </c>
      <c r="M2395" t="s">
        <v>7099</v>
      </c>
      <c r="N2395">
        <v>0.87315833300000001</v>
      </c>
      <c r="O2395">
        <v>0</v>
      </c>
      <c r="P2395">
        <v>7</v>
      </c>
      <c r="Q2395">
        <v>29</v>
      </c>
      <c r="R2395">
        <v>54</v>
      </c>
      <c r="S2395">
        <v>9</v>
      </c>
      <c r="T2395">
        <v>13</v>
      </c>
      <c r="U2395">
        <v>1</v>
      </c>
      <c r="V2395">
        <v>0</v>
      </c>
      <c r="W2395">
        <v>0</v>
      </c>
      <c r="X2395">
        <v>2.7611348690113</v>
      </c>
      <c r="Y2395">
        <v>347.23131742212018</v>
      </c>
      <c r="Z2395">
        <v>324.82420078384013</v>
      </c>
      <c r="AA2395">
        <v>57.310101934525093</v>
      </c>
      <c r="AB2395">
        <v>48.259362742978141</v>
      </c>
      <c r="AC2395">
        <v>11.243413317456001</v>
      </c>
      <c r="AD2395">
        <v>0</v>
      </c>
      <c r="AE2395">
        <v>791.62953106993075</v>
      </c>
    </row>
    <row r="2396" spans="1:31" x14ac:dyDescent="0.25">
      <c r="A2396">
        <v>1875075</v>
      </c>
      <c r="B2396">
        <v>1</v>
      </c>
      <c r="C2396" t="s">
        <v>81</v>
      </c>
      <c r="D2396" t="s">
        <v>121</v>
      </c>
      <c r="E2396" t="s">
        <v>158</v>
      </c>
      <c r="F2396" t="s">
        <v>7100</v>
      </c>
      <c r="G2396" t="s">
        <v>219</v>
      </c>
      <c r="H2396" t="s">
        <v>134</v>
      </c>
      <c r="I2396" t="s">
        <v>135</v>
      </c>
      <c r="J2396" t="s">
        <v>136</v>
      </c>
      <c r="K2396" t="s">
        <v>137</v>
      </c>
      <c r="L2396" t="s">
        <v>7101</v>
      </c>
      <c r="M2396" t="s">
        <v>7102</v>
      </c>
      <c r="N2396">
        <v>2.4080555549999998</v>
      </c>
      <c r="O2396">
        <v>0</v>
      </c>
      <c r="P2396">
        <v>420</v>
      </c>
      <c r="Q2396">
        <v>0</v>
      </c>
      <c r="R2396">
        <v>2</v>
      </c>
      <c r="S2396">
        <v>0</v>
      </c>
      <c r="T2396">
        <v>21</v>
      </c>
      <c r="U2396">
        <v>0</v>
      </c>
      <c r="V2396">
        <v>0</v>
      </c>
      <c r="W2396">
        <v>0</v>
      </c>
      <c r="X2396">
        <v>139.86186854069058</v>
      </c>
      <c r="Y2396">
        <v>0</v>
      </c>
      <c r="Z2396">
        <v>2.236391418667218</v>
      </c>
      <c r="AA2396">
        <v>0</v>
      </c>
      <c r="AB2396">
        <v>22.127495031056586</v>
      </c>
      <c r="AC2396">
        <v>0</v>
      </c>
      <c r="AD2396">
        <v>0</v>
      </c>
      <c r="AE2396">
        <v>164.22575499041437</v>
      </c>
    </row>
    <row r="2397" spans="1:31" x14ac:dyDescent="0.25">
      <c r="A2397">
        <v>1874597</v>
      </c>
      <c r="B2397">
        <v>1</v>
      </c>
      <c r="C2397" t="s">
        <v>80</v>
      </c>
      <c r="D2397" t="s">
        <v>103</v>
      </c>
      <c r="E2397" t="s">
        <v>229</v>
      </c>
      <c r="F2397" t="s">
        <v>7103</v>
      </c>
      <c r="G2397" t="s">
        <v>5299</v>
      </c>
      <c r="H2397" t="s">
        <v>232</v>
      </c>
      <c r="I2397" t="s">
        <v>135</v>
      </c>
      <c r="J2397" t="s">
        <v>136</v>
      </c>
      <c r="K2397" t="s">
        <v>172</v>
      </c>
      <c r="L2397" t="s">
        <v>7104</v>
      </c>
      <c r="M2397" t="s">
        <v>7105</v>
      </c>
      <c r="N2397">
        <v>2.5919444440000001</v>
      </c>
      <c r="O2397">
        <v>0</v>
      </c>
      <c r="P2397">
        <v>0</v>
      </c>
      <c r="Q2397">
        <v>4</v>
      </c>
      <c r="R2397">
        <v>0</v>
      </c>
      <c r="S2397">
        <v>8</v>
      </c>
      <c r="T2397">
        <v>0</v>
      </c>
      <c r="U2397">
        <v>11</v>
      </c>
      <c r="V2397">
        <v>0</v>
      </c>
      <c r="W2397">
        <v>0</v>
      </c>
      <c r="X2397">
        <v>0</v>
      </c>
      <c r="Y2397">
        <v>129.24032567518466</v>
      </c>
      <c r="Z2397">
        <v>0</v>
      </c>
      <c r="AA2397">
        <v>262.69639906905991</v>
      </c>
      <c r="AB2397">
        <v>0</v>
      </c>
      <c r="AC2397">
        <v>2567.770106150173</v>
      </c>
      <c r="AD2397">
        <v>0</v>
      </c>
      <c r="AE2397">
        <v>2959.7068308944176</v>
      </c>
    </row>
    <row r="2398" spans="1:31" x14ac:dyDescent="0.25">
      <c r="A2398">
        <v>1875095</v>
      </c>
      <c r="B2398">
        <v>1</v>
      </c>
      <c r="C2398" t="s">
        <v>80</v>
      </c>
      <c r="D2398" t="s">
        <v>103</v>
      </c>
      <c r="E2398" t="s">
        <v>146</v>
      </c>
      <c r="F2398" t="s">
        <v>7106</v>
      </c>
      <c r="G2398" t="s">
        <v>148</v>
      </c>
      <c r="H2398" t="s">
        <v>143</v>
      </c>
      <c r="I2398" t="s">
        <v>135</v>
      </c>
      <c r="J2398" t="s">
        <v>136</v>
      </c>
      <c r="K2398" t="s">
        <v>137</v>
      </c>
      <c r="L2398" t="s">
        <v>7107</v>
      </c>
      <c r="M2398" t="s">
        <v>7108</v>
      </c>
      <c r="N2398">
        <v>1.953333333</v>
      </c>
      <c r="O2398">
        <v>0</v>
      </c>
      <c r="P2398">
        <v>14</v>
      </c>
      <c r="Q2398">
        <v>0</v>
      </c>
      <c r="R2398">
        <v>10</v>
      </c>
      <c r="S2398">
        <v>0</v>
      </c>
      <c r="T2398">
        <v>10</v>
      </c>
      <c r="U2398">
        <v>0</v>
      </c>
      <c r="V2398">
        <v>0</v>
      </c>
      <c r="W2398">
        <v>0</v>
      </c>
      <c r="X2398">
        <v>9.5170377247586746</v>
      </c>
      <c r="Y2398">
        <v>0</v>
      </c>
      <c r="Z2398">
        <v>21.576021698459883</v>
      </c>
      <c r="AA2398">
        <v>0</v>
      </c>
      <c r="AB2398">
        <v>5.3221940423073324</v>
      </c>
      <c r="AC2398">
        <v>0</v>
      </c>
      <c r="AD2398">
        <v>0</v>
      </c>
      <c r="AE2398">
        <v>36.415253465525886</v>
      </c>
    </row>
    <row r="2399" spans="1:31" x14ac:dyDescent="0.25">
      <c r="A2399">
        <v>1874574</v>
      </c>
      <c r="B2399">
        <v>1</v>
      </c>
      <c r="C2399" t="s">
        <v>81</v>
      </c>
      <c r="D2399" t="s">
        <v>123</v>
      </c>
      <c r="E2399" t="s">
        <v>169</v>
      </c>
      <c r="F2399" t="s">
        <v>6478</v>
      </c>
      <c r="G2399" t="s">
        <v>183</v>
      </c>
      <c r="H2399" t="s">
        <v>143</v>
      </c>
      <c r="I2399" t="s">
        <v>135</v>
      </c>
      <c r="J2399" t="s">
        <v>136</v>
      </c>
      <c r="K2399" t="s">
        <v>137</v>
      </c>
      <c r="L2399" t="s">
        <v>7109</v>
      </c>
      <c r="M2399" t="s">
        <v>7110</v>
      </c>
      <c r="N2399">
        <v>0.85694444400000003</v>
      </c>
      <c r="O2399">
        <v>0</v>
      </c>
      <c r="P2399">
        <v>1</v>
      </c>
      <c r="Q2399">
        <v>0</v>
      </c>
      <c r="R2399">
        <v>10</v>
      </c>
      <c r="S2399">
        <v>0</v>
      </c>
      <c r="T2399">
        <v>0</v>
      </c>
      <c r="U2399">
        <v>0</v>
      </c>
      <c r="V2399">
        <v>0</v>
      </c>
      <c r="W2399">
        <v>0</v>
      </c>
      <c r="X2399">
        <v>1.7804003234941532</v>
      </c>
      <c r="Y2399">
        <v>0</v>
      </c>
      <c r="Z2399">
        <v>46.31421459231855</v>
      </c>
      <c r="AA2399">
        <v>0</v>
      </c>
      <c r="AB2399">
        <v>0</v>
      </c>
      <c r="AC2399">
        <v>0</v>
      </c>
      <c r="AD2399">
        <v>0</v>
      </c>
      <c r="AE2399">
        <v>48.094614915812706</v>
      </c>
    </row>
    <row r="2400" spans="1:31" x14ac:dyDescent="0.25">
      <c r="A2400">
        <v>1874740</v>
      </c>
      <c r="B2400">
        <v>1</v>
      </c>
      <c r="C2400" t="s">
        <v>80</v>
      </c>
      <c r="D2400" t="s">
        <v>95</v>
      </c>
      <c r="E2400" t="s">
        <v>140</v>
      </c>
      <c r="F2400" t="s">
        <v>7111</v>
      </c>
      <c r="G2400" t="s">
        <v>163</v>
      </c>
      <c r="H2400" t="s">
        <v>143</v>
      </c>
      <c r="I2400" t="s">
        <v>135</v>
      </c>
      <c r="J2400" t="s">
        <v>136</v>
      </c>
      <c r="K2400" t="s">
        <v>137</v>
      </c>
      <c r="L2400" t="s">
        <v>7112</v>
      </c>
      <c r="M2400" t="s">
        <v>7113</v>
      </c>
      <c r="N2400">
        <v>1.6769444440000001</v>
      </c>
      <c r="O2400">
        <v>0</v>
      </c>
      <c r="P2400">
        <v>0</v>
      </c>
      <c r="Q2400">
        <v>0</v>
      </c>
      <c r="R2400">
        <v>0</v>
      </c>
      <c r="S2400">
        <v>0</v>
      </c>
      <c r="T2400">
        <v>1</v>
      </c>
      <c r="U2400">
        <v>0</v>
      </c>
      <c r="V2400">
        <v>0</v>
      </c>
      <c r="W2400">
        <v>0</v>
      </c>
      <c r="X2400">
        <v>0</v>
      </c>
      <c r="Y2400">
        <v>0</v>
      </c>
      <c r="Z2400">
        <v>0</v>
      </c>
      <c r="AA2400">
        <v>0</v>
      </c>
      <c r="AB2400">
        <v>0.50273339986457777</v>
      </c>
      <c r="AC2400">
        <v>0</v>
      </c>
      <c r="AD2400">
        <v>0</v>
      </c>
      <c r="AE2400">
        <v>0.50273339986457777</v>
      </c>
    </row>
    <row r="2401" spans="1:31" x14ac:dyDescent="0.25">
      <c r="A2401">
        <v>1874617</v>
      </c>
      <c r="B2401">
        <v>1</v>
      </c>
      <c r="C2401" t="s">
        <v>81</v>
      </c>
      <c r="D2401" t="s">
        <v>126</v>
      </c>
      <c r="E2401" t="s">
        <v>158</v>
      </c>
      <c r="F2401" t="s">
        <v>7114</v>
      </c>
      <c r="G2401" t="s">
        <v>219</v>
      </c>
      <c r="H2401" t="s">
        <v>134</v>
      </c>
      <c r="I2401" t="s">
        <v>135</v>
      </c>
      <c r="J2401" t="s">
        <v>136</v>
      </c>
      <c r="K2401" t="s">
        <v>137</v>
      </c>
      <c r="L2401" t="s">
        <v>7115</v>
      </c>
      <c r="M2401" t="s">
        <v>6984</v>
      </c>
      <c r="N2401">
        <v>2.6033333330000001</v>
      </c>
      <c r="O2401">
        <v>0</v>
      </c>
      <c r="P2401">
        <v>30</v>
      </c>
      <c r="Q2401">
        <v>0</v>
      </c>
      <c r="R2401">
        <v>10</v>
      </c>
      <c r="S2401">
        <v>0</v>
      </c>
      <c r="T2401">
        <v>0</v>
      </c>
      <c r="U2401">
        <v>0</v>
      </c>
      <c r="V2401">
        <v>0</v>
      </c>
      <c r="W2401">
        <v>0</v>
      </c>
      <c r="X2401">
        <v>5.6066458429390424</v>
      </c>
      <c r="Y2401">
        <v>0</v>
      </c>
      <c r="Z2401">
        <v>14.834333051825295</v>
      </c>
      <c r="AA2401">
        <v>0</v>
      </c>
      <c r="AB2401">
        <v>0</v>
      </c>
      <c r="AC2401">
        <v>0</v>
      </c>
      <c r="AD2401">
        <v>0</v>
      </c>
      <c r="AE2401">
        <v>20.440978894764338</v>
      </c>
    </row>
    <row r="2402" spans="1:31" x14ac:dyDescent="0.25">
      <c r="A2402">
        <v>1875115</v>
      </c>
      <c r="B2402">
        <v>1</v>
      </c>
      <c r="C2402" t="s">
        <v>81</v>
      </c>
      <c r="D2402" t="s">
        <v>115</v>
      </c>
      <c r="E2402" t="s">
        <v>146</v>
      </c>
      <c r="F2402" t="s">
        <v>7116</v>
      </c>
      <c r="G2402" t="s">
        <v>1772</v>
      </c>
      <c r="H2402" t="s">
        <v>143</v>
      </c>
      <c r="I2402" t="s">
        <v>135</v>
      </c>
      <c r="J2402" t="s">
        <v>136</v>
      </c>
      <c r="K2402" t="s">
        <v>137</v>
      </c>
      <c r="L2402" t="s">
        <v>7117</v>
      </c>
      <c r="M2402" t="s">
        <v>7118</v>
      </c>
      <c r="N2402">
        <v>1.6386111109999999</v>
      </c>
      <c r="O2402">
        <v>0</v>
      </c>
      <c r="P2402">
        <v>12</v>
      </c>
      <c r="Q2402">
        <v>0</v>
      </c>
      <c r="R2402">
        <v>0</v>
      </c>
      <c r="S2402">
        <v>0</v>
      </c>
      <c r="T2402">
        <v>0</v>
      </c>
      <c r="U2402">
        <v>0</v>
      </c>
      <c r="V2402">
        <v>0</v>
      </c>
      <c r="W2402">
        <v>0</v>
      </c>
      <c r="X2402">
        <v>4.7026156136740696</v>
      </c>
      <c r="Y2402">
        <v>0</v>
      </c>
      <c r="Z2402">
        <v>0</v>
      </c>
      <c r="AA2402">
        <v>0</v>
      </c>
      <c r="AB2402">
        <v>0</v>
      </c>
      <c r="AC2402">
        <v>0</v>
      </c>
      <c r="AD2402">
        <v>0</v>
      </c>
      <c r="AE2402">
        <v>4.7026156136740696</v>
      </c>
    </row>
    <row r="2403" spans="1:31" x14ac:dyDescent="0.25">
      <c r="A2403">
        <v>1875138</v>
      </c>
      <c r="B2403">
        <v>1</v>
      </c>
      <c r="C2403" t="s">
        <v>80</v>
      </c>
      <c r="D2403" t="s">
        <v>99</v>
      </c>
      <c r="E2403" t="s">
        <v>140</v>
      </c>
      <c r="F2403" t="s">
        <v>7119</v>
      </c>
      <c r="G2403" t="s">
        <v>163</v>
      </c>
      <c r="H2403" t="s">
        <v>143</v>
      </c>
      <c r="I2403" t="s">
        <v>135</v>
      </c>
      <c r="J2403" t="s">
        <v>136</v>
      </c>
      <c r="K2403" t="s">
        <v>137</v>
      </c>
      <c r="L2403" t="s">
        <v>7120</v>
      </c>
      <c r="M2403" t="s">
        <v>7121</v>
      </c>
      <c r="N2403">
        <v>1.4424999999999999</v>
      </c>
      <c r="O2403">
        <v>0</v>
      </c>
      <c r="P2403">
        <v>1</v>
      </c>
      <c r="Q2403">
        <v>0</v>
      </c>
      <c r="R2403">
        <v>0</v>
      </c>
      <c r="S2403">
        <v>0</v>
      </c>
      <c r="T2403">
        <v>0</v>
      </c>
      <c r="U2403">
        <v>0</v>
      </c>
      <c r="V2403">
        <v>0</v>
      </c>
      <c r="W2403">
        <v>0</v>
      </c>
      <c r="X2403">
        <v>0.4255285476731967</v>
      </c>
      <c r="Y2403">
        <v>0</v>
      </c>
      <c r="Z2403">
        <v>0</v>
      </c>
      <c r="AA2403">
        <v>0</v>
      </c>
      <c r="AB2403">
        <v>0</v>
      </c>
      <c r="AC2403">
        <v>0</v>
      </c>
      <c r="AD2403">
        <v>0</v>
      </c>
      <c r="AE2403">
        <v>0.4255285476731967</v>
      </c>
    </row>
    <row r="2404" spans="1:31" x14ac:dyDescent="0.25">
      <c r="A2404">
        <v>1874717</v>
      </c>
      <c r="B2404">
        <v>1</v>
      </c>
      <c r="C2404" t="s">
        <v>80</v>
      </c>
      <c r="D2404" t="s">
        <v>91</v>
      </c>
      <c r="E2404" t="s">
        <v>146</v>
      </c>
      <c r="F2404" t="s">
        <v>7122</v>
      </c>
      <c r="G2404" t="s">
        <v>453</v>
      </c>
      <c r="H2404" t="s">
        <v>143</v>
      </c>
      <c r="I2404" t="s">
        <v>135</v>
      </c>
      <c r="J2404" t="s">
        <v>136</v>
      </c>
      <c r="K2404" t="s">
        <v>137</v>
      </c>
      <c r="L2404" t="s">
        <v>7123</v>
      </c>
      <c r="M2404" t="s">
        <v>7124</v>
      </c>
      <c r="N2404">
        <v>4.3683333329999998</v>
      </c>
      <c r="O2404">
        <v>0</v>
      </c>
      <c r="P2404">
        <v>0</v>
      </c>
      <c r="Q2404">
        <v>0</v>
      </c>
      <c r="R2404">
        <v>1</v>
      </c>
      <c r="S2404">
        <v>0</v>
      </c>
      <c r="T2404">
        <v>56</v>
      </c>
      <c r="U2404">
        <v>0</v>
      </c>
      <c r="V2404">
        <v>1</v>
      </c>
      <c r="W2404">
        <v>0</v>
      </c>
      <c r="X2404">
        <v>0</v>
      </c>
      <c r="Y2404">
        <v>0</v>
      </c>
      <c r="Z2404">
        <v>2.1127747994787884</v>
      </c>
      <c r="AA2404">
        <v>0</v>
      </c>
      <c r="AB2404">
        <v>90.269535035388131</v>
      </c>
      <c r="AC2404">
        <v>0</v>
      </c>
      <c r="AD2404">
        <v>0</v>
      </c>
      <c r="AE2404">
        <v>92.382309834866916</v>
      </c>
    </row>
    <row r="2405" spans="1:31" x14ac:dyDescent="0.25">
      <c r="A2405">
        <v>1874760</v>
      </c>
      <c r="B2405">
        <v>1</v>
      </c>
      <c r="C2405" t="s">
        <v>81</v>
      </c>
      <c r="D2405" t="s">
        <v>113</v>
      </c>
      <c r="E2405" t="s">
        <v>210</v>
      </c>
      <c r="F2405" t="s">
        <v>6075</v>
      </c>
      <c r="G2405" t="s">
        <v>133</v>
      </c>
      <c r="H2405" t="s">
        <v>134</v>
      </c>
      <c r="I2405" t="s">
        <v>135</v>
      </c>
      <c r="J2405" t="s">
        <v>136</v>
      </c>
      <c r="K2405" t="s">
        <v>137</v>
      </c>
      <c r="L2405" t="s">
        <v>7125</v>
      </c>
      <c r="M2405" t="s">
        <v>7126</v>
      </c>
      <c r="N2405">
        <v>3.7380555549999999</v>
      </c>
      <c r="O2405">
        <v>2</v>
      </c>
      <c r="P2405">
        <v>0</v>
      </c>
      <c r="Q2405">
        <v>13</v>
      </c>
      <c r="R2405">
        <v>82</v>
      </c>
      <c r="S2405">
        <v>6</v>
      </c>
      <c r="T2405">
        <v>3</v>
      </c>
      <c r="U2405">
        <v>0</v>
      </c>
      <c r="V2405">
        <v>0</v>
      </c>
      <c r="W2405">
        <v>5.9028336269677784</v>
      </c>
      <c r="X2405">
        <v>0</v>
      </c>
      <c r="Y2405">
        <v>257.46497687201486</v>
      </c>
      <c r="Z2405">
        <v>842.9782706350951</v>
      </c>
      <c r="AA2405">
        <v>162.52953072193588</v>
      </c>
      <c r="AB2405">
        <v>89.157918912004874</v>
      </c>
      <c r="AC2405">
        <v>0</v>
      </c>
      <c r="AD2405">
        <v>0</v>
      </c>
      <c r="AE2405">
        <v>1358.0335307680184</v>
      </c>
    </row>
    <row r="2406" spans="1:31" x14ac:dyDescent="0.25">
      <c r="A2406">
        <v>1874654</v>
      </c>
      <c r="B2406">
        <v>1</v>
      </c>
      <c r="C2406" t="s">
        <v>80</v>
      </c>
      <c r="D2406" t="s">
        <v>102</v>
      </c>
      <c r="E2406" t="s">
        <v>210</v>
      </c>
      <c r="F2406" t="s">
        <v>7127</v>
      </c>
      <c r="G2406" t="s">
        <v>133</v>
      </c>
      <c r="H2406" t="s">
        <v>134</v>
      </c>
      <c r="I2406" t="s">
        <v>135</v>
      </c>
      <c r="J2406" t="s">
        <v>136</v>
      </c>
      <c r="K2406" t="s">
        <v>137</v>
      </c>
      <c r="L2406" t="s">
        <v>7128</v>
      </c>
      <c r="M2406" t="s">
        <v>7129</v>
      </c>
      <c r="N2406">
        <v>0.108055555</v>
      </c>
      <c r="O2406">
        <v>0</v>
      </c>
      <c r="P2406">
        <v>1602</v>
      </c>
      <c r="Q2406">
        <v>11</v>
      </c>
      <c r="R2406">
        <v>461</v>
      </c>
      <c r="S2406">
        <v>13</v>
      </c>
      <c r="T2406">
        <v>187</v>
      </c>
      <c r="U2406">
        <v>7</v>
      </c>
      <c r="V2406">
        <v>0</v>
      </c>
      <c r="W2406">
        <v>0</v>
      </c>
      <c r="X2406">
        <v>21.462837876742554</v>
      </c>
      <c r="Y2406">
        <v>3.9469931450386402</v>
      </c>
      <c r="Z2406">
        <v>103.21199392820465</v>
      </c>
      <c r="AA2406">
        <v>11.449350166213327</v>
      </c>
      <c r="AB2406">
        <v>16.416967013668913</v>
      </c>
      <c r="AC2406">
        <v>60.046287801651182</v>
      </c>
      <c r="AD2406">
        <v>0</v>
      </c>
      <c r="AE2406">
        <v>216.53442993151924</v>
      </c>
    </row>
    <row r="2407" spans="1:31" x14ac:dyDescent="0.25">
      <c r="A2407">
        <v>1874660</v>
      </c>
      <c r="B2407">
        <v>1</v>
      </c>
      <c r="C2407" t="s">
        <v>80</v>
      </c>
      <c r="D2407" t="s">
        <v>91</v>
      </c>
      <c r="E2407" t="s">
        <v>210</v>
      </c>
      <c r="F2407" t="s">
        <v>437</v>
      </c>
      <c r="G2407" t="s">
        <v>133</v>
      </c>
      <c r="H2407" t="s">
        <v>134</v>
      </c>
      <c r="I2407" t="s">
        <v>135</v>
      </c>
      <c r="J2407" t="s">
        <v>136</v>
      </c>
      <c r="K2407" t="s">
        <v>137</v>
      </c>
      <c r="L2407" t="s">
        <v>7130</v>
      </c>
      <c r="M2407" t="s">
        <v>7131</v>
      </c>
      <c r="N2407">
        <v>0.343888888</v>
      </c>
      <c r="O2407">
        <v>1</v>
      </c>
      <c r="P2407">
        <v>31</v>
      </c>
      <c r="Q2407">
        <v>21</v>
      </c>
      <c r="R2407">
        <v>265</v>
      </c>
      <c r="S2407">
        <v>8</v>
      </c>
      <c r="T2407">
        <v>44</v>
      </c>
      <c r="U2407">
        <v>3</v>
      </c>
      <c r="V2407">
        <v>0</v>
      </c>
      <c r="W2407">
        <v>0.19357632981531114</v>
      </c>
      <c r="X2407">
        <v>4.1560035891631326</v>
      </c>
      <c r="Y2407">
        <v>46.203135962449203</v>
      </c>
      <c r="Z2407">
        <v>155.16482706026653</v>
      </c>
      <c r="AA2407">
        <v>27.040351256346767</v>
      </c>
      <c r="AB2407">
        <v>16.824846405640766</v>
      </c>
      <c r="AC2407">
        <v>24.40943843892185</v>
      </c>
      <c r="AD2407">
        <v>0</v>
      </c>
      <c r="AE2407">
        <v>273.99217904260354</v>
      </c>
    </row>
    <row r="2408" spans="1:31" x14ac:dyDescent="0.25">
      <c r="A2408">
        <v>1874803</v>
      </c>
      <c r="B2408">
        <v>1</v>
      </c>
      <c r="C2408" t="s">
        <v>80</v>
      </c>
      <c r="D2408" t="s">
        <v>88</v>
      </c>
      <c r="E2408" t="s">
        <v>158</v>
      </c>
      <c r="F2408" t="s">
        <v>7132</v>
      </c>
      <c r="G2408" t="s">
        <v>476</v>
      </c>
      <c r="H2408" t="s">
        <v>134</v>
      </c>
      <c r="I2408" t="s">
        <v>135</v>
      </c>
      <c r="J2408" t="s">
        <v>136</v>
      </c>
      <c r="K2408" t="s">
        <v>137</v>
      </c>
      <c r="L2408" t="s">
        <v>7133</v>
      </c>
      <c r="M2408" t="s">
        <v>7134</v>
      </c>
      <c r="N2408">
        <v>0.2475</v>
      </c>
      <c r="O2408">
        <v>0</v>
      </c>
      <c r="P2408">
        <v>854</v>
      </c>
      <c r="Q2408">
        <v>0</v>
      </c>
      <c r="R2408">
        <v>0</v>
      </c>
      <c r="S2408">
        <v>0</v>
      </c>
      <c r="T2408">
        <v>9</v>
      </c>
      <c r="U2408">
        <v>0</v>
      </c>
      <c r="V2408">
        <v>0</v>
      </c>
      <c r="W2408">
        <v>0</v>
      </c>
      <c r="X2408">
        <v>54.74587411683811</v>
      </c>
      <c r="Y2408">
        <v>0</v>
      </c>
      <c r="Z2408">
        <v>0</v>
      </c>
      <c r="AA2408">
        <v>0</v>
      </c>
      <c r="AB2408">
        <v>7.2137274603300225</v>
      </c>
      <c r="AC2408">
        <v>0</v>
      </c>
      <c r="AD2408">
        <v>0</v>
      </c>
      <c r="AE2408">
        <v>61.959601577168129</v>
      </c>
    </row>
    <row r="2409" spans="1:31" x14ac:dyDescent="0.25">
      <c r="A2409">
        <v>1874952</v>
      </c>
      <c r="B2409">
        <v>1</v>
      </c>
      <c r="C2409" t="s">
        <v>80</v>
      </c>
      <c r="D2409" t="s">
        <v>96</v>
      </c>
      <c r="E2409" t="s">
        <v>140</v>
      </c>
      <c r="F2409" t="s">
        <v>7135</v>
      </c>
      <c r="G2409" t="s">
        <v>200</v>
      </c>
      <c r="H2409" t="s">
        <v>143</v>
      </c>
      <c r="I2409" t="s">
        <v>135</v>
      </c>
      <c r="J2409" t="s">
        <v>136</v>
      </c>
      <c r="K2409" t="s">
        <v>137</v>
      </c>
      <c r="L2409" t="s">
        <v>7136</v>
      </c>
      <c r="M2409" t="s">
        <v>7137</v>
      </c>
      <c r="N2409">
        <v>6.6908333329999996</v>
      </c>
      <c r="O2409">
        <v>0</v>
      </c>
      <c r="P2409">
        <v>1</v>
      </c>
      <c r="Q2409">
        <v>0</v>
      </c>
      <c r="R2409">
        <v>0</v>
      </c>
      <c r="S2409">
        <v>0</v>
      </c>
      <c r="T2409">
        <v>0</v>
      </c>
      <c r="U2409">
        <v>0</v>
      </c>
      <c r="V2409">
        <v>0</v>
      </c>
      <c r="W2409">
        <v>0</v>
      </c>
      <c r="X2409">
        <v>1.0203874497080734</v>
      </c>
      <c r="Y2409">
        <v>0</v>
      </c>
      <c r="Z2409">
        <v>0</v>
      </c>
      <c r="AA2409">
        <v>0</v>
      </c>
      <c r="AB2409">
        <v>0</v>
      </c>
      <c r="AC2409">
        <v>0</v>
      </c>
      <c r="AD2409">
        <v>0</v>
      </c>
      <c r="AE2409">
        <v>1.0203874497080734</v>
      </c>
    </row>
    <row r="2410" spans="1:31" x14ac:dyDescent="0.25">
      <c r="A2410">
        <v>1875178</v>
      </c>
      <c r="B2410">
        <v>1</v>
      </c>
      <c r="C2410" t="s">
        <v>80</v>
      </c>
      <c r="D2410" t="s">
        <v>97</v>
      </c>
      <c r="E2410" t="s">
        <v>229</v>
      </c>
      <c r="F2410" t="s">
        <v>1585</v>
      </c>
      <c r="G2410" t="s">
        <v>476</v>
      </c>
      <c r="H2410" t="s">
        <v>134</v>
      </c>
      <c r="I2410" t="s">
        <v>135</v>
      </c>
      <c r="J2410" t="s">
        <v>136</v>
      </c>
      <c r="K2410" t="s">
        <v>137</v>
      </c>
      <c r="L2410" t="s">
        <v>7138</v>
      </c>
      <c r="M2410" t="s">
        <v>7139</v>
      </c>
      <c r="N2410">
        <v>0.155</v>
      </c>
      <c r="O2410">
        <v>7</v>
      </c>
      <c r="P2410">
        <v>700</v>
      </c>
      <c r="Q2410">
        <v>7</v>
      </c>
      <c r="R2410">
        <v>79</v>
      </c>
      <c r="S2410">
        <v>20</v>
      </c>
      <c r="T2410">
        <v>85</v>
      </c>
      <c r="U2410">
        <v>1</v>
      </c>
      <c r="V2410">
        <v>0</v>
      </c>
      <c r="W2410">
        <v>129.87573403950495</v>
      </c>
      <c r="X2410">
        <v>45.56995336963228</v>
      </c>
      <c r="Y2410">
        <v>31.15215161314455</v>
      </c>
      <c r="Z2410">
        <v>4.8850183392517046</v>
      </c>
      <c r="AA2410">
        <v>27.016488774177233</v>
      </c>
      <c r="AB2410">
        <v>17.014644077008715</v>
      </c>
      <c r="AC2410">
        <v>0</v>
      </c>
      <c r="AD2410">
        <v>0</v>
      </c>
      <c r="AE2410">
        <v>255.51399021271942</v>
      </c>
    </row>
    <row r="2411" spans="1:31" x14ac:dyDescent="0.25">
      <c r="A2411">
        <v>1875155</v>
      </c>
      <c r="B2411">
        <v>1</v>
      </c>
      <c r="C2411" t="s">
        <v>80</v>
      </c>
      <c r="D2411" t="s">
        <v>103</v>
      </c>
      <c r="E2411" t="s">
        <v>158</v>
      </c>
      <c r="F2411" t="s">
        <v>7140</v>
      </c>
      <c r="G2411" t="s">
        <v>293</v>
      </c>
      <c r="H2411" t="s">
        <v>134</v>
      </c>
      <c r="I2411" t="s">
        <v>135</v>
      </c>
      <c r="J2411" t="s">
        <v>136</v>
      </c>
      <c r="K2411" t="s">
        <v>137</v>
      </c>
      <c r="L2411" t="s">
        <v>7141</v>
      </c>
      <c r="M2411" t="s">
        <v>7142</v>
      </c>
      <c r="N2411">
        <v>1.438055555</v>
      </c>
      <c r="O2411">
        <v>0</v>
      </c>
      <c r="P2411">
        <v>61</v>
      </c>
      <c r="Q2411">
        <v>0</v>
      </c>
      <c r="R2411">
        <v>3</v>
      </c>
      <c r="S2411">
        <v>0</v>
      </c>
      <c r="T2411">
        <v>4</v>
      </c>
      <c r="U2411">
        <v>0</v>
      </c>
      <c r="V2411">
        <v>0</v>
      </c>
      <c r="W2411">
        <v>0</v>
      </c>
      <c r="X2411">
        <v>28.684573505990393</v>
      </c>
      <c r="Y2411">
        <v>0</v>
      </c>
      <c r="Z2411">
        <v>22.241213455433879</v>
      </c>
      <c r="AA2411">
        <v>0</v>
      </c>
      <c r="AB2411">
        <v>2.7857344022655597</v>
      </c>
      <c r="AC2411">
        <v>0</v>
      </c>
      <c r="AD2411">
        <v>0</v>
      </c>
      <c r="AE2411">
        <v>53.711521363689833</v>
      </c>
    </row>
    <row r="2412" spans="1:31" x14ac:dyDescent="0.25">
      <c r="A2412">
        <v>1875009</v>
      </c>
      <c r="B2412">
        <v>1</v>
      </c>
      <c r="C2412" t="s">
        <v>80</v>
      </c>
      <c r="D2412" t="s">
        <v>108</v>
      </c>
      <c r="E2412" t="s">
        <v>140</v>
      </c>
      <c r="F2412" t="s">
        <v>7143</v>
      </c>
      <c r="G2412" t="s">
        <v>163</v>
      </c>
      <c r="H2412" t="s">
        <v>143</v>
      </c>
      <c r="I2412" t="s">
        <v>135</v>
      </c>
      <c r="J2412" t="s">
        <v>136</v>
      </c>
      <c r="K2412" t="s">
        <v>137</v>
      </c>
      <c r="L2412" t="s">
        <v>7144</v>
      </c>
      <c r="M2412" t="s">
        <v>7145</v>
      </c>
      <c r="N2412">
        <v>2.454722222</v>
      </c>
      <c r="O2412">
        <v>0</v>
      </c>
      <c r="P2412">
        <v>1</v>
      </c>
      <c r="Q2412">
        <v>0</v>
      </c>
      <c r="R2412">
        <v>0</v>
      </c>
      <c r="S2412">
        <v>0</v>
      </c>
      <c r="T2412">
        <v>0</v>
      </c>
      <c r="U2412">
        <v>0</v>
      </c>
      <c r="V2412">
        <v>0</v>
      </c>
      <c r="W2412">
        <v>0</v>
      </c>
      <c r="X2412">
        <v>0.28590183838929173</v>
      </c>
      <c r="Y2412">
        <v>0</v>
      </c>
      <c r="Z2412">
        <v>0</v>
      </c>
      <c r="AA2412">
        <v>0</v>
      </c>
      <c r="AB2412">
        <v>0</v>
      </c>
      <c r="AC2412">
        <v>0</v>
      </c>
      <c r="AD2412">
        <v>0</v>
      </c>
      <c r="AE2412">
        <v>0.28590183838929173</v>
      </c>
    </row>
    <row r="2413" spans="1:31" x14ac:dyDescent="0.25">
      <c r="A2413">
        <v>1875015</v>
      </c>
      <c r="B2413">
        <v>1</v>
      </c>
      <c r="C2413" t="s">
        <v>80</v>
      </c>
      <c r="D2413" t="s">
        <v>106</v>
      </c>
      <c r="E2413" t="s">
        <v>146</v>
      </c>
      <c r="F2413" t="s">
        <v>7146</v>
      </c>
      <c r="G2413" t="s">
        <v>596</v>
      </c>
      <c r="H2413" t="s">
        <v>143</v>
      </c>
      <c r="I2413" t="s">
        <v>135</v>
      </c>
      <c r="J2413" t="s">
        <v>136</v>
      </c>
      <c r="K2413" t="s">
        <v>137</v>
      </c>
      <c r="L2413" t="s">
        <v>7147</v>
      </c>
      <c r="M2413" t="s">
        <v>7148</v>
      </c>
      <c r="N2413">
        <v>1.4511111109999999</v>
      </c>
      <c r="O2413">
        <v>0</v>
      </c>
      <c r="P2413">
        <v>97</v>
      </c>
      <c r="Q2413">
        <v>0</v>
      </c>
      <c r="R2413">
        <v>0</v>
      </c>
      <c r="S2413">
        <v>0</v>
      </c>
      <c r="T2413">
        <v>4</v>
      </c>
      <c r="U2413">
        <v>0</v>
      </c>
      <c r="V2413">
        <v>0</v>
      </c>
      <c r="W2413">
        <v>0</v>
      </c>
      <c r="X2413">
        <v>25.571669670544221</v>
      </c>
      <c r="Y2413">
        <v>0</v>
      </c>
      <c r="Z2413">
        <v>0</v>
      </c>
      <c r="AA2413">
        <v>0</v>
      </c>
      <c r="AB2413">
        <v>4.9217674654932679</v>
      </c>
      <c r="AC2413">
        <v>0</v>
      </c>
      <c r="AD2413">
        <v>0</v>
      </c>
      <c r="AE2413">
        <v>30.493437136037489</v>
      </c>
    </row>
    <row r="2414" spans="1:31" x14ac:dyDescent="0.25">
      <c r="A2414">
        <v>1874637</v>
      </c>
      <c r="B2414">
        <v>1</v>
      </c>
      <c r="C2414" t="s">
        <v>80</v>
      </c>
      <c r="D2414" t="s">
        <v>93</v>
      </c>
      <c r="E2414" t="s">
        <v>146</v>
      </c>
      <c r="F2414" t="s">
        <v>7149</v>
      </c>
      <c r="G2414" t="s">
        <v>469</v>
      </c>
      <c r="H2414" t="s">
        <v>143</v>
      </c>
      <c r="I2414" t="s">
        <v>135</v>
      </c>
      <c r="J2414" t="s">
        <v>136</v>
      </c>
      <c r="K2414" t="s">
        <v>137</v>
      </c>
      <c r="L2414" t="s">
        <v>7150</v>
      </c>
      <c r="M2414" t="s">
        <v>7151</v>
      </c>
      <c r="N2414">
        <v>5.1244444439999999</v>
      </c>
      <c r="O2414">
        <v>0</v>
      </c>
      <c r="P2414">
        <v>18</v>
      </c>
      <c r="Q2414">
        <v>0</v>
      </c>
      <c r="R2414">
        <v>1</v>
      </c>
      <c r="S2414">
        <v>0</v>
      </c>
      <c r="T2414">
        <v>3</v>
      </c>
      <c r="U2414">
        <v>0</v>
      </c>
      <c r="V2414">
        <v>0</v>
      </c>
      <c r="W2414">
        <v>0</v>
      </c>
      <c r="X2414">
        <v>10.61871770499935</v>
      </c>
      <c r="Y2414">
        <v>0</v>
      </c>
      <c r="Z2414">
        <v>1.095464695141E-2</v>
      </c>
      <c r="AA2414">
        <v>0</v>
      </c>
      <c r="AB2414">
        <v>0.8021086228591332</v>
      </c>
      <c r="AC2414">
        <v>0</v>
      </c>
      <c r="AD2414">
        <v>0</v>
      </c>
      <c r="AE2414">
        <v>11.431780974809893</v>
      </c>
    </row>
    <row r="2415" spans="1:31" x14ac:dyDescent="0.25">
      <c r="A2415">
        <v>1874723</v>
      </c>
      <c r="B2415">
        <v>1</v>
      </c>
      <c r="C2415" t="s">
        <v>80</v>
      </c>
      <c r="D2415" t="s">
        <v>103</v>
      </c>
      <c r="E2415" t="s">
        <v>140</v>
      </c>
      <c r="F2415" t="s">
        <v>7152</v>
      </c>
      <c r="G2415" t="s">
        <v>163</v>
      </c>
      <c r="H2415" t="s">
        <v>143</v>
      </c>
      <c r="I2415" t="s">
        <v>135</v>
      </c>
      <c r="J2415" t="s">
        <v>136</v>
      </c>
      <c r="K2415" t="s">
        <v>137</v>
      </c>
      <c r="L2415" t="s">
        <v>7153</v>
      </c>
      <c r="M2415" t="s">
        <v>7154</v>
      </c>
      <c r="N2415">
        <v>2.0097222220000002</v>
      </c>
      <c r="O2415">
        <v>0</v>
      </c>
      <c r="P2415">
        <v>1</v>
      </c>
      <c r="Q2415">
        <v>0</v>
      </c>
      <c r="R2415">
        <v>0</v>
      </c>
      <c r="S2415">
        <v>0</v>
      </c>
      <c r="T2415">
        <v>1</v>
      </c>
      <c r="U2415">
        <v>0</v>
      </c>
      <c r="V2415">
        <v>0</v>
      </c>
      <c r="W2415">
        <v>0</v>
      </c>
      <c r="X2415">
        <v>4.7870352619510008</v>
      </c>
      <c r="Y2415">
        <v>0</v>
      </c>
      <c r="Z2415">
        <v>0</v>
      </c>
      <c r="AA2415">
        <v>0</v>
      </c>
      <c r="AB2415">
        <v>5.9592571960138899E-3</v>
      </c>
      <c r="AC2415">
        <v>0</v>
      </c>
      <c r="AD2415">
        <v>0</v>
      </c>
      <c r="AE2415">
        <v>4.7929945191470145</v>
      </c>
    </row>
    <row r="2416" spans="1:31" x14ac:dyDescent="0.25">
      <c r="A2416">
        <v>1875032</v>
      </c>
      <c r="B2416">
        <v>1</v>
      </c>
      <c r="C2416" t="s">
        <v>80</v>
      </c>
      <c r="D2416" t="s">
        <v>93</v>
      </c>
      <c r="E2416" t="s">
        <v>146</v>
      </c>
      <c r="F2416" t="s">
        <v>7155</v>
      </c>
      <c r="G2416" t="s">
        <v>148</v>
      </c>
      <c r="H2416" t="s">
        <v>143</v>
      </c>
      <c r="I2416" t="s">
        <v>135</v>
      </c>
      <c r="J2416" t="s">
        <v>136</v>
      </c>
      <c r="K2416" t="s">
        <v>137</v>
      </c>
      <c r="L2416" t="s">
        <v>7156</v>
      </c>
      <c r="M2416" t="s">
        <v>7157</v>
      </c>
      <c r="N2416">
        <v>1.205833333</v>
      </c>
      <c r="O2416">
        <v>0</v>
      </c>
      <c r="P2416">
        <v>8</v>
      </c>
      <c r="Q2416">
        <v>0</v>
      </c>
      <c r="R2416">
        <v>0</v>
      </c>
      <c r="S2416">
        <v>0</v>
      </c>
      <c r="T2416">
        <v>0</v>
      </c>
      <c r="U2416">
        <v>0</v>
      </c>
      <c r="V2416">
        <v>0</v>
      </c>
      <c r="W2416">
        <v>0</v>
      </c>
      <c r="X2416">
        <v>2.402925415606084</v>
      </c>
      <c r="Y2416">
        <v>0</v>
      </c>
      <c r="Z2416">
        <v>0</v>
      </c>
      <c r="AA2416">
        <v>0</v>
      </c>
      <c r="AB2416">
        <v>0</v>
      </c>
      <c r="AC2416">
        <v>0</v>
      </c>
      <c r="AD2416">
        <v>0</v>
      </c>
      <c r="AE2416">
        <v>2.402925415606084</v>
      </c>
    </row>
    <row r="2417" spans="1:31" x14ac:dyDescent="0.25">
      <c r="A2417">
        <v>1874932</v>
      </c>
      <c r="B2417">
        <v>1</v>
      </c>
      <c r="C2417" t="s">
        <v>80</v>
      </c>
      <c r="D2417" t="s">
        <v>93</v>
      </c>
      <c r="E2417" t="s">
        <v>158</v>
      </c>
      <c r="F2417" t="s">
        <v>7158</v>
      </c>
      <c r="G2417" t="s">
        <v>133</v>
      </c>
      <c r="H2417" t="s">
        <v>134</v>
      </c>
      <c r="I2417" t="s">
        <v>135</v>
      </c>
      <c r="J2417" t="s">
        <v>136</v>
      </c>
      <c r="K2417" t="s">
        <v>137</v>
      </c>
      <c r="L2417" t="s">
        <v>7159</v>
      </c>
      <c r="M2417" t="s">
        <v>7160</v>
      </c>
      <c r="N2417">
        <v>0.79666666600000002</v>
      </c>
      <c r="O2417">
        <v>0</v>
      </c>
      <c r="P2417">
        <v>0</v>
      </c>
      <c r="Q2417">
        <v>0</v>
      </c>
      <c r="R2417">
        <v>0</v>
      </c>
      <c r="S2417">
        <v>3</v>
      </c>
      <c r="T2417">
        <v>0</v>
      </c>
      <c r="U2417">
        <v>2</v>
      </c>
      <c r="V2417">
        <v>0</v>
      </c>
      <c r="W2417">
        <v>0</v>
      </c>
      <c r="X2417">
        <v>0</v>
      </c>
      <c r="Y2417">
        <v>0</v>
      </c>
      <c r="Z2417">
        <v>0</v>
      </c>
      <c r="AA2417">
        <v>11.69075752541757</v>
      </c>
      <c r="AB2417">
        <v>0</v>
      </c>
      <c r="AC2417">
        <v>118.10465151756598</v>
      </c>
      <c r="AD2417">
        <v>0</v>
      </c>
      <c r="AE2417">
        <v>129.79540904298355</v>
      </c>
    </row>
    <row r="2418" spans="1:31" x14ac:dyDescent="0.25">
      <c r="A2418">
        <v>1874783</v>
      </c>
      <c r="B2418">
        <v>1</v>
      </c>
      <c r="C2418" t="s">
        <v>80</v>
      </c>
      <c r="D2418" t="s">
        <v>94</v>
      </c>
      <c r="E2418" t="s">
        <v>210</v>
      </c>
      <c r="F2418" t="s">
        <v>7161</v>
      </c>
      <c r="G2418" t="s">
        <v>171</v>
      </c>
      <c r="H2418" t="s">
        <v>134</v>
      </c>
      <c r="I2418" t="s">
        <v>135</v>
      </c>
      <c r="J2418" t="s">
        <v>136</v>
      </c>
      <c r="K2418" t="s">
        <v>172</v>
      </c>
      <c r="L2418" t="s">
        <v>7162</v>
      </c>
      <c r="M2418" t="s">
        <v>7163</v>
      </c>
      <c r="N2418">
        <v>8.3141666660000002</v>
      </c>
      <c r="O2418">
        <v>3</v>
      </c>
      <c r="P2418">
        <v>333</v>
      </c>
      <c r="Q2418">
        <v>13</v>
      </c>
      <c r="R2418">
        <v>11</v>
      </c>
      <c r="S2418">
        <v>3</v>
      </c>
      <c r="T2418">
        <v>28</v>
      </c>
      <c r="U2418">
        <v>0</v>
      </c>
      <c r="V2418">
        <v>0</v>
      </c>
      <c r="W2418">
        <v>39.09637392536343</v>
      </c>
      <c r="X2418">
        <v>338.19876006161542</v>
      </c>
      <c r="Y2418">
        <v>704.34648840410307</v>
      </c>
      <c r="Z2418">
        <v>138.9443156613514</v>
      </c>
      <c r="AA2418">
        <v>88.442805723801641</v>
      </c>
      <c r="AB2418">
        <v>111.54301690492989</v>
      </c>
      <c r="AC2418">
        <v>0</v>
      </c>
      <c r="AD2418">
        <v>0</v>
      </c>
      <c r="AE2418">
        <v>1420.5717606811647</v>
      </c>
    </row>
    <row r="2419" spans="1:31" x14ac:dyDescent="0.25">
      <c r="A2419">
        <v>1874786</v>
      </c>
      <c r="B2419">
        <v>1</v>
      </c>
      <c r="C2419" t="s">
        <v>81</v>
      </c>
      <c r="D2419" t="s">
        <v>112</v>
      </c>
      <c r="E2419" t="s">
        <v>169</v>
      </c>
      <c r="F2419" t="s">
        <v>7164</v>
      </c>
      <c r="G2419" t="s">
        <v>183</v>
      </c>
      <c r="H2419" t="s">
        <v>143</v>
      </c>
      <c r="I2419" t="s">
        <v>135</v>
      </c>
      <c r="J2419" t="s">
        <v>136</v>
      </c>
      <c r="K2419" t="s">
        <v>137</v>
      </c>
      <c r="L2419" t="s">
        <v>7165</v>
      </c>
      <c r="M2419" t="s">
        <v>7166</v>
      </c>
      <c r="N2419">
        <v>2.2288888880000002</v>
      </c>
      <c r="O2419">
        <v>0</v>
      </c>
      <c r="P2419">
        <v>391</v>
      </c>
      <c r="Q2419">
        <v>0</v>
      </c>
      <c r="R2419">
        <v>13</v>
      </c>
      <c r="S2419">
        <v>0</v>
      </c>
      <c r="T2419">
        <v>23</v>
      </c>
      <c r="U2419">
        <v>0</v>
      </c>
      <c r="V2419">
        <v>0</v>
      </c>
      <c r="W2419">
        <v>0</v>
      </c>
      <c r="X2419">
        <v>179.18147874962759</v>
      </c>
      <c r="Y2419">
        <v>0</v>
      </c>
      <c r="Z2419">
        <v>4.8306983813134545</v>
      </c>
      <c r="AA2419">
        <v>0</v>
      </c>
      <c r="AB2419">
        <v>18.362248642610332</v>
      </c>
      <c r="AC2419">
        <v>0</v>
      </c>
      <c r="AD2419">
        <v>0</v>
      </c>
      <c r="AE2419">
        <v>202.37442577355137</v>
      </c>
    </row>
    <row r="2420" spans="1:31" x14ac:dyDescent="0.25">
      <c r="A2420">
        <v>1874737</v>
      </c>
      <c r="B2420">
        <v>1</v>
      </c>
      <c r="C2420" t="s">
        <v>80</v>
      </c>
      <c r="D2420" t="s">
        <v>104</v>
      </c>
      <c r="E2420" t="s">
        <v>158</v>
      </c>
      <c r="F2420" t="s">
        <v>7167</v>
      </c>
      <c r="G2420" t="s">
        <v>196</v>
      </c>
      <c r="H2420" t="s">
        <v>134</v>
      </c>
      <c r="I2420" t="s">
        <v>135</v>
      </c>
      <c r="J2420" t="s">
        <v>136</v>
      </c>
      <c r="K2420" t="s">
        <v>172</v>
      </c>
      <c r="L2420" t="s">
        <v>6740</v>
      </c>
      <c r="M2420" t="s">
        <v>7168</v>
      </c>
      <c r="N2420">
        <v>5.9522222219999996</v>
      </c>
      <c r="O2420">
        <v>8</v>
      </c>
      <c r="P2420">
        <v>23</v>
      </c>
      <c r="Q2420">
        <v>54</v>
      </c>
      <c r="R2420">
        <v>193</v>
      </c>
      <c r="S2420">
        <v>12</v>
      </c>
      <c r="T2420">
        <v>46</v>
      </c>
      <c r="U2420">
        <v>6</v>
      </c>
      <c r="V2420">
        <v>0</v>
      </c>
      <c r="W2420">
        <v>18.48127485968925</v>
      </c>
      <c r="X2420">
        <v>66.327364774723222</v>
      </c>
      <c r="Y2420">
        <v>1197.8983910999889</v>
      </c>
      <c r="Z2420">
        <v>899.39287706135474</v>
      </c>
      <c r="AA2420">
        <v>685.45116473409598</v>
      </c>
      <c r="AB2420">
        <v>451.93426371182363</v>
      </c>
      <c r="AC2420">
        <v>2103.7936157042191</v>
      </c>
      <c r="AD2420">
        <v>0</v>
      </c>
      <c r="AE2420">
        <v>5423.2789519458947</v>
      </c>
    </row>
    <row r="2421" spans="1:31" x14ac:dyDescent="0.25">
      <c r="A2421">
        <v>1875118</v>
      </c>
      <c r="B2421">
        <v>1</v>
      </c>
      <c r="C2421" t="s">
        <v>80</v>
      </c>
      <c r="D2421" t="s">
        <v>100</v>
      </c>
      <c r="E2421" t="s">
        <v>140</v>
      </c>
      <c r="F2421" t="s">
        <v>7169</v>
      </c>
      <c r="G2421" t="s">
        <v>163</v>
      </c>
      <c r="H2421" t="s">
        <v>143</v>
      </c>
      <c r="I2421" t="s">
        <v>135</v>
      </c>
      <c r="J2421" t="s">
        <v>136</v>
      </c>
      <c r="K2421" t="s">
        <v>137</v>
      </c>
      <c r="L2421" t="s">
        <v>7170</v>
      </c>
      <c r="M2421" t="s">
        <v>7171</v>
      </c>
      <c r="N2421">
        <v>2.7377777769999998</v>
      </c>
      <c r="O2421">
        <v>0</v>
      </c>
      <c r="P2421">
        <v>0</v>
      </c>
      <c r="Q2421">
        <v>0</v>
      </c>
      <c r="R2421">
        <v>0</v>
      </c>
      <c r="S2421">
        <v>0</v>
      </c>
      <c r="T2421">
        <v>1</v>
      </c>
      <c r="U2421">
        <v>0</v>
      </c>
      <c r="V2421">
        <v>0</v>
      </c>
      <c r="W2421">
        <v>0</v>
      </c>
      <c r="X2421">
        <v>0</v>
      </c>
      <c r="Y2421">
        <v>0</v>
      </c>
      <c r="Z2421">
        <v>0</v>
      </c>
      <c r="AA2421">
        <v>0</v>
      </c>
      <c r="AB2421">
        <v>10.162767766607255</v>
      </c>
      <c r="AC2421">
        <v>0</v>
      </c>
      <c r="AD2421">
        <v>0</v>
      </c>
      <c r="AE2421">
        <v>10.162767766607255</v>
      </c>
    </row>
    <row r="2422" spans="1:31" x14ac:dyDescent="0.25">
      <c r="A2422">
        <v>1874594</v>
      </c>
      <c r="B2422">
        <v>1</v>
      </c>
      <c r="C2422" t="s">
        <v>80</v>
      </c>
      <c r="D2422" t="s">
        <v>111</v>
      </c>
      <c r="E2422" t="s">
        <v>158</v>
      </c>
      <c r="F2422" t="s">
        <v>7172</v>
      </c>
      <c r="G2422" t="s">
        <v>133</v>
      </c>
      <c r="H2422" t="s">
        <v>134</v>
      </c>
      <c r="I2422" t="s">
        <v>135</v>
      </c>
      <c r="J2422" t="s">
        <v>136</v>
      </c>
      <c r="K2422" t="s">
        <v>137</v>
      </c>
      <c r="L2422" t="s">
        <v>7173</v>
      </c>
      <c r="M2422" t="s">
        <v>7174</v>
      </c>
      <c r="N2422">
        <v>0.234166666</v>
      </c>
      <c r="O2422">
        <v>0</v>
      </c>
      <c r="P2422">
        <v>348</v>
      </c>
      <c r="Q2422">
        <v>0</v>
      </c>
      <c r="R2422">
        <v>0</v>
      </c>
      <c r="S2422">
        <v>0</v>
      </c>
      <c r="T2422">
        <v>4</v>
      </c>
      <c r="U2422">
        <v>0</v>
      </c>
      <c r="V2422">
        <v>0</v>
      </c>
      <c r="W2422">
        <v>0</v>
      </c>
      <c r="X2422">
        <v>11.893986926056874</v>
      </c>
      <c r="Y2422">
        <v>0</v>
      </c>
      <c r="Z2422">
        <v>0</v>
      </c>
      <c r="AA2422">
        <v>0</v>
      </c>
      <c r="AB2422">
        <v>0.40941422017471674</v>
      </c>
      <c r="AC2422">
        <v>0</v>
      </c>
      <c r="AD2422">
        <v>0</v>
      </c>
      <c r="AE2422">
        <v>12.303401146231591</v>
      </c>
    </row>
    <row r="2423" spans="1:31" x14ac:dyDescent="0.25">
      <c r="A2423">
        <v>1875092</v>
      </c>
      <c r="B2423">
        <v>1</v>
      </c>
      <c r="C2423" t="s">
        <v>80</v>
      </c>
      <c r="D2423" t="s">
        <v>90</v>
      </c>
      <c r="E2423" t="s">
        <v>140</v>
      </c>
      <c r="F2423" t="s">
        <v>7175</v>
      </c>
      <c r="G2423" t="s">
        <v>163</v>
      </c>
      <c r="H2423" t="s">
        <v>143</v>
      </c>
      <c r="I2423" t="s">
        <v>135</v>
      </c>
      <c r="J2423" t="s">
        <v>136</v>
      </c>
      <c r="K2423" t="s">
        <v>137</v>
      </c>
      <c r="L2423" t="s">
        <v>7176</v>
      </c>
      <c r="M2423" t="s">
        <v>7177</v>
      </c>
      <c r="N2423">
        <v>3.2741666660000002</v>
      </c>
      <c r="O2423">
        <v>0</v>
      </c>
      <c r="P2423">
        <v>1</v>
      </c>
      <c r="Q2423">
        <v>0</v>
      </c>
      <c r="R2423">
        <v>0</v>
      </c>
      <c r="S2423">
        <v>0</v>
      </c>
      <c r="T2423">
        <v>0</v>
      </c>
      <c r="U2423">
        <v>0</v>
      </c>
      <c r="V2423">
        <v>0</v>
      </c>
      <c r="W2423">
        <v>0</v>
      </c>
      <c r="X2423">
        <v>0.51722502771545165</v>
      </c>
      <c r="Y2423">
        <v>0</v>
      </c>
      <c r="Z2423">
        <v>0</v>
      </c>
      <c r="AA2423">
        <v>0</v>
      </c>
      <c r="AB2423">
        <v>0</v>
      </c>
      <c r="AC2423">
        <v>0</v>
      </c>
      <c r="AD2423">
        <v>0</v>
      </c>
      <c r="AE2423">
        <v>0.51722502771545165</v>
      </c>
    </row>
    <row r="2424" spans="1:31" x14ac:dyDescent="0.25">
      <c r="A2424">
        <v>1874700</v>
      </c>
      <c r="B2424">
        <v>1</v>
      </c>
      <c r="C2424" t="s">
        <v>81</v>
      </c>
      <c r="D2424" t="s">
        <v>128</v>
      </c>
      <c r="E2424" t="s">
        <v>140</v>
      </c>
      <c r="F2424" t="s">
        <v>7178</v>
      </c>
      <c r="G2424" t="s">
        <v>183</v>
      </c>
      <c r="H2424" t="s">
        <v>143</v>
      </c>
      <c r="I2424" t="s">
        <v>135</v>
      </c>
      <c r="J2424" t="s">
        <v>136</v>
      </c>
      <c r="K2424" t="s">
        <v>137</v>
      </c>
      <c r="L2424" t="s">
        <v>7179</v>
      </c>
      <c r="M2424" t="s">
        <v>7180</v>
      </c>
      <c r="N2424">
        <v>0.88777777700000005</v>
      </c>
      <c r="O2424">
        <v>0</v>
      </c>
      <c r="P2424">
        <v>2</v>
      </c>
      <c r="Q2424">
        <v>0</v>
      </c>
      <c r="R2424">
        <v>0</v>
      </c>
      <c r="S2424">
        <v>0</v>
      </c>
      <c r="T2424">
        <v>0</v>
      </c>
      <c r="U2424">
        <v>0</v>
      </c>
      <c r="V2424">
        <v>0</v>
      </c>
      <c r="W2424">
        <v>0</v>
      </c>
      <c r="X2424">
        <v>0.56555064471495331</v>
      </c>
      <c r="Y2424">
        <v>0</v>
      </c>
      <c r="Z2424">
        <v>0</v>
      </c>
      <c r="AA2424">
        <v>0</v>
      </c>
      <c r="AB2424">
        <v>0</v>
      </c>
      <c r="AC2424">
        <v>0</v>
      </c>
      <c r="AD2424">
        <v>0</v>
      </c>
      <c r="AE2424">
        <v>0.56555064471495331</v>
      </c>
    </row>
    <row r="2425" spans="1:31" x14ac:dyDescent="0.25">
      <c r="A2425">
        <v>1874949</v>
      </c>
      <c r="B2425">
        <v>1</v>
      </c>
      <c r="C2425" t="s">
        <v>80</v>
      </c>
      <c r="D2425" t="s">
        <v>100</v>
      </c>
      <c r="E2425" t="s">
        <v>131</v>
      </c>
      <c r="F2425" t="s">
        <v>7181</v>
      </c>
      <c r="G2425" t="s">
        <v>219</v>
      </c>
      <c r="H2425" t="s">
        <v>134</v>
      </c>
      <c r="I2425" t="s">
        <v>135</v>
      </c>
      <c r="J2425" t="s">
        <v>136</v>
      </c>
      <c r="K2425" t="s">
        <v>137</v>
      </c>
      <c r="L2425" t="s">
        <v>7182</v>
      </c>
      <c r="M2425" t="s">
        <v>7183</v>
      </c>
      <c r="N2425">
        <v>1.1713888880000001</v>
      </c>
      <c r="O2425">
        <v>1</v>
      </c>
      <c r="P2425">
        <v>0</v>
      </c>
      <c r="Q2425">
        <v>73</v>
      </c>
      <c r="R2425">
        <v>18</v>
      </c>
      <c r="S2425">
        <v>2</v>
      </c>
      <c r="T2425">
        <v>0</v>
      </c>
      <c r="U2425">
        <v>0</v>
      </c>
      <c r="V2425">
        <v>0</v>
      </c>
      <c r="W2425">
        <v>0.56289762031206891</v>
      </c>
      <c r="X2425">
        <v>0</v>
      </c>
      <c r="Y2425">
        <v>1293.0695574619206</v>
      </c>
      <c r="Z2425">
        <v>119.39569833773038</v>
      </c>
      <c r="AA2425">
        <v>15.462914667725022</v>
      </c>
      <c r="AB2425">
        <v>0</v>
      </c>
      <c r="AC2425">
        <v>0</v>
      </c>
      <c r="AD2425">
        <v>0</v>
      </c>
      <c r="AE2425">
        <v>1428.4910680876881</v>
      </c>
    </row>
    <row r="2426" spans="1:31" x14ac:dyDescent="0.25">
      <c r="A2426">
        <v>1874806</v>
      </c>
      <c r="B2426">
        <v>1</v>
      </c>
      <c r="C2426" t="s">
        <v>80</v>
      </c>
      <c r="D2426" t="s">
        <v>105</v>
      </c>
      <c r="E2426" t="s">
        <v>210</v>
      </c>
      <c r="F2426" t="s">
        <v>7184</v>
      </c>
      <c r="G2426" t="s">
        <v>133</v>
      </c>
      <c r="H2426" t="s">
        <v>134</v>
      </c>
      <c r="I2426" t="s">
        <v>135</v>
      </c>
      <c r="J2426" t="s">
        <v>136</v>
      </c>
      <c r="K2426" t="s">
        <v>137</v>
      </c>
      <c r="L2426" t="s">
        <v>7185</v>
      </c>
      <c r="M2426" t="s">
        <v>7186</v>
      </c>
      <c r="N2426">
        <v>2.2949999999999999</v>
      </c>
      <c r="O2426">
        <v>0</v>
      </c>
      <c r="P2426">
        <v>291</v>
      </c>
      <c r="Q2426">
        <v>0</v>
      </c>
      <c r="R2426">
        <v>3</v>
      </c>
      <c r="S2426">
        <v>1</v>
      </c>
      <c r="T2426">
        <v>15</v>
      </c>
      <c r="U2426">
        <v>0</v>
      </c>
      <c r="V2426">
        <v>0</v>
      </c>
      <c r="W2426">
        <v>0</v>
      </c>
      <c r="X2426">
        <v>149.21357654196353</v>
      </c>
      <c r="Y2426">
        <v>0</v>
      </c>
      <c r="Z2426">
        <v>1.4209002856860466</v>
      </c>
      <c r="AA2426">
        <v>149.81121334386015</v>
      </c>
      <c r="AB2426">
        <v>24.298204538972527</v>
      </c>
      <c r="AC2426">
        <v>0</v>
      </c>
      <c r="AD2426">
        <v>0</v>
      </c>
      <c r="AE2426">
        <v>324.74389471048227</v>
      </c>
    </row>
    <row r="2427" spans="1:31" x14ac:dyDescent="0.25">
      <c r="A2427">
        <v>1874657</v>
      </c>
      <c r="B2427">
        <v>1</v>
      </c>
      <c r="C2427" t="s">
        <v>81</v>
      </c>
      <c r="D2427" t="s">
        <v>128</v>
      </c>
      <c r="E2427" t="s">
        <v>131</v>
      </c>
      <c r="F2427" t="s">
        <v>5356</v>
      </c>
      <c r="G2427" t="s">
        <v>133</v>
      </c>
      <c r="H2427" t="s">
        <v>134</v>
      </c>
      <c r="I2427" t="s">
        <v>135</v>
      </c>
      <c r="J2427" t="s">
        <v>136</v>
      </c>
      <c r="K2427" t="s">
        <v>137</v>
      </c>
      <c r="L2427" t="s">
        <v>7187</v>
      </c>
      <c r="M2427" t="s">
        <v>7188</v>
      </c>
      <c r="N2427">
        <v>1.177777777</v>
      </c>
      <c r="O2427">
        <v>3</v>
      </c>
      <c r="P2427">
        <v>497</v>
      </c>
      <c r="Q2427">
        <v>89</v>
      </c>
      <c r="R2427">
        <v>26</v>
      </c>
      <c r="S2427">
        <v>6</v>
      </c>
      <c r="T2427">
        <v>55</v>
      </c>
      <c r="U2427">
        <v>0</v>
      </c>
      <c r="V2427">
        <v>0</v>
      </c>
      <c r="W2427">
        <v>1.1465808680850125</v>
      </c>
      <c r="X2427">
        <v>83.154399447591175</v>
      </c>
      <c r="Y2427">
        <v>135.15310426963566</v>
      </c>
      <c r="Z2427">
        <v>18.500292516915479</v>
      </c>
      <c r="AA2427">
        <v>23.012522669445868</v>
      </c>
      <c r="AB2427">
        <v>20.702149504108416</v>
      </c>
      <c r="AC2427">
        <v>0</v>
      </c>
      <c r="AD2427">
        <v>0</v>
      </c>
      <c r="AE2427">
        <v>281.66904927578162</v>
      </c>
    </row>
    <row r="2428" spans="1:31" x14ac:dyDescent="0.25">
      <c r="A2428">
        <v>1875745</v>
      </c>
      <c r="B2428">
        <v>1</v>
      </c>
      <c r="C2428" t="s">
        <v>80</v>
      </c>
      <c r="D2428" t="s">
        <v>104</v>
      </c>
      <c r="E2428" t="s">
        <v>140</v>
      </c>
      <c r="F2428" t="s">
        <v>7189</v>
      </c>
      <c r="G2428" t="s">
        <v>200</v>
      </c>
      <c r="H2428" t="s">
        <v>143</v>
      </c>
      <c r="I2428" t="s">
        <v>135</v>
      </c>
      <c r="J2428" t="s">
        <v>136</v>
      </c>
      <c r="K2428" t="s">
        <v>137</v>
      </c>
      <c r="L2428" t="s">
        <v>7190</v>
      </c>
      <c r="M2428" t="s">
        <v>7191</v>
      </c>
      <c r="N2428">
        <v>5.4294444439999996</v>
      </c>
      <c r="O2428">
        <v>0</v>
      </c>
      <c r="P2428">
        <v>7</v>
      </c>
      <c r="Q2428">
        <v>0</v>
      </c>
      <c r="R2428">
        <v>0</v>
      </c>
      <c r="S2428">
        <v>0</v>
      </c>
      <c r="T2428">
        <v>1</v>
      </c>
      <c r="U2428">
        <v>0</v>
      </c>
      <c r="V2428">
        <v>0</v>
      </c>
      <c r="W2428">
        <v>0</v>
      </c>
      <c r="X2428">
        <v>7.7907816667218333</v>
      </c>
      <c r="Y2428">
        <v>0</v>
      </c>
      <c r="Z2428">
        <v>0</v>
      </c>
      <c r="AA2428">
        <v>0</v>
      </c>
      <c r="AB2428">
        <v>8.1844814397285237</v>
      </c>
      <c r="AC2428">
        <v>0</v>
      </c>
      <c r="AD2428">
        <v>0</v>
      </c>
      <c r="AE2428">
        <v>15.975263106450356</v>
      </c>
    </row>
    <row r="2429" spans="1:31" x14ac:dyDescent="0.25">
      <c r="A2429">
        <v>1875728</v>
      </c>
      <c r="B2429">
        <v>1</v>
      </c>
      <c r="C2429" t="s">
        <v>80</v>
      </c>
      <c r="D2429" t="s">
        <v>97</v>
      </c>
      <c r="E2429" t="s">
        <v>140</v>
      </c>
      <c r="F2429" t="s">
        <v>7192</v>
      </c>
      <c r="G2429" t="s">
        <v>207</v>
      </c>
      <c r="H2429" t="s">
        <v>143</v>
      </c>
      <c r="I2429" t="s">
        <v>135</v>
      </c>
      <c r="J2429" t="s">
        <v>136</v>
      </c>
      <c r="K2429" t="s">
        <v>137</v>
      </c>
      <c r="L2429" t="s">
        <v>7193</v>
      </c>
      <c r="M2429" t="s">
        <v>7194</v>
      </c>
      <c r="N2429">
        <v>1.663333333</v>
      </c>
      <c r="O2429">
        <v>0</v>
      </c>
      <c r="P2429">
        <v>1</v>
      </c>
      <c r="Q2429">
        <v>0</v>
      </c>
      <c r="R2429">
        <v>0</v>
      </c>
      <c r="S2429">
        <v>0</v>
      </c>
      <c r="T2429">
        <v>0</v>
      </c>
      <c r="U2429">
        <v>0</v>
      </c>
      <c r="V2429">
        <v>0</v>
      </c>
      <c r="W2429">
        <v>0</v>
      </c>
      <c r="X2429">
        <v>0.75204982902083106</v>
      </c>
      <c r="Y2429">
        <v>0</v>
      </c>
      <c r="Z2429">
        <v>0</v>
      </c>
      <c r="AA2429">
        <v>0</v>
      </c>
      <c r="AB2429">
        <v>0</v>
      </c>
      <c r="AC2429">
        <v>0</v>
      </c>
      <c r="AD2429">
        <v>0</v>
      </c>
      <c r="AE2429">
        <v>0.75204982902083106</v>
      </c>
    </row>
    <row r="2430" spans="1:31" x14ac:dyDescent="0.25">
      <c r="A2430">
        <v>1875705</v>
      </c>
      <c r="B2430">
        <v>1</v>
      </c>
      <c r="C2430" t="s">
        <v>80</v>
      </c>
      <c r="D2430" t="s">
        <v>95</v>
      </c>
      <c r="E2430" t="s">
        <v>210</v>
      </c>
      <c r="F2430" t="s">
        <v>2334</v>
      </c>
      <c r="G2430" t="s">
        <v>133</v>
      </c>
      <c r="H2430" t="s">
        <v>134</v>
      </c>
      <c r="I2430" t="s">
        <v>135</v>
      </c>
      <c r="J2430" t="s">
        <v>136</v>
      </c>
      <c r="K2430" t="s">
        <v>137</v>
      </c>
      <c r="L2430" t="s">
        <v>7195</v>
      </c>
      <c r="M2430" t="s">
        <v>7196</v>
      </c>
      <c r="N2430">
        <v>0.29055555500000002</v>
      </c>
      <c r="O2430">
        <v>3</v>
      </c>
      <c r="P2430">
        <v>644</v>
      </c>
      <c r="Q2430">
        <v>23</v>
      </c>
      <c r="R2430">
        <v>7</v>
      </c>
      <c r="S2430">
        <v>29</v>
      </c>
      <c r="T2430">
        <v>33</v>
      </c>
      <c r="U2430">
        <v>0</v>
      </c>
      <c r="V2430">
        <v>0</v>
      </c>
      <c r="W2430">
        <v>0.57763439306492337</v>
      </c>
      <c r="X2430">
        <v>43.951286255741167</v>
      </c>
      <c r="Y2430">
        <v>34.247371398292074</v>
      </c>
      <c r="Z2430">
        <v>0.86953400477908183</v>
      </c>
      <c r="AA2430">
        <v>191.40824294570737</v>
      </c>
      <c r="AB2430">
        <v>5.8978854992097745</v>
      </c>
      <c r="AC2430">
        <v>0</v>
      </c>
      <c r="AD2430">
        <v>0</v>
      </c>
      <c r="AE2430">
        <v>276.95195449679443</v>
      </c>
    </row>
    <row r="2431" spans="1:31" x14ac:dyDescent="0.25">
      <c r="A2431">
        <v>1875373</v>
      </c>
      <c r="B2431">
        <v>1</v>
      </c>
      <c r="C2431" t="s">
        <v>80</v>
      </c>
      <c r="D2431" t="s">
        <v>105</v>
      </c>
      <c r="E2431" t="s">
        <v>140</v>
      </c>
      <c r="F2431" t="s">
        <v>7197</v>
      </c>
      <c r="G2431" t="s">
        <v>200</v>
      </c>
      <c r="H2431" t="s">
        <v>143</v>
      </c>
      <c r="I2431" t="s">
        <v>135</v>
      </c>
      <c r="J2431" t="s">
        <v>136</v>
      </c>
      <c r="K2431" t="s">
        <v>137</v>
      </c>
      <c r="L2431" t="s">
        <v>7198</v>
      </c>
      <c r="M2431" t="s">
        <v>7199</v>
      </c>
      <c r="N2431">
        <v>9.5777777769999997</v>
      </c>
      <c r="O2431">
        <v>0</v>
      </c>
      <c r="P2431">
        <v>6</v>
      </c>
      <c r="Q2431">
        <v>0</v>
      </c>
      <c r="R2431">
        <v>0</v>
      </c>
      <c r="S2431">
        <v>0</v>
      </c>
      <c r="T2431">
        <v>0</v>
      </c>
      <c r="U2431">
        <v>0</v>
      </c>
      <c r="V2431">
        <v>0</v>
      </c>
      <c r="W2431">
        <v>0</v>
      </c>
      <c r="X2431">
        <v>15.763919663434985</v>
      </c>
      <c r="Y2431">
        <v>0</v>
      </c>
      <c r="Z2431">
        <v>0</v>
      </c>
      <c r="AA2431">
        <v>0</v>
      </c>
      <c r="AB2431">
        <v>0</v>
      </c>
      <c r="AC2431">
        <v>0</v>
      </c>
      <c r="AD2431">
        <v>0</v>
      </c>
      <c r="AE2431">
        <v>15.763919663434985</v>
      </c>
    </row>
    <row r="2432" spans="1:31" x14ac:dyDescent="0.25">
      <c r="A2432">
        <v>1875313</v>
      </c>
      <c r="B2432">
        <v>1</v>
      </c>
      <c r="C2432" t="s">
        <v>81</v>
      </c>
      <c r="D2432" t="s">
        <v>125</v>
      </c>
      <c r="E2432" t="s">
        <v>169</v>
      </c>
      <c r="F2432" t="s">
        <v>3757</v>
      </c>
      <c r="G2432" t="s">
        <v>171</v>
      </c>
      <c r="H2432" t="s">
        <v>143</v>
      </c>
      <c r="I2432" t="s">
        <v>135</v>
      </c>
      <c r="J2432" t="s">
        <v>136</v>
      </c>
      <c r="K2432" t="s">
        <v>172</v>
      </c>
      <c r="L2432" t="s">
        <v>7200</v>
      </c>
      <c r="M2432" t="s">
        <v>7201</v>
      </c>
      <c r="N2432">
        <v>8.0584869440000002</v>
      </c>
      <c r="O2432">
        <v>0</v>
      </c>
      <c r="P2432">
        <v>131</v>
      </c>
      <c r="Q2432">
        <v>0</v>
      </c>
      <c r="R2432">
        <v>1</v>
      </c>
      <c r="S2432">
        <v>0</v>
      </c>
      <c r="T2432">
        <v>8</v>
      </c>
      <c r="U2432">
        <v>0</v>
      </c>
      <c r="V2432">
        <v>0</v>
      </c>
      <c r="W2432">
        <v>0</v>
      </c>
      <c r="X2432">
        <v>103.06060458801498</v>
      </c>
      <c r="Y2432">
        <v>0</v>
      </c>
      <c r="Z2432">
        <v>0</v>
      </c>
      <c r="AA2432">
        <v>0</v>
      </c>
      <c r="AB2432">
        <v>7.4029570349097433</v>
      </c>
      <c r="AC2432">
        <v>0</v>
      </c>
      <c r="AD2432">
        <v>0</v>
      </c>
      <c r="AE2432">
        <v>110.46356162292473</v>
      </c>
    </row>
    <row r="2433" spans="1:31" x14ac:dyDescent="0.25">
      <c r="A2433">
        <v>1875267</v>
      </c>
      <c r="B2433">
        <v>1</v>
      </c>
      <c r="C2433" t="s">
        <v>80</v>
      </c>
      <c r="D2433" t="s">
        <v>88</v>
      </c>
      <c r="E2433" t="s">
        <v>158</v>
      </c>
      <c r="F2433" t="s">
        <v>7202</v>
      </c>
      <c r="G2433" t="s">
        <v>133</v>
      </c>
      <c r="H2433" t="s">
        <v>134</v>
      </c>
      <c r="I2433" t="s">
        <v>135</v>
      </c>
      <c r="J2433" t="s">
        <v>136</v>
      </c>
      <c r="K2433" t="s">
        <v>137</v>
      </c>
      <c r="L2433" t="s">
        <v>7203</v>
      </c>
      <c r="M2433" t="s">
        <v>7204</v>
      </c>
      <c r="N2433">
        <v>0.92638888799999997</v>
      </c>
      <c r="O2433">
        <v>0</v>
      </c>
      <c r="P2433">
        <v>0</v>
      </c>
      <c r="Q2433">
        <v>0</v>
      </c>
      <c r="R2433">
        <v>0</v>
      </c>
      <c r="S2433">
        <v>1</v>
      </c>
      <c r="T2433">
        <v>2</v>
      </c>
      <c r="U2433">
        <v>1</v>
      </c>
      <c r="V2433">
        <v>2</v>
      </c>
      <c r="W2433">
        <v>0</v>
      </c>
      <c r="X2433">
        <v>0</v>
      </c>
      <c r="Y2433">
        <v>0</v>
      </c>
      <c r="Z2433">
        <v>0</v>
      </c>
      <c r="AA2433">
        <v>8.1951140135648579</v>
      </c>
      <c r="AB2433">
        <v>40.153004696108454</v>
      </c>
      <c r="AC2433">
        <v>106.62271365952347</v>
      </c>
      <c r="AD2433">
        <v>199.74026378819917</v>
      </c>
      <c r="AE2433">
        <v>354.71109615739596</v>
      </c>
    </row>
    <row r="2434" spans="1:31" x14ac:dyDescent="0.25">
      <c r="A2434">
        <v>1875768</v>
      </c>
      <c r="B2434">
        <v>1</v>
      </c>
      <c r="C2434" t="s">
        <v>81</v>
      </c>
      <c r="D2434" t="s">
        <v>126</v>
      </c>
      <c r="E2434" t="s">
        <v>131</v>
      </c>
      <c r="F2434" t="s">
        <v>3343</v>
      </c>
      <c r="G2434" t="s">
        <v>133</v>
      </c>
      <c r="H2434" t="s">
        <v>134</v>
      </c>
      <c r="I2434" t="s">
        <v>152</v>
      </c>
      <c r="J2434" t="s">
        <v>136</v>
      </c>
      <c r="K2434" t="s">
        <v>137</v>
      </c>
      <c r="L2434" t="s">
        <v>7205</v>
      </c>
      <c r="M2434" t="s">
        <v>7206</v>
      </c>
      <c r="N2434">
        <v>8.3333330000000001E-3</v>
      </c>
      <c r="O2434">
        <v>0</v>
      </c>
      <c r="P2434">
        <v>619</v>
      </c>
      <c r="Q2434">
        <v>5</v>
      </c>
      <c r="R2434">
        <v>77</v>
      </c>
      <c r="S2434">
        <v>10</v>
      </c>
      <c r="T2434">
        <v>40</v>
      </c>
      <c r="U2434">
        <v>0</v>
      </c>
      <c r="V2434">
        <v>0</v>
      </c>
      <c r="W2434">
        <v>0</v>
      </c>
      <c r="X2434">
        <v>0.69839103080407572</v>
      </c>
      <c r="Y2434">
        <v>0.191156604942675</v>
      </c>
      <c r="Z2434">
        <v>0.38892327593599163</v>
      </c>
      <c r="AA2434">
        <v>0.60353278347209161</v>
      </c>
      <c r="AB2434">
        <v>0.33328484393520003</v>
      </c>
      <c r="AC2434">
        <v>0</v>
      </c>
      <c r="AD2434">
        <v>0</v>
      </c>
      <c r="AE2434">
        <v>2.2152885390900336</v>
      </c>
    </row>
    <row r="2435" spans="1:31" x14ac:dyDescent="0.25">
      <c r="A2435">
        <v>1875227</v>
      </c>
      <c r="B2435">
        <v>1</v>
      </c>
      <c r="C2435" t="s">
        <v>81</v>
      </c>
      <c r="D2435" t="s">
        <v>123</v>
      </c>
      <c r="E2435" t="s">
        <v>210</v>
      </c>
      <c r="F2435" t="s">
        <v>7207</v>
      </c>
      <c r="G2435" t="s">
        <v>133</v>
      </c>
      <c r="H2435" t="s">
        <v>134</v>
      </c>
      <c r="I2435" t="s">
        <v>135</v>
      </c>
      <c r="J2435" t="s">
        <v>136</v>
      </c>
      <c r="K2435" t="s">
        <v>137</v>
      </c>
      <c r="L2435" t="s">
        <v>7208</v>
      </c>
      <c r="M2435" t="s">
        <v>7209</v>
      </c>
      <c r="N2435">
        <v>0.896666666</v>
      </c>
      <c r="O2435">
        <v>3</v>
      </c>
      <c r="P2435">
        <v>0</v>
      </c>
      <c r="Q2435">
        <v>161</v>
      </c>
      <c r="R2435">
        <v>0</v>
      </c>
      <c r="S2435">
        <v>15</v>
      </c>
      <c r="T2435">
        <v>0</v>
      </c>
      <c r="U2435">
        <v>0</v>
      </c>
      <c r="V2435">
        <v>0</v>
      </c>
      <c r="W2435">
        <v>3.5648180200507222</v>
      </c>
      <c r="X2435">
        <v>0</v>
      </c>
      <c r="Y2435">
        <v>163.03694304892721</v>
      </c>
      <c r="Z2435">
        <v>0</v>
      </c>
      <c r="AA2435">
        <v>17.459713379952984</v>
      </c>
      <c r="AB2435">
        <v>0</v>
      </c>
      <c r="AC2435">
        <v>0</v>
      </c>
      <c r="AD2435">
        <v>0</v>
      </c>
      <c r="AE2435">
        <v>184.06147444893091</v>
      </c>
    </row>
    <row r="2436" spans="1:31" x14ac:dyDescent="0.25">
      <c r="A2436">
        <v>1875668</v>
      </c>
      <c r="B2436">
        <v>1</v>
      </c>
      <c r="C2436" t="s">
        <v>80</v>
      </c>
      <c r="D2436" t="s">
        <v>82</v>
      </c>
      <c r="E2436" t="s">
        <v>140</v>
      </c>
      <c r="F2436" t="s">
        <v>4319</v>
      </c>
      <c r="G2436" t="s">
        <v>207</v>
      </c>
      <c r="H2436" t="s">
        <v>143</v>
      </c>
      <c r="I2436" t="s">
        <v>135</v>
      </c>
      <c r="J2436" t="s">
        <v>136</v>
      </c>
      <c r="K2436" t="s">
        <v>137</v>
      </c>
      <c r="L2436" t="s">
        <v>7210</v>
      </c>
      <c r="M2436" t="s">
        <v>7211</v>
      </c>
      <c r="N2436">
        <v>1.6969444440000001</v>
      </c>
      <c r="O2436">
        <v>0</v>
      </c>
      <c r="P2436">
        <v>26</v>
      </c>
      <c r="Q2436">
        <v>0</v>
      </c>
      <c r="R2436">
        <v>0</v>
      </c>
      <c r="S2436">
        <v>0</v>
      </c>
      <c r="T2436">
        <v>6</v>
      </c>
      <c r="U2436">
        <v>0</v>
      </c>
      <c r="V2436">
        <v>0</v>
      </c>
      <c r="W2436">
        <v>0</v>
      </c>
      <c r="X2436">
        <v>21.275438984175121</v>
      </c>
      <c r="Y2436">
        <v>0</v>
      </c>
      <c r="Z2436">
        <v>0</v>
      </c>
      <c r="AA2436">
        <v>0</v>
      </c>
      <c r="AB2436">
        <v>23.666737902426416</v>
      </c>
      <c r="AC2436">
        <v>0</v>
      </c>
      <c r="AD2436">
        <v>0</v>
      </c>
      <c r="AE2436">
        <v>44.942176886601537</v>
      </c>
    </row>
    <row r="2437" spans="1:31" x14ac:dyDescent="0.25">
      <c r="A2437">
        <v>1875522</v>
      </c>
      <c r="B2437">
        <v>1</v>
      </c>
      <c r="C2437" t="s">
        <v>81</v>
      </c>
      <c r="D2437" t="s">
        <v>127</v>
      </c>
      <c r="E2437" t="s">
        <v>131</v>
      </c>
      <c r="F2437" t="s">
        <v>6326</v>
      </c>
      <c r="G2437" t="s">
        <v>196</v>
      </c>
      <c r="H2437" t="s">
        <v>134</v>
      </c>
      <c r="I2437" t="s">
        <v>135</v>
      </c>
      <c r="J2437" t="s">
        <v>136</v>
      </c>
      <c r="K2437" t="s">
        <v>172</v>
      </c>
      <c r="L2437" t="s">
        <v>7212</v>
      </c>
      <c r="M2437" t="s">
        <v>7213</v>
      </c>
      <c r="N2437">
        <v>5.028888888</v>
      </c>
      <c r="O2437">
        <v>6</v>
      </c>
      <c r="P2437">
        <v>1066</v>
      </c>
      <c r="Q2437">
        <v>371</v>
      </c>
      <c r="R2437">
        <v>115</v>
      </c>
      <c r="S2437">
        <v>29</v>
      </c>
      <c r="T2437">
        <v>104</v>
      </c>
      <c r="U2437">
        <v>4</v>
      </c>
      <c r="V2437">
        <v>0</v>
      </c>
      <c r="W2437">
        <v>19.50804943203082</v>
      </c>
      <c r="X2437">
        <v>1230.4475572123711</v>
      </c>
      <c r="Y2437">
        <v>12749.285089735098</v>
      </c>
      <c r="Z2437">
        <v>3136.755018273499</v>
      </c>
      <c r="AA2437">
        <v>1260.4176261385303</v>
      </c>
      <c r="AB2437">
        <v>383.79127415833165</v>
      </c>
      <c r="AC2437">
        <v>1709.8100182606154</v>
      </c>
      <c r="AD2437">
        <v>0</v>
      </c>
      <c r="AE2437">
        <v>20490.014633210474</v>
      </c>
    </row>
    <row r="2438" spans="1:31" x14ac:dyDescent="0.25">
      <c r="A2438">
        <v>1875854</v>
      </c>
      <c r="B2438">
        <v>1</v>
      </c>
      <c r="C2438" t="s">
        <v>81</v>
      </c>
      <c r="D2438" t="s">
        <v>112</v>
      </c>
      <c r="E2438" t="s">
        <v>146</v>
      </c>
      <c r="F2438" t="s">
        <v>7214</v>
      </c>
      <c r="G2438" t="s">
        <v>469</v>
      </c>
      <c r="H2438" t="s">
        <v>143</v>
      </c>
      <c r="I2438" t="s">
        <v>135</v>
      </c>
      <c r="J2438" t="s">
        <v>136</v>
      </c>
      <c r="K2438" t="s">
        <v>137</v>
      </c>
      <c r="L2438" t="s">
        <v>7215</v>
      </c>
      <c r="M2438" t="s">
        <v>7216</v>
      </c>
      <c r="N2438">
        <v>1.2338888880000001</v>
      </c>
      <c r="O2438">
        <v>0</v>
      </c>
      <c r="P2438">
        <v>23</v>
      </c>
      <c r="Q2438">
        <v>0</v>
      </c>
      <c r="R2438">
        <v>4</v>
      </c>
      <c r="S2438">
        <v>0</v>
      </c>
      <c r="T2438">
        <v>6</v>
      </c>
      <c r="U2438">
        <v>0</v>
      </c>
      <c r="V2438">
        <v>0</v>
      </c>
      <c r="W2438">
        <v>0</v>
      </c>
      <c r="X2438">
        <v>4.9381585145027005</v>
      </c>
      <c r="Y2438">
        <v>0</v>
      </c>
      <c r="Z2438">
        <v>0.12175829606173334</v>
      </c>
      <c r="AA2438">
        <v>0</v>
      </c>
      <c r="AB2438">
        <v>0.50301831273207231</v>
      </c>
      <c r="AC2438">
        <v>0</v>
      </c>
      <c r="AD2438">
        <v>0</v>
      </c>
      <c r="AE2438">
        <v>5.5629351232965059</v>
      </c>
    </row>
    <row r="2439" spans="1:31" x14ac:dyDescent="0.25">
      <c r="A2439">
        <v>1875828</v>
      </c>
      <c r="B2439">
        <v>1</v>
      </c>
      <c r="C2439" t="s">
        <v>80</v>
      </c>
      <c r="D2439" t="s">
        <v>96</v>
      </c>
      <c r="E2439" t="s">
        <v>140</v>
      </c>
      <c r="F2439" t="s">
        <v>7217</v>
      </c>
      <c r="G2439" t="s">
        <v>163</v>
      </c>
      <c r="H2439" t="s">
        <v>143</v>
      </c>
      <c r="I2439" t="s">
        <v>135</v>
      </c>
      <c r="J2439" t="s">
        <v>136</v>
      </c>
      <c r="K2439" t="s">
        <v>137</v>
      </c>
      <c r="L2439" t="s">
        <v>7218</v>
      </c>
      <c r="M2439" t="s">
        <v>7219</v>
      </c>
      <c r="N2439">
        <v>1.370833333</v>
      </c>
      <c r="O2439">
        <v>0</v>
      </c>
      <c r="P2439">
        <v>1</v>
      </c>
      <c r="Q2439">
        <v>0</v>
      </c>
      <c r="R2439">
        <v>0</v>
      </c>
      <c r="S2439">
        <v>0</v>
      </c>
      <c r="T2439">
        <v>0</v>
      </c>
      <c r="U2439">
        <v>0</v>
      </c>
      <c r="V2439">
        <v>0</v>
      </c>
      <c r="W2439">
        <v>0</v>
      </c>
      <c r="X2439">
        <v>1.3502768137681666E-2</v>
      </c>
      <c r="Y2439">
        <v>0</v>
      </c>
      <c r="Z2439">
        <v>0</v>
      </c>
      <c r="AA2439">
        <v>0</v>
      </c>
      <c r="AB2439">
        <v>0</v>
      </c>
      <c r="AC2439">
        <v>0</v>
      </c>
      <c r="AD2439">
        <v>0</v>
      </c>
      <c r="AE2439">
        <v>1.3502768137681666E-2</v>
      </c>
    </row>
    <row r="2440" spans="1:31" x14ac:dyDescent="0.25">
      <c r="A2440">
        <v>1875456</v>
      </c>
      <c r="B2440">
        <v>1</v>
      </c>
      <c r="C2440" t="s">
        <v>80</v>
      </c>
      <c r="D2440" t="s">
        <v>84</v>
      </c>
      <c r="E2440" t="s">
        <v>140</v>
      </c>
      <c r="F2440" t="s">
        <v>7220</v>
      </c>
      <c r="G2440" t="s">
        <v>207</v>
      </c>
      <c r="H2440" t="s">
        <v>143</v>
      </c>
      <c r="I2440" t="s">
        <v>135</v>
      </c>
      <c r="J2440" t="s">
        <v>136</v>
      </c>
      <c r="K2440" t="s">
        <v>137</v>
      </c>
      <c r="L2440" t="s">
        <v>7221</v>
      </c>
      <c r="M2440" t="s">
        <v>7222</v>
      </c>
      <c r="N2440">
        <v>1.0219444440000001</v>
      </c>
      <c r="O2440">
        <v>0</v>
      </c>
      <c r="P2440">
        <v>3</v>
      </c>
      <c r="Q2440">
        <v>0</v>
      </c>
      <c r="R2440">
        <v>0</v>
      </c>
      <c r="S2440">
        <v>0</v>
      </c>
      <c r="T2440">
        <v>1</v>
      </c>
      <c r="U2440">
        <v>0</v>
      </c>
      <c r="V2440">
        <v>0</v>
      </c>
      <c r="W2440">
        <v>0</v>
      </c>
      <c r="X2440">
        <v>1.6220919993992857</v>
      </c>
      <c r="Y2440">
        <v>0</v>
      </c>
      <c r="Z2440">
        <v>0</v>
      </c>
      <c r="AA2440">
        <v>0</v>
      </c>
      <c r="AB2440">
        <v>1.1909085768377777E-3</v>
      </c>
      <c r="AC2440">
        <v>0</v>
      </c>
      <c r="AD2440">
        <v>0</v>
      </c>
      <c r="AE2440">
        <v>1.6232829079761235</v>
      </c>
    </row>
    <row r="2441" spans="1:31" x14ac:dyDescent="0.25">
      <c r="A2441">
        <v>1875848</v>
      </c>
      <c r="B2441">
        <v>1</v>
      </c>
      <c r="C2441" t="s">
        <v>80</v>
      </c>
      <c r="D2441" t="s">
        <v>88</v>
      </c>
      <c r="E2441" t="s">
        <v>140</v>
      </c>
      <c r="F2441" t="s">
        <v>7223</v>
      </c>
      <c r="G2441" t="s">
        <v>207</v>
      </c>
      <c r="H2441" t="s">
        <v>143</v>
      </c>
      <c r="I2441" t="s">
        <v>135</v>
      </c>
      <c r="J2441" t="s">
        <v>136</v>
      </c>
      <c r="K2441" t="s">
        <v>137</v>
      </c>
      <c r="L2441" t="s">
        <v>7224</v>
      </c>
      <c r="M2441" t="s">
        <v>7225</v>
      </c>
      <c r="N2441">
        <v>1.7411111109999999</v>
      </c>
      <c r="O2441">
        <v>0</v>
      </c>
      <c r="P2441">
        <v>1</v>
      </c>
      <c r="Q2441">
        <v>0</v>
      </c>
      <c r="R2441">
        <v>0</v>
      </c>
      <c r="S2441">
        <v>0</v>
      </c>
      <c r="T2441">
        <v>0</v>
      </c>
      <c r="U2441">
        <v>0</v>
      </c>
      <c r="V2441">
        <v>0</v>
      </c>
      <c r="W2441">
        <v>0</v>
      </c>
      <c r="X2441">
        <v>0.94764593031954503</v>
      </c>
      <c r="Y2441">
        <v>0</v>
      </c>
      <c r="Z2441">
        <v>0</v>
      </c>
      <c r="AA2441">
        <v>0</v>
      </c>
      <c r="AB2441">
        <v>0</v>
      </c>
      <c r="AC2441">
        <v>0</v>
      </c>
      <c r="AD2441">
        <v>0</v>
      </c>
      <c r="AE2441">
        <v>0.94764593031954503</v>
      </c>
    </row>
    <row r="2442" spans="1:31" x14ac:dyDescent="0.25">
      <c r="A2442">
        <v>1875585</v>
      </c>
      <c r="B2442">
        <v>1</v>
      </c>
      <c r="C2442" t="s">
        <v>80</v>
      </c>
      <c r="D2442" t="s">
        <v>107</v>
      </c>
      <c r="E2442" t="s">
        <v>140</v>
      </c>
      <c r="F2442" t="s">
        <v>7226</v>
      </c>
      <c r="G2442" t="s">
        <v>200</v>
      </c>
      <c r="H2442" t="s">
        <v>143</v>
      </c>
      <c r="I2442" t="s">
        <v>135</v>
      </c>
      <c r="J2442" t="s">
        <v>136</v>
      </c>
      <c r="K2442" t="s">
        <v>137</v>
      </c>
      <c r="L2442" t="s">
        <v>7227</v>
      </c>
      <c r="M2442" t="s">
        <v>7228</v>
      </c>
      <c r="N2442">
        <v>4.5952777769999997</v>
      </c>
      <c r="O2442">
        <v>0</v>
      </c>
      <c r="P2442">
        <v>8</v>
      </c>
      <c r="Q2442">
        <v>0</v>
      </c>
      <c r="R2442">
        <v>0</v>
      </c>
      <c r="S2442">
        <v>0</v>
      </c>
      <c r="T2442">
        <v>2</v>
      </c>
      <c r="U2442">
        <v>0</v>
      </c>
      <c r="V2442">
        <v>0</v>
      </c>
      <c r="W2442">
        <v>0</v>
      </c>
      <c r="X2442">
        <v>8.998754846197258</v>
      </c>
      <c r="Y2442">
        <v>0</v>
      </c>
      <c r="Z2442">
        <v>0</v>
      </c>
      <c r="AA2442">
        <v>0</v>
      </c>
      <c r="AB2442">
        <v>21.855743126180371</v>
      </c>
      <c r="AC2442">
        <v>0</v>
      </c>
      <c r="AD2442">
        <v>0</v>
      </c>
      <c r="AE2442">
        <v>30.854497972377629</v>
      </c>
    </row>
    <row r="2443" spans="1:31" x14ac:dyDescent="0.25">
      <c r="A2443">
        <v>1875834</v>
      </c>
      <c r="B2443">
        <v>1</v>
      </c>
      <c r="C2443" t="s">
        <v>81</v>
      </c>
      <c r="D2443" t="s">
        <v>120</v>
      </c>
      <c r="E2443" t="s">
        <v>146</v>
      </c>
      <c r="F2443" t="s">
        <v>7229</v>
      </c>
      <c r="G2443" t="s">
        <v>148</v>
      </c>
      <c r="H2443" t="s">
        <v>143</v>
      </c>
      <c r="I2443" t="s">
        <v>135</v>
      </c>
      <c r="J2443" t="s">
        <v>136</v>
      </c>
      <c r="K2443" t="s">
        <v>137</v>
      </c>
      <c r="L2443" t="s">
        <v>7230</v>
      </c>
      <c r="M2443" t="s">
        <v>7231</v>
      </c>
      <c r="N2443">
        <v>1.3205555550000001</v>
      </c>
      <c r="O2443">
        <v>0</v>
      </c>
      <c r="P2443">
        <v>54</v>
      </c>
      <c r="Q2443">
        <v>0</v>
      </c>
      <c r="R2443">
        <v>0</v>
      </c>
      <c r="S2443">
        <v>0</v>
      </c>
      <c r="T2443">
        <v>9</v>
      </c>
      <c r="U2443">
        <v>0</v>
      </c>
      <c r="V2443">
        <v>0</v>
      </c>
      <c r="W2443">
        <v>0</v>
      </c>
      <c r="X2443">
        <v>14.499664794913006</v>
      </c>
      <c r="Y2443">
        <v>0</v>
      </c>
      <c r="Z2443">
        <v>0</v>
      </c>
      <c r="AA2443">
        <v>0</v>
      </c>
      <c r="AB2443">
        <v>1.7038966305011891</v>
      </c>
      <c r="AC2443">
        <v>0</v>
      </c>
      <c r="AD2443">
        <v>0</v>
      </c>
      <c r="AE2443">
        <v>16.203561425414193</v>
      </c>
    </row>
    <row r="2444" spans="1:31" x14ac:dyDescent="0.25">
      <c r="A2444">
        <v>1875599</v>
      </c>
      <c r="B2444">
        <v>1</v>
      </c>
      <c r="C2444" t="s">
        <v>80</v>
      </c>
      <c r="D2444" t="s">
        <v>103</v>
      </c>
      <c r="E2444" t="s">
        <v>131</v>
      </c>
      <c r="F2444" t="s">
        <v>7232</v>
      </c>
      <c r="G2444" t="s">
        <v>133</v>
      </c>
      <c r="H2444" t="s">
        <v>134</v>
      </c>
      <c r="I2444" t="s">
        <v>135</v>
      </c>
      <c r="J2444" t="s">
        <v>136</v>
      </c>
      <c r="K2444" t="s">
        <v>137</v>
      </c>
      <c r="L2444" t="s">
        <v>7233</v>
      </c>
      <c r="M2444" t="s">
        <v>7234</v>
      </c>
      <c r="N2444">
        <v>0.50777777700000004</v>
      </c>
      <c r="O2444">
        <v>3</v>
      </c>
      <c r="P2444">
        <v>1710</v>
      </c>
      <c r="Q2444">
        <v>20</v>
      </c>
      <c r="R2444">
        <v>234</v>
      </c>
      <c r="S2444">
        <v>22</v>
      </c>
      <c r="T2444">
        <v>500</v>
      </c>
      <c r="U2444">
        <v>2</v>
      </c>
      <c r="V2444">
        <v>1</v>
      </c>
      <c r="W2444">
        <v>0.49170938810912107</v>
      </c>
      <c r="X2444">
        <v>158.26855241170531</v>
      </c>
      <c r="Y2444">
        <v>42.598912894252919</v>
      </c>
      <c r="Z2444">
        <v>60.843554252950462</v>
      </c>
      <c r="AA2444">
        <v>63.621242892644403</v>
      </c>
      <c r="AB2444">
        <v>170.59645787467613</v>
      </c>
      <c r="AC2444">
        <v>90.17721703951932</v>
      </c>
      <c r="AD2444">
        <v>0.79686058021820561</v>
      </c>
      <c r="AE2444">
        <v>587.39450733407591</v>
      </c>
    </row>
    <row r="2445" spans="1:31" x14ac:dyDescent="0.25">
      <c r="A2445">
        <v>1875293</v>
      </c>
      <c r="B2445">
        <v>1</v>
      </c>
      <c r="C2445" t="s">
        <v>81</v>
      </c>
      <c r="D2445" t="s">
        <v>120</v>
      </c>
      <c r="E2445" t="s">
        <v>140</v>
      </c>
      <c r="F2445" t="s">
        <v>7235</v>
      </c>
      <c r="G2445" t="s">
        <v>163</v>
      </c>
      <c r="H2445" t="s">
        <v>143</v>
      </c>
      <c r="I2445" t="s">
        <v>135</v>
      </c>
      <c r="J2445" t="s">
        <v>136</v>
      </c>
      <c r="K2445" t="s">
        <v>137</v>
      </c>
      <c r="L2445" t="s">
        <v>7236</v>
      </c>
      <c r="M2445" t="s">
        <v>7237</v>
      </c>
      <c r="N2445">
        <v>0.88694444400000005</v>
      </c>
      <c r="O2445">
        <v>0</v>
      </c>
      <c r="P2445">
        <v>1</v>
      </c>
      <c r="Q2445">
        <v>0</v>
      </c>
      <c r="R2445">
        <v>0</v>
      </c>
      <c r="S2445">
        <v>0</v>
      </c>
      <c r="T2445">
        <v>0</v>
      </c>
      <c r="U2445">
        <v>0</v>
      </c>
      <c r="V2445">
        <v>0</v>
      </c>
      <c r="W2445">
        <v>0</v>
      </c>
      <c r="X2445">
        <v>0</v>
      </c>
      <c r="Y2445">
        <v>0</v>
      </c>
      <c r="Z2445">
        <v>0</v>
      </c>
      <c r="AA2445">
        <v>0</v>
      </c>
      <c r="AB2445">
        <v>0</v>
      </c>
      <c r="AC2445">
        <v>0</v>
      </c>
      <c r="AD2445">
        <v>0</v>
      </c>
      <c r="AE2445">
        <v>0</v>
      </c>
    </row>
    <row r="2446" spans="1:31" x14ac:dyDescent="0.25">
      <c r="A2446">
        <v>1875642</v>
      </c>
      <c r="B2446">
        <v>1</v>
      </c>
      <c r="C2446" t="s">
        <v>80</v>
      </c>
      <c r="D2446" t="s">
        <v>99</v>
      </c>
      <c r="E2446" t="s">
        <v>146</v>
      </c>
      <c r="F2446" t="s">
        <v>7238</v>
      </c>
      <c r="G2446" t="s">
        <v>469</v>
      </c>
      <c r="H2446" t="s">
        <v>143</v>
      </c>
      <c r="I2446" t="s">
        <v>135</v>
      </c>
      <c r="J2446" t="s">
        <v>136</v>
      </c>
      <c r="K2446" t="s">
        <v>137</v>
      </c>
      <c r="L2446" t="s">
        <v>7239</v>
      </c>
      <c r="M2446" t="s">
        <v>7240</v>
      </c>
      <c r="N2446">
        <v>4.4625000000000004</v>
      </c>
      <c r="O2446">
        <v>0</v>
      </c>
      <c r="P2446">
        <v>3</v>
      </c>
      <c r="Q2446">
        <v>0</v>
      </c>
      <c r="R2446">
        <v>9</v>
      </c>
      <c r="S2446">
        <v>0</v>
      </c>
      <c r="T2446">
        <v>3</v>
      </c>
      <c r="U2446">
        <v>0</v>
      </c>
      <c r="V2446">
        <v>0</v>
      </c>
      <c r="W2446">
        <v>0</v>
      </c>
      <c r="X2446">
        <v>1.1948153326404252</v>
      </c>
      <c r="Y2446">
        <v>0</v>
      </c>
      <c r="Z2446">
        <v>15.126413396665459</v>
      </c>
      <c r="AA2446">
        <v>0</v>
      </c>
      <c r="AB2446">
        <v>11.626870101257195</v>
      </c>
      <c r="AC2446">
        <v>0</v>
      </c>
      <c r="AD2446">
        <v>0</v>
      </c>
      <c r="AE2446">
        <v>27.948098830563076</v>
      </c>
    </row>
    <row r="2447" spans="1:31" x14ac:dyDescent="0.25">
      <c r="A2447">
        <v>1875416</v>
      </c>
      <c r="B2447">
        <v>1</v>
      </c>
      <c r="C2447" t="s">
        <v>80</v>
      </c>
      <c r="D2447" t="s">
        <v>96</v>
      </c>
      <c r="E2447" t="s">
        <v>146</v>
      </c>
      <c r="F2447" t="s">
        <v>7241</v>
      </c>
      <c r="G2447" t="s">
        <v>196</v>
      </c>
      <c r="H2447" t="s">
        <v>143</v>
      </c>
      <c r="I2447" t="s">
        <v>135</v>
      </c>
      <c r="J2447" t="s">
        <v>136</v>
      </c>
      <c r="K2447" t="s">
        <v>172</v>
      </c>
      <c r="L2447" t="s">
        <v>7242</v>
      </c>
      <c r="M2447" t="s">
        <v>7243</v>
      </c>
      <c r="N2447">
        <v>2.704722222</v>
      </c>
      <c r="O2447">
        <v>0</v>
      </c>
      <c r="P2447">
        <v>83</v>
      </c>
      <c r="Q2447">
        <v>0</v>
      </c>
      <c r="R2447">
        <v>0</v>
      </c>
      <c r="S2447">
        <v>0</v>
      </c>
      <c r="T2447">
        <v>4</v>
      </c>
      <c r="U2447">
        <v>0</v>
      </c>
      <c r="V2447">
        <v>0</v>
      </c>
      <c r="W2447">
        <v>0</v>
      </c>
      <c r="X2447">
        <v>66.767975286032666</v>
      </c>
      <c r="Y2447">
        <v>0</v>
      </c>
      <c r="Z2447">
        <v>0</v>
      </c>
      <c r="AA2447">
        <v>0</v>
      </c>
      <c r="AB2447">
        <v>19.356899341357909</v>
      </c>
      <c r="AC2447">
        <v>0</v>
      </c>
      <c r="AD2447">
        <v>0</v>
      </c>
      <c r="AE2447">
        <v>86.124874627390568</v>
      </c>
    </row>
    <row r="2448" spans="1:31" x14ac:dyDescent="0.25">
      <c r="A2448">
        <v>1875625</v>
      </c>
      <c r="B2448">
        <v>1</v>
      </c>
      <c r="C2448" t="s">
        <v>81</v>
      </c>
      <c r="D2448" t="s">
        <v>126</v>
      </c>
      <c r="E2448" t="s">
        <v>131</v>
      </c>
      <c r="F2448" t="s">
        <v>7244</v>
      </c>
      <c r="G2448" t="s">
        <v>476</v>
      </c>
      <c r="H2448" t="s">
        <v>134</v>
      </c>
      <c r="I2448" t="s">
        <v>135</v>
      </c>
      <c r="J2448" t="s">
        <v>136</v>
      </c>
      <c r="K2448" t="s">
        <v>172</v>
      </c>
      <c r="L2448" t="s">
        <v>7245</v>
      </c>
      <c r="M2448" t="s">
        <v>7246</v>
      </c>
      <c r="N2448">
        <v>0.26888888799999999</v>
      </c>
      <c r="O2448">
        <v>0</v>
      </c>
      <c r="P2448">
        <v>757</v>
      </c>
      <c r="Q2448">
        <v>36</v>
      </c>
      <c r="R2448">
        <v>104</v>
      </c>
      <c r="S2448">
        <v>9</v>
      </c>
      <c r="T2448">
        <v>45</v>
      </c>
      <c r="U2448">
        <v>0</v>
      </c>
      <c r="V2448">
        <v>0</v>
      </c>
      <c r="W2448">
        <v>0</v>
      </c>
      <c r="X2448">
        <v>27.543022431587382</v>
      </c>
      <c r="Y2448">
        <v>99.676024653005157</v>
      </c>
      <c r="Z2448">
        <v>18.681763805100246</v>
      </c>
      <c r="AA2448">
        <v>14.756425840157954</v>
      </c>
      <c r="AB2448">
        <v>9.1766801666044771</v>
      </c>
      <c r="AC2448">
        <v>0</v>
      </c>
      <c r="AD2448">
        <v>0</v>
      </c>
      <c r="AE2448">
        <v>169.83391689645524</v>
      </c>
    </row>
    <row r="2449" spans="1:31" x14ac:dyDescent="0.25">
      <c r="A2449">
        <v>1875602</v>
      </c>
      <c r="B2449">
        <v>1</v>
      </c>
      <c r="C2449" t="s">
        <v>80</v>
      </c>
      <c r="D2449" t="s">
        <v>106</v>
      </c>
      <c r="E2449" t="s">
        <v>146</v>
      </c>
      <c r="F2449" t="s">
        <v>7247</v>
      </c>
      <c r="G2449" t="s">
        <v>148</v>
      </c>
      <c r="H2449" t="s">
        <v>143</v>
      </c>
      <c r="I2449" t="s">
        <v>135</v>
      </c>
      <c r="J2449" t="s">
        <v>136</v>
      </c>
      <c r="K2449" t="s">
        <v>137</v>
      </c>
      <c r="L2449" t="s">
        <v>7248</v>
      </c>
      <c r="M2449" t="s">
        <v>7249</v>
      </c>
      <c r="N2449">
        <v>0.74305555499999998</v>
      </c>
      <c r="O2449">
        <v>0</v>
      </c>
      <c r="P2449">
        <v>0</v>
      </c>
      <c r="Q2449">
        <v>0</v>
      </c>
      <c r="R2449">
        <v>2</v>
      </c>
      <c r="S2449">
        <v>0</v>
      </c>
      <c r="T2449">
        <v>0</v>
      </c>
      <c r="U2449">
        <v>0</v>
      </c>
      <c r="V2449">
        <v>0</v>
      </c>
      <c r="W2449">
        <v>0</v>
      </c>
      <c r="X2449">
        <v>0</v>
      </c>
      <c r="Y2449">
        <v>0</v>
      </c>
      <c r="Z2449">
        <v>11.642966151509398</v>
      </c>
      <c r="AA2449">
        <v>0</v>
      </c>
      <c r="AB2449">
        <v>0</v>
      </c>
      <c r="AC2449">
        <v>0</v>
      </c>
      <c r="AD2449">
        <v>0</v>
      </c>
      <c r="AE2449">
        <v>11.642966151509398</v>
      </c>
    </row>
    <row r="2450" spans="1:31" x14ac:dyDescent="0.25">
      <c r="A2450">
        <v>1875433</v>
      </c>
      <c r="B2450">
        <v>1</v>
      </c>
      <c r="C2450" t="s">
        <v>80</v>
      </c>
      <c r="D2450" t="s">
        <v>97</v>
      </c>
      <c r="E2450" t="s">
        <v>140</v>
      </c>
      <c r="F2450" t="s">
        <v>7250</v>
      </c>
      <c r="G2450" t="s">
        <v>212</v>
      </c>
      <c r="H2450" t="s">
        <v>143</v>
      </c>
      <c r="I2450" t="s">
        <v>135</v>
      </c>
      <c r="J2450" t="s">
        <v>136</v>
      </c>
      <c r="K2450" t="s">
        <v>137</v>
      </c>
      <c r="L2450" t="s">
        <v>7251</v>
      </c>
      <c r="M2450" t="s">
        <v>7252</v>
      </c>
      <c r="N2450">
        <v>9.4075000000000006</v>
      </c>
      <c r="O2450">
        <v>0</v>
      </c>
      <c r="P2450">
        <v>1</v>
      </c>
      <c r="Q2450">
        <v>0</v>
      </c>
      <c r="R2450">
        <v>0</v>
      </c>
      <c r="S2450">
        <v>0</v>
      </c>
      <c r="T2450">
        <v>0</v>
      </c>
      <c r="U2450">
        <v>0</v>
      </c>
      <c r="V2450">
        <v>0</v>
      </c>
      <c r="W2450">
        <v>0</v>
      </c>
      <c r="X2450">
        <v>3.8285001156702139</v>
      </c>
      <c r="Y2450">
        <v>0</v>
      </c>
      <c r="Z2450">
        <v>0</v>
      </c>
      <c r="AA2450">
        <v>0</v>
      </c>
      <c r="AB2450">
        <v>0</v>
      </c>
      <c r="AC2450">
        <v>0</v>
      </c>
      <c r="AD2450">
        <v>0</v>
      </c>
      <c r="AE2450">
        <v>3.8285001156702139</v>
      </c>
    </row>
    <row r="2451" spans="1:31" x14ac:dyDescent="0.25">
      <c r="A2451">
        <v>1875516</v>
      </c>
      <c r="B2451">
        <v>1</v>
      </c>
      <c r="C2451" t="s">
        <v>80</v>
      </c>
      <c r="D2451" t="s">
        <v>104</v>
      </c>
      <c r="E2451" t="s">
        <v>210</v>
      </c>
      <c r="F2451" t="s">
        <v>1599</v>
      </c>
      <c r="G2451" t="s">
        <v>133</v>
      </c>
      <c r="H2451" t="s">
        <v>134</v>
      </c>
      <c r="I2451" t="s">
        <v>152</v>
      </c>
      <c r="J2451" t="s">
        <v>136</v>
      </c>
      <c r="K2451" t="s">
        <v>137</v>
      </c>
      <c r="L2451" t="s">
        <v>7253</v>
      </c>
      <c r="M2451" t="s">
        <v>7254</v>
      </c>
      <c r="N2451">
        <v>2.6388887999999999E-2</v>
      </c>
      <c r="O2451">
        <v>3</v>
      </c>
      <c r="P2451">
        <v>1637</v>
      </c>
      <c r="Q2451">
        <v>1</v>
      </c>
      <c r="R2451">
        <v>39</v>
      </c>
      <c r="S2451">
        <v>2</v>
      </c>
      <c r="T2451">
        <v>124</v>
      </c>
      <c r="U2451">
        <v>0</v>
      </c>
      <c r="V2451">
        <v>0</v>
      </c>
      <c r="W2451">
        <v>6.7797639976572233E-2</v>
      </c>
      <c r="X2451">
        <v>8.7335656703018874</v>
      </c>
      <c r="Y2451">
        <v>3.129836024374167E-2</v>
      </c>
      <c r="Z2451">
        <v>0.28758431334768336</v>
      </c>
      <c r="AA2451">
        <v>0.14003192005296944</v>
      </c>
      <c r="AB2451">
        <v>3.2514657743975728</v>
      </c>
      <c r="AC2451">
        <v>0</v>
      </c>
      <c r="AD2451">
        <v>0</v>
      </c>
      <c r="AE2451">
        <v>12.511743678320427</v>
      </c>
    </row>
    <row r="2452" spans="1:31" x14ac:dyDescent="0.25">
      <c r="A2452">
        <v>1875479</v>
      </c>
      <c r="B2452">
        <v>1</v>
      </c>
      <c r="C2452" t="s">
        <v>80</v>
      </c>
      <c r="D2452" t="s">
        <v>103</v>
      </c>
      <c r="E2452" t="s">
        <v>131</v>
      </c>
      <c r="F2452" t="s">
        <v>7255</v>
      </c>
      <c r="G2452" t="s">
        <v>133</v>
      </c>
      <c r="H2452" t="s">
        <v>134</v>
      </c>
      <c r="I2452" t="s">
        <v>135</v>
      </c>
      <c r="J2452" t="s">
        <v>136</v>
      </c>
      <c r="K2452" t="s">
        <v>137</v>
      </c>
      <c r="L2452" t="s">
        <v>7256</v>
      </c>
      <c r="M2452" t="s">
        <v>7257</v>
      </c>
      <c r="N2452">
        <v>0.41888888800000001</v>
      </c>
      <c r="O2452">
        <v>0</v>
      </c>
      <c r="P2452">
        <v>249</v>
      </c>
      <c r="Q2452">
        <v>0</v>
      </c>
      <c r="R2452">
        <v>46</v>
      </c>
      <c r="S2452">
        <v>0</v>
      </c>
      <c r="T2452">
        <v>45</v>
      </c>
      <c r="U2452">
        <v>2</v>
      </c>
      <c r="V2452">
        <v>0</v>
      </c>
      <c r="W2452">
        <v>0</v>
      </c>
      <c r="X2452">
        <v>27.588060382609296</v>
      </c>
      <c r="Y2452">
        <v>0</v>
      </c>
      <c r="Z2452">
        <v>101.70716519640071</v>
      </c>
      <c r="AA2452">
        <v>0</v>
      </c>
      <c r="AB2452">
        <v>90.469708654780234</v>
      </c>
      <c r="AC2452">
        <v>28.310645139525395</v>
      </c>
      <c r="AD2452">
        <v>0</v>
      </c>
      <c r="AE2452">
        <v>248.07557937331566</v>
      </c>
    </row>
    <row r="2453" spans="1:31" x14ac:dyDescent="0.25">
      <c r="A2453">
        <v>1875230</v>
      </c>
      <c r="B2453">
        <v>1</v>
      </c>
      <c r="C2453" t="s">
        <v>80</v>
      </c>
      <c r="D2453" t="s">
        <v>105</v>
      </c>
      <c r="E2453" t="s">
        <v>210</v>
      </c>
      <c r="F2453" t="s">
        <v>7258</v>
      </c>
      <c r="G2453" t="s">
        <v>133</v>
      </c>
      <c r="H2453" t="s">
        <v>134</v>
      </c>
      <c r="I2453" t="s">
        <v>135</v>
      </c>
      <c r="J2453" t="s">
        <v>136</v>
      </c>
      <c r="K2453" t="s">
        <v>137</v>
      </c>
      <c r="L2453" t="s">
        <v>7259</v>
      </c>
      <c r="M2453" t="s">
        <v>7260</v>
      </c>
      <c r="N2453">
        <v>0.97861111099999998</v>
      </c>
      <c r="O2453">
        <v>0</v>
      </c>
      <c r="P2453">
        <v>4214</v>
      </c>
      <c r="Q2453">
        <v>0</v>
      </c>
      <c r="R2453">
        <v>1</v>
      </c>
      <c r="S2453">
        <v>1</v>
      </c>
      <c r="T2453">
        <v>263</v>
      </c>
      <c r="U2453">
        <v>0</v>
      </c>
      <c r="V2453">
        <v>2</v>
      </c>
      <c r="W2453">
        <v>0</v>
      </c>
      <c r="X2453">
        <v>666.34481591668941</v>
      </c>
      <c r="Y2453">
        <v>0</v>
      </c>
      <c r="Z2453">
        <v>0.93368422683384855</v>
      </c>
      <c r="AA2453">
        <v>7.0942905964646936</v>
      </c>
      <c r="AB2453">
        <v>180.40747809121189</v>
      </c>
      <c r="AC2453">
        <v>0</v>
      </c>
      <c r="AD2453">
        <v>68.874675683407219</v>
      </c>
      <c r="AE2453">
        <v>923.65494451460711</v>
      </c>
    </row>
    <row r="2454" spans="1:31" x14ac:dyDescent="0.25">
      <c r="A2454">
        <v>1875376</v>
      </c>
      <c r="B2454">
        <v>1</v>
      </c>
      <c r="C2454" t="s">
        <v>80</v>
      </c>
      <c r="D2454" t="s">
        <v>100</v>
      </c>
      <c r="E2454" t="s">
        <v>158</v>
      </c>
      <c r="F2454" t="s">
        <v>7261</v>
      </c>
      <c r="G2454" t="s">
        <v>219</v>
      </c>
      <c r="H2454" t="s">
        <v>134</v>
      </c>
      <c r="I2454" t="s">
        <v>135</v>
      </c>
      <c r="J2454" t="s">
        <v>136</v>
      </c>
      <c r="K2454" t="s">
        <v>137</v>
      </c>
      <c r="L2454" t="s">
        <v>7262</v>
      </c>
      <c r="M2454" t="s">
        <v>7263</v>
      </c>
      <c r="N2454">
        <v>2.9780555550000001</v>
      </c>
      <c r="O2454">
        <v>0</v>
      </c>
      <c r="P2454">
        <v>146</v>
      </c>
      <c r="Q2454">
        <v>0</v>
      </c>
      <c r="R2454">
        <v>8</v>
      </c>
      <c r="S2454">
        <v>0</v>
      </c>
      <c r="T2454">
        <v>10</v>
      </c>
      <c r="U2454">
        <v>0</v>
      </c>
      <c r="V2454">
        <v>0</v>
      </c>
      <c r="W2454">
        <v>0</v>
      </c>
      <c r="X2454">
        <v>120.40663250815358</v>
      </c>
      <c r="Y2454">
        <v>0</v>
      </c>
      <c r="Z2454">
        <v>17.355093707370553</v>
      </c>
      <c r="AA2454">
        <v>0</v>
      </c>
      <c r="AB2454">
        <v>23.155706552028409</v>
      </c>
      <c r="AC2454">
        <v>0</v>
      </c>
      <c r="AD2454">
        <v>0</v>
      </c>
      <c r="AE2454">
        <v>160.91743276755255</v>
      </c>
    </row>
    <row r="2455" spans="1:31" x14ac:dyDescent="0.25">
      <c r="A2455">
        <v>1875224</v>
      </c>
      <c r="B2455">
        <v>1</v>
      </c>
      <c r="C2455" t="s">
        <v>80</v>
      </c>
      <c r="D2455" t="s">
        <v>103</v>
      </c>
      <c r="E2455" t="s">
        <v>131</v>
      </c>
      <c r="F2455" t="s">
        <v>7232</v>
      </c>
      <c r="G2455" t="s">
        <v>133</v>
      </c>
      <c r="H2455" t="s">
        <v>134</v>
      </c>
      <c r="I2455" t="s">
        <v>135</v>
      </c>
      <c r="J2455" t="s">
        <v>136</v>
      </c>
      <c r="K2455" t="s">
        <v>137</v>
      </c>
      <c r="L2455" t="s">
        <v>7264</v>
      </c>
      <c r="M2455" t="s">
        <v>7265</v>
      </c>
      <c r="N2455">
        <v>0.80888888800000003</v>
      </c>
      <c r="O2455">
        <v>3</v>
      </c>
      <c r="P2455">
        <v>1821</v>
      </c>
      <c r="Q2455">
        <v>20</v>
      </c>
      <c r="R2455">
        <v>234</v>
      </c>
      <c r="S2455">
        <v>22</v>
      </c>
      <c r="T2455">
        <v>505</v>
      </c>
      <c r="U2455">
        <v>2</v>
      </c>
      <c r="V2455">
        <v>1</v>
      </c>
      <c r="W2455">
        <v>0.48422953224480081</v>
      </c>
      <c r="X2455">
        <v>166.70711671879221</v>
      </c>
      <c r="Y2455">
        <v>49.353014131704889</v>
      </c>
      <c r="Z2455">
        <v>77.657167729418376</v>
      </c>
      <c r="AA2455">
        <v>54.563416194646116</v>
      </c>
      <c r="AB2455">
        <v>120.54812220824479</v>
      </c>
      <c r="AC2455">
        <v>61.727445295646824</v>
      </c>
      <c r="AD2455">
        <v>0.38299226578650281</v>
      </c>
      <c r="AE2455">
        <v>531.42350407648451</v>
      </c>
    </row>
    <row r="2456" spans="1:31" x14ac:dyDescent="0.25">
      <c r="A2456">
        <v>1875688</v>
      </c>
      <c r="B2456">
        <v>1</v>
      </c>
      <c r="C2456" t="s">
        <v>80</v>
      </c>
      <c r="D2456" t="s">
        <v>97</v>
      </c>
      <c r="E2456" t="s">
        <v>140</v>
      </c>
      <c r="F2456" t="s">
        <v>7266</v>
      </c>
      <c r="G2456" t="s">
        <v>163</v>
      </c>
      <c r="H2456" t="s">
        <v>143</v>
      </c>
      <c r="I2456" t="s">
        <v>135</v>
      </c>
      <c r="J2456" t="s">
        <v>136</v>
      </c>
      <c r="K2456" t="s">
        <v>137</v>
      </c>
      <c r="L2456" t="s">
        <v>7267</v>
      </c>
      <c r="M2456" t="s">
        <v>7268</v>
      </c>
      <c r="N2456">
        <v>2.9652777769999998</v>
      </c>
      <c r="O2456">
        <v>0</v>
      </c>
      <c r="P2456">
        <v>1</v>
      </c>
      <c r="Q2456">
        <v>0</v>
      </c>
      <c r="R2456">
        <v>0</v>
      </c>
      <c r="S2456">
        <v>0</v>
      </c>
      <c r="T2456">
        <v>0</v>
      </c>
      <c r="U2456">
        <v>0</v>
      </c>
      <c r="V2456">
        <v>0</v>
      </c>
      <c r="W2456">
        <v>0</v>
      </c>
      <c r="X2456">
        <v>0.74994397199148333</v>
      </c>
      <c r="Y2456">
        <v>0</v>
      </c>
      <c r="Z2456">
        <v>0</v>
      </c>
      <c r="AA2456">
        <v>0</v>
      </c>
      <c r="AB2456">
        <v>0</v>
      </c>
      <c r="AC2456">
        <v>0</v>
      </c>
      <c r="AD2456">
        <v>0</v>
      </c>
      <c r="AE2456">
        <v>0.74994397199148333</v>
      </c>
    </row>
    <row r="2457" spans="1:31" x14ac:dyDescent="0.25">
      <c r="A2457">
        <v>1875831</v>
      </c>
      <c r="B2457">
        <v>1</v>
      </c>
      <c r="C2457" t="s">
        <v>80</v>
      </c>
      <c r="D2457" t="s">
        <v>102</v>
      </c>
      <c r="E2457" t="s">
        <v>140</v>
      </c>
      <c r="F2457" t="s">
        <v>7269</v>
      </c>
      <c r="G2457" t="s">
        <v>207</v>
      </c>
      <c r="H2457" t="s">
        <v>143</v>
      </c>
      <c r="I2457" t="s">
        <v>135</v>
      </c>
      <c r="J2457" t="s">
        <v>136</v>
      </c>
      <c r="K2457" t="s">
        <v>137</v>
      </c>
      <c r="L2457" t="s">
        <v>7270</v>
      </c>
      <c r="M2457" t="s">
        <v>7271</v>
      </c>
      <c r="N2457">
        <v>1.4430555549999999</v>
      </c>
      <c r="O2457">
        <v>0</v>
      </c>
      <c r="P2457">
        <v>0</v>
      </c>
      <c r="Q2457">
        <v>0</v>
      </c>
      <c r="R2457">
        <v>1</v>
      </c>
      <c r="S2457">
        <v>0</v>
      </c>
      <c r="T2457">
        <v>3</v>
      </c>
      <c r="U2457">
        <v>0</v>
      </c>
      <c r="V2457">
        <v>0</v>
      </c>
      <c r="W2457">
        <v>0</v>
      </c>
      <c r="X2457">
        <v>0</v>
      </c>
      <c r="Y2457">
        <v>0</v>
      </c>
      <c r="Z2457">
        <v>0.23898699436869444</v>
      </c>
      <c r="AA2457">
        <v>0</v>
      </c>
      <c r="AB2457">
        <v>18.414377946916542</v>
      </c>
      <c r="AC2457">
        <v>0</v>
      </c>
      <c r="AD2457">
        <v>0</v>
      </c>
      <c r="AE2457">
        <v>18.653364941285236</v>
      </c>
    </row>
    <row r="2458" spans="1:31" x14ac:dyDescent="0.25">
      <c r="A2458">
        <v>1875476</v>
      </c>
      <c r="B2458">
        <v>1</v>
      </c>
      <c r="C2458" t="s">
        <v>80</v>
      </c>
      <c r="D2458" t="s">
        <v>96</v>
      </c>
      <c r="E2458" t="s">
        <v>131</v>
      </c>
      <c r="F2458" t="s">
        <v>7272</v>
      </c>
      <c r="G2458" t="s">
        <v>476</v>
      </c>
      <c r="H2458" t="s">
        <v>134</v>
      </c>
      <c r="I2458" t="s">
        <v>152</v>
      </c>
      <c r="J2458" t="s">
        <v>136</v>
      </c>
      <c r="K2458" t="s">
        <v>137</v>
      </c>
      <c r="L2458" t="s">
        <v>7273</v>
      </c>
      <c r="M2458" t="s">
        <v>7274</v>
      </c>
      <c r="N2458">
        <v>2.7777777E-2</v>
      </c>
      <c r="O2458">
        <v>1</v>
      </c>
      <c r="P2458">
        <v>1400</v>
      </c>
      <c r="Q2458">
        <v>0</v>
      </c>
      <c r="R2458">
        <v>0</v>
      </c>
      <c r="S2458">
        <v>1</v>
      </c>
      <c r="T2458">
        <v>91</v>
      </c>
      <c r="U2458">
        <v>0</v>
      </c>
      <c r="V2458">
        <v>0</v>
      </c>
      <c r="W2458">
        <v>1.7447912187246621</v>
      </c>
      <c r="X2458">
        <v>42.411622845836597</v>
      </c>
      <c r="Y2458">
        <v>0</v>
      </c>
      <c r="Z2458">
        <v>0</v>
      </c>
      <c r="AA2458">
        <v>0.85942650278036015</v>
      </c>
      <c r="AB2458">
        <v>5.3123774664647003</v>
      </c>
      <c r="AC2458">
        <v>0</v>
      </c>
      <c r="AD2458">
        <v>0</v>
      </c>
      <c r="AE2458">
        <v>50.328218033806323</v>
      </c>
    </row>
    <row r="2459" spans="1:31" x14ac:dyDescent="0.25">
      <c r="A2459">
        <v>1875453</v>
      </c>
      <c r="B2459">
        <v>1</v>
      </c>
      <c r="C2459" t="s">
        <v>81</v>
      </c>
      <c r="D2459" t="s">
        <v>120</v>
      </c>
      <c r="E2459" t="s">
        <v>140</v>
      </c>
      <c r="F2459" t="s">
        <v>7275</v>
      </c>
      <c r="G2459" t="s">
        <v>163</v>
      </c>
      <c r="H2459" t="s">
        <v>143</v>
      </c>
      <c r="I2459" t="s">
        <v>135</v>
      </c>
      <c r="J2459" t="s">
        <v>136</v>
      </c>
      <c r="K2459" t="s">
        <v>137</v>
      </c>
      <c r="L2459" t="s">
        <v>7276</v>
      </c>
      <c r="M2459" t="s">
        <v>7277</v>
      </c>
      <c r="N2459">
        <v>2.5894444440000002</v>
      </c>
      <c r="O2459">
        <v>0</v>
      </c>
      <c r="P2459">
        <v>3</v>
      </c>
      <c r="Q2459">
        <v>0</v>
      </c>
      <c r="R2459">
        <v>0</v>
      </c>
      <c r="S2459">
        <v>0</v>
      </c>
      <c r="T2459">
        <v>0</v>
      </c>
      <c r="U2459">
        <v>0</v>
      </c>
      <c r="V2459">
        <v>0</v>
      </c>
      <c r="W2459">
        <v>0</v>
      </c>
      <c r="X2459">
        <v>1.0658804681944309</v>
      </c>
      <c r="Y2459">
        <v>0</v>
      </c>
      <c r="Z2459">
        <v>0</v>
      </c>
      <c r="AA2459">
        <v>0</v>
      </c>
      <c r="AB2459">
        <v>0</v>
      </c>
      <c r="AC2459">
        <v>0</v>
      </c>
      <c r="AD2459">
        <v>0</v>
      </c>
      <c r="AE2459">
        <v>1.0658804681944309</v>
      </c>
    </row>
    <row r="2460" spans="1:31" x14ac:dyDescent="0.25">
      <c r="A2460">
        <v>1875333</v>
      </c>
      <c r="B2460">
        <v>1</v>
      </c>
      <c r="C2460" t="s">
        <v>80</v>
      </c>
      <c r="D2460" t="s">
        <v>96</v>
      </c>
      <c r="E2460" t="s">
        <v>146</v>
      </c>
      <c r="F2460" t="s">
        <v>7278</v>
      </c>
      <c r="G2460" t="s">
        <v>196</v>
      </c>
      <c r="H2460" t="s">
        <v>143</v>
      </c>
      <c r="I2460" t="s">
        <v>135</v>
      </c>
      <c r="J2460" t="s">
        <v>136</v>
      </c>
      <c r="K2460" t="s">
        <v>172</v>
      </c>
      <c r="L2460" t="s">
        <v>7279</v>
      </c>
      <c r="M2460" t="s">
        <v>7280</v>
      </c>
      <c r="N2460">
        <v>3.5666666660000002</v>
      </c>
      <c r="O2460">
        <v>0</v>
      </c>
      <c r="P2460">
        <v>24</v>
      </c>
      <c r="Q2460">
        <v>0</v>
      </c>
      <c r="R2460">
        <v>0</v>
      </c>
      <c r="S2460">
        <v>0</v>
      </c>
      <c r="T2460">
        <v>0</v>
      </c>
      <c r="U2460">
        <v>0</v>
      </c>
      <c r="V2460">
        <v>0</v>
      </c>
      <c r="W2460">
        <v>0</v>
      </c>
      <c r="X2460">
        <v>20.931976473699699</v>
      </c>
      <c r="Y2460">
        <v>0</v>
      </c>
      <c r="Z2460">
        <v>0</v>
      </c>
      <c r="AA2460">
        <v>0</v>
      </c>
      <c r="AB2460">
        <v>0</v>
      </c>
      <c r="AC2460">
        <v>0</v>
      </c>
      <c r="AD2460">
        <v>0</v>
      </c>
      <c r="AE2460">
        <v>20.931976473699699</v>
      </c>
    </row>
    <row r="2461" spans="1:31" x14ac:dyDescent="0.25">
      <c r="A2461">
        <v>1875310</v>
      </c>
      <c r="B2461">
        <v>1</v>
      </c>
      <c r="C2461" t="s">
        <v>81</v>
      </c>
      <c r="D2461" t="s">
        <v>127</v>
      </c>
      <c r="E2461" t="s">
        <v>210</v>
      </c>
      <c r="F2461" t="s">
        <v>7281</v>
      </c>
      <c r="G2461" t="s">
        <v>476</v>
      </c>
      <c r="H2461" t="s">
        <v>134</v>
      </c>
      <c r="I2461" t="s">
        <v>152</v>
      </c>
      <c r="J2461" t="s">
        <v>136</v>
      </c>
      <c r="K2461" t="s">
        <v>137</v>
      </c>
      <c r="L2461" t="s">
        <v>7282</v>
      </c>
      <c r="M2461" t="s">
        <v>7283</v>
      </c>
      <c r="N2461">
        <v>4.9166665999999998E-2</v>
      </c>
      <c r="O2461">
        <v>1</v>
      </c>
      <c r="P2461">
        <v>16507</v>
      </c>
      <c r="Q2461">
        <v>5</v>
      </c>
      <c r="R2461">
        <v>68</v>
      </c>
      <c r="S2461">
        <v>12</v>
      </c>
      <c r="T2461">
        <v>762</v>
      </c>
      <c r="U2461">
        <v>1</v>
      </c>
      <c r="V2461">
        <v>1</v>
      </c>
      <c r="W2461">
        <v>9.2686399884750002E-3</v>
      </c>
      <c r="X2461">
        <v>213.12097476893052</v>
      </c>
      <c r="Y2461">
        <v>1.2048976833298899</v>
      </c>
      <c r="Z2461">
        <v>2.966877525124183</v>
      </c>
      <c r="AA2461">
        <v>23.427745311731549</v>
      </c>
      <c r="AB2461">
        <v>58.584938592489166</v>
      </c>
      <c r="AC2461">
        <v>4.3578107420718331</v>
      </c>
      <c r="AD2461">
        <v>0.7794951729951124</v>
      </c>
      <c r="AE2461">
        <v>304.45200843666072</v>
      </c>
    </row>
    <row r="2462" spans="1:31" x14ac:dyDescent="0.25">
      <c r="A2462">
        <v>1875851</v>
      </c>
      <c r="B2462">
        <v>1</v>
      </c>
      <c r="C2462" t="s">
        <v>80</v>
      </c>
      <c r="D2462" t="s">
        <v>106</v>
      </c>
      <c r="E2462" t="s">
        <v>131</v>
      </c>
      <c r="F2462" t="s">
        <v>7284</v>
      </c>
      <c r="G2462" t="s">
        <v>133</v>
      </c>
      <c r="H2462" t="s">
        <v>134</v>
      </c>
      <c r="I2462" t="s">
        <v>135</v>
      </c>
      <c r="J2462" t="s">
        <v>136</v>
      </c>
      <c r="K2462" t="s">
        <v>137</v>
      </c>
      <c r="L2462" t="s">
        <v>7285</v>
      </c>
      <c r="M2462" t="s">
        <v>7286</v>
      </c>
      <c r="N2462">
        <v>1.9316666659999999</v>
      </c>
      <c r="O2462">
        <v>1</v>
      </c>
      <c r="P2462">
        <v>75</v>
      </c>
      <c r="Q2462">
        <v>6</v>
      </c>
      <c r="R2462">
        <v>50</v>
      </c>
      <c r="S2462">
        <v>10</v>
      </c>
      <c r="T2462">
        <v>20</v>
      </c>
      <c r="U2462">
        <v>0</v>
      </c>
      <c r="V2462">
        <v>0</v>
      </c>
      <c r="W2462">
        <v>0.95569138889555172</v>
      </c>
      <c r="X2462">
        <v>32.433524168021464</v>
      </c>
      <c r="Y2462">
        <v>72.317002329937935</v>
      </c>
      <c r="Z2462">
        <v>232.03096504113751</v>
      </c>
      <c r="AA2462">
        <v>50.869854183855026</v>
      </c>
      <c r="AB2462">
        <v>44.335103622653143</v>
      </c>
      <c r="AC2462">
        <v>0</v>
      </c>
      <c r="AD2462">
        <v>0</v>
      </c>
      <c r="AE2462">
        <v>432.94214073450058</v>
      </c>
    </row>
    <row r="2463" spans="1:31" x14ac:dyDescent="0.25">
      <c r="A2463">
        <v>1875539</v>
      </c>
      <c r="B2463">
        <v>1</v>
      </c>
      <c r="C2463" t="s">
        <v>80</v>
      </c>
      <c r="D2463" t="s">
        <v>90</v>
      </c>
      <c r="E2463" t="s">
        <v>140</v>
      </c>
      <c r="F2463" t="s">
        <v>7287</v>
      </c>
      <c r="G2463" t="s">
        <v>163</v>
      </c>
      <c r="H2463" t="s">
        <v>143</v>
      </c>
      <c r="I2463" t="s">
        <v>135</v>
      </c>
      <c r="J2463" t="s">
        <v>136</v>
      </c>
      <c r="K2463" t="s">
        <v>137</v>
      </c>
      <c r="L2463" t="s">
        <v>7288</v>
      </c>
      <c r="M2463" t="s">
        <v>7289</v>
      </c>
      <c r="N2463">
        <v>6.5261111109999996</v>
      </c>
      <c r="O2463">
        <v>0</v>
      </c>
      <c r="P2463">
        <v>1</v>
      </c>
      <c r="Q2463">
        <v>0</v>
      </c>
      <c r="R2463">
        <v>0</v>
      </c>
      <c r="S2463">
        <v>0</v>
      </c>
      <c r="T2463">
        <v>0</v>
      </c>
      <c r="U2463">
        <v>0</v>
      </c>
      <c r="V2463">
        <v>0</v>
      </c>
      <c r="W2463">
        <v>0</v>
      </c>
      <c r="X2463">
        <v>2.1484409921221732</v>
      </c>
      <c r="Y2463">
        <v>0</v>
      </c>
      <c r="Z2463">
        <v>0</v>
      </c>
      <c r="AA2463">
        <v>0</v>
      </c>
      <c r="AB2463">
        <v>0</v>
      </c>
      <c r="AC2463">
        <v>0</v>
      </c>
      <c r="AD2463">
        <v>0</v>
      </c>
      <c r="AE2463">
        <v>2.1484409921221732</v>
      </c>
    </row>
    <row r="2464" spans="1:31" x14ac:dyDescent="0.25">
      <c r="A2464">
        <v>1875682</v>
      </c>
      <c r="B2464">
        <v>1</v>
      </c>
      <c r="C2464" t="s">
        <v>80</v>
      </c>
      <c r="D2464" t="s">
        <v>93</v>
      </c>
      <c r="E2464" t="s">
        <v>210</v>
      </c>
      <c r="F2464" t="s">
        <v>7290</v>
      </c>
      <c r="G2464" t="s">
        <v>7291</v>
      </c>
      <c r="H2464" t="s">
        <v>134</v>
      </c>
      <c r="I2464" t="s">
        <v>135</v>
      </c>
      <c r="J2464" t="s">
        <v>136</v>
      </c>
      <c r="K2464" t="s">
        <v>137</v>
      </c>
      <c r="L2464" t="s">
        <v>7292</v>
      </c>
      <c r="M2464" t="s">
        <v>7293</v>
      </c>
      <c r="N2464">
        <v>0.78833333299999997</v>
      </c>
      <c r="O2464">
        <v>0</v>
      </c>
      <c r="P2464">
        <v>51</v>
      </c>
      <c r="Q2464">
        <v>56</v>
      </c>
      <c r="R2464">
        <v>138</v>
      </c>
      <c r="S2464">
        <v>8</v>
      </c>
      <c r="T2464">
        <v>73</v>
      </c>
      <c r="U2464">
        <v>0</v>
      </c>
      <c r="V2464">
        <v>0</v>
      </c>
      <c r="W2464">
        <v>0</v>
      </c>
      <c r="X2464">
        <v>21.947870090090156</v>
      </c>
      <c r="Y2464">
        <v>940.86782429460538</v>
      </c>
      <c r="Z2464">
        <v>388.96763191103702</v>
      </c>
      <c r="AA2464">
        <v>136.27660243250907</v>
      </c>
      <c r="AB2464">
        <v>276.9322522157151</v>
      </c>
      <c r="AC2464">
        <v>0</v>
      </c>
      <c r="AD2464">
        <v>0</v>
      </c>
      <c r="AE2464">
        <v>1764.9921809439568</v>
      </c>
    </row>
    <row r="2465" spans="1:31" x14ac:dyDescent="0.25">
      <c r="A2465">
        <v>1875204</v>
      </c>
      <c r="B2465">
        <v>1</v>
      </c>
      <c r="C2465" t="s">
        <v>81</v>
      </c>
      <c r="D2465" t="s">
        <v>118</v>
      </c>
      <c r="E2465" t="s">
        <v>131</v>
      </c>
      <c r="F2465" t="s">
        <v>7294</v>
      </c>
      <c r="G2465" t="s">
        <v>900</v>
      </c>
      <c r="H2465" t="s">
        <v>134</v>
      </c>
      <c r="I2465" t="s">
        <v>135</v>
      </c>
      <c r="J2465" t="s">
        <v>136</v>
      </c>
      <c r="K2465" t="s">
        <v>137</v>
      </c>
      <c r="L2465" t="s">
        <v>7295</v>
      </c>
      <c r="M2465" t="s">
        <v>7296</v>
      </c>
      <c r="N2465">
        <v>4.3141666660000002</v>
      </c>
      <c r="O2465">
        <v>0</v>
      </c>
      <c r="P2465">
        <v>138</v>
      </c>
      <c r="Q2465">
        <v>0</v>
      </c>
      <c r="R2465">
        <v>1</v>
      </c>
      <c r="S2465">
        <v>0</v>
      </c>
      <c r="T2465">
        <v>10</v>
      </c>
      <c r="U2465">
        <v>0</v>
      </c>
      <c r="V2465">
        <v>0</v>
      </c>
      <c r="W2465">
        <v>0</v>
      </c>
      <c r="X2465">
        <v>82.25150950684683</v>
      </c>
      <c r="Y2465">
        <v>0</v>
      </c>
      <c r="Z2465">
        <v>8.3568548776</v>
      </c>
      <c r="AA2465">
        <v>0</v>
      </c>
      <c r="AB2465">
        <v>19.65264330005283</v>
      </c>
      <c r="AC2465">
        <v>0</v>
      </c>
      <c r="AD2465">
        <v>0</v>
      </c>
      <c r="AE2465">
        <v>110.26100768449966</v>
      </c>
    </row>
    <row r="2466" spans="1:31" x14ac:dyDescent="0.25">
      <c r="A2466">
        <v>1875247</v>
      </c>
      <c r="B2466">
        <v>1</v>
      </c>
      <c r="C2466" t="s">
        <v>80</v>
      </c>
      <c r="D2466" t="s">
        <v>103</v>
      </c>
      <c r="E2466" t="s">
        <v>146</v>
      </c>
      <c r="F2466" t="s">
        <v>7297</v>
      </c>
      <c r="G2466" t="s">
        <v>148</v>
      </c>
      <c r="H2466" t="s">
        <v>143</v>
      </c>
      <c r="I2466" t="s">
        <v>135</v>
      </c>
      <c r="J2466" t="s">
        <v>136</v>
      </c>
      <c r="K2466" t="s">
        <v>137</v>
      </c>
      <c r="L2466" t="s">
        <v>7298</v>
      </c>
      <c r="M2466" t="s">
        <v>7299</v>
      </c>
      <c r="N2466">
        <v>2.5550000000000002</v>
      </c>
      <c r="O2466">
        <v>0</v>
      </c>
      <c r="P2466">
        <v>44</v>
      </c>
      <c r="Q2466">
        <v>0</v>
      </c>
      <c r="R2466">
        <v>0</v>
      </c>
      <c r="S2466">
        <v>0</v>
      </c>
      <c r="T2466">
        <v>3</v>
      </c>
      <c r="U2466">
        <v>0</v>
      </c>
      <c r="V2466">
        <v>0</v>
      </c>
      <c r="W2466">
        <v>0</v>
      </c>
      <c r="X2466">
        <v>17.988009129005146</v>
      </c>
      <c r="Y2466">
        <v>0</v>
      </c>
      <c r="Z2466">
        <v>0</v>
      </c>
      <c r="AA2466">
        <v>0</v>
      </c>
      <c r="AB2466">
        <v>4.8983206553729692</v>
      </c>
      <c r="AC2466">
        <v>0</v>
      </c>
      <c r="AD2466">
        <v>0</v>
      </c>
      <c r="AE2466">
        <v>22.886329784378116</v>
      </c>
    </row>
    <row r="2467" spans="1:31" x14ac:dyDescent="0.25">
      <c r="A2467">
        <v>1875651</v>
      </c>
      <c r="B2467">
        <v>1</v>
      </c>
      <c r="C2467" t="s">
        <v>80</v>
      </c>
      <c r="D2467" t="s">
        <v>100</v>
      </c>
      <c r="E2467" t="s">
        <v>140</v>
      </c>
      <c r="F2467" t="s">
        <v>7300</v>
      </c>
      <c r="G2467" t="s">
        <v>212</v>
      </c>
      <c r="H2467" t="s">
        <v>143</v>
      </c>
      <c r="I2467" t="s">
        <v>135</v>
      </c>
      <c r="J2467" t="s">
        <v>136</v>
      </c>
      <c r="K2467" t="s">
        <v>137</v>
      </c>
      <c r="L2467" t="s">
        <v>7301</v>
      </c>
      <c r="M2467" t="s">
        <v>7302</v>
      </c>
      <c r="N2467">
        <v>3.375277777</v>
      </c>
      <c r="O2467">
        <v>0</v>
      </c>
      <c r="P2467">
        <v>1</v>
      </c>
      <c r="Q2467">
        <v>0</v>
      </c>
      <c r="R2467">
        <v>0</v>
      </c>
      <c r="S2467">
        <v>0</v>
      </c>
      <c r="T2467">
        <v>0</v>
      </c>
      <c r="U2467">
        <v>0</v>
      </c>
      <c r="V2467">
        <v>0</v>
      </c>
      <c r="W2467">
        <v>0</v>
      </c>
      <c r="X2467">
        <v>1.0489114307796708</v>
      </c>
      <c r="Y2467">
        <v>0</v>
      </c>
      <c r="Z2467">
        <v>0</v>
      </c>
      <c r="AA2467">
        <v>0</v>
      </c>
      <c r="AB2467">
        <v>0</v>
      </c>
      <c r="AC2467">
        <v>0</v>
      </c>
      <c r="AD2467">
        <v>0</v>
      </c>
      <c r="AE2467">
        <v>1.0489114307796708</v>
      </c>
    </row>
    <row r="2468" spans="1:31" x14ac:dyDescent="0.25">
      <c r="A2468">
        <v>1875674</v>
      </c>
      <c r="B2468">
        <v>1</v>
      </c>
      <c r="C2468" t="s">
        <v>80</v>
      </c>
      <c r="D2468" t="s">
        <v>90</v>
      </c>
      <c r="E2468" t="s">
        <v>222</v>
      </c>
      <c r="F2468" t="s">
        <v>7303</v>
      </c>
      <c r="G2468" t="s">
        <v>663</v>
      </c>
      <c r="H2468" t="s">
        <v>143</v>
      </c>
      <c r="I2468" t="s">
        <v>135</v>
      </c>
      <c r="J2468" t="s">
        <v>136</v>
      </c>
      <c r="K2468" t="s">
        <v>137</v>
      </c>
      <c r="L2468" t="s">
        <v>7304</v>
      </c>
      <c r="M2468" t="s">
        <v>7305</v>
      </c>
      <c r="N2468">
        <v>2.113611111</v>
      </c>
      <c r="O2468">
        <v>0</v>
      </c>
      <c r="P2468">
        <v>79</v>
      </c>
      <c r="Q2468">
        <v>0</v>
      </c>
      <c r="R2468">
        <v>0</v>
      </c>
      <c r="S2468">
        <v>0</v>
      </c>
      <c r="T2468">
        <v>15</v>
      </c>
      <c r="U2468">
        <v>0</v>
      </c>
      <c r="V2468">
        <v>0</v>
      </c>
      <c r="W2468">
        <v>0</v>
      </c>
      <c r="X2468">
        <v>43.473971355901554</v>
      </c>
      <c r="Y2468">
        <v>0</v>
      </c>
      <c r="Z2468">
        <v>0</v>
      </c>
      <c r="AA2468">
        <v>0</v>
      </c>
      <c r="AB2468">
        <v>58.056664571123228</v>
      </c>
      <c r="AC2468">
        <v>0</v>
      </c>
      <c r="AD2468">
        <v>0</v>
      </c>
      <c r="AE2468">
        <v>101.53063592702478</v>
      </c>
    </row>
    <row r="2469" spans="1:31" x14ac:dyDescent="0.25">
      <c r="A2469">
        <v>1875342</v>
      </c>
      <c r="B2469">
        <v>1</v>
      </c>
      <c r="C2469" t="s">
        <v>80</v>
      </c>
      <c r="D2469" t="s">
        <v>101</v>
      </c>
      <c r="E2469" t="s">
        <v>146</v>
      </c>
      <c r="F2469" t="s">
        <v>7306</v>
      </c>
      <c r="G2469" t="s">
        <v>148</v>
      </c>
      <c r="H2469" t="s">
        <v>143</v>
      </c>
      <c r="I2469" t="s">
        <v>135</v>
      </c>
      <c r="J2469" t="s">
        <v>136</v>
      </c>
      <c r="K2469" t="s">
        <v>137</v>
      </c>
      <c r="L2469" t="s">
        <v>7307</v>
      </c>
      <c r="M2469" t="s">
        <v>7308</v>
      </c>
      <c r="N2469">
        <v>2.9950000000000001</v>
      </c>
      <c r="O2469">
        <v>0</v>
      </c>
      <c r="P2469">
        <v>14</v>
      </c>
      <c r="Q2469">
        <v>0</v>
      </c>
      <c r="R2469">
        <v>0</v>
      </c>
      <c r="S2469">
        <v>0</v>
      </c>
      <c r="T2469">
        <v>0</v>
      </c>
      <c r="U2469">
        <v>0</v>
      </c>
      <c r="V2469">
        <v>0</v>
      </c>
      <c r="W2469">
        <v>0</v>
      </c>
      <c r="X2469">
        <v>5.4091910884422578</v>
      </c>
      <c r="Y2469">
        <v>0</v>
      </c>
      <c r="Z2469">
        <v>0</v>
      </c>
      <c r="AA2469">
        <v>0</v>
      </c>
      <c r="AB2469">
        <v>0</v>
      </c>
      <c r="AC2469">
        <v>0</v>
      </c>
      <c r="AD2469">
        <v>0</v>
      </c>
      <c r="AE2469">
        <v>5.4091910884422578</v>
      </c>
    </row>
    <row r="2470" spans="1:31" x14ac:dyDescent="0.25">
      <c r="A2470">
        <v>1875488</v>
      </c>
      <c r="B2470">
        <v>1</v>
      </c>
      <c r="C2470" t="s">
        <v>80</v>
      </c>
      <c r="D2470" t="s">
        <v>104</v>
      </c>
      <c r="E2470" t="s">
        <v>140</v>
      </c>
      <c r="F2470" t="s">
        <v>7309</v>
      </c>
      <c r="G2470" t="s">
        <v>163</v>
      </c>
      <c r="H2470" t="s">
        <v>143</v>
      </c>
      <c r="I2470" t="s">
        <v>135</v>
      </c>
      <c r="J2470" t="s">
        <v>136</v>
      </c>
      <c r="K2470" t="s">
        <v>137</v>
      </c>
      <c r="L2470" t="s">
        <v>7310</v>
      </c>
      <c r="M2470" t="s">
        <v>7311</v>
      </c>
      <c r="N2470">
        <v>3.744444444</v>
      </c>
      <c r="O2470">
        <v>0</v>
      </c>
      <c r="P2470">
        <v>0</v>
      </c>
      <c r="Q2470">
        <v>0</v>
      </c>
      <c r="R2470">
        <v>0</v>
      </c>
      <c r="S2470">
        <v>0</v>
      </c>
      <c r="T2470">
        <v>1</v>
      </c>
      <c r="U2470">
        <v>0</v>
      </c>
      <c r="V2470">
        <v>0</v>
      </c>
      <c r="W2470">
        <v>0</v>
      </c>
      <c r="X2470">
        <v>0</v>
      </c>
      <c r="Y2470">
        <v>0</v>
      </c>
      <c r="Z2470">
        <v>0</v>
      </c>
      <c r="AA2470">
        <v>0</v>
      </c>
      <c r="AB2470">
        <v>8.0369625015760526</v>
      </c>
      <c r="AC2470">
        <v>0</v>
      </c>
      <c r="AD2470">
        <v>0</v>
      </c>
      <c r="AE2470">
        <v>8.0369625015760526</v>
      </c>
    </row>
    <row r="2471" spans="1:31" x14ac:dyDescent="0.25">
      <c r="A2471">
        <v>1875797</v>
      </c>
      <c r="B2471">
        <v>1</v>
      </c>
      <c r="C2471" t="s">
        <v>81</v>
      </c>
      <c r="D2471" t="s">
        <v>118</v>
      </c>
      <c r="E2471" t="s">
        <v>146</v>
      </c>
      <c r="F2471" t="s">
        <v>7312</v>
      </c>
      <c r="G2471" t="s">
        <v>148</v>
      </c>
      <c r="H2471" t="s">
        <v>143</v>
      </c>
      <c r="I2471" t="s">
        <v>135</v>
      </c>
      <c r="J2471" t="s">
        <v>136</v>
      </c>
      <c r="K2471" t="s">
        <v>137</v>
      </c>
      <c r="L2471" t="s">
        <v>7313</v>
      </c>
      <c r="M2471" t="s">
        <v>7314</v>
      </c>
      <c r="N2471">
        <v>0.92555555499999997</v>
      </c>
      <c r="O2471">
        <v>0</v>
      </c>
      <c r="P2471">
        <v>6</v>
      </c>
      <c r="Q2471">
        <v>0</v>
      </c>
      <c r="R2471">
        <v>4</v>
      </c>
      <c r="S2471">
        <v>0</v>
      </c>
      <c r="T2471">
        <v>1</v>
      </c>
      <c r="U2471">
        <v>0</v>
      </c>
      <c r="V2471">
        <v>1</v>
      </c>
      <c r="W2471">
        <v>0</v>
      </c>
      <c r="X2471">
        <v>2.2508851971852004</v>
      </c>
      <c r="Y2471">
        <v>0</v>
      </c>
      <c r="Z2471">
        <v>16.419274687586615</v>
      </c>
      <c r="AA2471">
        <v>0</v>
      </c>
      <c r="AB2471">
        <v>1.5648451548582001</v>
      </c>
      <c r="AC2471">
        <v>0</v>
      </c>
      <c r="AD2471">
        <v>9.8393728695508914E-2</v>
      </c>
      <c r="AE2471">
        <v>20.333398768325527</v>
      </c>
    </row>
    <row r="2472" spans="1:31" x14ac:dyDescent="0.25">
      <c r="A2472">
        <v>1875774</v>
      </c>
      <c r="B2472">
        <v>1</v>
      </c>
      <c r="C2472" t="s">
        <v>81</v>
      </c>
      <c r="D2472" t="s">
        <v>112</v>
      </c>
      <c r="E2472" t="s">
        <v>140</v>
      </c>
      <c r="F2472" t="s">
        <v>7315</v>
      </c>
      <c r="G2472" t="s">
        <v>163</v>
      </c>
      <c r="H2472" t="s">
        <v>143</v>
      </c>
      <c r="I2472" t="s">
        <v>135</v>
      </c>
      <c r="J2472" t="s">
        <v>136</v>
      </c>
      <c r="K2472" t="s">
        <v>137</v>
      </c>
      <c r="L2472" t="s">
        <v>7316</v>
      </c>
      <c r="M2472" t="s">
        <v>7317</v>
      </c>
      <c r="N2472">
        <v>1.7508333330000001</v>
      </c>
      <c r="O2472">
        <v>0</v>
      </c>
      <c r="P2472">
        <v>0</v>
      </c>
      <c r="Q2472">
        <v>0</v>
      </c>
      <c r="R2472">
        <v>1</v>
      </c>
      <c r="S2472">
        <v>0</v>
      </c>
      <c r="T2472">
        <v>0</v>
      </c>
      <c r="U2472">
        <v>0</v>
      </c>
      <c r="V2472">
        <v>0</v>
      </c>
      <c r="W2472">
        <v>0</v>
      </c>
      <c r="X2472">
        <v>0</v>
      </c>
      <c r="Y2472">
        <v>0</v>
      </c>
      <c r="Z2472">
        <v>0.27546016217644448</v>
      </c>
      <c r="AA2472">
        <v>0</v>
      </c>
      <c r="AB2472">
        <v>0</v>
      </c>
      <c r="AC2472">
        <v>0</v>
      </c>
      <c r="AD2472">
        <v>0</v>
      </c>
      <c r="AE2472">
        <v>0.27546016217644448</v>
      </c>
    </row>
    <row r="2473" spans="1:31" x14ac:dyDescent="0.25">
      <c r="A2473">
        <v>1875465</v>
      </c>
      <c r="B2473">
        <v>1</v>
      </c>
      <c r="C2473" t="s">
        <v>81</v>
      </c>
      <c r="D2473" t="s">
        <v>120</v>
      </c>
      <c r="E2473" t="s">
        <v>140</v>
      </c>
      <c r="F2473" t="s">
        <v>7318</v>
      </c>
      <c r="G2473" t="s">
        <v>163</v>
      </c>
      <c r="H2473" t="s">
        <v>143</v>
      </c>
      <c r="I2473" t="s">
        <v>135</v>
      </c>
      <c r="J2473" t="s">
        <v>136</v>
      </c>
      <c r="K2473" t="s">
        <v>137</v>
      </c>
      <c r="L2473" t="s">
        <v>7319</v>
      </c>
      <c r="M2473" t="s">
        <v>7320</v>
      </c>
      <c r="N2473">
        <v>2.5380555550000001</v>
      </c>
      <c r="O2473">
        <v>0</v>
      </c>
      <c r="P2473">
        <v>1</v>
      </c>
      <c r="Q2473">
        <v>0</v>
      </c>
      <c r="R2473">
        <v>0</v>
      </c>
      <c r="S2473">
        <v>0</v>
      </c>
      <c r="T2473">
        <v>0</v>
      </c>
      <c r="U2473">
        <v>0</v>
      </c>
      <c r="V2473">
        <v>0</v>
      </c>
      <c r="W2473">
        <v>0</v>
      </c>
      <c r="X2473">
        <v>0.99570911366899018</v>
      </c>
      <c r="Y2473">
        <v>0</v>
      </c>
      <c r="Z2473">
        <v>0</v>
      </c>
      <c r="AA2473">
        <v>0</v>
      </c>
      <c r="AB2473">
        <v>0</v>
      </c>
      <c r="AC2473">
        <v>0</v>
      </c>
      <c r="AD2473">
        <v>0</v>
      </c>
      <c r="AE2473">
        <v>0.99570911366899018</v>
      </c>
    </row>
    <row r="2474" spans="1:31" x14ac:dyDescent="0.25">
      <c r="A2474">
        <v>1875419</v>
      </c>
      <c r="B2474">
        <v>1</v>
      </c>
      <c r="C2474" t="s">
        <v>81</v>
      </c>
      <c r="D2474" t="s">
        <v>126</v>
      </c>
      <c r="E2474" t="s">
        <v>158</v>
      </c>
      <c r="F2474" t="s">
        <v>7321</v>
      </c>
      <c r="G2474" t="s">
        <v>196</v>
      </c>
      <c r="H2474" t="s">
        <v>134</v>
      </c>
      <c r="I2474" t="s">
        <v>135</v>
      </c>
      <c r="J2474" t="s">
        <v>136</v>
      </c>
      <c r="K2474" t="s">
        <v>172</v>
      </c>
      <c r="L2474" t="s">
        <v>7322</v>
      </c>
      <c r="M2474" t="s">
        <v>7323</v>
      </c>
      <c r="N2474">
        <v>4.7069111110000001</v>
      </c>
      <c r="O2474">
        <v>0</v>
      </c>
      <c r="P2474">
        <v>588</v>
      </c>
      <c r="Q2474">
        <v>22</v>
      </c>
      <c r="R2474">
        <v>53</v>
      </c>
      <c r="S2474">
        <v>3</v>
      </c>
      <c r="T2474">
        <v>39</v>
      </c>
      <c r="U2474">
        <v>0</v>
      </c>
      <c r="V2474">
        <v>0</v>
      </c>
      <c r="W2474">
        <v>0</v>
      </c>
      <c r="X2474">
        <v>369.54091434417535</v>
      </c>
      <c r="Y2474">
        <v>633.38060610070886</v>
      </c>
      <c r="Z2474">
        <v>76.221048152919877</v>
      </c>
      <c r="AA2474">
        <v>71.060727309030256</v>
      </c>
      <c r="AB2474">
        <v>145.02334675193137</v>
      </c>
      <c r="AC2474">
        <v>0</v>
      </c>
      <c r="AD2474">
        <v>0</v>
      </c>
      <c r="AE2474">
        <v>1295.2266426587655</v>
      </c>
    </row>
    <row r="2475" spans="1:31" x14ac:dyDescent="0.25">
      <c r="A2475">
        <v>1875213</v>
      </c>
      <c r="B2475">
        <v>1</v>
      </c>
      <c r="C2475" t="s">
        <v>80</v>
      </c>
      <c r="D2475" t="s">
        <v>91</v>
      </c>
      <c r="E2475" t="s">
        <v>210</v>
      </c>
      <c r="F2475" t="s">
        <v>6797</v>
      </c>
      <c r="G2475" t="s">
        <v>133</v>
      </c>
      <c r="H2475" t="s">
        <v>134</v>
      </c>
      <c r="I2475" t="s">
        <v>135</v>
      </c>
      <c r="J2475" t="s">
        <v>136</v>
      </c>
      <c r="K2475" t="s">
        <v>137</v>
      </c>
      <c r="L2475" t="s">
        <v>7324</v>
      </c>
      <c r="M2475" t="s">
        <v>7325</v>
      </c>
      <c r="N2475">
        <v>1.125555555</v>
      </c>
      <c r="O2475">
        <v>0</v>
      </c>
      <c r="P2475">
        <v>725</v>
      </c>
      <c r="Q2475">
        <v>0</v>
      </c>
      <c r="R2475">
        <v>16</v>
      </c>
      <c r="S2475">
        <v>1</v>
      </c>
      <c r="T2475">
        <v>107</v>
      </c>
      <c r="U2475">
        <v>0</v>
      </c>
      <c r="V2475">
        <v>0</v>
      </c>
      <c r="W2475">
        <v>0</v>
      </c>
      <c r="X2475">
        <v>109.11231975393214</v>
      </c>
      <c r="Y2475">
        <v>0</v>
      </c>
      <c r="Z2475">
        <v>16.12971818090918</v>
      </c>
      <c r="AA2475">
        <v>3.8013005536288222</v>
      </c>
      <c r="AB2475">
        <v>49.122978913784046</v>
      </c>
      <c r="AC2475">
        <v>0</v>
      </c>
      <c r="AD2475">
        <v>0</v>
      </c>
      <c r="AE2475">
        <v>178.16631740225418</v>
      </c>
    </row>
    <row r="2476" spans="1:31" x14ac:dyDescent="0.25">
      <c r="A2476">
        <v>1875379</v>
      </c>
      <c r="B2476">
        <v>1</v>
      </c>
      <c r="C2476" t="s">
        <v>81</v>
      </c>
      <c r="D2476" t="s">
        <v>126</v>
      </c>
      <c r="E2476" t="s">
        <v>131</v>
      </c>
      <c r="F2476" t="s">
        <v>7244</v>
      </c>
      <c r="G2476" t="s">
        <v>476</v>
      </c>
      <c r="H2476" t="s">
        <v>134</v>
      </c>
      <c r="I2476" t="s">
        <v>152</v>
      </c>
      <c r="J2476" t="s">
        <v>136</v>
      </c>
      <c r="K2476" t="s">
        <v>172</v>
      </c>
      <c r="L2476" t="s">
        <v>7326</v>
      </c>
      <c r="M2476" t="s">
        <v>7327</v>
      </c>
      <c r="N2476">
        <v>3.1263887999999997E-2</v>
      </c>
      <c r="O2476">
        <v>0</v>
      </c>
      <c r="P2476">
        <v>757</v>
      </c>
      <c r="Q2476">
        <v>36</v>
      </c>
      <c r="R2476">
        <v>104</v>
      </c>
      <c r="S2476">
        <v>9</v>
      </c>
      <c r="T2476">
        <v>45</v>
      </c>
      <c r="U2476">
        <v>0</v>
      </c>
      <c r="V2476">
        <v>0</v>
      </c>
      <c r="W2476">
        <v>0</v>
      </c>
      <c r="X2476">
        <v>2.8972755723472425</v>
      </c>
      <c r="Y2476">
        <v>11.045045716335713</v>
      </c>
      <c r="Z2476">
        <v>2.0853736460027736</v>
      </c>
      <c r="AA2476">
        <v>1.5597081456790467</v>
      </c>
      <c r="AB2476">
        <v>0.94683383590092074</v>
      </c>
      <c r="AC2476">
        <v>0</v>
      </c>
      <c r="AD2476">
        <v>0</v>
      </c>
      <c r="AE2476">
        <v>18.534236916265694</v>
      </c>
    </row>
    <row r="2477" spans="1:31" x14ac:dyDescent="0.25">
      <c r="A2477">
        <v>1875405</v>
      </c>
      <c r="B2477">
        <v>1</v>
      </c>
      <c r="C2477" t="s">
        <v>81</v>
      </c>
      <c r="D2477" t="s">
        <v>122</v>
      </c>
      <c r="E2477" t="s">
        <v>131</v>
      </c>
      <c r="F2477" t="s">
        <v>7328</v>
      </c>
      <c r="G2477" t="s">
        <v>133</v>
      </c>
      <c r="H2477" t="s">
        <v>134</v>
      </c>
      <c r="I2477" t="s">
        <v>135</v>
      </c>
      <c r="J2477" t="s">
        <v>136</v>
      </c>
      <c r="K2477" t="s">
        <v>137</v>
      </c>
      <c r="L2477" t="s">
        <v>7329</v>
      </c>
      <c r="M2477" t="s">
        <v>7330</v>
      </c>
      <c r="N2477">
        <v>3.8325</v>
      </c>
      <c r="O2477">
        <v>0</v>
      </c>
      <c r="P2477">
        <v>112</v>
      </c>
      <c r="Q2477">
        <v>0</v>
      </c>
      <c r="R2477">
        <v>0</v>
      </c>
      <c r="S2477">
        <v>0</v>
      </c>
      <c r="T2477">
        <v>11</v>
      </c>
      <c r="U2477">
        <v>0</v>
      </c>
      <c r="V2477">
        <v>0</v>
      </c>
      <c r="W2477">
        <v>0</v>
      </c>
      <c r="X2477">
        <v>59.809670396638481</v>
      </c>
      <c r="Y2477">
        <v>0</v>
      </c>
      <c r="Z2477">
        <v>0</v>
      </c>
      <c r="AA2477">
        <v>0</v>
      </c>
      <c r="AB2477">
        <v>27.485285958923903</v>
      </c>
      <c r="AC2477">
        <v>0</v>
      </c>
      <c r="AD2477">
        <v>0</v>
      </c>
      <c r="AE2477">
        <v>87.294956355562391</v>
      </c>
    </row>
    <row r="2478" spans="1:31" x14ac:dyDescent="0.25">
      <c r="A2478">
        <v>1875336</v>
      </c>
      <c r="B2478">
        <v>1</v>
      </c>
      <c r="C2478" t="s">
        <v>81</v>
      </c>
      <c r="D2478" t="s">
        <v>125</v>
      </c>
      <c r="E2478" t="s">
        <v>158</v>
      </c>
      <c r="F2478" t="s">
        <v>7331</v>
      </c>
      <c r="G2478" t="s">
        <v>293</v>
      </c>
      <c r="H2478" t="s">
        <v>134</v>
      </c>
      <c r="I2478" t="s">
        <v>135</v>
      </c>
      <c r="J2478" t="s">
        <v>136</v>
      </c>
      <c r="K2478" t="s">
        <v>137</v>
      </c>
      <c r="L2478" t="s">
        <v>7332</v>
      </c>
      <c r="M2478" t="s">
        <v>7333</v>
      </c>
      <c r="N2478">
        <v>2.5947222220000001</v>
      </c>
      <c r="O2478">
        <v>0</v>
      </c>
      <c r="P2478">
        <v>50</v>
      </c>
      <c r="Q2478">
        <v>0</v>
      </c>
      <c r="R2478">
        <v>3</v>
      </c>
      <c r="S2478">
        <v>0</v>
      </c>
      <c r="T2478">
        <v>1</v>
      </c>
      <c r="U2478">
        <v>0</v>
      </c>
      <c r="V2478">
        <v>0</v>
      </c>
      <c r="W2478">
        <v>0</v>
      </c>
      <c r="X2478">
        <v>30.038382758311418</v>
      </c>
      <c r="Y2478">
        <v>0</v>
      </c>
      <c r="Z2478">
        <v>41.78946530535557</v>
      </c>
      <c r="AA2478">
        <v>0</v>
      </c>
      <c r="AB2478">
        <v>9.3676664611290548</v>
      </c>
      <c r="AC2478">
        <v>0</v>
      </c>
      <c r="AD2478">
        <v>0</v>
      </c>
      <c r="AE2478">
        <v>81.195514524796039</v>
      </c>
    </row>
    <row r="2479" spans="1:31" x14ac:dyDescent="0.25">
      <c r="A2479">
        <v>1875754</v>
      </c>
      <c r="B2479">
        <v>1</v>
      </c>
      <c r="C2479" t="s">
        <v>80</v>
      </c>
      <c r="D2479" t="s">
        <v>95</v>
      </c>
      <c r="E2479" t="s">
        <v>140</v>
      </c>
      <c r="F2479" t="s">
        <v>7334</v>
      </c>
      <c r="G2479" t="s">
        <v>163</v>
      </c>
      <c r="H2479" t="s">
        <v>143</v>
      </c>
      <c r="I2479" t="s">
        <v>135</v>
      </c>
      <c r="J2479" t="s">
        <v>136</v>
      </c>
      <c r="K2479" t="s">
        <v>137</v>
      </c>
      <c r="L2479" t="s">
        <v>7335</v>
      </c>
      <c r="M2479" t="s">
        <v>7336</v>
      </c>
      <c r="N2479">
        <v>2.4249999999999998</v>
      </c>
      <c r="O2479">
        <v>0</v>
      </c>
      <c r="P2479">
        <v>2</v>
      </c>
      <c r="Q2479">
        <v>0</v>
      </c>
      <c r="R2479">
        <v>0</v>
      </c>
      <c r="S2479">
        <v>0</v>
      </c>
      <c r="T2479">
        <v>0</v>
      </c>
      <c r="U2479">
        <v>0</v>
      </c>
      <c r="V2479">
        <v>0</v>
      </c>
      <c r="W2479">
        <v>0</v>
      </c>
      <c r="X2479">
        <v>0.98014277219901336</v>
      </c>
      <c r="Y2479">
        <v>0</v>
      </c>
      <c r="Z2479">
        <v>0</v>
      </c>
      <c r="AA2479">
        <v>0</v>
      </c>
      <c r="AB2479">
        <v>0</v>
      </c>
      <c r="AC2479">
        <v>0</v>
      </c>
      <c r="AD2479">
        <v>0</v>
      </c>
      <c r="AE2479">
        <v>0.98014277219901336</v>
      </c>
    </row>
    <row r="2480" spans="1:31" x14ac:dyDescent="0.25">
      <c r="A2480">
        <v>1875236</v>
      </c>
      <c r="B2480">
        <v>1</v>
      </c>
      <c r="C2480" t="s">
        <v>81</v>
      </c>
      <c r="D2480" t="s">
        <v>120</v>
      </c>
      <c r="E2480" t="s">
        <v>169</v>
      </c>
      <c r="F2480" t="s">
        <v>1056</v>
      </c>
      <c r="G2480" t="s">
        <v>183</v>
      </c>
      <c r="H2480" t="s">
        <v>143</v>
      </c>
      <c r="I2480" t="s">
        <v>135</v>
      </c>
      <c r="J2480" t="s">
        <v>136</v>
      </c>
      <c r="K2480" t="s">
        <v>137</v>
      </c>
      <c r="L2480" t="s">
        <v>7337</v>
      </c>
      <c r="M2480" t="s">
        <v>7338</v>
      </c>
      <c r="N2480">
        <v>1.1486111109999999</v>
      </c>
      <c r="O2480">
        <v>0</v>
      </c>
      <c r="P2480">
        <v>0</v>
      </c>
      <c r="Q2480">
        <v>1</v>
      </c>
      <c r="R2480">
        <v>5</v>
      </c>
      <c r="S2480">
        <v>0</v>
      </c>
      <c r="T2480">
        <v>0</v>
      </c>
      <c r="U2480">
        <v>0</v>
      </c>
      <c r="V2480">
        <v>0</v>
      </c>
      <c r="W2480">
        <v>0</v>
      </c>
      <c r="X2480">
        <v>0</v>
      </c>
      <c r="Y2480">
        <v>2.7775872779408446</v>
      </c>
      <c r="Z2480">
        <v>57.096876599390605</v>
      </c>
      <c r="AA2480">
        <v>0</v>
      </c>
      <c r="AB2480">
        <v>0</v>
      </c>
      <c r="AC2480">
        <v>0</v>
      </c>
      <c r="AD2480">
        <v>0</v>
      </c>
      <c r="AE2480">
        <v>59.874463877331451</v>
      </c>
    </row>
    <row r="2481" spans="1:31" x14ac:dyDescent="0.25">
      <c r="A2481">
        <v>1875777</v>
      </c>
      <c r="B2481">
        <v>1</v>
      </c>
      <c r="C2481" t="s">
        <v>81</v>
      </c>
      <c r="D2481" t="s">
        <v>113</v>
      </c>
      <c r="E2481" t="s">
        <v>140</v>
      </c>
      <c r="F2481" t="s">
        <v>7339</v>
      </c>
      <c r="G2481" t="s">
        <v>163</v>
      </c>
      <c r="H2481" t="s">
        <v>143</v>
      </c>
      <c r="I2481" t="s">
        <v>135</v>
      </c>
      <c r="J2481" t="s">
        <v>136</v>
      </c>
      <c r="K2481" t="s">
        <v>137</v>
      </c>
      <c r="L2481" t="s">
        <v>7340</v>
      </c>
      <c r="M2481" t="s">
        <v>7341</v>
      </c>
      <c r="N2481">
        <v>2.0649999999999999</v>
      </c>
      <c r="O2481">
        <v>0</v>
      </c>
      <c r="P2481">
        <v>4</v>
      </c>
      <c r="Q2481">
        <v>0</v>
      </c>
      <c r="R2481">
        <v>0</v>
      </c>
      <c r="S2481">
        <v>0</v>
      </c>
      <c r="T2481">
        <v>0</v>
      </c>
      <c r="U2481">
        <v>0</v>
      </c>
      <c r="V2481">
        <v>0</v>
      </c>
      <c r="W2481">
        <v>0</v>
      </c>
      <c r="X2481">
        <v>1.9837370151379277</v>
      </c>
      <c r="Y2481">
        <v>0</v>
      </c>
      <c r="Z2481">
        <v>0</v>
      </c>
      <c r="AA2481">
        <v>0</v>
      </c>
      <c r="AB2481">
        <v>0</v>
      </c>
      <c r="AC2481">
        <v>0</v>
      </c>
      <c r="AD2481">
        <v>0</v>
      </c>
      <c r="AE2481">
        <v>1.9837370151379277</v>
      </c>
    </row>
    <row r="2482" spans="1:31" x14ac:dyDescent="0.25">
      <c r="A2482">
        <v>1875634</v>
      </c>
      <c r="B2482">
        <v>1</v>
      </c>
      <c r="C2482" t="s">
        <v>80</v>
      </c>
      <c r="D2482" t="s">
        <v>84</v>
      </c>
      <c r="E2482" t="s">
        <v>140</v>
      </c>
      <c r="F2482" t="s">
        <v>7342</v>
      </c>
      <c r="G2482" t="s">
        <v>163</v>
      </c>
      <c r="H2482" t="s">
        <v>143</v>
      </c>
      <c r="I2482" t="s">
        <v>135</v>
      </c>
      <c r="J2482" t="s">
        <v>136</v>
      </c>
      <c r="K2482" t="s">
        <v>137</v>
      </c>
      <c r="L2482" t="s">
        <v>7343</v>
      </c>
      <c r="M2482" t="s">
        <v>7344</v>
      </c>
      <c r="N2482">
        <v>1.0480555549999999</v>
      </c>
      <c r="O2482">
        <v>0</v>
      </c>
      <c r="P2482">
        <v>13</v>
      </c>
      <c r="Q2482">
        <v>0</v>
      </c>
      <c r="R2482">
        <v>0</v>
      </c>
      <c r="S2482">
        <v>0</v>
      </c>
      <c r="T2482">
        <v>1</v>
      </c>
      <c r="U2482">
        <v>0</v>
      </c>
      <c r="V2482">
        <v>0</v>
      </c>
      <c r="W2482">
        <v>0</v>
      </c>
      <c r="X2482">
        <v>3.7449640574215062</v>
      </c>
      <c r="Y2482">
        <v>0</v>
      </c>
      <c r="Z2482">
        <v>0</v>
      </c>
      <c r="AA2482">
        <v>0</v>
      </c>
      <c r="AB2482">
        <v>15.796709352202047</v>
      </c>
      <c r="AC2482">
        <v>0</v>
      </c>
      <c r="AD2482">
        <v>0</v>
      </c>
      <c r="AE2482">
        <v>19.541673409623552</v>
      </c>
    </row>
    <row r="2483" spans="1:31" x14ac:dyDescent="0.25">
      <c r="A2483">
        <v>1875256</v>
      </c>
      <c r="B2483">
        <v>1</v>
      </c>
      <c r="C2483" t="s">
        <v>80</v>
      </c>
      <c r="D2483" t="s">
        <v>100</v>
      </c>
      <c r="E2483" t="s">
        <v>146</v>
      </c>
      <c r="F2483" t="s">
        <v>7345</v>
      </c>
      <c r="G2483" t="s">
        <v>148</v>
      </c>
      <c r="H2483" t="s">
        <v>143</v>
      </c>
      <c r="I2483" t="s">
        <v>135</v>
      </c>
      <c r="J2483" t="s">
        <v>136</v>
      </c>
      <c r="K2483" t="s">
        <v>137</v>
      </c>
      <c r="L2483" t="s">
        <v>7346</v>
      </c>
      <c r="M2483" t="s">
        <v>7347</v>
      </c>
      <c r="N2483">
        <v>3.3311111109999998</v>
      </c>
      <c r="O2483">
        <v>0</v>
      </c>
      <c r="P2483">
        <v>32</v>
      </c>
      <c r="Q2483">
        <v>0</v>
      </c>
      <c r="R2483">
        <v>0</v>
      </c>
      <c r="S2483">
        <v>0</v>
      </c>
      <c r="T2483">
        <v>0</v>
      </c>
      <c r="U2483">
        <v>0</v>
      </c>
      <c r="V2483">
        <v>0</v>
      </c>
      <c r="W2483">
        <v>0</v>
      </c>
      <c r="X2483">
        <v>17.66679998913893</v>
      </c>
      <c r="Y2483">
        <v>0</v>
      </c>
      <c r="Z2483">
        <v>0</v>
      </c>
      <c r="AA2483">
        <v>0</v>
      </c>
      <c r="AB2483">
        <v>0</v>
      </c>
      <c r="AC2483">
        <v>0</v>
      </c>
      <c r="AD2483">
        <v>0</v>
      </c>
      <c r="AE2483">
        <v>17.66679998913893</v>
      </c>
    </row>
    <row r="2484" spans="1:31" x14ac:dyDescent="0.25">
      <c r="A2484">
        <v>1875648</v>
      </c>
      <c r="B2484">
        <v>1</v>
      </c>
      <c r="C2484" t="s">
        <v>80</v>
      </c>
      <c r="D2484" t="s">
        <v>100</v>
      </c>
      <c r="E2484" t="s">
        <v>158</v>
      </c>
      <c r="F2484" t="s">
        <v>7348</v>
      </c>
      <c r="G2484" t="s">
        <v>219</v>
      </c>
      <c r="H2484" t="s">
        <v>134</v>
      </c>
      <c r="I2484" t="s">
        <v>135</v>
      </c>
      <c r="J2484" t="s">
        <v>136</v>
      </c>
      <c r="K2484" t="s">
        <v>137</v>
      </c>
      <c r="L2484" t="s">
        <v>7349</v>
      </c>
      <c r="M2484" t="s">
        <v>7350</v>
      </c>
      <c r="N2484">
        <v>1.779722222</v>
      </c>
      <c r="O2484">
        <v>0</v>
      </c>
      <c r="P2484">
        <v>0</v>
      </c>
      <c r="Q2484">
        <v>0</v>
      </c>
      <c r="R2484">
        <v>0</v>
      </c>
      <c r="S2484">
        <v>1</v>
      </c>
      <c r="T2484">
        <v>0</v>
      </c>
      <c r="U2484">
        <v>0</v>
      </c>
      <c r="V2484">
        <v>0</v>
      </c>
      <c r="W2484">
        <v>0</v>
      </c>
      <c r="X2484">
        <v>0</v>
      </c>
      <c r="Y2484">
        <v>0</v>
      </c>
      <c r="Z2484">
        <v>0</v>
      </c>
      <c r="AA2484">
        <v>3.9314717408139668</v>
      </c>
      <c r="AB2484">
        <v>0</v>
      </c>
      <c r="AC2484">
        <v>0</v>
      </c>
      <c r="AD2484">
        <v>0</v>
      </c>
      <c r="AE2484">
        <v>3.9314717408139668</v>
      </c>
    </row>
    <row r="2485" spans="1:31" x14ac:dyDescent="0.25">
      <c r="A2485">
        <v>1875548</v>
      </c>
      <c r="B2485">
        <v>1</v>
      </c>
      <c r="C2485" t="s">
        <v>81</v>
      </c>
      <c r="D2485" t="s">
        <v>122</v>
      </c>
      <c r="E2485" t="s">
        <v>131</v>
      </c>
      <c r="F2485" t="s">
        <v>7351</v>
      </c>
      <c r="G2485" t="s">
        <v>133</v>
      </c>
      <c r="H2485" t="s">
        <v>134</v>
      </c>
      <c r="I2485" t="s">
        <v>135</v>
      </c>
      <c r="J2485" t="s">
        <v>136</v>
      </c>
      <c r="K2485" t="s">
        <v>137</v>
      </c>
      <c r="L2485" t="s">
        <v>7352</v>
      </c>
      <c r="M2485" t="s">
        <v>7353</v>
      </c>
      <c r="N2485">
        <v>2.1191666659999999</v>
      </c>
      <c r="O2485">
        <v>0</v>
      </c>
      <c r="P2485">
        <v>190</v>
      </c>
      <c r="Q2485">
        <v>0</v>
      </c>
      <c r="R2485">
        <v>0</v>
      </c>
      <c r="S2485">
        <v>0</v>
      </c>
      <c r="T2485">
        <v>14</v>
      </c>
      <c r="U2485">
        <v>0</v>
      </c>
      <c r="V2485">
        <v>0</v>
      </c>
      <c r="W2485">
        <v>0</v>
      </c>
      <c r="X2485">
        <v>40.476826192916512</v>
      </c>
      <c r="Y2485">
        <v>0</v>
      </c>
      <c r="Z2485">
        <v>0</v>
      </c>
      <c r="AA2485">
        <v>0</v>
      </c>
      <c r="AB2485">
        <v>4.6322521594841692</v>
      </c>
      <c r="AC2485">
        <v>0</v>
      </c>
      <c r="AD2485">
        <v>0</v>
      </c>
      <c r="AE2485">
        <v>45.10907835240068</v>
      </c>
    </row>
    <row r="2486" spans="1:31" x14ac:dyDescent="0.25">
      <c r="A2486">
        <v>1875442</v>
      </c>
      <c r="B2486">
        <v>1</v>
      </c>
      <c r="C2486" t="s">
        <v>80</v>
      </c>
      <c r="D2486" t="s">
        <v>106</v>
      </c>
      <c r="E2486" t="s">
        <v>210</v>
      </c>
      <c r="F2486" t="s">
        <v>7354</v>
      </c>
      <c r="G2486" t="s">
        <v>196</v>
      </c>
      <c r="H2486" t="s">
        <v>134</v>
      </c>
      <c r="I2486" t="s">
        <v>135</v>
      </c>
      <c r="J2486" t="s">
        <v>136</v>
      </c>
      <c r="K2486" t="s">
        <v>172</v>
      </c>
      <c r="L2486" t="s">
        <v>7355</v>
      </c>
      <c r="M2486" t="s">
        <v>7356</v>
      </c>
      <c r="N2486">
        <v>3.5208333330000001</v>
      </c>
      <c r="O2486">
        <v>7</v>
      </c>
      <c r="P2486">
        <v>2139</v>
      </c>
      <c r="Q2486">
        <v>58</v>
      </c>
      <c r="R2486">
        <v>236</v>
      </c>
      <c r="S2486">
        <v>24</v>
      </c>
      <c r="T2486">
        <v>303</v>
      </c>
      <c r="U2486">
        <v>0</v>
      </c>
      <c r="V2486">
        <v>0</v>
      </c>
      <c r="W2486">
        <v>10.8084246576254</v>
      </c>
      <c r="X2486">
        <v>1275.3716113553987</v>
      </c>
      <c r="Y2486">
        <v>1537.4114906257087</v>
      </c>
      <c r="Z2486">
        <v>2917.2877009982153</v>
      </c>
      <c r="AA2486">
        <v>1125.3225972706152</v>
      </c>
      <c r="AB2486">
        <v>1625.7092076044289</v>
      </c>
      <c r="AC2486">
        <v>0</v>
      </c>
      <c r="AD2486">
        <v>0</v>
      </c>
      <c r="AE2486">
        <v>8491.9110325119909</v>
      </c>
    </row>
    <row r="2487" spans="1:31" x14ac:dyDescent="0.25">
      <c r="A2487">
        <v>1875399</v>
      </c>
      <c r="B2487">
        <v>1</v>
      </c>
      <c r="C2487" t="s">
        <v>80</v>
      </c>
      <c r="D2487" t="s">
        <v>104</v>
      </c>
      <c r="E2487" t="s">
        <v>140</v>
      </c>
      <c r="F2487" t="s">
        <v>7357</v>
      </c>
      <c r="G2487" t="s">
        <v>212</v>
      </c>
      <c r="H2487" t="s">
        <v>143</v>
      </c>
      <c r="I2487" t="s">
        <v>135</v>
      </c>
      <c r="J2487" t="s">
        <v>136</v>
      </c>
      <c r="K2487" t="s">
        <v>137</v>
      </c>
      <c r="L2487" t="s">
        <v>7358</v>
      </c>
      <c r="M2487" t="s">
        <v>7359</v>
      </c>
      <c r="N2487">
        <v>2.5327777770000002</v>
      </c>
      <c r="O2487">
        <v>0</v>
      </c>
      <c r="P2487">
        <v>0</v>
      </c>
      <c r="Q2487">
        <v>0</v>
      </c>
      <c r="R2487">
        <v>1</v>
      </c>
      <c r="S2487">
        <v>0</v>
      </c>
      <c r="T2487">
        <v>0</v>
      </c>
      <c r="U2487">
        <v>0</v>
      </c>
      <c r="V2487">
        <v>0</v>
      </c>
      <c r="W2487">
        <v>0</v>
      </c>
      <c r="X2487">
        <v>0</v>
      </c>
      <c r="Y2487">
        <v>0</v>
      </c>
      <c r="Z2487">
        <v>23.469932874086684</v>
      </c>
      <c r="AA2487">
        <v>0</v>
      </c>
      <c r="AB2487">
        <v>0</v>
      </c>
      <c r="AC2487">
        <v>0</v>
      </c>
      <c r="AD2487">
        <v>0</v>
      </c>
      <c r="AE2487">
        <v>23.469932874086684</v>
      </c>
    </row>
    <row r="2488" spans="1:31" x14ac:dyDescent="0.25">
      <c r="A2488">
        <v>1875840</v>
      </c>
      <c r="B2488">
        <v>1</v>
      </c>
      <c r="C2488" t="s">
        <v>80</v>
      </c>
      <c r="D2488" t="s">
        <v>83</v>
      </c>
      <c r="E2488" t="s">
        <v>140</v>
      </c>
      <c r="F2488" t="s">
        <v>7360</v>
      </c>
      <c r="G2488" t="s">
        <v>207</v>
      </c>
      <c r="H2488" t="s">
        <v>143</v>
      </c>
      <c r="I2488" t="s">
        <v>135</v>
      </c>
      <c r="J2488" t="s">
        <v>136</v>
      </c>
      <c r="K2488" t="s">
        <v>137</v>
      </c>
      <c r="L2488" t="s">
        <v>7361</v>
      </c>
      <c r="M2488" t="s">
        <v>7362</v>
      </c>
      <c r="N2488">
        <v>2.0175000000000001</v>
      </c>
      <c r="O2488">
        <v>0</v>
      </c>
      <c r="P2488">
        <v>34</v>
      </c>
      <c r="Q2488">
        <v>0</v>
      </c>
      <c r="R2488">
        <v>0</v>
      </c>
      <c r="S2488">
        <v>0</v>
      </c>
      <c r="T2488">
        <v>3</v>
      </c>
      <c r="U2488">
        <v>0</v>
      </c>
      <c r="V2488">
        <v>0</v>
      </c>
      <c r="W2488">
        <v>0</v>
      </c>
      <c r="X2488">
        <v>15.796936959370296</v>
      </c>
      <c r="Y2488">
        <v>0</v>
      </c>
      <c r="Z2488">
        <v>0</v>
      </c>
      <c r="AA2488">
        <v>0</v>
      </c>
      <c r="AB2488">
        <v>0.71343967558785415</v>
      </c>
      <c r="AC2488">
        <v>0</v>
      </c>
      <c r="AD2488">
        <v>0</v>
      </c>
      <c r="AE2488">
        <v>16.510376634958149</v>
      </c>
    </row>
    <row r="2489" spans="1:31" x14ac:dyDescent="0.25">
      <c r="A2489">
        <v>1875691</v>
      </c>
      <c r="B2489">
        <v>1</v>
      </c>
      <c r="C2489" t="s">
        <v>80</v>
      </c>
      <c r="D2489" t="s">
        <v>103</v>
      </c>
      <c r="E2489" t="s">
        <v>229</v>
      </c>
      <c r="F2489" t="s">
        <v>7363</v>
      </c>
      <c r="G2489" t="s">
        <v>133</v>
      </c>
      <c r="H2489" t="s">
        <v>134</v>
      </c>
      <c r="I2489" t="s">
        <v>135</v>
      </c>
      <c r="J2489" t="s">
        <v>136</v>
      </c>
      <c r="K2489" t="s">
        <v>137</v>
      </c>
      <c r="L2489" t="s">
        <v>7364</v>
      </c>
      <c r="M2489" t="s">
        <v>7365</v>
      </c>
      <c r="N2489">
        <v>7.3333333000000001E-2</v>
      </c>
      <c r="O2489">
        <v>2</v>
      </c>
      <c r="P2489">
        <v>454</v>
      </c>
      <c r="Q2489">
        <v>121</v>
      </c>
      <c r="R2489">
        <v>17</v>
      </c>
      <c r="S2489">
        <v>31</v>
      </c>
      <c r="T2489">
        <v>27</v>
      </c>
      <c r="U2489">
        <v>1</v>
      </c>
      <c r="V2489">
        <v>0</v>
      </c>
      <c r="W2489">
        <v>0.11700814271894</v>
      </c>
      <c r="X2489">
        <v>8.2589581381637789</v>
      </c>
      <c r="Y2489">
        <v>118.75692395889257</v>
      </c>
      <c r="Z2489">
        <v>7.4965388561991411</v>
      </c>
      <c r="AA2489">
        <v>27.759353152429796</v>
      </c>
      <c r="AB2489">
        <v>2.3227935330880136</v>
      </c>
      <c r="AC2489">
        <v>0.28515538220158004</v>
      </c>
      <c r="AD2489">
        <v>0</v>
      </c>
      <c r="AE2489">
        <v>164.99673116369382</v>
      </c>
    </row>
    <row r="2490" spans="1:31" x14ac:dyDescent="0.25">
      <c r="A2490">
        <v>1875462</v>
      </c>
      <c r="B2490">
        <v>1</v>
      </c>
      <c r="C2490" t="s">
        <v>81</v>
      </c>
      <c r="D2490" t="s">
        <v>118</v>
      </c>
      <c r="E2490" t="s">
        <v>131</v>
      </c>
      <c r="F2490" t="s">
        <v>7366</v>
      </c>
      <c r="G2490" t="s">
        <v>133</v>
      </c>
      <c r="H2490" t="s">
        <v>134</v>
      </c>
      <c r="I2490" t="s">
        <v>135</v>
      </c>
      <c r="J2490" t="s">
        <v>136</v>
      </c>
      <c r="K2490" t="s">
        <v>137</v>
      </c>
      <c r="L2490" t="s">
        <v>7367</v>
      </c>
      <c r="M2490" t="s">
        <v>7368</v>
      </c>
      <c r="N2490">
        <v>0.37166666599999998</v>
      </c>
      <c r="O2490">
        <v>0</v>
      </c>
      <c r="P2490">
        <v>341</v>
      </c>
      <c r="Q2490">
        <v>2</v>
      </c>
      <c r="R2490">
        <v>71</v>
      </c>
      <c r="S2490">
        <v>0</v>
      </c>
      <c r="T2490">
        <v>9</v>
      </c>
      <c r="U2490">
        <v>0</v>
      </c>
      <c r="V2490">
        <v>0</v>
      </c>
      <c r="W2490">
        <v>0</v>
      </c>
      <c r="X2490">
        <v>27.412079460182465</v>
      </c>
      <c r="Y2490">
        <v>3.2508179579945797</v>
      </c>
      <c r="Z2490">
        <v>30.94942762595765</v>
      </c>
      <c r="AA2490">
        <v>0</v>
      </c>
      <c r="AB2490">
        <v>1.4449466567157505</v>
      </c>
      <c r="AC2490">
        <v>0</v>
      </c>
      <c r="AD2490">
        <v>0</v>
      </c>
      <c r="AE2490">
        <v>63.057271700850443</v>
      </c>
    </row>
    <row r="2491" spans="1:31" x14ac:dyDescent="0.25">
      <c r="A2491">
        <v>1875654</v>
      </c>
      <c r="B2491">
        <v>1</v>
      </c>
      <c r="C2491" t="s">
        <v>81</v>
      </c>
      <c r="D2491" t="s">
        <v>113</v>
      </c>
      <c r="E2491" t="s">
        <v>146</v>
      </c>
      <c r="F2491" t="s">
        <v>6817</v>
      </c>
      <c r="G2491" t="s">
        <v>363</v>
      </c>
      <c r="H2491" t="s">
        <v>143</v>
      </c>
      <c r="I2491" t="s">
        <v>135</v>
      </c>
      <c r="J2491" t="s">
        <v>136</v>
      </c>
      <c r="K2491" t="s">
        <v>137</v>
      </c>
      <c r="L2491" t="s">
        <v>7369</v>
      </c>
      <c r="M2491" t="s">
        <v>7370</v>
      </c>
      <c r="N2491">
        <v>5.6613888880000003</v>
      </c>
      <c r="O2491">
        <v>0</v>
      </c>
      <c r="P2491">
        <v>8</v>
      </c>
      <c r="Q2491">
        <v>0</v>
      </c>
      <c r="R2491">
        <v>1</v>
      </c>
      <c r="S2491">
        <v>0</v>
      </c>
      <c r="T2491">
        <v>0</v>
      </c>
      <c r="U2491">
        <v>0</v>
      </c>
      <c r="V2491">
        <v>0</v>
      </c>
      <c r="W2491">
        <v>0</v>
      </c>
      <c r="X2491">
        <v>5.004807710282055</v>
      </c>
      <c r="Y2491">
        <v>0</v>
      </c>
      <c r="Z2491">
        <v>5.6512857450328848</v>
      </c>
      <c r="AA2491">
        <v>0</v>
      </c>
      <c r="AB2491">
        <v>0</v>
      </c>
      <c r="AC2491">
        <v>0</v>
      </c>
      <c r="AD2491">
        <v>0</v>
      </c>
      <c r="AE2491">
        <v>10.65609345531494</v>
      </c>
    </row>
    <row r="2492" spans="1:31" x14ac:dyDescent="0.25">
      <c r="A2492">
        <v>1875717</v>
      </c>
      <c r="B2492">
        <v>1</v>
      </c>
      <c r="C2492" t="s">
        <v>80</v>
      </c>
      <c r="D2492" t="s">
        <v>85</v>
      </c>
      <c r="E2492" t="s">
        <v>146</v>
      </c>
      <c r="F2492" t="s">
        <v>7371</v>
      </c>
      <c r="G2492" t="s">
        <v>148</v>
      </c>
      <c r="H2492" t="s">
        <v>143</v>
      </c>
      <c r="I2492" t="s">
        <v>135</v>
      </c>
      <c r="J2492" t="s">
        <v>136</v>
      </c>
      <c r="K2492" t="s">
        <v>137</v>
      </c>
      <c r="L2492" t="s">
        <v>7372</v>
      </c>
      <c r="M2492" t="s">
        <v>7373</v>
      </c>
      <c r="N2492">
        <v>2.3091666659999999</v>
      </c>
      <c r="O2492">
        <v>0</v>
      </c>
      <c r="P2492">
        <v>53</v>
      </c>
      <c r="Q2492">
        <v>0</v>
      </c>
      <c r="R2492">
        <v>0</v>
      </c>
      <c r="S2492">
        <v>0</v>
      </c>
      <c r="T2492">
        <v>5</v>
      </c>
      <c r="U2492">
        <v>0</v>
      </c>
      <c r="V2492">
        <v>0</v>
      </c>
      <c r="W2492">
        <v>0</v>
      </c>
      <c r="X2492">
        <v>41.685059217395988</v>
      </c>
      <c r="Y2492">
        <v>0</v>
      </c>
      <c r="Z2492">
        <v>0</v>
      </c>
      <c r="AA2492">
        <v>0</v>
      </c>
      <c r="AB2492">
        <v>34.778036694818567</v>
      </c>
      <c r="AC2492">
        <v>0</v>
      </c>
      <c r="AD2492">
        <v>0</v>
      </c>
      <c r="AE2492">
        <v>76.463095912214555</v>
      </c>
    </row>
    <row r="2493" spans="1:31" x14ac:dyDescent="0.25">
      <c r="A2493">
        <v>1875276</v>
      </c>
      <c r="B2493">
        <v>1</v>
      </c>
      <c r="C2493" t="s">
        <v>80</v>
      </c>
      <c r="D2493" t="s">
        <v>94</v>
      </c>
      <c r="E2493" t="s">
        <v>210</v>
      </c>
      <c r="F2493" t="s">
        <v>7161</v>
      </c>
      <c r="G2493" t="s">
        <v>133</v>
      </c>
      <c r="H2493" t="s">
        <v>134</v>
      </c>
      <c r="I2493" t="s">
        <v>135</v>
      </c>
      <c r="J2493" t="s">
        <v>136</v>
      </c>
      <c r="K2493" t="s">
        <v>137</v>
      </c>
      <c r="L2493" t="s">
        <v>7374</v>
      </c>
      <c r="M2493" t="s">
        <v>7375</v>
      </c>
      <c r="N2493">
        <v>1.246111111</v>
      </c>
      <c r="O2493">
        <v>3</v>
      </c>
      <c r="P2493">
        <v>333</v>
      </c>
      <c r="Q2493">
        <v>13</v>
      </c>
      <c r="R2493">
        <v>11</v>
      </c>
      <c r="S2493">
        <v>3</v>
      </c>
      <c r="T2493">
        <v>28</v>
      </c>
      <c r="U2493">
        <v>0</v>
      </c>
      <c r="V2493">
        <v>0</v>
      </c>
      <c r="W2493">
        <v>4.5621934826714829</v>
      </c>
      <c r="X2493">
        <v>39.464738646765348</v>
      </c>
      <c r="Y2493">
        <v>100.22002763060907</v>
      </c>
      <c r="Z2493">
        <v>20.672139891815061</v>
      </c>
      <c r="AA2493">
        <v>15.191625716730163</v>
      </c>
      <c r="AB2493">
        <v>19.172153828481086</v>
      </c>
      <c r="AC2493">
        <v>0</v>
      </c>
      <c r="AD2493">
        <v>0</v>
      </c>
      <c r="AE2493">
        <v>199.28287919707219</v>
      </c>
    </row>
    <row r="2494" spans="1:31" x14ac:dyDescent="0.25">
      <c r="A2494">
        <v>1875422</v>
      </c>
      <c r="B2494">
        <v>1</v>
      </c>
      <c r="C2494" t="s">
        <v>80</v>
      </c>
      <c r="D2494" t="s">
        <v>98</v>
      </c>
      <c r="E2494" t="s">
        <v>210</v>
      </c>
      <c r="F2494" t="s">
        <v>7376</v>
      </c>
      <c r="G2494" t="s">
        <v>133</v>
      </c>
      <c r="H2494" t="s">
        <v>134</v>
      </c>
      <c r="I2494" t="s">
        <v>135</v>
      </c>
      <c r="J2494" t="s">
        <v>136</v>
      </c>
      <c r="K2494" t="s">
        <v>137</v>
      </c>
      <c r="L2494" t="s">
        <v>7377</v>
      </c>
      <c r="M2494" t="s">
        <v>7378</v>
      </c>
      <c r="N2494">
        <v>6.4166665999999997E-2</v>
      </c>
      <c r="O2494">
        <v>0</v>
      </c>
      <c r="P2494">
        <v>0</v>
      </c>
      <c r="Q2494">
        <v>9</v>
      </c>
      <c r="R2494">
        <v>78</v>
      </c>
      <c r="S2494">
        <v>3</v>
      </c>
      <c r="T2494">
        <v>12</v>
      </c>
      <c r="U2494">
        <v>1</v>
      </c>
      <c r="V2494">
        <v>0</v>
      </c>
      <c r="W2494">
        <v>0</v>
      </c>
      <c r="X2494">
        <v>0</v>
      </c>
      <c r="Y2494">
        <v>15.260216047833424</v>
      </c>
      <c r="Z2494">
        <v>45.273220295606507</v>
      </c>
      <c r="AA2494">
        <v>1.8206272815596252</v>
      </c>
      <c r="AB2494">
        <v>5.7128440107284062</v>
      </c>
      <c r="AC2494">
        <v>5.6707082236997497</v>
      </c>
      <c r="AD2494">
        <v>0</v>
      </c>
      <c r="AE2494">
        <v>73.737615859427706</v>
      </c>
    </row>
    <row r="2495" spans="1:31" x14ac:dyDescent="0.25">
      <c r="A2495">
        <v>1875322</v>
      </c>
      <c r="B2495">
        <v>1</v>
      </c>
      <c r="C2495" t="s">
        <v>81</v>
      </c>
      <c r="D2495" t="s">
        <v>123</v>
      </c>
      <c r="E2495" t="s">
        <v>146</v>
      </c>
      <c r="F2495" t="s">
        <v>7028</v>
      </c>
      <c r="G2495" t="s">
        <v>171</v>
      </c>
      <c r="H2495" t="s">
        <v>143</v>
      </c>
      <c r="I2495" t="s">
        <v>135</v>
      </c>
      <c r="J2495" t="s">
        <v>136</v>
      </c>
      <c r="K2495" t="s">
        <v>172</v>
      </c>
      <c r="L2495" t="s">
        <v>7379</v>
      </c>
      <c r="M2495" t="s">
        <v>7380</v>
      </c>
      <c r="N2495">
        <v>3.2227444439999999</v>
      </c>
      <c r="O2495">
        <v>0</v>
      </c>
      <c r="P2495">
        <v>44</v>
      </c>
      <c r="Q2495">
        <v>0</v>
      </c>
      <c r="R2495">
        <v>1</v>
      </c>
      <c r="S2495">
        <v>0</v>
      </c>
      <c r="T2495">
        <v>5</v>
      </c>
      <c r="U2495">
        <v>0</v>
      </c>
      <c r="V2495">
        <v>0</v>
      </c>
      <c r="W2495">
        <v>0</v>
      </c>
      <c r="X2495">
        <v>35.220793841287019</v>
      </c>
      <c r="Y2495">
        <v>0</v>
      </c>
      <c r="Z2495">
        <v>0</v>
      </c>
      <c r="AA2495">
        <v>0</v>
      </c>
      <c r="AB2495">
        <v>10.016591081653537</v>
      </c>
      <c r="AC2495">
        <v>0</v>
      </c>
      <c r="AD2495">
        <v>0</v>
      </c>
      <c r="AE2495">
        <v>45.237384922940556</v>
      </c>
    </row>
    <row r="2496" spans="1:31" x14ac:dyDescent="0.25">
      <c r="A2496">
        <v>1875757</v>
      </c>
      <c r="B2496">
        <v>1</v>
      </c>
      <c r="C2496" t="s">
        <v>80</v>
      </c>
      <c r="D2496" t="s">
        <v>91</v>
      </c>
      <c r="E2496" t="s">
        <v>140</v>
      </c>
      <c r="F2496" t="s">
        <v>7381</v>
      </c>
      <c r="G2496" t="s">
        <v>207</v>
      </c>
      <c r="H2496" t="s">
        <v>143</v>
      </c>
      <c r="I2496" t="s">
        <v>135</v>
      </c>
      <c r="J2496" t="s">
        <v>136</v>
      </c>
      <c r="K2496" t="s">
        <v>137</v>
      </c>
      <c r="L2496" t="s">
        <v>7382</v>
      </c>
      <c r="M2496" t="s">
        <v>7383</v>
      </c>
      <c r="N2496">
        <v>2.2666666659999999</v>
      </c>
      <c r="O2496">
        <v>0</v>
      </c>
      <c r="P2496">
        <v>2</v>
      </c>
      <c r="Q2496">
        <v>0</v>
      </c>
      <c r="R2496">
        <v>0</v>
      </c>
      <c r="S2496">
        <v>0</v>
      </c>
      <c r="T2496">
        <v>0</v>
      </c>
      <c r="U2496">
        <v>0</v>
      </c>
      <c r="V2496">
        <v>0</v>
      </c>
      <c r="W2496">
        <v>0</v>
      </c>
      <c r="X2496">
        <v>2.1187868800961702</v>
      </c>
      <c r="Y2496">
        <v>0</v>
      </c>
      <c r="Z2496">
        <v>0</v>
      </c>
      <c r="AA2496">
        <v>0</v>
      </c>
      <c r="AB2496">
        <v>0</v>
      </c>
      <c r="AC2496">
        <v>0</v>
      </c>
      <c r="AD2496">
        <v>0</v>
      </c>
      <c r="AE2496">
        <v>2.1187868800961702</v>
      </c>
    </row>
    <row r="2497" spans="1:31" x14ac:dyDescent="0.25">
      <c r="A2497">
        <v>1875731</v>
      </c>
      <c r="B2497">
        <v>1</v>
      </c>
      <c r="C2497" t="s">
        <v>80</v>
      </c>
      <c r="D2497" t="s">
        <v>111</v>
      </c>
      <c r="E2497" t="s">
        <v>146</v>
      </c>
      <c r="F2497" t="s">
        <v>7384</v>
      </c>
      <c r="G2497" t="s">
        <v>142</v>
      </c>
      <c r="H2497" t="s">
        <v>143</v>
      </c>
      <c r="I2497" t="s">
        <v>135</v>
      </c>
      <c r="J2497" t="s">
        <v>136</v>
      </c>
      <c r="K2497" t="s">
        <v>137</v>
      </c>
      <c r="L2497" t="s">
        <v>7385</v>
      </c>
      <c r="M2497" t="s">
        <v>7386</v>
      </c>
      <c r="N2497">
        <v>0.35499999999999998</v>
      </c>
      <c r="O2497">
        <v>0</v>
      </c>
      <c r="P2497">
        <v>0</v>
      </c>
      <c r="Q2497">
        <v>0</v>
      </c>
      <c r="R2497">
        <v>0</v>
      </c>
      <c r="S2497">
        <v>0</v>
      </c>
      <c r="T2497">
        <v>20</v>
      </c>
      <c r="U2497">
        <v>0</v>
      </c>
      <c r="V2497">
        <v>0</v>
      </c>
      <c r="W2497">
        <v>0</v>
      </c>
      <c r="X2497">
        <v>0</v>
      </c>
      <c r="Y2497">
        <v>0</v>
      </c>
      <c r="Z2497">
        <v>0</v>
      </c>
      <c r="AA2497">
        <v>0</v>
      </c>
      <c r="AB2497">
        <v>63.176433844394282</v>
      </c>
      <c r="AC2497">
        <v>0</v>
      </c>
      <c r="AD2497">
        <v>0</v>
      </c>
      <c r="AE2497">
        <v>63.176433844394282</v>
      </c>
    </row>
    <row r="2498" spans="1:31" x14ac:dyDescent="0.25">
      <c r="A2498">
        <v>1875233</v>
      </c>
      <c r="B2498">
        <v>1</v>
      </c>
      <c r="C2498" t="s">
        <v>80</v>
      </c>
      <c r="D2498" t="s">
        <v>84</v>
      </c>
      <c r="E2498" t="s">
        <v>131</v>
      </c>
      <c r="F2498" t="s">
        <v>3355</v>
      </c>
      <c r="G2498" t="s">
        <v>133</v>
      </c>
      <c r="H2498" t="s">
        <v>134</v>
      </c>
      <c r="I2498" t="s">
        <v>135</v>
      </c>
      <c r="J2498" t="s">
        <v>136</v>
      </c>
      <c r="K2498" t="s">
        <v>137</v>
      </c>
      <c r="L2498" t="s">
        <v>7387</v>
      </c>
      <c r="M2498" t="s">
        <v>7388</v>
      </c>
      <c r="N2498">
        <v>0.16250000000000001</v>
      </c>
      <c r="O2498">
        <v>6</v>
      </c>
      <c r="P2498">
        <v>1340</v>
      </c>
      <c r="Q2498">
        <v>13</v>
      </c>
      <c r="R2498">
        <v>280</v>
      </c>
      <c r="S2498">
        <v>26</v>
      </c>
      <c r="T2498">
        <v>189</v>
      </c>
      <c r="U2498">
        <v>1</v>
      </c>
      <c r="V2498">
        <v>0</v>
      </c>
      <c r="W2498">
        <v>0.71001826770970133</v>
      </c>
      <c r="X2498">
        <v>37.745063864529293</v>
      </c>
      <c r="Y2498">
        <v>3.942295271594991</v>
      </c>
      <c r="Z2498">
        <v>18.180167954322133</v>
      </c>
      <c r="AA2498">
        <v>29.288679958024723</v>
      </c>
      <c r="AB2498">
        <v>16.702799886379875</v>
      </c>
      <c r="AC2498">
        <v>11.48148078680018</v>
      </c>
      <c r="AD2498">
        <v>0</v>
      </c>
      <c r="AE2498">
        <v>118.0505059893609</v>
      </c>
    </row>
    <row r="2499" spans="1:31" x14ac:dyDescent="0.25">
      <c r="A2499">
        <v>1875259</v>
      </c>
      <c r="B2499">
        <v>1</v>
      </c>
      <c r="C2499" t="s">
        <v>81</v>
      </c>
      <c r="D2499" t="s">
        <v>123</v>
      </c>
      <c r="E2499" t="s">
        <v>131</v>
      </c>
      <c r="F2499" t="s">
        <v>7389</v>
      </c>
      <c r="G2499" t="s">
        <v>133</v>
      </c>
      <c r="H2499" t="s">
        <v>134</v>
      </c>
      <c r="I2499" t="s">
        <v>135</v>
      </c>
      <c r="J2499" t="s">
        <v>136</v>
      </c>
      <c r="K2499" t="s">
        <v>137</v>
      </c>
      <c r="L2499" t="s">
        <v>7390</v>
      </c>
      <c r="M2499" t="s">
        <v>7391</v>
      </c>
      <c r="N2499">
        <v>1.757777777</v>
      </c>
      <c r="O2499">
        <v>3</v>
      </c>
      <c r="P2499">
        <v>531</v>
      </c>
      <c r="Q2499">
        <v>231</v>
      </c>
      <c r="R2499">
        <v>98</v>
      </c>
      <c r="S2499">
        <v>16</v>
      </c>
      <c r="T2499">
        <v>49</v>
      </c>
      <c r="U2499">
        <v>0</v>
      </c>
      <c r="V2499">
        <v>0</v>
      </c>
      <c r="W2499">
        <v>79.490547692853923</v>
      </c>
      <c r="X2499">
        <v>202.98331067570066</v>
      </c>
      <c r="Y2499">
        <v>1812.6231363411439</v>
      </c>
      <c r="Z2499">
        <v>782.0741673687902</v>
      </c>
      <c r="AA2499">
        <v>138.538544905793</v>
      </c>
      <c r="AB2499">
        <v>131.53803725300162</v>
      </c>
      <c r="AC2499">
        <v>0</v>
      </c>
      <c r="AD2499">
        <v>0</v>
      </c>
      <c r="AE2499">
        <v>3147.2477442372833</v>
      </c>
    </row>
    <row r="2500" spans="1:31" x14ac:dyDescent="0.25">
      <c r="A2500">
        <v>1875800</v>
      </c>
      <c r="B2500">
        <v>1</v>
      </c>
      <c r="C2500" t="s">
        <v>81</v>
      </c>
      <c r="D2500" t="s">
        <v>118</v>
      </c>
      <c r="E2500" t="s">
        <v>158</v>
      </c>
      <c r="F2500" t="s">
        <v>7392</v>
      </c>
      <c r="G2500" t="s">
        <v>219</v>
      </c>
      <c r="H2500" t="s">
        <v>134</v>
      </c>
      <c r="I2500" t="s">
        <v>135</v>
      </c>
      <c r="J2500" t="s">
        <v>136</v>
      </c>
      <c r="K2500" t="s">
        <v>137</v>
      </c>
      <c r="L2500" t="s">
        <v>7393</v>
      </c>
      <c r="M2500" t="s">
        <v>7394</v>
      </c>
      <c r="N2500">
        <v>1.420555555</v>
      </c>
      <c r="O2500">
        <v>0</v>
      </c>
      <c r="P2500">
        <v>29</v>
      </c>
      <c r="Q2500">
        <v>1</v>
      </c>
      <c r="R2500">
        <v>22</v>
      </c>
      <c r="S2500">
        <v>0</v>
      </c>
      <c r="T2500">
        <v>3</v>
      </c>
      <c r="U2500">
        <v>0</v>
      </c>
      <c r="V2500">
        <v>0</v>
      </c>
      <c r="W2500">
        <v>0</v>
      </c>
      <c r="X2500">
        <v>12.182384641829918</v>
      </c>
      <c r="Y2500">
        <v>13.103199356970659</v>
      </c>
      <c r="Z2500">
        <v>77.491597235646864</v>
      </c>
      <c r="AA2500">
        <v>0</v>
      </c>
      <c r="AB2500">
        <v>0.71348593418235495</v>
      </c>
      <c r="AC2500">
        <v>0</v>
      </c>
      <c r="AD2500">
        <v>0</v>
      </c>
      <c r="AE2500">
        <v>103.4906671686298</v>
      </c>
    </row>
    <row r="2501" spans="1:31" x14ac:dyDescent="0.25">
      <c r="A2501">
        <v>1875551</v>
      </c>
      <c r="B2501">
        <v>1</v>
      </c>
      <c r="C2501" t="s">
        <v>81</v>
      </c>
      <c r="D2501" t="s">
        <v>123</v>
      </c>
      <c r="E2501" t="s">
        <v>140</v>
      </c>
      <c r="F2501" t="s">
        <v>7395</v>
      </c>
      <c r="G2501" t="s">
        <v>212</v>
      </c>
      <c r="H2501" t="s">
        <v>143</v>
      </c>
      <c r="I2501" t="s">
        <v>135</v>
      </c>
      <c r="J2501" t="s">
        <v>136</v>
      </c>
      <c r="K2501" t="s">
        <v>137</v>
      </c>
      <c r="L2501" t="s">
        <v>7396</v>
      </c>
      <c r="M2501" t="s">
        <v>7397</v>
      </c>
      <c r="N2501">
        <v>4.0466666660000001</v>
      </c>
      <c r="O2501">
        <v>0</v>
      </c>
      <c r="P2501">
        <v>0</v>
      </c>
      <c r="Q2501">
        <v>0</v>
      </c>
      <c r="R2501">
        <v>0</v>
      </c>
      <c r="S2501">
        <v>0</v>
      </c>
      <c r="T2501">
        <v>1</v>
      </c>
      <c r="U2501">
        <v>0</v>
      </c>
      <c r="V2501">
        <v>0</v>
      </c>
      <c r="W2501">
        <v>0</v>
      </c>
      <c r="X2501">
        <v>0</v>
      </c>
      <c r="Y2501">
        <v>0</v>
      </c>
      <c r="Z2501">
        <v>0</v>
      </c>
      <c r="AA2501">
        <v>0</v>
      </c>
      <c r="AB2501">
        <v>3.1900790989255112</v>
      </c>
      <c r="AC2501">
        <v>0</v>
      </c>
      <c r="AD2501">
        <v>0</v>
      </c>
      <c r="AE2501">
        <v>3.1900790989255112</v>
      </c>
    </row>
    <row r="2502" spans="1:31" x14ac:dyDescent="0.25">
      <c r="A2502">
        <v>1875502</v>
      </c>
      <c r="B2502">
        <v>1</v>
      </c>
      <c r="C2502" t="s">
        <v>80</v>
      </c>
      <c r="D2502" t="s">
        <v>108</v>
      </c>
      <c r="E2502" t="s">
        <v>140</v>
      </c>
      <c r="F2502" t="s">
        <v>7398</v>
      </c>
      <c r="G2502" t="s">
        <v>163</v>
      </c>
      <c r="H2502" t="s">
        <v>143</v>
      </c>
      <c r="I2502" t="s">
        <v>135</v>
      </c>
      <c r="J2502" t="s">
        <v>136</v>
      </c>
      <c r="K2502" t="s">
        <v>137</v>
      </c>
      <c r="L2502" t="s">
        <v>7399</v>
      </c>
      <c r="M2502" t="s">
        <v>7400</v>
      </c>
      <c r="N2502">
        <v>3.4422222219999998</v>
      </c>
      <c r="O2502">
        <v>0</v>
      </c>
      <c r="P2502">
        <v>0</v>
      </c>
      <c r="Q2502">
        <v>0</v>
      </c>
      <c r="R2502">
        <v>0</v>
      </c>
      <c r="S2502">
        <v>0</v>
      </c>
      <c r="T2502">
        <v>1</v>
      </c>
      <c r="U2502">
        <v>0</v>
      </c>
      <c r="V2502">
        <v>0</v>
      </c>
      <c r="W2502">
        <v>0</v>
      </c>
      <c r="X2502">
        <v>0</v>
      </c>
      <c r="Y2502">
        <v>0</v>
      </c>
      <c r="Z2502">
        <v>0</v>
      </c>
      <c r="AA2502">
        <v>0</v>
      </c>
      <c r="AB2502">
        <v>3.8253843871580462</v>
      </c>
      <c r="AC2502">
        <v>0</v>
      </c>
      <c r="AD2502">
        <v>0</v>
      </c>
      <c r="AE2502">
        <v>3.8253843871580462</v>
      </c>
    </row>
    <row r="2503" spans="1:31" x14ac:dyDescent="0.25">
      <c r="A2503">
        <v>1875837</v>
      </c>
      <c r="B2503">
        <v>1</v>
      </c>
      <c r="C2503" t="s">
        <v>81</v>
      </c>
      <c r="D2503" t="s">
        <v>127</v>
      </c>
      <c r="E2503" t="s">
        <v>140</v>
      </c>
      <c r="F2503" t="s">
        <v>7401</v>
      </c>
      <c r="G2503" t="s">
        <v>163</v>
      </c>
      <c r="H2503" t="s">
        <v>143</v>
      </c>
      <c r="I2503" t="s">
        <v>135</v>
      </c>
      <c r="J2503" t="s">
        <v>136</v>
      </c>
      <c r="K2503" t="s">
        <v>137</v>
      </c>
      <c r="L2503" t="s">
        <v>7402</v>
      </c>
      <c r="M2503" t="s">
        <v>7403</v>
      </c>
      <c r="N2503">
        <v>1.0761111109999999</v>
      </c>
      <c r="O2503">
        <v>0</v>
      </c>
      <c r="P2503">
        <v>0</v>
      </c>
      <c r="Q2503">
        <v>0</v>
      </c>
      <c r="R2503">
        <v>0</v>
      </c>
      <c r="S2503">
        <v>0</v>
      </c>
      <c r="T2503">
        <v>1</v>
      </c>
      <c r="U2503">
        <v>0</v>
      </c>
      <c r="V2503">
        <v>0</v>
      </c>
      <c r="W2503">
        <v>0</v>
      </c>
      <c r="X2503">
        <v>0</v>
      </c>
      <c r="Y2503">
        <v>0</v>
      </c>
      <c r="Z2503">
        <v>0</v>
      </c>
      <c r="AA2503">
        <v>0</v>
      </c>
      <c r="AB2503">
        <v>0.25653420851775999</v>
      </c>
      <c r="AC2503">
        <v>0</v>
      </c>
      <c r="AD2503">
        <v>0</v>
      </c>
      <c r="AE2503">
        <v>0.25653420851775999</v>
      </c>
    </row>
    <row r="2504" spans="1:31" x14ac:dyDescent="0.25">
      <c r="A2504">
        <v>1875557</v>
      </c>
      <c r="B2504">
        <v>1</v>
      </c>
      <c r="C2504" t="s">
        <v>80</v>
      </c>
      <c r="D2504" t="s">
        <v>82</v>
      </c>
      <c r="E2504" t="s">
        <v>140</v>
      </c>
      <c r="F2504" t="s">
        <v>2983</v>
      </c>
      <c r="G2504" t="s">
        <v>200</v>
      </c>
      <c r="H2504" t="s">
        <v>143</v>
      </c>
      <c r="I2504" t="s">
        <v>135</v>
      </c>
      <c r="J2504" t="s">
        <v>136</v>
      </c>
      <c r="K2504" t="s">
        <v>137</v>
      </c>
      <c r="L2504" t="s">
        <v>7404</v>
      </c>
      <c r="M2504" t="s">
        <v>7405</v>
      </c>
      <c r="N2504">
        <v>24.991944444000001</v>
      </c>
      <c r="O2504">
        <v>0</v>
      </c>
      <c r="P2504">
        <v>0</v>
      </c>
      <c r="Q2504">
        <v>0</v>
      </c>
      <c r="R2504">
        <v>0</v>
      </c>
      <c r="S2504">
        <v>0</v>
      </c>
      <c r="T2504">
        <v>2</v>
      </c>
      <c r="U2504">
        <v>0</v>
      </c>
      <c r="V2504">
        <v>0</v>
      </c>
      <c r="W2504">
        <v>0</v>
      </c>
      <c r="X2504">
        <v>0</v>
      </c>
      <c r="Y2504">
        <v>0</v>
      </c>
      <c r="Z2504">
        <v>0</v>
      </c>
      <c r="AA2504">
        <v>0</v>
      </c>
      <c r="AB2504">
        <v>59.137516884169578</v>
      </c>
      <c r="AC2504">
        <v>0</v>
      </c>
      <c r="AD2504">
        <v>0</v>
      </c>
      <c r="AE2504">
        <v>59.137516884169578</v>
      </c>
    </row>
    <row r="2505" spans="1:31" x14ac:dyDescent="0.25">
      <c r="A2505">
        <v>1875225</v>
      </c>
      <c r="B2505">
        <v>1</v>
      </c>
      <c r="C2505" t="s">
        <v>80</v>
      </c>
      <c r="D2505" t="s">
        <v>107</v>
      </c>
      <c r="E2505" t="s">
        <v>210</v>
      </c>
      <c r="F2505" t="s">
        <v>7406</v>
      </c>
      <c r="G2505" t="s">
        <v>133</v>
      </c>
      <c r="H2505" t="s">
        <v>134</v>
      </c>
      <c r="I2505" t="s">
        <v>135</v>
      </c>
      <c r="J2505" t="s">
        <v>136</v>
      </c>
      <c r="K2505" t="s">
        <v>137</v>
      </c>
      <c r="L2505" t="s">
        <v>7407</v>
      </c>
      <c r="M2505" t="s">
        <v>7408</v>
      </c>
      <c r="N2505">
        <v>0.93027777700000003</v>
      </c>
      <c r="O2505">
        <v>0</v>
      </c>
      <c r="P2505">
        <v>2863</v>
      </c>
      <c r="Q2505">
        <v>0</v>
      </c>
      <c r="R2505">
        <v>6</v>
      </c>
      <c r="S2505">
        <v>2</v>
      </c>
      <c r="T2505">
        <v>156</v>
      </c>
      <c r="U2505">
        <v>0</v>
      </c>
      <c r="V2505">
        <v>1</v>
      </c>
      <c r="W2505">
        <v>0</v>
      </c>
      <c r="X2505">
        <v>415.30887298821392</v>
      </c>
      <c r="Y2505">
        <v>0</v>
      </c>
      <c r="Z2505">
        <v>2.5746730054496929</v>
      </c>
      <c r="AA2505">
        <v>49.735019481825567</v>
      </c>
      <c r="AB2505">
        <v>104.50332547868912</v>
      </c>
      <c r="AC2505">
        <v>0</v>
      </c>
      <c r="AD2505">
        <v>0.53188924853356445</v>
      </c>
      <c r="AE2505">
        <v>572.65378020271191</v>
      </c>
    </row>
    <row r="2506" spans="1:31" x14ac:dyDescent="0.25">
      <c r="A2506">
        <v>1875843</v>
      </c>
      <c r="B2506">
        <v>1</v>
      </c>
      <c r="C2506" t="s">
        <v>80</v>
      </c>
      <c r="D2506" t="s">
        <v>106</v>
      </c>
      <c r="E2506" t="s">
        <v>210</v>
      </c>
      <c r="F2506" t="s">
        <v>7409</v>
      </c>
      <c r="G2506" t="s">
        <v>133</v>
      </c>
      <c r="H2506" t="s">
        <v>134</v>
      </c>
      <c r="I2506" t="s">
        <v>135</v>
      </c>
      <c r="J2506" t="s">
        <v>136</v>
      </c>
      <c r="K2506" t="s">
        <v>137</v>
      </c>
      <c r="L2506" t="s">
        <v>7410</v>
      </c>
      <c r="M2506" t="s">
        <v>7411</v>
      </c>
      <c r="N2506">
        <v>0.49</v>
      </c>
      <c r="O2506">
        <v>2</v>
      </c>
      <c r="P2506">
        <v>1549</v>
      </c>
      <c r="Q2506">
        <v>50</v>
      </c>
      <c r="R2506">
        <v>279</v>
      </c>
      <c r="S2506">
        <v>27</v>
      </c>
      <c r="T2506">
        <v>227</v>
      </c>
      <c r="U2506">
        <v>4</v>
      </c>
      <c r="V2506">
        <v>0</v>
      </c>
      <c r="W2506">
        <v>0.27975436497834</v>
      </c>
      <c r="X2506">
        <v>143.95039191366189</v>
      </c>
      <c r="Y2506">
        <v>193.04780664535193</v>
      </c>
      <c r="Z2506">
        <v>242.00681109779217</v>
      </c>
      <c r="AA2506">
        <v>55.64324230351783</v>
      </c>
      <c r="AB2506">
        <v>82.804711863585808</v>
      </c>
      <c r="AC2506">
        <v>211.75864953730493</v>
      </c>
      <c r="AD2506">
        <v>0</v>
      </c>
      <c r="AE2506">
        <v>929.49136772619283</v>
      </c>
    </row>
    <row r="2507" spans="1:31" x14ac:dyDescent="0.25">
      <c r="A2507">
        <v>1875365</v>
      </c>
      <c r="B2507">
        <v>1</v>
      </c>
      <c r="C2507" t="s">
        <v>80</v>
      </c>
      <c r="D2507" t="s">
        <v>91</v>
      </c>
      <c r="E2507" t="s">
        <v>210</v>
      </c>
      <c r="F2507" t="s">
        <v>7412</v>
      </c>
      <c r="G2507" t="s">
        <v>196</v>
      </c>
      <c r="H2507" t="s">
        <v>134</v>
      </c>
      <c r="I2507" t="s">
        <v>135</v>
      </c>
      <c r="J2507" t="s">
        <v>136</v>
      </c>
      <c r="K2507" t="s">
        <v>172</v>
      </c>
      <c r="L2507" t="s">
        <v>7413</v>
      </c>
      <c r="M2507" t="s">
        <v>7414</v>
      </c>
      <c r="N2507">
        <v>0.54694444399999997</v>
      </c>
      <c r="O2507">
        <v>4</v>
      </c>
      <c r="P2507">
        <v>694</v>
      </c>
      <c r="Q2507">
        <v>101</v>
      </c>
      <c r="R2507">
        <v>176</v>
      </c>
      <c r="S2507">
        <v>17</v>
      </c>
      <c r="T2507">
        <v>95</v>
      </c>
      <c r="U2507">
        <v>1</v>
      </c>
      <c r="V2507">
        <v>0</v>
      </c>
      <c r="W2507">
        <v>0.65397586933475083</v>
      </c>
      <c r="X2507">
        <v>84.767518232419121</v>
      </c>
      <c r="Y2507">
        <v>473.31769304863468</v>
      </c>
      <c r="Z2507">
        <v>382.53051767944311</v>
      </c>
      <c r="AA2507">
        <v>75.914406597816779</v>
      </c>
      <c r="AB2507">
        <v>131.26085504451487</v>
      </c>
      <c r="AC2507">
        <v>0.47686442092304893</v>
      </c>
      <c r="AD2507">
        <v>0</v>
      </c>
      <c r="AE2507">
        <v>1148.9218308930863</v>
      </c>
    </row>
    <row r="2508" spans="1:31" x14ac:dyDescent="0.25">
      <c r="A2508">
        <v>1875697</v>
      </c>
      <c r="B2508">
        <v>1</v>
      </c>
      <c r="C2508" t="s">
        <v>81</v>
      </c>
      <c r="D2508" t="s">
        <v>123</v>
      </c>
      <c r="E2508" t="s">
        <v>158</v>
      </c>
      <c r="F2508" t="s">
        <v>372</v>
      </c>
      <c r="G2508" t="s">
        <v>133</v>
      </c>
      <c r="H2508" t="s">
        <v>134</v>
      </c>
      <c r="I2508" t="s">
        <v>135</v>
      </c>
      <c r="J2508" t="s">
        <v>136</v>
      </c>
      <c r="K2508" t="s">
        <v>137</v>
      </c>
      <c r="L2508" t="s">
        <v>7415</v>
      </c>
      <c r="M2508" t="s">
        <v>7416</v>
      </c>
      <c r="N2508">
        <v>2.0805555550000001</v>
      </c>
      <c r="O2508">
        <v>5</v>
      </c>
      <c r="P2508">
        <v>7</v>
      </c>
      <c r="Q2508">
        <v>178</v>
      </c>
      <c r="R2508">
        <v>128</v>
      </c>
      <c r="S2508">
        <v>28</v>
      </c>
      <c r="T2508">
        <v>15</v>
      </c>
      <c r="U2508">
        <v>0</v>
      </c>
      <c r="V2508">
        <v>0</v>
      </c>
      <c r="W2508">
        <v>12.88626989065458</v>
      </c>
      <c r="X2508">
        <v>21.389755296994302</v>
      </c>
      <c r="Y2508">
        <v>597.63777503658343</v>
      </c>
      <c r="Z2508">
        <v>648.52995620831609</v>
      </c>
      <c r="AA2508">
        <v>93.675055090285724</v>
      </c>
      <c r="AB2508">
        <v>83.59722577228294</v>
      </c>
      <c r="AC2508">
        <v>0</v>
      </c>
      <c r="AD2508">
        <v>0</v>
      </c>
      <c r="AE2508">
        <v>1457.7160372951171</v>
      </c>
    </row>
    <row r="2509" spans="1:31" x14ac:dyDescent="0.25">
      <c r="A2509">
        <v>1875388</v>
      </c>
      <c r="B2509">
        <v>1</v>
      </c>
      <c r="C2509" t="s">
        <v>80</v>
      </c>
      <c r="D2509" t="s">
        <v>108</v>
      </c>
      <c r="E2509" t="s">
        <v>146</v>
      </c>
      <c r="F2509" t="s">
        <v>7417</v>
      </c>
      <c r="G2509" t="s">
        <v>148</v>
      </c>
      <c r="H2509" t="s">
        <v>143</v>
      </c>
      <c r="I2509" t="s">
        <v>135</v>
      </c>
      <c r="J2509" t="s">
        <v>136</v>
      </c>
      <c r="K2509" t="s">
        <v>137</v>
      </c>
      <c r="L2509" t="s">
        <v>7418</v>
      </c>
      <c r="M2509" t="s">
        <v>7419</v>
      </c>
      <c r="N2509">
        <v>0.65777777699999995</v>
      </c>
      <c r="O2509">
        <v>0</v>
      </c>
      <c r="P2509">
        <v>8</v>
      </c>
      <c r="Q2509">
        <v>0</v>
      </c>
      <c r="R2509">
        <v>0</v>
      </c>
      <c r="S2509">
        <v>0</v>
      </c>
      <c r="T2509">
        <v>1</v>
      </c>
      <c r="U2509">
        <v>0</v>
      </c>
      <c r="V2509">
        <v>0</v>
      </c>
      <c r="W2509">
        <v>0</v>
      </c>
      <c r="X2509">
        <v>2.2089898949632003</v>
      </c>
      <c r="Y2509">
        <v>0</v>
      </c>
      <c r="Z2509">
        <v>0</v>
      </c>
      <c r="AA2509">
        <v>0</v>
      </c>
      <c r="AB2509">
        <v>0.25537731866188446</v>
      </c>
      <c r="AC2509">
        <v>0</v>
      </c>
      <c r="AD2509">
        <v>0</v>
      </c>
      <c r="AE2509">
        <v>2.4643672136250849</v>
      </c>
    </row>
    <row r="2510" spans="1:31" x14ac:dyDescent="0.25">
      <c r="A2510">
        <v>1875411</v>
      </c>
      <c r="B2510">
        <v>1</v>
      </c>
      <c r="C2510" t="s">
        <v>80</v>
      </c>
      <c r="D2510" t="s">
        <v>94</v>
      </c>
      <c r="E2510" t="s">
        <v>210</v>
      </c>
      <c r="F2510" t="s">
        <v>7420</v>
      </c>
      <c r="G2510" t="s">
        <v>133</v>
      </c>
      <c r="H2510" t="s">
        <v>134</v>
      </c>
      <c r="I2510" t="s">
        <v>135</v>
      </c>
      <c r="J2510" t="s">
        <v>136</v>
      </c>
      <c r="K2510" t="s">
        <v>137</v>
      </c>
      <c r="L2510" t="s">
        <v>7421</v>
      </c>
      <c r="M2510" t="s">
        <v>7422</v>
      </c>
      <c r="N2510">
        <v>1.7036111110000001</v>
      </c>
      <c r="O2510">
        <v>0</v>
      </c>
      <c r="P2510">
        <v>223</v>
      </c>
      <c r="Q2510">
        <v>5</v>
      </c>
      <c r="R2510">
        <v>95</v>
      </c>
      <c r="S2510">
        <v>2</v>
      </c>
      <c r="T2510">
        <v>22</v>
      </c>
      <c r="U2510">
        <v>0</v>
      </c>
      <c r="V2510">
        <v>0</v>
      </c>
      <c r="W2510">
        <v>0</v>
      </c>
      <c r="X2510">
        <v>58.207941872882898</v>
      </c>
      <c r="Y2510">
        <v>15.816589163139639</v>
      </c>
      <c r="Z2510">
        <v>117.30287196088408</v>
      </c>
      <c r="AA2510">
        <v>24.835799414838011</v>
      </c>
      <c r="AB2510">
        <v>20.221360630269334</v>
      </c>
      <c r="AC2510">
        <v>0</v>
      </c>
      <c r="AD2510">
        <v>0</v>
      </c>
      <c r="AE2510">
        <v>236.38456304201398</v>
      </c>
    </row>
    <row r="2511" spans="1:31" x14ac:dyDescent="0.25">
      <c r="A2511">
        <v>1875703</v>
      </c>
      <c r="B2511">
        <v>1</v>
      </c>
      <c r="C2511" t="s">
        <v>80</v>
      </c>
      <c r="D2511" t="s">
        <v>96</v>
      </c>
      <c r="E2511" t="s">
        <v>140</v>
      </c>
      <c r="F2511" t="s">
        <v>7423</v>
      </c>
      <c r="G2511" t="s">
        <v>163</v>
      </c>
      <c r="H2511" t="s">
        <v>143</v>
      </c>
      <c r="I2511" t="s">
        <v>135</v>
      </c>
      <c r="J2511" t="s">
        <v>136</v>
      </c>
      <c r="K2511" t="s">
        <v>137</v>
      </c>
      <c r="L2511" t="s">
        <v>7424</v>
      </c>
      <c r="M2511" t="s">
        <v>7425</v>
      </c>
      <c r="N2511">
        <v>3.32</v>
      </c>
      <c r="O2511">
        <v>0</v>
      </c>
      <c r="P2511">
        <v>1</v>
      </c>
      <c r="Q2511">
        <v>0</v>
      </c>
      <c r="R2511">
        <v>0</v>
      </c>
      <c r="S2511">
        <v>0</v>
      </c>
      <c r="T2511">
        <v>0</v>
      </c>
      <c r="U2511">
        <v>0</v>
      </c>
      <c r="V2511">
        <v>0</v>
      </c>
      <c r="W2511">
        <v>0</v>
      </c>
      <c r="X2511">
        <v>0.37240452210874891</v>
      </c>
      <c r="Y2511">
        <v>0</v>
      </c>
      <c r="Z2511">
        <v>0</v>
      </c>
      <c r="AA2511">
        <v>0</v>
      </c>
      <c r="AB2511">
        <v>0</v>
      </c>
      <c r="AC2511">
        <v>0</v>
      </c>
      <c r="AD2511">
        <v>0</v>
      </c>
      <c r="AE2511">
        <v>0.37240452210874891</v>
      </c>
    </row>
    <row r="2512" spans="1:31" x14ac:dyDescent="0.25">
      <c r="A2512">
        <v>1875325</v>
      </c>
      <c r="B2512">
        <v>1</v>
      </c>
      <c r="C2512" t="s">
        <v>81</v>
      </c>
      <c r="D2512" t="s">
        <v>115</v>
      </c>
      <c r="E2512" t="s">
        <v>169</v>
      </c>
      <c r="F2512" t="s">
        <v>7426</v>
      </c>
      <c r="G2512" t="s">
        <v>171</v>
      </c>
      <c r="H2512" t="s">
        <v>143</v>
      </c>
      <c r="I2512" t="s">
        <v>135</v>
      </c>
      <c r="J2512" t="s">
        <v>136</v>
      </c>
      <c r="K2512" t="s">
        <v>172</v>
      </c>
      <c r="L2512" t="s">
        <v>7427</v>
      </c>
      <c r="M2512" t="s">
        <v>7428</v>
      </c>
      <c r="N2512">
        <v>7.9805425000000003</v>
      </c>
      <c r="O2512">
        <v>0</v>
      </c>
      <c r="P2512">
        <v>46</v>
      </c>
      <c r="Q2512">
        <v>0</v>
      </c>
      <c r="R2512">
        <v>1</v>
      </c>
      <c r="S2512">
        <v>0</v>
      </c>
      <c r="T2512">
        <v>1</v>
      </c>
      <c r="U2512">
        <v>0</v>
      </c>
      <c r="V2512">
        <v>0</v>
      </c>
      <c r="W2512">
        <v>0</v>
      </c>
      <c r="X2512">
        <v>35.765145546441964</v>
      </c>
      <c r="Y2512">
        <v>0</v>
      </c>
      <c r="Z2512">
        <v>4.2591243567724328</v>
      </c>
      <c r="AA2512">
        <v>0</v>
      </c>
      <c r="AB2512">
        <v>0.40073969930727837</v>
      </c>
      <c r="AC2512">
        <v>0</v>
      </c>
      <c r="AD2512">
        <v>0</v>
      </c>
      <c r="AE2512">
        <v>40.425009602521676</v>
      </c>
    </row>
    <row r="2513" spans="1:31" x14ac:dyDescent="0.25">
      <c r="A2513">
        <v>1875720</v>
      </c>
      <c r="B2513">
        <v>1</v>
      </c>
      <c r="C2513" t="s">
        <v>81</v>
      </c>
      <c r="D2513" t="s">
        <v>118</v>
      </c>
      <c r="E2513" t="s">
        <v>210</v>
      </c>
      <c r="F2513" t="s">
        <v>7429</v>
      </c>
      <c r="G2513" t="s">
        <v>133</v>
      </c>
      <c r="H2513" t="s">
        <v>134</v>
      </c>
      <c r="I2513" t="s">
        <v>135</v>
      </c>
      <c r="J2513" t="s">
        <v>136</v>
      </c>
      <c r="K2513" t="s">
        <v>137</v>
      </c>
      <c r="L2513" t="s">
        <v>7430</v>
      </c>
      <c r="M2513" t="s">
        <v>7431</v>
      </c>
      <c r="N2513">
        <v>0.28972222199999997</v>
      </c>
      <c r="O2513">
        <v>0</v>
      </c>
      <c r="P2513">
        <v>642</v>
      </c>
      <c r="Q2513">
        <v>0</v>
      </c>
      <c r="R2513">
        <v>18</v>
      </c>
      <c r="S2513">
        <v>0</v>
      </c>
      <c r="T2513">
        <v>550</v>
      </c>
      <c r="U2513">
        <v>3</v>
      </c>
      <c r="V2513">
        <v>9</v>
      </c>
      <c r="W2513">
        <v>0</v>
      </c>
      <c r="X2513">
        <v>51.475820968059871</v>
      </c>
      <c r="Y2513">
        <v>0</v>
      </c>
      <c r="Z2513">
        <v>3.5747589019924537</v>
      </c>
      <c r="AA2513">
        <v>0</v>
      </c>
      <c r="AB2513">
        <v>112.91004086510657</v>
      </c>
      <c r="AC2513">
        <v>5.0580421273582195</v>
      </c>
      <c r="AD2513">
        <v>17.87584744929449</v>
      </c>
      <c r="AE2513">
        <v>190.89451031181162</v>
      </c>
    </row>
    <row r="2514" spans="1:31" x14ac:dyDescent="0.25">
      <c r="A2514">
        <v>1875620</v>
      </c>
      <c r="B2514">
        <v>1</v>
      </c>
      <c r="C2514" t="s">
        <v>81</v>
      </c>
      <c r="D2514" t="s">
        <v>120</v>
      </c>
      <c r="E2514" t="s">
        <v>140</v>
      </c>
      <c r="F2514" t="s">
        <v>7432</v>
      </c>
      <c r="G2514" t="s">
        <v>207</v>
      </c>
      <c r="H2514" t="s">
        <v>143</v>
      </c>
      <c r="I2514" t="s">
        <v>135</v>
      </c>
      <c r="J2514" t="s">
        <v>136</v>
      </c>
      <c r="K2514" t="s">
        <v>137</v>
      </c>
      <c r="L2514" t="s">
        <v>7433</v>
      </c>
      <c r="M2514" t="s">
        <v>7434</v>
      </c>
      <c r="N2514">
        <v>3.1577777770000002</v>
      </c>
      <c r="O2514">
        <v>0</v>
      </c>
      <c r="P2514">
        <v>2</v>
      </c>
      <c r="Q2514">
        <v>0</v>
      </c>
      <c r="R2514">
        <v>0</v>
      </c>
      <c r="S2514">
        <v>0</v>
      </c>
      <c r="T2514">
        <v>0</v>
      </c>
      <c r="U2514">
        <v>0</v>
      </c>
      <c r="V2514">
        <v>0</v>
      </c>
      <c r="W2514">
        <v>0</v>
      </c>
      <c r="X2514">
        <v>0.67143577384585673</v>
      </c>
      <c r="Y2514">
        <v>0</v>
      </c>
      <c r="Z2514">
        <v>0</v>
      </c>
      <c r="AA2514">
        <v>0</v>
      </c>
      <c r="AB2514">
        <v>0</v>
      </c>
      <c r="AC2514">
        <v>0</v>
      </c>
      <c r="AD2514">
        <v>0</v>
      </c>
      <c r="AE2514">
        <v>0.67143577384585673</v>
      </c>
    </row>
    <row r="2515" spans="1:31" x14ac:dyDescent="0.25">
      <c r="A2515">
        <v>1875766</v>
      </c>
      <c r="B2515">
        <v>1</v>
      </c>
      <c r="C2515" t="s">
        <v>80</v>
      </c>
      <c r="D2515" t="s">
        <v>90</v>
      </c>
      <c r="E2515" t="s">
        <v>222</v>
      </c>
      <c r="F2515" t="s">
        <v>7435</v>
      </c>
      <c r="G2515" t="s">
        <v>663</v>
      </c>
      <c r="H2515" t="s">
        <v>143</v>
      </c>
      <c r="I2515" t="s">
        <v>135</v>
      </c>
      <c r="J2515" t="s">
        <v>136</v>
      </c>
      <c r="K2515" t="s">
        <v>137</v>
      </c>
      <c r="L2515" t="s">
        <v>7436</v>
      </c>
      <c r="M2515" t="s">
        <v>7437</v>
      </c>
      <c r="N2515">
        <v>2.3394444440000002</v>
      </c>
      <c r="O2515">
        <v>0</v>
      </c>
      <c r="P2515">
        <v>39</v>
      </c>
      <c r="Q2515">
        <v>0</v>
      </c>
      <c r="R2515">
        <v>0</v>
      </c>
      <c r="S2515">
        <v>0</v>
      </c>
      <c r="T2515">
        <v>8</v>
      </c>
      <c r="U2515">
        <v>0</v>
      </c>
      <c r="V2515">
        <v>0</v>
      </c>
      <c r="W2515">
        <v>0</v>
      </c>
      <c r="X2515">
        <v>28.082852227356799</v>
      </c>
      <c r="Y2515">
        <v>0</v>
      </c>
      <c r="Z2515">
        <v>0</v>
      </c>
      <c r="AA2515">
        <v>0</v>
      </c>
      <c r="AB2515">
        <v>22.894088882959281</v>
      </c>
      <c r="AC2515">
        <v>0</v>
      </c>
      <c r="AD2515">
        <v>0</v>
      </c>
      <c r="AE2515">
        <v>50.976941110316076</v>
      </c>
    </row>
    <row r="2516" spans="1:31" x14ac:dyDescent="0.25">
      <c r="A2516">
        <v>1875640</v>
      </c>
      <c r="B2516">
        <v>1</v>
      </c>
      <c r="C2516" t="s">
        <v>80</v>
      </c>
      <c r="D2516" t="s">
        <v>106</v>
      </c>
      <c r="E2516" t="s">
        <v>158</v>
      </c>
      <c r="F2516" t="s">
        <v>7438</v>
      </c>
      <c r="G2516" t="s">
        <v>133</v>
      </c>
      <c r="H2516" t="s">
        <v>134</v>
      </c>
      <c r="I2516" t="s">
        <v>152</v>
      </c>
      <c r="J2516" t="s">
        <v>136</v>
      </c>
      <c r="K2516" t="s">
        <v>137</v>
      </c>
      <c r="L2516" t="s">
        <v>7439</v>
      </c>
      <c r="M2516" t="s">
        <v>7440</v>
      </c>
      <c r="N2516">
        <v>5.5555550000000002E-3</v>
      </c>
      <c r="O2516">
        <v>0</v>
      </c>
      <c r="P2516">
        <v>237</v>
      </c>
      <c r="Q2516">
        <v>0</v>
      </c>
      <c r="R2516">
        <v>94</v>
      </c>
      <c r="S2516">
        <v>1</v>
      </c>
      <c r="T2516">
        <v>34</v>
      </c>
      <c r="U2516">
        <v>0</v>
      </c>
      <c r="V2516">
        <v>0</v>
      </c>
      <c r="W2516">
        <v>0</v>
      </c>
      <c r="X2516">
        <v>0.30368123935833347</v>
      </c>
      <c r="Y2516">
        <v>0</v>
      </c>
      <c r="Z2516">
        <v>2.7183372916753337</v>
      </c>
      <c r="AA2516">
        <v>0</v>
      </c>
      <c r="AB2516">
        <v>0.27446717064824994</v>
      </c>
      <c r="AC2516">
        <v>0</v>
      </c>
      <c r="AD2516">
        <v>0</v>
      </c>
      <c r="AE2516">
        <v>3.2964857016819167</v>
      </c>
    </row>
    <row r="2517" spans="1:31" x14ac:dyDescent="0.25">
      <c r="A2517">
        <v>1875428</v>
      </c>
      <c r="B2517">
        <v>1</v>
      </c>
      <c r="C2517" t="s">
        <v>81</v>
      </c>
      <c r="D2517" t="s">
        <v>125</v>
      </c>
      <c r="E2517" t="s">
        <v>169</v>
      </c>
      <c r="F2517" t="s">
        <v>7441</v>
      </c>
      <c r="G2517" t="s">
        <v>183</v>
      </c>
      <c r="H2517" t="s">
        <v>143</v>
      </c>
      <c r="I2517" t="s">
        <v>135</v>
      </c>
      <c r="J2517" t="s">
        <v>136</v>
      </c>
      <c r="K2517" t="s">
        <v>137</v>
      </c>
      <c r="L2517" t="s">
        <v>7442</v>
      </c>
      <c r="M2517" t="s">
        <v>7443</v>
      </c>
      <c r="N2517">
        <v>2.662222222</v>
      </c>
      <c r="O2517">
        <v>0</v>
      </c>
      <c r="P2517">
        <v>10</v>
      </c>
      <c r="Q2517">
        <v>0</v>
      </c>
      <c r="R2517">
        <v>4</v>
      </c>
      <c r="S2517">
        <v>0</v>
      </c>
      <c r="T2517">
        <v>0</v>
      </c>
      <c r="U2517">
        <v>0</v>
      </c>
      <c r="V2517">
        <v>0</v>
      </c>
      <c r="W2517">
        <v>0</v>
      </c>
      <c r="X2517">
        <v>4.0893150246512029</v>
      </c>
      <c r="Y2517">
        <v>0</v>
      </c>
      <c r="Z2517">
        <v>65.50753178069607</v>
      </c>
      <c r="AA2517">
        <v>0</v>
      </c>
      <c r="AB2517">
        <v>0</v>
      </c>
      <c r="AC2517">
        <v>0</v>
      </c>
      <c r="AD2517">
        <v>0</v>
      </c>
      <c r="AE2517">
        <v>69.596846805347269</v>
      </c>
    </row>
    <row r="2518" spans="1:31" x14ac:dyDescent="0.25">
      <c r="A2518">
        <v>1875760</v>
      </c>
      <c r="B2518">
        <v>1</v>
      </c>
      <c r="C2518" t="s">
        <v>80</v>
      </c>
      <c r="D2518" t="s">
        <v>97</v>
      </c>
      <c r="E2518" t="s">
        <v>140</v>
      </c>
      <c r="F2518" t="s">
        <v>7444</v>
      </c>
      <c r="G2518" t="s">
        <v>207</v>
      </c>
      <c r="H2518" t="s">
        <v>143</v>
      </c>
      <c r="I2518" t="s">
        <v>135</v>
      </c>
      <c r="J2518" t="s">
        <v>136</v>
      </c>
      <c r="K2518" t="s">
        <v>137</v>
      </c>
      <c r="L2518" t="s">
        <v>7445</v>
      </c>
      <c r="M2518" t="s">
        <v>7446</v>
      </c>
      <c r="N2518">
        <v>3.3316666659999998</v>
      </c>
      <c r="O2518">
        <v>0</v>
      </c>
      <c r="P2518">
        <v>2</v>
      </c>
      <c r="Q2518">
        <v>0</v>
      </c>
      <c r="R2518">
        <v>0</v>
      </c>
      <c r="S2518">
        <v>0</v>
      </c>
      <c r="T2518">
        <v>0</v>
      </c>
      <c r="U2518">
        <v>0</v>
      </c>
      <c r="V2518">
        <v>0</v>
      </c>
      <c r="W2518">
        <v>0</v>
      </c>
      <c r="X2518">
        <v>1.5883826728358401</v>
      </c>
      <c r="Y2518">
        <v>0</v>
      </c>
      <c r="Z2518">
        <v>0</v>
      </c>
      <c r="AA2518">
        <v>0</v>
      </c>
      <c r="AB2518">
        <v>0</v>
      </c>
      <c r="AC2518">
        <v>0</v>
      </c>
      <c r="AD2518">
        <v>0</v>
      </c>
      <c r="AE2518">
        <v>1.5883826728358401</v>
      </c>
    </row>
    <row r="2519" spans="1:31" x14ac:dyDescent="0.25">
      <c r="A2519">
        <v>1875305</v>
      </c>
      <c r="B2519">
        <v>1</v>
      </c>
      <c r="C2519" t="s">
        <v>80</v>
      </c>
      <c r="D2519" t="s">
        <v>84</v>
      </c>
      <c r="E2519" t="s">
        <v>131</v>
      </c>
      <c r="F2519" t="s">
        <v>3355</v>
      </c>
      <c r="G2519" t="s">
        <v>171</v>
      </c>
      <c r="H2519" t="s">
        <v>134</v>
      </c>
      <c r="I2519" t="s">
        <v>135</v>
      </c>
      <c r="J2519" t="s">
        <v>136</v>
      </c>
      <c r="K2519" t="s">
        <v>172</v>
      </c>
      <c r="L2519" t="s">
        <v>7447</v>
      </c>
      <c r="M2519" t="s">
        <v>7448</v>
      </c>
      <c r="N2519">
        <v>4.437777777</v>
      </c>
      <c r="O2519">
        <v>6</v>
      </c>
      <c r="P2519">
        <v>1180</v>
      </c>
      <c r="Q2519">
        <v>13</v>
      </c>
      <c r="R2519">
        <v>261</v>
      </c>
      <c r="S2519">
        <v>26</v>
      </c>
      <c r="T2519">
        <v>173</v>
      </c>
      <c r="U2519">
        <v>1</v>
      </c>
      <c r="V2519">
        <v>0</v>
      </c>
      <c r="W2519">
        <v>29.395394789350021</v>
      </c>
      <c r="X2519">
        <v>1370.0202937008874</v>
      </c>
      <c r="Y2519">
        <v>144.5725408011541</v>
      </c>
      <c r="Z2519">
        <v>521.05560382832755</v>
      </c>
      <c r="AA2519">
        <v>1409.3941674197122</v>
      </c>
      <c r="AB2519">
        <v>935.35317753898983</v>
      </c>
      <c r="AC2519">
        <v>709.71005434226379</v>
      </c>
      <c r="AD2519">
        <v>0</v>
      </c>
      <c r="AE2519">
        <v>5119.5012324206855</v>
      </c>
    </row>
    <row r="2520" spans="1:31" x14ac:dyDescent="0.25">
      <c r="A2520">
        <v>1875262</v>
      </c>
      <c r="B2520">
        <v>1</v>
      </c>
      <c r="C2520" t="s">
        <v>80</v>
      </c>
      <c r="D2520" t="s">
        <v>108</v>
      </c>
      <c r="E2520" t="s">
        <v>146</v>
      </c>
      <c r="F2520" t="s">
        <v>7449</v>
      </c>
      <c r="G2520" t="s">
        <v>148</v>
      </c>
      <c r="H2520" t="s">
        <v>143</v>
      </c>
      <c r="I2520" t="s">
        <v>135</v>
      </c>
      <c r="J2520" t="s">
        <v>136</v>
      </c>
      <c r="K2520" t="s">
        <v>137</v>
      </c>
      <c r="L2520" t="s">
        <v>7450</v>
      </c>
      <c r="M2520" t="s">
        <v>7451</v>
      </c>
      <c r="N2520">
        <v>2.0269444440000002</v>
      </c>
      <c r="O2520">
        <v>0</v>
      </c>
      <c r="P2520">
        <v>15</v>
      </c>
      <c r="Q2520">
        <v>0</v>
      </c>
      <c r="R2520">
        <v>9</v>
      </c>
      <c r="S2520">
        <v>0</v>
      </c>
      <c r="T2520">
        <v>4</v>
      </c>
      <c r="U2520">
        <v>0</v>
      </c>
      <c r="V2520">
        <v>0</v>
      </c>
      <c r="W2520">
        <v>0</v>
      </c>
      <c r="X2520">
        <v>7.0160570354334624</v>
      </c>
      <c r="Y2520">
        <v>0</v>
      </c>
      <c r="Z2520">
        <v>67.675406186644693</v>
      </c>
      <c r="AA2520">
        <v>0</v>
      </c>
      <c r="AB2520">
        <v>6.4264060807900965</v>
      </c>
      <c r="AC2520">
        <v>0</v>
      </c>
      <c r="AD2520">
        <v>0</v>
      </c>
      <c r="AE2520">
        <v>81.117869302868257</v>
      </c>
    </row>
    <row r="2521" spans="1:31" x14ac:dyDescent="0.25">
      <c r="A2521">
        <v>1875826</v>
      </c>
      <c r="B2521">
        <v>1</v>
      </c>
      <c r="C2521" t="s">
        <v>80</v>
      </c>
      <c r="D2521" t="s">
        <v>93</v>
      </c>
      <c r="E2521" t="s">
        <v>169</v>
      </c>
      <c r="F2521" t="s">
        <v>7452</v>
      </c>
      <c r="G2521" t="s">
        <v>564</v>
      </c>
      <c r="H2521" t="s">
        <v>143</v>
      </c>
      <c r="I2521" t="s">
        <v>135</v>
      </c>
      <c r="J2521" t="s">
        <v>136</v>
      </c>
      <c r="K2521" t="s">
        <v>137</v>
      </c>
      <c r="L2521" t="s">
        <v>7453</v>
      </c>
      <c r="M2521" t="s">
        <v>7454</v>
      </c>
      <c r="N2521">
        <v>1.348055555</v>
      </c>
      <c r="O2521">
        <v>0</v>
      </c>
      <c r="P2521">
        <v>1</v>
      </c>
      <c r="Q2521">
        <v>0</v>
      </c>
      <c r="R2521">
        <v>22</v>
      </c>
      <c r="S2521">
        <v>0</v>
      </c>
      <c r="T2521">
        <v>2</v>
      </c>
      <c r="U2521">
        <v>0</v>
      </c>
      <c r="V2521">
        <v>0</v>
      </c>
      <c r="W2521">
        <v>0</v>
      </c>
      <c r="X2521">
        <v>0.80866917274653738</v>
      </c>
      <c r="Y2521">
        <v>0</v>
      </c>
      <c r="Z2521">
        <v>209.88015030543067</v>
      </c>
      <c r="AA2521">
        <v>0</v>
      </c>
      <c r="AB2521">
        <v>3.1305832855119085</v>
      </c>
      <c r="AC2521">
        <v>0</v>
      </c>
      <c r="AD2521">
        <v>0</v>
      </c>
      <c r="AE2521">
        <v>213.81940276368911</v>
      </c>
    </row>
    <row r="2522" spans="1:31" x14ac:dyDescent="0.25">
      <c r="A2522">
        <v>1875385</v>
      </c>
      <c r="B2522">
        <v>1</v>
      </c>
      <c r="C2522" t="s">
        <v>80</v>
      </c>
      <c r="D2522" t="s">
        <v>104</v>
      </c>
      <c r="E2522" t="s">
        <v>158</v>
      </c>
      <c r="F2522" t="s">
        <v>7455</v>
      </c>
      <c r="G2522" t="s">
        <v>219</v>
      </c>
      <c r="H2522" t="s">
        <v>134</v>
      </c>
      <c r="I2522" t="s">
        <v>135</v>
      </c>
      <c r="J2522" t="s">
        <v>136</v>
      </c>
      <c r="K2522" t="s">
        <v>137</v>
      </c>
      <c r="L2522" t="s">
        <v>7456</v>
      </c>
      <c r="M2522" t="s">
        <v>7457</v>
      </c>
      <c r="N2522">
        <v>3.5313888879999999</v>
      </c>
      <c r="O2522">
        <v>0</v>
      </c>
      <c r="P2522">
        <v>182</v>
      </c>
      <c r="Q2522">
        <v>0</v>
      </c>
      <c r="R2522">
        <v>2</v>
      </c>
      <c r="S2522">
        <v>0</v>
      </c>
      <c r="T2522">
        <v>19</v>
      </c>
      <c r="U2522">
        <v>0</v>
      </c>
      <c r="V2522">
        <v>0</v>
      </c>
      <c r="W2522">
        <v>0</v>
      </c>
      <c r="X2522">
        <v>146.6649773260732</v>
      </c>
      <c r="Y2522">
        <v>0</v>
      </c>
      <c r="Z2522">
        <v>16.23560404456617</v>
      </c>
      <c r="AA2522">
        <v>0</v>
      </c>
      <c r="AB2522">
        <v>41.224417568416385</v>
      </c>
      <c r="AC2522">
        <v>0</v>
      </c>
      <c r="AD2522">
        <v>0</v>
      </c>
      <c r="AE2522">
        <v>204.12499893905576</v>
      </c>
    </row>
    <row r="2523" spans="1:31" x14ac:dyDescent="0.25">
      <c r="A2523">
        <v>1875205</v>
      </c>
      <c r="B2523">
        <v>1</v>
      </c>
      <c r="C2523" t="s">
        <v>81</v>
      </c>
      <c r="D2523" t="s">
        <v>114</v>
      </c>
      <c r="E2523" t="s">
        <v>158</v>
      </c>
      <c r="F2523" t="s">
        <v>7458</v>
      </c>
      <c r="G2523" t="s">
        <v>219</v>
      </c>
      <c r="H2523" t="s">
        <v>134</v>
      </c>
      <c r="I2523" t="s">
        <v>135</v>
      </c>
      <c r="J2523" t="s">
        <v>136</v>
      </c>
      <c r="K2523" t="s">
        <v>137</v>
      </c>
      <c r="L2523" t="s">
        <v>7459</v>
      </c>
      <c r="M2523" t="s">
        <v>7460</v>
      </c>
      <c r="N2523">
        <v>1.714722222</v>
      </c>
      <c r="O2523">
        <v>0</v>
      </c>
      <c r="P2523">
        <v>124</v>
      </c>
      <c r="Q2523">
        <v>0</v>
      </c>
      <c r="R2523">
        <v>0</v>
      </c>
      <c r="S2523">
        <v>0</v>
      </c>
      <c r="T2523">
        <v>8</v>
      </c>
      <c r="U2523">
        <v>0</v>
      </c>
      <c r="V2523">
        <v>0</v>
      </c>
      <c r="W2523">
        <v>0</v>
      </c>
      <c r="X2523">
        <v>11.820967659734608</v>
      </c>
      <c r="Y2523">
        <v>0</v>
      </c>
      <c r="Z2523">
        <v>0</v>
      </c>
      <c r="AA2523">
        <v>0</v>
      </c>
      <c r="AB2523">
        <v>0.80070820299979439</v>
      </c>
      <c r="AC2523">
        <v>0</v>
      </c>
      <c r="AD2523">
        <v>0</v>
      </c>
      <c r="AE2523">
        <v>12.621675862734403</v>
      </c>
    </row>
    <row r="2524" spans="1:31" x14ac:dyDescent="0.25">
      <c r="A2524">
        <v>1875348</v>
      </c>
      <c r="B2524">
        <v>1</v>
      </c>
      <c r="C2524" t="s">
        <v>81</v>
      </c>
      <c r="D2524" t="s">
        <v>128</v>
      </c>
      <c r="E2524" t="s">
        <v>140</v>
      </c>
      <c r="F2524" t="s">
        <v>7461</v>
      </c>
      <c r="G2524" t="s">
        <v>207</v>
      </c>
      <c r="H2524" t="s">
        <v>143</v>
      </c>
      <c r="I2524" t="s">
        <v>135</v>
      </c>
      <c r="J2524" t="s">
        <v>136</v>
      </c>
      <c r="K2524" t="s">
        <v>137</v>
      </c>
      <c r="L2524" t="s">
        <v>7462</v>
      </c>
      <c r="M2524" t="s">
        <v>7463</v>
      </c>
      <c r="N2524">
        <v>2.5955555549999998</v>
      </c>
      <c r="O2524">
        <v>0</v>
      </c>
      <c r="P2524">
        <v>5</v>
      </c>
      <c r="Q2524">
        <v>0</v>
      </c>
      <c r="R2524">
        <v>0</v>
      </c>
      <c r="S2524">
        <v>0</v>
      </c>
      <c r="T2524">
        <v>0</v>
      </c>
      <c r="U2524">
        <v>0</v>
      </c>
      <c r="V2524">
        <v>0</v>
      </c>
      <c r="W2524">
        <v>0</v>
      </c>
      <c r="X2524">
        <v>2.5880593481437932</v>
      </c>
      <c r="Y2524">
        <v>0</v>
      </c>
      <c r="Z2524">
        <v>0</v>
      </c>
      <c r="AA2524">
        <v>0</v>
      </c>
      <c r="AB2524">
        <v>0</v>
      </c>
      <c r="AC2524">
        <v>0</v>
      </c>
      <c r="AD2524">
        <v>0</v>
      </c>
      <c r="AE2524">
        <v>2.5880593481437932</v>
      </c>
    </row>
    <row r="2525" spans="1:31" x14ac:dyDescent="0.25">
      <c r="A2525">
        <v>1875723</v>
      </c>
      <c r="B2525">
        <v>1</v>
      </c>
      <c r="C2525" t="s">
        <v>80</v>
      </c>
      <c r="D2525" t="s">
        <v>95</v>
      </c>
      <c r="E2525" t="s">
        <v>229</v>
      </c>
      <c r="F2525" t="s">
        <v>7464</v>
      </c>
      <c r="G2525" t="s">
        <v>133</v>
      </c>
      <c r="H2525" t="s">
        <v>134</v>
      </c>
      <c r="I2525" t="s">
        <v>135</v>
      </c>
      <c r="J2525" t="s">
        <v>136</v>
      </c>
      <c r="K2525" t="s">
        <v>137</v>
      </c>
      <c r="L2525" t="s">
        <v>7465</v>
      </c>
      <c r="M2525" t="s">
        <v>7466</v>
      </c>
      <c r="N2525">
        <v>0.256111111</v>
      </c>
      <c r="O2525">
        <v>1</v>
      </c>
      <c r="P2525">
        <v>437</v>
      </c>
      <c r="Q2525">
        <v>0</v>
      </c>
      <c r="R2525">
        <v>1</v>
      </c>
      <c r="S2525">
        <v>18</v>
      </c>
      <c r="T2525">
        <v>33</v>
      </c>
      <c r="U2525">
        <v>5</v>
      </c>
      <c r="V2525">
        <v>0</v>
      </c>
      <c r="W2525">
        <v>7.4984455402694453E-2</v>
      </c>
      <c r="X2525">
        <v>28.14742550988278</v>
      </c>
      <c r="Y2525">
        <v>0</v>
      </c>
      <c r="Z2525">
        <v>9.5109580719656667E-2</v>
      </c>
      <c r="AA2525">
        <v>82.71932169000209</v>
      </c>
      <c r="AB2525">
        <v>10.976236940219165</v>
      </c>
      <c r="AC2525">
        <v>115.81701320627454</v>
      </c>
      <c r="AD2525">
        <v>0</v>
      </c>
      <c r="AE2525">
        <v>237.83009138250094</v>
      </c>
    </row>
    <row r="2526" spans="1:31" x14ac:dyDescent="0.25">
      <c r="A2526">
        <v>1875577</v>
      </c>
      <c r="B2526">
        <v>1</v>
      </c>
      <c r="C2526" t="s">
        <v>80</v>
      </c>
      <c r="D2526" t="s">
        <v>89</v>
      </c>
      <c r="E2526" t="s">
        <v>140</v>
      </c>
      <c r="F2526" t="s">
        <v>7467</v>
      </c>
      <c r="G2526" t="s">
        <v>163</v>
      </c>
      <c r="H2526" t="s">
        <v>143</v>
      </c>
      <c r="I2526" t="s">
        <v>135</v>
      </c>
      <c r="J2526" t="s">
        <v>136</v>
      </c>
      <c r="K2526" t="s">
        <v>137</v>
      </c>
      <c r="L2526" t="s">
        <v>7468</v>
      </c>
      <c r="M2526" t="s">
        <v>7469</v>
      </c>
      <c r="N2526">
        <v>1.0622222219999999</v>
      </c>
      <c r="O2526">
        <v>0</v>
      </c>
      <c r="P2526">
        <v>1</v>
      </c>
      <c r="Q2526">
        <v>0</v>
      </c>
      <c r="R2526">
        <v>0</v>
      </c>
      <c r="S2526">
        <v>0</v>
      </c>
      <c r="T2526">
        <v>0</v>
      </c>
      <c r="U2526">
        <v>0</v>
      </c>
      <c r="V2526">
        <v>0</v>
      </c>
      <c r="W2526">
        <v>0</v>
      </c>
      <c r="X2526">
        <v>0.63028886662415995</v>
      </c>
      <c r="Y2526">
        <v>0</v>
      </c>
      <c r="Z2526">
        <v>0</v>
      </c>
      <c r="AA2526">
        <v>0</v>
      </c>
      <c r="AB2526">
        <v>0</v>
      </c>
      <c r="AC2526">
        <v>0</v>
      </c>
      <c r="AD2526">
        <v>0</v>
      </c>
      <c r="AE2526">
        <v>0.63028886662415995</v>
      </c>
    </row>
    <row r="2527" spans="1:31" x14ac:dyDescent="0.25">
      <c r="A2527">
        <v>1875468</v>
      </c>
      <c r="B2527">
        <v>1</v>
      </c>
      <c r="C2527" t="s">
        <v>80</v>
      </c>
      <c r="D2527" t="s">
        <v>95</v>
      </c>
      <c r="E2527" t="s">
        <v>146</v>
      </c>
      <c r="F2527" t="s">
        <v>7470</v>
      </c>
      <c r="G2527" t="s">
        <v>1108</v>
      </c>
      <c r="H2527" t="s">
        <v>143</v>
      </c>
      <c r="I2527" t="s">
        <v>135</v>
      </c>
      <c r="J2527" t="s">
        <v>136</v>
      </c>
      <c r="K2527" t="s">
        <v>137</v>
      </c>
      <c r="L2527" t="s">
        <v>7471</v>
      </c>
      <c r="M2527" t="s">
        <v>7472</v>
      </c>
      <c r="N2527">
        <v>1.4255555550000001</v>
      </c>
      <c r="O2527">
        <v>0</v>
      </c>
      <c r="P2527">
        <v>95</v>
      </c>
      <c r="Q2527">
        <v>0</v>
      </c>
      <c r="R2527">
        <v>1</v>
      </c>
      <c r="S2527">
        <v>0</v>
      </c>
      <c r="T2527">
        <v>0</v>
      </c>
      <c r="U2527">
        <v>0</v>
      </c>
      <c r="V2527">
        <v>0</v>
      </c>
      <c r="W2527">
        <v>0</v>
      </c>
      <c r="X2527">
        <v>37.038266473019767</v>
      </c>
      <c r="Y2527">
        <v>0</v>
      </c>
      <c r="Z2527">
        <v>0.67418255546331773</v>
      </c>
      <c r="AA2527">
        <v>0</v>
      </c>
      <c r="AB2527">
        <v>0</v>
      </c>
      <c r="AC2527">
        <v>0</v>
      </c>
      <c r="AD2527">
        <v>0</v>
      </c>
      <c r="AE2527">
        <v>37.712449028483086</v>
      </c>
    </row>
    <row r="2528" spans="1:31" x14ac:dyDescent="0.25">
      <c r="A2528">
        <v>1875823</v>
      </c>
      <c r="B2528">
        <v>1</v>
      </c>
      <c r="C2528" t="s">
        <v>80</v>
      </c>
      <c r="D2528" t="s">
        <v>108</v>
      </c>
      <c r="E2528" t="s">
        <v>140</v>
      </c>
      <c r="F2528" t="s">
        <v>7473</v>
      </c>
      <c r="G2528" t="s">
        <v>163</v>
      </c>
      <c r="H2528" t="s">
        <v>143</v>
      </c>
      <c r="I2528" t="s">
        <v>135</v>
      </c>
      <c r="J2528" t="s">
        <v>136</v>
      </c>
      <c r="K2528" t="s">
        <v>137</v>
      </c>
      <c r="L2528" t="s">
        <v>7474</v>
      </c>
      <c r="M2528" t="s">
        <v>7475</v>
      </c>
      <c r="N2528">
        <v>1.868333333</v>
      </c>
      <c r="O2528">
        <v>0</v>
      </c>
      <c r="P2528">
        <v>1</v>
      </c>
      <c r="Q2528">
        <v>0</v>
      </c>
      <c r="R2528">
        <v>0</v>
      </c>
      <c r="S2528">
        <v>0</v>
      </c>
      <c r="T2528">
        <v>0</v>
      </c>
      <c r="U2528">
        <v>0</v>
      </c>
      <c r="V2528">
        <v>0</v>
      </c>
      <c r="W2528">
        <v>0</v>
      </c>
      <c r="X2528">
        <v>0.38083396546648446</v>
      </c>
      <c r="Y2528">
        <v>0</v>
      </c>
      <c r="Z2528">
        <v>0</v>
      </c>
      <c r="AA2528">
        <v>0</v>
      </c>
      <c r="AB2528">
        <v>0</v>
      </c>
      <c r="AC2528">
        <v>0</v>
      </c>
      <c r="AD2528">
        <v>0</v>
      </c>
      <c r="AE2528">
        <v>0.38083396546648446</v>
      </c>
    </row>
    <row r="2529" spans="1:31" x14ac:dyDescent="0.25">
      <c r="A2529">
        <v>1875328</v>
      </c>
      <c r="B2529">
        <v>1</v>
      </c>
      <c r="C2529" t="s">
        <v>80</v>
      </c>
      <c r="D2529" t="s">
        <v>103</v>
      </c>
      <c r="E2529" t="s">
        <v>146</v>
      </c>
      <c r="F2529" t="s">
        <v>7476</v>
      </c>
      <c r="G2529" t="s">
        <v>148</v>
      </c>
      <c r="H2529" t="s">
        <v>143</v>
      </c>
      <c r="I2529" t="s">
        <v>135</v>
      </c>
      <c r="J2529" t="s">
        <v>136</v>
      </c>
      <c r="K2529" t="s">
        <v>137</v>
      </c>
      <c r="L2529" t="s">
        <v>7477</v>
      </c>
      <c r="M2529" t="s">
        <v>7478</v>
      </c>
      <c r="N2529">
        <v>1.7494444440000001</v>
      </c>
      <c r="O2529">
        <v>0</v>
      </c>
      <c r="P2529">
        <v>0</v>
      </c>
      <c r="Q2529">
        <v>0</v>
      </c>
      <c r="R2529">
        <v>1</v>
      </c>
      <c r="S2529">
        <v>0</v>
      </c>
      <c r="T2529">
        <v>0</v>
      </c>
      <c r="U2529">
        <v>0</v>
      </c>
      <c r="V2529">
        <v>0</v>
      </c>
      <c r="W2529">
        <v>0</v>
      </c>
      <c r="X2529">
        <v>0</v>
      </c>
      <c r="Y2529">
        <v>0</v>
      </c>
      <c r="Z2529">
        <v>5.7905127654765449</v>
      </c>
      <c r="AA2529">
        <v>0</v>
      </c>
      <c r="AB2529">
        <v>0</v>
      </c>
      <c r="AC2529">
        <v>0</v>
      </c>
      <c r="AD2529">
        <v>0</v>
      </c>
      <c r="AE2529">
        <v>5.7905127654765449</v>
      </c>
    </row>
    <row r="2530" spans="1:31" x14ac:dyDescent="0.25">
      <c r="A2530">
        <v>1875660</v>
      </c>
      <c r="B2530">
        <v>1</v>
      </c>
      <c r="C2530" t="s">
        <v>81</v>
      </c>
      <c r="D2530" t="s">
        <v>128</v>
      </c>
      <c r="E2530" t="s">
        <v>140</v>
      </c>
      <c r="F2530" t="s">
        <v>7479</v>
      </c>
      <c r="G2530" t="s">
        <v>207</v>
      </c>
      <c r="H2530" t="s">
        <v>143</v>
      </c>
      <c r="I2530" t="s">
        <v>135</v>
      </c>
      <c r="J2530" t="s">
        <v>136</v>
      </c>
      <c r="K2530" t="s">
        <v>137</v>
      </c>
      <c r="L2530" t="s">
        <v>7480</v>
      </c>
      <c r="M2530" t="s">
        <v>7481</v>
      </c>
      <c r="N2530">
        <v>1.5161111110000001</v>
      </c>
      <c r="O2530">
        <v>0</v>
      </c>
      <c r="P2530">
        <v>2</v>
      </c>
      <c r="Q2530">
        <v>0</v>
      </c>
      <c r="R2530">
        <v>0</v>
      </c>
      <c r="S2530">
        <v>0</v>
      </c>
      <c r="T2530">
        <v>0</v>
      </c>
      <c r="U2530">
        <v>0</v>
      </c>
      <c r="V2530">
        <v>0</v>
      </c>
      <c r="W2530">
        <v>0</v>
      </c>
      <c r="X2530">
        <v>0.98631480110879721</v>
      </c>
      <c r="Y2530">
        <v>0</v>
      </c>
      <c r="Z2530">
        <v>0</v>
      </c>
      <c r="AA2530">
        <v>0</v>
      </c>
      <c r="AB2530">
        <v>0</v>
      </c>
      <c r="AC2530">
        <v>0</v>
      </c>
      <c r="AD2530">
        <v>0</v>
      </c>
      <c r="AE2530">
        <v>0.98631480110879721</v>
      </c>
    </row>
    <row r="2531" spans="1:31" x14ac:dyDescent="0.25">
      <c r="A2531">
        <v>1875617</v>
      </c>
      <c r="B2531">
        <v>1</v>
      </c>
      <c r="C2531" t="s">
        <v>80</v>
      </c>
      <c r="D2531" t="s">
        <v>93</v>
      </c>
      <c r="E2531" t="s">
        <v>210</v>
      </c>
      <c r="F2531" t="s">
        <v>7482</v>
      </c>
      <c r="G2531" t="s">
        <v>133</v>
      </c>
      <c r="H2531" t="s">
        <v>134</v>
      </c>
      <c r="I2531" t="s">
        <v>135</v>
      </c>
      <c r="J2531" t="s">
        <v>136</v>
      </c>
      <c r="K2531" t="s">
        <v>137</v>
      </c>
      <c r="L2531" t="s">
        <v>7483</v>
      </c>
      <c r="M2531" t="s">
        <v>7484</v>
      </c>
      <c r="N2531">
        <v>1.1491666659999999</v>
      </c>
      <c r="O2531">
        <v>5</v>
      </c>
      <c r="P2531">
        <v>4338</v>
      </c>
      <c r="Q2531">
        <v>156</v>
      </c>
      <c r="R2531">
        <v>917</v>
      </c>
      <c r="S2531">
        <v>32</v>
      </c>
      <c r="T2531">
        <v>1016</v>
      </c>
      <c r="U2531">
        <v>7</v>
      </c>
      <c r="V2531">
        <v>0</v>
      </c>
      <c r="W2531">
        <v>7.5521214855091472</v>
      </c>
      <c r="X2531">
        <v>976.4253929092788</v>
      </c>
      <c r="Y2531">
        <v>3281.1629525352378</v>
      </c>
      <c r="Z2531">
        <v>1895.507223591361</v>
      </c>
      <c r="AA2531">
        <v>637.82888105368488</v>
      </c>
      <c r="AB2531">
        <v>3846.9829246750473</v>
      </c>
      <c r="AC2531">
        <v>858.03440012489341</v>
      </c>
      <c r="AD2531">
        <v>0</v>
      </c>
      <c r="AE2531">
        <v>11503.493896375014</v>
      </c>
    </row>
    <row r="2532" spans="1:31" x14ac:dyDescent="0.25">
      <c r="A2532">
        <v>1875308</v>
      </c>
      <c r="B2532">
        <v>1</v>
      </c>
      <c r="C2532" t="s">
        <v>81</v>
      </c>
      <c r="D2532" t="s">
        <v>128</v>
      </c>
      <c r="E2532" t="s">
        <v>210</v>
      </c>
      <c r="F2532" t="s">
        <v>7485</v>
      </c>
      <c r="G2532" t="s">
        <v>133</v>
      </c>
      <c r="H2532" t="s">
        <v>134</v>
      </c>
      <c r="I2532" t="s">
        <v>152</v>
      </c>
      <c r="J2532" t="s">
        <v>136</v>
      </c>
      <c r="K2532" t="s">
        <v>137</v>
      </c>
      <c r="L2532" t="s">
        <v>7486</v>
      </c>
      <c r="M2532" t="s">
        <v>7487</v>
      </c>
      <c r="N2532">
        <v>3.3333333E-2</v>
      </c>
      <c r="O2532">
        <v>1</v>
      </c>
      <c r="P2532">
        <v>16507</v>
      </c>
      <c r="Q2532">
        <v>5</v>
      </c>
      <c r="R2532">
        <v>68</v>
      </c>
      <c r="S2532">
        <v>12</v>
      </c>
      <c r="T2532">
        <v>762</v>
      </c>
      <c r="U2532">
        <v>1</v>
      </c>
      <c r="V2532">
        <v>1</v>
      </c>
      <c r="W2532">
        <v>6.2838237210000002E-3</v>
      </c>
      <c r="X2532">
        <v>144.48879645350937</v>
      </c>
      <c r="Y2532">
        <v>0.8168797853084</v>
      </c>
      <c r="Z2532">
        <v>2.0114423899147003</v>
      </c>
      <c r="AA2532">
        <v>15.883217160495967</v>
      </c>
      <c r="AB2532">
        <v>39.718602435585758</v>
      </c>
      <c r="AC2532">
        <v>2.9544479607266663</v>
      </c>
      <c r="AD2532">
        <v>0.5284713037255</v>
      </c>
      <c r="AE2532">
        <v>206.40814131298734</v>
      </c>
    </row>
    <row r="2533" spans="1:31" x14ac:dyDescent="0.25">
      <c r="A2533">
        <v>1875451</v>
      </c>
      <c r="B2533">
        <v>1</v>
      </c>
      <c r="C2533" t="s">
        <v>80</v>
      </c>
      <c r="D2533" t="s">
        <v>93</v>
      </c>
      <c r="E2533" t="s">
        <v>169</v>
      </c>
      <c r="F2533" t="s">
        <v>7452</v>
      </c>
      <c r="G2533" t="s">
        <v>183</v>
      </c>
      <c r="H2533" t="s">
        <v>143</v>
      </c>
      <c r="I2533" t="s">
        <v>135</v>
      </c>
      <c r="J2533" t="s">
        <v>136</v>
      </c>
      <c r="K2533" t="s">
        <v>137</v>
      </c>
      <c r="L2533" t="s">
        <v>7488</v>
      </c>
      <c r="M2533" t="s">
        <v>7489</v>
      </c>
      <c r="N2533">
        <v>2.965833333</v>
      </c>
      <c r="O2533">
        <v>0</v>
      </c>
      <c r="P2533">
        <v>1</v>
      </c>
      <c r="Q2533">
        <v>0</v>
      </c>
      <c r="R2533">
        <v>22</v>
      </c>
      <c r="S2533">
        <v>0</v>
      </c>
      <c r="T2533">
        <v>2</v>
      </c>
      <c r="U2533">
        <v>0</v>
      </c>
      <c r="V2533">
        <v>0</v>
      </c>
      <c r="W2533">
        <v>0</v>
      </c>
      <c r="X2533">
        <v>1.516458582505035</v>
      </c>
      <c r="Y2533">
        <v>0</v>
      </c>
      <c r="Z2533">
        <v>506.39806781692522</v>
      </c>
      <c r="AA2533">
        <v>0</v>
      </c>
      <c r="AB2533">
        <v>11.415432143193634</v>
      </c>
      <c r="AC2533">
        <v>0</v>
      </c>
      <c r="AD2533">
        <v>0</v>
      </c>
      <c r="AE2533">
        <v>519.3299585426239</v>
      </c>
    </row>
    <row r="2534" spans="1:31" x14ac:dyDescent="0.25">
      <c r="A2534">
        <v>1875288</v>
      </c>
      <c r="B2534">
        <v>1</v>
      </c>
      <c r="C2534" t="s">
        <v>80</v>
      </c>
      <c r="D2534" t="s">
        <v>105</v>
      </c>
      <c r="E2534" t="s">
        <v>131</v>
      </c>
      <c r="F2534" t="s">
        <v>3337</v>
      </c>
      <c r="G2534" t="s">
        <v>133</v>
      </c>
      <c r="H2534" t="s">
        <v>134</v>
      </c>
      <c r="I2534" t="s">
        <v>135</v>
      </c>
      <c r="J2534" t="s">
        <v>136</v>
      </c>
      <c r="K2534" t="s">
        <v>137</v>
      </c>
      <c r="L2534" t="s">
        <v>7490</v>
      </c>
      <c r="M2534" t="s">
        <v>7491</v>
      </c>
      <c r="N2534">
        <v>0.74222222199999999</v>
      </c>
      <c r="O2534">
        <v>1</v>
      </c>
      <c r="P2534">
        <v>2</v>
      </c>
      <c r="Q2534">
        <v>0</v>
      </c>
      <c r="R2534">
        <v>2</v>
      </c>
      <c r="S2534">
        <v>6</v>
      </c>
      <c r="T2534">
        <v>6</v>
      </c>
      <c r="U2534">
        <v>1</v>
      </c>
      <c r="V2534">
        <v>0</v>
      </c>
      <c r="W2534">
        <v>3.0548905251785201</v>
      </c>
      <c r="X2534">
        <v>0.59106985464487327</v>
      </c>
      <c r="Y2534">
        <v>0</v>
      </c>
      <c r="Z2534">
        <v>0.99771340922553775</v>
      </c>
      <c r="AA2534">
        <v>15.672372308836032</v>
      </c>
      <c r="AB2534">
        <v>5.2895496480898503</v>
      </c>
      <c r="AC2534">
        <v>360.30188260175646</v>
      </c>
      <c r="AD2534">
        <v>0</v>
      </c>
      <c r="AE2534">
        <v>385.90747834773128</v>
      </c>
    </row>
    <row r="2535" spans="1:31" x14ac:dyDescent="0.25">
      <c r="A2535">
        <v>1875849</v>
      </c>
      <c r="B2535">
        <v>1</v>
      </c>
      <c r="C2535" t="s">
        <v>80</v>
      </c>
      <c r="D2535" t="s">
        <v>93</v>
      </c>
      <c r="E2535" t="s">
        <v>146</v>
      </c>
      <c r="F2535" t="s">
        <v>7492</v>
      </c>
      <c r="G2535" t="s">
        <v>148</v>
      </c>
      <c r="H2535" t="s">
        <v>143</v>
      </c>
      <c r="I2535" t="s">
        <v>135</v>
      </c>
      <c r="J2535" t="s">
        <v>136</v>
      </c>
      <c r="K2535" t="s">
        <v>137</v>
      </c>
      <c r="L2535" t="s">
        <v>7493</v>
      </c>
      <c r="M2535" t="s">
        <v>7494</v>
      </c>
      <c r="N2535">
        <v>3.3133333330000001</v>
      </c>
      <c r="O2535">
        <v>0</v>
      </c>
      <c r="P2535">
        <v>6</v>
      </c>
      <c r="Q2535">
        <v>0</v>
      </c>
      <c r="R2535">
        <v>4</v>
      </c>
      <c r="S2535">
        <v>0</v>
      </c>
      <c r="T2535">
        <v>2</v>
      </c>
      <c r="U2535">
        <v>0</v>
      </c>
      <c r="V2535">
        <v>0</v>
      </c>
      <c r="W2535">
        <v>0</v>
      </c>
      <c r="X2535">
        <v>4.4625674733286145</v>
      </c>
      <c r="Y2535">
        <v>0</v>
      </c>
      <c r="Z2535">
        <v>113.36510064174071</v>
      </c>
      <c r="AA2535">
        <v>0</v>
      </c>
      <c r="AB2535">
        <v>1.1470748090354934</v>
      </c>
      <c r="AC2535">
        <v>0</v>
      </c>
      <c r="AD2535">
        <v>0</v>
      </c>
      <c r="AE2535">
        <v>118.97474292410482</v>
      </c>
    </row>
    <row r="2536" spans="1:31" x14ac:dyDescent="0.25">
      <c r="A2536">
        <v>1875537</v>
      </c>
      <c r="B2536">
        <v>1</v>
      </c>
      <c r="C2536" t="s">
        <v>81</v>
      </c>
      <c r="D2536" t="s">
        <v>119</v>
      </c>
      <c r="E2536" t="s">
        <v>146</v>
      </c>
      <c r="F2536" t="s">
        <v>6057</v>
      </c>
      <c r="G2536" t="s">
        <v>363</v>
      </c>
      <c r="H2536" t="s">
        <v>143</v>
      </c>
      <c r="I2536" t="s">
        <v>135</v>
      </c>
      <c r="J2536" t="s">
        <v>136</v>
      </c>
      <c r="K2536" t="s">
        <v>137</v>
      </c>
      <c r="L2536" t="s">
        <v>7495</v>
      </c>
      <c r="M2536" t="s">
        <v>7496</v>
      </c>
      <c r="N2536">
        <v>2.7691666659999998</v>
      </c>
      <c r="O2536">
        <v>0</v>
      </c>
      <c r="P2536">
        <v>27</v>
      </c>
      <c r="Q2536">
        <v>0</v>
      </c>
      <c r="R2536">
        <v>0</v>
      </c>
      <c r="S2536">
        <v>0</v>
      </c>
      <c r="T2536">
        <v>0</v>
      </c>
      <c r="U2536">
        <v>0</v>
      </c>
      <c r="V2536">
        <v>0</v>
      </c>
      <c r="W2536">
        <v>0</v>
      </c>
      <c r="X2536">
        <v>6.2079725095263081</v>
      </c>
      <c r="Y2536">
        <v>0</v>
      </c>
      <c r="Z2536">
        <v>0</v>
      </c>
      <c r="AA2536">
        <v>0</v>
      </c>
      <c r="AB2536">
        <v>0</v>
      </c>
      <c r="AC2536">
        <v>0</v>
      </c>
      <c r="AD2536">
        <v>0</v>
      </c>
      <c r="AE2536">
        <v>6.2079725095263081</v>
      </c>
    </row>
    <row r="2537" spans="1:31" x14ac:dyDescent="0.25">
      <c r="A2537">
        <v>1875637</v>
      </c>
      <c r="B2537">
        <v>1</v>
      </c>
      <c r="C2537" t="s">
        <v>80</v>
      </c>
      <c r="D2537" t="s">
        <v>96</v>
      </c>
      <c r="E2537" t="s">
        <v>140</v>
      </c>
      <c r="F2537" t="s">
        <v>6114</v>
      </c>
      <c r="G2537" t="s">
        <v>200</v>
      </c>
      <c r="H2537" t="s">
        <v>143</v>
      </c>
      <c r="I2537" t="s">
        <v>135</v>
      </c>
      <c r="J2537" t="s">
        <v>136</v>
      </c>
      <c r="K2537" t="s">
        <v>137</v>
      </c>
      <c r="L2537" t="s">
        <v>7497</v>
      </c>
      <c r="M2537" t="s">
        <v>7498</v>
      </c>
      <c r="N2537">
        <v>1.5863888880000001</v>
      </c>
      <c r="O2537">
        <v>0</v>
      </c>
      <c r="P2537">
        <v>2</v>
      </c>
      <c r="Q2537">
        <v>0</v>
      </c>
      <c r="R2537">
        <v>0</v>
      </c>
      <c r="S2537">
        <v>0</v>
      </c>
      <c r="T2537">
        <v>0</v>
      </c>
      <c r="U2537">
        <v>0</v>
      </c>
      <c r="V2537">
        <v>0</v>
      </c>
      <c r="W2537">
        <v>0</v>
      </c>
      <c r="X2537">
        <v>2.7915214575224256</v>
      </c>
      <c r="Y2537">
        <v>0</v>
      </c>
      <c r="Z2537">
        <v>0</v>
      </c>
      <c r="AA2537">
        <v>0</v>
      </c>
      <c r="AB2537">
        <v>0</v>
      </c>
      <c r="AC2537">
        <v>0</v>
      </c>
      <c r="AD2537">
        <v>0</v>
      </c>
      <c r="AE2537">
        <v>2.7915214575224256</v>
      </c>
    </row>
    <row r="2538" spans="1:31" x14ac:dyDescent="0.25">
      <c r="A2538">
        <v>1875786</v>
      </c>
      <c r="B2538">
        <v>1</v>
      </c>
      <c r="C2538" t="s">
        <v>80</v>
      </c>
      <c r="D2538" t="s">
        <v>103</v>
      </c>
      <c r="E2538" t="s">
        <v>131</v>
      </c>
      <c r="F2538" t="s">
        <v>7499</v>
      </c>
      <c r="G2538" t="s">
        <v>476</v>
      </c>
      <c r="H2538" t="s">
        <v>134</v>
      </c>
      <c r="I2538" t="s">
        <v>135</v>
      </c>
      <c r="J2538" t="s">
        <v>136</v>
      </c>
      <c r="K2538" t="s">
        <v>137</v>
      </c>
      <c r="L2538" t="s">
        <v>7500</v>
      </c>
      <c r="M2538" t="s">
        <v>7501</v>
      </c>
      <c r="N2538">
        <v>0.343888888</v>
      </c>
      <c r="O2538">
        <v>3</v>
      </c>
      <c r="P2538">
        <v>1821</v>
      </c>
      <c r="Q2538">
        <v>20</v>
      </c>
      <c r="R2538">
        <v>234</v>
      </c>
      <c r="S2538">
        <v>22</v>
      </c>
      <c r="T2538">
        <v>505</v>
      </c>
      <c r="U2538">
        <v>2</v>
      </c>
      <c r="V2538">
        <v>1</v>
      </c>
      <c r="W2538">
        <v>0.36924095516240779</v>
      </c>
      <c r="X2538">
        <v>127.2077434112184</v>
      </c>
      <c r="Y2538">
        <v>26.224450695575921</v>
      </c>
      <c r="Z2538">
        <v>38.378318236388552</v>
      </c>
      <c r="AA2538">
        <v>31.481908643461235</v>
      </c>
      <c r="AB2538">
        <v>80.015282397810225</v>
      </c>
      <c r="AC2538">
        <v>37.67227464137946</v>
      </c>
      <c r="AD2538">
        <v>0.25498027636895004</v>
      </c>
      <c r="AE2538">
        <v>341.60419925736511</v>
      </c>
    </row>
    <row r="2539" spans="1:31" x14ac:dyDescent="0.25">
      <c r="A2539">
        <v>1875743</v>
      </c>
      <c r="B2539">
        <v>1</v>
      </c>
      <c r="C2539" t="s">
        <v>80</v>
      </c>
      <c r="D2539" t="s">
        <v>106</v>
      </c>
      <c r="E2539" t="s">
        <v>140</v>
      </c>
      <c r="F2539" t="s">
        <v>7502</v>
      </c>
      <c r="G2539" t="s">
        <v>200</v>
      </c>
      <c r="H2539" t="s">
        <v>143</v>
      </c>
      <c r="I2539" t="s">
        <v>135</v>
      </c>
      <c r="J2539" t="s">
        <v>136</v>
      </c>
      <c r="K2539" t="s">
        <v>137</v>
      </c>
      <c r="L2539" t="s">
        <v>7503</v>
      </c>
      <c r="M2539" t="s">
        <v>7504</v>
      </c>
      <c r="N2539">
        <v>1.9555555549999999</v>
      </c>
      <c r="O2539">
        <v>0</v>
      </c>
      <c r="P2539">
        <v>0</v>
      </c>
      <c r="Q2539">
        <v>0</v>
      </c>
      <c r="R2539">
        <v>0</v>
      </c>
      <c r="S2539">
        <v>0</v>
      </c>
      <c r="T2539">
        <v>1</v>
      </c>
      <c r="U2539">
        <v>0</v>
      </c>
      <c r="V2539">
        <v>0</v>
      </c>
      <c r="W2539">
        <v>0</v>
      </c>
      <c r="X2539">
        <v>0</v>
      </c>
      <c r="Y2539">
        <v>0</v>
      </c>
      <c r="Z2539">
        <v>0</v>
      </c>
      <c r="AA2539">
        <v>0</v>
      </c>
      <c r="AB2539">
        <v>0.22773860326272891</v>
      </c>
      <c r="AC2539">
        <v>0</v>
      </c>
      <c r="AD2539">
        <v>0</v>
      </c>
      <c r="AE2539">
        <v>0.22773860326272891</v>
      </c>
    </row>
    <row r="2540" spans="1:31" x14ac:dyDescent="0.25">
      <c r="A2540">
        <v>1875594</v>
      </c>
      <c r="B2540">
        <v>1</v>
      </c>
      <c r="C2540" t="s">
        <v>80</v>
      </c>
      <c r="D2540" t="s">
        <v>82</v>
      </c>
      <c r="E2540" t="s">
        <v>140</v>
      </c>
      <c r="F2540" t="s">
        <v>7505</v>
      </c>
      <c r="G2540" t="s">
        <v>212</v>
      </c>
      <c r="H2540" t="s">
        <v>143</v>
      </c>
      <c r="I2540" t="s">
        <v>135</v>
      </c>
      <c r="J2540" t="s">
        <v>3</v>
      </c>
      <c r="K2540" t="s">
        <v>137</v>
      </c>
      <c r="L2540" t="s">
        <v>7506</v>
      </c>
      <c r="M2540" t="s">
        <v>7507</v>
      </c>
      <c r="N2540">
        <v>3.3475000000000001</v>
      </c>
      <c r="O2540">
        <v>0</v>
      </c>
      <c r="P2540">
        <v>7</v>
      </c>
      <c r="Q2540">
        <v>0</v>
      </c>
      <c r="R2540">
        <v>0</v>
      </c>
      <c r="S2540">
        <v>0</v>
      </c>
      <c r="T2540">
        <v>1</v>
      </c>
      <c r="U2540">
        <v>0</v>
      </c>
      <c r="V2540">
        <v>0</v>
      </c>
      <c r="W2540">
        <v>0</v>
      </c>
      <c r="X2540">
        <v>5.2871205798896863</v>
      </c>
      <c r="Y2540">
        <v>0</v>
      </c>
      <c r="Z2540">
        <v>0</v>
      </c>
      <c r="AA2540">
        <v>0</v>
      </c>
      <c r="AB2540">
        <v>1.176048130796765</v>
      </c>
      <c r="AC2540">
        <v>0</v>
      </c>
      <c r="AD2540">
        <v>0</v>
      </c>
      <c r="AE2540">
        <v>6.4631687106864515</v>
      </c>
    </row>
    <row r="2541" spans="1:31" x14ac:dyDescent="0.25">
      <c r="A2541">
        <v>1875494</v>
      </c>
      <c r="B2541">
        <v>1</v>
      </c>
      <c r="C2541" t="s">
        <v>80</v>
      </c>
      <c r="D2541" t="s">
        <v>97</v>
      </c>
      <c r="E2541" t="s">
        <v>140</v>
      </c>
      <c r="F2541" t="s">
        <v>7508</v>
      </c>
      <c r="G2541" t="s">
        <v>212</v>
      </c>
      <c r="H2541" t="s">
        <v>143</v>
      </c>
      <c r="I2541" t="s">
        <v>135</v>
      </c>
      <c r="J2541" t="s">
        <v>136</v>
      </c>
      <c r="K2541" t="s">
        <v>137</v>
      </c>
      <c r="L2541" t="s">
        <v>7509</v>
      </c>
      <c r="M2541" t="s">
        <v>7510</v>
      </c>
      <c r="N2541">
        <v>8.6980555549999998</v>
      </c>
      <c r="O2541">
        <v>0</v>
      </c>
      <c r="P2541">
        <v>1</v>
      </c>
      <c r="Q2541">
        <v>0</v>
      </c>
      <c r="R2541">
        <v>0</v>
      </c>
      <c r="S2541">
        <v>0</v>
      </c>
      <c r="T2541">
        <v>0</v>
      </c>
      <c r="U2541">
        <v>0</v>
      </c>
      <c r="V2541">
        <v>0</v>
      </c>
      <c r="W2541">
        <v>0</v>
      </c>
      <c r="X2541">
        <v>2.2795421286721398</v>
      </c>
      <c r="Y2541">
        <v>0</v>
      </c>
      <c r="Z2541">
        <v>0</v>
      </c>
      <c r="AA2541">
        <v>0</v>
      </c>
      <c r="AB2541">
        <v>0</v>
      </c>
      <c r="AC2541">
        <v>0</v>
      </c>
      <c r="AD2541">
        <v>0</v>
      </c>
      <c r="AE2541">
        <v>2.2795421286721398</v>
      </c>
    </row>
    <row r="2542" spans="1:31" x14ac:dyDescent="0.25">
      <c r="A2542">
        <v>1875726</v>
      </c>
      <c r="B2542">
        <v>1</v>
      </c>
      <c r="C2542" t="s">
        <v>80</v>
      </c>
      <c r="D2542" t="s">
        <v>90</v>
      </c>
      <c r="E2542" t="s">
        <v>140</v>
      </c>
      <c r="F2542" t="s">
        <v>7511</v>
      </c>
      <c r="G2542" t="s">
        <v>163</v>
      </c>
      <c r="H2542" t="s">
        <v>143</v>
      </c>
      <c r="I2542" t="s">
        <v>135</v>
      </c>
      <c r="J2542" t="s">
        <v>136</v>
      </c>
      <c r="K2542" t="s">
        <v>137</v>
      </c>
      <c r="L2542" t="s">
        <v>7512</v>
      </c>
      <c r="M2542" t="s">
        <v>7513</v>
      </c>
      <c r="N2542">
        <v>3.1247222219999999</v>
      </c>
      <c r="O2542">
        <v>0</v>
      </c>
      <c r="P2542">
        <v>3</v>
      </c>
      <c r="Q2542">
        <v>0</v>
      </c>
      <c r="R2542">
        <v>0</v>
      </c>
      <c r="S2542">
        <v>0</v>
      </c>
      <c r="T2542">
        <v>1</v>
      </c>
      <c r="U2542">
        <v>0</v>
      </c>
      <c r="V2542">
        <v>0</v>
      </c>
      <c r="W2542">
        <v>0</v>
      </c>
      <c r="X2542">
        <v>2.9547448603593391</v>
      </c>
      <c r="Y2542">
        <v>0</v>
      </c>
      <c r="Z2542">
        <v>0</v>
      </c>
      <c r="AA2542">
        <v>0</v>
      </c>
      <c r="AB2542">
        <v>1.7034885485026778</v>
      </c>
      <c r="AC2542">
        <v>0</v>
      </c>
      <c r="AD2542">
        <v>0</v>
      </c>
      <c r="AE2542">
        <v>4.6582334088620172</v>
      </c>
    </row>
    <row r="2543" spans="1:31" x14ac:dyDescent="0.25">
      <c r="A2543">
        <v>1875749</v>
      </c>
      <c r="B2543">
        <v>1</v>
      </c>
      <c r="C2543" t="s">
        <v>80</v>
      </c>
      <c r="D2543" t="s">
        <v>90</v>
      </c>
      <c r="E2543" t="s">
        <v>169</v>
      </c>
      <c r="F2543" t="s">
        <v>7514</v>
      </c>
      <c r="G2543" t="s">
        <v>183</v>
      </c>
      <c r="H2543" t="s">
        <v>143</v>
      </c>
      <c r="I2543" t="s">
        <v>135</v>
      </c>
      <c r="J2543" t="s">
        <v>136</v>
      </c>
      <c r="K2543" t="s">
        <v>137</v>
      </c>
      <c r="L2543" t="s">
        <v>7515</v>
      </c>
      <c r="M2543" t="s">
        <v>7516</v>
      </c>
      <c r="N2543">
        <v>2.5191666659999998</v>
      </c>
      <c r="O2543">
        <v>0</v>
      </c>
      <c r="P2543">
        <v>570</v>
      </c>
      <c r="Q2543">
        <v>0</v>
      </c>
      <c r="R2543">
        <v>0</v>
      </c>
      <c r="S2543">
        <v>0</v>
      </c>
      <c r="T2543">
        <v>8</v>
      </c>
      <c r="U2543">
        <v>0</v>
      </c>
      <c r="V2543">
        <v>0</v>
      </c>
      <c r="W2543">
        <v>0</v>
      </c>
      <c r="X2543">
        <v>397.44739274663738</v>
      </c>
      <c r="Y2543">
        <v>0</v>
      </c>
      <c r="Z2543">
        <v>0</v>
      </c>
      <c r="AA2543">
        <v>0</v>
      </c>
      <c r="AB2543">
        <v>20.875215908431692</v>
      </c>
      <c r="AC2543">
        <v>0</v>
      </c>
      <c r="AD2543">
        <v>0</v>
      </c>
      <c r="AE2543">
        <v>418.32260865506908</v>
      </c>
    </row>
    <row r="2544" spans="1:31" x14ac:dyDescent="0.25">
      <c r="A2544">
        <v>1875603</v>
      </c>
      <c r="B2544">
        <v>1</v>
      </c>
      <c r="C2544" t="s">
        <v>80</v>
      </c>
      <c r="D2544" t="s">
        <v>100</v>
      </c>
      <c r="E2544" t="s">
        <v>140</v>
      </c>
      <c r="F2544" t="s">
        <v>7517</v>
      </c>
      <c r="G2544" t="s">
        <v>163</v>
      </c>
      <c r="H2544" t="s">
        <v>143</v>
      </c>
      <c r="I2544" t="s">
        <v>135</v>
      </c>
      <c r="J2544" t="s">
        <v>136</v>
      </c>
      <c r="K2544" t="s">
        <v>137</v>
      </c>
      <c r="L2544" t="s">
        <v>7518</v>
      </c>
      <c r="M2544" t="s">
        <v>7519</v>
      </c>
      <c r="N2544">
        <v>0.69583333300000005</v>
      </c>
      <c r="O2544">
        <v>0</v>
      </c>
      <c r="P2544">
        <v>1</v>
      </c>
      <c r="Q2544">
        <v>0</v>
      </c>
      <c r="R2544">
        <v>0</v>
      </c>
      <c r="S2544">
        <v>0</v>
      </c>
      <c r="T2544">
        <v>0</v>
      </c>
      <c r="U2544">
        <v>0</v>
      </c>
      <c r="V2544">
        <v>0</v>
      </c>
      <c r="W2544">
        <v>0</v>
      </c>
      <c r="X2544">
        <v>0.39395859160712948</v>
      </c>
      <c r="Y2544">
        <v>0</v>
      </c>
      <c r="Z2544">
        <v>0</v>
      </c>
      <c r="AA2544">
        <v>0</v>
      </c>
      <c r="AB2544">
        <v>0</v>
      </c>
      <c r="AC2544">
        <v>0</v>
      </c>
      <c r="AD2544">
        <v>0</v>
      </c>
      <c r="AE2544">
        <v>0.39395859160712948</v>
      </c>
    </row>
    <row r="2545" spans="1:31" x14ac:dyDescent="0.25">
      <c r="A2545">
        <v>1875317</v>
      </c>
      <c r="B2545">
        <v>1</v>
      </c>
      <c r="C2545" t="s">
        <v>80</v>
      </c>
      <c r="D2545" t="s">
        <v>103</v>
      </c>
      <c r="E2545" t="s">
        <v>229</v>
      </c>
      <c r="F2545" t="s">
        <v>7363</v>
      </c>
      <c r="G2545" t="s">
        <v>133</v>
      </c>
      <c r="H2545" t="s">
        <v>134</v>
      </c>
      <c r="I2545" t="s">
        <v>152</v>
      </c>
      <c r="J2545" t="s">
        <v>136</v>
      </c>
      <c r="K2545" t="s">
        <v>137</v>
      </c>
      <c r="L2545" t="s">
        <v>7520</v>
      </c>
      <c r="M2545" t="s">
        <v>7521</v>
      </c>
      <c r="N2545">
        <v>3.2403610999999999E-2</v>
      </c>
      <c r="O2545">
        <v>2</v>
      </c>
      <c r="P2545">
        <v>454</v>
      </c>
      <c r="Q2545">
        <v>121</v>
      </c>
      <c r="R2545">
        <v>17</v>
      </c>
      <c r="S2545">
        <v>31</v>
      </c>
      <c r="T2545">
        <v>27</v>
      </c>
      <c r="U2545">
        <v>1</v>
      </c>
      <c r="V2545">
        <v>0</v>
      </c>
      <c r="W2545">
        <v>4.2414055253663333E-2</v>
      </c>
      <c r="X2545">
        <v>3.0187148394098697</v>
      </c>
      <c r="Y2545">
        <v>51.090258946558293</v>
      </c>
      <c r="Z2545">
        <v>3.2248328360776926</v>
      </c>
      <c r="AA2545">
        <v>11.974186704036153</v>
      </c>
      <c r="AB2545">
        <v>0.95922554258597437</v>
      </c>
      <c r="AC2545">
        <v>0.13784844186802667</v>
      </c>
      <c r="AD2545">
        <v>0</v>
      </c>
      <c r="AE2545">
        <v>70.44748136578967</v>
      </c>
    </row>
    <row r="2546" spans="1:31" x14ac:dyDescent="0.25">
      <c r="A2546">
        <v>1875417</v>
      </c>
      <c r="B2546">
        <v>1</v>
      </c>
      <c r="C2546" t="s">
        <v>80</v>
      </c>
      <c r="D2546" t="s">
        <v>93</v>
      </c>
      <c r="E2546" t="s">
        <v>140</v>
      </c>
      <c r="F2546" t="s">
        <v>7522</v>
      </c>
      <c r="G2546" t="s">
        <v>200</v>
      </c>
      <c r="H2546" t="s">
        <v>143</v>
      </c>
      <c r="I2546" t="s">
        <v>135</v>
      </c>
      <c r="J2546" t="s">
        <v>136</v>
      </c>
      <c r="K2546" t="s">
        <v>137</v>
      </c>
      <c r="L2546" t="s">
        <v>7523</v>
      </c>
      <c r="M2546" t="s">
        <v>7524</v>
      </c>
      <c r="N2546">
        <v>3.9649999999999999</v>
      </c>
      <c r="O2546">
        <v>0</v>
      </c>
      <c r="P2546">
        <v>1</v>
      </c>
      <c r="Q2546">
        <v>0</v>
      </c>
      <c r="R2546">
        <v>0</v>
      </c>
      <c r="S2546">
        <v>0</v>
      </c>
      <c r="T2546">
        <v>0</v>
      </c>
      <c r="U2546">
        <v>0</v>
      </c>
      <c r="V2546">
        <v>0</v>
      </c>
      <c r="W2546">
        <v>0</v>
      </c>
      <c r="X2546">
        <v>1.7903462658388229</v>
      </c>
      <c r="Y2546">
        <v>0</v>
      </c>
      <c r="Z2546">
        <v>0</v>
      </c>
      <c r="AA2546">
        <v>0</v>
      </c>
      <c r="AB2546">
        <v>0</v>
      </c>
      <c r="AC2546">
        <v>0</v>
      </c>
      <c r="AD2546">
        <v>0</v>
      </c>
      <c r="AE2546">
        <v>1.7903462658388229</v>
      </c>
    </row>
    <row r="2547" spans="1:31" x14ac:dyDescent="0.25">
      <c r="A2547">
        <v>1875666</v>
      </c>
      <c r="B2547">
        <v>1</v>
      </c>
      <c r="C2547" t="s">
        <v>81</v>
      </c>
      <c r="D2547" t="s">
        <v>112</v>
      </c>
      <c r="E2547" t="s">
        <v>158</v>
      </c>
      <c r="F2547" t="s">
        <v>7525</v>
      </c>
      <c r="G2547" t="s">
        <v>219</v>
      </c>
      <c r="H2547" t="s">
        <v>134</v>
      </c>
      <c r="I2547" t="s">
        <v>135</v>
      </c>
      <c r="J2547" t="s">
        <v>136</v>
      </c>
      <c r="K2547" t="s">
        <v>137</v>
      </c>
      <c r="L2547" t="s">
        <v>7526</v>
      </c>
      <c r="M2547" t="s">
        <v>7527</v>
      </c>
      <c r="N2547">
        <v>0.898888888</v>
      </c>
      <c r="O2547">
        <v>0</v>
      </c>
      <c r="P2547">
        <v>0</v>
      </c>
      <c r="Q2547">
        <v>0</v>
      </c>
      <c r="R2547">
        <v>4</v>
      </c>
      <c r="S2547">
        <v>0</v>
      </c>
      <c r="T2547">
        <v>0</v>
      </c>
      <c r="U2547">
        <v>0</v>
      </c>
      <c r="V2547">
        <v>0</v>
      </c>
      <c r="W2547">
        <v>0</v>
      </c>
      <c r="X2547">
        <v>0</v>
      </c>
      <c r="Y2547">
        <v>0</v>
      </c>
      <c r="Z2547">
        <v>18.336476368038596</v>
      </c>
      <c r="AA2547">
        <v>0</v>
      </c>
      <c r="AB2547">
        <v>0</v>
      </c>
      <c r="AC2547">
        <v>0</v>
      </c>
      <c r="AD2547">
        <v>0</v>
      </c>
      <c r="AE2547">
        <v>18.336476368038596</v>
      </c>
    </row>
    <row r="2548" spans="1:31" x14ac:dyDescent="0.25">
      <c r="A2548">
        <v>1875354</v>
      </c>
      <c r="B2548">
        <v>1</v>
      </c>
      <c r="C2548" t="s">
        <v>80</v>
      </c>
      <c r="D2548" t="s">
        <v>88</v>
      </c>
      <c r="E2548" t="s">
        <v>140</v>
      </c>
      <c r="F2548" t="s">
        <v>7528</v>
      </c>
      <c r="G2548" t="s">
        <v>207</v>
      </c>
      <c r="H2548" t="s">
        <v>143</v>
      </c>
      <c r="I2548" t="s">
        <v>135</v>
      </c>
      <c r="J2548" t="s">
        <v>136</v>
      </c>
      <c r="K2548" t="s">
        <v>137</v>
      </c>
      <c r="L2548" t="s">
        <v>7529</v>
      </c>
      <c r="M2548" t="s">
        <v>7530</v>
      </c>
      <c r="N2548">
        <v>0.42805555499999998</v>
      </c>
      <c r="O2548">
        <v>0</v>
      </c>
      <c r="P2548">
        <v>9</v>
      </c>
      <c r="Q2548">
        <v>0</v>
      </c>
      <c r="R2548">
        <v>0</v>
      </c>
      <c r="S2548">
        <v>0</v>
      </c>
      <c r="T2548">
        <v>0</v>
      </c>
      <c r="U2548">
        <v>0</v>
      </c>
      <c r="V2548">
        <v>0</v>
      </c>
      <c r="W2548">
        <v>0</v>
      </c>
      <c r="X2548">
        <v>0.85069100801805742</v>
      </c>
      <c r="Y2548">
        <v>0</v>
      </c>
      <c r="Z2548">
        <v>0</v>
      </c>
      <c r="AA2548">
        <v>0</v>
      </c>
      <c r="AB2548">
        <v>0</v>
      </c>
      <c r="AC2548">
        <v>0</v>
      </c>
      <c r="AD2548">
        <v>0</v>
      </c>
      <c r="AE2548">
        <v>0.85069100801805742</v>
      </c>
    </row>
    <row r="2549" spans="1:31" x14ac:dyDescent="0.25">
      <c r="A2549">
        <v>1875377</v>
      </c>
      <c r="B2549">
        <v>1</v>
      </c>
      <c r="C2549" t="s">
        <v>80</v>
      </c>
      <c r="D2549" t="s">
        <v>92</v>
      </c>
      <c r="E2549" t="s">
        <v>210</v>
      </c>
      <c r="F2549" t="s">
        <v>7531</v>
      </c>
      <c r="G2549" t="s">
        <v>133</v>
      </c>
      <c r="H2549" t="s">
        <v>134</v>
      </c>
      <c r="I2549" t="s">
        <v>135</v>
      </c>
      <c r="J2549" t="s">
        <v>136</v>
      </c>
      <c r="K2549" t="s">
        <v>137</v>
      </c>
      <c r="L2549" t="s">
        <v>7532</v>
      </c>
      <c r="M2549" t="s">
        <v>7533</v>
      </c>
      <c r="N2549">
        <v>2.261111111</v>
      </c>
      <c r="O2549">
        <v>0</v>
      </c>
      <c r="P2549">
        <v>140</v>
      </c>
      <c r="Q2549">
        <v>0</v>
      </c>
      <c r="R2549">
        <v>17</v>
      </c>
      <c r="S2549">
        <v>3</v>
      </c>
      <c r="T2549">
        <v>2</v>
      </c>
      <c r="U2549">
        <v>1</v>
      </c>
      <c r="V2549">
        <v>0</v>
      </c>
      <c r="W2549">
        <v>0</v>
      </c>
      <c r="X2549">
        <v>119.68496064126717</v>
      </c>
      <c r="Y2549">
        <v>0</v>
      </c>
      <c r="Z2549">
        <v>25.334384759579059</v>
      </c>
      <c r="AA2549">
        <v>167.63197477215428</v>
      </c>
      <c r="AB2549">
        <v>5.248420300081917</v>
      </c>
      <c r="AC2549">
        <v>78.138122483682977</v>
      </c>
      <c r="AD2549">
        <v>0</v>
      </c>
      <c r="AE2549">
        <v>396.03786295676542</v>
      </c>
    </row>
    <row r="2550" spans="1:31" x14ac:dyDescent="0.25">
      <c r="A2550">
        <v>1875832</v>
      </c>
      <c r="B2550">
        <v>1</v>
      </c>
      <c r="C2550" t="s">
        <v>81</v>
      </c>
      <c r="D2550" t="s">
        <v>127</v>
      </c>
      <c r="E2550" t="s">
        <v>140</v>
      </c>
      <c r="F2550" t="s">
        <v>7534</v>
      </c>
      <c r="G2550" t="s">
        <v>163</v>
      </c>
      <c r="H2550" t="s">
        <v>143</v>
      </c>
      <c r="I2550" t="s">
        <v>135</v>
      </c>
      <c r="J2550" t="s">
        <v>136</v>
      </c>
      <c r="K2550" t="s">
        <v>137</v>
      </c>
      <c r="L2550" t="s">
        <v>7535</v>
      </c>
      <c r="M2550" t="s">
        <v>7536</v>
      </c>
      <c r="N2550">
        <v>1.238611111</v>
      </c>
      <c r="O2550">
        <v>0</v>
      </c>
      <c r="P2550">
        <v>2</v>
      </c>
      <c r="Q2550">
        <v>0</v>
      </c>
      <c r="R2550">
        <v>0</v>
      </c>
      <c r="S2550">
        <v>0</v>
      </c>
      <c r="T2550">
        <v>0</v>
      </c>
      <c r="U2550">
        <v>0</v>
      </c>
      <c r="V2550">
        <v>0</v>
      </c>
      <c r="W2550">
        <v>0</v>
      </c>
      <c r="X2550">
        <v>1.2458338150004085</v>
      </c>
      <c r="Y2550">
        <v>0</v>
      </c>
      <c r="Z2550">
        <v>0</v>
      </c>
      <c r="AA2550">
        <v>0</v>
      </c>
      <c r="AB2550">
        <v>0</v>
      </c>
      <c r="AC2550">
        <v>0</v>
      </c>
      <c r="AD2550">
        <v>0</v>
      </c>
      <c r="AE2550">
        <v>1.2458338150004085</v>
      </c>
    </row>
    <row r="2551" spans="1:31" x14ac:dyDescent="0.25">
      <c r="A2551">
        <v>1875311</v>
      </c>
      <c r="B2551">
        <v>1</v>
      </c>
      <c r="C2551" t="s">
        <v>81</v>
      </c>
      <c r="D2551" t="s">
        <v>118</v>
      </c>
      <c r="E2551" t="s">
        <v>158</v>
      </c>
      <c r="F2551" t="s">
        <v>321</v>
      </c>
      <c r="G2551" t="s">
        <v>171</v>
      </c>
      <c r="H2551" t="s">
        <v>134</v>
      </c>
      <c r="I2551" t="s">
        <v>135</v>
      </c>
      <c r="J2551" t="s">
        <v>136</v>
      </c>
      <c r="K2551" t="s">
        <v>172</v>
      </c>
      <c r="L2551" t="s">
        <v>7537</v>
      </c>
      <c r="M2551" t="s">
        <v>7538</v>
      </c>
      <c r="N2551">
        <v>8.5610611110000008</v>
      </c>
      <c r="O2551">
        <v>0</v>
      </c>
      <c r="P2551">
        <v>6</v>
      </c>
      <c r="Q2551">
        <v>0</v>
      </c>
      <c r="R2551">
        <v>4</v>
      </c>
      <c r="S2551">
        <v>0</v>
      </c>
      <c r="T2551">
        <v>2</v>
      </c>
      <c r="U2551">
        <v>0</v>
      </c>
      <c r="V2551">
        <v>0</v>
      </c>
      <c r="W2551">
        <v>0</v>
      </c>
      <c r="X2551">
        <v>9.6824472815819895</v>
      </c>
      <c r="Y2551">
        <v>0</v>
      </c>
      <c r="Z2551">
        <v>140.55645938020373</v>
      </c>
      <c r="AA2551">
        <v>0</v>
      </c>
      <c r="AB2551">
        <v>34.74447372329066</v>
      </c>
      <c r="AC2551">
        <v>0</v>
      </c>
      <c r="AD2551">
        <v>0</v>
      </c>
      <c r="AE2551">
        <v>184.9833803850764</v>
      </c>
    </row>
    <row r="2552" spans="1:31" x14ac:dyDescent="0.25">
      <c r="A2552">
        <v>1875732</v>
      </c>
      <c r="B2552">
        <v>1</v>
      </c>
      <c r="C2552" t="s">
        <v>80</v>
      </c>
      <c r="D2552" t="s">
        <v>87</v>
      </c>
      <c r="E2552" t="s">
        <v>140</v>
      </c>
      <c r="F2552" t="s">
        <v>7539</v>
      </c>
      <c r="G2552" t="s">
        <v>207</v>
      </c>
      <c r="H2552" t="s">
        <v>143</v>
      </c>
      <c r="I2552" t="s">
        <v>135</v>
      </c>
      <c r="J2552" t="s">
        <v>136</v>
      </c>
      <c r="K2552" t="s">
        <v>137</v>
      </c>
      <c r="L2552" t="s">
        <v>7540</v>
      </c>
      <c r="M2552" t="s">
        <v>7541</v>
      </c>
      <c r="N2552">
        <v>3.5347222220000001</v>
      </c>
      <c r="O2552">
        <v>0</v>
      </c>
      <c r="P2552">
        <v>1</v>
      </c>
      <c r="Q2552">
        <v>0</v>
      </c>
      <c r="R2552">
        <v>0</v>
      </c>
      <c r="S2552">
        <v>0</v>
      </c>
      <c r="T2552">
        <v>12</v>
      </c>
      <c r="U2552">
        <v>0</v>
      </c>
      <c r="V2552">
        <v>0</v>
      </c>
      <c r="W2552">
        <v>0</v>
      </c>
      <c r="X2552">
        <v>0.85600031236703755</v>
      </c>
      <c r="Y2552">
        <v>0</v>
      </c>
      <c r="Z2552">
        <v>0</v>
      </c>
      <c r="AA2552">
        <v>0</v>
      </c>
      <c r="AB2552">
        <v>50.390134307665264</v>
      </c>
      <c r="AC2552">
        <v>0</v>
      </c>
      <c r="AD2552">
        <v>0</v>
      </c>
      <c r="AE2552">
        <v>51.246134620032301</v>
      </c>
    </row>
    <row r="2553" spans="1:31" x14ac:dyDescent="0.25">
      <c r="A2553">
        <v>1875334</v>
      </c>
      <c r="B2553">
        <v>1</v>
      </c>
      <c r="C2553" t="s">
        <v>81</v>
      </c>
      <c r="D2553" t="s">
        <v>121</v>
      </c>
      <c r="E2553" t="s">
        <v>146</v>
      </c>
      <c r="F2553" t="s">
        <v>7542</v>
      </c>
      <c r="G2553" t="s">
        <v>171</v>
      </c>
      <c r="H2553" t="s">
        <v>143</v>
      </c>
      <c r="I2553" t="s">
        <v>135</v>
      </c>
      <c r="J2553" t="s">
        <v>136</v>
      </c>
      <c r="K2553" t="s">
        <v>172</v>
      </c>
      <c r="L2553" t="s">
        <v>7543</v>
      </c>
      <c r="M2553" t="s">
        <v>7544</v>
      </c>
      <c r="N2553">
        <v>8.5922166660000006</v>
      </c>
      <c r="O2553">
        <v>0</v>
      </c>
      <c r="P2553">
        <v>4</v>
      </c>
      <c r="Q2553">
        <v>0</v>
      </c>
      <c r="R2553">
        <v>21</v>
      </c>
      <c r="S2553">
        <v>0</v>
      </c>
      <c r="T2553">
        <v>0</v>
      </c>
      <c r="U2553">
        <v>0</v>
      </c>
      <c r="V2553">
        <v>0</v>
      </c>
      <c r="W2553">
        <v>0</v>
      </c>
      <c r="X2553">
        <v>7.5042905274428797</v>
      </c>
      <c r="Y2553">
        <v>0</v>
      </c>
      <c r="Z2553">
        <v>66.375475527008575</v>
      </c>
      <c r="AA2553">
        <v>0</v>
      </c>
      <c r="AB2553">
        <v>0</v>
      </c>
      <c r="AC2553">
        <v>0</v>
      </c>
      <c r="AD2553">
        <v>0</v>
      </c>
      <c r="AE2553">
        <v>73.879766054451451</v>
      </c>
    </row>
    <row r="2554" spans="1:31" x14ac:dyDescent="0.25">
      <c r="A2554">
        <v>1875646</v>
      </c>
      <c r="B2554">
        <v>1</v>
      </c>
      <c r="C2554" t="s">
        <v>81</v>
      </c>
      <c r="D2554" t="s">
        <v>113</v>
      </c>
      <c r="E2554" t="s">
        <v>146</v>
      </c>
      <c r="F2554" t="s">
        <v>6887</v>
      </c>
      <c r="G2554" t="s">
        <v>2417</v>
      </c>
      <c r="H2554" t="s">
        <v>143</v>
      </c>
      <c r="I2554" t="s">
        <v>135</v>
      </c>
      <c r="J2554" t="s">
        <v>136</v>
      </c>
      <c r="K2554" t="s">
        <v>137</v>
      </c>
      <c r="L2554" t="s">
        <v>7545</v>
      </c>
      <c r="M2554" t="s">
        <v>7546</v>
      </c>
      <c r="N2554">
        <v>2.6980555549999998</v>
      </c>
      <c r="O2554">
        <v>0</v>
      </c>
      <c r="P2554">
        <v>12</v>
      </c>
      <c r="Q2554">
        <v>0</v>
      </c>
      <c r="R2554">
        <v>2</v>
      </c>
      <c r="S2554">
        <v>0</v>
      </c>
      <c r="T2554">
        <v>1</v>
      </c>
      <c r="U2554">
        <v>0</v>
      </c>
      <c r="V2554">
        <v>0</v>
      </c>
      <c r="W2554">
        <v>0</v>
      </c>
      <c r="X2554">
        <v>3.979570100902539</v>
      </c>
      <c r="Y2554">
        <v>0</v>
      </c>
      <c r="Z2554">
        <v>3.6600119410541185</v>
      </c>
      <c r="AA2554">
        <v>0</v>
      </c>
      <c r="AB2554">
        <v>0.20663093978873334</v>
      </c>
      <c r="AC2554">
        <v>0</v>
      </c>
      <c r="AD2554">
        <v>0</v>
      </c>
      <c r="AE2554">
        <v>7.8462129817453912</v>
      </c>
    </row>
    <row r="2555" spans="1:31" x14ac:dyDescent="0.25">
      <c r="A2555">
        <v>1875503</v>
      </c>
      <c r="B2555">
        <v>1</v>
      </c>
      <c r="C2555" t="s">
        <v>80</v>
      </c>
      <c r="D2555" t="s">
        <v>97</v>
      </c>
      <c r="E2555" t="s">
        <v>158</v>
      </c>
      <c r="F2555" t="s">
        <v>7547</v>
      </c>
      <c r="G2555" t="s">
        <v>171</v>
      </c>
      <c r="H2555" t="s">
        <v>134</v>
      </c>
      <c r="I2555" t="s">
        <v>135</v>
      </c>
      <c r="J2555" t="s">
        <v>136</v>
      </c>
      <c r="K2555" t="s">
        <v>172</v>
      </c>
      <c r="L2555" t="s">
        <v>7548</v>
      </c>
      <c r="M2555" t="s">
        <v>7549</v>
      </c>
      <c r="N2555">
        <v>0.83527777700000005</v>
      </c>
      <c r="O2555">
        <v>0</v>
      </c>
      <c r="P2555">
        <v>1080</v>
      </c>
      <c r="Q2555">
        <v>0</v>
      </c>
      <c r="R2555">
        <v>6</v>
      </c>
      <c r="S2555">
        <v>0</v>
      </c>
      <c r="T2555">
        <v>76</v>
      </c>
      <c r="U2555">
        <v>0</v>
      </c>
      <c r="V2555">
        <v>0</v>
      </c>
      <c r="W2555">
        <v>0</v>
      </c>
      <c r="X2555">
        <v>245.13359497290506</v>
      </c>
      <c r="Y2555">
        <v>0</v>
      </c>
      <c r="Z2555">
        <v>0.87450103544685809</v>
      </c>
      <c r="AA2555">
        <v>0</v>
      </c>
      <c r="AB2555">
        <v>117.56690687521017</v>
      </c>
      <c r="AC2555">
        <v>0</v>
      </c>
      <c r="AD2555">
        <v>0</v>
      </c>
      <c r="AE2555">
        <v>363.57500288356209</v>
      </c>
    </row>
    <row r="2556" spans="1:31" x14ac:dyDescent="0.25">
      <c r="A2556">
        <v>1875254</v>
      </c>
      <c r="B2556">
        <v>1</v>
      </c>
      <c r="C2556" t="s">
        <v>81</v>
      </c>
      <c r="D2556" t="s">
        <v>118</v>
      </c>
      <c r="E2556" t="s">
        <v>131</v>
      </c>
      <c r="F2556" t="s">
        <v>2198</v>
      </c>
      <c r="G2556" t="s">
        <v>133</v>
      </c>
      <c r="H2556" t="s">
        <v>134</v>
      </c>
      <c r="I2556" t="s">
        <v>152</v>
      </c>
      <c r="J2556" t="s">
        <v>136</v>
      </c>
      <c r="K2556" t="s">
        <v>137</v>
      </c>
      <c r="L2556" t="s">
        <v>7550</v>
      </c>
      <c r="M2556" t="s">
        <v>7551</v>
      </c>
      <c r="N2556">
        <v>1.1111111E-2</v>
      </c>
      <c r="O2556">
        <v>1</v>
      </c>
      <c r="P2556">
        <v>353</v>
      </c>
      <c r="Q2556">
        <v>44</v>
      </c>
      <c r="R2556">
        <v>33</v>
      </c>
      <c r="S2556">
        <v>9</v>
      </c>
      <c r="T2556">
        <v>38</v>
      </c>
      <c r="U2556">
        <v>0</v>
      </c>
      <c r="V2556">
        <v>0</v>
      </c>
      <c r="W2556">
        <v>2.8928572436000004E-3</v>
      </c>
      <c r="X2556">
        <v>0.38871718365248908</v>
      </c>
      <c r="Y2556">
        <v>5.5046327680791789</v>
      </c>
      <c r="Z2556">
        <v>0.38788052554250008</v>
      </c>
      <c r="AA2556">
        <v>0.52031262679297774</v>
      </c>
      <c r="AB2556">
        <v>0.20712265758978887</v>
      </c>
      <c r="AC2556">
        <v>0</v>
      </c>
      <c r="AD2556">
        <v>0</v>
      </c>
      <c r="AE2556">
        <v>7.0115586189005352</v>
      </c>
    </row>
    <row r="2557" spans="1:31" x14ac:dyDescent="0.25">
      <c r="A2557">
        <v>1875291</v>
      </c>
      <c r="B2557">
        <v>1</v>
      </c>
      <c r="C2557" t="s">
        <v>80</v>
      </c>
      <c r="D2557" t="s">
        <v>108</v>
      </c>
      <c r="E2557" t="s">
        <v>131</v>
      </c>
      <c r="F2557" t="s">
        <v>7552</v>
      </c>
      <c r="G2557" t="s">
        <v>133</v>
      </c>
      <c r="H2557" t="s">
        <v>134</v>
      </c>
      <c r="I2557" t="s">
        <v>135</v>
      </c>
      <c r="J2557" t="s">
        <v>136</v>
      </c>
      <c r="K2557" t="s">
        <v>137</v>
      </c>
      <c r="L2557" t="s">
        <v>7553</v>
      </c>
      <c r="M2557" t="s">
        <v>7554</v>
      </c>
      <c r="N2557">
        <v>0.823333333</v>
      </c>
      <c r="O2557">
        <v>0</v>
      </c>
      <c r="P2557">
        <v>757</v>
      </c>
      <c r="Q2557">
        <v>3</v>
      </c>
      <c r="R2557">
        <v>85</v>
      </c>
      <c r="S2557">
        <v>3</v>
      </c>
      <c r="T2557">
        <v>129</v>
      </c>
      <c r="U2557">
        <v>1</v>
      </c>
      <c r="V2557">
        <v>0</v>
      </c>
      <c r="W2557">
        <v>0</v>
      </c>
      <c r="X2557">
        <v>129.52101004363846</v>
      </c>
      <c r="Y2557">
        <v>32.218591655175125</v>
      </c>
      <c r="Z2557">
        <v>102.21514565306947</v>
      </c>
      <c r="AA2557">
        <v>43.864328698829951</v>
      </c>
      <c r="AB2557">
        <v>116.46859838661865</v>
      </c>
      <c r="AC2557">
        <v>30.382589539717614</v>
      </c>
      <c r="AD2557">
        <v>0</v>
      </c>
      <c r="AE2557">
        <v>454.67026397704922</v>
      </c>
    </row>
    <row r="2558" spans="1:31" x14ac:dyDescent="0.25">
      <c r="A2558">
        <v>1875689</v>
      </c>
      <c r="B2558">
        <v>1</v>
      </c>
      <c r="C2558" t="s">
        <v>80</v>
      </c>
      <c r="D2558" t="s">
        <v>93</v>
      </c>
      <c r="E2558" t="s">
        <v>140</v>
      </c>
      <c r="F2558" t="s">
        <v>7555</v>
      </c>
      <c r="G2558" t="s">
        <v>163</v>
      </c>
      <c r="H2558" t="s">
        <v>143</v>
      </c>
      <c r="I2558" t="s">
        <v>135</v>
      </c>
      <c r="J2558" t="s">
        <v>136</v>
      </c>
      <c r="K2558" t="s">
        <v>137</v>
      </c>
      <c r="L2558" t="s">
        <v>7556</v>
      </c>
      <c r="M2558" t="s">
        <v>7557</v>
      </c>
      <c r="N2558">
        <v>4.1216666660000003</v>
      </c>
      <c r="O2558">
        <v>0</v>
      </c>
      <c r="P2558">
        <v>1</v>
      </c>
      <c r="Q2558">
        <v>0</v>
      </c>
      <c r="R2558">
        <v>1</v>
      </c>
      <c r="S2558">
        <v>0</v>
      </c>
      <c r="T2558">
        <v>0</v>
      </c>
      <c r="U2558">
        <v>0</v>
      </c>
      <c r="V2558">
        <v>0</v>
      </c>
      <c r="W2558">
        <v>0</v>
      </c>
      <c r="X2558">
        <v>1.3198695656161199</v>
      </c>
      <c r="Y2558">
        <v>0</v>
      </c>
      <c r="Z2558">
        <v>20.38874236554555</v>
      </c>
      <c r="AA2558">
        <v>0</v>
      </c>
      <c r="AB2558">
        <v>0</v>
      </c>
      <c r="AC2558">
        <v>0</v>
      </c>
      <c r="AD2558">
        <v>0</v>
      </c>
      <c r="AE2558">
        <v>21.70861193116167</v>
      </c>
    </row>
    <row r="2559" spans="1:31" x14ac:dyDescent="0.25">
      <c r="A2559">
        <v>1875248</v>
      </c>
      <c r="B2559">
        <v>1</v>
      </c>
      <c r="C2559" t="s">
        <v>80</v>
      </c>
      <c r="D2559" t="s">
        <v>106</v>
      </c>
      <c r="E2559" t="s">
        <v>210</v>
      </c>
      <c r="F2559" t="s">
        <v>6592</v>
      </c>
      <c r="G2559" t="s">
        <v>133</v>
      </c>
      <c r="H2559" t="s">
        <v>134</v>
      </c>
      <c r="I2559" t="s">
        <v>135</v>
      </c>
      <c r="J2559" t="s">
        <v>136</v>
      </c>
      <c r="K2559" t="s">
        <v>137</v>
      </c>
      <c r="L2559" t="s">
        <v>7558</v>
      </c>
      <c r="M2559" t="s">
        <v>7559</v>
      </c>
      <c r="N2559">
        <v>1.9552777770000001</v>
      </c>
      <c r="O2559">
        <v>0</v>
      </c>
      <c r="P2559">
        <v>2</v>
      </c>
      <c r="Q2559">
        <v>51</v>
      </c>
      <c r="R2559">
        <v>202</v>
      </c>
      <c r="S2559">
        <v>13</v>
      </c>
      <c r="T2559">
        <v>32</v>
      </c>
      <c r="U2559">
        <v>0</v>
      </c>
      <c r="V2559">
        <v>0</v>
      </c>
      <c r="W2559">
        <v>0</v>
      </c>
      <c r="X2559">
        <v>1.6471533605755035</v>
      </c>
      <c r="Y2559">
        <v>782.89136718760562</v>
      </c>
      <c r="Z2559">
        <v>2102.9433708196798</v>
      </c>
      <c r="AA2559">
        <v>149.56173543989391</v>
      </c>
      <c r="AB2559">
        <v>209.69977202134194</v>
      </c>
      <c r="AC2559">
        <v>0</v>
      </c>
      <c r="AD2559">
        <v>0</v>
      </c>
      <c r="AE2559">
        <v>3246.7433988290968</v>
      </c>
    </row>
    <row r="2560" spans="1:31" x14ac:dyDescent="0.25">
      <c r="A2560">
        <v>1875437</v>
      </c>
      <c r="B2560">
        <v>1</v>
      </c>
      <c r="C2560" t="s">
        <v>80</v>
      </c>
      <c r="D2560" t="s">
        <v>96</v>
      </c>
      <c r="E2560" t="s">
        <v>140</v>
      </c>
      <c r="F2560" t="s">
        <v>7560</v>
      </c>
      <c r="G2560" t="s">
        <v>207</v>
      </c>
      <c r="H2560" t="s">
        <v>143</v>
      </c>
      <c r="I2560" t="s">
        <v>135</v>
      </c>
      <c r="J2560" t="s">
        <v>136</v>
      </c>
      <c r="K2560" t="s">
        <v>137</v>
      </c>
      <c r="L2560" t="s">
        <v>7561</v>
      </c>
      <c r="M2560" t="s">
        <v>7562</v>
      </c>
      <c r="N2560">
        <v>6.5927777770000002</v>
      </c>
      <c r="O2560">
        <v>0</v>
      </c>
      <c r="P2560">
        <v>1</v>
      </c>
      <c r="Q2560">
        <v>0</v>
      </c>
      <c r="R2560">
        <v>0</v>
      </c>
      <c r="S2560">
        <v>0</v>
      </c>
      <c r="T2560">
        <v>0</v>
      </c>
      <c r="U2560">
        <v>0</v>
      </c>
      <c r="V2560">
        <v>0</v>
      </c>
      <c r="W2560">
        <v>0</v>
      </c>
      <c r="X2560">
        <v>4.3161093435254108</v>
      </c>
      <c r="Y2560">
        <v>0</v>
      </c>
      <c r="Z2560">
        <v>0</v>
      </c>
      <c r="AA2560">
        <v>0</v>
      </c>
      <c r="AB2560">
        <v>0</v>
      </c>
      <c r="AC2560">
        <v>0</v>
      </c>
      <c r="AD2560">
        <v>0</v>
      </c>
      <c r="AE2560">
        <v>4.3161093435254108</v>
      </c>
    </row>
    <row r="2561" spans="1:31" x14ac:dyDescent="0.25">
      <c r="A2561">
        <v>1875560</v>
      </c>
      <c r="B2561">
        <v>1</v>
      </c>
      <c r="C2561" t="s">
        <v>80</v>
      </c>
      <c r="D2561" t="s">
        <v>83</v>
      </c>
      <c r="E2561" t="s">
        <v>140</v>
      </c>
      <c r="F2561" t="s">
        <v>7563</v>
      </c>
      <c r="G2561" t="s">
        <v>207</v>
      </c>
      <c r="H2561" t="s">
        <v>143</v>
      </c>
      <c r="I2561" t="s">
        <v>135</v>
      </c>
      <c r="J2561" t="s">
        <v>136</v>
      </c>
      <c r="K2561" t="s">
        <v>137</v>
      </c>
      <c r="L2561" t="s">
        <v>7564</v>
      </c>
      <c r="M2561" t="s">
        <v>7565</v>
      </c>
      <c r="N2561">
        <v>1.098055555</v>
      </c>
      <c r="O2561">
        <v>0</v>
      </c>
      <c r="P2561">
        <v>1</v>
      </c>
      <c r="Q2561">
        <v>0</v>
      </c>
      <c r="R2561">
        <v>0</v>
      </c>
      <c r="S2561">
        <v>0</v>
      </c>
      <c r="T2561">
        <v>0</v>
      </c>
      <c r="U2561">
        <v>0</v>
      </c>
      <c r="V2561">
        <v>0</v>
      </c>
      <c r="W2561">
        <v>0</v>
      </c>
      <c r="X2561">
        <v>0.29910626090858333</v>
      </c>
      <c r="Y2561">
        <v>0</v>
      </c>
      <c r="Z2561">
        <v>0</v>
      </c>
      <c r="AA2561">
        <v>0</v>
      </c>
      <c r="AB2561">
        <v>0</v>
      </c>
      <c r="AC2561">
        <v>0</v>
      </c>
      <c r="AD2561">
        <v>0</v>
      </c>
      <c r="AE2561">
        <v>0.29910626090858333</v>
      </c>
    </row>
    <row r="2562" spans="1:31" x14ac:dyDescent="0.25">
      <c r="A2562">
        <v>1875583</v>
      </c>
      <c r="B2562">
        <v>1</v>
      </c>
      <c r="C2562" t="s">
        <v>81</v>
      </c>
      <c r="D2562" t="s">
        <v>123</v>
      </c>
      <c r="E2562" t="s">
        <v>146</v>
      </c>
      <c r="F2562" t="s">
        <v>6006</v>
      </c>
      <c r="G2562" t="s">
        <v>148</v>
      </c>
      <c r="H2562" t="s">
        <v>143</v>
      </c>
      <c r="I2562" t="s">
        <v>135</v>
      </c>
      <c r="J2562" t="s">
        <v>136</v>
      </c>
      <c r="K2562" t="s">
        <v>137</v>
      </c>
      <c r="L2562" t="s">
        <v>7566</v>
      </c>
      <c r="M2562" t="s">
        <v>7567</v>
      </c>
      <c r="N2562">
        <v>1.088055555</v>
      </c>
      <c r="O2562">
        <v>0</v>
      </c>
      <c r="P2562">
        <v>234</v>
      </c>
      <c r="Q2562">
        <v>0</v>
      </c>
      <c r="R2562">
        <v>0</v>
      </c>
      <c r="S2562">
        <v>0</v>
      </c>
      <c r="T2562">
        <v>3</v>
      </c>
      <c r="U2562">
        <v>0</v>
      </c>
      <c r="V2562">
        <v>0</v>
      </c>
      <c r="W2562">
        <v>0</v>
      </c>
      <c r="X2562">
        <v>51.885544637310169</v>
      </c>
      <c r="Y2562">
        <v>0</v>
      </c>
      <c r="Z2562">
        <v>0</v>
      </c>
      <c r="AA2562">
        <v>0</v>
      </c>
      <c r="AB2562">
        <v>0.50194654687621443</v>
      </c>
      <c r="AC2562">
        <v>0</v>
      </c>
      <c r="AD2562">
        <v>0</v>
      </c>
      <c r="AE2562">
        <v>52.387491184186381</v>
      </c>
    </row>
    <row r="2563" spans="1:31" x14ac:dyDescent="0.25">
      <c r="A2563">
        <v>1875460</v>
      </c>
      <c r="B2563">
        <v>1</v>
      </c>
      <c r="C2563" t="s">
        <v>81</v>
      </c>
      <c r="D2563" t="s">
        <v>117</v>
      </c>
      <c r="E2563" t="s">
        <v>146</v>
      </c>
      <c r="F2563" t="s">
        <v>4864</v>
      </c>
      <c r="G2563" t="s">
        <v>469</v>
      </c>
      <c r="H2563" t="s">
        <v>143</v>
      </c>
      <c r="I2563" t="s">
        <v>135</v>
      </c>
      <c r="J2563" t="s">
        <v>136</v>
      </c>
      <c r="K2563" t="s">
        <v>137</v>
      </c>
      <c r="L2563" t="s">
        <v>7568</v>
      </c>
      <c r="M2563" t="s">
        <v>7569</v>
      </c>
      <c r="N2563">
        <v>1.848055555</v>
      </c>
      <c r="O2563">
        <v>0</v>
      </c>
      <c r="P2563">
        <v>0</v>
      </c>
      <c r="Q2563">
        <v>0</v>
      </c>
      <c r="R2563">
        <v>0</v>
      </c>
      <c r="S2563">
        <v>0</v>
      </c>
      <c r="T2563">
        <v>2</v>
      </c>
      <c r="U2563">
        <v>0</v>
      </c>
      <c r="V2563">
        <v>1</v>
      </c>
      <c r="W2563">
        <v>0</v>
      </c>
      <c r="X2563">
        <v>0</v>
      </c>
      <c r="Y2563">
        <v>0</v>
      </c>
      <c r="Z2563">
        <v>0</v>
      </c>
      <c r="AA2563">
        <v>0</v>
      </c>
      <c r="AB2563">
        <v>6.0166107396708197</v>
      </c>
      <c r="AC2563">
        <v>0</v>
      </c>
      <c r="AD2563">
        <v>6.9664122345628812</v>
      </c>
      <c r="AE2563">
        <v>12.983022974233702</v>
      </c>
    </row>
    <row r="2564" spans="1:31" x14ac:dyDescent="0.25">
      <c r="A2564">
        <v>1875629</v>
      </c>
      <c r="B2564">
        <v>1</v>
      </c>
      <c r="C2564" t="s">
        <v>80</v>
      </c>
      <c r="D2564" t="s">
        <v>86</v>
      </c>
      <c r="E2564" t="s">
        <v>146</v>
      </c>
      <c r="F2564" t="s">
        <v>7570</v>
      </c>
      <c r="G2564" t="s">
        <v>469</v>
      </c>
      <c r="H2564" t="s">
        <v>143</v>
      </c>
      <c r="I2564" t="s">
        <v>135</v>
      </c>
      <c r="J2564" t="s">
        <v>136</v>
      </c>
      <c r="K2564" t="s">
        <v>137</v>
      </c>
      <c r="L2564" t="s">
        <v>7571</v>
      </c>
      <c r="M2564" t="s">
        <v>7572</v>
      </c>
      <c r="N2564">
        <v>1.3563888879999999</v>
      </c>
      <c r="O2564">
        <v>0</v>
      </c>
      <c r="P2564">
        <v>127</v>
      </c>
      <c r="Q2564">
        <v>0</v>
      </c>
      <c r="R2564">
        <v>0</v>
      </c>
      <c r="S2564">
        <v>0</v>
      </c>
      <c r="T2564">
        <v>6</v>
      </c>
      <c r="U2564">
        <v>0</v>
      </c>
      <c r="V2564">
        <v>0</v>
      </c>
      <c r="W2564">
        <v>0</v>
      </c>
      <c r="X2564">
        <v>50.391914911735711</v>
      </c>
      <c r="Y2564">
        <v>0</v>
      </c>
      <c r="Z2564">
        <v>0</v>
      </c>
      <c r="AA2564">
        <v>0</v>
      </c>
      <c r="AB2564">
        <v>2.8488803824321298</v>
      </c>
      <c r="AC2564">
        <v>0</v>
      </c>
      <c r="AD2564">
        <v>0</v>
      </c>
      <c r="AE2564">
        <v>53.240795294167839</v>
      </c>
    </row>
    <row r="2565" spans="1:31" x14ac:dyDescent="0.25">
      <c r="A2565">
        <v>1875314</v>
      </c>
      <c r="B2565">
        <v>1</v>
      </c>
      <c r="C2565" t="s">
        <v>80</v>
      </c>
      <c r="D2565" t="s">
        <v>96</v>
      </c>
      <c r="E2565" t="s">
        <v>146</v>
      </c>
      <c r="F2565" t="s">
        <v>7241</v>
      </c>
      <c r="G2565" t="s">
        <v>196</v>
      </c>
      <c r="H2565" t="s">
        <v>143</v>
      </c>
      <c r="I2565" t="s">
        <v>135</v>
      </c>
      <c r="J2565" t="s">
        <v>136</v>
      </c>
      <c r="K2565" t="s">
        <v>172</v>
      </c>
      <c r="L2565" t="s">
        <v>7573</v>
      </c>
      <c r="M2565" t="s">
        <v>7574</v>
      </c>
      <c r="N2565">
        <v>1.5155924999999999</v>
      </c>
      <c r="O2565">
        <v>0</v>
      </c>
      <c r="P2565">
        <v>83</v>
      </c>
      <c r="Q2565">
        <v>0</v>
      </c>
      <c r="R2565">
        <v>0</v>
      </c>
      <c r="S2565">
        <v>0</v>
      </c>
      <c r="T2565">
        <v>4</v>
      </c>
      <c r="U2565">
        <v>0</v>
      </c>
      <c r="V2565">
        <v>0</v>
      </c>
      <c r="W2565">
        <v>0</v>
      </c>
      <c r="X2565">
        <v>34.468883170296692</v>
      </c>
      <c r="Y2565">
        <v>0</v>
      </c>
      <c r="Z2565">
        <v>0</v>
      </c>
      <c r="AA2565">
        <v>0</v>
      </c>
      <c r="AB2565">
        <v>9.9182227973624357</v>
      </c>
      <c r="AC2565">
        <v>0</v>
      </c>
      <c r="AD2565">
        <v>0</v>
      </c>
      <c r="AE2565">
        <v>44.387105967659124</v>
      </c>
    </row>
    <row r="2566" spans="1:31" x14ac:dyDescent="0.25">
      <c r="A2566">
        <v>1875669</v>
      </c>
      <c r="B2566">
        <v>1</v>
      </c>
      <c r="C2566" t="s">
        <v>80</v>
      </c>
      <c r="D2566" t="s">
        <v>102</v>
      </c>
      <c r="E2566" t="s">
        <v>210</v>
      </c>
      <c r="F2566" t="s">
        <v>7575</v>
      </c>
      <c r="G2566" t="s">
        <v>133</v>
      </c>
      <c r="H2566" t="s">
        <v>134</v>
      </c>
      <c r="I2566" t="s">
        <v>135</v>
      </c>
      <c r="J2566" t="s">
        <v>136</v>
      </c>
      <c r="K2566" t="s">
        <v>137</v>
      </c>
      <c r="L2566" t="s">
        <v>7576</v>
      </c>
      <c r="M2566" t="s">
        <v>7577</v>
      </c>
      <c r="N2566">
        <v>0.81944444400000005</v>
      </c>
      <c r="O2566">
        <v>0</v>
      </c>
      <c r="P2566">
        <v>611</v>
      </c>
      <c r="Q2566">
        <v>34</v>
      </c>
      <c r="R2566">
        <v>100</v>
      </c>
      <c r="S2566">
        <v>11</v>
      </c>
      <c r="T2566">
        <v>65</v>
      </c>
      <c r="U2566">
        <v>0</v>
      </c>
      <c r="V2566">
        <v>0</v>
      </c>
      <c r="W2566">
        <v>0</v>
      </c>
      <c r="X2566">
        <v>108.23228939817275</v>
      </c>
      <c r="Y2566">
        <v>266.11379696655217</v>
      </c>
      <c r="Z2566">
        <v>366.51499655003715</v>
      </c>
      <c r="AA2566">
        <v>79.649255996272004</v>
      </c>
      <c r="AB2566">
        <v>291.32107730693252</v>
      </c>
      <c r="AC2566">
        <v>0</v>
      </c>
      <c r="AD2566">
        <v>0</v>
      </c>
      <c r="AE2566">
        <v>1111.8314162179665</v>
      </c>
    </row>
    <row r="2567" spans="1:31" x14ac:dyDescent="0.25">
      <c r="A2567">
        <v>1875268</v>
      </c>
      <c r="B2567">
        <v>1</v>
      </c>
      <c r="C2567" t="s">
        <v>80</v>
      </c>
      <c r="D2567" t="s">
        <v>104</v>
      </c>
      <c r="E2567" t="s">
        <v>210</v>
      </c>
      <c r="F2567" t="s">
        <v>7578</v>
      </c>
      <c r="G2567" t="s">
        <v>133</v>
      </c>
      <c r="H2567" t="s">
        <v>134</v>
      </c>
      <c r="I2567" t="s">
        <v>135</v>
      </c>
      <c r="J2567" t="s">
        <v>136</v>
      </c>
      <c r="K2567" t="s">
        <v>137</v>
      </c>
      <c r="L2567" t="s">
        <v>7579</v>
      </c>
      <c r="M2567" t="s">
        <v>7580</v>
      </c>
      <c r="N2567">
        <v>0.175555555</v>
      </c>
      <c r="O2567">
        <v>91</v>
      </c>
      <c r="P2567">
        <v>5997</v>
      </c>
      <c r="Q2567">
        <v>109</v>
      </c>
      <c r="R2567">
        <v>139</v>
      </c>
      <c r="S2567">
        <v>32</v>
      </c>
      <c r="T2567">
        <v>766</v>
      </c>
      <c r="U2567">
        <v>9</v>
      </c>
      <c r="V2567">
        <v>1</v>
      </c>
      <c r="W2567">
        <v>7.4749964879575774</v>
      </c>
      <c r="X2567">
        <v>179.5371405173731</v>
      </c>
      <c r="Y2567">
        <v>35.339605680506502</v>
      </c>
      <c r="Z2567">
        <v>10.474800314984332</v>
      </c>
      <c r="AA2567">
        <v>7.3604310939119282</v>
      </c>
      <c r="AB2567">
        <v>77.680687394566377</v>
      </c>
      <c r="AC2567">
        <v>77.975554019349076</v>
      </c>
      <c r="AD2567">
        <v>1.2568197595555553E-5</v>
      </c>
      <c r="AE2567">
        <v>395.84322807684651</v>
      </c>
    </row>
    <row r="2568" spans="1:31" x14ac:dyDescent="0.25">
      <c r="A2568">
        <v>1875623</v>
      </c>
      <c r="B2568">
        <v>1</v>
      </c>
      <c r="C2568" t="s">
        <v>80</v>
      </c>
      <c r="D2568" t="s">
        <v>94</v>
      </c>
      <c r="E2568" t="s">
        <v>210</v>
      </c>
      <c r="F2568" t="s">
        <v>7581</v>
      </c>
      <c r="G2568" t="s">
        <v>133</v>
      </c>
      <c r="H2568" t="s">
        <v>134</v>
      </c>
      <c r="I2568" t="s">
        <v>152</v>
      </c>
      <c r="J2568" t="s">
        <v>136</v>
      </c>
      <c r="K2568" t="s">
        <v>137</v>
      </c>
      <c r="L2568" t="s">
        <v>7582</v>
      </c>
      <c r="M2568" t="s">
        <v>7583</v>
      </c>
      <c r="N2568">
        <v>7.7777769999999996E-3</v>
      </c>
      <c r="O2568">
        <v>0</v>
      </c>
      <c r="P2568">
        <v>3243</v>
      </c>
      <c r="Q2568">
        <v>80</v>
      </c>
      <c r="R2568">
        <v>737</v>
      </c>
      <c r="S2568">
        <v>18</v>
      </c>
      <c r="T2568">
        <v>394</v>
      </c>
      <c r="U2568">
        <v>4</v>
      </c>
      <c r="V2568">
        <v>2</v>
      </c>
      <c r="W2568">
        <v>0</v>
      </c>
      <c r="X2568">
        <v>4.2479271689558864</v>
      </c>
      <c r="Y2568">
        <v>3.4982819970991663</v>
      </c>
      <c r="Z2568">
        <v>15.208949859894577</v>
      </c>
      <c r="AA2568">
        <v>1.3064483233114288</v>
      </c>
      <c r="AB2568">
        <v>3.5277393099629468</v>
      </c>
      <c r="AC2568">
        <v>10.052265605191739</v>
      </c>
      <c r="AD2568">
        <v>2.0808624661144449E-2</v>
      </c>
      <c r="AE2568">
        <v>37.862420889076887</v>
      </c>
    </row>
    <row r="2569" spans="1:31" x14ac:dyDescent="0.25">
      <c r="A2569">
        <v>1875228</v>
      </c>
      <c r="B2569">
        <v>1</v>
      </c>
      <c r="C2569" t="s">
        <v>80</v>
      </c>
      <c r="D2569" t="s">
        <v>94</v>
      </c>
      <c r="E2569" t="s">
        <v>210</v>
      </c>
      <c r="F2569" t="s">
        <v>7584</v>
      </c>
      <c r="G2569" t="s">
        <v>133</v>
      </c>
      <c r="H2569" t="s">
        <v>134</v>
      </c>
      <c r="I2569" t="s">
        <v>135</v>
      </c>
      <c r="J2569" t="s">
        <v>136</v>
      </c>
      <c r="K2569" t="s">
        <v>137</v>
      </c>
      <c r="L2569" t="s">
        <v>7585</v>
      </c>
      <c r="M2569" t="s">
        <v>7586</v>
      </c>
      <c r="N2569">
        <v>1.6797222220000001</v>
      </c>
      <c r="O2569">
        <v>0</v>
      </c>
      <c r="P2569">
        <v>308</v>
      </c>
      <c r="Q2569">
        <v>3</v>
      </c>
      <c r="R2569">
        <v>72</v>
      </c>
      <c r="S2569">
        <v>2</v>
      </c>
      <c r="T2569">
        <v>37</v>
      </c>
      <c r="U2569">
        <v>0</v>
      </c>
      <c r="V2569">
        <v>0</v>
      </c>
      <c r="W2569">
        <v>0</v>
      </c>
      <c r="X2569">
        <v>76.67375962340337</v>
      </c>
      <c r="Y2569">
        <v>13.48732659503726</v>
      </c>
      <c r="Z2569">
        <v>195.63249841006092</v>
      </c>
      <c r="AA2569">
        <v>5.8853257584045169</v>
      </c>
      <c r="AB2569">
        <v>28.861303619839703</v>
      </c>
      <c r="AC2569">
        <v>0</v>
      </c>
      <c r="AD2569">
        <v>0</v>
      </c>
      <c r="AE2569">
        <v>320.54021400674577</v>
      </c>
    </row>
    <row r="2570" spans="1:31" x14ac:dyDescent="0.25">
      <c r="A2570">
        <v>1875274</v>
      </c>
      <c r="B2570">
        <v>1</v>
      </c>
      <c r="C2570" t="s">
        <v>80</v>
      </c>
      <c r="D2570" t="s">
        <v>83</v>
      </c>
      <c r="E2570" t="s">
        <v>158</v>
      </c>
      <c r="F2570" t="s">
        <v>7587</v>
      </c>
      <c r="G2570" t="s">
        <v>219</v>
      </c>
      <c r="H2570" t="s">
        <v>134</v>
      </c>
      <c r="I2570" t="s">
        <v>135</v>
      </c>
      <c r="J2570" t="s">
        <v>136</v>
      </c>
      <c r="K2570" t="s">
        <v>137</v>
      </c>
      <c r="L2570" t="s">
        <v>7588</v>
      </c>
      <c r="M2570" t="s">
        <v>7589</v>
      </c>
      <c r="N2570">
        <v>8.4788888880000002</v>
      </c>
      <c r="O2570">
        <v>0</v>
      </c>
      <c r="P2570">
        <v>0</v>
      </c>
      <c r="Q2570">
        <v>0</v>
      </c>
      <c r="R2570">
        <v>0</v>
      </c>
      <c r="S2570">
        <v>1</v>
      </c>
      <c r="T2570">
        <v>0</v>
      </c>
      <c r="U2570">
        <v>0</v>
      </c>
      <c r="V2570">
        <v>0</v>
      </c>
      <c r="W2570">
        <v>0</v>
      </c>
      <c r="X2570">
        <v>0</v>
      </c>
      <c r="Y2570">
        <v>0</v>
      </c>
      <c r="Z2570">
        <v>0</v>
      </c>
      <c r="AA2570">
        <v>143.16831533692701</v>
      </c>
      <c r="AB2570">
        <v>0</v>
      </c>
      <c r="AC2570">
        <v>0</v>
      </c>
      <c r="AD2570">
        <v>0</v>
      </c>
      <c r="AE2570">
        <v>143.16831533692701</v>
      </c>
    </row>
    <row r="2571" spans="1:31" x14ac:dyDescent="0.25">
      <c r="A2571">
        <v>1875331</v>
      </c>
      <c r="B2571">
        <v>1</v>
      </c>
      <c r="C2571" t="s">
        <v>80</v>
      </c>
      <c r="D2571" t="s">
        <v>92</v>
      </c>
      <c r="E2571" t="s">
        <v>210</v>
      </c>
      <c r="F2571" t="s">
        <v>7590</v>
      </c>
      <c r="G2571" t="s">
        <v>171</v>
      </c>
      <c r="H2571" t="s">
        <v>134</v>
      </c>
      <c r="I2571" t="s">
        <v>135</v>
      </c>
      <c r="J2571" t="s">
        <v>136</v>
      </c>
      <c r="K2571" t="s">
        <v>172</v>
      </c>
      <c r="L2571" t="s">
        <v>7591</v>
      </c>
      <c r="M2571" t="s">
        <v>7592</v>
      </c>
      <c r="N2571">
        <v>10.375</v>
      </c>
      <c r="O2571">
        <v>3</v>
      </c>
      <c r="P2571">
        <v>172</v>
      </c>
      <c r="Q2571">
        <v>5</v>
      </c>
      <c r="R2571">
        <v>3</v>
      </c>
      <c r="S2571">
        <v>6</v>
      </c>
      <c r="T2571">
        <v>20</v>
      </c>
      <c r="U2571">
        <v>0</v>
      </c>
      <c r="V2571">
        <v>0</v>
      </c>
      <c r="W2571">
        <v>17.00798536607601</v>
      </c>
      <c r="X2571">
        <v>209.19716498628182</v>
      </c>
      <c r="Y2571">
        <v>268.86556572275254</v>
      </c>
      <c r="Z2571">
        <v>1.9705538983113884</v>
      </c>
      <c r="AA2571">
        <v>144.96723430418234</v>
      </c>
      <c r="AB2571">
        <v>227.35291216281365</v>
      </c>
      <c r="AC2571">
        <v>0</v>
      </c>
      <c r="AD2571">
        <v>0</v>
      </c>
      <c r="AE2571">
        <v>869.36141644041777</v>
      </c>
    </row>
    <row r="2572" spans="1:31" x14ac:dyDescent="0.25">
      <c r="A2572">
        <v>1875500</v>
      </c>
      <c r="B2572">
        <v>1</v>
      </c>
      <c r="C2572" t="s">
        <v>80</v>
      </c>
      <c r="D2572" t="s">
        <v>88</v>
      </c>
      <c r="E2572" t="s">
        <v>146</v>
      </c>
      <c r="F2572" t="s">
        <v>7593</v>
      </c>
      <c r="G2572" t="s">
        <v>541</v>
      </c>
      <c r="H2572" t="s">
        <v>143</v>
      </c>
      <c r="I2572" t="s">
        <v>135</v>
      </c>
      <c r="J2572" t="s">
        <v>136</v>
      </c>
      <c r="K2572" t="s">
        <v>137</v>
      </c>
      <c r="L2572" t="s">
        <v>7594</v>
      </c>
      <c r="M2572" t="s">
        <v>7595</v>
      </c>
      <c r="N2572">
        <v>1.0877777769999999</v>
      </c>
      <c r="O2572">
        <v>0</v>
      </c>
      <c r="P2572">
        <v>31</v>
      </c>
      <c r="Q2572">
        <v>0</v>
      </c>
      <c r="R2572">
        <v>0</v>
      </c>
      <c r="S2572">
        <v>0</v>
      </c>
      <c r="T2572">
        <v>5</v>
      </c>
      <c r="U2572">
        <v>0</v>
      </c>
      <c r="V2572">
        <v>0</v>
      </c>
      <c r="W2572">
        <v>0</v>
      </c>
      <c r="X2572">
        <v>8.2479426349658809</v>
      </c>
      <c r="Y2572">
        <v>0</v>
      </c>
      <c r="Z2572">
        <v>0</v>
      </c>
      <c r="AA2572">
        <v>0</v>
      </c>
      <c r="AB2572">
        <v>6.8024036989387131</v>
      </c>
      <c r="AC2572">
        <v>0</v>
      </c>
      <c r="AD2572">
        <v>0</v>
      </c>
      <c r="AE2572">
        <v>15.050346333904594</v>
      </c>
    </row>
    <row r="2573" spans="1:31" x14ac:dyDescent="0.25">
      <c r="A2573">
        <v>1875357</v>
      </c>
      <c r="B2573">
        <v>1</v>
      </c>
      <c r="C2573" t="s">
        <v>81</v>
      </c>
      <c r="D2573" t="s">
        <v>116</v>
      </c>
      <c r="E2573" t="s">
        <v>146</v>
      </c>
      <c r="F2573" t="s">
        <v>7596</v>
      </c>
      <c r="G2573" t="s">
        <v>171</v>
      </c>
      <c r="H2573" t="s">
        <v>143</v>
      </c>
      <c r="I2573" t="s">
        <v>135</v>
      </c>
      <c r="J2573" t="s">
        <v>136</v>
      </c>
      <c r="K2573" t="s">
        <v>172</v>
      </c>
      <c r="L2573" t="s">
        <v>7597</v>
      </c>
      <c r="M2573" t="s">
        <v>7598</v>
      </c>
      <c r="N2573">
        <v>8.1912722220000003</v>
      </c>
      <c r="O2573">
        <v>0</v>
      </c>
      <c r="P2573">
        <v>45</v>
      </c>
      <c r="Q2573">
        <v>0</v>
      </c>
      <c r="R2573">
        <v>0</v>
      </c>
      <c r="S2573">
        <v>0</v>
      </c>
      <c r="T2573">
        <v>1</v>
      </c>
      <c r="U2573">
        <v>0</v>
      </c>
      <c r="V2573">
        <v>0</v>
      </c>
      <c r="W2573">
        <v>0</v>
      </c>
      <c r="X2573">
        <v>30.023442297010568</v>
      </c>
      <c r="Y2573">
        <v>0</v>
      </c>
      <c r="Z2573">
        <v>0</v>
      </c>
      <c r="AA2573">
        <v>0</v>
      </c>
      <c r="AB2573">
        <v>0.5136606311999693</v>
      </c>
      <c r="AC2573">
        <v>0</v>
      </c>
      <c r="AD2573">
        <v>0</v>
      </c>
      <c r="AE2573">
        <v>30.537102928210537</v>
      </c>
    </row>
    <row r="2574" spans="1:31" x14ac:dyDescent="0.25">
      <c r="A2574">
        <v>1875835</v>
      </c>
      <c r="B2574">
        <v>1</v>
      </c>
      <c r="C2574" t="s">
        <v>80</v>
      </c>
      <c r="D2574" t="s">
        <v>96</v>
      </c>
      <c r="E2574" t="s">
        <v>140</v>
      </c>
      <c r="F2574" t="s">
        <v>7599</v>
      </c>
      <c r="G2574" t="s">
        <v>163</v>
      </c>
      <c r="H2574" t="s">
        <v>143</v>
      </c>
      <c r="I2574" t="s">
        <v>135</v>
      </c>
      <c r="J2574" t="s">
        <v>136</v>
      </c>
      <c r="K2574" t="s">
        <v>137</v>
      </c>
      <c r="L2574" t="s">
        <v>7600</v>
      </c>
      <c r="M2574" t="s">
        <v>7601</v>
      </c>
      <c r="N2574">
        <v>1.9311111110000001</v>
      </c>
      <c r="O2574">
        <v>0</v>
      </c>
      <c r="P2574">
        <v>2</v>
      </c>
      <c r="Q2574">
        <v>0</v>
      </c>
      <c r="R2574">
        <v>0</v>
      </c>
      <c r="S2574">
        <v>0</v>
      </c>
      <c r="T2574">
        <v>0</v>
      </c>
      <c r="U2574">
        <v>0</v>
      </c>
      <c r="V2574">
        <v>0</v>
      </c>
      <c r="W2574">
        <v>0</v>
      </c>
      <c r="X2574">
        <v>2.031947932435985</v>
      </c>
      <c r="Y2574">
        <v>0</v>
      </c>
      <c r="Z2574">
        <v>0</v>
      </c>
      <c r="AA2574">
        <v>0</v>
      </c>
      <c r="AB2574">
        <v>0</v>
      </c>
      <c r="AC2574">
        <v>0</v>
      </c>
      <c r="AD2574">
        <v>0</v>
      </c>
      <c r="AE2574">
        <v>2.031947932435985</v>
      </c>
    </row>
    <row r="2575" spans="1:31" x14ac:dyDescent="0.25">
      <c r="A2575">
        <v>1875351</v>
      </c>
      <c r="B2575">
        <v>1</v>
      </c>
      <c r="C2575" t="s">
        <v>80</v>
      </c>
      <c r="D2575" t="s">
        <v>83</v>
      </c>
      <c r="E2575" t="s">
        <v>158</v>
      </c>
      <c r="F2575" t="s">
        <v>1716</v>
      </c>
      <c r="G2575" t="s">
        <v>171</v>
      </c>
      <c r="H2575" t="s">
        <v>134</v>
      </c>
      <c r="I2575" t="s">
        <v>135</v>
      </c>
      <c r="J2575" t="s">
        <v>136</v>
      </c>
      <c r="K2575" t="s">
        <v>172</v>
      </c>
      <c r="L2575" t="s">
        <v>7602</v>
      </c>
      <c r="M2575" t="s">
        <v>7603</v>
      </c>
      <c r="N2575">
        <v>7.2441666659999999</v>
      </c>
      <c r="O2575">
        <v>0</v>
      </c>
      <c r="P2575">
        <v>0</v>
      </c>
      <c r="Q2575">
        <v>6</v>
      </c>
      <c r="R2575">
        <v>0</v>
      </c>
      <c r="S2575">
        <v>4</v>
      </c>
      <c r="T2575">
        <v>0</v>
      </c>
      <c r="U2575">
        <v>0</v>
      </c>
      <c r="V2575">
        <v>0</v>
      </c>
      <c r="W2575">
        <v>0</v>
      </c>
      <c r="X2575">
        <v>0</v>
      </c>
      <c r="Y2575">
        <v>43.14016234610871</v>
      </c>
      <c r="Z2575">
        <v>0</v>
      </c>
      <c r="AA2575">
        <v>40.827469991116558</v>
      </c>
      <c r="AB2575">
        <v>0</v>
      </c>
      <c r="AC2575">
        <v>0</v>
      </c>
      <c r="AD2575">
        <v>0</v>
      </c>
      <c r="AE2575">
        <v>83.967632337225268</v>
      </c>
    </row>
    <row r="2576" spans="1:31" x14ac:dyDescent="0.25">
      <c r="A2576">
        <v>1875643</v>
      </c>
      <c r="B2576">
        <v>1</v>
      </c>
      <c r="C2576" t="s">
        <v>80</v>
      </c>
      <c r="D2576" t="s">
        <v>100</v>
      </c>
      <c r="E2576" t="s">
        <v>169</v>
      </c>
      <c r="F2576" t="s">
        <v>7604</v>
      </c>
      <c r="G2576" t="s">
        <v>2258</v>
      </c>
      <c r="H2576" t="s">
        <v>143</v>
      </c>
      <c r="I2576" t="s">
        <v>135</v>
      </c>
      <c r="J2576" t="s">
        <v>136</v>
      </c>
      <c r="K2576" t="s">
        <v>137</v>
      </c>
      <c r="L2576" t="s">
        <v>7605</v>
      </c>
      <c r="M2576" t="s">
        <v>7606</v>
      </c>
      <c r="N2576">
        <v>1.2752777769999999</v>
      </c>
      <c r="O2576">
        <v>0</v>
      </c>
      <c r="P2576">
        <v>292</v>
      </c>
      <c r="Q2576">
        <v>0</v>
      </c>
      <c r="R2576">
        <v>6</v>
      </c>
      <c r="S2576">
        <v>0</v>
      </c>
      <c r="T2576">
        <v>23</v>
      </c>
      <c r="U2576">
        <v>0</v>
      </c>
      <c r="V2576">
        <v>0</v>
      </c>
      <c r="W2576">
        <v>0</v>
      </c>
      <c r="X2576">
        <v>98.856812406836895</v>
      </c>
      <c r="Y2576">
        <v>0</v>
      </c>
      <c r="Z2576">
        <v>8.4473131940826587</v>
      </c>
      <c r="AA2576">
        <v>0</v>
      </c>
      <c r="AB2576">
        <v>19.890258910238092</v>
      </c>
      <c r="AC2576">
        <v>0</v>
      </c>
      <c r="AD2576">
        <v>0</v>
      </c>
      <c r="AE2576">
        <v>127.19438451115764</v>
      </c>
    </row>
    <row r="2577" spans="1:31" x14ac:dyDescent="0.25">
      <c r="A2577">
        <v>1875394</v>
      </c>
      <c r="B2577">
        <v>1</v>
      </c>
      <c r="C2577" t="s">
        <v>81</v>
      </c>
      <c r="D2577" t="s">
        <v>113</v>
      </c>
      <c r="E2577" t="s">
        <v>146</v>
      </c>
      <c r="F2577" t="s">
        <v>7607</v>
      </c>
      <c r="G2577" t="s">
        <v>148</v>
      </c>
      <c r="H2577" t="s">
        <v>143</v>
      </c>
      <c r="I2577" t="s">
        <v>135</v>
      </c>
      <c r="J2577" t="s">
        <v>136</v>
      </c>
      <c r="K2577" t="s">
        <v>137</v>
      </c>
      <c r="L2577" t="s">
        <v>7608</v>
      </c>
      <c r="M2577" t="s">
        <v>7609</v>
      </c>
      <c r="N2577">
        <v>2.611111111</v>
      </c>
      <c r="O2577">
        <v>0</v>
      </c>
      <c r="P2577">
        <v>7</v>
      </c>
      <c r="Q2577">
        <v>0</v>
      </c>
      <c r="R2577">
        <v>2</v>
      </c>
      <c r="S2577">
        <v>0</v>
      </c>
      <c r="T2577">
        <v>2</v>
      </c>
      <c r="U2577">
        <v>0</v>
      </c>
      <c r="V2577">
        <v>0</v>
      </c>
      <c r="W2577">
        <v>0</v>
      </c>
      <c r="X2577">
        <v>3.3513813207794798</v>
      </c>
      <c r="Y2577">
        <v>0</v>
      </c>
      <c r="Z2577">
        <v>0.87961153404295556</v>
      </c>
      <c r="AA2577">
        <v>0</v>
      </c>
      <c r="AB2577">
        <v>5.0613656624201973</v>
      </c>
      <c r="AC2577">
        <v>0</v>
      </c>
      <c r="AD2577">
        <v>0</v>
      </c>
      <c r="AE2577">
        <v>9.2923585172426328</v>
      </c>
    </row>
    <row r="2578" spans="1:31" x14ac:dyDescent="0.25">
      <c r="A2578">
        <v>1875543</v>
      </c>
      <c r="B2578">
        <v>1</v>
      </c>
      <c r="C2578" t="s">
        <v>80</v>
      </c>
      <c r="D2578" t="s">
        <v>96</v>
      </c>
      <c r="E2578" t="s">
        <v>140</v>
      </c>
      <c r="F2578" t="s">
        <v>7610</v>
      </c>
      <c r="G2578" t="s">
        <v>200</v>
      </c>
      <c r="H2578" t="s">
        <v>143</v>
      </c>
      <c r="I2578" t="s">
        <v>135</v>
      </c>
      <c r="J2578" t="s">
        <v>136</v>
      </c>
      <c r="K2578" t="s">
        <v>137</v>
      </c>
      <c r="L2578" t="s">
        <v>7611</v>
      </c>
      <c r="M2578" t="s">
        <v>7612</v>
      </c>
      <c r="N2578">
        <v>5.8775000000000004</v>
      </c>
      <c r="O2578">
        <v>0</v>
      </c>
      <c r="P2578">
        <v>1</v>
      </c>
      <c r="Q2578">
        <v>0</v>
      </c>
      <c r="R2578">
        <v>0</v>
      </c>
      <c r="S2578">
        <v>0</v>
      </c>
      <c r="T2578">
        <v>0</v>
      </c>
      <c r="U2578">
        <v>0</v>
      </c>
      <c r="V2578">
        <v>0</v>
      </c>
      <c r="W2578">
        <v>0</v>
      </c>
      <c r="X2578">
        <v>1.7219623019263837</v>
      </c>
      <c r="Y2578">
        <v>0</v>
      </c>
      <c r="Z2578">
        <v>0</v>
      </c>
      <c r="AA2578">
        <v>0</v>
      </c>
      <c r="AB2578">
        <v>0</v>
      </c>
      <c r="AC2578">
        <v>0</v>
      </c>
      <c r="AD2578">
        <v>0</v>
      </c>
      <c r="AE2578">
        <v>1.7219623019263837</v>
      </c>
    </row>
    <row r="2579" spans="1:31" x14ac:dyDescent="0.25">
      <c r="A2579">
        <v>1875486</v>
      </c>
      <c r="B2579">
        <v>1</v>
      </c>
      <c r="C2579" t="s">
        <v>81</v>
      </c>
      <c r="D2579" t="s">
        <v>127</v>
      </c>
      <c r="E2579" t="s">
        <v>158</v>
      </c>
      <c r="F2579" t="s">
        <v>7613</v>
      </c>
      <c r="G2579" t="s">
        <v>293</v>
      </c>
      <c r="H2579" t="s">
        <v>134</v>
      </c>
      <c r="I2579" t="s">
        <v>135</v>
      </c>
      <c r="J2579" t="s">
        <v>136</v>
      </c>
      <c r="K2579" t="s">
        <v>137</v>
      </c>
      <c r="L2579" t="s">
        <v>7614</v>
      </c>
      <c r="M2579" t="s">
        <v>7615</v>
      </c>
      <c r="N2579">
        <v>3.5669444440000002</v>
      </c>
      <c r="O2579">
        <v>0</v>
      </c>
      <c r="P2579">
        <v>0</v>
      </c>
      <c r="Q2579">
        <v>0</v>
      </c>
      <c r="R2579">
        <v>4</v>
      </c>
      <c r="S2579">
        <v>0</v>
      </c>
      <c r="T2579">
        <v>0</v>
      </c>
      <c r="U2579">
        <v>0</v>
      </c>
      <c r="V2579">
        <v>0</v>
      </c>
      <c r="W2579">
        <v>0</v>
      </c>
      <c r="X2579">
        <v>0</v>
      </c>
      <c r="Y2579">
        <v>0</v>
      </c>
      <c r="Z2579">
        <v>101.83793442503858</v>
      </c>
      <c r="AA2579">
        <v>0</v>
      </c>
      <c r="AB2579">
        <v>0</v>
      </c>
      <c r="AC2579">
        <v>0</v>
      </c>
      <c r="AD2579">
        <v>0</v>
      </c>
      <c r="AE2579">
        <v>101.83793442503858</v>
      </c>
    </row>
    <row r="2580" spans="1:31" x14ac:dyDescent="0.25">
      <c r="A2580">
        <v>1875509</v>
      </c>
      <c r="B2580">
        <v>1</v>
      </c>
      <c r="C2580" t="s">
        <v>80</v>
      </c>
      <c r="D2580" t="s">
        <v>97</v>
      </c>
      <c r="E2580" t="s">
        <v>140</v>
      </c>
      <c r="F2580" t="s">
        <v>7616</v>
      </c>
      <c r="G2580" t="s">
        <v>200</v>
      </c>
      <c r="H2580" t="s">
        <v>143</v>
      </c>
      <c r="I2580" t="s">
        <v>135</v>
      </c>
      <c r="J2580" t="s">
        <v>136</v>
      </c>
      <c r="K2580" t="s">
        <v>137</v>
      </c>
      <c r="L2580" t="s">
        <v>7617</v>
      </c>
      <c r="M2580" t="s">
        <v>7618</v>
      </c>
      <c r="N2580">
        <v>5.9822222219999999</v>
      </c>
      <c r="O2580">
        <v>0</v>
      </c>
      <c r="P2580">
        <v>5</v>
      </c>
      <c r="Q2580">
        <v>0</v>
      </c>
      <c r="R2580">
        <v>0</v>
      </c>
      <c r="S2580">
        <v>0</v>
      </c>
      <c r="T2580">
        <v>0</v>
      </c>
      <c r="U2580">
        <v>0</v>
      </c>
      <c r="V2580">
        <v>0</v>
      </c>
      <c r="W2580">
        <v>0</v>
      </c>
      <c r="X2580">
        <v>16.282253811510074</v>
      </c>
      <c r="Y2580">
        <v>0</v>
      </c>
      <c r="Z2580">
        <v>0</v>
      </c>
      <c r="AA2580">
        <v>0</v>
      </c>
      <c r="AB2580">
        <v>0</v>
      </c>
      <c r="AC2580">
        <v>0</v>
      </c>
      <c r="AD2580">
        <v>0</v>
      </c>
      <c r="AE2580">
        <v>16.282253811510074</v>
      </c>
    </row>
    <row r="2581" spans="1:31" x14ac:dyDescent="0.25">
      <c r="A2581">
        <v>1875463</v>
      </c>
      <c r="B2581">
        <v>1</v>
      </c>
      <c r="C2581" t="s">
        <v>81</v>
      </c>
      <c r="D2581" t="s">
        <v>121</v>
      </c>
      <c r="E2581" t="s">
        <v>169</v>
      </c>
      <c r="F2581" t="s">
        <v>7619</v>
      </c>
      <c r="G2581" t="s">
        <v>183</v>
      </c>
      <c r="H2581" t="s">
        <v>143</v>
      </c>
      <c r="I2581" t="s">
        <v>135</v>
      </c>
      <c r="J2581" t="s">
        <v>136</v>
      </c>
      <c r="K2581" t="s">
        <v>137</v>
      </c>
      <c r="L2581" t="s">
        <v>7620</v>
      </c>
      <c r="M2581" t="s">
        <v>7621</v>
      </c>
      <c r="N2581">
        <v>0.34416666600000001</v>
      </c>
      <c r="O2581">
        <v>0</v>
      </c>
      <c r="P2581">
        <v>29</v>
      </c>
      <c r="Q2581">
        <v>0</v>
      </c>
      <c r="R2581">
        <v>1</v>
      </c>
      <c r="S2581">
        <v>0</v>
      </c>
      <c r="T2581">
        <v>1</v>
      </c>
      <c r="U2581">
        <v>0</v>
      </c>
      <c r="V2581">
        <v>0</v>
      </c>
      <c r="W2581">
        <v>0</v>
      </c>
      <c r="X2581">
        <v>0.88192295551190825</v>
      </c>
      <c r="Y2581">
        <v>0</v>
      </c>
      <c r="Z2581">
        <v>5.5869771825472501E-2</v>
      </c>
      <c r="AA2581">
        <v>0</v>
      </c>
      <c r="AB2581">
        <v>6.3957151778333355E-3</v>
      </c>
      <c r="AC2581">
        <v>0</v>
      </c>
      <c r="AD2581">
        <v>0</v>
      </c>
      <c r="AE2581">
        <v>0.94418844251521405</v>
      </c>
    </row>
    <row r="2582" spans="1:31" x14ac:dyDescent="0.25">
      <c r="A2582">
        <v>1875655</v>
      </c>
      <c r="B2582">
        <v>1</v>
      </c>
      <c r="C2582" t="s">
        <v>80</v>
      </c>
      <c r="D2582" t="s">
        <v>82</v>
      </c>
      <c r="E2582" t="s">
        <v>140</v>
      </c>
      <c r="F2582" t="s">
        <v>7622</v>
      </c>
      <c r="G2582" t="s">
        <v>207</v>
      </c>
      <c r="H2582" t="s">
        <v>143</v>
      </c>
      <c r="I2582" t="s">
        <v>135</v>
      </c>
      <c r="J2582" t="s">
        <v>136</v>
      </c>
      <c r="K2582" t="s">
        <v>137</v>
      </c>
      <c r="L2582" t="s">
        <v>7623</v>
      </c>
      <c r="M2582" t="s">
        <v>7624</v>
      </c>
      <c r="N2582">
        <v>1.5733333329999999</v>
      </c>
      <c r="O2582">
        <v>0</v>
      </c>
      <c r="P2582">
        <v>0</v>
      </c>
      <c r="Q2582">
        <v>0</v>
      </c>
      <c r="R2582">
        <v>0</v>
      </c>
      <c r="S2582">
        <v>0</v>
      </c>
      <c r="T2582">
        <v>2</v>
      </c>
      <c r="U2582">
        <v>0</v>
      </c>
      <c r="V2582">
        <v>0</v>
      </c>
      <c r="W2582">
        <v>0</v>
      </c>
      <c r="X2582">
        <v>0</v>
      </c>
      <c r="Y2582">
        <v>0</v>
      </c>
      <c r="Z2582">
        <v>0</v>
      </c>
      <c r="AA2582">
        <v>0</v>
      </c>
      <c r="AB2582">
        <v>13.009408019686623</v>
      </c>
      <c r="AC2582">
        <v>0</v>
      </c>
      <c r="AD2582">
        <v>0</v>
      </c>
      <c r="AE2582">
        <v>13.009408019686623</v>
      </c>
    </row>
    <row r="2583" spans="1:31" x14ac:dyDescent="0.25">
      <c r="A2583">
        <v>1875632</v>
      </c>
      <c r="B2583">
        <v>1</v>
      </c>
      <c r="C2583" t="s">
        <v>80</v>
      </c>
      <c r="D2583" t="s">
        <v>98</v>
      </c>
      <c r="E2583" t="s">
        <v>158</v>
      </c>
      <c r="F2583" t="s">
        <v>7625</v>
      </c>
      <c r="G2583" t="s">
        <v>893</v>
      </c>
      <c r="H2583" t="s">
        <v>134</v>
      </c>
      <c r="I2583" t="s">
        <v>135</v>
      </c>
      <c r="J2583" t="s">
        <v>136</v>
      </c>
      <c r="K2583" t="s">
        <v>137</v>
      </c>
      <c r="L2583" t="s">
        <v>7626</v>
      </c>
      <c r="M2583" t="s">
        <v>7627</v>
      </c>
      <c r="N2583">
        <v>9.0461111110000001</v>
      </c>
      <c r="O2583">
        <v>0</v>
      </c>
      <c r="P2583">
        <v>0</v>
      </c>
      <c r="Q2583">
        <v>0</v>
      </c>
      <c r="R2583">
        <v>13</v>
      </c>
      <c r="S2583">
        <v>0</v>
      </c>
      <c r="T2583">
        <v>4</v>
      </c>
      <c r="U2583">
        <v>0</v>
      </c>
      <c r="V2583">
        <v>0</v>
      </c>
      <c r="W2583">
        <v>0</v>
      </c>
      <c r="X2583">
        <v>0</v>
      </c>
      <c r="Y2583">
        <v>0</v>
      </c>
      <c r="Z2583">
        <v>605.4253505359826</v>
      </c>
      <c r="AA2583">
        <v>0</v>
      </c>
      <c r="AB2583">
        <v>250.4074092547738</v>
      </c>
      <c r="AC2583">
        <v>0</v>
      </c>
      <c r="AD2583">
        <v>0</v>
      </c>
      <c r="AE2583">
        <v>855.83275979075643</v>
      </c>
    </row>
    <row r="2584" spans="1:31" x14ac:dyDescent="0.25">
      <c r="A2584">
        <v>1875277</v>
      </c>
      <c r="B2584">
        <v>1</v>
      </c>
      <c r="C2584" t="s">
        <v>81</v>
      </c>
      <c r="D2584" t="s">
        <v>128</v>
      </c>
      <c r="E2584" t="s">
        <v>210</v>
      </c>
      <c r="F2584" t="s">
        <v>7628</v>
      </c>
      <c r="G2584" t="s">
        <v>133</v>
      </c>
      <c r="H2584" t="s">
        <v>134</v>
      </c>
      <c r="I2584" t="s">
        <v>135</v>
      </c>
      <c r="J2584" t="s">
        <v>136</v>
      </c>
      <c r="K2584" t="s">
        <v>137</v>
      </c>
      <c r="L2584" t="s">
        <v>7629</v>
      </c>
      <c r="M2584" t="s">
        <v>7630</v>
      </c>
      <c r="N2584">
        <v>1.6850000000000001</v>
      </c>
      <c r="O2584">
        <v>0</v>
      </c>
      <c r="P2584">
        <v>0</v>
      </c>
      <c r="Q2584">
        <v>0</v>
      </c>
      <c r="R2584">
        <v>0</v>
      </c>
      <c r="S2584">
        <v>0</v>
      </c>
      <c r="T2584">
        <v>0</v>
      </c>
      <c r="U2584">
        <v>1</v>
      </c>
      <c r="V2584">
        <v>0</v>
      </c>
      <c r="W2584">
        <v>0</v>
      </c>
      <c r="X2584">
        <v>0</v>
      </c>
      <c r="Y2584">
        <v>0</v>
      </c>
      <c r="Z2584">
        <v>0</v>
      </c>
      <c r="AA2584">
        <v>0</v>
      </c>
      <c r="AB2584">
        <v>0</v>
      </c>
      <c r="AC2584">
        <v>62.765848466115926</v>
      </c>
      <c r="AD2584">
        <v>0</v>
      </c>
      <c r="AE2584">
        <v>62.765848466115926</v>
      </c>
    </row>
    <row r="2585" spans="1:31" x14ac:dyDescent="0.25">
      <c r="A2585">
        <v>1875363</v>
      </c>
      <c r="B2585">
        <v>1</v>
      </c>
      <c r="C2585" t="s">
        <v>81</v>
      </c>
      <c r="D2585" t="s">
        <v>128</v>
      </c>
      <c r="E2585" t="s">
        <v>131</v>
      </c>
      <c r="F2585" t="s">
        <v>7631</v>
      </c>
      <c r="G2585" t="s">
        <v>133</v>
      </c>
      <c r="H2585" t="s">
        <v>134</v>
      </c>
      <c r="I2585" t="s">
        <v>135</v>
      </c>
      <c r="J2585" t="s">
        <v>136</v>
      </c>
      <c r="K2585" t="s">
        <v>137</v>
      </c>
      <c r="L2585" t="s">
        <v>7632</v>
      </c>
      <c r="M2585" t="s">
        <v>7633</v>
      </c>
      <c r="N2585">
        <v>1.1377777769999999</v>
      </c>
      <c r="O2585">
        <v>0</v>
      </c>
      <c r="P2585">
        <v>517</v>
      </c>
      <c r="Q2585">
        <v>3</v>
      </c>
      <c r="R2585">
        <v>7</v>
      </c>
      <c r="S2585">
        <v>11</v>
      </c>
      <c r="T2585">
        <v>39</v>
      </c>
      <c r="U2585">
        <v>1</v>
      </c>
      <c r="V2585">
        <v>0</v>
      </c>
      <c r="W2585">
        <v>0</v>
      </c>
      <c r="X2585">
        <v>135.44329985829739</v>
      </c>
      <c r="Y2585">
        <v>8.3767872058729171</v>
      </c>
      <c r="Z2585">
        <v>3.9722536786034457</v>
      </c>
      <c r="AA2585">
        <v>87.318108297767978</v>
      </c>
      <c r="AB2585">
        <v>46.014822967491163</v>
      </c>
      <c r="AC2585">
        <v>685.24809922639952</v>
      </c>
      <c r="AD2585">
        <v>0</v>
      </c>
      <c r="AE2585">
        <v>966.3733712344324</v>
      </c>
    </row>
    <row r="2586" spans="1:31" x14ac:dyDescent="0.25">
      <c r="A2586">
        <v>1875526</v>
      </c>
      <c r="B2586">
        <v>1</v>
      </c>
      <c r="C2586" t="s">
        <v>80</v>
      </c>
      <c r="D2586" t="s">
        <v>96</v>
      </c>
      <c r="E2586" t="s">
        <v>140</v>
      </c>
      <c r="F2586" t="s">
        <v>7634</v>
      </c>
      <c r="G2586" t="s">
        <v>200</v>
      </c>
      <c r="H2586" t="s">
        <v>143</v>
      </c>
      <c r="I2586" t="s">
        <v>135</v>
      </c>
      <c r="J2586" t="s">
        <v>136</v>
      </c>
      <c r="K2586" t="s">
        <v>137</v>
      </c>
      <c r="L2586" t="s">
        <v>7635</v>
      </c>
      <c r="M2586" t="s">
        <v>7636</v>
      </c>
      <c r="N2586">
        <v>2.039722222</v>
      </c>
      <c r="O2586">
        <v>0</v>
      </c>
      <c r="P2586">
        <v>1</v>
      </c>
      <c r="Q2586">
        <v>0</v>
      </c>
      <c r="R2586">
        <v>0</v>
      </c>
      <c r="S2586">
        <v>0</v>
      </c>
      <c r="T2586">
        <v>0</v>
      </c>
      <c r="U2586">
        <v>0</v>
      </c>
      <c r="V2586">
        <v>0</v>
      </c>
      <c r="W2586">
        <v>0</v>
      </c>
      <c r="X2586">
        <v>0.53956617564955778</v>
      </c>
      <c r="Y2586">
        <v>0</v>
      </c>
      <c r="Z2586">
        <v>0</v>
      </c>
      <c r="AA2586">
        <v>0</v>
      </c>
      <c r="AB2586">
        <v>0</v>
      </c>
      <c r="AC2586">
        <v>0</v>
      </c>
      <c r="AD2586">
        <v>0</v>
      </c>
      <c r="AE2586">
        <v>0.53956617564955778</v>
      </c>
    </row>
    <row r="2587" spans="1:31" x14ac:dyDescent="0.25">
      <c r="A2587">
        <v>1875609</v>
      </c>
      <c r="B2587">
        <v>1</v>
      </c>
      <c r="C2587" t="s">
        <v>81</v>
      </c>
      <c r="D2587" t="s">
        <v>120</v>
      </c>
      <c r="E2587" t="s">
        <v>140</v>
      </c>
      <c r="F2587" t="s">
        <v>7637</v>
      </c>
      <c r="G2587" t="s">
        <v>163</v>
      </c>
      <c r="H2587" t="s">
        <v>143</v>
      </c>
      <c r="I2587" t="s">
        <v>135</v>
      </c>
      <c r="J2587" t="s">
        <v>136</v>
      </c>
      <c r="K2587" t="s">
        <v>137</v>
      </c>
      <c r="L2587" t="s">
        <v>7638</v>
      </c>
      <c r="M2587" t="s">
        <v>7639</v>
      </c>
      <c r="N2587">
        <v>2.360833333</v>
      </c>
      <c r="O2587">
        <v>0</v>
      </c>
      <c r="P2587">
        <v>1</v>
      </c>
      <c r="Q2587">
        <v>0</v>
      </c>
      <c r="R2587">
        <v>0</v>
      </c>
      <c r="S2587">
        <v>0</v>
      </c>
      <c r="T2587">
        <v>0</v>
      </c>
      <c r="U2587">
        <v>0</v>
      </c>
      <c r="V2587">
        <v>0</v>
      </c>
      <c r="W2587">
        <v>0</v>
      </c>
      <c r="X2587">
        <v>0.46631700407176502</v>
      </c>
      <c r="Y2587">
        <v>0</v>
      </c>
      <c r="Z2587">
        <v>0</v>
      </c>
      <c r="AA2587">
        <v>0</v>
      </c>
      <c r="AB2587">
        <v>0</v>
      </c>
      <c r="AC2587">
        <v>0</v>
      </c>
      <c r="AD2587">
        <v>0</v>
      </c>
      <c r="AE2587">
        <v>0.46631700407176502</v>
      </c>
    </row>
    <row r="2588" spans="1:31" x14ac:dyDescent="0.25">
      <c r="A2588">
        <v>1875323</v>
      </c>
      <c r="B2588">
        <v>1</v>
      </c>
      <c r="C2588" t="s">
        <v>81</v>
      </c>
      <c r="D2588" t="s">
        <v>122</v>
      </c>
      <c r="E2588" t="s">
        <v>131</v>
      </c>
      <c r="F2588" t="s">
        <v>1582</v>
      </c>
      <c r="G2588" t="s">
        <v>133</v>
      </c>
      <c r="H2588" t="s">
        <v>134</v>
      </c>
      <c r="I2588" t="s">
        <v>135</v>
      </c>
      <c r="J2588" t="s">
        <v>136</v>
      </c>
      <c r="K2588" t="s">
        <v>137</v>
      </c>
      <c r="L2588" t="s">
        <v>7640</v>
      </c>
      <c r="M2588" t="s">
        <v>7641</v>
      </c>
      <c r="N2588">
        <v>0.88305555499999999</v>
      </c>
      <c r="O2588">
        <v>1</v>
      </c>
      <c r="P2588">
        <v>462</v>
      </c>
      <c r="Q2588">
        <v>4</v>
      </c>
      <c r="R2588">
        <v>0</v>
      </c>
      <c r="S2588">
        <v>2</v>
      </c>
      <c r="T2588">
        <v>18</v>
      </c>
      <c r="U2588">
        <v>0</v>
      </c>
      <c r="V2588">
        <v>0</v>
      </c>
      <c r="W2588">
        <v>7.3825366381305005E-2</v>
      </c>
      <c r="X2588">
        <v>35.516430268525873</v>
      </c>
      <c r="Y2588">
        <v>8.7914166525274346</v>
      </c>
      <c r="Z2588">
        <v>0</v>
      </c>
      <c r="AA2588">
        <v>8.9954046837984087</v>
      </c>
      <c r="AB2588">
        <v>2.0192572526115553</v>
      </c>
      <c r="AC2588">
        <v>0</v>
      </c>
      <c r="AD2588">
        <v>0</v>
      </c>
      <c r="AE2588">
        <v>55.396334223844576</v>
      </c>
    </row>
    <row r="2589" spans="1:31" x14ac:dyDescent="0.25">
      <c r="A2589">
        <v>1875423</v>
      </c>
      <c r="B2589">
        <v>1</v>
      </c>
      <c r="C2589" t="s">
        <v>81</v>
      </c>
      <c r="D2589" t="s">
        <v>128</v>
      </c>
      <c r="E2589" t="s">
        <v>131</v>
      </c>
      <c r="F2589" t="s">
        <v>5356</v>
      </c>
      <c r="G2589" t="s">
        <v>196</v>
      </c>
      <c r="H2589" t="s">
        <v>134</v>
      </c>
      <c r="I2589" t="s">
        <v>135</v>
      </c>
      <c r="J2589" t="s">
        <v>136</v>
      </c>
      <c r="K2589" t="s">
        <v>172</v>
      </c>
      <c r="L2589" t="s">
        <v>7642</v>
      </c>
      <c r="M2589" t="s">
        <v>7643</v>
      </c>
      <c r="N2589">
        <v>0.79777777699999997</v>
      </c>
      <c r="O2589">
        <v>3</v>
      </c>
      <c r="P2589">
        <v>497</v>
      </c>
      <c r="Q2589">
        <v>89</v>
      </c>
      <c r="R2589">
        <v>26</v>
      </c>
      <c r="S2589">
        <v>6</v>
      </c>
      <c r="T2589">
        <v>55</v>
      </c>
      <c r="U2589">
        <v>0</v>
      </c>
      <c r="V2589">
        <v>0</v>
      </c>
      <c r="W2589">
        <v>1.0131190376934593</v>
      </c>
      <c r="X2589">
        <v>73.47524113048722</v>
      </c>
      <c r="Y2589">
        <v>105.60246135898032</v>
      </c>
      <c r="Z2589">
        <v>13.650653621040529</v>
      </c>
      <c r="AA2589">
        <v>26.559793323044829</v>
      </c>
      <c r="AB2589">
        <v>26.631119648691211</v>
      </c>
      <c r="AC2589">
        <v>0</v>
      </c>
      <c r="AD2589">
        <v>0</v>
      </c>
      <c r="AE2589">
        <v>246.93238811993757</v>
      </c>
    </row>
    <row r="2590" spans="1:31" x14ac:dyDescent="0.25">
      <c r="A2590">
        <v>1875569</v>
      </c>
      <c r="B2590">
        <v>1</v>
      </c>
      <c r="C2590" t="s">
        <v>81</v>
      </c>
      <c r="D2590" t="s">
        <v>118</v>
      </c>
      <c r="E2590" t="s">
        <v>146</v>
      </c>
      <c r="F2590" t="s">
        <v>7644</v>
      </c>
      <c r="G2590" t="s">
        <v>541</v>
      </c>
      <c r="H2590" t="s">
        <v>143</v>
      </c>
      <c r="I2590" t="s">
        <v>135</v>
      </c>
      <c r="J2590" t="s">
        <v>136</v>
      </c>
      <c r="K2590" t="s">
        <v>137</v>
      </c>
      <c r="L2590" t="s">
        <v>7645</v>
      </c>
      <c r="M2590" t="s">
        <v>7646</v>
      </c>
      <c r="N2590">
        <v>5.2750000000000004</v>
      </c>
      <c r="O2590">
        <v>0</v>
      </c>
      <c r="P2590">
        <v>93</v>
      </c>
      <c r="Q2590">
        <v>0</v>
      </c>
      <c r="R2590">
        <v>2</v>
      </c>
      <c r="S2590">
        <v>0</v>
      </c>
      <c r="T2590">
        <v>9</v>
      </c>
      <c r="U2590">
        <v>0</v>
      </c>
      <c r="V2590">
        <v>0</v>
      </c>
      <c r="W2590">
        <v>0</v>
      </c>
      <c r="X2590">
        <v>30.105546177553716</v>
      </c>
      <c r="Y2590">
        <v>0</v>
      </c>
      <c r="Z2590">
        <v>12.821761070884847</v>
      </c>
      <c r="AA2590">
        <v>0</v>
      </c>
      <c r="AB2590">
        <v>39.391687111707327</v>
      </c>
      <c r="AC2590">
        <v>0</v>
      </c>
      <c r="AD2590">
        <v>0</v>
      </c>
      <c r="AE2590">
        <v>82.318994360145894</v>
      </c>
    </row>
    <row r="2591" spans="1:31" x14ac:dyDescent="0.25">
      <c r="A2591">
        <v>1875403</v>
      </c>
      <c r="B2591">
        <v>1</v>
      </c>
      <c r="C2591" t="s">
        <v>81</v>
      </c>
      <c r="D2591" t="s">
        <v>128</v>
      </c>
      <c r="E2591" t="s">
        <v>140</v>
      </c>
      <c r="F2591" t="s">
        <v>7647</v>
      </c>
      <c r="G2591" t="s">
        <v>212</v>
      </c>
      <c r="H2591" t="s">
        <v>143</v>
      </c>
      <c r="I2591" t="s">
        <v>135</v>
      </c>
      <c r="J2591" t="s">
        <v>3</v>
      </c>
      <c r="K2591" t="s">
        <v>137</v>
      </c>
      <c r="L2591" t="s">
        <v>7648</v>
      </c>
      <c r="M2591" t="s">
        <v>7649</v>
      </c>
      <c r="N2591">
        <v>2.3516666659999999</v>
      </c>
      <c r="O2591">
        <v>0</v>
      </c>
      <c r="P2591">
        <v>4</v>
      </c>
      <c r="Q2591">
        <v>0</v>
      </c>
      <c r="R2591">
        <v>0</v>
      </c>
      <c r="S2591">
        <v>0</v>
      </c>
      <c r="T2591">
        <v>0</v>
      </c>
      <c r="U2591">
        <v>0</v>
      </c>
      <c r="V2591">
        <v>0</v>
      </c>
      <c r="W2591">
        <v>0</v>
      </c>
      <c r="X2591">
        <v>2.2781860571031802</v>
      </c>
      <c r="Y2591">
        <v>0</v>
      </c>
      <c r="Z2591">
        <v>0</v>
      </c>
      <c r="AA2591">
        <v>0</v>
      </c>
      <c r="AB2591">
        <v>0</v>
      </c>
      <c r="AC2591">
        <v>0</v>
      </c>
      <c r="AD2591">
        <v>0</v>
      </c>
      <c r="AE2591">
        <v>2.2781860571031802</v>
      </c>
    </row>
    <row r="2592" spans="1:31" x14ac:dyDescent="0.25">
      <c r="A2592">
        <v>1875758</v>
      </c>
      <c r="B2592">
        <v>1</v>
      </c>
      <c r="C2592" t="s">
        <v>80</v>
      </c>
      <c r="D2592" t="s">
        <v>96</v>
      </c>
      <c r="E2592" t="s">
        <v>146</v>
      </c>
      <c r="F2592" t="s">
        <v>4052</v>
      </c>
      <c r="G2592" t="s">
        <v>148</v>
      </c>
      <c r="H2592" t="s">
        <v>143</v>
      </c>
      <c r="I2592" t="s">
        <v>135</v>
      </c>
      <c r="J2592" t="s">
        <v>136</v>
      </c>
      <c r="K2592" t="s">
        <v>137</v>
      </c>
      <c r="L2592" t="s">
        <v>7612</v>
      </c>
      <c r="M2592" t="s">
        <v>7650</v>
      </c>
      <c r="N2592">
        <v>0.90111111099999996</v>
      </c>
      <c r="O2592">
        <v>0</v>
      </c>
      <c r="P2592">
        <v>50</v>
      </c>
      <c r="Q2592">
        <v>0</v>
      </c>
      <c r="R2592">
        <v>0</v>
      </c>
      <c r="S2592">
        <v>0</v>
      </c>
      <c r="T2592">
        <v>51</v>
      </c>
      <c r="U2592">
        <v>0</v>
      </c>
      <c r="V2592">
        <v>0</v>
      </c>
      <c r="W2592">
        <v>0</v>
      </c>
      <c r="X2592">
        <v>14.454983383737124</v>
      </c>
      <c r="Y2592">
        <v>0</v>
      </c>
      <c r="Z2592">
        <v>0</v>
      </c>
      <c r="AA2592">
        <v>0</v>
      </c>
      <c r="AB2592">
        <v>35.825314638919515</v>
      </c>
      <c r="AC2592">
        <v>0</v>
      </c>
      <c r="AD2592">
        <v>0</v>
      </c>
      <c r="AE2592">
        <v>50.280298022656638</v>
      </c>
    </row>
    <row r="2593" spans="1:31" x14ac:dyDescent="0.25">
      <c r="A2593">
        <v>1875240</v>
      </c>
      <c r="B2593">
        <v>1</v>
      </c>
      <c r="C2593" t="s">
        <v>80</v>
      </c>
      <c r="D2593" t="s">
        <v>97</v>
      </c>
      <c r="E2593" t="s">
        <v>146</v>
      </c>
      <c r="F2593" t="s">
        <v>7651</v>
      </c>
      <c r="G2593" t="s">
        <v>148</v>
      </c>
      <c r="H2593" t="s">
        <v>143</v>
      </c>
      <c r="I2593" t="s">
        <v>135</v>
      </c>
      <c r="J2593" t="s">
        <v>136</v>
      </c>
      <c r="K2593" t="s">
        <v>137</v>
      </c>
      <c r="L2593" t="s">
        <v>7652</v>
      </c>
      <c r="M2593" t="s">
        <v>7653</v>
      </c>
      <c r="N2593">
        <v>2.9936111109999999</v>
      </c>
      <c r="O2593">
        <v>0</v>
      </c>
      <c r="P2593">
        <v>84</v>
      </c>
      <c r="Q2593">
        <v>0</v>
      </c>
      <c r="R2593">
        <v>0</v>
      </c>
      <c r="S2593">
        <v>0</v>
      </c>
      <c r="T2593">
        <v>11</v>
      </c>
      <c r="U2593">
        <v>0</v>
      </c>
      <c r="V2593">
        <v>0</v>
      </c>
      <c r="W2593">
        <v>0</v>
      </c>
      <c r="X2593">
        <v>79.122987428139623</v>
      </c>
      <c r="Y2593">
        <v>0</v>
      </c>
      <c r="Z2593">
        <v>0</v>
      </c>
      <c r="AA2593">
        <v>0</v>
      </c>
      <c r="AB2593">
        <v>56.57357147697018</v>
      </c>
      <c r="AC2593">
        <v>0</v>
      </c>
      <c r="AD2593">
        <v>0</v>
      </c>
      <c r="AE2593">
        <v>135.69655890510981</v>
      </c>
    </row>
    <row r="2594" spans="1:31" x14ac:dyDescent="0.25">
      <c r="A2594">
        <v>1875260</v>
      </c>
      <c r="B2594">
        <v>1</v>
      </c>
      <c r="C2594" t="s">
        <v>81</v>
      </c>
      <c r="D2594" t="s">
        <v>115</v>
      </c>
      <c r="E2594" t="s">
        <v>140</v>
      </c>
      <c r="F2594" t="s">
        <v>7654</v>
      </c>
      <c r="G2594" t="s">
        <v>163</v>
      </c>
      <c r="H2594" t="s">
        <v>143</v>
      </c>
      <c r="I2594" t="s">
        <v>135</v>
      </c>
      <c r="J2594" t="s">
        <v>136</v>
      </c>
      <c r="K2594" t="s">
        <v>137</v>
      </c>
      <c r="L2594" t="s">
        <v>7655</v>
      </c>
      <c r="M2594" t="s">
        <v>7656</v>
      </c>
      <c r="N2594">
        <v>5.2733333330000001</v>
      </c>
      <c r="O2594">
        <v>0</v>
      </c>
      <c r="P2594">
        <v>1</v>
      </c>
      <c r="Q2594">
        <v>0</v>
      </c>
      <c r="R2594">
        <v>0</v>
      </c>
      <c r="S2594">
        <v>0</v>
      </c>
      <c r="T2594">
        <v>0</v>
      </c>
      <c r="U2594">
        <v>0</v>
      </c>
      <c r="V2594">
        <v>0</v>
      </c>
      <c r="W2594">
        <v>0</v>
      </c>
      <c r="X2594">
        <v>0.514379679851795</v>
      </c>
      <c r="Y2594">
        <v>0</v>
      </c>
      <c r="Z2594">
        <v>0</v>
      </c>
      <c r="AA2594">
        <v>0</v>
      </c>
      <c r="AB2594">
        <v>0</v>
      </c>
      <c r="AC2594">
        <v>0</v>
      </c>
      <c r="AD2594">
        <v>0</v>
      </c>
      <c r="AE2594">
        <v>0.514379679851795</v>
      </c>
    </row>
    <row r="2595" spans="1:31" x14ac:dyDescent="0.25">
      <c r="A2595">
        <v>1875695</v>
      </c>
      <c r="B2595">
        <v>1</v>
      </c>
      <c r="C2595" t="s">
        <v>81</v>
      </c>
      <c r="D2595" t="s">
        <v>121</v>
      </c>
      <c r="E2595" t="s">
        <v>131</v>
      </c>
      <c r="F2595" t="s">
        <v>203</v>
      </c>
      <c r="G2595" t="s">
        <v>133</v>
      </c>
      <c r="H2595" t="s">
        <v>134</v>
      </c>
      <c r="I2595" t="s">
        <v>152</v>
      </c>
      <c r="J2595" t="s">
        <v>136</v>
      </c>
      <c r="K2595" t="s">
        <v>137</v>
      </c>
      <c r="L2595" t="s">
        <v>7657</v>
      </c>
      <c r="M2595" t="s">
        <v>7658</v>
      </c>
      <c r="N2595">
        <v>1.6111111000000001E-2</v>
      </c>
      <c r="O2595">
        <v>0</v>
      </c>
      <c r="P2595">
        <v>896</v>
      </c>
      <c r="Q2595">
        <v>5</v>
      </c>
      <c r="R2595">
        <v>22</v>
      </c>
      <c r="S2595">
        <v>3</v>
      </c>
      <c r="T2595">
        <v>33</v>
      </c>
      <c r="U2595">
        <v>0</v>
      </c>
      <c r="V2595">
        <v>0</v>
      </c>
      <c r="W2595">
        <v>0</v>
      </c>
      <c r="X2595">
        <v>2.2300324363595858</v>
      </c>
      <c r="Y2595">
        <v>0.12665880266520999</v>
      </c>
      <c r="Z2595">
        <v>0.28558296160947233</v>
      </c>
      <c r="AA2595">
        <v>0.19716124640203109</v>
      </c>
      <c r="AB2595">
        <v>0.24963932125364449</v>
      </c>
      <c r="AC2595">
        <v>0</v>
      </c>
      <c r="AD2595">
        <v>0</v>
      </c>
      <c r="AE2595">
        <v>3.0890747682899433</v>
      </c>
    </row>
    <row r="2596" spans="1:31" x14ac:dyDescent="0.25">
      <c r="A2596">
        <v>1875489</v>
      </c>
      <c r="B2596">
        <v>1</v>
      </c>
      <c r="C2596" t="s">
        <v>80</v>
      </c>
      <c r="D2596" t="s">
        <v>101</v>
      </c>
      <c r="E2596" t="s">
        <v>131</v>
      </c>
      <c r="F2596" t="s">
        <v>7659</v>
      </c>
      <c r="G2596" t="s">
        <v>133</v>
      </c>
      <c r="H2596" t="s">
        <v>134</v>
      </c>
      <c r="I2596" t="s">
        <v>135</v>
      </c>
      <c r="J2596" t="s">
        <v>136</v>
      </c>
      <c r="K2596" t="s">
        <v>137</v>
      </c>
      <c r="L2596" t="s">
        <v>7660</v>
      </c>
      <c r="M2596" t="s">
        <v>7661</v>
      </c>
      <c r="N2596">
        <v>1.348333333</v>
      </c>
      <c r="O2596">
        <v>7</v>
      </c>
      <c r="P2596">
        <v>8</v>
      </c>
      <c r="Q2596">
        <v>5</v>
      </c>
      <c r="R2596">
        <v>3</v>
      </c>
      <c r="S2596">
        <v>0</v>
      </c>
      <c r="T2596">
        <v>2</v>
      </c>
      <c r="U2596">
        <v>0</v>
      </c>
      <c r="V2596">
        <v>0</v>
      </c>
      <c r="W2596">
        <v>7.0108589658962464</v>
      </c>
      <c r="X2596">
        <v>2.6201129294377896</v>
      </c>
      <c r="Y2596">
        <v>7.9312676849527115</v>
      </c>
      <c r="Z2596">
        <v>8.2486611012276185</v>
      </c>
      <c r="AA2596">
        <v>0</v>
      </c>
      <c r="AB2596">
        <v>0.736480736289014</v>
      </c>
      <c r="AC2596">
        <v>0</v>
      </c>
      <c r="AD2596">
        <v>0</v>
      </c>
      <c r="AE2596">
        <v>26.547381417803379</v>
      </c>
    </row>
    <row r="2597" spans="1:31" x14ac:dyDescent="0.25">
      <c r="A2597">
        <v>1875589</v>
      </c>
      <c r="B2597">
        <v>1</v>
      </c>
      <c r="C2597" t="s">
        <v>80</v>
      </c>
      <c r="D2597" t="s">
        <v>97</v>
      </c>
      <c r="E2597" t="s">
        <v>140</v>
      </c>
      <c r="F2597" t="s">
        <v>7662</v>
      </c>
      <c r="G2597" t="s">
        <v>200</v>
      </c>
      <c r="H2597" t="s">
        <v>143</v>
      </c>
      <c r="I2597" t="s">
        <v>135</v>
      </c>
      <c r="J2597" t="s">
        <v>136</v>
      </c>
      <c r="K2597" t="s">
        <v>137</v>
      </c>
      <c r="L2597" t="s">
        <v>7663</v>
      </c>
      <c r="M2597" t="s">
        <v>7664</v>
      </c>
      <c r="N2597">
        <v>3.846666666</v>
      </c>
      <c r="O2597">
        <v>0</v>
      </c>
      <c r="P2597">
        <v>1</v>
      </c>
      <c r="Q2597">
        <v>0</v>
      </c>
      <c r="R2597">
        <v>0</v>
      </c>
      <c r="S2597">
        <v>0</v>
      </c>
      <c r="T2597">
        <v>0</v>
      </c>
      <c r="U2597">
        <v>0</v>
      </c>
      <c r="V2597">
        <v>0</v>
      </c>
      <c r="W2597">
        <v>0</v>
      </c>
      <c r="X2597">
        <v>0.93938671180947775</v>
      </c>
      <c r="Y2597">
        <v>0</v>
      </c>
      <c r="Z2597">
        <v>0</v>
      </c>
      <c r="AA2597">
        <v>0</v>
      </c>
      <c r="AB2597">
        <v>0</v>
      </c>
      <c r="AC2597">
        <v>0</v>
      </c>
      <c r="AD2597">
        <v>0</v>
      </c>
      <c r="AE2597">
        <v>0.93938671180947775</v>
      </c>
    </row>
    <row r="2598" spans="1:31" x14ac:dyDescent="0.25">
      <c r="A2598">
        <v>1875197</v>
      </c>
      <c r="B2598">
        <v>1</v>
      </c>
      <c r="C2598" t="s">
        <v>80</v>
      </c>
      <c r="D2598" t="s">
        <v>105</v>
      </c>
      <c r="E2598" t="s">
        <v>140</v>
      </c>
      <c r="F2598" t="s">
        <v>7665</v>
      </c>
      <c r="G2598" t="s">
        <v>212</v>
      </c>
      <c r="H2598" t="s">
        <v>143</v>
      </c>
      <c r="I2598" t="s">
        <v>135</v>
      </c>
      <c r="J2598" t="s">
        <v>3</v>
      </c>
      <c r="K2598" t="s">
        <v>137</v>
      </c>
      <c r="L2598" t="s">
        <v>7666</v>
      </c>
      <c r="M2598" t="s">
        <v>7667</v>
      </c>
      <c r="N2598">
        <v>1.236388888</v>
      </c>
      <c r="O2598">
        <v>0</v>
      </c>
      <c r="P2598">
        <v>0</v>
      </c>
      <c r="Q2598">
        <v>0</v>
      </c>
      <c r="R2598">
        <v>1</v>
      </c>
      <c r="S2598">
        <v>0</v>
      </c>
      <c r="T2598">
        <v>0</v>
      </c>
      <c r="U2598">
        <v>0</v>
      </c>
      <c r="V2598">
        <v>0</v>
      </c>
      <c r="W2598">
        <v>0</v>
      </c>
      <c r="X2598">
        <v>0</v>
      </c>
      <c r="Y2598">
        <v>0</v>
      </c>
      <c r="Z2598">
        <v>0.47351488643910006</v>
      </c>
      <c r="AA2598">
        <v>0</v>
      </c>
      <c r="AB2598">
        <v>0</v>
      </c>
      <c r="AC2598">
        <v>0</v>
      </c>
      <c r="AD2598">
        <v>0</v>
      </c>
      <c r="AE2598">
        <v>0.47351488643910006</v>
      </c>
    </row>
    <row r="2599" spans="1:31" x14ac:dyDescent="0.25">
      <c r="A2599">
        <v>1875838</v>
      </c>
      <c r="B2599">
        <v>1</v>
      </c>
      <c r="C2599" t="s">
        <v>80</v>
      </c>
      <c r="D2599" t="s">
        <v>105</v>
      </c>
      <c r="E2599" t="s">
        <v>140</v>
      </c>
      <c r="F2599" t="s">
        <v>7668</v>
      </c>
      <c r="G2599" t="s">
        <v>163</v>
      </c>
      <c r="H2599" t="s">
        <v>143</v>
      </c>
      <c r="I2599" t="s">
        <v>135</v>
      </c>
      <c r="J2599" t="s">
        <v>136</v>
      </c>
      <c r="K2599" t="s">
        <v>137</v>
      </c>
      <c r="L2599" t="s">
        <v>7669</v>
      </c>
      <c r="M2599" t="s">
        <v>7670</v>
      </c>
      <c r="N2599">
        <v>0.53749999999999998</v>
      </c>
      <c r="O2599">
        <v>0</v>
      </c>
      <c r="P2599">
        <v>1</v>
      </c>
      <c r="Q2599">
        <v>0</v>
      </c>
      <c r="R2599">
        <v>0</v>
      </c>
      <c r="S2599">
        <v>0</v>
      </c>
      <c r="T2599">
        <v>0</v>
      </c>
      <c r="U2599">
        <v>0</v>
      </c>
      <c r="V2599">
        <v>0</v>
      </c>
      <c r="W2599">
        <v>0</v>
      </c>
      <c r="X2599">
        <v>0.30926140123653667</v>
      </c>
      <c r="Y2599">
        <v>0</v>
      </c>
      <c r="Z2599">
        <v>0</v>
      </c>
      <c r="AA2599">
        <v>0</v>
      </c>
      <c r="AB2599">
        <v>0</v>
      </c>
      <c r="AC2599">
        <v>0</v>
      </c>
      <c r="AD2599">
        <v>0</v>
      </c>
      <c r="AE2599">
        <v>0.30926140123653667</v>
      </c>
    </row>
    <row r="2600" spans="1:31" x14ac:dyDescent="0.25">
      <c r="A2600">
        <v>1875652</v>
      </c>
      <c r="B2600">
        <v>1</v>
      </c>
      <c r="C2600" t="s">
        <v>80</v>
      </c>
      <c r="D2600" t="s">
        <v>110</v>
      </c>
      <c r="E2600" t="s">
        <v>146</v>
      </c>
      <c r="F2600" t="s">
        <v>7671</v>
      </c>
      <c r="G2600" t="s">
        <v>148</v>
      </c>
      <c r="H2600" t="s">
        <v>143</v>
      </c>
      <c r="I2600" t="s">
        <v>135</v>
      </c>
      <c r="J2600" t="s">
        <v>136</v>
      </c>
      <c r="K2600" t="s">
        <v>137</v>
      </c>
      <c r="L2600" t="s">
        <v>7672</v>
      </c>
      <c r="M2600" t="s">
        <v>7673</v>
      </c>
      <c r="N2600">
        <v>1.893333333</v>
      </c>
      <c r="O2600">
        <v>0</v>
      </c>
      <c r="P2600">
        <v>148</v>
      </c>
      <c r="Q2600">
        <v>0</v>
      </c>
      <c r="R2600">
        <v>0</v>
      </c>
      <c r="S2600">
        <v>0</v>
      </c>
      <c r="T2600">
        <v>9</v>
      </c>
      <c r="U2600">
        <v>0</v>
      </c>
      <c r="V2600">
        <v>0</v>
      </c>
      <c r="W2600">
        <v>0</v>
      </c>
      <c r="X2600">
        <v>92.602032693008212</v>
      </c>
      <c r="Y2600">
        <v>0</v>
      </c>
      <c r="Z2600">
        <v>0</v>
      </c>
      <c r="AA2600">
        <v>0</v>
      </c>
      <c r="AB2600">
        <v>15.194075811302072</v>
      </c>
      <c r="AC2600">
        <v>0</v>
      </c>
      <c r="AD2600">
        <v>0</v>
      </c>
      <c r="AE2600">
        <v>107.79610850431028</v>
      </c>
    </row>
    <row r="2601" spans="1:31" x14ac:dyDescent="0.25">
      <c r="A2601">
        <v>1875343</v>
      </c>
      <c r="B2601">
        <v>1</v>
      </c>
      <c r="C2601" t="s">
        <v>80</v>
      </c>
      <c r="D2601" t="s">
        <v>93</v>
      </c>
      <c r="E2601" t="s">
        <v>146</v>
      </c>
      <c r="F2601" t="s">
        <v>7674</v>
      </c>
      <c r="G2601" t="s">
        <v>453</v>
      </c>
      <c r="H2601" t="s">
        <v>143</v>
      </c>
      <c r="I2601" t="s">
        <v>135</v>
      </c>
      <c r="J2601" t="s">
        <v>136</v>
      </c>
      <c r="K2601" t="s">
        <v>137</v>
      </c>
      <c r="L2601" t="s">
        <v>7675</v>
      </c>
      <c r="M2601" t="s">
        <v>7676</v>
      </c>
      <c r="N2601">
        <v>1.544444444</v>
      </c>
      <c r="O2601">
        <v>0</v>
      </c>
      <c r="P2601">
        <v>19</v>
      </c>
      <c r="Q2601">
        <v>0</v>
      </c>
      <c r="R2601">
        <v>0</v>
      </c>
      <c r="S2601">
        <v>0</v>
      </c>
      <c r="T2601">
        <v>5</v>
      </c>
      <c r="U2601">
        <v>0</v>
      </c>
      <c r="V2601">
        <v>0</v>
      </c>
      <c r="W2601">
        <v>0</v>
      </c>
      <c r="X2601">
        <v>4.6476539261029703</v>
      </c>
      <c r="Y2601">
        <v>0</v>
      </c>
      <c r="Z2601">
        <v>0</v>
      </c>
      <c r="AA2601">
        <v>0</v>
      </c>
      <c r="AB2601">
        <v>8.0620433961458549</v>
      </c>
      <c r="AC2601">
        <v>0</v>
      </c>
      <c r="AD2601">
        <v>0</v>
      </c>
      <c r="AE2601">
        <v>12.709697322248825</v>
      </c>
    </row>
    <row r="2602" spans="1:31" x14ac:dyDescent="0.25">
      <c r="A2602">
        <v>1875775</v>
      </c>
      <c r="B2602">
        <v>1</v>
      </c>
      <c r="C2602" t="s">
        <v>80</v>
      </c>
      <c r="D2602" t="s">
        <v>97</v>
      </c>
      <c r="E2602" t="s">
        <v>140</v>
      </c>
      <c r="F2602" t="s">
        <v>7677</v>
      </c>
      <c r="G2602" t="s">
        <v>207</v>
      </c>
      <c r="H2602" t="s">
        <v>143</v>
      </c>
      <c r="I2602" t="s">
        <v>135</v>
      </c>
      <c r="J2602" t="s">
        <v>136</v>
      </c>
      <c r="K2602" t="s">
        <v>137</v>
      </c>
      <c r="L2602" t="s">
        <v>7678</v>
      </c>
      <c r="M2602" t="s">
        <v>7679</v>
      </c>
      <c r="N2602">
        <v>3.3288888879999998</v>
      </c>
      <c r="O2602">
        <v>0</v>
      </c>
      <c r="P2602">
        <v>0</v>
      </c>
      <c r="Q2602">
        <v>0</v>
      </c>
      <c r="R2602">
        <v>1</v>
      </c>
      <c r="S2602">
        <v>0</v>
      </c>
      <c r="T2602">
        <v>0</v>
      </c>
      <c r="U2602">
        <v>0</v>
      </c>
      <c r="V2602">
        <v>0</v>
      </c>
      <c r="W2602">
        <v>0</v>
      </c>
      <c r="X2602">
        <v>0</v>
      </c>
      <c r="Y2602">
        <v>0</v>
      </c>
      <c r="Z2602">
        <v>2.612261457468E-2</v>
      </c>
      <c r="AA2602">
        <v>0</v>
      </c>
      <c r="AB2602">
        <v>0</v>
      </c>
      <c r="AC2602">
        <v>0</v>
      </c>
      <c r="AD2602">
        <v>0</v>
      </c>
      <c r="AE2602">
        <v>2.612261457468E-2</v>
      </c>
    </row>
    <row r="2603" spans="1:31" x14ac:dyDescent="0.25">
      <c r="A2603">
        <v>1875612</v>
      </c>
      <c r="B2603">
        <v>1</v>
      </c>
      <c r="C2603" t="s">
        <v>80</v>
      </c>
      <c r="D2603" t="s">
        <v>104</v>
      </c>
      <c r="E2603" t="s">
        <v>140</v>
      </c>
      <c r="F2603" t="s">
        <v>7680</v>
      </c>
      <c r="G2603" t="s">
        <v>163</v>
      </c>
      <c r="H2603" t="s">
        <v>143</v>
      </c>
      <c r="I2603" t="s">
        <v>135</v>
      </c>
      <c r="J2603" t="s">
        <v>136</v>
      </c>
      <c r="K2603" t="s">
        <v>137</v>
      </c>
      <c r="L2603" t="s">
        <v>7681</v>
      </c>
      <c r="M2603" t="s">
        <v>7682</v>
      </c>
      <c r="N2603">
        <v>2.8577777769999999</v>
      </c>
      <c r="O2603">
        <v>0</v>
      </c>
      <c r="P2603">
        <v>0</v>
      </c>
      <c r="Q2603">
        <v>0</v>
      </c>
      <c r="R2603">
        <v>0</v>
      </c>
      <c r="S2603">
        <v>0</v>
      </c>
      <c r="T2603">
        <v>1</v>
      </c>
      <c r="U2603">
        <v>0</v>
      </c>
      <c r="V2603">
        <v>0</v>
      </c>
      <c r="W2603">
        <v>0</v>
      </c>
      <c r="X2603">
        <v>0</v>
      </c>
      <c r="Y2603">
        <v>0</v>
      </c>
      <c r="Z2603">
        <v>0</v>
      </c>
      <c r="AA2603">
        <v>0</v>
      </c>
      <c r="AB2603">
        <v>0.63918349609415004</v>
      </c>
      <c r="AC2603">
        <v>0</v>
      </c>
      <c r="AD2603">
        <v>0</v>
      </c>
      <c r="AE2603">
        <v>0.63918349609415004</v>
      </c>
    </row>
    <row r="2604" spans="1:31" x14ac:dyDescent="0.25">
      <c r="A2604">
        <v>1875237</v>
      </c>
      <c r="B2604">
        <v>1</v>
      </c>
      <c r="C2604" t="s">
        <v>81</v>
      </c>
      <c r="D2604" t="s">
        <v>113</v>
      </c>
      <c r="E2604" t="s">
        <v>210</v>
      </c>
      <c r="F2604" t="s">
        <v>2354</v>
      </c>
      <c r="G2604" t="s">
        <v>133</v>
      </c>
      <c r="H2604" t="s">
        <v>134</v>
      </c>
      <c r="I2604" t="s">
        <v>152</v>
      </c>
      <c r="J2604" t="s">
        <v>136</v>
      </c>
      <c r="K2604" t="s">
        <v>137</v>
      </c>
      <c r="L2604" t="s">
        <v>7683</v>
      </c>
      <c r="M2604" t="s">
        <v>7684</v>
      </c>
      <c r="N2604">
        <v>8.3333330000000001E-3</v>
      </c>
      <c r="O2604">
        <v>0</v>
      </c>
      <c r="P2604">
        <v>1226</v>
      </c>
      <c r="Q2604">
        <v>2</v>
      </c>
      <c r="R2604">
        <v>391</v>
      </c>
      <c r="S2604">
        <v>2</v>
      </c>
      <c r="T2604">
        <v>54</v>
      </c>
      <c r="U2604">
        <v>0</v>
      </c>
      <c r="V2604">
        <v>1</v>
      </c>
      <c r="W2604">
        <v>0</v>
      </c>
      <c r="X2604">
        <v>0.91741768846493477</v>
      </c>
      <c r="Y2604">
        <v>0.43922897773100006</v>
      </c>
      <c r="Z2604">
        <v>2.0602213330846508</v>
      </c>
      <c r="AA2604">
        <v>1.8928109872950002E-2</v>
      </c>
      <c r="AB2604">
        <v>0.10165189597462498</v>
      </c>
      <c r="AC2604">
        <v>0</v>
      </c>
      <c r="AD2604">
        <v>0</v>
      </c>
      <c r="AE2604">
        <v>3.5374480051281609</v>
      </c>
    </row>
    <row r="2605" spans="1:31" x14ac:dyDescent="0.25">
      <c r="A2605">
        <v>1875735</v>
      </c>
      <c r="B2605">
        <v>1</v>
      </c>
      <c r="C2605" t="s">
        <v>80</v>
      </c>
      <c r="D2605" t="s">
        <v>103</v>
      </c>
      <c r="E2605" t="s">
        <v>210</v>
      </c>
      <c r="F2605" t="s">
        <v>7685</v>
      </c>
      <c r="G2605" t="s">
        <v>133</v>
      </c>
      <c r="H2605" t="s">
        <v>134</v>
      </c>
      <c r="I2605" t="s">
        <v>135</v>
      </c>
      <c r="J2605" t="s">
        <v>136</v>
      </c>
      <c r="K2605" t="s">
        <v>137</v>
      </c>
      <c r="L2605" t="s">
        <v>7686</v>
      </c>
      <c r="M2605" t="s">
        <v>7687</v>
      </c>
      <c r="N2605">
        <v>0.58944444399999996</v>
      </c>
      <c r="O2605">
        <v>0</v>
      </c>
      <c r="P2605">
        <v>284</v>
      </c>
      <c r="Q2605">
        <v>1</v>
      </c>
      <c r="R2605">
        <v>10</v>
      </c>
      <c r="S2605">
        <v>1</v>
      </c>
      <c r="T2605">
        <v>14</v>
      </c>
      <c r="U2605">
        <v>0</v>
      </c>
      <c r="V2605">
        <v>0</v>
      </c>
      <c r="W2605">
        <v>0</v>
      </c>
      <c r="X2605">
        <v>52.811387762103401</v>
      </c>
      <c r="Y2605">
        <v>51.812833205536641</v>
      </c>
      <c r="Z2605">
        <v>13.015629722316808</v>
      </c>
      <c r="AA2605">
        <v>55.729402177958718</v>
      </c>
      <c r="AB2605">
        <v>35.2118448635213</v>
      </c>
      <c r="AC2605">
        <v>0</v>
      </c>
      <c r="AD2605">
        <v>0</v>
      </c>
      <c r="AE2605">
        <v>208.58109773143687</v>
      </c>
    </row>
    <row r="2606" spans="1:31" x14ac:dyDescent="0.25">
      <c r="A2606">
        <v>1875380</v>
      </c>
      <c r="B2606">
        <v>1</v>
      </c>
      <c r="C2606" t="s">
        <v>80</v>
      </c>
      <c r="D2606" t="s">
        <v>95</v>
      </c>
      <c r="E2606" t="s">
        <v>146</v>
      </c>
      <c r="F2606" t="s">
        <v>3373</v>
      </c>
      <c r="G2606" t="s">
        <v>171</v>
      </c>
      <c r="H2606" t="s">
        <v>143</v>
      </c>
      <c r="I2606" t="s">
        <v>135</v>
      </c>
      <c r="J2606" t="s">
        <v>136</v>
      </c>
      <c r="K2606" t="s">
        <v>172</v>
      </c>
      <c r="L2606" t="s">
        <v>7608</v>
      </c>
      <c r="M2606" t="s">
        <v>7688</v>
      </c>
      <c r="N2606">
        <v>8.3493674999999996</v>
      </c>
      <c r="O2606">
        <v>0</v>
      </c>
      <c r="P2606">
        <v>76</v>
      </c>
      <c r="Q2606">
        <v>0</v>
      </c>
      <c r="R2606">
        <v>0</v>
      </c>
      <c r="S2606">
        <v>0</v>
      </c>
      <c r="T2606">
        <v>0</v>
      </c>
      <c r="U2606">
        <v>0</v>
      </c>
      <c r="V2606">
        <v>0</v>
      </c>
      <c r="W2606">
        <v>0</v>
      </c>
      <c r="X2606">
        <v>147.26796844252351</v>
      </c>
      <c r="Y2606">
        <v>0</v>
      </c>
      <c r="Z2606">
        <v>0</v>
      </c>
      <c r="AA2606">
        <v>0</v>
      </c>
      <c r="AB2606">
        <v>0</v>
      </c>
      <c r="AC2606">
        <v>0</v>
      </c>
      <c r="AD2606">
        <v>0</v>
      </c>
      <c r="AE2606">
        <v>147.26796844252351</v>
      </c>
    </row>
    <row r="2607" spans="1:31" x14ac:dyDescent="0.25">
      <c r="A2607">
        <v>1875449</v>
      </c>
      <c r="B2607">
        <v>1</v>
      </c>
      <c r="C2607" t="s">
        <v>81</v>
      </c>
      <c r="D2607" t="s">
        <v>120</v>
      </c>
      <c r="E2607" t="s">
        <v>146</v>
      </c>
      <c r="F2607" t="s">
        <v>7689</v>
      </c>
      <c r="G2607" t="s">
        <v>148</v>
      </c>
      <c r="H2607" t="s">
        <v>143</v>
      </c>
      <c r="I2607" t="s">
        <v>135</v>
      </c>
      <c r="J2607" t="s">
        <v>136</v>
      </c>
      <c r="K2607" t="s">
        <v>137</v>
      </c>
      <c r="L2607" t="s">
        <v>7690</v>
      </c>
      <c r="M2607" t="s">
        <v>7691</v>
      </c>
      <c r="N2607">
        <v>1.6372222219999999</v>
      </c>
      <c r="O2607">
        <v>0</v>
      </c>
      <c r="P2607">
        <v>43</v>
      </c>
      <c r="Q2607">
        <v>0</v>
      </c>
      <c r="R2607">
        <v>0</v>
      </c>
      <c r="S2607">
        <v>0</v>
      </c>
      <c r="T2607">
        <v>4</v>
      </c>
      <c r="U2607">
        <v>0</v>
      </c>
      <c r="V2607">
        <v>0</v>
      </c>
      <c r="W2607">
        <v>0</v>
      </c>
      <c r="X2607">
        <v>21.518158694366189</v>
      </c>
      <c r="Y2607">
        <v>0</v>
      </c>
      <c r="Z2607">
        <v>0</v>
      </c>
      <c r="AA2607">
        <v>0</v>
      </c>
      <c r="AB2607">
        <v>5.4536019837903753</v>
      </c>
      <c r="AC2607">
        <v>0</v>
      </c>
      <c r="AD2607">
        <v>0</v>
      </c>
      <c r="AE2607">
        <v>26.971760678156564</v>
      </c>
    </row>
    <row r="2608" spans="1:31" x14ac:dyDescent="0.25">
      <c r="A2608">
        <v>1875406</v>
      </c>
      <c r="B2608">
        <v>1</v>
      </c>
      <c r="C2608" t="s">
        <v>80</v>
      </c>
      <c r="D2608" t="s">
        <v>89</v>
      </c>
      <c r="E2608" t="s">
        <v>210</v>
      </c>
      <c r="F2608" t="s">
        <v>7692</v>
      </c>
      <c r="G2608" t="s">
        <v>212</v>
      </c>
      <c r="H2608" t="s">
        <v>134</v>
      </c>
      <c r="I2608" t="s">
        <v>135</v>
      </c>
      <c r="J2608" t="s">
        <v>3</v>
      </c>
      <c r="K2608" t="s">
        <v>137</v>
      </c>
      <c r="L2608" t="s">
        <v>7693</v>
      </c>
      <c r="M2608" t="s">
        <v>7694</v>
      </c>
      <c r="N2608">
        <v>1.4550000000000001</v>
      </c>
      <c r="O2608">
        <v>28</v>
      </c>
      <c r="P2608">
        <v>2254</v>
      </c>
      <c r="Q2608">
        <v>5</v>
      </c>
      <c r="R2608">
        <v>76</v>
      </c>
      <c r="S2608">
        <v>11</v>
      </c>
      <c r="T2608">
        <v>201</v>
      </c>
      <c r="U2608">
        <v>0</v>
      </c>
      <c r="V2608">
        <v>1</v>
      </c>
      <c r="W2608">
        <v>412.79778392276609</v>
      </c>
      <c r="X2608">
        <v>1180.112748342975</v>
      </c>
      <c r="Y2608">
        <v>9.357649611447556</v>
      </c>
      <c r="Z2608">
        <v>65.458190325606466</v>
      </c>
      <c r="AA2608">
        <v>908.90033871842138</v>
      </c>
      <c r="AB2608">
        <v>300.96121993740712</v>
      </c>
      <c r="AC2608">
        <v>0</v>
      </c>
      <c r="AD2608">
        <v>13.872825872447331</v>
      </c>
      <c r="AE2608">
        <v>2891.4607567310709</v>
      </c>
    </row>
    <row r="2609" spans="1:31" x14ac:dyDescent="0.25">
      <c r="A2609">
        <v>1875257</v>
      </c>
      <c r="B2609">
        <v>1</v>
      </c>
      <c r="C2609" t="s">
        <v>80</v>
      </c>
      <c r="D2609" t="s">
        <v>82</v>
      </c>
      <c r="E2609" t="s">
        <v>158</v>
      </c>
      <c r="F2609" t="s">
        <v>7695</v>
      </c>
      <c r="G2609" t="s">
        <v>219</v>
      </c>
      <c r="H2609" t="s">
        <v>134</v>
      </c>
      <c r="I2609" t="s">
        <v>135</v>
      </c>
      <c r="J2609" t="s">
        <v>136</v>
      </c>
      <c r="K2609" t="s">
        <v>137</v>
      </c>
      <c r="L2609" t="s">
        <v>7696</v>
      </c>
      <c r="M2609" t="s">
        <v>7697</v>
      </c>
      <c r="N2609">
        <v>2.8816666660000001</v>
      </c>
      <c r="O2609">
        <v>0</v>
      </c>
      <c r="P2609">
        <v>188</v>
      </c>
      <c r="Q2609">
        <v>0</v>
      </c>
      <c r="R2609">
        <v>0</v>
      </c>
      <c r="S2609">
        <v>0</v>
      </c>
      <c r="T2609">
        <v>6</v>
      </c>
      <c r="U2609">
        <v>0</v>
      </c>
      <c r="V2609">
        <v>0</v>
      </c>
      <c r="W2609">
        <v>0</v>
      </c>
      <c r="X2609">
        <v>100.26580912358543</v>
      </c>
      <c r="Y2609">
        <v>0</v>
      </c>
      <c r="Z2609">
        <v>0</v>
      </c>
      <c r="AA2609">
        <v>0</v>
      </c>
      <c r="AB2609">
        <v>7.7425838700309502</v>
      </c>
      <c r="AC2609">
        <v>0</v>
      </c>
      <c r="AD2609">
        <v>0</v>
      </c>
      <c r="AE2609">
        <v>108.00839299361638</v>
      </c>
    </row>
    <row r="2610" spans="1:31" x14ac:dyDescent="0.25">
      <c r="A2610">
        <v>1875755</v>
      </c>
      <c r="B2610">
        <v>1</v>
      </c>
      <c r="C2610" t="s">
        <v>80</v>
      </c>
      <c r="D2610" t="s">
        <v>93</v>
      </c>
      <c r="E2610" t="s">
        <v>169</v>
      </c>
      <c r="F2610" t="s">
        <v>7452</v>
      </c>
      <c r="G2610" t="s">
        <v>183</v>
      </c>
      <c r="H2610" t="s">
        <v>143</v>
      </c>
      <c r="I2610" t="s">
        <v>135</v>
      </c>
      <c r="J2610" t="s">
        <v>136</v>
      </c>
      <c r="K2610" t="s">
        <v>137</v>
      </c>
      <c r="L2610" t="s">
        <v>7698</v>
      </c>
      <c r="M2610" t="s">
        <v>7699</v>
      </c>
      <c r="N2610">
        <v>1.0902777770000001</v>
      </c>
      <c r="O2610">
        <v>0</v>
      </c>
      <c r="P2610">
        <v>1</v>
      </c>
      <c r="Q2610">
        <v>0</v>
      </c>
      <c r="R2610">
        <v>22</v>
      </c>
      <c r="S2610">
        <v>0</v>
      </c>
      <c r="T2610">
        <v>2</v>
      </c>
      <c r="U2610">
        <v>0</v>
      </c>
      <c r="V2610">
        <v>0</v>
      </c>
      <c r="W2610">
        <v>0</v>
      </c>
      <c r="X2610">
        <v>0.63595841402442488</v>
      </c>
      <c r="Y2610">
        <v>0</v>
      </c>
      <c r="Z2610">
        <v>187.95878015803945</v>
      </c>
      <c r="AA2610">
        <v>0</v>
      </c>
      <c r="AB2610">
        <v>3.2437552637720413</v>
      </c>
      <c r="AC2610">
        <v>0</v>
      </c>
      <c r="AD2610">
        <v>0</v>
      </c>
      <c r="AE2610">
        <v>191.83849383583592</v>
      </c>
    </row>
    <row r="2611" spans="1:31" x14ac:dyDescent="0.25">
      <c r="A2611">
        <v>1875778</v>
      </c>
      <c r="B2611">
        <v>1</v>
      </c>
      <c r="C2611" t="s">
        <v>80</v>
      </c>
      <c r="D2611" t="s">
        <v>100</v>
      </c>
      <c r="E2611" t="s">
        <v>210</v>
      </c>
      <c r="F2611" t="s">
        <v>1080</v>
      </c>
      <c r="G2611" t="s">
        <v>476</v>
      </c>
      <c r="H2611" t="s">
        <v>134</v>
      </c>
      <c r="I2611" t="s">
        <v>135</v>
      </c>
      <c r="J2611" t="s">
        <v>136</v>
      </c>
      <c r="K2611" t="s">
        <v>137</v>
      </c>
      <c r="L2611" t="s">
        <v>7700</v>
      </c>
      <c r="M2611" t="s">
        <v>7701</v>
      </c>
      <c r="N2611">
        <v>0.131111111</v>
      </c>
      <c r="O2611">
        <v>1</v>
      </c>
      <c r="P2611">
        <v>1274</v>
      </c>
      <c r="Q2611">
        <v>15</v>
      </c>
      <c r="R2611">
        <v>142</v>
      </c>
      <c r="S2611">
        <v>29</v>
      </c>
      <c r="T2611">
        <v>100</v>
      </c>
      <c r="U2611">
        <v>2</v>
      </c>
      <c r="V2611">
        <v>0</v>
      </c>
      <c r="W2611">
        <v>6.6842299870151112E-2</v>
      </c>
      <c r="X2611">
        <v>74.496385601424734</v>
      </c>
      <c r="Y2611">
        <v>5.4240425671848618</v>
      </c>
      <c r="Z2611">
        <v>21.72470754430633</v>
      </c>
      <c r="AA2611">
        <v>26.990702766624509</v>
      </c>
      <c r="AB2611">
        <v>15.026352262845602</v>
      </c>
      <c r="AC2611">
        <v>16.704696325361041</v>
      </c>
      <c r="AD2611">
        <v>0</v>
      </c>
      <c r="AE2611">
        <v>160.43372936761722</v>
      </c>
    </row>
    <row r="2612" spans="1:31" x14ac:dyDescent="0.25">
      <c r="A2612">
        <v>1875300</v>
      </c>
      <c r="B2612">
        <v>1</v>
      </c>
      <c r="C2612" t="s">
        <v>81</v>
      </c>
      <c r="D2612" t="s">
        <v>114</v>
      </c>
      <c r="E2612" t="s">
        <v>140</v>
      </c>
      <c r="F2612" t="s">
        <v>7702</v>
      </c>
      <c r="G2612" t="s">
        <v>207</v>
      </c>
      <c r="H2612" t="s">
        <v>143</v>
      </c>
      <c r="I2612" t="s">
        <v>135</v>
      </c>
      <c r="J2612" t="s">
        <v>136</v>
      </c>
      <c r="K2612" t="s">
        <v>137</v>
      </c>
      <c r="L2612" t="s">
        <v>7703</v>
      </c>
      <c r="M2612" t="s">
        <v>7704</v>
      </c>
      <c r="N2612">
        <v>2.9447222219999998</v>
      </c>
      <c r="O2612">
        <v>0</v>
      </c>
      <c r="P2612">
        <v>1</v>
      </c>
      <c r="Q2612">
        <v>0</v>
      </c>
      <c r="R2612">
        <v>0</v>
      </c>
      <c r="S2612">
        <v>0</v>
      </c>
      <c r="T2612">
        <v>0</v>
      </c>
      <c r="U2612">
        <v>0</v>
      </c>
      <c r="V2612">
        <v>0</v>
      </c>
      <c r="W2612">
        <v>0</v>
      </c>
      <c r="X2612">
        <v>0.34496445661673913</v>
      </c>
      <c r="Y2612">
        <v>0</v>
      </c>
      <c r="Z2612">
        <v>0</v>
      </c>
      <c r="AA2612">
        <v>0</v>
      </c>
      <c r="AB2612">
        <v>0</v>
      </c>
      <c r="AC2612">
        <v>0</v>
      </c>
      <c r="AD2612">
        <v>0</v>
      </c>
      <c r="AE2612">
        <v>0.34496445661673913</v>
      </c>
    </row>
    <row r="2613" spans="1:31" x14ac:dyDescent="0.25">
      <c r="A2613">
        <v>1875200</v>
      </c>
      <c r="B2613">
        <v>1</v>
      </c>
      <c r="C2613" t="s">
        <v>80</v>
      </c>
      <c r="D2613" t="s">
        <v>105</v>
      </c>
      <c r="E2613" t="s">
        <v>140</v>
      </c>
      <c r="F2613" t="s">
        <v>6396</v>
      </c>
      <c r="G2613" t="s">
        <v>200</v>
      </c>
      <c r="H2613" t="s">
        <v>143</v>
      </c>
      <c r="I2613" t="s">
        <v>135</v>
      </c>
      <c r="J2613" t="s">
        <v>136</v>
      </c>
      <c r="K2613" t="s">
        <v>137</v>
      </c>
      <c r="L2613" t="s">
        <v>7705</v>
      </c>
      <c r="M2613" t="s">
        <v>7706</v>
      </c>
      <c r="N2613">
        <v>3.8052777770000001</v>
      </c>
      <c r="O2613">
        <v>0</v>
      </c>
      <c r="P2613">
        <v>16</v>
      </c>
      <c r="Q2613">
        <v>0</v>
      </c>
      <c r="R2613">
        <v>0</v>
      </c>
      <c r="S2613">
        <v>0</v>
      </c>
      <c r="T2613">
        <v>1</v>
      </c>
      <c r="U2613">
        <v>0</v>
      </c>
      <c r="V2613">
        <v>0</v>
      </c>
      <c r="W2613">
        <v>0</v>
      </c>
      <c r="X2613">
        <v>13.49336788477537</v>
      </c>
      <c r="Y2613">
        <v>0</v>
      </c>
      <c r="Z2613">
        <v>0</v>
      </c>
      <c r="AA2613">
        <v>0</v>
      </c>
      <c r="AB2613">
        <v>2.2193538998612299</v>
      </c>
      <c r="AC2613">
        <v>0</v>
      </c>
      <c r="AD2613">
        <v>0</v>
      </c>
      <c r="AE2613">
        <v>15.712721784636599</v>
      </c>
    </row>
    <row r="2614" spans="1:31" x14ac:dyDescent="0.25">
      <c r="A2614">
        <v>1875443</v>
      </c>
      <c r="B2614">
        <v>1</v>
      </c>
      <c r="C2614" t="s">
        <v>80</v>
      </c>
      <c r="D2614" t="s">
        <v>108</v>
      </c>
      <c r="E2614" t="s">
        <v>140</v>
      </c>
      <c r="F2614" t="s">
        <v>7707</v>
      </c>
      <c r="G2614" t="s">
        <v>142</v>
      </c>
      <c r="H2614" t="s">
        <v>143</v>
      </c>
      <c r="I2614" t="s">
        <v>135</v>
      </c>
      <c r="J2614" t="s">
        <v>136</v>
      </c>
      <c r="K2614" t="s">
        <v>137</v>
      </c>
      <c r="L2614" t="s">
        <v>7708</v>
      </c>
      <c r="M2614" t="s">
        <v>7709</v>
      </c>
      <c r="N2614">
        <v>2.4019444440000002</v>
      </c>
      <c r="O2614">
        <v>0</v>
      </c>
      <c r="P2614">
        <v>1</v>
      </c>
      <c r="Q2614">
        <v>0</v>
      </c>
      <c r="R2614">
        <v>0</v>
      </c>
      <c r="S2614">
        <v>0</v>
      </c>
      <c r="T2614">
        <v>0</v>
      </c>
      <c r="U2614">
        <v>0</v>
      </c>
      <c r="V2614">
        <v>0</v>
      </c>
      <c r="W2614">
        <v>0</v>
      </c>
      <c r="X2614">
        <v>0.52580600495531671</v>
      </c>
      <c r="Y2614">
        <v>0</v>
      </c>
      <c r="Z2614">
        <v>0</v>
      </c>
      <c r="AA2614">
        <v>0</v>
      </c>
      <c r="AB2614">
        <v>0</v>
      </c>
      <c r="AC2614">
        <v>0</v>
      </c>
      <c r="AD2614">
        <v>0</v>
      </c>
      <c r="AE2614">
        <v>0.52580600495531671</v>
      </c>
    </row>
    <row r="2615" spans="1:31" x14ac:dyDescent="0.25">
      <c r="A2615">
        <v>1875747</v>
      </c>
      <c r="B2615">
        <v>1</v>
      </c>
      <c r="C2615" t="s">
        <v>80</v>
      </c>
      <c r="D2615" t="s">
        <v>97</v>
      </c>
      <c r="E2615" t="s">
        <v>140</v>
      </c>
      <c r="F2615" t="s">
        <v>7710</v>
      </c>
      <c r="G2615" t="s">
        <v>207</v>
      </c>
      <c r="H2615" t="s">
        <v>143</v>
      </c>
      <c r="I2615" t="s">
        <v>135</v>
      </c>
      <c r="J2615" t="s">
        <v>136</v>
      </c>
      <c r="K2615" t="s">
        <v>137</v>
      </c>
      <c r="L2615" t="s">
        <v>7711</v>
      </c>
      <c r="M2615" t="s">
        <v>7712</v>
      </c>
      <c r="N2615">
        <v>0.79638888799999996</v>
      </c>
      <c r="O2615">
        <v>0</v>
      </c>
      <c r="P2615">
        <v>12</v>
      </c>
      <c r="Q2615">
        <v>0</v>
      </c>
      <c r="R2615">
        <v>0</v>
      </c>
      <c r="S2615">
        <v>0</v>
      </c>
      <c r="T2615">
        <v>0</v>
      </c>
      <c r="U2615">
        <v>0</v>
      </c>
      <c r="V2615">
        <v>0</v>
      </c>
      <c r="W2615">
        <v>0</v>
      </c>
      <c r="X2615">
        <v>2.6832998261550176</v>
      </c>
      <c r="Y2615">
        <v>0</v>
      </c>
      <c r="Z2615">
        <v>0</v>
      </c>
      <c r="AA2615">
        <v>0</v>
      </c>
      <c r="AB2615">
        <v>0</v>
      </c>
      <c r="AC2615">
        <v>0</v>
      </c>
      <c r="AD2615">
        <v>0</v>
      </c>
      <c r="AE2615">
        <v>2.6832998261550176</v>
      </c>
    </row>
    <row r="2616" spans="1:31" x14ac:dyDescent="0.25">
      <c r="A2616">
        <v>1875724</v>
      </c>
      <c r="B2616">
        <v>1</v>
      </c>
      <c r="C2616" t="s">
        <v>81</v>
      </c>
      <c r="D2616" t="s">
        <v>121</v>
      </c>
      <c r="E2616" t="s">
        <v>158</v>
      </c>
      <c r="F2616" t="s">
        <v>7713</v>
      </c>
      <c r="G2616" t="s">
        <v>219</v>
      </c>
      <c r="H2616" t="s">
        <v>134</v>
      </c>
      <c r="I2616" t="s">
        <v>135</v>
      </c>
      <c r="J2616" t="s">
        <v>136</v>
      </c>
      <c r="K2616" t="s">
        <v>137</v>
      </c>
      <c r="L2616" t="s">
        <v>7714</v>
      </c>
      <c r="M2616" t="s">
        <v>7715</v>
      </c>
      <c r="N2616">
        <v>2.8</v>
      </c>
      <c r="O2616">
        <v>0</v>
      </c>
      <c r="P2616">
        <v>335</v>
      </c>
      <c r="Q2616">
        <v>0</v>
      </c>
      <c r="R2616">
        <v>11</v>
      </c>
      <c r="S2616">
        <v>0</v>
      </c>
      <c r="T2616">
        <v>14</v>
      </c>
      <c r="U2616">
        <v>0</v>
      </c>
      <c r="V2616">
        <v>0</v>
      </c>
      <c r="W2616">
        <v>0</v>
      </c>
      <c r="X2616">
        <v>145.56675418846478</v>
      </c>
      <c r="Y2616">
        <v>0</v>
      </c>
      <c r="Z2616">
        <v>40.259791382773649</v>
      </c>
      <c r="AA2616">
        <v>0</v>
      </c>
      <c r="AB2616">
        <v>16.624877894761809</v>
      </c>
      <c r="AC2616">
        <v>0</v>
      </c>
      <c r="AD2616">
        <v>0</v>
      </c>
      <c r="AE2616">
        <v>202.45142346600022</v>
      </c>
    </row>
    <row r="2617" spans="1:31" x14ac:dyDescent="0.25">
      <c r="A2617">
        <v>1875578</v>
      </c>
      <c r="B2617">
        <v>1</v>
      </c>
      <c r="C2617" t="s">
        <v>80</v>
      </c>
      <c r="D2617" t="s">
        <v>83</v>
      </c>
      <c r="E2617" t="s">
        <v>140</v>
      </c>
      <c r="F2617" t="s">
        <v>7716</v>
      </c>
      <c r="G2617" t="s">
        <v>163</v>
      </c>
      <c r="H2617" t="s">
        <v>143</v>
      </c>
      <c r="I2617" t="s">
        <v>135</v>
      </c>
      <c r="J2617" t="s">
        <v>136</v>
      </c>
      <c r="K2617" t="s">
        <v>137</v>
      </c>
      <c r="L2617" t="s">
        <v>7717</v>
      </c>
      <c r="M2617" t="s">
        <v>7718</v>
      </c>
      <c r="N2617">
        <v>2.1891666660000002</v>
      </c>
      <c r="O2617">
        <v>0</v>
      </c>
      <c r="P2617">
        <v>1</v>
      </c>
      <c r="Q2617">
        <v>0</v>
      </c>
      <c r="R2617">
        <v>0</v>
      </c>
      <c r="S2617">
        <v>0</v>
      </c>
      <c r="T2617">
        <v>0</v>
      </c>
      <c r="U2617">
        <v>0</v>
      </c>
      <c r="V2617">
        <v>0</v>
      </c>
      <c r="W2617">
        <v>0</v>
      </c>
      <c r="X2617">
        <v>1.7793508476115576</v>
      </c>
      <c r="Y2617">
        <v>0</v>
      </c>
      <c r="Z2617">
        <v>0</v>
      </c>
      <c r="AA2617">
        <v>0</v>
      </c>
      <c r="AB2617">
        <v>0</v>
      </c>
      <c r="AC2617">
        <v>0</v>
      </c>
      <c r="AD2617">
        <v>0</v>
      </c>
      <c r="AE2617">
        <v>1.7793508476115576</v>
      </c>
    </row>
    <row r="2618" spans="1:31" x14ac:dyDescent="0.25">
      <c r="A2618">
        <v>1875601</v>
      </c>
      <c r="B2618">
        <v>1</v>
      </c>
      <c r="C2618" t="s">
        <v>80</v>
      </c>
      <c r="D2618" t="s">
        <v>95</v>
      </c>
      <c r="E2618" t="s">
        <v>131</v>
      </c>
      <c r="F2618" t="s">
        <v>7719</v>
      </c>
      <c r="G2618" t="s">
        <v>293</v>
      </c>
      <c r="H2618" t="s">
        <v>134</v>
      </c>
      <c r="I2618" t="s">
        <v>135</v>
      </c>
      <c r="J2618" t="s">
        <v>136</v>
      </c>
      <c r="K2618" t="s">
        <v>137</v>
      </c>
      <c r="L2618" t="s">
        <v>7720</v>
      </c>
      <c r="M2618" t="s">
        <v>7721</v>
      </c>
      <c r="N2618">
        <v>0.23749999999999999</v>
      </c>
      <c r="O2618">
        <v>0</v>
      </c>
      <c r="P2618">
        <v>625</v>
      </c>
      <c r="Q2618">
        <v>0</v>
      </c>
      <c r="R2618">
        <v>10</v>
      </c>
      <c r="S2618">
        <v>4</v>
      </c>
      <c r="T2618">
        <v>29</v>
      </c>
      <c r="U2618">
        <v>1</v>
      </c>
      <c r="V2618">
        <v>0</v>
      </c>
      <c r="W2618">
        <v>0</v>
      </c>
      <c r="X2618">
        <v>32.046702070492699</v>
      </c>
      <c r="Y2618">
        <v>0</v>
      </c>
      <c r="Z2618">
        <v>1.6704195903178354</v>
      </c>
      <c r="AA2618">
        <v>20.701903294261061</v>
      </c>
      <c r="AB2618">
        <v>4.0843660395080255</v>
      </c>
      <c r="AC2618">
        <v>17.225502485079328</v>
      </c>
      <c r="AD2618">
        <v>0</v>
      </c>
      <c r="AE2618">
        <v>75.72889347965895</v>
      </c>
    </row>
    <row r="2619" spans="1:31" x14ac:dyDescent="0.25">
      <c r="A2619">
        <v>1875701</v>
      </c>
      <c r="B2619">
        <v>1</v>
      </c>
      <c r="C2619" t="s">
        <v>81</v>
      </c>
      <c r="D2619" t="s">
        <v>123</v>
      </c>
      <c r="E2619" t="s">
        <v>158</v>
      </c>
      <c r="F2619" t="s">
        <v>6836</v>
      </c>
      <c r="G2619" t="s">
        <v>133</v>
      </c>
      <c r="H2619" t="s">
        <v>134</v>
      </c>
      <c r="I2619" t="s">
        <v>135</v>
      </c>
      <c r="J2619" t="s">
        <v>136</v>
      </c>
      <c r="K2619" t="s">
        <v>137</v>
      </c>
      <c r="L2619" t="s">
        <v>7722</v>
      </c>
      <c r="M2619" t="s">
        <v>7723</v>
      </c>
      <c r="N2619">
        <v>1.128055555</v>
      </c>
      <c r="O2619">
        <v>0</v>
      </c>
      <c r="P2619">
        <v>16</v>
      </c>
      <c r="Q2619">
        <v>79</v>
      </c>
      <c r="R2619">
        <v>16</v>
      </c>
      <c r="S2619">
        <v>3</v>
      </c>
      <c r="T2619">
        <v>21</v>
      </c>
      <c r="U2619">
        <v>0</v>
      </c>
      <c r="V2619">
        <v>0</v>
      </c>
      <c r="W2619">
        <v>0</v>
      </c>
      <c r="X2619">
        <v>4.3339675814613408</v>
      </c>
      <c r="Y2619">
        <v>216.85516880405908</v>
      </c>
      <c r="Z2619">
        <v>16.640050321991701</v>
      </c>
      <c r="AA2619">
        <v>16.137923879313504</v>
      </c>
      <c r="AB2619">
        <v>4.0834906415861116</v>
      </c>
      <c r="AC2619">
        <v>0</v>
      </c>
      <c r="AD2619">
        <v>0</v>
      </c>
      <c r="AE2619">
        <v>258.05060122841178</v>
      </c>
    </row>
    <row r="2620" spans="1:31" x14ac:dyDescent="0.25">
      <c r="A2620">
        <v>1875409</v>
      </c>
      <c r="B2620">
        <v>1</v>
      </c>
      <c r="C2620" t="s">
        <v>80</v>
      </c>
      <c r="D2620" t="s">
        <v>100</v>
      </c>
      <c r="E2620" t="s">
        <v>210</v>
      </c>
      <c r="F2620" t="s">
        <v>7724</v>
      </c>
      <c r="G2620" t="s">
        <v>476</v>
      </c>
      <c r="H2620" t="s">
        <v>134</v>
      </c>
      <c r="I2620" t="s">
        <v>135</v>
      </c>
      <c r="J2620" t="s">
        <v>136</v>
      </c>
      <c r="K2620" t="s">
        <v>137</v>
      </c>
      <c r="L2620" t="s">
        <v>7725</v>
      </c>
      <c r="M2620" t="s">
        <v>7726</v>
      </c>
      <c r="N2620">
        <v>0.150277777</v>
      </c>
      <c r="O2620">
        <v>0</v>
      </c>
      <c r="P2620">
        <v>2657</v>
      </c>
      <c r="Q2620">
        <v>0</v>
      </c>
      <c r="R2620">
        <v>14</v>
      </c>
      <c r="S2620">
        <v>2</v>
      </c>
      <c r="T2620">
        <v>184</v>
      </c>
      <c r="U2620">
        <v>0</v>
      </c>
      <c r="V2620">
        <v>0</v>
      </c>
      <c r="W2620">
        <v>0</v>
      </c>
      <c r="X2620">
        <v>81.369155491948959</v>
      </c>
      <c r="Y2620">
        <v>0</v>
      </c>
      <c r="Z2620">
        <v>3.5466923173554106</v>
      </c>
      <c r="AA2620">
        <v>7.0766016414333013</v>
      </c>
      <c r="AB2620">
        <v>52.956867309058737</v>
      </c>
      <c r="AC2620">
        <v>0</v>
      </c>
      <c r="AD2620">
        <v>0</v>
      </c>
      <c r="AE2620">
        <v>144.9493167597964</v>
      </c>
    </row>
    <row r="2621" spans="1:31" x14ac:dyDescent="0.25">
      <c r="A2621">
        <v>1875624</v>
      </c>
      <c r="B2621">
        <v>1</v>
      </c>
      <c r="C2621" t="s">
        <v>80</v>
      </c>
      <c r="D2621" t="s">
        <v>103</v>
      </c>
      <c r="E2621" t="s">
        <v>131</v>
      </c>
      <c r="F2621" t="s">
        <v>7727</v>
      </c>
      <c r="G2621" t="s">
        <v>171</v>
      </c>
      <c r="H2621" t="s">
        <v>134</v>
      </c>
      <c r="I2621" t="s">
        <v>135</v>
      </c>
      <c r="J2621" t="s">
        <v>136</v>
      </c>
      <c r="K2621" t="s">
        <v>172</v>
      </c>
      <c r="L2621" t="s">
        <v>7728</v>
      </c>
      <c r="M2621" t="s">
        <v>7729</v>
      </c>
      <c r="N2621">
        <v>0.58333333300000001</v>
      </c>
      <c r="O2621">
        <v>0</v>
      </c>
      <c r="P2621">
        <v>0</v>
      </c>
      <c r="Q2621">
        <v>2</v>
      </c>
      <c r="R2621">
        <v>0</v>
      </c>
      <c r="S2621">
        <v>3</v>
      </c>
      <c r="T2621">
        <v>21</v>
      </c>
      <c r="U2621">
        <v>11</v>
      </c>
      <c r="V2621">
        <v>2</v>
      </c>
      <c r="W2621">
        <v>0</v>
      </c>
      <c r="X2621">
        <v>0</v>
      </c>
      <c r="Y2621">
        <v>26.892532118231998</v>
      </c>
      <c r="Z2621">
        <v>0</v>
      </c>
      <c r="AA2621">
        <v>203.86948861622233</v>
      </c>
      <c r="AB2621">
        <v>33.912018156396456</v>
      </c>
      <c r="AC2621">
        <v>3225.9094225816275</v>
      </c>
      <c r="AD2621">
        <v>113.75650367558944</v>
      </c>
      <c r="AE2621">
        <v>3604.3399651480677</v>
      </c>
    </row>
    <row r="2622" spans="1:31" x14ac:dyDescent="0.25">
      <c r="A2622">
        <v>1875707</v>
      </c>
      <c r="B2622">
        <v>1</v>
      </c>
      <c r="C2622" t="s">
        <v>80</v>
      </c>
      <c r="D2622" t="s">
        <v>91</v>
      </c>
      <c r="E2622" t="s">
        <v>158</v>
      </c>
      <c r="F2622" t="s">
        <v>7730</v>
      </c>
      <c r="G2622" t="s">
        <v>219</v>
      </c>
      <c r="H2622" t="s">
        <v>134</v>
      </c>
      <c r="I2622" t="s">
        <v>135</v>
      </c>
      <c r="J2622" t="s">
        <v>136</v>
      </c>
      <c r="K2622" t="s">
        <v>137</v>
      </c>
      <c r="L2622" t="s">
        <v>7731</v>
      </c>
      <c r="M2622" t="s">
        <v>7732</v>
      </c>
      <c r="N2622">
        <v>1.7627777769999999</v>
      </c>
      <c r="O2622">
        <v>0</v>
      </c>
      <c r="P2622">
        <v>5</v>
      </c>
      <c r="Q2622">
        <v>0</v>
      </c>
      <c r="R2622">
        <v>8</v>
      </c>
      <c r="S2622">
        <v>0</v>
      </c>
      <c r="T2622">
        <v>3</v>
      </c>
      <c r="U2622">
        <v>0</v>
      </c>
      <c r="V2622">
        <v>0</v>
      </c>
      <c r="W2622">
        <v>0</v>
      </c>
      <c r="X2622">
        <v>2.4020858412221</v>
      </c>
      <c r="Y2622">
        <v>0</v>
      </c>
      <c r="Z2622">
        <v>17.660606479573872</v>
      </c>
      <c r="AA2622">
        <v>0</v>
      </c>
      <c r="AB2622">
        <v>4.2414826932577228</v>
      </c>
      <c r="AC2622">
        <v>0</v>
      </c>
      <c r="AD2622">
        <v>0</v>
      </c>
      <c r="AE2622">
        <v>24.304175014053694</v>
      </c>
    </row>
    <row r="2623" spans="1:31" x14ac:dyDescent="0.25">
      <c r="A2623">
        <v>1875269</v>
      </c>
      <c r="B2623">
        <v>1</v>
      </c>
      <c r="C2623" t="s">
        <v>80</v>
      </c>
      <c r="D2623" t="s">
        <v>89</v>
      </c>
      <c r="E2623" t="s">
        <v>210</v>
      </c>
      <c r="F2623" t="s">
        <v>2217</v>
      </c>
      <c r="G2623" t="s">
        <v>133</v>
      </c>
      <c r="H2623" t="s">
        <v>134</v>
      </c>
      <c r="I2623" t="s">
        <v>135</v>
      </c>
      <c r="J2623" t="s">
        <v>136</v>
      </c>
      <c r="K2623" t="s">
        <v>137</v>
      </c>
      <c r="L2623" t="s">
        <v>7733</v>
      </c>
      <c r="M2623" t="s">
        <v>7734</v>
      </c>
      <c r="N2623">
        <v>0.41805555500000002</v>
      </c>
      <c r="O2623">
        <v>0</v>
      </c>
      <c r="P2623">
        <v>844</v>
      </c>
      <c r="Q2623">
        <v>0</v>
      </c>
      <c r="R2623">
        <v>2</v>
      </c>
      <c r="S2623">
        <v>4</v>
      </c>
      <c r="T2623">
        <v>50</v>
      </c>
      <c r="U2623">
        <v>1</v>
      </c>
      <c r="V2623">
        <v>0</v>
      </c>
      <c r="W2623">
        <v>0</v>
      </c>
      <c r="X2623">
        <v>88.866597203916456</v>
      </c>
      <c r="Y2623">
        <v>0</v>
      </c>
      <c r="Z2623">
        <v>0.4577828568615856</v>
      </c>
      <c r="AA2623">
        <v>94.047153466569085</v>
      </c>
      <c r="AB2623">
        <v>16.151934589539252</v>
      </c>
      <c r="AC2623">
        <v>1.8698158352995735</v>
      </c>
      <c r="AD2623">
        <v>0</v>
      </c>
      <c r="AE2623">
        <v>201.39328395218595</v>
      </c>
    </row>
    <row r="2624" spans="1:31" x14ac:dyDescent="0.25">
      <c r="A2624">
        <v>1875223</v>
      </c>
      <c r="B2624">
        <v>1</v>
      </c>
      <c r="C2624" t="s">
        <v>80</v>
      </c>
      <c r="D2624" t="s">
        <v>96</v>
      </c>
      <c r="E2624" t="s">
        <v>210</v>
      </c>
      <c r="F2624" t="s">
        <v>7735</v>
      </c>
      <c r="G2624" t="s">
        <v>133</v>
      </c>
      <c r="H2624" t="s">
        <v>134</v>
      </c>
      <c r="I2624" t="s">
        <v>135</v>
      </c>
      <c r="J2624" t="s">
        <v>136</v>
      </c>
      <c r="K2624" t="s">
        <v>137</v>
      </c>
      <c r="L2624" t="s">
        <v>7736</v>
      </c>
      <c r="M2624" t="s">
        <v>7737</v>
      </c>
      <c r="N2624">
        <v>0.48944444399999998</v>
      </c>
      <c r="O2624">
        <v>0</v>
      </c>
      <c r="P2624">
        <v>0</v>
      </c>
      <c r="Q2624">
        <v>0</v>
      </c>
      <c r="R2624">
        <v>0</v>
      </c>
      <c r="S2624">
        <v>2</v>
      </c>
      <c r="T2624">
        <v>0</v>
      </c>
      <c r="U2624">
        <v>0</v>
      </c>
      <c r="V2624">
        <v>0</v>
      </c>
      <c r="W2624">
        <v>0</v>
      </c>
      <c r="X2624">
        <v>0</v>
      </c>
      <c r="Y2624">
        <v>0</v>
      </c>
      <c r="Z2624">
        <v>0</v>
      </c>
      <c r="AA2624">
        <v>39.137143701407901</v>
      </c>
      <c r="AB2624">
        <v>0</v>
      </c>
      <c r="AC2624">
        <v>0</v>
      </c>
      <c r="AD2624">
        <v>0</v>
      </c>
      <c r="AE2624">
        <v>39.137143701407901</v>
      </c>
    </row>
    <row r="2625" spans="1:31" x14ac:dyDescent="0.25">
      <c r="A2625">
        <v>1875764</v>
      </c>
      <c r="B2625">
        <v>1</v>
      </c>
      <c r="C2625" t="s">
        <v>80</v>
      </c>
      <c r="D2625" t="s">
        <v>103</v>
      </c>
      <c r="E2625" t="s">
        <v>158</v>
      </c>
      <c r="F2625" t="s">
        <v>7738</v>
      </c>
      <c r="G2625" t="s">
        <v>133</v>
      </c>
      <c r="H2625" t="s">
        <v>134</v>
      </c>
      <c r="I2625" t="s">
        <v>135</v>
      </c>
      <c r="J2625" t="s">
        <v>136</v>
      </c>
      <c r="K2625" t="s">
        <v>137</v>
      </c>
      <c r="L2625" t="s">
        <v>7739</v>
      </c>
      <c r="M2625" t="s">
        <v>7740</v>
      </c>
      <c r="N2625">
        <v>1.108055555</v>
      </c>
      <c r="O2625">
        <v>0</v>
      </c>
      <c r="P2625">
        <v>0</v>
      </c>
      <c r="Q2625">
        <v>0</v>
      </c>
      <c r="R2625">
        <v>0</v>
      </c>
      <c r="S2625">
        <v>1</v>
      </c>
      <c r="T2625">
        <v>0</v>
      </c>
      <c r="U2625">
        <v>0</v>
      </c>
      <c r="V2625">
        <v>0</v>
      </c>
      <c r="W2625">
        <v>0</v>
      </c>
      <c r="X2625">
        <v>0</v>
      </c>
      <c r="Y2625">
        <v>0</v>
      </c>
      <c r="Z2625">
        <v>0</v>
      </c>
      <c r="AA2625">
        <v>0.59596286321704761</v>
      </c>
      <c r="AB2625">
        <v>0</v>
      </c>
      <c r="AC2625">
        <v>0</v>
      </c>
      <c r="AD2625">
        <v>0</v>
      </c>
      <c r="AE2625">
        <v>0.59596286321704761</v>
      </c>
    </row>
    <row r="2626" spans="1:31" x14ac:dyDescent="0.25">
      <c r="A2626">
        <v>1875830</v>
      </c>
      <c r="B2626">
        <v>1</v>
      </c>
      <c r="C2626" t="s">
        <v>80</v>
      </c>
      <c r="D2626" t="s">
        <v>100</v>
      </c>
      <c r="E2626" t="s">
        <v>158</v>
      </c>
      <c r="F2626" t="s">
        <v>7741</v>
      </c>
      <c r="G2626" t="s">
        <v>219</v>
      </c>
      <c r="H2626" t="s">
        <v>134</v>
      </c>
      <c r="I2626" t="s">
        <v>135</v>
      </c>
      <c r="J2626" t="s">
        <v>136</v>
      </c>
      <c r="K2626" t="s">
        <v>137</v>
      </c>
      <c r="L2626" t="s">
        <v>7742</v>
      </c>
      <c r="M2626" t="s">
        <v>7743</v>
      </c>
      <c r="N2626">
        <v>1.383611111</v>
      </c>
      <c r="O2626">
        <v>0</v>
      </c>
      <c r="P2626">
        <v>3</v>
      </c>
      <c r="Q2626">
        <v>0</v>
      </c>
      <c r="R2626">
        <v>15</v>
      </c>
      <c r="S2626">
        <v>0</v>
      </c>
      <c r="T2626">
        <v>6</v>
      </c>
      <c r="U2626">
        <v>0</v>
      </c>
      <c r="V2626">
        <v>0</v>
      </c>
      <c r="W2626">
        <v>0</v>
      </c>
      <c r="X2626">
        <v>1.2343004892385121</v>
      </c>
      <c r="Y2626">
        <v>0</v>
      </c>
      <c r="Z2626">
        <v>8.225795092534252</v>
      </c>
      <c r="AA2626">
        <v>0</v>
      </c>
      <c r="AB2626">
        <v>2.2531742833477906</v>
      </c>
      <c r="AC2626">
        <v>0</v>
      </c>
      <c r="AD2626">
        <v>0</v>
      </c>
      <c r="AE2626">
        <v>11.713269865120555</v>
      </c>
    </row>
    <row r="2627" spans="1:31" x14ac:dyDescent="0.25">
      <c r="A2627">
        <v>1875332</v>
      </c>
      <c r="B2627">
        <v>1</v>
      </c>
      <c r="C2627" t="s">
        <v>81</v>
      </c>
      <c r="D2627" t="s">
        <v>122</v>
      </c>
      <c r="E2627" t="s">
        <v>158</v>
      </c>
      <c r="F2627" t="s">
        <v>7744</v>
      </c>
      <c r="G2627" t="s">
        <v>196</v>
      </c>
      <c r="H2627" t="s">
        <v>134</v>
      </c>
      <c r="I2627" t="s">
        <v>135</v>
      </c>
      <c r="J2627" t="s">
        <v>136</v>
      </c>
      <c r="K2627" t="s">
        <v>172</v>
      </c>
      <c r="L2627" t="s">
        <v>7745</v>
      </c>
      <c r="M2627" t="s">
        <v>7746</v>
      </c>
      <c r="N2627">
        <v>1.0141666659999999</v>
      </c>
      <c r="O2627">
        <v>0</v>
      </c>
      <c r="P2627">
        <v>1340</v>
      </c>
      <c r="Q2627">
        <v>0</v>
      </c>
      <c r="R2627">
        <v>2</v>
      </c>
      <c r="S2627">
        <v>2</v>
      </c>
      <c r="T2627">
        <v>82</v>
      </c>
      <c r="U2627">
        <v>0</v>
      </c>
      <c r="V2627">
        <v>0</v>
      </c>
      <c r="W2627">
        <v>0</v>
      </c>
      <c r="X2627">
        <v>266.00581949333764</v>
      </c>
      <c r="Y2627">
        <v>0</v>
      </c>
      <c r="Z2627">
        <v>0.67128401759004086</v>
      </c>
      <c r="AA2627">
        <v>23.590782595269889</v>
      </c>
      <c r="AB2627">
        <v>96.49189125730615</v>
      </c>
      <c r="AC2627">
        <v>0</v>
      </c>
      <c r="AD2627">
        <v>0</v>
      </c>
      <c r="AE2627">
        <v>386.75977736350376</v>
      </c>
    </row>
    <row r="2628" spans="1:31" x14ac:dyDescent="0.25">
      <c r="A2628">
        <v>1875475</v>
      </c>
      <c r="B2628">
        <v>1</v>
      </c>
      <c r="C2628" t="s">
        <v>80</v>
      </c>
      <c r="D2628" t="s">
        <v>99</v>
      </c>
      <c r="E2628" t="s">
        <v>140</v>
      </c>
      <c r="F2628" t="s">
        <v>7747</v>
      </c>
      <c r="G2628" t="s">
        <v>200</v>
      </c>
      <c r="H2628" t="s">
        <v>143</v>
      </c>
      <c r="I2628" t="s">
        <v>135</v>
      </c>
      <c r="J2628" t="s">
        <v>136</v>
      </c>
      <c r="K2628" t="s">
        <v>137</v>
      </c>
      <c r="L2628" t="s">
        <v>7748</v>
      </c>
      <c r="M2628" t="s">
        <v>7749</v>
      </c>
      <c r="N2628">
        <v>4.2861111110000003</v>
      </c>
      <c r="O2628">
        <v>0</v>
      </c>
      <c r="P2628">
        <v>4</v>
      </c>
      <c r="Q2628">
        <v>0</v>
      </c>
      <c r="R2628">
        <v>0</v>
      </c>
      <c r="S2628">
        <v>0</v>
      </c>
      <c r="T2628">
        <v>0</v>
      </c>
      <c r="U2628">
        <v>0</v>
      </c>
      <c r="V2628">
        <v>0</v>
      </c>
      <c r="W2628">
        <v>0</v>
      </c>
      <c r="X2628">
        <v>3.8563414527285751</v>
      </c>
      <c r="Y2628">
        <v>0</v>
      </c>
      <c r="Z2628">
        <v>0</v>
      </c>
      <c r="AA2628">
        <v>0</v>
      </c>
      <c r="AB2628">
        <v>0</v>
      </c>
      <c r="AC2628">
        <v>0</v>
      </c>
      <c r="AD2628">
        <v>0</v>
      </c>
      <c r="AE2628">
        <v>3.8563414527285751</v>
      </c>
    </row>
    <row r="2629" spans="1:31" x14ac:dyDescent="0.25">
      <c r="A2629">
        <v>1875495</v>
      </c>
      <c r="B2629">
        <v>1</v>
      </c>
      <c r="C2629" t="s">
        <v>80</v>
      </c>
      <c r="D2629" t="s">
        <v>94</v>
      </c>
      <c r="E2629" t="s">
        <v>146</v>
      </c>
      <c r="F2629" t="s">
        <v>7750</v>
      </c>
      <c r="G2629" t="s">
        <v>148</v>
      </c>
      <c r="H2629" t="s">
        <v>143</v>
      </c>
      <c r="I2629" t="s">
        <v>135</v>
      </c>
      <c r="J2629" t="s">
        <v>136</v>
      </c>
      <c r="K2629" t="s">
        <v>137</v>
      </c>
      <c r="L2629" t="s">
        <v>7751</v>
      </c>
      <c r="M2629" t="s">
        <v>7752</v>
      </c>
      <c r="N2629">
        <v>6.26</v>
      </c>
      <c r="O2629">
        <v>0</v>
      </c>
      <c r="P2629">
        <v>2</v>
      </c>
      <c r="Q2629">
        <v>0</v>
      </c>
      <c r="R2629">
        <v>4</v>
      </c>
      <c r="S2629">
        <v>0</v>
      </c>
      <c r="T2629">
        <v>1</v>
      </c>
      <c r="U2629">
        <v>0</v>
      </c>
      <c r="V2629">
        <v>0</v>
      </c>
      <c r="W2629">
        <v>0</v>
      </c>
      <c r="X2629">
        <v>1.3723527121337624</v>
      </c>
      <c r="Y2629">
        <v>0</v>
      </c>
      <c r="Z2629">
        <v>53.549330962691734</v>
      </c>
      <c r="AA2629">
        <v>0</v>
      </c>
      <c r="AB2629">
        <v>15.057682309581768</v>
      </c>
      <c r="AC2629">
        <v>0</v>
      </c>
      <c r="AD2629">
        <v>0</v>
      </c>
      <c r="AE2629">
        <v>69.979365984407266</v>
      </c>
    </row>
    <row r="2630" spans="1:31" x14ac:dyDescent="0.25">
      <c r="A2630">
        <v>1875246</v>
      </c>
      <c r="B2630">
        <v>1</v>
      </c>
      <c r="C2630" t="s">
        <v>81</v>
      </c>
      <c r="D2630" t="s">
        <v>126</v>
      </c>
      <c r="E2630" t="s">
        <v>158</v>
      </c>
      <c r="F2630" t="s">
        <v>7753</v>
      </c>
      <c r="G2630" t="s">
        <v>219</v>
      </c>
      <c r="H2630" t="s">
        <v>134</v>
      </c>
      <c r="I2630" t="s">
        <v>135</v>
      </c>
      <c r="J2630" t="s">
        <v>136</v>
      </c>
      <c r="K2630" t="s">
        <v>137</v>
      </c>
      <c r="L2630" t="s">
        <v>7754</v>
      </c>
      <c r="M2630" t="s">
        <v>7755</v>
      </c>
      <c r="N2630">
        <v>2.6686111110000001</v>
      </c>
      <c r="O2630">
        <v>0</v>
      </c>
      <c r="P2630">
        <v>48</v>
      </c>
      <c r="Q2630">
        <v>0</v>
      </c>
      <c r="R2630">
        <v>28</v>
      </c>
      <c r="S2630">
        <v>0</v>
      </c>
      <c r="T2630">
        <v>1</v>
      </c>
      <c r="U2630">
        <v>0</v>
      </c>
      <c r="V2630">
        <v>0</v>
      </c>
      <c r="W2630">
        <v>0</v>
      </c>
      <c r="X2630">
        <v>12.660756295681747</v>
      </c>
      <c r="Y2630">
        <v>0</v>
      </c>
      <c r="Z2630">
        <v>14.817469910608137</v>
      </c>
      <c r="AA2630">
        <v>0</v>
      </c>
      <c r="AB2630">
        <v>0.31819620140228888</v>
      </c>
      <c r="AC2630">
        <v>0</v>
      </c>
      <c r="AD2630">
        <v>0</v>
      </c>
      <c r="AE2630">
        <v>27.79642240769217</v>
      </c>
    </row>
    <row r="2631" spans="1:31" x14ac:dyDescent="0.25">
      <c r="A2631">
        <v>1875744</v>
      </c>
      <c r="B2631">
        <v>1</v>
      </c>
      <c r="C2631" t="s">
        <v>80</v>
      </c>
      <c r="D2631" t="s">
        <v>93</v>
      </c>
      <c r="E2631" t="s">
        <v>146</v>
      </c>
      <c r="F2631" t="s">
        <v>7756</v>
      </c>
      <c r="G2631" t="s">
        <v>148</v>
      </c>
      <c r="H2631" t="s">
        <v>143</v>
      </c>
      <c r="I2631" t="s">
        <v>135</v>
      </c>
      <c r="J2631" t="s">
        <v>136</v>
      </c>
      <c r="K2631" t="s">
        <v>137</v>
      </c>
      <c r="L2631" t="s">
        <v>7757</v>
      </c>
      <c r="M2631" t="s">
        <v>7758</v>
      </c>
      <c r="N2631">
        <v>5.0519444440000001</v>
      </c>
      <c r="O2631">
        <v>0</v>
      </c>
      <c r="P2631">
        <v>1</v>
      </c>
      <c r="Q2631">
        <v>0</v>
      </c>
      <c r="R2631">
        <v>3</v>
      </c>
      <c r="S2631">
        <v>0</v>
      </c>
      <c r="T2631">
        <v>0</v>
      </c>
      <c r="U2631">
        <v>0</v>
      </c>
      <c r="V2631">
        <v>0</v>
      </c>
      <c r="W2631">
        <v>0</v>
      </c>
      <c r="X2631">
        <v>2.2877391071577668</v>
      </c>
      <c r="Y2631">
        <v>0</v>
      </c>
      <c r="Z2631">
        <v>158.03768750329598</v>
      </c>
      <c r="AA2631">
        <v>0</v>
      </c>
      <c r="AB2631">
        <v>0</v>
      </c>
      <c r="AC2631">
        <v>0</v>
      </c>
      <c r="AD2631">
        <v>0</v>
      </c>
      <c r="AE2631">
        <v>160.32542661045375</v>
      </c>
    </row>
    <row r="2632" spans="1:31" x14ac:dyDescent="0.25">
      <c r="A2632">
        <v>1875644</v>
      </c>
      <c r="B2632">
        <v>1</v>
      </c>
      <c r="C2632" t="s">
        <v>81</v>
      </c>
      <c r="D2632" t="s">
        <v>117</v>
      </c>
      <c r="E2632" t="s">
        <v>146</v>
      </c>
      <c r="F2632" t="s">
        <v>7759</v>
      </c>
      <c r="G2632" t="s">
        <v>469</v>
      </c>
      <c r="H2632" t="s">
        <v>143</v>
      </c>
      <c r="I2632" t="s">
        <v>135</v>
      </c>
      <c r="J2632" t="s">
        <v>136</v>
      </c>
      <c r="K2632" t="s">
        <v>137</v>
      </c>
      <c r="L2632" t="s">
        <v>7760</v>
      </c>
      <c r="M2632" t="s">
        <v>7761</v>
      </c>
      <c r="N2632">
        <v>0.99527777699999997</v>
      </c>
      <c r="O2632">
        <v>0</v>
      </c>
      <c r="P2632">
        <v>1</v>
      </c>
      <c r="Q2632">
        <v>0</v>
      </c>
      <c r="R2632">
        <v>0</v>
      </c>
      <c r="S2632">
        <v>0</v>
      </c>
      <c r="T2632">
        <v>0</v>
      </c>
      <c r="U2632">
        <v>0</v>
      </c>
      <c r="V2632">
        <v>0</v>
      </c>
      <c r="W2632">
        <v>0</v>
      </c>
      <c r="X2632">
        <v>0.84534896578749086</v>
      </c>
      <c r="Y2632">
        <v>0</v>
      </c>
      <c r="Z2632">
        <v>0</v>
      </c>
      <c r="AA2632">
        <v>0</v>
      </c>
      <c r="AB2632">
        <v>0</v>
      </c>
      <c r="AC2632">
        <v>0</v>
      </c>
      <c r="AD2632">
        <v>0</v>
      </c>
      <c r="AE2632">
        <v>0.84534896578749086</v>
      </c>
    </row>
    <row r="2633" spans="1:31" x14ac:dyDescent="0.25">
      <c r="A2633">
        <v>1875787</v>
      </c>
      <c r="B2633">
        <v>1</v>
      </c>
      <c r="C2633" t="s">
        <v>80</v>
      </c>
      <c r="D2633" t="s">
        <v>93</v>
      </c>
      <c r="E2633" t="s">
        <v>210</v>
      </c>
      <c r="F2633" t="s">
        <v>7762</v>
      </c>
      <c r="G2633" t="s">
        <v>133</v>
      </c>
      <c r="H2633" t="s">
        <v>134</v>
      </c>
      <c r="I2633" t="s">
        <v>135</v>
      </c>
      <c r="J2633" t="s">
        <v>136</v>
      </c>
      <c r="K2633" t="s">
        <v>137</v>
      </c>
      <c r="L2633" t="s">
        <v>7763</v>
      </c>
      <c r="M2633" t="s">
        <v>7764</v>
      </c>
      <c r="N2633">
        <v>2.1758333329999999</v>
      </c>
      <c r="O2633">
        <v>2</v>
      </c>
      <c r="P2633">
        <v>291</v>
      </c>
      <c r="Q2633">
        <v>9</v>
      </c>
      <c r="R2633">
        <v>243</v>
      </c>
      <c r="S2633">
        <v>2</v>
      </c>
      <c r="T2633">
        <v>84</v>
      </c>
      <c r="U2633">
        <v>0</v>
      </c>
      <c r="V2633">
        <v>0</v>
      </c>
      <c r="W2633">
        <v>12.694616609139556</v>
      </c>
      <c r="X2633">
        <v>146.50925404127742</v>
      </c>
      <c r="Y2633">
        <v>213.03354395090065</v>
      </c>
      <c r="Z2633">
        <v>663.99043355144659</v>
      </c>
      <c r="AA2633">
        <v>8.094856262862443</v>
      </c>
      <c r="AB2633">
        <v>211.4956313690474</v>
      </c>
      <c r="AC2633">
        <v>0</v>
      </c>
      <c r="AD2633">
        <v>0</v>
      </c>
      <c r="AE2633">
        <v>1255.8183357846742</v>
      </c>
    </row>
    <row r="2634" spans="1:31" x14ac:dyDescent="0.25">
      <c r="A2634">
        <v>1875346</v>
      </c>
      <c r="B2634">
        <v>1</v>
      </c>
      <c r="C2634" t="s">
        <v>81</v>
      </c>
      <c r="D2634" t="s">
        <v>112</v>
      </c>
      <c r="E2634" t="s">
        <v>169</v>
      </c>
      <c r="F2634" t="s">
        <v>7765</v>
      </c>
      <c r="G2634" t="s">
        <v>564</v>
      </c>
      <c r="H2634" t="s">
        <v>143</v>
      </c>
      <c r="I2634" t="s">
        <v>135</v>
      </c>
      <c r="J2634" t="s">
        <v>136</v>
      </c>
      <c r="K2634" t="s">
        <v>137</v>
      </c>
      <c r="L2634" t="s">
        <v>7766</v>
      </c>
      <c r="M2634" t="s">
        <v>7767</v>
      </c>
      <c r="N2634">
        <v>6.2180555550000003</v>
      </c>
      <c r="O2634">
        <v>0</v>
      </c>
      <c r="P2634">
        <v>7</v>
      </c>
      <c r="Q2634">
        <v>0</v>
      </c>
      <c r="R2634">
        <v>0</v>
      </c>
      <c r="S2634">
        <v>0</v>
      </c>
      <c r="T2634">
        <v>1</v>
      </c>
      <c r="U2634">
        <v>0</v>
      </c>
      <c r="V2634">
        <v>0</v>
      </c>
      <c r="W2634">
        <v>0</v>
      </c>
      <c r="X2634">
        <v>3.6650883225159561</v>
      </c>
      <c r="Y2634">
        <v>0</v>
      </c>
      <c r="Z2634">
        <v>0</v>
      </c>
      <c r="AA2634">
        <v>0</v>
      </c>
      <c r="AB2634">
        <v>3.1791774981279626</v>
      </c>
      <c r="AC2634">
        <v>0</v>
      </c>
      <c r="AD2634">
        <v>0</v>
      </c>
      <c r="AE2634">
        <v>6.8442658206439191</v>
      </c>
    </row>
    <row r="2635" spans="1:31" x14ac:dyDescent="0.25">
      <c r="A2635">
        <v>1875226</v>
      </c>
      <c r="B2635">
        <v>1</v>
      </c>
      <c r="C2635" t="s">
        <v>81</v>
      </c>
      <c r="D2635" t="s">
        <v>128</v>
      </c>
      <c r="E2635" t="s">
        <v>210</v>
      </c>
      <c r="F2635" t="s">
        <v>6169</v>
      </c>
      <c r="G2635" t="s">
        <v>133</v>
      </c>
      <c r="H2635" t="s">
        <v>134</v>
      </c>
      <c r="I2635" t="s">
        <v>135</v>
      </c>
      <c r="J2635" t="s">
        <v>136</v>
      </c>
      <c r="K2635" t="s">
        <v>137</v>
      </c>
      <c r="L2635" t="s">
        <v>7768</v>
      </c>
      <c r="M2635" t="s">
        <v>7769</v>
      </c>
      <c r="N2635">
        <v>0.23361111100000001</v>
      </c>
      <c r="O2635">
        <v>15</v>
      </c>
      <c r="P2635">
        <v>82</v>
      </c>
      <c r="Q2635">
        <v>248</v>
      </c>
      <c r="R2635">
        <v>76</v>
      </c>
      <c r="S2635">
        <v>3</v>
      </c>
      <c r="T2635">
        <v>1</v>
      </c>
      <c r="U2635">
        <v>0</v>
      </c>
      <c r="V2635">
        <v>0</v>
      </c>
      <c r="W2635">
        <v>2.389962851083788</v>
      </c>
      <c r="X2635">
        <v>3.4490099120714675</v>
      </c>
      <c r="Y2635">
        <v>99.824844810830541</v>
      </c>
      <c r="Z2635">
        <v>23.229629995905743</v>
      </c>
      <c r="AA2635">
        <v>0.51316535826639997</v>
      </c>
      <c r="AB2635">
        <v>0.23360743621209998</v>
      </c>
      <c r="AC2635">
        <v>0</v>
      </c>
      <c r="AD2635">
        <v>0</v>
      </c>
      <c r="AE2635">
        <v>129.64022036437007</v>
      </c>
    </row>
    <row r="2636" spans="1:31" x14ac:dyDescent="0.25">
      <c r="A2636">
        <v>1875558</v>
      </c>
      <c r="B2636">
        <v>1</v>
      </c>
      <c r="C2636" t="s">
        <v>80</v>
      </c>
      <c r="D2636" t="s">
        <v>100</v>
      </c>
      <c r="E2636" t="s">
        <v>140</v>
      </c>
      <c r="F2636" t="s">
        <v>7770</v>
      </c>
      <c r="G2636" t="s">
        <v>163</v>
      </c>
      <c r="H2636" t="s">
        <v>143</v>
      </c>
      <c r="I2636" t="s">
        <v>135</v>
      </c>
      <c r="J2636" t="s">
        <v>136</v>
      </c>
      <c r="K2636" t="s">
        <v>137</v>
      </c>
      <c r="L2636" t="s">
        <v>7771</v>
      </c>
      <c r="M2636" t="s">
        <v>7772</v>
      </c>
      <c r="N2636">
        <v>1.2050000000000001</v>
      </c>
      <c r="O2636">
        <v>0</v>
      </c>
      <c r="P2636">
        <v>0</v>
      </c>
      <c r="Q2636">
        <v>0</v>
      </c>
      <c r="R2636">
        <v>0</v>
      </c>
      <c r="S2636">
        <v>0</v>
      </c>
      <c r="T2636">
        <v>1</v>
      </c>
      <c r="U2636">
        <v>0</v>
      </c>
      <c r="V2636">
        <v>0</v>
      </c>
      <c r="W2636">
        <v>0</v>
      </c>
      <c r="X2636">
        <v>0</v>
      </c>
      <c r="Y2636">
        <v>0</v>
      </c>
      <c r="Z2636">
        <v>0</v>
      </c>
      <c r="AA2636">
        <v>0</v>
      </c>
      <c r="AB2636">
        <v>2.9971208318918001</v>
      </c>
      <c r="AC2636">
        <v>0</v>
      </c>
      <c r="AD2636">
        <v>0</v>
      </c>
      <c r="AE2636">
        <v>2.9971208318918001</v>
      </c>
    </row>
    <row r="2637" spans="1:31" x14ac:dyDescent="0.25">
      <c r="A2637">
        <v>1875203</v>
      </c>
      <c r="B2637">
        <v>1</v>
      </c>
      <c r="C2637" t="s">
        <v>81</v>
      </c>
      <c r="D2637" t="s">
        <v>118</v>
      </c>
      <c r="E2637" t="s">
        <v>131</v>
      </c>
      <c r="F2637" t="s">
        <v>3134</v>
      </c>
      <c r="G2637" t="s">
        <v>343</v>
      </c>
      <c r="H2637" t="s">
        <v>134</v>
      </c>
      <c r="I2637" t="s">
        <v>135</v>
      </c>
      <c r="J2637" t="s">
        <v>136</v>
      </c>
      <c r="K2637" t="s">
        <v>137</v>
      </c>
      <c r="L2637" t="s">
        <v>7773</v>
      </c>
      <c r="M2637" t="s">
        <v>7774</v>
      </c>
      <c r="N2637">
        <v>0.57944444399999995</v>
      </c>
      <c r="O2637">
        <v>2</v>
      </c>
      <c r="P2637">
        <v>563</v>
      </c>
      <c r="Q2637">
        <v>12</v>
      </c>
      <c r="R2637">
        <v>18</v>
      </c>
      <c r="S2637">
        <v>8</v>
      </c>
      <c r="T2637">
        <v>54</v>
      </c>
      <c r="U2637">
        <v>5</v>
      </c>
      <c r="V2637">
        <v>0</v>
      </c>
      <c r="W2637">
        <v>3.7320415699780272</v>
      </c>
      <c r="X2637">
        <v>51.546413812601052</v>
      </c>
      <c r="Y2637">
        <v>13.484663295290595</v>
      </c>
      <c r="Z2637">
        <v>15.253077923753931</v>
      </c>
      <c r="AA2637">
        <v>86.648305724030863</v>
      </c>
      <c r="AB2637">
        <v>13.878935847486623</v>
      </c>
      <c r="AC2637">
        <v>180.89188290801687</v>
      </c>
      <c r="AD2637">
        <v>0</v>
      </c>
      <c r="AE2637">
        <v>365.43532108115795</v>
      </c>
    </row>
    <row r="2638" spans="1:31" x14ac:dyDescent="0.25">
      <c r="A2638">
        <v>1875535</v>
      </c>
      <c r="B2638">
        <v>1</v>
      </c>
      <c r="C2638" t="s">
        <v>81</v>
      </c>
      <c r="D2638" t="s">
        <v>115</v>
      </c>
      <c r="E2638" t="s">
        <v>146</v>
      </c>
      <c r="F2638" t="s">
        <v>7775</v>
      </c>
      <c r="G2638" t="s">
        <v>148</v>
      </c>
      <c r="H2638" t="s">
        <v>143</v>
      </c>
      <c r="I2638" t="s">
        <v>135</v>
      </c>
      <c r="J2638" t="s">
        <v>136</v>
      </c>
      <c r="K2638" t="s">
        <v>137</v>
      </c>
      <c r="L2638" t="s">
        <v>7776</v>
      </c>
      <c r="M2638" t="s">
        <v>7777</v>
      </c>
      <c r="N2638">
        <v>2.3655555549999998</v>
      </c>
      <c r="O2638">
        <v>0</v>
      </c>
      <c r="P2638">
        <v>15</v>
      </c>
      <c r="Q2638">
        <v>0</v>
      </c>
      <c r="R2638">
        <v>2</v>
      </c>
      <c r="S2638">
        <v>0</v>
      </c>
      <c r="T2638">
        <v>0</v>
      </c>
      <c r="U2638">
        <v>0</v>
      </c>
      <c r="V2638">
        <v>0</v>
      </c>
      <c r="W2638">
        <v>0</v>
      </c>
      <c r="X2638">
        <v>1.5014085102764978</v>
      </c>
      <c r="Y2638">
        <v>0</v>
      </c>
      <c r="Z2638">
        <v>0.17570864885965667</v>
      </c>
      <c r="AA2638">
        <v>0</v>
      </c>
      <c r="AB2638">
        <v>0</v>
      </c>
      <c r="AC2638">
        <v>0</v>
      </c>
      <c r="AD2638">
        <v>0</v>
      </c>
      <c r="AE2638">
        <v>1.6771171591361544</v>
      </c>
    </row>
    <row r="2639" spans="1:31" x14ac:dyDescent="0.25">
      <c r="A2639">
        <v>1875721</v>
      </c>
      <c r="B2639">
        <v>1</v>
      </c>
      <c r="C2639" t="s">
        <v>80</v>
      </c>
      <c r="D2639" t="s">
        <v>111</v>
      </c>
      <c r="E2639" t="s">
        <v>140</v>
      </c>
      <c r="F2639" t="s">
        <v>7778</v>
      </c>
      <c r="G2639" t="s">
        <v>207</v>
      </c>
      <c r="H2639" t="s">
        <v>143</v>
      </c>
      <c r="I2639" t="s">
        <v>135</v>
      </c>
      <c r="J2639" t="s">
        <v>136</v>
      </c>
      <c r="K2639" t="s">
        <v>137</v>
      </c>
      <c r="L2639" t="s">
        <v>7779</v>
      </c>
      <c r="M2639" t="s">
        <v>7780</v>
      </c>
      <c r="N2639">
        <v>0.58916666600000001</v>
      </c>
      <c r="O2639">
        <v>0</v>
      </c>
      <c r="P2639">
        <v>9</v>
      </c>
      <c r="Q2639">
        <v>0</v>
      </c>
      <c r="R2639">
        <v>0</v>
      </c>
      <c r="S2639">
        <v>0</v>
      </c>
      <c r="T2639">
        <v>0</v>
      </c>
      <c r="U2639">
        <v>0</v>
      </c>
      <c r="V2639">
        <v>0</v>
      </c>
      <c r="W2639">
        <v>0</v>
      </c>
      <c r="X2639">
        <v>1.8516558696901591</v>
      </c>
      <c r="Y2639">
        <v>0</v>
      </c>
      <c r="Z2639">
        <v>0</v>
      </c>
      <c r="AA2639">
        <v>0</v>
      </c>
      <c r="AB2639">
        <v>0</v>
      </c>
      <c r="AC2639">
        <v>0</v>
      </c>
      <c r="AD2639">
        <v>0</v>
      </c>
      <c r="AE2639">
        <v>1.8516558696901591</v>
      </c>
    </row>
    <row r="2640" spans="1:31" x14ac:dyDescent="0.25">
      <c r="A2640">
        <v>1875704</v>
      </c>
      <c r="B2640">
        <v>1</v>
      </c>
      <c r="C2640" t="s">
        <v>80</v>
      </c>
      <c r="D2640" t="s">
        <v>92</v>
      </c>
      <c r="E2640" t="s">
        <v>222</v>
      </c>
      <c r="F2640" t="s">
        <v>7781</v>
      </c>
      <c r="G2640" t="s">
        <v>148</v>
      </c>
      <c r="H2640" t="s">
        <v>143</v>
      </c>
      <c r="I2640" t="s">
        <v>135</v>
      </c>
      <c r="J2640" t="s">
        <v>136</v>
      </c>
      <c r="K2640" t="s">
        <v>137</v>
      </c>
      <c r="L2640" t="s">
        <v>7782</v>
      </c>
      <c r="M2640" t="s">
        <v>7783</v>
      </c>
      <c r="N2640">
        <v>0.79388888800000001</v>
      </c>
      <c r="O2640">
        <v>0</v>
      </c>
      <c r="P2640">
        <v>57</v>
      </c>
      <c r="Q2640">
        <v>0</v>
      </c>
      <c r="R2640">
        <v>0</v>
      </c>
      <c r="S2640">
        <v>0</v>
      </c>
      <c r="T2640">
        <v>8</v>
      </c>
      <c r="U2640">
        <v>0</v>
      </c>
      <c r="V2640">
        <v>0</v>
      </c>
      <c r="W2640">
        <v>0</v>
      </c>
      <c r="X2640">
        <v>9.844242106274347</v>
      </c>
      <c r="Y2640">
        <v>0</v>
      </c>
      <c r="Z2640">
        <v>0</v>
      </c>
      <c r="AA2640">
        <v>0</v>
      </c>
      <c r="AB2640">
        <v>9.2765885465327926</v>
      </c>
      <c r="AC2640">
        <v>0</v>
      </c>
      <c r="AD2640">
        <v>0</v>
      </c>
      <c r="AE2640">
        <v>19.12083065280714</v>
      </c>
    </row>
    <row r="2641" spans="1:31" x14ac:dyDescent="0.25">
      <c r="A2641">
        <v>1875575</v>
      </c>
      <c r="B2641">
        <v>1</v>
      </c>
      <c r="C2641" t="s">
        <v>80</v>
      </c>
      <c r="D2641" t="s">
        <v>93</v>
      </c>
      <c r="E2641" t="s">
        <v>210</v>
      </c>
      <c r="F2641" t="s">
        <v>2491</v>
      </c>
      <c r="G2641" t="s">
        <v>133</v>
      </c>
      <c r="H2641" t="s">
        <v>134</v>
      </c>
      <c r="I2641" t="s">
        <v>135</v>
      </c>
      <c r="J2641" t="s">
        <v>136</v>
      </c>
      <c r="K2641" t="s">
        <v>137</v>
      </c>
      <c r="L2641" t="s">
        <v>7784</v>
      </c>
      <c r="M2641" t="s">
        <v>7785</v>
      </c>
      <c r="N2641">
        <v>0.162222222</v>
      </c>
      <c r="O2641">
        <v>3</v>
      </c>
      <c r="P2641">
        <v>2</v>
      </c>
      <c r="Q2641">
        <v>37</v>
      </c>
      <c r="R2641">
        <v>1</v>
      </c>
      <c r="S2641">
        <v>8</v>
      </c>
      <c r="T2641">
        <v>2</v>
      </c>
      <c r="U2641">
        <v>1</v>
      </c>
      <c r="V2641">
        <v>0</v>
      </c>
      <c r="W2641">
        <v>0.83255050765796668</v>
      </c>
      <c r="X2641">
        <v>8.4907475349802225E-2</v>
      </c>
      <c r="Y2641">
        <v>78.945191835541976</v>
      </c>
      <c r="Z2641">
        <v>0.51247833315413782</v>
      </c>
      <c r="AA2641">
        <v>7.6499345359182609</v>
      </c>
      <c r="AB2641">
        <v>1.93046361309072</v>
      </c>
      <c r="AC2641">
        <v>5.4515516123995917</v>
      </c>
      <c r="AD2641">
        <v>0</v>
      </c>
      <c r="AE2641">
        <v>95.40707791311246</v>
      </c>
    </row>
    <row r="2642" spans="1:31" x14ac:dyDescent="0.25">
      <c r="A2642">
        <v>1875326</v>
      </c>
      <c r="B2642">
        <v>1</v>
      </c>
      <c r="C2642" t="s">
        <v>80</v>
      </c>
      <c r="D2642" t="s">
        <v>96</v>
      </c>
      <c r="E2642" t="s">
        <v>146</v>
      </c>
      <c r="F2642" t="s">
        <v>7786</v>
      </c>
      <c r="G2642" t="s">
        <v>171</v>
      </c>
      <c r="H2642" t="s">
        <v>143</v>
      </c>
      <c r="I2642" t="s">
        <v>135</v>
      </c>
      <c r="J2642" t="s">
        <v>136</v>
      </c>
      <c r="K2642" t="s">
        <v>172</v>
      </c>
      <c r="L2642" t="s">
        <v>7787</v>
      </c>
      <c r="M2642" t="s">
        <v>7788</v>
      </c>
      <c r="N2642">
        <v>2.8532472219999998</v>
      </c>
      <c r="O2642">
        <v>0</v>
      </c>
      <c r="P2642">
        <v>86</v>
      </c>
      <c r="Q2642">
        <v>0</v>
      </c>
      <c r="R2642">
        <v>0</v>
      </c>
      <c r="S2642">
        <v>0</v>
      </c>
      <c r="T2642">
        <v>9</v>
      </c>
      <c r="U2642">
        <v>0</v>
      </c>
      <c r="V2642">
        <v>0</v>
      </c>
      <c r="W2642">
        <v>0</v>
      </c>
      <c r="X2642">
        <v>87.354095882701174</v>
      </c>
      <c r="Y2642">
        <v>0</v>
      </c>
      <c r="Z2642">
        <v>0</v>
      </c>
      <c r="AA2642">
        <v>0</v>
      </c>
      <c r="AB2642">
        <v>32.132627417808948</v>
      </c>
      <c r="AC2642">
        <v>0</v>
      </c>
      <c r="AD2642">
        <v>0</v>
      </c>
      <c r="AE2642">
        <v>119.48672330051012</v>
      </c>
    </row>
    <row r="2643" spans="1:31" x14ac:dyDescent="0.25">
      <c r="A2643">
        <v>1875658</v>
      </c>
      <c r="B2643">
        <v>1</v>
      </c>
      <c r="C2643" t="s">
        <v>80</v>
      </c>
      <c r="D2643" t="s">
        <v>100</v>
      </c>
      <c r="E2643" t="s">
        <v>140</v>
      </c>
      <c r="F2643" t="s">
        <v>7789</v>
      </c>
      <c r="G2643" t="s">
        <v>142</v>
      </c>
      <c r="H2643" t="s">
        <v>143</v>
      </c>
      <c r="I2643" t="s">
        <v>135</v>
      </c>
      <c r="J2643" t="s">
        <v>136</v>
      </c>
      <c r="K2643" t="s">
        <v>137</v>
      </c>
      <c r="L2643" t="s">
        <v>7790</v>
      </c>
      <c r="M2643" t="s">
        <v>7791</v>
      </c>
      <c r="N2643">
        <v>3.5644444439999998</v>
      </c>
      <c r="O2643">
        <v>0</v>
      </c>
      <c r="P2643">
        <v>1</v>
      </c>
      <c r="Q2643">
        <v>0</v>
      </c>
      <c r="R2643">
        <v>1</v>
      </c>
      <c r="S2643">
        <v>0</v>
      </c>
      <c r="T2643">
        <v>0</v>
      </c>
      <c r="U2643">
        <v>0</v>
      </c>
      <c r="V2643">
        <v>0</v>
      </c>
      <c r="W2643">
        <v>0</v>
      </c>
      <c r="X2643">
        <v>7.0284476799299181E-2</v>
      </c>
      <c r="Y2643">
        <v>0</v>
      </c>
      <c r="Z2643">
        <v>0.22391223540696695</v>
      </c>
      <c r="AA2643">
        <v>0</v>
      </c>
      <c r="AB2643">
        <v>0</v>
      </c>
      <c r="AC2643">
        <v>0</v>
      </c>
      <c r="AD2643">
        <v>0</v>
      </c>
      <c r="AE2643">
        <v>0.29419671220626614</v>
      </c>
    </row>
    <row r="2644" spans="1:31" x14ac:dyDescent="0.25">
      <c r="A2644">
        <v>1875266</v>
      </c>
      <c r="B2644">
        <v>1</v>
      </c>
      <c r="C2644" t="s">
        <v>80</v>
      </c>
      <c r="D2644" t="s">
        <v>97</v>
      </c>
      <c r="E2644" t="s">
        <v>169</v>
      </c>
      <c r="F2644" t="s">
        <v>7792</v>
      </c>
      <c r="G2644" t="s">
        <v>183</v>
      </c>
      <c r="H2644" t="s">
        <v>143</v>
      </c>
      <c r="I2644" t="s">
        <v>135</v>
      </c>
      <c r="J2644" t="s">
        <v>136</v>
      </c>
      <c r="K2644" t="s">
        <v>137</v>
      </c>
      <c r="L2644" t="s">
        <v>7793</v>
      </c>
      <c r="M2644" t="s">
        <v>7279</v>
      </c>
      <c r="N2644">
        <v>1.517222222</v>
      </c>
      <c r="O2644">
        <v>0</v>
      </c>
      <c r="P2644">
        <v>192</v>
      </c>
      <c r="Q2644">
        <v>0</v>
      </c>
      <c r="R2644">
        <v>5</v>
      </c>
      <c r="S2644">
        <v>0</v>
      </c>
      <c r="T2644">
        <v>3</v>
      </c>
      <c r="U2644">
        <v>0</v>
      </c>
      <c r="V2644">
        <v>0</v>
      </c>
      <c r="W2644">
        <v>0</v>
      </c>
      <c r="X2644">
        <v>93.282720648305727</v>
      </c>
      <c r="Y2644">
        <v>0</v>
      </c>
      <c r="Z2644">
        <v>2.3779681582060443</v>
      </c>
      <c r="AA2644">
        <v>0</v>
      </c>
      <c r="AB2644">
        <v>9.0164718996856301</v>
      </c>
      <c r="AC2644">
        <v>0</v>
      </c>
      <c r="AD2644">
        <v>0</v>
      </c>
      <c r="AE2644">
        <v>104.6771607061974</v>
      </c>
    </row>
    <row r="2645" spans="1:31" x14ac:dyDescent="0.25">
      <c r="A2645">
        <v>1875329</v>
      </c>
      <c r="B2645">
        <v>1</v>
      </c>
      <c r="C2645" t="s">
        <v>80</v>
      </c>
      <c r="D2645" t="s">
        <v>86</v>
      </c>
      <c r="E2645" t="s">
        <v>158</v>
      </c>
      <c r="F2645" t="s">
        <v>7794</v>
      </c>
      <c r="G2645" t="s">
        <v>171</v>
      </c>
      <c r="H2645" t="s">
        <v>134</v>
      </c>
      <c r="I2645" t="s">
        <v>135</v>
      </c>
      <c r="J2645" t="s">
        <v>136</v>
      </c>
      <c r="K2645" t="s">
        <v>172</v>
      </c>
      <c r="L2645" t="s">
        <v>7795</v>
      </c>
      <c r="M2645" t="s">
        <v>7796</v>
      </c>
      <c r="N2645">
        <v>4.5665072220000003</v>
      </c>
      <c r="O2645">
        <v>0</v>
      </c>
      <c r="P2645">
        <v>63</v>
      </c>
      <c r="Q2645">
        <v>0</v>
      </c>
      <c r="R2645">
        <v>0</v>
      </c>
      <c r="S2645">
        <v>0</v>
      </c>
      <c r="T2645">
        <v>59</v>
      </c>
      <c r="U2645">
        <v>0</v>
      </c>
      <c r="V2645">
        <v>0</v>
      </c>
      <c r="W2645">
        <v>0</v>
      </c>
      <c r="X2645">
        <v>115.47582548288055</v>
      </c>
      <c r="Y2645">
        <v>0</v>
      </c>
      <c r="Z2645">
        <v>0</v>
      </c>
      <c r="AA2645">
        <v>0</v>
      </c>
      <c r="AB2645">
        <v>145.62848214604136</v>
      </c>
      <c r="AC2645">
        <v>0</v>
      </c>
      <c r="AD2645">
        <v>0</v>
      </c>
      <c r="AE2645">
        <v>261.1043076289219</v>
      </c>
    </row>
    <row r="2646" spans="1:31" x14ac:dyDescent="0.25">
      <c r="A2646">
        <v>1875827</v>
      </c>
      <c r="B2646">
        <v>1</v>
      </c>
      <c r="C2646" t="s">
        <v>80</v>
      </c>
      <c r="D2646" t="s">
        <v>97</v>
      </c>
      <c r="E2646" t="s">
        <v>140</v>
      </c>
      <c r="F2646" t="s">
        <v>7797</v>
      </c>
      <c r="G2646" t="s">
        <v>163</v>
      </c>
      <c r="H2646" t="s">
        <v>143</v>
      </c>
      <c r="I2646" t="s">
        <v>135</v>
      </c>
      <c r="J2646" t="s">
        <v>136</v>
      </c>
      <c r="K2646" t="s">
        <v>137</v>
      </c>
      <c r="L2646" t="s">
        <v>7798</v>
      </c>
      <c r="M2646" t="s">
        <v>7799</v>
      </c>
      <c r="N2646">
        <v>2.1225000000000001</v>
      </c>
      <c r="O2646">
        <v>0</v>
      </c>
      <c r="P2646">
        <v>1</v>
      </c>
      <c r="Q2646">
        <v>0</v>
      </c>
      <c r="R2646">
        <v>1</v>
      </c>
      <c r="S2646">
        <v>0</v>
      </c>
      <c r="T2646">
        <v>0</v>
      </c>
      <c r="U2646">
        <v>0</v>
      </c>
      <c r="V2646">
        <v>0</v>
      </c>
      <c r="W2646">
        <v>0</v>
      </c>
      <c r="X2646">
        <v>0</v>
      </c>
      <c r="Y2646">
        <v>0</v>
      </c>
      <c r="Z2646">
        <v>0.41517157432568585</v>
      </c>
      <c r="AA2646">
        <v>0</v>
      </c>
      <c r="AB2646">
        <v>0</v>
      </c>
      <c r="AC2646">
        <v>0</v>
      </c>
      <c r="AD2646">
        <v>0</v>
      </c>
      <c r="AE2646">
        <v>0.41517157432568585</v>
      </c>
    </row>
    <row r="2647" spans="1:31" x14ac:dyDescent="0.25">
      <c r="A2647">
        <v>1875478</v>
      </c>
      <c r="B2647">
        <v>1</v>
      </c>
      <c r="C2647" t="s">
        <v>80</v>
      </c>
      <c r="D2647" t="s">
        <v>100</v>
      </c>
      <c r="E2647" t="s">
        <v>210</v>
      </c>
      <c r="F2647" t="s">
        <v>5304</v>
      </c>
      <c r="G2647" t="s">
        <v>133</v>
      </c>
      <c r="H2647" t="s">
        <v>134</v>
      </c>
      <c r="I2647" t="s">
        <v>135</v>
      </c>
      <c r="J2647" t="s">
        <v>136</v>
      </c>
      <c r="K2647" t="s">
        <v>137</v>
      </c>
      <c r="L2647" t="s">
        <v>7800</v>
      </c>
      <c r="M2647" t="s">
        <v>7801</v>
      </c>
      <c r="N2647">
        <v>1.2497222219999999</v>
      </c>
      <c r="O2647">
        <v>6</v>
      </c>
      <c r="P2647">
        <v>0</v>
      </c>
      <c r="Q2647">
        <v>57</v>
      </c>
      <c r="R2647">
        <v>22</v>
      </c>
      <c r="S2647">
        <v>5</v>
      </c>
      <c r="T2647">
        <v>0</v>
      </c>
      <c r="U2647">
        <v>0</v>
      </c>
      <c r="V2647">
        <v>0</v>
      </c>
      <c r="W2647">
        <v>5.7888799371351212</v>
      </c>
      <c r="X2647">
        <v>0</v>
      </c>
      <c r="Y2647">
        <v>130.2715821616714</v>
      </c>
      <c r="Z2647">
        <v>37.613745103150762</v>
      </c>
      <c r="AA2647">
        <v>47.335275651822784</v>
      </c>
      <c r="AB2647">
        <v>0</v>
      </c>
      <c r="AC2647">
        <v>0</v>
      </c>
      <c r="AD2647">
        <v>0</v>
      </c>
      <c r="AE2647">
        <v>221.00948285378007</v>
      </c>
    </row>
    <row r="2648" spans="1:31" x14ac:dyDescent="0.25">
      <c r="A2648">
        <v>1875263</v>
      </c>
      <c r="B2648">
        <v>1</v>
      </c>
      <c r="C2648" t="s">
        <v>81</v>
      </c>
      <c r="D2648" t="s">
        <v>120</v>
      </c>
      <c r="E2648" t="s">
        <v>169</v>
      </c>
      <c r="F2648" t="s">
        <v>7802</v>
      </c>
      <c r="G2648" t="s">
        <v>183</v>
      </c>
      <c r="H2648" t="s">
        <v>143</v>
      </c>
      <c r="I2648" t="s">
        <v>135</v>
      </c>
      <c r="J2648" t="s">
        <v>136</v>
      </c>
      <c r="K2648" t="s">
        <v>137</v>
      </c>
      <c r="L2648" t="s">
        <v>7803</v>
      </c>
      <c r="M2648" t="s">
        <v>7804</v>
      </c>
      <c r="N2648">
        <v>1.7124999999999999</v>
      </c>
      <c r="O2648">
        <v>0</v>
      </c>
      <c r="P2648">
        <v>0</v>
      </c>
      <c r="Q2648">
        <v>0</v>
      </c>
      <c r="R2648">
        <v>3</v>
      </c>
      <c r="S2648">
        <v>0</v>
      </c>
      <c r="T2648">
        <v>0</v>
      </c>
      <c r="U2648">
        <v>0</v>
      </c>
      <c r="V2648">
        <v>0</v>
      </c>
      <c r="W2648">
        <v>0</v>
      </c>
      <c r="X2648">
        <v>0</v>
      </c>
      <c r="Y2648">
        <v>0</v>
      </c>
      <c r="Z2648">
        <v>13.819052087889126</v>
      </c>
      <c r="AA2648">
        <v>0</v>
      </c>
      <c r="AB2648">
        <v>0</v>
      </c>
      <c r="AC2648">
        <v>0</v>
      </c>
      <c r="AD2648">
        <v>0</v>
      </c>
      <c r="AE2648">
        <v>13.819052087889126</v>
      </c>
    </row>
    <row r="2649" spans="1:31" x14ac:dyDescent="0.25">
      <c r="A2649">
        <v>1875455</v>
      </c>
      <c r="B2649">
        <v>1</v>
      </c>
      <c r="C2649" t="s">
        <v>80</v>
      </c>
      <c r="D2649" t="s">
        <v>93</v>
      </c>
      <c r="E2649" t="s">
        <v>140</v>
      </c>
      <c r="F2649" t="s">
        <v>7805</v>
      </c>
      <c r="G2649" t="s">
        <v>200</v>
      </c>
      <c r="H2649" t="s">
        <v>143</v>
      </c>
      <c r="I2649" t="s">
        <v>135</v>
      </c>
      <c r="J2649" t="s">
        <v>136</v>
      </c>
      <c r="K2649" t="s">
        <v>137</v>
      </c>
      <c r="L2649" t="s">
        <v>7806</v>
      </c>
      <c r="M2649" t="s">
        <v>7807</v>
      </c>
      <c r="N2649">
        <v>2.3305555550000001</v>
      </c>
      <c r="O2649">
        <v>0</v>
      </c>
      <c r="P2649">
        <v>0</v>
      </c>
      <c r="Q2649">
        <v>0</v>
      </c>
      <c r="R2649">
        <v>0</v>
      </c>
      <c r="S2649">
        <v>0</v>
      </c>
      <c r="T2649">
        <v>1</v>
      </c>
      <c r="U2649">
        <v>0</v>
      </c>
      <c r="V2649">
        <v>0</v>
      </c>
      <c r="W2649">
        <v>0</v>
      </c>
      <c r="X2649">
        <v>0</v>
      </c>
      <c r="Y2649">
        <v>0</v>
      </c>
      <c r="Z2649">
        <v>0</v>
      </c>
      <c r="AA2649">
        <v>0</v>
      </c>
      <c r="AB2649">
        <v>5.6520858620157295</v>
      </c>
      <c r="AC2649">
        <v>0</v>
      </c>
      <c r="AD2649">
        <v>0</v>
      </c>
      <c r="AE2649">
        <v>5.6520858620157295</v>
      </c>
    </row>
    <row r="2650" spans="1:31" x14ac:dyDescent="0.25">
      <c r="A2650">
        <v>1875286</v>
      </c>
      <c r="B2650">
        <v>1</v>
      </c>
      <c r="C2650" t="s">
        <v>81</v>
      </c>
      <c r="D2650" t="s">
        <v>123</v>
      </c>
      <c r="E2650" t="s">
        <v>169</v>
      </c>
      <c r="F2650" t="s">
        <v>7808</v>
      </c>
      <c r="G2650" t="s">
        <v>183</v>
      </c>
      <c r="H2650" t="s">
        <v>143</v>
      </c>
      <c r="I2650" t="s">
        <v>135</v>
      </c>
      <c r="J2650" t="s">
        <v>136</v>
      </c>
      <c r="K2650" t="s">
        <v>137</v>
      </c>
      <c r="L2650" t="s">
        <v>7809</v>
      </c>
      <c r="M2650" t="s">
        <v>7810</v>
      </c>
      <c r="N2650">
        <v>4.875277777</v>
      </c>
      <c r="O2650">
        <v>0</v>
      </c>
      <c r="P2650">
        <v>0</v>
      </c>
      <c r="Q2650">
        <v>0</v>
      </c>
      <c r="R2650">
        <v>12</v>
      </c>
      <c r="S2650">
        <v>0</v>
      </c>
      <c r="T2650">
        <v>0</v>
      </c>
      <c r="U2650">
        <v>0</v>
      </c>
      <c r="V2650">
        <v>0</v>
      </c>
      <c r="W2650">
        <v>0</v>
      </c>
      <c r="X2650">
        <v>0</v>
      </c>
      <c r="Y2650">
        <v>0</v>
      </c>
      <c r="Z2650">
        <v>54.750891580218045</v>
      </c>
      <c r="AA2650">
        <v>0</v>
      </c>
      <c r="AB2650">
        <v>0</v>
      </c>
      <c r="AC2650">
        <v>0</v>
      </c>
      <c r="AD2650">
        <v>0</v>
      </c>
      <c r="AE2650">
        <v>54.750891580218045</v>
      </c>
    </row>
    <row r="2651" spans="1:31" x14ac:dyDescent="0.25">
      <c r="A2651">
        <v>1875492</v>
      </c>
      <c r="B2651">
        <v>1</v>
      </c>
      <c r="C2651" t="s">
        <v>80</v>
      </c>
      <c r="D2651" t="s">
        <v>104</v>
      </c>
      <c r="E2651" t="s">
        <v>210</v>
      </c>
      <c r="F2651" t="s">
        <v>7578</v>
      </c>
      <c r="G2651" t="s">
        <v>133</v>
      </c>
      <c r="H2651" t="s">
        <v>134</v>
      </c>
      <c r="I2651" t="s">
        <v>135</v>
      </c>
      <c r="J2651" t="s">
        <v>136</v>
      </c>
      <c r="K2651" t="s">
        <v>137</v>
      </c>
      <c r="L2651" t="s">
        <v>7811</v>
      </c>
      <c r="M2651" t="s">
        <v>7812</v>
      </c>
      <c r="N2651">
        <v>0.43416666599999998</v>
      </c>
      <c r="O2651">
        <v>91</v>
      </c>
      <c r="P2651">
        <v>5997</v>
      </c>
      <c r="Q2651">
        <v>109</v>
      </c>
      <c r="R2651">
        <v>139</v>
      </c>
      <c r="S2651">
        <v>32</v>
      </c>
      <c r="T2651">
        <v>766</v>
      </c>
      <c r="U2651">
        <v>9</v>
      </c>
      <c r="V2651">
        <v>1</v>
      </c>
      <c r="W2651">
        <v>23.706608362276885</v>
      </c>
      <c r="X2651">
        <v>569.39380921609643</v>
      </c>
      <c r="Y2651">
        <v>96.66608676571407</v>
      </c>
      <c r="Z2651">
        <v>28.33536969394752</v>
      </c>
      <c r="AA2651">
        <v>23.390161025332798</v>
      </c>
      <c r="AB2651">
        <v>267.55106973358363</v>
      </c>
      <c r="AC2651">
        <v>212.02875863963197</v>
      </c>
      <c r="AD2651">
        <v>3.7961270022499997E-5</v>
      </c>
      <c r="AE2651">
        <v>1221.0719013978535</v>
      </c>
    </row>
    <row r="2652" spans="1:31" x14ac:dyDescent="0.25">
      <c r="A2652">
        <v>1875243</v>
      </c>
      <c r="B2652">
        <v>1</v>
      </c>
      <c r="C2652" t="s">
        <v>81</v>
      </c>
      <c r="D2652" t="s">
        <v>118</v>
      </c>
      <c r="E2652" t="s">
        <v>131</v>
      </c>
      <c r="F2652" t="s">
        <v>7813</v>
      </c>
      <c r="G2652" t="s">
        <v>133</v>
      </c>
      <c r="H2652" t="s">
        <v>134</v>
      </c>
      <c r="I2652" t="s">
        <v>135</v>
      </c>
      <c r="J2652" t="s">
        <v>136</v>
      </c>
      <c r="K2652" t="s">
        <v>137</v>
      </c>
      <c r="L2652" t="s">
        <v>7814</v>
      </c>
      <c r="M2652" t="s">
        <v>7815</v>
      </c>
      <c r="N2652">
        <v>9.4166665999999996E-2</v>
      </c>
      <c r="O2652">
        <v>1</v>
      </c>
      <c r="P2652">
        <v>367</v>
      </c>
      <c r="Q2652">
        <v>113</v>
      </c>
      <c r="R2652">
        <v>83</v>
      </c>
      <c r="S2652">
        <v>13</v>
      </c>
      <c r="T2652">
        <v>38</v>
      </c>
      <c r="U2652">
        <v>2</v>
      </c>
      <c r="V2652">
        <v>0</v>
      </c>
      <c r="W2652">
        <v>2.576644558555E-2</v>
      </c>
      <c r="X2652">
        <v>4.0074116791582108</v>
      </c>
      <c r="Y2652">
        <v>36.887716450010075</v>
      </c>
      <c r="Z2652">
        <v>22.242602672712582</v>
      </c>
      <c r="AA2652">
        <v>4.102208490743446</v>
      </c>
      <c r="AB2652">
        <v>1.1787840226319084</v>
      </c>
      <c r="AC2652">
        <v>13.711768304730747</v>
      </c>
      <c r="AD2652">
        <v>0</v>
      </c>
      <c r="AE2652">
        <v>82.15625806557253</v>
      </c>
    </row>
    <row r="2653" spans="1:31" x14ac:dyDescent="0.25">
      <c r="A2653">
        <v>1875349</v>
      </c>
      <c r="B2653">
        <v>1</v>
      </c>
      <c r="C2653" t="s">
        <v>81</v>
      </c>
      <c r="D2653" t="s">
        <v>122</v>
      </c>
      <c r="E2653" t="s">
        <v>169</v>
      </c>
      <c r="F2653" t="s">
        <v>5542</v>
      </c>
      <c r="G2653" t="s">
        <v>171</v>
      </c>
      <c r="H2653" t="s">
        <v>143</v>
      </c>
      <c r="I2653" t="s">
        <v>135</v>
      </c>
      <c r="J2653" t="s">
        <v>136</v>
      </c>
      <c r="K2653" t="s">
        <v>172</v>
      </c>
      <c r="L2653" t="s">
        <v>7816</v>
      </c>
      <c r="M2653" t="s">
        <v>7817</v>
      </c>
      <c r="N2653">
        <v>7.879287777</v>
      </c>
      <c r="O2653">
        <v>0</v>
      </c>
      <c r="P2653">
        <v>39</v>
      </c>
      <c r="Q2653">
        <v>0</v>
      </c>
      <c r="R2653">
        <v>3</v>
      </c>
      <c r="S2653">
        <v>0</v>
      </c>
      <c r="T2653">
        <v>0</v>
      </c>
      <c r="U2653">
        <v>0</v>
      </c>
      <c r="V2653">
        <v>0</v>
      </c>
      <c r="W2653">
        <v>0</v>
      </c>
      <c r="X2653">
        <v>59.907882774066742</v>
      </c>
      <c r="Y2653">
        <v>0</v>
      </c>
      <c r="Z2653">
        <v>4.851616340733969</v>
      </c>
      <c r="AA2653">
        <v>0</v>
      </c>
      <c r="AB2653">
        <v>0</v>
      </c>
      <c r="AC2653">
        <v>0</v>
      </c>
      <c r="AD2653">
        <v>0</v>
      </c>
      <c r="AE2653">
        <v>64.759499114800718</v>
      </c>
    </row>
    <row r="2654" spans="1:31" x14ac:dyDescent="0.25">
      <c r="A2654">
        <v>1875684</v>
      </c>
      <c r="B2654">
        <v>1</v>
      </c>
      <c r="C2654" t="s">
        <v>81</v>
      </c>
      <c r="D2654" t="s">
        <v>123</v>
      </c>
      <c r="E2654" t="s">
        <v>140</v>
      </c>
      <c r="F2654" t="s">
        <v>7818</v>
      </c>
      <c r="G2654" t="s">
        <v>207</v>
      </c>
      <c r="H2654" t="s">
        <v>143</v>
      </c>
      <c r="I2654" t="s">
        <v>135</v>
      </c>
      <c r="J2654" t="s">
        <v>136</v>
      </c>
      <c r="K2654" t="s">
        <v>137</v>
      </c>
      <c r="L2654" t="s">
        <v>7819</v>
      </c>
      <c r="M2654" t="s">
        <v>7820</v>
      </c>
      <c r="N2654">
        <v>3.1266666660000002</v>
      </c>
      <c r="O2654">
        <v>0</v>
      </c>
      <c r="P2654">
        <v>9</v>
      </c>
      <c r="Q2654">
        <v>0</v>
      </c>
      <c r="R2654">
        <v>0</v>
      </c>
      <c r="S2654">
        <v>0</v>
      </c>
      <c r="T2654">
        <v>0</v>
      </c>
      <c r="U2654">
        <v>0</v>
      </c>
      <c r="V2654">
        <v>0</v>
      </c>
      <c r="W2654">
        <v>0</v>
      </c>
      <c r="X2654">
        <v>7.2773419879029024</v>
      </c>
      <c r="Y2654">
        <v>0</v>
      </c>
      <c r="Z2654">
        <v>0</v>
      </c>
      <c r="AA2654">
        <v>0</v>
      </c>
      <c r="AB2654">
        <v>0</v>
      </c>
      <c r="AC2654">
        <v>0</v>
      </c>
      <c r="AD2654">
        <v>0</v>
      </c>
      <c r="AE2654">
        <v>7.2773419879029024</v>
      </c>
    </row>
    <row r="2655" spans="1:31" x14ac:dyDescent="0.25">
      <c r="A2655">
        <v>1875461</v>
      </c>
      <c r="B2655">
        <v>1</v>
      </c>
      <c r="C2655" t="s">
        <v>80</v>
      </c>
      <c r="D2655" t="s">
        <v>109</v>
      </c>
      <c r="E2655" t="s">
        <v>140</v>
      </c>
      <c r="F2655" t="s">
        <v>7821</v>
      </c>
      <c r="G2655" t="s">
        <v>200</v>
      </c>
      <c r="H2655" t="s">
        <v>143</v>
      </c>
      <c r="I2655" t="s">
        <v>135</v>
      </c>
      <c r="J2655" t="s">
        <v>136</v>
      </c>
      <c r="K2655" t="s">
        <v>137</v>
      </c>
      <c r="L2655" t="s">
        <v>7822</v>
      </c>
      <c r="M2655" t="s">
        <v>7823</v>
      </c>
      <c r="N2655">
        <v>4.2311111109999997</v>
      </c>
      <c r="O2655">
        <v>0</v>
      </c>
      <c r="P2655">
        <v>1</v>
      </c>
      <c r="Q2655">
        <v>0</v>
      </c>
      <c r="R2655">
        <v>0</v>
      </c>
      <c r="S2655">
        <v>0</v>
      </c>
      <c r="T2655">
        <v>0</v>
      </c>
      <c r="U2655">
        <v>0</v>
      </c>
      <c r="V2655">
        <v>0</v>
      </c>
      <c r="W2655">
        <v>0</v>
      </c>
      <c r="X2655">
        <v>0.96729181951834664</v>
      </c>
      <c r="Y2655">
        <v>0</v>
      </c>
      <c r="Z2655">
        <v>0</v>
      </c>
      <c r="AA2655">
        <v>0</v>
      </c>
      <c r="AB2655">
        <v>0</v>
      </c>
      <c r="AC2655">
        <v>0</v>
      </c>
      <c r="AD2655">
        <v>0</v>
      </c>
      <c r="AE2655">
        <v>0.96729181951834664</v>
      </c>
    </row>
    <row r="2656" spans="1:31" x14ac:dyDescent="0.25">
      <c r="A2656">
        <v>1875438</v>
      </c>
      <c r="B2656">
        <v>1</v>
      </c>
      <c r="C2656" t="s">
        <v>80</v>
      </c>
      <c r="D2656" t="s">
        <v>85</v>
      </c>
      <c r="E2656" t="s">
        <v>140</v>
      </c>
      <c r="F2656" t="s">
        <v>7824</v>
      </c>
      <c r="G2656" t="s">
        <v>207</v>
      </c>
      <c r="H2656" t="s">
        <v>143</v>
      </c>
      <c r="I2656" t="s">
        <v>135</v>
      </c>
      <c r="J2656" t="s">
        <v>136</v>
      </c>
      <c r="K2656" t="s">
        <v>137</v>
      </c>
      <c r="L2656" t="s">
        <v>7825</v>
      </c>
      <c r="M2656" t="s">
        <v>7826</v>
      </c>
      <c r="N2656">
        <v>0.75249999999999995</v>
      </c>
      <c r="O2656">
        <v>0</v>
      </c>
      <c r="P2656">
        <v>4</v>
      </c>
      <c r="Q2656">
        <v>0</v>
      </c>
      <c r="R2656">
        <v>0</v>
      </c>
      <c r="S2656">
        <v>0</v>
      </c>
      <c r="T2656">
        <v>0</v>
      </c>
      <c r="U2656">
        <v>0</v>
      </c>
      <c r="V2656">
        <v>0</v>
      </c>
      <c r="W2656">
        <v>0</v>
      </c>
      <c r="X2656">
        <v>1.8842445500010998</v>
      </c>
      <c r="Y2656">
        <v>0</v>
      </c>
      <c r="Z2656">
        <v>0</v>
      </c>
      <c r="AA2656">
        <v>0</v>
      </c>
      <c r="AB2656">
        <v>0</v>
      </c>
      <c r="AC2656">
        <v>0</v>
      </c>
      <c r="AD2656">
        <v>0</v>
      </c>
      <c r="AE2656">
        <v>1.8842445500010998</v>
      </c>
    </row>
    <row r="2657" spans="1:31" x14ac:dyDescent="0.25">
      <c r="A2657">
        <v>1875770</v>
      </c>
      <c r="B2657">
        <v>1</v>
      </c>
      <c r="C2657" t="s">
        <v>80</v>
      </c>
      <c r="D2657" t="s">
        <v>99</v>
      </c>
      <c r="E2657" t="s">
        <v>140</v>
      </c>
      <c r="F2657" t="s">
        <v>7827</v>
      </c>
      <c r="G2657" t="s">
        <v>163</v>
      </c>
      <c r="H2657" t="s">
        <v>143</v>
      </c>
      <c r="I2657" t="s">
        <v>135</v>
      </c>
      <c r="J2657" t="s">
        <v>136</v>
      </c>
      <c r="K2657" t="s">
        <v>137</v>
      </c>
      <c r="L2657" t="s">
        <v>7828</v>
      </c>
      <c r="M2657" t="s">
        <v>7829</v>
      </c>
      <c r="N2657">
        <v>2.9847222219999998</v>
      </c>
      <c r="O2657">
        <v>0</v>
      </c>
      <c r="P2657">
        <v>1</v>
      </c>
      <c r="Q2657">
        <v>0</v>
      </c>
      <c r="R2657">
        <v>0</v>
      </c>
      <c r="S2657">
        <v>0</v>
      </c>
      <c r="T2657">
        <v>0</v>
      </c>
      <c r="U2657">
        <v>0</v>
      </c>
      <c r="V2657">
        <v>0</v>
      </c>
      <c r="W2657">
        <v>0</v>
      </c>
      <c r="X2657">
        <v>1.0999382436042175</v>
      </c>
      <c r="Y2657">
        <v>0</v>
      </c>
      <c r="Z2657">
        <v>0</v>
      </c>
      <c r="AA2657">
        <v>0</v>
      </c>
      <c r="AB2657">
        <v>0</v>
      </c>
      <c r="AC2657">
        <v>0</v>
      </c>
      <c r="AD2657">
        <v>0</v>
      </c>
      <c r="AE2657">
        <v>1.0999382436042175</v>
      </c>
    </row>
    <row r="2658" spans="1:31" x14ac:dyDescent="0.25">
      <c r="A2658">
        <v>1875584</v>
      </c>
      <c r="B2658">
        <v>1</v>
      </c>
      <c r="C2658" t="s">
        <v>81</v>
      </c>
      <c r="D2658" t="s">
        <v>115</v>
      </c>
      <c r="E2658" t="s">
        <v>131</v>
      </c>
      <c r="F2658" t="s">
        <v>7830</v>
      </c>
      <c r="G2658" t="s">
        <v>133</v>
      </c>
      <c r="H2658" t="s">
        <v>134</v>
      </c>
      <c r="I2658" t="s">
        <v>135</v>
      </c>
      <c r="J2658" t="s">
        <v>136</v>
      </c>
      <c r="K2658" t="s">
        <v>137</v>
      </c>
      <c r="L2658" t="s">
        <v>7831</v>
      </c>
      <c r="M2658" t="s">
        <v>7832</v>
      </c>
      <c r="N2658">
        <v>0.62388888799999997</v>
      </c>
      <c r="O2658">
        <v>0</v>
      </c>
      <c r="P2658">
        <v>226</v>
      </c>
      <c r="Q2658">
        <v>0</v>
      </c>
      <c r="R2658">
        <v>44</v>
      </c>
      <c r="S2658">
        <v>5</v>
      </c>
      <c r="T2658">
        <v>21</v>
      </c>
      <c r="U2658">
        <v>0</v>
      </c>
      <c r="V2658">
        <v>0</v>
      </c>
      <c r="W2658">
        <v>0</v>
      </c>
      <c r="X2658">
        <v>27.73051051763705</v>
      </c>
      <c r="Y2658">
        <v>0</v>
      </c>
      <c r="Z2658">
        <v>44.363302627852647</v>
      </c>
      <c r="AA2658">
        <v>42.988428627117237</v>
      </c>
      <c r="AB2658">
        <v>24.126618442483942</v>
      </c>
      <c r="AC2658">
        <v>0</v>
      </c>
      <c r="AD2658">
        <v>0</v>
      </c>
      <c r="AE2658">
        <v>139.20886021509085</v>
      </c>
    </row>
    <row r="2659" spans="1:31" x14ac:dyDescent="0.25">
      <c r="A2659">
        <v>1875484</v>
      </c>
      <c r="B2659">
        <v>1</v>
      </c>
      <c r="C2659" t="s">
        <v>81</v>
      </c>
      <c r="D2659" t="s">
        <v>118</v>
      </c>
      <c r="E2659" t="s">
        <v>158</v>
      </c>
      <c r="F2659" t="s">
        <v>5371</v>
      </c>
      <c r="G2659" t="s">
        <v>133</v>
      </c>
      <c r="H2659" t="s">
        <v>134</v>
      </c>
      <c r="I2659" t="s">
        <v>135</v>
      </c>
      <c r="J2659" t="s">
        <v>136</v>
      </c>
      <c r="K2659" t="s">
        <v>137</v>
      </c>
      <c r="L2659" t="s">
        <v>7833</v>
      </c>
      <c r="M2659" t="s">
        <v>7834</v>
      </c>
      <c r="N2659">
        <v>0.61166666599999997</v>
      </c>
      <c r="O2659">
        <v>2</v>
      </c>
      <c r="P2659">
        <v>27</v>
      </c>
      <c r="Q2659">
        <v>12</v>
      </c>
      <c r="R2659">
        <v>5</v>
      </c>
      <c r="S2659">
        <v>7</v>
      </c>
      <c r="T2659">
        <v>23</v>
      </c>
      <c r="U2659">
        <v>4</v>
      </c>
      <c r="V2659">
        <v>0</v>
      </c>
      <c r="W2659">
        <v>5.4131693940547017</v>
      </c>
      <c r="X2659">
        <v>4.1857080753236628</v>
      </c>
      <c r="Y2659">
        <v>20.126860706906324</v>
      </c>
      <c r="Z2659">
        <v>9.1367840619082781</v>
      </c>
      <c r="AA2659">
        <v>161.15159986198543</v>
      </c>
      <c r="AB2659">
        <v>10.312535107514115</v>
      </c>
      <c r="AC2659">
        <v>454.87059889719592</v>
      </c>
      <c r="AD2659">
        <v>0</v>
      </c>
      <c r="AE2659">
        <v>665.19725610488842</v>
      </c>
    </row>
    <row r="2660" spans="1:31" x14ac:dyDescent="0.25">
      <c r="A2660">
        <v>1875607</v>
      </c>
      <c r="B2660">
        <v>1</v>
      </c>
      <c r="C2660" t="s">
        <v>81</v>
      </c>
      <c r="D2660" t="s">
        <v>120</v>
      </c>
      <c r="E2660" t="s">
        <v>140</v>
      </c>
      <c r="F2660" t="s">
        <v>7835</v>
      </c>
      <c r="G2660" t="s">
        <v>163</v>
      </c>
      <c r="H2660" t="s">
        <v>143</v>
      </c>
      <c r="I2660" t="s">
        <v>135</v>
      </c>
      <c r="J2660" t="s">
        <v>136</v>
      </c>
      <c r="K2660" t="s">
        <v>137</v>
      </c>
      <c r="L2660" t="s">
        <v>7836</v>
      </c>
      <c r="M2660" t="s">
        <v>7837</v>
      </c>
      <c r="N2660">
        <v>0.97111111100000003</v>
      </c>
      <c r="O2660">
        <v>0</v>
      </c>
      <c r="P2660">
        <v>0</v>
      </c>
      <c r="Q2660">
        <v>0</v>
      </c>
      <c r="R2660">
        <v>0</v>
      </c>
      <c r="S2660">
        <v>0</v>
      </c>
      <c r="T2660">
        <v>1</v>
      </c>
      <c r="U2660">
        <v>0</v>
      </c>
      <c r="V2660">
        <v>0</v>
      </c>
      <c r="W2660">
        <v>0</v>
      </c>
      <c r="X2660">
        <v>0</v>
      </c>
      <c r="Y2660">
        <v>0</v>
      </c>
      <c r="Z2660">
        <v>0</v>
      </c>
      <c r="AA2660">
        <v>0</v>
      </c>
      <c r="AB2660">
        <v>3.7713495168524999E-2</v>
      </c>
      <c r="AC2660">
        <v>0</v>
      </c>
      <c r="AD2660">
        <v>0</v>
      </c>
      <c r="AE2660">
        <v>3.7713495168524999E-2</v>
      </c>
    </row>
    <row r="2661" spans="1:31" x14ac:dyDescent="0.25">
      <c r="A2661">
        <v>1875753</v>
      </c>
      <c r="B2661">
        <v>1</v>
      </c>
      <c r="C2661" t="s">
        <v>81</v>
      </c>
      <c r="D2661" t="s">
        <v>123</v>
      </c>
      <c r="E2661" t="s">
        <v>158</v>
      </c>
      <c r="F2661" t="s">
        <v>6836</v>
      </c>
      <c r="G2661" t="s">
        <v>133</v>
      </c>
      <c r="H2661" t="s">
        <v>134</v>
      </c>
      <c r="I2661" t="s">
        <v>135</v>
      </c>
      <c r="J2661" t="s">
        <v>136</v>
      </c>
      <c r="K2661" t="s">
        <v>137</v>
      </c>
      <c r="L2661" t="s">
        <v>7838</v>
      </c>
      <c r="M2661" t="s">
        <v>7839</v>
      </c>
      <c r="N2661">
        <v>2.3619444440000001</v>
      </c>
      <c r="O2661">
        <v>0</v>
      </c>
      <c r="P2661">
        <v>16</v>
      </c>
      <c r="Q2661">
        <v>79</v>
      </c>
      <c r="R2661">
        <v>16</v>
      </c>
      <c r="S2661">
        <v>3</v>
      </c>
      <c r="T2661">
        <v>21</v>
      </c>
      <c r="U2661">
        <v>0</v>
      </c>
      <c r="V2661">
        <v>0</v>
      </c>
      <c r="W2661">
        <v>0</v>
      </c>
      <c r="X2661">
        <v>9.6673961205368517</v>
      </c>
      <c r="Y2661">
        <v>440.77306045829135</v>
      </c>
      <c r="Z2661">
        <v>33.836876581874492</v>
      </c>
      <c r="AA2661">
        <v>29.903738426519269</v>
      </c>
      <c r="AB2661">
        <v>7.2427250243475658</v>
      </c>
      <c r="AC2661">
        <v>0</v>
      </c>
      <c r="AD2661">
        <v>0</v>
      </c>
      <c r="AE2661">
        <v>521.42379661156951</v>
      </c>
    </row>
    <row r="2662" spans="1:31" x14ac:dyDescent="0.25">
      <c r="A2662">
        <v>1875670</v>
      </c>
      <c r="B2662">
        <v>1</v>
      </c>
      <c r="C2662" t="s">
        <v>80</v>
      </c>
      <c r="D2662" t="s">
        <v>83</v>
      </c>
      <c r="E2662" t="s">
        <v>140</v>
      </c>
      <c r="F2662" t="s">
        <v>7840</v>
      </c>
      <c r="G2662" t="s">
        <v>207</v>
      </c>
      <c r="H2662" t="s">
        <v>143</v>
      </c>
      <c r="I2662" t="s">
        <v>135</v>
      </c>
      <c r="J2662" t="s">
        <v>136</v>
      </c>
      <c r="K2662" t="s">
        <v>137</v>
      </c>
      <c r="L2662" t="s">
        <v>7841</v>
      </c>
      <c r="M2662" t="s">
        <v>7842</v>
      </c>
      <c r="N2662">
        <v>1.568888888</v>
      </c>
      <c r="O2662">
        <v>0</v>
      </c>
      <c r="P2662">
        <v>0</v>
      </c>
      <c r="Q2662">
        <v>0</v>
      </c>
      <c r="R2662">
        <v>0</v>
      </c>
      <c r="S2662">
        <v>0</v>
      </c>
      <c r="T2662">
        <v>1</v>
      </c>
      <c r="U2662">
        <v>0</v>
      </c>
      <c r="V2662">
        <v>0</v>
      </c>
      <c r="W2662">
        <v>0</v>
      </c>
      <c r="X2662">
        <v>0</v>
      </c>
      <c r="Y2662">
        <v>0</v>
      </c>
      <c r="Z2662">
        <v>0</v>
      </c>
      <c r="AA2662">
        <v>0</v>
      </c>
      <c r="AB2662">
        <v>10.453021006767422</v>
      </c>
      <c r="AC2662">
        <v>0</v>
      </c>
      <c r="AD2662">
        <v>0</v>
      </c>
      <c r="AE2662">
        <v>10.453021006767422</v>
      </c>
    </row>
    <row r="2663" spans="1:31" x14ac:dyDescent="0.25">
      <c r="A2663">
        <v>1875375</v>
      </c>
      <c r="B2663">
        <v>1</v>
      </c>
      <c r="C2663" t="s">
        <v>80</v>
      </c>
      <c r="D2663" t="s">
        <v>83</v>
      </c>
      <c r="E2663" t="s">
        <v>140</v>
      </c>
      <c r="F2663" t="s">
        <v>7843</v>
      </c>
      <c r="G2663" t="s">
        <v>200</v>
      </c>
      <c r="H2663" t="s">
        <v>143</v>
      </c>
      <c r="I2663" t="s">
        <v>135</v>
      </c>
      <c r="J2663" t="s">
        <v>136</v>
      </c>
      <c r="K2663" t="s">
        <v>137</v>
      </c>
      <c r="L2663" t="s">
        <v>7844</v>
      </c>
      <c r="M2663" t="s">
        <v>7845</v>
      </c>
      <c r="N2663">
        <v>2.696666666</v>
      </c>
      <c r="O2663">
        <v>0</v>
      </c>
      <c r="P2663">
        <v>2</v>
      </c>
      <c r="Q2663">
        <v>0</v>
      </c>
      <c r="R2663">
        <v>0</v>
      </c>
      <c r="S2663">
        <v>0</v>
      </c>
      <c r="T2663">
        <v>0</v>
      </c>
      <c r="U2663">
        <v>0</v>
      </c>
      <c r="V2663">
        <v>0</v>
      </c>
      <c r="W2663">
        <v>0</v>
      </c>
      <c r="X2663">
        <v>0.57475386939968998</v>
      </c>
      <c r="Y2663">
        <v>0</v>
      </c>
      <c r="Z2663">
        <v>0</v>
      </c>
      <c r="AA2663">
        <v>0</v>
      </c>
      <c r="AB2663">
        <v>0</v>
      </c>
      <c r="AC2663">
        <v>0</v>
      </c>
      <c r="AD2663">
        <v>0</v>
      </c>
      <c r="AE2663">
        <v>0.57475386939968998</v>
      </c>
    </row>
    <row r="2664" spans="1:31" x14ac:dyDescent="0.25">
      <c r="A2664">
        <v>1875229</v>
      </c>
      <c r="B2664">
        <v>1</v>
      </c>
      <c r="C2664" t="s">
        <v>80</v>
      </c>
      <c r="D2664" t="s">
        <v>108</v>
      </c>
      <c r="E2664" t="s">
        <v>146</v>
      </c>
      <c r="F2664" t="s">
        <v>7846</v>
      </c>
      <c r="G2664" t="s">
        <v>148</v>
      </c>
      <c r="H2664" t="s">
        <v>143</v>
      </c>
      <c r="I2664" t="s">
        <v>135</v>
      </c>
      <c r="J2664" t="s">
        <v>136</v>
      </c>
      <c r="K2664" t="s">
        <v>137</v>
      </c>
      <c r="L2664" t="s">
        <v>7847</v>
      </c>
      <c r="M2664" t="s">
        <v>7848</v>
      </c>
      <c r="N2664">
        <v>1.0436111109999999</v>
      </c>
      <c r="O2664">
        <v>0</v>
      </c>
      <c r="P2664">
        <v>4</v>
      </c>
      <c r="Q2664">
        <v>0</v>
      </c>
      <c r="R2664">
        <v>4</v>
      </c>
      <c r="S2664">
        <v>0</v>
      </c>
      <c r="T2664">
        <v>2</v>
      </c>
      <c r="U2664">
        <v>0</v>
      </c>
      <c r="V2664">
        <v>0</v>
      </c>
      <c r="W2664">
        <v>0</v>
      </c>
      <c r="X2664">
        <v>0.91935786575743061</v>
      </c>
      <c r="Y2664">
        <v>0</v>
      </c>
      <c r="Z2664">
        <v>17.312837671711748</v>
      </c>
      <c r="AA2664">
        <v>0</v>
      </c>
      <c r="AB2664">
        <v>1.025420525757085</v>
      </c>
      <c r="AC2664">
        <v>0</v>
      </c>
      <c r="AD2664">
        <v>0</v>
      </c>
      <c r="AE2664">
        <v>19.257616063226262</v>
      </c>
    </row>
    <row r="2665" spans="1:31" x14ac:dyDescent="0.25">
      <c r="A2665">
        <v>1875816</v>
      </c>
      <c r="B2665">
        <v>1</v>
      </c>
      <c r="C2665" t="s">
        <v>80</v>
      </c>
      <c r="D2665" t="s">
        <v>94</v>
      </c>
      <c r="E2665" t="s">
        <v>169</v>
      </c>
      <c r="F2665" t="s">
        <v>7849</v>
      </c>
      <c r="G2665" t="s">
        <v>148</v>
      </c>
      <c r="H2665" t="s">
        <v>143</v>
      </c>
      <c r="I2665" t="s">
        <v>135</v>
      </c>
      <c r="J2665" t="s">
        <v>136</v>
      </c>
      <c r="K2665" t="s">
        <v>137</v>
      </c>
      <c r="L2665" t="s">
        <v>7850</v>
      </c>
      <c r="M2665" t="s">
        <v>7851</v>
      </c>
      <c r="N2665">
        <v>1.6575</v>
      </c>
      <c r="O2665">
        <v>0</v>
      </c>
      <c r="P2665">
        <v>74</v>
      </c>
      <c r="Q2665">
        <v>0</v>
      </c>
      <c r="R2665">
        <v>1</v>
      </c>
      <c r="S2665">
        <v>0</v>
      </c>
      <c r="T2665">
        <v>5</v>
      </c>
      <c r="U2665">
        <v>0</v>
      </c>
      <c r="V2665">
        <v>0</v>
      </c>
      <c r="W2665">
        <v>0</v>
      </c>
      <c r="X2665">
        <v>17.343515649742752</v>
      </c>
      <c r="Y2665">
        <v>0</v>
      </c>
      <c r="Z2665">
        <v>0.66149230174095752</v>
      </c>
      <c r="AA2665">
        <v>0</v>
      </c>
      <c r="AB2665">
        <v>0.51327046421099165</v>
      </c>
      <c r="AC2665">
        <v>0</v>
      </c>
      <c r="AD2665">
        <v>0</v>
      </c>
      <c r="AE2665">
        <v>18.518278415694699</v>
      </c>
    </row>
    <row r="2666" spans="1:31" x14ac:dyDescent="0.25">
      <c r="A2666">
        <v>1875687</v>
      </c>
      <c r="B2666">
        <v>1</v>
      </c>
      <c r="C2666" t="s">
        <v>80</v>
      </c>
      <c r="D2666" t="s">
        <v>93</v>
      </c>
      <c r="E2666" t="s">
        <v>158</v>
      </c>
      <c r="F2666" t="s">
        <v>7852</v>
      </c>
      <c r="G2666" t="s">
        <v>5744</v>
      </c>
      <c r="H2666" t="s">
        <v>134</v>
      </c>
      <c r="I2666" t="s">
        <v>135</v>
      </c>
      <c r="J2666" t="s">
        <v>136</v>
      </c>
      <c r="K2666" t="s">
        <v>137</v>
      </c>
      <c r="L2666" t="s">
        <v>7853</v>
      </c>
      <c r="M2666" t="s">
        <v>7854</v>
      </c>
      <c r="N2666">
        <v>6.301666666</v>
      </c>
      <c r="O2666">
        <v>0</v>
      </c>
      <c r="P2666">
        <v>14</v>
      </c>
      <c r="Q2666">
        <v>0</v>
      </c>
      <c r="R2666">
        <v>3</v>
      </c>
      <c r="S2666">
        <v>0</v>
      </c>
      <c r="T2666">
        <v>2</v>
      </c>
      <c r="U2666">
        <v>0</v>
      </c>
      <c r="V2666">
        <v>0</v>
      </c>
      <c r="W2666">
        <v>0</v>
      </c>
      <c r="X2666">
        <v>10.579127054229874</v>
      </c>
      <c r="Y2666">
        <v>0</v>
      </c>
      <c r="Z2666">
        <v>25.64386116784345</v>
      </c>
      <c r="AA2666">
        <v>0</v>
      </c>
      <c r="AB2666">
        <v>4.3467692158906752</v>
      </c>
      <c r="AC2666">
        <v>0</v>
      </c>
      <c r="AD2666">
        <v>0</v>
      </c>
      <c r="AE2666">
        <v>40.569757437964</v>
      </c>
    </row>
    <row r="2667" spans="1:31" x14ac:dyDescent="0.25">
      <c r="A2667">
        <v>1875215</v>
      </c>
      <c r="B2667">
        <v>1</v>
      </c>
      <c r="C2667" t="s">
        <v>81</v>
      </c>
      <c r="D2667" t="s">
        <v>118</v>
      </c>
      <c r="E2667" t="s">
        <v>169</v>
      </c>
      <c r="F2667" t="s">
        <v>7855</v>
      </c>
      <c r="G2667" t="s">
        <v>363</v>
      </c>
      <c r="H2667" t="s">
        <v>143</v>
      </c>
      <c r="I2667" t="s">
        <v>135</v>
      </c>
      <c r="J2667" t="s">
        <v>136</v>
      </c>
      <c r="K2667" t="s">
        <v>137</v>
      </c>
      <c r="L2667" t="s">
        <v>7856</v>
      </c>
      <c r="M2667" t="s">
        <v>7857</v>
      </c>
      <c r="N2667">
        <v>3.7602777770000002</v>
      </c>
      <c r="O2667">
        <v>0</v>
      </c>
      <c r="P2667">
        <v>4</v>
      </c>
      <c r="Q2667">
        <v>0</v>
      </c>
      <c r="R2667">
        <v>0</v>
      </c>
      <c r="S2667">
        <v>0</v>
      </c>
      <c r="T2667">
        <v>1</v>
      </c>
      <c r="U2667">
        <v>0</v>
      </c>
      <c r="V2667">
        <v>0</v>
      </c>
      <c r="W2667">
        <v>0</v>
      </c>
      <c r="X2667">
        <v>4.4674006195162503</v>
      </c>
      <c r="Y2667">
        <v>0</v>
      </c>
      <c r="Z2667">
        <v>0</v>
      </c>
      <c r="AA2667">
        <v>0</v>
      </c>
      <c r="AB2667">
        <v>1.9921757903836324</v>
      </c>
      <c r="AC2667">
        <v>0</v>
      </c>
      <c r="AD2667">
        <v>0</v>
      </c>
      <c r="AE2667">
        <v>6.4595764098998831</v>
      </c>
    </row>
    <row r="2668" spans="1:31" x14ac:dyDescent="0.25">
      <c r="A2668">
        <v>1875381</v>
      </c>
      <c r="B2668">
        <v>1</v>
      </c>
      <c r="C2668" t="s">
        <v>80</v>
      </c>
      <c r="D2668" t="s">
        <v>94</v>
      </c>
      <c r="E2668" t="s">
        <v>210</v>
      </c>
      <c r="F2668" t="s">
        <v>7161</v>
      </c>
      <c r="G2668" t="s">
        <v>476</v>
      </c>
      <c r="H2668" t="s">
        <v>134</v>
      </c>
      <c r="I2668" t="s">
        <v>135</v>
      </c>
      <c r="J2668" t="s">
        <v>136</v>
      </c>
      <c r="K2668" t="s">
        <v>137</v>
      </c>
      <c r="L2668" t="s">
        <v>7858</v>
      </c>
      <c r="M2668" t="s">
        <v>7859</v>
      </c>
      <c r="N2668">
        <v>0.70888888800000005</v>
      </c>
      <c r="O2668">
        <v>3</v>
      </c>
      <c r="P2668">
        <v>333</v>
      </c>
      <c r="Q2668">
        <v>13</v>
      </c>
      <c r="R2668">
        <v>11</v>
      </c>
      <c r="S2668">
        <v>3</v>
      </c>
      <c r="T2668">
        <v>28</v>
      </c>
      <c r="U2668">
        <v>0</v>
      </c>
      <c r="V2668">
        <v>0</v>
      </c>
      <c r="W2668">
        <v>3.0472659329102711</v>
      </c>
      <c r="X2668">
        <v>26.360029246079915</v>
      </c>
      <c r="Y2668">
        <v>59.925913411739245</v>
      </c>
      <c r="Z2668">
        <v>12.456744222135496</v>
      </c>
      <c r="AA2668">
        <v>9.757146567372601</v>
      </c>
      <c r="AB2668">
        <v>12.707346766171252</v>
      </c>
      <c r="AC2668">
        <v>0</v>
      </c>
      <c r="AD2668">
        <v>0</v>
      </c>
      <c r="AE2668">
        <v>124.25444614640878</v>
      </c>
    </row>
    <row r="2669" spans="1:31" x14ac:dyDescent="0.25">
      <c r="A2669">
        <v>1875209</v>
      </c>
      <c r="B2669">
        <v>1</v>
      </c>
      <c r="C2669" t="s">
        <v>80</v>
      </c>
      <c r="D2669" t="s">
        <v>94</v>
      </c>
      <c r="E2669" t="s">
        <v>210</v>
      </c>
      <c r="F2669" t="s">
        <v>7161</v>
      </c>
      <c r="G2669" t="s">
        <v>133</v>
      </c>
      <c r="H2669" t="s">
        <v>134</v>
      </c>
      <c r="I2669" t="s">
        <v>135</v>
      </c>
      <c r="J2669" t="s">
        <v>136</v>
      </c>
      <c r="K2669" t="s">
        <v>137</v>
      </c>
      <c r="L2669" t="s">
        <v>7860</v>
      </c>
      <c r="M2669" t="s">
        <v>7861</v>
      </c>
      <c r="N2669">
        <v>1.0119444440000001</v>
      </c>
      <c r="O2669">
        <v>3</v>
      </c>
      <c r="P2669">
        <v>333</v>
      </c>
      <c r="Q2669">
        <v>13</v>
      </c>
      <c r="R2669">
        <v>11</v>
      </c>
      <c r="S2669">
        <v>3</v>
      </c>
      <c r="T2669">
        <v>28</v>
      </c>
      <c r="U2669">
        <v>0</v>
      </c>
      <c r="V2669">
        <v>0</v>
      </c>
      <c r="W2669">
        <v>2.996647247953435</v>
      </c>
      <c r="X2669">
        <v>25.922158037843747</v>
      </c>
      <c r="Y2669">
        <v>60.144502085949149</v>
      </c>
      <c r="Z2669">
        <v>11.500703801573994</v>
      </c>
      <c r="AA2669">
        <v>7.5676999817685413</v>
      </c>
      <c r="AB2669">
        <v>7.7587373348323245</v>
      </c>
      <c r="AC2669">
        <v>0</v>
      </c>
      <c r="AD2669">
        <v>0</v>
      </c>
      <c r="AE2669">
        <v>115.89044848992118</v>
      </c>
    </row>
    <row r="2670" spans="1:31" x14ac:dyDescent="0.25">
      <c r="A2670">
        <v>1875338</v>
      </c>
      <c r="B2670">
        <v>1</v>
      </c>
      <c r="C2670" t="s">
        <v>81</v>
      </c>
      <c r="D2670" t="s">
        <v>118</v>
      </c>
      <c r="E2670" t="s">
        <v>158</v>
      </c>
      <c r="F2670" t="s">
        <v>7862</v>
      </c>
      <c r="G2670" t="s">
        <v>171</v>
      </c>
      <c r="H2670" t="s">
        <v>134</v>
      </c>
      <c r="I2670" t="s">
        <v>135</v>
      </c>
      <c r="J2670" t="s">
        <v>136</v>
      </c>
      <c r="K2670" t="s">
        <v>172</v>
      </c>
      <c r="L2670" t="s">
        <v>7863</v>
      </c>
      <c r="M2670" t="s">
        <v>7864</v>
      </c>
      <c r="N2670">
        <v>8.2320155550000003</v>
      </c>
      <c r="O2670">
        <v>0</v>
      </c>
      <c r="P2670">
        <v>90</v>
      </c>
      <c r="Q2670">
        <v>0</v>
      </c>
      <c r="R2670">
        <v>17</v>
      </c>
      <c r="S2670">
        <v>0</v>
      </c>
      <c r="T2670">
        <v>13</v>
      </c>
      <c r="U2670">
        <v>0</v>
      </c>
      <c r="V2670">
        <v>0</v>
      </c>
      <c r="W2670">
        <v>0</v>
      </c>
      <c r="X2670">
        <v>133.56777733856154</v>
      </c>
      <c r="Y2670">
        <v>0</v>
      </c>
      <c r="Z2670">
        <v>139.11788401785986</v>
      </c>
      <c r="AA2670">
        <v>0</v>
      </c>
      <c r="AB2670">
        <v>26.787073199587354</v>
      </c>
      <c r="AC2670">
        <v>0</v>
      </c>
      <c r="AD2670">
        <v>0</v>
      </c>
      <c r="AE2670">
        <v>299.47273455600873</v>
      </c>
    </row>
    <row r="2671" spans="1:31" x14ac:dyDescent="0.25">
      <c r="A2671">
        <v>1875730</v>
      </c>
      <c r="B2671">
        <v>1</v>
      </c>
      <c r="C2671" t="s">
        <v>80</v>
      </c>
      <c r="D2671" t="s">
        <v>96</v>
      </c>
      <c r="E2671" t="s">
        <v>140</v>
      </c>
      <c r="F2671" t="s">
        <v>5571</v>
      </c>
      <c r="G2671" t="s">
        <v>200</v>
      </c>
      <c r="H2671" t="s">
        <v>143</v>
      </c>
      <c r="I2671" t="s">
        <v>135</v>
      </c>
      <c r="J2671" t="s">
        <v>136</v>
      </c>
      <c r="K2671" t="s">
        <v>137</v>
      </c>
      <c r="L2671" t="s">
        <v>7865</v>
      </c>
      <c r="M2671" t="s">
        <v>7866</v>
      </c>
      <c r="N2671">
        <v>1.0974999999999999</v>
      </c>
      <c r="O2671">
        <v>0</v>
      </c>
      <c r="P2671">
        <v>1</v>
      </c>
      <c r="Q2671">
        <v>0</v>
      </c>
      <c r="R2671">
        <v>0</v>
      </c>
      <c r="S2671">
        <v>0</v>
      </c>
      <c r="T2671">
        <v>0</v>
      </c>
      <c r="U2671">
        <v>0</v>
      </c>
      <c r="V2671">
        <v>0</v>
      </c>
      <c r="W2671">
        <v>0</v>
      </c>
      <c r="X2671">
        <v>0.44347889291078246</v>
      </c>
      <c r="Y2671">
        <v>0</v>
      </c>
      <c r="Z2671">
        <v>0</v>
      </c>
      <c r="AA2671">
        <v>0</v>
      </c>
      <c r="AB2671">
        <v>0</v>
      </c>
      <c r="AC2671">
        <v>0</v>
      </c>
      <c r="AD2671">
        <v>0</v>
      </c>
      <c r="AE2671">
        <v>0.44347889291078246</v>
      </c>
    </row>
    <row r="2672" spans="1:31" x14ac:dyDescent="0.25">
      <c r="A2672">
        <v>1875544</v>
      </c>
      <c r="B2672">
        <v>1</v>
      </c>
      <c r="C2672" t="s">
        <v>80</v>
      </c>
      <c r="D2672" t="s">
        <v>108</v>
      </c>
      <c r="E2672" t="s">
        <v>146</v>
      </c>
      <c r="F2672" t="s">
        <v>7867</v>
      </c>
      <c r="G2672" t="s">
        <v>148</v>
      </c>
      <c r="H2672" t="s">
        <v>143</v>
      </c>
      <c r="I2672" t="s">
        <v>135</v>
      </c>
      <c r="J2672" t="s">
        <v>136</v>
      </c>
      <c r="K2672" t="s">
        <v>137</v>
      </c>
      <c r="L2672" t="s">
        <v>7868</v>
      </c>
      <c r="M2672" t="s">
        <v>7869</v>
      </c>
      <c r="N2672">
        <v>3.548888888</v>
      </c>
      <c r="O2672">
        <v>0</v>
      </c>
      <c r="P2672">
        <v>1</v>
      </c>
      <c r="Q2672">
        <v>0</v>
      </c>
      <c r="R2672">
        <v>1</v>
      </c>
      <c r="S2672">
        <v>0</v>
      </c>
      <c r="T2672">
        <v>0</v>
      </c>
      <c r="U2672">
        <v>0</v>
      </c>
      <c r="V2672">
        <v>0</v>
      </c>
      <c r="W2672">
        <v>0</v>
      </c>
      <c r="X2672">
        <v>0.7824669910590577</v>
      </c>
      <c r="Y2672">
        <v>0</v>
      </c>
      <c r="Z2672">
        <v>0.77900129030748666</v>
      </c>
      <c r="AA2672">
        <v>0</v>
      </c>
      <c r="AB2672">
        <v>0</v>
      </c>
      <c r="AC2672">
        <v>0</v>
      </c>
      <c r="AD2672">
        <v>0</v>
      </c>
      <c r="AE2672">
        <v>1.5614682813665444</v>
      </c>
    </row>
    <row r="2673" spans="1:31" x14ac:dyDescent="0.25">
      <c r="A2673">
        <v>1875819</v>
      </c>
      <c r="B2673">
        <v>1</v>
      </c>
      <c r="C2673" t="s">
        <v>81</v>
      </c>
      <c r="D2673" t="s">
        <v>127</v>
      </c>
      <c r="E2673" t="s">
        <v>140</v>
      </c>
      <c r="F2673" t="s">
        <v>7870</v>
      </c>
      <c r="G2673" t="s">
        <v>163</v>
      </c>
      <c r="H2673" t="s">
        <v>143</v>
      </c>
      <c r="I2673" t="s">
        <v>135</v>
      </c>
      <c r="J2673" t="s">
        <v>136</v>
      </c>
      <c r="K2673" t="s">
        <v>137</v>
      </c>
      <c r="L2673" t="s">
        <v>7871</v>
      </c>
      <c r="M2673" t="s">
        <v>7872</v>
      </c>
      <c r="N2673">
        <v>4.3830555550000003</v>
      </c>
      <c r="O2673">
        <v>0</v>
      </c>
      <c r="P2673">
        <v>1</v>
      </c>
      <c r="Q2673">
        <v>0</v>
      </c>
      <c r="R2673">
        <v>0</v>
      </c>
      <c r="S2673">
        <v>0</v>
      </c>
      <c r="T2673">
        <v>0</v>
      </c>
      <c r="U2673">
        <v>0</v>
      </c>
      <c r="V2673">
        <v>0</v>
      </c>
      <c r="W2673">
        <v>0</v>
      </c>
      <c r="X2673">
        <v>0.63600126641621924</v>
      </c>
      <c r="Y2673">
        <v>0</v>
      </c>
      <c r="Z2673">
        <v>0</v>
      </c>
      <c r="AA2673">
        <v>0</v>
      </c>
      <c r="AB2673">
        <v>0</v>
      </c>
      <c r="AC2673">
        <v>0</v>
      </c>
      <c r="AD2673">
        <v>0</v>
      </c>
      <c r="AE2673">
        <v>0.63600126641621924</v>
      </c>
    </row>
    <row r="2674" spans="1:31" x14ac:dyDescent="0.25">
      <c r="A2674">
        <v>1875750</v>
      </c>
      <c r="B2674">
        <v>1</v>
      </c>
      <c r="C2674" t="s">
        <v>80</v>
      </c>
      <c r="D2674" t="s">
        <v>83</v>
      </c>
      <c r="E2674" t="s">
        <v>169</v>
      </c>
      <c r="F2674" t="s">
        <v>7873</v>
      </c>
      <c r="G2674" t="s">
        <v>183</v>
      </c>
      <c r="H2674" t="s">
        <v>143</v>
      </c>
      <c r="I2674" t="s">
        <v>135</v>
      </c>
      <c r="J2674" t="s">
        <v>136</v>
      </c>
      <c r="K2674" t="s">
        <v>137</v>
      </c>
      <c r="L2674" t="s">
        <v>7874</v>
      </c>
      <c r="M2674" t="s">
        <v>7875</v>
      </c>
      <c r="N2674">
        <v>0.97638888800000001</v>
      </c>
      <c r="O2674">
        <v>0</v>
      </c>
      <c r="P2674">
        <v>468</v>
      </c>
      <c r="Q2674">
        <v>0</v>
      </c>
      <c r="R2674">
        <v>0</v>
      </c>
      <c r="S2674">
        <v>0</v>
      </c>
      <c r="T2674">
        <v>16</v>
      </c>
      <c r="U2674">
        <v>0</v>
      </c>
      <c r="V2674">
        <v>0</v>
      </c>
      <c r="W2674">
        <v>0</v>
      </c>
      <c r="X2674">
        <v>146.20678401996042</v>
      </c>
      <c r="Y2674">
        <v>0</v>
      </c>
      <c r="Z2674">
        <v>0</v>
      </c>
      <c r="AA2674">
        <v>0</v>
      </c>
      <c r="AB2674">
        <v>5.5927016368850921</v>
      </c>
      <c r="AC2674">
        <v>0</v>
      </c>
      <c r="AD2674">
        <v>0</v>
      </c>
      <c r="AE2674">
        <v>151.79948565684552</v>
      </c>
    </row>
    <row r="2675" spans="1:31" x14ac:dyDescent="0.25">
      <c r="A2675">
        <v>1875673</v>
      </c>
      <c r="B2675">
        <v>1</v>
      </c>
      <c r="C2675" t="s">
        <v>80</v>
      </c>
      <c r="D2675" t="s">
        <v>84</v>
      </c>
      <c r="E2675" t="s">
        <v>140</v>
      </c>
      <c r="F2675" t="s">
        <v>7876</v>
      </c>
      <c r="G2675" t="s">
        <v>163</v>
      </c>
      <c r="H2675" t="s">
        <v>143</v>
      </c>
      <c r="I2675" t="s">
        <v>135</v>
      </c>
      <c r="J2675" t="s">
        <v>136</v>
      </c>
      <c r="K2675" t="s">
        <v>137</v>
      </c>
      <c r="L2675" t="s">
        <v>7877</v>
      </c>
      <c r="M2675" t="s">
        <v>7878</v>
      </c>
      <c r="N2675">
        <v>1.9130555549999999</v>
      </c>
      <c r="O2675">
        <v>0</v>
      </c>
      <c r="P2675">
        <v>4</v>
      </c>
      <c r="Q2675">
        <v>0</v>
      </c>
      <c r="R2675">
        <v>0</v>
      </c>
      <c r="S2675">
        <v>0</v>
      </c>
      <c r="T2675">
        <v>0</v>
      </c>
      <c r="U2675">
        <v>0</v>
      </c>
      <c r="V2675">
        <v>0</v>
      </c>
      <c r="W2675">
        <v>0</v>
      </c>
      <c r="X2675">
        <v>1.3090197586701788</v>
      </c>
      <c r="Y2675">
        <v>0</v>
      </c>
      <c r="Z2675">
        <v>0</v>
      </c>
      <c r="AA2675">
        <v>0</v>
      </c>
      <c r="AB2675">
        <v>0</v>
      </c>
      <c r="AC2675">
        <v>0</v>
      </c>
      <c r="AD2675">
        <v>0</v>
      </c>
      <c r="AE2675">
        <v>1.3090197586701788</v>
      </c>
    </row>
    <row r="2676" spans="1:31" x14ac:dyDescent="0.25">
      <c r="A2676">
        <v>1875650</v>
      </c>
      <c r="B2676">
        <v>1</v>
      </c>
      <c r="C2676" t="s">
        <v>81</v>
      </c>
      <c r="D2676" t="s">
        <v>128</v>
      </c>
      <c r="E2676" t="s">
        <v>131</v>
      </c>
      <c r="F2676" t="s">
        <v>7879</v>
      </c>
      <c r="G2676" t="s">
        <v>133</v>
      </c>
      <c r="H2676" t="s">
        <v>134</v>
      </c>
      <c r="I2676" t="s">
        <v>135</v>
      </c>
      <c r="J2676" t="s">
        <v>136</v>
      </c>
      <c r="K2676" t="s">
        <v>137</v>
      </c>
      <c r="L2676" t="s">
        <v>7880</v>
      </c>
      <c r="M2676" t="s">
        <v>7881</v>
      </c>
      <c r="N2676">
        <v>2.9116666659999999</v>
      </c>
      <c r="O2676">
        <v>0</v>
      </c>
      <c r="P2676">
        <v>517</v>
      </c>
      <c r="Q2676">
        <v>4</v>
      </c>
      <c r="R2676">
        <v>7</v>
      </c>
      <c r="S2676">
        <v>13</v>
      </c>
      <c r="T2676">
        <v>39</v>
      </c>
      <c r="U2676">
        <v>4</v>
      </c>
      <c r="V2676">
        <v>0</v>
      </c>
      <c r="W2676">
        <v>0</v>
      </c>
      <c r="X2676">
        <v>393.45094451499108</v>
      </c>
      <c r="Y2676">
        <v>119.39317996941756</v>
      </c>
      <c r="Z2676">
        <v>10.357972320261526</v>
      </c>
      <c r="AA2676">
        <v>242.32444729877446</v>
      </c>
      <c r="AB2676">
        <v>117.51748599832764</v>
      </c>
      <c r="AC2676">
        <v>3530.3890765293668</v>
      </c>
      <c r="AD2676">
        <v>0</v>
      </c>
      <c r="AE2676">
        <v>4413.4331066311388</v>
      </c>
    </row>
    <row r="2677" spans="1:31" x14ac:dyDescent="0.25">
      <c r="A2677">
        <v>1875481</v>
      </c>
      <c r="B2677">
        <v>1</v>
      </c>
      <c r="C2677" t="s">
        <v>81</v>
      </c>
      <c r="D2677" t="s">
        <v>128</v>
      </c>
      <c r="E2677" t="s">
        <v>146</v>
      </c>
      <c r="F2677" t="s">
        <v>7882</v>
      </c>
      <c r="G2677" t="s">
        <v>148</v>
      </c>
      <c r="H2677" t="s">
        <v>143</v>
      </c>
      <c r="I2677" t="s">
        <v>135</v>
      </c>
      <c r="J2677" t="s">
        <v>136</v>
      </c>
      <c r="K2677" t="s">
        <v>137</v>
      </c>
      <c r="L2677" t="s">
        <v>7883</v>
      </c>
      <c r="M2677" t="s">
        <v>7884</v>
      </c>
      <c r="N2677">
        <v>3.3902777770000001</v>
      </c>
      <c r="O2677">
        <v>0</v>
      </c>
      <c r="P2677">
        <v>30</v>
      </c>
      <c r="Q2677">
        <v>0</v>
      </c>
      <c r="R2677">
        <v>0</v>
      </c>
      <c r="S2677">
        <v>0</v>
      </c>
      <c r="T2677">
        <v>0</v>
      </c>
      <c r="U2677">
        <v>0</v>
      </c>
      <c r="V2677">
        <v>0</v>
      </c>
      <c r="W2677">
        <v>0</v>
      </c>
      <c r="X2677">
        <v>17.771018142799672</v>
      </c>
      <c r="Y2677">
        <v>0</v>
      </c>
      <c r="Z2677">
        <v>0</v>
      </c>
      <c r="AA2677">
        <v>0</v>
      </c>
      <c r="AB2677">
        <v>0</v>
      </c>
      <c r="AC2677">
        <v>0</v>
      </c>
      <c r="AD2677">
        <v>0</v>
      </c>
      <c r="AE2677">
        <v>17.771018142799672</v>
      </c>
    </row>
    <row r="2678" spans="1:31" x14ac:dyDescent="0.25">
      <c r="A2678">
        <v>1875604</v>
      </c>
      <c r="B2678">
        <v>1</v>
      </c>
      <c r="C2678" t="s">
        <v>80</v>
      </c>
      <c r="D2678" t="s">
        <v>106</v>
      </c>
      <c r="E2678" t="s">
        <v>210</v>
      </c>
      <c r="F2678" t="s">
        <v>7039</v>
      </c>
      <c r="G2678" t="s">
        <v>343</v>
      </c>
      <c r="H2678" t="s">
        <v>134</v>
      </c>
      <c r="I2678" t="s">
        <v>135</v>
      </c>
      <c r="J2678" t="s">
        <v>136</v>
      </c>
      <c r="K2678" t="s">
        <v>137</v>
      </c>
      <c r="L2678" t="s">
        <v>7885</v>
      </c>
      <c r="M2678" t="s">
        <v>7886</v>
      </c>
      <c r="N2678">
        <v>1.9508333330000001</v>
      </c>
      <c r="O2678">
        <v>7</v>
      </c>
      <c r="P2678">
        <v>2139</v>
      </c>
      <c r="Q2678">
        <v>58</v>
      </c>
      <c r="R2678">
        <v>236</v>
      </c>
      <c r="S2678">
        <v>24</v>
      </c>
      <c r="T2678">
        <v>303</v>
      </c>
      <c r="U2678">
        <v>0</v>
      </c>
      <c r="V2678">
        <v>0</v>
      </c>
      <c r="W2678">
        <v>6.1640516028598009</v>
      </c>
      <c r="X2678">
        <v>727.34524403294745</v>
      </c>
      <c r="Y2678">
        <v>857.26281430700817</v>
      </c>
      <c r="Z2678">
        <v>1663.4699325121842</v>
      </c>
      <c r="AA2678">
        <v>635.66423656818233</v>
      </c>
      <c r="AB2678">
        <v>925.94890272536577</v>
      </c>
      <c r="AC2678">
        <v>0</v>
      </c>
      <c r="AD2678">
        <v>0</v>
      </c>
      <c r="AE2678">
        <v>4815.8551817485477</v>
      </c>
    </row>
    <row r="2679" spans="1:31" x14ac:dyDescent="0.25">
      <c r="A2679">
        <v>1875232</v>
      </c>
      <c r="B2679">
        <v>1</v>
      </c>
      <c r="C2679" t="s">
        <v>80</v>
      </c>
      <c r="D2679" t="s">
        <v>95</v>
      </c>
      <c r="E2679" t="s">
        <v>210</v>
      </c>
      <c r="F2679" t="s">
        <v>7887</v>
      </c>
      <c r="G2679" t="s">
        <v>133</v>
      </c>
      <c r="H2679" t="s">
        <v>134</v>
      </c>
      <c r="I2679" t="s">
        <v>135</v>
      </c>
      <c r="J2679" t="s">
        <v>136</v>
      </c>
      <c r="K2679" t="s">
        <v>137</v>
      </c>
      <c r="L2679" t="s">
        <v>7888</v>
      </c>
      <c r="M2679" t="s">
        <v>7889</v>
      </c>
      <c r="N2679">
        <v>1.3447222219999999</v>
      </c>
      <c r="O2679">
        <v>0</v>
      </c>
      <c r="P2679">
        <v>151</v>
      </c>
      <c r="Q2679">
        <v>0</v>
      </c>
      <c r="R2679">
        <v>0</v>
      </c>
      <c r="S2679">
        <v>0</v>
      </c>
      <c r="T2679">
        <v>8</v>
      </c>
      <c r="U2679">
        <v>2</v>
      </c>
      <c r="V2679">
        <v>0</v>
      </c>
      <c r="W2679">
        <v>0</v>
      </c>
      <c r="X2679">
        <v>33.53911957632252</v>
      </c>
      <c r="Y2679">
        <v>0</v>
      </c>
      <c r="Z2679">
        <v>0</v>
      </c>
      <c r="AA2679">
        <v>0</v>
      </c>
      <c r="AB2679">
        <v>7.1610460153150175</v>
      </c>
      <c r="AC2679">
        <v>228.87945145045177</v>
      </c>
      <c r="AD2679">
        <v>0</v>
      </c>
      <c r="AE2679">
        <v>269.5796170420893</v>
      </c>
    </row>
    <row r="2680" spans="1:31" x14ac:dyDescent="0.25">
      <c r="A2680">
        <v>1875278</v>
      </c>
      <c r="B2680">
        <v>1</v>
      </c>
      <c r="C2680" t="s">
        <v>80</v>
      </c>
      <c r="D2680" t="s">
        <v>87</v>
      </c>
      <c r="E2680" t="s">
        <v>222</v>
      </c>
      <c r="F2680" t="s">
        <v>7890</v>
      </c>
      <c r="G2680" t="s">
        <v>501</v>
      </c>
      <c r="H2680" t="s">
        <v>143</v>
      </c>
      <c r="I2680" t="s">
        <v>135</v>
      </c>
      <c r="J2680" t="s">
        <v>136</v>
      </c>
      <c r="K2680" t="s">
        <v>137</v>
      </c>
      <c r="L2680" t="s">
        <v>7891</v>
      </c>
      <c r="M2680" t="s">
        <v>7892</v>
      </c>
      <c r="N2680">
        <v>4.3397222219999998</v>
      </c>
      <c r="O2680">
        <v>0</v>
      </c>
      <c r="P2680">
        <v>18</v>
      </c>
      <c r="Q2680">
        <v>0</v>
      </c>
      <c r="R2680">
        <v>0</v>
      </c>
      <c r="S2680">
        <v>0</v>
      </c>
      <c r="T2680">
        <v>3</v>
      </c>
      <c r="U2680">
        <v>0</v>
      </c>
      <c r="V2680">
        <v>0</v>
      </c>
      <c r="W2680">
        <v>0</v>
      </c>
      <c r="X2680">
        <v>19.977269140146181</v>
      </c>
      <c r="Y2680">
        <v>0</v>
      </c>
      <c r="Z2680">
        <v>0</v>
      </c>
      <c r="AA2680">
        <v>0</v>
      </c>
      <c r="AB2680">
        <v>9.5500505055167171</v>
      </c>
      <c r="AC2680">
        <v>0</v>
      </c>
      <c r="AD2680">
        <v>0</v>
      </c>
      <c r="AE2680">
        <v>29.527319645662899</v>
      </c>
    </row>
    <row r="2681" spans="1:31" x14ac:dyDescent="0.25">
      <c r="A2681">
        <v>1875667</v>
      </c>
      <c r="B2681">
        <v>1</v>
      </c>
      <c r="C2681" t="s">
        <v>80</v>
      </c>
      <c r="D2681" t="s">
        <v>83</v>
      </c>
      <c r="E2681" t="s">
        <v>131</v>
      </c>
      <c r="F2681" t="s">
        <v>7893</v>
      </c>
      <c r="G2681" t="s">
        <v>476</v>
      </c>
      <c r="H2681" t="s">
        <v>134</v>
      </c>
      <c r="I2681" t="s">
        <v>135</v>
      </c>
      <c r="J2681" t="s">
        <v>136</v>
      </c>
      <c r="K2681" t="s">
        <v>137</v>
      </c>
      <c r="L2681" t="s">
        <v>7894</v>
      </c>
      <c r="M2681" t="s">
        <v>7895</v>
      </c>
      <c r="N2681">
        <v>0.31194444399999999</v>
      </c>
      <c r="O2681">
        <v>0</v>
      </c>
      <c r="P2681">
        <v>0</v>
      </c>
      <c r="Q2681">
        <v>1</v>
      </c>
      <c r="R2681">
        <v>0</v>
      </c>
      <c r="S2681">
        <v>3</v>
      </c>
      <c r="T2681">
        <v>10</v>
      </c>
      <c r="U2681">
        <v>6</v>
      </c>
      <c r="V2681">
        <v>5</v>
      </c>
      <c r="W2681">
        <v>0</v>
      </c>
      <c r="X2681">
        <v>0</v>
      </c>
      <c r="Y2681">
        <v>4.0936674266230842E-2</v>
      </c>
      <c r="Z2681">
        <v>0</v>
      </c>
      <c r="AA2681">
        <v>17.784038053531447</v>
      </c>
      <c r="AB2681">
        <v>25.518792382175715</v>
      </c>
      <c r="AC2681">
        <v>674.74488124509696</v>
      </c>
      <c r="AD2681">
        <v>55.248762238208613</v>
      </c>
      <c r="AE2681">
        <v>773.33741059327906</v>
      </c>
    </row>
    <row r="2682" spans="1:31" x14ac:dyDescent="0.25">
      <c r="A2682">
        <v>1875318</v>
      </c>
      <c r="B2682">
        <v>1</v>
      </c>
      <c r="C2682" t="s">
        <v>80</v>
      </c>
      <c r="D2682" t="s">
        <v>96</v>
      </c>
      <c r="E2682" t="s">
        <v>140</v>
      </c>
      <c r="F2682" t="s">
        <v>7896</v>
      </c>
      <c r="G2682" t="s">
        <v>200</v>
      </c>
      <c r="H2682" t="s">
        <v>143</v>
      </c>
      <c r="I2682" t="s">
        <v>135</v>
      </c>
      <c r="J2682" t="s">
        <v>136</v>
      </c>
      <c r="K2682" t="s">
        <v>137</v>
      </c>
      <c r="L2682" t="s">
        <v>7897</v>
      </c>
      <c r="M2682" t="s">
        <v>7898</v>
      </c>
      <c r="N2682">
        <v>8.9580555549999996</v>
      </c>
      <c r="O2682">
        <v>0</v>
      </c>
      <c r="P2682">
        <v>0</v>
      </c>
      <c r="Q2682">
        <v>0</v>
      </c>
      <c r="R2682">
        <v>0</v>
      </c>
      <c r="S2682">
        <v>0</v>
      </c>
      <c r="T2682">
        <v>1</v>
      </c>
      <c r="U2682">
        <v>0</v>
      </c>
      <c r="V2682">
        <v>0</v>
      </c>
      <c r="W2682">
        <v>0</v>
      </c>
      <c r="X2682">
        <v>0</v>
      </c>
      <c r="Y2682">
        <v>0</v>
      </c>
      <c r="Z2682">
        <v>0</v>
      </c>
      <c r="AA2682">
        <v>0</v>
      </c>
      <c r="AB2682">
        <v>21.174194267077166</v>
      </c>
      <c r="AC2682">
        <v>0</v>
      </c>
      <c r="AD2682">
        <v>0</v>
      </c>
      <c r="AE2682">
        <v>21.174194267077166</v>
      </c>
    </row>
    <row r="2683" spans="1:31" x14ac:dyDescent="0.25">
      <c r="A2683">
        <v>1875272</v>
      </c>
      <c r="B2683">
        <v>1</v>
      </c>
      <c r="C2683" t="s">
        <v>81</v>
      </c>
      <c r="D2683" t="s">
        <v>123</v>
      </c>
      <c r="E2683" t="s">
        <v>146</v>
      </c>
      <c r="F2683" t="s">
        <v>7899</v>
      </c>
      <c r="G2683" t="s">
        <v>148</v>
      </c>
      <c r="H2683" t="s">
        <v>143</v>
      </c>
      <c r="I2683" t="s">
        <v>135</v>
      </c>
      <c r="J2683" t="s">
        <v>136</v>
      </c>
      <c r="K2683" t="s">
        <v>137</v>
      </c>
      <c r="L2683" t="s">
        <v>7900</v>
      </c>
      <c r="M2683" t="s">
        <v>7901</v>
      </c>
      <c r="N2683">
        <v>2.4666666660000001</v>
      </c>
      <c r="O2683">
        <v>0</v>
      </c>
      <c r="P2683">
        <v>54</v>
      </c>
      <c r="Q2683">
        <v>0</v>
      </c>
      <c r="R2683">
        <v>0</v>
      </c>
      <c r="S2683">
        <v>0</v>
      </c>
      <c r="T2683">
        <v>9</v>
      </c>
      <c r="U2683">
        <v>0</v>
      </c>
      <c r="V2683">
        <v>0</v>
      </c>
      <c r="W2683">
        <v>0</v>
      </c>
      <c r="X2683">
        <v>21.188781514539244</v>
      </c>
      <c r="Y2683">
        <v>0</v>
      </c>
      <c r="Z2683">
        <v>0</v>
      </c>
      <c r="AA2683">
        <v>0</v>
      </c>
      <c r="AB2683">
        <v>16.488300901274723</v>
      </c>
      <c r="AC2683">
        <v>0</v>
      </c>
      <c r="AD2683">
        <v>0</v>
      </c>
      <c r="AE2683">
        <v>37.67708241581397</v>
      </c>
    </row>
    <row r="2684" spans="1:31" x14ac:dyDescent="0.25">
      <c r="A2684">
        <v>1875733</v>
      </c>
      <c r="B2684">
        <v>1</v>
      </c>
      <c r="C2684" t="s">
        <v>80</v>
      </c>
      <c r="D2684" t="s">
        <v>100</v>
      </c>
      <c r="E2684" t="s">
        <v>158</v>
      </c>
      <c r="F2684" t="s">
        <v>7902</v>
      </c>
      <c r="G2684" t="s">
        <v>219</v>
      </c>
      <c r="H2684" t="s">
        <v>134</v>
      </c>
      <c r="I2684" t="s">
        <v>135</v>
      </c>
      <c r="J2684" t="s">
        <v>136</v>
      </c>
      <c r="K2684" t="s">
        <v>137</v>
      </c>
      <c r="L2684" t="s">
        <v>7903</v>
      </c>
      <c r="M2684" t="s">
        <v>7904</v>
      </c>
      <c r="N2684">
        <v>2.869444444</v>
      </c>
      <c r="O2684">
        <v>1</v>
      </c>
      <c r="P2684">
        <v>799</v>
      </c>
      <c r="Q2684">
        <v>4</v>
      </c>
      <c r="R2684">
        <v>45</v>
      </c>
      <c r="S2684">
        <v>12</v>
      </c>
      <c r="T2684">
        <v>51</v>
      </c>
      <c r="U2684">
        <v>1</v>
      </c>
      <c r="V2684">
        <v>0</v>
      </c>
      <c r="W2684">
        <v>1.4552550122513923</v>
      </c>
      <c r="X2684">
        <v>1013.7853312897867</v>
      </c>
      <c r="Y2684">
        <v>22.962127111313237</v>
      </c>
      <c r="Z2684">
        <v>174.35059675409894</v>
      </c>
      <c r="AA2684">
        <v>167.83969074349545</v>
      </c>
      <c r="AB2684">
        <v>160.99518794124825</v>
      </c>
      <c r="AC2684">
        <v>68.410549121152172</v>
      </c>
      <c r="AD2684">
        <v>0</v>
      </c>
      <c r="AE2684">
        <v>1609.7987379733463</v>
      </c>
    </row>
    <row r="2685" spans="1:31" x14ac:dyDescent="0.25">
      <c r="A2685">
        <v>1875235</v>
      </c>
      <c r="B2685">
        <v>1</v>
      </c>
      <c r="C2685" t="s">
        <v>81</v>
      </c>
      <c r="D2685" t="s">
        <v>127</v>
      </c>
      <c r="E2685" t="s">
        <v>169</v>
      </c>
      <c r="F2685" t="s">
        <v>7905</v>
      </c>
      <c r="G2685" t="s">
        <v>183</v>
      </c>
      <c r="H2685" t="s">
        <v>143</v>
      </c>
      <c r="I2685" t="s">
        <v>135</v>
      </c>
      <c r="J2685" t="s">
        <v>136</v>
      </c>
      <c r="K2685" t="s">
        <v>137</v>
      </c>
      <c r="L2685" t="s">
        <v>7906</v>
      </c>
      <c r="M2685" t="s">
        <v>7907</v>
      </c>
      <c r="N2685">
        <v>1.2791666660000001</v>
      </c>
      <c r="O2685">
        <v>0</v>
      </c>
      <c r="P2685">
        <v>79</v>
      </c>
      <c r="Q2685">
        <v>0</v>
      </c>
      <c r="R2685">
        <v>23</v>
      </c>
      <c r="S2685">
        <v>0</v>
      </c>
      <c r="T2685">
        <v>1</v>
      </c>
      <c r="U2685">
        <v>0</v>
      </c>
      <c r="V2685">
        <v>0</v>
      </c>
      <c r="W2685">
        <v>0</v>
      </c>
      <c r="X2685">
        <v>10.225318437297245</v>
      </c>
      <c r="Y2685">
        <v>0</v>
      </c>
      <c r="Z2685">
        <v>16.980395265387219</v>
      </c>
      <c r="AA2685">
        <v>0</v>
      </c>
      <c r="AB2685">
        <v>0.67590099176543506</v>
      </c>
      <c r="AC2685">
        <v>0</v>
      </c>
      <c r="AD2685">
        <v>0</v>
      </c>
      <c r="AE2685">
        <v>27.881614694449897</v>
      </c>
    </row>
    <row r="2686" spans="1:31" x14ac:dyDescent="0.25">
      <c r="A2686">
        <v>1875255</v>
      </c>
      <c r="B2686">
        <v>1</v>
      </c>
      <c r="C2686" t="s">
        <v>80</v>
      </c>
      <c r="D2686" t="s">
        <v>94</v>
      </c>
      <c r="E2686" t="s">
        <v>210</v>
      </c>
      <c r="F2686" t="s">
        <v>3187</v>
      </c>
      <c r="G2686" t="s">
        <v>133</v>
      </c>
      <c r="H2686" t="s">
        <v>134</v>
      </c>
      <c r="I2686" t="s">
        <v>135</v>
      </c>
      <c r="J2686" t="s">
        <v>136</v>
      </c>
      <c r="K2686" t="s">
        <v>137</v>
      </c>
      <c r="L2686" t="s">
        <v>7908</v>
      </c>
      <c r="M2686" t="s">
        <v>7909</v>
      </c>
      <c r="N2686">
        <v>0.53249999999999997</v>
      </c>
      <c r="O2686">
        <v>3</v>
      </c>
      <c r="P2686">
        <v>3196</v>
      </c>
      <c r="Q2686">
        <v>67</v>
      </c>
      <c r="R2686">
        <v>514</v>
      </c>
      <c r="S2686">
        <v>30</v>
      </c>
      <c r="T2686">
        <v>329</v>
      </c>
      <c r="U2686">
        <v>6</v>
      </c>
      <c r="V2686">
        <v>0</v>
      </c>
      <c r="W2686">
        <v>1.5845741895721968</v>
      </c>
      <c r="X2686">
        <v>152.99485149199026</v>
      </c>
      <c r="Y2686">
        <v>115.04766395469127</v>
      </c>
      <c r="Z2686">
        <v>187.19787706507998</v>
      </c>
      <c r="AA2686">
        <v>57.311261960690082</v>
      </c>
      <c r="AB2686">
        <v>55.190933435449679</v>
      </c>
      <c r="AC2686">
        <v>109.82783622124471</v>
      </c>
      <c r="AD2686">
        <v>0</v>
      </c>
      <c r="AE2686">
        <v>679.15499831871819</v>
      </c>
    </row>
    <row r="2687" spans="1:31" x14ac:dyDescent="0.25">
      <c r="A2687">
        <v>1875292</v>
      </c>
      <c r="B2687">
        <v>1</v>
      </c>
      <c r="C2687" t="s">
        <v>80</v>
      </c>
      <c r="D2687" t="s">
        <v>103</v>
      </c>
      <c r="E2687" t="s">
        <v>131</v>
      </c>
      <c r="F2687" t="s">
        <v>7910</v>
      </c>
      <c r="G2687" t="s">
        <v>133</v>
      </c>
      <c r="H2687" t="s">
        <v>134</v>
      </c>
      <c r="I2687" t="s">
        <v>135</v>
      </c>
      <c r="J2687" t="s">
        <v>136</v>
      </c>
      <c r="K2687" t="s">
        <v>137</v>
      </c>
      <c r="L2687" t="s">
        <v>7911</v>
      </c>
      <c r="M2687" t="s">
        <v>7912</v>
      </c>
      <c r="N2687">
        <v>1.4258333329999999</v>
      </c>
      <c r="O2687">
        <v>0</v>
      </c>
      <c r="P2687">
        <v>0</v>
      </c>
      <c r="Q2687">
        <v>4</v>
      </c>
      <c r="R2687">
        <v>18</v>
      </c>
      <c r="S2687">
        <v>5</v>
      </c>
      <c r="T2687">
        <v>5</v>
      </c>
      <c r="U2687">
        <v>3</v>
      </c>
      <c r="V2687">
        <v>0</v>
      </c>
      <c r="W2687">
        <v>0</v>
      </c>
      <c r="X2687">
        <v>0</v>
      </c>
      <c r="Y2687">
        <v>156.74171066754559</v>
      </c>
      <c r="Z2687">
        <v>316.1949437601757</v>
      </c>
      <c r="AA2687">
        <v>78.501917213766873</v>
      </c>
      <c r="AB2687">
        <v>31.236711792598932</v>
      </c>
      <c r="AC2687">
        <v>130.5889462387409</v>
      </c>
      <c r="AD2687">
        <v>0</v>
      </c>
      <c r="AE2687">
        <v>713.26422967282792</v>
      </c>
    </row>
    <row r="2688" spans="1:31" x14ac:dyDescent="0.25">
      <c r="A2688">
        <v>1875839</v>
      </c>
      <c r="B2688">
        <v>1</v>
      </c>
      <c r="C2688" t="s">
        <v>80</v>
      </c>
      <c r="D2688" t="s">
        <v>100</v>
      </c>
      <c r="E2688" t="s">
        <v>210</v>
      </c>
      <c r="F2688" t="s">
        <v>7913</v>
      </c>
      <c r="G2688" t="s">
        <v>476</v>
      </c>
      <c r="H2688" t="s">
        <v>134</v>
      </c>
      <c r="I2688" t="s">
        <v>135</v>
      </c>
      <c r="J2688" t="s">
        <v>136</v>
      </c>
      <c r="K2688" t="s">
        <v>137</v>
      </c>
      <c r="L2688" t="s">
        <v>7914</v>
      </c>
      <c r="M2688" t="s">
        <v>7915</v>
      </c>
      <c r="N2688">
        <v>0.178888888</v>
      </c>
      <c r="O2688">
        <v>1</v>
      </c>
      <c r="P2688">
        <v>1265</v>
      </c>
      <c r="Q2688">
        <v>18</v>
      </c>
      <c r="R2688">
        <v>442</v>
      </c>
      <c r="S2688">
        <v>13</v>
      </c>
      <c r="T2688">
        <v>248</v>
      </c>
      <c r="U2688">
        <v>0</v>
      </c>
      <c r="V2688">
        <v>1</v>
      </c>
      <c r="W2688">
        <v>0.118801435377</v>
      </c>
      <c r="X2688">
        <v>73.424213322287173</v>
      </c>
      <c r="Y2688">
        <v>67.401203857224971</v>
      </c>
      <c r="Z2688">
        <v>83.180039020726085</v>
      </c>
      <c r="AA2688">
        <v>32.160724130734138</v>
      </c>
      <c r="AB2688">
        <v>31.599104501506595</v>
      </c>
      <c r="AC2688">
        <v>0</v>
      </c>
      <c r="AD2688">
        <v>14.197216752489755</v>
      </c>
      <c r="AE2688">
        <v>302.08130302034567</v>
      </c>
    </row>
    <row r="2689" spans="1:31" x14ac:dyDescent="0.25">
      <c r="A2689">
        <v>1875590</v>
      </c>
      <c r="B2689">
        <v>1</v>
      </c>
      <c r="C2689" t="s">
        <v>80</v>
      </c>
      <c r="D2689" t="s">
        <v>88</v>
      </c>
      <c r="E2689" t="s">
        <v>158</v>
      </c>
      <c r="F2689" t="s">
        <v>7916</v>
      </c>
      <c r="G2689" t="s">
        <v>5788</v>
      </c>
      <c r="H2689" t="s">
        <v>134</v>
      </c>
      <c r="I2689" t="s">
        <v>135</v>
      </c>
      <c r="J2689" t="s">
        <v>136</v>
      </c>
      <c r="K2689" t="s">
        <v>137</v>
      </c>
      <c r="L2689" t="s">
        <v>7917</v>
      </c>
      <c r="M2689" t="s">
        <v>7918</v>
      </c>
      <c r="N2689">
        <v>0.51694444399999995</v>
      </c>
      <c r="O2689">
        <v>0</v>
      </c>
      <c r="P2689">
        <v>0</v>
      </c>
      <c r="Q2689">
        <v>0</v>
      </c>
      <c r="R2689">
        <v>0</v>
      </c>
      <c r="S2689">
        <v>0</v>
      </c>
      <c r="T2689">
        <v>56</v>
      </c>
      <c r="U2689">
        <v>0</v>
      </c>
      <c r="V2689">
        <v>0</v>
      </c>
      <c r="W2689">
        <v>0</v>
      </c>
      <c r="X2689">
        <v>0</v>
      </c>
      <c r="Y2689">
        <v>0</v>
      </c>
      <c r="Z2689">
        <v>0</v>
      </c>
      <c r="AA2689">
        <v>0</v>
      </c>
      <c r="AB2689">
        <v>17.230032489269536</v>
      </c>
      <c r="AC2689">
        <v>0</v>
      </c>
      <c r="AD2689">
        <v>0</v>
      </c>
      <c r="AE2689">
        <v>17.230032489269536</v>
      </c>
    </row>
    <row r="2690" spans="1:31" x14ac:dyDescent="0.25">
      <c r="A2690">
        <v>1875441</v>
      </c>
      <c r="B2690">
        <v>1</v>
      </c>
      <c r="C2690" t="s">
        <v>81</v>
      </c>
      <c r="D2690" t="s">
        <v>128</v>
      </c>
      <c r="E2690" t="s">
        <v>158</v>
      </c>
      <c r="F2690" t="s">
        <v>7919</v>
      </c>
      <c r="G2690" t="s">
        <v>133</v>
      </c>
      <c r="H2690" t="s">
        <v>134</v>
      </c>
      <c r="I2690" t="s">
        <v>135</v>
      </c>
      <c r="J2690" t="s">
        <v>136</v>
      </c>
      <c r="K2690" t="s">
        <v>137</v>
      </c>
      <c r="L2690" t="s">
        <v>7920</v>
      </c>
      <c r="M2690" t="s">
        <v>7921</v>
      </c>
      <c r="N2690">
        <v>3.275833333</v>
      </c>
      <c r="O2690">
        <v>0</v>
      </c>
      <c r="P2690">
        <v>0</v>
      </c>
      <c r="Q2690">
        <v>0</v>
      </c>
      <c r="R2690">
        <v>0</v>
      </c>
      <c r="S2690">
        <v>0</v>
      </c>
      <c r="T2690">
        <v>48</v>
      </c>
      <c r="U2690">
        <v>0</v>
      </c>
      <c r="V2690">
        <v>2</v>
      </c>
      <c r="W2690">
        <v>0</v>
      </c>
      <c r="X2690">
        <v>0</v>
      </c>
      <c r="Y2690">
        <v>0</v>
      </c>
      <c r="Z2690">
        <v>0</v>
      </c>
      <c r="AA2690">
        <v>0</v>
      </c>
      <c r="AB2690">
        <v>182.9616580498859</v>
      </c>
      <c r="AC2690">
        <v>0</v>
      </c>
      <c r="AD2690">
        <v>36.822786984151591</v>
      </c>
      <c r="AE2690">
        <v>219.7844450340375</v>
      </c>
    </row>
    <row r="2691" spans="1:31" x14ac:dyDescent="0.25">
      <c r="A2691">
        <v>1875541</v>
      </c>
      <c r="B2691">
        <v>1</v>
      </c>
      <c r="C2691" t="s">
        <v>81</v>
      </c>
      <c r="D2691" t="s">
        <v>118</v>
      </c>
      <c r="E2691" t="s">
        <v>146</v>
      </c>
      <c r="F2691" t="s">
        <v>7922</v>
      </c>
      <c r="G2691" t="s">
        <v>469</v>
      </c>
      <c r="H2691" t="s">
        <v>143</v>
      </c>
      <c r="I2691" t="s">
        <v>135</v>
      </c>
      <c r="J2691" t="s">
        <v>136</v>
      </c>
      <c r="K2691" t="s">
        <v>137</v>
      </c>
      <c r="L2691" t="s">
        <v>7923</v>
      </c>
      <c r="M2691" t="s">
        <v>7924</v>
      </c>
      <c r="N2691">
        <v>3.2475000000000001</v>
      </c>
      <c r="O2691">
        <v>0</v>
      </c>
      <c r="P2691">
        <v>32</v>
      </c>
      <c r="Q2691">
        <v>0</v>
      </c>
      <c r="R2691">
        <v>0</v>
      </c>
      <c r="S2691">
        <v>0</v>
      </c>
      <c r="T2691">
        <v>0</v>
      </c>
      <c r="U2691">
        <v>0</v>
      </c>
      <c r="V2691">
        <v>0</v>
      </c>
      <c r="W2691">
        <v>0</v>
      </c>
      <c r="X2691">
        <v>20.532737668457138</v>
      </c>
      <c r="Y2691">
        <v>0</v>
      </c>
      <c r="Z2691">
        <v>0</v>
      </c>
      <c r="AA2691">
        <v>0</v>
      </c>
      <c r="AB2691">
        <v>0</v>
      </c>
      <c r="AC2691">
        <v>0</v>
      </c>
      <c r="AD2691">
        <v>0</v>
      </c>
      <c r="AE2691">
        <v>20.532737668457138</v>
      </c>
    </row>
    <row r="2692" spans="1:31" x14ac:dyDescent="0.25">
      <c r="A2692">
        <v>1875298</v>
      </c>
      <c r="B2692">
        <v>1</v>
      </c>
      <c r="C2692" t="s">
        <v>80</v>
      </c>
      <c r="D2692" t="s">
        <v>104</v>
      </c>
      <c r="E2692" t="s">
        <v>169</v>
      </c>
      <c r="F2692" t="s">
        <v>7925</v>
      </c>
      <c r="G2692" t="s">
        <v>148</v>
      </c>
      <c r="H2692" t="s">
        <v>143</v>
      </c>
      <c r="I2692" t="s">
        <v>135</v>
      </c>
      <c r="J2692" t="s">
        <v>136</v>
      </c>
      <c r="K2692" t="s">
        <v>137</v>
      </c>
      <c r="L2692" t="s">
        <v>7926</v>
      </c>
      <c r="M2692" t="s">
        <v>7927</v>
      </c>
      <c r="N2692">
        <v>1.532777777</v>
      </c>
      <c r="O2692">
        <v>0</v>
      </c>
      <c r="P2692">
        <v>5</v>
      </c>
      <c r="Q2692">
        <v>0</v>
      </c>
      <c r="R2692">
        <v>11</v>
      </c>
      <c r="S2692">
        <v>0</v>
      </c>
      <c r="T2692">
        <v>0</v>
      </c>
      <c r="U2692">
        <v>0</v>
      </c>
      <c r="V2692">
        <v>0</v>
      </c>
      <c r="W2692">
        <v>0</v>
      </c>
      <c r="X2692">
        <v>1.6542993883824677</v>
      </c>
      <c r="Y2692">
        <v>0</v>
      </c>
      <c r="Z2692">
        <v>10.555897847442106</v>
      </c>
      <c r="AA2692">
        <v>0</v>
      </c>
      <c r="AB2692">
        <v>0</v>
      </c>
      <c r="AC2692">
        <v>0</v>
      </c>
      <c r="AD2692">
        <v>0</v>
      </c>
      <c r="AE2692">
        <v>12.210197235824573</v>
      </c>
    </row>
    <row r="2693" spans="1:31" x14ac:dyDescent="0.25">
      <c r="A2693">
        <v>1875690</v>
      </c>
      <c r="B2693">
        <v>1</v>
      </c>
      <c r="C2693" t="s">
        <v>81</v>
      </c>
      <c r="D2693" t="s">
        <v>112</v>
      </c>
      <c r="E2693" t="s">
        <v>158</v>
      </c>
      <c r="F2693" t="s">
        <v>7928</v>
      </c>
      <c r="G2693" t="s">
        <v>219</v>
      </c>
      <c r="H2693" t="s">
        <v>134</v>
      </c>
      <c r="I2693" t="s">
        <v>135</v>
      </c>
      <c r="J2693" t="s">
        <v>136</v>
      </c>
      <c r="K2693" t="s">
        <v>137</v>
      </c>
      <c r="L2693" t="s">
        <v>7929</v>
      </c>
      <c r="M2693" t="s">
        <v>7930</v>
      </c>
      <c r="N2693">
        <v>2.114166666</v>
      </c>
      <c r="O2693">
        <v>0</v>
      </c>
      <c r="P2693">
        <v>427</v>
      </c>
      <c r="Q2693">
        <v>0</v>
      </c>
      <c r="R2693">
        <v>1</v>
      </c>
      <c r="S2693">
        <v>0</v>
      </c>
      <c r="T2693">
        <v>45</v>
      </c>
      <c r="U2693">
        <v>0</v>
      </c>
      <c r="V2693">
        <v>0</v>
      </c>
      <c r="W2693">
        <v>0</v>
      </c>
      <c r="X2693">
        <v>71.96748909514352</v>
      </c>
      <c r="Y2693">
        <v>0</v>
      </c>
      <c r="Z2693">
        <v>0.30828119265073672</v>
      </c>
      <c r="AA2693">
        <v>0</v>
      </c>
      <c r="AB2693">
        <v>38.058279621478235</v>
      </c>
      <c r="AC2693">
        <v>0</v>
      </c>
      <c r="AD2693">
        <v>0</v>
      </c>
      <c r="AE2693">
        <v>110.33404990927249</v>
      </c>
    </row>
    <row r="2694" spans="1:31" x14ac:dyDescent="0.25">
      <c r="A2694">
        <v>1875344</v>
      </c>
      <c r="B2694">
        <v>1</v>
      </c>
      <c r="C2694" t="s">
        <v>81</v>
      </c>
      <c r="D2694" t="s">
        <v>127</v>
      </c>
      <c r="E2694" t="s">
        <v>210</v>
      </c>
      <c r="F2694" t="s">
        <v>7931</v>
      </c>
      <c r="G2694" t="s">
        <v>476</v>
      </c>
      <c r="H2694" t="s">
        <v>134</v>
      </c>
      <c r="I2694" t="s">
        <v>135</v>
      </c>
      <c r="J2694" t="s">
        <v>136</v>
      </c>
      <c r="K2694" t="s">
        <v>172</v>
      </c>
      <c r="L2694" t="s">
        <v>7932</v>
      </c>
      <c r="M2694" t="s">
        <v>7933</v>
      </c>
      <c r="N2694">
        <v>0.33333333300000001</v>
      </c>
      <c r="O2694">
        <v>1</v>
      </c>
      <c r="P2694">
        <v>22135</v>
      </c>
      <c r="Q2694">
        <v>5</v>
      </c>
      <c r="R2694">
        <v>68</v>
      </c>
      <c r="S2694">
        <v>12</v>
      </c>
      <c r="T2694">
        <v>1799</v>
      </c>
      <c r="U2694">
        <v>1</v>
      </c>
      <c r="V2694">
        <v>2</v>
      </c>
      <c r="W2694">
        <v>6.2838237210000009E-2</v>
      </c>
      <c r="X2694">
        <v>1843.0021868173101</v>
      </c>
      <c r="Y2694">
        <v>8.1687978530839995</v>
      </c>
      <c r="Z2694">
        <v>20.114423899147006</v>
      </c>
      <c r="AA2694">
        <v>158.83217160495965</v>
      </c>
      <c r="AB2694">
        <v>851.81434579179302</v>
      </c>
      <c r="AC2694">
        <v>29.544479607266663</v>
      </c>
      <c r="AD2694">
        <v>5.8622775026003335</v>
      </c>
      <c r="AE2694">
        <v>2917.4015213133703</v>
      </c>
    </row>
    <row r="2695" spans="1:31" x14ac:dyDescent="0.25">
      <c r="A2695">
        <v>1875722</v>
      </c>
      <c r="B2695">
        <v>1</v>
      </c>
      <c r="C2695" t="s">
        <v>80</v>
      </c>
      <c r="D2695" t="s">
        <v>96</v>
      </c>
      <c r="E2695" t="s">
        <v>140</v>
      </c>
      <c r="F2695" t="s">
        <v>7934</v>
      </c>
      <c r="G2695" t="s">
        <v>200</v>
      </c>
      <c r="H2695" t="s">
        <v>143</v>
      </c>
      <c r="I2695" t="s">
        <v>135</v>
      </c>
      <c r="J2695" t="s">
        <v>136</v>
      </c>
      <c r="K2695" t="s">
        <v>137</v>
      </c>
      <c r="L2695" t="s">
        <v>7935</v>
      </c>
      <c r="M2695" t="s">
        <v>7936</v>
      </c>
      <c r="N2695">
        <v>4.2308333329999996</v>
      </c>
      <c r="O2695">
        <v>0</v>
      </c>
      <c r="P2695">
        <v>1</v>
      </c>
      <c r="Q2695">
        <v>0</v>
      </c>
      <c r="R2695">
        <v>0</v>
      </c>
      <c r="S2695">
        <v>0</v>
      </c>
      <c r="T2695">
        <v>0</v>
      </c>
      <c r="U2695">
        <v>0</v>
      </c>
      <c r="V2695">
        <v>0</v>
      </c>
      <c r="W2695">
        <v>0</v>
      </c>
      <c r="X2695">
        <v>0.6022473977499383</v>
      </c>
      <c r="Y2695">
        <v>0</v>
      </c>
      <c r="Z2695">
        <v>0</v>
      </c>
      <c r="AA2695">
        <v>0</v>
      </c>
      <c r="AB2695">
        <v>0</v>
      </c>
      <c r="AC2695">
        <v>0</v>
      </c>
      <c r="AD2695">
        <v>0</v>
      </c>
      <c r="AE2695">
        <v>0.6022473977499383</v>
      </c>
    </row>
    <row r="2696" spans="1:31" x14ac:dyDescent="0.25">
      <c r="A2696">
        <v>1875845</v>
      </c>
      <c r="B2696">
        <v>1</v>
      </c>
      <c r="C2696" t="s">
        <v>80</v>
      </c>
      <c r="D2696" t="s">
        <v>101</v>
      </c>
      <c r="E2696" t="s">
        <v>140</v>
      </c>
      <c r="F2696" t="s">
        <v>7937</v>
      </c>
      <c r="G2696" t="s">
        <v>200</v>
      </c>
      <c r="H2696" t="s">
        <v>143</v>
      </c>
      <c r="I2696" t="s">
        <v>135</v>
      </c>
      <c r="J2696" t="s">
        <v>136</v>
      </c>
      <c r="K2696" t="s">
        <v>137</v>
      </c>
      <c r="L2696" t="s">
        <v>7938</v>
      </c>
      <c r="M2696" t="s">
        <v>7939</v>
      </c>
      <c r="N2696">
        <v>10.963888888</v>
      </c>
      <c r="O2696">
        <v>0</v>
      </c>
      <c r="P2696">
        <v>1</v>
      </c>
      <c r="Q2696">
        <v>0</v>
      </c>
      <c r="R2696">
        <v>0</v>
      </c>
      <c r="S2696">
        <v>0</v>
      </c>
      <c r="T2696">
        <v>0</v>
      </c>
      <c r="U2696">
        <v>0</v>
      </c>
      <c r="V2696">
        <v>0</v>
      </c>
      <c r="W2696">
        <v>0</v>
      </c>
      <c r="X2696">
        <v>2.2485363775034721</v>
      </c>
      <c r="Y2696">
        <v>0</v>
      </c>
      <c r="Z2696">
        <v>0</v>
      </c>
      <c r="AA2696">
        <v>0</v>
      </c>
      <c r="AB2696">
        <v>0</v>
      </c>
      <c r="AC2696">
        <v>0</v>
      </c>
      <c r="AD2696">
        <v>0</v>
      </c>
      <c r="AE2696">
        <v>2.2485363775034721</v>
      </c>
    </row>
    <row r="2697" spans="1:31" x14ac:dyDescent="0.25">
      <c r="A2697">
        <v>1875822</v>
      </c>
      <c r="B2697">
        <v>1</v>
      </c>
      <c r="C2697" t="s">
        <v>80</v>
      </c>
      <c r="D2697" t="s">
        <v>85</v>
      </c>
      <c r="E2697" t="s">
        <v>140</v>
      </c>
      <c r="F2697" t="s">
        <v>7940</v>
      </c>
      <c r="G2697" t="s">
        <v>207</v>
      </c>
      <c r="H2697" t="s">
        <v>143</v>
      </c>
      <c r="I2697" t="s">
        <v>135</v>
      </c>
      <c r="J2697" t="s">
        <v>136</v>
      </c>
      <c r="K2697" t="s">
        <v>137</v>
      </c>
      <c r="L2697" t="s">
        <v>7941</v>
      </c>
      <c r="M2697" t="s">
        <v>7942</v>
      </c>
      <c r="N2697">
        <v>1.073611111</v>
      </c>
      <c r="O2697">
        <v>0</v>
      </c>
      <c r="P2697">
        <v>11</v>
      </c>
      <c r="Q2697">
        <v>0</v>
      </c>
      <c r="R2697">
        <v>0</v>
      </c>
      <c r="S2697">
        <v>0</v>
      </c>
      <c r="T2697">
        <v>0</v>
      </c>
      <c r="U2697">
        <v>0</v>
      </c>
      <c r="V2697">
        <v>0</v>
      </c>
      <c r="W2697">
        <v>0</v>
      </c>
      <c r="X2697">
        <v>2.3645842821748202</v>
      </c>
      <c r="Y2697">
        <v>0</v>
      </c>
      <c r="Z2697">
        <v>0</v>
      </c>
      <c r="AA2697">
        <v>0</v>
      </c>
      <c r="AB2697">
        <v>0</v>
      </c>
      <c r="AC2697">
        <v>0</v>
      </c>
      <c r="AD2697">
        <v>0</v>
      </c>
      <c r="AE2697">
        <v>2.3645842821748202</v>
      </c>
    </row>
    <row r="2698" spans="1:31" x14ac:dyDescent="0.25">
      <c r="A2698">
        <v>1875553</v>
      </c>
      <c r="B2698">
        <v>1</v>
      </c>
      <c r="C2698" t="s">
        <v>80</v>
      </c>
      <c r="D2698" t="s">
        <v>97</v>
      </c>
      <c r="E2698" t="s">
        <v>169</v>
      </c>
      <c r="F2698" t="s">
        <v>359</v>
      </c>
      <c r="G2698" t="s">
        <v>183</v>
      </c>
      <c r="H2698" t="s">
        <v>143</v>
      </c>
      <c r="I2698" t="s">
        <v>135</v>
      </c>
      <c r="J2698" t="s">
        <v>136</v>
      </c>
      <c r="K2698" t="s">
        <v>137</v>
      </c>
      <c r="L2698" t="s">
        <v>7943</v>
      </c>
      <c r="M2698" t="s">
        <v>7944</v>
      </c>
      <c r="N2698">
        <v>1.6388888880000001</v>
      </c>
      <c r="O2698">
        <v>0</v>
      </c>
      <c r="P2698">
        <v>95</v>
      </c>
      <c r="Q2698">
        <v>0</v>
      </c>
      <c r="R2698">
        <v>2</v>
      </c>
      <c r="S2698">
        <v>0</v>
      </c>
      <c r="T2698">
        <v>14</v>
      </c>
      <c r="U2698">
        <v>0</v>
      </c>
      <c r="V2698">
        <v>0</v>
      </c>
      <c r="W2698">
        <v>0</v>
      </c>
      <c r="X2698">
        <v>49.864096725605343</v>
      </c>
      <c r="Y2698">
        <v>0</v>
      </c>
      <c r="Z2698">
        <v>2.3945322594814296</v>
      </c>
      <c r="AA2698">
        <v>0</v>
      </c>
      <c r="AB2698">
        <v>13.568756101512825</v>
      </c>
      <c r="AC2698">
        <v>0</v>
      </c>
      <c r="AD2698">
        <v>0</v>
      </c>
      <c r="AE2698">
        <v>65.827385086599605</v>
      </c>
    </row>
    <row r="2699" spans="1:31" x14ac:dyDescent="0.25">
      <c r="A2699">
        <v>1875221</v>
      </c>
      <c r="B2699">
        <v>1</v>
      </c>
      <c r="C2699" t="s">
        <v>81</v>
      </c>
      <c r="D2699" t="s">
        <v>116</v>
      </c>
      <c r="E2699" t="s">
        <v>131</v>
      </c>
      <c r="F2699" t="s">
        <v>6919</v>
      </c>
      <c r="G2699" t="s">
        <v>133</v>
      </c>
      <c r="H2699" t="s">
        <v>134</v>
      </c>
      <c r="I2699" t="s">
        <v>135</v>
      </c>
      <c r="J2699" t="s">
        <v>136</v>
      </c>
      <c r="K2699" t="s">
        <v>137</v>
      </c>
      <c r="L2699" t="s">
        <v>7945</v>
      </c>
      <c r="M2699" t="s">
        <v>7946</v>
      </c>
      <c r="N2699">
        <v>1.8805555549999999</v>
      </c>
      <c r="O2699">
        <v>0</v>
      </c>
      <c r="P2699">
        <v>3</v>
      </c>
      <c r="Q2699">
        <v>1</v>
      </c>
      <c r="R2699">
        <v>0</v>
      </c>
      <c r="S2699">
        <v>11</v>
      </c>
      <c r="T2699">
        <v>2</v>
      </c>
      <c r="U2699">
        <v>0</v>
      </c>
      <c r="V2699">
        <v>0</v>
      </c>
      <c r="W2699">
        <v>0</v>
      </c>
      <c r="X2699">
        <v>41.932399231941808</v>
      </c>
      <c r="Y2699">
        <v>1.7015916794580668</v>
      </c>
      <c r="Z2699">
        <v>0</v>
      </c>
      <c r="AA2699">
        <v>433.96030728654887</v>
      </c>
      <c r="AB2699">
        <v>0.52870004591066655</v>
      </c>
      <c r="AC2699">
        <v>0</v>
      </c>
      <c r="AD2699">
        <v>0</v>
      </c>
      <c r="AE2699">
        <v>478.12299824385946</v>
      </c>
    </row>
    <row r="2700" spans="1:31" x14ac:dyDescent="0.25">
      <c r="A2700">
        <v>1875716</v>
      </c>
      <c r="B2700">
        <v>1</v>
      </c>
      <c r="C2700" t="s">
        <v>80</v>
      </c>
      <c r="D2700" t="s">
        <v>103</v>
      </c>
      <c r="E2700" t="s">
        <v>229</v>
      </c>
      <c r="F2700" t="s">
        <v>7363</v>
      </c>
      <c r="G2700" t="s">
        <v>133</v>
      </c>
      <c r="H2700" t="s">
        <v>134</v>
      </c>
      <c r="I2700" t="s">
        <v>152</v>
      </c>
      <c r="J2700" t="s">
        <v>136</v>
      </c>
      <c r="K2700" t="s">
        <v>137</v>
      </c>
      <c r="L2700" t="s">
        <v>7947</v>
      </c>
      <c r="M2700" t="s">
        <v>7948</v>
      </c>
      <c r="N2700">
        <v>3.841E-2</v>
      </c>
      <c r="O2700">
        <v>2</v>
      </c>
      <c r="P2700">
        <v>454</v>
      </c>
      <c r="Q2700">
        <v>121</v>
      </c>
      <c r="R2700">
        <v>17</v>
      </c>
      <c r="S2700">
        <v>31</v>
      </c>
      <c r="T2700">
        <v>27</v>
      </c>
      <c r="U2700">
        <v>1</v>
      </c>
      <c r="V2700">
        <v>0</v>
      </c>
      <c r="W2700">
        <v>6.1163347330354993E-2</v>
      </c>
      <c r="X2700">
        <v>4.3171826631310646</v>
      </c>
      <c r="Y2700">
        <v>62.077482978512016</v>
      </c>
      <c r="Z2700">
        <v>3.9186453111950041</v>
      </c>
      <c r="AA2700">
        <v>14.510570966042849</v>
      </c>
      <c r="AB2700">
        <v>1.2141875286596435</v>
      </c>
      <c r="AC2700">
        <v>0.14905849524173503</v>
      </c>
      <c r="AD2700">
        <v>0</v>
      </c>
      <c r="AE2700">
        <v>86.248291290112675</v>
      </c>
    </row>
    <row r="2701" spans="1:31" x14ac:dyDescent="0.25">
      <c r="A2701">
        <v>1875467</v>
      </c>
      <c r="B2701">
        <v>1</v>
      </c>
      <c r="C2701" t="s">
        <v>80</v>
      </c>
      <c r="D2701" t="s">
        <v>105</v>
      </c>
      <c r="E2701" t="s">
        <v>140</v>
      </c>
      <c r="F2701" t="s">
        <v>7949</v>
      </c>
      <c r="G2701" t="s">
        <v>212</v>
      </c>
      <c r="H2701" t="s">
        <v>143</v>
      </c>
      <c r="I2701" t="s">
        <v>135</v>
      </c>
      <c r="J2701" t="s">
        <v>3</v>
      </c>
      <c r="K2701" t="s">
        <v>137</v>
      </c>
      <c r="L2701" t="s">
        <v>7950</v>
      </c>
      <c r="M2701" t="s">
        <v>7951</v>
      </c>
      <c r="N2701">
        <v>4.7891666659999999</v>
      </c>
      <c r="O2701">
        <v>0</v>
      </c>
      <c r="P2701">
        <v>2</v>
      </c>
      <c r="Q2701">
        <v>0</v>
      </c>
      <c r="R2701">
        <v>0</v>
      </c>
      <c r="S2701">
        <v>0</v>
      </c>
      <c r="T2701">
        <v>0</v>
      </c>
      <c r="U2701">
        <v>0</v>
      </c>
      <c r="V2701">
        <v>0</v>
      </c>
      <c r="W2701">
        <v>0</v>
      </c>
      <c r="X2701">
        <v>2.4480566110249797</v>
      </c>
      <c r="Y2701">
        <v>0</v>
      </c>
      <c r="Z2701">
        <v>0</v>
      </c>
      <c r="AA2701">
        <v>0</v>
      </c>
      <c r="AB2701">
        <v>0</v>
      </c>
      <c r="AC2701">
        <v>0</v>
      </c>
      <c r="AD2701">
        <v>0</v>
      </c>
      <c r="AE2701">
        <v>2.4480566110249797</v>
      </c>
    </row>
    <row r="2702" spans="1:31" x14ac:dyDescent="0.25">
      <c r="A2702">
        <v>1875593</v>
      </c>
      <c r="B2702">
        <v>1</v>
      </c>
      <c r="C2702" t="s">
        <v>80</v>
      </c>
      <c r="D2702" t="s">
        <v>85</v>
      </c>
      <c r="E2702" t="s">
        <v>229</v>
      </c>
      <c r="F2702" t="s">
        <v>7952</v>
      </c>
      <c r="G2702" t="s">
        <v>212</v>
      </c>
      <c r="H2702" t="s">
        <v>134</v>
      </c>
      <c r="I2702" t="s">
        <v>135</v>
      </c>
      <c r="J2702" t="s">
        <v>3</v>
      </c>
      <c r="K2702" t="s">
        <v>137</v>
      </c>
      <c r="L2702" t="s">
        <v>7953</v>
      </c>
      <c r="M2702" t="s">
        <v>7954</v>
      </c>
      <c r="N2702">
        <v>1.4383333330000001</v>
      </c>
      <c r="O2702">
        <v>0</v>
      </c>
      <c r="P2702">
        <v>4722</v>
      </c>
      <c r="Q2702">
        <v>0</v>
      </c>
      <c r="R2702">
        <v>0</v>
      </c>
      <c r="S2702">
        <v>0</v>
      </c>
      <c r="T2702">
        <v>151</v>
      </c>
      <c r="U2702">
        <v>0</v>
      </c>
      <c r="V2702">
        <v>1</v>
      </c>
      <c r="W2702">
        <v>0</v>
      </c>
      <c r="X2702">
        <v>1995.1476215842624</v>
      </c>
      <c r="Y2702">
        <v>0</v>
      </c>
      <c r="Z2702">
        <v>0</v>
      </c>
      <c r="AA2702">
        <v>0</v>
      </c>
      <c r="AB2702">
        <v>986.09692308342335</v>
      </c>
      <c r="AC2702">
        <v>0</v>
      </c>
      <c r="AD2702">
        <v>0</v>
      </c>
      <c r="AE2702">
        <v>2981.2445446676857</v>
      </c>
    </row>
    <row r="2703" spans="1:31" x14ac:dyDescent="0.25">
      <c r="A2703">
        <v>1875736</v>
      </c>
      <c r="B2703">
        <v>1</v>
      </c>
      <c r="C2703" t="s">
        <v>80</v>
      </c>
      <c r="D2703" t="s">
        <v>100</v>
      </c>
      <c r="E2703" t="s">
        <v>146</v>
      </c>
      <c r="F2703" t="s">
        <v>7955</v>
      </c>
      <c r="G2703" t="s">
        <v>1124</v>
      </c>
      <c r="H2703" t="s">
        <v>143</v>
      </c>
      <c r="I2703" t="s">
        <v>135</v>
      </c>
      <c r="J2703" t="s">
        <v>136</v>
      </c>
      <c r="K2703" t="s">
        <v>137</v>
      </c>
      <c r="L2703" t="s">
        <v>7956</v>
      </c>
      <c r="M2703" t="s">
        <v>7957</v>
      </c>
      <c r="N2703">
        <v>0.93333333299999999</v>
      </c>
      <c r="O2703">
        <v>0</v>
      </c>
      <c r="P2703">
        <v>62</v>
      </c>
      <c r="Q2703">
        <v>0</v>
      </c>
      <c r="R2703">
        <v>0</v>
      </c>
      <c r="S2703">
        <v>0</v>
      </c>
      <c r="T2703">
        <v>4</v>
      </c>
      <c r="U2703">
        <v>0</v>
      </c>
      <c r="V2703">
        <v>0</v>
      </c>
      <c r="W2703">
        <v>0</v>
      </c>
      <c r="X2703">
        <v>15.967188041237801</v>
      </c>
      <c r="Y2703">
        <v>0</v>
      </c>
      <c r="Z2703">
        <v>0</v>
      </c>
      <c r="AA2703">
        <v>0</v>
      </c>
      <c r="AB2703">
        <v>3.3612682699971868</v>
      </c>
      <c r="AC2703">
        <v>0</v>
      </c>
      <c r="AD2703">
        <v>0</v>
      </c>
      <c r="AE2703">
        <v>19.328456311234987</v>
      </c>
    </row>
    <row r="2704" spans="1:31" x14ac:dyDescent="0.25">
      <c r="A2704">
        <v>1875473</v>
      </c>
      <c r="B2704">
        <v>1</v>
      </c>
      <c r="C2704" t="s">
        <v>80</v>
      </c>
      <c r="D2704" t="s">
        <v>107</v>
      </c>
      <c r="E2704" t="s">
        <v>140</v>
      </c>
      <c r="F2704" t="s">
        <v>7958</v>
      </c>
      <c r="G2704" t="s">
        <v>163</v>
      </c>
      <c r="H2704" t="s">
        <v>143</v>
      </c>
      <c r="I2704" t="s">
        <v>135</v>
      </c>
      <c r="J2704" t="s">
        <v>136</v>
      </c>
      <c r="K2704" t="s">
        <v>137</v>
      </c>
      <c r="L2704" t="s">
        <v>7959</v>
      </c>
      <c r="M2704" t="s">
        <v>7960</v>
      </c>
      <c r="N2704">
        <v>3.2694444439999999</v>
      </c>
      <c r="O2704">
        <v>0</v>
      </c>
      <c r="P2704">
        <v>1</v>
      </c>
      <c r="Q2704">
        <v>0</v>
      </c>
      <c r="R2704">
        <v>0</v>
      </c>
      <c r="S2704">
        <v>0</v>
      </c>
      <c r="T2704">
        <v>0</v>
      </c>
      <c r="U2704">
        <v>0</v>
      </c>
      <c r="V2704">
        <v>0</v>
      </c>
      <c r="W2704">
        <v>0</v>
      </c>
      <c r="X2704">
        <v>0.87536934289352764</v>
      </c>
      <c r="Y2704">
        <v>0</v>
      </c>
      <c r="Z2704">
        <v>0</v>
      </c>
      <c r="AA2704">
        <v>0</v>
      </c>
      <c r="AB2704">
        <v>0</v>
      </c>
      <c r="AC2704">
        <v>0</v>
      </c>
      <c r="AD2704">
        <v>0</v>
      </c>
      <c r="AE2704">
        <v>0.87536934289352764</v>
      </c>
    </row>
    <row r="2705" spans="1:31" x14ac:dyDescent="0.25">
      <c r="A2705">
        <v>1875450</v>
      </c>
      <c r="B2705">
        <v>1</v>
      </c>
      <c r="C2705" t="s">
        <v>80</v>
      </c>
      <c r="D2705" t="s">
        <v>108</v>
      </c>
      <c r="E2705" t="s">
        <v>140</v>
      </c>
      <c r="F2705" t="s">
        <v>7961</v>
      </c>
      <c r="G2705" t="s">
        <v>142</v>
      </c>
      <c r="H2705" t="s">
        <v>143</v>
      </c>
      <c r="I2705" t="s">
        <v>135</v>
      </c>
      <c r="J2705" t="s">
        <v>136</v>
      </c>
      <c r="K2705" t="s">
        <v>137</v>
      </c>
      <c r="L2705" t="s">
        <v>7962</v>
      </c>
      <c r="M2705" t="s">
        <v>7963</v>
      </c>
      <c r="N2705">
        <v>3.875277777</v>
      </c>
      <c r="O2705">
        <v>0</v>
      </c>
      <c r="P2705">
        <v>1</v>
      </c>
      <c r="Q2705">
        <v>0</v>
      </c>
      <c r="R2705">
        <v>0</v>
      </c>
      <c r="S2705">
        <v>0</v>
      </c>
      <c r="T2705">
        <v>0</v>
      </c>
      <c r="U2705">
        <v>0</v>
      </c>
      <c r="V2705">
        <v>0</v>
      </c>
      <c r="W2705">
        <v>0</v>
      </c>
      <c r="X2705">
        <v>0.43140369723803451</v>
      </c>
      <c r="Y2705">
        <v>0</v>
      </c>
      <c r="Z2705">
        <v>0</v>
      </c>
      <c r="AA2705">
        <v>0</v>
      </c>
      <c r="AB2705">
        <v>0</v>
      </c>
      <c r="AC2705">
        <v>0</v>
      </c>
      <c r="AD2705">
        <v>0</v>
      </c>
      <c r="AE2705">
        <v>0.43140369723803451</v>
      </c>
    </row>
    <row r="2706" spans="1:31" x14ac:dyDescent="0.25">
      <c r="A2706">
        <v>1875258</v>
      </c>
      <c r="B2706">
        <v>1</v>
      </c>
      <c r="C2706" t="s">
        <v>80</v>
      </c>
      <c r="D2706" t="s">
        <v>93</v>
      </c>
      <c r="E2706" t="s">
        <v>210</v>
      </c>
      <c r="F2706" t="s">
        <v>1931</v>
      </c>
      <c r="G2706" t="s">
        <v>133</v>
      </c>
      <c r="H2706" t="s">
        <v>134</v>
      </c>
      <c r="I2706" t="s">
        <v>135</v>
      </c>
      <c r="J2706" t="s">
        <v>136</v>
      </c>
      <c r="K2706" t="s">
        <v>137</v>
      </c>
      <c r="L2706" t="s">
        <v>7964</v>
      </c>
      <c r="M2706" t="s">
        <v>7965</v>
      </c>
      <c r="N2706">
        <v>0.136944444</v>
      </c>
      <c r="O2706">
        <v>0</v>
      </c>
      <c r="P2706">
        <v>51</v>
      </c>
      <c r="Q2706">
        <v>56</v>
      </c>
      <c r="R2706">
        <v>138</v>
      </c>
      <c r="S2706">
        <v>8</v>
      </c>
      <c r="T2706">
        <v>73</v>
      </c>
      <c r="U2706">
        <v>0</v>
      </c>
      <c r="V2706">
        <v>0</v>
      </c>
      <c r="W2706">
        <v>0</v>
      </c>
      <c r="X2706">
        <v>2.4094975405521941</v>
      </c>
      <c r="Y2706">
        <v>133.2340061923137</v>
      </c>
      <c r="Z2706">
        <v>58.941810107884351</v>
      </c>
      <c r="AA2706">
        <v>15.666687747405177</v>
      </c>
      <c r="AB2706">
        <v>26.386141721423563</v>
      </c>
      <c r="AC2706">
        <v>0</v>
      </c>
      <c r="AD2706">
        <v>0</v>
      </c>
      <c r="AE2706">
        <v>236.63814330957899</v>
      </c>
    </row>
    <row r="2707" spans="1:31" x14ac:dyDescent="0.25">
      <c r="A2707">
        <v>1875264</v>
      </c>
      <c r="B2707">
        <v>1</v>
      </c>
      <c r="C2707" t="s">
        <v>80</v>
      </c>
      <c r="D2707" t="s">
        <v>107</v>
      </c>
      <c r="E2707" t="s">
        <v>222</v>
      </c>
      <c r="F2707" t="s">
        <v>7966</v>
      </c>
      <c r="G2707" t="s">
        <v>501</v>
      </c>
      <c r="H2707" t="s">
        <v>143</v>
      </c>
      <c r="I2707" t="s">
        <v>135</v>
      </c>
      <c r="J2707" t="s">
        <v>136</v>
      </c>
      <c r="K2707" t="s">
        <v>137</v>
      </c>
      <c r="L2707" t="s">
        <v>7967</v>
      </c>
      <c r="M2707" t="s">
        <v>7968</v>
      </c>
      <c r="N2707">
        <v>2.8075000000000001</v>
      </c>
      <c r="O2707">
        <v>0</v>
      </c>
      <c r="P2707">
        <v>23</v>
      </c>
      <c r="Q2707">
        <v>0</v>
      </c>
      <c r="R2707">
        <v>0</v>
      </c>
      <c r="S2707">
        <v>0</v>
      </c>
      <c r="T2707">
        <v>2</v>
      </c>
      <c r="U2707">
        <v>0</v>
      </c>
      <c r="V2707">
        <v>0</v>
      </c>
      <c r="W2707">
        <v>0</v>
      </c>
      <c r="X2707">
        <v>12.832926913022934</v>
      </c>
      <c r="Y2707">
        <v>0</v>
      </c>
      <c r="Z2707">
        <v>0</v>
      </c>
      <c r="AA2707">
        <v>0</v>
      </c>
      <c r="AB2707">
        <v>2.5175978029407529</v>
      </c>
      <c r="AC2707">
        <v>0</v>
      </c>
      <c r="AD2707">
        <v>0</v>
      </c>
      <c r="AE2707">
        <v>15.350524715963687</v>
      </c>
    </row>
    <row r="2708" spans="1:31" x14ac:dyDescent="0.25">
      <c r="A2708">
        <v>1875195</v>
      </c>
      <c r="B2708">
        <v>1</v>
      </c>
      <c r="C2708" t="s">
        <v>81</v>
      </c>
      <c r="D2708" t="s">
        <v>128</v>
      </c>
      <c r="E2708" t="s">
        <v>169</v>
      </c>
      <c r="F2708" t="s">
        <v>7969</v>
      </c>
      <c r="G2708" t="s">
        <v>183</v>
      </c>
      <c r="H2708" t="s">
        <v>143</v>
      </c>
      <c r="I2708" t="s">
        <v>135</v>
      </c>
      <c r="J2708" t="s">
        <v>136</v>
      </c>
      <c r="K2708" t="s">
        <v>137</v>
      </c>
      <c r="L2708" t="s">
        <v>7970</v>
      </c>
      <c r="M2708" t="s">
        <v>7971</v>
      </c>
      <c r="N2708">
        <v>3.3561111110000001</v>
      </c>
      <c r="O2708">
        <v>0</v>
      </c>
      <c r="P2708">
        <v>136</v>
      </c>
      <c r="Q2708">
        <v>0</v>
      </c>
      <c r="R2708">
        <v>2</v>
      </c>
      <c r="S2708">
        <v>0</v>
      </c>
      <c r="T2708">
        <v>10</v>
      </c>
      <c r="U2708">
        <v>0</v>
      </c>
      <c r="V2708">
        <v>0</v>
      </c>
      <c r="W2708">
        <v>0</v>
      </c>
      <c r="X2708">
        <v>69.564951814068223</v>
      </c>
      <c r="Y2708">
        <v>0</v>
      </c>
      <c r="Z2708">
        <v>1.0506000229178298</v>
      </c>
      <c r="AA2708">
        <v>0</v>
      </c>
      <c r="AB2708">
        <v>4.0986565511980011</v>
      </c>
      <c r="AC2708">
        <v>0</v>
      </c>
      <c r="AD2708">
        <v>0</v>
      </c>
      <c r="AE2708">
        <v>74.714208388184062</v>
      </c>
    </row>
    <row r="2709" spans="1:31" x14ac:dyDescent="0.25">
      <c r="A2709">
        <v>1875387</v>
      </c>
      <c r="B2709">
        <v>1</v>
      </c>
      <c r="C2709" t="s">
        <v>81</v>
      </c>
      <c r="D2709" t="s">
        <v>113</v>
      </c>
      <c r="E2709" t="s">
        <v>131</v>
      </c>
      <c r="F2709" t="s">
        <v>7972</v>
      </c>
      <c r="G2709" t="s">
        <v>133</v>
      </c>
      <c r="H2709" t="s">
        <v>134</v>
      </c>
      <c r="I2709" t="s">
        <v>152</v>
      </c>
      <c r="J2709" t="s">
        <v>136</v>
      </c>
      <c r="K2709" t="s">
        <v>137</v>
      </c>
      <c r="L2709" t="s">
        <v>7973</v>
      </c>
      <c r="M2709" t="s">
        <v>7974</v>
      </c>
      <c r="N2709">
        <v>1.9166665999999999E-2</v>
      </c>
      <c r="O2709">
        <v>0</v>
      </c>
      <c r="P2709">
        <v>206</v>
      </c>
      <c r="Q2709">
        <v>89</v>
      </c>
      <c r="R2709">
        <v>174</v>
      </c>
      <c r="S2709">
        <v>4</v>
      </c>
      <c r="T2709">
        <v>9</v>
      </c>
      <c r="U2709">
        <v>0</v>
      </c>
      <c r="V2709">
        <v>0</v>
      </c>
      <c r="W2709">
        <v>0</v>
      </c>
      <c r="X2709">
        <v>0.72022856314213402</v>
      </c>
      <c r="Y2709">
        <v>11.703447849967732</v>
      </c>
      <c r="Z2709">
        <v>17.03588643971981</v>
      </c>
      <c r="AA2709">
        <v>0.198505392244575</v>
      </c>
      <c r="AB2709">
        <v>0.13964687497060835</v>
      </c>
      <c r="AC2709">
        <v>0</v>
      </c>
      <c r="AD2709">
        <v>0</v>
      </c>
      <c r="AE2709">
        <v>29.79771512004486</v>
      </c>
    </row>
    <row r="2710" spans="1:31" x14ac:dyDescent="0.25">
      <c r="A2710">
        <v>1875301</v>
      </c>
      <c r="B2710">
        <v>1</v>
      </c>
      <c r="C2710" t="s">
        <v>81</v>
      </c>
      <c r="D2710" t="s">
        <v>118</v>
      </c>
      <c r="E2710" t="s">
        <v>158</v>
      </c>
      <c r="F2710" t="s">
        <v>7975</v>
      </c>
      <c r="G2710" t="s">
        <v>171</v>
      </c>
      <c r="H2710" t="s">
        <v>134</v>
      </c>
      <c r="I2710" t="s">
        <v>135</v>
      </c>
      <c r="J2710" t="s">
        <v>136</v>
      </c>
      <c r="K2710" t="s">
        <v>172</v>
      </c>
      <c r="L2710" t="s">
        <v>7976</v>
      </c>
      <c r="M2710" t="s">
        <v>7977</v>
      </c>
      <c r="N2710">
        <v>8.6776444440000002</v>
      </c>
      <c r="O2710">
        <v>0</v>
      </c>
      <c r="P2710">
        <v>61</v>
      </c>
      <c r="Q2710">
        <v>0</v>
      </c>
      <c r="R2710">
        <v>7</v>
      </c>
      <c r="S2710">
        <v>0</v>
      </c>
      <c r="T2710">
        <v>5</v>
      </c>
      <c r="U2710">
        <v>0</v>
      </c>
      <c r="V2710">
        <v>0</v>
      </c>
      <c r="W2710">
        <v>0</v>
      </c>
      <c r="X2710">
        <v>96.21719504203034</v>
      </c>
      <c r="Y2710">
        <v>0</v>
      </c>
      <c r="Z2710">
        <v>39.259088787099699</v>
      </c>
      <c r="AA2710">
        <v>0</v>
      </c>
      <c r="AB2710">
        <v>2.3325122883046796</v>
      </c>
      <c r="AC2710">
        <v>0</v>
      </c>
      <c r="AD2710">
        <v>0</v>
      </c>
      <c r="AE2710">
        <v>137.80879611743472</v>
      </c>
    </row>
    <row r="2711" spans="1:31" x14ac:dyDescent="0.25">
      <c r="A2711">
        <v>1875785</v>
      </c>
      <c r="B2711">
        <v>1</v>
      </c>
      <c r="C2711" t="s">
        <v>81</v>
      </c>
      <c r="D2711" t="s">
        <v>119</v>
      </c>
      <c r="E2711" t="s">
        <v>169</v>
      </c>
      <c r="F2711" t="s">
        <v>7978</v>
      </c>
      <c r="G2711" t="s">
        <v>183</v>
      </c>
      <c r="H2711" t="s">
        <v>143</v>
      </c>
      <c r="I2711" t="s">
        <v>135</v>
      </c>
      <c r="J2711" t="s">
        <v>136</v>
      </c>
      <c r="K2711" t="s">
        <v>137</v>
      </c>
      <c r="L2711" t="s">
        <v>7979</v>
      </c>
      <c r="M2711" t="s">
        <v>7980</v>
      </c>
      <c r="N2711">
        <v>1.626666666</v>
      </c>
      <c r="O2711">
        <v>0</v>
      </c>
      <c r="P2711">
        <v>0</v>
      </c>
      <c r="Q2711">
        <v>0</v>
      </c>
      <c r="R2711">
        <v>4</v>
      </c>
      <c r="S2711">
        <v>0</v>
      </c>
      <c r="T2711">
        <v>0</v>
      </c>
      <c r="U2711">
        <v>0</v>
      </c>
      <c r="V2711">
        <v>0</v>
      </c>
      <c r="W2711">
        <v>0</v>
      </c>
      <c r="X2711">
        <v>0</v>
      </c>
      <c r="Y2711">
        <v>0</v>
      </c>
      <c r="Z2711">
        <v>14.453997485035163</v>
      </c>
      <c r="AA2711">
        <v>0</v>
      </c>
      <c r="AB2711">
        <v>0</v>
      </c>
      <c r="AC2711">
        <v>0</v>
      </c>
      <c r="AD2711">
        <v>0</v>
      </c>
      <c r="AE2711">
        <v>14.453997485035163</v>
      </c>
    </row>
    <row r="2712" spans="1:31" x14ac:dyDescent="0.25">
      <c r="A2712">
        <v>1875493</v>
      </c>
      <c r="B2712">
        <v>1</v>
      </c>
      <c r="C2712" t="s">
        <v>81</v>
      </c>
      <c r="D2712" t="s">
        <v>121</v>
      </c>
      <c r="E2712" t="s">
        <v>146</v>
      </c>
      <c r="F2712" t="s">
        <v>7981</v>
      </c>
      <c r="G2712" t="s">
        <v>1772</v>
      </c>
      <c r="H2712" t="s">
        <v>143</v>
      </c>
      <c r="I2712" t="s">
        <v>135</v>
      </c>
      <c r="J2712" t="s">
        <v>136</v>
      </c>
      <c r="K2712" t="s">
        <v>137</v>
      </c>
      <c r="L2712" t="s">
        <v>7982</v>
      </c>
      <c r="M2712" t="s">
        <v>7983</v>
      </c>
      <c r="N2712">
        <v>3.031666666</v>
      </c>
      <c r="O2712">
        <v>0</v>
      </c>
      <c r="P2712">
        <v>3</v>
      </c>
      <c r="Q2712">
        <v>0</v>
      </c>
      <c r="R2712">
        <v>0</v>
      </c>
      <c r="S2712">
        <v>0</v>
      </c>
      <c r="T2712">
        <v>0</v>
      </c>
      <c r="U2712">
        <v>0</v>
      </c>
      <c r="V2712">
        <v>0</v>
      </c>
      <c r="W2712">
        <v>0</v>
      </c>
      <c r="X2712">
        <v>1.4556743719986585</v>
      </c>
      <c r="Y2712">
        <v>0</v>
      </c>
      <c r="Z2712">
        <v>0</v>
      </c>
      <c r="AA2712">
        <v>0</v>
      </c>
      <c r="AB2712">
        <v>0</v>
      </c>
      <c r="AC2712">
        <v>0</v>
      </c>
      <c r="AD2712">
        <v>0</v>
      </c>
      <c r="AE2712">
        <v>1.4556743719986585</v>
      </c>
    </row>
    <row r="2713" spans="1:31" x14ac:dyDescent="0.25">
      <c r="A2713">
        <v>1875533</v>
      </c>
      <c r="B2713">
        <v>1</v>
      </c>
      <c r="C2713" t="s">
        <v>80</v>
      </c>
      <c r="D2713" t="s">
        <v>104</v>
      </c>
      <c r="E2713" t="s">
        <v>210</v>
      </c>
      <c r="F2713" t="s">
        <v>7578</v>
      </c>
      <c r="G2713" t="s">
        <v>133</v>
      </c>
      <c r="H2713" t="s">
        <v>134</v>
      </c>
      <c r="I2713" t="s">
        <v>135</v>
      </c>
      <c r="J2713" t="s">
        <v>136</v>
      </c>
      <c r="K2713" t="s">
        <v>137</v>
      </c>
      <c r="L2713" t="s">
        <v>7984</v>
      </c>
      <c r="M2713" t="s">
        <v>7985</v>
      </c>
      <c r="N2713">
        <v>6.8611111000000002E-2</v>
      </c>
      <c r="O2713">
        <v>91</v>
      </c>
      <c r="P2713">
        <v>5997</v>
      </c>
      <c r="Q2713">
        <v>109</v>
      </c>
      <c r="R2713">
        <v>139</v>
      </c>
      <c r="S2713">
        <v>32</v>
      </c>
      <c r="T2713">
        <v>766</v>
      </c>
      <c r="U2713">
        <v>9</v>
      </c>
      <c r="V2713">
        <v>1</v>
      </c>
      <c r="W2713">
        <v>3.8338093671265385</v>
      </c>
      <c r="X2713">
        <v>92.081807011482482</v>
      </c>
      <c r="Y2713">
        <v>15.62773286833241</v>
      </c>
      <c r="Z2713">
        <v>4.5150084088056772</v>
      </c>
      <c r="AA2713">
        <v>3.813780112540436</v>
      </c>
      <c r="AB2713">
        <v>43.449234639684278</v>
      </c>
      <c r="AC2713">
        <v>37.369820145609062</v>
      </c>
      <c r="AD2713">
        <v>6.2599612074999991E-6</v>
      </c>
      <c r="AE2713">
        <v>200.69119881354206</v>
      </c>
    </row>
    <row r="2714" spans="1:31" x14ac:dyDescent="0.25">
      <c r="A2714">
        <v>1875201</v>
      </c>
      <c r="B2714">
        <v>1</v>
      </c>
      <c r="C2714" t="s">
        <v>80</v>
      </c>
      <c r="D2714" t="s">
        <v>83</v>
      </c>
      <c r="E2714" t="s">
        <v>140</v>
      </c>
      <c r="F2714" t="s">
        <v>7986</v>
      </c>
      <c r="G2714" t="s">
        <v>148</v>
      </c>
      <c r="H2714" t="s">
        <v>143</v>
      </c>
      <c r="I2714" t="s">
        <v>135</v>
      </c>
      <c r="J2714" t="s">
        <v>136</v>
      </c>
      <c r="K2714" t="s">
        <v>137</v>
      </c>
      <c r="L2714" t="s">
        <v>7987</v>
      </c>
      <c r="M2714" t="s">
        <v>7988</v>
      </c>
      <c r="N2714">
        <v>2.7430555550000002</v>
      </c>
      <c r="O2714">
        <v>0</v>
      </c>
      <c r="P2714">
        <v>0</v>
      </c>
      <c r="Q2714">
        <v>0</v>
      </c>
      <c r="R2714">
        <v>0</v>
      </c>
      <c r="S2714">
        <v>0</v>
      </c>
      <c r="T2714">
        <v>1</v>
      </c>
      <c r="U2714">
        <v>0</v>
      </c>
      <c r="V2714">
        <v>0</v>
      </c>
      <c r="W2714">
        <v>0</v>
      </c>
      <c r="X2714">
        <v>0</v>
      </c>
      <c r="Y2714">
        <v>0</v>
      </c>
      <c r="Z2714">
        <v>0</v>
      </c>
      <c r="AA2714">
        <v>0</v>
      </c>
      <c r="AB2714">
        <v>3.443176572</v>
      </c>
      <c r="AC2714">
        <v>0</v>
      </c>
      <c r="AD2714">
        <v>0</v>
      </c>
      <c r="AE2714">
        <v>3.443176572</v>
      </c>
    </row>
    <row r="2715" spans="1:31" x14ac:dyDescent="0.25">
      <c r="A2715">
        <v>1875487</v>
      </c>
      <c r="B2715">
        <v>1</v>
      </c>
      <c r="C2715" t="s">
        <v>80</v>
      </c>
      <c r="D2715" t="s">
        <v>82</v>
      </c>
      <c r="E2715" t="s">
        <v>140</v>
      </c>
      <c r="F2715" t="s">
        <v>7989</v>
      </c>
      <c r="G2715" t="s">
        <v>207</v>
      </c>
      <c r="H2715" t="s">
        <v>143</v>
      </c>
      <c r="I2715" t="s">
        <v>135</v>
      </c>
      <c r="J2715" t="s">
        <v>136</v>
      </c>
      <c r="K2715" t="s">
        <v>137</v>
      </c>
      <c r="L2715" t="s">
        <v>7990</v>
      </c>
      <c r="M2715" t="s">
        <v>7991</v>
      </c>
      <c r="N2715">
        <v>1.7183333329999999</v>
      </c>
      <c r="O2715">
        <v>0</v>
      </c>
      <c r="P2715">
        <v>5</v>
      </c>
      <c r="Q2715">
        <v>0</v>
      </c>
      <c r="R2715">
        <v>0</v>
      </c>
      <c r="S2715">
        <v>0</v>
      </c>
      <c r="T2715">
        <v>3</v>
      </c>
      <c r="U2715">
        <v>0</v>
      </c>
      <c r="V2715">
        <v>0</v>
      </c>
      <c r="W2715">
        <v>0</v>
      </c>
      <c r="X2715">
        <v>2.4490539793158401</v>
      </c>
      <c r="Y2715">
        <v>0</v>
      </c>
      <c r="Z2715">
        <v>0</v>
      </c>
      <c r="AA2715">
        <v>0</v>
      </c>
      <c r="AB2715">
        <v>8.6952436323341331</v>
      </c>
      <c r="AC2715">
        <v>0</v>
      </c>
      <c r="AD2715">
        <v>0</v>
      </c>
      <c r="AE2715">
        <v>11.144297611649973</v>
      </c>
    </row>
    <row r="2716" spans="1:31" x14ac:dyDescent="0.25">
      <c r="A2716">
        <v>1875556</v>
      </c>
      <c r="B2716">
        <v>1</v>
      </c>
      <c r="C2716" t="s">
        <v>80</v>
      </c>
      <c r="D2716" t="s">
        <v>94</v>
      </c>
      <c r="E2716" t="s">
        <v>210</v>
      </c>
      <c r="F2716" t="s">
        <v>7992</v>
      </c>
      <c r="G2716" t="s">
        <v>171</v>
      </c>
      <c r="H2716" t="s">
        <v>134</v>
      </c>
      <c r="I2716" t="s">
        <v>135</v>
      </c>
      <c r="J2716" t="s">
        <v>136</v>
      </c>
      <c r="K2716" t="s">
        <v>172</v>
      </c>
      <c r="L2716" t="s">
        <v>7993</v>
      </c>
      <c r="M2716" t="s">
        <v>7994</v>
      </c>
      <c r="N2716">
        <v>4.1111111109999996</v>
      </c>
      <c r="O2716">
        <v>0</v>
      </c>
      <c r="P2716">
        <v>263</v>
      </c>
      <c r="Q2716">
        <v>0</v>
      </c>
      <c r="R2716">
        <v>1</v>
      </c>
      <c r="S2716">
        <v>4</v>
      </c>
      <c r="T2716">
        <v>25</v>
      </c>
      <c r="U2716">
        <v>0</v>
      </c>
      <c r="V2716">
        <v>0</v>
      </c>
      <c r="W2716">
        <v>0</v>
      </c>
      <c r="X2716">
        <v>110.62447444121119</v>
      </c>
      <c r="Y2716">
        <v>0</v>
      </c>
      <c r="Z2716">
        <v>0.61725420574993339</v>
      </c>
      <c r="AA2716">
        <v>32.913658506019353</v>
      </c>
      <c r="AB2716">
        <v>57.058693400988275</v>
      </c>
      <c r="AC2716">
        <v>0</v>
      </c>
      <c r="AD2716">
        <v>0</v>
      </c>
      <c r="AE2716">
        <v>201.21408055396876</v>
      </c>
    </row>
    <row r="2717" spans="1:31" x14ac:dyDescent="0.25">
      <c r="A2717">
        <v>1875410</v>
      </c>
      <c r="B2717">
        <v>1</v>
      </c>
      <c r="C2717" t="s">
        <v>80</v>
      </c>
      <c r="D2717" t="s">
        <v>89</v>
      </c>
      <c r="E2717" t="s">
        <v>210</v>
      </c>
      <c r="F2717" t="s">
        <v>2217</v>
      </c>
      <c r="G2717" t="s">
        <v>133</v>
      </c>
      <c r="H2717" t="s">
        <v>134</v>
      </c>
      <c r="I2717" t="s">
        <v>135</v>
      </c>
      <c r="J2717" t="s">
        <v>136</v>
      </c>
      <c r="K2717" t="s">
        <v>137</v>
      </c>
      <c r="L2717" t="s">
        <v>7995</v>
      </c>
      <c r="M2717" t="s">
        <v>7996</v>
      </c>
      <c r="N2717">
        <v>0.24611111099999999</v>
      </c>
      <c r="O2717">
        <v>0</v>
      </c>
      <c r="P2717">
        <v>844</v>
      </c>
      <c r="Q2717">
        <v>0</v>
      </c>
      <c r="R2717">
        <v>2</v>
      </c>
      <c r="S2717">
        <v>4</v>
      </c>
      <c r="T2717">
        <v>50</v>
      </c>
      <c r="U2717">
        <v>1</v>
      </c>
      <c r="V2717">
        <v>0</v>
      </c>
      <c r="W2717">
        <v>0</v>
      </c>
      <c r="X2717">
        <v>69.341201820151127</v>
      </c>
      <c r="Y2717">
        <v>0</v>
      </c>
      <c r="Z2717">
        <v>0.30224072824385889</v>
      </c>
      <c r="AA2717">
        <v>75.491473560733539</v>
      </c>
      <c r="AB2717">
        <v>14.232343243514828</v>
      </c>
      <c r="AC2717">
        <v>1.6032626698318022</v>
      </c>
      <c r="AD2717">
        <v>0</v>
      </c>
      <c r="AE2717">
        <v>160.97052202247517</v>
      </c>
    </row>
    <row r="2718" spans="1:31" x14ac:dyDescent="0.25">
      <c r="A2718">
        <v>1875218</v>
      </c>
      <c r="B2718">
        <v>1</v>
      </c>
      <c r="C2718" t="s">
        <v>81</v>
      </c>
      <c r="D2718" t="s">
        <v>128</v>
      </c>
      <c r="E2718" t="s">
        <v>210</v>
      </c>
      <c r="F2718" t="s">
        <v>7997</v>
      </c>
      <c r="G2718" t="s">
        <v>133</v>
      </c>
      <c r="H2718" t="s">
        <v>134</v>
      </c>
      <c r="I2718" t="s">
        <v>135</v>
      </c>
      <c r="J2718" t="s">
        <v>136</v>
      </c>
      <c r="K2718" t="s">
        <v>137</v>
      </c>
      <c r="L2718" t="s">
        <v>7998</v>
      </c>
      <c r="M2718" t="s">
        <v>7999</v>
      </c>
      <c r="N2718">
        <v>0.25444444399999999</v>
      </c>
      <c r="O2718">
        <v>0</v>
      </c>
      <c r="P2718">
        <v>969</v>
      </c>
      <c r="Q2718">
        <v>3</v>
      </c>
      <c r="R2718">
        <v>13</v>
      </c>
      <c r="S2718">
        <v>5</v>
      </c>
      <c r="T2718">
        <v>101</v>
      </c>
      <c r="U2718">
        <v>0</v>
      </c>
      <c r="V2718">
        <v>0</v>
      </c>
      <c r="W2718">
        <v>0</v>
      </c>
      <c r="X2718">
        <v>21.278855571907435</v>
      </c>
      <c r="Y2718">
        <v>7.6560027101922747</v>
      </c>
      <c r="Z2718">
        <v>4.8208859135107955</v>
      </c>
      <c r="AA2718">
        <v>7.5357998449915735</v>
      </c>
      <c r="AB2718">
        <v>3.4703350497120065</v>
      </c>
      <c r="AC2718">
        <v>0</v>
      </c>
      <c r="AD2718">
        <v>0</v>
      </c>
      <c r="AE2718">
        <v>44.761879090314082</v>
      </c>
    </row>
    <row r="2719" spans="1:31" x14ac:dyDescent="0.25">
      <c r="A2719">
        <v>1875364</v>
      </c>
      <c r="B2719">
        <v>1</v>
      </c>
      <c r="C2719" t="s">
        <v>80</v>
      </c>
      <c r="D2719" t="s">
        <v>92</v>
      </c>
      <c r="E2719" t="s">
        <v>131</v>
      </c>
      <c r="F2719" t="s">
        <v>8000</v>
      </c>
      <c r="G2719" t="s">
        <v>171</v>
      </c>
      <c r="H2719" t="s">
        <v>134</v>
      </c>
      <c r="I2719" t="s">
        <v>135</v>
      </c>
      <c r="J2719" t="s">
        <v>136</v>
      </c>
      <c r="K2719" t="s">
        <v>172</v>
      </c>
      <c r="L2719" t="s">
        <v>8001</v>
      </c>
      <c r="M2719" t="s">
        <v>8002</v>
      </c>
      <c r="N2719">
        <v>5.0917083329999997</v>
      </c>
      <c r="O2719">
        <v>20</v>
      </c>
      <c r="P2719">
        <v>1388</v>
      </c>
      <c r="Q2719">
        <v>3</v>
      </c>
      <c r="R2719">
        <v>24</v>
      </c>
      <c r="S2719">
        <v>21</v>
      </c>
      <c r="T2719">
        <v>152</v>
      </c>
      <c r="U2719">
        <v>1</v>
      </c>
      <c r="V2719">
        <v>1</v>
      </c>
      <c r="W2719">
        <v>2274.1283395388091</v>
      </c>
      <c r="X2719">
        <v>1906.9636268473012</v>
      </c>
      <c r="Y2719">
        <v>37.622340181415474</v>
      </c>
      <c r="Z2719">
        <v>53.690095632662562</v>
      </c>
      <c r="AA2719">
        <v>812.78288828358097</v>
      </c>
      <c r="AB2719">
        <v>650.87728737178554</v>
      </c>
      <c r="AC2719">
        <v>5.4735378625155864</v>
      </c>
      <c r="AD2719">
        <v>0.2047328383438925</v>
      </c>
      <c r="AE2719">
        <v>5741.7428485564151</v>
      </c>
    </row>
    <row r="2720" spans="1:31" x14ac:dyDescent="0.25">
      <c r="A2720">
        <v>1875424</v>
      </c>
      <c r="B2720">
        <v>1</v>
      </c>
      <c r="C2720" t="s">
        <v>80</v>
      </c>
      <c r="D2720" t="s">
        <v>100</v>
      </c>
      <c r="E2720" t="s">
        <v>140</v>
      </c>
      <c r="F2720" t="s">
        <v>8003</v>
      </c>
      <c r="G2720" t="s">
        <v>163</v>
      </c>
      <c r="H2720" t="s">
        <v>143</v>
      </c>
      <c r="I2720" t="s">
        <v>135</v>
      </c>
      <c r="J2720" t="s">
        <v>136</v>
      </c>
      <c r="K2720" t="s">
        <v>137</v>
      </c>
      <c r="L2720" t="s">
        <v>8004</v>
      </c>
      <c r="M2720" t="s">
        <v>8005</v>
      </c>
      <c r="N2720">
        <v>1.9780555550000001</v>
      </c>
      <c r="O2720">
        <v>0</v>
      </c>
      <c r="P2720">
        <v>1</v>
      </c>
      <c r="Q2720">
        <v>0</v>
      </c>
      <c r="R2720">
        <v>0</v>
      </c>
      <c r="S2720">
        <v>0</v>
      </c>
      <c r="T2720">
        <v>0</v>
      </c>
      <c r="U2720">
        <v>0</v>
      </c>
      <c r="V2720">
        <v>0</v>
      </c>
      <c r="W2720">
        <v>0</v>
      </c>
      <c r="X2720">
        <v>0.98086930746458334</v>
      </c>
      <c r="Y2720">
        <v>0</v>
      </c>
      <c r="Z2720">
        <v>0</v>
      </c>
      <c r="AA2720">
        <v>0</v>
      </c>
      <c r="AB2720">
        <v>0</v>
      </c>
      <c r="AC2720">
        <v>0</v>
      </c>
      <c r="AD2720">
        <v>0</v>
      </c>
      <c r="AE2720">
        <v>0.98086930746458334</v>
      </c>
    </row>
    <row r="2721" spans="1:31" x14ac:dyDescent="0.25">
      <c r="A2721">
        <v>1875324</v>
      </c>
      <c r="B2721">
        <v>1</v>
      </c>
      <c r="C2721" t="s">
        <v>80</v>
      </c>
      <c r="D2721" t="s">
        <v>84</v>
      </c>
      <c r="E2721" t="s">
        <v>169</v>
      </c>
      <c r="F2721" t="s">
        <v>5916</v>
      </c>
      <c r="G2721" t="s">
        <v>5347</v>
      </c>
      <c r="H2721" t="s">
        <v>143</v>
      </c>
      <c r="I2721" t="s">
        <v>135</v>
      </c>
      <c r="J2721" t="s">
        <v>136</v>
      </c>
      <c r="K2721" t="s">
        <v>172</v>
      </c>
      <c r="L2721" t="s">
        <v>8006</v>
      </c>
      <c r="M2721" t="s">
        <v>8007</v>
      </c>
      <c r="N2721">
        <v>4.649431388</v>
      </c>
      <c r="O2721">
        <v>0</v>
      </c>
      <c r="P2721">
        <v>31</v>
      </c>
      <c r="Q2721">
        <v>0</v>
      </c>
      <c r="R2721">
        <v>21</v>
      </c>
      <c r="S2721">
        <v>0</v>
      </c>
      <c r="T2721">
        <v>4</v>
      </c>
      <c r="U2721">
        <v>0</v>
      </c>
      <c r="V2721">
        <v>0</v>
      </c>
      <c r="W2721">
        <v>0</v>
      </c>
      <c r="X2721">
        <v>27.363541492180005</v>
      </c>
      <c r="Y2721">
        <v>0</v>
      </c>
      <c r="Z2721">
        <v>250.95921250733002</v>
      </c>
      <c r="AA2721">
        <v>0</v>
      </c>
      <c r="AB2721">
        <v>77.154771304937668</v>
      </c>
      <c r="AC2721">
        <v>0</v>
      </c>
      <c r="AD2721">
        <v>0</v>
      </c>
      <c r="AE2721">
        <v>355.47752530444768</v>
      </c>
    </row>
    <row r="2722" spans="1:31" x14ac:dyDescent="0.25">
      <c r="A2722">
        <v>1875616</v>
      </c>
      <c r="B2722">
        <v>1</v>
      </c>
      <c r="C2722" t="s">
        <v>80</v>
      </c>
      <c r="D2722" t="s">
        <v>103</v>
      </c>
      <c r="E2722" t="s">
        <v>169</v>
      </c>
      <c r="F2722" t="s">
        <v>8008</v>
      </c>
      <c r="G2722" t="s">
        <v>2576</v>
      </c>
      <c r="H2722" t="s">
        <v>143</v>
      </c>
      <c r="I2722" t="s">
        <v>135</v>
      </c>
      <c r="J2722" t="s">
        <v>136</v>
      </c>
      <c r="K2722" t="s">
        <v>137</v>
      </c>
      <c r="L2722" t="s">
        <v>8009</v>
      </c>
      <c r="M2722" t="s">
        <v>8010</v>
      </c>
      <c r="N2722">
        <v>5.2050000000000001</v>
      </c>
      <c r="O2722">
        <v>0</v>
      </c>
      <c r="P2722">
        <v>111</v>
      </c>
      <c r="Q2722">
        <v>0</v>
      </c>
      <c r="R2722">
        <v>0</v>
      </c>
      <c r="S2722">
        <v>0</v>
      </c>
      <c r="T2722">
        <v>5</v>
      </c>
      <c r="U2722">
        <v>0</v>
      </c>
      <c r="V2722">
        <v>0</v>
      </c>
      <c r="W2722">
        <v>0</v>
      </c>
      <c r="X2722">
        <v>122.96833985772645</v>
      </c>
      <c r="Y2722">
        <v>0</v>
      </c>
      <c r="Z2722">
        <v>0</v>
      </c>
      <c r="AA2722">
        <v>0</v>
      </c>
      <c r="AB2722">
        <v>4.0435829773406242</v>
      </c>
      <c r="AC2722">
        <v>0</v>
      </c>
      <c r="AD2722">
        <v>0</v>
      </c>
      <c r="AE2722">
        <v>127.01192283506707</v>
      </c>
    </row>
    <row r="2723" spans="1:31" x14ac:dyDescent="0.25">
      <c r="A2723">
        <v>1875261</v>
      </c>
      <c r="B2723">
        <v>1</v>
      </c>
      <c r="C2723" t="s">
        <v>81</v>
      </c>
      <c r="D2723" t="s">
        <v>119</v>
      </c>
      <c r="E2723" t="s">
        <v>131</v>
      </c>
      <c r="F2723" t="s">
        <v>8011</v>
      </c>
      <c r="G2723" t="s">
        <v>133</v>
      </c>
      <c r="H2723" t="s">
        <v>134</v>
      </c>
      <c r="I2723" t="s">
        <v>152</v>
      </c>
      <c r="J2723" t="s">
        <v>136</v>
      </c>
      <c r="K2723" t="s">
        <v>137</v>
      </c>
      <c r="L2723" t="s">
        <v>8012</v>
      </c>
      <c r="M2723" t="s">
        <v>8013</v>
      </c>
      <c r="N2723">
        <v>1.9444444000000002E-2</v>
      </c>
      <c r="O2723">
        <v>1</v>
      </c>
      <c r="P2723">
        <v>422</v>
      </c>
      <c r="Q2723">
        <v>46</v>
      </c>
      <c r="R2723">
        <v>78</v>
      </c>
      <c r="S2723">
        <v>1</v>
      </c>
      <c r="T2723">
        <v>34</v>
      </c>
      <c r="U2723">
        <v>0</v>
      </c>
      <c r="V2723">
        <v>0</v>
      </c>
      <c r="W2723">
        <v>3.6032613687000002E-3</v>
      </c>
      <c r="X2723">
        <v>0.83795260900127844</v>
      </c>
      <c r="Y2723">
        <v>4.7865680263782515</v>
      </c>
      <c r="Z2723">
        <v>2.7040545591671123</v>
      </c>
      <c r="AA2723">
        <v>7.2726257065777794E-3</v>
      </c>
      <c r="AB2723">
        <v>0.52158857929929725</v>
      </c>
      <c r="AC2723">
        <v>0</v>
      </c>
      <c r="AD2723">
        <v>0</v>
      </c>
      <c r="AE2723">
        <v>8.8610396609212181</v>
      </c>
    </row>
    <row r="2724" spans="1:31" x14ac:dyDescent="0.25">
      <c r="A2724">
        <v>1875782</v>
      </c>
      <c r="B2724">
        <v>1</v>
      </c>
      <c r="C2724" t="s">
        <v>80</v>
      </c>
      <c r="D2724" t="s">
        <v>97</v>
      </c>
      <c r="E2724" t="s">
        <v>140</v>
      </c>
      <c r="F2724" t="s">
        <v>8014</v>
      </c>
      <c r="G2724" t="s">
        <v>200</v>
      </c>
      <c r="H2724" t="s">
        <v>143</v>
      </c>
      <c r="I2724" t="s">
        <v>135</v>
      </c>
      <c r="J2724" t="s">
        <v>136</v>
      </c>
      <c r="K2724" t="s">
        <v>137</v>
      </c>
      <c r="L2724" t="s">
        <v>8015</v>
      </c>
      <c r="M2724" t="s">
        <v>8016</v>
      </c>
      <c r="N2724">
        <v>2.4738888879999998</v>
      </c>
      <c r="O2724">
        <v>0</v>
      </c>
      <c r="P2724">
        <v>1</v>
      </c>
      <c r="Q2724">
        <v>0</v>
      </c>
      <c r="R2724">
        <v>0</v>
      </c>
      <c r="S2724">
        <v>0</v>
      </c>
      <c r="T2724">
        <v>0</v>
      </c>
      <c r="U2724">
        <v>0</v>
      </c>
      <c r="V2724">
        <v>0</v>
      </c>
      <c r="W2724">
        <v>0</v>
      </c>
      <c r="X2724">
        <v>1.7699942880915023</v>
      </c>
      <c r="Y2724">
        <v>0</v>
      </c>
      <c r="Z2724">
        <v>0</v>
      </c>
      <c r="AA2724">
        <v>0</v>
      </c>
      <c r="AB2724">
        <v>0</v>
      </c>
      <c r="AC2724">
        <v>0</v>
      </c>
      <c r="AD2724">
        <v>0</v>
      </c>
      <c r="AE2724">
        <v>1.7699942880915023</v>
      </c>
    </row>
    <row r="2725" spans="1:31" x14ac:dyDescent="0.25">
      <c r="A2725">
        <v>1875384</v>
      </c>
      <c r="B2725">
        <v>1</v>
      </c>
      <c r="C2725" t="s">
        <v>80</v>
      </c>
      <c r="D2725" t="s">
        <v>83</v>
      </c>
      <c r="E2725" t="s">
        <v>146</v>
      </c>
      <c r="F2725" t="s">
        <v>8017</v>
      </c>
      <c r="G2725" t="s">
        <v>453</v>
      </c>
      <c r="H2725" t="s">
        <v>143</v>
      </c>
      <c r="I2725" t="s">
        <v>135</v>
      </c>
      <c r="J2725" t="s">
        <v>136</v>
      </c>
      <c r="K2725" t="s">
        <v>137</v>
      </c>
      <c r="L2725" t="s">
        <v>8018</v>
      </c>
      <c r="M2725" t="s">
        <v>8019</v>
      </c>
      <c r="N2725">
        <v>0.24583333299999999</v>
      </c>
      <c r="O2725">
        <v>0</v>
      </c>
      <c r="P2725">
        <v>15</v>
      </c>
      <c r="Q2725">
        <v>0</v>
      </c>
      <c r="R2725">
        <v>0</v>
      </c>
      <c r="S2725">
        <v>0</v>
      </c>
      <c r="T2725">
        <v>15</v>
      </c>
      <c r="U2725">
        <v>0</v>
      </c>
      <c r="V2725">
        <v>0</v>
      </c>
      <c r="W2725">
        <v>0</v>
      </c>
      <c r="X2725">
        <v>1.1750004427180165</v>
      </c>
      <c r="Y2725">
        <v>0</v>
      </c>
      <c r="Z2725">
        <v>0</v>
      </c>
      <c r="AA2725">
        <v>0</v>
      </c>
      <c r="AB2725">
        <v>4.3677310731211083</v>
      </c>
      <c r="AC2725">
        <v>0</v>
      </c>
      <c r="AD2725">
        <v>0</v>
      </c>
      <c r="AE2725">
        <v>5.542731515839125</v>
      </c>
    </row>
    <row r="2726" spans="1:31" x14ac:dyDescent="0.25">
      <c r="A2726">
        <v>1875284</v>
      </c>
      <c r="B2726">
        <v>1</v>
      </c>
      <c r="C2726" t="s">
        <v>80</v>
      </c>
      <c r="D2726" t="s">
        <v>98</v>
      </c>
      <c r="E2726" t="s">
        <v>158</v>
      </c>
      <c r="F2726" t="s">
        <v>8020</v>
      </c>
      <c r="G2726" t="s">
        <v>219</v>
      </c>
      <c r="H2726" t="s">
        <v>134</v>
      </c>
      <c r="I2726" t="s">
        <v>135</v>
      </c>
      <c r="J2726" t="s">
        <v>136</v>
      </c>
      <c r="K2726" t="s">
        <v>137</v>
      </c>
      <c r="L2726" t="s">
        <v>8021</v>
      </c>
      <c r="M2726" t="s">
        <v>8022</v>
      </c>
      <c r="N2726">
        <v>1.003055555</v>
      </c>
      <c r="O2726">
        <v>0</v>
      </c>
      <c r="P2726">
        <v>111</v>
      </c>
      <c r="Q2726">
        <v>0</v>
      </c>
      <c r="R2726">
        <v>5</v>
      </c>
      <c r="S2726">
        <v>0</v>
      </c>
      <c r="T2726">
        <v>22</v>
      </c>
      <c r="U2726">
        <v>0</v>
      </c>
      <c r="V2726">
        <v>0</v>
      </c>
      <c r="W2726">
        <v>0</v>
      </c>
      <c r="X2726">
        <v>18.427127453765184</v>
      </c>
      <c r="Y2726">
        <v>0</v>
      </c>
      <c r="Z2726">
        <v>6.9307069471657918</v>
      </c>
      <c r="AA2726">
        <v>0</v>
      </c>
      <c r="AB2726">
        <v>13.354863391776036</v>
      </c>
      <c r="AC2726">
        <v>0</v>
      </c>
      <c r="AD2726">
        <v>0</v>
      </c>
      <c r="AE2726">
        <v>38.712697792707012</v>
      </c>
    </row>
    <row r="2727" spans="1:31" x14ac:dyDescent="0.25">
      <c r="A2727">
        <v>1875825</v>
      </c>
      <c r="B2727">
        <v>1</v>
      </c>
      <c r="C2727" t="s">
        <v>80</v>
      </c>
      <c r="D2727" t="s">
        <v>87</v>
      </c>
      <c r="E2727" t="s">
        <v>146</v>
      </c>
      <c r="F2727" t="s">
        <v>8023</v>
      </c>
      <c r="G2727" t="s">
        <v>148</v>
      </c>
      <c r="H2727" t="s">
        <v>143</v>
      </c>
      <c r="I2727" t="s">
        <v>135</v>
      </c>
      <c r="J2727" t="s">
        <v>136</v>
      </c>
      <c r="K2727" t="s">
        <v>137</v>
      </c>
      <c r="L2727" t="s">
        <v>8024</v>
      </c>
      <c r="M2727" t="s">
        <v>8025</v>
      </c>
      <c r="N2727">
        <v>1.1044444440000001</v>
      </c>
      <c r="O2727">
        <v>0</v>
      </c>
      <c r="P2727">
        <v>83</v>
      </c>
      <c r="Q2727">
        <v>0</v>
      </c>
      <c r="R2727">
        <v>0</v>
      </c>
      <c r="S2727">
        <v>0</v>
      </c>
      <c r="T2727">
        <v>4</v>
      </c>
      <c r="U2727">
        <v>0</v>
      </c>
      <c r="V2727">
        <v>0</v>
      </c>
      <c r="W2727">
        <v>0</v>
      </c>
      <c r="X2727">
        <v>31.523510991238151</v>
      </c>
      <c r="Y2727">
        <v>0</v>
      </c>
      <c r="Z2727">
        <v>0</v>
      </c>
      <c r="AA2727">
        <v>0</v>
      </c>
      <c r="AB2727">
        <v>2.2354457745088467</v>
      </c>
      <c r="AC2727">
        <v>0</v>
      </c>
      <c r="AD2727">
        <v>0</v>
      </c>
      <c r="AE2727">
        <v>33.758956765747001</v>
      </c>
    </row>
    <row r="2728" spans="1:31" x14ac:dyDescent="0.25">
      <c r="A2728">
        <v>1875304</v>
      </c>
      <c r="B2728">
        <v>1</v>
      </c>
      <c r="C2728" t="s">
        <v>80</v>
      </c>
      <c r="D2728" t="s">
        <v>96</v>
      </c>
      <c r="E2728" t="s">
        <v>158</v>
      </c>
      <c r="F2728" t="s">
        <v>8026</v>
      </c>
      <c r="G2728" t="s">
        <v>133</v>
      </c>
      <c r="H2728" t="s">
        <v>134</v>
      </c>
      <c r="I2728" t="s">
        <v>135</v>
      </c>
      <c r="J2728" t="s">
        <v>136</v>
      </c>
      <c r="K2728" t="s">
        <v>137</v>
      </c>
      <c r="L2728" t="s">
        <v>8027</v>
      </c>
      <c r="M2728" t="s">
        <v>8028</v>
      </c>
      <c r="N2728">
        <v>1.356944444</v>
      </c>
      <c r="O2728">
        <v>1</v>
      </c>
      <c r="P2728">
        <v>114</v>
      </c>
      <c r="Q2728">
        <v>2</v>
      </c>
      <c r="R2728">
        <v>15</v>
      </c>
      <c r="S2728">
        <v>4</v>
      </c>
      <c r="T2728">
        <v>43</v>
      </c>
      <c r="U2728">
        <v>0</v>
      </c>
      <c r="V2728">
        <v>0</v>
      </c>
      <c r="W2728">
        <v>0.46687629509883283</v>
      </c>
      <c r="X2728">
        <v>114.73118273192259</v>
      </c>
      <c r="Y2728">
        <v>237.61852694200823</v>
      </c>
      <c r="Z2728">
        <v>51.152665291233141</v>
      </c>
      <c r="AA2728">
        <v>39.926606311392163</v>
      </c>
      <c r="AB2728">
        <v>219.92762547124778</v>
      </c>
      <c r="AC2728">
        <v>0</v>
      </c>
      <c r="AD2728">
        <v>0</v>
      </c>
      <c r="AE2728">
        <v>663.82348304290269</v>
      </c>
    </row>
    <row r="2729" spans="1:31" x14ac:dyDescent="0.25">
      <c r="A2729">
        <v>1875447</v>
      </c>
      <c r="B2729">
        <v>1</v>
      </c>
      <c r="C2729" t="s">
        <v>81</v>
      </c>
      <c r="D2729" t="s">
        <v>118</v>
      </c>
      <c r="E2729" t="s">
        <v>140</v>
      </c>
      <c r="F2729" t="s">
        <v>8029</v>
      </c>
      <c r="G2729" t="s">
        <v>200</v>
      </c>
      <c r="H2729" t="s">
        <v>143</v>
      </c>
      <c r="I2729" t="s">
        <v>135</v>
      </c>
      <c r="J2729" t="s">
        <v>136</v>
      </c>
      <c r="K2729" t="s">
        <v>137</v>
      </c>
      <c r="L2729" t="s">
        <v>8030</v>
      </c>
      <c r="M2729" t="s">
        <v>8031</v>
      </c>
      <c r="N2729">
        <v>8.98</v>
      </c>
      <c r="O2729">
        <v>0</v>
      </c>
      <c r="P2729">
        <v>8</v>
      </c>
      <c r="Q2729">
        <v>0</v>
      </c>
      <c r="R2729">
        <v>0</v>
      </c>
      <c r="S2729">
        <v>0</v>
      </c>
      <c r="T2729">
        <v>0</v>
      </c>
      <c r="U2729">
        <v>0</v>
      </c>
      <c r="V2729">
        <v>0</v>
      </c>
      <c r="W2729">
        <v>0</v>
      </c>
      <c r="X2729">
        <v>15.729207447634767</v>
      </c>
      <c r="Y2729">
        <v>0</v>
      </c>
      <c r="Z2729">
        <v>0</v>
      </c>
      <c r="AA2729">
        <v>0</v>
      </c>
      <c r="AB2729">
        <v>0</v>
      </c>
      <c r="AC2729">
        <v>0</v>
      </c>
      <c r="AD2729">
        <v>0</v>
      </c>
      <c r="AE2729">
        <v>15.729207447634767</v>
      </c>
    </row>
    <row r="2730" spans="1:31" x14ac:dyDescent="0.25">
      <c r="A2730">
        <v>1875490</v>
      </c>
      <c r="B2730">
        <v>1</v>
      </c>
      <c r="C2730" t="s">
        <v>80</v>
      </c>
      <c r="D2730" t="s">
        <v>84</v>
      </c>
      <c r="E2730" t="s">
        <v>140</v>
      </c>
      <c r="F2730" t="s">
        <v>8032</v>
      </c>
      <c r="G2730" t="s">
        <v>207</v>
      </c>
      <c r="H2730" t="s">
        <v>143</v>
      </c>
      <c r="I2730" t="s">
        <v>135</v>
      </c>
      <c r="J2730" t="s">
        <v>136</v>
      </c>
      <c r="K2730" t="s">
        <v>137</v>
      </c>
      <c r="L2730" t="s">
        <v>8033</v>
      </c>
      <c r="M2730" t="s">
        <v>8034</v>
      </c>
      <c r="N2730">
        <v>2.6811111109999999</v>
      </c>
      <c r="O2730">
        <v>0</v>
      </c>
      <c r="P2730">
        <v>0</v>
      </c>
      <c r="Q2730">
        <v>0</v>
      </c>
      <c r="R2730">
        <v>0</v>
      </c>
      <c r="S2730">
        <v>0</v>
      </c>
      <c r="T2730">
        <v>1</v>
      </c>
      <c r="U2730">
        <v>0</v>
      </c>
      <c r="V2730">
        <v>0</v>
      </c>
      <c r="W2730">
        <v>0</v>
      </c>
      <c r="X2730">
        <v>0</v>
      </c>
      <c r="Y2730">
        <v>0</v>
      </c>
      <c r="Z2730">
        <v>0</v>
      </c>
      <c r="AA2730">
        <v>0</v>
      </c>
      <c r="AB2730">
        <v>0.32504345971427562</v>
      </c>
      <c r="AC2730">
        <v>0</v>
      </c>
      <c r="AD2730">
        <v>0</v>
      </c>
      <c r="AE2730">
        <v>0.32504345971427562</v>
      </c>
    </row>
    <row r="2731" spans="1:31" x14ac:dyDescent="0.25">
      <c r="A2731">
        <v>1876292</v>
      </c>
      <c r="B2731">
        <v>1</v>
      </c>
      <c r="C2731" t="s">
        <v>80</v>
      </c>
      <c r="D2731" t="s">
        <v>99</v>
      </c>
      <c r="E2731" t="s">
        <v>140</v>
      </c>
      <c r="F2731" t="s">
        <v>8035</v>
      </c>
      <c r="G2731" t="s">
        <v>200</v>
      </c>
      <c r="H2731" t="s">
        <v>143</v>
      </c>
      <c r="I2731" t="s">
        <v>135</v>
      </c>
      <c r="J2731" t="s">
        <v>136</v>
      </c>
      <c r="K2731" t="s">
        <v>137</v>
      </c>
      <c r="L2731" t="s">
        <v>8036</v>
      </c>
      <c r="M2731" t="s">
        <v>8037</v>
      </c>
      <c r="N2731">
        <v>1.532777777</v>
      </c>
      <c r="O2731">
        <v>0</v>
      </c>
      <c r="P2731">
        <v>2</v>
      </c>
      <c r="Q2731">
        <v>0</v>
      </c>
      <c r="R2731">
        <v>0</v>
      </c>
      <c r="S2731">
        <v>0</v>
      </c>
      <c r="T2731">
        <v>0</v>
      </c>
      <c r="U2731">
        <v>0</v>
      </c>
      <c r="V2731">
        <v>0</v>
      </c>
      <c r="W2731">
        <v>0</v>
      </c>
      <c r="X2731">
        <v>0.55608359426074061</v>
      </c>
      <c r="Y2731">
        <v>0</v>
      </c>
      <c r="Z2731">
        <v>0</v>
      </c>
      <c r="AA2731">
        <v>0</v>
      </c>
      <c r="AB2731">
        <v>0</v>
      </c>
      <c r="AC2731">
        <v>0</v>
      </c>
      <c r="AD2731">
        <v>0</v>
      </c>
      <c r="AE2731">
        <v>0.55608359426074061</v>
      </c>
    </row>
    <row r="2732" spans="1:31" x14ac:dyDescent="0.25">
      <c r="A2732">
        <v>1876123</v>
      </c>
      <c r="B2732">
        <v>1</v>
      </c>
      <c r="C2732" t="s">
        <v>80</v>
      </c>
      <c r="D2732" t="s">
        <v>107</v>
      </c>
      <c r="E2732" t="s">
        <v>131</v>
      </c>
      <c r="F2732" t="s">
        <v>1812</v>
      </c>
      <c r="G2732" t="s">
        <v>900</v>
      </c>
      <c r="H2732" t="s">
        <v>134</v>
      </c>
      <c r="I2732" t="s">
        <v>135</v>
      </c>
      <c r="J2732" t="s">
        <v>136</v>
      </c>
      <c r="K2732" t="s">
        <v>137</v>
      </c>
      <c r="L2732" t="s">
        <v>8038</v>
      </c>
      <c r="M2732" t="s">
        <v>8039</v>
      </c>
      <c r="N2732">
        <v>2.2522222219999999</v>
      </c>
      <c r="O2732">
        <v>16</v>
      </c>
      <c r="P2732">
        <v>8275</v>
      </c>
      <c r="Q2732">
        <v>15</v>
      </c>
      <c r="R2732">
        <v>29</v>
      </c>
      <c r="S2732">
        <v>24</v>
      </c>
      <c r="T2732">
        <v>372</v>
      </c>
      <c r="U2732">
        <v>0</v>
      </c>
      <c r="V2732">
        <v>10</v>
      </c>
      <c r="W2732">
        <v>851.45650471473141</v>
      </c>
      <c r="X2732">
        <v>4405.5818611875666</v>
      </c>
      <c r="Y2732">
        <v>53.417993280797958</v>
      </c>
      <c r="Z2732">
        <v>26.078471376382073</v>
      </c>
      <c r="AA2732">
        <v>767.61124248376689</v>
      </c>
      <c r="AB2732">
        <v>1692.4956976204624</v>
      </c>
      <c r="AC2732">
        <v>0</v>
      </c>
      <c r="AD2732">
        <v>227.00506260088787</v>
      </c>
      <c r="AE2732">
        <v>8023.6468332645954</v>
      </c>
    </row>
    <row r="2733" spans="1:31" x14ac:dyDescent="0.25">
      <c r="A2733">
        <v>1876246</v>
      </c>
      <c r="B2733">
        <v>1</v>
      </c>
      <c r="C2733" t="s">
        <v>81</v>
      </c>
      <c r="D2733" t="s">
        <v>113</v>
      </c>
      <c r="E2733" t="s">
        <v>131</v>
      </c>
      <c r="F2733" t="s">
        <v>8040</v>
      </c>
      <c r="G2733" t="s">
        <v>196</v>
      </c>
      <c r="H2733" t="s">
        <v>134</v>
      </c>
      <c r="I2733" t="s">
        <v>135</v>
      </c>
      <c r="J2733" t="s">
        <v>136</v>
      </c>
      <c r="K2733" t="s">
        <v>172</v>
      </c>
      <c r="L2733" t="s">
        <v>8041</v>
      </c>
      <c r="M2733" t="s">
        <v>8042</v>
      </c>
      <c r="N2733">
        <v>0.81208138799999996</v>
      </c>
      <c r="O2733">
        <v>0</v>
      </c>
      <c r="P2733">
        <v>1158</v>
      </c>
      <c r="Q2733">
        <v>19</v>
      </c>
      <c r="R2733">
        <v>110</v>
      </c>
      <c r="S2733">
        <v>2</v>
      </c>
      <c r="T2733">
        <v>31</v>
      </c>
      <c r="U2733">
        <v>0</v>
      </c>
      <c r="V2733">
        <v>1</v>
      </c>
      <c r="W2733">
        <v>0</v>
      </c>
      <c r="X2733">
        <v>142.32740948539848</v>
      </c>
      <c r="Y2733">
        <v>66.484485684098033</v>
      </c>
      <c r="Z2733">
        <v>95.698920889238579</v>
      </c>
      <c r="AA2733">
        <v>6.3720399486968828</v>
      </c>
      <c r="AB2733">
        <v>23.814487816399279</v>
      </c>
      <c r="AC2733">
        <v>0</v>
      </c>
      <c r="AD2733">
        <v>7.9983908501800585</v>
      </c>
      <c r="AE2733">
        <v>342.69573467401131</v>
      </c>
    </row>
    <row r="2734" spans="1:31" x14ac:dyDescent="0.25">
      <c r="A2734">
        <v>1876392</v>
      </c>
      <c r="B2734">
        <v>1</v>
      </c>
      <c r="C2734" t="s">
        <v>80</v>
      </c>
      <c r="D2734" t="s">
        <v>96</v>
      </c>
      <c r="E2734" t="s">
        <v>140</v>
      </c>
      <c r="F2734" t="s">
        <v>8043</v>
      </c>
      <c r="G2734" t="s">
        <v>200</v>
      </c>
      <c r="H2734" t="s">
        <v>143</v>
      </c>
      <c r="I2734" t="s">
        <v>135</v>
      </c>
      <c r="J2734" t="s">
        <v>136</v>
      </c>
      <c r="K2734" t="s">
        <v>137</v>
      </c>
      <c r="L2734" t="s">
        <v>8044</v>
      </c>
      <c r="M2734" t="s">
        <v>8045</v>
      </c>
      <c r="N2734">
        <v>3.42</v>
      </c>
      <c r="O2734">
        <v>0</v>
      </c>
      <c r="P2734">
        <v>0</v>
      </c>
      <c r="Q2734">
        <v>0</v>
      </c>
      <c r="R2734">
        <v>1</v>
      </c>
      <c r="S2734">
        <v>0</v>
      </c>
      <c r="T2734">
        <v>0</v>
      </c>
      <c r="U2734">
        <v>0</v>
      </c>
      <c r="V2734">
        <v>0</v>
      </c>
      <c r="W2734">
        <v>0</v>
      </c>
      <c r="X2734">
        <v>0</v>
      </c>
      <c r="Y2734">
        <v>0</v>
      </c>
      <c r="Z2734">
        <v>2.2348384728873613E-2</v>
      </c>
      <c r="AA2734">
        <v>0</v>
      </c>
      <c r="AB2734">
        <v>0</v>
      </c>
      <c r="AC2734">
        <v>0</v>
      </c>
      <c r="AD2734">
        <v>0</v>
      </c>
      <c r="AE2734">
        <v>2.2348384728873613E-2</v>
      </c>
    </row>
    <row r="2735" spans="1:31" x14ac:dyDescent="0.25">
      <c r="A2735">
        <v>1876146</v>
      </c>
      <c r="B2735">
        <v>1</v>
      </c>
      <c r="C2735" t="s">
        <v>81</v>
      </c>
      <c r="D2735" t="s">
        <v>118</v>
      </c>
      <c r="E2735" t="s">
        <v>210</v>
      </c>
      <c r="F2735" t="s">
        <v>8046</v>
      </c>
      <c r="G2735" t="s">
        <v>133</v>
      </c>
      <c r="H2735" t="s">
        <v>134</v>
      </c>
      <c r="I2735" t="s">
        <v>135</v>
      </c>
      <c r="J2735" t="s">
        <v>136</v>
      </c>
      <c r="K2735" t="s">
        <v>137</v>
      </c>
      <c r="L2735" t="s">
        <v>8047</v>
      </c>
      <c r="M2735" t="s">
        <v>8048</v>
      </c>
      <c r="N2735">
        <v>8.8888887999999999E-2</v>
      </c>
      <c r="O2735">
        <v>3</v>
      </c>
      <c r="P2735">
        <v>1972</v>
      </c>
      <c r="Q2735">
        <v>79</v>
      </c>
      <c r="R2735">
        <v>122</v>
      </c>
      <c r="S2735">
        <v>27</v>
      </c>
      <c r="T2735">
        <v>164</v>
      </c>
      <c r="U2735">
        <v>14</v>
      </c>
      <c r="V2735">
        <v>0</v>
      </c>
      <c r="W2735">
        <v>0.15985762315582225</v>
      </c>
      <c r="X2735">
        <v>38.116939075349315</v>
      </c>
      <c r="Y2735">
        <v>32.480238876610841</v>
      </c>
      <c r="Z2735">
        <v>18.359603903867114</v>
      </c>
      <c r="AA2735">
        <v>30.016712009844262</v>
      </c>
      <c r="AB2735">
        <v>20.896365307599282</v>
      </c>
      <c r="AC2735">
        <v>122.14395820957512</v>
      </c>
      <c r="AD2735">
        <v>0</v>
      </c>
      <c r="AE2735">
        <v>262.17367500600176</v>
      </c>
    </row>
    <row r="2736" spans="1:31" x14ac:dyDescent="0.25">
      <c r="A2736">
        <v>1876206</v>
      </c>
      <c r="B2736">
        <v>1</v>
      </c>
      <c r="C2736" t="s">
        <v>80</v>
      </c>
      <c r="D2736" t="s">
        <v>93</v>
      </c>
      <c r="E2736" t="s">
        <v>140</v>
      </c>
      <c r="F2736" t="s">
        <v>8049</v>
      </c>
      <c r="G2736" t="s">
        <v>163</v>
      </c>
      <c r="H2736" t="s">
        <v>143</v>
      </c>
      <c r="I2736" t="s">
        <v>135</v>
      </c>
      <c r="J2736" t="s">
        <v>136</v>
      </c>
      <c r="K2736" t="s">
        <v>137</v>
      </c>
      <c r="L2736" t="s">
        <v>8050</v>
      </c>
      <c r="M2736" t="s">
        <v>8051</v>
      </c>
      <c r="N2736">
        <v>8.1150000000000002</v>
      </c>
      <c r="O2736">
        <v>0</v>
      </c>
      <c r="P2736">
        <v>0</v>
      </c>
      <c r="Q2736">
        <v>0</v>
      </c>
      <c r="R2736">
        <v>1</v>
      </c>
      <c r="S2736">
        <v>0</v>
      </c>
      <c r="T2736">
        <v>0</v>
      </c>
      <c r="U2736">
        <v>0</v>
      </c>
      <c r="V2736">
        <v>0</v>
      </c>
      <c r="W2736">
        <v>0</v>
      </c>
      <c r="X2736">
        <v>0</v>
      </c>
      <c r="Y2736">
        <v>0</v>
      </c>
      <c r="Z2736">
        <v>1.3718055203485868</v>
      </c>
      <c r="AA2736">
        <v>0</v>
      </c>
      <c r="AB2736">
        <v>0</v>
      </c>
      <c r="AC2736">
        <v>0</v>
      </c>
      <c r="AD2736">
        <v>0</v>
      </c>
      <c r="AE2736">
        <v>1.3718055203485868</v>
      </c>
    </row>
    <row r="2737" spans="1:31" x14ac:dyDescent="0.25">
      <c r="A2737">
        <v>1875914</v>
      </c>
      <c r="B2737">
        <v>1</v>
      </c>
      <c r="C2737" t="s">
        <v>80</v>
      </c>
      <c r="D2737" t="s">
        <v>96</v>
      </c>
      <c r="E2737" t="s">
        <v>222</v>
      </c>
      <c r="F2737" t="s">
        <v>8052</v>
      </c>
      <c r="G2737" t="s">
        <v>148</v>
      </c>
      <c r="H2737" t="s">
        <v>143</v>
      </c>
      <c r="I2737" t="s">
        <v>135</v>
      </c>
      <c r="J2737" t="s">
        <v>136</v>
      </c>
      <c r="K2737" t="s">
        <v>137</v>
      </c>
      <c r="L2737" t="s">
        <v>8053</v>
      </c>
      <c r="M2737" t="s">
        <v>8054</v>
      </c>
      <c r="N2737">
        <v>6.1358333329999999</v>
      </c>
      <c r="O2737">
        <v>0</v>
      </c>
      <c r="P2737">
        <v>5</v>
      </c>
      <c r="Q2737">
        <v>0</v>
      </c>
      <c r="R2737">
        <v>0</v>
      </c>
      <c r="S2737">
        <v>0</v>
      </c>
      <c r="T2737">
        <v>0</v>
      </c>
      <c r="U2737">
        <v>0</v>
      </c>
      <c r="V2737">
        <v>0</v>
      </c>
      <c r="W2737">
        <v>0</v>
      </c>
      <c r="X2737">
        <v>9.5700729417139705</v>
      </c>
      <c r="Y2737">
        <v>0</v>
      </c>
      <c r="Z2737">
        <v>0</v>
      </c>
      <c r="AA2737">
        <v>0</v>
      </c>
      <c r="AB2737">
        <v>0</v>
      </c>
      <c r="AC2737">
        <v>0</v>
      </c>
      <c r="AD2737">
        <v>0</v>
      </c>
      <c r="AE2737">
        <v>9.5700729417139705</v>
      </c>
    </row>
    <row r="2738" spans="1:31" x14ac:dyDescent="0.25">
      <c r="A2738">
        <v>1876355</v>
      </c>
      <c r="B2738">
        <v>1</v>
      </c>
      <c r="C2738" t="s">
        <v>81</v>
      </c>
      <c r="D2738" t="s">
        <v>128</v>
      </c>
      <c r="E2738" t="s">
        <v>140</v>
      </c>
      <c r="F2738" t="s">
        <v>8055</v>
      </c>
      <c r="G2738" t="s">
        <v>163</v>
      </c>
      <c r="H2738" t="s">
        <v>143</v>
      </c>
      <c r="I2738" t="s">
        <v>135</v>
      </c>
      <c r="J2738" t="s">
        <v>136</v>
      </c>
      <c r="K2738" t="s">
        <v>137</v>
      </c>
      <c r="L2738" t="s">
        <v>8056</v>
      </c>
      <c r="M2738" t="s">
        <v>8057</v>
      </c>
      <c r="N2738">
        <v>8.0769444440000004</v>
      </c>
      <c r="O2738">
        <v>0</v>
      </c>
      <c r="P2738">
        <v>1</v>
      </c>
      <c r="Q2738">
        <v>0</v>
      </c>
      <c r="R2738">
        <v>0</v>
      </c>
      <c r="S2738">
        <v>0</v>
      </c>
      <c r="T2738">
        <v>0</v>
      </c>
      <c r="U2738">
        <v>0</v>
      </c>
      <c r="V2738">
        <v>0</v>
      </c>
      <c r="W2738">
        <v>0</v>
      </c>
      <c r="X2738">
        <v>0.92206330217403509</v>
      </c>
      <c r="Y2738">
        <v>0</v>
      </c>
      <c r="Z2738">
        <v>0</v>
      </c>
      <c r="AA2738">
        <v>0</v>
      </c>
      <c r="AB2738">
        <v>0</v>
      </c>
      <c r="AC2738">
        <v>0</v>
      </c>
      <c r="AD2738">
        <v>0</v>
      </c>
      <c r="AE2738">
        <v>0.92206330217403509</v>
      </c>
    </row>
    <row r="2739" spans="1:31" x14ac:dyDescent="0.25">
      <c r="A2739">
        <v>1876060</v>
      </c>
      <c r="B2739">
        <v>1</v>
      </c>
      <c r="C2739" t="s">
        <v>80</v>
      </c>
      <c r="D2739" t="s">
        <v>82</v>
      </c>
      <c r="E2739" t="s">
        <v>146</v>
      </c>
      <c r="F2739" t="s">
        <v>8058</v>
      </c>
      <c r="G2739" t="s">
        <v>212</v>
      </c>
      <c r="H2739" t="s">
        <v>143</v>
      </c>
      <c r="I2739" t="s">
        <v>135</v>
      </c>
      <c r="J2739" t="s">
        <v>136</v>
      </c>
      <c r="K2739" t="s">
        <v>137</v>
      </c>
      <c r="L2739" t="s">
        <v>8059</v>
      </c>
      <c r="M2739" t="s">
        <v>8060</v>
      </c>
      <c r="N2739">
        <v>1.2836111109999999</v>
      </c>
      <c r="O2739">
        <v>0</v>
      </c>
      <c r="P2739">
        <v>22</v>
      </c>
      <c r="Q2739">
        <v>0</v>
      </c>
      <c r="R2739">
        <v>0</v>
      </c>
      <c r="S2739">
        <v>0</v>
      </c>
      <c r="T2739">
        <v>0</v>
      </c>
      <c r="U2739">
        <v>0</v>
      </c>
      <c r="V2739">
        <v>0</v>
      </c>
      <c r="W2739">
        <v>0</v>
      </c>
      <c r="X2739">
        <v>7.6773033468633027</v>
      </c>
      <c r="Y2739">
        <v>0</v>
      </c>
      <c r="Z2739">
        <v>0</v>
      </c>
      <c r="AA2739">
        <v>0</v>
      </c>
      <c r="AB2739">
        <v>0</v>
      </c>
      <c r="AC2739">
        <v>0</v>
      </c>
      <c r="AD2739">
        <v>0</v>
      </c>
      <c r="AE2739">
        <v>7.6773033468633027</v>
      </c>
    </row>
    <row r="2740" spans="1:31" x14ac:dyDescent="0.25">
      <c r="A2740">
        <v>1876020</v>
      </c>
      <c r="B2740">
        <v>1</v>
      </c>
      <c r="C2740" t="s">
        <v>80</v>
      </c>
      <c r="D2740" t="s">
        <v>83</v>
      </c>
      <c r="E2740" t="s">
        <v>169</v>
      </c>
      <c r="F2740" t="s">
        <v>8061</v>
      </c>
      <c r="G2740" t="s">
        <v>171</v>
      </c>
      <c r="H2740" t="s">
        <v>143</v>
      </c>
      <c r="I2740" t="s">
        <v>135</v>
      </c>
      <c r="J2740" t="s">
        <v>136</v>
      </c>
      <c r="K2740" t="s">
        <v>172</v>
      </c>
      <c r="L2740" t="s">
        <v>8062</v>
      </c>
      <c r="M2740" t="s">
        <v>8063</v>
      </c>
      <c r="N2740">
        <v>3.538598055</v>
      </c>
      <c r="O2740">
        <v>0</v>
      </c>
      <c r="P2740">
        <v>13</v>
      </c>
      <c r="Q2740">
        <v>0</v>
      </c>
      <c r="R2740">
        <v>2</v>
      </c>
      <c r="S2740">
        <v>0</v>
      </c>
      <c r="T2740">
        <v>10</v>
      </c>
      <c r="U2740">
        <v>0</v>
      </c>
      <c r="V2740">
        <v>0</v>
      </c>
      <c r="W2740">
        <v>0</v>
      </c>
      <c r="X2740">
        <v>37.771163853459555</v>
      </c>
      <c r="Y2740">
        <v>0</v>
      </c>
      <c r="Z2740">
        <v>3.8187783564783251</v>
      </c>
      <c r="AA2740">
        <v>0</v>
      </c>
      <c r="AB2740">
        <v>215.94925324847176</v>
      </c>
      <c r="AC2740">
        <v>0</v>
      </c>
      <c r="AD2740">
        <v>0</v>
      </c>
      <c r="AE2740">
        <v>257.53919545840967</v>
      </c>
    </row>
    <row r="2741" spans="1:31" x14ac:dyDescent="0.25">
      <c r="A2741">
        <v>1876352</v>
      </c>
      <c r="B2741">
        <v>1</v>
      </c>
      <c r="C2741" t="s">
        <v>81</v>
      </c>
      <c r="D2741" t="s">
        <v>128</v>
      </c>
      <c r="E2741" t="s">
        <v>140</v>
      </c>
      <c r="F2741" t="s">
        <v>8064</v>
      </c>
      <c r="G2741" t="s">
        <v>207</v>
      </c>
      <c r="H2741" t="s">
        <v>143</v>
      </c>
      <c r="I2741" t="s">
        <v>135</v>
      </c>
      <c r="J2741" t="s">
        <v>136</v>
      </c>
      <c r="K2741" t="s">
        <v>137</v>
      </c>
      <c r="L2741" t="s">
        <v>8065</v>
      </c>
      <c r="M2741" t="s">
        <v>8066</v>
      </c>
      <c r="N2741">
        <v>14.502222222</v>
      </c>
      <c r="O2741">
        <v>0</v>
      </c>
      <c r="P2741">
        <v>1</v>
      </c>
      <c r="Q2741">
        <v>0</v>
      </c>
      <c r="R2741">
        <v>0</v>
      </c>
      <c r="S2741">
        <v>0</v>
      </c>
      <c r="T2741">
        <v>0</v>
      </c>
      <c r="U2741">
        <v>0</v>
      </c>
      <c r="V2741">
        <v>0</v>
      </c>
      <c r="W2741">
        <v>0</v>
      </c>
      <c r="X2741">
        <v>2.3208222789275825</v>
      </c>
      <c r="Y2741">
        <v>0</v>
      </c>
      <c r="Z2741">
        <v>0</v>
      </c>
      <c r="AA2741">
        <v>0</v>
      </c>
      <c r="AB2741">
        <v>0</v>
      </c>
      <c r="AC2741">
        <v>0</v>
      </c>
      <c r="AD2741">
        <v>0</v>
      </c>
      <c r="AE2741">
        <v>2.3208222789275825</v>
      </c>
    </row>
    <row r="2742" spans="1:31" x14ac:dyDescent="0.25">
      <c r="A2742">
        <v>1876495</v>
      </c>
      <c r="B2742">
        <v>1</v>
      </c>
      <c r="C2742" t="s">
        <v>80</v>
      </c>
      <c r="D2742" t="s">
        <v>95</v>
      </c>
      <c r="E2742" t="s">
        <v>158</v>
      </c>
      <c r="F2742" t="s">
        <v>8067</v>
      </c>
      <c r="G2742" t="s">
        <v>219</v>
      </c>
      <c r="H2742" t="s">
        <v>134</v>
      </c>
      <c r="I2742" t="s">
        <v>135</v>
      </c>
      <c r="J2742" t="s">
        <v>136</v>
      </c>
      <c r="K2742" t="s">
        <v>137</v>
      </c>
      <c r="L2742" t="s">
        <v>8068</v>
      </c>
      <c r="M2742" t="s">
        <v>8069</v>
      </c>
      <c r="N2742">
        <v>1.017222222</v>
      </c>
      <c r="O2742">
        <v>0</v>
      </c>
      <c r="P2742">
        <v>554</v>
      </c>
      <c r="Q2742">
        <v>0</v>
      </c>
      <c r="R2742">
        <v>1</v>
      </c>
      <c r="S2742">
        <v>2</v>
      </c>
      <c r="T2742">
        <v>53</v>
      </c>
      <c r="U2742">
        <v>0</v>
      </c>
      <c r="V2742">
        <v>0</v>
      </c>
      <c r="W2742">
        <v>0</v>
      </c>
      <c r="X2742">
        <v>149.22749932524837</v>
      </c>
      <c r="Y2742">
        <v>0</v>
      </c>
      <c r="Z2742">
        <v>4.5586240514015559E-2</v>
      </c>
      <c r="AA2742">
        <v>6.0830453639439792</v>
      </c>
      <c r="AB2742">
        <v>53.650238701893677</v>
      </c>
      <c r="AC2742">
        <v>0</v>
      </c>
      <c r="AD2742">
        <v>0</v>
      </c>
      <c r="AE2742">
        <v>209.00636963160002</v>
      </c>
    </row>
    <row r="2743" spans="1:31" x14ac:dyDescent="0.25">
      <c r="A2743">
        <v>1876163</v>
      </c>
      <c r="B2743">
        <v>1</v>
      </c>
      <c r="C2743" t="s">
        <v>80</v>
      </c>
      <c r="D2743" t="s">
        <v>94</v>
      </c>
      <c r="E2743" t="s">
        <v>210</v>
      </c>
      <c r="F2743" t="s">
        <v>8070</v>
      </c>
      <c r="G2743" t="s">
        <v>133</v>
      </c>
      <c r="H2743" t="s">
        <v>134</v>
      </c>
      <c r="I2743" t="s">
        <v>135</v>
      </c>
      <c r="J2743" t="s">
        <v>136</v>
      </c>
      <c r="K2743" t="s">
        <v>137</v>
      </c>
      <c r="L2743" t="s">
        <v>8071</v>
      </c>
      <c r="M2743" t="s">
        <v>8072</v>
      </c>
      <c r="N2743">
        <v>5.5555555E-2</v>
      </c>
      <c r="O2743">
        <v>0</v>
      </c>
      <c r="P2743">
        <v>5374</v>
      </c>
      <c r="Q2743">
        <v>0</v>
      </c>
      <c r="R2743">
        <v>129</v>
      </c>
      <c r="S2743">
        <v>0</v>
      </c>
      <c r="T2743">
        <v>289</v>
      </c>
      <c r="U2743">
        <v>0</v>
      </c>
      <c r="V2743">
        <v>0</v>
      </c>
      <c r="W2743">
        <v>0</v>
      </c>
      <c r="X2743">
        <v>68.41980970857756</v>
      </c>
      <c r="Y2743">
        <v>0</v>
      </c>
      <c r="Z2743">
        <v>7.4719481253298854</v>
      </c>
      <c r="AA2743">
        <v>0</v>
      </c>
      <c r="AB2743">
        <v>19.810938712802379</v>
      </c>
      <c r="AC2743">
        <v>0</v>
      </c>
      <c r="AD2743">
        <v>0</v>
      </c>
      <c r="AE2743">
        <v>95.702696546709831</v>
      </c>
    </row>
    <row r="2744" spans="1:31" x14ac:dyDescent="0.25">
      <c r="A2744">
        <v>1876140</v>
      </c>
      <c r="B2744">
        <v>1</v>
      </c>
      <c r="C2744" t="s">
        <v>80</v>
      </c>
      <c r="D2744" t="s">
        <v>98</v>
      </c>
      <c r="E2744" t="s">
        <v>146</v>
      </c>
      <c r="F2744" t="s">
        <v>8073</v>
      </c>
      <c r="G2744" t="s">
        <v>171</v>
      </c>
      <c r="H2744" t="s">
        <v>143</v>
      </c>
      <c r="I2744" t="s">
        <v>135</v>
      </c>
      <c r="J2744" t="s">
        <v>136</v>
      </c>
      <c r="K2744" t="s">
        <v>172</v>
      </c>
      <c r="L2744" t="s">
        <v>8074</v>
      </c>
      <c r="M2744" t="s">
        <v>8075</v>
      </c>
      <c r="N2744">
        <v>2.5706833329999998</v>
      </c>
      <c r="O2744">
        <v>0</v>
      </c>
      <c r="P2744">
        <v>14</v>
      </c>
      <c r="Q2744">
        <v>0</v>
      </c>
      <c r="R2744">
        <v>1</v>
      </c>
      <c r="S2744">
        <v>0</v>
      </c>
      <c r="T2744">
        <v>2</v>
      </c>
      <c r="U2744">
        <v>0</v>
      </c>
      <c r="V2744">
        <v>0</v>
      </c>
      <c r="W2744">
        <v>0</v>
      </c>
      <c r="X2744">
        <v>7.5420994799574039</v>
      </c>
      <c r="Y2744">
        <v>0</v>
      </c>
      <c r="Z2744">
        <v>0</v>
      </c>
      <c r="AA2744">
        <v>0</v>
      </c>
      <c r="AB2744">
        <v>19.598795046589945</v>
      </c>
      <c r="AC2744">
        <v>0</v>
      </c>
      <c r="AD2744">
        <v>0</v>
      </c>
      <c r="AE2744">
        <v>27.140894526547349</v>
      </c>
    </row>
    <row r="2745" spans="1:31" x14ac:dyDescent="0.25">
      <c r="A2745">
        <v>1876538</v>
      </c>
      <c r="B2745">
        <v>1</v>
      </c>
      <c r="C2745" t="s">
        <v>80</v>
      </c>
      <c r="D2745" t="s">
        <v>98</v>
      </c>
      <c r="E2745" t="s">
        <v>140</v>
      </c>
      <c r="F2745" t="s">
        <v>8076</v>
      </c>
      <c r="G2745" t="s">
        <v>200</v>
      </c>
      <c r="H2745" t="s">
        <v>143</v>
      </c>
      <c r="I2745" t="s">
        <v>135</v>
      </c>
      <c r="J2745" t="s">
        <v>136</v>
      </c>
      <c r="K2745" t="s">
        <v>137</v>
      </c>
      <c r="L2745" t="s">
        <v>8077</v>
      </c>
      <c r="M2745" t="s">
        <v>8078</v>
      </c>
      <c r="N2745">
        <v>1.5777777770000001</v>
      </c>
      <c r="O2745">
        <v>0</v>
      </c>
      <c r="P2745">
        <v>4</v>
      </c>
      <c r="Q2745">
        <v>0</v>
      </c>
      <c r="R2745">
        <v>0</v>
      </c>
      <c r="S2745">
        <v>0</v>
      </c>
      <c r="T2745">
        <v>1</v>
      </c>
      <c r="U2745">
        <v>0</v>
      </c>
      <c r="V2745">
        <v>0</v>
      </c>
      <c r="W2745">
        <v>0</v>
      </c>
      <c r="X2745">
        <v>1.1018943050933911</v>
      </c>
      <c r="Y2745">
        <v>0</v>
      </c>
      <c r="Z2745">
        <v>0</v>
      </c>
      <c r="AA2745">
        <v>0</v>
      </c>
      <c r="AB2745">
        <v>8.6249429634977781E-3</v>
      </c>
      <c r="AC2745">
        <v>0</v>
      </c>
      <c r="AD2745">
        <v>0</v>
      </c>
      <c r="AE2745">
        <v>1.1105192480568888</v>
      </c>
    </row>
    <row r="2746" spans="1:31" x14ac:dyDescent="0.25">
      <c r="A2746">
        <v>1876395</v>
      </c>
      <c r="B2746">
        <v>1</v>
      </c>
      <c r="C2746" t="s">
        <v>80</v>
      </c>
      <c r="D2746" t="s">
        <v>104</v>
      </c>
      <c r="E2746" t="s">
        <v>140</v>
      </c>
      <c r="F2746" t="s">
        <v>8079</v>
      </c>
      <c r="G2746" t="s">
        <v>207</v>
      </c>
      <c r="H2746" t="s">
        <v>143</v>
      </c>
      <c r="I2746" t="s">
        <v>135</v>
      </c>
      <c r="J2746" t="s">
        <v>136</v>
      </c>
      <c r="K2746" t="s">
        <v>137</v>
      </c>
      <c r="L2746" t="s">
        <v>8080</v>
      </c>
      <c r="M2746" t="s">
        <v>8081</v>
      </c>
      <c r="N2746">
        <v>5.4811111109999997</v>
      </c>
      <c r="O2746">
        <v>0</v>
      </c>
      <c r="P2746">
        <v>1</v>
      </c>
      <c r="Q2746">
        <v>0</v>
      </c>
      <c r="R2746">
        <v>0</v>
      </c>
      <c r="S2746">
        <v>0</v>
      </c>
      <c r="T2746">
        <v>0</v>
      </c>
      <c r="U2746">
        <v>0</v>
      </c>
      <c r="V2746">
        <v>0</v>
      </c>
      <c r="W2746">
        <v>0</v>
      </c>
      <c r="X2746">
        <v>2.9093268185412242</v>
      </c>
      <c r="Y2746">
        <v>0</v>
      </c>
      <c r="Z2746">
        <v>0</v>
      </c>
      <c r="AA2746">
        <v>0</v>
      </c>
      <c r="AB2746">
        <v>0</v>
      </c>
      <c r="AC2746">
        <v>0</v>
      </c>
      <c r="AD2746">
        <v>0</v>
      </c>
      <c r="AE2746">
        <v>2.9093268185412242</v>
      </c>
    </row>
    <row r="2747" spans="1:31" x14ac:dyDescent="0.25">
      <c r="A2747">
        <v>1875997</v>
      </c>
      <c r="B2747">
        <v>1</v>
      </c>
      <c r="C2747" t="s">
        <v>81</v>
      </c>
      <c r="D2747" t="s">
        <v>114</v>
      </c>
      <c r="E2747" t="s">
        <v>210</v>
      </c>
      <c r="F2747" t="s">
        <v>8082</v>
      </c>
      <c r="G2747" t="s">
        <v>133</v>
      </c>
      <c r="H2747" t="s">
        <v>134</v>
      </c>
      <c r="I2747" t="s">
        <v>152</v>
      </c>
      <c r="J2747" t="s">
        <v>136</v>
      </c>
      <c r="K2747" t="s">
        <v>137</v>
      </c>
      <c r="L2747" t="s">
        <v>8083</v>
      </c>
      <c r="M2747" t="s">
        <v>8084</v>
      </c>
      <c r="N2747">
        <v>1.1111111E-2</v>
      </c>
      <c r="O2747">
        <v>0</v>
      </c>
      <c r="P2747">
        <v>2671</v>
      </c>
      <c r="Q2747">
        <v>1</v>
      </c>
      <c r="R2747">
        <v>69</v>
      </c>
      <c r="S2747">
        <v>5</v>
      </c>
      <c r="T2747">
        <v>227</v>
      </c>
      <c r="U2747">
        <v>0</v>
      </c>
      <c r="V2747">
        <v>1</v>
      </c>
      <c r="W2747">
        <v>0</v>
      </c>
      <c r="X2747">
        <v>2.7659706696133459</v>
      </c>
      <c r="Y2747">
        <v>7.3247208177000004E-3</v>
      </c>
      <c r="Z2747">
        <v>0.12996273967926666</v>
      </c>
      <c r="AA2747">
        <v>0.14442121205393338</v>
      </c>
      <c r="AB2747">
        <v>0.92614412715486649</v>
      </c>
      <c r="AC2747">
        <v>0</v>
      </c>
      <c r="AD2747">
        <v>0</v>
      </c>
      <c r="AE2747">
        <v>3.9738234693191123</v>
      </c>
    </row>
    <row r="2748" spans="1:31" x14ac:dyDescent="0.25">
      <c r="A2748">
        <v>1876369</v>
      </c>
      <c r="B2748">
        <v>1</v>
      </c>
      <c r="C2748" t="s">
        <v>81</v>
      </c>
      <c r="D2748" t="s">
        <v>128</v>
      </c>
      <c r="E2748" t="s">
        <v>158</v>
      </c>
      <c r="F2748" t="s">
        <v>8085</v>
      </c>
      <c r="G2748" t="s">
        <v>133</v>
      </c>
      <c r="H2748" t="s">
        <v>134</v>
      </c>
      <c r="I2748" t="s">
        <v>135</v>
      </c>
      <c r="J2748" t="s">
        <v>136</v>
      </c>
      <c r="K2748" t="s">
        <v>137</v>
      </c>
      <c r="L2748" t="s">
        <v>8086</v>
      </c>
      <c r="M2748" t="s">
        <v>8087</v>
      </c>
      <c r="N2748">
        <v>2.8816666660000001</v>
      </c>
      <c r="O2748">
        <v>2</v>
      </c>
      <c r="P2748">
        <v>206</v>
      </c>
      <c r="Q2748">
        <v>16</v>
      </c>
      <c r="R2748">
        <v>9</v>
      </c>
      <c r="S2748">
        <v>2</v>
      </c>
      <c r="T2748">
        <v>5</v>
      </c>
      <c r="U2748">
        <v>0</v>
      </c>
      <c r="V2748">
        <v>0</v>
      </c>
      <c r="W2748">
        <v>176.74208918920013</v>
      </c>
      <c r="X2748">
        <v>118.2704964331835</v>
      </c>
      <c r="Y2748">
        <v>15.579509715544445</v>
      </c>
      <c r="Z2748">
        <v>7.4445579180892132</v>
      </c>
      <c r="AA2748">
        <v>9.6762963017808286</v>
      </c>
      <c r="AB2748">
        <v>4.44218581435541</v>
      </c>
      <c r="AC2748">
        <v>0</v>
      </c>
      <c r="AD2748">
        <v>0</v>
      </c>
      <c r="AE2748">
        <v>332.15513537215355</v>
      </c>
    </row>
    <row r="2749" spans="1:31" x14ac:dyDescent="0.25">
      <c r="A2749">
        <v>1875977</v>
      </c>
      <c r="B2749">
        <v>1</v>
      </c>
      <c r="C2749" t="s">
        <v>80</v>
      </c>
      <c r="D2749" t="s">
        <v>100</v>
      </c>
      <c r="E2749" t="s">
        <v>158</v>
      </c>
      <c r="F2749" t="s">
        <v>7902</v>
      </c>
      <c r="G2749" t="s">
        <v>171</v>
      </c>
      <c r="H2749" t="s">
        <v>134</v>
      </c>
      <c r="I2749" t="s">
        <v>135</v>
      </c>
      <c r="J2749" t="s">
        <v>136</v>
      </c>
      <c r="K2749" t="s">
        <v>172</v>
      </c>
      <c r="L2749" t="s">
        <v>8088</v>
      </c>
      <c r="M2749" t="s">
        <v>8089</v>
      </c>
      <c r="N2749">
        <v>5.5936111110000004</v>
      </c>
      <c r="O2749">
        <v>1</v>
      </c>
      <c r="P2749">
        <v>799</v>
      </c>
      <c r="Q2749">
        <v>4</v>
      </c>
      <c r="R2749">
        <v>45</v>
      </c>
      <c r="S2749">
        <v>12</v>
      </c>
      <c r="T2749">
        <v>51</v>
      </c>
      <c r="U2749">
        <v>1</v>
      </c>
      <c r="V2749">
        <v>0</v>
      </c>
      <c r="W2749">
        <v>2.442531320498059</v>
      </c>
      <c r="X2749">
        <v>1786.1234963914012</v>
      </c>
      <c r="Y2749">
        <v>46.482204765168873</v>
      </c>
      <c r="Z2749">
        <v>323.72126518580194</v>
      </c>
      <c r="AA2749">
        <v>405.78459953385652</v>
      </c>
      <c r="AB2749">
        <v>395.728099987875</v>
      </c>
      <c r="AC2749">
        <v>202.74117880235417</v>
      </c>
      <c r="AD2749">
        <v>0</v>
      </c>
      <c r="AE2749">
        <v>3163.0233759869557</v>
      </c>
    </row>
    <row r="2750" spans="1:31" x14ac:dyDescent="0.25">
      <c r="A2750">
        <v>1876475</v>
      </c>
      <c r="B2750">
        <v>1</v>
      </c>
      <c r="C2750" t="s">
        <v>81</v>
      </c>
      <c r="D2750" t="s">
        <v>113</v>
      </c>
      <c r="E2750" t="s">
        <v>158</v>
      </c>
      <c r="F2750" t="s">
        <v>8090</v>
      </c>
      <c r="G2750" t="s">
        <v>893</v>
      </c>
      <c r="H2750" t="s">
        <v>134</v>
      </c>
      <c r="I2750" t="s">
        <v>135</v>
      </c>
      <c r="J2750" t="s">
        <v>136</v>
      </c>
      <c r="K2750" t="s">
        <v>137</v>
      </c>
      <c r="L2750" t="s">
        <v>8091</v>
      </c>
      <c r="M2750" t="s">
        <v>8092</v>
      </c>
      <c r="N2750">
        <v>1.906666666</v>
      </c>
      <c r="O2750">
        <v>0</v>
      </c>
      <c r="P2750">
        <v>0</v>
      </c>
      <c r="Q2750">
        <v>2</v>
      </c>
      <c r="R2750">
        <v>0</v>
      </c>
      <c r="S2750">
        <v>0</v>
      </c>
      <c r="T2750">
        <v>0</v>
      </c>
      <c r="U2750">
        <v>0</v>
      </c>
      <c r="V2750">
        <v>0</v>
      </c>
      <c r="W2750">
        <v>0</v>
      </c>
      <c r="X2750">
        <v>0</v>
      </c>
      <c r="Y2750">
        <v>28.953993078852065</v>
      </c>
      <c r="Z2750">
        <v>0</v>
      </c>
      <c r="AA2750">
        <v>0</v>
      </c>
      <c r="AB2750">
        <v>0</v>
      </c>
      <c r="AC2750">
        <v>0</v>
      </c>
      <c r="AD2750">
        <v>0</v>
      </c>
      <c r="AE2750">
        <v>28.953993078852065</v>
      </c>
    </row>
    <row r="2751" spans="1:31" x14ac:dyDescent="0.25">
      <c r="A2751">
        <v>1876581</v>
      </c>
      <c r="B2751">
        <v>1</v>
      </c>
      <c r="C2751" t="s">
        <v>80</v>
      </c>
      <c r="D2751" t="s">
        <v>87</v>
      </c>
      <c r="E2751" t="s">
        <v>210</v>
      </c>
      <c r="F2751" t="s">
        <v>579</v>
      </c>
      <c r="G2751" t="s">
        <v>8093</v>
      </c>
      <c r="H2751" t="s">
        <v>134</v>
      </c>
      <c r="I2751" t="s">
        <v>135</v>
      </c>
      <c r="J2751" t="s">
        <v>136</v>
      </c>
      <c r="K2751" t="s">
        <v>137</v>
      </c>
      <c r="L2751" t="s">
        <v>8094</v>
      </c>
      <c r="M2751" t="s">
        <v>8095</v>
      </c>
      <c r="N2751">
        <v>0.41527777700000001</v>
      </c>
      <c r="O2751">
        <v>3</v>
      </c>
      <c r="P2751">
        <v>11889</v>
      </c>
      <c r="Q2751">
        <v>2</v>
      </c>
      <c r="R2751">
        <v>28</v>
      </c>
      <c r="S2751">
        <v>32</v>
      </c>
      <c r="T2751">
        <v>1269</v>
      </c>
      <c r="U2751">
        <v>12</v>
      </c>
      <c r="V2751">
        <v>6</v>
      </c>
      <c r="W2751">
        <v>25.840852167979264</v>
      </c>
      <c r="X2751">
        <v>1476.6076616243661</v>
      </c>
      <c r="Y2751">
        <v>0.56047151769582648</v>
      </c>
      <c r="Z2751">
        <v>6.0342069224383561</v>
      </c>
      <c r="AA2751">
        <v>334.13712655615478</v>
      </c>
      <c r="AB2751">
        <v>623.38624207777264</v>
      </c>
      <c r="AC2751">
        <v>109.72061050682869</v>
      </c>
      <c r="AD2751">
        <v>42.503011766903569</v>
      </c>
      <c r="AE2751">
        <v>2618.7901831401387</v>
      </c>
    </row>
    <row r="2752" spans="1:31" x14ac:dyDescent="0.25">
      <c r="A2752">
        <v>1875891</v>
      </c>
      <c r="B2752">
        <v>1</v>
      </c>
      <c r="C2752" t="s">
        <v>81</v>
      </c>
      <c r="D2752" t="s">
        <v>127</v>
      </c>
      <c r="E2752" t="s">
        <v>229</v>
      </c>
      <c r="F2752" t="s">
        <v>8096</v>
      </c>
      <c r="G2752" t="s">
        <v>133</v>
      </c>
      <c r="H2752" t="s">
        <v>134</v>
      </c>
      <c r="I2752" t="s">
        <v>135</v>
      </c>
      <c r="J2752" t="s">
        <v>136</v>
      </c>
      <c r="K2752" t="s">
        <v>137</v>
      </c>
      <c r="L2752" t="s">
        <v>8097</v>
      </c>
      <c r="M2752" t="s">
        <v>8098</v>
      </c>
      <c r="N2752">
        <v>0.60833333300000003</v>
      </c>
      <c r="O2752">
        <v>5</v>
      </c>
      <c r="P2752">
        <v>127</v>
      </c>
      <c r="Q2752">
        <v>190</v>
      </c>
      <c r="R2752">
        <v>165</v>
      </c>
      <c r="S2752">
        <v>6</v>
      </c>
      <c r="T2752">
        <v>20</v>
      </c>
      <c r="U2752">
        <v>0</v>
      </c>
      <c r="V2752">
        <v>0</v>
      </c>
      <c r="W2752">
        <v>1.0535699569446251</v>
      </c>
      <c r="X2752">
        <v>12.247386203843684</v>
      </c>
      <c r="Y2752">
        <v>204.0686745621687</v>
      </c>
      <c r="Z2752">
        <v>278.89808142007024</v>
      </c>
      <c r="AA2752">
        <v>2.2992093686423249</v>
      </c>
      <c r="AB2752">
        <v>5.3701779431003329</v>
      </c>
      <c r="AC2752">
        <v>0</v>
      </c>
      <c r="AD2752">
        <v>0</v>
      </c>
      <c r="AE2752">
        <v>503.93709945476985</v>
      </c>
    </row>
    <row r="2753" spans="1:31" x14ac:dyDescent="0.25">
      <c r="A2753">
        <v>1875934</v>
      </c>
      <c r="B2753">
        <v>1</v>
      </c>
      <c r="C2753" t="s">
        <v>81</v>
      </c>
      <c r="D2753" t="s">
        <v>127</v>
      </c>
      <c r="E2753" t="s">
        <v>140</v>
      </c>
      <c r="F2753" t="s">
        <v>8099</v>
      </c>
      <c r="G2753" t="s">
        <v>200</v>
      </c>
      <c r="H2753" t="s">
        <v>143</v>
      </c>
      <c r="I2753" t="s">
        <v>135</v>
      </c>
      <c r="J2753" t="s">
        <v>136</v>
      </c>
      <c r="K2753" t="s">
        <v>137</v>
      </c>
      <c r="L2753" t="s">
        <v>8100</v>
      </c>
      <c r="M2753" t="s">
        <v>8101</v>
      </c>
      <c r="N2753">
        <v>14.224722222</v>
      </c>
      <c r="O2753">
        <v>0</v>
      </c>
      <c r="P2753">
        <v>1</v>
      </c>
      <c r="Q2753">
        <v>0</v>
      </c>
      <c r="R2753">
        <v>0</v>
      </c>
      <c r="S2753">
        <v>0</v>
      </c>
      <c r="T2753">
        <v>0</v>
      </c>
      <c r="U2753">
        <v>0</v>
      </c>
      <c r="V2753">
        <v>0</v>
      </c>
      <c r="W2753">
        <v>0</v>
      </c>
      <c r="X2753">
        <v>0</v>
      </c>
      <c r="Y2753">
        <v>0</v>
      </c>
      <c r="Z2753">
        <v>0</v>
      </c>
      <c r="AA2753">
        <v>0</v>
      </c>
      <c r="AB2753">
        <v>0</v>
      </c>
      <c r="AC2753">
        <v>0</v>
      </c>
      <c r="AD2753">
        <v>0</v>
      </c>
      <c r="AE2753">
        <v>0</v>
      </c>
    </row>
    <row r="2754" spans="1:31" x14ac:dyDescent="0.25">
      <c r="A2754">
        <v>1876332</v>
      </c>
      <c r="B2754">
        <v>1</v>
      </c>
      <c r="C2754" t="s">
        <v>80</v>
      </c>
      <c r="D2754" t="s">
        <v>104</v>
      </c>
      <c r="E2754" t="s">
        <v>158</v>
      </c>
      <c r="F2754" t="s">
        <v>8102</v>
      </c>
      <c r="G2754" t="s">
        <v>560</v>
      </c>
      <c r="H2754" t="s">
        <v>134</v>
      </c>
      <c r="I2754" t="s">
        <v>135</v>
      </c>
      <c r="J2754" t="s">
        <v>136</v>
      </c>
      <c r="K2754" t="s">
        <v>137</v>
      </c>
      <c r="L2754" t="s">
        <v>8103</v>
      </c>
      <c r="M2754" t="s">
        <v>8104</v>
      </c>
      <c r="N2754">
        <v>4.8358333330000001</v>
      </c>
      <c r="O2754">
        <v>2</v>
      </c>
      <c r="P2754">
        <v>0</v>
      </c>
      <c r="Q2754">
        <v>3</v>
      </c>
      <c r="R2754">
        <v>0</v>
      </c>
      <c r="S2754">
        <v>0</v>
      </c>
      <c r="T2754">
        <v>0</v>
      </c>
      <c r="U2754">
        <v>0</v>
      </c>
      <c r="V2754">
        <v>0</v>
      </c>
      <c r="W2754">
        <v>2.5349856434698528</v>
      </c>
      <c r="X2754">
        <v>0</v>
      </c>
      <c r="Y2754">
        <v>8.5618034872110211</v>
      </c>
      <c r="Z2754">
        <v>0</v>
      </c>
      <c r="AA2754">
        <v>0</v>
      </c>
      <c r="AB2754">
        <v>0</v>
      </c>
      <c r="AC2754">
        <v>0</v>
      </c>
      <c r="AD2754">
        <v>0</v>
      </c>
      <c r="AE2754">
        <v>11.096789130680873</v>
      </c>
    </row>
    <row r="2755" spans="1:31" x14ac:dyDescent="0.25">
      <c r="A2755">
        <v>1876126</v>
      </c>
      <c r="B2755">
        <v>1</v>
      </c>
      <c r="C2755" t="s">
        <v>80</v>
      </c>
      <c r="D2755" t="s">
        <v>97</v>
      </c>
      <c r="E2755" t="s">
        <v>140</v>
      </c>
      <c r="F2755" t="s">
        <v>8105</v>
      </c>
      <c r="G2755" t="s">
        <v>163</v>
      </c>
      <c r="H2755" t="s">
        <v>143</v>
      </c>
      <c r="I2755" t="s">
        <v>135</v>
      </c>
      <c r="J2755" t="s">
        <v>136</v>
      </c>
      <c r="K2755" t="s">
        <v>137</v>
      </c>
      <c r="L2755" t="s">
        <v>8106</v>
      </c>
      <c r="M2755" t="s">
        <v>8107</v>
      </c>
      <c r="N2755">
        <v>0.91777777699999996</v>
      </c>
      <c r="O2755">
        <v>0</v>
      </c>
      <c r="P2755">
        <v>1</v>
      </c>
      <c r="Q2755">
        <v>0</v>
      </c>
      <c r="R2755">
        <v>0</v>
      </c>
      <c r="S2755">
        <v>0</v>
      </c>
      <c r="T2755">
        <v>0</v>
      </c>
      <c r="U2755">
        <v>0</v>
      </c>
      <c r="V2755">
        <v>0</v>
      </c>
      <c r="W2755">
        <v>0</v>
      </c>
      <c r="X2755">
        <v>0</v>
      </c>
      <c r="Y2755">
        <v>0</v>
      </c>
      <c r="Z2755">
        <v>0</v>
      </c>
      <c r="AA2755">
        <v>0</v>
      </c>
      <c r="AB2755">
        <v>0</v>
      </c>
      <c r="AC2755">
        <v>0</v>
      </c>
      <c r="AD2755">
        <v>0</v>
      </c>
      <c r="AE2755">
        <v>0</v>
      </c>
    </row>
    <row r="2756" spans="1:31" x14ac:dyDescent="0.25">
      <c r="A2756">
        <v>1876412</v>
      </c>
      <c r="B2756">
        <v>1</v>
      </c>
      <c r="C2756" t="s">
        <v>80</v>
      </c>
      <c r="D2756" t="s">
        <v>97</v>
      </c>
      <c r="E2756" t="s">
        <v>210</v>
      </c>
      <c r="F2756" t="s">
        <v>1104</v>
      </c>
      <c r="G2756" t="s">
        <v>133</v>
      </c>
      <c r="H2756" t="s">
        <v>134</v>
      </c>
      <c r="I2756" t="s">
        <v>135</v>
      </c>
      <c r="J2756" t="s">
        <v>136</v>
      </c>
      <c r="K2756" t="s">
        <v>137</v>
      </c>
      <c r="L2756" t="s">
        <v>8108</v>
      </c>
      <c r="M2756" t="s">
        <v>8109</v>
      </c>
      <c r="N2756">
        <v>0.90666666600000001</v>
      </c>
      <c r="O2756">
        <v>2</v>
      </c>
      <c r="P2756">
        <v>892</v>
      </c>
      <c r="Q2756">
        <v>1</v>
      </c>
      <c r="R2756">
        <v>28</v>
      </c>
      <c r="S2756">
        <v>7</v>
      </c>
      <c r="T2756">
        <v>61</v>
      </c>
      <c r="U2756">
        <v>0</v>
      </c>
      <c r="V2756">
        <v>0</v>
      </c>
      <c r="W2756">
        <v>36.91794679883504</v>
      </c>
      <c r="X2756">
        <v>251.84387523412758</v>
      </c>
      <c r="Y2756">
        <v>9.7641914918778355E-2</v>
      </c>
      <c r="Z2756">
        <v>10.266514355767873</v>
      </c>
      <c r="AA2756">
        <v>42.339008812008451</v>
      </c>
      <c r="AB2756">
        <v>104.19472927290242</v>
      </c>
      <c r="AC2756">
        <v>0</v>
      </c>
      <c r="AD2756">
        <v>0</v>
      </c>
      <c r="AE2756">
        <v>445.65971638856013</v>
      </c>
    </row>
    <row r="2757" spans="1:31" x14ac:dyDescent="0.25">
      <c r="A2757">
        <v>1876080</v>
      </c>
      <c r="B2757">
        <v>1</v>
      </c>
      <c r="C2757" t="s">
        <v>80</v>
      </c>
      <c r="D2757" t="s">
        <v>104</v>
      </c>
      <c r="E2757" t="s">
        <v>140</v>
      </c>
      <c r="F2757" t="s">
        <v>8110</v>
      </c>
      <c r="G2757" t="s">
        <v>163</v>
      </c>
      <c r="H2757" t="s">
        <v>143</v>
      </c>
      <c r="I2757" t="s">
        <v>135</v>
      </c>
      <c r="J2757" t="s">
        <v>136</v>
      </c>
      <c r="K2757" t="s">
        <v>137</v>
      </c>
      <c r="L2757" t="s">
        <v>8111</v>
      </c>
      <c r="M2757" t="s">
        <v>8112</v>
      </c>
      <c r="N2757">
        <v>4.7241666660000003</v>
      </c>
      <c r="O2757">
        <v>0</v>
      </c>
      <c r="P2757">
        <v>3</v>
      </c>
      <c r="Q2757">
        <v>0</v>
      </c>
      <c r="R2757">
        <v>0</v>
      </c>
      <c r="S2757">
        <v>0</v>
      </c>
      <c r="T2757">
        <v>0</v>
      </c>
      <c r="U2757">
        <v>0</v>
      </c>
      <c r="V2757">
        <v>0</v>
      </c>
      <c r="W2757">
        <v>0</v>
      </c>
      <c r="X2757">
        <v>3.806950344956145</v>
      </c>
      <c r="Y2757">
        <v>0</v>
      </c>
      <c r="Z2757">
        <v>0</v>
      </c>
      <c r="AA2757">
        <v>0</v>
      </c>
      <c r="AB2757">
        <v>0</v>
      </c>
      <c r="AC2757">
        <v>0</v>
      </c>
      <c r="AD2757">
        <v>0</v>
      </c>
      <c r="AE2757">
        <v>3.806950344956145</v>
      </c>
    </row>
    <row r="2758" spans="1:31" x14ac:dyDescent="0.25">
      <c r="A2758">
        <v>1876435</v>
      </c>
      <c r="B2758">
        <v>1</v>
      </c>
      <c r="C2758" t="s">
        <v>80</v>
      </c>
      <c r="D2758" t="s">
        <v>93</v>
      </c>
      <c r="E2758" t="s">
        <v>210</v>
      </c>
      <c r="F2758" t="s">
        <v>8113</v>
      </c>
      <c r="G2758" t="s">
        <v>133</v>
      </c>
      <c r="H2758" t="s">
        <v>134</v>
      </c>
      <c r="I2758" t="s">
        <v>135</v>
      </c>
      <c r="J2758" t="s">
        <v>136</v>
      </c>
      <c r="K2758" t="s">
        <v>137</v>
      </c>
      <c r="L2758" t="s">
        <v>8114</v>
      </c>
      <c r="M2758" t="s">
        <v>8115</v>
      </c>
      <c r="N2758">
        <v>0.69777777699999999</v>
      </c>
      <c r="O2758">
        <v>0</v>
      </c>
      <c r="P2758">
        <v>18</v>
      </c>
      <c r="Q2758">
        <v>0</v>
      </c>
      <c r="R2758">
        <v>5</v>
      </c>
      <c r="S2758">
        <v>7</v>
      </c>
      <c r="T2758">
        <v>905</v>
      </c>
      <c r="U2758">
        <v>5</v>
      </c>
      <c r="V2758">
        <v>14</v>
      </c>
      <c r="W2758">
        <v>0</v>
      </c>
      <c r="X2758">
        <v>1.2748103865594664</v>
      </c>
      <c r="Y2758">
        <v>0</v>
      </c>
      <c r="Z2758">
        <v>12.913279607843892</v>
      </c>
      <c r="AA2758">
        <v>35.057521554286026</v>
      </c>
      <c r="AB2758">
        <v>634.03368771174109</v>
      </c>
      <c r="AC2758">
        <v>114.4803792806475</v>
      </c>
      <c r="AD2758">
        <v>224.32624854566114</v>
      </c>
      <c r="AE2758">
        <v>1022.085927086739</v>
      </c>
    </row>
    <row r="2759" spans="1:31" x14ac:dyDescent="0.25">
      <c r="A2759">
        <v>1876103</v>
      </c>
      <c r="B2759">
        <v>1</v>
      </c>
      <c r="C2759" t="s">
        <v>81</v>
      </c>
      <c r="D2759" t="s">
        <v>115</v>
      </c>
      <c r="E2759" t="s">
        <v>158</v>
      </c>
      <c r="F2759" t="s">
        <v>8116</v>
      </c>
      <c r="G2759" t="s">
        <v>219</v>
      </c>
      <c r="H2759" t="s">
        <v>134</v>
      </c>
      <c r="I2759" t="s">
        <v>135</v>
      </c>
      <c r="J2759" t="s">
        <v>136</v>
      </c>
      <c r="K2759" t="s">
        <v>137</v>
      </c>
      <c r="L2759" t="s">
        <v>8117</v>
      </c>
      <c r="M2759" t="s">
        <v>8118</v>
      </c>
      <c r="N2759">
        <v>3.2069444439999999</v>
      </c>
      <c r="O2759">
        <v>0</v>
      </c>
      <c r="P2759">
        <v>61</v>
      </c>
      <c r="Q2759">
        <v>0</v>
      </c>
      <c r="R2759">
        <v>13</v>
      </c>
      <c r="S2759">
        <v>0</v>
      </c>
      <c r="T2759">
        <v>5</v>
      </c>
      <c r="U2759">
        <v>0</v>
      </c>
      <c r="V2759">
        <v>0</v>
      </c>
      <c r="W2759">
        <v>0</v>
      </c>
      <c r="X2759">
        <v>64.856796219026236</v>
      </c>
      <c r="Y2759">
        <v>0</v>
      </c>
      <c r="Z2759">
        <v>38.92101994699734</v>
      </c>
      <c r="AA2759">
        <v>0</v>
      </c>
      <c r="AB2759">
        <v>24.425579692226702</v>
      </c>
      <c r="AC2759">
        <v>0</v>
      </c>
      <c r="AD2759">
        <v>0</v>
      </c>
      <c r="AE2759">
        <v>128.20339585825027</v>
      </c>
    </row>
    <row r="2760" spans="1:31" x14ac:dyDescent="0.25">
      <c r="A2760">
        <v>1876498</v>
      </c>
      <c r="B2760">
        <v>1</v>
      </c>
      <c r="C2760" t="s">
        <v>81</v>
      </c>
      <c r="D2760" t="s">
        <v>118</v>
      </c>
      <c r="E2760" t="s">
        <v>158</v>
      </c>
      <c r="F2760" t="s">
        <v>8119</v>
      </c>
      <c r="G2760" t="s">
        <v>219</v>
      </c>
      <c r="H2760" t="s">
        <v>134</v>
      </c>
      <c r="I2760" t="s">
        <v>135</v>
      </c>
      <c r="J2760" t="s">
        <v>136</v>
      </c>
      <c r="K2760" t="s">
        <v>137</v>
      </c>
      <c r="L2760" t="s">
        <v>8120</v>
      </c>
      <c r="M2760" t="s">
        <v>8121</v>
      </c>
      <c r="N2760">
        <v>2.4175</v>
      </c>
      <c r="O2760">
        <v>0</v>
      </c>
      <c r="P2760">
        <v>2</v>
      </c>
      <c r="Q2760">
        <v>6</v>
      </c>
      <c r="R2760">
        <v>10</v>
      </c>
      <c r="S2760">
        <v>2</v>
      </c>
      <c r="T2760">
        <v>2</v>
      </c>
      <c r="U2760">
        <v>0</v>
      </c>
      <c r="V2760">
        <v>0</v>
      </c>
      <c r="W2760">
        <v>0</v>
      </c>
      <c r="X2760">
        <v>2.0789309071847399</v>
      </c>
      <c r="Y2760">
        <v>69.86526965729233</v>
      </c>
      <c r="Z2760">
        <v>78.85625558973328</v>
      </c>
      <c r="AA2760">
        <v>79.73500090031213</v>
      </c>
      <c r="AB2760">
        <v>9.3845871271462435</v>
      </c>
      <c r="AC2760">
        <v>0</v>
      </c>
      <c r="AD2760">
        <v>0</v>
      </c>
      <c r="AE2760">
        <v>239.92004418166869</v>
      </c>
    </row>
    <row r="2761" spans="1:31" x14ac:dyDescent="0.25">
      <c r="A2761">
        <v>1876249</v>
      </c>
      <c r="B2761">
        <v>1</v>
      </c>
      <c r="C2761" t="s">
        <v>80</v>
      </c>
      <c r="D2761" t="s">
        <v>100</v>
      </c>
      <c r="E2761" t="s">
        <v>131</v>
      </c>
      <c r="F2761" t="s">
        <v>8122</v>
      </c>
      <c r="G2761" t="s">
        <v>133</v>
      </c>
      <c r="H2761" t="s">
        <v>134</v>
      </c>
      <c r="I2761" t="s">
        <v>135</v>
      </c>
      <c r="J2761" t="s">
        <v>136</v>
      </c>
      <c r="K2761" t="s">
        <v>137</v>
      </c>
      <c r="L2761" t="s">
        <v>8123</v>
      </c>
      <c r="M2761" t="s">
        <v>8124</v>
      </c>
      <c r="N2761">
        <v>1.6311111110000001</v>
      </c>
      <c r="O2761">
        <v>0</v>
      </c>
      <c r="P2761">
        <v>2</v>
      </c>
      <c r="Q2761">
        <v>50</v>
      </c>
      <c r="R2761">
        <v>71</v>
      </c>
      <c r="S2761">
        <v>3</v>
      </c>
      <c r="T2761">
        <v>5</v>
      </c>
      <c r="U2761">
        <v>0</v>
      </c>
      <c r="V2761">
        <v>0</v>
      </c>
      <c r="W2761">
        <v>0</v>
      </c>
      <c r="X2761">
        <v>4.0126700125604193</v>
      </c>
      <c r="Y2761">
        <v>950.10159824049936</v>
      </c>
      <c r="Z2761">
        <v>1183.3173623042617</v>
      </c>
      <c r="AA2761">
        <v>173.1776306202575</v>
      </c>
      <c r="AB2761">
        <v>22.156267147092237</v>
      </c>
      <c r="AC2761">
        <v>0</v>
      </c>
      <c r="AD2761">
        <v>0</v>
      </c>
      <c r="AE2761">
        <v>2332.7655283246713</v>
      </c>
    </row>
    <row r="2762" spans="1:31" x14ac:dyDescent="0.25">
      <c r="A2762">
        <v>1876166</v>
      </c>
      <c r="B2762">
        <v>1</v>
      </c>
      <c r="C2762" t="s">
        <v>81</v>
      </c>
      <c r="D2762" t="s">
        <v>122</v>
      </c>
      <c r="E2762" t="s">
        <v>131</v>
      </c>
      <c r="F2762" t="s">
        <v>8125</v>
      </c>
      <c r="G2762" t="s">
        <v>133</v>
      </c>
      <c r="H2762" t="s">
        <v>134</v>
      </c>
      <c r="I2762" t="s">
        <v>135</v>
      </c>
      <c r="J2762" t="s">
        <v>136</v>
      </c>
      <c r="K2762" t="s">
        <v>137</v>
      </c>
      <c r="L2762" t="s">
        <v>8126</v>
      </c>
      <c r="M2762" t="s">
        <v>8127</v>
      </c>
      <c r="N2762">
        <v>1.2138888880000001</v>
      </c>
      <c r="O2762">
        <v>1</v>
      </c>
      <c r="P2762">
        <v>462</v>
      </c>
      <c r="Q2762">
        <v>4</v>
      </c>
      <c r="R2762">
        <v>0</v>
      </c>
      <c r="S2762">
        <v>2</v>
      </c>
      <c r="T2762">
        <v>18</v>
      </c>
      <c r="U2762">
        <v>0</v>
      </c>
      <c r="V2762">
        <v>0</v>
      </c>
      <c r="W2762">
        <v>0.11581992007771999</v>
      </c>
      <c r="X2762">
        <v>55.719466479872167</v>
      </c>
      <c r="Y2762">
        <v>12.412140382836249</v>
      </c>
      <c r="Z2762">
        <v>0</v>
      </c>
      <c r="AA2762">
        <v>13.458808096711417</v>
      </c>
      <c r="AB2762">
        <v>3.1251815610798803</v>
      </c>
      <c r="AC2762">
        <v>0</v>
      </c>
      <c r="AD2762">
        <v>0</v>
      </c>
      <c r="AE2762">
        <v>84.831416440577442</v>
      </c>
    </row>
    <row r="2763" spans="1:31" x14ac:dyDescent="0.25">
      <c r="A2763">
        <v>1876057</v>
      </c>
      <c r="B2763">
        <v>1</v>
      </c>
      <c r="C2763" t="s">
        <v>81</v>
      </c>
      <c r="D2763" t="s">
        <v>112</v>
      </c>
      <c r="E2763" t="s">
        <v>169</v>
      </c>
      <c r="F2763" t="s">
        <v>8128</v>
      </c>
      <c r="G2763" t="s">
        <v>8129</v>
      </c>
      <c r="H2763" t="s">
        <v>143</v>
      </c>
      <c r="I2763" t="s">
        <v>135</v>
      </c>
      <c r="J2763" t="s">
        <v>136</v>
      </c>
      <c r="K2763" t="s">
        <v>137</v>
      </c>
      <c r="L2763" t="s">
        <v>8130</v>
      </c>
      <c r="M2763" t="s">
        <v>8131</v>
      </c>
      <c r="N2763">
        <v>4.0761111110000003</v>
      </c>
      <c r="O2763">
        <v>0</v>
      </c>
      <c r="P2763">
        <v>133</v>
      </c>
      <c r="Q2763">
        <v>0</v>
      </c>
      <c r="R2763">
        <v>15</v>
      </c>
      <c r="S2763">
        <v>0</v>
      </c>
      <c r="T2763">
        <v>23</v>
      </c>
      <c r="U2763">
        <v>0</v>
      </c>
      <c r="V2763">
        <v>0</v>
      </c>
      <c r="W2763">
        <v>0</v>
      </c>
      <c r="X2763">
        <v>105.85785037499227</v>
      </c>
      <c r="Y2763">
        <v>0</v>
      </c>
      <c r="Z2763">
        <v>16.248690819875879</v>
      </c>
      <c r="AA2763">
        <v>0</v>
      </c>
      <c r="AB2763">
        <v>27.198042672373283</v>
      </c>
      <c r="AC2763">
        <v>0</v>
      </c>
      <c r="AD2763">
        <v>0</v>
      </c>
      <c r="AE2763">
        <v>149.30458386724143</v>
      </c>
    </row>
    <row r="2764" spans="1:31" x14ac:dyDescent="0.25">
      <c r="A2764">
        <v>1876063</v>
      </c>
      <c r="B2764">
        <v>1</v>
      </c>
      <c r="C2764" t="s">
        <v>80</v>
      </c>
      <c r="D2764" t="s">
        <v>82</v>
      </c>
      <c r="E2764" t="s">
        <v>146</v>
      </c>
      <c r="F2764" t="s">
        <v>8132</v>
      </c>
      <c r="G2764" t="s">
        <v>148</v>
      </c>
      <c r="H2764" t="s">
        <v>143</v>
      </c>
      <c r="I2764" t="s">
        <v>135</v>
      </c>
      <c r="J2764" t="s">
        <v>136</v>
      </c>
      <c r="K2764" t="s">
        <v>137</v>
      </c>
      <c r="L2764" t="s">
        <v>8133</v>
      </c>
      <c r="M2764" t="s">
        <v>8134</v>
      </c>
      <c r="N2764">
        <v>1.756388888</v>
      </c>
      <c r="O2764">
        <v>0</v>
      </c>
      <c r="P2764">
        <v>73</v>
      </c>
      <c r="Q2764">
        <v>0</v>
      </c>
      <c r="R2764">
        <v>0</v>
      </c>
      <c r="S2764">
        <v>0</v>
      </c>
      <c r="T2764">
        <v>4</v>
      </c>
      <c r="U2764">
        <v>0</v>
      </c>
      <c r="V2764">
        <v>0</v>
      </c>
      <c r="W2764">
        <v>0</v>
      </c>
      <c r="X2764">
        <v>28.758044737529389</v>
      </c>
      <c r="Y2764">
        <v>0</v>
      </c>
      <c r="Z2764">
        <v>0</v>
      </c>
      <c r="AA2764">
        <v>0</v>
      </c>
      <c r="AB2764">
        <v>15.170769438782223</v>
      </c>
      <c r="AC2764">
        <v>0</v>
      </c>
      <c r="AD2764">
        <v>0</v>
      </c>
      <c r="AE2764">
        <v>43.928814176311612</v>
      </c>
    </row>
    <row r="2765" spans="1:31" x14ac:dyDescent="0.25">
      <c r="A2765">
        <v>1876541</v>
      </c>
      <c r="B2765">
        <v>1</v>
      </c>
      <c r="C2765" t="s">
        <v>80</v>
      </c>
      <c r="D2765" t="s">
        <v>104</v>
      </c>
      <c r="E2765" t="s">
        <v>131</v>
      </c>
      <c r="F2765" t="s">
        <v>132</v>
      </c>
      <c r="G2765" t="s">
        <v>133</v>
      </c>
      <c r="H2765" t="s">
        <v>134</v>
      </c>
      <c r="I2765" t="s">
        <v>135</v>
      </c>
      <c r="J2765" t="s">
        <v>136</v>
      </c>
      <c r="K2765" t="s">
        <v>137</v>
      </c>
      <c r="L2765" t="s">
        <v>8135</v>
      </c>
      <c r="M2765" t="s">
        <v>8136</v>
      </c>
      <c r="N2765">
        <v>1.1297222220000001</v>
      </c>
      <c r="O2765">
        <v>4</v>
      </c>
      <c r="P2765">
        <v>19</v>
      </c>
      <c r="Q2765">
        <v>25</v>
      </c>
      <c r="R2765">
        <v>40</v>
      </c>
      <c r="S2765">
        <v>8</v>
      </c>
      <c r="T2765">
        <v>18</v>
      </c>
      <c r="U2765">
        <v>0</v>
      </c>
      <c r="V2765">
        <v>0</v>
      </c>
      <c r="W2765">
        <v>1.7256417740398293</v>
      </c>
      <c r="X2765">
        <v>8.6504742969555792</v>
      </c>
      <c r="Y2765">
        <v>41.062630061428322</v>
      </c>
      <c r="Z2765">
        <v>72.893673803416362</v>
      </c>
      <c r="AA2765">
        <v>12.759841458267402</v>
      </c>
      <c r="AB2765">
        <v>10.449805789159266</v>
      </c>
      <c r="AC2765">
        <v>0</v>
      </c>
      <c r="AD2765">
        <v>0</v>
      </c>
      <c r="AE2765">
        <v>147.54206718326674</v>
      </c>
    </row>
    <row r="2766" spans="1:31" x14ac:dyDescent="0.25">
      <c r="A2766">
        <v>1875994</v>
      </c>
      <c r="B2766">
        <v>1</v>
      </c>
      <c r="C2766" t="s">
        <v>81</v>
      </c>
      <c r="D2766" t="s">
        <v>128</v>
      </c>
      <c r="E2766" t="s">
        <v>140</v>
      </c>
      <c r="F2766" t="s">
        <v>8137</v>
      </c>
      <c r="G2766" t="s">
        <v>207</v>
      </c>
      <c r="H2766" t="s">
        <v>143</v>
      </c>
      <c r="I2766" t="s">
        <v>135</v>
      </c>
      <c r="J2766" t="s">
        <v>136</v>
      </c>
      <c r="K2766" t="s">
        <v>137</v>
      </c>
      <c r="L2766" t="s">
        <v>8138</v>
      </c>
      <c r="M2766" t="s">
        <v>8139</v>
      </c>
      <c r="N2766">
        <v>16.184999999999999</v>
      </c>
      <c r="O2766">
        <v>0</v>
      </c>
      <c r="P2766">
        <v>5</v>
      </c>
      <c r="Q2766">
        <v>0</v>
      </c>
      <c r="R2766">
        <v>0</v>
      </c>
      <c r="S2766">
        <v>0</v>
      </c>
      <c r="T2766">
        <v>0</v>
      </c>
      <c r="U2766">
        <v>0</v>
      </c>
      <c r="V2766">
        <v>0</v>
      </c>
      <c r="W2766">
        <v>0</v>
      </c>
      <c r="X2766">
        <v>33.532486668199702</v>
      </c>
      <c r="Y2766">
        <v>0</v>
      </c>
      <c r="Z2766">
        <v>0</v>
      </c>
      <c r="AA2766">
        <v>0</v>
      </c>
      <c r="AB2766">
        <v>0</v>
      </c>
      <c r="AC2766">
        <v>0</v>
      </c>
      <c r="AD2766">
        <v>0</v>
      </c>
      <c r="AE2766">
        <v>33.532486668199702</v>
      </c>
    </row>
    <row r="2767" spans="1:31" x14ac:dyDescent="0.25">
      <c r="A2767">
        <v>1876000</v>
      </c>
      <c r="B2767">
        <v>1</v>
      </c>
      <c r="C2767" t="s">
        <v>80</v>
      </c>
      <c r="D2767" t="s">
        <v>90</v>
      </c>
      <c r="E2767" t="s">
        <v>140</v>
      </c>
      <c r="F2767" t="s">
        <v>8140</v>
      </c>
      <c r="G2767" t="s">
        <v>200</v>
      </c>
      <c r="H2767" t="s">
        <v>143</v>
      </c>
      <c r="I2767" t="s">
        <v>135</v>
      </c>
      <c r="J2767" t="s">
        <v>136</v>
      </c>
      <c r="K2767" t="s">
        <v>137</v>
      </c>
      <c r="L2767" t="s">
        <v>8141</v>
      </c>
      <c r="M2767" t="s">
        <v>8142</v>
      </c>
      <c r="N2767">
        <v>1.4327777770000001</v>
      </c>
      <c r="O2767">
        <v>0</v>
      </c>
      <c r="P2767">
        <v>6</v>
      </c>
      <c r="Q2767">
        <v>0</v>
      </c>
      <c r="R2767">
        <v>0</v>
      </c>
      <c r="S2767">
        <v>0</v>
      </c>
      <c r="T2767">
        <v>0</v>
      </c>
      <c r="U2767">
        <v>0</v>
      </c>
      <c r="V2767">
        <v>0</v>
      </c>
      <c r="W2767">
        <v>0</v>
      </c>
      <c r="X2767">
        <v>1.8845326189493747</v>
      </c>
      <c r="Y2767">
        <v>0</v>
      </c>
      <c r="Z2767">
        <v>0</v>
      </c>
      <c r="AA2767">
        <v>0</v>
      </c>
      <c r="AB2767">
        <v>0</v>
      </c>
      <c r="AC2767">
        <v>0</v>
      </c>
      <c r="AD2767">
        <v>0</v>
      </c>
      <c r="AE2767">
        <v>1.8845326189493747</v>
      </c>
    </row>
    <row r="2768" spans="1:31" x14ac:dyDescent="0.25">
      <c r="A2768">
        <v>1876286</v>
      </c>
      <c r="B2768">
        <v>1</v>
      </c>
      <c r="C2768" t="s">
        <v>80</v>
      </c>
      <c r="D2768" t="s">
        <v>108</v>
      </c>
      <c r="E2768" t="s">
        <v>146</v>
      </c>
      <c r="F2768" t="s">
        <v>8143</v>
      </c>
      <c r="G2768" t="s">
        <v>148</v>
      </c>
      <c r="H2768" t="s">
        <v>143</v>
      </c>
      <c r="I2768" t="s">
        <v>135</v>
      </c>
      <c r="J2768" t="s">
        <v>136</v>
      </c>
      <c r="K2768" t="s">
        <v>137</v>
      </c>
      <c r="L2768" t="s">
        <v>8144</v>
      </c>
      <c r="M2768" t="s">
        <v>8145</v>
      </c>
      <c r="N2768">
        <v>2.980555555</v>
      </c>
      <c r="O2768">
        <v>0</v>
      </c>
      <c r="P2768">
        <v>28</v>
      </c>
      <c r="Q2768">
        <v>0</v>
      </c>
      <c r="R2768">
        <v>0</v>
      </c>
      <c r="S2768">
        <v>0</v>
      </c>
      <c r="T2768">
        <v>6</v>
      </c>
      <c r="U2768">
        <v>0</v>
      </c>
      <c r="V2768">
        <v>0</v>
      </c>
      <c r="W2768">
        <v>0</v>
      </c>
      <c r="X2768">
        <v>25.637083994919415</v>
      </c>
      <c r="Y2768">
        <v>0</v>
      </c>
      <c r="Z2768">
        <v>0</v>
      </c>
      <c r="AA2768">
        <v>0</v>
      </c>
      <c r="AB2768">
        <v>7.0040622915323025</v>
      </c>
      <c r="AC2768">
        <v>0</v>
      </c>
      <c r="AD2768">
        <v>0</v>
      </c>
      <c r="AE2768">
        <v>32.641146286451715</v>
      </c>
    </row>
    <row r="2769" spans="1:31" x14ac:dyDescent="0.25">
      <c r="A2769">
        <v>1876521</v>
      </c>
      <c r="B2769">
        <v>1</v>
      </c>
      <c r="C2769" t="s">
        <v>81</v>
      </c>
      <c r="D2769" t="s">
        <v>121</v>
      </c>
      <c r="E2769" t="s">
        <v>146</v>
      </c>
      <c r="F2769" t="s">
        <v>1053</v>
      </c>
      <c r="G2769" t="s">
        <v>148</v>
      </c>
      <c r="H2769" t="s">
        <v>143</v>
      </c>
      <c r="I2769" t="s">
        <v>135</v>
      </c>
      <c r="J2769" t="s">
        <v>136</v>
      </c>
      <c r="K2769" t="s">
        <v>137</v>
      </c>
      <c r="L2769" t="s">
        <v>8146</v>
      </c>
      <c r="M2769" t="s">
        <v>8147</v>
      </c>
      <c r="N2769">
        <v>1.2413888879999999</v>
      </c>
      <c r="O2769">
        <v>0</v>
      </c>
      <c r="P2769">
        <v>23</v>
      </c>
      <c r="Q2769">
        <v>0</v>
      </c>
      <c r="R2769">
        <v>5</v>
      </c>
      <c r="S2769">
        <v>0</v>
      </c>
      <c r="T2769">
        <v>0</v>
      </c>
      <c r="U2769">
        <v>0</v>
      </c>
      <c r="V2769">
        <v>0</v>
      </c>
      <c r="W2769">
        <v>0</v>
      </c>
      <c r="X2769">
        <v>4.8156228052474876</v>
      </c>
      <c r="Y2769">
        <v>0</v>
      </c>
      <c r="Z2769">
        <v>2.334484799251511</v>
      </c>
      <c r="AA2769">
        <v>0</v>
      </c>
      <c r="AB2769">
        <v>0</v>
      </c>
      <c r="AC2769">
        <v>0</v>
      </c>
      <c r="AD2769">
        <v>0</v>
      </c>
      <c r="AE2769">
        <v>7.1501076044989986</v>
      </c>
    </row>
    <row r="2770" spans="1:31" x14ac:dyDescent="0.25">
      <c r="A2770">
        <v>1875980</v>
      </c>
      <c r="B2770">
        <v>1</v>
      </c>
      <c r="C2770" t="s">
        <v>81</v>
      </c>
      <c r="D2770" t="s">
        <v>118</v>
      </c>
      <c r="E2770" t="s">
        <v>131</v>
      </c>
      <c r="F2770" t="s">
        <v>8148</v>
      </c>
      <c r="G2770" t="s">
        <v>196</v>
      </c>
      <c r="H2770" t="s">
        <v>134</v>
      </c>
      <c r="I2770" t="s">
        <v>135</v>
      </c>
      <c r="J2770" t="s">
        <v>136</v>
      </c>
      <c r="K2770" t="s">
        <v>172</v>
      </c>
      <c r="L2770" t="s">
        <v>8149</v>
      </c>
      <c r="M2770" t="s">
        <v>8150</v>
      </c>
      <c r="N2770">
        <v>1.7271322220000001</v>
      </c>
      <c r="O2770">
        <v>0</v>
      </c>
      <c r="P2770">
        <v>1</v>
      </c>
      <c r="Q2770">
        <v>13</v>
      </c>
      <c r="R2770">
        <v>8</v>
      </c>
      <c r="S2770">
        <v>9</v>
      </c>
      <c r="T2770">
        <v>0</v>
      </c>
      <c r="U2770">
        <v>10</v>
      </c>
      <c r="V2770">
        <v>0</v>
      </c>
      <c r="W2770">
        <v>0</v>
      </c>
      <c r="X2770">
        <v>0.83975647883165561</v>
      </c>
      <c r="Y2770">
        <v>92.305263091133071</v>
      </c>
      <c r="Z2770">
        <v>39.207651594907233</v>
      </c>
      <c r="AA2770">
        <v>269.47182611891265</v>
      </c>
      <c r="AB2770">
        <v>0</v>
      </c>
      <c r="AC2770">
        <v>3317.4379203283629</v>
      </c>
      <c r="AD2770">
        <v>0</v>
      </c>
      <c r="AE2770">
        <v>3719.2624176121476</v>
      </c>
    </row>
    <row r="2771" spans="1:31" x14ac:dyDescent="0.25">
      <c r="A2771">
        <v>1875894</v>
      </c>
      <c r="B2771">
        <v>1</v>
      </c>
      <c r="C2771" t="s">
        <v>81</v>
      </c>
      <c r="D2771" t="s">
        <v>121</v>
      </c>
      <c r="E2771" t="s">
        <v>158</v>
      </c>
      <c r="F2771" t="s">
        <v>8151</v>
      </c>
      <c r="G2771" t="s">
        <v>133</v>
      </c>
      <c r="H2771" t="s">
        <v>134</v>
      </c>
      <c r="I2771" t="s">
        <v>135</v>
      </c>
      <c r="J2771" t="s">
        <v>136</v>
      </c>
      <c r="K2771" t="s">
        <v>137</v>
      </c>
      <c r="L2771" t="s">
        <v>8152</v>
      </c>
      <c r="M2771" t="s">
        <v>8153</v>
      </c>
      <c r="N2771">
        <v>0.66777777699999996</v>
      </c>
      <c r="O2771">
        <v>0</v>
      </c>
      <c r="P2771">
        <v>428</v>
      </c>
      <c r="Q2771">
        <v>0</v>
      </c>
      <c r="R2771">
        <v>112</v>
      </c>
      <c r="S2771">
        <v>0</v>
      </c>
      <c r="T2771">
        <v>49</v>
      </c>
      <c r="U2771">
        <v>0</v>
      </c>
      <c r="V2771">
        <v>0</v>
      </c>
      <c r="W2771">
        <v>0</v>
      </c>
      <c r="X2771">
        <v>51.160065655298943</v>
      </c>
      <c r="Y2771">
        <v>0</v>
      </c>
      <c r="Z2771">
        <v>23.355448477519015</v>
      </c>
      <c r="AA2771">
        <v>0</v>
      </c>
      <c r="AB2771">
        <v>11.427415355882994</v>
      </c>
      <c r="AC2771">
        <v>0</v>
      </c>
      <c r="AD2771">
        <v>0</v>
      </c>
      <c r="AE2771">
        <v>85.942929488700955</v>
      </c>
    </row>
    <row r="2772" spans="1:31" x14ac:dyDescent="0.25">
      <c r="A2772">
        <v>1876578</v>
      </c>
      <c r="B2772">
        <v>1</v>
      </c>
      <c r="C2772" t="s">
        <v>80</v>
      </c>
      <c r="D2772" t="s">
        <v>106</v>
      </c>
      <c r="E2772" t="s">
        <v>146</v>
      </c>
      <c r="F2772" t="s">
        <v>8154</v>
      </c>
      <c r="G2772" t="s">
        <v>148</v>
      </c>
      <c r="H2772" t="s">
        <v>143</v>
      </c>
      <c r="I2772" t="s">
        <v>135</v>
      </c>
      <c r="J2772" t="s">
        <v>136</v>
      </c>
      <c r="K2772" t="s">
        <v>137</v>
      </c>
      <c r="L2772" t="s">
        <v>8155</v>
      </c>
      <c r="M2772" t="s">
        <v>8156</v>
      </c>
      <c r="N2772">
        <v>3.6930555549999999</v>
      </c>
      <c r="O2772">
        <v>0</v>
      </c>
      <c r="P2772">
        <v>21</v>
      </c>
      <c r="Q2772">
        <v>0</v>
      </c>
      <c r="R2772">
        <v>1</v>
      </c>
      <c r="S2772">
        <v>0</v>
      </c>
      <c r="T2772">
        <v>3</v>
      </c>
      <c r="U2772">
        <v>0</v>
      </c>
      <c r="V2772">
        <v>0</v>
      </c>
      <c r="W2772">
        <v>0</v>
      </c>
      <c r="X2772">
        <v>11.123806152906539</v>
      </c>
      <c r="Y2772">
        <v>0</v>
      </c>
      <c r="Z2772">
        <v>2.029682999744705</v>
      </c>
      <c r="AA2772">
        <v>0</v>
      </c>
      <c r="AB2772">
        <v>16.178775591430231</v>
      </c>
      <c r="AC2772">
        <v>0</v>
      </c>
      <c r="AD2772">
        <v>0</v>
      </c>
      <c r="AE2772">
        <v>29.332264744081474</v>
      </c>
    </row>
    <row r="2773" spans="1:31" x14ac:dyDescent="0.25">
      <c r="A2773">
        <v>1875937</v>
      </c>
      <c r="B2773">
        <v>1</v>
      </c>
      <c r="C2773" t="s">
        <v>80</v>
      </c>
      <c r="D2773" t="s">
        <v>105</v>
      </c>
      <c r="E2773" t="s">
        <v>131</v>
      </c>
      <c r="F2773" t="s">
        <v>8157</v>
      </c>
      <c r="G2773" t="s">
        <v>133</v>
      </c>
      <c r="H2773" t="s">
        <v>134</v>
      </c>
      <c r="I2773" t="s">
        <v>152</v>
      </c>
      <c r="J2773" t="s">
        <v>136</v>
      </c>
      <c r="K2773" t="s">
        <v>137</v>
      </c>
      <c r="L2773" t="s">
        <v>8158</v>
      </c>
      <c r="M2773" t="s">
        <v>8159</v>
      </c>
      <c r="N2773">
        <v>2.2499999999999999E-2</v>
      </c>
      <c r="O2773">
        <v>4</v>
      </c>
      <c r="P2773">
        <v>2019</v>
      </c>
      <c r="Q2773">
        <v>5</v>
      </c>
      <c r="R2773">
        <v>13</v>
      </c>
      <c r="S2773">
        <v>21</v>
      </c>
      <c r="T2773">
        <v>224</v>
      </c>
      <c r="U2773">
        <v>3</v>
      </c>
      <c r="V2773">
        <v>0</v>
      </c>
      <c r="W2773">
        <v>0.18561672808170748</v>
      </c>
      <c r="X2773">
        <v>8.2224896154635534</v>
      </c>
      <c r="Y2773">
        <v>1.392047381688885</v>
      </c>
      <c r="Z2773">
        <v>0.1905199129764</v>
      </c>
      <c r="AA2773">
        <v>3.2193940477835925</v>
      </c>
      <c r="AB2773">
        <v>5.5876450623179403</v>
      </c>
      <c r="AC2773">
        <v>8.5187322167537705</v>
      </c>
      <c r="AD2773">
        <v>0</v>
      </c>
      <c r="AE2773">
        <v>27.316444965065848</v>
      </c>
    </row>
    <row r="2774" spans="1:31" x14ac:dyDescent="0.25">
      <c r="A2774">
        <v>1875960</v>
      </c>
      <c r="B2774">
        <v>1</v>
      </c>
      <c r="C2774" t="s">
        <v>80</v>
      </c>
      <c r="D2774" t="s">
        <v>101</v>
      </c>
      <c r="E2774" t="s">
        <v>131</v>
      </c>
      <c r="F2774" t="s">
        <v>8160</v>
      </c>
      <c r="G2774" t="s">
        <v>133</v>
      </c>
      <c r="H2774" t="s">
        <v>134</v>
      </c>
      <c r="I2774" t="s">
        <v>135</v>
      </c>
      <c r="J2774" t="s">
        <v>136</v>
      </c>
      <c r="K2774" t="s">
        <v>137</v>
      </c>
      <c r="L2774" t="s">
        <v>8161</v>
      </c>
      <c r="M2774" t="s">
        <v>8162</v>
      </c>
      <c r="N2774">
        <v>0.65166666600000001</v>
      </c>
      <c r="O2774">
        <v>0</v>
      </c>
      <c r="P2774">
        <v>0</v>
      </c>
      <c r="Q2774">
        <v>0</v>
      </c>
      <c r="R2774">
        <v>0</v>
      </c>
      <c r="S2774">
        <v>0</v>
      </c>
      <c r="T2774">
        <v>0</v>
      </c>
      <c r="U2774">
        <v>1</v>
      </c>
      <c r="V2774">
        <v>0</v>
      </c>
      <c r="W2774">
        <v>0</v>
      </c>
      <c r="X2774">
        <v>0</v>
      </c>
      <c r="Y2774">
        <v>0</v>
      </c>
      <c r="Z2774">
        <v>0</v>
      </c>
      <c r="AA2774">
        <v>0</v>
      </c>
      <c r="AB2774">
        <v>0</v>
      </c>
      <c r="AC2774">
        <v>208.56149375419074</v>
      </c>
      <c r="AD2774">
        <v>0</v>
      </c>
      <c r="AE2774">
        <v>208.56149375419074</v>
      </c>
    </row>
    <row r="2775" spans="1:31" x14ac:dyDescent="0.25">
      <c r="A2775">
        <v>1876315</v>
      </c>
      <c r="B2775">
        <v>1</v>
      </c>
      <c r="C2775" t="s">
        <v>81</v>
      </c>
      <c r="D2775" t="s">
        <v>127</v>
      </c>
      <c r="E2775" t="s">
        <v>169</v>
      </c>
      <c r="F2775" t="s">
        <v>8163</v>
      </c>
      <c r="G2775" t="s">
        <v>183</v>
      </c>
      <c r="H2775" t="s">
        <v>143</v>
      </c>
      <c r="I2775" t="s">
        <v>135</v>
      </c>
      <c r="J2775" t="s">
        <v>136</v>
      </c>
      <c r="K2775" t="s">
        <v>137</v>
      </c>
      <c r="L2775" t="s">
        <v>8164</v>
      </c>
      <c r="M2775" t="s">
        <v>8165</v>
      </c>
      <c r="N2775">
        <v>0.83444444399999995</v>
      </c>
      <c r="O2775">
        <v>0</v>
      </c>
      <c r="P2775">
        <v>78</v>
      </c>
      <c r="Q2775">
        <v>0</v>
      </c>
      <c r="R2775">
        <v>0</v>
      </c>
      <c r="S2775">
        <v>0</v>
      </c>
      <c r="T2775">
        <v>6</v>
      </c>
      <c r="U2775">
        <v>0</v>
      </c>
      <c r="V2775">
        <v>0</v>
      </c>
      <c r="W2775">
        <v>0</v>
      </c>
      <c r="X2775">
        <v>12.600188456917795</v>
      </c>
      <c r="Y2775">
        <v>0</v>
      </c>
      <c r="Z2775">
        <v>0</v>
      </c>
      <c r="AA2775">
        <v>0</v>
      </c>
      <c r="AB2775">
        <v>2.7304876902686206</v>
      </c>
      <c r="AC2775">
        <v>0</v>
      </c>
      <c r="AD2775">
        <v>0</v>
      </c>
      <c r="AE2775">
        <v>15.330676147186416</v>
      </c>
    </row>
    <row r="2776" spans="1:31" x14ac:dyDescent="0.25">
      <c r="A2776">
        <v>1875983</v>
      </c>
      <c r="B2776">
        <v>1</v>
      </c>
      <c r="C2776" t="s">
        <v>81</v>
      </c>
      <c r="D2776" t="s">
        <v>127</v>
      </c>
      <c r="E2776" t="s">
        <v>140</v>
      </c>
      <c r="F2776" t="s">
        <v>8166</v>
      </c>
      <c r="G2776" t="s">
        <v>200</v>
      </c>
      <c r="H2776" t="s">
        <v>143</v>
      </c>
      <c r="I2776" t="s">
        <v>135</v>
      </c>
      <c r="J2776" t="s">
        <v>136</v>
      </c>
      <c r="K2776" t="s">
        <v>137</v>
      </c>
      <c r="L2776" t="s">
        <v>8167</v>
      </c>
      <c r="M2776" t="s">
        <v>8168</v>
      </c>
      <c r="N2776">
        <v>12.906666666</v>
      </c>
      <c r="O2776">
        <v>0</v>
      </c>
      <c r="P2776">
        <v>9</v>
      </c>
      <c r="Q2776">
        <v>0</v>
      </c>
      <c r="R2776">
        <v>0</v>
      </c>
      <c r="S2776">
        <v>0</v>
      </c>
      <c r="T2776">
        <v>0</v>
      </c>
      <c r="U2776">
        <v>0</v>
      </c>
      <c r="V2776">
        <v>0</v>
      </c>
      <c r="W2776">
        <v>0</v>
      </c>
      <c r="X2776">
        <v>43.415693152086824</v>
      </c>
      <c r="Y2776">
        <v>0</v>
      </c>
      <c r="Z2776">
        <v>0</v>
      </c>
      <c r="AA2776">
        <v>0</v>
      </c>
      <c r="AB2776">
        <v>0</v>
      </c>
      <c r="AC2776">
        <v>0</v>
      </c>
      <c r="AD2776">
        <v>0</v>
      </c>
      <c r="AE2776">
        <v>43.415693152086824</v>
      </c>
    </row>
    <row r="2777" spans="1:31" x14ac:dyDescent="0.25">
      <c r="A2777">
        <v>1876338</v>
      </c>
      <c r="B2777">
        <v>1</v>
      </c>
      <c r="C2777" t="s">
        <v>80</v>
      </c>
      <c r="D2777" t="s">
        <v>97</v>
      </c>
      <c r="E2777" t="s">
        <v>140</v>
      </c>
      <c r="F2777" t="s">
        <v>8169</v>
      </c>
      <c r="G2777" t="s">
        <v>142</v>
      </c>
      <c r="H2777" t="s">
        <v>143</v>
      </c>
      <c r="I2777" t="s">
        <v>135</v>
      </c>
      <c r="J2777" t="s">
        <v>136</v>
      </c>
      <c r="K2777" t="s">
        <v>137</v>
      </c>
      <c r="L2777" t="s">
        <v>8170</v>
      </c>
      <c r="M2777" t="s">
        <v>8171</v>
      </c>
      <c r="N2777">
        <v>2.673333333</v>
      </c>
      <c r="O2777">
        <v>0</v>
      </c>
      <c r="P2777">
        <v>0</v>
      </c>
      <c r="Q2777">
        <v>0</v>
      </c>
      <c r="R2777">
        <v>0</v>
      </c>
      <c r="S2777">
        <v>0</v>
      </c>
      <c r="T2777">
        <v>1</v>
      </c>
      <c r="U2777">
        <v>0</v>
      </c>
      <c r="V2777">
        <v>0</v>
      </c>
      <c r="W2777">
        <v>0</v>
      </c>
      <c r="X2777">
        <v>0</v>
      </c>
      <c r="Y2777">
        <v>0</v>
      </c>
      <c r="Z2777">
        <v>0</v>
      </c>
      <c r="AA2777">
        <v>0</v>
      </c>
      <c r="AB2777">
        <v>0.74649118872067333</v>
      </c>
      <c r="AC2777">
        <v>0</v>
      </c>
      <c r="AD2777">
        <v>0</v>
      </c>
      <c r="AE2777">
        <v>0.74649118872067333</v>
      </c>
    </row>
    <row r="2778" spans="1:31" x14ac:dyDescent="0.25">
      <c r="A2778">
        <v>1876006</v>
      </c>
      <c r="B2778">
        <v>1</v>
      </c>
      <c r="C2778" t="s">
        <v>80</v>
      </c>
      <c r="D2778" t="s">
        <v>98</v>
      </c>
      <c r="E2778" t="s">
        <v>169</v>
      </c>
      <c r="F2778" t="s">
        <v>8172</v>
      </c>
      <c r="G2778" t="s">
        <v>171</v>
      </c>
      <c r="H2778" t="s">
        <v>143</v>
      </c>
      <c r="I2778" t="s">
        <v>135</v>
      </c>
      <c r="J2778" t="s">
        <v>136</v>
      </c>
      <c r="K2778" t="s">
        <v>172</v>
      </c>
      <c r="L2778" t="s">
        <v>8173</v>
      </c>
      <c r="M2778" t="s">
        <v>8174</v>
      </c>
      <c r="N2778">
        <v>1.4179508329999999</v>
      </c>
      <c r="O2778">
        <v>0</v>
      </c>
      <c r="P2778">
        <v>18</v>
      </c>
      <c r="Q2778">
        <v>0</v>
      </c>
      <c r="R2778">
        <v>13</v>
      </c>
      <c r="S2778">
        <v>0</v>
      </c>
      <c r="T2778">
        <v>13</v>
      </c>
      <c r="U2778">
        <v>0</v>
      </c>
      <c r="V2778">
        <v>0</v>
      </c>
      <c r="W2778">
        <v>0</v>
      </c>
      <c r="X2778">
        <v>17.569140785975389</v>
      </c>
      <c r="Y2778">
        <v>0</v>
      </c>
      <c r="Z2778">
        <v>27.972136242230526</v>
      </c>
      <c r="AA2778">
        <v>0</v>
      </c>
      <c r="AB2778">
        <v>38.989519541274163</v>
      </c>
      <c r="AC2778">
        <v>0</v>
      </c>
      <c r="AD2778">
        <v>0</v>
      </c>
      <c r="AE2778">
        <v>84.530796569480074</v>
      </c>
    </row>
    <row r="2779" spans="1:31" x14ac:dyDescent="0.25">
      <c r="A2779">
        <v>1876507</v>
      </c>
      <c r="B2779">
        <v>1</v>
      </c>
      <c r="C2779" t="s">
        <v>81</v>
      </c>
      <c r="D2779" t="s">
        <v>115</v>
      </c>
      <c r="E2779" t="s">
        <v>146</v>
      </c>
      <c r="F2779" t="s">
        <v>8175</v>
      </c>
      <c r="G2779" t="s">
        <v>148</v>
      </c>
      <c r="H2779" t="s">
        <v>143</v>
      </c>
      <c r="I2779" t="s">
        <v>135</v>
      </c>
      <c r="J2779" t="s">
        <v>136</v>
      </c>
      <c r="K2779" t="s">
        <v>137</v>
      </c>
      <c r="L2779" t="s">
        <v>8176</v>
      </c>
      <c r="M2779" t="s">
        <v>8177</v>
      </c>
      <c r="N2779">
        <v>2.2922222219999999</v>
      </c>
      <c r="O2779">
        <v>0</v>
      </c>
      <c r="P2779">
        <v>17</v>
      </c>
      <c r="Q2779">
        <v>0</v>
      </c>
      <c r="R2779">
        <v>1</v>
      </c>
      <c r="S2779">
        <v>0</v>
      </c>
      <c r="T2779">
        <v>0</v>
      </c>
      <c r="U2779">
        <v>0</v>
      </c>
      <c r="V2779">
        <v>0</v>
      </c>
      <c r="W2779">
        <v>0</v>
      </c>
      <c r="X2779">
        <v>6.9290460117172001</v>
      </c>
      <c r="Y2779">
        <v>0</v>
      </c>
      <c r="Z2779">
        <v>0.91030768600962675</v>
      </c>
      <c r="AA2779">
        <v>0</v>
      </c>
      <c r="AB2779">
        <v>0</v>
      </c>
      <c r="AC2779">
        <v>0</v>
      </c>
      <c r="AD2779">
        <v>0</v>
      </c>
      <c r="AE2779">
        <v>7.8393536977268266</v>
      </c>
    </row>
    <row r="2780" spans="1:31" x14ac:dyDescent="0.25">
      <c r="A2780">
        <v>1876152</v>
      </c>
      <c r="B2780">
        <v>1</v>
      </c>
      <c r="C2780" t="s">
        <v>81</v>
      </c>
      <c r="D2780" t="s">
        <v>112</v>
      </c>
      <c r="E2780" t="s">
        <v>146</v>
      </c>
      <c r="F2780" t="s">
        <v>8178</v>
      </c>
      <c r="G2780" t="s">
        <v>148</v>
      </c>
      <c r="H2780" t="s">
        <v>143</v>
      </c>
      <c r="I2780" t="s">
        <v>135</v>
      </c>
      <c r="J2780" t="s">
        <v>136</v>
      </c>
      <c r="K2780" t="s">
        <v>137</v>
      </c>
      <c r="L2780" t="s">
        <v>8179</v>
      </c>
      <c r="M2780" t="s">
        <v>8180</v>
      </c>
      <c r="N2780">
        <v>1.4780555550000001</v>
      </c>
      <c r="O2780">
        <v>0</v>
      </c>
      <c r="P2780">
        <v>1</v>
      </c>
      <c r="Q2780">
        <v>0</v>
      </c>
      <c r="R2780">
        <v>1</v>
      </c>
      <c r="S2780">
        <v>0</v>
      </c>
      <c r="T2780">
        <v>2</v>
      </c>
      <c r="U2780">
        <v>0</v>
      </c>
      <c r="V2780">
        <v>0</v>
      </c>
      <c r="W2780">
        <v>0</v>
      </c>
      <c r="X2780">
        <v>0.41874844587031335</v>
      </c>
      <c r="Y2780">
        <v>0</v>
      </c>
      <c r="Z2780">
        <v>0.57210452652511656</v>
      </c>
      <c r="AA2780">
        <v>0</v>
      </c>
      <c r="AB2780">
        <v>4.3975853683847994</v>
      </c>
      <c r="AC2780">
        <v>0</v>
      </c>
      <c r="AD2780">
        <v>0</v>
      </c>
      <c r="AE2780">
        <v>5.3884383407802297</v>
      </c>
    </row>
    <row r="2781" spans="1:31" x14ac:dyDescent="0.25">
      <c r="A2781">
        <v>1876484</v>
      </c>
      <c r="B2781">
        <v>1</v>
      </c>
      <c r="C2781" t="s">
        <v>81</v>
      </c>
      <c r="D2781" t="s">
        <v>115</v>
      </c>
      <c r="E2781" t="s">
        <v>146</v>
      </c>
      <c r="F2781" t="s">
        <v>8181</v>
      </c>
      <c r="G2781" t="s">
        <v>1108</v>
      </c>
      <c r="H2781" t="s">
        <v>143</v>
      </c>
      <c r="I2781" t="s">
        <v>135</v>
      </c>
      <c r="J2781" t="s">
        <v>136</v>
      </c>
      <c r="K2781" t="s">
        <v>137</v>
      </c>
      <c r="L2781" t="s">
        <v>8182</v>
      </c>
      <c r="M2781" t="s">
        <v>8183</v>
      </c>
      <c r="N2781">
        <v>1.9297222220000001</v>
      </c>
      <c r="O2781">
        <v>0</v>
      </c>
      <c r="P2781">
        <v>8</v>
      </c>
      <c r="Q2781">
        <v>0</v>
      </c>
      <c r="R2781">
        <v>6</v>
      </c>
      <c r="S2781">
        <v>0</v>
      </c>
      <c r="T2781">
        <v>1</v>
      </c>
      <c r="U2781">
        <v>0</v>
      </c>
      <c r="V2781">
        <v>0</v>
      </c>
      <c r="W2781">
        <v>0</v>
      </c>
      <c r="X2781">
        <v>1.9563813467542759</v>
      </c>
      <c r="Y2781">
        <v>0</v>
      </c>
      <c r="Z2781">
        <v>22.805346282780597</v>
      </c>
      <c r="AA2781">
        <v>0</v>
      </c>
      <c r="AB2781">
        <v>8.9710673107297231E-2</v>
      </c>
      <c r="AC2781">
        <v>0</v>
      </c>
      <c r="AD2781">
        <v>0</v>
      </c>
      <c r="AE2781">
        <v>24.851438302642173</v>
      </c>
    </row>
    <row r="2782" spans="1:31" x14ac:dyDescent="0.25">
      <c r="A2782">
        <v>1876361</v>
      </c>
      <c r="B2782">
        <v>1</v>
      </c>
      <c r="C2782" t="s">
        <v>80</v>
      </c>
      <c r="D2782" t="s">
        <v>104</v>
      </c>
      <c r="E2782" t="s">
        <v>158</v>
      </c>
      <c r="F2782" t="s">
        <v>491</v>
      </c>
      <c r="G2782" t="s">
        <v>133</v>
      </c>
      <c r="H2782" t="s">
        <v>134</v>
      </c>
      <c r="I2782" t="s">
        <v>135</v>
      </c>
      <c r="J2782" t="s">
        <v>136</v>
      </c>
      <c r="K2782" t="s">
        <v>137</v>
      </c>
      <c r="L2782" t="s">
        <v>8184</v>
      </c>
      <c r="M2782" t="s">
        <v>8185</v>
      </c>
      <c r="N2782">
        <v>4.5791666659999999</v>
      </c>
      <c r="O2782">
        <v>0</v>
      </c>
      <c r="P2782">
        <v>84</v>
      </c>
      <c r="Q2782">
        <v>0</v>
      </c>
      <c r="R2782">
        <v>2</v>
      </c>
      <c r="S2782">
        <v>0</v>
      </c>
      <c r="T2782">
        <v>12</v>
      </c>
      <c r="U2782">
        <v>0</v>
      </c>
      <c r="V2782">
        <v>0</v>
      </c>
      <c r="W2782">
        <v>0</v>
      </c>
      <c r="X2782">
        <v>102.54211270098838</v>
      </c>
      <c r="Y2782">
        <v>0</v>
      </c>
      <c r="Z2782">
        <v>8.4146734464057644</v>
      </c>
      <c r="AA2782">
        <v>0</v>
      </c>
      <c r="AB2782">
        <v>86.821786252406213</v>
      </c>
      <c r="AC2782">
        <v>0</v>
      </c>
      <c r="AD2782">
        <v>0</v>
      </c>
      <c r="AE2782">
        <v>197.77857239980037</v>
      </c>
    </row>
    <row r="2783" spans="1:31" x14ac:dyDescent="0.25">
      <c r="A2783">
        <v>1876461</v>
      </c>
      <c r="B2783">
        <v>1</v>
      </c>
      <c r="C2783" t="s">
        <v>81</v>
      </c>
      <c r="D2783" t="s">
        <v>112</v>
      </c>
      <c r="E2783" t="s">
        <v>158</v>
      </c>
      <c r="F2783" t="s">
        <v>8186</v>
      </c>
      <c r="G2783" t="s">
        <v>133</v>
      </c>
      <c r="H2783" t="s">
        <v>134</v>
      </c>
      <c r="I2783" t="s">
        <v>135</v>
      </c>
      <c r="J2783" t="s">
        <v>136</v>
      </c>
      <c r="K2783" t="s">
        <v>137</v>
      </c>
      <c r="L2783" t="s">
        <v>8187</v>
      </c>
      <c r="M2783" t="s">
        <v>8188</v>
      </c>
      <c r="N2783">
        <v>0.101944444</v>
      </c>
      <c r="O2783">
        <v>0</v>
      </c>
      <c r="P2783">
        <v>658</v>
      </c>
      <c r="Q2783">
        <v>104</v>
      </c>
      <c r="R2783">
        <v>39</v>
      </c>
      <c r="S2783">
        <v>10</v>
      </c>
      <c r="T2783">
        <v>79</v>
      </c>
      <c r="U2783">
        <v>5</v>
      </c>
      <c r="V2783">
        <v>0</v>
      </c>
      <c r="W2783">
        <v>0</v>
      </c>
      <c r="X2783">
        <v>11.59791196110419</v>
      </c>
      <c r="Y2783">
        <v>66.827697184834292</v>
      </c>
      <c r="Z2783">
        <v>14.194814286593429</v>
      </c>
      <c r="AA2783">
        <v>1.2756659098684633</v>
      </c>
      <c r="AB2783">
        <v>2.6354463973072892</v>
      </c>
      <c r="AC2783">
        <v>22.740318318130221</v>
      </c>
      <c r="AD2783">
        <v>0</v>
      </c>
      <c r="AE2783">
        <v>119.27185405783788</v>
      </c>
    </row>
    <row r="2784" spans="1:31" x14ac:dyDescent="0.25">
      <c r="A2784">
        <v>1876547</v>
      </c>
      <c r="B2784">
        <v>1</v>
      </c>
      <c r="C2784" t="s">
        <v>80</v>
      </c>
      <c r="D2784" t="s">
        <v>93</v>
      </c>
      <c r="E2784" t="s">
        <v>146</v>
      </c>
      <c r="F2784" t="s">
        <v>2059</v>
      </c>
      <c r="G2784" t="s">
        <v>148</v>
      </c>
      <c r="H2784" t="s">
        <v>143</v>
      </c>
      <c r="I2784" t="s">
        <v>135</v>
      </c>
      <c r="J2784" t="s">
        <v>136</v>
      </c>
      <c r="K2784" t="s">
        <v>137</v>
      </c>
      <c r="L2784" t="s">
        <v>8189</v>
      </c>
      <c r="M2784" t="s">
        <v>8190</v>
      </c>
      <c r="N2784">
        <v>2.0686111110000001</v>
      </c>
      <c r="O2784">
        <v>0</v>
      </c>
      <c r="P2784">
        <v>20</v>
      </c>
      <c r="Q2784">
        <v>0</v>
      </c>
      <c r="R2784">
        <v>17</v>
      </c>
      <c r="S2784">
        <v>0</v>
      </c>
      <c r="T2784">
        <v>2</v>
      </c>
      <c r="U2784">
        <v>0</v>
      </c>
      <c r="V2784">
        <v>0</v>
      </c>
      <c r="W2784">
        <v>0</v>
      </c>
      <c r="X2784">
        <v>19.703238387967172</v>
      </c>
      <c r="Y2784">
        <v>0</v>
      </c>
      <c r="Z2784">
        <v>38.011685042371454</v>
      </c>
      <c r="AA2784">
        <v>0</v>
      </c>
      <c r="AB2784">
        <v>3.6057440459701358</v>
      </c>
      <c r="AC2784">
        <v>0</v>
      </c>
      <c r="AD2784">
        <v>0</v>
      </c>
      <c r="AE2784">
        <v>61.320667476308763</v>
      </c>
    </row>
    <row r="2785" spans="1:31" x14ac:dyDescent="0.25">
      <c r="A2785">
        <v>1875966</v>
      </c>
      <c r="B2785">
        <v>1</v>
      </c>
      <c r="C2785" t="s">
        <v>80</v>
      </c>
      <c r="D2785" t="s">
        <v>105</v>
      </c>
      <c r="E2785" t="s">
        <v>140</v>
      </c>
      <c r="F2785" t="s">
        <v>8191</v>
      </c>
      <c r="G2785" t="s">
        <v>212</v>
      </c>
      <c r="H2785" t="s">
        <v>143</v>
      </c>
      <c r="I2785" t="s">
        <v>135</v>
      </c>
      <c r="J2785" t="s">
        <v>3</v>
      </c>
      <c r="K2785" t="s">
        <v>137</v>
      </c>
      <c r="L2785" t="s">
        <v>8192</v>
      </c>
      <c r="M2785" t="s">
        <v>8193</v>
      </c>
      <c r="N2785">
        <v>4.4950000000000001</v>
      </c>
      <c r="O2785">
        <v>0</v>
      </c>
      <c r="P2785">
        <v>1</v>
      </c>
      <c r="Q2785">
        <v>0</v>
      </c>
      <c r="R2785">
        <v>0</v>
      </c>
      <c r="S2785">
        <v>0</v>
      </c>
      <c r="T2785">
        <v>0</v>
      </c>
      <c r="U2785">
        <v>0</v>
      </c>
      <c r="V2785">
        <v>0</v>
      </c>
      <c r="W2785">
        <v>0</v>
      </c>
      <c r="X2785">
        <v>1.1449913547416668E-2</v>
      </c>
      <c r="Y2785">
        <v>0</v>
      </c>
      <c r="Z2785">
        <v>0</v>
      </c>
      <c r="AA2785">
        <v>0</v>
      </c>
      <c r="AB2785">
        <v>0</v>
      </c>
      <c r="AC2785">
        <v>0</v>
      </c>
      <c r="AD2785">
        <v>0</v>
      </c>
      <c r="AE2785">
        <v>1.1449913547416668E-2</v>
      </c>
    </row>
    <row r="2786" spans="1:31" x14ac:dyDescent="0.25">
      <c r="A2786">
        <v>1875860</v>
      </c>
      <c r="B2786">
        <v>1</v>
      </c>
      <c r="C2786" t="s">
        <v>81</v>
      </c>
      <c r="D2786" t="s">
        <v>128</v>
      </c>
      <c r="E2786" t="s">
        <v>140</v>
      </c>
      <c r="F2786" t="s">
        <v>8194</v>
      </c>
      <c r="G2786" t="s">
        <v>207</v>
      </c>
      <c r="H2786" t="s">
        <v>143</v>
      </c>
      <c r="I2786" t="s">
        <v>135</v>
      </c>
      <c r="J2786" t="s">
        <v>136</v>
      </c>
      <c r="K2786" t="s">
        <v>137</v>
      </c>
      <c r="L2786" t="s">
        <v>8195</v>
      </c>
      <c r="M2786" t="s">
        <v>8196</v>
      </c>
      <c r="N2786">
        <v>1.582222222</v>
      </c>
      <c r="O2786">
        <v>0</v>
      </c>
      <c r="P2786">
        <v>8</v>
      </c>
      <c r="Q2786">
        <v>0</v>
      </c>
      <c r="R2786">
        <v>0</v>
      </c>
      <c r="S2786">
        <v>0</v>
      </c>
      <c r="T2786">
        <v>1</v>
      </c>
      <c r="U2786">
        <v>0</v>
      </c>
      <c r="V2786">
        <v>0</v>
      </c>
      <c r="W2786">
        <v>0</v>
      </c>
      <c r="X2786">
        <v>2.1949755992081865</v>
      </c>
      <c r="Y2786">
        <v>0</v>
      </c>
      <c r="Z2786">
        <v>0</v>
      </c>
      <c r="AA2786">
        <v>0</v>
      </c>
      <c r="AB2786">
        <v>0.10054434237782221</v>
      </c>
      <c r="AC2786">
        <v>0</v>
      </c>
      <c r="AD2786">
        <v>0</v>
      </c>
      <c r="AE2786">
        <v>2.2955199415860088</v>
      </c>
    </row>
    <row r="2787" spans="1:31" x14ac:dyDescent="0.25">
      <c r="A2787">
        <v>1876252</v>
      </c>
      <c r="B2787">
        <v>1</v>
      </c>
      <c r="C2787" t="s">
        <v>81</v>
      </c>
      <c r="D2787" t="s">
        <v>128</v>
      </c>
      <c r="E2787" t="s">
        <v>140</v>
      </c>
      <c r="F2787" t="s">
        <v>8197</v>
      </c>
      <c r="G2787" t="s">
        <v>207</v>
      </c>
      <c r="H2787" t="s">
        <v>143</v>
      </c>
      <c r="I2787" t="s">
        <v>135</v>
      </c>
      <c r="J2787" t="s">
        <v>136</v>
      </c>
      <c r="K2787" t="s">
        <v>137</v>
      </c>
      <c r="L2787" t="s">
        <v>8198</v>
      </c>
      <c r="M2787" t="s">
        <v>8199</v>
      </c>
      <c r="N2787">
        <v>1.167777777</v>
      </c>
      <c r="O2787">
        <v>0</v>
      </c>
      <c r="P2787">
        <v>0</v>
      </c>
      <c r="Q2787">
        <v>0</v>
      </c>
      <c r="R2787">
        <v>0</v>
      </c>
      <c r="S2787">
        <v>0</v>
      </c>
      <c r="T2787">
        <v>1</v>
      </c>
      <c r="U2787">
        <v>0</v>
      </c>
      <c r="V2787">
        <v>0</v>
      </c>
      <c r="W2787">
        <v>0</v>
      </c>
      <c r="X2787">
        <v>0</v>
      </c>
      <c r="Y2787">
        <v>0</v>
      </c>
      <c r="Z2787">
        <v>0</v>
      </c>
      <c r="AA2787">
        <v>0</v>
      </c>
      <c r="AB2787">
        <v>0.66268757586868432</v>
      </c>
      <c r="AC2787">
        <v>0</v>
      </c>
      <c r="AD2787">
        <v>0</v>
      </c>
      <c r="AE2787">
        <v>0.66268757586868432</v>
      </c>
    </row>
    <row r="2788" spans="1:31" x14ac:dyDescent="0.25">
      <c r="A2788">
        <v>1876112</v>
      </c>
      <c r="B2788">
        <v>1</v>
      </c>
      <c r="C2788" t="s">
        <v>80</v>
      </c>
      <c r="D2788" t="s">
        <v>106</v>
      </c>
      <c r="E2788" t="s">
        <v>210</v>
      </c>
      <c r="F2788" t="s">
        <v>8200</v>
      </c>
      <c r="G2788" t="s">
        <v>133</v>
      </c>
      <c r="H2788" t="s">
        <v>134</v>
      </c>
      <c r="I2788" t="s">
        <v>135</v>
      </c>
      <c r="J2788" t="s">
        <v>136</v>
      </c>
      <c r="K2788" t="s">
        <v>137</v>
      </c>
      <c r="L2788" t="s">
        <v>8201</v>
      </c>
      <c r="M2788" t="s">
        <v>8202</v>
      </c>
      <c r="N2788">
        <v>0.28166666600000001</v>
      </c>
      <c r="O2788">
        <v>1</v>
      </c>
      <c r="P2788">
        <v>38</v>
      </c>
      <c r="Q2788">
        <v>36</v>
      </c>
      <c r="R2788">
        <v>156</v>
      </c>
      <c r="S2788">
        <v>6</v>
      </c>
      <c r="T2788">
        <v>27</v>
      </c>
      <c r="U2788">
        <v>0</v>
      </c>
      <c r="V2788">
        <v>0</v>
      </c>
      <c r="W2788">
        <v>0.42017746404806944</v>
      </c>
      <c r="X2788">
        <v>5.5673337474130138</v>
      </c>
      <c r="Y2788">
        <v>263.8218769847536</v>
      </c>
      <c r="Z2788">
        <v>223.56009045556348</v>
      </c>
      <c r="AA2788">
        <v>76.196669434362519</v>
      </c>
      <c r="AB2788">
        <v>21.961406442393415</v>
      </c>
      <c r="AC2788">
        <v>0</v>
      </c>
      <c r="AD2788">
        <v>0</v>
      </c>
      <c r="AE2788">
        <v>591.52755452853421</v>
      </c>
    </row>
    <row r="2789" spans="1:31" x14ac:dyDescent="0.25">
      <c r="A2789">
        <v>1876501</v>
      </c>
      <c r="B2789">
        <v>1</v>
      </c>
      <c r="C2789" t="s">
        <v>81</v>
      </c>
      <c r="D2789" t="s">
        <v>127</v>
      </c>
      <c r="E2789" t="s">
        <v>140</v>
      </c>
      <c r="F2789" t="s">
        <v>8203</v>
      </c>
      <c r="G2789" t="s">
        <v>207</v>
      </c>
      <c r="H2789" t="s">
        <v>143</v>
      </c>
      <c r="I2789" t="s">
        <v>135</v>
      </c>
      <c r="J2789" t="s">
        <v>136</v>
      </c>
      <c r="K2789" t="s">
        <v>137</v>
      </c>
      <c r="L2789" t="s">
        <v>8204</v>
      </c>
      <c r="M2789" t="s">
        <v>8205</v>
      </c>
      <c r="N2789">
        <v>6.363611111</v>
      </c>
      <c r="O2789">
        <v>0</v>
      </c>
      <c r="P2789">
        <v>10</v>
      </c>
      <c r="Q2789">
        <v>0</v>
      </c>
      <c r="R2789">
        <v>0</v>
      </c>
      <c r="S2789">
        <v>0</v>
      </c>
      <c r="T2789">
        <v>0</v>
      </c>
      <c r="U2789">
        <v>0</v>
      </c>
      <c r="V2789">
        <v>0</v>
      </c>
      <c r="W2789">
        <v>0</v>
      </c>
      <c r="X2789">
        <v>16.139676207199479</v>
      </c>
      <c r="Y2789">
        <v>0</v>
      </c>
      <c r="Z2789">
        <v>0</v>
      </c>
      <c r="AA2789">
        <v>0</v>
      </c>
      <c r="AB2789">
        <v>0</v>
      </c>
      <c r="AC2789">
        <v>0</v>
      </c>
      <c r="AD2789">
        <v>0</v>
      </c>
      <c r="AE2789">
        <v>16.139676207199479</v>
      </c>
    </row>
    <row r="2790" spans="1:31" x14ac:dyDescent="0.25">
      <c r="A2790">
        <v>1876424</v>
      </c>
      <c r="B2790">
        <v>1</v>
      </c>
      <c r="C2790" t="s">
        <v>80</v>
      </c>
      <c r="D2790" t="s">
        <v>109</v>
      </c>
      <c r="E2790" t="s">
        <v>140</v>
      </c>
      <c r="F2790" t="s">
        <v>8206</v>
      </c>
      <c r="G2790" t="s">
        <v>163</v>
      </c>
      <c r="H2790" t="s">
        <v>143</v>
      </c>
      <c r="I2790" t="s">
        <v>135</v>
      </c>
      <c r="J2790" t="s">
        <v>136</v>
      </c>
      <c r="K2790" t="s">
        <v>137</v>
      </c>
      <c r="L2790" t="s">
        <v>8207</v>
      </c>
      <c r="M2790" t="s">
        <v>8208</v>
      </c>
      <c r="N2790">
        <v>7.0041666659999997</v>
      </c>
      <c r="O2790">
        <v>0</v>
      </c>
      <c r="P2790">
        <v>0</v>
      </c>
      <c r="Q2790">
        <v>0</v>
      </c>
      <c r="R2790">
        <v>1</v>
      </c>
      <c r="S2790">
        <v>0</v>
      </c>
      <c r="T2790">
        <v>0</v>
      </c>
      <c r="U2790">
        <v>0</v>
      </c>
      <c r="V2790">
        <v>0</v>
      </c>
      <c r="W2790">
        <v>0</v>
      </c>
      <c r="X2790">
        <v>0</v>
      </c>
      <c r="Y2790">
        <v>0</v>
      </c>
      <c r="Z2790">
        <v>4.4817478667303021</v>
      </c>
      <c r="AA2790">
        <v>0</v>
      </c>
      <c r="AB2790">
        <v>0</v>
      </c>
      <c r="AC2790">
        <v>0</v>
      </c>
      <c r="AD2790">
        <v>0</v>
      </c>
      <c r="AE2790">
        <v>4.4817478667303021</v>
      </c>
    </row>
    <row r="2791" spans="1:31" x14ac:dyDescent="0.25">
      <c r="A2791">
        <v>1876567</v>
      </c>
      <c r="B2791">
        <v>1</v>
      </c>
      <c r="C2791" t="s">
        <v>80</v>
      </c>
      <c r="D2791" t="s">
        <v>82</v>
      </c>
      <c r="E2791" t="s">
        <v>140</v>
      </c>
      <c r="F2791" t="s">
        <v>8209</v>
      </c>
      <c r="G2791" t="s">
        <v>163</v>
      </c>
      <c r="H2791" t="s">
        <v>143</v>
      </c>
      <c r="I2791" t="s">
        <v>135</v>
      </c>
      <c r="J2791" t="s">
        <v>136</v>
      </c>
      <c r="K2791" t="s">
        <v>137</v>
      </c>
      <c r="L2791" t="s">
        <v>8210</v>
      </c>
      <c r="M2791" t="s">
        <v>8211</v>
      </c>
      <c r="N2791">
        <v>1.281111111</v>
      </c>
      <c r="O2791">
        <v>0</v>
      </c>
      <c r="P2791">
        <v>1</v>
      </c>
      <c r="Q2791">
        <v>0</v>
      </c>
      <c r="R2791">
        <v>0</v>
      </c>
      <c r="S2791">
        <v>0</v>
      </c>
      <c r="T2791">
        <v>0</v>
      </c>
      <c r="U2791">
        <v>0</v>
      </c>
      <c r="V2791">
        <v>0</v>
      </c>
      <c r="W2791">
        <v>0</v>
      </c>
      <c r="X2791">
        <v>0.23791573222157225</v>
      </c>
      <c r="Y2791">
        <v>0</v>
      </c>
      <c r="Z2791">
        <v>0</v>
      </c>
      <c r="AA2791">
        <v>0</v>
      </c>
      <c r="AB2791">
        <v>0</v>
      </c>
      <c r="AC2791">
        <v>0</v>
      </c>
      <c r="AD2791">
        <v>0</v>
      </c>
      <c r="AE2791">
        <v>0.23791573222157225</v>
      </c>
    </row>
    <row r="2792" spans="1:31" x14ac:dyDescent="0.25">
      <c r="A2792">
        <v>1876444</v>
      </c>
      <c r="B2792">
        <v>1</v>
      </c>
      <c r="C2792" t="s">
        <v>80</v>
      </c>
      <c r="D2792" t="s">
        <v>101</v>
      </c>
      <c r="E2792" t="s">
        <v>140</v>
      </c>
      <c r="F2792" t="s">
        <v>7937</v>
      </c>
      <c r="G2792" t="s">
        <v>142</v>
      </c>
      <c r="H2792" t="s">
        <v>143</v>
      </c>
      <c r="I2792" t="s">
        <v>135</v>
      </c>
      <c r="J2792" t="s">
        <v>136</v>
      </c>
      <c r="K2792" t="s">
        <v>137</v>
      </c>
      <c r="L2792" t="s">
        <v>8212</v>
      </c>
      <c r="M2792" t="s">
        <v>8104</v>
      </c>
      <c r="N2792">
        <v>1.9827777769999999</v>
      </c>
      <c r="O2792">
        <v>0</v>
      </c>
      <c r="P2792">
        <v>1</v>
      </c>
      <c r="Q2792">
        <v>0</v>
      </c>
      <c r="R2792">
        <v>0</v>
      </c>
      <c r="S2792">
        <v>0</v>
      </c>
      <c r="T2792">
        <v>0</v>
      </c>
      <c r="U2792">
        <v>0</v>
      </c>
      <c r="V2792">
        <v>0</v>
      </c>
      <c r="W2792">
        <v>0</v>
      </c>
      <c r="X2792">
        <v>0.57535257970849996</v>
      </c>
      <c r="Y2792">
        <v>0</v>
      </c>
      <c r="Z2792">
        <v>0</v>
      </c>
      <c r="AA2792">
        <v>0</v>
      </c>
      <c r="AB2792">
        <v>0</v>
      </c>
      <c r="AC2792">
        <v>0</v>
      </c>
      <c r="AD2792">
        <v>0</v>
      </c>
      <c r="AE2792">
        <v>0.57535257970849996</v>
      </c>
    </row>
    <row r="2793" spans="1:31" x14ac:dyDescent="0.25">
      <c r="A2793">
        <v>1876418</v>
      </c>
      <c r="B2793">
        <v>1</v>
      </c>
      <c r="C2793" t="s">
        <v>80</v>
      </c>
      <c r="D2793" t="s">
        <v>105</v>
      </c>
      <c r="E2793" t="s">
        <v>140</v>
      </c>
      <c r="F2793" t="s">
        <v>8213</v>
      </c>
      <c r="G2793" t="s">
        <v>200</v>
      </c>
      <c r="H2793" t="s">
        <v>143</v>
      </c>
      <c r="I2793" t="s">
        <v>135</v>
      </c>
      <c r="J2793" t="s">
        <v>136</v>
      </c>
      <c r="K2793" t="s">
        <v>137</v>
      </c>
      <c r="L2793" t="s">
        <v>8185</v>
      </c>
      <c r="M2793" t="s">
        <v>8214</v>
      </c>
      <c r="N2793">
        <v>4.9225000000000003</v>
      </c>
      <c r="O2793">
        <v>0</v>
      </c>
      <c r="P2793">
        <v>13</v>
      </c>
      <c r="Q2793">
        <v>0</v>
      </c>
      <c r="R2793">
        <v>0</v>
      </c>
      <c r="S2793">
        <v>0</v>
      </c>
      <c r="T2793">
        <v>0</v>
      </c>
      <c r="U2793">
        <v>0</v>
      </c>
      <c r="V2793">
        <v>0</v>
      </c>
      <c r="W2793">
        <v>0</v>
      </c>
      <c r="X2793">
        <v>17.972501423315187</v>
      </c>
      <c r="Y2793">
        <v>0</v>
      </c>
      <c r="Z2793">
        <v>0</v>
      </c>
      <c r="AA2793">
        <v>0</v>
      </c>
      <c r="AB2793">
        <v>0</v>
      </c>
      <c r="AC2793">
        <v>0</v>
      </c>
      <c r="AD2793">
        <v>0</v>
      </c>
      <c r="AE2793">
        <v>17.972501423315187</v>
      </c>
    </row>
    <row r="2794" spans="1:31" x14ac:dyDescent="0.25">
      <c r="A2794">
        <v>1876381</v>
      </c>
      <c r="B2794">
        <v>1</v>
      </c>
      <c r="C2794" t="s">
        <v>80</v>
      </c>
      <c r="D2794" t="s">
        <v>90</v>
      </c>
      <c r="E2794" t="s">
        <v>146</v>
      </c>
      <c r="F2794" t="s">
        <v>8215</v>
      </c>
      <c r="G2794" t="s">
        <v>148</v>
      </c>
      <c r="H2794" t="s">
        <v>143</v>
      </c>
      <c r="I2794" t="s">
        <v>135</v>
      </c>
      <c r="J2794" t="s">
        <v>136</v>
      </c>
      <c r="K2794" t="s">
        <v>137</v>
      </c>
      <c r="L2794" t="s">
        <v>8216</v>
      </c>
      <c r="M2794" t="s">
        <v>8217</v>
      </c>
      <c r="N2794">
        <v>1.3302777770000001</v>
      </c>
      <c r="O2794">
        <v>0</v>
      </c>
      <c r="P2794">
        <v>124</v>
      </c>
      <c r="Q2794">
        <v>0</v>
      </c>
      <c r="R2794">
        <v>0</v>
      </c>
      <c r="S2794">
        <v>0</v>
      </c>
      <c r="T2794">
        <v>62</v>
      </c>
      <c r="U2794">
        <v>0</v>
      </c>
      <c r="V2794">
        <v>0</v>
      </c>
      <c r="W2794">
        <v>0</v>
      </c>
      <c r="X2794">
        <v>43.620734537292719</v>
      </c>
      <c r="Y2794">
        <v>0</v>
      </c>
      <c r="Z2794">
        <v>0</v>
      </c>
      <c r="AA2794">
        <v>0</v>
      </c>
      <c r="AB2794">
        <v>176.70241510336754</v>
      </c>
      <c r="AC2794">
        <v>0</v>
      </c>
      <c r="AD2794">
        <v>0</v>
      </c>
      <c r="AE2794">
        <v>220.32314964066026</v>
      </c>
    </row>
    <row r="2795" spans="1:31" x14ac:dyDescent="0.25">
      <c r="A2795">
        <v>1875883</v>
      </c>
      <c r="B2795">
        <v>1</v>
      </c>
      <c r="C2795" t="s">
        <v>80</v>
      </c>
      <c r="D2795" t="s">
        <v>95</v>
      </c>
      <c r="E2795" t="s">
        <v>229</v>
      </c>
      <c r="F2795" t="s">
        <v>8218</v>
      </c>
      <c r="G2795" t="s">
        <v>1557</v>
      </c>
      <c r="H2795" t="s">
        <v>134</v>
      </c>
      <c r="I2795" t="s">
        <v>135</v>
      </c>
      <c r="J2795" t="s">
        <v>136</v>
      </c>
      <c r="K2795" t="s">
        <v>137</v>
      </c>
      <c r="L2795" t="s">
        <v>8219</v>
      </c>
      <c r="M2795" t="s">
        <v>8220</v>
      </c>
      <c r="N2795">
        <v>2.8574999999999999</v>
      </c>
      <c r="O2795">
        <v>39</v>
      </c>
      <c r="P2795">
        <v>2820</v>
      </c>
      <c r="Q2795">
        <v>67</v>
      </c>
      <c r="R2795">
        <v>119</v>
      </c>
      <c r="S2795">
        <v>68</v>
      </c>
      <c r="T2795">
        <v>361</v>
      </c>
      <c r="U2795">
        <v>11</v>
      </c>
      <c r="V2795">
        <v>1</v>
      </c>
      <c r="W2795">
        <v>67.930983640898859</v>
      </c>
      <c r="X2795">
        <v>1548.8527963059651</v>
      </c>
      <c r="Y2795">
        <v>2270.1434154509002</v>
      </c>
      <c r="Z2795">
        <v>174.28433068099676</v>
      </c>
      <c r="AA2795">
        <v>1487.3015170466963</v>
      </c>
      <c r="AB2795">
        <v>799.67998378853076</v>
      </c>
      <c r="AC2795">
        <v>1171.9918358145733</v>
      </c>
      <c r="AD2795">
        <v>1.2163930875346667</v>
      </c>
      <c r="AE2795">
        <v>7521.4012558160966</v>
      </c>
    </row>
    <row r="2796" spans="1:31" x14ac:dyDescent="0.25">
      <c r="A2796">
        <v>1876487</v>
      </c>
      <c r="B2796">
        <v>1</v>
      </c>
      <c r="C2796" t="s">
        <v>80</v>
      </c>
      <c r="D2796" t="s">
        <v>95</v>
      </c>
      <c r="E2796" t="s">
        <v>140</v>
      </c>
      <c r="F2796" t="s">
        <v>8221</v>
      </c>
      <c r="G2796" t="s">
        <v>163</v>
      </c>
      <c r="H2796" t="s">
        <v>143</v>
      </c>
      <c r="I2796" t="s">
        <v>135</v>
      </c>
      <c r="J2796" t="s">
        <v>136</v>
      </c>
      <c r="K2796" t="s">
        <v>137</v>
      </c>
      <c r="L2796" t="s">
        <v>8222</v>
      </c>
      <c r="M2796" t="s">
        <v>8223</v>
      </c>
      <c r="N2796">
        <v>0.56888888800000004</v>
      </c>
      <c r="O2796">
        <v>0</v>
      </c>
      <c r="P2796">
        <v>1</v>
      </c>
      <c r="Q2796">
        <v>0</v>
      </c>
      <c r="R2796">
        <v>0</v>
      </c>
      <c r="S2796">
        <v>0</v>
      </c>
      <c r="T2796">
        <v>0</v>
      </c>
      <c r="U2796">
        <v>0</v>
      </c>
      <c r="V2796">
        <v>0</v>
      </c>
      <c r="W2796">
        <v>0</v>
      </c>
      <c r="X2796">
        <v>0.17746037986872892</v>
      </c>
      <c r="Y2796">
        <v>0</v>
      </c>
      <c r="Z2796">
        <v>0</v>
      </c>
      <c r="AA2796">
        <v>0</v>
      </c>
      <c r="AB2796">
        <v>0</v>
      </c>
      <c r="AC2796">
        <v>0</v>
      </c>
      <c r="AD2796">
        <v>0</v>
      </c>
      <c r="AE2796">
        <v>0.17746037986872892</v>
      </c>
    </row>
    <row r="2797" spans="1:31" x14ac:dyDescent="0.25">
      <c r="A2797">
        <v>1876275</v>
      </c>
      <c r="B2797">
        <v>1</v>
      </c>
      <c r="C2797" t="s">
        <v>80</v>
      </c>
      <c r="D2797" t="s">
        <v>103</v>
      </c>
      <c r="E2797" t="s">
        <v>140</v>
      </c>
      <c r="F2797" t="s">
        <v>8224</v>
      </c>
      <c r="G2797" t="s">
        <v>207</v>
      </c>
      <c r="H2797" t="s">
        <v>143</v>
      </c>
      <c r="I2797" t="s">
        <v>135</v>
      </c>
      <c r="J2797" t="s">
        <v>136</v>
      </c>
      <c r="K2797" t="s">
        <v>137</v>
      </c>
      <c r="L2797" t="s">
        <v>8225</v>
      </c>
      <c r="M2797" t="s">
        <v>8226</v>
      </c>
      <c r="N2797">
        <v>2.085</v>
      </c>
      <c r="O2797">
        <v>0</v>
      </c>
      <c r="P2797">
        <v>0</v>
      </c>
      <c r="Q2797">
        <v>0</v>
      </c>
      <c r="R2797">
        <v>0</v>
      </c>
      <c r="S2797">
        <v>0</v>
      </c>
      <c r="T2797">
        <v>5</v>
      </c>
      <c r="U2797">
        <v>0</v>
      </c>
      <c r="V2797">
        <v>0</v>
      </c>
      <c r="W2797">
        <v>0</v>
      </c>
      <c r="X2797">
        <v>0</v>
      </c>
      <c r="Y2797">
        <v>0</v>
      </c>
      <c r="Z2797">
        <v>0</v>
      </c>
      <c r="AA2797">
        <v>0</v>
      </c>
      <c r="AB2797">
        <v>142.07220949354053</v>
      </c>
      <c r="AC2797">
        <v>0</v>
      </c>
      <c r="AD2797">
        <v>0</v>
      </c>
      <c r="AE2797">
        <v>142.07220949354053</v>
      </c>
    </row>
    <row r="2798" spans="1:31" x14ac:dyDescent="0.25">
      <c r="A2798">
        <v>1876189</v>
      </c>
      <c r="B2798">
        <v>1</v>
      </c>
      <c r="C2798" t="s">
        <v>81</v>
      </c>
      <c r="D2798" t="s">
        <v>112</v>
      </c>
      <c r="E2798" t="s">
        <v>158</v>
      </c>
      <c r="F2798" t="s">
        <v>8227</v>
      </c>
      <c r="G2798" t="s">
        <v>219</v>
      </c>
      <c r="H2798" t="s">
        <v>134</v>
      </c>
      <c r="I2798" t="s">
        <v>135</v>
      </c>
      <c r="J2798" t="s">
        <v>136</v>
      </c>
      <c r="K2798" t="s">
        <v>137</v>
      </c>
      <c r="L2798" t="s">
        <v>8228</v>
      </c>
      <c r="M2798" t="s">
        <v>8229</v>
      </c>
      <c r="N2798">
        <v>2.8708333330000002</v>
      </c>
      <c r="O2798">
        <v>0</v>
      </c>
      <c r="P2798">
        <v>1</v>
      </c>
      <c r="Q2798">
        <v>0</v>
      </c>
      <c r="R2798">
        <v>1</v>
      </c>
      <c r="S2798">
        <v>0</v>
      </c>
      <c r="T2798">
        <v>0</v>
      </c>
      <c r="U2798">
        <v>0</v>
      </c>
      <c r="V2798">
        <v>0</v>
      </c>
      <c r="W2798">
        <v>0</v>
      </c>
      <c r="X2798">
        <v>0.23198056985383333</v>
      </c>
      <c r="Y2798">
        <v>0</v>
      </c>
      <c r="Z2798">
        <v>0.58212826424079167</v>
      </c>
      <c r="AA2798">
        <v>0</v>
      </c>
      <c r="AB2798">
        <v>0</v>
      </c>
      <c r="AC2798">
        <v>0</v>
      </c>
      <c r="AD2798">
        <v>0</v>
      </c>
      <c r="AE2798">
        <v>0.81410883409462498</v>
      </c>
    </row>
    <row r="2799" spans="1:31" x14ac:dyDescent="0.25">
      <c r="A2799">
        <v>1875940</v>
      </c>
      <c r="B2799">
        <v>1</v>
      </c>
      <c r="C2799" t="s">
        <v>80</v>
      </c>
      <c r="D2799" t="s">
        <v>97</v>
      </c>
      <c r="E2799" t="s">
        <v>158</v>
      </c>
      <c r="F2799" t="s">
        <v>8230</v>
      </c>
      <c r="G2799" t="s">
        <v>219</v>
      </c>
      <c r="H2799" t="s">
        <v>134</v>
      </c>
      <c r="I2799" t="s">
        <v>135</v>
      </c>
      <c r="J2799" t="s">
        <v>136</v>
      </c>
      <c r="K2799" t="s">
        <v>137</v>
      </c>
      <c r="L2799" t="s">
        <v>8231</v>
      </c>
      <c r="M2799" t="s">
        <v>8232</v>
      </c>
      <c r="N2799">
        <v>0.94555555499999999</v>
      </c>
      <c r="O2799">
        <v>0</v>
      </c>
      <c r="P2799">
        <v>309</v>
      </c>
      <c r="Q2799">
        <v>0</v>
      </c>
      <c r="R2799">
        <v>27</v>
      </c>
      <c r="S2799">
        <v>0</v>
      </c>
      <c r="T2799">
        <v>14</v>
      </c>
      <c r="U2799">
        <v>0</v>
      </c>
      <c r="V2799">
        <v>0</v>
      </c>
      <c r="W2799">
        <v>0</v>
      </c>
      <c r="X2799">
        <v>77.589568085683268</v>
      </c>
      <c r="Y2799">
        <v>0</v>
      </c>
      <c r="Z2799">
        <v>11.144218890911837</v>
      </c>
      <c r="AA2799">
        <v>0</v>
      </c>
      <c r="AB2799">
        <v>16.063723251450494</v>
      </c>
      <c r="AC2799">
        <v>0</v>
      </c>
      <c r="AD2799">
        <v>0</v>
      </c>
      <c r="AE2799">
        <v>104.7975102280456</v>
      </c>
    </row>
    <row r="2800" spans="1:31" x14ac:dyDescent="0.25">
      <c r="A2800">
        <v>1876481</v>
      </c>
      <c r="B2800">
        <v>1</v>
      </c>
      <c r="C2800" t="s">
        <v>81</v>
      </c>
      <c r="D2800" t="s">
        <v>118</v>
      </c>
      <c r="E2800" t="s">
        <v>158</v>
      </c>
      <c r="F2800" t="s">
        <v>8233</v>
      </c>
      <c r="G2800" t="s">
        <v>219</v>
      </c>
      <c r="H2800" t="s">
        <v>134</v>
      </c>
      <c r="I2800" t="s">
        <v>135</v>
      </c>
      <c r="J2800" t="s">
        <v>136</v>
      </c>
      <c r="K2800" t="s">
        <v>137</v>
      </c>
      <c r="L2800" t="s">
        <v>8234</v>
      </c>
      <c r="M2800" t="s">
        <v>8235</v>
      </c>
      <c r="N2800">
        <v>1.0166666660000001</v>
      </c>
      <c r="O2800">
        <v>0</v>
      </c>
      <c r="P2800">
        <v>13</v>
      </c>
      <c r="Q2800">
        <v>0</v>
      </c>
      <c r="R2800">
        <v>13</v>
      </c>
      <c r="S2800">
        <v>1</v>
      </c>
      <c r="T2800">
        <v>4</v>
      </c>
      <c r="U2800">
        <v>0</v>
      </c>
      <c r="V2800">
        <v>0</v>
      </c>
      <c r="W2800">
        <v>0</v>
      </c>
      <c r="X2800">
        <v>7.3621734539725976</v>
      </c>
      <c r="Y2800">
        <v>0</v>
      </c>
      <c r="Z2800">
        <v>28.634187249652928</v>
      </c>
      <c r="AA2800">
        <v>0</v>
      </c>
      <c r="AB2800">
        <v>4.6777970210685567</v>
      </c>
      <c r="AC2800">
        <v>0</v>
      </c>
      <c r="AD2800">
        <v>0</v>
      </c>
      <c r="AE2800">
        <v>40.674157724694084</v>
      </c>
    </row>
    <row r="2801" spans="1:31" x14ac:dyDescent="0.25">
      <c r="A2801">
        <v>1876272</v>
      </c>
      <c r="B2801">
        <v>1</v>
      </c>
      <c r="C2801" t="s">
        <v>80</v>
      </c>
      <c r="D2801" t="s">
        <v>100</v>
      </c>
      <c r="E2801" t="s">
        <v>210</v>
      </c>
      <c r="F2801" t="s">
        <v>1145</v>
      </c>
      <c r="G2801" t="s">
        <v>171</v>
      </c>
      <c r="H2801" t="s">
        <v>134</v>
      </c>
      <c r="I2801" t="s">
        <v>135</v>
      </c>
      <c r="J2801" t="s">
        <v>136</v>
      </c>
      <c r="K2801" t="s">
        <v>172</v>
      </c>
      <c r="L2801" t="s">
        <v>8236</v>
      </c>
      <c r="M2801" t="s">
        <v>8237</v>
      </c>
      <c r="N2801">
        <v>4.0211111109999997</v>
      </c>
      <c r="O2801">
        <v>1</v>
      </c>
      <c r="P2801">
        <v>1265</v>
      </c>
      <c r="Q2801">
        <v>18</v>
      </c>
      <c r="R2801">
        <v>442</v>
      </c>
      <c r="S2801">
        <v>13</v>
      </c>
      <c r="T2801">
        <v>248</v>
      </c>
      <c r="U2801">
        <v>0</v>
      </c>
      <c r="V2801">
        <v>1</v>
      </c>
      <c r="W2801">
        <v>2.5180954885525</v>
      </c>
      <c r="X2801">
        <v>1605.6306876274857</v>
      </c>
      <c r="Y2801">
        <v>1853.4675032297769</v>
      </c>
      <c r="Z2801">
        <v>2144.8569466133713</v>
      </c>
      <c r="AA2801">
        <v>1109.765654258498</v>
      </c>
      <c r="AB2801">
        <v>1309.7942585838171</v>
      </c>
      <c r="AC2801">
        <v>0</v>
      </c>
      <c r="AD2801">
        <v>814.77607600266708</v>
      </c>
      <c r="AE2801">
        <v>8840.8092218041693</v>
      </c>
    </row>
    <row r="2802" spans="1:31" x14ac:dyDescent="0.25">
      <c r="A2802">
        <v>1876341</v>
      </c>
      <c r="B2802">
        <v>1</v>
      </c>
      <c r="C2802" t="s">
        <v>81</v>
      </c>
      <c r="D2802" t="s">
        <v>118</v>
      </c>
      <c r="E2802" t="s">
        <v>158</v>
      </c>
      <c r="F2802" t="s">
        <v>8238</v>
      </c>
      <c r="G2802" t="s">
        <v>508</v>
      </c>
      <c r="H2802" t="s">
        <v>134</v>
      </c>
      <c r="I2802" t="s">
        <v>135</v>
      </c>
      <c r="J2802" t="s">
        <v>136</v>
      </c>
      <c r="K2802" t="s">
        <v>137</v>
      </c>
      <c r="L2802" t="s">
        <v>8239</v>
      </c>
      <c r="M2802" t="s">
        <v>8240</v>
      </c>
      <c r="N2802">
        <v>0.84611111100000003</v>
      </c>
      <c r="O2802">
        <v>0</v>
      </c>
      <c r="P2802">
        <v>3</v>
      </c>
      <c r="Q2802">
        <v>0</v>
      </c>
      <c r="R2802">
        <v>0</v>
      </c>
      <c r="S2802">
        <v>0</v>
      </c>
      <c r="T2802">
        <v>4</v>
      </c>
      <c r="U2802">
        <v>0</v>
      </c>
      <c r="V2802">
        <v>0</v>
      </c>
      <c r="W2802">
        <v>0</v>
      </c>
      <c r="X2802">
        <v>0.33627523564632228</v>
      </c>
      <c r="Y2802">
        <v>0</v>
      </c>
      <c r="Z2802">
        <v>0</v>
      </c>
      <c r="AA2802">
        <v>0</v>
      </c>
      <c r="AB2802">
        <v>14.155291858345478</v>
      </c>
      <c r="AC2802">
        <v>0</v>
      </c>
      <c r="AD2802">
        <v>0</v>
      </c>
      <c r="AE2802">
        <v>14.491567093991801</v>
      </c>
    </row>
    <row r="2803" spans="1:31" x14ac:dyDescent="0.25">
      <c r="A2803">
        <v>1876172</v>
      </c>
      <c r="B2803">
        <v>1</v>
      </c>
      <c r="C2803" t="s">
        <v>80</v>
      </c>
      <c r="D2803" t="s">
        <v>110</v>
      </c>
      <c r="E2803" t="s">
        <v>140</v>
      </c>
      <c r="F2803" t="s">
        <v>8241</v>
      </c>
      <c r="G2803" t="s">
        <v>142</v>
      </c>
      <c r="H2803" t="s">
        <v>143</v>
      </c>
      <c r="I2803" t="s">
        <v>135</v>
      </c>
      <c r="J2803" t="s">
        <v>136</v>
      </c>
      <c r="K2803" t="s">
        <v>137</v>
      </c>
      <c r="L2803" t="s">
        <v>8242</v>
      </c>
      <c r="M2803" t="s">
        <v>8243</v>
      </c>
      <c r="N2803">
        <v>6.6983333329999999</v>
      </c>
      <c r="O2803">
        <v>0</v>
      </c>
      <c r="P2803">
        <v>1</v>
      </c>
      <c r="Q2803">
        <v>0</v>
      </c>
      <c r="R2803">
        <v>0</v>
      </c>
      <c r="S2803">
        <v>0</v>
      </c>
      <c r="T2803">
        <v>0</v>
      </c>
      <c r="U2803">
        <v>0</v>
      </c>
      <c r="V2803">
        <v>0</v>
      </c>
      <c r="W2803">
        <v>0</v>
      </c>
      <c r="X2803">
        <v>1.6746610212129849</v>
      </c>
      <c r="Y2803">
        <v>0</v>
      </c>
      <c r="Z2803">
        <v>0</v>
      </c>
      <c r="AA2803">
        <v>0</v>
      </c>
      <c r="AB2803">
        <v>0</v>
      </c>
      <c r="AC2803">
        <v>0</v>
      </c>
      <c r="AD2803">
        <v>0</v>
      </c>
      <c r="AE2803">
        <v>1.6746610212129849</v>
      </c>
    </row>
    <row r="2804" spans="1:31" x14ac:dyDescent="0.25">
      <c r="A2804">
        <v>1876195</v>
      </c>
      <c r="B2804">
        <v>1</v>
      </c>
      <c r="C2804" t="s">
        <v>80</v>
      </c>
      <c r="D2804" t="s">
        <v>93</v>
      </c>
      <c r="E2804" t="s">
        <v>146</v>
      </c>
      <c r="F2804" t="s">
        <v>8244</v>
      </c>
      <c r="G2804" t="s">
        <v>469</v>
      </c>
      <c r="H2804" t="s">
        <v>143</v>
      </c>
      <c r="I2804" t="s">
        <v>135</v>
      </c>
      <c r="J2804" t="s">
        <v>136</v>
      </c>
      <c r="K2804" t="s">
        <v>137</v>
      </c>
      <c r="L2804" t="s">
        <v>8245</v>
      </c>
      <c r="M2804" t="s">
        <v>8246</v>
      </c>
      <c r="N2804">
        <v>2.0419444439999999</v>
      </c>
      <c r="O2804">
        <v>0</v>
      </c>
      <c r="P2804">
        <v>4</v>
      </c>
      <c r="Q2804">
        <v>0</v>
      </c>
      <c r="R2804">
        <v>11</v>
      </c>
      <c r="S2804">
        <v>0</v>
      </c>
      <c r="T2804">
        <v>2</v>
      </c>
      <c r="U2804">
        <v>0</v>
      </c>
      <c r="V2804">
        <v>0</v>
      </c>
      <c r="W2804">
        <v>0</v>
      </c>
      <c r="X2804">
        <v>3.5915167232574374</v>
      </c>
      <c r="Y2804">
        <v>0</v>
      </c>
      <c r="Z2804">
        <v>6.354810832782503</v>
      </c>
      <c r="AA2804">
        <v>0</v>
      </c>
      <c r="AB2804">
        <v>6.2873370288418524</v>
      </c>
      <c r="AC2804">
        <v>0</v>
      </c>
      <c r="AD2804">
        <v>0</v>
      </c>
      <c r="AE2804">
        <v>16.233664584881794</v>
      </c>
    </row>
    <row r="2805" spans="1:31" x14ac:dyDescent="0.25">
      <c r="A2805">
        <v>1876318</v>
      </c>
      <c r="B2805">
        <v>1</v>
      </c>
      <c r="C2805" t="s">
        <v>80</v>
      </c>
      <c r="D2805" t="s">
        <v>104</v>
      </c>
      <c r="E2805" t="s">
        <v>140</v>
      </c>
      <c r="F2805" t="s">
        <v>8247</v>
      </c>
      <c r="G2805" t="s">
        <v>142</v>
      </c>
      <c r="H2805" t="s">
        <v>143</v>
      </c>
      <c r="I2805" t="s">
        <v>135</v>
      </c>
      <c r="J2805" t="s">
        <v>136</v>
      </c>
      <c r="K2805" t="s">
        <v>137</v>
      </c>
      <c r="L2805" t="s">
        <v>8248</v>
      </c>
      <c r="M2805" t="s">
        <v>8249</v>
      </c>
      <c r="N2805">
        <v>4.8058333329999998</v>
      </c>
      <c r="O2805">
        <v>0</v>
      </c>
      <c r="P2805">
        <v>1</v>
      </c>
      <c r="Q2805">
        <v>0</v>
      </c>
      <c r="R2805">
        <v>0</v>
      </c>
      <c r="S2805">
        <v>0</v>
      </c>
      <c r="T2805">
        <v>0</v>
      </c>
      <c r="U2805">
        <v>0</v>
      </c>
      <c r="V2805">
        <v>0</v>
      </c>
      <c r="W2805">
        <v>0</v>
      </c>
      <c r="X2805">
        <v>1.8883378746779618</v>
      </c>
      <c r="Y2805">
        <v>0</v>
      </c>
      <c r="Z2805">
        <v>0</v>
      </c>
      <c r="AA2805">
        <v>0</v>
      </c>
      <c r="AB2805">
        <v>0</v>
      </c>
      <c r="AC2805">
        <v>0</v>
      </c>
      <c r="AD2805">
        <v>0</v>
      </c>
      <c r="AE2805">
        <v>1.8883378746779618</v>
      </c>
    </row>
    <row r="2806" spans="1:31" x14ac:dyDescent="0.25">
      <c r="A2806">
        <v>1876049</v>
      </c>
      <c r="B2806">
        <v>1</v>
      </c>
      <c r="C2806" t="s">
        <v>80</v>
      </c>
      <c r="D2806" t="s">
        <v>96</v>
      </c>
      <c r="E2806" t="s">
        <v>210</v>
      </c>
      <c r="F2806" t="s">
        <v>8250</v>
      </c>
      <c r="G2806" t="s">
        <v>133</v>
      </c>
      <c r="H2806" t="s">
        <v>134</v>
      </c>
      <c r="I2806" t="s">
        <v>135</v>
      </c>
      <c r="J2806" t="s">
        <v>136</v>
      </c>
      <c r="K2806" t="s">
        <v>137</v>
      </c>
      <c r="L2806" t="s">
        <v>8251</v>
      </c>
      <c r="M2806" t="s">
        <v>8252</v>
      </c>
      <c r="N2806">
        <v>0.78333333299999997</v>
      </c>
      <c r="O2806">
        <v>2</v>
      </c>
      <c r="P2806">
        <v>4249</v>
      </c>
      <c r="Q2806">
        <v>6</v>
      </c>
      <c r="R2806">
        <v>13</v>
      </c>
      <c r="S2806">
        <v>22</v>
      </c>
      <c r="T2806">
        <v>328</v>
      </c>
      <c r="U2806">
        <v>0</v>
      </c>
      <c r="V2806">
        <v>0</v>
      </c>
      <c r="W2806">
        <v>4.6505270751863659</v>
      </c>
      <c r="X2806">
        <v>1565.6751810295405</v>
      </c>
      <c r="Y2806">
        <v>12.319549562776253</v>
      </c>
      <c r="Z2806">
        <v>7.4319636438283005</v>
      </c>
      <c r="AA2806">
        <v>1150.7013663557393</v>
      </c>
      <c r="AB2806">
        <v>509.31360885716492</v>
      </c>
      <c r="AC2806">
        <v>0</v>
      </c>
      <c r="AD2806">
        <v>0</v>
      </c>
      <c r="AE2806">
        <v>3250.0921965242355</v>
      </c>
    </row>
    <row r="2807" spans="1:31" x14ac:dyDescent="0.25">
      <c r="A2807">
        <v>1876464</v>
      </c>
      <c r="B2807">
        <v>1</v>
      </c>
      <c r="C2807" t="s">
        <v>81</v>
      </c>
      <c r="D2807" t="s">
        <v>123</v>
      </c>
      <c r="E2807" t="s">
        <v>140</v>
      </c>
      <c r="F2807" t="s">
        <v>8253</v>
      </c>
      <c r="G2807" t="s">
        <v>163</v>
      </c>
      <c r="H2807" t="s">
        <v>143</v>
      </c>
      <c r="I2807" t="s">
        <v>135</v>
      </c>
      <c r="J2807" t="s">
        <v>136</v>
      </c>
      <c r="K2807" t="s">
        <v>137</v>
      </c>
      <c r="L2807" t="s">
        <v>8254</v>
      </c>
      <c r="M2807" t="s">
        <v>8255</v>
      </c>
      <c r="N2807">
        <v>3.8125</v>
      </c>
      <c r="O2807">
        <v>0</v>
      </c>
      <c r="P2807">
        <v>2</v>
      </c>
      <c r="Q2807">
        <v>0</v>
      </c>
      <c r="R2807">
        <v>0</v>
      </c>
      <c r="S2807">
        <v>0</v>
      </c>
      <c r="T2807">
        <v>0</v>
      </c>
      <c r="U2807">
        <v>0</v>
      </c>
      <c r="V2807">
        <v>0</v>
      </c>
      <c r="W2807">
        <v>0</v>
      </c>
      <c r="X2807">
        <v>1.6307650421327065</v>
      </c>
      <c r="Y2807">
        <v>0</v>
      </c>
      <c r="Z2807">
        <v>0</v>
      </c>
      <c r="AA2807">
        <v>0</v>
      </c>
      <c r="AB2807">
        <v>0</v>
      </c>
      <c r="AC2807">
        <v>0</v>
      </c>
      <c r="AD2807">
        <v>0</v>
      </c>
      <c r="AE2807">
        <v>1.6307650421327065</v>
      </c>
    </row>
    <row r="2808" spans="1:31" x14ac:dyDescent="0.25">
      <c r="A2808">
        <v>1876358</v>
      </c>
      <c r="B2808">
        <v>1</v>
      </c>
      <c r="C2808" t="s">
        <v>80</v>
      </c>
      <c r="D2808" t="s">
        <v>108</v>
      </c>
      <c r="E2808" t="s">
        <v>146</v>
      </c>
      <c r="F2808" t="s">
        <v>8256</v>
      </c>
      <c r="G2808" t="s">
        <v>469</v>
      </c>
      <c r="H2808" t="s">
        <v>143</v>
      </c>
      <c r="I2808" t="s">
        <v>135</v>
      </c>
      <c r="J2808" t="s">
        <v>136</v>
      </c>
      <c r="K2808" t="s">
        <v>137</v>
      </c>
      <c r="L2808" t="s">
        <v>8257</v>
      </c>
      <c r="M2808" t="s">
        <v>8258</v>
      </c>
      <c r="N2808">
        <v>8.6786111110000004</v>
      </c>
      <c r="O2808">
        <v>0</v>
      </c>
      <c r="P2808">
        <v>9</v>
      </c>
      <c r="Q2808">
        <v>0</v>
      </c>
      <c r="R2808">
        <v>1</v>
      </c>
      <c r="S2808">
        <v>0</v>
      </c>
      <c r="T2808">
        <v>0</v>
      </c>
      <c r="U2808">
        <v>0</v>
      </c>
      <c r="V2808">
        <v>0</v>
      </c>
      <c r="W2808">
        <v>0</v>
      </c>
      <c r="X2808">
        <v>22.464915261329391</v>
      </c>
      <c r="Y2808">
        <v>0</v>
      </c>
      <c r="Z2808">
        <v>3.925524379647042</v>
      </c>
      <c r="AA2808">
        <v>0</v>
      </c>
      <c r="AB2808">
        <v>0</v>
      </c>
      <c r="AC2808">
        <v>0</v>
      </c>
      <c r="AD2808">
        <v>0</v>
      </c>
      <c r="AE2808">
        <v>26.390439640976432</v>
      </c>
    </row>
    <row r="2809" spans="1:31" x14ac:dyDescent="0.25">
      <c r="A2809">
        <v>1876003</v>
      </c>
      <c r="B2809">
        <v>1</v>
      </c>
      <c r="C2809" t="s">
        <v>80</v>
      </c>
      <c r="D2809" t="s">
        <v>82</v>
      </c>
      <c r="E2809" t="s">
        <v>146</v>
      </c>
      <c r="F2809" t="s">
        <v>8259</v>
      </c>
      <c r="G2809" t="s">
        <v>196</v>
      </c>
      <c r="H2809" t="s">
        <v>143</v>
      </c>
      <c r="I2809" t="s">
        <v>135</v>
      </c>
      <c r="J2809" t="s">
        <v>136</v>
      </c>
      <c r="K2809" t="s">
        <v>172</v>
      </c>
      <c r="L2809" t="s">
        <v>8260</v>
      </c>
      <c r="M2809" t="s">
        <v>8261</v>
      </c>
      <c r="N2809">
        <v>0.54441944399999997</v>
      </c>
      <c r="O2809">
        <v>0</v>
      </c>
      <c r="P2809">
        <v>25</v>
      </c>
      <c r="Q2809">
        <v>0</v>
      </c>
      <c r="R2809">
        <v>0</v>
      </c>
      <c r="S2809">
        <v>0</v>
      </c>
      <c r="T2809">
        <v>0</v>
      </c>
      <c r="U2809">
        <v>0</v>
      </c>
      <c r="V2809">
        <v>0</v>
      </c>
      <c r="W2809">
        <v>0</v>
      </c>
      <c r="X2809">
        <v>2.5774432458889946</v>
      </c>
      <c r="Y2809">
        <v>0</v>
      </c>
      <c r="Z2809">
        <v>0</v>
      </c>
      <c r="AA2809">
        <v>0</v>
      </c>
      <c r="AB2809">
        <v>0</v>
      </c>
      <c r="AC2809">
        <v>0</v>
      </c>
      <c r="AD2809">
        <v>0</v>
      </c>
      <c r="AE2809">
        <v>2.5774432458889946</v>
      </c>
    </row>
    <row r="2810" spans="1:31" x14ac:dyDescent="0.25">
      <c r="A2810">
        <v>1875857</v>
      </c>
      <c r="B2810">
        <v>1</v>
      </c>
      <c r="C2810" t="s">
        <v>81</v>
      </c>
      <c r="D2810" t="s">
        <v>122</v>
      </c>
      <c r="E2810" t="s">
        <v>146</v>
      </c>
      <c r="F2810" t="s">
        <v>8262</v>
      </c>
      <c r="G2810" t="s">
        <v>148</v>
      </c>
      <c r="H2810" t="s">
        <v>143</v>
      </c>
      <c r="I2810" t="s">
        <v>135</v>
      </c>
      <c r="J2810" t="s">
        <v>136</v>
      </c>
      <c r="K2810" t="s">
        <v>137</v>
      </c>
      <c r="L2810" t="s">
        <v>8263</v>
      </c>
      <c r="M2810" t="s">
        <v>8264</v>
      </c>
      <c r="N2810">
        <v>1.0452777769999999</v>
      </c>
      <c r="O2810">
        <v>0</v>
      </c>
      <c r="P2810">
        <v>56</v>
      </c>
      <c r="Q2810">
        <v>0</v>
      </c>
      <c r="R2810">
        <v>0</v>
      </c>
      <c r="S2810">
        <v>0</v>
      </c>
      <c r="T2810">
        <v>0</v>
      </c>
      <c r="U2810">
        <v>0</v>
      </c>
      <c r="V2810">
        <v>0</v>
      </c>
      <c r="W2810">
        <v>0</v>
      </c>
      <c r="X2810">
        <v>7.9968682989557864</v>
      </c>
      <c r="Y2810">
        <v>0</v>
      </c>
      <c r="Z2810">
        <v>0</v>
      </c>
      <c r="AA2810">
        <v>0</v>
      </c>
      <c r="AB2810">
        <v>0</v>
      </c>
      <c r="AC2810">
        <v>0</v>
      </c>
      <c r="AD2810">
        <v>0</v>
      </c>
      <c r="AE2810">
        <v>7.9968682989557864</v>
      </c>
    </row>
    <row r="2811" spans="1:31" x14ac:dyDescent="0.25">
      <c r="A2811">
        <v>1875963</v>
      </c>
      <c r="B2811">
        <v>1</v>
      </c>
      <c r="C2811" t="s">
        <v>80</v>
      </c>
      <c r="D2811" t="s">
        <v>110</v>
      </c>
      <c r="E2811" t="s">
        <v>146</v>
      </c>
      <c r="F2811" t="s">
        <v>8265</v>
      </c>
      <c r="G2811" t="s">
        <v>453</v>
      </c>
      <c r="H2811" t="s">
        <v>143</v>
      </c>
      <c r="I2811" t="s">
        <v>135</v>
      </c>
      <c r="J2811" t="s">
        <v>136</v>
      </c>
      <c r="K2811" t="s">
        <v>137</v>
      </c>
      <c r="L2811" t="s">
        <v>8266</v>
      </c>
      <c r="M2811" t="s">
        <v>8267</v>
      </c>
      <c r="N2811">
        <v>1.008888888</v>
      </c>
      <c r="O2811">
        <v>0</v>
      </c>
      <c r="P2811">
        <v>245</v>
      </c>
      <c r="Q2811">
        <v>0</v>
      </c>
      <c r="R2811">
        <v>0</v>
      </c>
      <c r="S2811">
        <v>0</v>
      </c>
      <c r="T2811">
        <v>16</v>
      </c>
      <c r="U2811">
        <v>0</v>
      </c>
      <c r="V2811">
        <v>1</v>
      </c>
      <c r="W2811">
        <v>0</v>
      </c>
      <c r="X2811">
        <v>70.858622802559125</v>
      </c>
      <c r="Y2811">
        <v>0</v>
      </c>
      <c r="Z2811">
        <v>0</v>
      </c>
      <c r="AA2811">
        <v>0</v>
      </c>
      <c r="AB2811">
        <v>13.976833817752997</v>
      </c>
      <c r="AC2811">
        <v>0</v>
      </c>
      <c r="AD2811">
        <v>4.1773651093029196</v>
      </c>
      <c r="AE2811">
        <v>89.012821729615055</v>
      </c>
    </row>
    <row r="2812" spans="1:31" x14ac:dyDescent="0.25">
      <c r="A2812">
        <v>1876550</v>
      </c>
      <c r="B2812">
        <v>1</v>
      </c>
      <c r="C2812" t="s">
        <v>80</v>
      </c>
      <c r="D2812" t="s">
        <v>96</v>
      </c>
      <c r="E2812" t="s">
        <v>140</v>
      </c>
      <c r="F2812" t="s">
        <v>8268</v>
      </c>
      <c r="G2812" t="s">
        <v>200</v>
      </c>
      <c r="H2812" t="s">
        <v>143</v>
      </c>
      <c r="I2812" t="s">
        <v>135</v>
      </c>
      <c r="J2812" t="s">
        <v>136</v>
      </c>
      <c r="K2812" t="s">
        <v>137</v>
      </c>
      <c r="L2812" t="s">
        <v>8269</v>
      </c>
      <c r="M2812" t="s">
        <v>8270</v>
      </c>
      <c r="N2812">
        <v>2.465833333</v>
      </c>
      <c r="O2812">
        <v>0</v>
      </c>
      <c r="P2812">
        <v>1</v>
      </c>
      <c r="Q2812">
        <v>0</v>
      </c>
      <c r="R2812">
        <v>0</v>
      </c>
      <c r="S2812">
        <v>0</v>
      </c>
      <c r="T2812">
        <v>0</v>
      </c>
      <c r="U2812">
        <v>0</v>
      </c>
      <c r="V2812">
        <v>0</v>
      </c>
      <c r="W2812">
        <v>0</v>
      </c>
      <c r="X2812">
        <v>1.8558968599304682</v>
      </c>
      <c r="Y2812">
        <v>0</v>
      </c>
      <c r="Z2812">
        <v>0</v>
      </c>
      <c r="AA2812">
        <v>0</v>
      </c>
      <c r="AB2812">
        <v>0</v>
      </c>
      <c r="AC2812">
        <v>0</v>
      </c>
      <c r="AD2812">
        <v>0</v>
      </c>
      <c r="AE2812">
        <v>1.8558968599304682</v>
      </c>
    </row>
    <row r="2813" spans="1:31" x14ac:dyDescent="0.25">
      <c r="A2813">
        <v>1876504</v>
      </c>
      <c r="B2813">
        <v>1</v>
      </c>
      <c r="C2813" t="s">
        <v>80</v>
      </c>
      <c r="D2813" t="s">
        <v>84</v>
      </c>
      <c r="E2813" t="s">
        <v>140</v>
      </c>
      <c r="F2813" t="s">
        <v>8271</v>
      </c>
      <c r="G2813" t="s">
        <v>163</v>
      </c>
      <c r="H2813" t="s">
        <v>143</v>
      </c>
      <c r="I2813" t="s">
        <v>135</v>
      </c>
      <c r="J2813" t="s">
        <v>136</v>
      </c>
      <c r="K2813" t="s">
        <v>137</v>
      </c>
      <c r="L2813" t="s">
        <v>8272</v>
      </c>
      <c r="M2813" t="s">
        <v>8273</v>
      </c>
      <c r="N2813">
        <v>2.7619444440000001</v>
      </c>
      <c r="O2813">
        <v>0</v>
      </c>
      <c r="P2813">
        <v>7</v>
      </c>
      <c r="Q2813">
        <v>0</v>
      </c>
      <c r="R2813">
        <v>0</v>
      </c>
      <c r="S2813">
        <v>0</v>
      </c>
      <c r="T2813">
        <v>1</v>
      </c>
      <c r="U2813">
        <v>0</v>
      </c>
      <c r="V2813">
        <v>0</v>
      </c>
      <c r="W2813">
        <v>0</v>
      </c>
      <c r="X2813">
        <v>6.9456131215052572</v>
      </c>
      <c r="Y2813">
        <v>0</v>
      </c>
      <c r="Z2813">
        <v>0</v>
      </c>
      <c r="AA2813">
        <v>0</v>
      </c>
      <c r="AB2813">
        <v>0.18489835680234806</v>
      </c>
      <c r="AC2813">
        <v>0</v>
      </c>
      <c r="AD2813">
        <v>0</v>
      </c>
      <c r="AE2813">
        <v>7.1305114783076053</v>
      </c>
    </row>
    <row r="2814" spans="1:31" x14ac:dyDescent="0.25">
      <c r="A2814">
        <v>1876258</v>
      </c>
      <c r="B2814">
        <v>1</v>
      </c>
      <c r="C2814" t="s">
        <v>80</v>
      </c>
      <c r="D2814" t="s">
        <v>84</v>
      </c>
      <c r="E2814" t="s">
        <v>146</v>
      </c>
      <c r="F2814" t="s">
        <v>8274</v>
      </c>
      <c r="G2814" t="s">
        <v>148</v>
      </c>
      <c r="H2814" t="s">
        <v>143</v>
      </c>
      <c r="I2814" t="s">
        <v>135</v>
      </c>
      <c r="J2814" t="s">
        <v>136</v>
      </c>
      <c r="K2814" t="s">
        <v>137</v>
      </c>
      <c r="L2814" t="s">
        <v>8275</v>
      </c>
      <c r="M2814" t="s">
        <v>8276</v>
      </c>
      <c r="N2814">
        <v>2.991666666</v>
      </c>
      <c r="O2814">
        <v>0</v>
      </c>
      <c r="P2814">
        <v>279</v>
      </c>
      <c r="Q2814">
        <v>0</v>
      </c>
      <c r="R2814">
        <v>0</v>
      </c>
      <c r="S2814">
        <v>0</v>
      </c>
      <c r="T2814">
        <v>22</v>
      </c>
      <c r="U2814">
        <v>0</v>
      </c>
      <c r="V2814">
        <v>0</v>
      </c>
      <c r="W2814">
        <v>0</v>
      </c>
      <c r="X2814">
        <v>202.70464708696531</v>
      </c>
      <c r="Y2814">
        <v>0</v>
      </c>
      <c r="Z2814">
        <v>0</v>
      </c>
      <c r="AA2814">
        <v>0</v>
      </c>
      <c r="AB2814">
        <v>88.013057603925731</v>
      </c>
      <c r="AC2814">
        <v>0</v>
      </c>
      <c r="AD2814">
        <v>0</v>
      </c>
      <c r="AE2814">
        <v>290.71770469089103</v>
      </c>
    </row>
    <row r="2815" spans="1:31" x14ac:dyDescent="0.25">
      <c r="A2815">
        <v>1876109</v>
      </c>
      <c r="B2815">
        <v>1</v>
      </c>
      <c r="C2815" t="s">
        <v>80</v>
      </c>
      <c r="D2815" t="s">
        <v>83</v>
      </c>
      <c r="E2815" t="s">
        <v>140</v>
      </c>
      <c r="F2815" t="s">
        <v>8277</v>
      </c>
      <c r="G2815" t="s">
        <v>207</v>
      </c>
      <c r="H2815" t="s">
        <v>143</v>
      </c>
      <c r="I2815" t="s">
        <v>135</v>
      </c>
      <c r="J2815" t="s">
        <v>136</v>
      </c>
      <c r="K2815" t="s">
        <v>137</v>
      </c>
      <c r="L2815" t="s">
        <v>8278</v>
      </c>
      <c r="M2815" t="s">
        <v>8279</v>
      </c>
      <c r="N2815">
        <v>3.3266666659999999</v>
      </c>
      <c r="O2815">
        <v>0</v>
      </c>
      <c r="P2815">
        <v>0</v>
      </c>
      <c r="Q2815">
        <v>0</v>
      </c>
      <c r="R2815">
        <v>0</v>
      </c>
      <c r="S2815">
        <v>0</v>
      </c>
      <c r="T2815">
        <v>4</v>
      </c>
      <c r="U2815">
        <v>0</v>
      </c>
      <c r="V2815">
        <v>0</v>
      </c>
      <c r="W2815">
        <v>0</v>
      </c>
      <c r="X2815">
        <v>0</v>
      </c>
      <c r="Y2815">
        <v>0</v>
      </c>
      <c r="Z2815">
        <v>0</v>
      </c>
      <c r="AA2815">
        <v>0</v>
      </c>
      <c r="AB2815">
        <v>3.8278488954269414</v>
      </c>
      <c r="AC2815">
        <v>0</v>
      </c>
      <c r="AD2815">
        <v>0</v>
      </c>
      <c r="AE2815">
        <v>3.8278488954269414</v>
      </c>
    </row>
    <row r="2816" spans="1:31" x14ac:dyDescent="0.25">
      <c r="A2816">
        <v>1875863</v>
      </c>
      <c r="B2816">
        <v>1</v>
      </c>
      <c r="C2816" t="s">
        <v>80</v>
      </c>
      <c r="D2816" t="s">
        <v>110</v>
      </c>
      <c r="E2816" t="s">
        <v>140</v>
      </c>
      <c r="F2816" t="s">
        <v>8280</v>
      </c>
      <c r="G2816" t="s">
        <v>163</v>
      </c>
      <c r="H2816" t="s">
        <v>143</v>
      </c>
      <c r="I2816" t="s">
        <v>135</v>
      </c>
      <c r="J2816" t="s">
        <v>136</v>
      </c>
      <c r="K2816" t="s">
        <v>137</v>
      </c>
      <c r="L2816" t="s">
        <v>8281</v>
      </c>
      <c r="M2816" t="s">
        <v>8282</v>
      </c>
      <c r="N2816">
        <v>0.68666666600000004</v>
      </c>
      <c r="O2816">
        <v>0</v>
      </c>
      <c r="P2816">
        <v>2</v>
      </c>
      <c r="Q2816">
        <v>0</v>
      </c>
      <c r="R2816">
        <v>0</v>
      </c>
      <c r="S2816">
        <v>0</v>
      </c>
      <c r="T2816">
        <v>0</v>
      </c>
      <c r="U2816">
        <v>0</v>
      </c>
      <c r="V2816">
        <v>0</v>
      </c>
      <c r="W2816">
        <v>0</v>
      </c>
      <c r="X2816">
        <v>0.34333757291815503</v>
      </c>
      <c r="Y2816">
        <v>0</v>
      </c>
      <c r="Z2816">
        <v>0</v>
      </c>
      <c r="AA2816">
        <v>0</v>
      </c>
      <c r="AB2816">
        <v>0</v>
      </c>
      <c r="AC2816">
        <v>0</v>
      </c>
      <c r="AD2816">
        <v>0</v>
      </c>
      <c r="AE2816">
        <v>0.34333757291815503</v>
      </c>
    </row>
    <row r="2817" spans="1:31" x14ac:dyDescent="0.25">
      <c r="A2817">
        <v>1876043</v>
      </c>
      <c r="B2817">
        <v>1</v>
      </c>
      <c r="C2817" t="s">
        <v>81</v>
      </c>
      <c r="D2817" t="s">
        <v>120</v>
      </c>
      <c r="E2817" t="s">
        <v>169</v>
      </c>
      <c r="F2817" t="s">
        <v>8283</v>
      </c>
      <c r="G2817" t="s">
        <v>183</v>
      </c>
      <c r="H2817" t="s">
        <v>143</v>
      </c>
      <c r="I2817" t="s">
        <v>135</v>
      </c>
      <c r="J2817" t="s">
        <v>136</v>
      </c>
      <c r="K2817" t="s">
        <v>137</v>
      </c>
      <c r="L2817" t="s">
        <v>8284</v>
      </c>
      <c r="M2817" t="s">
        <v>8285</v>
      </c>
      <c r="N2817">
        <v>1.0552777769999999</v>
      </c>
      <c r="O2817">
        <v>0</v>
      </c>
      <c r="P2817">
        <v>0</v>
      </c>
      <c r="Q2817">
        <v>0</v>
      </c>
      <c r="R2817">
        <v>4</v>
      </c>
      <c r="S2817">
        <v>0</v>
      </c>
      <c r="T2817">
        <v>0</v>
      </c>
      <c r="U2817">
        <v>0</v>
      </c>
      <c r="V2817">
        <v>0</v>
      </c>
      <c r="W2817">
        <v>0</v>
      </c>
      <c r="X2817">
        <v>0</v>
      </c>
      <c r="Y2817">
        <v>0</v>
      </c>
      <c r="Z2817">
        <v>18.802203727440233</v>
      </c>
      <c r="AA2817">
        <v>0</v>
      </c>
      <c r="AB2817">
        <v>0</v>
      </c>
      <c r="AC2817">
        <v>0</v>
      </c>
      <c r="AD2817">
        <v>0</v>
      </c>
      <c r="AE2817">
        <v>18.802203727440233</v>
      </c>
    </row>
    <row r="2818" spans="1:31" x14ac:dyDescent="0.25">
      <c r="A2818">
        <v>1876564</v>
      </c>
      <c r="B2818">
        <v>1</v>
      </c>
      <c r="C2818" t="s">
        <v>81</v>
      </c>
      <c r="D2818" t="s">
        <v>123</v>
      </c>
      <c r="E2818" t="s">
        <v>146</v>
      </c>
      <c r="F2818" t="s">
        <v>8286</v>
      </c>
      <c r="G2818" t="s">
        <v>148</v>
      </c>
      <c r="H2818" t="s">
        <v>143</v>
      </c>
      <c r="I2818" t="s">
        <v>135</v>
      </c>
      <c r="J2818" t="s">
        <v>136</v>
      </c>
      <c r="K2818" t="s">
        <v>137</v>
      </c>
      <c r="L2818" t="s">
        <v>8287</v>
      </c>
      <c r="M2818" t="s">
        <v>8288</v>
      </c>
      <c r="N2818">
        <v>2.4983333330000002</v>
      </c>
      <c r="O2818">
        <v>0</v>
      </c>
      <c r="P2818">
        <v>412</v>
      </c>
      <c r="Q2818">
        <v>0</v>
      </c>
      <c r="R2818">
        <v>0</v>
      </c>
      <c r="S2818">
        <v>0</v>
      </c>
      <c r="T2818">
        <v>22</v>
      </c>
      <c r="U2818">
        <v>0</v>
      </c>
      <c r="V2818">
        <v>0</v>
      </c>
      <c r="W2818">
        <v>0</v>
      </c>
      <c r="X2818">
        <v>213.09344816239445</v>
      </c>
      <c r="Y2818">
        <v>0</v>
      </c>
      <c r="Z2818">
        <v>0</v>
      </c>
      <c r="AA2818">
        <v>0</v>
      </c>
      <c r="AB2818">
        <v>29.533108246196146</v>
      </c>
      <c r="AC2818">
        <v>0</v>
      </c>
      <c r="AD2818">
        <v>0</v>
      </c>
      <c r="AE2818">
        <v>242.6265564085906</v>
      </c>
    </row>
    <row r="2819" spans="1:31" x14ac:dyDescent="0.25">
      <c r="A2819">
        <v>1876192</v>
      </c>
      <c r="B2819">
        <v>1</v>
      </c>
      <c r="C2819" t="s">
        <v>81</v>
      </c>
      <c r="D2819" t="s">
        <v>118</v>
      </c>
      <c r="E2819" t="s">
        <v>210</v>
      </c>
      <c r="F2819" t="s">
        <v>8289</v>
      </c>
      <c r="G2819" t="s">
        <v>476</v>
      </c>
      <c r="H2819" t="s">
        <v>134</v>
      </c>
      <c r="I2819" t="s">
        <v>135</v>
      </c>
      <c r="J2819" t="s">
        <v>136</v>
      </c>
      <c r="K2819" t="s">
        <v>172</v>
      </c>
      <c r="L2819" t="s">
        <v>8290</v>
      </c>
      <c r="M2819" t="s">
        <v>8291</v>
      </c>
      <c r="N2819">
        <v>7.5277777000000004E-2</v>
      </c>
      <c r="O2819">
        <v>0</v>
      </c>
      <c r="P2819">
        <v>0</v>
      </c>
      <c r="Q2819">
        <v>32</v>
      </c>
      <c r="R2819">
        <v>5</v>
      </c>
      <c r="S2819">
        <v>6</v>
      </c>
      <c r="T2819">
        <v>1</v>
      </c>
      <c r="U2819">
        <v>2</v>
      </c>
      <c r="V2819">
        <v>0</v>
      </c>
      <c r="W2819">
        <v>0</v>
      </c>
      <c r="X2819">
        <v>0</v>
      </c>
      <c r="Y2819">
        <v>12.694465837345803</v>
      </c>
      <c r="Z2819">
        <v>5.5885649619456874</v>
      </c>
      <c r="AA2819">
        <v>1.1157107850791317</v>
      </c>
      <c r="AB2819">
        <v>0.26016763394729719</v>
      </c>
      <c r="AC2819">
        <v>10.682140248447389</v>
      </c>
      <c r="AD2819">
        <v>0</v>
      </c>
      <c r="AE2819">
        <v>30.341049466765305</v>
      </c>
    </row>
    <row r="2820" spans="1:31" x14ac:dyDescent="0.25">
      <c r="A2820">
        <v>1876335</v>
      </c>
      <c r="B2820">
        <v>1</v>
      </c>
      <c r="C2820" t="s">
        <v>80</v>
      </c>
      <c r="D2820" t="s">
        <v>99</v>
      </c>
      <c r="E2820" t="s">
        <v>140</v>
      </c>
      <c r="F2820" t="s">
        <v>8292</v>
      </c>
      <c r="G2820" t="s">
        <v>163</v>
      </c>
      <c r="H2820" t="s">
        <v>143</v>
      </c>
      <c r="I2820" t="s">
        <v>135</v>
      </c>
      <c r="J2820" t="s">
        <v>136</v>
      </c>
      <c r="K2820" t="s">
        <v>137</v>
      </c>
      <c r="L2820" t="s">
        <v>8293</v>
      </c>
      <c r="M2820" t="s">
        <v>8294</v>
      </c>
      <c r="N2820">
        <v>4.2619444440000001</v>
      </c>
      <c r="O2820">
        <v>0</v>
      </c>
      <c r="P2820">
        <v>1</v>
      </c>
      <c r="Q2820">
        <v>0</v>
      </c>
      <c r="R2820">
        <v>0</v>
      </c>
      <c r="S2820">
        <v>0</v>
      </c>
      <c r="T2820">
        <v>0</v>
      </c>
      <c r="U2820">
        <v>0</v>
      </c>
      <c r="V2820">
        <v>0</v>
      </c>
      <c r="W2820">
        <v>0</v>
      </c>
      <c r="X2820">
        <v>1.6126581321183334E-2</v>
      </c>
      <c r="Y2820">
        <v>0</v>
      </c>
      <c r="Z2820">
        <v>0</v>
      </c>
      <c r="AA2820">
        <v>0</v>
      </c>
      <c r="AB2820">
        <v>0</v>
      </c>
      <c r="AC2820">
        <v>0</v>
      </c>
      <c r="AD2820">
        <v>0</v>
      </c>
      <c r="AE2820">
        <v>1.6126581321183334E-2</v>
      </c>
    </row>
    <row r="2821" spans="1:31" x14ac:dyDescent="0.25">
      <c r="A2821">
        <v>1876570</v>
      </c>
      <c r="B2821">
        <v>1</v>
      </c>
      <c r="C2821" t="s">
        <v>80</v>
      </c>
      <c r="D2821" t="s">
        <v>106</v>
      </c>
      <c r="E2821" t="s">
        <v>146</v>
      </c>
      <c r="F2821" t="s">
        <v>4835</v>
      </c>
      <c r="G2821" t="s">
        <v>596</v>
      </c>
      <c r="H2821" t="s">
        <v>143</v>
      </c>
      <c r="I2821" t="s">
        <v>135</v>
      </c>
      <c r="J2821" t="s">
        <v>136</v>
      </c>
      <c r="K2821" t="s">
        <v>137</v>
      </c>
      <c r="L2821" t="s">
        <v>8295</v>
      </c>
      <c r="M2821" t="s">
        <v>8296</v>
      </c>
      <c r="N2821">
        <v>1.5961111109999999</v>
      </c>
      <c r="O2821">
        <v>0</v>
      </c>
      <c r="P2821">
        <v>4</v>
      </c>
      <c r="Q2821">
        <v>0</v>
      </c>
      <c r="R2821">
        <v>3</v>
      </c>
      <c r="S2821">
        <v>0</v>
      </c>
      <c r="T2821">
        <v>1</v>
      </c>
      <c r="U2821">
        <v>0</v>
      </c>
      <c r="V2821">
        <v>0</v>
      </c>
      <c r="W2821">
        <v>0</v>
      </c>
      <c r="X2821">
        <v>0.9905911443766412</v>
      </c>
      <c r="Y2821">
        <v>0</v>
      </c>
      <c r="Z2821">
        <v>47.634324865869829</v>
      </c>
      <c r="AA2821">
        <v>0</v>
      </c>
      <c r="AB2821">
        <v>7.9666173035730194</v>
      </c>
      <c r="AC2821">
        <v>0</v>
      </c>
      <c r="AD2821">
        <v>0</v>
      </c>
      <c r="AE2821">
        <v>56.59153331381949</v>
      </c>
    </row>
    <row r="2822" spans="1:31" x14ac:dyDescent="0.25">
      <c r="A2822">
        <v>1876378</v>
      </c>
      <c r="B2822">
        <v>1</v>
      </c>
      <c r="C2822" t="s">
        <v>80</v>
      </c>
      <c r="D2822" t="s">
        <v>105</v>
      </c>
      <c r="E2822" t="s">
        <v>140</v>
      </c>
      <c r="F2822" t="s">
        <v>8297</v>
      </c>
      <c r="G2822" t="s">
        <v>142</v>
      </c>
      <c r="H2822" t="s">
        <v>143</v>
      </c>
      <c r="I2822" t="s">
        <v>135</v>
      </c>
      <c r="J2822" t="s">
        <v>136</v>
      </c>
      <c r="K2822" t="s">
        <v>137</v>
      </c>
      <c r="L2822" t="s">
        <v>8298</v>
      </c>
      <c r="M2822" t="s">
        <v>8299</v>
      </c>
      <c r="N2822">
        <v>3.9736111109999999</v>
      </c>
      <c r="O2822">
        <v>0</v>
      </c>
      <c r="P2822">
        <v>0</v>
      </c>
      <c r="Q2822">
        <v>0</v>
      </c>
      <c r="R2822">
        <v>1</v>
      </c>
      <c r="S2822">
        <v>0</v>
      </c>
      <c r="T2822">
        <v>0</v>
      </c>
      <c r="U2822">
        <v>0</v>
      </c>
      <c r="V2822">
        <v>0</v>
      </c>
      <c r="W2822">
        <v>0</v>
      </c>
      <c r="X2822">
        <v>0</v>
      </c>
      <c r="Y2822">
        <v>0</v>
      </c>
      <c r="Z2822">
        <v>1.4924275281062571</v>
      </c>
      <c r="AA2822">
        <v>0</v>
      </c>
      <c r="AB2822">
        <v>0</v>
      </c>
      <c r="AC2822">
        <v>0</v>
      </c>
      <c r="AD2822">
        <v>0</v>
      </c>
      <c r="AE2822">
        <v>1.4924275281062571</v>
      </c>
    </row>
    <row r="2823" spans="1:31" x14ac:dyDescent="0.25">
      <c r="A2823">
        <v>1876278</v>
      </c>
      <c r="B2823">
        <v>1</v>
      </c>
      <c r="C2823" t="s">
        <v>81</v>
      </c>
      <c r="D2823" t="s">
        <v>115</v>
      </c>
      <c r="E2823" t="s">
        <v>169</v>
      </c>
      <c r="F2823" t="s">
        <v>8300</v>
      </c>
      <c r="G2823" t="s">
        <v>183</v>
      </c>
      <c r="H2823" t="s">
        <v>143</v>
      </c>
      <c r="I2823" t="s">
        <v>135</v>
      </c>
      <c r="J2823" t="s">
        <v>136</v>
      </c>
      <c r="K2823" t="s">
        <v>137</v>
      </c>
      <c r="L2823" t="s">
        <v>8301</v>
      </c>
      <c r="M2823" t="s">
        <v>8302</v>
      </c>
      <c r="N2823">
        <v>3.3913888879999998</v>
      </c>
      <c r="O2823">
        <v>0</v>
      </c>
      <c r="P2823">
        <v>22</v>
      </c>
      <c r="Q2823">
        <v>0</v>
      </c>
      <c r="R2823">
        <v>9</v>
      </c>
      <c r="S2823">
        <v>0</v>
      </c>
      <c r="T2823">
        <v>1</v>
      </c>
      <c r="U2823">
        <v>0</v>
      </c>
      <c r="V2823">
        <v>0</v>
      </c>
      <c r="W2823">
        <v>0</v>
      </c>
      <c r="X2823">
        <v>22.937367292698632</v>
      </c>
      <c r="Y2823">
        <v>0</v>
      </c>
      <c r="Z2823">
        <v>65.91560539518666</v>
      </c>
      <c r="AA2823">
        <v>0</v>
      </c>
      <c r="AB2823">
        <v>0.39999918194175943</v>
      </c>
      <c r="AC2823">
        <v>0</v>
      </c>
      <c r="AD2823">
        <v>0</v>
      </c>
      <c r="AE2823">
        <v>89.25297186982705</v>
      </c>
    </row>
    <row r="2824" spans="1:31" x14ac:dyDescent="0.25">
      <c r="A2824">
        <v>1875986</v>
      </c>
      <c r="B2824">
        <v>1</v>
      </c>
      <c r="C2824" t="s">
        <v>80</v>
      </c>
      <c r="D2824" t="s">
        <v>110</v>
      </c>
      <c r="E2824" t="s">
        <v>146</v>
      </c>
      <c r="F2824" t="s">
        <v>8303</v>
      </c>
      <c r="G2824" t="s">
        <v>469</v>
      </c>
      <c r="H2824" t="s">
        <v>143</v>
      </c>
      <c r="I2824" t="s">
        <v>135</v>
      </c>
      <c r="J2824" t="s">
        <v>136</v>
      </c>
      <c r="K2824" t="s">
        <v>137</v>
      </c>
      <c r="L2824" t="s">
        <v>8304</v>
      </c>
      <c r="M2824" t="s">
        <v>8305</v>
      </c>
      <c r="N2824">
        <v>8.3405555549999999</v>
      </c>
      <c r="O2824">
        <v>0</v>
      </c>
      <c r="P2824">
        <v>106</v>
      </c>
      <c r="Q2824">
        <v>0</v>
      </c>
      <c r="R2824">
        <v>0</v>
      </c>
      <c r="S2824">
        <v>0</v>
      </c>
      <c r="T2824">
        <v>12</v>
      </c>
      <c r="U2824">
        <v>0</v>
      </c>
      <c r="V2824">
        <v>0</v>
      </c>
      <c r="W2824">
        <v>0</v>
      </c>
      <c r="X2824">
        <v>268.59492182254496</v>
      </c>
      <c r="Y2824">
        <v>0</v>
      </c>
      <c r="Z2824">
        <v>0</v>
      </c>
      <c r="AA2824">
        <v>0</v>
      </c>
      <c r="AB2824">
        <v>343.33225521699461</v>
      </c>
      <c r="AC2824">
        <v>0</v>
      </c>
      <c r="AD2824">
        <v>0</v>
      </c>
      <c r="AE2824">
        <v>611.92717703953963</v>
      </c>
    </row>
    <row r="2825" spans="1:31" x14ac:dyDescent="0.25">
      <c r="A2825">
        <v>1875889</v>
      </c>
      <c r="B2825">
        <v>1</v>
      </c>
      <c r="C2825" t="s">
        <v>80</v>
      </c>
      <c r="D2825" t="s">
        <v>108</v>
      </c>
      <c r="E2825" t="s">
        <v>131</v>
      </c>
      <c r="F2825" t="s">
        <v>8306</v>
      </c>
      <c r="G2825" t="s">
        <v>133</v>
      </c>
      <c r="H2825" t="s">
        <v>134</v>
      </c>
      <c r="I2825" t="s">
        <v>135</v>
      </c>
      <c r="J2825" t="s">
        <v>136</v>
      </c>
      <c r="K2825" t="s">
        <v>137</v>
      </c>
      <c r="L2825" t="s">
        <v>8307</v>
      </c>
      <c r="M2825" t="s">
        <v>8308</v>
      </c>
      <c r="N2825">
        <v>1.156111111</v>
      </c>
      <c r="O2825">
        <v>0</v>
      </c>
      <c r="P2825">
        <v>665</v>
      </c>
      <c r="Q2825">
        <v>2</v>
      </c>
      <c r="R2825">
        <v>93</v>
      </c>
      <c r="S2825">
        <v>3</v>
      </c>
      <c r="T2825">
        <v>189</v>
      </c>
      <c r="U2825">
        <v>0</v>
      </c>
      <c r="V2825">
        <v>0</v>
      </c>
      <c r="W2825">
        <v>0</v>
      </c>
      <c r="X2825">
        <v>111.83033706595604</v>
      </c>
      <c r="Y2825">
        <v>13.133276049449609</v>
      </c>
      <c r="Z2825">
        <v>411.81230056514494</v>
      </c>
      <c r="AA2825">
        <v>38.271919975035836</v>
      </c>
      <c r="AB2825">
        <v>146.81692105896406</v>
      </c>
      <c r="AC2825">
        <v>0</v>
      </c>
      <c r="AD2825">
        <v>0</v>
      </c>
      <c r="AE2825">
        <v>721.8647547145506</v>
      </c>
    </row>
    <row r="2826" spans="1:31" x14ac:dyDescent="0.25">
      <c r="A2826">
        <v>1876553</v>
      </c>
      <c r="B2826">
        <v>1</v>
      </c>
      <c r="C2826" t="s">
        <v>80</v>
      </c>
      <c r="D2826" t="s">
        <v>96</v>
      </c>
      <c r="E2826" t="s">
        <v>140</v>
      </c>
      <c r="F2826" t="s">
        <v>8309</v>
      </c>
      <c r="G2826" t="s">
        <v>163</v>
      </c>
      <c r="H2826" t="s">
        <v>143</v>
      </c>
      <c r="I2826" t="s">
        <v>135</v>
      </c>
      <c r="J2826" t="s">
        <v>136</v>
      </c>
      <c r="K2826" t="s">
        <v>137</v>
      </c>
      <c r="L2826" t="s">
        <v>8310</v>
      </c>
      <c r="M2826" t="s">
        <v>8311</v>
      </c>
      <c r="N2826">
        <v>5.3788888879999996</v>
      </c>
      <c r="O2826">
        <v>0</v>
      </c>
      <c r="P2826">
        <v>8</v>
      </c>
      <c r="Q2826">
        <v>0</v>
      </c>
      <c r="R2826">
        <v>0</v>
      </c>
      <c r="S2826">
        <v>0</v>
      </c>
      <c r="T2826">
        <v>1</v>
      </c>
      <c r="U2826">
        <v>0</v>
      </c>
      <c r="V2826">
        <v>0</v>
      </c>
      <c r="W2826">
        <v>0</v>
      </c>
      <c r="X2826">
        <v>14.02033956625792</v>
      </c>
      <c r="Y2826">
        <v>0</v>
      </c>
      <c r="Z2826">
        <v>0</v>
      </c>
      <c r="AA2826">
        <v>0</v>
      </c>
      <c r="AB2826">
        <v>9.5162565405366648E-3</v>
      </c>
      <c r="AC2826">
        <v>0</v>
      </c>
      <c r="AD2826">
        <v>0</v>
      </c>
      <c r="AE2826">
        <v>14.029855822798456</v>
      </c>
    </row>
    <row r="2827" spans="1:31" x14ac:dyDescent="0.25">
      <c r="A2827">
        <v>1876390</v>
      </c>
      <c r="B2827">
        <v>1</v>
      </c>
      <c r="C2827" t="s">
        <v>80</v>
      </c>
      <c r="D2827" t="s">
        <v>99</v>
      </c>
      <c r="E2827" t="s">
        <v>140</v>
      </c>
      <c r="F2827" t="s">
        <v>8312</v>
      </c>
      <c r="G2827" t="s">
        <v>163</v>
      </c>
      <c r="H2827" t="s">
        <v>143</v>
      </c>
      <c r="I2827" t="s">
        <v>135</v>
      </c>
      <c r="J2827" t="s">
        <v>136</v>
      </c>
      <c r="K2827" t="s">
        <v>137</v>
      </c>
      <c r="L2827" t="s">
        <v>8313</v>
      </c>
      <c r="M2827" t="s">
        <v>8314</v>
      </c>
      <c r="N2827">
        <v>5.6852777769999996</v>
      </c>
      <c r="O2827">
        <v>0</v>
      </c>
      <c r="P2827">
        <v>1</v>
      </c>
      <c r="Q2827">
        <v>0</v>
      </c>
      <c r="R2827">
        <v>0</v>
      </c>
      <c r="S2827">
        <v>0</v>
      </c>
      <c r="T2827">
        <v>0</v>
      </c>
      <c r="U2827">
        <v>0</v>
      </c>
      <c r="V2827">
        <v>0</v>
      </c>
      <c r="W2827">
        <v>0</v>
      </c>
      <c r="X2827">
        <v>7.089735859091556E-2</v>
      </c>
      <c r="Y2827">
        <v>0</v>
      </c>
      <c r="Z2827">
        <v>0</v>
      </c>
      <c r="AA2827">
        <v>0</v>
      </c>
      <c r="AB2827">
        <v>0</v>
      </c>
      <c r="AC2827">
        <v>0</v>
      </c>
      <c r="AD2827">
        <v>0</v>
      </c>
      <c r="AE2827">
        <v>7.089735859091556E-2</v>
      </c>
    </row>
    <row r="2828" spans="1:31" x14ac:dyDescent="0.25">
      <c r="A2828">
        <v>1876075</v>
      </c>
      <c r="B2828">
        <v>1</v>
      </c>
      <c r="C2828" t="s">
        <v>80</v>
      </c>
      <c r="D2828" t="s">
        <v>96</v>
      </c>
      <c r="E2828" t="s">
        <v>210</v>
      </c>
      <c r="F2828" t="s">
        <v>8315</v>
      </c>
      <c r="G2828" t="s">
        <v>343</v>
      </c>
      <c r="H2828" t="s">
        <v>134</v>
      </c>
      <c r="I2828" t="s">
        <v>135</v>
      </c>
      <c r="J2828" t="s">
        <v>136</v>
      </c>
      <c r="K2828" t="s">
        <v>137</v>
      </c>
      <c r="L2828" t="s">
        <v>8316</v>
      </c>
      <c r="M2828" t="s">
        <v>8317</v>
      </c>
      <c r="N2828">
        <v>3.2480555550000001</v>
      </c>
      <c r="O2828">
        <v>0</v>
      </c>
      <c r="P2828">
        <v>0</v>
      </c>
      <c r="Q2828">
        <v>0</v>
      </c>
      <c r="R2828">
        <v>0</v>
      </c>
      <c r="S2828">
        <v>1</v>
      </c>
      <c r="T2828">
        <v>0</v>
      </c>
      <c r="U2828">
        <v>0</v>
      </c>
      <c r="V2828">
        <v>0</v>
      </c>
      <c r="W2828">
        <v>0</v>
      </c>
      <c r="X2828">
        <v>0</v>
      </c>
      <c r="Y2828">
        <v>0</v>
      </c>
      <c r="Z2828">
        <v>0</v>
      </c>
      <c r="AA2828">
        <v>76.362189149249332</v>
      </c>
      <c r="AB2828">
        <v>0</v>
      </c>
      <c r="AC2828">
        <v>0</v>
      </c>
      <c r="AD2828">
        <v>0</v>
      </c>
      <c r="AE2828">
        <v>76.362189149249332</v>
      </c>
    </row>
    <row r="2829" spans="1:31" x14ac:dyDescent="0.25">
      <c r="A2829">
        <v>1875906</v>
      </c>
      <c r="B2829">
        <v>1</v>
      </c>
      <c r="C2829" t="s">
        <v>80</v>
      </c>
      <c r="D2829" t="s">
        <v>100</v>
      </c>
      <c r="E2829" t="s">
        <v>210</v>
      </c>
      <c r="F2829" t="s">
        <v>472</v>
      </c>
      <c r="G2829" t="s">
        <v>219</v>
      </c>
      <c r="H2829" t="s">
        <v>134</v>
      </c>
      <c r="I2829" t="s">
        <v>135</v>
      </c>
      <c r="J2829" t="s">
        <v>136</v>
      </c>
      <c r="K2829" t="s">
        <v>137</v>
      </c>
      <c r="L2829" t="s">
        <v>8318</v>
      </c>
      <c r="M2829" t="s">
        <v>8319</v>
      </c>
      <c r="N2829">
        <v>0.68583333300000004</v>
      </c>
      <c r="O2829">
        <v>0</v>
      </c>
      <c r="P2829">
        <v>925</v>
      </c>
      <c r="Q2829">
        <v>11</v>
      </c>
      <c r="R2829">
        <v>31</v>
      </c>
      <c r="S2829">
        <v>2</v>
      </c>
      <c r="T2829">
        <v>111</v>
      </c>
      <c r="U2829">
        <v>0</v>
      </c>
      <c r="V2829">
        <v>0</v>
      </c>
      <c r="W2829">
        <v>0</v>
      </c>
      <c r="X2829">
        <v>119.61111575930229</v>
      </c>
      <c r="Y2829">
        <v>9.1080332594403242</v>
      </c>
      <c r="Z2829">
        <v>15.625882716618083</v>
      </c>
      <c r="AA2829">
        <v>4.6983626152685005</v>
      </c>
      <c r="AB2829">
        <v>43.638635268332159</v>
      </c>
      <c r="AC2829">
        <v>0</v>
      </c>
      <c r="AD2829">
        <v>0</v>
      </c>
      <c r="AE2829">
        <v>192.68202961896139</v>
      </c>
    </row>
    <row r="2830" spans="1:31" x14ac:dyDescent="0.25">
      <c r="A2830">
        <v>1876307</v>
      </c>
      <c r="B2830">
        <v>1</v>
      </c>
      <c r="C2830" t="s">
        <v>81</v>
      </c>
      <c r="D2830" t="s">
        <v>112</v>
      </c>
      <c r="E2830" t="s">
        <v>146</v>
      </c>
      <c r="F2830" t="s">
        <v>8178</v>
      </c>
      <c r="G2830" t="s">
        <v>148</v>
      </c>
      <c r="H2830" t="s">
        <v>143</v>
      </c>
      <c r="I2830" t="s">
        <v>135</v>
      </c>
      <c r="J2830" t="s">
        <v>136</v>
      </c>
      <c r="K2830" t="s">
        <v>137</v>
      </c>
      <c r="L2830" t="s">
        <v>8320</v>
      </c>
      <c r="M2830" t="s">
        <v>8321</v>
      </c>
      <c r="N2830">
        <v>0.94555555499999999</v>
      </c>
      <c r="O2830">
        <v>0</v>
      </c>
      <c r="P2830">
        <v>1</v>
      </c>
      <c r="Q2830">
        <v>0</v>
      </c>
      <c r="R2830">
        <v>1</v>
      </c>
      <c r="S2830">
        <v>0</v>
      </c>
      <c r="T2830">
        <v>2</v>
      </c>
      <c r="U2830">
        <v>0</v>
      </c>
      <c r="V2830">
        <v>0</v>
      </c>
      <c r="W2830">
        <v>0</v>
      </c>
      <c r="X2830">
        <v>0.27829191812051557</v>
      </c>
      <c r="Y2830">
        <v>0</v>
      </c>
      <c r="Z2830">
        <v>0.37196502119477776</v>
      </c>
      <c r="AA2830">
        <v>0</v>
      </c>
      <c r="AB2830">
        <v>2.95685455712634</v>
      </c>
      <c r="AC2830">
        <v>0</v>
      </c>
      <c r="AD2830">
        <v>0</v>
      </c>
      <c r="AE2830">
        <v>3.6071114964416333</v>
      </c>
    </row>
    <row r="2831" spans="1:31" x14ac:dyDescent="0.25">
      <c r="A2831">
        <v>1875912</v>
      </c>
      <c r="B2831">
        <v>1</v>
      </c>
      <c r="C2831" t="s">
        <v>80</v>
      </c>
      <c r="D2831" t="s">
        <v>104</v>
      </c>
      <c r="E2831" t="s">
        <v>131</v>
      </c>
      <c r="F2831" t="s">
        <v>8322</v>
      </c>
      <c r="G2831" t="s">
        <v>133</v>
      </c>
      <c r="H2831" t="s">
        <v>134</v>
      </c>
      <c r="I2831" t="s">
        <v>135</v>
      </c>
      <c r="J2831" t="s">
        <v>136</v>
      </c>
      <c r="K2831" t="s">
        <v>137</v>
      </c>
      <c r="L2831" t="s">
        <v>8323</v>
      </c>
      <c r="M2831" t="s">
        <v>8324</v>
      </c>
      <c r="N2831">
        <v>0.89361111100000001</v>
      </c>
      <c r="O2831">
        <v>0</v>
      </c>
      <c r="P2831">
        <v>250</v>
      </c>
      <c r="Q2831">
        <v>3</v>
      </c>
      <c r="R2831">
        <v>12</v>
      </c>
      <c r="S2831">
        <v>1</v>
      </c>
      <c r="T2831">
        <v>20</v>
      </c>
      <c r="U2831">
        <v>1</v>
      </c>
      <c r="V2831">
        <v>0</v>
      </c>
      <c r="W2831">
        <v>0</v>
      </c>
      <c r="X2831">
        <v>30.920966710958492</v>
      </c>
      <c r="Y2831">
        <v>56.022611287960451</v>
      </c>
      <c r="Z2831">
        <v>3.03957110499945</v>
      </c>
      <c r="AA2831">
        <v>18.527646764364363</v>
      </c>
      <c r="AB2831">
        <v>7.2731556896269476</v>
      </c>
      <c r="AC2831">
        <v>42.978579768821582</v>
      </c>
      <c r="AD2831">
        <v>0</v>
      </c>
      <c r="AE2831">
        <v>158.76253132673128</v>
      </c>
    </row>
    <row r="2832" spans="1:31" x14ac:dyDescent="0.25">
      <c r="A2832">
        <v>1876138</v>
      </c>
      <c r="B2832">
        <v>1</v>
      </c>
      <c r="C2832" t="s">
        <v>81</v>
      </c>
      <c r="D2832" t="s">
        <v>119</v>
      </c>
      <c r="E2832" t="s">
        <v>146</v>
      </c>
      <c r="F2832" t="s">
        <v>8325</v>
      </c>
      <c r="G2832" t="s">
        <v>469</v>
      </c>
      <c r="H2832" t="s">
        <v>143</v>
      </c>
      <c r="I2832" t="s">
        <v>135</v>
      </c>
      <c r="J2832" t="s">
        <v>136</v>
      </c>
      <c r="K2832" t="s">
        <v>137</v>
      </c>
      <c r="L2832" t="s">
        <v>8326</v>
      </c>
      <c r="M2832" t="s">
        <v>8327</v>
      </c>
      <c r="N2832">
        <v>0.90166666600000001</v>
      </c>
      <c r="O2832">
        <v>0</v>
      </c>
      <c r="P2832">
        <v>45</v>
      </c>
      <c r="Q2832">
        <v>0</v>
      </c>
      <c r="R2832">
        <v>3</v>
      </c>
      <c r="S2832">
        <v>0</v>
      </c>
      <c r="T2832">
        <v>0</v>
      </c>
      <c r="U2832">
        <v>0</v>
      </c>
      <c r="V2832">
        <v>0</v>
      </c>
      <c r="W2832">
        <v>0</v>
      </c>
      <c r="X2832">
        <v>8.5344417737529259</v>
      </c>
      <c r="Y2832">
        <v>0</v>
      </c>
      <c r="Z2832">
        <v>3.6429746520597925</v>
      </c>
      <c r="AA2832">
        <v>0</v>
      </c>
      <c r="AB2832">
        <v>0</v>
      </c>
      <c r="AC2832">
        <v>0</v>
      </c>
      <c r="AD2832">
        <v>0</v>
      </c>
      <c r="AE2832">
        <v>12.177416425812719</v>
      </c>
    </row>
    <row r="2833" spans="1:31" x14ac:dyDescent="0.25">
      <c r="A2833">
        <v>1875969</v>
      </c>
      <c r="B2833">
        <v>1</v>
      </c>
      <c r="C2833" t="s">
        <v>80</v>
      </c>
      <c r="D2833" t="s">
        <v>104</v>
      </c>
      <c r="E2833" t="s">
        <v>140</v>
      </c>
      <c r="F2833" t="s">
        <v>8328</v>
      </c>
      <c r="G2833" t="s">
        <v>163</v>
      </c>
      <c r="H2833" t="s">
        <v>143</v>
      </c>
      <c r="I2833" t="s">
        <v>135</v>
      </c>
      <c r="J2833" t="s">
        <v>136</v>
      </c>
      <c r="K2833" t="s">
        <v>137</v>
      </c>
      <c r="L2833" t="s">
        <v>8329</v>
      </c>
      <c r="M2833" t="s">
        <v>8330</v>
      </c>
      <c r="N2833">
        <v>1.518333333</v>
      </c>
      <c r="O2833">
        <v>0</v>
      </c>
      <c r="P2833">
        <v>5</v>
      </c>
      <c r="Q2833">
        <v>0</v>
      </c>
      <c r="R2833">
        <v>0</v>
      </c>
      <c r="S2833">
        <v>0</v>
      </c>
      <c r="T2833">
        <v>0</v>
      </c>
      <c r="U2833">
        <v>0</v>
      </c>
      <c r="V2833">
        <v>0</v>
      </c>
      <c r="W2833">
        <v>0</v>
      </c>
      <c r="X2833">
        <v>1.7361809898514551</v>
      </c>
      <c r="Y2833">
        <v>0</v>
      </c>
      <c r="Z2833">
        <v>0</v>
      </c>
      <c r="AA2833">
        <v>0</v>
      </c>
      <c r="AB2833">
        <v>0</v>
      </c>
      <c r="AC2833">
        <v>0</v>
      </c>
      <c r="AD2833">
        <v>0</v>
      </c>
      <c r="AE2833">
        <v>1.7361809898514551</v>
      </c>
    </row>
    <row r="2834" spans="1:31" x14ac:dyDescent="0.25">
      <c r="A2834">
        <v>1876095</v>
      </c>
      <c r="B2834">
        <v>1</v>
      </c>
      <c r="C2834" t="s">
        <v>80</v>
      </c>
      <c r="D2834" t="s">
        <v>83</v>
      </c>
      <c r="E2834" t="s">
        <v>140</v>
      </c>
      <c r="F2834" t="s">
        <v>8331</v>
      </c>
      <c r="G2834" t="s">
        <v>207</v>
      </c>
      <c r="H2834" t="s">
        <v>143</v>
      </c>
      <c r="I2834" t="s">
        <v>135</v>
      </c>
      <c r="J2834" t="s">
        <v>136</v>
      </c>
      <c r="K2834" t="s">
        <v>137</v>
      </c>
      <c r="L2834" t="s">
        <v>8332</v>
      </c>
      <c r="M2834" t="s">
        <v>8333</v>
      </c>
      <c r="N2834">
        <v>2.5616666659999998</v>
      </c>
      <c r="O2834">
        <v>0</v>
      </c>
      <c r="P2834">
        <v>0</v>
      </c>
      <c r="Q2834">
        <v>0</v>
      </c>
      <c r="R2834">
        <v>0</v>
      </c>
      <c r="S2834">
        <v>0</v>
      </c>
      <c r="T2834">
        <v>32</v>
      </c>
      <c r="U2834">
        <v>0</v>
      </c>
      <c r="V2834">
        <v>0</v>
      </c>
      <c r="W2834">
        <v>0</v>
      </c>
      <c r="X2834">
        <v>0</v>
      </c>
      <c r="Y2834">
        <v>0</v>
      </c>
      <c r="Z2834">
        <v>0</v>
      </c>
      <c r="AA2834">
        <v>0</v>
      </c>
      <c r="AB2834">
        <v>52.116581564100009</v>
      </c>
      <c r="AC2834">
        <v>0</v>
      </c>
      <c r="AD2834">
        <v>0</v>
      </c>
      <c r="AE2834">
        <v>52.116581564100009</v>
      </c>
    </row>
    <row r="2835" spans="1:31" x14ac:dyDescent="0.25">
      <c r="A2835">
        <v>1876516</v>
      </c>
      <c r="B2835">
        <v>1</v>
      </c>
      <c r="C2835" t="s">
        <v>80</v>
      </c>
      <c r="D2835" t="s">
        <v>101</v>
      </c>
      <c r="E2835" t="s">
        <v>140</v>
      </c>
      <c r="F2835" t="s">
        <v>8334</v>
      </c>
      <c r="G2835" t="s">
        <v>163</v>
      </c>
      <c r="H2835" t="s">
        <v>143</v>
      </c>
      <c r="I2835" t="s">
        <v>135</v>
      </c>
      <c r="J2835" t="s">
        <v>136</v>
      </c>
      <c r="K2835" t="s">
        <v>137</v>
      </c>
      <c r="L2835" t="s">
        <v>8335</v>
      </c>
      <c r="M2835" t="s">
        <v>8336</v>
      </c>
      <c r="N2835">
        <v>1.99</v>
      </c>
      <c r="O2835">
        <v>0</v>
      </c>
      <c r="P2835">
        <v>1</v>
      </c>
      <c r="Q2835">
        <v>0</v>
      </c>
      <c r="R2835">
        <v>0</v>
      </c>
      <c r="S2835">
        <v>0</v>
      </c>
      <c r="T2835">
        <v>0</v>
      </c>
      <c r="U2835">
        <v>0</v>
      </c>
      <c r="V2835">
        <v>0</v>
      </c>
      <c r="W2835">
        <v>0</v>
      </c>
      <c r="X2835">
        <v>0.94911891352662003</v>
      </c>
      <c r="Y2835">
        <v>0</v>
      </c>
      <c r="Z2835">
        <v>0</v>
      </c>
      <c r="AA2835">
        <v>0</v>
      </c>
      <c r="AB2835">
        <v>0</v>
      </c>
      <c r="AC2835">
        <v>0</v>
      </c>
      <c r="AD2835">
        <v>0</v>
      </c>
      <c r="AE2835">
        <v>0.94911891352662003</v>
      </c>
    </row>
    <row r="2836" spans="1:31" x14ac:dyDescent="0.25">
      <c r="A2836">
        <v>1875989</v>
      </c>
      <c r="B2836">
        <v>1</v>
      </c>
      <c r="C2836" t="s">
        <v>81</v>
      </c>
      <c r="D2836" t="s">
        <v>118</v>
      </c>
      <c r="E2836" t="s">
        <v>140</v>
      </c>
      <c r="F2836" t="s">
        <v>8337</v>
      </c>
      <c r="G2836" t="s">
        <v>163</v>
      </c>
      <c r="H2836" t="s">
        <v>143</v>
      </c>
      <c r="I2836" t="s">
        <v>135</v>
      </c>
      <c r="J2836" t="s">
        <v>136</v>
      </c>
      <c r="K2836" t="s">
        <v>137</v>
      </c>
      <c r="L2836" t="s">
        <v>8338</v>
      </c>
      <c r="M2836" t="s">
        <v>8339</v>
      </c>
      <c r="N2836">
        <v>1.4680555550000001</v>
      </c>
      <c r="O2836">
        <v>0</v>
      </c>
      <c r="P2836">
        <v>1</v>
      </c>
      <c r="Q2836">
        <v>0</v>
      </c>
      <c r="R2836">
        <v>0</v>
      </c>
      <c r="S2836">
        <v>0</v>
      </c>
      <c r="T2836">
        <v>0</v>
      </c>
      <c r="U2836">
        <v>0</v>
      </c>
      <c r="V2836">
        <v>0</v>
      </c>
      <c r="W2836">
        <v>0</v>
      </c>
      <c r="X2836">
        <v>0.5617021820900876</v>
      </c>
      <c r="Y2836">
        <v>0</v>
      </c>
      <c r="Z2836">
        <v>0</v>
      </c>
      <c r="AA2836">
        <v>0</v>
      </c>
      <c r="AB2836">
        <v>0</v>
      </c>
      <c r="AC2836">
        <v>0</v>
      </c>
      <c r="AD2836">
        <v>0</v>
      </c>
      <c r="AE2836">
        <v>0.5617021820900876</v>
      </c>
    </row>
    <row r="2837" spans="1:31" x14ac:dyDescent="0.25">
      <c r="A2837">
        <v>1876238</v>
      </c>
      <c r="B2837">
        <v>1</v>
      </c>
      <c r="C2837" t="s">
        <v>81</v>
      </c>
      <c r="D2837" t="s">
        <v>123</v>
      </c>
      <c r="E2837" t="s">
        <v>169</v>
      </c>
      <c r="F2837" t="s">
        <v>1050</v>
      </c>
      <c r="G2837" t="s">
        <v>183</v>
      </c>
      <c r="H2837" t="s">
        <v>143</v>
      </c>
      <c r="I2837" t="s">
        <v>135</v>
      </c>
      <c r="J2837" t="s">
        <v>136</v>
      </c>
      <c r="K2837" t="s">
        <v>137</v>
      </c>
      <c r="L2837" t="s">
        <v>8340</v>
      </c>
      <c r="M2837" t="s">
        <v>8341</v>
      </c>
      <c r="N2837">
        <v>1.8352777769999999</v>
      </c>
      <c r="O2837">
        <v>0</v>
      </c>
      <c r="P2837">
        <v>1</v>
      </c>
      <c r="Q2837">
        <v>0</v>
      </c>
      <c r="R2837">
        <v>11</v>
      </c>
      <c r="S2837">
        <v>0</v>
      </c>
      <c r="T2837">
        <v>0</v>
      </c>
      <c r="U2837">
        <v>0</v>
      </c>
      <c r="V2837">
        <v>0</v>
      </c>
      <c r="W2837">
        <v>0</v>
      </c>
      <c r="X2837">
        <v>14.538398759479277</v>
      </c>
      <c r="Y2837">
        <v>0</v>
      </c>
      <c r="Z2837">
        <v>74.879382531110878</v>
      </c>
      <c r="AA2837">
        <v>0</v>
      </c>
      <c r="AB2837">
        <v>0</v>
      </c>
      <c r="AC2837">
        <v>0</v>
      </c>
      <c r="AD2837">
        <v>0</v>
      </c>
      <c r="AE2837">
        <v>89.417781290590156</v>
      </c>
    </row>
    <row r="2838" spans="1:31" x14ac:dyDescent="0.25">
      <c r="A2838">
        <v>1876573</v>
      </c>
      <c r="B2838">
        <v>1</v>
      </c>
      <c r="C2838" t="s">
        <v>81</v>
      </c>
      <c r="D2838" t="s">
        <v>127</v>
      </c>
      <c r="E2838" t="s">
        <v>158</v>
      </c>
      <c r="F2838" t="s">
        <v>4116</v>
      </c>
      <c r="G2838" t="s">
        <v>219</v>
      </c>
      <c r="H2838" t="s">
        <v>134</v>
      </c>
      <c r="I2838" t="s">
        <v>135</v>
      </c>
      <c r="J2838" t="s">
        <v>136</v>
      </c>
      <c r="K2838" t="s">
        <v>137</v>
      </c>
      <c r="L2838" t="s">
        <v>8342</v>
      </c>
      <c r="M2838" t="s">
        <v>8343</v>
      </c>
      <c r="N2838">
        <v>0.939722222</v>
      </c>
      <c r="O2838">
        <v>0</v>
      </c>
      <c r="P2838">
        <v>0</v>
      </c>
      <c r="Q2838">
        <v>0</v>
      </c>
      <c r="R2838">
        <v>0</v>
      </c>
      <c r="S2838">
        <v>1</v>
      </c>
      <c r="T2838">
        <v>0</v>
      </c>
      <c r="U2838">
        <v>0</v>
      </c>
      <c r="V2838">
        <v>0</v>
      </c>
      <c r="W2838">
        <v>0</v>
      </c>
      <c r="X2838">
        <v>0</v>
      </c>
      <c r="Y2838">
        <v>0</v>
      </c>
      <c r="Z2838">
        <v>0</v>
      </c>
      <c r="AA2838">
        <v>56.259775331613554</v>
      </c>
      <c r="AB2838">
        <v>0</v>
      </c>
      <c r="AC2838">
        <v>0</v>
      </c>
      <c r="AD2838">
        <v>0</v>
      </c>
      <c r="AE2838">
        <v>56.259775331613554</v>
      </c>
    </row>
    <row r="2839" spans="1:31" x14ac:dyDescent="0.25">
      <c r="A2839">
        <v>1876430</v>
      </c>
      <c r="B2839">
        <v>1</v>
      </c>
      <c r="C2839" t="s">
        <v>80</v>
      </c>
      <c r="D2839" t="s">
        <v>93</v>
      </c>
      <c r="E2839" t="s">
        <v>210</v>
      </c>
      <c r="F2839" t="s">
        <v>8344</v>
      </c>
      <c r="G2839" t="s">
        <v>133</v>
      </c>
      <c r="H2839" t="s">
        <v>134</v>
      </c>
      <c r="I2839" t="s">
        <v>135</v>
      </c>
      <c r="J2839" t="s">
        <v>136</v>
      </c>
      <c r="K2839" t="s">
        <v>137</v>
      </c>
      <c r="L2839" t="s">
        <v>8345</v>
      </c>
      <c r="M2839" t="s">
        <v>8346</v>
      </c>
      <c r="N2839">
        <v>0.446111111</v>
      </c>
      <c r="O2839">
        <v>0</v>
      </c>
      <c r="P2839">
        <v>1598</v>
      </c>
      <c r="Q2839">
        <v>35</v>
      </c>
      <c r="R2839">
        <v>152</v>
      </c>
      <c r="S2839">
        <v>11</v>
      </c>
      <c r="T2839">
        <v>214</v>
      </c>
      <c r="U2839">
        <v>1</v>
      </c>
      <c r="V2839">
        <v>1</v>
      </c>
      <c r="W2839">
        <v>0</v>
      </c>
      <c r="X2839">
        <v>160.82323592363753</v>
      </c>
      <c r="Y2839">
        <v>101.91086844386257</v>
      </c>
      <c r="Z2839">
        <v>231.72784416849092</v>
      </c>
      <c r="AA2839">
        <v>34.187624907055032</v>
      </c>
      <c r="AB2839">
        <v>164.21147155264313</v>
      </c>
      <c r="AC2839">
        <v>272.71592318733457</v>
      </c>
      <c r="AD2839">
        <v>14.028391723733666</v>
      </c>
      <c r="AE2839">
        <v>979.60535990675749</v>
      </c>
    </row>
    <row r="2840" spans="1:31" x14ac:dyDescent="0.25">
      <c r="A2840">
        <v>1876055</v>
      </c>
      <c r="B2840">
        <v>1</v>
      </c>
      <c r="C2840" t="s">
        <v>80</v>
      </c>
      <c r="D2840" t="s">
        <v>96</v>
      </c>
      <c r="E2840" t="s">
        <v>140</v>
      </c>
      <c r="F2840" t="s">
        <v>8347</v>
      </c>
      <c r="G2840" t="s">
        <v>163</v>
      </c>
      <c r="H2840" t="s">
        <v>143</v>
      </c>
      <c r="I2840" t="s">
        <v>135</v>
      </c>
      <c r="J2840" t="s">
        <v>136</v>
      </c>
      <c r="K2840" t="s">
        <v>137</v>
      </c>
      <c r="L2840" t="s">
        <v>8348</v>
      </c>
      <c r="M2840" t="s">
        <v>8349</v>
      </c>
      <c r="N2840">
        <v>5.7152777769999998</v>
      </c>
      <c r="O2840">
        <v>0</v>
      </c>
      <c r="P2840">
        <v>0</v>
      </c>
      <c r="Q2840">
        <v>0</v>
      </c>
      <c r="R2840">
        <v>0</v>
      </c>
      <c r="S2840">
        <v>0</v>
      </c>
      <c r="T2840">
        <v>1</v>
      </c>
      <c r="U2840">
        <v>0</v>
      </c>
      <c r="V2840">
        <v>0</v>
      </c>
      <c r="W2840">
        <v>0</v>
      </c>
      <c r="X2840">
        <v>0</v>
      </c>
      <c r="Y2840">
        <v>0</v>
      </c>
      <c r="Z2840">
        <v>0</v>
      </c>
      <c r="AA2840">
        <v>0</v>
      </c>
      <c r="AB2840">
        <v>24.877546027772482</v>
      </c>
      <c r="AC2840">
        <v>0</v>
      </c>
      <c r="AD2840">
        <v>0</v>
      </c>
      <c r="AE2840">
        <v>24.877546027772482</v>
      </c>
    </row>
    <row r="2841" spans="1:31" x14ac:dyDescent="0.25">
      <c r="A2841">
        <v>1876387</v>
      </c>
      <c r="B2841">
        <v>1</v>
      </c>
      <c r="C2841" t="s">
        <v>81</v>
      </c>
      <c r="D2841" t="s">
        <v>124</v>
      </c>
      <c r="E2841" t="s">
        <v>146</v>
      </c>
      <c r="F2841" t="s">
        <v>8350</v>
      </c>
      <c r="G2841" t="s">
        <v>1108</v>
      </c>
      <c r="H2841" t="s">
        <v>143</v>
      </c>
      <c r="I2841" t="s">
        <v>135</v>
      </c>
      <c r="J2841" t="s">
        <v>136</v>
      </c>
      <c r="K2841" t="s">
        <v>137</v>
      </c>
      <c r="L2841" t="s">
        <v>8351</v>
      </c>
      <c r="M2841" t="s">
        <v>8352</v>
      </c>
      <c r="N2841">
        <v>2.0055555549999999</v>
      </c>
      <c r="O2841">
        <v>0</v>
      </c>
      <c r="P2841">
        <v>1</v>
      </c>
      <c r="Q2841">
        <v>0</v>
      </c>
      <c r="R2841">
        <v>3</v>
      </c>
      <c r="S2841">
        <v>0</v>
      </c>
      <c r="T2841">
        <v>0</v>
      </c>
      <c r="U2841">
        <v>0</v>
      </c>
      <c r="V2841">
        <v>0</v>
      </c>
      <c r="W2841">
        <v>0</v>
      </c>
      <c r="X2841">
        <v>2.4848332997765512</v>
      </c>
      <c r="Y2841">
        <v>0</v>
      </c>
      <c r="Z2841">
        <v>32.955651739593904</v>
      </c>
      <c r="AA2841">
        <v>0</v>
      </c>
      <c r="AB2841">
        <v>0</v>
      </c>
      <c r="AC2841">
        <v>0</v>
      </c>
      <c r="AD2841">
        <v>0</v>
      </c>
      <c r="AE2841">
        <v>35.440485039370458</v>
      </c>
    </row>
    <row r="2842" spans="1:31" x14ac:dyDescent="0.25">
      <c r="A2842">
        <v>1876410</v>
      </c>
      <c r="B2842">
        <v>1</v>
      </c>
      <c r="C2842" t="s">
        <v>80</v>
      </c>
      <c r="D2842" t="s">
        <v>104</v>
      </c>
      <c r="E2842" t="s">
        <v>210</v>
      </c>
      <c r="F2842" t="s">
        <v>8353</v>
      </c>
      <c r="G2842" t="s">
        <v>133</v>
      </c>
      <c r="H2842" t="s">
        <v>134</v>
      </c>
      <c r="I2842" t="s">
        <v>135</v>
      </c>
      <c r="J2842" t="s">
        <v>136</v>
      </c>
      <c r="K2842" t="s">
        <v>137</v>
      </c>
      <c r="L2842" t="s">
        <v>8354</v>
      </c>
      <c r="M2842" t="s">
        <v>8355</v>
      </c>
      <c r="N2842">
        <v>0.14749999999999999</v>
      </c>
      <c r="O2842">
        <v>35</v>
      </c>
      <c r="P2842">
        <v>2799</v>
      </c>
      <c r="Q2842">
        <v>118</v>
      </c>
      <c r="R2842">
        <v>196</v>
      </c>
      <c r="S2842">
        <v>52</v>
      </c>
      <c r="T2842">
        <v>301</v>
      </c>
      <c r="U2842">
        <v>3</v>
      </c>
      <c r="V2842">
        <v>1</v>
      </c>
      <c r="W2842">
        <v>10.389070222570215</v>
      </c>
      <c r="X2842">
        <v>101.82460264285506</v>
      </c>
      <c r="Y2842">
        <v>21.35139723733197</v>
      </c>
      <c r="Z2842">
        <v>21.982335246418888</v>
      </c>
      <c r="AA2842">
        <v>64.847142203970193</v>
      </c>
      <c r="AB2842">
        <v>47.277710542380042</v>
      </c>
      <c r="AC2842">
        <v>3.5929577905222447</v>
      </c>
      <c r="AD2842">
        <v>0.62305946009296342</v>
      </c>
      <c r="AE2842">
        <v>271.88827534614154</v>
      </c>
    </row>
    <row r="2843" spans="1:31" x14ac:dyDescent="0.25">
      <c r="A2843">
        <v>1876218</v>
      </c>
      <c r="B2843">
        <v>1</v>
      </c>
      <c r="C2843" t="s">
        <v>81</v>
      </c>
      <c r="D2843" t="s">
        <v>120</v>
      </c>
      <c r="E2843" t="s">
        <v>131</v>
      </c>
      <c r="F2843" t="s">
        <v>8356</v>
      </c>
      <c r="G2843" t="s">
        <v>133</v>
      </c>
      <c r="H2843" t="s">
        <v>134</v>
      </c>
      <c r="I2843" t="s">
        <v>135</v>
      </c>
      <c r="J2843" t="s">
        <v>136</v>
      </c>
      <c r="K2843" t="s">
        <v>137</v>
      </c>
      <c r="L2843" t="s">
        <v>8357</v>
      </c>
      <c r="M2843" t="s">
        <v>8358</v>
      </c>
      <c r="N2843">
        <v>0.83583333299999996</v>
      </c>
      <c r="O2843">
        <v>0</v>
      </c>
      <c r="P2843">
        <v>0</v>
      </c>
      <c r="Q2843">
        <v>32</v>
      </c>
      <c r="R2843">
        <v>31</v>
      </c>
      <c r="S2843">
        <v>3</v>
      </c>
      <c r="T2843">
        <v>0</v>
      </c>
      <c r="U2843">
        <v>0</v>
      </c>
      <c r="V2843">
        <v>0</v>
      </c>
      <c r="W2843">
        <v>0</v>
      </c>
      <c r="X2843">
        <v>0</v>
      </c>
      <c r="Y2843">
        <v>428.4471135835268</v>
      </c>
      <c r="Z2843">
        <v>257.89944068676624</v>
      </c>
      <c r="AA2843">
        <v>31.61796323047059</v>
      </c>
      <c r="AB2843">
        <v>0</v>
      </c>
      <c r="AC2843">
        <v>0</v>
      </c>
      <c r="AD2843">
        <v>0</v>
      </c>
      <c r="AE2843">
        <v>717.96451750076358</v>
      </c>
    </row>
    <row r="2844" spans="1:31" x14ac:dyDescent="0.25">
      <c r="A2844">
        <v>1876241</v>
      </c>
      <c r="B2844">
        <v>1</v>
      </c>
      <c r="C2844" t="s">
        <v>80</v>
      </c>
      <c r="D2844" t="s">
        <v>108</v>
      </c>
      <c r="E2844" t="s">
        <v>146</v>
      </c>
      <c r="F2844" t="s">
        <v>8359</v>
      </c>
      <c r="G2844" t="s">
        <v>148</v>
      </c>
      <c r="H2844" t="s">
        <v>143</v>
      </c>
      <c r="I2844" t="s">
        <v>135</v>
      </c>
      <c r="J2844" t="s">
        <v>136</v>
      </c>
      <c r="K2844" t="s">
        <v>137</v>
      </c>
      <c r="L2844" t="s">
        <v>8360</v>
      </c>
      <c r="M2844" t="s">
        <v>8361</v>
      </c>
      <c r="N2844">
        <v>1.3888888880000001</v>
      </c>
      <c r="O2844">
        <v>0</v>
      </c>
      <c r="P2844">
        <v>1</v>
      </c>
      <c r="Q2844">
        <v>0</v>
      </c>
      <c r="R2844">
        <v>2</v>
      </c>
      <c r="S2844">
        <v>0</v>
      </c>
      <c r="T2844">
        <v>1</v>
      </c>
      <c r="U2844">
        <v>0</v>
      </c>
      <c r="V2844">
        <v>0</v>
      </c>
      <c r="W2844">
        <v>0</v>
      </c>
      <c r="X2844">
        <v>0.71169942357049565</v>
      </c>
      <c r="Y2844">
        <v>0</v>
      </c>
      <c r="Z2844">
        <v>12.333593702224064</v>
      </c>
      <c r="AA2844">
        <v>0</v>
      </c>
      <c r="AB2844">
        <v>1.2577736491671887</v>
      </c>
      <c r="AC2844">
        <v>0</v>
      </c>
      <c r="AD2844">
        <v>0</v>
      </c>
      <c r="AE2844">
        <v>14.303066774961749</v>
      </c>
    </row>
    <row r="2845" spans="1:31" x14ac:dyDescent="0.25">
      <c r="A2845">
        <v>1876155</v>
      </c>
      <c r="B2845">
        <v>1</v>
      </c>
      <c r="C2845" t="s">
        <v>80</v>
      </c>
      <c r="D2845" t="s">
        <v>91</v>
      </c>
      <c r="E2845" t="s">
        <v>140</v>
      </c>
      <c r="F2845" t="s">
        <v>8362</v>
      </c>
      <c r="G2845" t="s">
        <v>163</v>
      </c>
      <c r="H2845" t="s">
        <v>143</v>
      </c>
      <c r="I2845" t="s">
        <v>135</v>
      </c>
      <c r="J2845" t="s">
        <v>136</v>
      </c>
      <c r="K2845" t="s">
        <v>137</v>
      </c>
      <c r="L2845" t="s">
        <v>8363</v>
      </c>
      <c r="M2845" t="s">
        <v>8364</v>
      </c>
      <c r="N2845">
        <v>1.1575</v>
      </c>
      <c r="O2845">
        <v>0</v>
      </c>
      <c r="P2845">
        <v>0</v>
      </c>
      <c r="Q2845">
        <v>0</v>
      </c>
      <c r="R2845">
        <v>0</v>
      </c>
      <c r="S2845">
        <v>0</v>
      </c>
      <c r="T2845">
        <v>1</v>
      </c>
      <c r="U2845">
        <v>0</v>
      </c>
      <c r="V2845">
        <v>0</v>
      </c>
      <c r="W2845">
        <v>0</v>
      </c>
      <c r="X2845">
        <v>0</v>
      </c>
      <c r="Y2845">
        <v>0</v>
      </c>
      <c r="Z2845">
        <v>0</v>
      </c>
      <c r="AA2845">
        <v>0</v>
      </c>
      <c r="AB2845">
        <v>0.11764433773645999</v>
      </c>
      <c r="AC2845">
        <v>0</v>
      </c>
      <c r="AD2845">
        <v>0</v>
      </c>
      <c r="AE2845">
        <v>0.11764433773645999</v>
      </c>
    </row>
    <row r="2846" spans="1:31" x14ac:dyDescent="0.25">
      <c r="A2846">
        <v>1876015</v>
      </c>
      <c r="B2846">
        <v>1</v>
      </c>
      <c r="C2846" t="s">
        <v>81</v>
      </c>
      <c r="D2846" t="s">
        <v>115</v>
      </c>
      <c r="E2846" t="s">
        <v>158</v>
      </c>
      <c r="F2846" t="s">
        <v>8365</v>
      </c>
      <c r="G2846" t="s">
        <v>171</v>
      </c>
      <c r="H2846" t="s">
        <v>134</v>
      </c>
      <c r="I2846" t="s">
        <v>135</v>
      </c>
      <c r="J2846" t="s">
        <v>136</v>
      </c>
      <c r="K2846" t="s">
        <v>172</v>
      </c>
      <c r="L2846" t="s">
        <v>8366</v>
      </c>
      <c r="M2846" t="s">
        <v>8367</v>
      </c>
      <c r="N2846">
        <v>7.910393333</v>
      </c>
      <c r="O2846">
        <v>0</v>
      </c>
      <c r="P2846">
        <v>151</v>
      </c>
      <c r="Q2846">
        <v>0</v>
      </c>
      <c r="R2846">
        <v>0</v>
      </c>
      <c r="S2846">
        <v>0</v>
      </c>
      <c r="T2846">
        <v>14</v>
      </c>
      <c r="U2846">
        <v>0</v>
      </c>
      <c r="V2846">
        <v>0</v>
      </c>
      <c r="W2846">
        <v>0</v>
      </c>
      <c r="X2846">
        <v>102.02853424410644</v>
      </c>
      <c r="Y2846">
        <v>0</v>
      </c>
      <c r="Z2846">
        <v>0</v>
      </c>
      <c r="AA2846">
        <v>0</v>
      </c>
      <c r="AB2846">
        <v>43.597922698084204</v>
      </c>
      <c r="AC2846">
        <v>0</v>
      </c>
      <c r="AD2846">
        <v>0</v>
      </c>
      <c r="AE2846">
        <v>145.62645694219066</v>
      </c>
    </row>
    <row r="2847" spans="1:31" x14ac:dyDescent="0.25">
      <c r="A2847">
        <v>1875909</v>
      </c>
      <c r="B2847">
        <v>1</v>
      </c>
      <c r="C2847" t="s">
        <v>81</v>
      </c>
      <c r="D2847" t="s">
        <v>112</v>
      </c>
      <c r="E2847" t="s">
        <v>210</v>
      </c>
      <c r="F2847" t="s">
        <v>235</v>
      </c>
      <c r="G2847" t="s">
        <v>133</v>
      </c>
      <c r="H2847" t="s">
        <v>134</v>
      </c>
      <c r="I2847" t="s">
        <v>135</v>
      </c>
      <c r="J2847" t="s">
        <v>136</v>
      </c>
      <c r="K2847" t="s">
        <v>137</v>
      </c>
      <c r="L2847" t="s">
        <v>8368</v>
      </c>
      <c r="M2847" t="s">
        <v>8369</v>
      </c>
      <c r="N2847">
        <v>0.121388888</v>
      </c>
      <c r="O2847">
        <v>3</v>
      </c>
      <c r="P2847">
        <v>698</v>
      </c>
      <c r="Q2847">
        <v>80</v>
      </c>
      <c r="R2847">
        <v>269</v>
      </c>
      <c r="S2847">
        <v>10</v>
      </c>
      <c r="T2847">
        <v>99</v>
      </c>
      <c r="U2847">
        <v>1</v>
      </c>
      <c r="V2847">
        <v>0</v>
      </c>
      <c r="W2847">
        <v>7.667664350237445E-2</v>
      </c>
      <c r="X2847">
        <v>10.11219645823768</v>
      </c>
      <c r="Y2847">
        <v>32.121055201354324</v>
      </c>
      <c r="Z2847">
        <v>22.036118893181619</v>
      </c>
      <c r="AA2847">
        <v>2.6950275167210656</v>
      </c>
      <c r="AB2847">
        <v>4.348793484314279</v>
      </c>
      <c r="AC2847">
        <v>0.39283962985204279</v>
      </c>
      <c r="AD2847">
        <v>0</v>
      </c>
      <c r="AE2847">
        <v>71.782707827163406</v>
      </c>
    </row>
    <row r="2848" spans="1:31" x14ac:dyDescent="0.25">
      <c r="A2848">
        <v>1875972</v>
      </c>
      <c r="B2848">
        <v>1</v>
      </c>
      <c r="C2848" t="s">
        <v>80</v>
      </c>
      <c r="D2848" t="s">
        <v>106</v>
      </c>
      <c r="E2848" t="s">
        <v>169</v>
      </c>
      <c r="F2848" t="s">
        <v>8370</v>
      </c>
      <c r="G2848" t="s">
        <v>171</v>
      </c>
      <c r="H2848" t="s">
        <v>143</v>
      </c>
      <c r="I2848" t="s">
        <v>135</v>
      </c>
      <c r="J2848" t="s">
        <v>136</v>
      </c>
      <c r="K2848" t="s">
        <v>172</v>
      </c>
      <c r="L2848" t="s">
        <v>8371</v>
      </c>
      <c r="M2848" t="s">
        <v>8372</v>
      </c>
      <c r="N2848">
        <v>8.2111111109999992</v>
      </c>
      <c r="O2848">
        <v>0</v>
      </c>
      <c r="P2848">
        <v>18</v>
      </c>
      <c r="Q2848">
        <v>0</v>
      </c>
      <c r="R2848">
        <v>9</v>
      </c>
      <c r="S2848">
        <v>0</v>
      </c>
      <c r="T2848">
        <v>0</v>
      </c>
      <c r="U2848">
        <v>0</v>
      </c>
      <c r="V2848">
        <v>0</v>
      </c>
      <c r="W2848">
        <v>0</v>
      </c>
      <c r="X2848">
        <v>20.746918813131796</v>
      </c>
      <c r="Y2848">
        <v>0</v>
      </c>
      <c r="Z2848">
        <v>31.479323659228189</v>
      </c>
      <c r="AA2848">
        <v>0</v>
      </c>
      <c r="AB2848">
        <v>0</v>
      </c>
      <c r="AC2848">
        <v>0</v>
      </c>
      <c r="AD2848">
        <v>0</v>
      </c>
      <c r="AE2848">
        <v>52.226242472359985</v>
      </c>
    </row>
    <row r="2849" spans="1:31" x14ac:dyDescent="0.25">
      <c r="A2849">
        <v>1876327</v>
      </c>
      <c r="B2849">
        <v>1</v>
      </c>
      <c r="C2849" t="s">
        <v>80</v>
      </c>
      <c r="D2849" t="s">
        <v>98</v>
      </c>
      <c r="E2849" t="s">
        <v>158</v>
      </c>
      <c r="F2849" t="s">
        <v>8373</v>
      </c>
      <c r="G2849" t="s">
        <v>171</v>
      </c>
      <c r="H2849" t="s">
        <v>134</v>
      </c>
      <c r="I2849" t="s">
        <v>135</v>
      </c>
      <c r="J2849" t="s">
        <v>136</v>
      </c>
      <c r="K2849" t="s">
        <v>172</v>
      </c>
      <c r="L2849" t="s">
        <v>8374</v>
      </c>
      <c r="M2849" t="s">
        <v>8375</v>
      </c>
      <c r="N2849">
        <v>2.8494361110000002</v>
      </c>
      <c r="O2849">
        <v>0</v>
      </c>
      <c r="P2849">
        <v>36</v>
      </c>
      <c r="Q2849">
        <v>0</v>
      </c>
      <c r="R2849">
        <v>0</v>
      </c>
      <c r="S2849">
        <v>0</v>
      </c>
      <c r="T2849">
        <v>13</v>
      </c>
      <c r="U2849">
        <v>0</v>
      </c>
      <c r="V2849">
        <v>0</v>
      </c>
      <c r="W2849">
        <v>0</v>
      </c>
      <c r="X2849">
        <v>19.994454415953669</v>
      </c>
      <c r="Y2849">
        <v>0</v>
      </c>
      <c r="Z2849">
        <v>0</v>
      </c>
      <c r="AA2849">
        <v>0</v>
      </c>
      <c r="AB2849">
        <v>44.826021303889242</v>
      </c>
      <c r="AC2849">
        <v>0</v>
      </c>
      <c r="AD2849">
        <v>0</v>
      </c>
      <c r="AE2849">
        <v>64.820475719842904</v>
      </c>
    </row>
    <row r="2850" spans="1:31" x14ac:dyDescent="0.25">
      <c r="A2850">
        <v>1876115</v>
      </c>
      <c r="B2850">
        <v>1</v>
      </c>
      <c r="C2850" t="s">
        <v>80</v>
      </c>
      <c r="D2850" t="s">
        <v>97</v>
      </c>
      <c r="E2850" t="s">
        <v>229</v>
      </c>
      <c r="F2850" t="s">
        <v>8376</v>
      </c>
      <c r="G2850" t="s">
        <v>171</v>
      </c>
      <c r="H2850" t="s">
        <v>134</v>
      </c>
      <c r="I2850" t="s">
        <v>135</v>
      </c>
      <c r="J2850" t="s">
        <v>136</v>
      </c>
      <c r="K2850" t="s">
        <v>172</v>
      </c>
      <c r="L2850" t="s">
        <v>8377</v>
      </c>
      <c r="M2850" t="s">
        <v>8378</v>
      </c>
      <c r="N2850">
        <v>5.2747222220000003</v>
      </c>
      <c r="O2850">
        <v>26</v>
      </c>
      <c r="P2850">
        <v>16206</v>
      </c>
      <c r="Q2850">
        <v>30</v>
      </c>
      <c r="R2850">
        <v>510</v>
      </c>
      <c r="S2850">
        <v>88</v>
      </c>
      <c r="T2850">
        <v>1640</v>
      </c>
      <c r="U2850">
        <v>4</v>
      </c>
      <c r="V2850">
        <v>16</v>
      </c>
      <c r="W2850">
        <v>1267.9208888899061</v>
      </c>
      <c r="X2850">
        <v>21288.36850699874</v>
      </c>
      <c r="Y2850">
        <v>451.88506363781261</v>
      </c>
      <c r="Z2850">
        <v>1429.2657144991024</v>
      </c>
      <c r="AA2850">
        <v>7842.9005830429724</v>
      </c>
      <c r="AB2850">
        <v>12877.946634696853</v>
      </c>
      <c r="AC2850">
        <v>1016.5462884101313</v>
      </c>
      <c r="AD2850">
        <v>486.54388812753012</v>
      </c>
      <c r="AE2850">
        <v>46661.377568303047</v>
      </c>
    </row>
    <row r="2851" spans="1:31" x14ac:dyDescent="0.25">
      <c r="A2851">
        <v>1876447</v>
      </c>
      <c r="B2851">
        <v>1</v>
      </c>
      <c r="C2851" t="s">
        <v>80</v>
      </c>
      <c r="D2851" t="s">
        <v>84</v>
      </c>
      <c r="E2851" t="s">
        <v>140</v>
      </c>
      <c r="F2851" t="s">
        <v>8379</v>
      </c>
      <c r="G2851" t="s">
        <v>207</v>
      </c>
      <c r="H2851" t="s">
        <v>143</v>
      </c>
      <c r="I2851" t="s">
        <v>135</v>
      </c>
      <c r="J2851" t="s">
        <v>136</v>
      </c>
      <c r="K2851" t="s">
        <v>137</v>
      </c>
      <c r="L2851" t="s">
        <v>8380</v>
      </c>
      <c r="M2851" t="s">
        <v>8381</v>
      </c>
      <c r="N2851">
        <v>1.310277777</v>
      </c>
      <c r="O2851">
        <v>0</v>
      </c>
      <c r="P2851">
        <v>0</v>
      </c>
      <c r="Q2851">
        <v>0</v>
      </c>
      <c r="R2851">
        <v>0</v>
      </c>
      <c r="S2851">
        <v>0</v>
      </c>
      <c r="T2851">
        <v>1</v>
      </c>
      <c r="U2851">
        <v>0</v>
      </c>
      <c r="V2851">
        <v>0</v>
      </c>
      <c r="W2851">
        <v>0</v>
      </c>
      <c r="X2851">
        <v>0</v>
      </c>
      <c r="Y2851">
        <v>0</v>
      </c>
      <c r="Z2851">
        <v>0</v>
      </c>
      <c r="AA2851">
        <v>0</v>
      </c>
      <c r="AB2851">
        <v>16.131945463902181</v>
      </c>
      <c r="AC2851">
        <v>0</v>
      </c>
      <c r="AD2851">
        <v>0</v>
      </c>
      <c r="AE2851">
        <v>16.131945463902181</v>
      </c>
    </row>
    <row r="2852" spans="1:31" x14ac:dyDescent="0.25">
      <c r="A2852">
        <v>1876141</v>
      </c>
      <c r="B2852">
        <v>1</v>
      </c>
      <c r="C2852" t="s">
        <v>80</v>
      </c>
      <c r="D2852" t="s">
        <v>98</v>
      </c>
      <c r="E2852" t="s">
        <v>146</v>
      </c>
      <c r="F2852" t="s">
        <v>8382</v>
      </c>
      <c r="G2852" t="s">
        <v>171</v>
      </c>
      <c r="H2852" t="s">
        <v>143</v>
      </c>
      <c r="I2852" t="s">
        <v>135</v>
      </c>
      <c r="J2852" t="s">
        <v>136</v>
      </c>
      <c r="K2852" t="s">
        <v>172</v>
      </c>
      <c r="L2852" t="s">
        <v>8383</v>
      </c>
      <c r="M2852" t="s">
        <v>8384</v>
      </c>
      <c r="N2852">
        <v>2.0605674999999999</v>
      </c>
      <c r="O2852">
        <v>0</v>
      </c>
      <c r="P2852">
        <v>4</v>
      </c>
      <c r="Q2852">
        <v>0</v>
      </c>
      <c r="R2852">
        <v>2</v>
      </c>
      <c r="S2852">
        <v>0</v>
      </c>
      <c r="T2852">
        <v>3</v>
      </c>
      <c r="U2852">
        <v>0</v>
      </c>
      <c r="V2852">
        <v>0</v>
      </c>
      <c r="W2852">
        <v>0</v>
      </c>
      <c r="X2852">
        <v>5.2260726066173628</v>
      </c>
      <c r="Y2852">
        <v>0</v>
      </c>
      <c r="Z2852">
        <v>1.7112897468004802</v>
      </c>
      <c r="AA2852">
        <v>0</v>
      </c>
      <c r="AB2852">
        <v>7.0541466979640628</v>
      </c>
      <c r="AC2852">
        <v>0</v>
      </c>
      <c r="AD2852">
        <v>0</v>
      </c>
      <c r="AE2852">
        <v>13.991509051381906</v>
      </c>
    </row>
    <row r="2853" spans="1:31" x14ac:dyDescent="0.25">
      <c r="A2853">
        <v>1876513</v>
      </c>
      <c r="B2853">
        <v>1</v>
      </c>
      <c r="C2853" t="s">
        <v>81</v>
      </c>
      <c r="D2853" t="s">
        <v>113</v>
      </c>
      <c r="E2853" t="s">
        <v>158</v>
      </c>
      <c r="F2853" t="s">
        <v>8385</v>
      </c>
      <c r="G2853" t="s">
        <v>133</v>
      </c>
      <c r="H2853" t="s">
        <v>134</v>
      </c>
      <c r="I2853" t="s">
        <v>135</v>
      </c>
      <c r="J2853" t="s">
        <v>136</v>
      </c>
      <c r="K2853" t="s">
        <v>137</v>
      </c>
      <c r="L2853" t="s">
        <v>8386</v>
      </c>
      <c r="M2853" t="s">
        <v>8387</v>
      </c>
      <c r="N2853">
        <v>0.99222222199999999</v>
      </c>
      <c r="O2853">
        <v>0</v>
      </c>
      <c r="P2853">
        <v>128</v>
      </c>
      <c r="Q2853">
        <v>0</v>
      </c>
      <c r="R2853">
        <v>27</v>
      </c>
      <c r="S2853">
        <v>0</v>
      </c>
      <c r="T2853">
        <v>4</v>
      </c>
      <c r="U2853">
        <v>0</v>
      </c>
      <c r="V2853">
        <v>0</v>
      </c>
      <c r="W2853">
        <v>0</v>
      </c>
      <c r="X2853">
        <v>30.300379255766764</v>
      </c>
      <c r="Y2853">
        <v>0</v>
      </c>
      <c r="Z2853">
        <v>23.140232375001197</v>
      </c>
      <c r="AA2853">
        <v>0</v>
      </c>
      <c r="AB2853">
        <v>0.96434799674458671</v>
      </c>
      <c r="AC2853">
        <v>0</v>
      </c>
      <c r="AD2853">
        <v>0</v>
      </c>
      <c r="AE2853">
        <v>54.404959627512547</v>
      </c>
    </row>
    <row r="2854" spans="1:31" x14ac:dyDescent="0.25">
      <c r="A2854">
        <v>1876490</v>
      </c>
      <c r="B2854">
        <v>1</v>
      </c>
      <c r="C2854" t="s">
        <v>81</v>
      </c>
      <c r="D2854" t="s">
        <v>123</v>
      </c>
      <c r="E2854" t="s">
        <v>131</v>
      </c>
      <c r="F2854" t="s">
        <v>366</v>
      </c>
      <c r="G2854" t="s">
        <v>133</v>
      </c>
      <c r="H2854" t="s">
        <v>134</v>
      </c>
      <c r="I2854" t="s">
        <v>135</v>
      </c>
      <c r="J2854" t="s">
        <v>136</v>
      </c>
      <c r="K2854" t="s">
        <v>137</v>
      </c>
      <c r="L2854" t="s">
        <v>8388</v>
      </c>
      <c r="M2854" t="s">
        <v>8389</v>
      </c>
      <c r="N2854">
        <v>2.7522222219999999</v>
      </c>
      <c r="O2854">
        <v>0</v>
      </c>
      <c r="P2854">
        <v>0</v>
      </c>
      <c r="Q2854">
        <v>54</v>
      </c>
      <c r="R2854">
        <v>0</v>
      </c>
      <c r="S2854">
        <v>7</v>
      </c>
      <c r="T2854">
        <v>0</v>
      </c>
      <c r="U2854">
        <v>0</v>
      </c>
      <c r="V2854">
        <v>0</v>
      </c>
      <c r="W2854">
        <v>0</v>
      </c>
      <c r="X2854">
        <v>0</v>
      </c>
      <c r="Y2854">
        <v>256.91409469646896</v>
      </c>
      <c r="Z2854">
        <v>0</v>
      </c>
      <c r="AA2854">
        <v>17.762494059434882</v>
      </c>
      <c r="AB2854">
        <v>0</v>
      </c>
      <c r="AC2854">
        <v>0</v>
      </c>
      <c r="AD2854">
        <v>0</v>
      </c>
      <c r="AE2854">
        <v>274.67658875590382</v>
      </c>
    </row>
    <row r="2855" spans="1:31" x14ac:dyDescent="0.25">
      <c r="A2855">
        <v>1876072</v>
      </c>
      <c r="B2855">
        <v>1</v>
      </c>
      <c r="C2855" t="s">
        <v>80</v>
      </c>
      <c r="D2855" t="s">
        <v>100</v>
      </c>
      <c r="E2855" t="s">
        <v>140</v>
      </c>
      <c r="F2855" t="s">
        <v>8390</v>
      </c>
      <c r="G2855" t="s">
        <v>207</v>
      </c>
      <c r="H2855" t="s">
        <v>143</v>
      </c>
      <c r="I2855" t="s">
        <v>135</v>
      </c>
      <c r="J2855" t="s">
        <v>136</v>
      </c>
      <c r="K2855" t="s">
        <v>137</v>
      </c>
      <c r="L2855" t="s">
        <v>8391</v>
      </c>
      <c r="M2855" t="s">
        <v>8392</v>
      </c>
      <c r="N2855">
        <v>0.67388888800000002</v>
      </c>
      <c r="O2855">
        <v>0</v>
      </c>
      <c r="P2855">
        <v>0</v>
      </c>
      <c r="Q2855">
        <v>0</v>
      </c>
      <c r="R2855">
        <v>0</v>
      </c>
      <c r="S2855">
        <v>0</v>
      </c>
      <c r="T2855">
        <v>0</v>
      </c>
      <c r="U2855">
        <v>0</v>
      </c>
      <c r="V2855">
        <v>1</v>
      </c>
      <c r="W2855">
        <v>0</v>
      </c>
      <c r="X2855">
        <v>0</v>
      </c>
      <c r="Y2855">
        <v>0</v>
      </c>
      <c r="Z2855">
        <v>0</v>
      </c>
      <c r="AA2855">
        <v>0</v>
      </c>
      <c r="AB2855">
        <v>0</v>
      </c>
      <c r="AC2855">
        <v>0</v>
      </c>
      <c r="AD2855">
        <v>37.309628892784168</v>
      </c>
      <c r="AE2855">
        <v>37.309628892784168</v>
      </c>
    </row>
    <row r="2856" spans="1:31" x14ac:dyDescent="0.25">
      <c r="A2856">
        <v>1875929</v>
      </c>
      <c r="B2856">
        <v>1</v>
      </c>
      <c r="C2856" t="s">
        <v>80</v>
      </c>
      <c r="D2856" t="s">
        <v>94</v>
      </c>
      <c r="E2856" t="s">
        <v>210</v>
      </c>
      <c r="F2856" t="s">
        <v>8393</v>
      </c>
      <c r="G2856" t="s">
        <v>133</v>
      </c>
      <c r="H2856" t="s">
        <v>134</v>
      </c>
      <c r="I2856" t="s">
        <v>152</v>
      </c>
      <c r="J2856" t="s">
        <v>136</v>
      </c>
      <c r="K2856" t="s">
        <v>137</v>
      </c>
      <c r="L2856" t="s">
        <v>8394</v>
      </c>
      <c r="M2856" t="s">
        <v>8395</v>
      </c>
      <c r="N2856">
        <v>1.1666665999999999E-2</v>
      </c>
      <c r="O2856">
        <v>3</v>
      </c>
      <c r="P2856">
        <v>3195</v>
      </c>
      <c r="Q2856">
        <v>64</v>
      </c>
      <c r="R2856">
        <v>379</v>
      </c>
      <c r="S2856">
        <v>29</v>
      </c>
      <c r="T2856">
        <v>286</v>
      </c>
      <c r="U2856">
        <v>0</v>
      </c>
      <c r="V2856">
        <v>0</v>
      </c>
      <c r="W2856">
        <v>0.101388325009685</v>
      </c>
      <c r="X2856">
        <v>3.8831006121433065</v>
      </c>
      <c r="Y2856">
        <v>2.8658382485823184</v>
      </c>
      <c r="Z2856">
        <v>2.7769746456074014</v>
      </c>
      <c r="AA2856">
        <v>1.5494977303905166</v>
      </c>
      <c r="AB2856">
        <v>1.4942676656541678</v>
      </c>
      <c r="AC2856">
        <v>0</v>
      </c>
      <c r="AD2856">
        <v>0</v>
      </c>
      <c r="AE2856">
        <v>12.671067227387395</v>
      </c>
    </row>
    <row r="2857" spans="1:31" x14ac:dyDescent="0.25">
      <c r="A2857">
        <v>1876135</v>
      </c>
      <c r="B2857">
        <v>1</v>
      </c>
      <c r="C2857" t="s">
        <v>80</v>
      </c>
      <c r="D2857" t="s">
        <v>108</v>
      </c>
      <c r="E2857" t="s">
        <v>146</v>
      </c>
      <c r="F2857" t="s">
        <v>8396</v>
      </c>
      <c r="G2857" t="s">
        <v>541</v>
      </c>
      <c r="H2857" t="s">
        <v>143</v>
      </c>
      <c r="I2857" t="s">
        <v>135</v>
      </c>
      <c r="J2857" t="s">
        <v>136</v>
      </c>
      <c r="K2857" t="s">
        <v>137</v>
      </c>
      <c r="L2857" t="s">
        <v>8397</v>
      </c>
      <c r="M2857" t="s">
        <v>8398</v>
      </c>
      <c r="N2857">
        <v>8.6816666659999999</v>
      </c>
      <c r="O2857">
        <v>0</v>
      </c>
      <c r="P2857">
        <v>6</v>
      </c>
      <c r="Q2857">
        <v>0</v>
      </c>
      <c r="R2857">
        <v>6</v>
      </c>
      <c r="S2857">
        <v>0</v>
      </c>
      <c r="T2857">
        <v>0</v>
      </c>
      <c r="U2857">
        <v>0</v>
      </c>
      <c r="V2857">
        <v>0</v>
      </c>
      <c r="W2857">
        <v>0</v>
      </c>
      <c r="X2857">
        <v>9.2606722840596785</v>
      </c>
      <c r="Y2857">
        <v>0</v>
      </c>
      <c r="Z2857">
        <v>97.884340802084395</v>
      </c>
      <c r="AA2857">
        <v>0</v>
      </c>
      <c r="AB2857">
        <v>0</v>
      </c>
      <c r="AC2857">
        <v>0</v>
      </c>
      <c r="AD2857">
        <v>0</v>
      </c>
      <c r="AE2857">
        <v>107.14501308614408</v>
      </c>
    </row>
    <row r="2858" spans="1:31" x14ac:dyDescent="0.25">
      <c r="A2858">
        <v>1876384</v>
      </c>
      <c r="B2858">
        <v>1</v>
      </c>
      <c r="C2858" t="s">
        <v>80</v>
      </c>
      <c r="D2858" t="s">
        <v>100</v>
      </c>
      <c r="E2858" t="s">
        <v>140</v>
      </c>
      <c r="F2858" t="s">
        <v>8399</v>
      </c>
      <c r="G2858" t="s">
        <v>142</v>
      </c>
      <c r="H2858" t="s">
        <v>143</v>
      </c>
      <c r="I2858" t="s">
        <v>135</v>
      </c>
      <c r="J2858" t="s">
        <v>136</v>
      </c>
      <c r="K2858" t="s">
        <v>137</v>
      </c>
      <c r="L2858" t="s">
        <v>8400</v>
      </c>
      <c r="M2858" t="s">
        <v>8401</v>
      </c>
      <c r="N2858">
        <v>2.7338888880000001</v>
      </c>
      <c r="O2858">
        <v>0</v>
      </c>
      <c r="P2858">
        <v>5</v>
      </c>
      <c r="Q2858">
        <v>0</v>
      </c>
      <c r="R2858">
        <v>0</v>
      </c>
      <c r="S2858">
        <v>0</v>
      </c>
      <c r="T2858">
        <v>0</v>
      </c>
      <c r="U2858">
        <v>0</v>
      </c>
      <c r="V2858">
        <v>0</v>
      </c>
      <c r="W2858">
        <v>0</v>
      </c>
      <c r="X2858">
        <v>2.2565115845305801</v>
      </c>
      <c r="Y2858">
        <v>0</v>
      </c>
      <c r="Z2858">
        <v>0</v>
      </c>
      <c r="AA2858">
        <v>0</v>
      </c>
      <c r="AB2858">
        <v>0</v>
      </c>
      <c r="AC2858">
        <v>0</v>
      </c>
      <c r="AD2858">
        <v>0</v>
      </c>
      <c r="AE2858">
        <v>2.2565115845305801</v>
      </c>
    </row>
    <row r="2859" spans="1:31" x14ac:dyDescent="0.25">
      <c r="A2859">
        <v>1876427</v>
      </c>
      <c r="B2859">
        <v>1</v>
      </c>
      <c r="C2859" t="s">
        <v>80</v>
      </c>
      <c r="D2859" t="s">
        <v>106</v>
      </c>
      <c r="E2859" t="s">
        <v>140</v>
      </c>
      <c r="F2859" t="s">
        <v>8402</v>
      </c>
      <c r="G2859" t="s">
        <v>163</v>
      </c>
      <c r="H2859" t="s">
        <v>143</v>
      </c>
      <c r="I2859" t="s">
        <v>135</v>
      </c>
      <c r="J2859" t="s">
        <v>136</v>
      </c>
      <c r="K2859" t="s">
        <v>137</v>
      </c>
      <c r="L2859" t="s">
        <v>8403</v>
      </c>
      <c r="M2859" t="s">
        <v>8404</v>
      </c>
      <c r="N2859">
        <v>2.5366666659999999</v>
      </c>
      <c r="O2859">
        <v>0</v>
      </c>
      <c r="P2859">
        <v>1</v>
      </c>
      <c r="Q2859">
        <v>0</v>
      </c>
      <c r="R2859">
        <v>0</v>
      </c>
      <c r="S2859">
        <v>0</v>
      </c>
      <c r="T2859">
        <v>0</v>
      </c>
      <c r="U2859">
        <v>0</v>
      </c>
      <c r="V2859">
        <v>0</v>
      </c>
      <c r="W2859">
        <v>0</v>
      </c>
      <c r="X2859">
        <v>0.51042894272249162</v>
      </c>
      <c r="Y2859">
        <v>0</v>
      </c>
      <c r="Z2859">
        <v>0</v>
      </c>
      <c r="AA2859">
        <v>0</v>
      </c>
      <c r="AB2859">
        <v>0</v>
      </c>
      <c r="AC2859">
        <v>0</v>
      </c>
      <c r="AD2859">
        <v>0</v>
      </c>
      <c r="AE2859">
        <v>0.51042894272249162</v>
      </c>
    </row>
    <row r="2860" spans="1:31" x14ac:dyDescent="0.25">
      <c r="A2860">
        <v>1876482</v>
      </c>
      <c r="B2860">
        <v>1</v>
      </c>
      <c r="C2860" t="s">
        <v>81</v>
      </c>
      <c r="D2860" t="s">
        <v>122</v>
      </c>
      <c r="E2860" t="s">
        <v>169</v>
      </c>
      <c r="F2860" t="s">
        <v>8405</v>
      </c>
      <c r="G2860" t="s">
        <v>183</v>
      </c>
      <c r="H2860" t="s">
        <v>143</v>
      </c>
      <c r="I2860" t="s">
        <v>135</v>
      </c>
      <c r="J2860" t="s">
        <v>136</v>
      </c>
      <c r="K2860" t="s">
        <v>137</v>
      </c>
      <c r="L2860" t="s">
        <v>8406</v>
      </c>
      <c r="M2860" t="s">
        <v>8407</v>
      </c>
      <c r="N2860">
        <v>1.2283333329999999</v>
      </c>
      <c r="O2860">
        <v>0</v>
      </c>
      <c r="P2860">
        <v>102</v>
      </c>
      <c r="Q2860">
        <v>0</v>
      </c>
      <c r="R2860">
        <v>6</v>
      </c>
      <c r="S2860">
        <v>0</v>
      </c>
      <c r="T2860">
        <v>11</v>
      </c>
      <c r="U2860">
        <v>0</v>
      </c>
      <c r="V2860">
        <v>0</v>
      </c>
      <c r="W2860">
        <v>0</v>
      </c>
      <c r="X2860">
        <v>22.254742268025925</v>
      </c>
      <c r="Y2860">
        <v>0</v>
      </c>
      <c r="Z2860">
        <v>5.90110612281436</v>
      </c>
      <c r="AA2860">
        <v>0</v>
      </c>
      <c r="AB2860">
        <v>1.3087222684693802</v>
      </c>
      <c r="AC2860">
        <v>0</v>
      </c>
      <c r="AD2860">
        <v>0</v>
      </c>
      <c r="AE2860">
        <v>29.464570659309665</v>
      </c>
    </row>
    <row r="2861" spans="1:31" x14ac:dyDescent="0.25">
      <c r="A2861">
        <v>1876104</v>
      </c>
      <c r="B2861">
        <v>1</v>
      </c>
      <c r="C2861" t="s">
        <v>80</v>
      </c>
      <c r="D2861" t="s">
        <v>88</v>
      </c>
      <c r="E2861" t="s">
        <v>146</v>
      </c>
      <c r="F2861" t="s">
        <v>8408</v>
      </c>
      <c r="G2861" t="s">
        <v>171</v>
      </c>
      <c r="H2861" t="s">
        <v>143</v>
      </c>
      <c r="I2861" t="s">
        <v>135</v>
      </c>
      <c r="J2861" t="s">
        <v>136</v>
      </c>
      <c r="K2861" t="s">
        <v>172</v>
      </c>
      <c r="L2861" t="s">
        <v>8409</v>
      </c>
      <c r="M2861" t="s">
        <v>8410</v>
      </c>
      <c r="N2861">
        <v>4.1922222219999998</v>
      </c>
      <c r="O2861">
        <v>0</v>
      </c>
      <c r="P2861">
        <v>41</v>
      </c>
      <c r="Q2861">
        <v>0</v>
      </c>
      <c r="R2861">
        <v>0</v>
      </c>
      <c r="S2861">
        <v>0</v>
      </c>
      <c r="T2861">
        <v>6</v>
      </c>
      <c r="U2861">
        <v>0</v>
      </c>
      <c r="V2861">
        <v>0</v>
      </c>
      <c r="W2861">
        <v>0</v>
      </c>
      <c r="X2861">
        <v>37.862729531753956</v>
      </c>
      <c r="Y2861">
        <v>0</v>
      </c>
      <c r="Z2861">
        <v>0</v>
      </c>
      <c r="AA2861">
        <v>0</v>
      </c>
      <c r="AB2861">
        <v>77.106059685033642</v>
      </c>
      <c r="AC2861">
        <v>0</v>
      </c>
      <c r="AD2861">
        <v>0</v>
      </c>
      <c r="AE2861">
        <v>114.9687892167876</v>
      </c>
    </row>
    <row r="2862" spans="1:31" x14ac:dyDescent="0.25">
      <c r="A2862">
        <v>1876127</v>
      </c>
      <c r="B2862">
        <v>1</v>
      </c>
      <c r="C2862" t="s">
        <v>80</v>
      </c>
      <c r="D2862" t="s">
        <v>87</v>
      </c>
      <c r="E2862" t="s">
        <v>222</v>
      </c>
      <c r="F2862" t="s">
        <v>8411</v>
      </c>
      <c r="G2862" t="s">
        <v>663</v>
      </c>
      <c r="H2862" t="s">
        <v>143</v>
      </c>
      <c r="I2862" t="s">
        <v>135</v>
      </c>
      <c r="J2862" t="s">
        <v>136</v>
      </c>
      <c r="K2862" t="s">
        <v>137</v>
      </c>
      <c r="L2862" t="s">
        <v>8412</v>
      </c>
      <c r="M2862" t="s">
        <v>8413</v>
      </c>
      <c r="N2862">
        <v>1.309722222</v>
      </c>
      <c r="O2862">
        <v>0</v>
      </c>
      <c r="P2862">
        <v>13</v>
      </c>
      <c r="Q2862">
        <v>0</v>
      </c>
      <c r="R2862">
        <v>0</v>
      </c>
      <c r="S2862">
        <v>0</v>
      </c>
      <c r="T2862">
        <v>0</v>
      </c>
      <c r="U2862">
        <v>0</v>
      </c>
      <c r="V2862">
        <v>0</v>
      </c>
      <c r="W2862">
        <v>0</v>
      </c>
      <c r="X2862">
        <v>6.7630561400477811</v>
      </c>
      <c r="Y2862">
        <v>0</v>
      </c>
      <c r="Z2862">
        <v>0</v>
      </c>
      <c r="AA2862">
        <v>0</v>
      </c>
      <c r="AB2862">
        <v>0</v>
      </c>
      <c r="AC2862">
        <v>0</v>
      </c>
      <c r="AD2862">
        <v>0</v>
      </c>
      <c r="AE2862">
        <v>6.7630561400477811</v>
      </c>
    </row>
    <row r="2863" spans="1:31" x14ac:dyDescent="0.25">
      <c r="A2863">
        <v>1876313</v>
      </c>
      <c r="B2863">
        <v>1</v>
      </c>
      <c r="C2863" t="s">
        <v>81</v>
      </c>
      <c r="D2863" t="s">
        <v>120</v>
      </c>
      <c r="E2863" t="s">
        <v>140</v>
      </c>
      <c r="F2863" t="s">
        <v>8414</v>
      </c>
      <c r="G2863" t="s">
        <v>163</v>
      </c>
      <c r="H2863" t="s">
        <v>143</v>
      </c>
      <c r="I2863" t="s">
        <v>135</v>
      </c>
      <c r="J2863" t="s">
        <v>136</v>
      </c>
      <c r="K2863" t="s">
        <v>137</v>
      </c>
      <c r="L2863" t="s">
        <v>8415</v>
      </c>
      <c r="M2863" t="s">
        <v>8416</v>
      </c>
      <c r="N2863">
        <v>0.42055555500000003</v>
      </c>
      <c r="O2863">
        <v>0</v>
      </c>
      <c r="P2863">
        <v>1</v>
      </c>
      <c r="Q2863">
        <v>0</v>
      </c>
      <c r="R2863">
        <v>0</v>
      </c>
      <c r="S2863">
        <v>0</v>
      </c>
      <c r="T2863">
        <v>0</v>
      </c>
      <c r="U2863">
        <v>0</v>
      </c>
      <c r="V2863">
        <v>0</v>
      </c>
      <c r="W2863">
        <v>0</v>
      </c>
      <c r="X2863">
        <v>9.3365583832728902E-2</v>
      </c>
      <c r="Y2863">
        <v>0</v>
      </c>
      <c r="Z2863">
        <v>0</v>
      </c>
      <c r="AA2863">
        <v>0</v>
      </c>
      <c r="AB2863">
        <v>0</v>
      </c>
      <c r="AC2863">
        <v>0</v>
      </c>
      <c r="AD2863">
        <v>0</v>
      </c>
      <c r="AE2863">
        <v>9.3365583832728902E-2</v>
      </c>
    </row>
    <row r="2864" spans="1:31" x14ac:dyDescent="0.25">
      <c r="A2864">
        <v>1876167</v>
      </c>
      <c r="B2864">
        <v>1</v>
      </c>
      <c r="C2864" t="s">
        <v>80</v>
      </c>
      <c r="D2864" t="s">
        <v>96</v>
      </c>
      <c r="E2864" t="s">
        <v>210</v>
      </c>
      <c r="F2864" t="s">
        <v>4568</v>
      </c>
      <c r="G2864" t="s">
        <v>133</v>
      </c>
      <c r="H2864" t="s">
        <v>134</v>
      </c>
      <c r="I2864" t="s">
        <v>152</v>
      </c>
      <c r="J2864" t="s">
        <v>136</v>
      </c>
      <c r="K2864" t="s">
        <v>137</v>
      </c>
      <c r="L2864" t="s">
        <v>8417</v>
      </c>
      <c r="M2864" t="s">
        <v>8418</v>
      </c>
      <c r="N2864">
        <v>3.8055554999999998E-2</v>
      </c>
      <c r="O2864">
        <v>2</v>
      </c>
      <c r="P2864">
        <v>4249</v>
      </c>
      <c r="Q2864">
        <v>6</v>
      </c>
      <c r="R2864">
        <v>13</v>
      </c>
      <c r="S2864">
        <v>22</v>
      </c>
      <c r="T2864">
        <v>328</v>
      </c>
      <c r="U2864">
        <v>0</v>
      </c>
      <c r="V2864">
        <v>0</v>
      </c>
      <c r="W2864">
        <v>0.22952039481657724</v>
      </c>
      <c r="X2864">
        <v>77.271750224923522</v>
      </c>
      <c r="Y2864">
        <v>0.60794670223672242</v>
      </c>
      <c r="Z2864">
        <v>0.36278951240354057</v>
      </c>
      <c r="AA2864">
        <v>57.830751385433835</v>
      </c>
      <c r="AB2864">
        <v>25.888160133374477</v>
      </c>
      <c r="AC2864">
        <v>0</v>
      </c>
      <c r="AD2864">
        <v>0</v>
      </c>
      <c r="AE2864">
        <v>162.19091835318866</v>
      </c>
    </row>
    <row r="2865" spans="1:31" x14ac:dyDescent="0.25">
      <c r="A2865">
        <v>1875858</v>
      </c>
      <c r="B2865">
        <v>1</v>
      </c>
      <c r="C2865" t="s">
        <v>80</v>
      </c>
      <c r="D2865" t="s">
        <v>93</v>
      </c>
      <c r="E2865" t="s">
        <v>146</v>
      </c>
      <c r="F2865" t="s">
        <v>8419</v>
      </c>
      <c r="G2865" t="s">
        <v>469</v>
      </c>
      <c r="H2865" t="s">
        <v>143</v>
      </c>
      <c r="I2865" t="s">
        <v>135</v>
      </c>
      <c r="J2865" t="s">
        <v>136</v>
      </c>
      <c r="K2865" t="s">
        <v>137</v>
      </c>
      <c r="L2865" t="s">
        <v>8420</v>
      </c>
      <c r="M2865" t="s">
        <v>8421</v>
      </c>
      <c r="N2865">
        <v>2.1869444439999999</v>
      </c>
      <c r="O2865">
        <v>0</v>
      </c>
      <c r="P2865">
        <v>0</v>
      </c>
      <c r="Q2865">
        <v>0</v>
      </c>
      <c r="R2865">
        <v>6</v>
      </c>
      <c r="S2865">
        <v>0</v>
      </c>
      <c r="T2865">
        <v>2</v>
      </c>
      <c r="U2865">
        <v>0</v>
      </c>
      <c r="V2865">
        <v>0</v>
      </c>
      <c r="W2865">
        <v>0</v>
      </c>
      <c r="X2865">
        <v>0</v>
      </c>
      <c r="Y2865">
        <v>0</v>
      </c>
      <c r="Z2865">
        <v>112.19764850971904</v>
      </c>
      <c r="AA2865">
        <v>0</v>
      </c>
      <c r="AB2865">
        <v>22.420430797108661</v>
      </c>
      <c r="AC2865">
        <v>0</v>
      </c>
      <c r="AD2865">
        <v>0</v>
      </c>
      <c r="AE2865">
        <v>134.6180793068277</v>
      </c>
    </row>
    <row r="2866" spans="1:31" x14ac:dyDescent="0.25">
      <c r="A2866">
        <v>1876064</v>
      </c>
      <c r="B2866">
        <v>1</v>
      </c>
      <c r="C2866" t="s">
        <v>81</v>
      </c>
      <c r="D2866" t="s">
        <v>123</v>
      </c>
      <c r="E2866" t="s">
        <v>158</v>
      </c>
      <c r="F2866" t="s">
        <v>8422</v>
      </c>
      <c r="G2866" t="s">
        <v>171</v>
      </c>
      <c r="H2866" t="s">
        <v>134</v>
      </c>
      <c r="I2866" t="s">
        <v>135</v>
      </c>
      <c r="J2866" t="s">
        <v>136</v>
      </c>
      <c r="K2866" t="s">
        <v>172</v>
      </c>
      <c r="L2866" t="s">
        <v>8423</v>
      </c>
      <c r="M2866" t="s">
        <v>8424</v>
      </c>
      <c r="N2866">
        <v>1.5744444440000001</v>
      </c>
      <c r="O2866">
        <v>0</v>
      </c>
      <c r="P2866">
        <v>595</v>
      </c>
      <c r="Q2866">
        <v>0</v>
      </c>
      <c r="R2866">
        <v>4</v>
      </c>
      <c r="S2866">
        <v>1</v>
      </c>
      <c r="T2866">
        <v>29</v>
      </c>
      <c r="U2866">
        <v>0</v>
      </c>
      <c r="V2866">
        <v>0</v>
      </c>
      <c r="W2866">
        <v>0</v>
      </c>
      <c r="X2866">
        <v>217.5161081993588</v>
      </c>
      <c r="Y2866">
        <v>0</v>
      </c>
      <c r="Z2866">
        <v>6.3375521699619668</v>
      </c>
      <c r="AA2866">
        <v>3.7552418329225832</v>
      </c>
      <c r="AB2866">
        <v>49.809432227120041</v>
      </c>
      <c r="AC2866">
        <v>0</v>
      </c>
      <c r="AD2866">
        <v>0</v>
      </c>
      <c r="AE2866">
        <v>277.41833442936343</v>
      </c>
    </row>
    <row r="2867" spans="1:31" x14ac:dyDescent="0.25">
      <c r="A2867">
        <v>1876187</v>
      </c>
      <c r="B2867">
        <v>1</v>
      </c>
      <c r="C2867" t="s">
        <v>81</v>
      </c>
      <c r="D2867" t="s">
        <v>118</v>
      </c>
      <c r="E2867" t="s">
        <v>210</v>
      </c>
      <c r="F2867" t="s">
        <v>8425</v>
      </c>
      <c r="G2867" t="s">
        <v>476</v>
      </c>
      <c r="H2867" t="s">
        <v>134</v>
      </c>
      <c r="I2867" t="s">
        <v>135</v>
      </c>
      <c r="J2867" t="s">
        <v>136</v>
      </c>
      <c r="K2867" t="s">
        <v>172</v>
      </c>
      <c r="L2867" t="s">
        <v>8426</v>
      </c>
      <c r="M2867" t="s">
        <v>8427</v>
      </c>
      <c r="N2867">
        <v>6.2294443999999997E-2</v>
      </c>
      <c r="O2867">
        <v>0</v>
      </c>
      <c r="P2867">
        <v>550</v>
      </c>
      <c r="Q2867">
        <v>0</v>
      </c>
      <c r="R2867">
        <v>30</v>
      </c>
      <c r="S2867">
        <v>2</v>
      </c>
      <c r="T2867">
        <v>21</v>
      </c>
      <c r="U2867">
        <v>0</v>
      </c>
      <c r="V2867">
        <v>0</v>
      </c>
      <c r="W2867">
        <v>0</v>
      </c>
      <c r="X2867">
        <v>8.2211930600362511</v>
      </c>
      <c r="Y2867">
        <v>0</v>
      </c>
      <c r="Z2867">
        <v>0.62265197529000005</v>
      </c>
      <c r="AA2867">
        <v>0.1617799020793125</v>
      </c>
      <c r="AB2867">
        <v>1.0811651257442503</v>
      </c>
      <c r="AC2867">
        <v>0</v>
      </c>
      <c r="AD2867">
        <v>0</v>
      </c>
      <c r="AE2867">
        <v>10.086790063149813</v>
      </c>
    </row>
    <row r="2868" spans="1:31" x14ac:dyDescent="0.25">
      <c r="A2868">
        <v>1876350</v>
      </c>
      <c r="B2868">
        <v>1</v>
      </c>
      <c r="C2868" t="s">
        <v>81</v>
      </c>
      <c r="D2868" t="s">
        <v>118</v>
      </c>
      <c r="E2868" t="s">
        <v>140</v>
      </c>
      <c r="F2868" t="s">
        <v>8428</v>
      </c>
      <c r="G2868" t="s">
        <v>163</v>
      </c>
      <c r="H2868" t="s">
        <v>143</v>
      </c>
      <c r="I2868" t="s">
        <v>135</v>
      </c>
      <c r="J2868" t="s">
        <v>136</v>
      </c>
      <c r="K2868" t="s">
        <v>137</v>
      </c>
      <c r="L2868" t="s">
        <v>8429</v>
      </c>
      <c r="M2868" t="s">
        <v>8430</v>
      </c>
      <c r="N2868">
        <v>3.3561111110000001</v>
      </c>
      <c r="O2868">
        <v>0</v>
      </c>
      <c r="P2868">
        <v>8</v>
      </c>
      <c r="Q2868">
        <v>0</v>
      </c>
      <c r="R2868">
        <v>0</v>
      </c>
      <c r="S2868">
        <v>0</v>
      </c>
      <c r="T2868">
        <v>0</v>
      </c>
      <c r="U2868">
        <v>0</v>
      </c>
      <c r="V2868">
        <v>0</v>
      </c>
      <c r="W2868">
        <v>0</v>
      </c>
      <c r="X2868">
        <v>5.6014209029879636</v>
      </c>
      <c r="Y2868">
        <v>0</v>
      </c>
      <c r="Z2868">
        <v>0</v>
      </c>
      <c r="AA2868">
        <v>0</v>
      </c>
      <c r="AB2868">
        <v>0</v>
      </c>
      <c r="AC2868">
        <v>0</v>
      </c>
      <c r="AD2868">
        <v>0</v>
      </c>
      <c r="AE2868">
        <v>5.6014209029879636</v>
      </c>
    </row>
    <row r="2869" spans="1:31" x14ac:dyDescent="0.25">
      <c r="A2869">
        <v>1876373</v>
      </c>
      <c r="B2869">
        <v>1</v>
      </c>
      <c r="C2869" t="s">
        <v>81</v>
      </c>
      <c r="D2869" t="s">
        <v>127</v>
      </c>
      <c r="E2869" t="s">
        <v>131</v>
      </c>
      <c r="F2869" t="s">
        <v>6244</v>
      </c>
      <c r="G2869" t="s">
        <v>219</v>
      </c>
      <c r="H2869" t="s">
        <v>134</v>
      </c>
      <c r="I2869" t="s">
        <v>135</v>
      </c>
      <c r="J2869" t="s">
        <v>136</v>
      </c>
      <c r="K2869" t="s">
        <v>137</v>
      </c>
      <c r="L2869" t="s">
        <v>8431</v>
      </c>
      <c r="M2869" t="s">
        <v>8432</v>
      </c>
      <c r="N2869">
        <v>3.7091666659999998</v>
      </c>
      <c r="O2869">
        <v>2</v>
      </c>
      <c r="P2869">
        <v>8</v>
      </c>
      <c r="Q2869">
        <v>172</v>
      </c>
      <c r="R2869">
        <v>100</v>
      </c>
      <c r="S2869">
        <v>14</v>
      </c>
      <c r="T2869">
        <v>4</v>
      </c>
      <c r="U2869">
        <v>2</v>
      </c>
      <c r="V2869">
        <v>0</v>
      </c>
      <c r="W2869">
        <v>11.847948130580466</v>
      </c>
      <c r="X2869">
        <v>10.237931664549999</v>
      </c>
      <c r="Y2869">
        <v>2874.9661374991242</v>
      </c>
      <c r="Z2869">
        <v>805.23685231223021</v>
      </c>
      <c r="AA2869">
        <v>407.13594639588121</v>
      </c>
      <c r="AB2869">
        <v>39.670865874215885</v>
      </c>
      <c r="AC2869">
        <v>373.43781681064661</v>
      </c>
      <c r="AD2869">
        <v>0</v>
      </c>
      <c r="AE2869">
        <v>4522.5334986872285</v>
      </c>
    </row>
    <row r="2870" spans="1:31" x14ac:dyDescent="0.25">
      <c r="A2870">
        <v>1875895</v>
      </c>
      <c r="B2870">
        <v>1</v>
      </c>
      <c r="C2870" t="s">
        <v>80</v>
      </c>
      <c r="D2870" t="s">
        <v>93</v>
      </c>
      <c r="E2870" t="s">
        <v>210</v>
      </c>
      <c r="F2870" t="s">
        <v>8433</v>
      </c>
      <c r="G2870" t="s">
        <v>133</v>
      </c>
      <c r="H2870" t="s">
        <v>134</v>
      </c>
      <c r="I2870" t="s">
        <v>135</v>
      </c>
      <c r="J2870" t="s">
        <v>136</v>
      </c>
      <c r="K2870" t="s">
        <v>137</v>
      </c>
      <c r="L2870" t="s">
        <v>8434</v>
      </c>
      <c r="M2870" t="s">
        <v>8435</v>
      </c>
      <c r="N2870">
        <v>0.77861111100000002</v>
      </c>
      <c r="O2870">
        <v>0</v>
      </c>
      <c r="P2870">
        <v>310</v>
      </c>
      <c r="Q2870">
        <v>16</v>
      </c>
      <c r="R2870">
        <v>159</v>
      </c>
      <c r="S2870">
        <v>2</v>
      </c>
      <c r="T2870">
        <v>94</v>
      </c>
      <c r="U2870">
        <v>0</v>
      </c>
      <c r="V2870">
        <v>0</v>
      </c>
      <c r="W2870">
        <v>0</v>
      </c>
      <c r="X2870">
        <v>31.153489743983194</v>
      </c>
      <c r="Y2870">
        <v>222.19712049463061</v>
      </c>
      <c r="Z2870">
        <v>186.61337004605645</v>
      </c>
      <c r="AA2870">
        <v>1.8713787778033</v>
      </c>
      <c r="AB2870">
        <v>64.245364304048977</v>
      </c>
      <c r="AC2870">
        <v>0</v>
      </c>
      <c r="AD2870">
        <v>0</v>
      </c>
      <c r="AE2870">
        <v>506.08072336652248</v>
      </c>
    </row>
    <row r="2871" spans="1:31" x14ac:dyDescent="0.25">
      <c r="A2871">
        <v>1876273</v>
      </c>
      <c r="B2871">
        <v>1</v>
      </c>
      <c r="C2871" t="s">
        <v>81</v>
      </c>
      <c r="D2871" t="s">
        <v>128</v>
      </c>
      <c r="E2871" t="s">
        <v>158</v>
      </c>
      <c r="F2871" t="s">
        <v>8436</v>
      </c>
      <c r="G2871" t="s">
        <v>133</v>
      </c>
      <c r="H2871" t="s">
        <v>134</v>
      </c>
      <c r="I2871" t="s">
        <v>135</v>
      </c>
      <c r="J2871" t="s">
        <v>136</v>
      </c>
      <c r="K2871" t="s">
        <v>137</v>
      </c>
      <c r="L2871" t="s">
        <v>8437</v>
      </c>
      <c r="M2871" t="s">
        <v>8438</v>
      </c>
      <c r="N2871">
        <v>1.170555555</v>
      </c>
      <c r="O2871">
        <v>0</v>
      </c>
      <c r="P2871">
        <v>0</v>
      </c>
      <c r="Q2871">
        <v>0</v>
      </c>
      <c r="R2871">
        <v>0</v>
      </c>
      <c r="S2871">
        <v>0</v>
      </c>
      <c r="T2871">
        <v>0</v>
      </c>
      <c r="U2871">
        <v>1</v>
      </c>
      <c r="V2871">
        <v>0</v>
      </c>
      <c r="W2871">
        <v>0</v>
      </c>
      <c r="X2871">
        <v>0</v>
      </c>
      <c r="Y2871">
        <v>0</v>
      </c>
      <c r="Z2871">
        <v>0</v>
      </c>
      <c r="AA2871">
        <v>0</v>
      </c>
      <c r="AB2871">
        <v>0</v>
      </c>
      <c r="AC2871">
        <v>204.99939904078701</v>
      </c>
      <c r="AD2871">
        <v>0</v>
      </c>
      <c r="AE2871">
        <v>204.99939904078701</v>
      </c>
    </row>
    <row r="2872" spans="1:31" x14ac:dyDescent="0.25">
      <c r="A2872">
        <v>1876522</v>
      </c>
      <c r="B2872">
        <v>1</v>
      </c>
      <c r="C2872" t="s">
        <v>81</v>
      </c>
      <c r="D2872" t="s">
        <v>128</v>
      </c>
      <c r="E2872" t="s">
        <v>131</v>
      </c>
      <c r="F2872" t="s">
        <v>8439</v>
      </c>
      <c r="G2872" t="s">
        <v>343</v>
      </c>
      <c r="H2872" t="s">
        <v>134</v>
      </c>
      <c r="I2872" t="s">
        <v>135</v>
      </c>
      <c r="J2872" t="s">
        <v>136</v>
      </c>
      <c r="K2872" t="s">
        <v>137</v>
      </c>
      <c r="L2872" t="s">
        <v>8440</v>
      </c>
      <c r="M2872" t="s">
        <v>8441</v>
      </c>
      <c r="N2872">
        <v>2.3794444440000002</v>
      </c>
      <c r="O2872">
        <v>0</v>
      </c>
      <c r="P2872">
        <v>270</v>
      </c>
      <c r="Q2872">
        <v>3</v>
      </c>
      <c r="R2872">
        <v>5</v>
      </c>
      <c r="S2872">
        <v>8</v>
      </c>
      <c r="T2872">
        <v>25</v>
      </c>
      <c r="U2872">
        <v>1</v>
      </c>
      <c r="V2872">
        <v>0</v>
      </c>
      <c r="W2872">
        <v>0</v>
      </c>
      <c r="X2872">
        <v>186.35959551015426</v>
      </c>
      <c r="Y2872">
        <v>16.426424826290415</v>
      </c>
      <c r="Z2872">
        <v>5.8998750926373997</v>
      </c>
      <c r="AA2872">
        <v>45.275463894732098</v>
      </c>
      <c r="AB2872">
        <v>38.913455050852122</v>
      </c>
      <c r="AC2872">
        <v>947.77605287312326</v>
      </c>
      <c r="AD2872">
        <v>0</v>
      </c>
      <c r="AE2872">
        <v>1240.6508672477894</v>
      </c>
    </row>
    <row r="2873" spans="1:31" x14ac:dyDescent="0.25">
      <c r="A2873">
        <v>1876579</v>
      </c>
      <c r="B2873">
        <v>1</v>
      </c>
      <c r="C2873" t="s">
        <v>80</v>
      </c>
      <c r="D2873" t="s">
        <v>94</v>
      </c>
      <c r="E2873" t="s">
        <v>146</v>
      </c>
      <c r="F2873" t="s">
        <v>8442</v>
      </c>
      <c r="G2873" t="s">
        <v>363</v>
      </c>
      <c r="H2873" t="s">
        <v>143</v>
      </c>
      <c r="I2873" t="s">
        <v>135</v>
      </c>
      <c r="J2873" t="s">
        <v>136</v>
      </c>
      <c r="K2873" t="s">
        <v>137</v>
      </c>
      <c r="L2873" t="s">
        <v>8443</v>
      </c>
      <c r="M2873" t="s">
        <v>8444</v>
      </c>
      <c r="N2873">
        <v>3.418055555</v>
      </c>
      <c r="O2873">
        <v>0</v>
      </c>
      <c r="P2873">
        <v>69</v>
      </c>
      <c r="Q2873">
        <v>0</v>
      </c>
      <c r="R2873">
        <v>1</v>
      </c>
      <c r="S2873">
        <v>0</v>
      </c>
      <c r="T2873">
        <v>11</v>
      </c>
      <c r="U2873">
        <v>0</v>
      </c>
      <c r="V2873">
        <v>0</v>
      </c>
      <c r="W2873">
        <v>0</v>
      </c>
      <c r="X2873">
        <v>33.489560524275909</v>
      </c>
      <c r="Y2873">
        <v>0</v>
      </c>
      <c r="Z2873">
        <v>0.50399402357294276</v>
      </c>
      <c r="AA2873">
        <v>0</v>
      </c>
      <c r="AB2873">
        <v>14.345326951603859</v>
      </c>
      <c r="AC2873">
        <v>0</v>
      </c>
      <c r="AD2873">
        <v>0</v>
      </c>
      <c r="AE2873">
        <v>48.338881499452711</v>
      </c>
    </row>
    <row r="2874" spans="1:31" x14ac:dyDescent="0.25">
      <c r="A2874">
        <v>1875938</v>
      </c>
      <c r="B2874">
        <v>1</v>
      </c>
      <c r="C2874" t="s">
        <v>81</v>
      </c>
      <c r="D2874" t="s">
        <v>123</v>
      </c>
      <c r="E2874" t="s">
        <v>158</v>
      </c>
      <c r="F2874" t="s">
        <v>2103</v>
      </c>
      <c r="G2874" t="s">
        <v>133</v>
      </c>
      <c r="H2874" t="s">
        <v>134</v>
      </c>
      <c r="I2874" t="s">
        <v>135</v>
      </c>
      <c r="J2874" t="s">
        <v>136</v>
      </c>
      <c r="K2874" t="s">
        <v>137</v>
      </c>
      <c r="L2874" t="s">
        <v>8445</v>
      </c>
      <c r="M2874" t="s">
        <v>8446</v>
      </c>
      <c r="N2874">
        <v>0.775277777</v>
      </c>
      <c r="O2874">
        <v>5</v>
      </c>
      <c r="P2874">
        <v>7</v>
      </c>
      <c r="Q2874">
        <v>178</v>
      </c>
      <c r="R2874">
        <v>128</v>
      </c>
      <c r="S2874">
        <v>28</v>
      </c>
      <c r="T2874">
        <v>15</v>
      </c>
      <c r="U2874">
        <v>0</v>
      </c>
      <c r="V2874">
        <v>0</v>
      </c>
      <c r="W2874">
        <v>3.4517362115499042</v>
      </c>
      <c r="X2874">
        <v>5.7294929829438965</v>
      </c>
      <c r="Y2874">
        <v>211.94563587876056</v>
      </c>
      <c r="Z2874">
        <v>210.3517549692977</v>
      </c>
      <c r="AA2874">
        <v>32.265783136022996</v>
      </c>
      <c r="AB2874">
        <v>26.462793131012248</v>
      </c>
      <c r="AC2874">
        <v>0</v>
      </c>
      <c r="AD2874">
        <v>0</v>
      </c>
      <c r="AE2874">
        <v>490.20719630958729</v>
      </c>
    </row>
    <row r="2875" spans="1:31" x14ac:dyDescent="0.25">
      <c r="A2875">
        <v>1876147</v>
      </c>
      <c r="B2875">
        <v>1</v>
      </c>
      <c r="C2875" t="s">
        <v>80</v>
      </c>
      <c r="D2875" t="s">
        <v>94</v>
      </c>
      <c r="E2875" t="s">
        <v>140</v>
      </c>
      <c r="F2875" t="s">
        <v>8447</v>
      </c>
      <c r="G2875" t="s">
        <v>142</v>
      </c>
      <c r="H2875" t="s">
        <v>143</v>
      </c>
      <c r="I2875" t="s">
        <v>135</v>
      </c>
      <c r="J2875" t="s">
        <v>136</v>
      </c>
      <c r="K2875" t="s">
        <v>137</v>
      </c>
      <c r="L2875" t="s">
        <v>8448</v>
      </c>
      <c r="M2875" t="s">
        <v>8449</v>
      </c>
      <c r="N2875">
        <v>8.3438888880000004</v>
      </c>
      <c r="O2875">
        <v>0</v>
      </c>
      <c r="P2875">
        <v>1</v>
      </c>
      <c r="Q2875">
        <v>0</v>
      </c>
      <c r="R2875">
        <v>0</v>
      </c>
      <c r="S2875">
        <v>0</v>
      </c>
      <c r="T2875">
        <v>0</v>
      </c>
      <c r="U2875">
        <v>0</v>
      </c>
      <c r="V2875">
        <v>0</v>
      </c>
      <c r="W2875">
        <v>0</v>
      </c>
      <c r="X2875">
        <v>3.1412094024384647</v>
      </c>
      <c r="Y2875">
        <v>0</v>
      </c>
      <c r="Z2875">
        <v>0</v>
      </c>
      <c r="AA2875">
        <v>0</v>
      </c>
      <c r="AB2875">
        <v>0</v>
      </c>
      <c r="AC2875">
        <v>0</v>
      </c>
      <c r="AD2875">
        <v>0</v>
      </c>
      <c r="AE2875">
        <v>3.1412094024384647</v>
      </c>
    </row>
    <row r="2876" spans="1:31" x14ac:dyDescent="0.25">
      <c r="A2876">
        <v>1876247</v>
      </c>
      <c r="B2876">
        <v>1</v>
      </c>
      <c r="C2876" t="s">
        <v>80</v>
      </c>
      <c r="D2876" t="s">
        <v>106</v>
      </c>
      <c r="E2876" t="s">
        <v>210</v>
      </c>
      <c r="F2876" t="s">
        <v>8450</v>
      </c>
      <c r="G2876" t="s">
        <v>212</v>
      </c>
      <c r="H2876" t="s">
        <v>134</v>
      </c>
      <c r="I2876" t="s">
        <v>135</v>
      </c>
      <c r="J2876" t="s">
        <v>3</v>
      </c>
      <c r="K2876" t="s">
        <v>137</v>
      </c>
      <c r="L2876" t="s">
        <v>8451</v>
      </c>
      <c r="M2876" t="s">
        <v>8452</v>
      </c>
      <c r="N2876">
        <v>0.56861111099999995</v>
      </c>
      <c r="O2876">
        <v>0</v>
      </c>
      <c r="P2876">
        <v>2540</v>
      </c>
      <c r="Q2876">
        <v>0</v>
      </c>
      <c r="R2876">
        <v>0</v>
      </c>
      <c r="S2876">
        <v>0</v>
      </c>
      <c r="T2876">
        <v>81</v>
      </c>
      <c r="U2876">
        <v>0</v>
      </c>
      <c r="V2876">
        <v>0</v>
      </c>
      <c r="W2876">
        <v>0</v>
      </c>
      <c r="X2876">
        <v>274.0153446248666</v>
      </c>
      <c r="Y2876">
        <v>0</v>
      </c>
      <c r="Z2876">
        <v>0</v>
      </c>
      <c r="AA2876">
        <v>0</v>
      </c>
      <c r="AB2876">
        <v>43.009363752962194</v>
      </c>
      <c r="AC2876">
        <v>0</v>
      </c>
      <c r="AD2876">
        <v>0</v>
      </c>
      <c r="AE2876">
        <v>317.0247083778288</v>
      </c>
    </row>
    <row r="2877" spans="1:31" x14ac:dyDescent="0.25">
      <c r="A2877">
        <v>1876293</v>
      </c>
      <c r="B2877">
        <v>1</v>
      </c>
      <c r="C2877" t="s">
        <v>80</v>
      </c>
      <c r="D2877" t="s">
        <v>106</v>
      </c>
      <c r="E2877" t="s">
        <v>158</v>
      </c>
      <c r="F2877" t="s">
        <v>8453</v>
      </c>
      <c r="G2877" t="s">
        <v>5788</v>
      </c>
      <c r="H2877" t="s">
        <v>134</v>
      </c>
      <c r="I2877" t="s">
        <v>135</v>
      </c>
      <c r="J2877" t="s">
        <v>136</v>
      </c>
      <c r="K2877" t="s">
        <v>137</v>
      </c>
      <c r="L2877" t="s">
        <v>8454</v>
      </c>
      <c r="M2877" t="s">
        <v>8455</v>
      </c>
      <c r="N2877">
        <v>4.130833333</v>
      </c>
      <c r="O2877">
        <v>0</v>
      </c>
      <c r="P2877">
        <v>0</v>
      </c>
      <c r="Q2877">
        <v>0</v>
      </c>
      <c r="R2877">
        <v>17</v>
      </c>
      <c r="S2877">
        <v>1</v>
      </c>
      <c r="T2877">
        <v>0</v>
      </c>
      <c r="U2877">
        <v>0</v>
      </c>
      <c r="V2877">
        <v>0</v>
      </c>
      <c r="W2877">
        <v>0</v>
      </c>
      <c r="X2877">
        <v>0</v>
      </c>
      <c r="Y2877">
        <v>0</v>
      </c>
      <c r="Z2877">
        <v>519.20841719173825</v>
      </c>
      <c r="AA2877">
        <v>78.624046011346223</v>
      </c>
      <c r="AB2877">
        <v>0</v>
      </c>
      <c r="AC2877">
        <v>0</v>
      </c>
      <c r="AD2877">
        <v>0</v>
      </c>
      <c r="AE2877">
        <v>597.83246320308444</v>
      </c>
    </row>
    <row r="2878" spans="1:31" x14ac:dyDescent="0.25">
      <c r="A2878">
        <v>1876170</v>
      </c>
      <c r="B2878">
        <v>1</v>
      </c>
      <c r="C2878" t="s">
        <v>80</v>
      </c>
      <c r="D2878" t="s">
        <v>83</v>
      </c>
      <c r="E2878" t="s">
        <v>140</v>
      </c>
      <c r="F2878" t="s">
        <v>8456</v>
      </c>
      <c r="G2878" t="s">
        <v>163</v>
      </c>
      <c r="H2878" t="s">
        <v>143</v>
      </c>
      <c r="I2878" t="s">
        <v>135</v>
      </c>
      <c r="J2878" t="s">
        <v>136</v>
      </c>
      <c r="K2878" t="s">
        <v>137</v>
      </c>
      <c r="L2878" t="s">
        <v>8457</v>
      </c>
      <c r="M2878" t="s">
        <v>8458</v>
      </c>
      <c r="N2878">
        <v>2.8238888879999999</v>
      </c>
      <c r="O2878">
        <v>0</v>
      </c>
      <c r="P2878">
        <v>2</v>
      </c>
      <c r="Q2878">
        <v>0</v>
      </c>
      <c r="R2878">
        <v>0</v>
      </c>
      <c r="S2878">
        <v>0</v>
      </c>
      <c r="T2878">
        <v>0</v>
      </c>
      <c r="U2878">
        <v>0</v>
      </c>
      <c r="V2878">
        <v>0</v>
      </c>
      <c r="W2878">
        <v>0</v>
      </c>
      <c r="X2878">
        <v>3.3139586743927465</v>
      </c>
      <c r="Y2878">
        <v>0</v>
      </c>
      <c r="Z2878">
        <v>0</v>
      </c>
      <c r="AA2878">
        <v>0</v>
      </c>
      <c r="AB2878">
        <v>0</v>
      </c>
      <c r="AC2878">
        <v>0</v>
      </c>
      <c r="AD2878">
        <v>0</v>
      </c>
      <c r="AE2878">
        <v>3.3139586743927465</v>
      </c>
    </row>
    <row r="2879" spans="1:31" x14ac:dyDescent="0.25">
      <c r="A2879">
        <v>1876061</v>
      </c>
      <c r="B2879">
        <v>1</v>
      </c>
      <c r="C2879" t="s">
        <v>80</v>
      </c>
      <c r="D2879" t="s">
        <v>102</v>
      </c>
      <c r="E2879" t="s">
        <v>210</v>
      </c>
      <c r="F2879" t="s">
        <v>660</v>
      </c>
      <c r="G2879" t="s">
        <v>133</v>
      </c>
      <c r="H2879" t="s">
        <v>134</v>
      </c>
      <c r="I2879" t="s">
        <v>135</v>
      </c>
      <c r="J2879" t="s">
        <v>136</v>
      </c>
      <c r="K2879" t="s">
        <v>137</v>
      </c>
      <c r="L2879" t="s">
        <v>8459</v>
      </c>
      <c r="M2879" t="s">
        <v>8460</v>
      </c>
      <c r="N2879">
        <v>0.37694444399999999</v>
      </c>
      <c r="O2879">
        <v>1</v>
      </c>
      <c r="P2879">
        <v>961</v>
      </c>
      <c r="Q2879">
        <v>2</v>
      </c>
      <c r="R2879">
        <v>11</v>
      </c>
      <c r="S2879">
        <v>4</v>
      </c>
      <c r="T2879">
        <v>59</v>
      </c>
      <c r="U2879">
        <v>0</v>
      </c>
      <c r="V2879">
        <v>0</v>
      </c>
      <c r="W2879">
        <v>1.3282743785960993</v>
      </c>
      <c r="X2879">
        <v>45.995516349438532</v>
      </c>
      <c r="Y2879">
        <v>1.6651893756033109</v>
      </c>
      <c r="Z2879">
        <v>8.1542198510350143</v>
      </c>
      <c r="AA2879">
        <v>16.538129357143138</v>
      </c>
      <c r="AB2879">
        <v>12.127894366857941</v>
      </c>
      <c r="AC2879">
        <v>0</v>
      </c>
      <c r="AD2879">
        <v>0</v>
      </c>
      <c r="AE2879">
        <v>85.809223678674044</v>
      </c>
    </row>
    <row r="2880" spans="1:31" x14ac:dyDescent="0.25">
      <c r="A2880">
        <v>1876393</v>
      </c>
      <c r="B2880">
        <v>1</v>
      </c>
      <c r="C2880" t="s">
        <v>80</v>
      </c>
      <c r="D2880" t="s">
        <v>107</v>
      </c>
      <c r="E2880" t="s">
        <v>140</v>
      </c>
      <c r="F2880" t="s">
        <v>8461</v>
      </c>
      <c r="G2880" t="s">
        <v>163</v>
      </c>
      <c r="H2880" t="s">
        <v>143</v>
      </c>
      <c r="I2880" t="s">
        <v>135</v>
      </c>
      <c r="J2880" t="s">
        <v>136</v>
      </c>
      <c r="K2880" t="s">
        <v>137</v>
      </c>
      <c r="L2880" t="s">
        <v>8462</v>
      </c>
      <c r="M2880" t="s">
        <v>8463</v>
      </c>
      <c r="N2880">
        <v>4.4063888880000004</v>
      </c>
      <c r="O2880">
        <v>0</v>
      </c>
      <c r="P2880">
        <v>1</v>
      </c>
      <c r="Q2880">
        <v>0</v>
      </c>
      <c r="R2880">
        <v>0</v>
      </c>
      <c r="S2880">
        <v>0</v>
      </c>
      <c r="T2880">
        <v>0</v>
      </c>
      <c r="U2880">
        <v>0</v>
      </c>
      <c r="V2880">
        <v>0</v>
      </c>
      <c r="W2880">
        <v>0</v>
      </c>
      <c r="X2880">
        <v>0.33054086538361166</v>
      </c>
      <c r="Y2880">
        <v>0</v>
      </c>
      <c r="Z2880">
        <v>0</v>
      </c>
      <c r="AA2880">
        <v>0</v>
      </c>
      <c r="AB2880">
        <v>0</v>
      </c>
      <c r="AC2880">
        <v>0</v>
      </c>
      <c r="AD2880">
        <v>0</v>
      </c>
      <c r="AE2880">
        <v>0.33054086538361166</v>
      </c>
    </row>
    <row r="2881" spans="1:31" x14ac:dyDescent="0.25">
      <c r="A2881">
        <v>1876001</v>
      </c>
      <c r="B2881">
        <v>1</v>
      </c>
      <c r="C2881" t="s">
        <v>80</v>
      </c>
      <c r="D2881" t="s">
        <v>94</v>
      </c>
      <c r="E2881" t="s">
        <v>210</v>
      </c>
      <c r="F2881" t="s">
        <v>8464</v>
      </c>
      <c r="G2881" t="s">
        <v>171</v>
      </c>
      <c r="H2881" t="s">
        <v>134</v>
      </c>
      <c r="I2881" t="s">
        <v>135</v>
      </c>
      <c r="J2881" t="s">
        <v>136</v>
      </c>
      <c r="K2881" t="s">
        <v>172</v>
      </c>
      <c r="L2881" t="s">
        <v>8465</v>
      </c>
      <c r="M2881" t="s">
        <v>8466</v>
      </c>
      <c r="N2881">
        <v>8.6183405549999996</v>
      </c>
      <c r="O2881">
        <v>0</v>
      </c>
      <c r="P2881">
        <v>486</v>
      </c>
      <c r="Q2881">
        <v>0</v>
      </c>
      <c r="R2881">
        <v>0</v>
      </c>
      <c r="S2881">
        <v>1</v>
      </c>
      <c r="T2881">
        <v>18</v>
      </c>
      <c r="U2881">
        <v>0</v>
      </c>
      <c r="V2881">
        <v>0</v>
      </c>
      <c r="W2881">
        <v>0</v>
      </c>
      <c r="X2881">
        <v>335.58029150814338</v>
      </c>
      <c r="Y2881">
        <v>0</v>
      </c>
      <c r="Z2881">
        <v>0</v>
      </c>
      <c r="AA2881">
        <v>2.7390354056719008</v>
      </c>
      <c r="AB2881">
        <v>133.16323272850411</v>
      </c>
      <c r="AC2881">
        <v>0</v>
      </c>
      <c r="AD2881">
        <v>0</v>
      </c>
      <c r="AE2881">
        <v>471.48255964231942</v>
      </c>
    </row>
    <row r="2882" spans="1:31" x14ac:dyDescent="0.25">
      <c r="A2882">
        <v>1875955</v>
      </c>
      <c r="B2882">
        <v>1</v>
      </c>
      <c r="C2882" t="s">
        <v>80</v>
      </c>
      <c r="D2882" t="s">
        <v>95</v>
      </c>
      <c r="E2882" t="s">
        <v>140</v>
      </c>
      <c r="F2882" t="s">
        <v>8467</v>
      </c>
      <c r="G2882" t="s">
        <v>163</v>
      </c>
      <c r="H2882" t="s">
        <v>143</v>
      </c>
      <c r="I2882" t="s">
        <v>135</v>
      </c>
      <c r="J2882" t="s">
        <v>136</v>
      </c>
      <c r="K2882" t="s">
        <v>137</v>
      </c>
      <c r="L2882" t="s">
        <v>8468</v>
      </c>
      <c r="M2882" t="s">
        <v>8469</v>
      </c>
      <c r="N2882">
        <v>5.1100000000000003</v>
      </c>
      <c r="O2882">
        <v>0</v>
      </c>
      <c r="P2882">
        <v>1</v>
      </c>
      <c r="Q2882">
        <v>0</v>
      </c>
      <c r="R2882">
        <v>0</v>
      </c>
      <c r="S2882">
        <v>0</v>
      </c>
      <c r="T2882">
        <v>0</v>
      </c>
      <c r="U2882">
        <v>0</v>
      </c>
      <c r="V2882">
        <v>0</v>
      </c>
      <c r="W2882">
        <v>0</v>
      </c>
      <c r="X2882">
        <v>2.7683303259704446</v>
      </c>
      <c r="Y2882">
        <v>0</v>
      </c>
      <c r="Z2882">
        <v>0</v>
      </c>
      <c r="AA2882">
        <v>0</v>
      </c>
      <c r="AB2882">
        <v>0</v>
      </c>
      <c r="AC2882">
        <v>0</v>
      </c>
      <c r="AD2882">
        <v>0</v>
      </c>
      <c r="AE2882">
        <v>2.7683303259704446</v>
      </c>
    </row>
    <row r="2883" spans="1:31" x14ac:dyDescent="0.25">
      <c r="A2883">
        <v>1875915</v>
      </c>
      <c r="B2883">
        <v>1</v>
      </c>
      <c r="C2883" t="s">
        <v>80</v>
      </c>
      <c r="D2883" t="s">
        <v>104</v>
      </c>
      <c r="E2883" t="s">
        <v>158</v>
      </c>
      <c r="F2883" t="s">
        <v>8470</v>
      </c>
      <c r="G2883" t="s">
        <v>219</v>
      </c>
      <c r="H2883" t="s">
        <v>134</v>
      </c>
      <c r="I2883" t="s">
        <v>135</v>
      </c>
      <c r="J2883" t="s">
        <v>136</v>
      </c>
      <c r="K2883" t="s">
        <v>137</v>
      </c>
      <c r="L2883" t="s">
        <v>8471</v>
      </c>
      <c r="M2883" t="s">
        <v>8472</v>
      </c>
      <c r="N2883">
        <v>2.0158333329999998</v>
      </c>
      <c r="O2883">
        <v>3</v>
      </c>
      <c r="P2883">
        <v>56</v>
      </c>
      <c r="Q2883">
        <v>15</v>
      </c>
      <c r="R2883">
        <v>123</v>
      </c>
      <c r="S2883">
        <v>2</v>
      </c>
      <c r="T2883">
        <v>30</v>
      </c>
      <c r="U2883">
        <v>1</v>
      </c>
      <c r="V2883">
        <v>0</v>
      </c>
      <c r="W2883">
        <v>34.271908943162565</v>
      </c>
      <c r="X2883">
        <v>23.914092819912213</v>
      </c>
      <c r="Y2883">
        <v>31.175099399744365</v>
      </c>
      <c r="Z2883">
        <v>157.48306647476227</v>
      </c>
      <c r="AA2883">
        <v>7.8769793592121848</v>
      </c>
      <c r="AB2883">
        <v>65.642020477770259</v>
      </c>
      <c r="AC2883">
        <v>43.940819941156491</v>
      </c>
      <c r="AD2883">
        <v>0</v>
      </c>
      <c r="AE2883">
        <v>364.30398741572037</v>
      </c>
    </row>
    <row r="2884" spans="1:31" x14ac:dyDescent="0.25">
      <c r="A2884">
        <v>1876107</v>
      </c>
      <c r="B2884">
        <v>1</v>
      </c>
      <c r="C2884" t="s">
        <v>80</v>
      </c>
      <c r="D2884" t="s">
        <v>98</v>
      </c>
      <c r="E2884" t="s">
        <v>140</v>
      </c>
      <c r="F2884" t="s">
        <v>8473</v>
      </c>
      <c r="G2884" t="s">
        <v>163</v>
      </c>
      <c r="H2884" t="s">
        <v>143</v>
      </c>
      <c r="I2884" t="s">
        <v>135</v>
      </c>
      <c r="J2884" t="s">
        <v>136</v>
      </c>
      <c r="K2884" t="s">
        <v>137</v>
      </c>
      <c r="L2884" t="s">
        <v>8474</v>
      </c>
      <c r="M2884" t="s">
        <v>8475</v>
      </c>
      <c r="N2884">
        <v>4.4727777770000001</v>
      </c>
      <c r="O2884">
        <v>0</v>
      </c>
      <c r="P2884">
        <v>1</v>
      </c>
      <c r="Q2884">
        <v>0</v>
      </c>
      <c r="R2884">
        <v>0</v>
      </c>
      <c r="S2884">
        <v>0</v>
      </c>
      <c r="T2884">
        <v>0</v>
      </c>
      <c r="U2884">
        <v>0</v>
      </c>
      <c r="V2884">
        <v>0</v>
      </c>
      <c r="W2884">
        <v>0</v>
      </c>
      <c r="X2884">
        <v>0.9748941097806828</v>
      </c>
      <c r="Y2884">
        <v>0</v>
      </c>
      <c r="Z2884">
        <v>0</v>
      </c>
      <c r="AA2884">
        <v>0</v>
      </c>
      <c r="AB2884">
        <v>0</v>
      </c>
      <c r="AC2884">
        <v>0</v>
      </c>
      <c r="AD2884">
        <v>0</v>
      </c>
      <c r="AE2884">
        <v>0.9748941097806828</v>
      </c>
    </row>
    <row r="2885" spans="1:31" x14ac:dyDescent="0.25">
      <c r="A2885">
        <v>1875961</v>
      </c>
      <c r="B2885">
        <v>1</v>
      </c>
      <c r="C2885" t="s">
        <v>81</v>
      </c>
      <c r="D2885" t="s">
        <v>128</v>
      </c>
      <c r="E2885" t="s">
        <v>210</v>
      </c>
      <c r="F2885" t="s">
        <v>8476</v>
      </c>
      <c r="G2885" t="s">
        <v>212</v>
      </c>
      <c r="H2885" t="s">
        <v>134</v>
      </c>
      <c r="I2885" t="s">
        <v>135</v>
      </c>
      <c r="J2885" t="s">
        <v>3</v>
      </c>
      <c r="K2885" t="s">
        <v>137</v>
      </c>
      <c r="L2885" t="s">
        <v>8477</v>
      </c>
      <c r="M2885" t="s">
        <v>8478</v>
      </c>
      <c r="N2885">
        <v>6.8333332999999996E-2</v>
      </c>
      <c r="O2885">
        <v>36</v>
      </c>
      <c r="P2885">
        <v>4258</v>
      </c>
      <c r="Q2885">
        <v>461</v>
      </c>
      <c r="R2885">
        <v>323</v>
      </c>
      <c r="S2885">
        <v>42</v>
      </c>
      <c r="T2885">
        <v>422</v>
      </c>
      <c r="U2885">
        <v>5</v>
      </c>
      <c r="V2885">
        <v>0</v>
      </c>
      <c r="W2885">
        <v>1.6443639426377701</v>
      </c>
      <c r="X2885">
        <v>39.807606618699538</v>
      </c>
      <c r="Y2885">
        <v>77.88233594028857</v>
      </c>
      <c r="Z2885">
        <v>24.055117337440276</v>
      </c>
      <c r="AA2885">
        <v>91.646159588673257</v>
      </c>
      <c r="AB2885">
        <v>12.746650934211106</v>
      </c>
      <c r="AC2885">
        <v>40.155665098668059</v>
      </c>
      <c r="AD2885">
        <v>0</v>
      </c>
      <c r="AE2885">
        <v>287.93789946061861</v>
      </c>
    </row>
    <row r="2886" spans="1:31" x14ac:dyDescent="0.25">
      <c r="A2886">
        <v>1876502</v>
      </c>
      <c r="B2886">
        <v>1</v>
      </c>
      <c r="C2886" t="s">
        <v>81</v>
      </c>
      <c r="D2886" t="s">
        <v>115</v>
      </c>
      <c r="E2886" t="s">
        <v>146</v>
      </c>
      <c r="F2886" t="s">
        <v>8479</v>
      </c>
      <c r="G2886" t="s">
        <v>148</v>
      </c>
      <c r="H2886" t="s">
        <v>143</v>
      </c>
      <c r="I2886" t="s">
        <v>135</v>
      </c>
      <c r="J2886" t="s">
        <v>136</v>
      </c>
      <c r="K2886" t="s">
        <v>137</v>
      </c>
      <c r="L2886" t="s">
        <v>8480</v>
      </c>
      <c r="M2886" t="s">
        <v>8481</v>
      </c>
      <c r="N2886">
        <v>4.2249999999999996</v>
      </c>
      <c r="O2886">
        <v>0</v>
      </c>
      <c r="P2886">
        <v>6</v>
      </c>
      <c r="Q2886">
        <v>0</v>
      </c>
      <c r="R2886">
        <v>0</v>
      </c>
      <c r="S2886">
        <v>0</v>
      </c>
      <c r="T2886">
        <v>0</v>
      </c>
      <c r="U2886">
        <v>0</v>
      </c>
      <c r="V2886">
        <v>0</v>
      </c>
      <c r="W2886">
        <v>0</v>
      </c>
      <c r="X2886">
        <v>1.4413464991336504</v>
      </c>
      <c r="Y2886">
        <v>0</v>
      </c>
      <c r="Z2886">
        <v>0</v>
      </c>
      <c r="AA2886">
        <v>0</v>
      </c>
      <c r="AB2886">
        <v>0</v>
      </c>
      <c r="AC2886">
        <v>0</v>
      </c>
      <c r="AD2886">
        <v>0</v>
      </c>
      <c r="AE2886">
        <v>1.4413464991336504</v>
      </c>
    </row>
    <row r="2887" spans="1:31" x14ac:dyDescent="0.25">
      <c r="A2887">
        <v>1876376</v>
      </c>
      <c r="B2887">
        <v>1</v>
      </c>
      <c r="C2887" t="s">
        <v>81</v>
      </c>
      <c r="D2887" t="s">
        <v>123</v>
      </c>
      <c r="E2887" t="s">
        <v>140</v>
      </c>
      <c r="F2887" t="s">
        <v>8482</v>
      </c>
      <c r="G2887" t="s">
        <v>207</v>
      </c>
      <c r="H2887" t="s">
        <v>143</v>
      </c>
      <c r="I2887" t="s">
        <v>135</v>
      </c>
      <c r="J2887" t="s">
        <v>136</v>
      </c>
      <c r="K2887" t="s">
        <v>137</v>
      </c>
      <c r="L2887" t="s">
        <v>8483</v>
      </c>
      <c r="M2887" t="s">
        <v>8484</v>
      </c>
      <c r="N2887">
        <v>1.823611111</v>
      </c>
      <c r="O2887">
        <v>0</v>
      </c>
      <c r="P2887">
        <v>4</v>
      </c>
      <c r="Q2887">
        <v>0</v>
      </c>
      <c r="R2887">
        <v>0</v>
      </c>
      <c r="S2887">
        <v>0</v>
      </c>
      <c r="T2887">
        <v>0</v>
      </c>
      <c r="U2887">
        <v>0</v>
      </c>
      <c r="V2887">
        <v>0</v>
      </c>
      <c r="W2887">
        <v>0</v>
      </c>
      <c r="X2887">
        <v>1.5313234710066195</v>
      </c>
      <c r="Y2887">
        <v>0</v>
      </c>
      <c r="Z2887">
        <v>0</v>
      </c>
      <c r="AA2887">
        <v>0</v>
      </c>
      <c r="AB2887">
        <v>0</v>
      </c>
      <c r="AC2887">
        <v>0</v>
      </c>
      <c r="AD2887">
        <v>0</v>
      </c>
      <c r="AE2887">
        <v>1.5313234710066195</v>
      </c>
    </row>
    <row r="2888" spans="1:31" x14ac:dyDescent="0.25">
      <c r="A2888">
        <v>1876164</v>
      </c>
      <c r="B2888">
        <v>1</v>
      </c>
      <c r="C2888" t="s">
        <v>81</v>
      </c>
      <c r="D2888" t="s">
        <v>123</v>
      </c>
      <c r="E2888" t="s">
        <v>158</v>
      </c>
      <c r="F2888" t="s">
        <v>8422</v>
      </c>
      <c r="G2888" t="s">
        <v>171</v>
      </c>
      <c r="H2888" t="s">
        <v>134</v>
      </c>
      <c r="I2888" t="s">
        <v>135</v>
      </c>
      <c r="J2888" t="s">
        <v>136</v>
      </c>
      <c r="K2888" t="s">
        <v>172</v>
      </c>
      <c r="L2888" t="s">
        <v>8485</v>
      </c>
      <c r="M2888" t="s">
        <v>8486</v>
      </c>
      <c r="N2888">
        <v>2.4800183329999999</v>
      </c>
      <c r="O2888">
        <v>0</v>
      </c>
      <c r="P2888">
        <v>595</v>
      </c>
      <c r="Q2888">
        <v>0</v>
      </c>
      <c r="R2888">
        <v>4</v>
      </c>
      <c r="S2888">
        <v>1</v>
      </c>
      <c r="T2888">
        <v>29</v>
      </c>
      <c r="U2888">
        <v>0</v>
      </c>
      <c r="V2888">
        <v>0</v>
      </c>
      <c r="W2888">
        <v>0</v>
      </c>
      <c r="X2888">
        <v>352.69708152742953</v>
      </c>
      <c r="Y2888">
        <v>0</v>
      </c>
      <c r="Z2888">
        <v>10.024985131850984</v>
      </c>
      <c r="AA2888">
        <v>6.0771230662310627</v>
      </c>
      <c r="AB2888">
        <v>81.925533902825777</v>
      </c>
      <c r="AC2888">
        <v>0</v>
      </c>
      <c r="AD2888">
        <v>0</v>
      </c>
      <c r="AE2888">
        <v>450.72472362833741</v>
      </c>
    </row>
    <row r="2889" spans="1:31" x14ac:dyDescent="0.25">
      <c r="A2889">
        <v>1876041</v>
      </c>
      <c r="B2889">
        <v>1</v>
      </c>
      <c r="C2889" t="s">
        <v>80</v>
      </c>
      <c r="D2889" t="s">
        <v>84</v>
      </c>
      <c r="E2889" t="s">
        <v>169</v>
      </c>
      <c r="F2889" t="s">
        <v>8487</v>
      </c>
      <c r="G2889" t="s">
        <v>171</v>
      </c>
      <c r="H2889" t="s">
        <v>143</v>
      </c>
      <c r="I2889" t="s">
        <v>135</v>
      </c>
      <c r="J2889" t="s">
        <v>136</v>
      </c>
      <c r="K2889" t="s">
        <v>172</v>
      </c>
      <c r="L2889" t="s">
        <v>8488</v>
      </c>
      <c r="M2889" t="s">
        <v>8489</v>
      </c>
      <c r="N2889">
        <v>7.4811111109999997</v>
      </c>
      <c r="O2889">
        <v>0</v>
      </c>
      <c r="P2889">
        <v>975</v>
      </c>
      <c r="Q2889">
        <v>0</v>
      </c>
      <c r="R2889">
        <v>0</v>
      </c>
      <c r="S2889">
        <v>0</v>
      </c>
      <c r="T2889">
        <v>65</v>
      </c>
      <c r="U2889">
        <v>0</v>
      </c>
      <c r="V2889">
        <v>0</v>
      </c>
      <c r="W2889">
        <v>0</v>
      </c>
      <c r="X2889">
        <v>1998.6727615041141</v>
      </c>
      <c r="Y2889">
        <v>0</v>
      </c>
      <c r="Z2889">
        <v>0</v>
      </c>
      <c r="AA2889">
        <v>0</v>
      </c>
      <c r="AB2889">
        <v>420.41610808326294</v>
      </c>
      <c r="AC2889">
        <v>0</v>
      </c>
      <c r="AD2889">
        <v>0</v>
      </c>
      <c r="AE2889">
        <v>2419.0888695873768</v>
      </c>
    </row>
    <row r="2890" spans="1:31" x14ac:dyDescent="0.25">
      <c r="A2890">
        <v>1875898</v>
      </c>
      <c r="B2890">
        <v>1</v>
      </c>
      <c r="C2890" t="s">
        <v>81</v>
      </c>
      <c r="D2890" t="s">
        <v>128</v>
      </c>
      <c r="E2890" t="s">
        <v>210</v>
      </c>
      <c r="F2890" t="s">
        <v>8490</v>
      </c>
      <c r="G2890" t="s">
        <v>133</v>
      </c>
      <c r="H2890" t="s">
        <v>134</v>
      </c>
      <c r="I2890" t="s">
        <v>135</v>
      </c>
      <c r="J2890" t="s">
        <v>136</v>
      </c>
      <c r="K2890" t="s">
        <v>137</v>
      </c>
      <c r="L2890" t="s">
        <v>8491</v>
      </c>
      <c r="M2890" t="s">
        <v>8492</v>
      </c>
      <c r="N2890">
        <v>1.923888888</v>
      </c>
      <c r="O2890">
        <v>0</v>
      </c>
      <c r="P2890">
        <v>0</v>
      </c>
      <c r="Q2890">
        <v>0</v>
      </c>
      <c r="R2890">
        <v>0</v>
      </c>
      <c r="S2890">
        <v>52</v>
      </c>
      <c r="T2890">
        <v>1</v>
      </c>
      <c r="U2890">
        <v>54</v>
      </c>
      <c r="V2890">
        <v>1</v>
      </c>
      <c r="W2890">
        <v>0</v>
      </c>
      <c r="X2890">
        <v>0</v>
      </c>
      <c r="Y2890">
        <v>0</v>
      </c>
      <c r="Z2890">
        <v>0</v>
      </c>
      <c r="AA2890">
        <v>1072.5879679767058</v>
      </c>
      <c r="AB2890">
        <v>2.2658763764259668</v>
      </c>
      <c r="AC2890">
        <v>8575.5796650779284</v>
      </c>
      <c r="AD2890">
        <v>62.748879744306919</v>
      </c>
      <c r="AE2890">
        <v>9713.1823891753684</v>
      </c>
    </row>
    <row r="2891" spans="1:31" x14ac:dyDescent="0.25">
      <c r="A2891">
        <v>1876562</v>
      </c>
      <c r="B2891">
        <v>1</v>
      </c>
      <c r="C2891" t="s">
        <v>80</v>
      </c>
      <c r="D2891" t="s">
        <v>110</v>
      </c>
      <c r="E2891" t="s">
        <v>140</v>
      </c>
      <c r="F2891" t="s">
        <v>8493</v>
      </c>
      <c r="G2891" t="s">
        <v>200</v>
      </c>
      <c r="H2891" t="s">
        <v>143</v>
      </c>
      <c r="I2891" t="s">
        <v>135</v>
      </c>
      <c r="J2891" t="s">
        <v>136</v>
      </c>
      <c r="K2891" t="s">
        <v>137</v>
      </c>
      <c r="L2891" t="s">
        <v>8494</v>
      </c>
      <c r="M2891" t="s">
        <v>8495</v>
      </c>
      <c r="N2891">
        <v>1.5375000000000001</v>
      </c>
      <c r="O2891">
        <v>0</v>
      </c>
      <c r="P2891">
        <v>1</v>
      </c>
      <c r="Q2891">
        <v>0</v>
      </c>
      <c r="R2891">
        <v>0</v>
      </c>
      <c r="S2891">
        <v>0</v>
      </c>
      <c r="T2891">
        <v>0</v>
      </c>
      <c r="U2891">
        <v>0</v>
      </c>
      <c r="V2891">
        <v>0</v>
      </c>
      <c r="W2891">
        <v>0</v>
      </c>
      <c r="X2891">
        <v>1.1019692202579701</v>
      </c>
      <c r="Y2891">
        <v>0</v>
      </c>
      <c r="Z2891">
        <v>0</v>
      </c>
      <c r="AA2891">
        <v>0</v>
      </c>
      <c r="AB2891">
        <v>0</v>
      </c>
      <c r="AC2891">
        <v>0</v>
      </c>
      <c r="AD2891">
        <v>0</v>
      </c>
      <c r="AE2891">
        <v>1.1019692202579701</v>
      </c>
    </row>
    <row r="2892" spans="1:31" x14ac:dyDescent="0.25">
      <c r="A2892">
        <v>1876419</v>
      </c>
      <c r="B2892">
        <v>1</v>
      </c>
      <c r="C2892" t="s">
        <v>80</v>
      </c>
      <c r="D2892" t="s">
        <v>102</v>
      </c>
      <c r="E2892" t="s">
        <v>146</v>
      </c>
      <c r="F2892" t="s">
        <v>8496</v>
      </c>
      <c r="G2892" t="s">
        <v>148</v>
      </c>
      <c r="H2892" t="s">
        <v>143</v>
      </c>
      <c r="I2892" t="s">
        <v>135</v>
      </c>
      <c r="J2892" t="s">
        <v>136</v>
      </c>
      <c r="K2892" t="s">
        <v>137</v>
      </c>
      <c r="L2892" t="s">
        <v>8497</v>
      </c>
      <c r="M2892" t="s">
        <v>8498</v>
      </c>
      <c r="N2892">
        <v>2.1527777769999998</v>
      </c>
      <c r="O2892">
        <v>0</v>
      </c>
      <c r="P2892">
        <v>0</v>
      </c>
      <c r="Q2892">
        <v>0</v>
      </c>
      <c r="R2892">
        <v>2</v>
      </c>
      <c r="S2892">
        <v>0</v>
      </c>
      <c r="T2892">
        <v>0</v>
      </c>
      <c r="U2892">
        <v>0</v>
      </c>
      <c r="V2892">
        <v>0</v>
      </c>
      <c r="W2892">
        <v>0</v>
      </c>
      <c r="X2892">
        <v>0</v>
      </c>
      <c r="Y2892">
        <v>0</v>
      </c>
      <c r="Z2892">
        <v>8.6714296574773968</v>
      </c>
      <c r="AA2892">
        <v>0</v>
      </c>
      <c r="AB2892">
        <v>0</v>
      </c>
      <c r="AC2892">
        <v>0</v>
      </c>
      <c r="AD2892">
        <v>0</v>
      </c>
      <c r="AE2892">
        <v>8.6714296574773968</v>
      </c>
    </row>
    <row r="2893" spans="1:31" x14ac:dyDescent="0.25">
      <c r="A2893">
        <v>1876021</v>
      </c>
      <c r="B2893">
        <v>1</v>
      </c>
      <c r="C2893" t="s">
        <v>80</v>
      </c>
      <c r="D2893" t="s">
        <v>88</v>
      </c>
      <c r="E2893" t="s">
        <v>146</v>
      </c>
      <c r="F2893" t="s">
        <v>8499</v>
      </c>
      <c r="G2893" t="s">
        <v>1772</v>
      </c>
      <c r="H2893" t="s">
        <v>143</v>
      </c>
      <c r="I2893" t="s">
        <v>135</v>
      </c>
      <c r="J2893" t="s">
        <v>136</v>
      </c>
      <c r="K2893" t="s">
        <v>137</v>
      </c>
      <c r="L2893" t="s">
        <v>8500</v>
      </c>
      <c r="M2893" t="s">
        <v>8501</v>
      </c>
      <c r="N2893">
        <v>2.378055555</v>
      </c>
      <c r="O2893">
        <v>0</v>
      </c>
      <c r="P2893">
        <v>25</v>
      </c>
      <c r="Q2893">
        <v>0</v>
      </c>
      <c r="R2893">
        <v>0</v>
      </c>
      <c r="S2893">
        <v>0</v>
      </c>
      <c r="T2893">
        <v>12</v>
      </c>
      <c r="U2893">
        <v>0</v>
      </c>
      <c r="V2893">
        <v>0</v>
      </c>
      <c r="W2893">
        <v>0</v>
      </c>
      <c r="X2893">
        <v>30.477093074844625</v>
      </c>
      <c r="Y2893">
        <v>0</v>
      </c>
      <c r="Z2893">
        <v>0</v>
      </c>
      <c r="AA2893">
        <v>0</v>
      </c>
      <c r="AB2893">
        <v>20.348575486505457</v>
      </c>
      <c r="AC2893">
        <v>0</v>
      </c>
      <c r="AD2893">
        <v>0</v>
      </c>
      <c r="AE2893">
        <v>50.825668561350085</v>
      </c>
    </row>
    <row r="2894" spans="1:31" x14ac:dyDescent="0.25">
      <c r="A2894">
        <v>1876539</v>
      </c>
      <c r="B2894">
        <v>1</v>
      </c>
      <c r="C2894" t="s">
        <v>80</v>
      </c>
      <c r="D2894" t="s">
        <v>100</v>
      </c>
      <c r="E2894" t="s">
        <v>158</v>
      </c>
      <c r="F2894" t="s">
        <v>8502</v>
      </c>
      <c r="G2894" t="s">
        <v>219</v>
      </c>
      <c r="H2894" t="s">
        <v>134</v>
      </c>
      <c r="I2894" t="s">
        <v>135</v>
      </c>
      <c r="J2894" t="s">
        <v>136</v>
      </c>
      <c r="K2894" t="s">
        <v>137</v>
      </c>
      <c r="L2894" t="s">
        <v>8503</v>
      </c>
      <c r="M2894" t="s">
        <v>8504</v>
      </c>
      <c r="N2894">
        <v>1.56</v>
      </c>
      <c r="O2894">
        <v>0</v>
      </c>
      <c r="P2894">
        <v>118</v>
      </c>
      <c r="Q2894">
        <v>0</v>
      </c>
      <c r="R2894">
        <v>9</v>
      </c>
      <c r="S2894">
        <v>1</v>
      </c>
      <c r="T2894">
        <v>7</v>
      </c>
      <c r="U2894">
        <v>0</v>
      </c>
      <c r="V2894">
        <v>0</v>
      </c>
      <c r="W2894">
        <v>0</v>
      </c>
      <c r="X2894">
        <v>50.743322963629076</v>
      </c>
      <c r="Y2894">
        <v>0</v>
      </c>
      <c r="Z2894">
        <v>69.331866171647519</v>
      </c>
      <c r="AA2894">
        <v>2.5648344507095997</v>
      </c>
      <c r="AB2894">
        <v>7.2109313760995999</v>
      </c>
      <c r="AC2894">
        <v>0</v>
      </c>
      <c r="AD2894">
        <v>0</v>
      </c>
      <c r="AE2894">
        <v>129.85095496208578</v>
      </c>
    </row>
    <row r="2895" spans="1:31" x14ac:dyDescent="0.25">
      <c r="A2895">
        <v>1875998</v>
      </c>
      <c r="B2895">
        <v>1</v>
      </c>
      <c r="C2895" t="s">
        <v>80</v>
      </c>
      <c r="D2895" t="s">
        <v>100</v>
      </c>
      <c r="E2895" t="s">
        <v>210</v>
      </c>
      <c r="F2895" t="s">
        <v>5041</v>
      </c>
      <c r="G2895" t="s">
        <v>133</v>
      </c>
      <c r="H2895" t="s">
        <v>134</v>
      </c>
      <c r="I2895" t="s">
        <v>135</v>
      </c>
      <c r="J2895" t="s">
        <v>136</v>
      </c>
      <c r="K2895" t="s">
        <v>137</v>
      </c>
      <c r="L2895" t="s">
        <v>8505</v>
      </c>
      <c r="M2895" t="s">
        <v>8506</v>
      </c>
      <c r="N2895">
        <v>1.491944444</v>
      </c>
      <c r="O2895">
        <v>6</v>
      </c>
      <c r="P2895">
        <v>0</v>
      </c>
      <c r="Q2895">
        <v>57</v>
      </c>
      <c r="R2895">
        <v>22</v>
      </c>
      <c r="S2895">
        <v>5</v>
      </c>
      <c r="T2895">
        <v>0</v>
      </c>
      <c r="U2895">
        <v>0</v>
      </c>
      <c r="V2895">
        <v>0</v>
      </c>
      <c r="W2895">
        <v>6.5254670818466431</v>
      </c>
      <c r="X2895">
        <v>0</v>
      </c>
      <c r="Y2895">
        <v>151.92126511403274</v>
      </c>
      <c r="Z2895">
        <v>43.17404769200526</v>
      </c>
      <c r="AA2895">
        <v>53.454585880915047</v>
      </c>
      <c r="AB2895">
        <v>0</v>
      </c>
      <c r="AC2895">
        <v>0</v>
      </c>
      <c r="AD2895">
        <v>0</v>
      </c>
      <c r="AE2895">
        <v>255.07536576879966</v>
      </c>
    </row>
    <row r="2896" spans="1:31" x14ac:dyDescent="0.25">
      <c r="A2896">
        <v>1876333</v>
      </c>
      <c r="B2896">
        <v>1</v>
      </c>
      <c r="C2896" t="s">
        <v>81</v>
      </c>
      <c r="D2896" t="s">
        <v>113</v>
      </c>
      <c r="E2896" t="s">
        <v>158</v>
      </c>
      <c r="F2896" t="s">
        <v>8507</v>
      </c>
      <c r="G2896" t="s">
        <v>196</v>
      </c>
      <c r="H2896" t="s">
        <v>134</v>
      </c>
      <c r="I2896" t="s">
        <v>135</v>
      </c>
      <c r="J2896" t="s">
        <v>136</v>
      </c>
      <c r="K2896" t="s">
        <v>172</v>
      </c>
      <c r="L2896" t="s">
        <v>8508</v>
      </c>
      <c r="M2896" t="s">
        <v>8509</v>
      </c>
      <c r="N2896">
        <v>0.59589055499999999</v>
      </c>
      <c r="O2896">
        <v>0</v>
      </c>
      <c r="P2896">
        <v>87</v>
      </c>
      <c r="Q2896">
        <v>0</v>
      </c>
      <c r="R2896">
        <v>27</v>
      </c>
      <c r="S2896">
        <v>0</v>
      </c>
      <c r="T2896">
        <v>8</v>
      </c>
      <c r="U2896">
        <v>0</v>
      </c>
      <c r="V2896">
        <v>0</v>
      </c>
      <c r="W2896">
        <v>0</v>
      </c>
      <c r="X2896">
        <v>11.620320883653841</v>
      </c>
      <c r="Y2896">
        <v>0</v>
      </c>
      <c r="Z2896">
        <v>13.327362097264935</v>
      </c>
      <c r="AA2896">
        <v>0</v>
      </c>
      <c r="AB2896">
        <v>4.1314876163240779</v>
      </c>
      <c r="AC2896">
        <v>0</v>
      </c>
      <c r="AD2896">
        <v>0</v>
      </c>
      <c r="AE2896">
        <v>29.079170597242857</v>
      </c>
    </row>
    <row r="2897" spans="1:31" x14ac:dyDescent="0.25">
      <c r="A2897">
        <v>1875941</v>
      </c>
      <c r="B2897">
        <v>1</v>
      </c>
      <c r="C2897" t="s">
        <v>80</v>
      </c>
      <c r="D2897" t="s">
        <v>95</v>
      </c>
      <c r="E2897" t="s">
        <v>158</v>
      </c>
      <c r="F2897" t="s">
        <v>8510</v>
      </c>
      <c r="G2897" t="s">
        <v>219</v>
      </c>
      <c r="H2897" t="s">
        <v>134</v>
      </c>
      <c r="I2897" t="s">
        <v>135</v>
      </c>
      <c r="J2897" t="s">
        <v>136</v>
      </c>
      <c r="K2897" t="s">
        <v>137</v>
      </c>
      <c r="L2897" t="s">
        <v>8511</v>
      </c>
      <c r="M2897" t="s">
        <v>8512</v>
      </c>
      <c r="N2897">
        <v>1.640833333</v>
      </c>
      <c r="O2897">
        <v>1</v>
      </c>
      <c r="P2897">
        <v>0</v>
      </c>
      <c r="Q2897">
        <v>2</v>
      </c>
      <c r="R2897">
        <v>0</v>
      </c>
      <c r="S2897">
        <v>3</v>
      </c>
      <c r="T2897">
        <v>0</v>
      </c>
      <c r="U2897">
        <v>0</v>
      </c>
      <c r="V2897">
        <v>0</v>
      </c>
      <c r="W2897">
        <v>0.38517236809294758</v>
      </c>
      <c r="X2897">
        <v>0</v>
      </c>
      <c r="Y2897">
        <v>33.095285247979106</v>
      </c>
      <c r="Z2897">
        <v>0</v>
      </c>
      <c r="AA2897">
        <v>62.474267097235042</v>
      </c>
      <c r="AB2897">
        <v>0</v>
      </c>
      <c r="AC2897">
        <v>0</v>
      </c>
      <c r="AD2897">
        <v>0</v>
      </c>
      <c r="AE2897">
        <v>95.954724713307087</v>
      </c>
    </row>
    <row r="2898" spans="1:31" x14ac:dyDescent="0.25">
      <c r="A2898">
        <v>1876190</v>
      </c>
      <c r="B2898">
        <v>1</v>
      </c>
      <c r="C2898" t="s">
        <v>81</v>
      </c>
      <c r="D2898" t="s">
        <v>120</v>
      </c>
      <c r="E2898" t="s">
        <v>210</v>
      </c>
      <c r="F2898" t="s">
        <v>8513</v>
      </c>
      <c r="G2898" t="s">
        <v>133</v>
      </c>
      <c r="H2898" t="s">
        <v>134</v>
      </c>
      <c r="I2898" t="s">
        <v>135</v>
      </c>
      <c r="J2898" t="s">
        <v>136</v>
      </c>
      <c r="K2898" t="s">
        <v>137</v>
      </c>
      <c r="L2898" t="s">
        <v>8514</v>
      </c>
      <c r="M2898" t="s">
        <v>8515</v>
      </c>
      <c r="N2898">
        <v>0.86666666599999997</v>
      </c>
      <c r="O2898">
        <v>0</v>
      </c>
      <c r="P2898">
        <v>504</v>
      </c>
      <c r="Q2898">
        <v>5</v>
      </c>
      <c r="R2898">
        <v>8</v>
      </c>
      <c r="S2898">
        <v>1</v>
      </c>
      <c r="T2898">
        <v>43</v>
      </c>
      <c r="U2898">
        <v>0</v>
      </c>
      <c r="V2898">
        <v>1</v>
      </c>
      <c r="W2898">
        <v>0</v>
      </c>
      <c r="X2898">
        <v>95.747087714004536</v>
      </c>
      <c r="Y2898">
        <v>104.77055631604293</v>
      </c>
      <c r="Z2898">
        <v>12.782984455827499</v>
      </c>
      <c r="AA2898">
        <v>0.51483822982992322</v>
      </c>
      <c r="AB2898">
        <v>34.364337183516113</v>
      </c>
      <c r="AC2898">
        <v>0</v>
      </c>
      <c r="AD2898">
        <v>6.8976089003984793</v>
      </c>
      <c r="AE2898">
        <v>255.07741279961945</v>
      </c>
    </row>
    <row r="2899" spans="1:31" x14ac:dyDescent="0.25">
      <c r="A2899">
        <v>1875892</v>
      </c>
      <c r="B2899">
        <v>1</v>
      </c>
      <c r="C2899" t="s">
        <v>81</v>
      </c>
      <c r="D2899" t="s">
        <v>128</v>
      </c>
      <c r="E2899" t="s">
        <v>131</v>
      </c>
      <c r="F2899" t="s">
        <v>2045</v>
      </c>
      <c r="G2899" t="s">
        <v>133</v>
      </c>
      <c r="H2899" t="s">
        <v>134</v>
      </c>
      <c r="I2899" t="s">
        <v>135</v>
      </c>
      <c r="J2899" t="s">
        <v>136</v>
      </c>
      <c r="K2899" t="s">
        <v>137</v>
      </c>
      <c r="L2899" t="s">
        <v>8516</v>
      </c>
      <c r="M2899" t="s">
        <v>8517</v>
      </c>
      <c r="N2899">
        <v>9.1666665999999994E-2</v>
      </c>
      <c r="O2899">
        <v>1</v>
      </c>
      <c r="P2899">
        <v>553</v>
      </c>
      <c r="Q2899">
        <v>2</v>
      </c>
      <c r="R2899">
        <v>3</v>
      </c>
      <c r="S2899">
        <v>3</v>
      </c>
      <c r="T2899">
        <v>38</v>
      </c>
      <c r="U2899">
        <v>0</v>
      </c>
      <c r="V2899">
        <v>0</v>
      </c>
      <c r="W2899">
        <v>1.3871482735000001E-2</v>
      </c>
      <c r="X2899">
        <v>3.6970842272388746</v>
      </c>
      <c r="Y2899">
        <v>1.1770542123843248</v>
      </c>
      <c r="Z2899">
        <v>2.3370598304899997E-2</v>
      </c>
      <c r="AA2899">
        <v>2.8048813110155746</v>
      </c>
      <c r="AB2899">
        <v>1.2621581382930664</v>
      </c>
      <c r="AC2899">
        <v>0</v>
      </c>
      <c r="AD2899">
        <v>0</v>
      </c>
      <c r="AE2899">
        <v>8.9784199699717409</v>
      </c>
    </row>
    <row r="2900" spans="1:31" x14ac:dyDescent="0.25">
      <c r="A2900">
        <v>1875935</v>
      </c>
      <c r="B2900">
        <v>1</v>
      </c>
      <c r="C2900" t="s">
        <v>80</v>
      </c>
      <c r="D2900" t="s">
        <v>97</v>
      </c>
      <c r="E2900" t="s">
        <v>140</v>
      </c>
      <c r="F2900" t="s">
        <v>8518</v>
      </c>
      <c r="G2900" t="s">
        <v>200</v>
      </c>
      <c r="H2900" t="s">
        <v>143</v>
      </c>
      <c r="I2900" t="s">
        <v>135</v>
      </c>
      <c r="J2900" t="s">
        <v>136</v>
      </c>
      <c r="K2900" t="s">
        <v>137</v>
      </c>
      <c r="L2900" t="s">
        <v>8519</v>
      </c>
      <c r="M2900" t="s">
        <v>8520</v>
      </c>
      <c r="N2900">
        <v>4.9461111109999996</v>
      </c>
      <c r="O2900">
        <v>0</v>
      </c>
      <c r="P2900">
        <v>1</v>
      </c>
      <c r="Q2900">
        <v>0</v>
      </c>
      <c r="R2900">
        <v>0</v>
      </c>
      <c r="S2900">
        <v>0</v>
      </c>
      <c r="T2900">
        <v>0</v>
      </c>
      <c r="U2900">
        <v>0</v>
      </c>
      <c r="V2900">
        <v>0</v>
      </c>
      <c r="W2900">
        <v>0</v>
      </c>
      <c r="X2900">
        <v>2.8012858739610054</v>
      </c>
      <c r="Y2900">
        <v>0</v>
      </c>
      <c r="Z2900">
        <v>0</v>
      </c>
      <c r="AA2900">
        <v>0</v>
      </c>
      <c r="AB2900">
        <v>0</v>
      </c>
      <c r="AC2900">
        <v>0</v>
      </c>
      <c r="AD2900">
        <v>0</v>
      </c>
      <c r="AE2900">
        <v>2.8012858739610054</v>
      </c>
    </row>
    <row r="2901" spans="1:31" x14ac:dyDescent="0.25">
      <c r="A2901">
        <v>1876505</v>
      </c>
      <c r="B2901">
        <v>1</v>
      </c>
      <c r="C2901" t="s">
        <v>80</v>
      </c>
      <c r="D2901" t="s">
        <v>98</v>
      </c>
      <c r="E2901" t="s">
        <v>146</v>
      </c>
      <c r="F2901" t="s">
        <v>8521</v>
      </c>
      <c r="G2901" t="s">
        <v>469</v>
      </c>
      <c r="H2901" t="s">
        <v>143</v>
      </c>
      <c r="I2901" t="s">
        <v>135</v>
      </c>
      <c r="J2901" t="s">
        <v>136</v>
      </c>
      <c r="K2901" t="s">
        <v>137</v>
      </c>
      <c r="L2901" t="s">
        <v>8522</v>
      </c>
      <c r="M2901" t="s">
        <v>8523</v>
      </c>
      <c r="N2901">
        <v>1.506388888</v>
      </c>
      <c r="O2901">
        <v>0</v>
      </c>
      <c r="P2901">
        <v>23</v>
      </c>
      <c r="Q2901">
        <v>0</v>
      </c>
      <c r="R2901">
        <v>2</v>
      </c>
      <c r="S2901">
        <v>0</v>
      </c>
      <c r="T2901">
        <v>12</v>
      </c>
      <c r="U2901">
        <v>0</v>
      </c>
      <c r="V2901">
        <v>0</v>
      </c>
      <c r="W2901">
        <v>0</v>
      </c>
      <c r="X2901">
        <v>10.369969176316697</v>
      </c>
      <c r="Y2901">
        <v>0</v>
      </c>
      <c r="Z2901">
        <v>2.4761648678438282</v>
      </c>
      <c r="AA2901">
        <v>0</v>
      </c>
      <c r="AB2901">
        <v>57.996044461943555</v>
      </c>
      <c r="AC2901">
        <v>0</v>
      </c>
      <c r="AD2901">
        <v>0</v>
      </c>
      <c r="AE2901">
        <v>70.842178506104077</v>
      </c>
    </row>
    <row r="2902" spans="1:31" x14ac:dyDescent="0.25">
      <c r="A2902">
        <v>1876173</v>
      </c>
      <c r="B2902">
        <v>1</v>
      </c>
      <c r="C2902" t="s">
        <v>81</v>
      </c>
      <c r="D2902" t="s">
        <v>112</v>
      </c>
      <c r="E2902" t="s">
        <v>146</v>
      </c>
      <c r="F2902" t="s">
        <v>8524</v>
      </c>
      <c r="G2902" t="s">
        <v>212</v>
      </c>
      <c r="H2902" t="s">
        <v>143</v>
      </c>
      <c r="I2902" t="s">
        <v>135</v>
      </c>
      <c r="J2902" t="s">
        <v>136</v>
      </c>
      <c r="K2902" t="s">
        <v>137</v>
      </c>
      <c r="L2902" t="s">
        <v>8525</v>
      </c>
      <c r="M2902" t="s">
        <v>8526</v>
      </c>
      <c r="N2902">
        <v>4.1872222219999999</v>
      </c>
      <c r="O2902">
        <v>0</v>
      </c>
      <c r="P2902">
        <v>61</v>
      </c>
      <c r="Q2902">
        <v>0</v>
      </c>
      <c r="R2902">
        <v>7</v>
      </c>
      <c r="S2902">
        <v>0</v>
      </c>
      <c r="T2902">
        <v>1</v>
      </c>
      <c r="U2902">
        <v>0</v>
      </c>
      <c r="V2902">
        <v>0</v>
      </c>
      <c r="W2902">
        <v>0</v>
      </c>
      <c r="X2902">
        <v>57.164552192755409</v>
      </c>
      <c r="Y2902">
        <v>0</v>
      </c>
      <c r="Z2902">
        <v>4.0886202561248952</v>
      </c>
      <c r="AA2902">
        <v>0</v>
      </c>
      <c r="AB2902">
        <v>1.047428539354206</v>
      </c>
      <c r="AC2902">
        <v>0</v>
      </c>
      <c r="AD2902">
        <v>0</v>
      </c>
      <c r="AE2902">
        <v>62.300600988234514</v>
      </c>
    </row>
    <row r="2903" spans="1:31" x14ac:dyDescent="0.25">
      <c r="A2903">
        <v>1876296</v>
      </c>
      <c r="B2903">
        <v>1</v>
      </c>
      <c r="C2903" t="s">
        <v>81</v>
      </c>
      <c r="D2903" t="s">
        <v>113</v>
      </c>
      <c r="E2903" t="s">
        <v>158</v>
      </c>
      <c r="F2903" t="s">
        <v>8385</v>
      </c>
      <c r="G2903" t="s">
        <v>196</v>
      </c>
      <c r="H2903" t="s">
        <v>134</v>
      </c>
      <c r="I2903" t="s">
        <v>135</v>
      </c>
      <c r="J2903" t="s">
        <v>136</v>
      </c>
      <c r="K2903" t="s">
        <v>172</v>
      </c>
      <c r="L2903" t="s">
        <v>8527</v>
      </c>
      <c r="M2903" t="s">
        <v>8528</v>
      </c>
      <c r="N2903">
        <v>0.69305555500000005</v>
      </c>
      <c r="O2903">
        <v>0</v>
      </c>
      <c r="P2903">
        <v>128</v>
      </c>
      <c r="Q2903">
        <v>0</v>
      </c>
      <c r="R2903">
        <v>27</v>
      </c>
      <c r="S2903">
        <v>0</v>
      </c>
      <c r="T2903">
        <v>4</v>
      </c>
      <c r="U2903">
        <v>0</v>
      </c>
      <c r="V2903">
        <v>0</v>
      </c>
      <c r="W2903">
        <v>0</v>
      </c>
      <c r="X2903">
        <v>19.091558914317897</v>
      </c>
      <c r="Y2903">
        <v>0</v>
      </c>
      <c r="Z2903">
        <v>16.210769629975776</v>
      </c>
      <c r="AA2903">
        <v>0</v>
      </c>
      <c r="AB2903">
        <v>0.96345954165431502</v>
      </c>
      <c r="AC2903">
        <v>0</v>
      </c>
      <c r="AD2903">
        <v>0</v>
      </c>
      <c r="AE2903">
        <v>36.265788085947989</v>
      </c>
    </row>
    <row r="2904" spans="1:31" x14ac:dyDescent="0.25">
      <c r="A2904">
        <v>1876196</v>
      </c>
      <c r="B2904">
        <v>1</v>
      </c>
      <c r="C2904" t="s">
        <v>80</v>
      </c>
      <c r="D2904" t="s">
        <v>106</v>
      </c>
      <c r="E2904" t="s">
        <v>146</v>
      </c>
      <c r="F2904" t="s">
        <v>8529</v>
      </c>
      <c r="G2904" t="s">
        <v>148</v>
      </c>
      <c r="H2904" t="s">
        <v>143</v>
      </c>
      <c r="I2904" t="s">
        <v>135</v>
      </c>
      <c r="J2904" t="s">
        <v>136</v>
      </c>
      <c r="K2904" t="s">
        <v>137</v>
      </c>
      <c r="L2904" t="s">
        <v>8530</v>
      </c>
      <c r="M2904" t="s">
        <v>8531</v>
      </c>
      <c r="N2904">
        <v>2.520277777</v>
      </c>
      <c r="O2904">
        <v>0</v>
      </c>
      <c r="P2904">
        <v>6</v>
      </c>
      <c r="Q2904">
        <v>0</v>
      </c>
      <c r="R2904">
        <v>1</v>
      </c>
      <c r="S2904">
        <v>0</v>
      </c>
      <c r="T2904">
        <v>0</v>
      </c>
      <c r="U2904">
        <v>0</v>
      </c>
      <c r="V2904">
        <v>0</v>
      </c>
      <c r="W2904">
        <v>0</v>
      </c>
      <c r="X2904">
        <v>1.2904773303773043</v>
      </c>
      <c r="Y2904">
        <v>0</v>
      </c>
      <c r="Z2904">
        <v>0.55264609038808366</v>
      </c>
      <c r="AA2904">
        <v>0</v>
      </c>
      <c r="AB2904">
        <v>0</v>
      </c>
      <c r="AC2904">
        <v>0</v>
      </c>
      <c r="AD2904">
        <v>0</v>
      </c>
      <c r="AE2904">
        <v>1.8431234207653879</v>
      </c>
    </row>
    <row r="2905" spans="1:31" x14ac:dyDescent="0.25">
      <c r="A2905">
        <v>1876342</v>
      </c>
      <c r="B2905">
        <v>1</v>
      </c>
      <c r="C2905" t="s">
        <v>80</v>
      </c>
      <c r="D2905" t="s">
        <v>92</v>
      </c>
      <c r="E2905" t="s">
        <v>140</v>
      </c>
      <c r="F2905" t="s">
        <v>8532</v>
      </c>
      <c r="G2905" t="s">
        <v>163</v>
      </c>
      <c r="H2905" t="s">
        <v>143</v>
      </c>
      <c r="I2905" t="s">
        <v>135</v>
      </c>
      <c r="J2905" t="s">
        <v>136</v>
      </c>
      <c r="K2905" t="s">
        <v>137</v>
      </c>
      <c r="L2905" t="s">
        <v>8533</v>
      </c>
      <c r="M2905" t="s">
        <v>8534</v>
      </c>
      <c r="N2905">
        <v>1.7583333329999999</v>
      </c>
      <c r="O2905">
        <v>0</v>
      </c>
      <c r="P2905">
        <v>5</v>
      </c>
      <c r="Q2905">
        <v>0</v>
      </c>
      <c r="R2905">
        <v>0</v>
      </c>
      <c r="S2905">
        <v>0</v>
      </c>
      <c r="T2905">
        <v>0</v>
      </c>
      <c r="U2905">
        <v>0</v>
      </c>
      <c r="V2905">
        <v>0</v>
      </c>
      <c r="W2905">
        <v>0</v>
      </c>
      <c r="X2905">
        <v>1.1215485969442691</v>
      </c>
      <c r="Y2905">
        <v>0</v>
      </c>
      <c r="Z2905">
        <v>0</v>
      </c>
      <c r="AA2905">
        <v>0</v>
      </c>
      <c r="AB2905">
        <v>0</v>
      </c>
      <c r="AC2905">
        <v>0</v>
      </c>
      <c r="AD2905">
        <v>0</v>
      </c>
      <c r="AE2905">
        <v>1.1215485969442691</v>
      </c>
    </row>
    <row r="2906" spans="1:31" x14ac:dyDescent="0.25">
      <c r="A2906">
        <v>1876156</v>
      </c>
      <c r="B2906">
        <v>1</v>
      </c>
      <c r="C2906" t="s">
        <v>80</v>
      </c>
      <c r="D2906" t="s">
        <v>93</v>
      </c>
      <c r="E2906" t="s">
        <v>146</v>
      </c>
      <c r="F2906" t="s">
        <v>8535</v>
      </c>
      <c r="G2906" t="s">
        <v>171</v>
      </c>
      <c r="H2906" t="s">
        <v>143</v>
      </c>
      <c r="I2906" t="s">
        <v>135</v>
      </c>
      <c r="J2906" t="s">
        <v>136</v>
      </c>
      <c r="K2906" t="s">
        <v>172</v>
      </c>
      <c r="L2906" t="s">
        <v>8536</v>
      </c>
      <c r="M2906" t="s">
        <v>8537</v>
      </c>
      <c r="N2906">
        <v>8.2538888880000005</v>
      </c>
      <c r="O2906">
        <v>0</v>
      </c>
      <c r="P2906">
        <v>34</v>
      </c>
      <c r="Q2906">
        <v>0</v>
      </c>
      <c r="R2906">
        <v>4</v>
      </c>
      <c r="S2906">
        <v>0</v>
      </c>
      <c r="T2906">
        <v>8</v>
      </c>
      <c r="U2906">
        <v>0</v>
      </c>
      <c r="V2906">
        <v>0</v>
      </c>
      <c r="W2906">
        <v>0</v>
      </c>
      <c r="X2906">
        <v>47.69749272486294</v>
      </c>
      <c r="Y2906">
        <v>0</v>
      </c>
      <c r="Z2906">
        <v>133.10136460599875</v>
      </c>
      <c r="AA2906">
        <v>0</v>
      </c>
      <c r="AB2906">
        <v>91.400867164110764</v>
      </c>
      <c r="AC2906">
        <v>0</v>
      </c>
      <c r="AD2906">
        <v>0</v>
      </c>
      <c r="AE2906">
        <v>272.19972449497243</v>
      </c>
    </row>
    <row r="2907" spans="1:31" x14ac:dyDescent="0.25">
      <c r="A2907">
        <v>1876050</v>
      </c>
      <c r="B2907">
        <v>1</v>
      </c>
      <c r="C2907" t="s">
        <v>80</v>
      </c>
      <c r="D2907" t="s">
        <v>90</v>
      </c>
      <c r="E2907" t="s">
        <v>146</v>
      </c>
      <c r="F2907" t="s">
        <v>5213</v>
      </c>
      <c r="G2907" t="s">
        <v>142</v>
      </c>
      <c r="H2907" t="s">
        <v>143</v>
      </c>
      <c r="I2907" t="s">
        <v>135</v>
      </c>
      <c r="J2907" t="s">
        <v>136</v>
      </c>
      <c r="K2907" t="s">
        <v>137</v>
      </c>
      <c r="L2907" t="s">
        <v>8538</v>
      </c>
      <c r="M2907" t="s">
        <v>8539</v>
      </c>
      <c r="N2907">
        <v>1.0619444440000001</v>
      </c>
      <c r="O2907">
        <v>0</v>
      </c>
      <c r="P2907">
        <v>199</v>
      </c>
      <c r="Q2907">
        <v>0</v>
      </c>
      <c r="R2907">
        <v>0</v>
      </c>
      <c r="S2907">
        <v>0</v>
      </c>
      <c r="T2907">
        <v>7</v>
      </c>
      <c r="U2907">
        <v>0</v>
      </c>
      <c r="V2907">
        <v>0</v>
      </c>
      <c r="W2907">
        <v>0</v>
      </c>
      <c r="X2907">
        <v>48.358354395620218</v>
      </c>
      <c r="Y2907">
        <v>0</v>
      </c>
      <c r="Z2907">
        <v>0</v>
      </c>
      <c r="AA2907">
        <v>0</v>
      </c>
      <c r="AB2907">
        <v>5.6390688699144293</v>
      </c>
      <c r="AC2907">
        <v>0</v>
      </c>
      <c r="AD2907">
        <v>0</v>
      </c>
      <c r="AE2907">
        <v>53.99742326553465</v>
      </c>
    </row>
    <row r="2908" spans="1:31" x14ac:dyDescent="0.25">
      <c r="A2908">
        <v>1876213</v>
      </c>
      <c r="B2908">
        <v>1</v>
      </c>
      <c r="C2908" t="s">
        <v>80</v>
      </c>
      <c r="D2908" t="s">
        <v>93</v>
      </c>
      <c r="E2908" t="s">
        <v>146</v>
      </c>
      <c r="F2908" t="s">
        <v>8540</v>
      </c>
      <c r="G2908" t="s">
        <v>148</v>
      </c>
      <c r="H2908" t="s">
        <v>143</v>
      </c>
      <c r="I2908" t="s">
        <v>135</v>
      </c>
      <c r="J2908" t="s">
        <v>136</v>
      </c>
      <c r="K2908" t="s">
        <v>137</v>
      </c>
      <c r="L2908" t="s">
        <v>8541</v>
      </c>
      <c r="M2908" t="s">
        <v>8542</v>
      </c>
      <c r="N2908">
        <v>5.4052777770000002</v>
      </c>
      <c r="O2908">
        <v>0</v>
      </c>
      <c r="P2908">
        <v>1</v>
      </c>
      <c r="Q2908">
        <v>0</v>
      </c>
      <c r="R2908">
        <v>1</v>
      </c>
      <c r="S2908">
        <v>0</v>
      </c>
      <c r="T2908">
        <v>1</v>
      </c>
      <c r="U2908">
        <v>0</v>
      </c>
      <c r="V2908">
        <v>0</v>
      </c>
      <c r="W2908">
        <v>0</v>
      </c>
      <c r="X2908">
        <v>3.0045959620598612</v>
      </c>
      <c r="Y2908">
        <v>0</v>
      </c>
      <c r="Z2908">
        <v>52.526481494931765</v>
      </c>
      <c r="AA2908">
        <v>0</v>
      </c>
      <c r="AB2908">
        <v>16.025708059646199</v>
      </c>
      <c r="AC2908">
        <v>0</v>
      </c>
      <c r="AD2908">
        <v>0</v>
      </c>
      <c r="AE2908">
        <v>71.556785516637831</v>
      </c>
    </row>
    <row r="2909" spans="1:31" x14ac:dyDescent="0.25">
      <c r="A2909">
        <v>1876545</v>
      </c>
      <c r="B2909">
        <v>1</v>
      </c>
      <c r="C2909" t="s">
        <v>80</v>
      </c>
      <c r="D2909" t="s">
        <v>108</v>
      </c>
      <c r="E2909" t="s">
        <v>146</v>
      </c>
      <c r="F2909" t="s">
        <v>8543</v>
      </c>
      <c r="G2909" t="s">
        <v>541</v>
      </c>
      <c r="H2909" t="s">
        <v>143</v>
      </c>
      <c r="I2909" t="s">
        <v>135</v>
      </c>
      <c r="J2909" t="s">
        <v>136</v>
      </c>
      <c r="K2909" t="s">
        <v>137</v>
      </c>
      <c r="L2909" t="s">
        <v>8544</v>
      </c>
      <c r="M2909" t="s">
        <v>8545</v>
      </c>
      <c r="N2909">
        <v>1.7024999999999999</v>
      </c>
      <c r="O2909">
        <v>0</v>
      </c>
      <c r="P2909">
        <v>31</v>
      </c>
      <c r="Q2909">
        <v>0</v>
      </c>
      <c r="R2909">
        <v>3</v>
      </c>
      <c r="S2909">
        <v>0</v>
      </c>
      <c r="T2909">
        <v>6</v>
      </c>
      <c r="U2909">
        <v>0</v>
      </c>
      <c r="V2909">
        <v>0</v>
      </c>
      <c r="W2909">
        <v>0</v>
      </c>
      <c r="X2909">
        <v>14.708579062004254</v>
      </c>
      <c r="Y2909">
        <v>0</v>
      </c>
      <c r="Z2909">
        <v>5.5461321682519511</v>
      </c>
      <c r="AA2909">
        <v>0</v>
      </c>
      <c r="AB2909">
        <v>11.737032342616317</v>
      </c>
      <c r="AC2909">
        <v>0</v>
      </c>
      <c r="AD2909">
        <v>0</v>
      </c>
      <c r="AE2909">
        <v>31.991743572872522</v>
      </c>
    </row>
    <row r="2910" spans="1:31" x14ac:dyDescent="0.25">
      <c r="A2910">
        <v>1875964</v>
      </c>
      <c r="B2910">
        <v>1</v>
      </c>
      <c r="C2910" t="s">
        <v>80</v>
      </c>
      <c r="D2910" t="s">
        <v>105</v>
      </c>
      <c r="E2910" t="s">
        <v>146</v>
      </c>
      <c r="F2910" t="s">
        <v>8546</v>
      </c>
      <c r="G2910" t="s">
        <v>171</v>
      </c>
      <c r="H2910" t="s">
        <v>143</v>
      </c>
      <c r="I2910" t="s">
        <v>135</v>
      </c>
      <c r="J2910" t="s">
        <v>136</v>
      </c>
      <c r="K2910" t="s">
        <v>172</v>
      </c>
      <c r="L2910" t="s">
        <v>8547</v>
      </c>
      <c r="M2910" t="s">
        <v>8548</v>
      </c>
      <c r="N2910">
        <v>8.4179905549999994</v>
      </c>
      <c r="O2910">
        <v>0</v>
      </c>
      <c r="P2910">
        <v>33</v>
      </c>
      <c r="Q2910">
        <v>0</v>
      </c>
      <c r="R2910">
        <v>0</v>
      </c>
      <c r="S2910">
        <v>0</v>
      </c>
      <c r="T2910">
        <v>11</v>
      </c>
      <c r="U2910">
        <v>0</v>
      </c>
      <c r="V2910">
        <v>0</v>
      </c>
      <c r="W2910">
        <v>0</v>
      </c>
      <c r="X2910">
        <v>145.44875363192884</v>
      </c>
      <c r="Y2910">
        <v>0</v>
      </c>
      <c r="Z2910">
        <v>0</v>
      </c>
      <c r="AA2910">
        <v>0</v>
      </c>
      <c r="AB2910">
        <v>257.66915629975978</v>
      </c>
      <c r="AC2910">
        <v>0</v>
      </c>
      <c r="AD2910">
        <v>0</v>
      </c>
      <c r="AE2910">
        <v>403.11790993168859</v>
      </c>
    </row>
    <row r="2911" spans="1:31" x14ac:dyDescent="0.25">
      <c r="A2911">
        <v>1876259</v>
      </c>
      <c r="B2911">
        <v>1</v>
      </c>
      <c r="C2911" t="s">
        <v>80</v>
      </c>
      <c r="D2911" t="s">
        <v>109</v>
      </c>
      <c r="E2911" t="s">
        <v>210</v>
      </c>
      <c r="F2911" t="s">
        <v>8549</v>
      </c>
      <c r="G2911" t="s">
        <v>133</v>
      </c>
      <c r="H2911" t="s">
        <v>134</v>
      </c>
      <c r="I2911" t="s">
        <v>135</v>
      </c>
      <c r="J2911" t="s">
        <v>136</v>
      </c>
      <c r="K2911" t="s">
        <v>137</v>
      </c>
      <c r="L2911" t="s">
        <v>8550</v>
      </c>
      <c r="M2911" t="s">
        <v>8551</v>
      </c>
      <c r="N2911">
        <v>9.8888887999999994E-2</v>
      </c>
      <c r="O2911">
        <v>0</v>
      </c>
      <c r="P2911">
        <v>671</v>
      </c>
      <c r="Q2911">
        <v>2</v>
      </c>
      <c r="R2911">
        <v>126</v>
      </c>
      <c r="S2911">
        <v>11</v>
      </c>
      <c r="T2911">
        <v>146</v>
      </c>
      <c r="U2911">
        <v>0</v>
      </c>
      <c r="V2911">
        <v>0</v>
      </c>
      <c r="W2911">
        <v>0</v>
      </c>
      <c r="X2911">
        <v>12.508574600940806</v>
      </c>
      <c r="Y2911">
        <v>7.9541736774048882E-2</v>
      </c>
      <c r="Z2911">
        <v>45.984451329982377</v>
      </c>
      <c r="AA2911">
        <v>13.479759379806218</v>
      </c>
      <c r="AB2911">
        <v>37.534088787223595</v>
      </c>
      <c r="AC2911">
        <v>0</v>
      </c>
      <c r="AD2911">
        <v>0</v>
      </c>
      <c r="AE2911">
        <v>109.58641583472703</v>
      </c>
    </row>
    <row r="2912" spans="1:31" x14ac:dyDescent="0.25">
      <c r="A2912">
        <v>1876302</v>
      </c>
      <c r="B2912">
        <v>1</v>
      </c>
      <c r="C2912" t="s">
        <v>80</v>
      </c>
      <c r="D2912" t="s">
        <v>93</v>
      </c>
      <c r="E2912" t="s">
        <v>169</v>
      </c>
      <c r="F2912" t="s">
        <v>8552</v>
      </c>
      <c r="G2912" t="s">
        <v>2221</v>
      </c>
      <c r="H2912" t="s">
        <v>143</v>
      </c>
      <c r="I2912" t="s">
        <v>135</v>
      </c>
      <c r="J2912" t="s">
        <v>5</v>
      </c>
      <c r="K2912" t="s">
        <v>137</v>
      </c>
      <c r="L2912" t="s">
        <v>8553</v>
      </c>
      <c r="M2912" t="s">
        <v>8554</v>
      </c>
      <c r="N2912">
        <v>0.98944444399999998</v>
      </c>
      <c r="O2912">
        <v>0</v>
      </c>
      <c r="P2912">
        <v>132</v>
      </c>
      <c r="Q2912">
        <v>0</v>
      </c>
      <c r="R2912">
        <v>8</v>
      </c>
      <c r="S2912">
        <v>0</v>
      </c>
      <c r="T2912">
        <v>17</v>
      </c>
      <c r="U2912">
        <v>0</v>
      </c>
      <c r="V2912">
        <v>0</v>
      </c>
      <c r="W2912">
        <v>0</v>
      </c>
      <c r="X2912">
        <v>21.586552182518506</v>
      </c>
      <c r="Y2912">
        <v>0</v>
      </c>
      <c r="Z2912">
        <v>52.612134231225461</v>
      </c>
      <c r="AA2912">
        <v>0</v>
      </c>
      <c r="AB2912">
        <v>22.856768034964247</v>
      </c>
      <c r="AC2912">
        <v>0</v>
      </c>
      <c r="AD2912">
        <v>0</v>
      </c>
      <c r="AE2912">
        <v>97.055454448708218</v>
      </c>
    </row>
    <row r="2913" spans="1:31" x14ac:dyDescent="0.25">
      <c r="A2913">
        <v>1876010</v>
      </c>
      <c r="B2913">
        <v>1</v>
      </c>
      <c r="C2913" t="s">
        <v>81</v>
      </c>
      <c r="D2913" t="s">
        <v>128</v>
      </c>
      <c r="E2913" t="s">
        <v>146</v>
      </c>
      <c r="F2913" t="s">
        <v>8555</v>
      </c>
      <c r="G2913" t="s">
        <v>196</v>
      </c>
      <c r="H2913" t="s">
        <v>143</v>
      </c>
      <c r="I2913" t="s">
        <v>135</v>
      </c>
      <c r="J2913" t="s">
        <v>136</v>
      </c>
      <c r="K2913" t="s">
        <v>172</v>
      </c>
      <c r="L2913" t="s">
        <v>8556</v>
      </c>
      <c r="M2913" t="s">
        <v>8557</v>
      </c>
      <c r="N2913">
        <v>2.6035341660000002</v>
      </c>
      <c r="O2913">
        <v>0</v>
      </c>
      <c r="P2913">
        <v>4</v>
      </c>
      <c r="Q2913">
        <v>0</v>
      </c>
      <c r="R2913">
        <v>1</v>
      </c>
      <c r="S2913">
        <v>0</v>
      </c>
      <c r="T2913">
        <v>0</v>
      </c>
      <c r="U2913">
        <v>0</v>
      </c>
      <c r="V2913">
        <v>0</v>
      </c>
      <c r="W2913">
        <v>0</v>
      </c>
      <c r="X2913">
        <v>37.98377077095261</v>
      </c>
      <c r="Y2913">
        <v>0</v>
      </c>
      <c r="Z2913">
        <v>0.57529187711792495</v>
      </c>
      <c r="AA2913">
        <v>0</v>
      </c>
      <c r="AB2913">
        <v>0</v>
      </c>
      <c r="AC2913">
        <v>0</v>
      </c>
      <c r="AD2913">
        <v>0</v>
      </c>
      <c r="AE2913">
        <v>38.559062648070537</v>
      </c>
    </row>
    <row r="2914" spans="1:31" x14ac:dyDescent="0.25">
      <c r="A2914">
        <v>1876551</v>
      </c>
      <c r="B2914">
        <v>1</v>
      </c>
      <c r="C2914" t="s">
        <v>80</v>
      </c>
      <c r="D2914" t="s">
        <v>107</v>
      </c>
      <c r="E2914" t="s">
        <v>140</v>
      </c>
      <c r="F2914" t="s">
        <v>8558</v>
      </c>
      <c r="G2914" t="s">
        <v>200</v>
      </c>
      <c r="H2914" t="s">
        <v>143</v>
      </c>
      <c r="I2914" t="s">
        <v>135</v>
      </c>
      <c r="J2914" t="s">
        <v>136</v>
      </c>
      <c r="K2914" t="s">
        <v>137</v>
      </c>
      <c r="L2914" t="s">
        <v>8559</v>
      </c>
      <c r="M2914" t="s">
        <v>8560</v>
      </c>
      <c r="N2914">
        <v>4.9061111110000004</v>
      </c>
      <c r="O2914">
        <v>0</v>
      </c>
      <c r="P2914">
        <v>1</v>
      </c>
      <c r="Q2914">
        <v>0</v>
      </c>
      <c r="R2914">
        <v>0</v>
      </c>
      <c r="S2914">
        <v>0</v>
      </c>
      <c r="T2914">
        <v>0</v>
      </c>
      <c r="U2914">
        <v>0</v>
      </c>
      <c r="V2914">
        <v>0</v>
      </c>
      <c r="W2914">
        <v>0</v>
      </c>
      <c r="X2914">
        <v>0.81316210359364516</v>
      </c>
      <c r="Y2914">
        <v>0</v>
      </c>
      <c r="Z2914">
        <v>0</v>
      </c>
      <c r="AA2914">
        <v>0</v>
      </c>
      <c r="AB2914">
        <v>0</v>
      </c>
      <c r="AC2914">
        <v>0</v>
      </c>
      <c r="AD2914">
        <v>0</v>
      </c>
      <c r="AE2914">
        <v>0.81316210359364516</v>
      </c>
    </row>
    <row r="2915" spans="1:31" x14ac:dyDescent="0.25">
      <c r="A2915">
        <v>1875901</v>
      </c>
      <c r="B2915">
        <v>1</v>
      </c>
      <c r="C2915" t="s">
        <v>80</v>
      </c>
      <c r="D2915" t="s">
        <v>93</v>
      </c>
      <c r="E2915" t="s">
        <v>146</v>
      </c>
      <c r="F2915" t="s">
        <v>8419</v>
      </c>
      <c r="G2915" t="s">
        <v>469</v>
      </c>
      <c r="H2915" t="s">
        <v>143</v>
      </c>
      <c r="I2915" t="s">
        <v>135</v>
      </c>
      <c r="J2915" t="s">
        <v>136</v>
      </c>
      <c r="K2915" t="s">
        <v>137</v>
      </c>
      <c r="L2915" t="s">
        <v>8561</v>
      </c>
      <c r="M2915" t="s">
        <v>8562</v>
      </c>
      <c r="N2915">
        <v>8.4002777769999994</v>
      </c>
      <c r="O2915">
        <v>0</v>
      </c>
      <c r="P2915">
        <v>0</v>
      </c>
      <c r="Q2915">
        <v>0</v>
      </c>
      <c r="R2915">
        <v>6</v>
      </c>
      <c r="S2915">
        <v>0</v>
      </c>
      <c r="T2915">
        <v>2</v>
      </c>
      <c r="U2915">
        <v>0</v>
      </c>
      <c r="V2915">
        <v>0</v>
      </c>
      <c r="W2915">
        <v>0</v>
      </c>
      <c r="X2915">
        <v>0</v>
      </c>
      <c r="Y2915">
        <v>0</v>
      </c>
      <c r="Z2915">
        <v>549.88560426016454</v>
      </c>
      <c r="AA2915">
        <v>0</v>
      </c>
      <c r="AB2915">
        <v>163.84540128841053</v>
      </c>
      <c r="AC2915">
        <v>0</v>
      </c>
      <c r="AD2915">
        <v>0</v>
      </c>
      <c r="AE2915">
        <v>713.73100554857501</v>
      </c>
    </row>
    <row r="2916" spans="1:31" x14ac:dyDescent="0.25">
      <c r="A2916">
        <v>1876448</v>
      </c>
      <c r="B2916">
        <v>1</v>
      </c>
      <c r="C2916" t="s">
        <v>80</v>
      </c>
      <c r="D2916" t="s">
        <v>90</v>
      </c>
      <c r="E2916" t="s">
        <v>169</v>
      </c>
      <c r="F2916" t="s">
        <v>8563</v>
      </c>
      <c r="G2916" t="s">
        <v>142</v>
      </c>
      <c r="H2916" t="s">
        <v>143</v>
      </c>
      <c r="I2916" t="s">
        <v>135</v>
      </c>
      <c r="J2916" t="s">
        <v>136</v>
      </c>
      <c r="K2916" t="s">
        <v>137</v>
      </c>
      <c r="L2916" t="s">
        <v>8564</v>
      </c>
      <c r="M2916" t="s">
        <v>8565</v>
      </c>
      <c r="N2916">
        <v>1.0008333330000001</v>
      </c>
      <c r="O2916">
        <v>0</v>
      </c>
      <c r="P2916">
        <v>476</v>
      </c>
      <c r="Q2916">
        <v>0</v>
      </c>
      <c r="R2916">
        <v>0</v>
      </c>
      <c r="S2916">
        <v>0</v>
      </c>
      <c r="T2916">
        <v>14</v>
      </c>
      <c r="U2916">
        <v>0</v>
      </c>
      <c r="V2916">
        <v>0</v>
      </c>
      <c r="W2916">
        <v>0</v>
      </c>
      <c r="X2916">
        <v>124.80424355477948</v>
      </c>
      <c r="Y2916">
        <v>0</v>
      </c>
      <c r="Z2916">
        <v>0</v>
      </c>
      <c r="AA2916">
        <v>0</v>
      </c>
      <c r="AB2916">
        <v>13.511454712946215</v>
      </c>
      <c r="AC2916">
        <v>0</v>
      </c>
      <c r="AD2916">
        <v>0</v>
      </c>
      <c r="AE2916">
        <v>138.31569826772568</v>
      </c>
    </row>
    <row r="2917" spans="1:31" x14ac:dyDescent="0.25">
      <c r="A2917">
        <v>1876422</v>
      </c>
      <c r="B2917">
        <v>1</v>
      </c>
      <c r="C2917" t="s">
        <v>80</v>
      </c>
      <c r="D2917" t="s">
        <v>111</v>
      </c>
      <c r="E2917" t="s">
        <v>140</v>
      </c>
      <c r="F2917" t="s">
        <v>8566</v>
      </c>
      <c r="G2917" t="s">
        <v>200</v>
      </c>
      <c r="H2917" t="s">
        <v>143</v>
      </c>
      <c r="I2917" t="s">
        <v>135</v>
      </c>
      <c r="J2917" t="s">
        <v>136</v>
      </c>
      <c r="K2917" t="s">
        <v>137</v>
      </c>
      <c r="L2917" t="s">
        <v>8567</v>
      </c>
      <c r="M2917" t="s">
        <v>8568</v>
      </c>
      <c r="N2917">
        <v>0.76638888800000005</v>
      </c>
      <c r="O2917">
        <v>0</v>
      </c>
      <c r="P2917">
        <v>9</v>
      </c>
      <c r="Q2917">
        <v>0</v>
      </c>
      <c r="R2917">
        <v>0</v>
      </c>
      <c r="S2917">
        <v>0</v>
      </c>
      <c r="T2917">
        <v>0</v>
      </c>
      <c r="U2917">
        <v>0</v>
      </c>
      <c r="V2917">
        <v>0</v>
      </c>
      <c r="W2917">
        <v>0</v>
      </c>
      <c r="X2917">
        <v>1.6433565163521127</v>
      </c>
      <c r="Y2917">
        <v>0</v>
      </c>
      <c r="Z2917">
        <v>0</v>
      </c>
      <c r="AA2917">
        <v>0</v>
      </c>
      <c r="AB2917">
        <v>0</v>
      </c>
      <c r="AC2917">
        <v>0</v>
      </c>
      <c r="AD2917">
        <v>0</v>
      </c>
      <c r="AE2917">
        <v>1.6433565163521127</v>
      </c>
    </row>
    <row r="2918" spans="1:31" x14ac:dyDescent="0.25">
      <c r="A2918">
        <v>1876322</v>
      </c>
      <c r="B2918">
        <v>1</v>
      </c>
      <c r="C2918" t="s">
        <v>80</v>
      </c>
      <c r="D2918" t="s">
        <v>98</v>
      </c>
      <c r="E2918" t="s">
        <v>140</v>
      </c>
      <c r="F2918" t="s">
        <v>8569</v>
      </c>
      <c r="G2918" t="s">
        <v>207</v>
      </c>
      <c r="H2918" t="s">
        <v>143</v>
      </c>
      <c r="I2918" t="s">
        <v>135</v>
      </c>
      <c r="J2918" t="s">
        <v>136</v>
      </c>
      <c r="K2918" t="s">
        <v>137</v>
      </c>
      <c r="L2918" t="s">
        <v>8570</v>
      </c>
      <c r="M2918" t="s">
        <v>8571</v>
      </c>
      <c r="N2918">
        <v>1.1469444440000001</v>
      </c>
      <c r="O2918">
        <v>0</v>
      </c>
      <c r="P2918">
        <v>0</v>
      </c>
      <c r="Q2918">
        <v>0</v>
      </c>
      <c r="R2918">
        <v>0</v>
      </c>
      <c r="S2918">
        <v>0</v>
      </c>
      <c r="T2918">
        <v>1</v>
      </c>
      <c r="U2918">
        <v>0</v>
      </c>
      <c r="V2918">
        <v>0</v>
      </c>
      <c r="W2918">
        <v>0</v>
      </c>
      <c r="X2918">
        <v>0</v>
      </c>
      <c r="Y2918">
        <v>0</v>
      </c>
      <c r="Z2918">
        <v>0</v>
      </c>
      <c r="AA2918">
        <v>0</v>
      </c>
      <c r="AB2918">
        <v>1.7856631798374474</v>
      </c>
      <c r="AC2918">
        <v>0</v>
      </c>
      <c r="AD2918">
        <v>0</v>
      </c>
      <c r="AE2918">
        <v>1.7856631798374474</v>
      </c>
    </row>
    <row r="2919" spans="1:31" x14ac:dyDescent="0.25">
      <c r="A2919">
        <v>1876571</v>
      </c>
      <c r="B2919">
        <v>1</v>
      </c>
      <c r="C2919" t="s">
        <v>81</v>
      </c>
      <c r="D2919" t="s">
        <v>123</v>
      </c>
      <c r="E2919" t="s">
        <v>169</v>
      </c>
      <c r="F2919" t="s">
        <v>6478</v>
      </c>
      <c r="G2919" t="s">
        <v>183</v>
      </c>
      <c r="H2919" t="s">
        <v>143</v>
      </c>
      <c r="I2919" t="s">
        <v>135</v>
      </c>
      <c r="J2919" t="s">
        <v>136</v>
      </c>
      <c r="K2919" t="s">
        <v>137</v>
      </c>
      <c r="L2919" t="s">
        <v>8572</v>
      </c>
      <c r="M2919" t="s">
        <v>8573</v>
      </c>
      <c r="N2919">
        <v>4.9741666660000003</v>
      </c>
      <c r="O2919">
        <v>0</v>
      </c>
      <c r="P2919">
        <v>1</v>
      </c>
      <c r="Q2919">
        <v>0</v>
      </c>
      <c r="R2919">
        <v>10</v>
      </c>
      <c r="S2919">
        <v>0</v>
      </c>
      <c r="T2919">
        <v>0</v>
      </c>
      <c r="U2919">
        <v>0</v>
      </c>
      <c r="V2919">
        <v>0</v>
      </c>
      <c r="W2919">
        <v>0</v>
      </c>
      <c r="X2919">
        <v>12.849383604304721</v>
      </c>
      <c r="Y2919">
        <v>0</v>
      </c>
      <c r="Z2919">
        <v>316.82033199856357</v>
      </c>
      <c r="AA2919">
        <v>0</v>
      </c>
      <c r="AB2919">
        <v>0</v>
      </c>
      <c r="AC2919">
        <v>0</v>
      </c>
      <c r="AD2919">
        <v>0</v>
      </c>
      <c r="AE2919">
        <v>329.66971560286828</v>
      </c>
    </row>
    <row r="2920" spans="1:31" x14ac:dyDescent="0.25">
      <c r="A2920">
        <v>1875944</v>
      </c>
      <c r="B2920">
        <v>1</v>
      </c>
      <c r="C2920" t="s">
        <v>80</v>
      </c>
      <c r="D2920" t="s">
        <v>93</v>
      </c>
      <c r="E2920" t="s">
        <v>146</v>
      </c>
      <c r="F2920" t="s">
        <v>8574</v>
      </c>
      <c r="G2920" t="s">
        <v>148</v>
      </c>
      <c r="H2920" t="s">
        <v>143</v>
      </c>
      <c r="I2920" t="s">
        <v>135</v>
      </c>
      <c r="J2920" t="s">
        <v>136</v>
      </c>
      <c r="K2920" t="s">
        <v>137</v>
      </c>
      <c r="L2920" t="s">
        <v>8575</v>
      </c>
      <c r="M2920" t="s">
        <v>8576</v>
      </c>
      <c r="N2920">
        <v>2.8291666659999999</v>
      </c>
      <c r="O2920">
        <v>0</v>
      </c>
      <c r="P2920">
        <v>0</v>
      </c>
      <c r="Q2920">
        <v>0</v>
      </c>
      <c r="R2920">
        <v>1</v>
      </c>
      <c r="S2920">
        <v>0</v>
      </c>
      <c r="T2920">
        <v>0</v>
      </c>
      <c r="U2920">
        <v>0</v>
      </c>
      <c r="V2920">
        <v>0</v>
      </c>
      <c r="W2920">
        <v>0</v>
      </c>
      <c r="X2920">
        <v>0</v>
      </c>
      <c r="Y2920">
        <v>0</v>
      </c>
      <c r="Z2920">
        <v>20.124829187744162</v>
      </c>
      <c r="AA2920">
        <v>0</v>
      </c>
      <c r="AB2920">
        <v>0</v>
      </c>
      <c r="AC2920">
        <v>0</v>
      </c>
      <c r="AD2920">
        <v>0</v>
      </c>
      <c r="AE2920">
        <v>20.124829187744162</v>
      </c>
    </row>
    <row r="2921" spans="1:31" x14ac:dyDescent="0.25">
      <c r="A2921">
        <v>1875987</v>
      </c>
      <c r="B2921">
        <v>1</v>
      </c>
      <c r="C2921" t="s">
        <v>81</v>
      </c>
      <c r="D2921" t="s">
        <v>125</v>
      </c>
      <c r="E2921" t="s">
        <v>169</v>
      </c>
      <c r="F2921" t="s">
        <v>3757</v>
      </c>
      <c r="G2921" t="s">
        <v>171</v>
      </c>
      <c r="H2921" t="s">
        <v>143</v>
      </c>
      <c r="I2921" t="s">
        <v>135</v>
      </c>
      <c r="J2921" t="s">
        <v>136</v>
      </c>
      <c r="K2921" t="s">
        <v>172</v>
      </c>
      <c r="L2921" t="s">
        <v>8577</v>
      </c>
      <c r="M2921" t="s">
        <v>8578</v>
      </c>
      <c r="N2921">
        <v>8.7948238879999998</v>
      </c>
      <c r="O2921">
        <v>0</v>
      </c>
      <c r="P2921">
        <v>131</v>
      </c>
      <c r="Q2921">
        <v>0</v>
      </c>
      <c r="R2921">
        <v>1</v>
      </c>
      <c r="S2921">
        <v>0</v>
      </c>
      <c r="T2921">
        <v>8</v>
      </c>
      <c r="U2921">
        <v>0</v>
      </c>
      <c r="V2921">
        <v>0</v>
      </c>
      <c r="W2921">
        <v>0</v>
      </c>
      <c r="X2921">
        <v>113.03552172101725</v>
      </c>
      <c r="Y2921">
        <v>0</v>
      </c>
      <c r="Z2921">
        <v>0</v>
      </c>
      <c r="AA2921">
        <v>0</v>
      </c>
      <c r="AB2921">
        <v>7.9706725061671575</v>
      </c>
      <c r="AC2921">
        <v>0</v>
      </c>
      <c r="AD2921">
        <v>0</v>
      </c>
      <c r="AE2921">
        <v>121.00619422718441</v>
      </c>
    </row>
    <row r="2922" spans="1:31" x14ac:dyDescent="0.25">
      <c r="A2922">
        <v>1876136</v>
      </c>
      <c r="B2922">
        <v>1</v>
      </c>
      <c r="C2922" t="s">
        <v>80</v>
      </c>
      <c r="D2922" t="s">
        <v>104</v>
      </c>
      <c r="E2922" t="s">
        <v>229</v>
      </c>
      <c r="F2922" t="s">
        <v>3216</v>
      </c>
      <c r="G2922" t="s">
        <v>212</v>
      </c>
      <c r="H2922" t="s">
        <v>134</v>
      </c>
      <c r="I2922" t="s">
        <v>135</v>
      </c>
      <c r="J2922" t="s">
        <v>3</v>
      </c>
      <c r="K2922" t="s">
        <v>137</v>
      </c>
      <c r="L2922" t="s">
        <v>8579</v>
      </c>
      <c r="M2922" t="s">
        <v>8580</v>
      </c>
      <c r="N2922">
        <v>0.87583333299999999</v>
      </c>
      <c r="O2922">
        <v>5</v>
      </c>
      <c r="P2922">
        <v>137</v>
      </c>
      <c r="Q2922">
        <v>19</v>
      </c>
      <c r="R2922">
        <v>289</v>
      </c>
      <c r="S2922">
        <v>42</v>
      </c>
      <c r="T2922">
        <v>62</v>
      </c>
      <c r="U2922">
        <v>20</v>
      </c>
      <c r="V2922">
        <v>0</v>
      </c>
      <c r="W2922">
        <v>19.739279505811883</v>
      </c>
      <c r="X2922">
        <v>35.182141144995484</v>
      </c>
      <c r="Y2922">
        <v>63.154219412088736</v>
      </c>
      <c r="Z2922">
        <v>169.59710473424281</v>
      </c>
      <c r="AA2922">
        <v>393.72257646030999</v>
      </c>
      <c r="AB2922">
        <v>73.804715188181959</v>
      </c>
      <c r="AC2922">
        <v>5309.2626404479106</v>
      </c>
      <c r="AD2922">
        <v>0</v>
      </c>
      <c r="AE2922">
        <v>6064.4626768935414</v>
      </c>
    </row>
    <row r="2923" spans="1:31" x14ac:dyDescent="0.25">
      <c r="A2923">
        <v>1875984</v>
      </c>
      <c r="B2923">
        <v>1</v>
      </c>
      <c r="C2923" t="s">
        <v>80</v>
      </c>
      <c r="D2923" t="s">
        <v>93</v>
      </c>
      <c r="E2923" t="s">
        <v>146</v>
      </c>
      <c r="F2923" t="s">
        <v>8581</v>
      </c>
      <c r="G2923" t="s">
        <v>148</v>
      </c>
      <c r="H2923" t="s">
        <v>143</v>
      </c>
      <c r="I2923" t="s">
        <v>135</v>
      </c>
      <c r="J2923" t="s">
        <v>136</v>
      </c>
      <c r="K2923" t="s">
        <v>137</v>
      </c>
      <c r="L2923" t="s">
        <v>8582</v>
      </c>
      <c r="M2923" t="s">
        <v>8583</v>
      </c>
      <c r="N2923">
        <v>5.0961111109999999</v>
      </c>
      <c r="O2923">
        <v>0</v>
      </c>
      <c r="P2923">
        <v>26</v>
      </c>
      <c r="Q2923">
        <v>0</v>
      </c>
      <c r="R2923">
        <v>0</v>
      </c>
      <c r="S2923">
        <v>0</v>
      </c>
      <c r="T2923">
        <v>2</v>
      </c>
      <c r="U2923">
        <v>0</v>
      </c>
      <c r="V2923">
        <v>0</v>
      </c>
      <c r="W2923">
        <v>0</v>
      </c>
      <c r="X2923">
        <v>46.182456831774353</v>
      </c>
      <c r="Y2923">
        <v>0</v>
      </c>
      <c r="Z2923">
        <v>0</v>
      </c>
      <c r="AA2923">
        <v>0</v>
      </c>
      <c r="AB2923">
        <v>10.475749067449772</v>
      </c>
      <c r="AC2923">
        <v>0</v>
      </c>
      <c r="AD2923">
        <v>0</v>
      </c>
      <c r="AE2923">
        <v>56.658205899224129</v>
      </c>
    </row>
    <row r="2924" spans="1:31" x14ac:dyDescent="0.25">
      <c r="A2924">
        <v>1876316</v>
      </c>
      <c r="B2924">
        <v>1</v>
      </c>
      <c r="C2924" t="s">
        <v>80</v>
      </c>
      <c r="D2924" t="s">
        <v>89</v>
      </c>
      <c r="E2924" t="s">
        <v>146</v>
      </c>
      <c r="F2924" t="s">
        <v>8584</v>
      </c>
      <c r="G2924" t="s">
        <v>148</v>
      </c>
      <c r="H2924" t="s">
        <v>143</v>
      </c>
      <c r="I2924" t="s">
        <v>135</v>
      </c>
      <c r="J2924" t="s">
        <v>136</v>
      </c>
      <c r="K2924" t="s">
        <v>137</v>
      </c>
      <c r="L2924" t="s">
        <v>8585</v>
      </c>
      <c r="M2924" t="s">
        <v>8586</v>
      </c>
      <c r="N2924">
        <v>0.90111111099999996</v>
      </c>
      <c r="O2924">
        <v>0</v>
      </c>
      <c r="P2924">
        <v>84</v>
      </c>
      <c r="Q2924">
        <v>0</v>
      </c>
      <c r="R2924">
        <v>1</v>
      </c>
      <c r="S2924">
        <v>0</v>
      </c>
      <c r="T2924">
        <v>0</v>
      </c>
      <c r="U2924">
        <v>0</v>
      </c>
      <c r="V2924">
        <v>0</v>
      </c>
      <c r="W2924">
        <v>0</v>
      </c>
      <c r="X2924">
        <v>30.195963256191941</v>
      </c>
      <c r="Y2924">
        <v>0</v>
      </c>
      <c r="Z2924">
        <v>2.3081916928673065</v>
      </c>
      <c r="AA2924">
        <v>0</v>
      </c>
      <c r="AB2924">
        <v>0</v>
      </c>
      <c r="AC2924">
        <v>0</v>
      </c>
      <c r="AD2924">
        <v>0</v>
      </c>
      <c r="AE2924">
        <v>32.504154949059249</v>
      </c>
    </row>
    <row r="2925" spans="1:31" x14ac:dyDescent="0.25">
      <c r="A2925">
        <v>1876339</v>
      </c>
      <c r="B2925">
        <v>1</v>
      </c>
      <c r="C2925" t="s">
        <v>81</v>
      </c>
      <c r="D2925" t="s">
        <v>120</v>
      </c>
      <c r="E2925" t="s">
        <v>131</v>
      </c>
      <c r="F2925" t="s">
        <v>8587</v>
      </c>
      <c r="G2925" t="s">
        <v>133</v>
      </c>
      <c r="H2925" t="s">
        <v>134</v>
      </c>
      <c r="I2925" t="s">
        <v>135</v>
      </c>
      <c r="J2925" t="s">
        <v>136</v>
      </c>
      <c r="K2925" t="s">
        <v>137</v>
      </c>
      <c r="L2925" t="s">
        <v>8588</v>
      </c>
      <c r="M2925" t="s">
        <v>8589</v>
      </c>
      <c r="N2925">
        <v>0.42499999999999999</v>
      </c>
      <c r="O2925">
        <v>0</v>
      </c>
      <c r="P2925">
        <v>0</v>
      </c>
      <c r="Q2925">
        <v>79</v>
      </c>
      <c r="R2925">
        <v>0</v>
      </c>
      <c r="S2925">
        <v>4</v>
      </c>
      <c r="T2925">
        <v>0</v>
      </c>
      <c r="U2925">
        <v>0</v>
      </c>
      <c r="V2925">
        <v>0</v>
      </c>
      <c r="W2925">
        <v>0</v>
      </c>
      <c r="X2925">
        <v>0</v>
      </c>
      <c r="Y2925">
        <v>150.77579444437058</v>
      </c>
      <c r="Z2925">
        <v>0</v>
      </c>
      <c r="AA2925">
        <v>8.6788273043464486</v>
      </c>
      <c r="AB2925">
        <v>0</v>
      </c>
      <c r="AC2925">
        <v>0</v>
      </c>
      <c r="AD2925">
        <v>0</v>
      </c>
      <c r="AE2925">
        <v>159.45462174871702</v>
      </c>
    </row>
    <row r="2926" spans="1:31" x14ac:dyDescent="0.25">
      <c r="A2926">
        <v>1876176</v>
      </c>
      <c r="B2926">
        <v>1</v>
      </c>
      <c r="C2926" t="s">
        <v>80</v>
      </c>
      <c r="D2926" t="s">
        <v>96</v>
      </c>
      <c r="E2926" t="s">
        <v>140</v>
      </c>
      <c r="F2926" t="s">
        <v>8590</v>
      </c>
      <c r="G2926" t="s">
        <v>163</v>
      </c>
      <c r="H2926" t="s">
        <v>143</v>
      </c>
      <c r="I2926" t="s">
        <v>135</v>
      </c>
      <c r="J2926" t="s">
        <v>136</v>
      </c>
      <c r="K2926" t="s">
        <v>137</v>
      </c>
      <c r="L2926" t="s">
        <v>8591</v>
      </c>
      <c r="M2926" t="s">
        <v>8592</v>
      </c>
      <c r="N2926">
        <v>5.909444444</v>
      </c>
      <c r="O2926">
        <v>0</v>
      </c>
      <c r="P2926">
        <v>1</v>
      </c>
      <c r="Q2926">
        <v>0</v>
      </c>
      <c r="R2926">
        <v>0</v>
      </c>
      <c r="S2926">
        <v>0</v>
      </c>
      <c r="T2926">
        <v>0</v>
      </c>
      <c r="U2926">
        <v>0</v>
      </c>
      <c r="V2926">
        <v>0</v>
      </c>
      <c r="W2926">
        <v>0</v>
      </c>
      <c r="X2926">
        <v>8.4818867841714045</v>
      </c>
      <c r="Y2926">
        <v>0</v>
      </c>
      <c r="Z2926">
        <v>0</v>
      </c>
      <c r="AA2926">
        <v>0</v>
      </c>
      <c r="AB2926">
        <v>0</v>
      </c>
      <c r="AC2926">
        <v>0</v>
      </c>
      <c r="AD2926">
        <v>0</v>
      </c>
      <c r="AE2926">
        <v>8.4818867841714045</v>
      </c>
    </row>
    <row r="2927" spans="1:31" x14ac:dyDescent="0.25">
      <c r="A2927">
        <v>1876485</v>
      </c>
      <c r="B2927">
        <v>1</v>
      </c>
      <c r="C2927" t="s">
        <v>80</v>
      </c>
      <c r="D2927" t="s">
        <v>92</v>
      </c>
      <c r="E2927" t="s">
        <v>210</v>
      </c>
      <c r="F2927" t="s">
        <v>7531</v>
      </c>
      <c r="G2927" t="s">
        <v>212</v>
      </c>
      <c r="H2927" t="s">
        <v>134</v>
      </c>
      <c r="I2927" t="s">
        <v>135</v>
      </c>
      <c r="J2927" t="s">
        <v>3</v>
      </c>
      <c r="K2927" t="s">
        <v>137</v>
      </c>
      <c r="L2927" t="s">
        <v>8593</v>
      </c>
      <c r="M2927" t="s">
        <v>8594</v>
      </c>
      <c r="N2927">
        <v>2.9227777769999999</v>
      </c>
      <c r="O2927">
        <v>0</v>
      </c>
      <c r="P2927">
        <v>140</v>
      </c>
      <c r="Q2927">
        <v>0</v>
      </c>
      <c r="R2927">
        <v>17</v>
      </c>
      <c r="S2927">
        <v>3</v>
      </c>
      <c r="T2927">
        <v>2</v>
      </c>
      <c r="U2927">
        <v>1</v>
      </c>
      <c r="V2927">
        <v>0</v>
      </c>
      <c r="W2927">
        <v>0</v>
      </c>
      <c r="X2927">
        <v>184.29008033607394</v>
      </c>
      <c r="Y2927">
        <v>0</v>
      </c>
      <c r="Z2927">
        <v>39.791748055915527</v>
      </c>
      <c r="AA2927">
        <v>169.88678689296057</v>
      </c>
      <c r="AB2927">
        <v>5.0084151878515</v>
      </c>
      <c r="AC2927">
        <v>66.876547940094753</v>
      </c>
      <c r="AD2927">
        <v>0</v>
      </c>
      <c r="AE2927">
        <v>465.85357841289624</v>
      </c>
    </row>
    <row r="2928" spans="1:31" x14ac:dyDescent="0.25">
      <c r="A2928">
        <v>1876193</v>
      </c>
      <c r="B2928">
        <v>1</v>
      </c>
      <c r="C2928" t="s">
        <v>81</v>
      </c>
      <c r="D2928" t="s">
        <v>118</v>
      </c>
      <c r="E2928" t="s">
        <v>210</v>
      </c>
      <c r="F2928" t="s">
        <v>8595</v>
      </c>
      <c r="G2928" t="s">
        <v>196</v>
      </c>
      <c r="H2928" t="s">
        <v>134</v>
      </c>
      <c r="I2928" t="s">
        <v>135</v>
      </c>
      <c r="J2928" t="s">
        <v>136</v>
      </c>
      <c r="K2928" t="s">
        <v>172</v>
      </c>
      <c r="L2928" t="s">
        <v>8596</v>
      </c>
      <c r="M2928" t="s">
        <v>8597</v>
      </c>
      <c r="N2928">
        <v>2.7053619439999999</v>
      </c>
      <c r="O2928">
        <v>3</v>
      </c>
      <c r="P2928">
        <v>333</v>
      </c>
      <c r="Q2928">
        <v>47</v>
      </c>
      <c r="R2928">
        <v>40</v>
      </c>
      <c r="S2928">
        <v>18</v>
      </c>
      <c r="T2928">
        <v>31</v>
      </c>
      <c r="U2928">
        <v>12</v>
      </c>
      <c r="V2928">
        <v>0</v>
      </c>
      <c r="W2928">
        <v>5.0197215511769544</v>
      </c>
      <c r="X2928">
        <v>178.1973575539615</v>
      </c>
      <c r="Y2928">
        <v>526.98708903296824</v>
      </c>
      <c r="Z2928">
        <v>261.28828180721229</v>
      </c>
      <c r="AA2928">
        <v>870.43051200746277</v>
      </c>
      <c r="AB2928">
        <v>288.98209324444974</v>
      </c>
      <c r="AC2928">
        <v>3124.8059045841464</v>
      </c>
      <c r="AD2928">
        <v>0</v>
      </c>
      <c r="AE2928">
        <v>5255.7109597813778</v>
      </c>
    </row>
    <row r="2929" spans="1:31" x14ac:dyDescent="0.25">
      <c r="A2929">
        <v>1876548</v>
      </c>
      <c r="B2929">
        <v>1</v>
      </c>
      <c r="C2929" t="s">
        <v>81</v>
      </c>
      <c r="D2929" t="s">
        <v>128</v>
      </c>
      <c r="E2929" t="s">
        <v>146</v>
      </c>
      <c r="F2929" t="s">
        <v>8598</v>
      </c>
      <c r="G2929" t="s">
        <v>148</v>
      </c>
      <c r="H2929" t="s">
        <v>143</v>
      </c>
      <c r="I2929" t="s">
        <v>135</v>
      </c>
      <c r="J2929" t="s">
        <v>136</v>
      </c>
      <c r="K2929" t="s">
        <v>137</v>
      </c>
      <c r="L2929" t="s">
        <v>8599</v>
      </c>
      <c r="M2929" t="s">
        <v>8600</v>
      </c>
      <c r="N2929">
        <v>5.3619444439999997</v>
      </c>
      <c r="O2929">
        <v>0</v>
      </c>
      <c r="P2929">
        <v>12</v>
      </c>
      <c r="Q2929">
        <v>0</v>
      </c>
      <c r="R2929">
        <v>0</v>
      </c>
      <c r="S2929">
        <v>0</v>
      </c>
      <c r="T2929">
        <v>0</v>
      </c>
      <c r="U2929">
        <v>0</v>
      </c>
      <c r="V2929">
        <v>0</v>
      </c>
      <c r="W2929">
        <v>0</v>
      </c>
      <c r="X2929">
        <v>7.4454469134746804</v>
      </c>
      <c r="Y2929">
        <v>0</v>
      </c>
      <c r="Z2929">
        <v>0</v>
      </c>
      <c r="AA2929">
        <v>0</v>
      </c>
      <c r="AB2929">
        <v>0</v>
      </c>
      <c r="AC2929">
        <v>0</v>
      </c>
      <c r="AD2929">
        <v>0</v>
      </c>
      <c r="AE2929">
        <v>7.4454469134746804</v>
      </c>
    </row>
    <row r="2930" spans="1:31" x14ac:dyDescent="0.25">
      <c r="A2930">
        <v>1875967</v>
      </c>
      <c r="B2930">
        <v>1</v>
      </c>
      <c r="C2930" t="s">
        <v>80</v>
      </c>
      <c r="D2930" t="s">
        <v>108</v>
      </c>
      <c r="E2930" t="s">
        <v>158</v>
      </c>
      <c r="F2930" t="s">
        <v>8601</v>
      </c>
      <c r="G2930" t="s">
        <v>219</v>
      </c>
      <c r="H2930" t="s">
        <v>134</v>
      </c>
      <c r="I2930" t="s">
        <v>135</v>
      </c>
      <c r="J2930" t="s">
        <v>136</v>
      </c>
      <c r="K2930" t="s">
        <v>137</v>
      </c>
      <c r="L2930" t="s">
        <v>8602</v>
      </c>
      <c r="M2930" t="s">
        <v>8603</v>
      </c>
      <c r="N2930">
        <v>6.2038888879999998</v>
      </c>
      <c r="O2930">
        <v>0</v>
      </c>
      <c r="P2930">
        <v>35</v>
      </c>
      <c r="Q2930">
        <v>0</v>
      </c>
      <c r="R2930">
        <v>1</v>
      </c>
      <c r="S2930">
        <v>0</v>
      </c>
      <c r="T2930">
        <v>4</v>
      </c>
      <c r="U2930">
        <v>0</v>
      </c>
      <c r="V2930">
        <v>0</v>
      </c>
      <c r="W2930">
        <v>0</v>
      </c>
      <c r="X2930">
        <v>28.4062085858077</v>
      </c>
      <c r="Y2930">
        <v>0</v>
      </c>
      <c r="Z2930">
        <v>6.8219789512662032</v>
      </c>
      <c r="AA2930">
        <v>0</v>
      </c>
      <c r="AB2930">
        <v>32.242404879282098</v>
      </c>
      <c r="AC2930">
        <v>0</v>
      </c>
      <c r="AD2930">
        <v>0</v>
      </c>
      <c r="AE2930">
        <v>67.470592416355998</v>
      </c>
    </row>
    <row r="2931" spans="1:31" x14ac:dyDescent="0.25">
      <c r="A2931">
        <v>1876153</v>
      </c>
      <c r="B2931">
        <v>1</v>
      </c>
      <c r="C2931" t="s">
        <v>80</v>
      </c>
      <c r="D2931" t="s">
        <v>92</v>
      </c>
      <c r="E2931" t="s">
        <v>140</v>
      </c>
      <c r="F2931" t="s">
        <v>8604</v>
      </c>
      <c r="G2931" t="s">
        <v>207</v>
      </c>
      <c r="H2931" t="s">
        <v>143</v>
      </c>
      <c r="I2931" t="s">
        <v>135</v>
      </c>
      <c r="J2931" t="s">
        <v>136</v>
      </c>
      <c r="K2931" t="s">
        <v>137</v>
      </c>
      <c r="L2931" t="s">
        <v>8605</v>
      </c>
      <c r="M2931" t="s">
        <v>8606</v>
      </c>
      <c r="N2931">
        <v>1.629444444</v>
      </c>
      <c r="O2931">
        <v>0</v>
      </c>
      <c r="P2931">
        <v>1</v>
      </c>
      <c r="Q2931">
        <v>0</v>
      </c>
      <c r="R2931">
        <v>0</v>
      </c>
      <c r="S2931">
        <v>0</v>
      </c>
      <c r="T2931">
        <v>0</v>
      </c>
      <c r="U2931">
        <v>0</v>
      </c>
      <c r="V2931">
        <v>0</v>
      </c>
      <c r="W2931">
        <v>0</v>
      </c>
      <c r="X2931">
        <v>0</v>
      </c>
      <c r="Y2931">
        <v>0</v>
      </c>
      <c r="Z2931">
        <v>0</v>
      </c>
      <c r="AA2931">
        <v>0</v>
      </c>
      <c r="AB2931">
        <v>0</v>
      </c>
      <c r="AC2931">
        <v>0</v>
      </c>
      <c r="AD2931">
        <v>0</v>
      </c>
      <c r="AE2931">
        <v>0</v>
      </c>
    </row>
    <row r="2932" spans="1:31" x14ac:dyDescent="0.25">
      <c r="A2932">
        <v>1876233</v>
      </c>
      <c r="B2932">
        <v>1</v>
      </c>
      <c r="C2932" t="s">
        <v>80</v>
      </c>
      <c r="D2932" t="s">
        <v>100</v>
      </c>
      <c r="E2932" t="s">
        <v>210</v>
      </c>
      <c r="F2932" t="s">
        <v>1754</v>
      </c>
      <c r="G2932" t="s">
        <v>133</v>
      </c>
      <c r="H2932" t="s">
        <v>134</v>
      </c>
      <c r="I2932" t="s">
        <v>135</v>
      </c>
      <c r="J2932" t="s">
        <v>136</v>
      </c>
      <c r="K2932" t="s">
        <v>137</v>
      </c>
      <c r="L2932" t="s">
        <v>8607</v>
      </c>
      <c r="M2932" t="s">
        <v>8608</v>
      </c>
      <c r="N2932">
        <v>1.885</v>
      </c>
      <c r="O2932">
        <v>0</v>
      </c>
      <c r="P2932">
        <v>0</v>
      </c>
      <c r="Q2932">
        <v>14</v>
      </c>
      <c r="R2932">
        <v>9</v>
      </c>
      <c r="S2932">
        <v>0</v>
      </c>
      <c r="T2932">
        <v>1</v>
      </c>
      <c r="U2932">
        <v>0</v>
      </c>
      <c r="V2932">
        <v>0</v>
      </c>
      <c r="W2932">
        <v>0</v>
      </c>
      <c r="X2932">
        <v>0</v>
      </c>
      <c r="Y2932">
        <v>309.82181255444135</v>
      </c>
      <c r="Z2932">
        <v>78.976240829087757</v>
      </c>
      <c r="AA2932">
        <v>0</v>
      </c>
      <c r="AB2932">
        <v>0.58144544758071837</v>
      </c>
      <c r="AC2932">
        <v>0</v>
      </c>
      <c r="AD2932">
        <v>0</v>
      </c>
      <c r="AE2932">
        <v>389.37949883110986</v>
      </c>
    </row>
    <row r="2933" spans="1:31" x14ac:dyDescent="0.25">
      <c r="A2933">
        <v>1876468</v>
      </c>
      <c r="B2933">
        <v>1</v>
      </c>
      <c r="C2933" t="s">
        <v>80</v>
      </c>
      <c r="D2933" t="s">
        <v>82</v>
      </c>
      <c r="E2933" t="s">
        <v>140</v>
      </c>
      <c r="F2933" t="s">
        <v>8609</v>
      </c>
      <c r="G2933" t="s">
        <v>163</v>
      </c>
      <c r="H2933" t="s">
        <v>143</v>
      </c>
      <c r="I2933" t="s">
        <v>135</v>
      </c>
      <c r="J2933" t="s">
        <v>136</v>
      </c>
      <c r="K2933" t="s">
        <v>137</v>
      </c>
      <c r="L2933" t="s">
        <v>8610</v>
      </c>
      <c r="M2933" t="s">
        <v>8611</v>
      </c>
      <c r="N2933">
        <v>2.9538888879999998</v>
      </c>
      <c r="O2933">
        <v>0</v>
      </c>
      <c r="P2933">
        <v>1</v>
      </c>
      <c r="Q2933">
        <v>0</v>
      </c>
      <c r="R2933">
        <v>0</v>
      </c>
      <c r="S2933">
        <v>0</v>
      </c>
      <c r="T2933">
        <v>0</v>
      </c>
      <c r="U2933">
        <v>0</v>
      </c>
      <c r="V2933">
        <v>0</v>
      </c>
      <c r="W2933">
        <v>0</v>
      </c>
      <c r="X2933">
        <v>2.8442093057275333</v>
      </c>
      <c r="Y2933">
        <v>0</v>
      </c>
      <c r="Z2933">
        <v>0</v>
      </c>
      <c r="AA2933">
        <v>0</v>
      </c>
      <c r="AB2933">
        <v>0</v>
      </c>
      <c r="AC2933">
        <v>0</v>
      </c>
      <c r="AD2933">
        <v>0</v>
      </c>
      <c r="AE2933">
        <v>2.8442093057275333</v>
      </c>
    </row>
    <row r="2934" spans="1:31" x14ac:dyDescent="0.25">
      <c r="A2934">
        <v>1875947</v>
      </c>
      <c r="B2934">
        <v>1</v>
      </c>
      <c r="C2934" t="s">
        <v>80</v>
      </c>
      <c r="D2934" t="s">
        <v>95</v>
      </c>
      <c r="E2934" t="s">
        <v>131</v>
      </c>
      <c r="F2934" t="s">
        <v>8612</v>
      </c>
      <c r="G2934" t="s">
        <v>133</v>
      </c>
      <c r="H2934" t="s">
        <v>134</v>
      </c>
      <c r="I2934" t="s">
        <v>135</v>
      </c>
      <c r="J2934" t="s">
        <v>136</v>
      </c>
      <c r="K2934" t="s">
        <v>137</v>
      </c>
      <c r="L2934" t="s">
        <v>8613</v>
      </c>
      <c r="M2934" t="s">
        <v>8614</v>
      </c>
      <c r="N2934">
        <v>0.94416666599999999</v>
      </c>
      <c r="O2934">
        <v>1</v>
      </c>
      <c r="P2934">
        <v>437</v>
      </c>
      <c r="Q2934">
        <v>0</v>
      </c>
      <c r="R2934">
        <v>1</v>
      </c>
      <c r="S2934">
        <v>16</v>
      </c>
      <c r="T2934">
        <v>33</v>
      </c>
      <c r="U2934">
        <v>3</v>
      </c>
      <c r="V2934">
        <v>0</v>
      </c>
      <c r="W2934">
        <v>0.19964046593501389</v>
      </c>
      <c r="X2934">
        <v>75.55781912966917</v>
      </c>
      <c r="Y2934">
        <v>0</v>
      </c>
      <c r="Z2934">
        <v>0.30538034465483332</v>
      </c>
      <c r="AA2934">
        <v>73.777819074918099</v>
      </c>
      <c r="AB2934">
        <v>36.500560819078494</v>
      </c>
      <c r="AC2934">
        <v>245.56075546881681</v>
      </c>
      <c r="AD2934">
        <v>0</v>
      </c>
      <c r="AE2934">
        <v>431.90197530307239</v>
      </c>
    </row>
    <row r="2935" spans="1:31" x14ac:dyDescent="0.25">
      <c r="A2935">
        <v>1876239</v>
      </c>
      <c r="B2935">
        <v>1</v>
      </c>
      <c r="C2935" t="s">
        <v>80</v>
      </c>
      <c r="D2935" t="s">
        <v>102</v>
      </c>
      <c r="E2935" t="s">
        <v>140</v>
      </c>
      <c r="F2935" t="s">
        <v>8615</v>
      </c>
      <c r="G2935" t="s">
        <v>163</v>
      </c>
      <c r="H2935" t="s">
        <v>143</v>
      </c>
      <c r="I2935" t="s">
        <v>135</v>
      </c>
      <c r="J2935" t="s">
        <v>136</v>
      </c>
      <c r="K2935" t="s">
        <v>137</v>
      </c>
      <c r="L2935" t="s">
        <v>8616</v>
      </c>
      <c r="M2935" t="s">
        <v>8617</v>
      </c>
      <c r="N2935">
        <v>1.853888888</v>
      </c>
      <c r="O2935">
        <v>0</v>
      </c>
      <c r="P2935">
        <v>1</v>
      </c>
      <c r="Q2935">
        <v>0</v>
      </c>
      <c r="R2935">
        <v>0</v>
      </c>
      <c r="S2935">
        <v>0</v>
      </c>
      <c r="T2935">
        <v>0</v>
      </c>
      <c r="U2935">
        <v>0</v>
      </c>
      <c r="V2935">
        <v>0</v>
      </c>
      <c r="W2935">
        <v>0</v>
      </c>
      <c r="X2935">
        <v>0.42441515404312946</v>
      </c>
      <c r="Y2935">
        <v>0</v>
      </c>
      <c r="Z2935">
        <v>0</v>
      </c>
      <c r="AA2935">
        <v>0</v>
      </c>
      <c r="AB2935">
        <v>0</v>
      </c>
      <c r="AC2935">
        <v>0</v>
      </c>
      <c r="AD2935">
        <v>0</v>
      </c>
      <c r="AE2935">
        <v>0.42441515404312946</v>
      </c>
    </row>
    <row r="2936" spans="1:31" x14ac:dyDescent="0.25">
      <c r="A2936">
        <v>1876276</v>
      </c>
      <c r="B2936">
        <v>1</v>
      </c>
      <c r="C2936" t="s">
        <v>81</v>
      </c>
      <c r="D2936" t="s">
        <v>117</v>
      </c>
      <c r="E2936" t="s">
        <v>210</v>
      </c>
      <c r="F2936" t="s">
        <v>8618</v>
      </c>
      <c r="G2936" t="s">
        <v>2221</v>
      </c>
      <c r="H2936" t="s">
        <v>134</v>
      </c>
      <c r="I2936" t="s">
        <v>135</v>
      </c>
      <c r="J2936" t="s">
        <v>5</v>
      </c>
      <c r="K2936" t="s">
        <v>137</v>
      </c>
      <c r="L2936" t="s">
        <v>8619</v>
      </c>
      <c r="M2936" t="s">
        <v>8620</v>
      </c>
      <c r="N2936">
        <v>0.26722222200000001</v>
      </c>
      <c r="O2936">
        <v>0</v>
      </c>
      <c r="P2936">
        <v>2228</v>
      </c>
      <c r="Q2936">
        <v>33</v>
      </c>
      <c r="R2936">
        <v>76</v>
      </c>
      <c r="S2936">
        <v>17</v>
      </c>
      <c r="T2936">
        <v>191</v>
      </c>
      <c r="U2936">
        <v>7</v>
      </c>
      <c r="V2936">
        <v>1</v>
      </c>
      <c r="W2936">
        <v>0</v>
      </c>
      <c r="X2936">
        <v>86.618745564106817</v>
      </c>
      <c r="Y2936">
        <v>117.36447496575697</v>
      </c>
      <c r="Z2936">
        <v>16.802984566036635</v>
      </c>
      <c r="AA2936">
        <v>31.841466145884304</v>
      </c>
      <c r="AB2936">
        <v>40.600045520061926</v>
      </c>
      <c r="AC2936">
        <v>264.16587955203272</v>
      </c>
      <c r="AD2936">
        <v>1.6847453343829046</v>
      </c>
      <c r="AE2936">
        <v>559.07834164826227</v>
      </c>
    </row>
    <row r="2937" spans="1:31" x14ac:dyDescent="0.25">
      <c r="A2937">
        <v>1876425</v>
      </c>
      <c r="B2937">
        <v>1</v>
      </c>
      <c r="C2937" t="s">
        <v>81</v>
      </c>
      <c r="D2937" t="s">
        <v>121</v>
      </c>
      <c r="E2937" t="s">
        <v>131</v>
      </c>
      <c r="F2937" t="s">
        <v>6698</v>
      </c>
      <c r="G2937" t="s">
        <v>133</v>
      </c>
      <c r="H2937" t="s">
        <v>134</v>
      </c>
      <c r="I2937" t="s">
        <v>135</v>
      </c>
      <c r="J2937" t="s">
        <v>136</v>
      </c>
      <c r="K2937" t="s">
        <v>137</v>
      </c>
      <c r="L2937" t="s">
        <v>8621</v>
      </c>
      <c r="M2937" t="s">
        <v>8622</v>
      </c>
      <c r="N2937">
        <v>0.87944444399999999</v>
      </c>
      <c r="O2937">
        <v>0</v>
      </c>
      <c r="P2937">
        <v>324</v>
      </c>
      <c r="Q2937">
        <v>1</v>
      </c>
      <c r="R2937">
        <v>29</v>
      </c>
      <c r="S2937">
        <v>0</v>
      </c>
      <c r="T2937">
        <v>26</v>
      </c>
      <c r="U2937">
        <v>0</v>
      </c>
      <c r="V2937">
        <v>0</v>
      </c>
      <c r="W2937">
        <v>0</v>
      </c>
      <c r="X2937">
        <v>36.906733561721566</v>
      </c>
      <c r="Y2937">
        <v>1.4792089896156599</v>
      </c>
      <c r="Z2937">
        <v>6.6804680955690756</v>
      </c>
      <c r="AA2937">
        <v>0</v>
      </c>
      <c r="AB2937">
        <v>24.964937333667308</v>
      </c>
      <c r="AC2937">
        <v>0</v>
      </c>
      <c r="AD2937">
        <v>0</v>
      </c>
      <c r="AE2937">
        <v>70.031347980573599</v>
      </c>
    </row>
    <row r="2938" spans="1:31" x14ac:dyDescent="0.25">
      <c r="A2938">
        <v>1876102</v>
      </c>
      <c r="B2938">
        <v>1</v>
      </c>
      <c r="C2938" t="s">
        <v>80</v>
      </c>
      <c r="D2938" t="s">
        <v>91</v>
      </c>
      <c r="E2938" t="s">
        <v>140</v>
      </c>
      <c r="F2938" t="s">
        <v>8623</v>
      </c>
      <c r="G2938" t="s">
        <v>163</v>
      </c>
      <c r="H2938" t="s">
        <v>143</v>
      </c>
      <c r="I2938" t="s">
        <v>135</v>
      </c>
      <c r="J2938" t="s">
        <v>136</v>
      </c>
      <c r="K2938" t="s">
        <v>137</v>
      </c>
      <c r="L2938" t="s">
        <v>8624</v>
      </c>
      <c r="M2938" t="s">
        <v>8625</v>
      </c>
      <c r="N2938">
        <v>1.1541666660000001</v>
      </c>
      <c r="O2938">
        <v>0</v>
      </c>
      <c r="P2938">
        <v>1</v>
      </c>
      <c r="Q2938">
        <v>0</v>
      </c>
      <c r="R2938">
        <v>0</v>
      </c>
      <c r="S2938">
        <v>0</v>
      </c>
      <c r="T2938">
        <v>0</v>
      </c>
      <c r="U2938">
        <v>0</v>
      </c>
      <c r="V2938">
        <v>0</v>
      </c>
      <c r="W2938">
        <v>0</v>
      </c>
      <c r="X2938">
        <v>0.83352555548398644</v>
      </c>
      <c r="Y2938">
        <v>0</v>
      </c>
      <c r="Z2938">
        <v>0</v>
      </c>
      <c r="AA2938">
        <v>0</v>
      </c>
      <c r="AB2938">
        <v>0</v>
      </c>
      <c r="AC2938">
        <v>0</v>
      </c>
      <c r="AD2938">
        <v>0</v>
      </c>
      <c r="AE2938">
        <v>0.83352555548398644</v>
      </c>
    </row>
    <row r="2939" spans="1:31" x14ac:dyDescent="0.25">
      <c r="A2939">
        <v>1876242</v>
      </c>
      <c r="B2939">
        <v>1</v>
      </c>
      <c r="C2939" t="s">
        <v>81</v>
      </c>
      <c r="D2939" t="s">
        <v>127</v>
      </c>
      <c r="E2939" t="s">
        <v>158</v>
      </c>
      <c r="F2939" t="s">
        <v>8626</v>
      </c>
      <c r="G2939" t="s">
        <v>219</v>
      </c>
      <c r="H2939" t="s">
        <v>134</v>
      </c>
      <c r="I2939" t="s">
        <v>135</v>
      </c>
      <c r="J2939" t="s">
        <v>136</v>
      </c>
      <c r="K2939" t="s">
        <v>137</v>
      </c>
      <c r="L2939" t="s">
        <v>8627</v>
      </c>
      <c r="M2939" t="s">
        <v>8628</v>
      </c>
      <c r="N2939">
        <v>4.1963888880000004</v>
      </c>
      <c r="O2939">
        <v>0</v>
      </c>
      <c r="P2939">
        <v>0</v>
      </c>
      <c r="Q2939">
        <v>0</v>
      </c>
      <c r="R2939">
        <v>0</v>
      </c>
      <c r="S2939">
        <v>1</v>
      </c>
      <c r="T2939">
        <v>0</v>
      </c>
      <c r="U2939">
        <v>0</v>
      </c>
      <c r="V2939">
        <v>0</v>
      </c>
      <c r="W2939">
        <v>0</v>
      </c>
      <c r="X2939">
        <v>0</v>
      </c>
      <c r="Y2939">
        <v>0</v>
      </c>
      <c r="Z2939">
        <v>0</v>
      </c>
      <c r="AA2939">
        <v>385.41245758271538</v>
      </c>
      <c r="AB2939">
        <v>0</v>
      </c>
      <c r="AC2939">
        <v>0</v>
      </c>
      <c r="AD2939">
        <v>0</v>
      </c>
      <c r="AE2939">
        <v>385.41245758271538</v>
      </c>
    </row>
    <row r="2940" spans="1:31" x14ac:dyDescent="0.25">
      <c r="A2940">
        <v>1876394</v>
      </c>
      <c r="B2940">
        <v>1</v>
      </c>
      <c r="C2940" t="s">
        <v>81</v>
      </c>
      <c r="D2940" t="s">
        <v>120</v>
      </c>
      <c r="E2940" t="s">
        <v>169</v>
      </c>
      <c r="F2940" t="s">
        <v>8629</v>
      </c>
      <c r="G2940" t="s">
        <v>183</v>
      </c>
      <c r="H2940" t="s">
        <v>143</v>
      </c>
      <c r="I2940" t="s">
        <v>135</v>
      </c>
      <c r="J2940" t="s">
        <v>136</v>
      </c>
      <c r="K2940" t="s">
        <v>137</v>
      </c>
      <c r="L2940" t="s">
        <v>8630</v>
      </c>
      <c r="M2940" t="s">
        <v>8631</v>
      </c>
      <c r="N2940">
        <v>4.0447222219999999</v>
      </c>
      <c r="O2940">
        <v>0</v>
      </c>
      <c r="P2940">
        <v>0</v>
      </c>
      <c r="Q2940">
        <v>0</v>
      </c>
      <c r="R2940">
        <v>3</v>
      </c>
      <c r="S2940">
        <v>0</v>
      </c>
      <c r="T2940">
        <v>0</v>
      </c>
      <c r="U2940">
        <v>0</v>
      </c>
      <c r="V2940">
        <v>0</v>
      </c>
      <c r="W2940">
        <v>0</v>
      </c>
      <c r="X2940">
        <v>0</v>
      </c>
      <c r="Y2940">
        <v>0</v>
      </c>
      <c r="Z2940">
        <v>23.849590920371053</v>
      </c>
      <c r="AA2940">
        <v>0</v>
      </c>
      <c r="AB2940">
        <v>0</v>
      </c>
      <c r="AC2940">
        <v>0</v>
      </c>
      <c r="AD2940">
        <v>0</v>
      </c>
      <c r="AE2940">
        <v>23.849590920371053</v>
      </c>
    </row>
    <row r="2941" spans="1:31" x14ac:dyDescent="0.25">
      <c r="A2941">
        <v>1875956</v>
      </c>
      <c r="B2941">
        <v>1</v>
      </c>
      <c r="C2941" t="s">
        <v>81</v>
      </c>
      <c r="D2941" t="s">
        <v>112</v>
      </c>
      <c r="E2941" t="s">
        <v>210</v>
      </c>
      <c r="F2941" t="s">
        <v>8632</v>
      </c>
      <c r="G2941" t="s">
        <v>133</v>
      </c>
      <c r="H2941" t="s">
        <v>134</v>
      </c>
      <c r="I2941" t="s">
        <v>135</v>
      </c>
      <c r="J2941" t="s">
        <v>136</v>
      </c>
      <c r="K2941" t="s">
        <v>137</v>
      </c>
      <c r="L2941" t="s">
        <v>8633</v>
      </c>
      <c r="M2941" t="s">
        <v>8634</v>
      </c>
      <c r="N2941">
        <v>1.785555555</v>
      </c>
      <c r="O2941">
        <v>3</v>
      </c>
      <c r="P2941">
        <v>0</v>
      </c>
      <c r="Q2941">
        <v>24</v>
      </c>
      <c r="R2941">
        <v>10</v>
      </c>
      <c r="S2941">
        <v>5</v>
      </c>
      <c r="T2941">
        <v>1</v>
      </c>
      <c r="U2941">
        <v>3</v>
      </c>
      <c r="V2941">
        <v>0</v>
      </c>
      <c r="W2941">
        <v>13.421695210278431</v>
      </c>
      <c r="X2941">
        <v>0</v>
      </c>
      <c r="Y2941">
        <v>762.04200740249439</v>
      </c>
      <c r="Z2941">
        <v>198.8939237320449</v>
      </c>
      <c r="AA2941">
        <v>9.2395901531880007</v>
      </c>
      <c r="AB2941">
        <v>17.394071146079504</v>
      </c>
      <c r="AC2941">
        <v>171.25572205491915</v>
      </c>
      <c r="AD2941">
        <v>0</v>
      </c>
      <c r="AE2941">
        <v>1172.2470096990044</v>
      </c>
    </row>
    <row r="2942" spans="1:31" x14ac:dyDescent="0.25">
      <c r="A2942">
        <v>1876202</v>
      </c>
      <c r="B2942">
        <v>1</v>
      </c>
      <c r="C2942" t="s">
        <v>80</v>
      </c>
      <c r="D2942" t="s">
        <v>93</v>
      </c>
      <c r="E2942" t="s">
        <v>169</v>
      </c>
      <c r="F2942" t="s">
        <v>8635</v>
      </c>
      <c r="G2942" t="s">
        <v>183</v>
      </c>
      <c r="H2942" t="s">
        <v>143</v>
      </c>
      <c r="I2942" t="s">
        <v>135</v>
      </c>
      <c r="J2942" t="s">
        <v>136</v>
      </c>
      <c r="K2942" t="s">
        <v>137</v>
      </c>
      <c r="L2942" t="s">
        <v>8636</v>
      </c>
      <c r="M2942" t="s">
        <v>8637</v>
      </c>
      <c r="N2942">
        <v>8.2155555549999999</v>
      </c>
      <c r="O2942">
        <v>0</v>
      </c>
      <c r="P2942">
        <v>26</v>
      </c>
      <c r="Q2942">
        <v>0</v>
      </c>
      <c r="R2942">
        <v>0</v>
      </c>
      <c r="S2942">
        <v>0</v>
      </c>
      <c r="T2942">
        <v>5</v>
      </c>
      <c r="U2942">
        <v>0</v>
      </c>
      <c r="V2942">
        <v>0</v>
      </c>
      <c r="W2942">
        <v>0</v>
      </c>
      <c r="X2942">
        <v>68.221987714925604</v>
      </c>
      <c r="Y2942">
        <v>0</v>
      </c>
      <c r="Z2942">
        <v>0</v>
      </c>
      <c r="AA2942">
        <v>0</v>
      </c>
      <c r="AB2942">
        <v>59.770405595175106</v>
      </c>
      <c r="AC2942">
        <v>0</v>
      </c>
      <c r="AD2942">
        <v>0</v>
      </c>
      <c r="AE2942">
        <v>127.99239331010071</v>
      </c>
    </row>
    <row r="2943" spans="1:31" x14ac:dyDescent="0.25">
      <c r="A2943">
        <v>1876497</v>
      </c>
      <c r="B2943">
        <v>1</v>
      </c>
      <c r="C2943" t="s">
        <v>80</v>
      </c>
      <c r="D2943" t="s">
        <v>96</v>
      </c>
      <c r="E2943" t="s">
        <v>140</v>
      </c>
      <c r="F2943" t="s">
        <v>8638</v>
      </c>
      <c r="G2943" t="s">
        <v>163</v>
      </c>
      <c r="H2943" t="s">
        <v>143</v>
      </c>
      <c r="I2943" t="s">
        <v>135</v>
      </c>
      <c r="J2943" t="s">
        <v>136</v>
      </c>
      <c r="K2943" t="s">
        <v>137</v>
      </c>
      <c r="L2943" t="s">
        <v>8639</v>
      </c>
      <c r="M2943" t="s">
        <v>8640</v>
      </c>
      <c r="N2943">
        <v>1.9813888879999999</v>
      </c>
      <c r="O2943">
        <v>0</v>
      </c>
      <c r="P2943">
        <v>4</v>
      </c>
      <c r="Q2943">
        <v>0</v>
      </c>
      <c r="R2943">
        <v>0</v>
      </c>
      <c r="S2943">
        <v>0</v>
      </c>
      <c r="T2943">
        <v>0</v>
      </c>
      <c r="U2943">
        <v>0</v>
      </c>
      <c r="V2943">
        <v>0</v>
      </c>
      <c r="W2943">
        <v>0</v>
      </c>
      <c r="X2943">
        <v>10.443682011926839</v>
      </c>
      <c r="Y2943">
        <v>0</v>
      </c>
      <c r="Z2943">
        <v>0</v>
      </c>
      <c r="AA2943">
        <v>0</v>
      </c>
      <c r="AB2943">
        <v>0</v>
      </c>
      <c r="AC2943">
        <v>0</v>
      </c>
      <c r="AD2943">
        <v>0</v>
      </c>
      <c r="AE2943">
        <v>10.443682011926839</v>
      </c>
    </row>
    <row r="2944" spans="1:31" x14ac:dyDescent="0.25">
      <c r="A2944">
        <v>1875910</v>
      </c>
      <c r="B2944">
        <v>1</v>
      </c>
      <c r="C2944" t="s">
        <v>81</v>
      </c>
      <c r="D2944" t="s">
        <v>117</v>
      </c>
      <c r="E2944" t="s">
        <v>158</v>
      </c>
      <c r="F2944" t="s">
        <v>8641</v>
      </c>
      <c r="G2944" t="s">
        <v>133</v>
      </c>
      <c r="H2944" t="s">
        <v>134</v>
      </c>
      <c r="I2944" t="s">
        <v>135</v>
      </c>
      <c r="J2944" t="s">
        <v>136</v>
      </c>
      <c r="K2944" t="s">
        <v>137</v>
      </c>
      <c r="L2944" t="s">
        <v>8642</v>
      </c>
      <c r="M2944" t="s">
        <v>8643</v>
      </c>
      <c r="N2944">
        <v>0.59027777699999995</v>
      </c>
      <c r="O2944">
        <v>0</v>
      </c>
      <c r="P2944">
        <v>154</v>
      </c>
      <c r="Q2944">
        <v>0</v>
      </c>
      <c r="R2944">
        <v>43</v>
      </c>
      <c r="S2944">
        <v>3</v>
      </c>
      <c r="T2944">
        <v>25</v>
      </c>
      <c r="U2944">
        <v>0</v>
      </c>
      <c r="V2944">
        <v>0</v>
      </c>
      <c r="W2944">
        <v>0</v>
      </c>
      <c r="X2944">
        <v>11.605177538598204</v>
      </c>
      <c r="Y2944">
        <v>0</v>
      </c>
      <c r="Z2944">
        <v>18.036950762950415</v>
      </c>
      <c r="AA2944">
        <v>6.251828764266568</v>
      </c>
      <c r="AB2944">
        <v>10.297981916030317</v>
      </c>
      <c r="AC2944">
        <v>0</v>
      </c>
      <c r="AD2944">
        <v>0</v>
      </c>
      <c r="AE2944">
        <v>46.191938981845503</v>
      </c>
    </row>
    <row r="2945" spans="1:31" x14ac:dyDescent="0.25">
      <c r="A2945">
        <v>1876451</v>
      </c>
      <c r="B2945">
        <v>1</v>
      </c>
      <c r="C2945" t="s">
        <v>80</v>
      </c>
      <c r="D2945" t="s">
        <v>105</v>
      </c>
      <c r="E2945" t="s">
        <v>222</v>
      </c>
      <c r="F2945" t="s">
        <v>8644</v>
      </c>
      <c r="G2945" t="s">
        <v>142</v>
      </c>
      <c r="H2945" t="s">
        <v>143</v>
      </c>
      <c r="I2945" t="s">
        <v>135</v>
      </c>
      <c r="J2945" t="s">
        <v>136</v>
      </c>
      <c r="K2945" t="s">
        <v>137</v>
      </c>
      <c r="L2945" t="s">
        <v>8645</v>
      </c>
      <c r="M2945" t="s">
        <v>8646</v>
      </c>
      <c r="N2945">
        <v>0.35583333299999997</v>
      </c>
      <c r="O2945">
        <v>0</v>
      </c>
      <c r="P2945">
        <v>6</v>
      </c>
      <c r="Q2945">
        <v>0</v>
      </c>
      <c r="R2945">
        <v>0</v>
      </c>
      <c r="S2945">
        <v>0</v>
      </c>
      <c r="T2945">
        <v>0</v>
      </c>
      <c r="U2945">
        <v>0</v>
      </c>
      <c r="V2945">
        <v>0</v>
      </c>
      <c r="W2945">
        <v>0</v>
      </c>
      <c r="X2945">
        <v>0.65530167292380004</v>
      </c>
      <c r="Y2945">
        <v>0</v>
      </c>
      <c r="Z2945">
        <v>0</v>
      </c>
      <c r="AA2945">
        <v>0</v>
      </c>
      <c r="AB2945">
        <v>0</v>
      </c>
      <c r="AC2945">
        <v>0</v>
      </c>
      <c r="AD2945">
        <v>0</v>
      </c>
      <c r="AE2945">
        <v>0.65530167292380004</v>
      </c>
    </row>
    <row r="2946" spans="1:31" x14ac:dyDescent="0.25">
      <c r="A2946">
        <v>1876116</v>
      </c>
      <c r="B2946">
        <v>1</v>
      </c>
      <c r="C2946" t="s">
        <v>80</v>
      </c>
      <c r="D2946" t="s">
        <v>83</v>
      </c>
      <c r="E2946" t="s">
        <v>146</v>
      </c>
      <c r="F2946" t="s">
        <v>8647</v>
      </c>
      <c r="G2946" t="s">
        <v>196</v>
      </c>
      <c r="H2946" t="s">
        <v>143</v>
      </c>
      <c r="I2946" t="s">
        <v>135</v>
      </c>
      <c r="J2946" t="s">
        <v>136</v>
      </c>
      <c r="K2946" t="s">
        <v>172</v>
      </c>
      <c r="L2946" t="s">
        <v>8648</v>
      </c>
      <c r="M2946" t="s">
        <v>8649</v>
      </c>
      <c r="N2946">
        <v>3.2833333329999999</v>
      </c>
      <c r="O2946">
        <v>0</v>
      </c>
      <c r="P2946">
        <v>8</v>
      </c>
      <c r="Q2946">
        <v>0</v>
      </c>
      <c r="R2946">
        <v>0</v>
      </c>
      <c r="S2946">
        <v>0</v>
      </c>
      <c r="T2946">
        <v>3</v>
      </c>
      <c r="U2946">
        <v>0</v>
      </c>
      <c r="V2946">
        <v>0</v>
      </c>
      <c r="W2946">
        <v>0</v>
      </c>
      <c r="X2946">
        <v>11.675693068150935</v>
      </c>
      <c r="Y2946">
        <v>0</v>
      </c>
      <c r="Z2946">
        <v>0</v>
      </c>
      <c r="AA2946">
        <v>0</v>
      </c>
      <c r="AB2946">
        <v>9.4712973595229339</v>
      </c>
      <c r="AC2946">
        <v>0</v>
      </c>
      <c r="AD2946">
        <v>0</v>
      </c>
      <c r="AE2946">
        <v>21.14699042767387</v>
      </c>
    </row>
    <row r="2947" spans="1:31" x14ac:dyDescent="0.25">
      <c r="A2947">
        <v>1876471</v>
      </c>
      <c r="B2947">
        <v>1</v>
      </c>
      <c r="C2947" t="s">
        <v>81</v>
      </c>
      <c r="D2947" t="s">
        <v>112</v>
      </c>
      <c r="E2947" t="s">
        <v>222</v>
      </c>
      <c r="F2947" t="s">
        <v>1205</v>
      </c>
      <c r="G2947" t="s">
        <v>663</v>
      </c>
      <c r="H2947" t="s">
        <v>143</v>
      </c>
      <c r="I2947" t="s">
        <v>135</v>
      </c>
      <c r="J2947" t="s">
        <v>136</v>
      </c>
      <c r="K2947" t="s">
        <v>137</v>
      </c>
      <c r="L2947" t="s">
        <v>8650</v>
      </c>
      <c r="M2947" t="s">
        <v>8651</v>
      </c>
      <c r="N2947">
        <v>0.43333333299999999</v>
      </c>
      <c r="O2947">
        <v>0</v>
      </c>
      <c r="P2947">
        <v>123</v>
      </c>
      <c r="Q2947">
        <v>0</v>
      </c>
      <c r="R2947">
        <v>0</v>
      </c>
      <c r="S2947">
        <v>0</v>
      </c>
      <c r="T2947">
        <v>47</v>
      </c>
      <c r="U2947">
        <v>0</v>
      </c>
      <c r="V2947">
        <v>0</v>
      </c>
      <c r="W2947">
        <v>0</v>
      </c>
      <c r="X2947">
        <v>10.1504781324011</v>
      </c>
      <c r="Y2947">
        <v>0</v>
      </c>
      <c r="Z2947">
        <v>0</v>
      </c>
      <c r="AA2947">
        <v>0</v>
      </c>
      <c r="AB2947">
        <v>37.077031095220143</v>
      </c>
      <c r="AC2947">
        <v>0</v>
      </c>
      <c r="AD2947">
        <v>0</v>
      </c>
      <c r="AE2947">
        <v>47.22750922762124</v>
      </c>
    </row>
    <row r="2948" spans="1:31" x14ac:dyDescent="0.25">
      <c r="A2948">
        <v>1875873</v>
      </c>
      <c r="B2948">
        <v>1</v>
      </c>
      <c r="C2948" t="s">
        <v>81</v>
      </c>
      <c r="D2948" t="s">
        <v>127</v>
      </c>
      <c r="E2948" t="s">
        <v>229</v>
      </c>
      <c r="F2948" t="s">
        <v>5234</v>
      </c>
      <c r="G2948" t="s">
        <v>133</v>
      </c>
      <c r="H2948" t="s">
        <v>134</v>
      </c>
      <c r="I2948" t="s">
        <v>135</v>
      </c>
      <c r="J2948" t="s">
        <v>136</v>
      </c>
      <c r="K2948" t="s">
        <v>137</v>
      </c>
      <c r="L2948" t="s">
        <v>8652</v>
      </c>
      <c r="M2948" t="s">
        <v>8653</v>
      </c>
      <c r="N2948">
        <v>0.52</v>
      </c>
      <c r="O2948">
        <v>5</v>
      </c>
      <c r="P2948">
        <v>1594</v>
      </c>
      <c r="Q2948">
        <v>209</v>
      </c>
      <c r="R2948">
        <v>457</v>
      </c>
      <c r="S2948">
        <v>36</v>
      </c>
      <c r="T2948">
        <v>195</v>
      </c>
      <c r="U2948">
        <v>12</v>
      </c>
      <c r="V2948">
        <v>2</v>
      </c>
      <c r="W2948">
        <v>1.7030797872430001</v>
      </c>
      <c r="X2948">
        <v>164.44637415211585</v>
      </c>
      <c r="Y2948">
        <v>245.4523179447115</v>
      </c>
      <c r="Z2948">
        <v>306.38763029792455</v>
      </c>
      <c r="AA2948">
        <v>98.409074716164454</v>
      </c>
      <c r="AB2948">
        <v>46.148259155687761</v>
      </c>
      <c r="AC2948">
        <v>763.79914592421187</v>
      </c>
      <c r="AD2948">
        <v>9.5196010542081915</v>
      </c>
      <c r="AE2948">
        <v>1635.8654830322671</v>
      </c>
    </row>
    <row r="2949" spans="1:31" x14ac:dyDescent="0.25">
      <c r="A2949">
        <v>1876514</v>
      </c>
      <c r="B2949">
        <v>1</v>
      </c>
      <c r="C2949" t="s">
        <v>81</v>
      </c>
      <c r="D2949" t="s">
        <v>121</v>
      </c>
      <c r="E2949" t="s">
        <v>131</v>
      </c>
      <c r="F2949" t="s">
        <v>203</v>
      </c>
      <c r="G2949" t="s">
        <v>133</v>
      </c>
      <c r="H2949" t="s">
        <v>134</v>
      </c>
      <c r="I2949" t="s">
        <v>152</v>
      </c>
      <c r="J2949" t="s">
        <v>136</v>
      </c>
      <c r="K2949" t="s">
        <v>137</v>
      </c>
      <c r="L2949" t="s">
        <v>8654</v>
      </c>
      <c r="M2949" t="s">
        <v>8655</v>
      </c>
      <c r="N2949">
        <v>5.5555550000000002E-3</v>
      </c>
      <c r="O2949">
        <v>0</v>
      </c>
      <c r="P2949">
        <v>896</v>
      </c>
      <c r="Q2949">
        <v>5</v>
      </c>
      <c r="R2949">
        <v>22</v>
      </c>
      <c r="S2949">
        <v>3</v>
      </c>
      <c r="T2949">
        <v>33</v>
      </c>
      <c r="U2949">
        <v>0</v>
      </c>
      <c r="V2949">
        <v>0</v>
      </c>
      <c r="W2949">
        <v>0</v>
      </c>
      <c r="X2949">
        <v>0.83196872891068896</v>
      </c>
      <c r="Y2949">
        <v>4.251507215395E-2</v>
      </c>
      <c r="Z2949">
        <v>9.9694304282777813E-2</v>
      </c>
      <c r="AA2949">
        <v>5.8374073582666663E-2</v>
      </c>
      <c r="AB2949">
        <v>6.9626136711500003E-2</v>
      </c>
      <c r="AC2949">
        <v>0</v>
      </c>
      <c r="AD2949">
        <v>0</v>
      </c>
      <c r="AE2949">
        <v>1.1021783156415836</v>
      </c>
    </row>
    <row r="2950" spans="1:31" x14ac:dyDescent="0.25">
      <c r="A2950">
        <v>1875973</v>
      </c>
      <c r="B2950">
        <v>1</v>
      </c>
      <c r="C2950" t="s">
        <v>81</v>
      </c>
      <c r="D2950" t="s">
        <v>118</v>
      </c>
      <c r="E2950" t="s">
        <v>222</v>
      </c>
      <c r="F2950" t="s">
        <v>8656</v>
      </c>
      <c r="G2950" t="s">
        <v>564</v>
      </c>
      <c r="H2950" t="s">
        <v>143</v>
      </c>
      <c r="I2950" t="s">
        <v>135</v>
      </c>
      <c r="J2950" t="s">
        <v>136</v>
      </c>
      <c r="K2950" t="s">
        <v>137</v>
      </c>
      <c r="L2950" t="s">
        <v>8657</v>
      </c>
      <c r="M2950" t="s">
        <v>8658</v>
      </c>
      <c r="N2950">
        <v>1.8163888880000001</v>
      </c>
      <c r="O2950">
        <v>0</v>
      </c>
      <c r="P2950">
        <v>14</v>
      </c>
      <c r="Q2950">
        <v>0</v>
      </c>
      <c r="R2950">
        <v>0</v>
      </c>
      <c r="S2950">
        <v>0</v>
      </c>
      <c r="T2950">
        <v>7</v>
      </c>
      <c r="U2950">
        <v>0</v>
      </c>
      <c r="V2950">
        <v>0</v>
      </c>
      <c r="W2950">
        <v>0</v>
      </c>
      <c r="X2950">
        <v>3.7172508507520106</v>
      </c>
      <c r="Y2950">
        <v>0</v>
      </c>
      <c r="Z2950">
        <v>0</v>
      </c>
      <c r="AA2950">
        <v>0</v>
      </c>
      <c r="AB2950">
        <v>3.8502695251585504</v>
      </c>
      <c r="AC2950">
        <v>0</v>
      </c>
      <c r="AD2950">
        <v>0</v>
      </c>
      <c r="AE2950">
        <v>7.5675203759105614</v>
      </c>
    </row>
    <row r="2951" spans="1:31" x14ac:dyDescent="0.25">
      <c r="A2951">
        <v>1876179</v>
      </c>
      <c r="B2951">
        <v>1</v>
      </c>
      <c r="C2951" t="s">
        <v>80</v>
      </c>
      <c r="D2951" t="s">
        <v>108</v>
      </c>
      <c r="E2951" t="s">
        <v>131</v>
      </c>
      <c r="F2951" t="s">
        <v>4243</v>
      </c>
      <c r="G2951" t="s">
        <v>133</v>
      </c>
      <c r="H2951" t="s">
        <v>134</v>
      </c>
      <c r="I2951" t="s">
        <v>135</v>
      </c>
      <c r="J2951" t="s">
        <v>136</v>
      </c>
      <c r="K2951" t="s">
        <v>137</v>
      </c>
      <c r="L2951" t="s">
        <v>8659</v>
      </c>
      <c r="M2951" t="s">
        <v>8660</v>
      </c>
      <c r="N2951">
        <v>0.31305555499999999</v>
      </c>
      <c r="O2951">
        <v>0</v>
      </c>
      <c r="P2951">
        <v>1055</v>
      </c>
      <c r="Q2951">
        <v>2</v>
      </c>
      <c r="R2951">
        <v>415</v>
      </c>
      <c r="S2951">
        <v>8</v>
      </c>
      <c r="T2951">
        <v>205</v>
      </c>
      <c r="U2951">
        <v>0</v>
      </c>
      <c r="V2951">
        <v>0</v>
      </c>
      <c r="W2951">
        <v>0</v>
      </c>
      <c r="X2951">
        <v>75.394390430144256</v>
      </c>
      <c r="Y2951">
        <v>8.5052576968256108</v>
      </c>
      <c r="Z2951">
        <v>416.72596441786146</v>
      </c>
      <c r="AA2951">
        <v>23.783123137244591</v>
      </c>
      <c r="AB2951">
        <v>162.85500988141115</v>
      </c>
      <c r="AC2951">
        <v>0</v>
      </c>
      <c r="AD2951">
        <v>0</v>
      </c>
      <c r="AE2951">
        <v>687.26374556348696</v>
      </c>
    </row>
    <row r="2952" spans="1:31" x14ac:dyDescent="0.25">
      <c r="A2952">
        <v>1876371</v>
      </c>
      <c r="B2952">
        <v>1</v>
      </c>
      <c r="C2952" t="s">
        <v>80</v>
      </c>
      <c r="D2952" t="s">
        <v>110</v>
      </c>
      <c r="E2952" t="s">
        <v>158</v>
      </c>
      <c r="F2952" t="s">
        <v>4589</v>
      </c>
      <c r="G2952" t="s">
        <v>219</v>
      </c>
      <c r="H2952" t="s">
        <v>134</v>
      </c>
      <c r="I2952" t="s">
        <v>135</v>
      </c>
      <c r="J2952" t="s">
        <v>136</v>
      </c>
      <c r="K2952" t="s">
        <v>137</v>
      </c>
      <c r="L2952" t="s">
        <v>8661</v>
      </c>
      <c r="M2952" t="s">
        <v>8662</v>
      </c>
      <c r="N2952">
        <v>3.2086111110000002</v>
      </c>
      <c r="O2952">
        <v>0</v>
      </c>
      <c r="P2952">
        <v>195</v>
      </c>
      <c r="Q2952">
        <v>0</v>
      </c>
      <c r="R2952">
        <v>0</v>
      </c>
      <c r="S2952">
        <v>0</v>
      </c>
      <c r="T2952">
        <v>15</v>
      </c>
      <c r="U2952">
        <v>0</v>
      </c>
      <c r="V2952">
        <v>0</v>
      </c>
      <c r="W2952">
        <v>0</v>
      </c>
      <c r="X2952">
        <v>206.16520891925828</v>
      </c>
      <c r="Y2952">
        <v>0</v>
      </c>
      <c r="Z2952">
        <v>0</v>
      </c>
      <c r="AA2952">
        <v>0</v>
      </c>
      <c r="AB2952">
        <v>268.54621643758151</v>
      </c>
      <c r="AC2952">
        <v>0</v>
      </c>
      <c r="AD2952">
        <v>0</v>
      </c>
      <c r="AE2952">
        <v>474.71142535683975</v>
      </c>
    </row>
    <row r="2953" spans="1:31" x14ac:dyDescent="0.25">
      <c r="A2953">
        <v>1876534</v>
      </c>
      <c r="B2953">
        <v>1</v>
      </c>
      <c r="C2953" t="s">
        <v>80</v>
      </c>
      <c r="D2953" t="s">
        <v>96</v>
      </c>
      <c r="E2953" t="s">
        <v>222</v>
      </c>
      <c r="F2953" t="s">
        <v>8663</v>
      </c>
      <c r="G2953" t="s">
        <v>564</v>
      </c>
      <c r="H2953" t="s">
        <v>143</v>
      </c>
      <c r="I2953" t="s">
        <v>135</v>
      </c>
      <c r="J2953" t="s">
        <v>136</v>
      </c>
      <c r="K2953" t="s">
        <v>137</v>
      </c>
      <c r="L2953" t="s">
        <v>8664</v>
      </c>
      <c r="M2953" t="s">
        <v>8665</v>
      </c>
      <c r="N2953">
        <v>0.69444444400000005</v>
      </c>
      <c r="O2953">
        <v>0</v>
      </c>
      <c r="P2953">
        <v>37</v>
      </c>
      <c r="Q2953">
        <v>0</v>
      </c>
      <c r="R2953">
        <v>0</v>
      </c>
      <c r="S2953">
        <v>0</v>
      </c>
      <c r="T2953">
        <v>5</v>
      </c>
      <c r="U2953">
        <v>0</v>
      </c>
      <c r="V2953">
        <v>0</v>
      </c>
      <c r="W2953">
        <v>0</v>
      </c>
      <c r="X2953">
        <v>8.1181923576837249</v>
      </c>
      <c r="Y2953">
        <v>0</v>
      </c>
      <c r="Z2953">
        <v>0</v>
      </c>
      <c r="AA2953">
        <v>0</v>
      </c>
      <c r="AB2953">
        <v>12.091307117363232</v>
      </c>
      <c r="AC2953">
        <v>0</v>
      </c>
      <c r="AD2953">
        <v>0</v>
      </c>
      <c r="AE2953">
        <v>20.209499475046957</v>
      </c>
    </row>
    <row r="2954" spans="1:31" x14ac:dyDescent="0.25">
      <c r="A2954">
        <v>1875930</v>
      </c>
      <c r="B2954">
        <v>1</v>
      </c>
      <c r="C2954" t="s">
        <v>80</v>
      </c>
      <c r="D2954" t="s">
        <v>100</v>
      </c>
      <c r="E2954" t="s">
        <v>158</v>
      </c>
      <c r="F2954" t="s">
        <v>8666</v>
      </c>
      <c r="G2954" t="s">
        <v>219</v>
      </c>
      <c r="H2954" t="s">
        <v>134</v>
      </c>
      <c r="I2954" t="s">
        <v>135</v>
      </c>
      <c r="J2954" t="s">
        <v>136</v>
      </c>
      <c r="K2954" t="s">
        <v>137</v>
      </c>
      <c r="L2954" t="s">
        <v>8667</v>
      </c>
      <c r="M2954" t="s">
        <v>8668</v>
      </c>
      <c r="N2954">
        <v>2.804444444</v>
      </c>
      <c r="O2954">
        <v>0</v>
      </c>
      <c r="P2954">
        <v>1</v>
      </c>
      <c r="Q2954">
        <v>0</v>
      </c>
      <c r="R2954">
        <v>15</v>
      </c>
      <c r="S2954">
        <v>0</v>
      </c>
      <c r="T2954">
        <v>3</v>
      </c>
      <c r="U2954">
        <v>0</v>
      </c>
      <c r="V2954">
        <v>0</v>
      </c>
      <c r="W2954">
        <v>0</v>
      </c>
      <c r="X2954">
        <v>1.118268055542732</v>
      </c>
      <c r="Y2954">
        <v>0</v>
      </c>
      <c r="Z2954">
        <v>445.37043268387202</v>
      </c>
      <c r="AA2954">
        <v>0</v>
      </c>
      <c r="AB2954">
        <v>23.726470626483859</v>
      </c>
      <c r="AC2954">
        <v>0</v>
      </c>
      <c r="AD2954">
        <v>0</v>
      </c>
      <c r="AE2954">
        <v>470.21517136589864</v>
      </c>
    </row>
    <row r="2955" spans="1:31" x14ac:dyDescent="0.25">
      <c r="A2955">
        <v>1876036</v>
      </c>
      <c r="B2955">
        <v>1</v>
      </c>
      <c r="C2955" t="s">
        <v>81</v>
      </c>
      <c r="D2955" t="s">
        <v>121</v>
      </c>
      <c r="E2955" t="s">
        <v>146</v>
      </c>
      <c r="F2955" t="s">
        <v>1053</v>
      </c>
      <c r="G2955" t="s">
        <v>171</v>
      </c>
      <c r="H2955" t="s">
        <v>143</v>
      </c>
      <c r="I2955" t="s">
        <v>135</v>
      </c>
      <c r="J2955" t="s">
        <v>136</v>
      </c>
      <c r="K2955" t="s">
        <v>172</v>
      </c>
      <c r="L2955" t="s">
        <v>8669</v>
      </c>
      <c r="M2955" t="s">
        <v>8670</v>
      </c>
      <c r="N2955">
        <v>8.0348516659999998</v>
      </c>
      <c r="O2955">
        <v>0</v>
      </c>
      <c r="P2955">
        <v>23</v>
      </c>
      <c r="Q2955">
        <v>0</v>
      </c>
      <c r="R2955">
        <v>5</v>
      </c>
      <c r="S2955">
        <v>0</v>
      </c>
      <c r="T2955">
        <v>0</v>
      </c>
      <c r="U2955">
        <v>0</v>
      </c>
      <c r="V2955">
        <v>0</v>
      </c>
      <c r="W2955">
        <v>0</v>
      </c>
      <c r="X2955">
        <v>27.413377670276088</v>
      </c>
      <c r="Y2955">
        <v>0</v>
      </c>
      <c r="Z2955">
        <v>15.179726489979451</v>
      </c>
      <c r="AA2955">
        <v>0</v>
      </c>
      <c r="AB2955">
        <v>0</v>
      </c>
      <c r="AC2955">
        <v>0</v>
      </c>
      <c r="AD2955">
        <v>0</v>
      </c>
      <c r="AE2955">
        <v>42.593104160255535</v>
      </c>
    </row>
    <row r="2956" spans="1:31" x14ac:dyDescent="0.25">
      <c r="A2956">
        <v>1876477</v>
      </c>
      <c r="B2956">
        <v>1</v>
      </c>
      <c r="C2956" t="s">
        <v>80</v>
      </c>
      <c r="D2956" t="s">
        <v>97</v>
      </c>
      <c r="E2956" t="s">
        <v>210</v>
      </c>
      <c r="F2956" t="s">
        <v>8671</v>
      </c>
      <c r="G2956" t="s">
        <v>2221</v>
      </c>
      <c r="H2956" t="s">
        <v>134</v>
      </c>
      <c r="I2956" t="s">
        <v>135</v>
      </c>
      <c r="J2956" t="s">
        <v>5</v>
      </c>
      <c r="K2956" t="s">
        <v>137</v>
      </c>
      <c r="L2956" t="s">
        <v>8672</v>
      </c>
      <c r="M2956" t="s">
        <v>8673</v>
      </c>
      <c r="N2956">
        <v>8.0277776999999995E-2</v>
      </c>
      <c r="O2956">
        <v>6</v>
      </c>
      <c r="P2956">
        <v>1069</v>
      </c>
      <c r="Q2956">
        <v>11</v>
      </c>
      <c r="R2956">
        <v>129</v>
      </c>
      <c r="S2956">
        <v>26</v>
      </c>
      <c r="T2956">
        <v>175</v>
      </c>
      <c r="U2956">
        <v>0</v>
      </c>
      <c r="V2956">
        <v>0</v>
      </c>
      <c r="W2956">
        <v>1.0991838583902918</v>
      </c>
      <c r="X2956">
        <v>24.067371303601369</v>
      </c>
      <c r="Y2956">
        <v>1.9985295019840847</v>
      </c>
      <c r="Z2956">
        <v>5.8258926059071925</v>
      </c>
      <c r="AA2956">
        <v>41.233988128004313</v>
      </c>
      <c r="AB2956">
        <v>12.665189577322492</v>
      </c>
      <c r="AC2956">
        <v>0</v>
      </c>
      <c r="AD2956">
        <v>0</v>
      </c>
      <c r="AE2956">
        <v>86.89015497520974</v>
      </c>
    </row>
    <row r="2957" spans="1:31" x14ac:dyDescent="0.25">
      <c r="A2957">
        <v>1875936</v>
      </c>
      <c r="B2957">
        <v>1</v>
      </c>
      <c r="C2957" t="s">
        <v>81</v>
      </c>
      <c r="D2957" t="s">
        <v>119</v>
      </c>
      <c r="E2957" t="s">
        <v>158</v>
      </c>
      <c r="F2957" t="s">
        <v>8674</v>
      </c>
      <c r="G2957" t="s">
        <v>219</v>
      </c>
      <c r="H2957" t="s">
        <v>134</v>
      </c>
      <c r="I2957" t="s">
        <v>135</v>
      </c>
      <c r="J2957" t="s">
        <v>136</v>
      </c>
      <c r="K2957" t="s">
        <v>137</v>
      </c>
      <c r="L2957" t="s">
        <v>8675</v>
      </c>
      <c r="M2957" t="s">
        <v>8676</v>
      </c>
      <c r="N2957">
        <v>1.7566666660000001</v>
      </c>
      <c r="O2957">
        <v>0</v>
      </c>
      <c r="P2957">
        <v>0</v>
      </c>
      <c r="Q2957">
        <v>4</v>
      </c>
      <c r="R2957">
        <v>4</v>
      </c>
      <c r="S2957">
        <v>0</v>
      </c>
      <c r="T2957">
        <v>0</v>
      </c>
      <c r="U2957">
        <v>0</v>
      </c>
      <c r="V2957">
        <v>0</v>
      </c>
      <c r="W2957">
        <v>0</v>
      </c>
      <c r="X2957">
        <v>0</v>
      </c>
      <c r="Y2957">
        <v>136.30197312310051</v>
      </c>
      <c r="Z2957">
        <v>15.034453097025635</v>
      </c>
      <c r="AA2957">
        <v>0</v>
      </c>
      <c r="AB2957">
        <v>0</v>
      </c>
      <c r="AC2957">
        <v>0</v>
      </c>
      <c r="AD2957">
        <v>0</v>
      </c>
      <c r="AE2957">
        <v>151.33642622012616</v>
      </c>
    </row>
    <row r="2958" spans="1:31" x14ac:dyDescent="0.25">
      <c r="A2958">
        <v>1875887</v>
      </c>
      <c r="B2958">
        <v>1</v>
      </c>
      <c r="C2958" t="s">
        <v>81</v>
      </c>
      <c r="D2958" t="s">
        <v>128</v>
      </c>
      <c r="E2958" t="s">
        <v>146</v>
      </c>
      <c r="F2958" t="s">
        <v>8677</v>
      </c>
      <c r="G2958" t="s">
        <v>148</v>
      </c>
      <c r="H2958" t="s">
        <v>143</v>
      </c>
      <c r="I2958" t="s">
        <v>135</v>
      </c>
      <c r="J2958" t="s">
        <v>136</v>
      </c>
      <c r="K2958" t="s">
        <v>137</v>
      </c>
      <c r="L2958" t="s">
        <v>8678</v>
      </c>
      <c r="M2958" t="s">
        <v>8679</v>
      </c>
      <c r="N2958">
        <v>3.7336111110000001</v>
      </c>
      <c r="O2958">
        <v>0</v>
      </c>
      <c r="P2958">
        <v>20</v>
      </c>
      <c r="Q2958">
        <v>0</v>
      </c>
      <c r="R2958">
        <v>0</v>
      </c>
      <c r="S2958">
        <v>0</v>
      </c>
      <c r="T2958">
        <v>0</v>
      </c>
      <c r="U2958">
        <v>0</v>
      </c>
      <c r="V2958">
        <v>0</v>
      </c>
      <c r="W2958">
        <v>0</v>
      </c>
      <c r="X2958">
        <v>6.0647684188080593</v>
      </c>
      <c r="Y2958">
        <v>0</v>
      </c>
      <c r="Z2958">
        <v>0</v>
      </c>
      <c r="AA2958">
        <v>0</v>
      </c>
      <c r="AB2958">
        <v>0</v>
      </c>
      <c r="AC2958">
        <v>0</v>
      </c>
      <c r="AD2958">
        <v>0</v>
      </c>
      <c r="AE2958">
        <v>6.0647684188080593</v>
      </c>
    </row>
    <row r="2959" spans="1:31" x14ac:dyDescent="0.25">
      <c r="A2959">
        <v>1875913</v>
      </c>
      <c r="B2959">
        <v>1</v>
      </c>
      <c r="C2959" t="s">
        <v>80</v>
      </c>
      <c r="D2959" t="s">
        <v>97</v>
      </c>
      <c r="E2959" t="s">
        <v>158</v>
      </c>
      <c r="F2959" t="s">
        <v>8680</v>
      </c>
      <c r="G2959" t="s">
        <v>133</v>
      </c>
      <c r="H2959" t="s">
        <v>134</v>
      </c>
      <c r="I2959" t="s">
        <v>135</v>
      </c>
      <c r="J2959" t="s">
        <v>136</v>
      </c>
      <c r="K2959" t="s">
        <v>137</v>
      </c>
      <c r="L2959" t="s">
        <v>8681</v>
      </c>
      <c r="M2959" t="s">
        <v>8682</v>
      </c>
      <c r="N2959">
        <v>0.58583333299999996</v>
      </c>
      <c r="O2959">
        <v>7</v>
      </c>
      <c r="P2959">
        <v>528</v>
      </c>
      <c r="Q2959">
        <v>12</v>
      </c>
      <c r="R2959">
        <v>344</v>
      </c>
      <c r="S2959">
        <v>17</v>
      </c>
      <c r="T2959">
        <v>153</v>
      </c>
      <c r="U2959">
        <v>2</v>
      </c>
      <c r="V2959">
        <v>0</v>
      </c>
      <c r="W2959">
        <v>34.852384317344523</v>
      </c>
      <c r="X2959">
        <v>92.253340836583277</v>
      </c>
      <c r="Y2959">
        <v>45.524506864105987</v>
      </c>
      <c r="Z2959">
        <v>119.74132584981066</v>
      </c>
      <c r="AA2959">
        <v>68.364458960044573</v>
      </c>
      <c r="AB2959">
        <v>77.944704361089464</v>
      </c>
      <c r="AC2959">
        <v>45.650353375804954</v>
      </c>
      <c r="AD2959">
        <v>0</v>
      </c>
      <c r="AE2959">
        <v>484.33107456478342</v>
      </c>
    </row>
    <row r="2960" spans="1:31" x14ac:dyDescent="0.25">
      <c r="A2960">
        <v>1876245</v>
      </c>
      <c r="B2960">
        <v>1</v>
      </c>
      <c r="C2960" t="s">
        <v>80</v>
      </c>
      <c r="D2960" t="s">
        <v>107</v>
      </c>
      <c r="E2960" t="s">
        <v>210</v>
      </c>
      <c r="F2960" t="s">
        <v>8683</v>
      </c>
      <c r="G2960" t="s">
        <v>133</v>
      </c>
      <c r="H2960" t="s">
        <v>134</v>
      </c>
      <c r="I2960" t="s">
        <v>135</v>
      </c>
      <c r="J2960" t="s">
        <v>136</v>
      </c>
      <c r="K2960" t="s">
        <v>137</v>
      </c>
      <c r="L2960" t="s">
        <v>8684</v>
      </c>
      <c r="M2960" t="s">
        <v>8685</v>
      </c>
      <c r="N2960">
        <v>0.819722222</v>
      </c>
      <c r="O2960">
        <v>0</v>
      </c>
      <c r="P2960">
        <v>5127</v>
      </c>
      <c r="Q2960">
        <v>0</v>
      </c>
      <c r="R2960">
        <v>2</v>
      </c>
      <c r="S2960">
        <v>2</v>
      </c>
      <c r="T2960">
        <v>425</v>
      </c>
      <c r="U2960">
        <v>0</v>
      </c>
      <c r="V2960">
        <v>0</v>
      </c>
      <c r="W2960">
        <v>0</v>
      </c>
      <c r="X2960">
        <v>944.87401507605421</v>
      </c>
      <c r="Y2960">
        <v>0</v>
      </c>
      <c r="Z2960">
        <v>0.53820294421585224</v>
      </c>
      <c r="AA2960">
        <v>38.763634543654447</v>
      </c>
      <c r="AB2960">
        <v>594.63544458571914</v>
      </c>
      <c r="AC2960">
        <v>0</v>
      </c>
      <c r="AD2960">
        <v>0</v>
      </c>
      <c r="AE2960">
        <v>1578.8112971496437</v>
      </c>
    </row>
    <row r="2961" spans="1:31" x14ac:dyDescent="0.25">
      <c r="A2961">
        <v>1876222</v>
      </c>
      <c r="B2961">
        <v>1</v>
      </c>
      <c r="C2961" t="s">
        <v>80</v>
      </c>
      <c r="D2961" t="s">
        <v>107</v>
      </c>
      <c r="E2961" t="s">
        <v>131</v>
      </c>
      <c r="F2961" t="s">
        <v>8686</v>
      </c>
      <c r="G2961" t="s">
        <v>5788</v>
      </c>
      <c r="H2961" t="s">
        <v>134</v>
      </c>
      <c r="I2961" t="s">
        <v>135</v>
      </c>
      <c r="J2961" t="s">
        <v>136</v>
      </c>
      <c r="K2961" t="s">
        <v>137</v>
      </c>
      <c r="L2961" t="s">
        <v>8687</v>
      </c>
      <c r="M2961" t="s">
        <v>8688</v>
      </c>
      <c r="N2961">
        <v>6.3577777769999999</v>
      </c>
      <c r="O2961">
        <v>1</v>
      </c>
      <c r="P2961">
        <v>86</v>
      </c>
      <c r="Q2961">
        <v>5</v>
      </c>
      <c r="R2961">
        <v>32</v>
      </c>
      <c r="S2961">
        <v>6</v>
      </c>
      <c r="T2961">
        <v>12</v>
      </c>
      <c r="U2961">
        <v>0</v>
      </c>
      <c r="V2961">
        <v>0</v>
      </c>
      <c r="W2961">
        <v>63.686105503315559</v>
      </c>
      <c r="X2961">
        <v>222.51177709517543</v>
      </c>
      <c r="Y2961">
        <v>46.829356345282292</v>
      </c>
      <c r="Z2961">
        <v>426.02365592540252</v>
      </c>
      <c r="AA2961">
        <v>2848.6151112514731</v>
      </c>
      <c r="AB2961">
        <v>479.67499633013864</v>
      </c>
      <c r="AC2961">
        <v>0</v>
      </c>
      <c r="AD2961">
        <v>0</v>
      </c>
      <c r="AE2961">
        <v>4087.3410024507875</v>
      </c>
    </row>
    <row r="2962" spans="1:31" x14ac:dyDescent="0.25">
      <c r="A2962">
        <v>1875867</v>
      </c>
      <c r="B2962">
        <v>1</v>
      </c>
      <c r="C2962" t="s">
        <v>81</v>
      </c>
      <c r="D2962" t="s">
        <v>112</v>
      </c>
      <c r="E2962" t="s">
        <v>146</v>
      </c>
      <c r="F2962" t="s">
        <v>8689</v>
      </c>
      <c r="G2962" t="s">
        <v>564</v>
      </c>
      <c r="H2962" t="s">
        <v>143</v>
      </c>
      <c r="I2962" t="s">
        <v>135</v>
      </c>
      <c r="J2962" t="s">
        <v>136</v>
      </c>
      <c r="K2962" t="s">
        <v>137</v>
      </c>
      <c r="L2962" t="s">
        <v>8690</v>
      </c>
      <c r="M2962" t="s">
        <v>8691</v>
      </c>
      <c r="N2962">
        <v>2.9702777770000002</v>
      </c>
      <c r="O2962">
        <v>0</v>
      </c>
      <c r="P2962">
        <v>13</v>
      </c>
      <c r="Q2962">
        <v>0</v>
      </c>
      <c r="R2962">
        <v>0</v>
      </c>
      <c r="S2962">
        <v>0</v>
      </c>
      <c r="T2962">
        <v>4</v>
      </c>
      <c r="U2962">
        <v>0</v>
      </c>
      <c r="V2962">
        <v>0</v>
      </c>
      <c r="W2962">
        <v>0</v>
      </c>
      <c r="X2962">
        <v>3.2632754511491702</v>
      </c>
      <c r="Y2962">
        <v>0</v>
      </c>
      <c r="Z2962">
        <v>0</v>
      </c>
      <c r="AA2962">
        <v>0</v>
      </c>
      <c r="AB2962">
        <v>5.1036064616091208</v>
      </c>
      <c r="AC2962">
        <v>0</v>
      </c>
      <c r="AD2962">
        <v>0</v>
      </c>
      <c r="AE2962">
        <v>8.3668819127582914</v>
      </c>
    </row>
    <row r="2963" spans="1:31" x14ac:dyDescent="0.25">
      <c r="A2963">
        <v>1876076</v>
      </c>
      <c r="B2963">
        <v>1</v>
      </c>
      <c r="C2963" t="s">
        <v>81</v>
      </c>
      <c r="D2963" t="s">
        <v>118</v>
      </c>
      <c r="E2963" t="s">
        <v>158</v>
      </c>
      <c r="F2963" t="s">
        <v>8692</v>
      </c>
      <c r="G2963" t="s">
        <v>219</v>
      </c>
      <c r="H2963" t="s">
        <v>134</v>
      </c>
      <c r="I2963" t="s">
        <v>135</v>
      </c>
      <c r="J2963" t="s">
        <v>136</v>
      </c>
      <c r="K2963" t="s">
        <v>137</v>
      </c>
      <c r="L2963" t="s">
        <v>8693</v>
      </c>
      <c r="M2963" t="s">
        <v>8694</v>
      </c>
      <c r="N2963">
        <v>2.497777777</v>
      </c>
      <c r="O2963">
        <v>0</v>
      </c>
      <c r="P2963">
        <v>220</v>
      </c>
      <c r="Q2963">
        <v>0</v>
      </c>
      <c r="R2963">
        <v>7</v>
      </c>
      <c r="S2963">
        <v>0</v>
      </c>
      <c r="T2963">
        <v>9</v>
      </c>
      <c r="U2963">
        <v>0</v>
      </c>
      <c r="V2963">
        <v>0</v>
      </c>
      <c r="W2963">
        <v>0</v>
      </c>
      <c r="X2963">
        <v>68.80006520588303</v>
      </c>
      <c r="Y2963">
        <v>0</v>
      </c>
      <c r="Z2963">
        <v>39.184700553323964</v>
      </c>
      <c r="AA2963">
        <v>0</v>
      </c>
      <c r="AB2963">
        <v>32.197294768530675</v>
      </c>
      <c r="AC2963">
        <v>0</v>
      </c>
      <c r="AD2963">
        <v>0</v>
      </c>
      <c r="AE2963">
        <v>140.18206052773766</v>
      </c>
    </row>
    <row r="2964" spans="1:31" x14ac:dyDescent="0.25">
      <c r="A2964">
        <v>1876099</v>
      </c>
      <c r="B2964">
        <v>1</v>
      </c>
      <c r="C2964" t="s">
        <v>80</v>
      </c>
      <c r="D2964" t="s">
        <v>88</v>
      </c>
      <c r="E2964" t="s">
        <v>140</v>
      </c>
      <c r="F2964" t="s">
        <v>8695</v>
      </c>
      <c r="G2964" t="s">
        <v>212</v>
      </c>
      <c r="H2964" t="s">
        <v>143</v>
      </c>
      <c r="I2964" t="s">
        <v>135</v>
      </c>
      <c r="J2964" t="s">
        <v>136</v>
      </c>
      <c r="K2964" t="s">
        <v>137</v>
      </c>
      <c r="L2964" t="s">
        <v>8696</v>
      </c>
      <c r="M2964" t="s">
        <v>8697</v>
      </c>
      <c r="N2964">
        <v>2.2486111110000002</v>
      </c>
      <c r="O2964">
        <v>0</v>
      </c>
      <c r="P2964">
        <v>1</v>
      </c>
      <c r="Q2964">
        <v>0</v>
      </c>
      <c r="R2964">
        <v>0</v>
      </c>
      <c r="S2964">
        <v>0</v>
      </c>
      <c r="T2964">
        <v>0</v>
      </c>
      <c r="U2964">
        <v>0</v>
      </c>
      <c r="V2964">
        <v>0</v>
      </c>
      <c r="W2964">
        <v>0</v>
      </c>
      <c r="X2964">
        <v>3.6419482677529977</v>
      </c>
      <c r="Y2964">
        <v>0</v>
      </c>
      <c r="Z2964">
        <v>0</v>
      </c>
      <c r="AA2964">
        <v>0</v>
      </c>
      <c r="AB2964">
        <v>0</v>
      </c>
      <c r="AC2964">
        <v>0</v>
      </c>
      <c r="AD2964">
        <v>0</v>
      </c>
      <c r="AE2964">
        <v>3.6419482677529977</v>
      </c>
    </row>
    <row r="2965" spans="1:31" x14ac:dyDescent="0.25">
      <c r="A2965">
        <v>1876391</v>
      </c>
      <c r="B2965">
        <v>1</v>
      </c>
      <c r="C2965" t="s">
        <v>80</v>
      </c>
      <c r="D2965" t="s">
        <v>104</v>
      </c>
      <c r="E2965" t="s">
        <v>140</v>
      </c>
      <c r="F2965" t="s">
        <v>8698</v>
      </c>
      <c r="G2965" t="s">
        <v>200</v>
      </c>
      <c r="H2965" t="s">
        <v>143</v>
      </c>
      <c r="I2965" t="s">
        <v>135</v>
      </c>
      <c r="J2965" t="s">
        <v>136</v>
      </c>
      <c r="K2965" t="s">
        <v>137</v>
      </c>
      <c r="L2965" t="s">
        <v>8086</v>
      </c>
      <c r="M2965" t="s">
        <v>8699</v>
      </c>
      <c r="N2965">
        <v>5.3302777770000001</v>
      </c>
      <c r="O2965">
        <v>0</v>
      </c>
      <c r="P2965">
        <v>1</v>
      </c>
      <c r="Q2965">
        <v>0</v>
      </c>
      <c r="R2965">
        <v>0</v>
      </c>
      <c r="S2965">
        <v>0</v>
      </c>
      <c r="T2965">
        <v>0</v>
      </c>
      <c r="U2965">
        <v>0</v>
      </c>
      <c r="V2965">
        <v>0</v>
      </c>
      <c r="W2965">
        <v>0</v>
      </c>
      <c r="X2965">
        <v>6.8800068795029173E-2</v>
      </c>
      <c r="Y2965">
        <v>0</v>
      </c>
      <c r="Z2965">
        <v>0</v>
      </c>
      <c r="AA2965">
        <v>0</v>
      </c>
      <c r="AB2965">
        <v>0</v>
      </c>
      <c r="AC2965">
        <v>0</v>
      </c>
      <c r="AD2965">
        <v>0</v>
      </c>
      <c r="AE2965">
        <v>6.8800068795029173E-2</v>
      </c>
    </row>
    <row r="2966" spans="1:31" x14ac:dyDescent="0.25">
      <c r="A2966">
        <v>1876560</v>
      </c>
      <c r="B2966">
        <v>1</v>
      </c>
      <c r="C2966" t="s">
        <v>80</v>
      </c>
      <c r="D2966" t="s">
        <v>100</v>
      </c>
      <c r="E2966" t="s">
        <v>140</v>
      </c>
      <c r="F2966" t="s">
        <v>8700</v>
      </c>
      <c r="G2966" t="s">
        <v>163</v>
      </c>
      <c r="H2966" t="s">
        <v>143</v>
      </c>
      <c r="I2966" t="s">
        <v>135</v>
      </c>
      <c r="J2966" t="s">
        <v>136</v>
      </c>
      <c r="K2966" t="s">
        <v>137</v>
      </c>
      <c r="L2966" t="s">
        <v>8701</v>
      </c>
      <c r="M2966" t="s">
        <v>8702</v>
      </c>
      <c r="N2966">
        <v>4.7605555549999998</v>
      </c>
      <c r="O2966">
        <v>0</v>
      </c>
      <c r="P2966">
        <v>0</v>
      </c>
      <c r="Q2966">
        <v>0</v>
      </c>
      <c r="R2966">
        <v>1</v>
      </c>
      <c r="S2966">
        <v>0</v>
      </c>
      <c r="T2966">
        <v>0</v>
      </c>
      <c r="U2966">
        <v>0</v>
      </c>
      <c r="V2966">
        <v>0</v>
      </c>
      <c r="W2966">
        <v>0</v>
      </c>
      <c r="X2966">
        <v>0</v>
      </c>
      <c r="Y2966">
        <v>0</v>
      </c>
      <c r="Z2966">
        <v>1.7757493702066862</v>
      </c>
      <c r="AA2966">
        <v>0</v>
      </c>
      <c r="AB2966">
        <v>0</v>
      </c>
      <c r="AC2966">
        <v>0</v>
      </c>
      <c r="AD2966">
        <v>0</v>
      </c>
      <c r="AE2966">
        <v>1.7757493702066862</v>
      </c>
    </row>
    <row r="2967" spans="1:31" x14ac:dyDescent="0.25">
      <c r="A2967">
        <v>1876408</v>
      </c>
      <c r="B2967">
        <v>1</v>
      </c>
      <c r="C2967" t="s">
        <v>80</v>
      </c>
      <c r="D2967" t="s">
        <v>104</v>
      </c>
      <c r="E2967" t="s">
        <v>229</v>
      </c>
      <c r="F2967" t="s">
        <v>3216</v>
      </c>
      <c r="G2967" t="s">
        <v>133</v>
      </c>
      <c r="H2967" t="s">
        <v>134</v>
      </c>
      <c r="I2967" t="s">
        <v>135</v>
      </c>
      <c r="J2967" t="s">
        <v>136</v>
      </c>
      <c r="K2967" t="s">
        <v>137</v>
      </c>
      <c r="L2967" t="s">
        <v>8703</v>
      </c>
      <c r="M2967" t="s">
        <v>8704</v>
      </c>
      <c r="N2967">
        <v>0.58847666600000004</v>
      </c>
      <c r="O2967">
        <v>2</v>
      </c>
      <c r="P2967">
        <v>22</v>
      </c>
      <c r="Q2967">
        <v>0</v>
      </c>
      <c r="R2967">
        <v>61</v>
      </c>
      <c r="S2967">
        <v>19</v>
      </c>
      <c r="T2967">
        <v>9</v>
      </c>
      <c r="U2967">
        <v>12</v>
      </c>
      <c r="V2967">
        <v>0</v>
      </c>
      <c r="W2967">
        <v>0.43711065886838052</v>
      </c>
      <c r="X2967">
        <v>5.0527883095676156</v>
      </c>
      <c r="Y2967">
        <v>0</v>
      </c>
      <c r="Z2967">
        <v>27.016398608398415</v>
      </c>
      <c r="AA2967">
        <v>131.10008801908194</v>
      </c>
      <c r="AB2967">
        <v>2.2716447230003198</v>
      </c>
      <c r="AC2967">
        <v>736.9374827477136</v>
      </c>
      <c r="AD2967">
        <v>0</v>
      </c>
      <c r="AE2967">
        <v>902.81551306663027</v>
      </c>
    </row>
    <row r="2968" spans="1:31" x14ac:dyDescent="0.25">
      <c r="A2968">
        <v>1876308</v>
      </c>
      <c r="B2968">
        <v>1</v>
      </c>
      <c r="C2968" t="s">
        <v>80</v>
      </c>
      <c r="D2968" t="s">
        <v>96</v>
      </c>
      <c r="E2968" t="s">
        <v>140</v>
      </c>
      <c r="F2968" t="s">
        <v>8705</v>
      </c>
      <c r="G2968" t="s">
        <v>200</v>
      </c>
      <c r="H2968" t="s">
        <v>143</v>
      </c>
      <c r="I2968" t="s">
        <v>135</v>
      </c>
      <c r="J2968" t="s">
        <v>136</v>
      </c>
      <c r="K2968" t="s">
        <v>137</v>
      </c>
      <c r="L2968" t="s">
        <v>8706</v>
      </c>
      <c r="M2968" t="s">
        <v>8707</v>
      </c>
      <c r="N2968">
        <v>4.4188888879999997</v>
      </c>
      <c r="O2968">
        <v>0</v>
      </c>
      <c r="P2968">
        <v>1</v>
      </c>
      <c r="Q2968">
        <v>0</v>
      </c>
      <c r="R2968">
        <v>0</v>
      </c>
      <c r="S2968">
        <v>0</v>
      </c>
      <c r="T2968">
        <v>0</v>
      </c>
      <c r="U2968">
        <v>0</v>
      </c>
      <c r="V2968">
        <v>0</v>
      </c>
      <c r="W2968">
        <v>0</v>
      </c>
      <c r="X2968">
        <v>0</v>
      </c>
      <c r="Y2968">
        <v>0</v>
      </c>
      <c r="Z2968">
        <v>0</v>
      </c>
      <c r="AA2968">
        <v>0</v>
      </c>
      <c r="AB2968">
        <v>0</v>
      </c>
      <c r="AC2968">
        <v>0</v>
      </c>
      <c r="AD2968">
        <v>0</v>
      </c>
      <c r="AE2968">
        <v>0</v>
      </c>
    </row>
    <row r="2969" spans="1:31" x14ac:dyDescent="0.25">
      <c r="A2969">
        <v>1876205</v>
      </c>
      <c r="B2969">
        <v>1</v>
      </c>
      <c r="C2969" t="s">
        <v>80</v>
      </c>
      <c r="D2969" t="s">
        <v>106</v>
      </c>
      <c r="E2969" t="s">
        <v>210</v>
      </c>
      <c r="F2969" t="s">
        <v>836</v>
      </c>
      <c r="G2969" t="s">
        <v>133</v>
      </c>
      <c r="H2969" t="s">
        <v>134</v>
      </c>
      <c r="I2969" t="s">
        <v>152</v>
      </c>
      <c r="J2969" t="s">
        <v>136</v>
      </c>
      <c r="K2969" t="s">
        <v>137</v>
      </c>
      <c r="L2969" t="s">
        <v>8708</v>
      </c>
      <c r="M2969" t="s">
        <v>8709</v>
      </c>
      <c r="N2969">
        <v>3.2500000000000001E-2</v>
      </c>
      <c r="O2969">
        <v>0</v>
      </c>
      <c r="P2969">
        <v>2</v>
      </c>
      <c r="Q2969">
        <v>51</v>
      </c>
      <c r="R2969">
        <v>202</v>
      </c>
      <c r="S2969">
        <v>13</v>
      </c>
      <c r="T2969">
        <v>32</v>
      </c>
      <c r="U2969">
        <v>0</v>
      </c>
      <c r="V2969">
        <v>0</v>
      </c>
      <c r="W2969">
        <v>0</v>
      </c>
      <c r="X2969">
        <v>4.2354945988679997E-2</v>
      </c>
      <c r="Y2969">
        <v>17.251285979299901</v>
      </c>
      <c r="Z2969">
        <v>42.129300066682418</v>
      </c>
      <c r="AA2969">
        <v>4.4194984643658222</v>
      </c>
      <c r="AB2969">
        <v>7.5650878957640666</v>
      </c>
      <c r="AC2969">
        <v>0</v>
      </c>
      <c r="AD2969">
        <v>0</v>
      </c>
      <c r="AE2969">
        <v>71.4075273521009</v>
      </c>
    </row>
    <row r="2970" spans="1:31" x14ac:dyDescent="0.25">
      <c r="A2970">
        <v>1876454</v>
      </c>
      <c r="B2970">
        <v>1</v>
      </c>
      <c r="C2970" t="s">
        <v>81</v>
      </c>
      <c r="D2970" t="s">
        <v>128</v>
      </c>
      <c r="E2970" t="s">
        <v>140</v>
      </c>
      <c r="F2970" t="s">
        <v>8710</v>
      </c>
      <c r="G2970" t="s">
        <v>200</v>
      </c>
      <c r="H2970" t="s">
        <v>143</v>
      </c>
      <c r="I2970" t="s">
        <v>135</v>
      </c>
      <c r="J2970" t="s">
        <v>136</v>
      </c>
      <c r="K2970" t="s">
        <v>137</v>
      </c>
      <c r="L2970" t="s">
        <v>8711</v>
      </c>
      <c r="M2970" t="s">
        <v>8712</v>
      </c>
      <c r="N2970">
        <v>5.4597222219999999</v>
      </c>
      <c r="O2970">
        <v>0</v>
      </c>
      <c r="P2970">
        <v>0</v>
      </c>
      <c r="Q2970">
        <v>0</v>
      </c>
      <c r="R2970">
        <v>0</v>
      </c>
      <c r="S2970">
        <v>0</v>
      </c>
      <c r="T2970">
        <v>16</v>
      </c>
      <c r="U2970">
        <v>0</v>
      </c>
      <c r="V2970">
        <v>0</v>
      </c>
      <c r="W2970">
        <v>0</v>
      </c>
      <c r="X2970">
        <v>0</v>
      </c>
      <c r="Y2970">
        <v>0</v>
      </c>
      <c r="Z2970">
        <v>0</v>
      </c>
      <c r="AA2970">
        <v>0</v>
      </c>
      <c r="AB2970">
        <v>61.325037542430884</v>
      </c>
      <c r="AC2970">
        <v>0</v>
      </c>
      <c r="AD2970">
        <v>0</v>
      </c>
      <c r="AE2970">
        <v>61.325037542430884</v>
      </c>
    </row>
    <row r="2971" spans="1:31" x14ac:dyDescent="0.25">
      <c r="A2971">
        <v>1876059</v>
      </c>
      <c r="B2971">
        <v>1</v>
      </c>
      <c r="C2971" t="s">
        <v>80</v>
      </c>
      <c r="D2971" t="s">
        <v>93</v>
      </c>
      <c r="E2971" t="s">
        <v>169</v>
      </c>
      <c r="F2971" t="s">
        <v>8713</v>
      </c>
      <c r="G2971" t="s">
        <v>171</v>
      </c>
      <c r="H2971" t="s">
        <v>143</v>
      </c>
      <c r="I2971" t="s">
        <v>135</v>
      </c>
      <c r="J2971" t="s">
        <v>136</v>
      </c>
      <c r="K2971" t="s">
        <v>172</v>
      </c>
      <c r="L2971" t="s">
        <v>8714</v>
      </c>
      <c r="M2971" t="s">
        <v>8715</v>
      </c>
      <c r="N2971">
        <v>7.3046869440000002</v>
      </c>
      <c r="O2971">
        <v>0</v>
      </c>
      <c r="P2971">
        <v>82</v>
      </c>
      <c r="Q2971">
        <v>0</v>
      </c>
      <c r="R2971">
        <v>5</v>
      </c>
      <c r="S2971">
        <v>0</v>
      </c>
      <c r="T2971">
        <v>15</v>
      </c>
      <c r="U2971">
        <v>0</v>
      </c>
      <c r="V2971">
        <v>1</v>
      </c>
      <c r="W2971">
        <v>0</v>
      </c>
      <c r="X2971">
        <v>125.48542894738064</v>
      </c>
      <c r="Y2971">
        <v>0</v>
      </c>
      <c r="Z2971">
        <v>48.826967892886849</v>
      </c>
      <c r="AA2971">
        <v>0</v>
      </c>
      <c r="AB2971">
        <v>195.47311274013742</v>
      </c>
      <c r="AC2971">
        <v>0</v>
      </c>
      <c r="AD2971">
        <v>247.40964111837141</v>
      </c>
      <c r="AE2971">
        <v>617.19515069877627</v>
      </c>
    </row>
    <row r="2972" spans="1:31" x14ac:dyDescent="0.25">
      <c r="A2972">
        <v>1876162</v>
      </c>
      <c r="B2972">
        <v>1</v>
      </c>
      <c r="C2972" t="s">
        <v>81</v>
      </c>
      <c r="D2972" t="s">
        <v>128</v>
      </c>
      <c r="E2972" t="s">
        <v>210</v>
      </c>
      <c r="F2972" t="s">
        <v>8716</v>
      </c>
      <c r="G2972" t="s">
        <v>133</v>
      </c>
      <c r="H2972" t="s">
        <v>134</v>
      </c>
      <c r="I2972" t="s">
        <v>135</v>
      </c>
      <c r="J2972" t="s">
        <v>136</v>
      </c>
      <c r="K2972" t="s">
        <v>137</v>
      </c>
      <c r="L2972" t="s">
        <v>8717</v>
      </c>
      <c r="M2972" t="s">
        <v>8718</v>
      </c>
      <c r="N2972">
        <v>0.41083333300000002</v>
      </c>
      <c r="O2972">
        <v>0</v>
      </c>
      <c r="P2972">
        <v>0</v>
      </c>
      <c r="Q2972">
        <v>10</v>
      </c>
      <c r="R2972">
        <v>0</v>
      </c>
      <c r="S2972">
        <v>0</v>
      </c>
      <c r="T2972">
        <v>0</v>
      </c>
      <c r="U2972">
        <v>0</v>
      </c>
      <c r="V2972">
        <v>0</v>
      </c>
      <c r="W2972">
        <v>0</v>
      </c>
      <c r="X2972">
        <v>0</v>
      </c>
      <c r="Y2972">
        <v>24.734403920820405</v>
      </c>
      <c r="Z2972">
        <v>0</v>
      </c>
      <c r="AA2972">
        <v>0</v>
      </c>
      <c r="AB2972">
        <v>0</v>
      </c>
      <c r="AC2972">
        <v>0</v>
      </c>
      <c r="AD2972">
        <v>0</v>
      </c>
      <c r="AE2972">
        <v>24.734403920820405</v>
      </c>
    </row>
    <row r="2973" spans="1:31" x14ac:dyDescent="0.25">
      <c r="A2973">
        <v>1875996</v>
      </c>
      <c r="B2973">
        <v>1</v>
      </c>
      <c r="C2973" t="s">
        <v>81</v>
      </c>
      <c r="D2973" t="s">
        <v>115</v>
      </c>
      <c r="E2973" t="s">
        <v>146</v>
      </c>
      <c r="F2973" t="s">
        <v>8719</v>
      </c>
      <c r="G2973" t="s">
        <v>148</v>
      </c>
      <c r="H2973" t="s">
        <v>143</v>
      </c>
      <c r="I2973" t="s">
        <v>135</v>
      </c>
      <c r="J2973" t="s">
        <v>136</v>
      </c>
      <c r="K2973" t="s">
        <v>137</v>
      </c>
      <c r="L2973" t="s">
        <v>8720</v>
      </c>
      <c r="M2973" t="s">
        <v>8721</v>
      </c>
      <c r="N2973">
        <v>1.721666666</v>
      </c>
      <c r="O2973">
        <v>0</v>
      </c>
      <c r="P2973">
        <v>9</v>
      </c>
      <c r="Q2973">
        <v>0</v>
      </c>
      <c r="R2973">
        <v>1</v>
      </c>
      <c r="S2973">
        <v>0</v>
      </c>
      <c r="T2973">
        <v>1</v>
      </c>
      <c r="U2973">
        <v>0</v>
      </c>
      <c r="V2973">
        <v>0</v>
      </c>
      <c r="W2973">
        <v>0</v>
      </c>
      <c r="X2973">
        <v>0.97605805503903675</v>
      </c>
      <c r="Y2973">
        <v>0</v>
      </c>
      <c r="Z2973">
        <v>0.38619994281574221</v>
      </c>
      <c r="AA2973">
        <v>0</v>
      </c>
      <c r="AB2973">
        <v>0.77604164130698328</v>
      </c>
      <c r="AC2973">
        <v>0</v>
      </c>
      <c r="AD2973">
        <v>0</v>
      </c>
      <c r="AE2973">
        <v>2.1382996391617621</v>
      </c>
    </row>
    <row r="2974" spans="1:31" x14ac:dyDescent="0.25">
      <c r="A2974">
        <v>1876351</v>
      </c>
      <c r="B2974">
        <v>1</v>
      </c>
      <c r="C2974" t="s">
        <v>80</v>
      </c>
      <c r="D2974" t="s">
        <v>87</v>
      </c>
      <c r="E2974" t="s">
        <v>140</v>
      </c>
      <c r="F2974" t="s">
        <v>8722</v>
      </c>
      <c r="G2974" t="s">
        <v>200</v>
      </c>
      <c r="H2974" t="s">
        <v>143</v>
      </c>
      <c r="I2974" t="s">
        <v>135</v>
      </c>
      <c r="J2974" t="s">
        <v>136</v>
      </c>
      <c r="K2974" t="s">
        <v>137</v>
      </c>
      <c r="L2974" t="s">
        <v>8723</v>
      </c>
      <c r="M2974" t="s">
        <v>8724</v>
      </c>
      <c r="N2974">
        <v>11.173611111</v>
      </c>
      <c r="O2974">
        <v>0</v>
      </c>
      <c r="P2974">
        <v>0</v>
      </c>
      <c r="Q2974">
        <v>0</v>
      </c>
      <c r="R2974">
        <v>0</v>
      </c>
      <c r="S2974">
        <v>0</v>
      </c>
      <c r="T2974">
        <v>1</v>
      </c>
      <c r="U2974">
        <v>0</v>
      </c>
      <c r="V2974">
        <v>0</v>
      </c>
      <c r="W2974">
        <v>0</v>
      </c>
      <c r="X2974">
        <v>0</v>
      </c>
      <c r="Y2974">
        <v>0</v>
      </c>
      <c r="Z2974">
        <v>0</v>
      </c>
      <c r="AA2974">
        <v>0</v>
      </c>
      <c r="AB2974">
        <v>410.0876182768813</v>
      </c>
      <c r="AC2974">
        <v>0</v>
      </c>
      <c r="AD2974">
        <v>0</v>
      </c>
      <c r="AE2974">
        <v>410.0876182768813</v>
      </c>
    </row>
    <row r="2975" spans="1:31" x14ac:dyDescent="0.25">
      <c r="A2975">
        <v>1876019</v>
      </c>
      <c r="B2975">
        <v>1</v>
      </c>
      <c r="C2975" t="s">
        <v>80</v>
      </c>
      <c r="D2975" t="s">
        <v>105</v>
      </c>
      <c r="E2975" t="s">
        <v>210</v>
      </c>
      <c r="F2975" t="s">
        <v>8725</v>
      </c>
      <c r="G2975" t="s">
        <v>133</v>
      </c>
      <c r="H2975" t="s">
        <v>134</v>
      </c>
      <c r="I2975" t="s">
        <v>135</v>
      </c>
      <c r="J2975" t="s">
        <v>136</v>
      </c>
      <c r="K2975" t="s">
        <v>137</v>
      </c>
      <c r="L2975" t="s">
        <v>8726</v>
      </c>
      <c r="M2975" t="s">
        <v>8727</v>
      </c>
      <c r="N2975">
        <v>0.34583333300000002</v>
      </c>
      <c r="O2975">
        <v>0</v>
      </c>
      <c r="P2975">
        <v>0</v>
      </c>
      <c r="Q2975">
        <v>0</v>
      </c>
      <c r="R2975">
        <v>0</v>
      </c>
      <c r="S2975">
        <v>1</v>
      </c>
      <c r="T2975">
        <v>0</v>
      </c>
      <c r="U2975">
        <v>0</v>
      </c>
      <c r="V2975">
        <v>0</v>
      </c>
      <c r="W2975">
        <v>0</v>
      </c>
      <c r="X2975">
        <v>0</v>
      </c>
      <c r="Y2975">
        <v>0</v>
      </c>
      <c r="Z2975">
        <v>0</v>
      </c>
      <c r="AA2975">
        <v>133.56904545813697</v>
      </c>
      <c r="AB2975">
        <v>0</v>
      </c>
      <c r="AC2975">
        <v>0</v>
      </c>
      <c r="AD2975">
        <v>0</v>
      </c>
      <c r="AE2975">
        <v>133.56904545813697</v>
      </c>
    </row>
    <row r="2976" spans="1:31" x14ac:dyDescent="0.25">
      <c r="A2976">
        <v>1876537</v>
      </c>
      <c r="B2976">
        <v>1</v>
      </c>
      <c r="C2976" t="s">
        <v>81</v>
      </c>
      <c r="D2976" t="s">
        <v>118</v>
      </c>
      <c r="E2976" t="s">
        <v>146</v>
      </c>
      <c r="F2976" t="s">
        <v>8728</v>
      </c>
      <c r="G2976" t="s">
        <v>212</v>
      </c>
      <c r="H2976" t="s">
        <v>143</v>
      </c>
      <c r="I2976" t="s">
        <v>135</v>
      </c>
      <c r="J2976" t="s">
        <v>3</v>
      </c>
      <c r="K2976" t="s">
        <v>137</v>
      </c>
      <c r="L2976" t="s">
        <v>8729</v>
      </c>
      <c r="M2976" t="s">
        <v>8730</v>
      </c>
      <c r="N2976">
        <v>1.821666666</v>
      </c>
      <c r="O2976">
        <v>0</v>
      </c>
      <c r="P2976">
        <v>33</v>
      </c>
      <c r="Q2976">
        <v>0</v>
      </c>
      <c r="R2976">
        <v>16</v>
      </c>
      <c r="S2976">
        <v>0</v>
      </c>
      <c r="T2976">
        <v>1</v>
      </c>
      <c r="U2976">
        <v>0</v>
      </c>
      <c r="V2976">
        <v>0</v>
      </c>
      <c r="W2976">
        <v>0</v>
      </c>
      <c r="X2976">
        <v>17.307829096543109</v>
      </c>
      <c r="Y2976">
        <v>0</v>
      </c>
      <c r="Z2976">
        <v>13.504649750399068</v>
      </c>
      <c r="AA2976">
        <v>0</v>
      </c>
      <c r="AB2976">
        <v>0.65388425508979253</v>
      </c>
      <c r="AC2976">
        <v>0</v>
      </c>
      <c r="AD2976">
        <v>0</v>
      </c>
      <c r="AE2976">
        <v>31.46636310203197</v>
      </c>
    </row>
    <row r="2977" spans="1:31" x14ac:dyDescent="0.25">
      <c r="A2977">
        <v>1876119</v>
      </c>
      <c r="B2977">
        <v>1</v>
      </c>
      <c r="C2977" t="s">
        <v>80</v>
      </c>
      <c r="D2977" t="s">
        <v>88</v>
      </c>
      <c r="E2977" t="s">
        <v>210</v>
      </c>
      <c r="F2977" t="s">
        <v>8731</v>
      </c>
      <c r="G2977" t="s">
        <v>893</v>
      </c>
      <c r="H2977" t="s">
        <v>134</v>
      </c>
      <c r="I2977" t="s">
        <v>135</v>
      </c>
      <c r="J2977" t="s">
        <v>136</v>
      </c>
      <c r="K2977" t="s">
        <v>137</v>
      </c>
      <c r="L2977" t="s">
        <v>8732</v>
      </c>
      <c r="M2977" t="s">
        <v>8733</v>
      </c>
      <c r="N2977">
        <v>0.37472222199999999</v>
      </c>
      <c r="O2977">
        <v>0</v>
      </c>
      <c r="P2977">
        <v>284</v>
      </c>
      <c r="Q2977">
        <v>0</v>
      </c>
      <c r="R2977">
        <v>0</v>
      </c>
      <c r="S2977">
        <v>0</v>
      </c>
      <c r="T2977">
        <v>35</v>
      </c>
      <c r="U2977">
        <v>0</v>
      </c>
      <c r="V2977">
        <v>0</v>
      </c>
      <c r="W2977">
        <v>0</v>
      </c>
      <c r="X2977">
        <v>30.114165727364401</v>
      </c>
      <c r="Y2977">
        <v>0</v>
      </c>
      <c r="Z2977">
        <v>0</v>
      </c>
      <c r="AA2977">
        <v>0</v>
      </c>
      <c r="AB2977">
        <v>29.983874211679641</v>
      </c>
      <c r="AC2977">
        <v>0</v>
      </c>
      <c r="AD2977">
        <v>0</v>
      </c>
      <c r="AE2977">
        <v>60.098039939044043</v>
      </c>
    </row>
    <row r="2978" spans="1:31" x14ac:dyDescent="0.25">
      <c r="A2978">
        <v>1876096</v>
      </c>
      <c r="B2978">
        <v>1</v>
      </c>
      <c r="C2978" t="s">
        <v>80</v>
      </c>
      <c r="D2978" t="s">
        <v>95</v>
      </c>
      <c r="E2978" t="s">
        <v>158</v>
      </c>
      <c r="F2978" t="s">
        <v>8734</v>
      </c>
      <c r="G2978" t="s">
        <v>219</v>
      </c>
      <c r="H2978" t="s">
        <v>134</v>
      </c>
      <c r="I2978" t="s">
        <v>135</v>
      </c>
      <c r="J2978" t="s">
        <v>136</v>
      </c>
      <c r="K2978" t="s">
        <v>137</v>
      </c>
      <c r="L2978" t="s">
        <v>8735</v>
      </c>
      <c r="M2978" t="s">
        <v>8736</v>
      </c>
      <c r="N2978">
        <v>1.3377777769999999</v>
      </c>
      <c r="O2978">
        <v>0</v>
      </c>
      <c r="P2978">
        <v>15</v>
      </c>
      <c r="Q2978">
        <v>0</v>
      </c>
      <c r="R2978">
        <v>1</v>
      </c>
      <c r="S2978">
        <v>2</v>
      </c>
      <c r="T2978">
        <v>1</v>
      </c>
      <c r="U2978">
        <v>0</v>
      </c>
      <c r="V2978">
        <v>0</v>
      </c>
      <c r="W2978">
        <v>0</v>
      </c>
      <c r="X2978">
        <v>1.8925386281842302</v>
      </c>
      <c r="Y2978">
        <v>0</v>
      </c>
      <c r="Z2978">
        <v>0.46733344609239336</v>
      </c>
      <c r="AA2978">
        <v>2.2401424561214176</v>
      </c>
      <c r="AB2978">
        <v>0</v>
      </c>
      <c r="AC2978">
        <v>0</v>
      </c>
      <c r="AD2978">
        <v>0</v>
      </c>
      <c r="AE2978">
        <v>4.6000145303980418</v>
      </c>
    </row>
    <row r="2979" spans="1:31" x14ac:dyDescent="0.25">
      <c r="A2979">
        <v>1876288</v>
      </c>
      <c r="B2979">
        <v>1</v>
      </c>
      <c r="C2979" t="s">
        <v>80</v>
      </c>
      <c r="D2979" t="s">
        <v>90</v>
      </c>
      <c r="E2979" t="s">
        <v>140</v>
      </c>
      <c r="F2979" t="s">
        <v>8737</v>
      </c>
      <c r="G2979" t="s">
        <v>163</v>
      </c>
      <c r="H2979" t="s">
        <v>143</v>
      </c>
      <c r="I2979" t="s">
        <v>135</v>
      </c>
      <c r="J2979" t="s">
        <v>136</v>
      </c>
      <c r="K2979" t="s">
        <v>137</v>
      </c>
      <c r="L2979" t="s">
        <v>8738</v>
      </c>
      <c r="M2979" t="s">
        <v>8739</v>
      </c>
      <c r="N2979">
        <v>2.878333333</v>
      </c>
      <c r="O2979">
        <v>0</v>
      </c>
      <c r="P2979">
        <v>2</v>
      </c>
      <c r="Q2979">
        <v>0</v>
      </c>
      <c r="R2979">
        <v>0</v>
      </c>
      <c r="S2979">
        <v>0</v>
      </c>
      <c r="T2979">
        <v>0</v>
      </c>
      <c r="U2979">
        <v>0</v>
      </c>
      <c r="V2979">
        <v>0</v>
      </c>
      <c r="W2979">
        <v>0</v>
      </c>
      <c r="X2979">
        <v>1.9093872457070933</v>
      </c>
      <c r="Y2979">
        <v>0</v>
      </c>
      <c r="Z2979">
        <v>0</v>
      </c>
      <c r="AA2979">
        <v>0</v>
      </c>
      <c r="AB2979">
        <v>0</v>
      </c>
      <c r="AC2979">
        <v>0</v>
      </c>
      <c r="AD2979">
        <v>0</v>
      </c>
      <c r="AE2979">
        <v>1.9093872457070933</v>
      </c>
    </row>
    <row r="2980" spans="1:31" x14ac:dyDescent="0.25">
      <c r="A2980">
        <v>1876580</v>
      </c>
      <c r="B2980">
        <v>1</v>
      </c>
      <c r="C2980" t="s">
        <v>80</v>
      </c>
      <c r="D2980" t="s">
        <v>100</v>
      </c>
      <c r="E2980" t="s">
        <v>146</v>
      </c>
      <c r="F2980" t="s">
        <v>3862</v>
      </c>
      <c r="G2980" t="s">
        <v>148</v>
      </c>
      <c r="H2980" t="s">
        <v>143</v>
      </c>
      <c r="I2980" t="s">
        <v>135</v>
      </c>
      <c r="J2980" t="s">
        <v>136</v>
      </c>
      <c r="K2980" t="s">
        <v>137</v>
      </c>
      <c r="L2980" t="s">
        <v>8740</v>
      </c>
      <c r="M2980" t="s">
        <v>8741</v>
      </c>
      <c r="N2980">
        <v>4.1466666659999998</v>
      </c>
      <c r="O2980">
        <v>0</v>
      </c>
      <c r="P2980">
        <v>15</v>
      </c>
      <c r="Q2980">
        <v>0</v>
      </c>
      <c r="R2980">
        <v>5</v>
      </c>
      <c r="S2980">
        <v>0</v>
      </c>
      <c r="T2980">
        <v>2</v>
      </c>
      <c r="U2980">
        <v>0</v>
      </c>
      <c r="V2980">
        <v>0</v>
      </c>
      <c r="W2980">
        <v>0</v>
      </c>
      <c r="X2980">
        <v>7.802499238861766</v>
      </c>
      <c r="Y2980">
        <v>0</v>
      </c>
      <c r="Z2980">
        <v>2.7455660455179109</v>
      </c>
      <c r="AA2980">
        <v>0</v>
      </c>
      <c r="AB2980">
        <v>14.252816992400779</v>
      </c>
      <c r="AC2980">
        <v>0</v>
      </c>
      <c r="AD2980">
        <v>0</v>
      </c>
      <c r="AE2980">
        <v>24.800882276780456</v>
      </c>
    </row>
    <row r="2981" spans="1:31" x14ac:dyDescent="0.25">
      <c r="A2981">
        <v>1876574</v>
      </c>
      <c r="B2981">
        <v>1</v>
      </c>
      <c r="C2981" t="s">
        <v>80</v>
      </c>
      <c r="D2981" t="s">
        <v>100</v>
      </c>
      <c r="E2981" t="s">
        <v>146</v>
      </c>
      <c r="F2981" t="s">
        <v>8742</v>
      </c>
      <c r="G2981" t="s">
        <v>148</v>
      </c>
      <c r="H2981" t="s">
        <v>143</v>
      </c>
      <c r="I2981" t="s">
        <v>135</v>
      </c>
      <c r="J2981" t="s">
        <v>136</v>
      </c>
      <c r="K2981" t="s">
        <v>137</v>
      </c>
      <c r="L2981" t="s">
        <v>8743</v>
      </c>
      <c r="M2981" t="s">
        <v>8744</v>
      </c>
      <c r="N2981">
        <v>2.426388888</v>
      </c>
      <c r="O2981">
        <v>0</v>
      </c>
      <c r="P2981">
        <v>67</v>
      </c>
      <c r="Q2981">
        <v>0</v>
      </c>
      <c r="R2981">
        <v>4</v>
      </c>
      <c r="S2981">
        <v>0</v>
      </c>
      <c r="T2981">
        <v>6</v>
      </c>
      <c r="U2981">
        <v>0</v>
      </c>
      <c r="V2981">
        <v>0</v>
      </c>
      <c r="W2981">
        <v>0</v>
      </c>
      <c r="X2981">
        <v>59.252234169860031</v>
      </c>
      <c r="Y2981">
        <v>0</v>
      </c>
      <c r="Z2981">
        <v>4.5866484976499997</v>
      </c>
      <c r="AA2981">
        <v>0</v>
      </c>
      <c r="AB2981">
        <v>10.469935546465033</v>
      </c>
      <c r="AC2981">
        <v>0</v>
      </c>
      <c r="AD2981">
        <v>0</v>
      </c>
      <c r="AE2981">
        <v>74.308818213975073</v>
      </c>
    </row>
    <row r="2982" spans="1:31" x14ac:dyDescent="0.25">
      <c r="A2982">
        <v>1875933</v>
      </c>
      <c r="B2982">
        <v>1</v>
      </c>
      <c r="C2982" t="s">
        <v>80</v>
      </c>
      <c r="D2982" t="s">
        <v>100</v>
      </c>
      <c r="E2982" t="s">
        <v>210</v>
      </c>
      <c r="F2982" t="s">
        <v>1080</v>
      </c>
      <c r="G2982" t="s">
        <v>133</v>
      </c>
      <c r="H2982" t="s">
        <v>134</v>
      </c>
      <c r="I2982" t="s">
        <v>135</v>
      </c>
      <c r="J2982" t="s">
        <v>136</v>
      </c>
      <c r="K2982" t="s">
        <v>137</v>
      </c>
      <c r="L2982" t="s">
        <v>8745</v>
      </c>
      <c r="M2982" t="s">
        <v>8746</v>
      </c>
      <c r="N2982">
        <v>8.4444443999999994E-2</v>
      </c>
      <c r="O2982">
        <v>1</v>
      </c>
      <c r="P2982">
        <v>1274</v>
      </c>
      <c r="Q2982">
        <v>15</v>
      </c>
      <c r="R2982">
        <v>142</v>
      </c>
      <c r="S2982">
        <v>29</v>
      </c>
      <c r="T2982">
        <v>100</v>
      </c>
      <c r="U2982">
        <v>2</v>
      </c>
      <c r="V2982">
        <v>0</v>
      </c>
      <c r="W2982">
        <v>2.9596731229742226E-2</v>
      </c>
      <c r="X2982">
        <v>34.079212617721566</v>
      </c>
      <c r="Y2982">
        <v>3.3468824258081202</v>
      </c>
      <c r="Z2982">
        <v>12.078852889995867</v>
      </c>
      <c r="AA2982">
        <v>17.525997170266901</v>
      </c>
      <c r="AB2982">
        <v>9.1898715687206565</v>
      </c>
      <c r="AC2982">
        <v>14.74689841351848</v>
      </c>
      <c r="AD2982">
        <v>0</v>
      </c>
      <c r="AE2982">
        <v>90.997311817261334</v>
      </c>
    </row>
    <row r="2983" spans="1:31" x14ac:dyDescent="0.25">
      <c r="A2983">
        <v>1876431</v>
      </c>
      <c r="B2983">
        <v>1</v>
      </c>
      <c r="C2983" t="s">
        <v>80</v>
      </c>
      <c r="D2983" t="s">
        <v>107</v>
      </c>
      <c r="E2983" t="s">
        <v>131</v>
      </c>
      <c r="F2983" t="s">
        <v>8747</v>
      </c>
      <c r="G2983" t="s">
        <v>133</v>
      </c>
      <c r="H2983" t="s">
        <v>134</v>
      </c>
      <c r="I2983" t="s">
        <v>135</v>
      </c>
      <c r="J2983" t="s">
        <v>136</v>
      </c>
      <c r="K2983" t="s">
        <v>137</v>
      </c>
      <c r="L2983" t="s">
        <v>8748</v>
      </c>
      <c r="M2983" t="s">
        <v>8749</v>
      </c>
      <c r="N2983">
        <v>0.65944444400000002</v>
      </c>
      <c r="O2983">
        <v>0</v>
      </c>
      <c r="P2983">
        <v>799</v>
      </c>
      <c r="Q2983">
        <v>1</v>
      </c>
      <c r="R2983">
        <v>70</v>
      </c>
      <c r="S2983">
        <v>8</v>
      </c>
      <c r="T2983">
        <v>135</v>
      </c>
      <c r="U2983">
        <v>0</v>
      </c>
      <c r="V2983">
        <v>2</v>
      </c>
      <c r="W2983">
        <v>0</v>
      </c>
      <c r="X2983">
        <v>98.131496913718181</v>
      </c>
      <c r="Y2983">
        <v>1.4372583723507883</v>
      </c>
      <c r="Z2983">
        <v>9.6952737820798358</v>
      </c>
      <c r="AA2983">
        <v>51.342804569993156</v>
      </c>
      <c r="AB2983">
        <v>83.860064153776804</v>
      </c>
      <c r="AC2983">
        <v>0</v>
      </c>
      <c r="AD2983">
        <v>13.919076611423442</v>
      </c>
      <c r="AE2983">
        <v>258.38597440334223</v>
      </c>
    </row>
    <row r="2984" spans="1:31" x14ac:dyDescent="0.25">
      <c r="A2984">
        <v>1876033</v>
      </c>
      <c r="B2984">
        <v>1</v>
      </c>
      <c r="C2984" t="s">
        <v>80</v>
      </c>
      <c r="D2984" t="s">
        <v>93</v>
      </c>
      <c r="E2984" t="s">
        <v>210</v>
      </c>
      <c r="F2984" t="s">
        <v>8344</v>
      </c>
      <c r="G2984" t="s">
        <v>133</v>
      </c>
      <c r="H2984" t="s">
        <v>134</v>
      </c>
      <c r="I2984" t="s">
        <v>152</v>
      </c>
      <c r="J2984" t="s">
        <v>136</v>
      </c>
      <c r="K2984" t="s">
        <v>137</v>
      </c>
      <c r="L2984" t="s">
        <v>8750</v>
      </c>
      <c r="M2984" t="s">
        <v>8751</v>
      </c>
      <c r="N2984">
        <v>2.5277777000000001E-2</v>
      </c>
      <c r="O2984">
        <v>0</v>
      </c>
      <c r="P2984">
        <v>1598</v>
      </c>
      <c r="Q2984">
        <v>35</v>
      </c>
      <c r="R2984">
        <v>152</v>
      </c>
      <c r="S2984">
        <v>11</v>
      </c>
      <c r="T2984">
        <v>214</v>
      </c>
      <c r="U2984">
        <v>1</v>
      </c>
      <c r="V2984">
        <v>1</v>
      </c>
      <c r="W2984">
        <v>0</v>
      </c>
      <c r="X2984">
        <v>7.876916233157468</v>
      </c>
      <c r="Y2984">
        <v>5.7236769910851857</v>
      </c>
      <c r="Z2984">
        <v>13.244198698445521</v>
      </c>
      <c r="AA2984">
        <v>1.9302839797593625</v>
      </c>
      <c r="AB2984">
        <v>8.8754862181773664</v>
      </c>
      <c r="AC2984">
        <v>9.9210072693234022</v>
      </c>
      <c r="AD2984">
        <v>0.86641143234173301</v>
      </c>
      <c r="AE2984">
        <v>48.437980822290044</v>
      </c>
    </row>
    <row r="2985" spans="1:31" x14ac:dyDescent="0.25">
      <c r="A2985">
        <v>1876125</v>
      </c>
      <c r="B2985">
        <v>1</v>
      </c>
      <c r="C2985" t="s">
        <v>81</v>
      </c>
      <c r="D2985" t="s">
        <v>113</v>
      </c>
      <c r="E2985" t="s">
        <v>210</v>
      </c>
      <c r="F2985" t="s">
        <v>8752</v>
      </c>
      <c r="G2985" t="s">
        <v>196</v>
      </c>
      <c r="H2985" t="s">
        <v>134</v>
      </c>
      <c r="I2985" t="s">
        <v>135</v>
      </c>
      <c r="J2985" t="s">
        <v>136</v>
      </c>
      <c r="K2985" t="s">
        <v>172</v>
      </c>
      <c r="L2985" t="s">
        <v>8753</v>
      </c>
      <c r="M2985" t="s">
        <v>8754</v>
      </c>
      <c r="N2985">
        <v>1.7324999999999999</v>
      </c>
      <c r="O2985">
        <v>0</v>
      </c>
      <c r="P2985">
        <v>310</v>
      </c>
      <c r="Q2985">
        <v>0</v>
      </c>
      <c r="R2985">
        <v>26</v>
      </c>
      <c r="S2985">
        <v>6</v>
      </c>
      <c r="T2985">
        <v>14</v>
      </c>
      <c r="U2985">
        <v>0</v>
      </c>
      <c r="V2985">
        <v>0</v>
      </c>
      <c r="W2985">
        <v>0</v>
      </c>
      <c r="X2985">
        <v>129.75457923404326</v>
      </c>
      <c r="Y2985">
        <v>0</v>
      </c>
      <c r="Z2985">
        <v>18.101653366454702</v>
      </c>
      <c r="AA2985">
        <v>2917.1980705422402</v>
      </c>
      <c r="AB2985">
        <v>10.253387964488908</v>
      </c>
      <c r="AC2985">
        <v>0</v>
      </c>
      <c r="AD2985">
        <v>0</v>
      </c>
      <c r="AE2985">
        <v>3075.3076911072271</v>
      </c>
    </row>
    <row r="2986" spans="1:31" x14ac:dyDescent="0.25">
      <c r="A2986">
        <v>1876457</v>
      </c>
      <c r="B2986">
        <v>1</v>
      </c>
      <c r="C2986" t="s">
        <v>80</v>
      </c>
      <c r="D2986" t="s">
        <v>108</v>
      </c>
      <c r="E2986" t="s">
        <v>146</v>
      </c>
      <c r="F2986" t="s">
        <v>7867</v>
      </c>
      <c r="G2986" t="s">
        <v>148</v>
      </c>
      <c r="H2986" t="s">
        <v>143</v>
      </c>
      <c r="I2986" t="s">
        <v>135</v>
      </c>
      <c r="J2986" t="s">
        <v>136</v>
      </c>
      <c r="K2986" t="s">
        <v>137</v>
      </c>
      <c r="L2986" t="s">
        <v>8755</v>
      </c>
      <c r="M2986" t="s">
        <v>8756</v>
      </c>
      <c r="N2986">
        <v>2.7694444439999999</v>
      </c>
      <c r="O2986">
        <v>0</v>
      </c>
      <c r="P2986">
        <v>1</v>
      </c>
      <c r="Q2986">
        <v>0</v>
      </c>
      <c r="R2986">
        <v>1</v>
      </c>
      <c r="S2986">
        <v>0</v>
      </c>
      <c r="T2986">
        <v>0</v>
      </c>
      <c r="U2986">
        <v>0</v>
      </c>
      <c r="V2986">
        <v>0</v>
      </c>
      <c r="W2986">
        <v>0</v>
      </c>
      <c r="X2986">
        <v>0.66197140677587551</v>
      </c>
      <c r="Y2986">
        <v>0</v>
      </c>
      <c r="Z2986">
        <v>0.58794045225832448</v>
      </c>
      <c r="AA2986">
        <v>0</v>
      </c>
      <c r="AB2986">
        <v>0</v>
      </c>
      <c r="AC2986">
        <v>0</v>
      </c>
      <c r="AD2986">
        <v>0</v>
      </c>
      <c r="AE2986">
        <v>1.2499118590342</v>
      </c>
    </row>
    <row r="2987" spans="1:31" x14ac:dyDescent="0.25">
      <c r="A2987">
        <v>1876148</v>
      </c>
      <c r="B2987">
        <v>1</v>
      </c>
      <c r="C2987" t="s">
        <v>80</v>
      </c>
      <c r="D2987" t="s">
        <v>100</v>
      </c>
      <c r="E2987" t="s">
        <v>146</v>
      </c>
      <c r="F2987" t="s">
        <v>8757</v>
      </c>
      <c r="G2987" t="s">
        <v>148</v>
      </c>
      <c r="H2987" t="s">
        <v>143</v>
      </c>
      <c r="I2987" t="s">
        <v>135</v>
      </c>
      <c r="J2987" t="s">
        <v>136</v>
      </c>
      <c r="K2987" t="s">
        <v>137</v>
      </c>
      <c r="L2987" t="s">
        <v>8758</v>
      </c>
      <c r="M2987" t="s">
        <v>8759</v>
      </c>
      <c r="N2987">
        <v>2.6808333329999998</v>
      </c>
      <c r="O2987">
        <v>0</v>
      </c>
      <c r="P2987">
        <v>47</v>
      </c>
      <c r="Q2987">
        <v>0</v>
      </c>
      <c r="R2987">
        <v>1</v>
      </c>
      <c r="S2987">
        <v>0</v>
      </c>
      <c r="T2987">
        <v>3</v>
      </c>
      <c r="U2987">
        <v>0</v>
      </c>
      <c r="V2987">
        <v>0</v>
      </c>
      <c r="W2987">
        <v>0</v>
      </c>
      <c r="X2987">
        <v>31.655182752368297</v>
      </c>
      <c r="Y2987">
        <v>0</v>
      </c>
      <c r="Z2987">
        <v>0.57672052323878742</v>
      </c>
      <c r="AA2987">
        <v>0</v>
      </c>
      <c r="AB2987">
        <v>2.462200323235515</v>
      </c>
      <c r="AC2987">
        <v>0</v>
      </c>
      <c r="AD2987">
        <v>0</v>
      </c>
      <c r="AE2987">
        <v>34.694103598842602</v>
      </c>
    </row>
    <row r="2988" spans="1:31" x14ac:dyDescent="0.25">
      <c r="A2988">
        <v>1876317</v>
      </c>
      <c r="B2988">
        <v>1</v>
      </c>
      <c r="C2988" t="s">
        <v>80</v>
      </c>
      <c r="D2988" t="s">
        <v>96</v>
      </c>
      <c r="E2988" t="s">
        <v>140</v>
      </c>
      <c r="F2988" t="s">
        <v>6000</v>
      </c>
      <c r="G2988" t="s">
        <v>207</v>
      </c>
      <c r="H2988" t="s">
        <v>143</v>
      </c>
      <c r="I2988" t="s">
        <v>135</v>
      </c>
      <c r="J2988" t="s">
        <v>136</v>
      </c>
      <c r="K2988" t="s">
        <v>137</v>
      </c>
      <c r="L2988" t="s">
        <v>8760</v>
      </c>
      <c r="M2988" t="s">
        <v>8761</v>
      </c>
      <c r="N2988">
        <v>2.855277777</v>
      </c>
      <c r="O2988">
        <v>0</v>
      </c>
      <c r="P2988">
        <v>3</v>
      </c>
      <c r="Q2988">
        <v>0</v>
      </c>
      <c r="R2988">
        <v>0</v>
      </c>
      <c r="S2988">
        <v>0</v>
      </c>
      <c r="T2988">
        <v>1</v>
      </c>
      <c r="U2988">
        <v>0</v>
      </c>
      <c r="V2988">
        <v>0</v>
      </c>
      <c r="W2988">
        <v>0</v>
      </c>
      <c r="X2988">
        <v>4.3126615387523852</v>
      </c>
      <c r="Y2988">
        <v>0</v>
      </c>
      <c r="Z2988">
        <v>0</v>
      </c>
      <c r="AA2988">
        <v>0</v>
      </c>
      <c r="AB2988">
        <v>0</v>
      </c>
      <c r="AC2988">
        <v>0</v>
      </c>
      <c r="AD2988">
        <v>0</v>
      </c>
      <c r="AE2988">
        <v>4.3126615387523852</v>
      </c>
    </row>
    <row r="2989" spans="1:31" x14ac:dyDescent="0.25">
      <c r="A2989">
        <v>1876357</v>
      </c>
      <c r="B2989">
        <v>1</v>
      </c>
      <c r="C2989" t="s">
        <v>80</v>
      </c>
      <c r="D2989" t="s">
        <v>107</v>
      </c>
      <c r="E2989" t="s">
        <v>158</v>
      </c>
      <c r="F2989" t="s">
        <v>8762</v>
      </c>
      <c r="G2989" t="s">
        <v>219</v>
      </c>
      <c r="H2989" t="s">
        <v>134</v>
      </c>
      <c r="I2989" t="s">
        <v>135</v>
      </c>
      <c r="J2989" t="s">
        <v>136</v>
      </c>
      <c r="K2989" t="s">
        <v>137</v>
      </c>
      <c r="L2989" t="s">
        <v>8763</v>
      </c>
      <c r="M2989" t="s">
        <v>8764</v>
      </c>
      <c r="N2989">
        <v>3.0972222220000001</v>
      </c>
      <c r="O2989">
        <v>0</v>
      </c>
      <c r="P2989">
        <v>57</v>
      </c>
      <c r="Q2989">
        <v>0</v>
      </c>
      <c r="R2989">
        <v>8</v>
      </c>
      <c r="S2989">
        <v>0</v>
      </c>
      <c r="T2989">
        <v>25</v>
      </c>
      <c r="U2989">
        <v>0</v>
      </c>
      <c r="V2989">
        <v>0</v>
      </c>
      <c r="W2989">
        <v>0</v>
      </c>
      <c r="X2989">
        <v>32.149984064725793</v>
      </c>
      <c r="Y2989">
        <v>0</v>
      </c>
      <c r="Z2989">
        <v>1.4138785663748246</v>
      </c>
      <c r="AA2989">
        <v>0</v>
      </c>
      <c r="AB2989">
        <v>120.66143117690729</v>
      </c>
      <c r="AC2989">
        <v>0</v>
      </c>
      <c r="AD2989">
        <v>0</v>
      </c>
      <c r="AE2989">
        <v>154.2252938080079</v>
      </c>
    </row>
    <row r="2990" spans="1:31" x14ac:dyDescent="0.25">
      <c r="A2990">
        <v>1875916</v>
      </c>
      <c r="B2990">
        <v>1</v>
      </c>
      <c r="C2990" t="s">
        <v>80</v>
      </c>
      <c r="D2990" t="s">
        <v>97</v>
      </c>
      <c r="E2990" t="s">
        <v>158</v>
      </c>
      <c r="F2990" t="s">
        <v>8765</v>
      </c>
      <c r="G2990" t="s">
        <v>219</v>
      </c>
      <c r="H2990" t="s">
        <v>134</v>
      </c>
      <c r="I2990" t="s">
        <v>135</v>
      </c>
      <c r="J2990" t="s">
        <v>136</v>
      </c>
      <c r="K2990" t="s">
        <v>137</v>
      </c>
      <c r="L2990" t="s">
        <v>8766</v>
      </c>
      <c r="M2990" t="s">
        <v>8767</v>
      </c>
      <c r="N2990">
        <v>2.9902777770000002</v>
      </c>
      <c r="O2990">
        <v>0</v>
      </c>
      <c r="P2990">
        <v>173</v>
      </c>
      <c r="Q2990">
        <v>0</v>
      </c>
      <c r="R2990">
        <v>1</v>
      </c>
      <c r="S2990">
        <v>0</v>
      </c>
      <c r="T2990">
        <v>16</v>
      </c>
      <c r="U2990">
        <v>0</v>
      </c>
      <c r="V2990">
        <v>0</v>
      </c>
      <c r="W2990">
        <v>0</v>
      </c>
      <c r="X2990">
        <v>117.93553138026732</v>
      </c>
      <c r="Y2990">
        <v>0</v>
      </c>
      <c r="Z2990">
        <v>0.63087029134966666</v>
      </c>
      <c r="AA2990">
        <v>0</v>
      </c>
      <c r="AB2990">
        <v>41.139593325205226</v>
      </c>
      <c r="AC2990">
        <v>0</v>
      </c>
      <c r="AD2990">
        <v>0</v>
      </c>
      <c r="AE2990">
        <v>159.7059949968222</v>
      </c>
    </row>
    <row r="2991" spans="1:31" x14ac:dyDescent="0.25">
      <c r="A2991">
        <v>1876254</v>
      </c>
      <c r="B2991">
        <v>1</v>
      </c>
      <c r="C2991" t="s">
        <v>81</v>
      </c>
      <c r="D2991" t="s">
        <v>123</v>
      </c>
      <c r="E2991" t="s">
        <v>210</v>
      </c>
      <c r="F2991" t="s">
        <v>8768</v>
      </c>
      <c r="G2991" t="s">
        <v>133</v>
      </c>
      <c r="H2991" t="s">
        <v>134</v>
      </c>
      <c r="I2991" t="s">
        <v>135</v>
      </c>
      <c r="J2991" t="s">
        <v>136</v>
      </c>
      <c r="K2991" t="s">
        <v>137</v>
      </c>
      <c r="L2991" t="s">
        <v>8769</v>
      </c>
      <c r="M2991" t="s">
        <v>8770</v>
      </c>
      <c r="N2991">
        <v>0.47611111099999998</v>
      </c>
      <c r="O2991">
        <v>9</v>
      </c>
      <c r="P2991">
        <v>659</v>
      </c>
      <c r="Q2991">
        <v>284</v>
      </c>
      <c r="R2991">
        <v>56</v>
      </c>
      <c r="S2991">
        <v>21</v>
      </c>
      <c r="T2991">
        <v>34</v>
      </c>
      <c r="U2991">
        <v>1</v>
      </c>
      <c r="V2991">
        <v>0</v>
      </c>
      <c r="W2991">
        <v>12.049700808753226</v>
      </c>
      <c r="X2991">
        <v>71.968993727083841</v>
      </c>
      <c r="Y2991">
        <v>727.2016979968613</v>
      </c>
      <c r="Z2991">
        <v>91.743315972287419</v>
      </c>
      <c r="AA2991">
        <v>135.11804583053046</v>
      </c>
      <c r="AB2991">
        <v>8.3670620184858571</v>
      </c>
      <c r="AC2991">
        <v>117.63687066072222</v>
      </c>
      <c r="AD2991">
        <v>0</v>
      </c>
      <c r="AE2991">
        <v>1164.0856870147245</v>
      </c>
    </row>
    <row r="2992" spans="1:31" x14ac:dyDescent="0.25">
      <c r="A2992">
        <v>1875962</v>
      </c>
      <c r="B2992">
        <v>1</v>
      </c>
      <c r="C2992" t="s">
        <v>80</v>
      </c>
      <c r="D2992" t="s">
        <v>104</v>
      </c>
      <c r="E2992" t="s">
        <v>131</v>
      </c>
      <c r="F2992" t="s">
        <v>8771</v>
      </c>
      <c r="G2992" t="s">
        <v>476</v>
      </c>
      <c r="H2992" t="s">
        <v>134</v>
      </c>
      <c r="I2992" t="s">
        <v>135</v>
      </c>
      <c r="J2992" t="s">
        <v>136</v>
      </c>
      <c r="K2992" t="s">
        <v>137</v>
      </c>
      <c r="L2992" t="s">
        <v>8772</v>
      </c>
      <c r="M2992" t="s">
        <v>8773</v>
      </c>
      <c r="N2992">
        <v>0.5</v>
      </c>
      <c r="O2992">
        <v>3</v>
      </c>
      <c r="P2992">
        <v>115</v>
      </c>
      <c r="Q2992">
        <v>18</v>
      </c>
      <c r="R2992">
        <v>227</v>
      </c>
      <c r="S2992">
        <v>9</v>
      </c>
      <c r="T2992">
        <v>52</v>
      </c>
      <c r="U2992">
        <v>4</v>
      </c>
      <c r="V2992">
        <v>0</v>
      </c>
      <c r="W2992">
        <v>9.8588532744575001</v>
      </c>
      <c r="X2992">
        <v>14.447361316698631</v>
      </c>
      <c r="Y2992">
        <v>31.552398157340068</v>
      </c>
      <c r="Z2992">
        <v>71.729062043012036</v>
      </c>
      <c r="AA2992">
        <v>34.641127002024007</v>
      </c>
      <c r="AB2992">
        <v>35.183740432327347</v>
      </c>
      <c r="AC2992">
        <v>244.98403950815913</v>
      </c>
      <c r="AD2992">
        <v>0</v>
      </c>
      <c r="AE2992">
        <v>442.3965817340187</v>
      </c>
    </row>
    <row r="2993" spans="1:31" x14ac:dyDescent="0.25">
      <c r="A2993">
        <v>1876108</v>
      </c>
      <c r="B2993">
        <v>1</v>
      </c>
      <c r="C2993" t="s">
        <v>81</v>
      </c>
      <c r="D2993" t="s">
        <v>127</v>
      </c>
      <c r="E2993" t="s">
        <v>169</v>
      </c>
      <c r="F2993" t="s">
        <v>8774</v>
      </c>
      <c r="G2993" t="s">
        <v>183</v>
      </c>
      <c r="H2993" t="s">
        <v>143</v>
      </c>
      <c r="I2993" t="s">
        <v>135</v>
      </c>
      <c r="J2993" t="s">
        <v>136</v>
      </c>
      <c r="K2993" t="s">
        <v>137</v>
      </c>
      <c r="L2993" t="s">
        <v>8775</v>
      </c>
      <c r="M2993" t="s">
        <v>8776</v>
      </c>
      <c r="N2993">
        <v>4.0069444440000002</v>
      </c>
      <c r="O2993">
        <v>0</v>
      </c>
      <c r="P2993">
        <v>2</v>
      </c>
      <c r="Q2993">
        <v>0</v>
      </c>
      <c r="R2993">
        <v>10</v>
      </c>
      <c r="S2993">
        <v>1</v>
      </c>
      <c r="T2993">
        <v>1</v>
      </c>
      <c r="U2993">
        <v>0</v>
      </c>
      <c r="V2993">
        <v>0</v>
      </c>
      <c r="W2993">
        <v>0</v>
      </c>
      <c r="X2993">
        <v>0.97267450030378499</v>
      </c>
      <c r="Y2993">
        <v>0</v>
      </c>
      <c r="Z2993">
        <v>111.3584510790991</v>
      </c>
      <c r="AA2993">
        <v>264.3397467460714</v>
      </c>
      <c r="AB2993">
        <v>9.5784102262954178</v>
      </c>
      <c r="AC2993">
        <v>0</v>
      </c>
      <c r="AD2993">
        <v>0</v>
      </c>
      <c r="AE2993">
        <v>386.24928255176974</v>
      </c>
    </row>
    <row r="2994" spans="1:31" x14ac:dyDescent="0.25">
      <c r="A2994">
        <v>1876042</v>
      </c>
      <c r="B2994">
        <v>1</v>
      </c>
      <c r="C2994" t="s">
        <v>80</v>
      </c>
      <c r="D2994" t="s">
        <v>96</v>
      </c>
      <c r="E2994" t="s">
        <v>210</v>
      </c>
      <c r="F2994" t="s">
        <v>4568</v>
      </c>
      <c r="G2994" t="s">
        <v>133</v>
      </c>
      <c r="H2994" t="s">
        <v>134</v>
      </c>
      <c r="I2994" t="s">
        <v>135</v>
      </c>
      <c r="J2994" t="s">
        <v>136</v>
      </c>
      <c r="K2994" t="s">
        <v>137</v>
      </c>
      <c r="L2994" t="s">
        <v>8777</v>
      </c>
      <c r="M2994" t="s">
        <v>8778</v>
      </c>
      <c r="N2994">
        <v>8.1388888000000006E-2</v>
      </c>
      <c r="O2994">
        <v>2</v>
      </c>
      <c r="P2994">
        <v>4249</v>
      </c>
      <c r="Q2994">
        <v>6</v>
      </c>
      <c r="R2994">
        <v>13</v>
      </c>
      <c r="S2994">
        <v>23</v>
      </c>
      <c r="T2994">
        <v>328</v>
      </c>
      <c r="U2994">
        <v>0</v>
      </c>
      <c r="V2994">
        <v>0</v>
      </c>
      <c r="W2994">
        <v>0.48319306135801604</v>
      </c>
      <c r="X2994">
        <v>162.6747617168987</v>
      </c>
      <c r="Y2994">
        <v>1.2800099368416458</v>
      </c>
      <c r="Z2994">
        <v>0.77218629348996159</v>
      </c>
      <c r="AA2994">
        <v>121.42319072877181</v>
      </c>
      <c r="AB2994">
        <v>52.918045175584865</v>
      </c>
      <c r="AC2994">
        <v>0</v>
      </c>
      <c r="AD2994">
        <v>0</v>
      </c>
      <c r="AE2994">
        <v>339.55138691294496</v>
      </c>
    </row>
    <row r="2995" spans="1:31" x14ac:dyDescent="0.25">
      <c r="A2995">
        <v>1875856</v>
      </c>
      <c r="B2995">
        <v>1</v>
      </c>
      <c r="C2995" t="s">
        <v>80</v>
      </c>
      <c r="D2995" t="s">
        <v>96</v>
      </c>
      <c r="E2995" t="s">
        <v>140</v>
      </c>
      <c r="F2995" t="s">
        <v>8779</v>
      </c>
      <c r="G2995" t="s">
        <v>163</v>
      </c>
      <c r="H2995" t="s">
        <v>143</v>
      </c>
      <c r="I2995" t="s">
        <v>135</v>
      </c>
      <c r="J2995" t="s">
        <v>136</v>
      </c>
      <c r="K2995" t="s">
        <v>137</v>
      </c>
      <c r="L2995" t="s">
        <v>8780</v>
      </c>
      <c r="M2995" t="s">
        <v>8781</v>
      </c>
      <c r="N2995">
        <v>1.038611111</v>
      </c>
      <c r="O2995">
        <v>0</v>
      </c>
      <c r="P2995">
        <v>1</v>
      </c>
      <c r="Q2995">
        <v>0</v>
      </c>
      <c r="R2995">
        <v>0</v>
      </c>
      <c r="S2995">
        <v>0</v>
      </c>
      <c r="T2995">
        <v>0</v>
      </c>
      <c r="U2995">
        <v>0</v>
      </c>
      <c r="V2995">
        <v>0</v>
      </c>
      <c r="W2995">
        <v>0</v>
      </c>
      <c r="X2995">
        <v>0.23000688945690501</v>
      </c>
      <c r="Y2995">
        <v>0</v>
      </c>
      <c r="Z2995">
        <v>0</v>
      </c>
      <c r="AA2995">
        <v>0</v>
      </c>
      <c r="AB2995">
        <v>0</v>
      </c>
      <c r="AC2995">
        <v>0</v>
      </c>
      <c r="AD2995">
        <v>0</v>
      </c>
      <c r="AE2995">
        <v>0.23000688945690501</v>
      </c>
    </row>
    <row r="2996" spans="1:31" x14ac:dyDescent="0.25">
      <c r="A2996">
        <v>1876065</v>
      </c>
      <c r="B2996">
        <v>1</v>
      </c>
      <c r="C2996" t="s">
        <v>80</v>
      </c>
      <c r="D2996" t="s">
        <v>111</v>
      </c>
      <c r="E2996" t="s">
        <v>140</v>
      </c>
      <c r="F2996" t="s">
        <v>8782</v>
      </c>
      <c r="G2996" t="s">
        <v>207</v>
      </c>
      <c r="H2996" t="s">
        <v>143</v>
      </c>
      <c r="I2996" t="s">
        <v>135</v>
      </c>
      <c r="J2996" t="s">
        <v>136</v>
      </c>
      <c r="K2996" t="s">
        <v>137</v>
      </c>
      <c r="L2996" t="s">
        <v>8783</v>
      </c>
      <c r="M2996" t="s">
        <v>8784</v>
      </c>
      <c r="N2996">
        <v>1.5055555549999999</v>
      </c>
      <c r="O2996">
        <v>0</v>
      </c>
      <c r="P2996">
        <v>19</v>
      </c>
      <c r="Q2996">
        <v>0</v>
      </c>
      <c r="R2996">
        <v>0</v>
      </c>
      <c r="S2996">
        <v>0</v>
      </c>
      <c r="T2996">
        <v>2</v>
      </c>
      <c r="U2996">
        <v>0</v>
      </c>
      <c r="V2996">
        <v>0</v>
      </c>
      <c r="W2996">
        <v>0</v>
      </c>
      <c r="X2996">
        <v>7.8302071248191707</v>
      </c>
      <c r="Y2996">
        <v>0</v>
      </c>
      <c r="Z2996">
        <v>0</v>
      </c>
      <c r="AA2996">
        <v>0</v>
      </c>
      <c r="AB2996">
        <v>36.138460101325514</v>
      </c>
      <c r="AC2996">
        <v>0</v>
      </c>
      <c r="AD2996">
        <v>0</v>
      </c>
      <c r="AE2996">
        <v>43.968667226144682</v>
      </c>
    </row>
    <row r="2997" spans="1:31" x14ac:dyDescent="0.25">
      <c r="A2997">
        <v>1876520</v>
      </c>
      <c r="B2997">
        <v>1</v>
      </c>
      <c r="C2997" t="s">
        <v>81</v>
      </c>
      <c r="D2997" t="s">
        <v>127</v>
      </c>
      <c r="E2997" t="s">
        <v>146</v>
      </c>
      <c r="F2997" t="s">
        <v>8785</v>
      </c>
      <c r="G2997" t="s">
        <v>148</v>
      </c>
      <c r="H2997" t="s">
        <v>143</v>
      </c>
      <c r="I2997" t="s">
        <v>135</v>
      </c>
      <c r="J2997" t="s">
        <v>136</v>
      </c>
      <c r="K2997" t="s">
        <v>137</v>
      </c>
      <c r="L2997" t="s">
        <v>8786</v>
      </c>
      <c r="M2997" t="s">
        <v>8787</v>
      </c>
      <c r="N2997">
        <v>10.213055555</v>
      </c>
      <c r="O2997">
        <v>0</v>
      </c>
      <c r="P2997">
        <v>0</v>
      </c>
      <c r="Q2997">
        <v>0</v>
      </c>
      <c r="R2997">
        <v>4</v>
      </c>
      <c r="S2997">
        <v>0</v>
      </c>
      <c r="T2997">
        <v>1</v>
      </c>
      <c r="U2997">
        <v>0</v>
      </c>
      <c r="V2997">
        <v>0</v>
      </c>
      <c r="W2997">
        <v>0</v>
      </c>
      <c r="X2997">
        <v>0</v>
      </c>
      <c r="Y2997">
        <v>0</v>
      </c>
      <c r="Z2997">
        <v>49.73927504304271</v>
      </c>
      <c r="AA2997">
        <v>0</v>
      </c>
      <c r="AB2997">
        <v>0.18554212107967252</v>
      </c>
      <c r="AC2997">
        <v>0</v>
      </c>
      <c r="AD2997">
        <v>0</v>
      </c>
      <c r="AE2997">
        <v>49.924817164122381</v>
      </c>
    </row>
    <row r="2998" spans="1:31" x14ac:dyDescent="0.25">
      <c r="A2998">
        <v>1876420</v>
      </c>
      <c r="B2998">
        <v>1</v>
      </c>
      <c r="C2998" t="s">
        <v>80</v>
      </c>
      <c r="D2998" t="s">
        <v>93</v>
      </c>
      <c r="E2998" t="s">
        <v>146</v>
      </c>
      <c r="F2998" t="s">
        <v>8788</v>
      </c>
      <c r="G2998" t="s">
        <v>148</v>
      </c>
      <c r="H2998" t="s">
        <v>143</v>
      </c>
      <c r="I2998" t="s">
        <v>135</v>
      </c>
      <c r="J2998" t="s">
        <v>136</v>
      </c>
      <c r="K2998" t="s">
        <v>137</v>
      </c>
      <c r="L2998" t="s">
        <v>8789</v>
      </c>
      <c r="M2998" t="s">
        <v>8790</v>
      </c>
      <c r="N2998">
        <v>1.1286111109999999</v>
      </c>
      <c r="O2998">
        <v>0</v>
      </c>
      <c r="P2998">
        <v>0</v>
      </c>
      <c r="Q2998">
        <v>0</v>
      </c>
      <c r="R2998">
        <v>6</v>
      </c>
      <c r="S2998">
        <v>0</v>
      </c>
      <c r="T2998">
        <v>4</v>
      </c>
      <c r="U2998">
        <v>0</v>
      </c>
      <c r="V2998">
        <v>0</v>
      </c>
      <c r="W2998">
        <v>0</v>
      </c>
      <c r="X2998">
        <v>0</v>
      </c>
      <c r="Y2998">
        <v>0</v>
      </c>
      <c r="Z2998">
        <v>11.760919341500212</v>
      </c>
      <c r="AA2998">
        <v>0</v>
      </c>
      <c r="AB2998">
        <v>4.7067938967114067</v>
      </c>
      <c r="AC2998">
        <v>0</v>
      </c>
      <c r="AD2998">
        <v>0</v>
      </c>
      <c r="AE2998">
        <v>16.467713238211619</v>
      </c>
    </row>
    <row r="2999" spans="1:31" x14ac:dyDescent="0.25">
      <c r="A2999">
        <v>1876048</v>
      </c>
      <c r="B2999">
        <v>1</v>
      </c>
      <c r="C2999" t="s">
        <v>80</v>
      </c>
      <c r="D2999" t="s">
        <v>93</v>
      </c>
      <c r="E2999" t="s">
        <v>210</v>
      </c>
      <c r="F2999" t="s">
        <v>8791</v>
      </c>
      <c r="G2999" t="s">
        <v>133</v>
      </c>
      <c r="H2999" t="s">
        <v>134</v>
      </c>
      <c r="I2999" t="s">
        <v>135</v>
      </c>
      <c r="J2999" t="s">
        <v>136</v>
      </c>
      <c r="K2999" t="s">
        <v>137</v>
      </c>
      <c r="L2999" t="s">
        <v>8792</v>
      </c>
      <c r="M2999" t="s">
        <v>8793</v>
      </c>
      <c r="N2999">
        <v>1.2933333330000001</v>
      </c>
      <c r="O2999">
        <v>0</v>
      </c>
      <c r="P2999">
        <v>8</v>
      </c>
      <c r="Q2999">
        <v>29</v>
      </c>
      <c r="R2999">
        <v>94</v>
      </c>
      <c r="S2999">
        <v>6</v>
      </c>
      <c r="T2999">
        <v>15</v>
      </c>
      <c r="U2999">
        <v>0</v>
      </c>
      <c r="V2999">
        <v>0</v>
      </c>
      <c r="W2999">
        <v>0</v>
      </c>
      <c r="X2999">
        <v>3.30983072158392</v>
      </c>
      <c r="Y2999">
        <v>182.2213893891132</v>
      </c>
      <c r="Z2999">
        <v>373.22842715734731</v>
      </c>
      <c r="AA2999">
        <v>346.73284575094573</v>
      </c>
      <c r="AB2999">
        <v>62.367917623793375</v>
      </c>
      <c r="AC2999">
        <v>0</v>
      </c>
      <c r="AD2999">
        <v>0</v>
      </c>
      <c r="AE2999">
        <v>967.86041064278356</v>
      </c>
    </row>
    <row r="3000" spans="1:31" x14ac:dyDescent="0.25">
      <c r="A3000">
        <v>1876563</v>
      </c>
      <c r="B3000">
        <v>1</v>
      </c>
      <c r="C3000" t="s">
        <v>81</v>
      </c>
      <c r="D3000" t="s">
        <v>121</v>
      </c>
      <c r="E3000" t="s">
        <v>146</v>
      </c>
      <c r="F3000" t="s">
        <v>1053</v>
      </c>
      <c r="G3000" t="s">
        <v>148</v>
      </c>
      <c r="H3000" t="s">
        <v>143</v>
      </c>
      <c r="I3000" t="s">
        <v>135</v>
      </c>
      <c r="J3000" t="s">
        <v>136</v>
      </c>
      <c r="K3000" t="s">
        <v>137</v>
      </c>
      <c r="L3000" t="s">
        <v>8794</v>
      </c>
      <c r="M3000" t="s">
        <v>8795</v>
      </c>
      <c r="N3000">
        <v>2.619444444</v>
      </c>
      <c r="O3000">
        <v>0</v>
      </c>
      <c r="P3000">
        <v>23</v>
      </c>
      <c r="Q3000">
        <v>0</v>
      </c>
      <c r="R3000">
        <v>5</v>
      </c>
      <c r="S3000">
        <v>0</v>
      </c>
      <c r="T3000">
        <v>0</v>
      </c>
      <c r="U3000">
        <v>0</v>
      </c>
      <c r="V3000">
        <v>0</v>
      </c>
      <c r="W3000">
        <v>0</v>
      </c>
      <c r="X3000">
        <v>9.935704757228212</v>
      </c>
      <c r="Y3000">
        <v>0</v>
      </c>
      <c r="Z3000">
        <v>4.3804716164789497</v>
      </c>
      <c r="AA3000">
        <v>0</v>
      </c>
      <c r="AB3000">
        <v>0</v>
      </c>
      <c r="AC3000">
        <v>0</v>
      </c>
      <c r="AD3000">
        <v>0</v>
      </c>
      <c r="AE3000">
        <v>14.316176373707162</v>
      </c>
    </row>
    <row r="3001" spans="1:31" x14ac:dyDescent="0.25">
      <c r="A3001">
        <v>1875899</v>
      </c>
      <c r="B3001">
        <v>1</v>
      </c>
      <c r="C3001" t="s">
        <v>80</v>
      </c>
      <c r="D3001" t="s">
        <v>95</v>
      </c>
      <c r="E3001" t="s">
        <v>210</v>
      </c>
      <c r="F3001" t="s">
        <v>2334</v>
      </c>
      <c r="G3001" t="s">
        <v>133</v>
      </c>
      <c r="H3001" t="s">
        <v>134</v>
      </c>
      <c r="I3001" t="s">
        <v>135</v>
      </c>
      <c r="J3001" t="s">
        <v>136</v>
      </c>
      <c r="K3001" t="s">
        <v>137</v>
      </c>
      <c r="L3001" t="s">
        <v>8796</v>
      </c>
      <c r="M3001" t="s">
        <v>8797</v>
      </c>
      <c r="N3001">
        <v>0.60777777700000002</v>
      </c>
      <c r="O3001">
        <v>3</v>
      </c>
      <c r="P3001">
        <v>644</v>
      </c>
      <c r="Q3001">
        <v>23</v>
      </c>
      <c r="R3001">
        <v>7</v>
      </c>
      <c r="S3001">
        <v>29</v>
      </c>
      <c r="T3001">
        <v>33</v>
      </c>
      <c r="U3001">
        <v>0</v>
      </c>
      <c r="V3001">
        <v>0</v>
      </c>
      <c r="W3001">
        <v>0.72750622062748671</v>
      </c>
      <c r="X3001">
        <v>55.942631433313856</v>
      </c>
      <c r="Y3001">
        <v>52.999692014163877</v>
      </c>
      <c r="Z3001">
        <v>1.4847532564806178</v>
      </c>
      <c r="AA3001">
        <v>238.07180930826473</v>
      </c>
      <c r="AB3001">
        <v>5.653537044656562</v>
      </c>
      <c r="AC3001">
        <v>0</v>
      </c>
      <c r="AD3001">
        <v>0</v>
      </c>
      <c r="AE3001">
        <v>354.87992927750713</v>
      </c>
    </row>
    <row r="3002" spans="1:31" x14ac:dyDescent="0.25">
      <c r="A3002">
        <v>1876022</v>
      </c>
      <c r="B3002">
        <v>1</v>
      </c>
      <c r="C3002" t="s">
        <v>80</v>
      </c>
      <c r="D3002" t="s">
        <v>94</v>
      </c>
      <c r="E3002" t="s">
        <v>146</v>
      </c>
      <c r="F3002" t="s">
        <v>8798</v>
      </c>
      <c r="G3002" t="s">
        <v>469</v>
      </c>
      <c r="H3002" t="s">
        <v>143</v>
      </c>
      <c r="I3002" t="s">
        <v>135</v>
      </c>
      <c r="J3002" t="s">
        <v>136</v>
      </c>
      <c r="K3002" t="s">
        <v>137</v>
      </c>
      <c r="L3002" t="s">
        <v>8799</v>
      </c>
      <c r="M3002" t="s">
        <v>8800</v>
      </c>
      <c r="N3002">
        <v>5.0633333330000001</v>
      </c>
      <c r="O3002">
        <v>0</v>
      </c>
      <c r="P3002">
        <v>0</v>
      </c>
      <c r="Q3002">
        <v>0</v>
      </c>
      <c r="R3002">
        <v>1</v>
      </c>
      <c r="S3002">
        <v>0</v>
      </c>
      <c r="T3002">
        <v>0</v>
      </c>
      <c r="U3002">
        <v>0</v>
      </c>
      <c r="V3002">
        <v>0</v>
      </c>
      <c r="W3002">
        <v>0</v>
      </c>
      <c r="X3002">
        <v>0</v>
      </c>
      <c r="Y3002">
        <v>0</v>
      </c>
      <c r="Z3002">
        <v>24.268640809751659</v>
      </c>
      <c r="AA3002">
        <v>0</v>
      </c>
      <c r="AB3002">
        <v>0</v>
      </c>
      <c r="AC3002">
        <v>0</v>
      </c>
      <c r="AD3002">
        <v>0</v>
      </c>
      <c r="AE3002">
        <v>24.268640809751659</v>
      </c>
    </row>
    <row r="3003" spans="1:31" x14ac:dyDescent="0.25">
      <c r="A3003">
        <v>1876583</v>
      </c>
      <c r="B3003">
        <v>1</v>
      </c>
      <c r="C3003" t="s">
        <v>81</v>
      </c>
      <c r="D3003" t="s">
        <v>118</v>
      </c>
      <c r="E3003" t="s">
        <v>140</v>
      </c>
      <c r="F3003" t="s">
        <v>8801</v>
      </c>
      <c r="G3003" t="s">
        <v>163</v>
      </c>
      <c r="H3003" t="s">
        <v>143</v>
      </c>
      <c r="I3003" t="s">
        <v>135</v>
      </c>
      <c r="J3003" t="s">
        <v>136</v>
      </c>
      <c r="K3003" t="s">
        <v>137</v>
      </c>
      <c r="L3003" t="s">
        <v>8802</v>
      </c>
      <c r="M3003" t="s">
        <v>8803</v>
      </c>
      <c r="N3003">
        <v>0.89944444400000001</v>
      </c>
      <c r="O3003">
        <v>0</v>
      </c>
      <c r="P3003">
        <v>1</v>
      </c>
      <c r="Q3003">
        <v>0</v>
      </c>
      <c r="R3003">
        <v>0</v>
      </c>
      <c r="S3003">
        <v>0</v>
      </c>
      <c r="T3003">
        <v>0</v>
      </c>
      <c r="U3003">
        <v>0</v>
      </c>
      <c r="V3003">
        <v>0</v>
      </c>
      <c r="W3003">
        <v>0</v>
      </c>
      <c r="X3003">
        <v>0.21911428798265001</v>
      </c>
      <c r="Y3003">
        <v>0</v>
      </c>
      <c r="Z3003">
        <v>0</v>
      </c>
      <c r="AA3003">
        <v>0</v>
      </c>
      <c r="AB3003">
        <v>0</v>
      </c>
      <c r="AC3003">
        <v>0</v>
      </c>
      <c r="AD3003">
        <v>0</v>
      </c>
      <c r="AE3003">
        <v>0.21911428798265001</v>
      </c>
    </row>
    <row r="3004" spans="1:31" x14ac:dyDescent="0.25">
      <c r="A3004">
        <v>1875979</v>
      </c>
      <c r="B3004">
        <v>1</v>
      </c>
      <c r="C3004" t="s">
        <v>81</v>
      </c>
      <c r="D3004" t="s">
        <v>119</v>
      </c>
      <c r="E3004" t="s">
        <v>131</v>
      </c>
      <c r="F3004" t="s">
        <v>8804</v>
      </c>
      <c r="G3004" t="s">
        <v>476</v>
      </c>
      <c r="H3004" t="s">
        <v>134</v>
      </c>
      <c r="I3004" t="s">
        <v>135</v>
      </c>
      <c r="J3004" t="s">
        <v>136</v>
      </c>
      <c r="K3004" t="s">
        <v>137</v>
      </c>
      <c r="L3004" t="s">
        <v>8805</v>
      </c>
      <c r="M3004" t="s">
        <v>8806</v>
      </c>
      <c r="N3004">
        <v>0.80666666600000003</v>
      </c>
      <c r="O3004">
        <v>0</v>
      </c>
      <c r="P3004">
        <v>356</v>
      </c>
      <c r="Q3004">
        <v>27</v>
      </c>
      <c r="R3004">
        <v>48</v>
      </c>
      <c r="S3004">
        <v>0</v>
      </c>
      <c r="T3004">
        <v>25</v>
      </c>
      <c r="U3004">
        <v>0</v>
      </c>
      <c r="V3004">
        <v>0</v>
      </c>
      <c r="W3004">
        <v>0</v>
      </c>
      <c r="X3004">
        <v>49.48935544860781</v>
      </c>
      <c r="Y3004">
        <v>504.28678318688799</v>
      </c>
      <c r="Z3004">
        <v>516.60557113278048</v>
      </c>
      <c r="AA3004">
        <v>0</v>
      </c>
      <c r="AB3004">
        <v>16.707708281618871</v>
      </c>
      <c r="AC3004">
        <v>0</v>
      </c>
      <c r="AD3004">
        <v>0</v>
      </c>
      <c r="AE3004">
        <v>1087.0894180498951</v>
      </c>
    </row>
    <row r="3005" spans="1:31" x14ac:dyDescent="0.25">
      <c r="A3005">
        <v>1875942</v>
      </c>
      <c r="B3005">
        <v>1</v>
      </c>
      <c r="C3005" t="s">
        <v>80</v>
      </c>
      <c r="D3005" t="s">
        <v>82</v>
      </c>
      <c r="E3005" t="s">
        <v>140</v>
      </c>
      <c r="F3005" t="s">
        <v>8807</v>
      </c>
      <c r="G3005" t="s">
        <v>200</v>
      </c>
      <c r="H3005" t="s">
        <v>143</v>
      </c>
      <c r="I3005" t="s">
        <v>135</v>
      </c>
      <c r="J3005" t="s">
        <v>136</v>
      </c>
      <c r="K3005" t="s">
        <v>137</v>
      </c>
      <c r="L3005" t="s">
        <v>8808</v>
      </c>
      <c r="M3005" t="s">
        <v>8809</v>
      </c>
      <c r="N3005">
        <v>6.1869444439999999</v>
      </c>
      <c r="O3005">
        <v>0</v>
      </c>
      <c r="P3005">
        <v>3</v>
      </c>
      <c r="Q3005">
        <v>0</v>
      </c>
      <c r="R3005">
        <v>0</v>
      </c>
      <c r="S3005">
        <v>0</v>
      </c>
      <c r="T3005">
        <v>0</v>
      </c>
      <c r="U3005">
        <v>0</v>
      </c>
      <c r="V3005">
        <v>0</v>
      </c>
      <c r="W3005">
        <v>0</v>
      </c>
      <c r="X3005">
        <v>9.3655911751548331</v>
      </c>
      <c r="Y3005">
        <v>0</v>
      </c>
      <c r="Z3005">
        <v>0</v>
      </c>
      <c r="AA3005">
        <v>0</v>
      </c>
      <c r="AB3005">
        <v>0</v>
      </c>
      <c r="AC3005">
        <v>0</v>
      </c>
      <c r="AD3005">
        <v>0</v>
      </c>
      <c r="AE3005">
        <v>9.3655911751548331</v>
      </c>
    </row>
    <row r="3006" spans="1:31" x14ac:dyDescent="0.25">
      <c r="A3006">
        <v>1876526</v>
      </c>
      <c r="B3006">
        <v>1</v>
      </c>
      <c r="C3006" t="s">
        <v>81</v>
      </c>
      <c r="D3006" t="s">
        <v>120</v>
      </c>
      <c r="E3006" t="s">
        <v>140</v>
      </c>
      <c r="F3006" t="s">
        <v>8810</v>
      </c>
      <c r="G3006" t="s">
        <v>163</v>
      </c>
      <c r="H3006" t="s">
        <v>143</v>
      </c>
      <c r="I3006" t="s">
        <v>135</v>
      </c>
      <c r="J3006" t="s">
        <v>136</v>
      </c>
      <c r="K3006" t="s">
        <v>137</v>
      </c>
      <c r="L3006" t="s">
        <v>8811</v>
      </c>
      <c r="M3006" t="s">
        <v>8812</v>
      </c>
      <c r="N3006">
        <v>1.230555555</v>
      </c>
      <c r="O3006">
        <v>0</v>
      </c>
      <c r="P3006">
        <v>1</v>
      </c>
      <c r="Q3006">
        <v>0</v>
      </c>
      <c r="R3006">
        <v>0</v>
      </c>
      <c r="S3006">
        <v>0</v>
      </c>
      <c r="T3006">
        <v>0</v>
      </c>
      <c r="U3006">
        <v>0</v>
      </c>
      <c r="V3006">
        <v>0</v>
      </c>
      <c r="W3006">
        <v>0</v>
      </c>
      <c r="X3006">
        <v>0.17944715424125002</v>
      </c>
      <c r="Y3006">
        <v>0</v>
      </c>
      <c r="Z3006">
        <v>0</v>
      </c>
      <c r="AA3006">
        <v>0</v>
      </c>
      <c r="AB3006">
        <v>0</v>
      </c>
      <c r="AC3006">
        <v>0</v>
      </c>
      <c r="AD3006">
        <v>0</v>
      </c>
      <c r="AE3006">
        <v>0.17944715424125002</v>
      </c>
    </row>
    <row r="3007" spans="1:31" x14ac:dyDescent="0.25">
      <c r="A3007">
        <v>1876460</v>
      </c>
      <c r="B3007">
        <v>1</v>
      </c>
      <c r="C3007" t="s">
        <v>80</v>
      </c>
      <c r="D3007" t="s">
        <v>98</v>
      </c>
      <c r="E3007" t="s">
        <v>210</v>
      </c>
      <c r="F3007" t="s">
        <v>7376</v>
      </c>
      <c r="G3007" t="s">
        <v>133</v>
      </c>
      <c r="H3007" t="s">
        <v>134</v>
      </c>
      <c r="I3007" t="s">
        <v>135</v>
      </c>
      <c r="J3007" t="s">
        <v>136</v>
      </c>
      <c r="K3007" t="s">
        <v>137</v>
      </c>
      <c r="L3007" t="s">
        <v>8813</v>
      </c>
      <c r="M3007" t="s">
        <v>8814</v>
      </c>
      <c r="N3007">
        <v>0.19277777700000001</v>
      </c>
      <c r="O3007">
        <v>0</v>
      </c>
      <c r="P3007">
        <v>0</v>
      </c>
      <c r="Q3007">
        <v>9</v>
      </c>
      <c r="R3007">
        <v>78</v>
      </c>
      <c r="S3007">
        <v>3</v>
      </c>
      <c r="T3007">
        <v>12</v>
      </c>
      <c r="U3007">
        <v>1</v>
      </c>
      <c r="V3007">
        <v>0</v>
      </c>
      <c r="W3007">
        <v>0</v>
      </c>
      <c r="X3007">
        <v>0</v>
      </c>
      <c r="Y3007">
        <v>45.222861468702519</v>
      </c>
      <c r="Z3007">
        <v>135.27270344690518</v>
      </c>
      <c r="AA3007">
        <v>4.7469325038819328</v>
      </c>
      <c r="AB3007">
        <v>14.748929522238804</v>
      </c>
      <c r="AC3007">
        <v>12.965250597987666</v>
      </c>
      <c r="AD3007">
        <v>0</v>
      </c>
      <c r="AE3007">
        <v>212.95667753971611</v>
      </c>
    </row>
    <row r="3008" spans="1:31" x14ac:dyDescent="0.25">
      <c r="A3008">
        <v>1876151</v>
      </c>
      <c r="B3008">
        <v>1</v>
      </c>
      <c r="C3008" t="s">
        <v>80</v>
      </c>
      <c r="D3008" t="s">
        <v>108</v>
      </c>
      <c r="E3008" t="s">
        <v>140</v>
      </c>
      <c r="F3008" t="s">
        <v>8815</v>
      </c>
      <c r="G3008" t="s">
        <v>163</v>
      </c>
      <c r="H3008" t="s">
        <v>143</v>
      </c>
      <c r="I3008" t="s">
        <v>135</v>
      </c>
      <c r="J3008" t="s">
        <v>136</v>
      </c>
      <c r="K3008" t="s">
        <v>137</v>
      </c>
      <c r="L3008" t="s">
        <v>8816</v>
      </c>
      <c r="M3008" t="s">
        <v>8817</v>
      </c>
      <c r="N3008">
        <v>5.6855555549999997</v>
      </c>
      <c r="O3008">
        <v>0</v>
      </c>
      <c r="P3008">
        <v>1</v>
      </c>
      <c r="Q3008">
        <v>0</v>
      </c>
      <c r="R3008">
        <v>0</v>
      </c>
      <c r="S3008">
        <v>0</v>
      </c>
      <c r="T3008">
        <v>0</v>
      </c>
      <c r="U3008">
        <v>0</v>
      </c>
      <c r="V3008">
        <v>0</v>
      </c>
      <c r="W3008">
        <v>0</v>
      </c>
      <c r="X3008">
        <v>2.4090569578550163</v>
      </c>
      <c r="Y3008">
        <v>0</v>
      </c>
      <c r="Z3008">
        <v>0</v>
      </c>
      <c r="AA3008">
        <v>0</v>
      </c>
      <c r="AB3008">
        <v>0</v>
      </c>
      <c r="AC3008">
        <v>0</v>
      </c>
      <c r="AD3008">
        <v>0</v>
      </c>
      <c r="AE3008">
        <v>2.4090569578550163</v>
      </c>
    </row>
    <row r="3009" spans="1:31" x14ac:dyDescent="0.25">
      <c r="A3009">
        <v>1876145</v>
      </c>
      <c r="B3009">
        <v>1</v>
      </c>
      <c r="C3009" t="s">
        <v>80</v>
      </c>
      <c r="D3009" t="s">
        <v>100</v>
      </c>
      <c r="E3009" t="s">
        <v>158</v>
      </c>
      <c r="F3009" t="s">
        <v>8818</v>
      </c>
      <c r="G3009" t="s">
        <v>219</v>
      </c>
      <c r="H3009" t="s">
        <v>134</v>
      </c>
      <c r="I3009" t="s">
        <v>135</v>
      </c>
      <c r="J3009" t="s">
        <v>136</v>
      </c>
      <c r="K3009" t="s">
        <v>137</v>
      </c>
      <c r="L3009" t="s">
        <v>8819</v>
      </c>
      <c r="M3009" t="s">
        <v>8820</v>
      </c>
      <c r="N3009">
        <v>1.7166666660000001</v>
      </c>
      <c r="O3009">
        <v>0</v>
      </c>
      <c r="P3009">
        <v>60</v>
      </c>
      <c r="Q3009">
        <v>0</v>
      </c>
      <c r="R3009">
        <v>9</v>
      </c>
      <c r="S3009">
        <v>0</v>
      </c>
      <c r="T3009">
        <v>6</v>
      </c>
      <c r="U3009">
        <v>0</v>
      </c>
      <c r="V3009">
        <v>0</v>
      </c>
      <c r="W3009">
        <v>0</v>
      </c>
      <c r="X3009">
        <v>32.361650864171203</v>
      </c>
      <c r="Y3009">
        <v>0</v>
      </c>
      <c r="Z3009">
        <v>38.8649174958204</v>
      </c>
      <c r="AA3009">
        <v>0</v>
      </c>
      <c r="AB3009">
        <v>13.241502273709457</v>
      </c>
      <c r="AC3009">
        <v>0</v>
      </c>
      <c r="AD3009">
        <v>0</v>
      </c>
      <c r="AE3009">
        <v>84.468070633701061</v>
      </c>
    </row>
    <row r="3010" spans="1:31" x14ac:dyDescent="0.25">
      <c r="A3010">
        <v>1876500</v>
      </c>
      <c r="B3010">
        <v>1</v>
      </c>
      <c r="C3010" t="s">
        <v>80</v>
      </c>
      <c r="D3010" t="s">
        <v>100</v>
      </c>
      <c r="E3010" t="s">
        <v>210</v>
      </c>
      <c r="F3010" t="s">
        <v>1080</v>
      </c>
      <c r="G3010" t="s">
        <v>133</v>
      </c>
      <c r="H3010" t="s">
        <v>134</v>
      </c>
      <c r="I3010" t="s">
        <v>135</v>
      </c>
      <c r="J3010" t="s">
        <v>136</v>
      </c>
      <c r="K3010" t="s">
        <v>137</v>
      </c>
      <c r="L3010" t="s">
        <v>8821</v>
      </c>
      <c r="M3010" t="s">
        <v>8822</v>
      </c>
      <c r="N3010">
        <v>6.25E-2</v>
      </c>
      <c r="O3010">
        <v>1</v>
      </c>
      <c r="P3010">
        <v>1274</v>
      </c>
      <c r="Q3010">
        <v>15</v>
      </c>
      <c r="R3010">
        <v>142</v>
      </c>
      <c r="S3010">
        <v>29</v>
      </c>
      <c r="T3010">
        <v>100</v>
      </c>
      <c r="U3010">
        <v>2</v>
      </c>
      <c r="V3010">
        <v>0</v>
      </c>
      <c r="W3010">
        <v>3.1676948069500006E-2</v>
      </c>
      <c r="X3010">
        <v>35.278741583290007</v>
      </c>
      <c r="Y3010">
        <v>2.5479976720010629</v>
      </c>
      <c r="Z3010">
        <v>10.426390176289873</v>
      </c>
      <c r="AA3010">
        <v>12.8914394484075</v>
      </c>
      <c r="AB3010">
        <v>7.0760799912931898</v>
      </c>
      <c r="AC3010">
        <v>8.2006239969033743</v>
      </c>
      <c r="AD3010">
        <v>0</v>
      </c>
      <c r="AE3010">
        <v>76.452949816254502</v>
      </c>
    </row>
    <row r="3011" spans="1:31" x14ac:dyDescent="0.25">
      <c r="A3011">
        <v>1876168</v>
      </c>
      <c r="B3011">
        <v>1</v>
      </c>
      <c r="C3011" t="s">
        <v>81</v>
      </c>
      <c r="D3011" t="s">
        <v>118</v>
      </c>
      <c r="E3011" t="s">
        <v>210</v>
      </c>
      <c r="F3011" t="s">
        <v>8823</v>
      </c>
      <c r="G3011" t="s">
        <v>476</v>
      </c>
      <c r="H3011" t="s">
        <v>134</v>
      </c>
      <c r="I3011" t="s">
        <v>135</v>
      </c>
      <c r="J3011" t="s">
        <v>136</v>
      </c>
      <c r="K3011" t="s">
        <v>172</v>
      </c>
      <c r="L3011" t="s">
        <v>8824</v>
      </c>
      <c r="M3011" t="s">
        <v>8825</v>
      </c>
      <c r="N3011">
        <v>0.30333333299999998</v>
      </c>
      <c r="O3011">
        <v>0</v>
      </c>
      <c r="P3011">
        <v>1089</v>
      </c>
      <c r="Q3011">
        <v>0</v>
      </c>
      <c r="R3011">
        <v>47</v>
      </c>
      <c r="S3011">
        <v>1</v>
      </c>
      <c r="T3011">
        <v>111</v>
      </c>
      <c r="U3011">
        <v>0</v>
      </c>
      <c r="V3011">
        <v>0</v>
      </c>
      <c r="W3011">
        <v>0</v>
      </c>
      <c r="X3011">
        <v>71.151803965582261</v>
      </c>
      <c r="Y3011">
        <v>0</v>
      </c>
      <c r="Z3011">
        <v>8.1886942903740447</v>
      </c>
      <c r="AA3011">
        <v>2.0026849983006665</v>
      </c>
      <c r="AB3011">
        <v>33.737108418990012</v>
      </c>
      <c r="AC3011">
        <v>0</v>
      </c>
      <c r="AD3011">
        <v>0</v>
      </c>
      <c r="AE3011">
        <v>115.08029167324699</v>
      </c>
    </row>
    <row r="3012" spans="1:31" x14ac:dyDescent="0.25">
      <c r="A3012">
        <v>1875919</v>
      </c>
      <c r="B3012">
        <v>1</v>
      </c>
      <c r="C3012" t="s">
        <v>80</v>
      </c>
      <c r="D3012" t="s">
        <v>106</v>
      </c>
      <c r="E3012" t="s">
        <v>131</v>
      </c>
      <c r="F3012" t="s">
        <v>8826</v>
      </c>
      <c r="G3012" t="s">
        <v>133</v>
      </c>
      <c r="H3012" t="s">
        <v>134</v>
      </c>
      <c r="I3012" t="s">
        <v>152</v>
      </c>
      <c r="J3012" t="s">
        <v>136</v>
      </c>
      <c r="K3012" t="s">
        <v>137</v>
      </c>
      <c r="L3012" t="s">
        <v>8827</v>
      </c>
      <c r="M3012" t="s">
        <v>8828</v>
      </c>
      <c r="N3012">
        <v>1.3333332999999999E-2</v>
      </c>
      <c r="O3012">
        <v>2</v>
      </c>
      <c r="P3012">
        <v>518</v>
      </c>
      <c r="Q3012">
        <v>86</v>
      </c>
      <c r="R3012">
        <v>139</v>
      </c>
      <c r="S3012">
        <v>8</v>
      </c>
      <c r="T3012">
        <v>130</v>
      </c>
      <c r="U3012">
        <v>0</v>
      </c>
      <c r="V3012">
        <v>0</v>
      </c>
      <c r="W3012">
        <v>7.1247835613866672E-3</v>
      </c>
      <c r="X3012">
        <v>1.5514142525335743</v>
      </c>
      <c r="Y3012">
        <v>6.7823441917029585</v>
      </c>
      <c r="Z3012">
        <v>3.7100552223491214</v>
      </c>
      <c r="AA3012">
        <v>1.1404043378873867</v>
      </c>
      <c r="AB3012">
        <v>1.1074348387611339</v>
      </c>
      <c r="AC3012">
        <v>0</v>
      </c>
      <c r="AD3012">
        <v>0</v>
      </c>
      <c r="AE3012">
        <v>14.298777626795559</v>
      </c>
    </row>
    <row r="3013" spans="1:31" x14ac:dyDescent="0.25">
      <c r="A3013">
        <v>1876214</v>
      </c>
      <c r="B3013">
        <v>1</v>
      </c>
      <c r="C3013" t="s">
        <v>80</v>
      </c>
      <c r="D3013" t="s">
        <v>90</v>
      </c>
      <c r="E3013" t="s">
        <v>140</v>
      </c>
      <c r="F3013" t="s">
        <v>8829</v>
      </c>
      <c r="G3013" t="s">
        <v>200</v>
      </c>
      <c r="H3013" t="s">
        <v>143</v>
      </c>
      <c r="I3013" t="s">
        <v>135</v>
      </c>
      <c r="J3013" t="s">
        <v>136</v>
      </c>
      <c r="K3013" t="s">
        <v>137</v>
      </c>
      <c r="L3013" t="s">
        <v>8830</v>
      </c>
      <c r="M3013" t="s">
        <v>8831</v>
      </c>
      <c r="N3013">
        <v>5.4997222219999999</v>
      </c>
      <c r="O3013">
        <v>0</v>
      </c>
      <c r="P3013">
        <v>4</v>
      </c>
      <c r="Q3013">
        <v>0</v>
      </c>
      <c r="R3013">
        <v>0</v>
      </c>
      <c r="S3013">
        <v>0</v>
      </c>
      <c r="T3013">
        <v>0</v>
      </c>
      <c r="U3013">
        <v>0</v>
      </c>
      <c r="V3013">
        <v>0</v>
      </c>
      <c r="W3013">
        <v>0</v>
      </c>
      <c r="X3013">
        <v>4.7634875953697389</v>
      </c>
      <c r="Y3013">
        <v>0</v>
      </c>
      <c r="Z3013">
        <v>0</v>
      </c>
      <c r="AA3013">
        <v>0</v>
      </c>
      <c r="AB3013">
        <v>0</v>
      </c>
      <c r="AC3013">
        <v>0</v>
      </c>
      <c r="AD3013">
        <v>0</v>
      </c>
      <c r="AE3013">
        <v>4.7634875953697389</v>
      </c>
    </row>
    <row r="3014" spans="1:31" x14ac:dyDescent="0.25">
      <c r="A3014">
        <v>1876360</v>
      </c>
      <c r="B3014">
        <v>1</v>
      </c>
      <c r="C3014" t="s">
        <v>80</v>
      </c>
      <c r="D3014" t="s">
        <v>100</v>
      </c>
      <c r="E3014" t="s">
        <v>146</v>
      </c>
      <c r="F3014" t="s">
        <v>8832</v>
      </c>
      <c r="G3014" t="s">
        <v>469</v>
      </c>
      <c r="H3014" t="s">
        <v>143</v>
      </c>
      <c r="I3014" t="s">
        <v>135</v>
      </c>
      <c r="J3014" t="s">
        <v>136</v>
      </c>
      <c r="K3014" t="s">
        <v>137</v>
      </c>
      <c r="L3014" t="s">
        <v>8833</v>
      </c>
      <c r="M3014" t="s">
        <v>8834</v>
      </c>
      <c r="N3014">
        <v>2.5680555549999999</v>
      </c>
      <c r="O3014">
        <v>0</v>
      </c>
      <c r="P3014">
        <v>21</v>
      </c>
      <c r="Q3014">
        <v>0</v>
      </c>
      <c r="R3014">
        <v>27</v>
      </c>
      <c r="S3014">
        <v>0</v>
      </c>
      <c r="T3014">
        <v>5</v>
      </c>
      <c r="U3014">
        <v>0</v>
      </c>
      <c r="V3014">
        <v>0</v>
      </c>
      <c r="W3014">
        <v>0</v>
      </c>
      <c r="X3014">
        <v>29.999136844265884</v>
      </c>
      <c r="Y3014">
        <v>0</v>
      </c>
      <c r="Z3014">
        <v>32.057859027342225</v>
      </c>
      <c r="AA3014">
        <v>0</v>
      </c>
      <c r="AB3014">
        <v>37.759860927796765</v>
      </c>
      <c r="AC3014">
        <v>0</v>
      </c>
      <c r="AD3014">
        <v>0</v>
      </c>
      <c r="AE3014">
        <v>99.816856799404874</v>
      </c>
    </row>
    <row r="3015" spans="1:31" x14ac:dyDescent="0.25">
      <c r="A3015">
        <v>1876005</v>
      </c>
      <c r="B3015">
        <v>1</v>
      </c>
      <c r="C3015" t="s">
        <v>80</v>
      </c>
      <c r="D3015" t="s">
        <v>92</v>
      </c>
      <c r="E3015" t="s">
        <v>222</v>
      </c>
      <c r="F3015" t="s">
        <v>8835</v>
      </c>
      <c r="G3015" t="s">
        <v>171</v>
      </c>
      <c r="H3015" t="s">
        <v>143</v>
      </c>
      <c r="I3015" t="s">
        <v>135</v>
      </c>
      <c r="J3015" t="s">
        <v>136</v>
      </c>
      <c r="K3015" t="s">
        <v>172</v>
      </c>
      <c r="L3015" t="s">
        <v>8836</v>
      </c>
      <c r="M3015" t="s">
        <v>8837</v>
      </c>
      <c r="N3015">
        <v>6.4511961109999998</v>
      </c>
      <c r="O3015">
        <v>0</v>
      </c>
      <c r="P3015">
        <v>155</v>
      </c>
      <c r="Q3015">
        <v>0</v>
      </c>
      <c r="R3015">
        <v>4</v>
      </c>
      <c r="S3015">
        <v>0</v>
      </c>
      <c r="T3015">
        <v>12</v>
      </c>
      <c r="U3015">
        <v>0</v>
      </c>
      <c r="V3015">
        <v>0</v>
      </c>
      <c r="W3015">
        <v>0</v>
      </c>
      <c r="X3015">
        <v>260.26711050473637</v>
      </c>
      <c r="Y3015">
        <v>0</v>
      </c>
      <c r="Z3015">
        <v>0.93908783810477081</v>
      </c>
      <c r="AA3015">
        <v>0</v>
      </c>
      <c r="AB3015">
        <v>204.97577011329412</v>
      </c>
      <c r="AC3015">
        <v>0</v>
      </c>
      <c r="AD3015">
        <v>0</v>
      </c>
      <c r="AE3015">
        <v>466.18196845613528</v>
      </c>
    </row>
    <row r="3016" spans="1:31" x14ac:dyDescent="0.25">
      <c r="A3016">
        <v>1875902</v>
      </c>
      <c r="B3016">
        <v>1</v>
      </c>
      <c r="C3016" t="s">
        <v>81</v>
      </c>
      <c r="D3016" t="s">
        <v>128</v>
      </c>
      <c r="E3016" t="s">
        <v>131</v>
      </c>
      <c r="F3016" t="s">
        <v>8838</v>
      </c>
      <c r="G3016" t="s">
        <v>133</v>
      </c>
      <c r="H3016" t="s">
        <v>134</v>
      </c>
      <c r="I3016" t="s">
        <v>135</v>
      </c>
      <c r="J3016" t="s">
        <v>136</v>
      </c>
      <c r="K3016" t="s">
        <v>137</v>
      </c>
      <c r="L3016" t="s">
        <v>8839</v>
      </c>
      <c r="M3016" t="s">
        <v>8840</v>
      </c>
      <c r="N3016">
        <v>5.8383333329999996</v>
      </c>
      <c r="O3016">
        <v>0</v>
      </c>
      <c r="P3016">
        <v>203</v>
      </c>
      <c r="Q3016">
        <v>1</v>
      </c>
      <c r="R3016">
        <v>3</v>
      </c>
      <c r="S3016">
        <v>3</v>
      </c>
      <c r="T3016">
        <v>19</v>
      </c>
      <c r="U3016">
        <v>0</v>
      </c>
      <c r="V3016">
        <v>0</v>
      </c>
      <c r="W3016">
        <v>0</v>
      </c>
      <c r="X3016">
        <v>271.8222707622769</v>
      </c>
      <c r="Y3016">
        <v>5.5557906167163402</v>
      </c>
      <c r="Z3016">
        <v>13.698710900000002</v>
      </c>
      <c r="AA3016">
        <v>16.002012615787752</v>
      </c>
      <c r="AB3016">
        <v>78.283231041432131</v>
      </c>
      <c r="AC3016">
        <v>0</v>
      </c>
      <c r="AD3016">
        <v>0</v>
      </c>
      <c r="AE3016">
        <v>385.36201593621314</v>
      </c>
    </row>
    <row r="3017" spans="1:31" x14ac:dyDescent="0.25">
      <c r="A3017">
        <v>1876566</v>
      </c>
      <c r="B3017">
        <v>1</v>
      </c>
      <c r="C3017" t="s">
        <v>80</v>
      </c>
      <c r="D3017" t="s">
        <v>109</v>
      </c>
      <c r="E3017" t="s">
        <v>146</v>
      </c>
      <c r="F3017" t="s">
        <v>8841</v>
      </c>
      <c r="G3017" t="s">
        <v>564</v>
      </c>
      <c r="H3017" t="s">
        <v>143</v>
      </c>
      <c r="I3017" t="s">
        <v>135</v>
      </c>
      <c r="J3017" t="s">
        <v>136</v>
      </c>
      <c r="K3017" t="s">
        <v>137</v>
      </c>
      <c r="L3017" t="s">
        <v>8842</v>
      </c>
      <c r="M3017" t="s">
        <v>8843</v>
      </c>
      <c r="N3017">
        <v>0.97916666600000002</v>
      </c>
      <c r="O3017">
        <v>0</v>
      </c>
      <c r="P3017">
        <v>0</v>
      </c>
      <c r="Q3017">
        <v>0</v>
      </c>
      <c r="R3017">
        <v>1</v>
      </c>
      <c r="S3017">
        <v>0</v>
      </c>
      <c r="T3017">
        <v>2</v>
      </c>
      <c r="U3017">
        <v>0</v>
      </c>
      <c r="V3017">
        <v>0</v>
      </c>
      <c r="W3017">
        <v>0</v>
      </c>
      <c r="X3017">
        <v>0</v>
      </c>
      <c r="Y3017">
        <v>0</v>
      </c>
      <c r="Z3017">
        <v>0.50103484463892445</v>
      </c>
      <c r="AA3017">
        <v>0</v>
      </c>
      <c r="AB3017">
        <v>1.1831025616350546</v>
      </c>
      <c r="AC3017">
        <v>0</v>
      </c>
      <c r="AD3017">
        <v>0</v>
      </c>
      <c r="AE3017">
        <v>1.6841374062739791</v>
      </c>
    </row>
    <row r="3018" spans="1:31" x14ac:dyDescent="0.25">
      <c r="A3018">
        <v>1876543</v>
      </c>
      <c r="B3018">
        <v>1</v>
      </c>
      <c r="C3018" t="s">
        <v>80</v>
      </c>
      <c r="D3018" t="s">
        <v>83</v>
      </c>
      <c r="E3018" t="s">
        <v>140</v>
      </c>
      <c r="F3018" t="s">
        <v>8844</v>
      </c>
      <c r="G3018" t="s">
        <v>163</v>
      </c>
      <c r="H3018" t="s">
        <v>143</v>
      </c>
      <c r="I3018" t="s">
        <v>135</v>
      </c>
      <c r="J3018" t="s">
        <v>136</v>
      </c>
      <c r="K3018" t="s">
        <v>137</v>
      </c>
      <c r="L3018" t="s">
        <v>8845</v>
      </c>
      <c r="M3018" t="s">
        <v>8846</v>
      </c>
      <c r="N3018">
        <v>0.69194444399999999</v>
      </c>
      <c r="O3018">
        <v>0</v>
      </c>
      <c r="P3018">
        <v>2</v>
      </c>
      <c r="Q3018">
        <v>0</v>
      </c>
      <c r="R3018">
        <v>0</v>
      </c>
      <c r="S3018">
        <v>0</v>
      </c>
      <c r="T3018">
        <v>0</v>
      </c>
      <c r="U3018">
        <v>0</v>
      </c>
      <c r="V3018">
        <v>0</v>
      </c>
      <c r="W3018">
        <v>0</v>
      </c>
      <c r="X3018">
        <v>0.34597929835758057</v>
      </c>
      <c r="Y3018">
        <v>0</v>
      </c>
      <c r="Z3018">
        <v>0</v>
      </c>
      <c r="AA3018">
        <v>0</v>
      </c>
      <c r="AB3018">
        <v>0</v>
      </c>
      <c r="AC3018">
        <v>0</v>
      </c>
      <c r="AD3018">
        <v>0</v>
      </c>
      <c r="AE3018">
        <v>0.34597929835758057</v>
      </c>
    </row>
    <row r="3019" spans="1:31" x14ac:dyDescent="0.25">
      <c r="A3019">
        <v>1876374</v>
      </c>
      <c r="B3019">
        <v>1</v>
      </c>
      <c r="C3019" t="s">
        <v>80</v>
      </c>
      <c r="D3019" t="s">
        <v>83</v>
      </c>
      <c r="E3019" t="s">
        <v>222</v>
      </c>
      <c r="F3019" t="s">
        <v>8847</v>
      </c>
      <c r="G3019" t="s">
        <v>564</v>
      </c>
      <c r="H3019" t="s">
        <v>143</v>
      </c>
      <c r="I3019" t="s">
        <v>135</v>
      </c>
      <c r="J3019" t="s">
        <v>136</v>
      </c>
      <c r="K3019" t="s">
        <v>137</v>
      </c>
      <c r="L3019" t="s">
        <v>8848</v>
      </c>
      <c r="M3019" t="s">
        <v>8849</v>
      </c>
      <c r="N3019">
        <v>2.5611111110000002</v>
      </c>
      <c r="O3019">
        <v>0</v>
      </c>
      <c r="P3019">
        <v>231</v>
      </c>
      <c r="Q3019">
        <v>0</v>
      </c>
      <c r="R3019">
        <v>0</v>
      </c>
      <c r="S3019">
        <v>0</v>
      </c>
      <c r="T3019">
        <v>21</v>
      </c>
      <c r="U3019">
        <v>0</v>
      </c>
      <c r="V3019">
        <v>0</v>
      </c>
      <c r="W3019">
        <v>0</v>
      </c>
      <c r="X3019">
        <v>172.80513509658212</v>
      </c>
      <c r="Y3019">
        <v>0</v>
      </c>
      <c r="Z3019">
        <v>0</v>
      </c>
      <c r="AA3019">
        <v>0</v>
      </c>
      <c r="AB3019">
        <v>216.14813572129142</v>
      </c>
      <c r="AC3019">
        <v>0</v>
      </c>
      <c r="AD3019">
        <v>0</v>
      </c>
      <c r="AE3019">
        <v>388.95327081787354</v>
      </c>
    </row>
    <row r="3020" spans="1:31" x14ac:dyDescent="0.25">
      <c r="A3020">
        <v>1876211</v>
      </c>
      <c r="B3020">
        <v>1</v>
      </c>
      <c r="C3020" t="s">
        <v>80</v>
      </c>
      <c r="D3020" t="s">
        <v>88</v>
      </c>
      <c r="E3020" t="s">
        <v>140</v>
      </c>
      <c r="F3020" t="s">
        <v>8850</v>
      </c>
      <c r="G3020" t="s">
        <v>200</v>
      </c>
      <c r="H3020" t="s">
        <v>143</v>
      </c>
      <c r="I3020" t="s">
        <v>135</v>
      </c>
      <c r="J3020" t="s">
        <v>136</v>
      </c>
      <c r="K3020" t="s">
        <v>137</v>
      </c>
      <c r="L3020" t="s">
        <v>8851</v>
      </c>
      <c r="M3020" t="s">
        <v>8852</v>
      </c>
      <c r="N3020">
        <v>1.248888888</v>
      </c>
      <c r="O3020">
        <v>0</v>
      </c>
      <c r="P3020">
        <v>0</v>
      </c>
      <c r="Q3020">
        <v>0</v>
      </c>
      <c r="R3020">
        <v>0</v>
      </c>
      <c r="S3020">
        <v>0</v>
      </c>
      <c r="T3020">
        <v>2</v>
      </c>
      <c r="U3020">
        <v>0</v>
      </c>
      <c r="V3020">
        <v>0</v>
      </c>
      <c r="W3020">
        <v>0</v>
      </c>
      <c r="X3020">
        <v>0</v>
      </c>
      <c r="Y3020">
        <v>0</v>
      </c>
      <c r="Z3020">
        <v>0</v>
      </c>
      <c r="AA3020">
        <v>0</v>
      </c>
      <c r="AB3020">
        <v>2.5403468877586151</v>
      </c>
      <c r="AC3020">
        <v>0</v>
      </c>
      <c r="AD3020">
        <v>0</v>
      </c>
      <c r="AE3020">
        <v>2.5403468877586151</v>
      </c>
    </row>
    <row r="3021" spans="1:31" x14ac:dyDescent="0.25">
      <c r="A3021">
        <v>1876188</v>
      </c>
      <c r="B3021">
        <v>1</v>
      </c>
      <c r="C3021" t="s">
        <v>80</v>
      </c>
      <c r="D3021" t="s">
        <v>103</v>
      </c>
      <c r="E3021" t="s">
        <v>140</v>
      </c>
      <c r="F3021" t="s">
        <v>8853</v>
      </c>
      <c r="G3021" t="s">
        <v>212</v>
      </c>
      <c r="H3021" t="s">
        <v>143</v>
      </c>
      <c r="I3021" t="s">
        <v>135</v>
      </c>
      <c r="J3021" t="s">
        <v>3</v>
      </c>
      <c r="K3021" t="s">
        <v>137</v>
      </c>
      <c r="L3021" t="s">
        <v>8854</v>
      </c>
      <c r="M3021" t="s">
        <v>8855</v>
      </c>
      <c r="N3021">
        <v>4.1380555550000002</v>
      </c>
      <c r="O3021">
        <v>0</v>
      </c>
      <c r="P3021">
        <v>6</v>
      </c>
      <c r="Q3021">
        <v>0</v>
      </c>
      <c r="R3021">
        <v>0</v>
      </c>
      <c r="S3021">
        <v>0</v>
      </c>
      <c r="T3021">
        <v>0</v>
      </c>
      <c r="U3021">
        <v>0</v>
      </c>
      <c r="V3021">
        <v>0</v>
      </c>
      <c r="W3021">
        <v>0</v>
      </c>
      <c r="X3021">
        <v>6.3205067065129459</v>
      </c>
      <c r="Y3021">
        <v>0</v>
      </c>
      <c r="Z3021">
        <v>0</v>
      </c>
      <c r="AA3021">
        <v>0</v>
      </c>
      <c r="AB3021">
        <v>0</v>
      </c>
      <c r="AC3021">
        <v>0</v>
      </c>
      <c r="AD3021">
        <v>0</v>
      </c>
      <c r="AE3021">
        <v>6.3205067065129459</v>
      </c>
    </row>
    <row r="3022" spans="1:31" x14ac:dyDescent="0.25">
      <c r="A3022">
        <v>1876417</v>
      </c>
      <c r="B3022">
        <v>1</v>
      </c>
      <c r="C3022" t="s">
        <v>81</v>
      </c>
      <c r="D3022" t="s">
        <v>118</v>
      </c>
      <c r="E3022" t="s">
        <v>146</v>
      </c>
      <c r="F3022" t="s">
        <v>8856</v>
      </c>
      <c r="G3022" t="s">
        <v>148</v>
      </c>
      <c r="H3022" t="s">
        <v>143</v>
      </c>
      <c r="I3022" t="s">
        <v>135</v>
      </c>
      <c r="J3022" t="s">
        <v>136</v>
      </c>
      <c r="K3022" t="s">
        <v>137</v>
      </c>
      <c r="L3022" t="s">
        <v>8857</v>
      </c>
      <c r="M3022" t="s">
        <v>8858</v>
      </c>
      <c r="N3022">
        <v>1.5802777770000001</v>
      </c>
      <c r="O3022">
        <v>0</v>
      </c>
      <c r="P3022">
        <v>35</v>
      </c>
      <c r="Q3022">
        <v>0</v>
      </c>
      <c r="R3022">
        <v>2</v>
      </c>
      <c r="S3022">
        <v>0</v>
      </c>
      <c r="T3022">
        <v>4</v>
      </c>
      <c r="U3022">
        <v>0</v>
      </c>
      <c r="V3022">
        <v>0</v>
      </c>
      <c r="W3022">
        <v>0</v>
      </c>
      <c r="X3022">
        <v>16.285219231506638</v>
      </c>
      <c r="Y3022">
        <v>0</v>
      </c>
      <c r="Z3022">
        <v>7.9086435253530478</v>
      </c>
      <c r="AA3022">
        <v>0</v>
      </c>
      <c r="AB3022">
        <v>0.81368307906628623</v>
      </c>
      <c r="AC3022">
        <v>0</v>
      </c>
      <c r="AD3022">
        <v>0</v>
      </c>
      <c r="AE3022">
        <v>25.007545835925974</v>
      </c>
    </row>
    <row r="3023" spans="1:31" x14ac:dyDescent="0.25">
      <c r="A3023">
        <v>1875896</v>
      </c>
      <c r="B3023">
        <v>1</v>
      </c>
      <c r="C3023" t="s">
        <v>81</v>
      </c>
      <c r="D3023" t="s">
        <v>113</v>
      </c>
      <c r="E3023" t="s">
        <v>210</v>
      </c>
      <c r="F3023" t="s">
        <v>8859</v>
      </c>
      <c r="G3023" t="s">
        <v>476</v>
      </c>
      <c r="H3023" t="s">
        <v>134</v>
      </c>
      <c r="I3023" t="s">
        <v>135</v>
      </c>
      <c r="J3023" t="s">
        <v>136</v>
      </c>
      <c r="K3023" t="s">
        <v>172</v>
      </c>
      <c r="L3023" t="s">
        <v>8860</v>
      </c>
      <c r="M3023" t="s">
        <v>8861</v>
      </c>
      <c r="N3023">
        <v>0.22333333299999999</v>
      </c>
      <c r="O3023">
        <v>0</v>
      </c>
      <c r="P3023">
        <v>3698</v>
      </c>
      <c r="Q3023">
        <v>2</v>
      </c>
      <c r="R3023">
        <v>15</v>
      </c>
      <c r="S3023">
        <v>0</v>
      </c>
      <c r="T3023">
        <v>254</v>
      </c>
      <c r="U3023">
        <v>0</v>
      </c>
      <c r="V3023">
        <v>1</v>
      </c>
      <c r="W3023">
        <v>0</v>
      </c>
      <c r="X3023">
        <v>111.58590942533594</v>
      </c>
      <c r="Y3023">
        <v>2.70129527642555</v>
      </c>
      <c r="Z3023">
        <v>1.8583266122640532</v>
      </c>
      <c r="AA3023">
        <v>0</v>
      </c>
      <c r="AB3023">
        <v>25.64719044478295</v>
      </c>
      <c r="AC3023">
        <v>0</v>
      </c>
      <c r="AD3023">
        <v>0.251700189884</v>
      </c>
      <c r="AE3023">
        <v>142.0444219486925</v>
      </c>
    </row>
    <row r="3024" spans="1:31" x14ac:dyDescent="0.25">
      <c r="A3024">
        <v>1876523</v>
      </c>
      <c r="B3024">
        <v>1</v>
      </c>
      <c r="C3024" t="s">
        <v>80</v>
      </c>
      <c r="D3024" t="s">
        <v>103</v>
      </c>
      <c r="E3024" t="s">
        <v>158</v>
      </c>
      <c r="F3024" t="s">
        <v>8862</v>
      </c>
      <c r="G3024" t="s">
        <v>293</v>
      </c>
      <c r="H3024" t="s">
        <v>134</v>
      </c>
      <c r="I3024" t="s">
        <v>135</v>
      </c>
      <c r="J3024" t="s">
        <v>136</v>
      </c>
      <c r="K3024" t="s">
        <v>137</v>
      </c>
      <c r="L3024" t="s">
        <v>8863</v>
      </c>
      <c r="M3024" t="s">
        <v>8864</v>
      </c>
      <c r="N3024">
        <v>1.141388888</v>
      </c>
      <c r="O3024">
        <v>0</v>
      </c>
      <c r="P3024">
        <v>6</v>
      </c>
      <c r="Q3024">
        <v>0</v>
      </c>
      <c r="R3024">
        <v>3</v>
      </c>
      <c r="S3024">
        <v>0</v>
      </c>
      <c r="T3024">
        <v>3</v>
      </c>
      <c r="U3024">
        <v>0</v>
      </c>
      <c r="V3024">
        <v>0</v>
      </c>
      <c r="W3024">
        <v>0</v>
      </c>
      <c r="X3024">
        <v>1.9378661036958056</v>
      </c>
      <c r="Y3024">
        <v>0</v>
      </c>
      <c r="Z3024">
        <v>0.973913974626615</v>
      </c>
      <c r="AA3024">
        <v>0</v>
      </c>
      <c r="AB3024">
        <v>0.54582199107928264</v>
      </c>
      <c r="AC3024">
        <v>0</v>
      </c>
      <c r="AD3024">
        <v>0</v>
      </c>
      <c r="AE3024">
        <v>3.4576020694017036</v>
      </c>
    </row>
    <row r="3025" spans="1:31" x14ac:dyDescent="0.25">
      <c r="A3025">
        <v>1876025</v>
      </c>
      <c r="B3025">
        <v>1</v>
      </c>
      <c r="C3025" t="s">
        <v>81</v>
      </c>
      <c r="D3025" t="s">
        <v>119</v>
      </c>
      <c r="E3025" t="s">
        <v>131</v>
      </c>
      <c r="F3025" t="s">
        <v>8865</v>
      </c>
      <c r="G3025" t="s">
        <v>133</v>
      </c>
      <c r="H3025" t="s">
        <v>134</v>
      </c>
      <c r="I3025" t="s">
        <v>135</v>
      </c>
      <c r="J3025" t="s">
        <v>136</v>
      </c>
      <c r="K3025" t="s">
        <v>137</v>
      </c>
      <c r="L3025" t="s">
        <v>8866</v>
      </c>
      <c r="M3025" t="s">
        <v>8867</v>
      </c>
      <c r="N3025">
        <v>1.455833333</v>
      </c>
      <c r="O3025">
        <v>1</v>
      </c>
      <c r="P3025">
        <v>1196</v>
      </c>
      <c r="Q3025">
        <v>113</v>
      </c>
      <c r="R3025">
        <v>217</v>
      </c>
      <c r="S3025">
        <v>0</v>
      </c>
      <c r="T3025">
        <v>77</v>
      </c>
      <c r="U3025">
        <v>0</v>
      </c>
      <c r="V3025">
        <v>0</v>
      </c>
      <c r="W3025">
        <v>0.258680930740675</v>
      </c>
      <c r="X3025">
        <v>230.13654002221787</v>
      </c>
      <c r="Y3025">
        <v>643.15706874565501</v>
      </c>
      <c r="Z3025">
        <v>671.40790623501164</v>
      </c>
      <c r="AA3025">
        <v>0</v>
      </c>
      <c r="AB3025">
        <v>61.229994448948844</v>
      </c>
      <c r="AC3025">
        <v>0</v>
      </c>
      <c r="AD3025">
        <v>0</v>
      </c>
      <c r="AE3025">
        <v>1606.190190382574</v>
      </c>
    </row>
    <row r="3026" spans="1:31" x14ac:dyDescent="0.25">
      <c r="A3026">
        <v>1876274</v>
      </c>
      <c r="B3026">
        <v>1</v>
      </c>
      <c r="C3026" t="s">
        <v>80</v>
      </c>
      <c r="D3026" t="s">
        <v>106</v>
      </c>
      <c r="E3026" t="s">
        <v>146</v>
      </c>
      <c r="F3026" t="s">
        <v>8868</v>
      </c>
      <c r="G3026" t="s">
        <v>148</v>
      </c>
      <c r="H3026" t="s">
        <v>143</v>
      </c>
      <c r="I3026" t="s">
        <v>135</v>
      </c>
      <c r="J3026" t="s">
        <v>136</v>
      </c>
      <c r="K3026" t="s">
        <v>137</v>
      </c>
      <c r="L3026" t="s">
        <v>8869</v>
      </c>
      <c r="M3026" t="s">
        <v>8870</v>
      </c>
      <c r="N3026">
        <v>4.250555555</v>
      </c>
      <c r="O3026">
        <v>0</v>
      </c>
      <c r="P3026">
        <v>55</v>
      </c>
      <c r="Q3026">
        <v>0</v>
      </c>
      <c r="R3026">
        <v>5</v>
      </c>
      <c r="S3026">
        <v>0</v>
      </c>
      <c r="T3026">
        <v>10</v>
      </c>
      <c r="U3026">
        <v>0</v>
      </c>
      <c r="V3026">
        <v>0</v>
      </c>
      <c r="W3026">
        <v>0</v>
      </c>
      <c r="X3026">
        <v>81.874388778651266</v>
      </c>
      <c r="Y3026">
        <v>0</v>
      </c>
      <c r="Z3026">
        <v>70.215535928263549</v>
      </c>
      <c r="AA3026">
        <v>0</v>
      </c>
      <c r="AB3026">
        <v>32.128707731470705</v>
      </c>
      <c r="AC3026">
        <v>0</v>
      </c>
      <c r="AD3026">
        <v>0</v>
      </c>
      <c r="AE3026">
        <v>184.21863243838553</v>
      </c>
    </row>
    <row r="3027" spans="1:31" x14ac:dyDescent="0.25">
      <c r="A3027">
        <v>1876082</v>
      </c>
      <c r="B3027">
        <v>1</v>
      </c>
      <c r="C3027" t="s">
        <v>80</v>
      </c>
      <c r="D3027" t="s">
        <v>94</v>
      </c>
      <c r="E3027" t="s">
        <v>210</v>
      </c>
      <c r="F3027" t="s">
        <v>8871</v>
      </c>
      <c r="G3027" t="s">
        <v>133</v>
      </c>
      <c r="H3027" t="s">
        <v>134</v>
      </c>
      <c r="I3027" t="s">
        <v>135</v>
      </c>
      <c r="J3027" t="s">
        <v>136</v>
      </c>
      <c r="K3027" t="s">
        <v>137</v>
      </c>
      <c r="L3027" t="s">
        <v>8872</v>
      </c>
      <c r="M3027" t="s">
        <v>8873</v>
      </c>
      <c r="N3027">
        <v>4.1491666660000002</v>
      </c>
      <c r="O3027">
        <v>0</v>
      </c>
      <c r="P3027">
        <v>0</v>
      </c>
      <c r="Q3027">
        <v>0</v>
      </c>
      <c r="R3027">
        <v>66</v>
      </c>
      <c r="S3027">
        <v>0</v>
      </c>
      <c r="T3027">
        <v>5</v>
      </c>
      <c r="U3027">
        <v>0</v>
      </c>
      <c r="V3027">
        <v>0</v>
      </c>
      <c r="W3027">
        <v>0</v>
      </c>
      <c r="X3027">
        <v>0</v>
      </c>
      <c r="Y3027">
        <v>0</v>
      </c>
      <c r="Z3027">
        <v>165.25928566677669</v>
      </c>
      <c r="AA3027">
        <v>0</v>
      </c>
      <c r="AB3027">
        <v>39.707423102995534</v>
      </c>
      <c r="AC3027">
        <v>0</v>
      </c>
      <c r="AD3027">
        <v>0</v>
      </c>
      <c r="AE3027">
        <v>204.96670876977223</v>
      </c>
    </row>
    <row r="3028" spans="1:31" x14ac:dyDescent="0.25">
      <c r="A3028">
        <v>1876480</v>
      </c>
      <c r="B3028">
        <v>1</v>
      </c>
      <c r="C3028" t="s">
        <v>81</v>
      </c>
      <c r="D3028" t="s">
        <v>118</v>
      </c>
      <c r="E3028" t="s">
        <v>131</v>
      </c>
      <c r="F3028" t="s">
        <v>8874</v>
      </c>
      <c r="G3028" t="s">
        <v>133</v>
      </c>
      <c r="H3028" t="s">
        <v>134</v>
      </c>
      <c r="I3028" t="s">
        <v>152</v>
      </c>
      <c r="J3028" t="s">
        <v>136</v>
      </c>
      <c r="K3028" t="s">
        <v>137</v>
      </c>
      <c r="L3028" t="s">
        <v>8875</v>
      </c>
      <c r="M3028" t="s">
        <v>8876</v>
      </c>
      <c r="N3028">
        <v>1.6666666E-2</v>
      </c>
      <c r="O3028">
        <v>1</v>
      </c>
      <c r="P3028">
        <v>442</v>
      </c>
      <c r="Q3028">
        <v>34</v>
      </c>
      <c r="R3028">
        <v>55</v>
      </c>
      <c r="S3028">
        <v>15</v>
      </c>
      <c r="T3028">
        <v>46</v>
      </c>
      <c r="U3028">
        <v>0</v>
      </c>
      <c r="V3028">
        <v>0</v>
      </c>
      <c r="W3028">
        <v>2.0530149985250001E-2</v>
      </c>
      <c r="X3028">
        <v>2.1058417797852509</v>
      </c>
      <c r="Y3028">
        <v>2.7920291409548335</v>
      </c>
      <c r="Z3028">
        <v>1.7610542646994498</v>
      </c>
      <c r="AA3028">
        <v>2.7501344877291998</v>
      </c>
      <c r="AB3028">
        <v>0.53907734299243348</v>
      </c>
      <c r="AC3028">
        <v>0</v>
      </c>
      <c r="AD3028">
        <v>0</v>
      </c>
      <c r="AE3028">
        <v>9.9686671661464175</v>
      </c>
    </row>
    <row r="3029" spans="1:31" x14ac:dyDescent="0.25">
      <c r="A3029">
        <v>1875982</v>
      </c>
      <c r="B3029">
        <v>1</v>
      </c>
      <c r="C3029" t="s">
        <v>80</v>
      </c>
      <c r="D3029" t="s">
        <v>107</v>
      </c>
      <c r="E3029" t="s">
        <v>146</v>
      </c>
      <c r="F3029" t="s">
        <v>8877</v>
      </c>
      <c r="G3029" t="s">
        <v>469</v>
      </c>
      <c r="H3029" t="s">
        <v>143</v>
      </c>
      <c r="I3029" t="s">
        <v>135</v>
      </c>
      <c r="J3029" t="s">
        <v>136</v>
      </c>
      <c r="K3029" t="s">
        <v>137</v>
      </c>
      <c r="L3029" t="s">
        <v>8878</v>
      </c>
      <c r="M3029" t="s">
        <v>8879</v>
      </c>
      <c r="N3029">
        <v>0.43194444399999998</v>
      </c>
      <c r="O3029">
        <v>0</v>
      </c>
      <c r="P3029">
        <v>139</v>
      </c>
      <c r="Q3029">
        <v>0</v>
      </c>
      <c r="R3029">
        <v>0</v>
      </c>
      <c r="S3029">
        <v>0</v>
      </c>
      <c r="T3029">
        <v>9</v>
      </c>
      <c r="U3029">
        <v>0</v>
      </c>
      <c r="V3029">
        <v>0</v>
      </c>
      <c r="W3029">
        <v>0</v>
      </c>
      <c r="X3029">
        <v>13.43649490482688</v>
      </c>
      <c r="Y3029">
        <v>0</v>
      </c>
      <c r="Z3029">
        <v>0</v>
      </c>
      <c r="AA3029">
        <v>0</v>
      </c>
      <c r="AB3029">
        <v>3.3574089348871721</v>
      </c>
      <c r="AC3029">
        <v>0</v>
      </c>
      <c r="AD3029">
        <v>0</v>
      </c>
      <c r="AE3029">
        <v>16.793903839714051</v>
      </c>
    </row>
    <row r="3030" spans="1:31" x14ac:dyDescent="0.25">
      <c r="A3030">
        <v>1875939</v>
      </c>
      <c r="B3030">
        <v>1</v>
      </c>
      <c r="C3030" t="s">
        <v>81</v>
      </c>
      <c r="D3030" t="s">
        <v>128</v>
      </c>
      <c r="E3030" t="s">
        <v>140</v>
      </c>
      <c r="F3030" t="s">
        <v>8880</v>
      </c>
      <c r="G3030" t="s">
        <v>200</v>
      </c>
      <c r="H3030" t="s">
        <v>143</v>
      </c>
      <c r="I3030" t="s">
        <v>135</v>
      </c>
      <c r="J3030" t="s">
        <v>136</v>
      </c>
      <c r="K3030" t="s">
        <v>137</v>
      </c>
      <c r="L3030" t="s">
        <v>8881</v>
      </c>
      <c r="M3030" t="s">
        <v>8882</v>
      </c>
      <c r="N3030">
        <v>6.0505555549999999</v>
      </c>
      <c r="O3030">
        <v>0</v>
      </c>
      <c r="P3030">
        <v>0</v>
      </c>
      <c r="Q3030">
        <v>0</v>
      </c>
      <c r="R3030">
        <v>0</v>
      </c>
      <c r="S3030">
        <v>0</v>
      </c>
      <c r="T3030">
        <v>1</v>
      </c>
      <c r="U3030">
        <v>0</v>
      </c>
      <c r="V3030">
        <v>0</v>
      </c>
      <c r="W3030">
        <v>0</v>
      </c>
      <c r="X3030">
        <v>0</v>
      </c>
      <c r="Y3030">
        <v>0</v>
      </c>
      <c r="Z3030">
        <v>0</v>
      </c>
      <c r="AA3030">
        <v>0</v>
      </c>
      <c r="AB3030">
        <v>89.682363362514423</v>
      </c>
      <c r="AC3030">
        <v>0</v>
      </c>
      <c r="AD3030">
        <v>0</v>
      </c>
      <c r="AE3030">
        <v>89.682363362514423</v>
      </c>
    </row>
    <row r="3031" spans="1:31" x14ac:dyDescent="0.25">
      <c r="A3031">
        <v>1876231</v>
      </c>
      <c r="B3031">
        <v>1</v>
      </c>
      <c r="C3031" t="s">
        <v>80</v>
      </c>
      <c r="D3031" t="s">
        <v>94</v>
      </c>
      <c r="E3031" t="s">
        <v>146</v>
      </c>
      <c r="F3031" t="s">
        <v>8883</v>
      </c>
      <c r="G3031" t="s">
        <v>148</v>
      </c>
      <c r="H3031" t="s">
        <v>143</v>
      </c>
      <c r="I3031" t="s">
        <v>135</v>
      </c>
      <c r="J3031" t="s">
        <v>136</v>
      </c>
      <c r="K3031" t="s">
        <v>137</v>
      </c>
      <c r="L3031" t="s">
        <v>8884</v>
      </c>
      <c r="M3031" t="s">
        <v>8885</v>
      </c>
      <c r="N3031">
        <v>2.065555555</v>
      </c>
      <c r="O3031">
        <v>0</v>
      </c>
      <c r="P3031">
        <v>11</v>
      </c>
      <c r="Q3031">
        <v>0</v>
      </c>
      <c r="R3031">
        <v>0</v>
      </c>
      <c r="S3031">
        <v>0</v>
      </c>
      <c r="T3031">
        <v>2</v>
      </c>
      <c r="U3031">
        <v>0</v>
      </c>
      <c r="V3031">
        <v>0</v>
      </c>
      <c r="W3031">
        <v>0</v>
      </c>
      <c r="X3031">
        <v>5.1765420093752557</v>
      </c>
      <c r="Y3031">
        <v>0</v>
      </c>
      <c r="Z3031">
        <v>0</v>
      </c>
      <c r="AA3031">
        <v>0</v>
      </c>
      <c r="AB3031">
        <v>1.1046099600010388</v>
      </c>
      <c r="AC3031">
        <v>0</v>
      </c>
      <c r="AD3031">
        <v>0</v>
      </c>
      <c r="AE3031">
        <v>6.2811519693762943</v>
      </c>
    </row>
    <row r="3032" spans="1:31" x14ac:dyDescent="0.25">
      <c r="A3032">
        <v>1876008</v>
      </c>
      <c r="B3032">
        <v>1</v>
      </c>
      <c r="C3032" t="s">
        <v>81</v>
      </c>
      <c r="D3032" t="s">
        <v>122</v>
      </c>
      <c r="E3032" t="s">
        <v>169</v>
      </c>
      <c r="F3032" t="s">
        <v>8886</v>
      </c>
      <c r="G3032" t="s">
        <v>171</v>
      </c>
      <c r="H3032" t="s">
        <v>143</v>
      </c>
      <c r="I3032" t="s">
        <v>135</v>
      </c>
      <c r="J3032" t="s">
        <v>136</v>
      </c>
      <c r="K3032" t="s">
        <v>172</v>
      </c>
      <c r="L3032" t="s">
        <v>8887</v>
      </c>
      <c r="M3032" t="s">
        <v>8888</v>
      </c>
      <c r="N3032">
        <v>7.9812627770000004</v>
      </c>
      <c r="O3032">
        <v>0</v>
      </c>
      <c r="P3032">
        <v>43</v>
      </c>
      <c r="Q3032">
        <v>0</v>
      </c>
      <c r="R3032">
        <v>2</v>
      </c>
      <c r="S3032">
        <v>0</v>
      </c>
      <c r="T3032">
        <v>2</v>
      </c>
      <c r="U3032">
        <v>0</v>
      </c>
      <c r="V3032">
        <v>0</v>
      </c>
      <c r="W3032">
        <v>0</v>
      </c>
      <c r="X3032">
        <v>62.653951217817472</v>
      </c>
      <c r="Y3032">
        <v>0</v>
      </c>
      <c r="Z3032">
        <v>2.8174873046547275</v>
      </c>
      <c r="AA3032">
        <v>0</v>
      </c>
      <c r="AB3032">
        <v>14.150651254878873</v>
      </c>
      <c r="AC3032">
        <v>0</v>
      </c>
      <c r="AD3032">
        <v>0</v>
      </c>
      <c r="AE3032">
        <v>79.622089777351079</v>
      </c>
    </row>
    <row r="3033" spans="1:31" x14ac:dyDescent="0.25">
      <c r="A3033">
        <v>1876340</v>
      </c>
      <c r="B3033">
        <v>1</v>
      </c>
      <c r="C3033" t="s">
        <v>81</v>
      </c>
      <c r="D3033" t="s">
        <v>120</v>
      </c>
      <c r="E3033" t="s">
        <v>140</v>
      </c>
      <c r="F3033" t="s">
        <v>8889</v>
      </c>
      <c r="G3033" t="s">
        <v>163</v>
      </c>
      <c r="H3033" t="s">
        <v>143</v>
      </c>
      <c r="I3033" t="s">
        <v>135</v>
      </c>
      <c r="J3033" t="s">
        <v>136</v>
      </c>
      <c r="K3033" t="s">
        <v>137</v>
      </c>
      <c r="L3033" t="s">
        <v>8890</v>
      </c>
      <c r="M3033" t="s">
        <v>8891</v>
      </c>
      <c r="N3033">
        <v>0.35583333299999997</v>
      </c>
      <c r="O3033">
        <v>0</v>
      </c>
      <c r="P3033">
        <v>2</v>
      </c>
      <c r="Q3033">
        <v>0</v>
      </c>
      <c r="R3033">
        <v>0</v>
      </c>
      <c r="S3033">
        <v>0</v>
      </c>
      <c r="T3033">
        <v>0</v>
      </c>
      <c r="U3033">
        <v>0</v>
      </c>
      <c r="V3033">
        <v>0</v>
      </c>
      <c r="W3033">
        <v>0</v>
      </c>
      <c r="X3033">
        <v>0.40221023495169417</v>
      </c>
      <c r="Y3033">
        <v>0</v>
      </c>
      <c r="Z3033">
        <v>0</v>
      </c>
      <c r="AA3033">
        <v>0</v>
      </c>
      <c r="AB3033">
        <v>0</v>
      </c>
      <c r="AC3033">
        <v>0</v>
      </c>
      <c r="AD3033">
        <v>0</v>
      </c>
      <c r="AE3033">
        <v>0.40221023495169417</v>
      </c>
    </row>
    <row r="3034" spans="1:31" x14ac:dyDescent="0.25">
      <c r="A3034">
        <v>1876363</v>
      </c>
      <c r="B3034">
        <v>1</v>
      </c>
      <c r="C3034" t="s">
        <v>81</v>
      </c>
      <c r="D3034" t="s">
        <v>118</v>
      </c>
      <c r="E3034" t="s">
        <v>131</v>
      </c>
      <c r="F3034" t="s">
        <v>8892</v>
      </c>
      <c r="G3034" t="s">
        <v>133</v>
      </c>
      <c r="H3034" t="s">
        <v>134</v>
      </c>
      <c r="I3034" t="s">
        <v>135</v>
      </c>
      <c r="J3034" t="s">
        <v>136</v>
      </c>
      <c r="K3034" t="s">
        <v>137</v>
      </c>
      <c r="L3034" t="s">
        <v>8893</v>
      </c>
      <c r="M3034" t="s">
        <v>8894</v>
      </c>
      <c r="N3034">
        <v>0.82027777700000004</v>
      </c>
      <c r="O3034">
        <v>3</v>
      </c>
      <c r="P3034">
        <v>52</v>
      </c>
      <c r="Q3034">
        <v>38</v>
      </c>
      <c r="R3034">
        <v>87</v>
      </c>
      <c r="S3034">
        <v>1</v>
      </c>
      <c r="T3034">
        <v>24</v>
      </c>
      <c r="U3034">
        <v>0</v>
      </c>
      <c r="V3034">
        <v>0</v>
      </c>
      <c r="W3034">
        <v>3.6284706650001826</v>
      </c>
      <c r="X3034">
        <v>10.327329545967048</v>
      </c>
      <c r="Y3034">
        <v>81.980533307718161</v>
      </c>
      <c r="Z3034">
        <v>201.00595339002189</v>
      </c>
      <c r="AA3034">
        <v>1.0457687328559684</v>
      </c>
      <c r="AB3034">
        <v>48.98749193022816</v>
      </c>
      <c r="AC3034">
        <v>0</v>
      </c>
      <c r="AD3034">
        <v>0</v>
      </c>
      <c r="AE3034">
        <v>346.97554757179137</v>
      </c>
    </row>
    <row r="3035" spans="1:31" x14ac:dyDescent="0.25">
      <c r="A3035">
        <v>1876555</v>
      </c>
      <c r="B3035">
        <v>1</v>
      </c>
      <c r="C3035" t="s">
        <v>81</v>
      </c>
      <c r="D3035" t="s">
        <v>121</v>
      </c>
      <c r="E3035" t="s">
        <v>146</v>
      </c>
      <c r="F3035" t="s">
        <v>8895</v>
      </c>
      <c r="G3035" t="s">
        <v>148</v>
      </c>
      <c r="H3035" t="s">
        <v>143</v>
      </c>
      <c r="I3035" t="s">
        <v>135</v>
      </c>
      <c r="J3035" t="s">
        <v>136</v>
      </c>
      <c r="K3035" t="s">
        <v>137</v>
      </c>
      <c r="L3035" t="s">
        <v>8896</v>
      </c>
      <c r="M3035" t="s">
        <v>8897</v>
      </c>
      <c r="N3035">
        <v>1.8186111110000001</v>
      </c>
      <c r="O3035">
        <v>0</v>
      </c>
      <c r="P3035">
        <v>5</v>
      </c>
      <c r="Q3035">
        <v>0</v>
      </c>
      <c r="R3035">
        <v>0</v>
      </c>
      <c r="S3035">
        <v>0</v>
      </c>
      <c r="T3035">
        <v>0</v>
      </c>
      <c r="U3035">
        <v>0</v>
      </c>
      <c r="V3035">
        <v>0</v>
      </c>
      <c r="W3035">
        <v>0</v>
      </c>
      <c r="X3035">
        <v>1.3590297590023972</v>
      </c>
      <c r="Y3035">
        <v>0</v>
      </c>
      <c r="Z3035">
        <v>0</v>
      </c>
      <c r="AA3035">
        <v>0</v>
      </c>
      <c r="AB3035">
        <v>0</v>
      </c>
      <c r="AC3035">
        <v>0</v>
      </c>
      <c r="AD3035">
        <v>0</v>
      </c>
      <c r="AE3035">
        <v>1.3590297590023972</v>
      </c>
    </row>
    <row r="3036" spans="1:31" x14ac:dyDescent="0.25">
      <c r="A3036">
        <v>1876054</v>
      </c>
      <c r="B3036">
        <v>1</v>
      </c>
      <c r="C3036" t="s">
        <v>80</v>
      </c>
      <c r="D3036" t="s">
        <v>93</v>
      </c>
      <c r="E3036" t="s">
        <v>140</v>
      </c>
      <c r="F3036" t="s">
        <v>8898</v>
      </c>
      <c r="G3036" t="s">
        <v>163</v>
      </c>
      <c r="H3036" t="s">
        <v>143</v>
      </c>
      <c r="I3036" t="s">
        <v>135</v>
      </c>
      <c r="J3036" t="s">
        <v>136</v>
      </c>
      <c r="K3036" t="s">
        <v>137</v>
      </c>
      <c r="L3036" t="s">
        <v>8899</v>
      </c>
      <c r="M3036" t="s">
        <v>8900</v>
      </c>
      <c r="N3036">
        <v>11.605555555</v>
      </c>
      <c r="O3036">
        <v>0</v>
      </c>
      <c r="P3036">
        <v>1</v>
      </c>
      <c r="Q3036">
        <v>0</v>
      </c>
      <c r="R3036">
        <v>0</v>
      </c>
      <c r="S3036">
        <v>0</v>
      </c>
      <c r="T3036">
        <v>0</v>
      </c>
      <c r="U3036">
        <v>0</v>
      </c>
      <c r="V3036">
        <v>0</v>
      </c>
      <c r="W3036">
        <v>0</v>
      </c>
      <c r="X3036">
        <v>2.5211645083401795</v>
      </c>
      <c r="Y3036">
        <v>0</v>
      </c>
      <c r="Z3036">
        <v>0</v>
      </c>
      <c r="AA3036">
        <v>0</v>
      </c>
      <c r="AB3036">
        <v>0</v>
      </c>
      <c r="AC3036">
        <v>0</v>
      </c>
      <c r="AD3036">
        <v>0</v>
      </c>
      <c r="AE3036">
        <v>2.5211645083401795</v>
      </c>
    </row>
    <row r="3037" spans="1:31" x14ac:dyDescent="0.25">
      <c r="A3037">
        <v>1876200</v>
      </c>
      <c r="B3037">
        <v>1</v>
      </c>
      <c r="C3037" t="s">
        <v>81</v>
      </c>
      <c r="D3037" t="s">
        <v>127</v>
      </c>
      <c r="E3037" t="s">
        <v>131</v>
      </c>
      <c r="F3037" t="s">
        <v>8901</v>
      </c>
      <c r="G3037" t="s">
        <v>133</v>
      </c>
      <c r="H3037" t="s">
        <v>134</v>
      </c>
      <c r="I3037" t="s">
        <v>152</v>
      </c>
      <c r="J3037" t="s">
        <v>136</v>
      </c>
      <c r="K3037" t="s">
        <v>137</v>
      </c>
      <c r="L3037" t="s">
        <v>8902</v>
      </c>
      <c r="M3037" t="s">
        <v>8903</v>
      </c>
      <c r="N3037">
        <v>5.8333329999999996E-3</v>
      </c>
      <c r="O3037">
        <v>3</v>
      </c>
      <c r="P3037">
        <v>442</v>
      </c>
      <c r="Q3037">
        <v>72</v>
      </c>
      <c r="R3037">
        <v>67</v>
      </c>
      <c r="S3037">
        <v>15</v>
      </c>
      <c r="T3037">
        <v>29</v>
      </c>
      <c r="U3037">
        <v>5</v>
      </c>
      <c r="V3037">
        <v>0</v>
      </c>
      <c r="W3037">
        <v>1.2149304344286667E-2</v>
      </c>
      <c r="X3037">
        <v>0.5121106756093301</v>
      </c>
      <c r="Y3037">
        <v>0.99027253451998676</v>
      </c>
      <c r="Z3037">
        <v>0.73131074028169474</v>
      </c>
      <c r="AA3037">
        <v>3.6106208152826413</v>
      </c>
      <c r="AB3037">
        <v>9.9306068293518346E-2</v>
      </c>
      <c r="AC3037">
        <v>2.0306477181372262</v>
      </c>
      <c r="AD3037">
        <v>0</v>
      </c>
      <c r="AE3037">
        <v>7.9864178564686847</v>
      </c>
    </row>
    <row r="3038" spans="1:31" x14ac:dyDescent="0.25">
      <c r="A3038">
        <v>1876532</v>
      </c>
      <c r="B3038">
        <v>1</v>
      </c>
      <c r="C3038" t="s">
        <v>81</v>
      </c>
      <c r="D3038" t="s">
        <v>118</v>
      </c>
      <c r="E3038" t="s">
        <v>140</v>
      </c>
      <c r="F3038" t="s">
        <v>8904</v>
      </c>
      <c r="G3038" t="s">
        <v>163</v>
      </c>
      <c r="H3038" t="s">
        <v>143</v>
      </c>
      <c r="I3038" t="s">
        <v>135</v>
      </c>
      <c r="J3038" t="s">
        <v>136</v>
      </c>
      <c r="K3038" t="s">
        <v>137</v>
      </c>
      <c r="L3038" t="s">
        <v>8905</v>
      </c>
      <c r="M3038" t="s">
        <v>8906</v>
      </c>
      <c r="N3038">
        <v>2.2294444439999999</v>
      </c>
      <c r="O3038">
        <v>0</v>
      </c>
      <c r="P3038">
        <v>2</v>
      </c>
      <c r="Q3038">
        <v>0</v>
      </c>
      <c r="R3038">
        <v>0</v>
      </c>
      <c r="S3038">
        <v>0</v>
      </c>
      <c r="T3038">
        <v>0</v>
      </c>
      <c r="U3038">
        <v>0</v>
      </c>
      <c r="V3038">
        <v>0</v>
      </c>
      <c r="W3038">
        <v>0</v>
      </c>
      <c r="X3038">
        <v>2.2123092469927887</v>
      </c>
      <c r="Y3038">
        <v>0</v>
      </c>
      <c r="Z3038">
        <v>0</v>
      </c>
      <c r="AA3038">
        <v>0</v>
      </c>
      <c r="AB3038">
        <v>0</v>
      </c>
      <c r="AC3038">
        <v>0</v>
      </c>
      <c r="AD3038">
        <v>0</v>
      </c>
      <c r="AE3038">
        <v>2.2123092469927887</v>
      </c>
    </row>
    <row r="3039" spans="1:31" x14ac:dyDescent="0.25">
      <c r="A3039">
        <v>1876486</v>
      </c>
      <c r="B3039">
        <v>1</v>
      </c>
      <c r="C3039" t="s">
        <v>80</v>
      </c>
      <c r="D3039" t="s">
        <v>95</v>
      </c>
      <c r="E3039" t="s">
        <v>210</v>
      </c>
      <c r="F3039" t="s">
        <v>8907</v>
      </c>
      <c r="G3039" t="s">
        <v>133</v>
      </c>
      <c r="H3039" t="s">
        <v>134</v>
      </c>
      <c r="I3039" t="s">
        <v>135</v>
      </c>
      <c r="J3039" t="s">
        <v>136</v>
      </c>
      <c r="K3039" t="s">
        <v>137</v>
      </c>
      <c r="L3039" t="s">
        <v>8908</v>
      </c>
      <c r="M3039" t="s">
        <v>8909</v>
      </c>
      <c r="N3039">
        <v>0.28638888800000001</v>
      </c>
      <c r="O3039">
        <v>1</v>
      </c>
      <c r="P3039">
        <v>1568</v>
      </c>
      <c r="Q3039">
        <v>3</v>
      </c>
      <c r="R3039">
        <v>0</v>
      </c>
      <c r="S3039">
        <v>6</v>
      </c>
      <c r="T3039">
        <v>89</v>
      </c>
      <c r="U3039">
        <v>0</v>
      </c>
      <c r="V3039">
        <v>0</v>
      </c>
      <c r="W3039">
        <v>0.13510004397226416</v>
      </c>
      <c r="X3039">
        <v>142.40044783056999</v>
      </c>
      <c r="Y3039">
        <v>1.2739384832379617</v>
      </c>
      <c r="Z3039">
        <v>0</v>
      </c>
      <c r="AA3039">
        <v>66.785307154805821</v>
      </c>
      <c r="AB3039">
        <v>57.117943130366008</v>
      </c>
      <c r="AC3039">
        <v>0</v>
      </c>
      <c r="AD3039">
        <v>0</v>
      </c>
      <c r="AE3039">
        <v>267.71273664295205</v>
      </c>
    </row>
    <row r="3040" spans="1:31" x14ac:dyDescent="0.25">
      <c r="A3040">
        <v>1876194</v>
      </c>
      <c r="B3040">
        <v>1</v>
      </c>
      <c r="C3040" t="s">
        <v>80</v>
      </c>
      <c r="D3040" t="s">
        <v>82</v>
      </c>
      <c r="E3040" t="s">
        <v>140</v>
      </c>
      <c r="F3040" t="s">
        <v>8910</v>
      </c>
      <c r="G3040" t="s">
        <v>163</v>
      </c>
      <c r="H3040" t="s">
        <v>143</v>
      </c>
      <c r="I3040" t="s">
        <v>135</v>
      </c>
      <c r="J3040" t="s">
        <v>136</v>
      </c>
      <c r="K3040" t="s">
        <v>137</v>
      </c>
      <c r="L3040" t="s">
        <v>8911</v>
      </c>
      <c r="M3040" t="s">
        <v>8912</v>
      </c>
      <c r="N3040">
        <v>1.208611111</v>
      </c>
      <c r="O3040">
        <v>0</v>
      </c>
      <c r="P3040">
        <v>2</v>
      </c>
      <c r="Q3040">
        <v>0</v>
      </c>
      <c r="R3040">
        <v>0</v>
      </c>
      <c r="S3040">
        <v>0</v>
      </c>
      <c r="T3040">
        <v>0</v>
      </c>
      <c r="U3040">
        <v>0</v>
      </c>
      <c r="V3040">
        <v>0</v>
      </c>
      <c r="W3040">
        <v>0</v>
      </c>
      <c r="X3040">
        <v>0.71526448865471992</v>
      </c>
      <c r="Y3040">
        <v>0</v>
      </c>
      <c r="Z3040">
        <v>0</v>
      </c>
      <c r="AA3040">
        <v>0</v>
      </c>
      <c r="AB3040">
        <v>0</v>
      </c>
      <c r="AC3040">
        <v>0</v>
      </c>
      <c r="AD3040">
        <v>0</v>
      </c>
      <c r="AE3040">
        <v>0.71526448865471992</v>
      </c>
    </row>
    <row r="3041" spans="1:31" x14ac:dyDescent="0.25">
      <c r="A3041">
        <v>1876014</v>
      </c>
      <c r="B3041">
        <v>1</v>
      </c>
      <c r="C3041" t="s">
        <v>80</v>
      </c>
      <c r="D3041" t="s">
        <v>103</v>
      </c>
      <c r="E3041" t="s">
        <v>146</v>
      </c>
      <c r="F3041" t="s">
        <v>792</v>
      </c>
      <c r="G3041" t="s">
        <v>148</v>
      </c>
      <c r="H3041" t="s">
        <v>143</v>
      </c>
      <c r="I3041" t="s">
        <v>135</v>
      </c>
      <c r="J3041" t="s">
        <v>136</v>
      </c>
      <c r="K3041" t="s">
        <v>137</v>
      </c>
      <c r="L3041" t="s">
        <v>8913</v>
      </c>
      <c r="M3041" t="s">
        <v>8914</v>
      </c>
      <c r="N3041">
        <v>0.93305555500000004</v>
      </c>
      <c r="O3041">
        <v>0</v>
      </c>
      <c r="P3041">
        <v>3</v>
      </c>
      <c r="Q3041">
        <v>0</v>
      </c>
      <c r="R3041">
        <v>5</v>
      </c>
      <c r="S3041">
        <v>0</v>
      </c>
      <c r="T3041">
        <v>11</v>
      </c>
      <c r="U3041">
        <v>0</v>
      </c>
      <c r="V3041">
        <v>0</v>
      </c>
      <c r="W3041">
        <v>0</v>
      </c>
      <c r="X3041">
        <v>0.90608677279895145</v>
      </c>
      <c r="Y3041">
        <v>0</v>
      </c>
      <c r="Z3041">
        <v>26.964396329753402</v>
      </c>
      <c r="AA3041">
        <v>0</v>
      </c>
      <c r="AB3041">
        <v>25.06342974725375</v>
      </c>
      <c r="AC3041">
        <v>0</v>
      </c>
      <c r="AD3041">
        <v>0</v>
      </c>
      <c r="AE3041">
        <v>52.933912849806106</v>
      </c>
    </row>
    <row r="3042" spans="1:31" x14ac:dyDescent="0.25">
      <c r="A3042">
        <v>1876300</v>
      </c>
      <c r="B3042">
        <v>1</v>
      </c>
      <c r="C3042" t="s">
        <v>81</v>
      </c>
      <c r="D3042" t="s">
        <v>127</v>
      </c>
      <c r="E3042" t="s">
        <v>131</v>
      </c>
      <c r="F3042" t="s">
        <v>8915</v>
      </c>
      <c r="G3042" t="s">
        <v>133</v>
      </c>
      <c r="H3042" t="s">
        <v>134</v>
      </c>
      <c r="I3042" t="s">
        <v>135</v>
      </c>
      <c r="J3042" t="s">
        <v>136</v>
      </c>
      <c r="K3042" t="s">
        <v>137</v>
      </c>
      <c r="L3042" t="s">
        <v>8916</v>
      </c>
      <c r="M3042" t="s">
        <v>8917</v>
      </c>
      <c r="N3042">
        <v>6.1111111000000003E-2</v>
      </c>
      <c r="O3042">
        <v>1</v>
      </c>
      <c r="P3042">
        <v>516</v>
      </c>
      <c r="Q3042">
        <v>34</v>
      </c>
      <c r="R3042">
        <v>46</v>
      </c>
      <c r="S3042">
        <v>4</v>
      </c>
      <c r="T3042">
        <v>44</v>
      </c>
      <c r="U3042">
        <v>0</v>
      </c>
      <c r="V3042">
        <v>0</v>
      </c>
      <c r="W3042">
        <v>3.4599981008633332E-2</v>
      </c>
      <c r="X3042">
        <v>5.6699336312409399</v>
      </c>
      <c r="Y3042">
        <v>3.9883842169007835</v>
      </c>
      <c r="Z3042">
        <v>4.8459751828335227</v>
      </c>
      <c r="AA3042">
        <v>3.0569184782409784</v>
      </c>
      <c r="AB3042">
        <v>1.7976310296891833</v>
      </c>
      <c r="AC3042">
        <v>0</v>
      </c>
      <c r="AD3042">
        <v>0</v>
      </c>
      <c r="AE3042">
        <v>19.393442519914039</v>
      </c>
    </row>
    <row r="3043" spans="1:31" x14ac:dyDescent="0.25">
      <c r="A3043">
        <v>1875968</v>
      </c>
      <c r="B3043">
        <v>1</v>
      </c>
      <c r="C3043" t="s">
        <v>81</v>
      </c>
      <c r="D3043" t="s">
        <v>118</v>
      </c>
      <c r="E3043" t="s">
        <v>158</v>
      </c>
      <c r="F3043" t="s">
        <v>6405</v>
      </c>
      <c r="G3043" t="s">
        <v>133</v>
      </c>
      <c r="H3043" t="s">
        <v>134</v>
      </c>
      <c r="I3043" t="s">
        <v>135</v>
      </c>
      <c r="J3043" t="s">
        <v>136</v>
      </c>
      <c r="K3043" t="s">
        <v>137</v>
      </c>
      <c r="L3043" t="s">
        <v>8918</v>
      </c>
      <c r="M3043" t="s">
        <v>8919</v>
      </c>
      <c r="N3043">
        <v>0.73611111100000004</v>
      </c>
      <c r="O3043">
        <v>0</v>
      </c>
      <c r="P3043">
        <v>3</v>
      </c>
      <c r="Q3043">
        <v>0</v>
      </c>
      <c r="R3043">
        <v>0</v>
      </c>
      <c r="S3043">
        <v>2</v>
      </c>
      <c r="T3043">
        <v>4</v>
      </c>
      <c r="U3043">
        <v>0</v>
      </c>
      <c r="V3043">
        <v>0</v>
      </c>
      <c r="W3043">
        <v>0</v>
      </c>
      <c r="X3043">
        <v>0.2553885009830556</v>
      </c>
      <c r="Y3043">
        <v>0</v>
      </c>
      <c r="Z3043">
        <v>0</v>
      </c>
      <c r="AA3043">
        <v>0</v>
      </c>
      <c r="AB3043">
        <v>10.419697066444556</v>
      </c>
      <c r="AC3043">
        <v>0</v>
      </c>
      <c r="AD3043">
        <v>0</v>
      </c>
      <c r="AE3043">
        <v>10.675085567427612</v>
      </c>
    </row>
    <row r="3044" spans="1:31" x14ac:dyDescent="0.25">
      <c r="A3044">
        <v>1876154</v>
      </c>
      <c r="B3044">
        <v>1</v>
      </c>
      <c r="C3044" t="s">
        <v>80</v>
      </c>
      <c r="D3044" t="s">
        <v>92</v>
      </c>
      <c r="E3044" t="s">
        <v>140</v>
      </c>
      <c r="F3044" t="s">
        <v>8920</v>
      </c>
      <c r="G3044" t="s">
        <v>142</v>
      </c>
      <c r="H3044" t="s">
        <v>143</v>
      </c>
      <c r="I3044" t="s">
        <v>135</v>
      </c>
      <c r="J3044" t="s">
        <v>136</v>
      </c>
      <c r="K3044" t="s">
        <v>137</v>
      </c>
      <c r="L3044" t="s">
        <v>8921</v>
      </c>
      <c r="M3044" t="s">
        <v>8922</v>
      </c>
      <c r="N3044">
        <v>6.4427777769999999</v>
      </c>
      <c r="O3044">
        <v>0</v>
      </c>
      <c r="P3044">
        <v>1</v>
      </c>
      <c r="Q3044">
        <v>0</v>
      </c>
      <c r="R3044">
        <v>0</v>
      </c>
      <c r="S3044">
        <v>0</v>
      </c>
      <c r="T3044">
        <v>0</v>
      </c>
      <c r="U3044">
        <v>0</v>
      </c>
      <c r="V3044">
        <v>0</v>
      </c>
      <c r="W3044">
        <v>0</v>
      </c>
      <c r="X3044">
        <v>1.6026055990069938</v>
      </c>
      <c r="Y3044">
        <v>0</v>
      </c>
      <c r="Z3044">
        <v>0</v>
      </c>
      <c r="AA3044">
        <v>0</v>
      </c>
      <c r="AB3044">
        <v>0</v>
      </c>
      <c r="AC3044">
        <v>0</v>
      </c>
      <c r="AD3044">
        <v>0</v>
      </c>
      <c r="AE3044">
        <v>1.6026055990069938</v>
      </c>
    </row>
    <row r="3045" spans="1:31" x14ac:dyDescent="0.25">
      <c r="A3045">
        <v>1876549</v>
      </c>
      <c r="B3045">
        <v>1</v>
      </c>
      <c r="C3045" t="s">
        <v>81</v>
      </c>
      <c r="D3045" t="s">
        <v>128</v>
      </c>
      <c r="E3045" t="s">
        <v>140</v>
      </c>
      <c r="F3045" t="s">
        <v>8923</v>
      </c>
      <c r="G3045" t="s">
        <v>207</v>
      </c>
      <c r="H3045" t="s">
        <v>143</v>
      </c>
      <c r="I3045" t="s">
        <v>135</v>
      </c>
      <c r="J3045" t="s">
        <v>136</v>
      </c>
      <c r="K3045" t="s">
        <v>137</v>
      </c>
      <c r="L3045" t="s">
        <v>8924</v>
      </c>
      <c r="M3045" t="s">
        <v>8925</v>
      </c>
      <c r="N3045">
        <v>5.6130555549999999</v>
      </c>
      <c r="O3045">
        <v>0</v>
      </c>
      <c r="P3045">
        <v>11</v>
      </c>
      <c r="Q3045">
        <v>0</v>
      </c>
      <c r="R3045">
        <v>0</v>
      </c>
      <c r="S3045">
        <v>0</v>
      </c>
      <c r="T3045">
        <v>1</v>
      </c>
      <c r="U3045">
        <v>0</v>
      </c>
      <c r="V3045">
        <v>0</v>
      </c>
      <c r="W3045">
        <v>0</v>
      </c>
      <c r="X3045">
        <v>11.311547361319231</v>
      </c>
      <c r="Y3045">
        <v>0</v>
      </c>
      <c r="Z3045">
        <v>0</v>
      </c>
      <c r="AA3045">
        <v>0</v>
      </c>
      <c r="AB3045">
        <v>8.7482878816361129</v>
      </c>
      <c r="AC3045">
        <v>0</v>
      </c>
      <c r="AD3045">
        <v>0</v>
      </c>
      <c r="AE3045">
        <v>20.059835242955344</v>
      </c>
    </row>
    <row r="3046" spans="1:31" x14ac:dyDescent="0.25">
      <c r="A3046">
        <v>1876257</v>
      </c>
      <c r="B3046">
        <v>1</v>
      </c>
      <c r="C3046" t="s">
        <v>80</v>
      </c>
      <c r="D3046" t="s">
        <v>93</v>
      </c>
      <c r="E3046" t="s">
        <v>146</v>
      </c>
      <c r="F3046" t="s">
        <v>8926</v>
      </c>
      <c r="G3046" t="s">
        <v>148</v>
      </c>
      <c r="H3046" t="s">
        <v>143</v>
      </c>
      <c r="I3046" t="s">
        <v>135</v>
      </c>
      <c r="J3046" t="s">
        <v>136</v>
      </c>
      <c r="K3046" t="s">
        <v>137</v>
      </c>
      <c r="L3046" t="s">
        <v>8927</v>
      </c>
      <c r="M3046" t="s">
        <v>8928</v>
      </c>
      <c r="N3046">
        <v>3.7452777770000001</v>
      </c>
      <c r="O3046">
        <v>0</v>
      </c>
      <c r="P3046">
        <v>70</v>
      </c>
      <c r="Q3046">
        <v>0</v>
      </c>
      <c r="R3046">
        <v>9</v>
      </c>
      <c r="S3046">
        <v>0</v>
      </c>
      <c r="T3046">
        <v>4</v>
      </c>
      <c r="U3046">
        <v>0</v>
      </c>
      <c r="V3046">
        <v>0</v>
      </c>
      <c r="W3046">
        <v>0</v>
      </c>
      <c r="X3046">
        <v>72.138724207860463</v>
      </c>
      <c r="Y3046">
        <v>0</v>
      </c>
      <c r="Z3046">
        <v>50.651858768104717</v>
      </c>
      <c r="AA3046">
        <v>0</v>
      </c>
      <c r="AB3046">
        <v>16.319471388285098</v>
      </c>
      <c r="AC3046">
        <v>0</v>
      </c>
      <c r="AD3046">
        <v>0</v>
      </c>
      <c r="AE3046">
        <v>139.11005436425029</v>
      </c>
    </row>
    <row r="3047" spans="1:31" x14ac:dyDescent="0.25">
      <c r="A3047">
        <v>1876469</v>
      </c>
      <c r="B3047">
        <v>1</v>
      </c>
      <c r="C3047" t="s">
        <v>80</v>
      </c>
      <c r="D3047" t="s">
        <v>93</v>
      </c>
      <c r="E3047" t="s">
        <v>146</v>
      </c>
      <c r="F3047" t="s">
        <v>8929</v>
      </c>
      <c r="G3047" t="s">
        <v>1108</v>
      </c>
      <c r="H3047" t="s">
        <v>143</v>
      </c>
      <c r="I3047" t="s">
        <v>135</v>
      </c>
      <c r="J3047" t="s">
        <v>136</v>
      </c>
      <c r="K3047" t="s">
        <v>137</v>
      </c>
      <c r="L3047" t="s">
        <v>8930</v>
      </c>
      <c r="M3047" t="s">
        <v>8931</v>
      </c>
      <c r="N3047">
        <v>4.2074999999999996</v>
      </c>
      <c r="O3047">
        <v>0</v>
      </c>
      <c r="P3047">
        <v>0</v>
      </c>
      <c r="Q3047">
        <v>0</v>
      </c>
      <c r="R3047">
        <v>6</v>
      </c>
      <c r="S3047">
        <v>0</v>
      </c>
      <c r="T3047">
        <v>0</v>
      </c>
      <c r="U3047">
        <v>0</v>
      </c>
      <c r="V3047">
        <v>0</v>
      </c>
      <c r="W3047">
        <v>0</v>
      </c>
      <c r="X3047">
        <v>0</v>
      </c>
      <c r="Y3047">
        <v>0</v>
      </c>
      <c r="Z3047">
        <v>66.510672158559103</v>
      </c>
      <c r="AA3047">
        <v>0</v>
      </c>
      <c r="AB3047">
        <v>0</v>
      </c>
      <c r="AC3047">
        <v>0</v>
      </c>
      <c r="AD3047">
        <v>0</v>
      </c>
      <c r="AE3047">
        <v>66.510672158559103</v>
      </c>
    </row>
    <row r="3048" spans="1:31" x14ac:dyDescent="0.25">
      <c r="A3048">
        <v>1875928</v>
      </c>
      <c r="B3048">
        <v>1</v>
      </c>
      <c r="C3048" t="s">
        <v>81</v>
      </c>
      <c r="D3048" t="s">
        <v>120</v>
      </c>
      <c r="E3048" t="s">
        <v>131</v>
      </c>
      <c r="F3048" t="s">
        <v>8932</v>
      </c>
      <c r="G3048" t="s">
        <v>133</v>
      </c>
      <c r="H3048" t="s">
        <v>134</v>
      </c>
      <c r="I3048" t="s">
        <v>135</v>
      </c>
      <c r="J3048" t="s">
        <v>136</v>
      </c>
      <c r="K3048" t="s">
        <v>137</v>
      </c>
      <c r="L3048" t="s">
        <v>8933</v>
      </c>
      <c r="M3048" t="s">
        <v>8934</v>
      </c>
      <c r="N3048">
        <v>0.71027777700000005</v>
      </c>
      <c r="O3048">
        <v>0</v>
      </c>
      <c r="P3048">
        <v>446</v>
      </c>
      <c r="Q3048">
        <v>0</v>
      </c>
      <c r="R3048">
        <v>3</v>
      </c>
      <c r="S3048">
        <v>0</v>
      </c>
      <c r="T3048">
        <v>24</v>
      </c>
      <c r="U3048">
        <v>0</v>
      </c>
      <c r="V3048">
        <v>0</v>
      </c>
      <c r="W3048">
        <v>0</v>
      </c>
      <c r="X3048">
        <v>53.364784093550689</v>
      </c>
      <c r="Y3048">
        <v>0</v>
      </c>
      <c r="Z3048">
        <v>2.3003047604794293</v>
      </c>
      <c r="AA3048">
        <v>0</v>
      </c>
      <c r="AB3048">
        <v>11.457910533415486</v>
      </c>
      <c r="AC3048">
        <v>0</v>
      </c>
      <c r="AD3048">
        <v>0</v>
      </c>
      <c r="AE3048">
        <v>67.122999387445603</v>
      </c>
    </row>
    <row r="3049" spans="1:31" x14ac:dyDescent="0.25">
      <c r="A3049">
        <v>1875971</v>
      </c>
      <c r="B3049">
        <v>1</v>
      </c>
      <c r="C3049" t="s">
        <v>80</v>
      </c>
      <c r="D3049" t="s">
        <v>94</v>
      </c>
      <c r="E3049" t="s">
        <v>210</v>
      </c>
      <c r="F3049" t="s">
        <v>8393</v>
      </c>
      <c r="G3049" t="s">
        <v>133</v>
      </c>
      <c r="H3049" t="s">
        <v>134</v>
      </c>
      <c r="I3049" t="s">
        <v>152</v>
      </c>
      <c r="J3049" t="s">
        <v>136</v>
      </c>
      <c r="K3049" t="s">
        <v>137</v>
      </c>
      <c r="L3049" t="s">
        <v>8935</v>
      </c>
      <c r="M3049" t="s">
        <v>8936</v>
      </c>
      <c r="N3049">
        <v>2.4166666E-2</v>
      </c>
      <c r="O3049">
        <v>3</v>
      </c>
      <c r="P3049">
        <v>3109</v>
      </c>
      <c r="Q3049">
        <v>64</v>
      </c>
      <c r="R3049">
        <v>379</v>
      </c>
      <c r="S3049">
        <v>29</v>
      </c>
      <c r="T3049">
        <v>275</v>
      </c>
      <c r="U3049">
        <v>0</v>
      </c>
      <c r="V3049">
        <v>0</v>
      </c>
      <c r="W3049">
        <v>0.23959053865503249</v>
      </c>
      <c r="X3049">
        <v>8.9589752746054199</v>
      </c>
      <c r="Y3049">
        <v>6.2328542374541298</v>
      </c>
      <c r="Z3049">
        <v>6.2396101909065713</v>
      </c>
      <c r="AA3049">
        <v>3.6882808242034737</v>
      </c>
      <c r="AB3049">
        <v>3.654932749107906</v>
      </c>
      <c r="AC3049">
        <v>0</v>
      </c>
      <c r="AD3049">
        <v>0</v>
      </c>
      <c r="AE3049">
        <v>29.014243814932534</v>
      </c>
    </row>
    <row r="3050" spans="1:31" x14ac:dyDescent="0.25">
      <c r="A3050">
        <v>1876240</v>
      </c>
      <c r="B3050">
        <v>1</v>
      </c>
      <c r="C3050" t="s">
        <v>80</v>
      </c>
      <c r="D3050" t="s">
        <v>90</v>
      </c>
      <c r="E3050" t="s">
        <v>146</v>
      </c>
      <c r="F3050" t="s">
        <v>1602</v>
      </c>
      <c r="G3050" t="s">
        <v>148</v>
      </c>
      <c r="H3050" t="s">
        <v>143</v>
      </c>
      <c r="I3050" t="s">
        <v>135</v>
      </c>
      <c r="J3050" t="s">
        <v>136</v>
      </c>
      <c r="K3050" t="s">
        <v>137</v>
      </c>
      <c r="L3050" t="s">
        <v>8937</v>
      </c>
      <c r="M3050" t="s">
        <v>8938</v>
      </c>
      <c r="N3050">
        <v>1.163333333</v>
      </c>
      <c r="O3050">
        <v>0</v>
      </c>
      <c r="P3050">
        <v>47</v>
      </c>
      <c r="Q3050">
        <v>0</v>
      </c>
      <c r="R3050">
        <v>0</v>
      </c>
      <c r="S3050">
        <v>0</v>
      </c>
      <c r="T3050">
        <v>53</v>
      </c>
      <c r="U3050">
        <v>0</v>
      </c>
      <c r="V3050">
        <v>0</v>
      </c>
      <c r="W3050">
        <v>0</v>
      </c>
      <c r="X3050">
        <v>16.527314424713637</v>
      </c>
      <c r="Y3050">
        <v>0</v>
      </c>
      <c r="Z3050">
        <v>0</v>
      </c>
      <c r="AA3050">
        <v>0</v>
      </c>
      <c r="AB3050">
        <v>57.457374292882832</v>
      </c>
      <c r="AC3050">
        <v>0</v>
      </c>
      <c r="AD3050">
        <v>0</v>
      </c>
      <c r="AE3050">
        <v>73.98468871759647</v>
      </c>
    </row>
    <row r="3051" spans="1:31" x14ac:dyDescent="0.25">
      <c r="A3051">
        <v>1876383</v>
      </c>
      <c r="B3051">
        <v>1</v>
      </c>
      <c r="C3051" t="s">
        <v>80</v>
      </c>
      <c r="D3051" t="s">
        <v>111</v>
      </c>
      <c r="E3051" t="s">
        <v>222</v>
      </c>
      <c r="F3051" t="s">
        <v>8939</v>
      </c>
      <c r="G3051" t="s">
        <v>148</v>
      </c>
      <c r="H3051" t="s">
        <v>143</v>
      </c>
      <c r="I3051" t="s">
        <v>135</v>
      </c>
      <c r="J3051" t="s">
        <v>136</v>
      </c>
      <c r="K3051" t="s">
        <v>137</v>
      </c>
      <c r="L3051" t="s">
        <v>8940</v>
      </c>
      <c r="M3051" t="s">
        <v>8941</v>
      </c>
      <c r="N3051">
        <v>1.8730555550000001</v>
      </c>
      <c r="O3051">
        <v>0</v>
      </c>
      <c r="P3051">
        <v>161</v>
      </c>
      <c r="Q3051">
        <v>0</v>
      </c>
      <c r="R3051">
        <v>0</v>
      </c>
      <c r="S3051">
        <v>0</v>
      </c>
      <c r="T3051">
        <v>7</v>
      </c>
      <c r="U3051">
        <v>0</v>
      </c>
      <c r="V3051">
        <v>0</v>
      </c>
      <c r="W3051">
        <v>0</v>
      </c>
      <c r="X3051">
        <v>87.821480244389292</v>
      </c>
      <c r="Y3051">
        <v>0</v>
      </c>
      <c r="Z3051">
        <v>0</v>
      </c>
      <c r="AA3051">
        <v>0</v>
      </c>
      <c r="AB3051">
        <v>15.65282527197486</v>
      </c>
      <c r="AC3051">
        <v>0</v>
      </c>
      <c r="AD3051">
        <v>0</v>
      </c>
      <c r="AE3051">
        <v>103.47430551636415</v>
      </c>
    </row>
    <row r="3052" spans="1:31" x14ac:dyDescent="0.25">
      <c r="A3052">
        <v>1875991</v>
      </c>
      <c r="B3052">
        <v>1</v>
      </c>
      <c r="C3052" t="s">
        <v>80</v>
      </c>
      <c r="D3052" t="s">
        <v>97</v>
      </c>
      <c r="E3052" t="s">
        <v>229</v>
      </c>
      <c r="F3052" t="s">
        <v>8376</v>
      </c>
      <c r="G3052" t="s">
        <v>171</v>
      </c>
      <c r="H3052" t="s">
        <v>134</v>
      </c>
      <c r="I3052" t="s">
        <v>135</v>
      </c>
      <c r="J3052" t="s">
        <v>136</v>
      </c>
      <c r="K3052" t="s">
        <v>172</v>
      </c>
      <c r="L3052" t="s">
        <v>8942</v>
      </c>
      <c r="M3052" t="s">
        <v>8943</v>
      </c>
      <c r="N3052">
        <v>0.712777777</v>
      </c>
      <c r="O3052">
        <v>26</v>
      </c>
      <c r="P3052">
        <v>16206</v>
      </c>
      <c r="Q3052">
        <v>30</v>
      </c>
      <c r="R3052">
        <v>510</v>
      </c>
      <c r="S3052">
        <v>88</v>
      </c>
      <c r="T3052">
        <v>1640</v>
      </c>
      <c r="U3052">
        <v>4</v>
      </c>
      <c r="V3052">
        <v>16</v>
      </c>
      <c r="W3052">
        <v>152.46103315294926</v>
      </c>
      <c r="X3052">
        <v>2559.8177774918604</v>
      </c>
      <c r="Y3052">
        <v>58.839724147671653</v>
      </c>
      <c r="Z3052">
        <v>189.56475092808273</v>
      </c>
      <c r="AA3052">
        <v>956.04702486524377</v>
      </c>
      <c r="AB3052">
        <v>1506.4598661585831</v>
      </c>
      <c r="AC3052">
        <v>139.20360730958791</v>
      </c>
      <c r="AD3052">
        <v>66.152046830722924</v>
      </c>
      <c r="AE3052">
        <v>5628.5458308847019</v>
      </c>
    </row>
    <row r="3053" spans="1:31" x14ac:dyDescent="0.25">
      <c r="A3053">
        <v>1876028</v>
      </c>
      <c r="B3053">
        <v>1</v>
      </c>
      <c r="C3053" t="s">
        <v>80</v>
      </c>
      <c r="D3053" t="s">
        <v>98</v>
      </c>
      <c r="E3053" t="s">
        <v>169</v>
      </c>
      <c r="F3053" t="s">
        <v>8944</v>
      </c>
      <c r="G3053" t="s">
        <v>453</v>
      </c>
      <c r="H3053" t="s">
        <v>143</v>
      </c>
      <c r="I3053" t="s">
        <v>135</v>
      </c>
      <c r="J3053" t="s">
        <v>136</v>
      </c>
      <c r="K3053" t="s">
        <v>137</v>
      </c>
      <c r="L3053" t="s">
        <v>8945</v>
      </c>
      <c r="M3053" t="s">
        <v>8946</v>
      </c>
      <c r="N3053">
        <v>4.0711111109999996</v>
      </c>
      <c r="O3053">
        <v>0</v>
      </c>
      <c r="P3053">
        <v>14</v>
      </c>
      <c r="Q3053">
        <v>0</v>
      </c>
      <c r="R3053">
        <v>10</v>
      </c>
      <c r="S3053">
        <v>0</v>
      </c>
      <c r="T3053">
        <v>4</v>
      </c>
      <c r="U3053">
        <v>0</v>
      </c>
      <c r="V3053">
        <v>0</v>
      </c>
      <c r="W3053">
        <v>0</v>
      </c>
      <c r="X3053">
        <v>2.3259757934324994</v>
      </c>
      <c r="Y3053">
        <v>0</v>
      </c>
      <c r="Z3053">
        <v>14.830127668819197</v>
      </c>
      <c r="AA3053">
        <v>0</v>
      </c>
      <c r="AB3053">
        <v>19.784027538667395</v>
      </c>
      <c r="AC3053">
        <v>0</v>
      </c>
      <c r="AD3053">
        <v>0</v>
      </c>
      <c r="AE3053">
        <v>36.940131000919095</v>
      </c>
    </row>
    <row r="3054" spans="1:31" x14ac:dyDescent="0.25">
      <c r="A3054">
        <v>1875885</v>
      </c>
      <c r="B3054">
        <v>1</v>
      </c>
      <c r="C3054" t="s">
        <v>80</v>
      </c>
      <c r="D3054" t="s">
        <v>95</v>
      </c>
      <c r="E3054" t="s">
        <v>131</v>
      </c>
      <c r="F3054" t="s">
        <v>8947</v>
      </c>
      <c r="G3054" t="s">
        <v>133</v>
      </c>
      <c r="H3054" t="s">
        <v>134</v>
      </c>
      <c r="I3054" t="s">
        <v>135</v>
      </c>
      <c r="J3054" t="s">
        <v>136</v>
      </c>
      <c r="K3054" t="s">
        <v>137</v>
      </c>
      <c r="L3054" t="s">
        <v>8948</v>
      </c>
      <c r="M3054" t="s">
        <v>8949</v>
      </c>
      <c r="N3054">
        <v>1.016388888</v>
      </c>
      <c r="O3054">
        <v>0</v>
      </c>
      <c r="P3054">
        <v>698</v>
      </c>
      <c r="Q3054">
        <v>3</v>
      </c>
      <c r="R3054">
        <v>11</v>
      </c>
      <c r="S3054">
        <v>8</v>
      </c>
      <c r="T3054">
        <v>32</v>
      </c>
      <c r="U3054">
        <v>2</v>
      </c>
      <c r="V3054">
        <v>0</v>
      </c>
      <c r="W3054">
        <v>0</v>
      </c>
      <c r="X3054">
        <v>99.141923393165385</v>
      </c>
      <c r="Y3054">
        <v>36.933675796192801</v>
      </c>
      <c r="Z3054">
        <v>5.5304772940570563</v>
      </c>
      <c r="AA3054">
        <v>118.2480434397421</v>
      </c>
      <c r="AB3054">
        <v>8.5255524458430845</v>
      </c>
      <c r="AC3054">
        <v>90.585792302491143</v>
      </c>
      <c r="AD3054">
        <v>0</v>
      </c>
      <c r="AE3054">
        <v>358.96546467149153</v>
      </c>
    </row>
    <row r="3055" spans="1:31" x14ac:dyDescent="0.25">
      <c r="A3055">
        <v>1876174</v>
      </c>
      <c r="B3055">
        <v>1</v>
      </c>
      <c r="C3055" t="s">
        <v>81</v>
      </c>
      <c r="D3055" t="s">
        <v>117</v>
      </c>
      <c r="E3055" t="s">
        <v>140</v>
      </c>
      <c r="F3055" t="s">
        <v>8950</v>
      </c>
      <c r="G3055" t="s">
        <v>200</v>
      </c>
      <c r="H3055" t="s">
        <v>143</v>
      </c>
      <c r="I3055" t="s">
        <v>135</v>
      </c>
      <c r="J3055" t="s">
        <v>136</v>
      </c>
      <c r="K3055" t="s">
        <v>137</v>
      </c>
      <c r="L3055" t="s">
        <v>8951</v>
      </c>
      <c r="M3055" t="s">
        <v>8952</v>
      </c>
      <c r="N3055">
        <v>1.4116666659999999</v>
      </c>
      <c r="O3055">
        <v>0</v>
      </c>
      <c r="P3055">
        <v>1</v>
      </c>
      <c r="Q3055">
        <v>0</v>
      </c>
      <c r="R3055">
        <v>0</v>
      </c>
      <c r="S3055">
        <v>0</v>
      </c>
      <c r="T3055">
        <v>1</v>
      </c>
      <c r="U3055">
        <v>0</v>
      </c>
      <c r="V3055">
        <v>0</v>
      </c>
      <c r="W3055">
        <v>0</v>
      </c>
      <c r="X3055">
        <v>0.39781728898764507</v>
      </c>
      <c r="Y3055">
        <v>0</v>
      </c>
      <c r="Z3055">
        <v>0</v>
      </c>
      <c r="AA3055">
        <v>0</v>
      </c>
      <c r="AB3055">
        <v>2.9251487100208751</v>
      </c>
      <c r="AC3055">
        <v>0</v>
      </c>
      <c r="AD3055">
        <v>0</v>
      </c>
      <c r="AE3055">
        <v>3.3229659990085203</v>
      </c>
    </row>
    <row r="3056" spans="1:31" x14ac:dyDescent="0.25">
      <c r="A3056">
        <v>1876529</v>
      </c>
      <c r="B3056">
        <v>1</v>
      </c>
      <c r="C3056" t="s">
        <v>80</v>
      </c>
      <c r="D3056" t="s">
        <v>93</v>
      </c>
      <c r="E3056" t="s">
        <v>146</v>
      </c>
      <c r="F3056" t="s">
        <v>8953</v>
      </c>
      <c r="G3056" t="s">
        <v>148</v>
      </c>
      <c r="H3056" t="s">
        <v>143</v>
      </c>
      <c r="I3056" t="s">
        <v>135</v>
      </c>
      <c r="J3056" t="s">
        <v>136</v>
      </c>
      <c r="K3056" t="s">
        <v>137</v>
      </c>
      <c r="L3056" t="s">
        <v>8954</v>
      </c>
      <c r="M3056" t="s">
        <v>8955</v>
      </c>
      <c r="N3056">
        <v>4.6791666660000004</v>
      </c>
      <c r="O3056">
        <v>0</v>
      </c>
      <c r="P3056">
        <v>0</v>
      </c>
      <c r="Q3056">
        <v>0</v>
      </c>
      <c r="R3056">
        <v>3</v>
      </c>
      <c r="S3056">
        <v>0</v>
      </c>
      <c r="T3056">
        <v>1</v>
      </c>
      <c r="U3056">
        <v>0</v>
      </c>
      <c r="V3056">
        <v>0</v>
      </c>
      <c r="W3056">
        <v>0</v>
      </c>
      <c r="X3056">
        <v>0</v>
      </c>
      <c r="Y3056">
        <v>0</v>
      </c>
      <c r="Z3056">
        <v>1.0484755476572445</v>
      </c>
      <c r="AA3056">
        <v>0</v>
      </c>
      <c r="AB3056">
        <v>2.0911562619702778E-3</v>
      </c>
      <c r="AC3056">
        <v>0</v>
      </c>
      <c r="AD3056">
        <v>0</v>
      </c>
      <c r="AE3056">
        <v>1.0505667039192148</v>
      </c>
    </row>
    <row r="3057" spans="1:31" x14ac:dyDescent="0.25">
      <c r="A3057">
        <v>1876220</v>
      </c>
      <c r="B3057">
        <v>1</v>
      </c>
      <c r="C3057" t="s">
        <v>81</v>
      </c>
      <c r="D3057" t="s">
        <v>123</v>
      </c>
      <c r="E3057" t="s">
        <v>169</v>
      </c>
      <c r="F3057" t="s">
        <v>6478</v>
      </c>
      <c r="G3057" t="s">
        <v>183</v>
      </c>
      <c r="H3057" t="s">
        <v>143</v>
      </c>
      <c r="I3057" t="s">
        <v>135</v>
      </c>
      <c r="J3057" t="s">
        <v>136</v>
      </c>
      <c r="K3057" t="s">
        <v>137</v>
      </c>
      <c r="L3057" t="s">
        <v>8956</v>
      </c>
      <c r="M3057" t="s">
        <v>8957</v>
      </c>
      <c r="N3057">
        <v>4.1013888879999998</v>
      </c>
      <c r="O3057">
        <v>0</v>
      </c>
      <c r="P3057">
        <v>1</v>
      </c>
      <c r="Q3057">
        <v>0</v>
      </c>
      <c r="R3057">
        <v>10</v>
      </c>
      <c r="S3057">
        <v>0</v>
      </c>
      <c r="T3057">
        <v>0</v>
      </c>
      <c r="U3057">
        <v>0</v>
      </c>
      <c r="V3057">
        <v>0</v>
      </c>
      <c r="W3057">
        <v>0</v>
      </c>
      <c r="X3057">
        <v>9.5029495630004384</v>
      </c>
      <c r="Y3057">
        <v>0</v>
      </c>
      <c r="Z3057">
        <v>274.10620529608531</v>
      </c>
      <c r="AA3057">
        <v>0</v>
      </c>
      <c r="AB3057">
        <v>0</v>
      </c>
      <c r="AC3057">
        <v>0</v>
      </c>
      <c r="AD3057">
        <v>0</v>
      </c>
      <c r="AE3057">
        <v>283.60915485908572</v>
      </c>
    </row>
    <row r="3058" spans="1:31" x14ac:dyDescent="0.25">
      <c r="A3058">
        <v>1876243</v>
      </c>
      <c r="B3058">
        <v>1</v>
      </c>
      <c r="C3058" t="s">
        <v>81</v>
      </c>
      <c r="D3058" t="s">
        <v>113</v>
      </c>
      <c r="E3058" t="s">
        <v>158</v>
      </c>
      <c r="F3058" t="s">
        <v>8958</v>
      </c>
      <c r="G3058" t="s">
        <v>133</v>
      </c>
      <c r="H3058" t="s">
        <v>134</v>
      </c>
      <c r="I3058" t="s">
        <v>135</v>
      </c>
      <c r="J3058" t="s">
        <v>136</v>
      </c>
      <c r="K3058" t="s">
        <v>137</v>
      </c>
      <c r="L3058" t="s">
        <v>8959</v>
      </c>
      <c r="M3058" t="s">
        <v>8960</v>
      </c>
      <c r="N3058">
        <v>0.78888888800000001</v>
      </c>
      <c r="O3058">
        <v>0</v>
      </c>
      <c r="P3058">
        <v>1038</v>
      </c>
      <c r="Q3058">
        <v>19</v>
      </c>
      <c r="R3058">
        <v>100</v>
      </c>
      <c r="S3058">
        <v>2</v>
      </c>
      <c r="T3058">
        <v>24</v>
      </c>
      <c r="U3058">
        <v>0</v>
      </c>
      <c r="V3058">
        <v>0</v>
      </c>
      <c r="W3058">
        <v>0</v>
      </c>
      <c r="X3058">
        <v>118.44240574785424</v>
      </c>
      <c r="Y3058">
        <v>64.418715451886413</v>
      </c>
      <c r="Z3058">
        <v>79.864055869888233</v>
      </c>
      <c r="AA3058">
        <v>6.172952145162375</v>
      </c>
      <c r="AB3058">
        <v>19.666848601069582</v>
      </c>
      <c r="AC3058">
        <v>0</v>
      </c>
      <c r="AD3058">
        <v>0</v>
      </c>
      <c r="AE3058">
        <v>288.56497781586086</v>
      </c>
    </row>
    <row r="3059" spans="1:31" x14ac:dyDescent="0.25">
      <c r="A3059">
        <v>1876366</v>
      </c>
      <c r="B3059">
        <v>1</v>
      </c>
      <c r="C3059" t="s">
        <v>81</v>
      </c>
      <c r="D3059" t="s">
        <v>121</v>
      </c>
      <c r="E3059" t="s">
        <v>146</v>
      </c>
      <c r="F3059" t="s">
        <v>5986</v>
      </c>
      <c r="G3059" t="s">
        <v>148</v>
      </c>
      <c r="H3059" t="s">
        <v>143</v>
      </c>
      <c r="I3059" t="s">
        <v>135</v>
      </c>
      <c r="J3059" t="s">
        <v>136</v>
      </c>
      <c r="K3059" t="s">
        <v>137</v>
      </c>
      <c r="L3059" t="s">
        <v>8961</v>
      </c>
      <c r="M3059" t="s">
        <v>8962</v>
      </c>
      <c r="N3059">
        <v>1.5652777769999999</v>
      </c>
      <c r="O3059">
        <v>0</v>
      </c>
      <c r="P3059">
        <v>19</v>
      </c>
      <c r="Q3059">
        <v>0</v>
      </c>
      <c r="R3059">
        <v>0</v>
      </c>
      <c r="S3059">
        <v>0</v>
      </c>
      <c r="T3059">
        <v>0</v>
      </c>
      <c r="U3059">
        <v>0</v>
      </c>
      <c r="V3059">
        <v>0</v>
      </c>
      <c r="W3059">
        <v>0</v>
      </c>
      <c r="X3059">
        <v>3.4273093768687497</v>
      </c>
      <c r="Y3059">
        <v>0</v>
      </c>
      <c r="Z3059">
        <v>0</v>
      </c>
      <c r="AA3059">
        <v>0</v>
      </c>
      <c r="AB3059">
        <v>0</v>
      </c>
      <c r="AC3059">
        <v>0</v>
      </c>
      <c r="AD3059">
        <v>0</v>
      </c>
      <c r="AE3059">
        <v>3.4273093768687497</v>
      </c>
    </row>
    <row r="3060" spans="1:31" x14ac:dyDescent="0.25">
      <c r="A3060">
        <v>1876097</v>
      </c>
      <c r="B3060">
        <v>1</v>
      </c>
      <c r="C3060" t="s">
        <v>81</v>
      </c>
      <c r="D3060" t="s">
        <v>116</v>
      </c>
      <c r="E3060" t="s">
        <v>131</v>
      </c>
      <c r="F3060" t="s">
        <v>8963</v>
      </c>
      <c r="G3060" t="s">
        <v>133</v>
      </c>
      <c r="H3060" t="s">
        <v>134</v>
      </c>
      <c r="I3060" t="s">
        <v>152</v>
      </c>
      <c r="J3060" t="s">
        <v>136</v>
      </c>
      <c r="K3060" t="s">
        <v>137</v>
      </c>
      <c r="L3060" t="s">
        <v>8964</v>
      </c>
      <c r="M3060" t="s">
        <v>8965</v>
      </c>
      <c r="N3060">
        <v>3.6388888000000001E-2</v>
      </c>
      <c r="O3060">
        <v>2</v>
      </c>
      <c r="P3060">
        <v>395</v>
      </c>
      <c r="Q3060">
        <v>6</v>
      </c>
      <c r="R3060">
        <v>1</v>
      </c>
      <c r="S3060">
        <v>2</v>
      </c>
      <c r="T3060">
        <v>15</v>
      </c>
      <c r="U3060">
        <v>0</v>
      </c>
      <c r="V3060">
        <v>0</v>
      </c>
      <c r="W3060">
        <v>1.5088269782575277E-2</v>
      </c>
      <c r="X3060">
        <v>1.4249744079090134</v>
      </c>
      <c r="Y3060">
        <v>0.63979872315985253</v>
      </c>
      <c r="Z3060">
        <v>1.2631564015708333E-3</v>
      </c>
      <c r="AA3060">
        <v>0.16922995817751027</v>
      </c>
      <c r="AB3060">
        <v>0.17943123936411662</v>
      </c>
      <c r="AC3060">
        <v>0</v>
      </c>
      <c r="AD3060">
        <v>0</v>
      </c>
      <c r="AE3060">
        <v>2.4297857547946391</v>
      </c>
    </row>
    <row r="3061" spans="1:31" x14ac:dyDescent="0.25">
      <c r="A3061">
        <v>1876512</v>
      </c>
      <c r="B3061">
        <v>1</v>
      </c>
      <c r="C3061" t="s">
        <v>81</v>
      </c>
      <c r="D3061" t="s">
        <v>120</v>
      </c>
      <c r="E3061" t="s">
        <v>146</v>
      </c>
      <c r="F3061" t="s">
        <v>8966</v>
      </c>
      <c r="G3061" t="s">
        <v>148</v>
      </c>
      <c r="H3061" t="s">
        <v>143</v>
      </c>
      <c r="I3061" t="s">
        <v>135</v>
      </c>
      <c r="J3061" t="s">
        <v>136</v>
      </c>
      <c r="K3061" t="s">
        <v>137</v>
      </c>
      <c r="L3061" t="s">
        <v>8967</v>
      </c>
      <c r="M3061" t="s">
        <v>8968</v>
      </c>
      <c r="N3061">
        <v>2.7805555549999998</v>
      </c>
      <c r="O3061">
        <v>0</v>
      </c>
      <c r="P3061">
        <v>29</v>
      </c>
      <c r="Q3061">
        <v>0</v>
      </c>
      <c r="R3061">
        <v>0</v>
      </c>
      <c r="S3061">
        <v>0</v>
      </c>
      <c r="T3061">
        <v>2</v>
      </c>
      <c r="U3061">
        <v>0</v>
      </c>
      <c r="V3061">
        <v>0</v>
      </c>
      <c r="W3061">
        <v>0</v>
      </c>
      <c r="X3061">
        <v>26.840689706360138</v>
      </c>
      <c r="Y3061">
        <v>0</v>
      </c>
      <c r="Z3061">
        <v>0</v>
      </c>
      <c r="AA3061">
        <v>0</v>
      </c>
      <c r="AB3061">
        <v>6.0529336212362699</v>
      </c>
      <c r="AC3061">
        <v>0</v>
      </c>
      <c r="AD3061">
        <v>0</v>
      </c>
      <c r="AE3061">
        <v>32.893623327596409</v>
      </c>
    </row>
    <row r="3062" spans="1:31" x14ac:dyDescent="0.25">
      <c r="A3062">
        <v>1875965</v>
      </c>
      <c r="B3062">
        <v>1</v>
      </c>
      <c r="C3062" t="s">
        <v>81</v>
      </c>
      <c r="D3062" t="s">
        <v>118</v>
      </c>
      <c r="E3062" t="s">
        <v>158</v>
      </c>
      <c r="F3062" t="s">
        <v>8969</v>
      </c>
      <c r="G3062" t="s">
        <v>171</v>
      </c>
      <c r="H3062" t="s">
        <v>134</v>
      </c>
      <c r="I3062" t="s">
        <v>135</v>
      </c>
      <c r="J3062" t="s">
        <v>136</v>
      </c>
      <c r="K3062" t="s">
        <v>172</v>
      </c>
      <c r="L3062" t="s">
        <v>8970</v>
      </c>
      <c r="M3062" t="s">
        <v>8971</v>
      </c>
      <c r="N3062">
        <v>8.0514083329999995</v>
      </c>
      <c r="O3062">
        <v>0</v>
      </c>
      <c r="P3062">
        <v>285</v>
      </c>
      <c r="Q3062">
        <v>2</v>
      </c>
      <c r="R3062">
        <v>53</v>
      </c>
      <c r="S3062">
        <v>0</v>
      </c>
      <c r="T3062">
        <v>26</v>
      </c>
      <c r="U3062">
        <v>0</v>
      </c>
      <c r="V3062">
        <v>0</v>
      </c>
      <c r="W3062">
        <v>0</v>
      </c>
      <c r="X3062">
        <v>489.16846998137373</v>
      </c>
      <c r="Y3062">
        <v>1272.8134190986095</v>
      </c>
      <c r="Z3062">
        <v>196.93691904363126</v>
      </c>
      <c r="AA3062">
        <v>0</v>
      </c>
      <c r="AB3062">
        <v>235.93146914554546</v>
      </c>
      <c r="AC3062">
        <v>0</v>
      </c>
      <c r="AD3062">
        <v>0</v>
      </c>
      <c r="AE3062">
        <v>2194.85027726916</v>
      </c>
    </row>
    <row r="3063" spans="1:31" x14ac:dyDescent="0.25">
      <c r="A3063">
        <v>1876011</v>
      </c>
      <c r="B3063">
        <v>1</v>
      </c>
      <c r="C3063" t="s">
        <v>80</v>
      </c>
      <c r="D3063" t="s">
        <v>95</v>
      </c>
      <c r="E3063" t="s">
        <v>210</v>
      </c>
      <c r="F3063" t="s">
        <v>2334</v>
      </c>
      <c r="G3063" t="s">
        <v>133</v>
      </c>
      <c r="H3063" t="s">
        <v>134</v>
      </c>
      <c r="I3063" t="s">
        <v>135</v>
      </c>
      <c r="J3063" t="s">
        <v>136</v>
      </c>
      <c r="K3063" t="s">
        <v>137</v>
      </c>
      <c r="L3063" t="s">
        <v>8972</v>
      </c>
      <c r="M3063" t="s">
        <v>8973</v>
      </c>
      <c r="N3063">
        <v>0.329166666</v>
      </c>
      <c r="O3063">
        <v>3</v>
      </c>
      <c r="P3063">
        <v>644</v>
      </c>
      <c r="Q3063">
        <v>23</v>
      </c>
      <c r="R3063">
        <v>7</v>
      </c>
      <c r="S3063">
        <v>29</v>
      </c>
      <c r="T3063">
        <v>33</v>
      </c>
      <c r="U3063">
        <v>0</v>
      </c>
      <c r="V3063">
        <v>0</v>
      </c>
      <c r="W3063">
        <v>0.55742241276030846</v>
      </c>
      <c r="X3063">
        <v>42.863786436365082</v>
      </c>
      <c r="Y3063">
        <v>38.550952182278138</v>
      </c>
      <c r="Z3063">
        <v>0.94153494946735838</v>
      </c>
      <c r="AA3063">
        <v>215.18419191350134</v>
      </c>
      <c r="AB3063">
        <v>6.2454098502593087</v>
      </c>
      <c r="AC3063">
        <v>0</v>
      </c>
      <c r="AD3063">
        <v>0</v>
      </c>
      <c r="AE3063">
        <v>304.34329774463151</v>
      </c>
    </row>
    <row r="3064" spans="1:31" x14ac:dyDescent="0.25">
      <c r="A3064">
        <v>1876111</v>
      </c>
      <c r="B3064">
        <v>1</v>
      </c>
      <c r="C3064" t="s">
        <v>81</v>
      </c>
      <c r="D3064" t="s">
        <v>123</v>
      </c>
      <c r="E3064" t="s">
        <v>169</v>
      </c>
      <c r="F3064" t="s">
        <v>8974</v>
      </c>
      <c r="G3064" t="s">
        <v>363</v>
      </c>
      <c r="H3064" t="s">
        <v>143</v>
      </c>
      <c r="I3064" t="s">
        <v>135</v>
      </c>
      <c r="J3064" t="s">
        <v>136</v>
      </c>
      <c r="K3064" t="s">
        <v>137</v>
      </c>
      <c r="L3064" t="s">
        <v>8975</v>
      </c>
      <c r="M3064" t="s">
        <v>8976</v>
      </c>
      <c r="N3064">
        <v>3.2705555550000001</v>
      </c>
      <c r="O3064">
        <v>0</v>
      </c>
      <c r="P3064">
        <v>115</v>
      </c>
      <c r="Q3064">
        <v>0</v>
      </c>
      <c r="R3064">
        <v>2</v>
      </c>
      <c r="S3064">
        <v>0</v>
      </c>
      <c r="T3064">
        <v>4</v>
      </c>
      <c r="U3064">
        <v>0</v>
      </c>
      <c r="V3064">
        <v>0</v>
      </c>
      <c r="W3064">
        <v>0</v>
      </c>
      <c r="X3064">
        <v>70.466956981393281</v>
      </c>
      <c r="Y3064">
        <v>0</v>
      </c>
      <c r="Z3064">
        <v>1.649180144724113</v>
      </c>
      <c r="AA3064">
        <v>0</v>
      </c>
      <c r="AB3064">
        <v>6.7061106747574959</v>
      </c>
      <c r="AC3064">
        <v>0</v>
      </c>
      <c r="AD3064">
        <v>0</v>
      </c>
      <c r="AE3064">
        <v>78.822247800874891</v>
      </c>
    </row>
    <row r="3065" spans="1:31" x14ac:dyDescent="0.25">
      <c r="A3065">
        <v>1876552</v>
      </c>
      <c r="B3065">
        <v>1</v>
      </c>
      <c r="C3065" t="s">
        <v>81</v>
      </c>
      <c r="D3065" t="s">
        <v>127</v>
      </c>
      <c r="E3065" t="s">
        <v>146</v>
      </c>
      <c r="F3065" t="s">
        <v>8977</v>
      </c>
      <c r="G3065" t="s">
        <v>2417</v>
      </c>
      <c r="H3065" t="s">
        <v>143</v>
      </c>
      <c r="I3065" t="s">
        <v>135</v>
      </c>
      <c r="J3065" t="s">
        <v>136</v>
      </c>
      <c r="K3065" t="s">
        <v>137</v>
      </c>
      <c r="L3065" t="s">
        <v>8978</v>
      </c>
      <c r="M3065" t="s">
        <v>8979</v>
      </c>
      <c r="N3065">
        <v>8.9224999999999994</v>
      </c>
      <c r="O3065">
        <v>0</v>
      </c>
      <c r="P3065">
        <v>153</v>
      </c>
      <c r="Q3065">
        <v>0</v>
      </c>
      <c r="R3065">
        <v>4</v>
      </c>
      <c r="S3065">
        <v>0</v>
      </c>
      <c r="T3065">
        <v>1</v>
      </c>
      <c r="U3065">
        <v>0</v>
      </c>
      <c r="V3065">
        <v>0</v>
      </c>
      <c r="W3065">
        <v>0</v>
      </c>
      <c r="X3065">
        <v>255.66952228323524</v>
      </c>
      <c r="Y3065">
        <v>0</v>
      </c>
      <c r="Z3065">
        <v>67.501195104398263</v>
      </c>
      <c r="AA3065">
        <v>0</v>
      </c>
      <c r="AB3065">
        <v>2.00151704467351</v>
      </c>
      <c r="AC3065">
        <v>0</v>
      </c>
      <c r="AD3065">
        <v>0</v>
      </c>
      <c r="AE3065">
        <v>325.17223443230699</v>
      </c>
    </row>
    <row r="3066" spans="1:31" x14ac:dyDescent="0.25">
      <c r="A3066">
        <v>1876423</v>
      </c>
      <c r="B3066">
        <v>1</v>
      </c>
      <c r="C3066" t="s">
        <v>80</v>
      </c>
      <c r="D3066" t="s">
        <v>98</v>
      </c>
      <c r="E3066" t="s">
        <v>146</v>
      </c>
      <c r="F3066" t="s">
        <v>8980</v>
      </c>
      <c r="G3066" t="s">
        <v>541</v>
      </c>
      <c r="H3066" t="s">
        <v>143</v>
      </c>
      <c r="I3066" t="s">
        <v>135</v>
      </c>
      <c r="J3066" t="s">
        <v>136</v>
      </c>
      <c r="K3066" t="s">
        <v>137</v>
      </c>
      <c r="L3066" t="s">
        <v>8981</v>
      </c>
      <c r="M3066" t="s">
        <v>8982</v>
      </c>
      <c r="N3066">
        <v>3.5674999999999999</v>
      </c>
      <c r="O3066">
        <v>0</v>
      </c>
      <c r="P3066">
        <v>60</v>
      </c>
      <c r="Q3066">
        <v>0</v>
      </c>
      <c r="R3066">
        <v>1</v>
      </c>
      <c r="S3066">
        <v>0</v>
      </c>
      <c r="T3066">
        <v>15</v>
      </c>
      <c r="U3066">
        <v>0</v>
      </c>
      <c r="V3066">
        <v>0</v>
      </c>
      <c r="W3066">
        <v>0</v>
      </c>
      <c r="X3066">
        <v>59.169605424054588</v>
      </c>
      <c r="Y3066">
        <v>0</v>
      </c>
      <c r="Z3066">
        <v>1.8926658586287974</v>
      </c>
      <c r="AA3066">
        <v>0</v>
      </c>
      <c r="AB3066">
        <v>36.62684543945705</v>
      </c>
      <c r="AC3066">
        <v>0</v>
      </c>
      <c r="AD3066">
        <v>0</v>
      </c>
      <c r="AE3066">
        <v>97.689116722140426</v>
      </c>
    </row>
    <row r="3067" spans="1:31" x14ac:dyDescent="0.25">
      <c r="A3067">
        <v>1875925</v>
      </c>
      <c r="B3067">
        <v>1</v>
      </c>
      <c r="C3067" t="s">
        <v>80</v>
      </c>
      <c r="D3067" t="s">
        <v>98</v>
      </c>
      <c r="E3067" t="s">
        <v>169</v>
      </c>
      <c r="F3067" t="s">
        <v>8983</v>
      </c>
      <c r="G3067" t="s">
        <v>148</v>
      </c>
      <c r="H3067" t="s">
        <v>143</v>
      </c>
      <c r="I3067" t="s">
        <v>135</v>
      </c>
      <c r="J3067" t="s">
        <v>136</v>
      </c>
      <c r="K3067" t="s">
        <v>137</v>
      </c>
      <c r="L3067" t="s">
        <v>8984</v>
      </c>
      <c r="M3067" t="s">
        <v>8985</v>
      </c>
      <c r="N3067">
        <v>1.6516666659999999</v>
      </c>
      <c r="O3067">
        <v>0</v>
      </c>
      <c r="P3067">
        <v>0</v>
      </c>
      <c r="Q3067">
        <v>0</v>
      </c>
      <c r="R3067">
        <v>11</v>
      </c>
      <c r="S3067">
        <v>0</v>
      </c>
      <c r="T3067">
        <v>4</v>
      </c>
      <c r="U3067">
        <v>0</v>
      </c>
      <c r="V3067">
        <v>0</v>
      </c>
      <c r="W3067">
        <v>0</v>
      </c>
      <c r="X3067">
        <v>0</v>
      </c>
      <c r="Y3067">
        <v>0</v>
      </c>
      <c r="Z3067">
        <v>51.122036524055908</v>
      </c>
      <c r="AA3067">
        <v>0</v>
      </c>
      <c r="AB3067">
        <v>11.938367303137971</v>
      </c>
      <c r="AC3067">
        <v>0</v>
      </c>
      <c r="AD3067">
        <v>0</v>
      </c>
      <c r="AE3067">
        <v>63.06040382719388</v>
      </c>
    </row>
    <row r="3068" spans="1:31" x14ac:dyDescent="0.25">
      <c r="A3068">
        <v>1876094</v>
      </c>
      <c r="B3068">
        <v>1</v>
      </c>
      <c r="C3068" t="s">
        <v>81</v>
      </c>
      <c r="D3068" t="s">
        <v>112</v>
      </c>
      <c r="E3068" t="s">
        <v>140</v>
      </c>
      <c r="F3068" t="s">
        <v>8986</v>
      </c>
      <c r="G3068" t="s">
        <v>163</v>
      </c>
      <c r="H3068" t="s">
        <v>143</v>
      </c>
      <c r="I3068" t="s">
        <v>135</v>
      </c>
      <c r="J3068" t="s">
        <v>136</v>
      </c>
      <c r="K3068" t="s">
        <v>137</v>
      </c>
      <c r="L3068" t="s">
        <v>8987</v>
      </c>
      <c r="M3068" t="s">
        <v>8988</v>
      </c>
      <c r="N3068">
        <v>6.3311111110000002</v>
      </c>
      <c r="O3068">
        <v>0</v>
      </c>
      <c r="P3068">
        <v>17</v>
      </c>
      <c r="Q3068">
        <v>0</v>
      </c>
      <c r="R3068">
        <v>0</v>
      </c>
      <c r="S3068">
        <v>0</v>
      </c>
      <c r="T3068">
        <v>0</v>
      </c>
      <c r="U3068">
        <v>0</v>
      </c>
      <c r="V3068">
        <v>0</v>
      </c>
      <c r="W3068">
        <v>0</v>
      </c>
      <c r="X3068">
        <v>23.592465791709738</v>
      </c>
      <c r="Y3068">
        <v>0</v>
      </c>
      <c r="Z3068">
        <v>0</v>
      </c>
      <c r="AA3068">
        <v>0</v>
      </c>
      <c r="AB3068">
        <v>0</v>
      </c>
      <c r="AC3068">
        <v>0</v>
      </c>
      <c r="AD3068">
        <v>0</v>
      </c>
      <c r="AE3068">
        <v>23.592465791709738</v>
      </c>
    </row>
    <row r="3069" spans="1:31" x14ac:dyDescent="0.25">
      <c r="A3069">
        <v>1875945</v>
      </c>
      <c r="B3069">
        <v>1</v>
      </c>
      <c r="C3069" t="s">
        <v>81</v>
      </c>
      <c r="D3069" t="s">
        <v>127</v>
      </c>
      <c r="E3069" t="s">
        <v>158</v>
      </c>
      <c r="F3069" t="s">
        <v>8989</v>
      </c>
      <c r="G3069" t="s">
        <v>133</v>
      </c>
      <c r="H3069" t="s">
        <v>134</v>
      </c>
      <c r="I3069" t="s">
        <v>135</v>
      </c>
      <c r="J3069" t="s">
        <v>136</v>
      </c>
      <c r="K3069" t="s">
        <v>137</v>
      </c>
      <c r="L3069" t="s">
        <v>8990</v>
      </c>
      <c r="M3069" t="s">
        <v>8991</v>
      </c>
      <c r="N3069">
        <v>2.443888888</v>
      </c>
      <c r="O3069">
        <v>0</v>
      </c>
      <c r="P3069">
        <v>415</v>
      </c>
      <c r="Q3069">
        <v>126</v>
      </c>
      <c r="R3069">
        <v>68</v>
      </c>
      <c r="S3069">
        <v>7</v>
      </c>
      <c r="T3069">
        <v>44</v>
      </c>
      <c r="U3069">
        <v>0</v>
      </c>
      <c r="V3069">
        <v>0</v>
      </c>
      <c r="W3069">
        <v>0</v>
      </c>
      <c r="X3069">
        <v>197.87445444707436</v>
      </c>
      <c r="Y3069">
        <v>2593.305714803078</v>
      </c>
      <c r="Z3069">
        <v>328.08703056873799</v>
      </c>
      <c r="AA3069">
        <v>217.21021882943143</v>
      </c>
      <c r="AB3069">
        <v>42.583426844405921</v>
      </c>
      <c r="AC3069">
        <v>0</v>
      </c>
      <c r="AD3069">
        <v>0</v>
      </c>
      <c r="AE3069">
        <v>3379.0608454927278</v>
      </c>
    </row>
    <row r="3070" spans="1:31" x14ac:dyDescent="0.25">
      <c r="A3070">
        <v>1875951</v>
      </c>
      <c r="B3070">
        <v>1</v>
      </c>
      <c r="C3070" t="s">
        <v>80</v>
      </c>
      <c r="D3070" t="s">
        <v>84</v>
      </c>
      <c r="E3070" t="s">
        <v>169</v>
      </c>
      <c r="F3070" t="s">
        <v>8992</v>
      </c>
      <c r="G3070" t="s">
        <v>196</v>
      </c>
      <c r="H3070" t="s">
        <v>143</v>
      </c>
      <c r="I3070" t="s">
        <v>135</v>
      </c>
      <c r="J3070" t="s">
        <v>136</v>
      </c>
      <c r="K3070" t="s">
        <v>172</v>
      </c>
      <c r="L3070" t="s">
        <v>8993</v>
      </c>
      <c r="M3070" t="s">
        <v>8994</v>
      </c>
      <c r="N3070">
        <v>1.727777777</v>
      </c>
      <c r="O3070">
        <v>0</v>
      </c>
      <c r="P3070">
        <v>1090</v>
      </c>
      <c r="Q3070">
        <v>0</v>
      </c>
      <c r="R3070">
        <v>0</v>
      </c>
      <c r="S3070">
        <v>0</v>
      </c>
      <c r="T3070">
        <v>88</v>
      </c>
      <c r="U3070">
        <v>0</v>
      </c>
      <c r="V3070">
        <v>1</v>
      </c>
      <c r="W3070">
        <v>0</v>
      </c>
      <c r="X3070">
        <v>483.73007401582947</v>
      </c>
      <c r="Y3070">
        <v>0</v>
      </c>
      <c r="Z3070">
        <v>0</v>
      </c>
      <c r="AA3070">
        <v>0</v>
      </c>
      <c r="AB3070">
        <v>114.21453537011973</v>
      </c>
      <c r="AC3070">
        <v>0</v>
      </c>
      <c r="AD3070">
        <v>34.199155379787427</v>
      </c>
      <c r="AE3070">
        <v>632.14376476573659</v>
      </c>
    </row>
    <row r="3071" spans="1:31" x14ac:dyDescent="0.25">
      <c r="A3071">
        <v>1876117</v>
      </c>
      <c r="B3071">
        <v>1</v>
      </c>
      <c r="C3071" t="s">
        <v>80</v>
      </c>
      <c r="D3071" t="s">
        <v>101</v>
      </c>
      <c r="E3071" t="s">
        <v>140</v>
      </c>
      <c r="F3071" t="s">
        <v>8995</v>
      </c>
      <c r="G3071" t="s">
        <v>212</v>
      </c>
      <c r="H3071" t="s">
        <v>143</v>
      </c>
      <c r="I3071" t="s">
        <v>135</v>
      </c>
      <c r="J3071" t="s">
        <v>3</v>
      </c>
      <c r="K3071" t="s">
        <v>137</v>
      </c>
      <c r="L3071" t="s">
        <v>8996</v>
      </c>
      <c r="M3071" t="s">
        <v>8997</v>
      </c>
      <c r="N3071">
        <v>6.0152777769999997</v>
      </c>
      <c r="O3071">
        <v>0</v>
      </c>
      <c r="P3071">
        <v>2</v>
      </c>
      <c r="Q3071">
        <v>0</v>
      </c>
      <c r="R3071">
        <v>0</v>
      </c>
      <c r="S3071">
        <v>0</v>
      </c>
      <c r="T3071">
        <v>0</v>
      </c>
      <c r="U3071">
        <v>0</v>
      </c>
      <c r="V3071">
        <v>0</v>
      </c>
      <c r="W3071">
        <v>0</v>
      </c>
      <c r="X3071">
        <v>3.4482553752203389</v>
      </c>
      <c r="Y3071">
        <v>0</v>
      </c>
      <c r="Z3071">
        <v>0</v>
      </c>
      <c r="AA3071">
        <v>0</v>
      </c>
      <c r="AB3071">
        <v>0</v>
      </c>
      <c r="AC3071">
        <v>0</v>
      </c>
      <c r="AD3071">
        <v>0</v>
      </c>
      <c r="AE3071">
        <v>3.4482553752203389</v>
      </c>
    </row>
    <row r="3072" spans="1:31" x14ac:dyDescent="0.25">
      <c r="A3072">
        <v>1876180</v>
      </c>
      <c r="B3072">
        <v>1</v>
      </c>
      <c r="C3072" t="s">
        <v>80</v>
      </c>
      <c r="D3072" t="s">
        <v>108</v>
      </c>
      <c r="E3072" t="s">
        <v>131</v>
      </c>
      <c r="F3072" t="s">
        <v>8998</v>
      </c>
      <c r="G3072" t="s">
        <v>133</v>
      </c>
      <c r="H3072" t="s">
        <v>134</v>
      </c>
      <c r="I3072" t="s">
        <v>135</v>
      </c>
      <c r="J3072" t="s">
        <v>136</v>
      </c>
      <c r="K3072" t="s">
        <v>137</v>
      </c>
      <c r="L3072" t="s">
        <v>8659</v>
      </c>
      <c r="M3072" t="s">
        <v>8999</v>
      </c>
      <c r="N3072">
        <v>0.72277777700000001</v>
      </c>
      <c r="O3072">
        <v>0</v>
      </c>
      <c r="P3072">
        <v>757</v>
      </c>
      <c r="Q3072">
        <v>3</v>
      </c>
      <c r="R3072">
        <v>85</v>
      </c>
      <c r="S3072">
        <v>3</v>
      </c>
      <c r="T3072">
        <v>130</v>
      </c>
      <c r="U3072">
        <v>1</v>
      </c>
      <c r="V3072">
        <v>0</v>
      </c>
      <c r="W3072">
        <v>0</v>
      </c>
      <c r="X3072">
        <v>133.16401739569446</v>
      </c>
      <c r="Y3072">
        <v>29.326716418019821</v>
      </c>
      <c r="Z3072">
        <v>90.824199251400813</v>
      </c>
      <c r="AA3072">
        <v>43.383641191015208</v>
      </c>
      <c r="AB3072">
        <v>128.37190792439941</v>
      </c>
      <c r="AC3072">
        <v>26.386359118644624</v>
      </c>
      <c r="AD3072">
        <v>0</v>
      </c>
      <c r="AE3072">
        <v>451.45684129917436</v>
      </c>
    </row>
    <row r="3073" spans="1:31" x14ac:dyDescent="0.25">
      <c r="A3073">
        <v>1876572</v>
      </c>
      <c r="B3073">
        <v>1</v>
      </c>
      <c r="C3073" t="s">
        <v>80</v>
      </c>
      <c r="D3073" t="s">
        <v>103</v>
      </c>
      <c r="E3073" t="s">
        <v>158</v>
      </c>
      <c r="F3073" t="s">
        <v>9000</v>
      </c>
      <c r="G3073" t="s">
        <v>219</v>
      </c>
      <c r="H3073" t="s">
        <v>134</v>
      </c>
      <c r="I3073" t="s">
        <v>135</v>
      </c>
      <c r="J3073" t="s">
        <v>136</v>
      </c>
      <c r="K3073" t="s">
        <v>137</v>
      </c>
      <c r="L3073" t="s">
        <v>9001</v>
      </c>
      <c r="M3073" t="s">
        <v>9002</v>
      </c>
      <c r="N3073">
        <v>0.91722222200000003</v>
      </c>
      <c r="O3073">
        <v>0</v>
      </c>
      <c r="P3073">
        <v>0</v>
      </c>
      <c r="Q3073">
        <v>0</v>
      </c>
      <c r="R3073">
        <v>11</v>
      </c>
      <c r="S3073">
        <v>0</v>
      </c>
      <c r="T3073">
        <v>1</v>
      </c>
      <c r="U3073">
        <v>0</v>
      </c>
      <c r="V3073">
        <v>0</v>
      </c>
      <c r="W3073">
        <v>0</v>
      </c>
      <c r="X3073">
        <v>0</v>
      </c>
      <c r="Y3073">
        <v>0</v>
      </c>
      <c r="Z3073">
        <v>31.314417723546963</v>
      </c>
      <c r="AA3073">
        <v>0</v>
      </c>
      <c r="AB3073">
        <v>1.2347377260669667</v>
      </c>
      <c r="AC3073">
        <v>0</v>
      </c>
      <c r="AD3073">
        <v>0</v>
      </c>
      <c r="AE3073">
        <v>32.549155449613927</v>
      </c>
    </row>
    <row r="3074" spans="1:31" x14ac:dyDescent="0.25">
      <c r="A3074">
        <v>1875882</v>
      </c>
      <c r="B3074">
        <v>1</v>
      </c>
      <c r="C3074" t="s">
        <v>80</v>
      </c>
      <c r="D3074" t="s">
        <v>95</v>
      </c>
      <c r="E3074" t="s">
        <v>229</v>
      </c>
      <c r="F3074" t="s">
        <v>8218</v>
      </c>
      <c r="G3074" t="s">
        <v>476</v>
      </c>
      <c r="H3074" t="s">
        <v>134</v>
      </c>
      <c r="I3074" t="s">
        <v>135</v>
      </c>
      <c r="J3074" t="s">
        <v>136</v>
      </c>
      <c r="K3074" t="s">
        <v>137</v>
      </c>
      <c r="L3074" t="s">
        <v>9003</v>
      </c>
      <c r="M3074" t="s">
        <v>9004</v>
      </c>
      <c r="N3074">
        <v>0.131170277</v>
      </c>
      <c r="O3074">
        <v>39</v>
      </c>
      <c r="P3074">
        <v>2820</v>
      </c>
      <c r="Q3074">
        <v>67</v>
      </c>
      <c r="R3074">
        <v>119</v>
      </c>
      <c r="S3074">
        <v>68</v>
      </c>
      <c r="T3074">
        <v>361</v>
      </c>
      <c r="U3074">
        <v>11</v>
      </c>
      <c r="V3074">
        <v>1</v>
      </c>
      <c r="W3074">
        <v>3.2502388403159408</v>
      </c>
      <c r="X3074">
        <v>73.910934262981783</v>
      </c>
      <c r="Y3074">
        <v>90.480942077331576</v>
      </c>
      <c r="Z3074">
        <v>7.0293589664106761</v>
      </c>
      <c r="AA3074">
        <v>65.890920226885981</v>
      </c>
      <c r="AB3074">
        <v>35.477664086839241</v>
      </c>
      <c r="AC3074">
        <v>58.620801306604505</v>
      </c>
      <c r="AD3074">
        <v>5.2177668104E-2</v>
      </c>
      <c r="AE3074">
        <v>334.71303743547367</v>
      </c>
    </row>
    <row r="3075" spans="1:31" x14ac:dyDescent="0.25">
      <c r="A3075">
        <v>1875988</v>
      </c>
      <c r="B3075">
        <v>1</v>
      </c>
      <c r="C3075" t="s">
        <v>80</v>
      </c>
      <c r="D3075" t="s">
        <v>93</v>
      </c>
      <c r="E3075" t="s">
        <v>146</v>
      </c>
      <c r="F3075" t="s">
        <v>8788</v>
      </c>
      <c r="G3075" t="s">
        <v>148</v>
      </c>
      <c r="H3075" t="s">
        <v>143</v>
      </c>
      <c r="I3075" t="s">
        <v>135</v>
      </c>
      <c r="J3075" t="s">
        <v>136</v>
      </c>
      <c r="K3075" t="s">
        <v>137</v>
      </c>
      <c r="L3075" t="s">
        <v>9005</v>
      </c>
      <c r="M3075" t="s">
        <v>9006</v>
      </c>
      <c r="N3075">
        <v>2.8788888880000001</v>
      </c>
      <c r="O3075">
        <v>0</v>
      </c>
      <c r="P3075">
        <v>0</v>
      </c>
      <c r="Q3075">
        <v>0</v>
      </c>
      <c r="R3075">
        <v>6</v>
      </c>
      <c r="S3075">
        <v>0</v>
      </c>
      <c r="T3075">
        <v>4</v>
      </c>
      <c r="U3075">
        <v>0</v>
      </c>
      <c r="V3075">
        <v>0</v>
      </c>
      <c r="W3075">
        <v>0</v>
      </c>
      <c r="X3075">
        <v>0</v>
      </c>
      <c r="Y3075">
        <v>0</v>
      </c>
      <c r="Z3075">
        <v>29.852226456087678</v>
      </c>
      <c r="AA3075">
        <v>0</v>
      </c>
      <c r="AB3075">
        <v>12.701139391745091</v>
      </c>
      <c r="AC3075">
        <v>0</v>
      </c>
      <c r="AD3075">
        <v>0</v>
      </c>
      <c r="AE3075">
        <v>42.553365847832765</v>
      </c>
    </row>
    <row r="3076" spans="1:31" x14ac:dyDescent="0.25">
      <c r="A3076">
        <v>1876280</v>
      </c>
      <c r="B3076">
        <v>1</v>
      </c>
      <c r="C3076" t="s">
        <v>81</v>
      </c>
      <c r="D3076" t="s">
        <v>115</v>
      </c>
      <c r="E3076" t="s">
        <v>146</v>
      </c>
      <c r="F3076" t="s">
        <v>9007</v>
      </c>
      <c r="G3076" t="s">
        <v>148</v>
      </c>
      <c r="H3076" t="s">
        <v>143</v>
      </c>
      <c r="I3076" t="s">
        <v>135</v>
      </c>
      <c r="J3076" t="s">
        <v>136</v>
      </c>
      <c r="K3076" t="s">
        <v>137</v>
      </c>
      <c r="L3076" t="s">
        <v>9008</v>
      </c>
      <c r="M3076" t="s">
        <v>9009</v>
      </c>
      <c r="N3076">
        <v>1.7208333330000001</v>
      </c>
      <c r="O3076">
        <v>0</v>
      </c>
      <c r="P3076">
        <v>7</v>
      </c>
      <c r="Q3076">
        <v>0</v>
      </c>
      <c r="R3076">
        <v>1</v>
      </c>
      <c r="S3076">
        <v>0</v>
      </c>
      <c r="T3076">
        <v>1</v>
      </c>
      <c r="U3076">
        <v>0</v>
      </c>
      <c r="V3076">
        <v>0</v>
      </c>
      <c r="W3076">
        <v>0</v>
      </c>
      <c r="X3076">
        <v>1.1635108611608176</v>
      </c>
      <c r="Y3076">
        <v>0</v>
      </c>
      <c r="Z3076">
        <v>7.2145926551421411</v>
      </c>
      <c r="AA3076">
        <v>0</v>
      </c>
      <c r="AB3076">
        <v>0.6459408079270359</v>
      </c>
      <c r="AC3076">
        <v>0</v>
      </c>
      <c r="AD3076">
        <v>0</v>
      </c>
      <c r="AE3076">
        <v>9.0240443242299939</v>
      </c>
    </row>
    <row r="3077" spans="1:31" x14ac:dyDescent="0.25">
      <c r="A3077">
        <v>1876624</v>
      </c>
      <c r="B3077">
        <v>1</v>
      </c>
      <c r="C3077" t="s">
        <v>80</v>
      </c>
      <c r="D3077" t="s">
        <v>92</v>
      </c>
      <c r="E3077" t="s">
        <v>140</v>
      </c>
      <c r="F3077" t="s">
        <v>9010</v>
      </c>
      <c r="G3077" t="s">
        <v>207</v>
      </c>
      <c r="H3077" t="s">
        <v>143</v>
      </c>
      <c r="I3077" t="s">
        <v>135</v>
      </c>
      <c r="J3077" t="s">
        <v>136</v>
      </c>
      <c r="K3077" t="s">
        <v>137</v>
      </c>
      <c r="L3077" t="s">
        <v>9011</v>
      </c>
      <c r="M3077" t="s">
        <v>9012</v>
      </c>
      <c r="N3077">
        <v>4.903611111</v>
      </c>
      <c r="O3077">
        <v>0</v>
      </c>
      <c r="P3077">
        <v>1</v>
      </c>
      <c r="Q3077">
        <v>0</v>
      </c>
      <c r="R3077">
        <v>0</v>
      </c>
      <c r="S3077">
        <v>0</v>
      </c>
      <c r="T3077">
        <v>0</v>
      </c>
      <c r="U3077">
        <v>0</v>
      </c>
      <c r="V3077">
        <v>0</v>
      </c>
      <c r="W3077">
        <v>0</v>
      </c>
      <c r="X3077">
        <v>1.24139701692851</v>
      </c>
      <c r="Y3077">
        <v>0</v>
      </c>
      <c r="Z3077">
        <v>0</v>
      </c>
      <c r="AA3077">
        <v>0</v>
      </c>
      <c r="AB3077">
        <v>0</v>
      </c>
      <c r="AC3077">
        <v>0</v>
      </c>
      <c r="AD3077">
        <v>0</v>
      </c>
      <c r="AE3077">
        <v>1.24139701692851</v>
      </c>
    </row>
    <row r="3078" spans="1:31" x14ac:dyDescent="0.25">
      <c r="A3078">
        <v>1877125</v>
      </c>
      <c r="B3078">
        <v>1</v>
      </c>
      <c r="C3078" t="s">
        <v>81</v>
      </c>
      <c r="D3078" t="s">
        <v>119</v>
      </c>
      <c r="E3078" t="s">
        <v>131</v>
      </c>
      <c r="F3078" t="s">
        <v>7014</v>
      </c>
      <c r="G3078" t="s">
        <v>133</v>
      </c>
      <c r="H3078" t="s">
        <v>134</v>
      </c>
      <c r="I3078" t="s">
        <v>152</v>
      </c>
      <c r="J3078" t="s">
        <v>136</v>
      </c>
      <c r="K3078" t="s">
        <v>137</v>
      </c>
      <c r="L3078" t="s">
        <v>9013</v>
      </c>
      <c r="M3078" t="s">
        <v>9014</v>
      </c>
      <c r="N3078">
        <v>7.7777769999999996E-3</v>
      </c>
      <c r="O3078">
        <v>1</v>
      </c>
      <c r="P3078">
        <v>1266</v>
      </c>
      <c r="Q3078">
        <v>113</v>
      </c>
      <c r="R3078">
        <v>222</v>
      </c>
      <c r="S3078">
        <v>0</v>
      </c>
      <c r="T3078">
        <v>81</v>
      </c>
      <c r="U3078">
        <v>0</v>
      </c>
      <c r="V3078">
        <v>0</v>
      </c>
      <c r="W3078">
        <v>1.6412133776888889E-3</v>
      </c>
      <c r="X3078">
        <v>1.5328613771905801</v>
      </c>
      <c r="Y3078">
        <v>3.4319499493997987</v>
      </c>
      <c r="Z3078">
        <v>3.8291019413757348</v>
      </c>
      <c r="AA3078">
        <v>0</v>
      </c>
      <c r="AB3078">
        <v>0.34198339091830676</v>
      </c>
      <c r="AC3078">
        <v>0</v>
      </c>
      <c r="AD3078">
        <v>0</v>
      </c>
      <c r="AE3078">
        <v>9.1375378722621097</v>
      </c>
    </row>
    <row r="3079" spans="1:31" x14ac:dyDescent="0.25">
      <c r="A3079">
        <v>1876787</v>
      </c>
      <c r="B3079">
        <v>1</v>
      </c>
      <c r="C3079" t="s">
        <v>80</v>
      </c>
      <c r="D3079" t="s">
        <v>107</v>
      </c>
      <c r="E3079" t="s">
        <v>131</v>
      </c>
      <c r="F3079" t="s">
        <v>8686</v>
      </c>
      <c r="G3079" t="s">
        <v>133</v>
      </c>
      <c r="H3079" t="s">
        <v>134</v>
      </c>
      <c r="I3079" t="s">
        <v>135</v>
      </c>
      <c r="J3079" t="s">
        <v>136</v>
      </c>
      <c r="K3079" t="s">
        <v>137</v>
      </c>
      <c r="L3079" t="s">
        <v>9015</v>
      </c>
      <c r="M3079" t="s">
        <v>9016</v>
      </c>
      <c r="N3079">
        <v>0.71861111099999997</v>
      </c>
      <c r="O3079">
        <v>1</v>
      </c>
      <c r="P3079">
        <v>86</v>
      </c>
      <c r="Q3079">
        <v>5</v>
      </c>
      <c r="R3079">
        <v>32</v>
      </c>
      <c r="S3079">
        <v>6</v>
      </c>
      <c r="T3079">
        <v>12</v>
      </c>
      <c r="U3079">
        <v>0</v>
      </c>
      <c r="V3079">
        <v>0</v>
      </c>
      <c r="W3079">
        <v>7.1252370493470591</v>
      </c>
      <c r="X3079">
        <v>24.894741883566077</v>
      </c>
      <c r="Y3079">
        <v>5.1997609874047699</v>
      </c>
      <c r="Z3079">
        <v>49.058422233204695</v>
      </c>
      <c r="AA3079">
        <v>314.10216398673879</v>
      </c>
      <c r="AB3079">
        <v>52.966054834527888</v>
      </c>
      <c r="AC3079">
        <v>0</v>
      </c>
      <c r="AD3079">
        <v>0</v>
      </c>
      <c r="AE3079">
        <v>453.34638097478927</v>
      </c>
    </row>
    <row r="3080" spans="1:31" x14ac:dyDescent="0.25">
      <c r="A3080">
        <v>1876764</v>
      </c>
      <c r="B3080">
        <v>1</v>
      </c>
      <c r="C3080" t="s">
        <v>80</v>
      </c>
      <c r="D3080" t="s">
        <v>93</v>
      </c>
      <c r="E3080" t="s">
        <v>140</v>
      </c>
      <c r="F3080" t="s">
        <v>9017</v>
      </c>
      <c r="G3080" t="s">
        <v>163</v>
      </c>
      <c r="H3080" t="s">
        <v>143</v>
      </c>
      <c r="I3080" t="s">
        <v>135</v>
      </c>
      <c r="J3080" t="s">
        <v>136</v>
      </c>
      <c r="K3080" t="s">
        <v>137</v>
      </c>
      <c r="L3080" t="s">
        <v>9018</v>
      </c>
      <c r="M3080" t="s">
        <v>9019</v>
      </c>
      <c r="N3080">
        <v>0.35444444400000003</v>
      </c>
      <c r="O3080">
        <v>0</v>
      </c>
      <c r="P3080">
        <v>0</v>
      </c>
      <c r="Q3080">
        <v>0</v>
      </c>
      <c r="R3080">
        <v>1</v>
      </c>
      <c r="S3080">
        <v>0</v>
      </c>
      <c r="T3080">
        <v>0</v>
      </c>
      <c r="U3080">
        <v>0</v>
      </c>
      <c r="V3080">
        <v>0</v>
      </c>
      <c r="W3080">
        <v>0</v>
      </c>
      <c r="X3080">
        <v>0</v>
      </c>
      <c r="Y3080">
        <v>0</v>
      </c>
      <c r="Z3080">
        <v>0</v>
      </c>
      <c r="AA3080">
        <v>0</v>
      </c>
      <c r="AB3080">
        <v>0</v>
      </c>
      <c r="AC3080">
        <v>0</v>
      </c>
      <c r="AD3080">
        <v>0</v>
      </c>
      <c r="AE3080">
        <v>0</v>
      </c>
    </row>
    <row r="3081" spans="1:31" x14ac:dyDescent="0.25">
      <c r="A3081">
        <v>1876810</v>
      </c>
      <c r="B3081">
        <v>1</v>
      </c>
      <c r="C3081" t="s">
        <v>80</v>
      </c>
      <c r="D3081" t="s">
        <v>93</v>
      </c>
      <c r="E3081" t="s">
        <v>146</v>
      </c>
      <c r="F3081" t="s">
        <v>9020</v>
      </c>
      <c r="G3081" t="s">
        <v>469</v>
      </c>
      <c r="H3081" t="s">
        <v>143</v>
      </c>
      <c r="I3081" t="s">
        <v>135</v>
      </c>
      <c r="J3081" t="s">
        <v>136</v>
      </c>
      <c r="K3081" t="s">
        <v>137</v>
      </c>
      <c r="L3081" t="s">
        <v>9021</v>
      </c>
      <c r="M3081" t="s">
        <v>9022</v>
      </c>
      <c r="N3081">
        <v>7.8158333329999996</v>
      </c>
      <c r="O3081">
        <v>0</v>
      </c>
      <c r="P3081">
        <v>1</v>
      </c>
      <c r="Q3081">
        <v>0</v>
      </c>
      <c r="R3081">
        <v>4</v>
      </c>
      <c r="S3081">
        <v>0</v>
      </c>
      <c r="T3081">
        <v>0</v>
      </c>
      <c r="U3081">
        <v>0</v>
      </c>
      <c r="V3081">
        <v>0</v>
      </c>
      <c r="W3081">
        <v>0</v>
      </c>
      <c r="X3081">
        <v>0</v>
      </c>
      <c r="Y3081">
        <v>0</v>
      </c>
      <c r="Z3081">
        <v>153.43809513500992</v>
      </c>
      <c r="AA3081">
        <v>0</v>
      </c>
      <c r="AB3081">
        <v>0</v>
      </c>
      <c r="AC3081">
        <v>0</v>
      </c>
      <c r="AD3081">
        <v>0</v>
      </c>
      <c r="AE3081">
        <v>153.43809513500992</v>
      </c>
    </row>
    <row r="3082" spans="1:31" x14ac:dyDescent="0.25">
      <c r="A3082">
        <v>1876933</v>
      </c>
      <c r="B3082">
        <v>1</v>
      </c>
      <c r="C3082" t="s">
        <v>81</v>
      </c>
      <c r="D3082" t="s">
        <v>128</v>
      </c>
      <c r="E3082" t="s">
        <v>140</v>
      </c>
      <c r="F3082" t="s">
        <v>9023</v>
      </c>
      <c r="G3082" t="s">
        <v>163</v>
      </c>
      <c r="H3082" t="s">
        <v>143</v>
      </c>
      <c r="I3082" t="s">
        <v>135</v>
      </c>
      <c r="J3082" t="s">
        <v>136</v>
      </c>
      <c r="K3082" t="s">
        <v>137</v>
      </c>
      <c r="L3082" t="s">
        <v>9024</v>
      </c>
      <c r="M3082" t="s">
        <v>9025</v>
      </c>
      <c r="N3082">
        <v>0.83944444399999996</v>
      </c>
      <c r="O3082">
        <v>0</v>
      </c>
      <c r="P3082">
        <v>0</v>
      </c>
      <c r="Q3082">
        <v>0</v>
      </c>
      <c r="R3082">
        <v>0</v>
      </c>
      <c r="S3082">
        <v>0</v>
      </c>
      <c r="T3082">
        <v>1</v>
      </c>
      <c r="U3082">
        <v>0</v>
      </c>
      <c r="V3082">
        <v>0</v>
      </c>
      <c r="W3082">
        <v>0</v>
      </c>
      <c r="X3082">
        <v>0</v>
      </c>
      <c r="Y3082">
        <v>0</v>
      </c>
      <c r="Z3082">
        <v>0</v>
      </c>
      <c r="AA3082">
        <v>0</v>
      </c>
      <c r="AB3082">
        <v>0.54290530875513898</v>
      </c>
      <c r="AC3082">
        <v>0</v>
      </c>
      <c r="AD3082">
        <v>0</v>
      </c>
      <c r="AE3082">
        <v>0.54290530875513898</v>
      </c>
    </row>
    <row r="3083" spans="1:31" x14ac:dyDescent="0.25">
      <c r="A3083">
        <v>1876641</v>
      </c>
      <c r="B3083">
        <v>1</v>
      </c>
      <c r="C3083" t="s">
        <v>81</v>
      </c>
      <c r="D3083" t="s">
        <v>128</v>
      </c>
      <c r="E3083" t="s">
        <v>131</v>
      </c>
      <c r="F3083" t="s">
        <v>336</v>
      </c>
      <c r="G3083" t="s">
        <v>133</v>
      </c>
      <c r="H3083" t="s">
        <v>134</v>
      </c>
      <c r="I3083" t="s">
        <v>135</v>
      </c>
      <c r="J3083" t="s">
        <v>136</v>
      </c>
      <c r="K3083" t="s">
        <v>137</v>
      </c>
      <c r="L3083" t="s">
        <v>9026</v>
      </c>
      <c r="M3083" t="s">
        <v>9027</v>
      </c>
      <c r="N3083">
        <v>1.5466666659999999</v>
      </c>
      <c r="O3083">
        <v>0</v>
      </c>
      <c r="P3083">
        <v>1148</v>
      </c>
      <c r="Q3083">
        <v>4</v>
      </c>
      <c r="R3083">
        <v>1</v>
      </c>
      <c r="S3083">
        <v>3</v>
      </c>
      <c r="T3083">
        <v>79</v>
      </c>
      <c r="U3083">
        <v>0</v>
      </c>
      <c r="V3083">
        <v>0</v>
      </c>
      <c r="W3083">
        <v>0</v>
      </c>
      <c r="X3083">
        <v>154.35714094522518</v>
      </c>
      <c r="Y3083">
        <v>18.574797823045561</v>
      </c>
      <c r="Z3083">
        <v>7.7056948705250011E-2</v>
      </c>
      <c r="AA3083">
        <v>46.426986108017864</v>
      </c>
      <c r="AB3083">
        <v>21.339817001188788</v>
      </c>
      <c r="AC3083">
        <v>0</v>
      </c>
      <c r="AD3083">
        <v>0</v>
      </c>
      <c r="AE3083">
        <v>240.77579882618267</v>
      </c>
    </row>
    <row r="3084" spans="1:31" x14ac:dyDescent="0.25">
      <c r="A3084">
        <v>1876996</v>
      </c>
      <c r="B3084">
        <v>1</v>
      </c>
      <c r="C3084" t="s">
        <v>80</v>
      </c>
      <c r="D3084" t="s">
        <v>105</v>
      </c>
      <c r="E3084" t="s">
        <v>140</v>
      </c>
      <c r="F3084" t="s">
        <v>9028</v>
      </c>
      <c r="G3084" t="s">
        <v>163</v>
      </c>
      <c r="H3084" t="s">
        <v>143</v>
      </c>
      <c r="I3084" t="s">
        <v>135</v>
      </c>
      <c r="J3084" t="s">
        <v>136</v>
      </c>
      <c r="K3084" t="s">
        <v>137</v>
      </c>
      <c r="L3084" t="s">
        <v>9029</v>
      </c>
      <c r="M3084" t="s">
        <v>9030</v>
      </c>
      <c r="N3084">
        <v>2.7211111109999999</v>
      </c>
      <c r="O3084">
        <v>0</v>
      </c>
      <c r="P3084">
        <v>1</v>
      </c>
      <c r="Q3084">
        <v>0</v>
      </c>
      <c r="R3084">
        <v>0</v>
      </c>
      <c r="S3084">
        <v>0</v>
      </c>
      <c r="T3084">
        <v>0</v>
      </c>
      <c r="U3084">
        <v>0</v>
      </c>
      <c r="V3084">
        <v>0</v>
      </c>
      <c r="W3084">
        <v>0</v>
      </c>
      <c r="X3084">
        <v>0</v>
      </c>
      <c r="Y3084">
        <v>0</v>
      </c>
      <c r="Z3084">
        <v>0</v>
      </c>
      <c r="AA3084">
        <v>0</v>
      </c>
      <c r="AB3084">
        <v>0</v>
      </c>
      <c r="AC3084">
        <v>0</v>
      </c>
      <c r="AD3084">
        <v>0</v>
      </c>
      <c r="AE3084">
        <v>0</v>
      </c>
    </row>
    <row r="3085" spans="1:31" x14ac:dyDescent="0.25">
      <c r="A3085">
        <v>1876601</v>
      </c>
      <c r="B3085">
        <v>1</v>
      </c>
      <c r="C3085" t="s">
        <v>81</v>
      </c>
      <c r="D3085" t="s">
        <v>113</v>
      </c>
      <c r="E3085" t="s">
        <v>210</v>
      </c>
      <c r="F3085" t="s">
        <v>9031</v>
      </c>
      <c r="G3085" t="s">
        <v>476</v>
      </c>
      <c r="H3085" t="s">
        <v>134</v>
      </c>
      <c r="I3085" t="s">
        <v>135</v>
      </c>
      <c r="J3085" t="s">
        <v>136</v>
      </c>
      <c r="K3085" t="s">
        <v>172</v>
      </c>
      <c r="L3085" t="s">
        <v>9032</v>
      </c>
      <c r="M3085" t="s">
        <v>9033</v>
      </c>
      <c r="N3085">
        <v>0.186388888</v>
      </c>
      <c r="O3085">
        <v>0</v>
      </c>
      <c r="P3085">
        <v>11270</v>
      </c>
      <c r="Q3085">
        <v>2</v>
      </c>
      <c r="R3085">
        <v>23</v>
      </c>
      <c r="S3085">
        <v>1</v>
      </c>
      <c r="T3085">
        <v>1897</v>
      </c>
      <c r="U3085">
        <v>1</v>
      </c>
      <c r="V3085">
        <v>4</v>
      </c>
      <c r="W3085">
        <v>0</v>
      </c>
      <c r="X3085">
        <v>390.05920680847197</v>
      </c>
      <c r="Y3085">
        <v>2.2872619986877774</v>
      </c>
      <c r="Z3085">
        <v>2.3893888663269989</v>
      </c>
      <c r="AA3085">
        <v>1.4493850259117991</v>
      </c>
      <c r="AB3085">
        <v>192.94122519860898</v>
      </c>
      <c r="AC3085">
        <v>86.515613088214081</v>
      </c>
      <c r="AD3085">
        <v>15.079543379121473</v>
      </c>
      <c r="AE3085">
        <v>690.72162436534302</v>
      </c>
    </row>
    <row r="3086" spans="1:31" x14ac:dyDescent="0.25">
      <c r="A3086">
        <v>1877142</v>
      </c>
      <c r="B3086">
        <v>1</v>
      </c>
      <c r="C3086" t="s">
        <v>80</v>
      </c>
      <c r="D3086" t="s">
        <v>83</v>
      </c>
      <c r="E3086" t="s">
        <v>140</v>
      </c>
      <c r="F3086" t="s">
        <v>9034</v>
      </c>
      <c r="G3086" t="s">
        <v>163</v>
      </c>
      <c r="H3086" t="s">
        <v>143</v>
      </c>
      <c r="I3086" t="s">
        <v>135</v>
      </c>
      <c r="J3086" t="s">
        <v>136</v>
      </c>
      <c r="K3086" t="s">
        <v>137</v>
      </c>
      <c r="L3086" t="s">
        <v>9035</v>
      </c>
      <c r="M3086" t="s">
        <v>9036</v>
      </c>
      <c r="N3086">
        <v>2.5175000000000001</v>
      </c>
      <c r="O3086">
        <v>0</v>
      </c>
      <c r="P3086">
        <v>1</v>
      </c>
      <c r="Q3086">
        <v>0</v>
      </c>
      <c r="R3086">
        <v>0</v>
      </c>
      <c r="S3086">
        <v>0</v>
      </c>
      <c r="T3086">
        <v>0</v>
      </c>
      <c r="U3086">
        <v>0</v>
      </c>
      <c r="V3086">
        <v>0</v>
      </c>
      <c r="W3086">
        <v>0</v>
      </c>
      <c r="X3086">
        <v>1.6083478095355734</v>
      </c>
      <c r="Y3086">
        <v>0</v>
      </c>
      <c r="Z3086">
        <v>0</v>
      </c>
      <c r="AA3086">
        <v>0</v>
      </c>
      <c r="AB3086">
        <v>0</v>
      </c>
      <c r="AC3086">
        <v>0</v>
      </c>
      <c r="AD3086">
        <v>0</v>
      </c>
      <c r="AE3086">
        <v>1.6083478095355734</v>
      </c>
    </row>
    <row r="3087" spans="1:31" x14ac:dyDescent="0.25">
      <c r="A3087">
        <v>1877159</v>
      </c>
      <c r="B3087">
        <v>1</v>
      </c>
      <c r="C3087" t="s">
        <v>80</v>
      </c>
      <c r="D3087" t="s">
        <v>99</v>
      </c>
      <c r="E3087" t="s">
        <v>146</v>
      </c>
      <c r="F3087" t="s">
        <v>9037</v>
      </c>
      <c r="G3087" t="s">
        <v>469</v>
      </c>
      <c r="H3087" t="s">
        <v>143</v>
      </c>
      <c r="I3087" t="s">
        <v>135</v>
      </c>
      <c r="J3087" t="s">
        <v>136</v>
      </c>
      <c r="K3087" t="s">
        <v>137</v>
      </c>
      <c r="L3087" t="s">
        <v>9038</v>
      </c>
      <c r="M3087" t="s">
        <v>9039</v>
      </c>
      <c r="N3087">
        <v>0.95833333300000001</v>
      </c>
      <c r="O3087">
        <v>0</v>
      </c>
      <c r="P3087">
        <v>13</v>
      </c>
      <c r="Q3087">
        <v>0</v>
      </c>
      <c r="R3087">
        <v>0</v>
      </c>
      <c r="S3087">
        <v>0</v>
      </c>
      <c r="T3087">
        <v>2</v>
      </c>
      <c r="U3087">
        <v>0</v>
      </c>
      <c r="V3087">
        <v>0</v>
      </c>
      <c r="W3087">
        <v>0</v>
      </c>
      <c r="X3087">
        <v>3.7387366684677503</v>
      </c>
      <c r="Y3087">
        <v>0</v>
      </c>
      <c r="Z3087">
        <v>0</v>
      </c>
      <c r="AA3087">
        <v>0</v>
      </c>
      <c r="AB3087">
        <v>0.16093064459600001</v>
      </c>
      <c r="AC3087">
        <v>0</v>
      </c>
      <c r="AD3087">
        <v>0</v>
      </c>
      <c r="AE3087">
        <v>3.8996673130637505</v>
      </c>
    </row>
    <row r="3088" spans="1:31" x14ac:dyDescent="0.25">
      <c r="A3088">
        <v>1876681</v>
      </c>
      <c r="B3088">
        <v>1</v>
      </c>
      <c r="C3088" t="s">
        <v>81</v>
      </c>
      <c r="D3088" t="s">
        <v>118</v>
      </c>
      <c r="E3088" t="s">
        <v>131</v>
      </c>
      <c r="F3088" t="s">
        <v>2702</v>
      </c>
      <c r="G3088" t="s">
        <v>133</v>
      </c>
      <c r="H3088" t="s">
        <v>134</v>
      </c>
      <c r="I3088" t="s">
        <v>152</v>
      </c>
      <c r="J3088" t="s">
        <v>136</v>
      </c>
      <c r="K3088" t="s">
        <v>137</v>
      </c>
      <c r="L3088" t="s">
        <v>9040</v>
      </c>
      <c r="M3088" t="s">
        <v>9041</v>
      </c>
      <c r="N3088">
        <v>8.3333330000000001E-3</v>
      </c>
      <c r="O3088">
        <v>2</v>
      </c>
      <c r="P3088">
        <v>2899</v>
      </c>
      <c r="Q3088">
        <v>85</v>
      </c>
      <c r="R3088">
        <v>123</v>
      </c>
      <c r="S3088">
        <v>6</v>
      </c>
      <c r="T3088">
        <v>220</v>
      </c>
      <c r="U3088">
        <v>0</v>
      </c>
      <c r="V3088">
        <v>1</v>
      </c>
      <c r="W3088">
        <v>6.0084810183333327E-3</v>
      </c>
      <c r="X3088">
        <v>3.5355196185140461</v>
      </c>
      <c r="Y3088">
        <v>3.6830301182632161</v>
      </c>
      <c r="Z3088">
        <v>2.4600180618486847</v>
      </c>
      <c r="AA3088">
        <v>0.25721595588078333</v>
      </c>
      <c r="AB3088">
        <v>0.64203782010320853</v>
      </c>
      <c r="AC3088">
        <v>0</v>
      </c>
      <c r="AD3088">
        <v>3.2766517924166669E-2</v>
      </c>
      <c r="AE3088">
        <v>10.616596573552437</v>
      </c>
    </row>
    <row r="3089" spans="1:31" x14ac:dyDescent="0.25">
      <c r="A3089">
        <v>1877202</v>
      </c>
      <c r="B3089">
        <v>1</v>
      </c>
      <c r="C3089" t="s">
        <v>80</v>
      </c>
      <c r="D3089" t="s">
        <v>105</v>
      </c>
      <c r="E3089" t="s">
        <v>146</v>
      </c>
      <c r="F3089" t="s">
        <v>9042</v>
      </c>
      <c r="G3089" t="s">
        <v>469</v>
      </c>
      <c r="H3089" t="s">
        <v>143</v>
      </c>
      <c r="I3089" t="s">
        <v>135</v>
      </c>
      <c r="J3089" t="s">
        <v>136</v>
      </c>
      <c r="K3089" t="s">
        <v>137</v>
      </c>
      <c r="L3089" t="s">
        <v>9043</v>
      </c>
      <c r="M3089" t="s">
        <v>9044</v>
      </c>
      <c r="N3089">
        <v>0.53555555499999996</v>
      </c>
      <c r="O3089">
        <v>0</v>
      </c>
      <c r="P3089">
        <v>3</v>
      </c>
      <c r="Q3089">
        <v>0</v>
      </c>
      <c r="R3089">
        <v>1</v>
      </c>
      <c r="S3089">
        <v>0</v>
      </c>
      <c r="T3089">
        <v>3</v>
      </c>
      <c r="U3089">
        <v>0</v>
      </c>
      <c r="V3089">
        <v>0</v>
      </c>
      <c r="W3089">
        <v>0</v>
      </c>
      <c r="X3089">
        <v>3.8261128981168495</v>
      </c>
      <c r="Y3089">
        <v>0</v>
      </c>
      <c r="Z3089">
        <v>0.53483503004983335</v>
      </c>
      <c r="AA3089">
        <v>0</v>
      </c>
      <c r="AB3089">
        <v>2.7903607323685513</v>
      </c>
      <c r="AC3089">
        <v>0</v>
      </c>
      <c r="AD3089">
        <v>0</v>
      </c>
      <c r="AE3089">
        <v>7.1513086605352338</v>
      </c>
    </row>
    <row r="3090" spans="1:31" x14ac:dyDescent="0.25">
      <c r="A3090">
        <v>1877059</v>
      </c>
      <c r="B3090">
        <v>1</v>
      </c>
      <c r="C3090" t="s">
        <v>80</v>
      </c>
      <c r="D3090" t="s">
        <v>93</v>
      </c>
      <c r="E3090" t="s">
        <v>146</v>
      </c>
      <c r="F3090" t="s">
        <v>9045</v>
      </c>
      <c r="G3090" t="s">
        <v>148</v>
      </c>
      <c r="H3090" t="s">
        <v>143</v>
      </c>
      <c r="I3090" t="s">
        <v>135</v>
      </c>
      <c r="J3090" t="s">
        <v>136</v>
      </c>
      <c r="K3090" t="s">
        <v>137</v>
      </c>
      <c r="L3090" t="s">
        <v>9046</v>
      </c>
      <c r="M3090" t="s">
        <v>9047</v>
      </c>
      <c r="N3090">
        <v>2.023055555</v>
      </c>
      <c r="O3090">
        <v>0</v>
      </c>
      <c r="P3090">
        <v>0</v>
      </c>
      <c r="Q3090">
        <v>0</v>
      </c>
      <c r="R3090">
        <v>5</v>
      </c>
      <c r="S3090">
        <v>0</v>
      </c>
      <c r="T3090">
        <v>0</v>
      </c>
      <c r="U3090">
        <v>0</v>
      </c>
      <c r="V3090">
        <v>0</v>
      </c>
      <c r="W3090">
        <v>0</v>
      </c>
      <c r="X3090">
        <v>0</v>
      </c>
      <c r="Y3090">
        <v>0</v>
      </c>
      <c r="Z3090">
        <v>2.8294890857716295</v>
      </c>
      <c r="AA3090">
        <v>0</v>
      </c>
      <c r="AB3090">
        <v>0</v>
      </c>
      <c r="AC3090">
        <v>0</v>
      </c>
      <c r="AD3090">
        <v>0</v>
      </c>
      <c r="AE3090">
        <v>2.8294890857716295</v>
      </c>
    </row>
    <row r="3091" spans="1:31" x14ac:dyDescent="0.25">
      <c r="A3091">
        <v>1876661</v>
      </c>
      <c r="B3091">
        <v>1</v>
      </c>
      <c r="C3091" t="s">
        <v>80</v>
      </c>
      <c r="D3091" t="s">
        <v>93</v>
      </c>
      <c r="E3091" t="s">
        <v>169</v>
      </c>
      <c r="F3091" t="s">
        <v>9048</v>
      </c>
      <c r="G3091" t="s">
        <v>183</v>
      </c>
      <c r="H3091" t="s">
        <v>143</v>
      </c>
      <c r="I3091" t="s">
        <v>135</v>
      </c>
      <c r="J3091" t="s">
        <v>136</v>
      </c>
      <c r="K3091" t="s">
        <v>137</v>
      </c>
      <c r="L3091" t="s">
        <v>9049</v>
      </c>
      <c r="M3091" t="s">
        <v>9050</v>
      </c>
      <c r="N3091">
        <v>3.74</v>
      </c>
      <c r="O3091">
        <v>0</v>
      </c>
      <c r="P3091">
        <v>0</v>
      </c>
      <c r="Q3091">
        <v>0</v>
      </c>
      <c r="R3091">
        <v>35</v>
      </c>
      <c r="S3091">
        <v>0</v>
      </c>
      <c r="T3091">
        <v>4</v>
      </c>
      <c r="U3091">
        <v>0</v>
      </c>
      <c r="V3091">
        <v>0</v>
      </c>
      <c r="W3091">
        <v>0</v>
      </c>
      <c r="X3091">
        <v>0</v>
      </c>
      <c r="Y3091">
        <v>0</v>
      </c>
      <c r="Z3091">
        <v>20.832496355269633</v>
      </c>
      <c r="AA3091">
        <v>0</v>
      </c>
      <c r="AB3091">
        <v>4.0492267542189895</v>
      </c>
      <c r="AC3091">
        <v>0</v>
      </c>
      <c r="AD3091">
        <v>0</v>
      </c>
      <c r="AE3091">
        <v>24.881723109488622</v>
      </c>
    </row>
    <row r="3092" spans="1:31" x14ac:dyDescent="0.25">
      <c r="A3092">
        <v>1876687</v>
      </c>
      <c r="B3092">
        <v>1</v>
      </c>
      <c r="C3092" t="s">
        <v>80</v>
      </c>
      <c r="D3092" t="s">
        <v>83</v>
      </c>
      <c r="E3092" t="s">
        <v>131</v>
      </c>
      <c r="F3092" t="s">
        <v>9051</v>
      </c>
      <c r="G3092" t="s">
        <v>133</v>
      </c>
      <c r="H3092" t="s">
        <v>134</v>
      </c>
      <c r="I3092" t="s">
        <v>135</v>
      </c>
      <c r="J3092" t="s">
        <v>136</v>
      </c>
      <c r="K3092" t="s">
        <v>137</v>
      </c>
      <c r="L3092" t="s">
        <v>9052</v>
      </c>
      <c r="M3092" t="s">
        <v>9053</v>
      </c>
      <c r="N3092">
        <v>2.1433333330000002</v>
      </c>
      <c r="O3092">
        <v>4</v>
      </c>
      <c r="P3092">
        <v>28</v>
      </c>
      <c r="Q3092">
        <v>0</v>
      </c>
      <c r="R3092">
        <v>0</v>
      </c>
      <c r="S3092">
        <v>7</v>
      </c>
      <c r="T3092">
        <v>4</v>
      </c>
      <c r="U3092">
        <v>0</v>
      </c>
      <c r="V3092">
        <v>0</v>
      </c>
      <c r="W3092">
        <v>105.08337700008012</v>
      </c>
      <c r="X3092">
        <v>50.138611944319074</v>
      </c>
      <c r="Y3092">
        <v>0</v>
      </c>
      <c r="Z3092">
        <v>0</v>
      </c>
      <c r="AA3092">
        <v>279.55986705331441</v>
      </c>
      <c r="AB3092">
        <v>6.5515061828018712</v>
      </c>
      <c r="AC3092">
        <v>0</v>
      </c>
      <c r="AD3092">
        <v>0</v>
      </c>
      <c r="AE3092">
        <v>441.33336218051545</v>
      </c>
    </row>
    <row r="3093" spans="1:31" x14ac:dyDescent="0.25">
      <c r="A3093">
        <v>1877228</v>
      </c>
      <c r="B3093">
        <v>1</v>
      </c>
      <c r="C3093" t="s">
        <v>80</v>
      </c>
      <c r="D3093" t="s">
        <v>104</v>
      </c>
      <c r="E3093" t="s">
        <v>146</v>
      </c>
      <c r="F3093" t="s">
        <v>9054</v>
      </c>
      <c r="G3093" t="s">
        <v>148</v>
      </c>
      <c r="H3093" t="s">
        <v>143</v>
      </c>
      <c r="I3093" t="s">
        <v>135</v>
      </c>
      <c r="J3093" t="s">
        <v>136</v>
      </c>
      <c r="K3093" t="s">
        <v>137</v>
      </c>
      <c r="L3093" t="s">
        <v>9055</v>
      </c>
      <c r="M3093" t="s">
        <v>9056</v>
      </c>
      <c r="N3093">
        <v>0.91444444400000002</v>
      </c>
      <c r="O3093">
        <v>0</v>
      </c>
      <c r="P3093">
        <v>5</v>
      </c>
      <c r="Q3093">
        <v>0</v>
      </c>
      <c r="R3093">
        <v>0</v>
      </c>
      <c r="S3093">
        <v>0</v>
      </c>
      <c r="T3093">
        <v>0</v>
      </c>
      <c r="U3093">
        <v>0</v>
      </c>
      <c r="V3093">
        <v>0</v>
      </c>
      <c r="W3093">
        <v>0</v>
      </c>
      <c r="X3093">
        <v>0.84144875913557682</v>
      </c>
      <c r="Y3093">
        <v>0</v>
      </c>
      <c r="Z3093">
        <v>0</v>
      </c>
      <c r="AA3093">
        <v>0</v>
      </c>
      <c r="AB3093">
        <v>0</v>
      </c>
      <c r="AC3093">
        <v>0</v>
      </c>
      <c r="AD3093">
        <v>0</v>
      </c>
      <c r="AE3093">
        <v>0.84144875913557682</v>
      </c>
    </row>
    <row r="3094" spans="1:31" x14ac:dyDescent="0.25">
      <c r="A3094">
        <v>1876973</v>
      </c>
      <c r="B3094">
        <v>1</v>
      </c>
      <c r="C3094" t="s">
        <v>81</v>
      </c>
      <c r="D3094" t="s">
        <v>128</v>
      </c>
      <c r="E3094" t="s">
        <v>140</v>
      </c>
      <c r="F3094" t="s">
        <v>9057</v>
      </c>
      <c r="G3094" t="s">
        <v>200</v>
      </c>
      <c r="H3094" t="s">
        <v>143</v>
      </c>
      <c r="I3094" t="s">
        <v>135</v>
      </c>
      <c r="J3094" t="s">
        <v>136</v>
      </c>
      <c r="K3094" t="s">
        <v>137</v>
      </c>
      <c r="L3094" t="s">
        <v>9058</v>
      </c>
      <c r="M3094" t="s">
        <v>9059</v>
      </c>
      <c r="N3094">
        <v>4.4225000000000003</v>
      </c>
      <c r="O3094">
        <v>0</v>
      </c>
      <c r="P3094">
        <v>0</v>
      </c>
      <c r="Q3094">
        <v>0</v>
      </c>
      <c r="R3094">
        <v>0</v>
      </c>
      <c r="S3094">
        <v>0</v>
      </c>
      <c r="T3094">
        <v>1</v>
      </c>
      <c r="U3094">
        <v>0</v>
      </c>
      <c r="V3094">
        <v>0</v>
      </c>
      <c r="W3094">
        <v>0</v>
      </c>
      <c r="X3094">
        <v>0</v>
      </c>
      <c r="Y3094">
        <v>0</v>
      </c>
      <c r="Z3094">
        <v>0</v>
      </c>
      <c r="AA3094">
        <v>0</v>
      </c>
      <c r="AB3094">
        <v>10.067535965944149</v>
      </c>
      <c r="AC3094">
        <v>0</v>
      </c>
      <c r="AD3094">
        <v>0</v>
      </c>
      <c r="AE3094">
        <v>10.067535965944149</v>
      </c>
    </row>
    <row r="3095" spans="1:31" x14ac:dyDescent="0.25">
      <c r="A3095">
        <v>1876830</v>
      </c>
      <c r="B3095">
        <v>1</v>
      </c>
      <c r="C3095" t="s">
        <v>80</v>
      </c>
      <c r="D3095" t="s">
        <v>95</v>
      </c>
      <c r="E3095" t="s">
        <v>229</v>
      </c>
      <c r="F3095" t="s">
        <v>9060</v>
      </c>
      <c r="G3095" t="s">
        <v>133</v>
      </c>
      <c r="H3095" t="s">
        <v>134</v>
      </c>
      <c r="I3095" t="s">
        <v>135</v>
      </c>
      <c r="J3095" t="s">
        <v>136</v>
      </c>
      <c r="K3095" t="s">
        <v>137</v>
      </c>
      <c r="L3095" t="s">
        <v>9061</v>
      </c>
      <c r="M3095" t="s">
        <v>9062</v>
      </c>
      <c r="N3095">
        <v>0.31225444400000002</v>
      </c>
      <c r="O3095">
        <v>7</v>
      </c>
      <c r="P3095">
        <v>3976</v>
      </c>
      <c r="Q3095">
        <v>2</v>
      </c>
      <c r="R3095">
        <v>44</v>
      </c>
      <c r="S3095">
        <v>17</v>
      </c>
      <c r="T3095">
        <v>236</v>
      </c>
      <c r="U3095">
        <v>3</v>
      </c>
      <c r="V3095">
        <v>1</v>
      </c>
      <c r="W3095">
        <v>4.3811852872503021</v>
      </c>
      <c r="X3095">
        <v>337.47196685587562</v>
      </c>
      <c r="Y3095">
        <v>0.29470890751167278</v>
      </c>
      <c r="Z3095">
        <v>7.6334115840076224</v>
      </c>
      <c r="AA3095">
        <v>45.522526940829998</v>
      </c>
      <c r="AB3095">
        <v>121.6663031177373</v>
      </c>
      <c r="AC3095">
        <v>109.7468300675782</v>
      </c>
      <c r="AD3095">
        <v>0.24023659721179336</v>
      </c>
      <c r="AE3095">
        <v>626.9571693580026</v>
      </c>
    </row>
    <row r="3096" spans="1:31" x14ac:dyDescent="0.25">
      <c r="A3096">
        <v>1876667</v>
      </c>
      <c r="B3096">
        <v>1</v>
      </c>
      <c r="C3096" t="s">
        <v>80</v>
      </c>
      <c r="D3096" t="s">
        <v>103</v>
      </c>
      <c r="E3096" t="s">
        <v>158</v>
      </c>
      <c r="F3096" t="s">
        <v>9063</v>
      </c>
      <c r="G3096" t="s">
        <v>219</v>
      </c>
      <c r="H3096" t="s">
        <v>134</v>
      </c>
      <c r="I3096" t="s">
        <v>135</v>
      </c>
      <c r="J3096" t="s">
        <v>136</v>
      </c>
      <c r="K3096" t="s">
        <v>137</v>
      </c>
      <c r="L3096" t="s">
        <v>9064</v>
      </c>
      <c r="M3096" t="s">
        <v>9065</v>
      </c>
      <c r="N3096">
        <v>1.8488888880000001</v>
      </c>
      <c r="O3096">
        <v>0</v>
      </c>
      <c r="P3096">
        <v>9</v>
      </c>
      <c r="Q3096">
        <v>0</v>
      </c>
      <c r="R3096">
        <v>8</v>
      </c>
      <c r="S3096">
        <v>0</v>
      </c>
      <c r="T3096">
        <v>5</v>
      </c>
      <c r="U3096">
        <v>0</v>
      </c>
      <c r="V3096">
        <v>0</v>
      </c>
      <c r="W3096">
        <v>0</v>
      </c>
      <c r="X3096">
        <v>2.6338111440677627</v>
      </c>
      <c r="Y3096">
        <v>0</v>
      </c>
      <c r="Z3096">
        <v>2.2806289931779555</v>
      </c>
      <c r="AA3096">
        <v>0</v>
      </c>
      <c r="AB3096">
        <v>5.587304811580375</v>
      </c>
      <c r="AC3096">
        <v>0</v>
      </c>
      <c r="AD3096">
        <v>0</v>
      </c>
      <c r="AE3096">
        <v>10.501744948826094</v>
      </c>
    </row>
    <row r="3097" spans="1:31" x14ac:dyDescent="0.25">
      <c r="A3097">
        <v>1876790</v>
      </c>
      <c r="B3097">
        <v>1</v>
      </c>
      <c r="C3097" t="s">
        <v>81</v>
      </c>
      <c r="D3097" t="s">
        <v>112</v>
      </c>
      <c r="E3097" t="s">
        <v>146</v>
      </c>
      <c r="F3097" t="s">
        <v>9066</v>
      </c>
      <c r="G3097" t="s">
        <v>2417</v>
      </c>
      <c r="H3097" t="s">
        <v>143</v>
      </c>
      <c r="I3097" t="s">
        <v>135</v>
      </c>
      <c r="J3097" t="s">
        <v>136</v>
      </c>
      <c r="K3097" t="s">
        <v>137</v>
      </c>
      <c r="L3097" t="s">
        <v>9067</v>
      </c>
      <c r="M3097" t="s">
        <v>9068</v>
      </c>
      <c r="N3097">
        <v>3.8508333330000002</v>
      </c>
      <c r="O3097">
        <v>0</v>
      </c>
      <c r="P3097">
        <v>7</v>
      </c>
      <c r="Q3097">
        <v>0</v>
      </c>
      <c r="R3097">
        <v>0</v>
      </c>
      <c r="S3097">
        <v>0</v>
      </c>
      <c r="T3097">
        <v>0</v>
      </c>
      <c r="U3097">
        <v>0</v>
      </c>
      <c r="V3097">
        <v>0</v>
      </c>
      <c r="W3097">
        <v>0</v>
      </c>
      <c r="X3097">
        <v>2.2875131992943847</v>
      </c>
      <c r="Y3097">
        <v>0</v>
      </c>
      <c r="Z3097">
        <v>0</v>
      </c>
      <c r="AA3097">
        <v>0</v>
      </c>
      <c r="AB3097">
        <v>0</v>
      </c>
      <c r="AC3097">
        <v>0</v>
      </c>
      <c r="AD3097">
        <v>0</v>
      </c>
      <c r="AE3097">
        <v>2.2875131992943847</v>
      </c>
    </row>
    <row r="3098" spans="1:31" x14ac:dyDescent="0.25">
      <c r="A3098">
        <v>1876744</v>
      </c>
      <c r="B3098">
        <v>1</v>
      </c>
      <c r="C3098" t="s">
        <v>80</v>
      </c>
      <c r="D3098" t="s">
        <v>94</v>
      </c>
      <c r="E3098" t="s">
        <v>210</v>
      </c>
      <c r="F3098" t="s">
        <v>7581</v>
      </c>
      <c r="G3098" t="s">
        <v>133</v>
      </c>
      <c r="H3098" t="s">
        <v>134</v>
      </c>
      <c r="I3098" t="s">
        <v>135</v>
      </c>
      <c r="J3098" t="s">
        <v>136</v>
      </c>
      <c r="K3098" t="s">
        <v>137</v>
      </c>
      <c r="L3098" t="s">
        <v>9069</v>
      </c>
      <c r="M3098" t="s">
        <v>9070</v>
      </c>
      <c r="N3098">
        <v>0.49055555499999998</v>
      </c>
      <c r="O3098">
        <v>0</v>
      </c>
      <c r="P3098">
        <v>3243</v>
      </c>
      <c r="Q3098">
        <v>80</v>
      </c>
      <c r="R3098">
        <v>735</v>
      </c>
      <c r="S3098">
        <v>18</v>
      </c>
      <c r="T3098">
        <v>396</v>
      </c>
      <c r="U3098">
        <v>4</v>
      </c>
      <c r="V3098">
        <v>2</v>
      </c>
      <c r="W3098">
        <v>0</v>
      </c>
      <c r="X3098">
        <v>251.9288573864045</v>
      </c>
      <c r="Y3098">
        <v>206.14134857877258</v>
      </c>
      <c r="Z3098">
        <v>889.07188179587172</v>
      </c>
      <c r="AA3098">
        <v>75.151637235101916</v>
      </c>
      <c r="AB3098">
        <v>201.84560559512195</v>
      </c>
      <c r="AC3098">
        <v>633.20198719270411</v>
      </c>
      <c r="AD3098">
        <v>1.2816277915295753</v>
      </c>
      <c r="AE3098">
        <v>2258.622945575506</v>
      </c>
    </row>
    <row r="3099" spans="1:31" x14ac:dyDescent="0.25">
      <c r="A3099">
        <v>1876936</v>
      </c>
      <c r="B3099">
        <v>1</v>
      </c>
      <c r="C3099" t="s">
        <v>81</v>
      </c>
      <c r="D3099" t="s">
        <v>118</v>
      </c>
      <c r="E3099" t="s">
        <v>131</v>
      </c>
      <c r="F3099" t="s">
        <v>9071</v>
      </c>
      <c r="G3099" t="s">
        <v>133</v>
      </c>
      <c r="H3099" t="s">
        <v>134</v>
      </c>
      <c r="I3099" t="s">
        <v>135</v>
      </c>
      <c r="J3099" t="s">
        <v>136</v>
      </c>
      <c r="K3099" t="s">
        <v>137</v>
      </c>
      <c r="L3099" t="s">
        <v>9072</v>
      </c>
      <c r="M3099" t="s">
        <v>9073</v>
      </c>
      <c r="N3099">
        <v>0.73722222199999998</v>
      </c>
      <c r="O3099">
        <v>2</v>
      </c>
      <c r="P3099">
        <v>1866</v>
      </c>
      <c r="Q3099">
        <v>12</v>
      </c>
      <c r="R3099">
        <v>33</v>
      </c>
      <c r="S3099">
        <v>12</v>
      </c>
      <c r="T3099">
        <v>202</v>
      </c>
      <c r="U3099">
        <v>5</v>
      </c>
      <c r="V3099">
        <v>0</v>
      </c>
      <c r="W3099">
        <v>6.8562876679614053</v>
      </c>
      <c r="X3099">
        <v>309.43039054817029</v>
      </c>
      <c r="Y3099">
        <v>24.835503105936255</v>
      </c>
      <c r="Z3099">
        <v>54.87885355583655</v>
      </c>
      <c r="AA3099">
        <v>251.23907400411107</v>
      </c>
      <c r="AB3099">
        <v>138.47991985610963</v>
      </c>
      <c r="AC3099">
        <v>644.59104535924882</v>
      </c>
      <c r="AD3099">
        <v>0</v>
      </c>
      <c r="AE3099">
        <v>1430.3110740973739</v>
      </c>
    </row>
    <row r="3100" spans="1:31" x14ac:dyDescent="0.25">
      <c r="A3100">
        <v>1876999</v>
      </c>
      <c r="B3100">
        <v>1</v>
      </c>
      <c r="C3100" t="s">
        <v>80</v>
      </c>
      <c r="D3100" t="s">
        <v>105</v>
      </c>
      <c r="E3100" t="s">
        <v>140</v>
      </c>
      <c r="F3100" t="s">
        <v>9074</v>
      </c>
      <c r="G3100" t="s">
        <v>207</v>
      </c>
      <c r="H3100" t="s">
        <v>143</v>
      </c>
      <c r="I3100" t="s">
        <v>135</v>
      </c>
      <c r="J3100" t="s">
        <v>136</v>
      </c>
      <c r="K3100" t="s">
        <v>137</v>
      </c>
      <c r="L3100" t="s">
        <v>9075</v>
      </c>
      <c r="M3100" t="s">
        <v>9076</v>
      </c>
      <c r="N3100">
        <v>1.635</v>
      </c>
      <c r="O3100">
        <v>0</v>
      </c>
      <c r="P3100">
        <v>1</v>
      </c>
      <c r="Q3100">
        <v>0</v>
      </c>
      <c r="R3100">
        <v>0</v>
      </c>
      <c r="S3100">
        <v>0</v>
      </c>
      <c r="T3100">
        <v>0</v>
      </c>
      <c r="U3100">
        <v>0</v>
      </c>
      <c r="V3100">
        <v>0</v>
      </c>
      <c r="W3100">
        <v>0</v>
      </c>
      <c r="X3100">
        <v>1.2076300049479751</v>
      </c>
      <c r="Y3100">
        <v>0</v>
      </c>
      <c r="Z3100">
        <v>0</v>
      </c>
      <c r="AA3100">
        <v>0</v>
      </c>
      <c r="AB3100">
        <v>0</v>
      </c>
      <c r="AC3100">
        <v>0</v>
      </c>
      <c r="AD3100">
        <v>0</v>
      </c>
      <c r="AE3100">
        <v>1.2076300049479751</v>
      </c>
    </row>
    <row r="3101" spans="1:31" x14ac:dyDescent="0.25">
      <c r="A3101">
        <v>1876644</v>
      </c>
      <c r="B3101">
        <v>1</v>
      </c>
      <c r="C3101" t="s">
        <v>81</v>
      </c>
      <c r="D3101" t="s">
        <v>122</v>
      </c>
      <c r="E3101" t="s">
        <v>210</v>
      </c>
      <c r="F3101" t="s">
        <v>2140</v>
      </c>
      <c r="G3101" t="s">
        <v>133</v>
      </c>
      <c r="H3101" t="s">
        <v>134</v>
      </c>
      <c r="I3101" t="s">
        <v>135</v>
      </c>
      <c r="J3101" t="s">
        <v>136</v>
      </c>
      <c r="K3101" t="s">
        <v>137</v>
      </c>
      <c r="L3101" t="s">
        <v>9077</v>
      </c>
      <c r="M3101" t="s">
        <v>9078</v>
      </c>
      <c r="N3101">
        <v>0.53944444400000002</v>
      </c>
      <c r="O3101">
        <v>12</v>
      </c>
      <c r="P3101">
        <v>819</v>
      </c>
      <c r="Q3101">
        <v>1</v>
      </c>
      <c r="R3101">
        <v>19</v>
      </c>
      <c r="S3101">
        <v>2</v>
      </c>
      <c r="T3101">
        <v>52</v>
      </c>
      <c r="U3101">
        <v>1</v>
      </c>
      <c r="V3101">
        <v>0</v>
      </c>
      <c r="W3101">
        <v>1.0832406835669999</v>
      </c>
      <c r="X3101">
        <v>37.294923674478987</v>
      </c>
      <c r="Y3101">
        <v>8.9108706034888869E-4</v>
      </c>
      <c r="Z3101">
        <v>2.1594920618268794</v>
      </c>
      <c r="AA3101">
        <v>28.845921752449044</v>
      </c>
      <c r="AB3101">
        <v>5.4204641557209552</v>
      </c>
      <c r="AC3101">
        <v>0.42808762789251331</v>
      </c>
      <c r="AD3101">
        <v>0</v>
      </c>
      <c r="AE3101">
        <v>75.233021042995716</v>
      </c>
    </row>
    <row r="3102" spans="1:31" x14ac:dyDescent="0.25">
      <c r="A3102">
        <v>1876853</v>
      </c>
      <c r="B3102">
        <v>1</v>
      </c>
      <c r="C3102" t="s">
        <v>80</v>
      </c>
      <c r="D3102" t="s">
        <v>82</v>
      </c>
      <c r="E3102" t="s">
        <v>229</v>
      </c>
      <c r="F3102" t="s">
        <v>9079</v>
      </c>
      <c r="G3102" t="s">
        <v>8093</v>
      </c>
      <c r="H3102" t="s">
        <v>134</v>
      </c>
      <c r="I3102" t="s">
        <v>135</v>
      </c>
      <c r="J3102" t="s">
        <v>136</v>
      </c>
      <c r="K3102" t="s">
        <v>137</v>
      </c>
      <c r="L3102" t="s">
        <v>9080</v>
      </c>
      <c r="M3102" t="s">
        <v>9081</v>
      </c>
      <c r="N3102">
        <v>0.80554333300000003</v>
      </c>
      <c r="O3102">
        <v>0</v>
      </c>
      <c r="P3102">
        <v>395</v>
      </c>
      <c r="Q3102">
        <v>0</v>
      </c>
      <c r="R3102">
        <v>0</v>
      </c>
      <c r="S3102">
        <v>8</v>
      </c>
      <c r="T3102">
        <v>366</v>
      </c>
      <c r="U3102">
        <v>0</v>
      </c>
      <c r="V3102">
        <v>0</v>
      </c>
      <c r="W3102">
        <v>0</v>
      </c>
      <c r="X3102">
        <v>116.28630767701686</v>
      </c>
      <c r="Y3102">
        <v>0</v>
      </c>
      <c r="Z3102">
        <v>0</v>
      </c>
      <c r="AA3102">
        <v>150.57031502218285</v>
      </c>
      <c r="AB3102">
        <v>649.26247822530286</v>
      </c>
      <c r="AC3102">
        <v>0</v>
      </c>
      <c r="AD3102">
        <v>0</v>
      </c>
      <c r="AE3102">
        <v>916.11910092450262</v>
      </c>
    </row>
    <row r="3103" spans="1:31" x14ac:dyDescent="0.25">
      <c r="A3103">
        <v>1876704</v>
      </c>
      <c r="B3103">
        <v>1</v>
      </c>
      <c r="C3103" t="s">
        <v>80</v>
      </c>
      <c r="D3103" t="s">
        <v>84</v>
      </c>
      <c r="E3103" t="s">
        <v>158</v>
      </c>
      <c r="F3103" t="s">
        <v>9082</v>
      </c>
      <c r="G3103" t="s">
        <v>476</v>
      </c>
      <c r="H3103" t="s">
        <v>134</v>
      </c>
      <c r="I3103" t="s">
        <v>135</v>
      </c>
      <c r="J3103" t="s">
        <v>136</v>
      </c>
      <c r="K3103" t="s">
        <v>137</v>
      </c>
      <c r="L3103" t="s">
        <v>9083</v>
      </c>
      <c r="M3103" t="s">
        <v>9084</v>
      </c>
      <c r="N3103">
        <v>0.449722222</v>
      </c>
      <c r="O3103">
        <v>0</v>
      </c>
      <c r="P3103">
        <v>313</v>
      </c>
      <c r="Q3103">
        <v>0</v>
      </c>
      <c r="R3103">
        <v>0</v>
      </c>
      <c r="S3103">
        <v>0</v>
      </c>
      <c r="T3103">
        <v>4</v>
      </c>
      <c r="U3103">
        <v>0</v>
      </c>
      <c r="V3103">
        <v>0</v>
      </c>
      <c r="W3103">
        <v>0</v>
      </c>
      <c r="X3103">
        <v>48.665540948393399</v>
      </c>
      <c r="Y3103">
        <v>0</v>
      </c>
      <c r="Z3103">
        <v>0</v>
      </c>
      <c r="AA3103">
        <v>0</v>
      </c>
      <c r="AB3103">
        <v>2.4486208390109363</v>
      </c>
      <c r="AC3103">
        <v>0</v>
      </c>
      <c r="AD3103">
        <v>0</v>
      </c>
      <c r="AE3103">
        <v>51.114161787404335</v>
      </c>
    </row>
    <row r="3104" spans="1:31" x14ac:dyDescent="0.25">
      <c r="A3104">
        <v>1877039</v>
      </c>
      <c r="B3104">
        <v>1</v>
      </c>
      <c r="C3104" t="s">
        <v>80</v>
      </c>
      <c r="D3104" t="s">
        <v>93</v>
      </c>
      <c r="E3104" t="s">
        <v>169</v>
      </c>
      <c r="F3104" t="s">
        <v>9085</v>
      </c>
      <c r="G3104" t="s">
        <v>183</v>
      </c>
      <c r="H3104" t="s">
        <v>143</v>
      </c>
      <c r="I3104" t="s">
        <v>135</v>
      </c>
      <c r="J3104" t="s">
        <v>136</v>
      </c>
      <c r="K3104" t="s">
        <v>137</v>
      </c>
      <c r="L3104" t="s">
        <v>9086</v>
      </c>
      <c r="M3104" t="s">
        <v>9087</v>
      </c>
      <c r="N3104">
        <v>3.3811111110000001</v>
      </c>
      <c r="O3104">
        <v>0</v>
      </c>
      <c r="P3104">
        <v>57</v>
      </c>
      <c r="Q3104">
        <v>0</v>
      </c>
      <c r="R3104">
        <v>20</v>
      </c>
      <c r="S3104">
        <v>0</v>
      </c>
      <c r="T3104">
        <v>8</v>
      </c>
      <c r="U3104">
        <v>0</v>
      </c>
      <c r="V3104">
        <v>0</v>
      </c>
      <c r="W3104">
        <v>0</v>
      </c>
      <c r="X3104">
        <v>40.283629266332021</v>
      </c>
      <c r="Y3104">
        <v>0</v>
      </c>
      <c r="Z3104">
        <v>62.366662348070086</v>
      </c>
      <c r="AA3104">
        <v>0</v>
      </c>
      <c r="AB3104">
        <v>17.578583246702774</v>
      </c>
      <c r="AC3104">
        <v>0</v>
      </c>
      <c r="AD3104">
        <v>0</v>
      </c>
      <c r="AE3104">
        <v>120.22887486110488</v>
      </c>
    </row>
    <row r="3105" spans="1:31" x14ac:dyDescent="0.25">
      <c r="A3105">
        <v>1877182</v>
      </c>
      <c r="B3105">
        <v>1</v>
      </c>
      <c r="C3105" t="s">
        <v>80</v>
      </c>
      <c r="D3105" t="s">
        <v>82</v>
      </c>
      <c r="E3105" t="s">
        <v>222</v>
      </c>
      <c r="F3105" t="s">
        <v>9088</v>
      </c>
      <c r="G3105" t="s">
        <v>663</v>
      </c>
      <c r="H3105" t="s">
        <v>143</v>
      </c>
      <c r="I3105" t="s">
        <v>135</v>
      </c>
      <c r="J3105" t="s">
        <v>136</v>
      </c>
      <c r="K3105" t="s">
        <v>137</v>
      </c>
      <c r="L3105" t="s">
        <v>9089</v>
      </c>
      <c r="M3105" t="s">
        <v>9090</v>
      </c>
      <c r="N3105">
        <v>2.1747222220000002</v>
      </c>
      <c r="O3105">
        <v>0</v>
      </c>
      <c r="P3105">
        <v>34</v>
      </c>
      <c r="Q3105">
        <v>0</v>
      </c>
      <c r="R3105">
        <v>0</v>
      </c>
      <c r="S3105">
        <v>0</v>
      </c>
      <c r="T3105">
        <v>5</v>
      </c>
      <c r="U3105">
        <v>0</v>
      </c>
      <c r="V3105">
        <v>0</v>
      </c>
      <c r="W3105">
        <v>0</v>
      </c>
      <c r="X3105">
        <v>33.782778380069985</v>
      </c>
      <c r="Y3105">
        <v>0</v>
      </c>
      <c r="Z3105">
        <v>0</v>
      </c>
      <c r="AA3105">
        <v>0</v>
      </c>
      <c r="AB3105">
        <v>29.060248921773471</v>
      </c>
      <c r="AC3105">
        <v>0</v>
      </c>
      <c r="AD3105">
        <v>0</v>
      </c>
      <c r="AE3105">
        <v>62.843027301843456</v>
      </c>
    </row>
    <row r="3106" spans="1:31" x14ac:dyDescent="0.25">
      <c r="A3106">
        <v>1877062</v>
      </c>
      <c r="B3106">
        <v>1</v>
      </c>
      <c r="C3106" t="s">
        <v>80</v>
      </c>
      <c r="D3106" t="s">
        <v>83</v>
      </c>
      <c r="E3106" t="s">
        <v>140</v>
      </c>
      <c r="F3106" t="s">
        <v>9091</v>
      </c>
      <c r="G3106" t="s">
        <v>207</v>
      </c>
      <c r="H3106" t="s">
        <v>143</v>
      </c>
      <c r="I3106" t="s">
        <v>135</v>
      </c>
      <c r="J3106" t="s">
        <v>136</v>
      </c>
      <c r="K3106" t="s">
        <v>137</v>
      </c>
      <c r="L3106" t="s">
        <v>9092</v>
      </c>
      <c r="M3106" t="s">
        <v>9093</v>
      </c>
      <c r="N3106">
        <v>0.48138888800000001</v>
      </c>
      <c r="O3106">
        <v>0</v>
      </c>
      <c r="P3106">
        <v>1</v>
      </c>
      <c r="Q3106">
        <v>0</v>
      </c>
      <c r="R3106">
        <v>0</v>
      </c>
      <c r="S3106">
        <v>0</v>
      </c>
      <c r="T3106">
        <v>0</v>
      </c>
      <c r="U3106">
        <v>0</v>
      </c>
      <c r="V3106">
        <v>0</v>
      </c>
      <c r="W3106">
        <v>0</v>
      </c>
      <c r="X3106">
        <v>0</v>
      </c>
      <c r="Y3106">
        <v>0</v>
      </c>
      <c r="Z3106">
        <v>0</v>
      </c>
      <c r="AA3106">
        <v>0</v>
      </c>
      <c r="AB3106">
        <v>0</v>
      </c>
      <c r="AC3106">
        <v>0</v>
      </c>
      <c r="AD3106">
        <v>0</v>
      </c>
      <c r="AE3106">
        <v>0</v>
      </c>
    </row>
    <row r="3107" spans="1:31" x14ac:dyDescent="0.25">
      <c r="A3107">
        <v>1877082</v>
      </c>
      <c r="B3107">
        <v>1</v>
      </c>
      <c r="C3107" t="s">
        <v>81</v>
      </c>
      <c r="D3107" t="s">
        <v>112</v>
      </c>
      <c r="E3107" t="s">
        <v>158</v>
      </c>
      <c r="F3107" t="s">
        <v>9094</v>
      </c>
      <c r="G3107" t="s">
        <v>219</v>
      </c>
      <c r="H3107" t="s">
        <v>134</v>
      </c>
      <c r="I3107" t="s">
        <v>135</v>
      </c>
      <c r="J3107" t="s">
        <v>136</v>
      </c>
      <c r="K3107" t="s">
        <v>137</v>
      </c>
      <c r="L3107" t="s">
        <v>9095</v>
      </c>
      <c r="M3107" t="s">
        <v>9096</v>
      </c>
      <c r="N3107">
        <v>2.5013888880000001</v>
      </c>
      <c r="O3107">
        <v>0</v>
      </c>
      <c r="P3107">
        <v>186</v>
      </c>
      <c r="Q3107">
        <v>0</v>
      </c>
      <c r="R3107">
        <v>0</v>
      </c>
      <c r="S3107">
        <v>0</v>
      </c>
      <c r="T3107">
        <v>10</v>
      </c>
      <c r="U3107">
        <v>0</v>
      </c>
      <c r="V3107">
        <v>0</v>
      </c>
      <c r="W3107">
        <v>0</v>
      </c>
      <c r="X3107">
        <v>41.04439492639483</v>
      </c>
      <c r="Y3107">
        <v>0</v>
      </c>
      <c r="Z3107">
        <v>0</v>
      </c>
      <c r="AA3107">
        <v>0</v>
      </c>
      <c r="AB3107">
        <v>3.1256345808126227</v>
      </c>
      <c r="AC3107">
        <v>0</v>
      </c>
      <c r="AD3107">
        <v>0</v>
      </c>
      <c r="AE3107">
        <v>44.170029507207452</v>
      </c>
    </row>
    <row r="3108" spans="1:31" x14ac:dyDescent="0.25">
      <c r="A3108">
        <v>1876770</v>
      </c>
      <c r="B3108">
        <v>1</v>
      </c>
      <c r="C3108" t="s">
        <v>81</v>
      </c>
      <c r="D3108" t="s">
        <v>112</v>
      </c>
      <c r="E3108" t="s">
        <v>146</v>
      </c>
      <c r="F3108" t="s">
        <v>9097</v>
      </c>
      <c r="G3108" t="s">
        <v>148</v>
      </c>
      <c r="H3108" t="s">
        <v>143</v>
      </c>
      <c r="I3108" t="s">
        <v>135</v>
      </c>
      <c r="J3108" t="s">
        <v>136</v>
      </c>
      <c r="K3108" t="s">
        <v>137</v>
      </c>
      <c r="L3108" t="s">
        <v>9098</v>
      </c>
      <c r="M3108" t="s">
        <v>9099</v>
      </c>
      <c r="N3108">
        <v>4.3600000000000003</v>
      </c>
      <c r="O3108">
        <v>0</v>
      </c>
      <c r="P3108">
        <v>12</v>
      </c>
      <c r="Q3108">
        <v>0</v>
      </c>
      <c r="R3108">
        <v>15</v>
      </c>
      <c r="S3108">
        <v>0</v>
      </c>
      <c r="T3108">
        <v>1</v>
      </c>
      <c r="U3108">
        <v>0</v>
      </c>
      <c r="V3108">
        <v>0</v>
      </c>
      <c r="W3108">
        <v>0</v>
      </c>
      <c r="X3108">
        <v>8.3666287604435894</v>
      </c>
      <c r="Y3108">
        <v>0</v>
      </c>
      <c r="Z3108">
        <v>64.293551981364558</v>
      </c>
      <c r="AA3108">
        <v>0</v>
      </c>
      <c r="AB3108">
        <v>10.4224258828164</v>
      </c>
      <c r="AC3108">
        <v>0</v>
      </c>
      <c r="AD3108">
        <v>0</v>
      </c>
      <c r="AE3108">
        <v>83.082606624624546</v>
      </c>
    </row>
    <row r="3109" spans="1:31" x14ac:dyDescent="0.25">
      <c r="A3109">
        <v>1876647</v>
      </c>
      <c r="B3109">
        <v>1</v>
      </c>
      <c r="C3109" t="s">
        <v>80</v>
      </c>
      <c r="D3109" t="s">
        <v>107</v>
      </c>
      <c r="E3109" t="s">
        <v>131</v>
      </c>
      <c r="F3109" t="s">
        <v>9100</v>
      </c>
      <c r="G3109" t="s">
        <v>133</v>
      </c>
      <c r="H3109" t="s">
        <v>134</v>
      </c>
      <c r="I3109" t="s">
        <v>135</v>
      </c>
      <c r="J3109" t="s">
        <v>136</v>
      </c>
      <c r="K3109" t="s">
        <v>137</v>
      </c>
      <c r="L3109" t="s">
        <v>9101</v>
      </c>
      <c r="M3109" t="s">
        <v>9102</v>
      </c>
      <c r="N3109">
        <v>1.509166666</v>
      </c>
      <c r="O3109">
        <v>1</v>
      </c>
      <c r="P3109">
        <v>1</v>
      </c>
      <c r="Q3109">
        <v>35</v>
      </c>
      <c r="R3109">
        <v>22</v>
      </c>
      <c r="S3109">
        <v>11</v>
      </c>
      <c r="T3109">
        <v>3</v>
      </c>
      <c r="U3109">
        <v>0</v>
      </c>
      <c r="V3109">
        <v>0</v>
      </c>
      <c r="W3109">
        <v>0.65935568073833339</v>
      </c>
      <c r="X3109">
        <v>0.22722186230676669</v>
      </c>
      <c r="Y3109">
        <v>37.77053072080993</v>
      </c>
      <c r="Z3109">
        <v>16.695203741848303</v>
      </c>
      <c r="AA3109">
        <v>46.662636044113455</v>
      </c>
      <c r="AB3109">
        <v>1.6567355412524178</v>
      </c>
      <c r="AC3109">
        <v>0</v>
      </c>
      <c r="AD3109">
        <v>0</v>
      </c>
      <c r="AE3109">
        <v>103.6716835910692</v>
      </c>
    </row>
    <row r="3110" spans="1:31" x14ac:dyDescent="0.25">
      <c r="A3110">
        <v>1877002</v>
      </c>
      <c r="B3110">
        <v>1</v>
      </c>
      <c r="C3110" t="s">
        <v>81</v>
      </c>
      <c r="D3110" t="s">
        <v>118</v>
      </c>
      <c r="E3110" t="s">
        <v>146</v>
      </c>
      <c r="F3110" t="s">
        <v>422</v>
      </c>
      <c r="G3110" t="s">
        <v>148</v>
      </c>
      <c r="H3110" t="s">
        <v>143</v>
      </c>
      <c r="I3110" t="s">
        <v>135</v>
      </c>
      <c r="J3110" t="s">
        <v>136</v>
      </c>
      <c r="K3110" t="s">
        <v>137</v>
      </c>
      <c r="L3110" t="s">
        <v>9103</v>
      </c>
      <c r="M3110" t="s">
        <v>9104</v>
      </c>
      <c r="N3110">
        <v>0.78388888800000001</v>
      </c>
      <c r="O3110">
        <v>0</v>
      </c>
      <c r="P3110">
        <v>68</v>
      </c>
      <c r="Q3110">
        <v>0</v>
      </c>
      <c r="R3110">
        <v>0</v>
      </c>
      <c r="S3110">
        <v>0</v>
      </c>
      <c r="T3110">
        <v>2</v>
      </c>
      <c r="U3110">
        <v>0</v>
      </c>
      <c r="V3110">
        <v>0</v>
      </c>
      <c r="W3110">
        <v>0</v>
      </c>
      <c r="X3110">
        <v>9.5469237992131877</v>
      </c>
      <c r="Y3110">
        <v>0</v>
      </c>
      <c r="Z3110">
        <v>0</v>
      </c>
      <c r="AA3110">
        <v>0</v>
      </c>
      <c r="AB3110">
        <v>0.1406074303414</v>
      </c>
      <c r="AC3110">
        <v>0</v>
      </c>
      <c r="AD3110">
        <v>0</v>
      </c>
      <c r="AE3110">
        <v>9.6875312295545868</v>
      </c>
    </row>
    <row r="3111" spans="1:31" x14ac:dyDescent="0.25">
      <c r="A3111">
        <v>1877025</v>
      </c>
      <c r="B3111">
        <v>1</v>
      </c>
      <c r="C3111" t="s">
        <v>80</v>
      </c>
      <c r="D3111" t="s">
        <v>93</v>
      </c>
      <c r="E3111" t="s">
        <v>210</v>
      </c>
      <c r="F3111" t="s">
        <v>9105</v>
      </c>
      <c r="G3111" t="s">
        <v>133</v>
      </c>
      <c r="H3111" t="s">
        <v>134</v>
      </c>
      <c r="I3111" t="s">
        <v>135</v>
      </c>
      <c r="J3111" t="s">
        <v>136</v>
      </c>
      <c r="K3111" t="s">
        <v>137</v>
      </c>
      <c r="L3111" t="s">
        <v>9106</v>
      </c>
      <c r="M3111" t="s">
        <v>9107</v>
      </c>
      <c r="N3111">
        <v>0.54249999999999998</v>
      </c>
      <c r="O3111">
        <v>3</v>
      </c>
      <c r="P3111">
        <v>12</v>
      </c>
      <c r="Q3111">
        <v>39</v>
      </c>
      <c r="R3111">
        <v>167</v>
      </c>
      <c r="S3111">
        <v>11</v>
      </c>
      <c r="T3111">
        <v>37</v>
      </c>
      <c r="U3111">
        <v>0</v>
      </c>
      <c r="V3111">
        <v>0</v>
      </c>
      <c r="W3111">
        <v>3.6644482707154138</v>
      </c>
      <c r="X3111">
        <v>5.1999522868302721</v>
      </c>
      <c r="Y3111">
        <v>190.47111397055136</v>
      </c>
      <c r="Z3111">
        <v>582.01814387571198</v>
      </c>
      <c r="AA3111">
        <v>107.06643567533931</v>
      </c>
      <c r="AB3111">
        <v>67.147578445112828</v>
      </c>
      <c r="AC3111">
        <v>0</v>
      </c>
      <c r="AD3111">
        <v>0</v>
      </c>
      <c r="AE3111">
        <v>955.56767252426118</v>
      </c>
    </row>
    <row r="3112" spans="1:31" x14ac:dyDescent="0.25">
      <c r="A3112">
        <v>1876716</v>
      </c>
      <c r="B3112">
        <v>1</v>
      </c>
      <c r="C3112" t="s">
        <v>80</v>
      </c>
      <c r="D3112" t="s">
        <v>93</v>
      </c>
      <c r="E3112" t="s">
        <v>131</v>
      </c>
      <c r="F3112" t="s">
        <v>9108</v>
      </c>
      <c r="G3112" t="s">
        <v>171</v>
      </c>
      <c r="H3112" t="s">
        <v>134</v>
      </c>
      <c r="I3112" t="s">
        <v>135</v>
      </c>
      <c r="J3112" t="s">
        <v>136</v>
      </c>
      <c r="K3112" t="s">
        <v>172</v>
      </c>
      <c r="L3112" t="s">
        <v>9109</v>
      </c>
      <c r="M3112" t="s">
        <v>9110</v>
      </c>
      <c r="N3112">
        <v>2.9275000000000002</v>
      </c>
      <c r="O3112">
        <v>0</v>
      </c>
      <c r="P3112">
        <v>51</v>
      </c>
      <c r="Q3112">
        <v>56</v>
      </c>
      <c r="R3112">
        <v>138</v>
      </c>
      <c r="S3112">
        <v>8</v>
      </c>
      <c r="T3112">
        <v>73</v>
      </c>
      <c r="U3112">
        <v>0</v>
      </c>
      <c r="V3112">
        <v>0</v>
      </c>
      <c r="W3112">
        <v>0</v>
      </c>
      <c r="X3112">
        <v>74.684016151992026</v>
      </c>
      <c r="Y3112">
        <v>3525.8843813382368</v>
      </c>
      <c r="Z3112">
        <v>1387.8032917355611</v>
      </c>
      <c r="AA3112">
        <v>529.3360037705105</v>
      </c>
      <c r="AB3112">
        <v>1052.145005148612</v>
      </c>
      <c r="AC3112">
        <v>0</v>
      </c>
      <c r="AD3112">
        <v>0</v>
      </c>
      <c r="AE3112">
        <v>6569.8526981449122</v>
      </c>
    </row>
    <row r="3113" spans="1:31" x14ac:dyDescent="0.25">
      <c r="A3113">
        <v>1876653</v>
      </c>
      <c r="B3113">
        <v>1</v>
      </c>
      <c r="C3113" t="s">
        <v>80</v>
      </c>
      <c r="D3113" t="s">
        <v>103</v>
      </c>
      <c r="E3113" t="s">
        <v>210</v>
      </c>
      <c r="F3113" t="s">
        <v>9111</v>
      </c>
      <c r="G3113" t="s">
        <v>133</v>
      </c>
      <c r="H3113" t="s">
        <v>134</v>
      </c>
      <c r="I3113" t="s">
        <v>135</v>
      </c>
      <c r="J3113" t="s">
        <v>136</v>
      </c>
      <c r="K3113" t="s">
        <v>137</v>
      </c>
      <c r="L3113" t="s">
        <v>9112</v>
      </c>
      <c r="M3113" t="s">
        <v>9113</v>
      </c>
      <c r="N3113">
        <v>8.2500000000000004E-2</v>
      </c>
      <c r="O3113">
        <v>0</v>
      </c>
      <c r="P3113">
        <v>0</v>
      </c>
      <c r="Q3113">
        <v>6</v>
      </c>
      <c r="R3113">
        <v>5</v>
      </c>
      <c r="S3113">
        <v>2</v>
      </c>
      <c r="T3113">
        <v>1</v>
      </c>
      <c r="U3113">
        <v>2</v>
      </c>
      <c r="V3113">
        <v>0</v>
      </c>
      <c r="W3113">
        <v>0</v>
      </c>
      <c r="X3113">
        <v>0</v>
      </c>
      <c r="Y3113">
        <v>10.00669787136459</v>
      </c>
      <c r="Z3113">
        <v>6.5221261610709602</v>
      </c>
      <c r="AA3113">
        <v>1.0161292273122375</v>
      </c>
      <c r="AB3113">
        <v>0.5418685593900151</v>
      </c>
      <c r="AC3113">
        <v>16.490819646974064</v>
      </c>
      <c r="AD3113">
        <v>0</v>
      </c>
      <c r="AE3113">
        <v>34.577641466111871</v>
      </c>
    </row>
    <row r="3114" spans="1:31" x14ac:dyDescent="0.25">
      <c r="A3114">
        <v>1877188</v>
      </c>
      <c r="B3114">
        <v>1</v>
      </c>
      <c r="C3114" t="s">
        <v>81</v>
      </c>
      <c r="D3114" t="s">
        <v>112</v>
      </c>
      <c r="E3114" t="s">
        <v>146</v>
      </c>
      <c r="F3114" t="s">
        <v>9114</v>
      </c>
      <c r="G3114" t="s">
        <v>363</v>
      </c>
      <c r="H3114" t="s">
        <v>143</v>
      </c>
      <c r="I3114" t="s">
        <v>135</v>
      </c>
      <c r="J3114" t="s">
        <v>136</v>
      </c>
      <c r="K3114" t="s">
        <v>137</v>
      </c>
      <c r="L3114" t="s">
        <v>9115</v>
      </c>
      <c r="M3114" t="s">
        <v>9116</v>
      </c>
      <c r="N3114">
        <v>2.5044444440000002</v>
      </c>
      <c r="O3114">
        <v>0</v>
      </c>
      <c r="P3114">
        <v>6</v>
      </c>
      <c r="Q3114">
        <v>0</v>
      </c>
      <c r="R3114">
        <v>4</v>
      </c>
      <c r="S3114">
        <v>0</v>
      </c>
      <c r="T3114">
        <v>0</v>
      </c>
      <c r="U3114">
        <v>0</v>
      </c>
      <c r="V3114">
        <v>0</v>
      </c>
      <c r="W3114">
        <v>0</v>
      </c>
      <c r="X3114">
        <v>2.6240832768149249</v>
      </c>
      <c r="Y3114">
        <v>0</v>
      </c>
      <c r="Z3114">
        <v>3.133727961397974</v>
      </c>
      <c r="AA3114">
        <v>0</v>
      </c>
      <c r="AB3114">
        <v>0</v>
      </c>
      <c r="AC3114">
        <v>0</v>
      </c>
      <c r="AD3114">
        <v>0</v>
      </c>
      <c r="AE3114">
        <v>5.7578112382128985</v>
      </c>
    </row>
    <row r="3115" spans="1:31" x14ac:dyDescent="0.25">
      <c r="A3115">
        <v>1876607</v>
      </c>
      <c r="B3115">
        <v>1</v>
      </c>
      <c r="C3115" t="s">
        <v>81</v>
      </c>
      <c r="D3115" t="s">
        <v>123</v>
      </c>
      <c r="E3115" t="s">
        <v>169</v>
      </c>
      <c r="F3115" t="s">
        <v>1050</v>
      </c>
      <c r="G3115" t="s">
        <v>183</v>
      </c>
      <c r="H3115" t="s">
        <v>143</v>
      </c>
      <c r="I3115" t="s">
        <v>135</v>
      </c>
      <c r="J3115" t="s">
        <v>136</v>
      </c>
      <c r="K3115" t="s">
        <v>137</v>
      </c>
      <c r="L3115" t="s">
        <v>9117</v>
      </c>
      <c r="M3115" t="s">
        <v>9118</v>
      </c>
      <c r="N3115">
        <v>0.898888888</v>
      </c>
      <c r="O3115">
        <v>0</v>
      </c>
      <c r="P3115">
        <v>1</v>
      </c>
      <c r="Q3115">
        <v>0</v>
      </c>
      <c r="R3115">
        <v>11</v>
      </c>
      <c r="S3115">
        <v>0</v>
      </c>
      <c r="T3115">
        <v>0</v>
      </c>
      <c r="U3115">
        <v>0</v>
      </c>
      <c r="V3115">
        <v>0</v>
      </c>
      <c r="W3115">
        <v>0</v>
      </c>
      <c r="X3115">
        <v>5.4297270035386855</v>
      </c>
      <c r="Y3115">
        <v>0</v>
      </c>
      <c r="Z3115">
        <v>25.77042916327127</v>
      </c>
      <c r="AA3115">
        <v>0</v>
      </c>
      <c r="AB3115">
        <v>0</v>
      </c>
      <c r="AC3115">
        <v>0</v>
      </c>
      <c r="AD3115">
        <v>0</v>
      </c>
      <c r="AE3115">
        <v>31.200156166809954</v>
      </c>
    </row>
    <row r="3116" spans="1:31" x14ac:dyDescent="0.25">
      <c r="A3116">
        <v>1876753</v>
      </c>
      <c r="B3116">
        <v>1</v>
      </c>
      <c r="C3116" t="s">
        <v>81</v>
      </c>
      <c r="D3116" t="s">
        <v>123</v>
      </c>
      <c r="E3116" t="s">
        <v>131</v>
      </c>
      <c r="F3116" t="s">
        <v>2537</v>
      </c>
      <c r="G3116" t="s">
        <v>133</v>
      </c>
      <c r="H3116" t="s">
        <v>134</v>
      </c>
      <c r="I3116" t="s">
        <v>135</v>
      </c>
      <c r="J3116" t="s">
        <v>136</v>
      </c>
      <c r="K3116" t="s">
        <v>137</v>
      </c>
      <c r="L3116" t="s">
        <v>9119</v>
      </c>
      <c r="M3116" t="s">
        <v>9120</v>
      </c>
      <c r="N3116">
        <v>3.3908333329999998</v>
      </c>
      <c r="O3116">
        <v>0</v>
      </c>
      <c r="P3116">
        <v>4</v>
      </c>
      <c r="Q3116">
        <v>1</v>
      </c>
      <c r="R3116">
        <v>128</v>
      </c>
      <c r="S3116">
        <v>0</v>
      </c>
      <c r="T3116">
        <v>8</v>
      </c>
      <c r="U3116">
        <v>0</v>
      </c>
      <c r="V3116">
        <v>0</v>
      </c>
      <c r="W3116">
        <v>0</v>
      </c>
      <c r="X3116">
        <v>9.2684462918776411</v>
      </c>
      <c r="Y3116">
        <v>9.5647456312152368</v>
      </c>
      <c r="Z3116">
        <v>1021.8489329884746</v>
      </c>
      <c r="AA3116">
        <v>0</v>
      </c>
      <c r="AB3116">
        <v>48.887161689681342</v>
      </c>
      <c r="AC3116">
        <v>0</v>
      </c>
      <c r="AD3116">
        <v>0</v>
      </c>
      <c r="AE3116">
        <v>1089.5692866012489</v>
      </c>
    </row>
    <row r="3117" spans="1:31" x14ac:dyDescent="0.25">
      <c r="A3117">
        <v>1876779</v>
      </c>
      <c r="B3117">
        <v>1</v>
      </c>
      <c r="C3117" t="s">
        <v>81</v>
      </c>
      <c r="D3117" t="s">
        <v>122</v>
      </c>
      <c r="E3117" t="s">
        <v>229</v>
      </c>
      <c r="F3117" t="s">
        <v>9121</v>
      </c>
      <c r="G3117" t="s">
        <v>133</v>
      </c>
      <c r="H3117" t="s">
        <v>134</v>
      </c>
      <c r="I3117" t="s">
        <v>135</v>
      </c>
      <c r="J3117" t="s">
        <v>136</v>
      </c>
      <c r="K3117" t="s">
        <v>137</v>
      </c>
      <c r="L3117" t="s">
        <v>9122</v>
      </c>
      <c r="M3117" t="s">
        <v>9123</v>
      </c>
      <c r="N3117">
        <v>0.148888888</v>
      </c>
      <c r="O3117">
        <v>6</v>
      </c>
      <c r="P3117">
        <v>7791</v>
      </c>
      <c r="Q3117">
        <v>62</v>
      </c>
      <c r="R3117">
        <v>122</v>
      </c>
      <c r="S3117">
        <v>56</v>
      </c>
      <c r="T3117">
        <v>1092</v>
      </c>
      <c r="U3117">
        <v>8</v>
      </c>
      <c r="V3117">
        <v>2</v>
      </c>
      <c r="W3117">
        <v>0.32580568550448002</v>
      </c>
      <c r="X3117">
        <v>190.70896497699218</v>
      </c>
      <c r="Y3117">
        <v>29.601061971912166</v>
      </c>
      <c r="Z3117">
        <v>16.695786896053097</v>
      </c>
      <c r="AA3117">
        <v>42.967343554087144</v>
      </c>
      <c r="AB3117">
        <v>108.231244552787</v>
      </c>
      <c r="AC3117">
        <v>570.51923712209327</v>
      </c>
      <c r="AD3117">
        <v>0.57630443064879999</v>
      </c>
      <c r="AE3117">
        <v>959.62574919007818</v>
      </c>
    </row>
    <row r="3118" spans="1:31" x14ac:dyDescent="0.25">
      <c r="A3118">
        <v>1876730</v>
      </c>
      <c r="B3118">
        <v>1</v>
      </c>
      <c r="C3118" t="s">
        <v>80</v>
      </c>
      <c r="D3118" t="s">
        <v>104</v>
      </c>
      <c r="E3118" t="s">
        <v>140</v>
      </c>
      <c r="F3118" t="s">
        <v>9124</v>
      </c>
      <c r="G3118" t="s">
        <v>163</v>
      </c>
      <c r="H3118" t="s">
        <v>143</v>
      </c>
      <c r="I3118" t="s">
        <v>135</v>
      </c>
      <c r="J3118" t="s">
        <v>136</v>
      </c>
      <c r="K3118" t="s">
        <v>137</v>
      </c>
      <c r="L3118" t="s">
        <v>9125</v>
      </c>
      <c r="M3118" t="s">
        <v>9126</v>
      </c>
      <c r="N3118">
        <v>1.1286111109999999</v>
      </c>
      <c r="O3118">
        <v>0</v>
      </c>
      <c r="P3118">
        <v>0</v>
      </c>
      <c r="Q3118">
        <v>0</v>
      </c>
      <c r="R3118">
        <v>1</v>
      </c>
      <c r="S3118">
        <v>0</v>
      </c>
      <c r="T3118">
        <v>0</v>
      </c>
      <c r="U3118">
        <v>0</v>
      </c>
      <c r="V3118">
        <v>0</v>
      </c>
      <c r="W3118">
        <v>0</v>
      </c>
      <c r="X3118">
        <v>0</v>
      </c>
      <c r="Y3118">
        <v>0</v>
      </c>
      <c r="Z3118">
        <v>0.28312246585256257</v>
      </c>
      <c r="AA3118">
        <v>0</v>
      </c>
      <c r="AB3118">
        <v>0</v>
      </c>
      <c r="AC3118">
        <v>0</v>
      </c>
      <c r="AD3118">
        <v>0</v>
      </c>
      <c r="AE3118">
        <v>0.28312246585256257</v>
      </c>
    </row>
    <row r="3119" spans="1:31" x14ac:dyDescent="0.25">
      <c r="A3119">
        <v>1876710</v>
      </c>
      <c r="B3119">
        <v>1</v>
      </c>
      <c r="C3119" t="s">
        <v>80</v>
      </c>
      <c r="D3119" t="s">
        <v>108</v>
      </c>
      <c r="E3119" t="s">
        <v>131</v>
      </c>
      <c r="F3119" t="s">
        <v>9127</v>
      </c>
      <c r="G3119" t="s">
        <v>133</v>
      </c>
      <c r="H3119" t="s">
        <v>134</v>
      </c>
      <c r="I3119" t="s">
        <v>135</v>
      </c>
      <c r="J3119" t="s">
        <v>136</v>
      </c>
      <c r="K3119" t="s">
        <v>137</v>
      </c>
      <c r="L3119" t="s">
        <v>9128</v>
      </c>
      <c r="M3119" t="s">
        <v>9129</v>
      </c>
      <c r="N3119">
        <v>0.390555555</v>
      </c>
      <c r="O3119">
        <v>0</v>
      </c>
      <c r="P3119">
        <v>587</v>
      </c>
      <c r="Q3119">
        <v>0</v>
      </c>
      <c r="R3119">
        <v>364</v>
      </c>
      <c r="S3119">
        <v>4</v>
      </c>
      <c r="T3119">
        <v>169</v>
      </c>
      <c r="U3119">
        <v>1</v>
      </c>
      <c r="V3119">
        <v>0</v>
      </c>
      <c r="W3119">
        <v>0</v>
      </c>
      <c r="X3119">
        <v>56.053619212720186</v>
      </c>
      <c r="Y3119">
        <v>0</v>
      </c>
      <c r="Z3119">
        <v>396.85841815035417</v>
      </c>
      <c r="AA3119">
        <v>42.943986893650319</v>
      </c>
      <c r="AB3119">
        <v>144.98188683078763</v>
      </c>
      <c r="AC3119">
        <v>11.676107265650359</v>
      </c>
      <c r="AD3119">
        <v>0</v>
      </c>
      <c r="AE3119">
        <v>652.51401835316267</v>
      </c>
    </row>
    <row r="3120" spans="1:31" x14ac:dyDescent="0.25">
      <c r="A3120">
        <v>1876610</v>
      </c>
      <c r="B3120">
        <v>1</v>
      </c>
      <c r="C3120" t="s">
        <v>80</v>
      </c>
      <c r="D3120" t="s">
        <v>82</v>
      </c>
      <c r="E3120" t="s">
        <v>146</v>
      </c>
      <c r="F3120" t="s">
        <v>9130</v>
      </c>
      <c r="G3120" t="s">
        <v>148</v>
      </c>
      <c r="H3120" t="s">
        <v>143</v>
      </c>
      <c r="I3120" t="s">
        <v>135</v>
      </c>
      <c r="J3120" t="s">
        <v>136</v>
      </c>
      <c r="K3120" t="s">
        <v>137</v>
      </c>
      <c r="L3120" t="s">
        <v>9131</v>
      </c>
      <c r="M3120" t="s">
        <v>9132</v>
      </c>
      <c r="N3120">
        <v>4.8622222219999998</v>
      </c>
      <c r="O3120">
        <v>0</v>
      </c>
      <c r="P3120">
        <v>107</v>
      </c>
      <c r="Q3120">
        <v>0</v>
      </c>
      <c r="R3120">
        <v>0</v>
      </c>
      <c r="S3120">
        <v>0</v>
      </c>
      <c r="T3120">
        <v>2</v>
      </c>
      <c r="U3120">
        <v>0</v>
      </c>
      <c r="V3120">
        <v>0</v>
      </c>
      <c r="W3120">
        <v>0</v>
      </c>
      <c r="X3120">
        <v>82.464951192171668</v>
      </c>
      <c r="Y3120">
        <v>0</v>
      </c>
      <c r="Z3120">
        <v>0</v>
      </c>
      <c r="AA3120">
        <v>0</v>
      </c>
      <c r="AB3120">
        <v>2.6548815400371999</v>
      </c>
      <c r="AC3120">
        <v>0</v>
      </c>
      <c r="AD3120">
        <v>0</v>
      </c>
      <c r="AE3120">
        <v>85.119832732208863</v>
      </c>
    </row>
    <row r="3121" spans="1:31" x14ac:dyDescent="0.25">
      <c r="A3121">
        <v>1877022</v>
      </c>
      <c r="B3121">
        <v>1</v>
      </c>
      <c r="C3121" t="s">
        <v>80</v>
      </c>
      <c r="D3121" t="s">
        <v>103</v>
      </c>
      <c r="E3121" t="s">
        <v>169</v>
      </c>
      <c r="F3121" t="s">
        <v>9133</v>
      </c>
      <c r="G3121" t="s">
        <v>183</v>
      </c>
      <c r="H3121" t="s">
        <v>143</v>
      </c>
      <c r="I3121" t="s">
        <v>135</v>
      </c>
      <c r="J3121" t="s">
        <v>136</v>
      </c>
      <c r="K3121" t="s">
        <v>137</v>
      </c>
      <c r="L3121" t="s">
        <v>9134</v>
      </c>
      <c r="M3121" t="s">
        <v>9135</v>
      </c>
      <c r="N3121">
        <v>1.6316666660000001</v>
      </c>
      <c r="O3121">
        <v>0</v>
      </c>
      <c r="P3121">
        <v>0</v>
      </c>
      <c r="Q3121">
        <v>0</v>
      </c>
      <c r="R3121">
        <v>1</v>
      </c>
      <c r="S3121">
        <v>0</v>
      </c>
      <c r="T3121">
        <v>1</v>
      </c>
      <c r="U3121">
        <v>0</v>
      </c>
      <c r="V3121">
        <v>0</v>
      </c>
      <c r="W3121">
        <v>0</v>
      </c>
      <c r="X3121">
        <v>0</v>
      </c>
      <c r="Y3121">
        <v>0</v>
      </c>
      <c r="Z3121">
        <v>4.6540167846055835</v>
      </c>
      <c r="AA3121">
        <v>0</v>
      </c>
      <c r="AB3121">
        <v>3.6534147131994636</v>
      </c>
      <c r="AC3121">
        <v>0</v>
      </c>
      <c r="AD3121">
        <v>0</v>
      </c>
      <c r="AE3121">
        <v>8.3074314978050481</v>
      </c>
    </row>
    <row r="3122" spans="1:31" x14ac:dyDescent="0.25">
      <c r="A3122">
        <v>1877214</v>
      </c>
      <c r="B3122">
        <v>1</v>
      </c>
      <c r="C3122" t="s">
        <v>80</v>
      </c>
      <c r="D3122" t="s">
        <v>91</v>
      </c>
      <c r="E3122" t="s">
        <v>158</v>
      </c>
      <c r="F3122" t="s">
        <v>6425</v>
      </c>
      <c r="G3122" t="s">
        <v>133</v>
      </c>
      <c r="H3122" t="s">
        <v>134</v>
      </c>
      <c r="I3122" t="s">
        <v>135</v>
      </c>
      <c r="J3122" t="s">
        <v>136</v>
      </c>
      <c r="K3122" t="s">
        <v>137</v>
      </c>
      <c r="L3122" t="s">
        <v>9136</v>
      </c>
      <c r="M3122" t="s">
        <v>9137</v>
      </c>
      <c r="N3122">
        <v>0.45472222200000001</v>
      </c>
      <c r="O3122">
        <v>0</v>
      </c>
      <c r="P3122">
        <v>1</v>
      </c>
      <c r="Q3122">
        <v>0</v>
      </c>
      <c r="R3122">
        <v>8</v>
      </c>
      <c r="S3122">
        <v>0</v>
      </c>
      <c r="T3122">
        <v>4</v>
      </c>
      <c r="U3122">
        <v>0</v>
      </c>
      <c r="V3122">
        <v>0</v>
      </c>
      <c r="W3122">
        <v>0</v>
      </c>
      <c r="X3122">
        <v>0.33732012170184666</v>
      </c>
      <c r="Y3122">
        <v>0</v>
      </c>
      <c r="Z3122">
        <v>6.7490572160959443</v>
      </c>
      <c r="AA3122">
        <v>0</v>
      </c>
      <c r="AB3122">
        <v>1.4083803783439779</v>
      </c>
      <c r="AC3122">
        <v>0</v>
      </c>
      <c r="AD3122">
        <v>0</v>
      </c>
      <c r="AE3122">
        <v>8.4947577161417698</v>
      </c>
    </row>
    <row r="3123" spans="1:31" x14ac:dyDescent="0.25">
      <c r="A3123">
        <v>1877065</v>
      </c>
      <c r="B3123">
        <v>1</v>
      </c>
      <c r="C3123" t="s">
        <v>81</v>
      </c>
      <c r="D3123" t="s">
        <v>120</v>
      </c>
      <c r="E3123" t="s">
        <v>140</v>
      </c>
      <c r="F3123" t="s">
        <v>9138</v>
      </c>
      <c r="G3123" t="s">
        <v>163</v>
      </c>
      <c r="H3123" t="s">
        <v>143</v>
      </c>
      <c r="I3123" t="s">
        <v>135</v>
      </c>
      <c r="J3123" t="s">
        <v>136</v>
      </c>
      <c r="K3123" t="s">
        <v>137</v>
      </c>
      <c r="L3123" t="s">
        <v>9139</v>
      </c>
      <c r="M3123" t="s">
        <v>9140</v>
      </c>
      <c r="N3123">
        <v>1.1411111110000001</v>
      </c>
      <c r="O3123">
        <v>0</v>
      </c>
      <c r="P3123">
        <v>1</v>
      </c>
      <c r="Q3123">
        <v>0</v>
      </c>
      <c r="R3123">
        <v>0</v>
      </c>
      <c r="S3123">
        <v>0</v>
      </c>
      <c r="T3123">
        <v>0</v>
      </c>
      <c r="U3123">
        <v>0</v>
      </c>
      <c r="V3123">
        <v>0</v>
      </c>
      <c r="W3123">
        <v>0</v>
      </c>
      <c r="X3123">
        <v>0.14905588636279998</v>
      </c>
      <c r="Y3123">
        <v>0</v>
      </c>
      <c r="Z3123">
        <v>0</v>
      </c>
      <c r="AA3123">
        <v>0</v>
      </c>
      <c r="AB3123">
        <v>0</v>
      </c>
      <c r="AC3123">
        <v>0</v>
      </c>
      <c r="AD3123">
        <v>0</v>
      </c>
      <c r="AE3123">
        <v>0.14905588636279998</v>
      </c>
    </row>
    <row r="3124" spans="1:31" x14ac:dyDescent="0.25">
      <c r="A3124">
        <v>1876813</v>
      </c>
      <c r="B3124">
        <v>1</v>
      </c>
      <c r="C3124" t="s">
        <v>81</v>
      </c>
      <c r="D3124" t="s">
        <v>128</v>
      </c>
      <c r="E3124" t="s">
        <v>140</v>
      </c>
      <c r="F3124" t="s">
        <v>9141</v>
      </c>
      <c r="G3124" t="s">
        <v>212</v>
      </c>
      <c r="H3124" t="s">
        <v>143</v>
      </c>
      <c r="I3124" t="s">
        <v>135</v>
      </c>
      <c r="J3124" t="s">
        <v>136</v>
      </c>
      <c r="K3124" t="s">
        <v>137</v>
      </c>
      <c r="L3124" t="s">
        <v>9142</v>
      </c>
      <c r="M3124" t="s">
        <v>9143</v>
      </c>
      <c r="N3124">
        <v>1.633611111</v>
      </c>
      <c r="O3124">
        <v>0</v>
      </c>
      <c r="P3124">
        <v>0</v>
      </c>
      <c r="Q3124">
        <v>0</v>
      </c>
      <c r="R3124">
        <v>0</v>
      </c>
      <c r="S3124">
        <v>0</v>
      </c>
      <c r="T3124">
        <v>1</v>
      </c>
      <c r="U3124">
        <v>0</v>
      </c>
      <c r="V3124">
        <v>0</v>
      </c>
      <c r="W3124">
        <v>0</v>
      </c>
      <c r="X3124">
        <v>0</v>
      </c>
      <c r="Y3124">
        <v>0</v>
      </c>
      <c r="Z3124">
        <v>0</v>
      </c>
      <c r="AA3124">
        <v>0</v>
      </c>
      <c r="AB3124">
        <v>0.82730371037690453</v>
      </c>
      <c r="AC3124">
        <v>0</v>
      </c>
      <c r="AD3124">
        <v>0</v>
      </c>
      <c r="AE3124">
        <v>0.82730371037690453</v>
      </c>
    </row>
    <row r="3125" spans="1:31" x14ac:dyDescent="0.25">
      <c r="A3125">
        <v>1876859</v>
      </c>
      <c r="B3125">
        <v>1</v>
      </c>
      <c r="C3125" t="s">
        <v>81</v>
      </c>
      <c r="D3125" t="s">
        <v>123</v>
      </c>
      <c r="E3125" t="s">
        <v>146</v>
      </c>
      <c r="F3125" t="s">
        <v>8286</v>
      </c>
      <c r="G3125" t="s">
        <v>541</v>
      </c>
      <c r="H3125" t="s">
        <v>143</v>
      </c>
      <c r="I3125" t="s">
        <v>135</v>
      </c>
      <c r="J3125" t="s">
        <v>136</v>
      </c>
      <c r="K3125" t="s">
        <v>137</v>
      </c>
      <c r="L3125" t="s">
        <v>9144</v>
      </c>
      <c r="M3125" t="s">
        <v>9145</v>
      </c>
      <c r="N3125">
        <v>2.324166666</v>
      </c>
      <c r="O3125">
        <v>0</v>
      </c>
      <c r="P3125">
        <v>412</v>
      </c>
      <c r="Q3125">
        <v>0</v>
      </c>
      <c r="R3125">
        <v>0</v>
      </c>
      <c r="S3125">
        <v>0</v>
      </c>
      <c r="T3125">
        <v>22</v>
      </c>
      <c r="U3125">
        <v>0</v>
      </c>
      <c r="V3125">
        <v>0</v>
      </c>
      <c r="W3125">
        <v>0</v>
      </c>
      <c r="X3125">
        <v>182.43437873956617</v>
      </c>
      <c r="Y3125">
        <v>0</v>
      </c>
      <c r="Z3125">
        <v>0</v>
      </c>
      <c r="AA3125">
        <v>0</v>
      </c>
      <c r="AB3125">
        <v>47.975561502290851</v>
      </c>
      <c r="AC3125">
        <v>0</v>
      </c>
      <c r="AD3125">
        <v>0</v>
      </c>
      <c r="AE3125">
        <v>230.40994024185702</v>
      </c>
    </row>
    <row r="3126" spans="1:31" x14ac:dyDescent="0.25">
      <c r="A3126">
        <v>1877045</v>
      </c>
      <c r="B3126">
        <v>1</v>
      </c>
      <c r="C3126" t="s">
        <v>80</v>
      </c>
      <c r="D3126" t="s">
        <v>83</v>
      </c>
      <c r="E3126" t="s">
        <v>140</v>
      </c>
      <c r="F3126" t="s">
        <v>9146</v>
      </c>
      <c r="G3126" t="s">
        <v>163</v>
      </c>
      <c r="H3126" t="s">
        <v>143</v>
      </c>
      <c r="I3126" t="s">
        <v>135</v>
      </c>
      <c r="J3126" t="s">
        <v>136</v>
      </c>
      <c r="K3126" t="s">
        <v>137</v>
      </c>
      <c r="L3126" t="s">
        <v>9147</v>
      </c>
      <c r="M3126" t="s">
        <v>9148</v>
      </c>
      <c r="N3126">
        <v>1.2691666660000001</v>
      </c>
      <c r="O3126">
        <v>0</v>
      </c>
      <c r="P3126">
        <v>2</v>
      </c>
      <c r="Q3126">
        <v>0</v>
      </c>
      <c r="R3126">
        <v>0</v>
      </c>
      <c r="S3126">
        <v>0</v>
      </c>
      <c r="T3126">
        <v>0</v>
      </c>
      <c r="U3126">
        <v>0</v>
      </c>
      <c r="V3126">
        <v>0</v>
      </c>
      <c r="W3126">
        <v>0</v>
      </c>
      <c r="X3126">
        <v>2.5831755091754669</v>
      </c>
      <c r="Y3126">
        <v>0</v>
      </c>
      <c r="Z3126">
        <v>0</v>
      </c>
      <c r="AA3126">
        <v>0</v>
      </c>
      <c r="AB3126">
        <v>0</v>
      </c>
      <c r="AC3126">
        <v>0</v>
      </c>
      <c r="AD3126">
        <v>0</v>
      </c>
      <c r="AE3126">
        <v>2.5831755091754669</v>
      </c>
    </row>
    <row r="3127" spans="1:31" x14ac:dyDescent="0.25">
      <c r="A3127">
        <v>1876796</v>
      </c>
      <c r="B3127">
        <v>1</v>
      </c>
      <c r="C3127" t="s">
        <v>80</v>
      </c>
      <c r="D3127" t="s">
        <v>97</v>
      </c>
      <c r="E3127" t="s">
        <v>140</v>
      </c>
      <c r="F3127" t="s">
        <v>9149</v>
      </c>
      <c r="G3127" t="s">
        <v>200</v>
      </c>
      <c r="H3127" t="s">
        <v>143</v>
      </c>
      <c r="I3127" t="s">
        <v>135</v>
      </c>
      <c r="J3127" t="s">
        <v>136</v>
      </c>
      <c r="K3127" t="s">
        <v>137</v>
      </c>
      <c r="L3127" t="s">
        <v>9150</v>
      </c>
      <c r="M3127" t="s">
        <v>9151</v>
      </c>
      <c r="N3127">
        <v>4.807222222</v>
      </c>
      <c r="O3127">
        <v>0</v>
      </c>
      <c r="P3127">
        <v>1</v>
      </c>
      <c r="Q3127">
        <v>0</v>
      </c>
      <c r="R3127">
        <v>0</v>
      </c>
      <c r="S3127">
        <v>0</v>
      </c>
      <c r="T3127">
        <v>0</v>
      </c>
      <c r="U3127">
        <v>0</v>
      </c>
      <c r="V3127">
        <v>0</v>
      </c>
      <c r="W3127">
        <v>0</v>
      </c>
      <c r="X3127">
        <v>0</v>
      </c>
      <c r="Y3127">
        <v>0</v>
      </c>
      <c r="Z3127">
        <v>0</v>
      </c>
      <c r="AA3127">
        <v>0</v>
      </c>
      <c r="AB3127">
        <v>0</v>
      </c>
      <c r="AC3127">
        <v>0</v>
      </c>
      <c r="AD3127">
        <v>0</v>
      </c>
      <c r="AE3127">
        <v>0</v>
      </c>
    </row>
    <row r="3128" spans="1:31" x14ac:dyDescent="0.25">
      <c r="A3128">
        <v>1877151</v>
      </c>
      <c r="B3128">
        <v>1</v>
      </c>
      <c r="C3128" t="s">
        <v>81</v>
      </c>
      <c r="D3128" t="s">
        <v>112</v>
      </c>
      <c r="E3128" t="s">
        <v>146</v>
      </c>
      <c r="F3128" t="s">
        <v>9152</v>
      </c>
      <c r="G3128" t="s">
        <v>148</v>
      </c>
      <c r="H3128" t="s">
        <v>143</v>
      </c>
      <c r="I3128" t="s">
        <v>135</v>
      </c>
      <c r="J3128" t="s">
        <v>136</v>
      </c>
      <c r="K3128" t="s">
        <v>137</v>
      </c>
      <c r="L3128" t="s">
        <v>9153</v>
      </c>
      <c r="M3128" t="s">
        <v>9154</v>
      </c>
      <c r="N3128">
        <v>3.253055555</v>
      </c>
      <c r="O3128">
        <v>0</v>
      </c>
      <c r="P3128">
        <v>35</v>
      </c>
      <c r="Q3128">
        <v>0</v>
      </c>
      <c r="R3128">
        <v>0</v>
      </c>
      <c r="S3128">
        <v>0</v>
      </c>
      <c r="T3128">
        <v>0</v>
      </c>
      <c r="U3128">
        <v>0</v>
      </c>
      <c r="V3128">
        <v>0</v>
      </c>
      <c r="W3128">
        <v>0</v>
      </c>
      <c r="X3128">
        <v>21.542078386028486</v>
      </c>
      <c r="Y3128">
        <v>0</v>
      </c>
      <c r="Z3128">
        <v>0</v>
      </c>
      <c r="AA3128">
        <v>0</v>
      </c>
      <c r="AB3128">
        <v>0</v>
      </c>
      <c r="AC3128">
        <v>0</v>
      </c>
      <c r="AD3128">
        <v>0</v>
      </c>
      <c r="AE3128">
        <v>21.542078386028486</v>
      </c>
    </row>
    <row r="3129" spans="1:31" x14ac:dyDescent="0.25">
      <c r="A3129">
        <v>1876899</v>
      </c>
      <c r="B3129">
        <v>1</v>
      </c>
      <c r="C3129" t="s">
        <v>80</v>
      </c>
      <c r="D3129" t="s">
        <v>83</v>
      </c>
      <c r="E3129" t="s">
        <v>140</v>
      </c>
      <c r="F3129" t="s">
        <v>9155</v>
      </c>
      <c r="G3129" t="s">
        <v>200</v>
      </c>
      <c r="H3129" t="s">
        <v>143</v>
      </c>
      <c r="I3129" t="s">
        <v>135</v>
      </c>
      <c r="J3129" t="s">
        <v>136</v>
      </c>
      <c r="K3129" t="s">
        <v>137</v>
      </c>
      <c r="L3129" t="s">
        <v>9156</v>
      </c>
      <c r="M3129" t="s">
        <v>9157</v>
      </c>
      <c r="N3129">
        <v>1.1858333329999999</v>
      </c>
      <c r="O3129">
        <v>0</v>
      </c>
      <c r="P3129">
        <v>0</v>
      </c>
      <c r="Q3129">
        <v>0</v>
      </c>
      <c r="R3129">
        <v>0</v>
      </c>
      <c r="S3129">
        <v>0</v>
      </c>
      <c r="T3129">
        <v>1</v>
      </c>
      <c r="U3129">
        <v>0</v>
      </c>
      <c r="V3129">
        <v>0</v>
      </c>
      <c r="W3129">
        <v>0</v>
      </c>
      <c r="X3129">
        <v>0</v>
      </c>
      <c r="Y3129">
        <v>0</v>
      </c>
      <c r="Z3129">
        <v>0</v>
      </c>
      <c r="AA3129">
        <v>0</v>
      </c>
      <c r="AB3129">
        <v>0.33247213993354163</v>
      </c>
      <c r="AC3129">
        <v>0</v>
      </c>
      <c r="AD3129">
        <v>0</v>
      </c>
      <c r="AE3129">
        <v>0.33247213993354163</v>
      </c>
    </row>
    <row r="3130" spans="1:31" x14ac:dyDescent="0.25">
      <c r="A3130">
        <v>1876650</v>
      </c>
      <c r="B3130">
        <v>1</v>
      </c>
      <c r="C3130" t="s">
        <v>81</v>
      </c>
      <c r="D3130" t="s">
        <v>127</v>
      </c>
      <c r="E3130" t="s">
        <v>131</v>
      </c>
      <c r="F3130" t="s">
        <v>1791</v>
      </c>
      <c r="G3130" t="s">
        <v>133</v>
      </c>
      <c r="H3130" t="s">
        <v>134</v>
      </c>
      <c r="I3130" t="s">
        <v>135</v>
      </c>
      <c r="J3130" t="s">
        <v>136</v>
      </c>
      <c r="K3130" t="s">
        <v>137</v>
      </c>
      <c r="L3130" t="s">
        <v>9158</v>
      </c>
      <c r="M3130" t="s">
        <v>9159</v>
      </c>
      <c r="N3130">
        <v>13.173055554999999</v>
      </c>
      <c r="O3130">
        <v>0</v>
      </c>
      <c r="P3130">
        <v>3</v>
      </c>
      <c r="Q3130">
        <v>35</v>
      </c>
      <c r="R3130">
        <v>32</v>
      </c>
      <c r="S3130">
        <v>1</v>
      </c>
      <c r="T3130">
        <v>0</v>
      </c>
      <c r="U3130">
        <v>0</v>
      </c>
      <c r="V3130">
        <v>0</v>
      </c>
      <c r="W3130">
        <v>0</v>
      </c>
      <c r="X3130">
        <v>9.4160314573177857</v>
      </c>
      <c r="Y3130">
        <v>734.42295756980968</v>
      </c>
      <c r="Z3130">
        <v>898.67036351004867</v>
      </c>
      <c r="AA3130">
        <v>79.41423422553612</v>
      </c>
      <c r="AB3130">
        <v>0</v>
      </c>
      <c r="AC3130">
        <v>0</v>
      </c>
      <c r="AD3130">
        <v>0</v>
      </c>
      <c r="AE3130">
        <v>1721.9235867627124</v>
      </c>
    </row>
    <row r="3131" spans="1:31" x14ac:dyDescent="0.25">
      <c r="A3131">
        <v>1877191</v>
      </c>
      <c r="B3131">
        <v>1</v>
      </c>
      <c r="C3131" t="s">
        <v>80</v>
      </c>
      <c r="D3131" t="s">
        <v>93</v>
      </c>
      <c r="E3131" t="s">
        <v>140</v>
      </c>
      <c r="F3131" t="s">
        <v>9160</v>
      </c>
      <c r="G3131" t="s">
        <v>163</v>
      </c>
      <c r="H3131" t="s">
        <v>143</v>
      </c>
      <c r="I3131" t="s">
        <v>135</v>
      </c>
      <c r="J3131" t="s">
        <v>136</v>
      </c>
      <c r="K3131" t="s">
        <v>137</v>
      </c>
      <c r="L3131" t="s">
        <v>9161</v>
      </c>
      <c r="M3131" t="s">
        <v>9162</v>
      </c>
      <c r="N3131">
        <v>0.81916666599999999</v>
      </c>
      <c r="O3131">
        <v>0</v>
      </c>
      <c r="P3131">
        <v>1</v>
      </c>
      <c r="Q3131">
        <v>0</v>
      </c>
      <c r="R3131">
        <v>0</v>
      </c>
      <c r="S3131">
        <v>0</v>
      </c>
      <c r="T3131">
        <v>0</v>
      </c>
      <c r="U3131">
        <v>0</v>
      </c>
      <c r="V3131">
        <v>0</v>
      </c>
      <c r="W3131">
        <v>0</v>
      </c>
      <c r="X3131">
        <v>6.6449658136672501E-2</v>
      </c>
      <c r="Y3131">
        <v>0</v>
      </c>
      <c r="Z3131">
        <v>0</v>
      </c>
      <c r="AA3131">
        <v>0</v>
      </c>
      <c r="AB3131">
        <v>0</v>
      </c>
      <c r="AC3131">
        <v>0</v>
      </c>
      <c r="AD3131">
        <v>0</v>
      </c>
      <c r="AE3131">
        <v>6.6449658136672501E-2</v>
      </c>
    </row>
    <row r="3132" spans="1:31" x14ac:dyDescent="0.25">
      <c r="A3132">
        <v>1877088</v>
      </c>
      <c r="B3132">
        <v>1</v>
      </c>
      <c r="C3132" t="s">
        <v>80</v>
      </c>
      <c r="D3132" t="s">
        <v>100</v>
      </c>
      <c r="E3132" t="s">
        <v>146</v>
      </c>
      <c r="F3132" t="s">
        <v>9163</v>
      </c>
      <c r="G3132" t="s">
        <v>453</v>
      </c>
      <c r="H3132" t="s">
        <v>143</v>
      </c>
      <c r="I3132" t="s">
        <v>135</v>
      </c>
      <c r="J3132" t="s">
        <v>136</v>
      </c>
      <c r="K3132" t="s">
        <v>137</v>
      </c>
      <c r="L3132" t="s">
        <v>9164</v>
      </c>
      <c r="M3132" t="s">
        <v>9165</v>
      </c>
      <c r="N3132">
        <v>1.5552777769999999</v>
      </c>
      <c r="O3132">
        <v>0</v>
      </c>
      <c r="P3132">
        <v>208</v>
      </c>
      <c r="Q3132">
        <v>0</v>
      </c>
      <c r="R3132">
        <v>0</v>
      </c>
      <c r="S3132">
        <v>0</v>
      </c>
      <c r="T3132">
        <v>7</v>
      </c>
      <c r="U3132">
        <v>0</v>
      </c>
      <c r="V3132">
        <v>0</v>
      </c>
      <c r="W3132">
        <v>0</v>
      </c>
      <c r="X3132">
        <v>78.788291265341599</v>
      </c>
      <c r="Y3132">
        <v>0</v>
      </c>
      <c r="Z3132">
        <v>0</v>
      </c>
      <c r="AA3132">
        <v>0</v>
      </c>
      <c r="AB3132">
        <v>3.5068024318702902</v>
      </c>
      <c r="AC3132">
        <v>0</v>
      </c>
      <c r="AD3132">
        <v>0</v>
      </c>
      <c r="AE3132">
        <v>82.295093697211882</v>
      </c>
    </row>
    <row r="3133" spans="1:31" x14ac:dyDescent="0.25">
      <c r="A3133">
        <v>1877131</v>
      </c>
      <c r="B3133">
        <v>1</v>
      </c>
      <c r="C3133" t="s">
        <v>80</v>
      </c>
      <c r="D3133" t="s">
        <v>94</v>
      </c>
      <c r="E3133" t="s">
        <v>210</v>
      </c>
      <c r="F3133" t="s">
        <v>7581</v>
      </c>
      <c r="G3133" t="s">
        <v>133</v>
      </c>
      <c r="H3133" t="s">
        <v>134</v>
      </c>
      <c r="I3133" t="s">
        <v>135</v>
      </c>
      <c r="J3133" t="s">
        <v>136</v>
      </c>
      <c r="K3133" t="s">
        <v>137</v>
      </c>
      <c r="L3133" t="s">
        <v>9166</v>
      </c>
      <c r="M3133" t="s">
        <v>9167</v>
      </c>
      <c r="N3133">
        <v>0.51916666600000005</v>
      </c>
      <c r="O3133">
        <v>0</v>
      </c>
      <c r="P3133">
        <v>3243</v>
      </c>
      <c r="Q3133">
        <v>80</v>
      </c>
      <c r="R3133">
        <v>735</v>
      </c>
      <c r="S3133">
        <v>18</v>
      </c>
      <c r="T3133">
        <v>396</v>
      </c>
      <c r="U3133">
        <v>4</v>
      </c>
      <c r="V3133">
        <v>2</v>
      </c>
      <c r="W3133">
        <v>0</v>
      </c>
      <c r="X3133">
        <v>316.80547543913212</v>
      </c>
      <c r="Y3133">
        <v>220.02488758222643</v>
      </c>
      <c r="Z3133">
        <v>977.690167447318</v>
      </c>
      <c r="AA3133">
        <v>66.352882175467812</v>
      </c>
      <c r="AB3133">
        <v>175.38772333303493</v>
      </c>
      <c r="AC3133">
        <v>426.04469017446451</v>
      </c>
      <c r="AD3133">
        <v>0.71248616162001244</v>
      </c>
      <c r="AE3133">
        <v>2183.0183123132638</v>
      </c>
    </row>
    <row r="3134" spans="1:31" x14ac:dyDescent="0.25">
      <c r="A3134">
        <v>1876633</v>
      </c>
      <c r="B3134">
        <v>1</v>
      </c>
      <c r="C3134" t="s">
        <v>80</v>
      </c>
      <c r="D3134" t="s">
        <v>93</v>
      </c>
      <c r="E3134" t="s">
        <v>210</v>
      </c>
      <c r="F3134" t="s">
        <v>9168</v>
      </c>
      <c r="G3134" t="s">
        <v>133</v>
      </c>
      <c r="H3134" t="s">
        <v>134</v>
      </c>
      <c r="I3134" t="s">
        <v>135</v>
      </c>
      <c r="J3134" t="s">
        <v>136</v>
      </c>
      <c r="K3134" t="s">
        <v>137</v>
      </c>
      <c r="L3134" t="s">
        <v>9169</v>
      </c>
      <c r="M3134" t="s">
        <v>9170</v>
      </c>
      <c r="N3134">
        <v>0.175277777</v>
      </c>
      <c r="O3134">
        <v>0</v>
      </c>
      <c r="P3134">
        <v>387</v>
      </c>
      <c r="Q3134">
        <v>46</v>
      </c>
      <c r="R3134">
        <v>320</v>
      </c>
      <c r="S3134">
        <v>13</v>
      </c>
      <c r="T3134">
        <v>197</v>
      </c>
      <c r="U3134">
        <v>0</v>
      </c>
      <c r="V3134">
        <v>0</v>
      </c>
      <c r="W3134">
        <v>0</v>
      </c>
      <c r="X3134">
        <v>11.058049722957287</v>
      </c>
      <c r="Y3134">
        <v>19.019526760031148</v>
      </c>
      <c r="Z3134">
        <v>97.218118880226143</v>
      </c>
      <c r="AA3134">
        <v>17.030130296655997</v>
      </c>
      <c r="AB3134">
        <v>44.221230856295335</v>
      </c>
      <c r="AC3134">
        <v>0</v>
      </c>
      <c r="AD3134">
        <v>0</v>
      </c>
      <c r="AE3134">
        <v>188.54705651616592</v>
      </c>
    </row>
    <row r="3135" spans="1:31" x14ac:dyDescent="0.25">
      <c r="A3135">
        <v>1876590</v>
      </c>
      <c r="B3135">
        <v>1</v>
      </c>
      <c r="C3135" t="s">
        <v>80</v>
      </c>
      <c r="D3135" t="s">
        <v>87</v>
      </c>
      <c r="E3135" t="s">
        <v>146</v>
      </c>
      <c r="F3135" t="s">
        <v>9171</v>
      </c>
      <c r="G3135" t="s">
        <v>469</v>
      </c>
      <c r="H3135" t="s">
        <v>143</v>
      </c>
      <c r="I3135" t="s">
        <v>135</v>
      </c>
      <c r="J3135" t="s">
        <v>136</v>
      </c>
      <c r="K3135" t="s">
        <v>137</v>
      </c>
      <c r="L3135" t="s">
        <v>9172</v>
      </c>
      <c r="M3135" t="s">
        <v>9173</v>
      </c>
      <c r="N3135">
        <v>1.2044444439999999</v>
      </c>
      <c r="O3135">
        <v>0</v>
      </c>
      <c r="P3135">
        <v>4</v>
      </c>
      <c r="Q3135">
        <v>0</v>
      </c>
      <c r="R3135">
        <v>0</v>
      </c>
      <c r="S3135">
        <v>0</v>
      </c>
      <c r="T3135">
        <v>2</v>
      </c>
      <c r="U3135">
        <v>0</v>
      </c>
      <c r="V3135">
        <v>0</v>
      </c>
      <c r="W3135">
        <v>0</v>
      </c>
      <c r="X3135">
        <v>9.1324677081510014E-2</v>
      </c>
      <c r="Y3135">
        <v>0</v>
      </c>
      <c r="Z3135">
        <v>0</v>
      </c>
      <c r="AA3135">
        <v>0</v>
      </c>
      <c r="AB3135">
        <v>1.3496143716464855</v>
      </c>
      <c r="AC3135">
        <v>0</v>
      </c>
      <c r="AD3135">
        <v>0</v>
      </c>
      <c r="AE3135">
        <v>1.4409390487279954</v>
      </c>
    </row>
    <row r="3136" spans="1:31" x14ac:dyDescent="0.25">
      <c r="A3136">
        <v>1877211</v>
      </c>
      <c r="B3136">
        <v>1</v>
      </c>
      <c r="C3136" t="s">
        <v>81</v>
      </c>
      <c r="D3136" t="s">
        <v>118</v>
      </c>
      <c r="E3136" t="s">
        <v>146</v>
      </c>
      <c r="F3136" t="s">
        <v>3618</v>
      </c>
      <c r="G3136" t="s">
        <v>148</v>
      </c>
      <c r="H3136" t="s">
        <v>143</v>
      </c>
      <c r="I3136" t="s">
        <v>135</v>
      </c>
      <c r="J3136" t="s">
        <v>136</v>
      </c>
      <c r="K3136" t="s">
        <v>137</v>
      </c>
      <c r="L3136" t="s">
        <v>9174</v>
      </c>
      <c r="M3136" t="s">
        <v>9175</v>
      </c>
      <c r="N3136">
        <v>1.566944444</v>
      </c>
      <c r="O3136">
        <v>0</v>
      </c>
      <c r="P3136">
        <v>43</v>
      </c>
      <c r="Q3136">
        <v>0</v>
      </c>
      <c r="R3136">
        <v>0</v>
      </c>
      <c r="S3136">
        <v>0</v>
      </c>
      <c r="T3136">
        <v>1</v>
      </c>
      <c r="U3136">
        <v>0</v>
      </c>
      <c r="V3136">
        <v>0</v>
      </c>
      <c r="W3136">
        <v>0</v>
      </c>
      <c r="X3136">
        <v>17.520231304071913</v>
      </c>
      <c r="Y3136">
        <v>0</v>
      </c>
      <c r="Z3136">
        <v>0</v>
      </c>
      <c r="AA3136">
        <v>0</v>
      </c>
      <c r="AB3136">
        <v>8.1990337810300573E-2</v>
      </c>
      <c r="AC3136">
        <v>0</v>
      </c>
      <c r="AD3136">
        <v>0</v>
      </c>
      <c r="AE3136">
        <v>17.602221641882213</v>
      </c>
    </row>
    <row r="3137" spans="1:31" x14ac:dyDescent="0.25">
      <c r="A3137">
        <v>1876713</v>
      </c>
      <c r="B3137">
        <v>1</v>
      </c>
      <c r="C3137" t="s">
        <v>80</v>
      </c>
      <c r="D3137" t="s">
        <v>90</v>
      </c>
      <c r="E3137" t="s">
        <v>158</v>
      </c>
      <c r="F3137" t="s">
        <v>9176</v>
      </c>
      <c r="G3137" t="s">
        <v>196</v>
      </c>
      <c r="H3137" t="s">
        <v>134</v>
      </c>
      <c r="I3137" t="s">
        <v>135</v>
      </c>
      <c r="J3137" t="s">
        <v>136</v>
      </c>
      <c r="K3137" t="s">
        <v>172</v>
      </c>
      <c r="L3137" t="s">
        <v>9177</v>
      </c>
      <c r="M3137" t="s">
        <v>9178</v>
      </c>
      <c r="N3137">
        <v>8.4632833329999997</v>
      </c>
      <c r="O3137">
        <v>0</v>
      </c>
      <c r="P3137">
        <v>196</v>
      </c>
      <c r="Q3137">
        <v>0</v>
      </c>
      <c r="R3137">
        <v>0</v>
      </c>
      <c r="S3137">
        <v>1</v>
      </c>
      <c r="T3137">
        <v>4</v>
      </c>
      <c r="U3137">
        <v>0</v>
      </c>
      <c r="V3137">
        <v>0</v>
      </c>
      <c r="W3137">
        <v>0</v>
      </c>
      <c r="X3137">
        <v>480.71799260578575</v>
      </c>
      <c r="Y3137">
        <v>0</v>
      </c>
      <c r="Z3137">
        <v>0</v>
      </c>
      <c r="AA3137">
        <v>98.895113871411326</v>
      </c>
      <c r="AB3137">
        <v>24.253099263143831</v>
      </c>
      <c r="AC3137">
        <v>0</v>
      </c>
      <c r="AD3137">
        <v>0</v>
      </c>
      <c r="AE3137">
        <v>603.86620574034089</v>
      </c>
    </row>
    <row r="3138" spans="1:31" x14ac:dyDescent="0.25">
      <c r="A3138">
        <v>1877174</v>
      </c>
      <c r="B3138">
        <v>1</v>
      </c>
      <c r="C3138" t="s">
        <v>81</v>
      </c>
      <c r="D3138" t="s">
        <v>121</v>
      </c>
      <c r="E3138" t="s">
        <v>169</v>
      </c>
      <c r="F3138" t="s">
        <v>9179</v>
      </c>
      <c r="G3138" t="s">
        <v>148</v>
      </c>
      <c r="H3138" t="s">
        <v>143</v>
      </c>
      <c r="I3138" t="s">
        <v>135</v>
      </c>
      <c r="J3138" t="s">
        <v>136</v>
      </c>
      <c r="K3138" t="s">
        <v>137</v>
      </c>
      <c r="L3138" t="s">
        <v>9180</v>
      </c>
      <c r="M3138" t="s">
        <v>9181</v>
      </c>
      <c r="N3138">
        <v>2.2536111110000001</v>
      </c>
      <c r="O3138">
        <v>0</v>
      </c>
      <c r="P3138">
        <v>87</v>
      </c>
      <c r="Q3138">
        <v>0</v>
      </c>
      <c r="R3138">
        <v>0</v>
      </c>
      <c r="S3138">
        <v>0</v>
      </c>
      <c r="T3138">
        <v>2</v>
      </c>
      <c r="U3138">
        <v>0</v>
      </c>
      <c r="V3138">
        <v>0</v>
      </c>
      <c r="W3138">
        <v>0</v>
      </c>
      <c r="X3138">
        <v>27.29746661180258</v>
      </c>
      <c r="Y3138">
        <v>0</v>
      </c>
      <c r="Z3138">
        <v>0</v>
      </c>
      <c r="AA3138">
        <v>0</v>
      </c>
      <c r="AB3138">
        <v>2.4827367167005563E-3</v>
      </c>
      <c r="AC3138">
        <v>0</v>
      </c>
      <c r="AD3138">
        <v>0</v>
      </c>
      <c r="AE3138">
        <v>27.299949348519281</v>
      </c>
    </row>
    <row r="3139" spans="1:31" x14ac:dyDescent="0.25">
      <c r="A3139">
        <v>1877168</v>
      </c>
      <c r="B3139">
        <v>1</v>
      </c>
      <c r="C3139" t="s">
        <v>80</v>
      </c>
      <c r="D3139" t="s">
        <v>106</v>
      </c>
      <c r="E3139" t="s">
        <v>210</v>
      </c>
      <c r="F3139" t="s">
        <v>836</v>
      </c>
      <c r="G3139" t="s">
        <v>133</v>
      </c>
      <c r="H3139" t="s">
        <v>134</v>
      </c>
      <c r="I3139" t="s">
        <v>135</v>
      </c>
      <c r="J3139" t="s">
        <v>136</v>
      </c>
      <c r="K3139" t="s">
        <v>137</v>
      </c>
      <c r="L3139" t="s">
        <v>9182</v>
      </c>
      <c r="M3139" t="s">
        <v>9183</v>
      </c>
      <c r="N3139">
        <v>9.8611111000000001E-2</v>
      </c>
      <c r="O3139">
        <v>0</v>
      </c>
      <c r="P3139">
        <v>2</v>
      </c>
      <c r="Q3139">
        <v>51</v>
      </c>
      <c r="R3139">
        <v>202</v>
      </c>
      <c r="S3139">
        <v>13</v>
      </c>
      <c r="T3139">
        <v>32</v>
      </c>
      <c r="U3139">
        <v>0</v>
      </c>
      <c r="V3139">
        <v>0</v>
      </c>
      <c r="W3139">
        <v>0</v>
      </c>
      <c r="X3139">
        <v>0.15517460160018332</v>
      </c>
      <c r="Y3139">
        <v>50.012723591270557</v>
      </c>
      <c r="Z3139">
        <v>125.4676943303497</v>
      </c>
      <c r="AA3139">
        <v>10.454822765605515</v>
      </c>
      <c r="AB3139">
        <v>17.055670608840821</v>
      </c>
      <c r="AC3139">
        <v>0</v>
      </c>
      <c r="AD3139">
        <v>0</v>
      </c>
      <c r="AE3139">
        <v>203.14608589766678</v>
      </c>
    </row>
    <row r="3140" spans="1:31" x14ac:dyDescent="0.25">
      <c r="A3140">
        <v>1877068</v>
      </c>
      <c r="B3140">
        <v>1</v>
      </c>
      <c r="C3140" t="s">
        <v>80</v>
      </c>
      <c r="D3140" t="s">
        <v>85</v>
      </c>
      <c r="E3140" t="s">
        <v>146</v>
      </c>
      <c r="F3140" t="s">
        <v>9184</v>
      </c>
      <c r="G3140" t="s">
        <v>924</v>
      </c>
      <c r="H3140" t="s">
        <v>143</v>
      </c>
      <c r="I3140" t="s">
        <v>135</v>
      </c>
      <c r="J3140" t="s">
        <v>136</v>
      </c>
      <c r="K3140" t="s">
        <v>137</v>
      </c>
      <c r="L3140" t="s">
        <v>9185</v>
      </c>
      <c r="M3140" t="s">
        <v>9186</v>
      </c>
      <c r="N3140">
        <v>5.3761111110000002</v>
      </c>
      <c r="O3140">
        <v>0</v>
      </c>
      <c r="P3140">
        <v>158</v>
      </c>
      <c r="Q3140">
        <v>0</v>
      </c>
      <c r="R3140">
        <v>0</v>
      </c>
      <c r="S3140">
        <v>0</v>
      </c>
      <c r="T3140">
        <v>17</v>
      </c>
      <c r="U3140">
        <v>0</v>
      </c>
      <c r="V3140">
        <v>0</v>
      </c>
      <c r="W3140">
        <v>0</v>
      </c>
      <c r="X3140">
        <v>296.38342114926763</v>
      </c>
      <c r="Y3140">
        <v>0</v>
      </c>
      <c r="Z3140">
        <v>0</v>
      </c>
      <c r="AA3140">
        <v>0</v>
      </c>
      <c r="AB3140">
        <v>44.001532385381275</v>
      </c>
      <c r="AC3140">
        <v>0</v>
      </c>
      <c r="AD3140">
        <v>0</v>
      </c>
      <c r="AE3140">
        <v>340.3849535346489</v>
      </c>
    </row>
    <row r="3141" spans="1:31" x14ac:dyDescent="0.25">
      <c r="A3141">
        <v>1877217</v>
      </c>
      <c r="B3141">
        <v>1</v>
      </c>
      <c r="C3141" t="s">
        <v>80</v>
      </c>
      <c r="D3141" t="s">
        <v>103</v>
      </c>
      <c r="E3141" t="s">
        <v>222</v>
      </c>
      <c r="F3141" t="s">
        <v>9187</v>
      </c>
      <c r="G3141" t="s">
        <v>663</v>
      </c>
      <c r="H3141" t="s">
        <v>143</v>
      </c>
      <c r="I3141" t="s">
        <v>135</v>
      </c>
      <c r="J3141" t="s">
        <v>136</v>
      </c>
      <c r="K3141" t="s">
        <v>137</v>
      </c>
      <c r="L3141" t="s">
        <v>9188</v>
      </c>
      <c r="M3141" t="s">
        <v>9189</v>
      </c>
      <c r="N3141">
        <v>0.586388888</v>
      </c>
      <c r="O3141">
        <v>0</v>
      </c>
      <c r="P3141">
        <v>24</v>
      </c>
      <c r="Q3141">
        <v>0</v>
      </c>
      <c r="R3141">
        <v>0</v>
      </c>
      <c r="S3141">
        <v>0</v>
      </c>
      <c r="T3141">
        <v>5</v>
      </c>
      <c r="U3141">
        <v>0</v>
      </c>
      <c r="V3141">
        <v>0</v>
      </c>
      <c r="W3141">
        <v>0</v>
      </c>
      <c r="X3141">
        <v>4.7482015306380996</v>
      </c>
      <c r="Y3141">
        <v>0</v>
      </c>
      <c r="Z3141">
        <v>0</v>
      </c>
      <c r="AA3141">
        <v>0</v>
      </c>
      <c r="AB3141">
        <v>2.6490795193378918</v>
      </c>
      <c r="AC3141">
        <v>0</v>
      </c>
      <c r="AD3141">
        <v>0</v>
      </c>
      <c r="AE3141">
        <v>7.3972810499759909</v>
      </c>
    </row>
    <row r="3142" spans="1:31" x14ac:dyDescent="0.25">
      <c r="A3142">
        <v>1876762</v>
      </c>
      <c r="B3142">
        <v>1</v>
      </c>
      <c r="C3142" t="s">
        <v>81</v>
      </c>
      <c r="D3142" t="s">
        <v>128</v>
      </c>
      <c r="E3142" t="s">
        <v>210</v>
      </c>
      <c r="F3142" t="s">
        <v>8476</v>
      </c>
      <c r="G3142" t="s">
        <v>212</v>
      </c>
      <c r="H3142" t="s">
        <v>134</v>
      </c>
      <c r="I3142" t="s">
        <v>135</v>
      </c>
      <c r="J3142" t="s">
        <v>3</v>
      </c>
      <c r="K3142" t="s">
        <v>137</v>
      </c>
      <c r="L3142" t="s">
        <v>9190</v>
      </c>
      <c r="M3142" t="s">
        <v>9191</v>
      </c>
      <c r="N3142">
        <v>8.8611111000000006E-2</v>
      </c>
      <c r="O3142">
        <v>36</v>
      </c>
      <c r="P3142">
        <v>4258</v>
      </c>
      <c r="Q3142">
        <v>461</v>
      </c>
      <c r="R3142">
        <v>323</v>
      </c>
      <c r="S3142">
        <v>42</v>
      </c>
      <c r="T3142">
        <v>422</v>
      </c>
      <c r="U3142">
        <v>5</v>
      </c>
      <c r="V3142">
        <v>0</v>
      </c>
      <c r="W3142">
        <v>2.5222174873781329</v>
      </c>
      <c r="X3142">
        <v>61.059141265400825</v>
      </c>
      <c r="Y3142">
        <v>102.58501797084827</v>
      </c>
      <c r="Z3142">
        <v>32.871796102184597</v>
      </c>
      <c r="AA3142">
        <v>133.43442649523789</v>
      </c>
      <c r="AB3142">
        <v>19.250676753829236</v>
      </c>
      <c r="AC3142">
        <v>54.522547146692062</v>
      </c>
      <c r="AD3142">
        <v>0</v>
      </c>
      <c r="AE3142">
        <v>406.24582322157096</v>
      </c>
    </row>
    <row r="3143" spans="1:31" x14ac:dyDescent="0.25">
      <c r="A3143">
        <v>1877031</v>
      </c>
      <c r="B3143">
        <v>1</v>
      </c>
      <c r="C3143" t="s">
        <v>80</v>
      </c>
      <c r="D3143" t="s">
        <v>82</v>
      </c>
      <c r="E3143" t="s">
        <v>222</v>
      </c>
      <c r="F3143" t="s">
        <v>9192</v>
      </c>
      <c r="G3143" t="s">
        <v>663</v>
      </c>
      <c r="H3143" t="s">
        <v>143</v>
      </c>
      <c r="I3143" t="s">
        <v>135</v>
      </c>
      <c r="J3143" t="s">
        <v>136</v>
      </c>
      <c r="K3143" t="s">
        <v>137</v>
      </c>
      <c r="L3143" t="s">
        <v>9193</v>
      </c>
      <c r="M3143" t="s">
        <v>9194</v>
      </c>
      <c r="N3143">
        <v>2.2463888879999998</v>
      </c>
      <c r="O3143">
        <v>0</v>
      </c>
      <c r="P3143">
        <v>70</v>
      </c>
      <c r="Q3143">
        <v>0</v>
      </c>
      <c r="R3143">
        <v>0</v>
      </c>
      <c r="S3143">
        <v>0</v>
      </c>
      <c r="T3143">
        <v>42</v>
      </c>
      <c r="U3143">
        <v>0</v>
      </c>
      <c r="V3143">
        <v>0</v>
      </c>
      <c r="W3143">
        <v>0</v>
      </c>
      <c r="X3143">
        <v>62.423087387628968</v>
      </c>
      <c r="Y3143">
        <v>0</v>
      </c>
      <c r="Z3143">
        <v>0</v>
      </c>
      <c r="AA3143">
        <v>0</v>
      </c>
      <c r="AB3143">
        <v>110.05512228598091</v>
      </c>
      <c r="AC3143">
        <v>0</v>
      </c>
      <c r="AD3143">
        <v>0</v>
      </c>
      <c r="AE3143">
        <v>172.47820967360988</v>
      </c>
    </row>
    <row r="3144" spans="1:31" x14ac:dyDescent="0.25">
      <c r="A3144">
        <v>1876908</v>
      </c>
      <c r="B3144">
        <v>1</v>
      </c>
      <c r="C3144" t="s">
        <v>80</v>
      </c>
      <c r="D3144" t="s">
        <v>105</v>
      </c>
      <c r="E3144" t="s">
        <v>146</v>
      </c>
      <c r="F3144" t="s">
        <v>9195</v>
      </c>
      <c r="G3144" t="s">
        <v>148</v>
      </c>
      <c r="H3144" t="s">
        <v>143</v>
      </c>
      <c r="I3144" t="s">
        <v>135</v>
      </c>
      <c r="J3144" t="s">
        <v>136</v>
      </c>
      <c r="K3144" t="s">
        <v>137</v>
      </c>
      <c r="L3144" t="s">
        <v>9196</v>
      </c>
      <c r="M3144" t="s">
        <v>9197</v>
      </c>
      <c r="N3144">
        <v>1.304166666</v>
      </c>
      <c r="O3144">
        <v>0</v>
      </c>
      <c r="P3144">
        <v>73</v>
      </c>
      <c r="Q3144">
        <v>0</v>
      </c>
      <c r="R3144">
        <v>0</v>
      </c>
      <c r="S3144">
        <v>0</v>
      </c>
      <c r="T3144">
        <v>4</v>
      </c>
      <c r="U3144">
        <v>0</v>
      </c>
      <c r="V3144">
        <v>0</v>
      </c>
      <c r="W3144">
        <v>0</v>
      </c>
      <c r="X3144">
        <v>27.291107788506523</v>
      </c>
      <c r="Y3144">
        <v>0</v>
      </c>
      <c r="Z3144">
        <v>0</v>
      </c>
      <c r="AA3144">
        <v>0</v>
      </c>
      <c r="AB3144">
        <v>2.7223710150805243</v>
      </c>
      <c r="AC3144">
        <v>0</v>
      </c>
      <c r="AD3144">
        <v>0</v>
      </c>
      <c r="AE3144">
        <v>30.013478803587049</v>
      </c>
    </row>
    <row r="3145" spans="1:31" x14ac:dyDescent="0.25">
      <c r="A3145">
        <v>1877140</v>
      </c>
      <c r="B3145">
        <v>1</v>
      </c>
      <c r="C3145" t="s">
        <v>81</v>
      </c>
      <c r="D3145" t="s">
        <v>120</v>
      </c>
      <c r="E3145" t="s">
        <v>140</v>
      </c>
      <c r="F3145" t="s">
        <v>9198</v>
      </c>
      <c r="G3145" t="s">
        <v>163</v>
      </c>
      <c r="H3145" t="s">
        <v>143</v>
      </c>
      <c r="I3145" t="s">
        <v>135</v>
      </c>
      <c r="J3145" t="s">
        <v>136</v>
      </c>
      <c r="K3145" t="s">
        <v>137</v>
      </c>
      <c r="L3145" t="s">
        <v>9199</v>
      </c>
      <c r="M3145" t="s">
        <v>9200</v>
      </c>
      <c r="N3145">
        <v>0.66055555499999996</v>
      </c>
      <c r="O3145">
        <v>0</v>
      </c>
      <c r="P3145">
        <v>1</v>
      </c>
      <c r="Q3145">
        <v>0</v>
      </c>
      <c r="R3145">
        <v>0</v>
      </c>
      <c r="S3145">
        <v>0</v>
      </c>
      <c r="T3145">
        <v>0</v>
      </c>
      <c r="U3145">
        <v>0</v>
      </c>
      <c r="V3145">
        <v>0</v>
      </c>
      <c r="W3145">
        <v>0</v>
      </c>
      <c r="X3145">
        <v>0.23267549815273336</v>
      </c>
      <c r="Y3145">
        <v>0</v>
      </c>
      <c r="Z3145">
        <v>0</v>
      </c>
      <c r="AA3145">
        <v>0</v>
      </c>
      <c r="AB3145">
        <v>0</v>
      </c>
      <c r="AC3145">
        <v>0</v>
      </c>
      <c r="AD3145">
        <v>0</v>
      </c>
      <c r="AE3145">
        <v>0.23267549815273336</v>
      </c>
    </row>
    <row r="3146" spans="1:31" x14ac:dyDescent="0.25">
      <c r="A3146">
        <v>1877200</v>
      </c>
      <c r="B3146">
        <v>1</v>
      </c>
      <c r="C3146" t="s">
        <v>80</v>
      </c>
      <c r="D3146" t="s">
        <v>100</v>
      </c>
      <c r="E3146" t="s">
        <v>169</v>
      </c>
      <c r="F3146" t="s">
        <v>9201</v>
      </c>
      <c r="G3146" t="s">
        <v>8093</v>
      </c>
      <c r="H3146" t="s">
        <v>143</v>
      </c>
      <c r="I3146" t="s">
        <v>135</v>
      </c>
      <c r="J3146" t="s">
        <v>136</v>
      </c>
      <c r="K3146" t="s">
        <v>137</v>
      </c>
      <c r="L3146" t="s">
        <v>9202</v>
      </c>
      <c r="M3146" t="s">
        <v>9203</v>
      </c>
      <c r="N3146">
        <v>1.2194444440000001</v>
      </c>
      <c r="O3146">
        <v>0</v>
      </c>
      <c r="P3146">
        <v>266</v>
      </c>
      <c r="Q3146">
        <v>0</v>
      </c>
      <c r="R3146">
        <v>3</v>
      </c>
      <c r="S3146">
        <v>0</v>
      </c>
      <c r="T3146">
        <v>10</v>
      </c>
      <c r="U3146">
        <v>0</v>
      </c>
      <c r="V3146">
        <v>0</v>
      </c>
      <c r="W3146">
        <v>0</v>
      </c>
      <c r="X3146">
        <v>114.77586185563675</v>
      </c>
      <c r="Y3146">
        <v>0</v>
      </c>
      <c r="Z3146">
        <v>0.81699211140159445</v>
      </c>
      <c r="AA3146">
        <v>0</v>
      </c>
      <c r="AB3146">
        <v>3.8189637647296761</v>
      </c>
      <c r="AC3146">
        <v>0</v>
      </c>
      <c r="AD3146">
        <v>0</v>
      </c>
      <c r="AE3146">
        <v>119.41181773176801</v>
      </c>
    </row>
    <row r="3147" spans="1:31" x14ac:dyDescent="0.25">
      <c r="A3147">
        <v>1876745</v>
      </c>
      <c r="B3147">
        <v>1</v>
      </c>
      <c r="C3147" t="s">
        <v>80</v>
      </c>
      <c r="D3147" t="s">
        <v>105</v>
      </c>
      <c r="E3147" t="s">
        <v>146</v>
      </c>
      <c r="F3147" t="s">
        <v>9204</v>
      </c>
      <c r="G3147" t="s">
        <v>924</v>
      </c>
      <c r="H3147" t="s">
        <v>143</v>
      </c>
      <c r="I3147" t="s">
        <v>135</v>
      </c>
      <c r="J3147" t="s">
        <v>136</v>
      </c>
      <c r="K3147" t="s">
        <v>137</v>
      </c>
      <c r="L3147" t="s">
        <v>9205</v>
      </c>
      <c r="M3147" t="s">
        <v>9206</v>
      </c>
      <c r="N3147">
        <v>0.646666666</v>
      </c>
      <c r="O3147">
        <v>0</v>
      </c>
      <c r="P3147">
        <v>24</v>
      </c>
      <c r="Q3147">
        <v>0</v>
      </c>
      <c r="R3147">
        <v>1</v>
      </c>
      <c r="S3147">
        <v>0</v>
      </c>
      <c r="T3147">
        <v>3</v>
      </c>
      <c r="U3147">
        <v>0</v>
      </c>
      <c r="V3147">
        <v>0</v>
      </c>
      <c r="W3147">
        <v>0</v>
      </c>
      <c r="X3147">
        <v>5.1091428814594408</v>
      </c>
      <c r="Y3147">
        <v>0</v>
      </c>
      <c r="Z3147">
        <v>0.12713284583052001</v>
      </c>
      <c r="AA3147">
        <v>0</v>
      </c>
      <c r="AB3147">
        <v>0.85844271894719981</v>
      </c>
      <c r="AC3147">
        <v>0</v>
      </c>
      <c r="AD3147">
        <v>0</v>
      </c>
      <c r="AE3147">
        <v>6.0947184462371604</v>
      </c>
    </row>
    <row r="3148" spans="1:31" x14ac:dyDescent="0.25">
      <c r="A3148">
        <v>1877240</v>
      </c>
      <c r="B3148">
        <v>1</v>
      </c>
      <c r="C3148" t="s">
        <v>80</v>
      </c>
      <c r="D3148" t="s">
        <v>103</v>
      </c>
      <c r="E3148" t="s">
        <v>222</v>
      </c>
      <c r="F3148" t="s">
        <v>9207</v>
      </c>
      <c r="G3148" t="s">
        <v>663</v>
      </c>
      <c r="H3148" t="s">
        <v>143</v>
      </c>
      <c r="I3148" t="s">
        <v>135</v>
      </c>
      <c r="J3148" t="s">
        <v>136</v>
      </c>
      <c r="K3148" t="s">
        <v>137</v>
      </c>
      <c r="L3148" t="s">
        <v>9208</v>
      </c>
      <c r="M3148" t="s">
        <v>9209</v>
      </c>
      <c r="N3148">
        <v>1.3847222219999999</v>
      </c>
      <c r="O3148">
        <v>0</v>
      </c>
      <c r="P3148">
        <v>58</v>
      </c>
      <c r="Q3148">
        <v>0</v>
      </c>
      <c r="R3148">
        <v>0</v>
      </c>
      <c r="S3148">
        <v>0</v>
      </c>
      <c r="T3148">
        <v>4</v>
      </c>
      <c r="U3148">
        <v>0</v>
      </c>
      <c r="V3148">
        <v>0</v>
      </c>
      <c r="W3148">
        <v>0</v>
      </c>
      <c r="X3148">
        <v>14.424860378635119</v>
      </c>
      <c r="Y3148">
        <v>0</v>
      </c>
      <c r="Z3148">
        <v>0</v>
      </c>
      <c r="AA3148">
        <v>0</v>
      </c>
      <c r="AB3148">
        <v>8.6666552019536686E-2</v>
      </c>
      <c r="AC3148">
        <v>0</v>
      </c>
      <c r="AD3148">
        <v>0</v>
      </c>
      <c r="AE3148">
        <v>14.511526930654655</v>
      </c>
    </row>
    <row r="3149" spans="1:31" x14ac:dyDescent="0.25">
      <c r="A3149">
        <v>1876994</v>
      </c>
      <c r="B3149">
        <v>1</v>
      </c>
      <c r="C3149" t="s">
        <v>80</v>
      </c>
      <c r="D3149" t="s">
        <v>96</v>
      </c>
      <c r="E3149" t="s">
        <v>210</v>
      </c>
      <c r="F3149" t="s">
        <v>9210</v>
      </c>
      <c r="G3149" t="s">
        <v>171</v>
      </c>
      <c r="H3149" t="s">
        <v>134</v>
      </c>
      <c r="I3149" t="s">
        <v>135</v>
      </c>
      <c r="J3149" t="s">
        <v>136</v>
      </c>
      <c r="K3149" t="s">
        <v>172</v>
      </c>
      <c r="L3149" t="s">
        <v>9211</v>
      </c>
      <c r="M3149" t="s">
        <v>9212</v>
      </c>
      <c r="N3149">
        <v>0.86666666599999997</v>
      </c>
      <c r="O3149">
        <v>8</v>
      </c>
      <c r="P3149">
        <v>1005</v>
      </c>
      <c r="Q3149">
        <v>17</v>
      </c>
      <c r="R3149">
        <v>55</v>
      </c>
      <c r="S3149">
        <v>5</v>
      </c>
      <c r="T3149">
        <v>16</v>
      </c>
      <c r="U3149">
        <v>0</v>
      </c>
      <c r="V3149">
        <v>1</v>
      </c>
      <c r="W3149">
        <v>80.544376124352226</v>
      </c>
      <c r="X3149">
        <v>294.37306282594903</v>
      </c>
      <c r="Y3149">
        <v>40.763133493478215</v>
      </c>
      <c r="Z3149">
        <v>57.388839846424844</v>
      </c>
      <c r="AA3149">
        <v>57.995984727778861</v>
      </c>
      <c r="AB3149">
        <v>14.206854718366188</v>
      </c>
      <c r="AC3149">
        <v>0</v>
      </c>
      <c r="AD3149">
        <v>3.7814109770879005</v>
      </c>
      <c r="AE3149">
        <v>549.05366271343735</v>
      </c>
    </row>
    <row r="3150" spans="1:31" x14ac:dyDescent="0.25">
      <c r="A3150">
        <v>1877134</v>
      </c>
      <c r="B3150">
        <v>1</v>
      </c>
      <c r="C3150" t="s">
        <v>80</v>
      </c>
      <c r="D3150" t="s">
        <v>103</v>
      </c>
      <c r="E3150" t="s">
        <v>169</v>
      </c>
      <c r="F3150" t="s">
        <v>6364</v>
      </c>
      <c r="G3150" t="s">
        <v>148</v>
      </c>
      <c r="H3150" t="s">
        <v>143</v>
      </c>
      <c r="I3150" t="s">
        <v>135</v>
      </c>
      <c r="J3150" t="s">
        <v>136</v>
      </c>
      <c r="K3150" t="s">
        <v>137</v>
      </c>
      <c r="L3150" t="s">
        <v>9213</v>
      </c>
      <c r="M3150" t="s">
        <v>9214</v>
      </c>
      <c r="N3150">
        <v>1.038333333</v>
      </c>
      <c r="O3150">
        <v>0</v>
      </c>
      <c r="P3150">
        <v>0</v>
      </c>
      <c r="Q3150">
        <v>0</v>
      </c>
      <c r="R3150">
        <v>4</v>
      </c>
      <c r="S3150">
        <v>0</v>
      </c>
      <c r="T3150">
        <v>0</v>
      </c>
      <c r="U3150">
        <v>0</v>
      </c>
      <c r="V3150">
        <v>0</v>
      </c>
      <c r="W3150">
        <v>0</v>
      </c>
      <c r="X3150">
        <v>0</v>
      </c>
      <c r="Y3150">
        <v>0</v>
      </c>
      <c r="Z3150">
        <v>8.9978234003681106</v>
      </c>
      <c r="AA3150">
        <v>0</v>
      </c>
      <c r="AB3150">
        <v>0</v>
      </c>
      <c r="AC3150">
        <v>0</v>
      </c>
      <c r="AD3150">
        <v>0</v>
      </c>
      <c r="AE3150">
        <v>8.9978234003681106</v>
      </c>
    </row>
    <row r="3151" spans="1:31" x14ac:dyDescent="0.25">
      <c r="A3151">
        <v>1876659</v>
      </c>
      <c r="B3151">
        <v>1</v>
      </c>
      <c r="C3151" t="s">
        <v>81</v>
      </c>
      <c r="D3151" t="s">
        <v>118</v>
      </c>
      <c r="E3151" t="s">
        <v>158</v>
      </c>
      <c r="F3151" t="s">
        <v>9215</v>
      </c>
      <c r="G3151" t="s">
        <v>133</v>
      </c>
      <c r="H3151" t="s">
        <v>134</v>
      </c>
      <c r="I3151" t="s">
        <v>135</v>
      </c>
      <c r="J3151" t="s">
        <v>136</v>
      </c>
      <c r="K3151" t="s">
        <v>137</v>
      </c>
      <c r="L3151" t="s">
        <v>9216</v>
      </c>
      <c r="M3151" t="s">
        <v>9217</v>
      </c>
      <c r="N3151">
        <v>2.6011111109999998</v>
      </c>
      <c r="O3151">
        <v>2</v>
      </c>
      <c r="P3151">
        <v>27</v>
      </c>
      <c r="Q3151">
        <v>12</v>
      </c>
      <c r="R3151">
        <v>5</v>
      </c>
      <c r="S3151">
        <v>7</v>
      </c>
      <c r="T3151">
        <v>23</v>
      </c>
      <c r="U3151">
        <v>4</v>
      </c>
      <c r="V3151">
        <v>0</v>
      </c>
      <c r="W3151">
        <v>19.830709942650358</v>
      </c>
      <c r="X3151">
        <v>15.334004296543553</v>
      </c>
      <c r="Y3151">
        <v>78.328084072776335</v>
      </c>
      <c r="Z3151">
        <v>35.971494326455577</v>
      </c>
      <c r="AA3151">
        <v>581.55397785803427</v>
      </c>
      <c r="AB3151">
        <v>35.024369296101902</v>
      </c>
      <c r="AC3151">
        <v>2043.3165510949641</v>
      </c>
      <c r="AD3151">
        <v>0</v>
      </c>
      <c r="AE3151">
        <v>2809.359190887526</v>
      </c>
    </row>
    <row r="3152" spans="1:31" x14ac:dyDescent="0.25">
      <c r="A3152">
        <v>1877157</v>
      </c>
      <c r="B3152">
        <v>1</v>
      </c>
      <c r="C3152" t="s">
        <v>80</v>
      </c>
      <c r="D3152" t="s">
        <v>111</v>
      </c>
      <c r="E3152" t="s">
        <v>146</v>
      </c>
      <c r="F3152" t="s">
        <v>2912</v>
      </c>
      <c r="G3152" t="s">
        <v>148</v>
      </c>
      <c r="H3152" t="s">
        <v>143</v>
      </c>
      <c r="I3152" t="s">
        <v>135</v>
      </c>
      <c r="J3152" t="s">
        <v>136</v>
      </c>
      <c r="K3152" t="s">
        <v>137</v>
      </c>
      <c r="L3152" t="s">
        <v>9218</v>
      </c>
      <c r="M3152" t="s">
        <v>9219</v>
      </c>
      <c r="N3152">
        <v>0.81194444399999999</v>
      </c>
      <c r="O3152">
        <v>0</v>
      </c>
      <c r="P3152">
        <v>177</v>
      </c>
      <c r="Q3152">
        <v>0</v>
      </c>
      <c r="R3152">
        <v>0</v>
      </c>
      <c r="S3152">
        <v>0</v>
      </c>
      <c r="T3152">
        <v>17</v>
      </c>
      <c r="U3152">
        <v>0</v>
      </c>
      <c r="V3152">
        <v>0</v>
      </c>
      <c r="W3152">
        <v>0</v>
      </c>
      <c r="X3152">
        <v>47.943050095588724</v>
      </c>
      <c r="Y3152">
        <v>0</v>
      </c>
      <c r="Z3152">
        <v>0</v>
      </c>
      <c r="AA3152">
        <v>0</v>
      </c>
      <c r="AB3152">
        <v>3.5190270237088752</v>
      </c>
      <c r="AC3152">
        <v>0</v>
      </c>
      <c r="AD3152">
        <v>0</v>
      </c>
      <c r="AE3152">
        <v>51.462077119297597</v>
      </c>
    </row>
    <row r="3153" spans="1:31" x14ac:dyDescent="0.25">
      <c r="A3153">
        <v>1876991</v>
      </c>
      <c r="B3153">
        <v>1</v>
      </c>
      <c r="C3153" t="s">
        <v>80</v>
      </c>
      <c r="D3153" t="s">
        <v>84</v>
      </c>
      <c r="E3153" t="s">
        <v>146</v>
      </c>
      <c r="F3153" t="s">
        <v>9220</v>
      </c>
      <c r="G3153" t="s">
        <v>469</v>
      </c>
      <c r="H3153" t="s">
        <v>143</v>
      </c>
      <c r="I3153" t="s">
        <v>135</v>
      </c>
      <c r="J3153" t="s">
        <v>136</v>
      </c>
      <c r="K3153" t="s">
        <v>137</v>
      </c>
      <c r="L3153" t="s">
        <v>9221</v>
      </c>
      <c r="M3153" t="s">
        <v>9222</v>
      </c>
      <c r="N3153">
        <v>1.7894444439999999</v>
      </c>
      <c r="O3153">
        <v>0</v>
      </c>
      <c r="P3153">
        <v>35</v>
      </c>
      <c r="Q3153">
        <v>0</v>
      </c>
      <c r="R3153">
        <v>0</v>
      </c>
      <c r="S3153">
        <v>0</v>
      </c>
      <c r="T3153">
        <v>3</v>
      </c>
      <c r="U3153">
        <v>0</v>
      </c>
      <c r="V3153">
        <v>0</v>
      </c>
      <c r="W3153">
        <v>0</v>
      </c>
      <c r="X3153">
        <v>16.301298396284498</v>
      </c>
      <c r="Y3153">
        <v>0</v>
      </c>
      <c r="Z3153">
        <v>0</v>
      </c>
      <c r="AA3153">
        <v>0</v>
      </c>
      <c r="AB3153">
        <v>7.4623308843297433</v>
      </c>
      <c r="AC3153">
        <v>0</v>
      </c>
      <c r="AD3153">
        <v>0</v>
      </c>
      <c r="AE3153">
        <v>23.763629280614239</v>
      </c>
    </row>
    <row r="3154" spans="1:31" x14ac:dyDescent="0.25">
      <c r="A3154">
        <v>1876828</v>
      </c>
      <c r="B3154">
        <v>1</v>
      </c>
      <c r="C3154" t="s">
        <v>80</v>
      </c>
      <c r="D3154" t="s">
        <v>109</v>
      </c>
      <c r="E3154" t="s">
        <v>140</v>
      </c>
      <c r="F3154" t="s">
        <v>9223</v>
      </c>
      <c r="G3154" t="s">
        <v>163</v>
      </c>
      <c r="H3154" t="s">
        <v>143</v>
      </c>
      <c r="I3154" t="s">
        <v>135</v>
      </c>
      <c r="J3154" t="s">
        <v>136</v>
      </c>
      <c r="K3154" t="s">
        <v>137</v>
      </c>
      <c r="L3154" t="s">
        <v>9224</v>
      </c>
      <c r="M3154" t="s">
        <v>9225</v>
      </c>
      <c r="N3154">
        <v>2.392222222</v>
      </c>
      <c r="O3154">
        <v>0</v>
      </c>
      <c r="P3154">
        <v>5</v>
      </c>
      <c r="Q3154">
        <v>0</v>
      </c>
      <c r="R3154">
        <v>0</v>
      </c>
      <c r="S3154">
        <v>0</v>
      </c>
      <c r="T3154">
        <v>0</v>
      </c>
      <c r="U3154">
        <v>0</v>
      </c>
      <c r="V3154">
        <v>0</v>
      </c>
      <c r="W3154">
        <v>0</v>
      </c>
      <c r="X3154">
        <v>1.6277254262116112</v>
      </c>
      <c r="Y3154">
        <v>0</v>
      </c>
      <c r="Z3154">
        <v>0</v>
      </c>
      <c r="AA3154">
        <v>0</v>
      </c>
      <c r="AB3154">
        <v>0</v>
      </c>
      <c r="AC3154">
        <v>0</v>
      </c>
      <c r="AD3154">
        <v>0</v>
      </c>
      <c r="AE3154">
        <v>1.6277254262116112</v>
      </c>
    </row>
    <row r="3155" spans="1:31" x14ac:dyDescent="0.25">
      <c r="A3155">
        <v>1876616</v>
      </c>
      <c r="B3155">
        <v>1</v>
      </c>
      <c r="C3155" t="s">
        <v>80</v>
      </c>
      <c r="D3155" t="s">
        <v>82</v>
      </c>
      <c r="E3155" t="s">
        <v>169</v>
      </c>
      <c r="F3155" t="s">
        <v>9226</v>
      </c>
      <c r="G3155" t="s">
        <v>142</v>
      </c>
      <c r="H3155" t="s">
        <v>143</v>
      </c>
      <c r="I3155" t="s">
        <v>135</v>
      </c>
      <c r="J3155" t="s">
        <v>136</v>
      </c>
      <c r="K3155" t="s">
        <v>137</v>
      </c>
      <c r="L3155" t="s">
        <v>9227</v>
      </c>
      <c r="M3155" t="s">
        <v>9228</v>
      </c>
      <c r="N3155">
        <v>3.9536111109999998</v>
      </c>
      <c r="O3155">
        <v>0</v>
      </c>
      <c r="P3155">
        <v>359</v>
      </c>
      <c r="Q3155">
        <v>0</v>
      </c>
      <c r="R3155">
        <v>0</v>
      </c>
      <c r="S3155">
        <v>0</v>
      </c>
      <c r="T3155">
        <v>10</v>
      </c>
      <c r="U3155">
        <v>0</v>
      </c>
      <c r="V3155">
        <v>0</v>
      </c>
      <c r="W3155">
        <v>0</v>
      </c>
      <c r="X3155">
        <v>225.34987264786452</v>
      </c>
      <c r="Y3155">
        <v>0</v>
      </c>
      <c r="Z3155">
        <v>0</v>
      </c>
      <c r="AA3155">
        <v>0</v>
      </c>
      <c r="AB3155">
        <v>96.279464052211338</v>
      </c>
      <c r="AC3155">
        <v>0</v>
      </c>
      <c r="AD3155">
        <v>0</v>
      </c>
      <c r="AE3155">
        <v>321.62933670007584</v>
      </c>
    </row>
    <row r="3156" spans="1:31" x14ac:dyDescent="0.25">
      <c r="A3156">
        <v>1877177</v>
      </c>
      <c r="B3156">
        <v>1</v>
      </c>
      <c r="C3156" t="s">
        <v>80</v>
      </c>
      <c r="D3156" t="s">
        <v>92</v>
      </c>
      <c r="E3156" t="s">
        <v>210</v>
      </c>
      <c r="F3156" t="s">
        <v>7531</v>
      </c>
      <c r="G3156" t="s">
        <v>476</v>
      </c>
      <c r="H3156" t="s">
        <v>134</v>
      </c>
      <c r="I3156" t="s">
        <v>135</v>
      </c>
      <c r="J3156" t="s">
        <v>136</v>
      </c>
      <c r="K3156" t="s">
        <v>137</v>
      </c>
      <c r="L3156" t="s">
        <v>9229</v>
      </c>
      <c r="M3156" t="s">
        <v>9230</v>
      </c>
      <c r="N3156">
        <v>0.72555555500000002</v>
      </c>
      <c r="O3156">
        <v>0</v>
      </c>
      <c r="P3156">
        <v>140</v>
      </c>
      <c r="Q3156">
        <v>0</v>
      </c>
      <c r="R3156">
        <v>17</v>
      </c>
      <c r="S3156">
        <v>3</v>
      </c>
      <c r="T3156">
        <v>2</v>
      </c>
      <c r="U3156">
        <v>1</v>
      </c>
      <c r="V3156">
        <v>0</v>
      </c>
      <c r="W3156">
        <v>0</v>
      </c>
      <c r="X3156">
        <v>47.637544075002843</v>
      </c>
      <c r="Y3156">
        <v>0</v>
      </c>
      <c r="Z3156">
        <v>9.6870159021738065</v>
      </c>
      <c r="AA3156">
        <v>41.789288008805102</v>
      </c>
      <c r="AB3156">
        <v>1.2516470353484999</v>
      </c>
      <c r="AC3156">
        <v>15.517003245980408</v>
      </c>
      <c r="AD3156">
        <v>0</v>
      </c>
      <c r="AE3156">
        <v>115.88249826731065</v>
      </c>
    </row>
    <row r="3157" spans="1:31" x14ac:dyDescent="0.25">
      <c r="A3157">
        <v>1877057</v>
      </c>
      <c r="B3157">
        <v>1</v>
      </c>
      <c r="C3157" t="s">
        <v>80</v>
      </c>
      <c r="D3157" t="s">
        <v>83</v>
      </c>
      <c r="E3157" t="s">
        <v>140</v>
      </c>
      <c r="F3157" t="s">
        <v>9231</v>
      </c>
      <c r="G3157" t="s">
        <v>148</v>
      </c>
      <c r="H3157" t="s">
        <v>143</v>
      </c>
      <c r="I3157" t="s">
        <v>135</v>
      </c>
      <c r="J3157" t="s">
        <v>136</v>
      </c>
      <c r="K3157" t="s">
        <v>137</v>
      </c>
      <c r="L3157" t="s">
        <v>9232</v>
      </c>
      <c r="M3157" t="s">
        <v>9233</v>
      </c>
      <c r="N3157">
        <v>0.48083333299999997</v>
      </c>
      <c r="O3157">
        <v>0</v>
      </c>
      <c r="P3157">
        <v>0</v>
      </c>
      <c r="Q3157">
        <v>0</v>
      </c>
      <c r="R3157">
        <v>0</v>
      </c>
      <c r="S3157">
        <v>0</v>
      </c>
      <c r="T3157">
        <v>5</v>
      </c>
      <c r="U3157">
        <v>0</v>
      </c>
      <c r="V3157">
        <v>0</v>
      </c>
      <c r="W3157">
        <v>0</v>
      </c>
      <c r="X3157">
        <v>0</v>
      </c>
      <c r="Y3157">
        <v>0</v>
      </c>
      <c r="Z3157">
        <v>0</v>
      </c>
      <c r="AA3157">
        <v>0</v>
      </c>
      <c r="AB3157">
        <v>17.063623407357959</v>
      </c>
      <c r="AC3157">
        <v>0</v>
      </c>
      <c r="AD3157">
        <v>0</v>
      </c>
      <c r="AE3157">
        <v>17.063623407357959</v>
      </c>
    </row>
    <row r="3158" spans="1:31" x14ac:dyDescent="0.25">
      <c r="A3158">
        <v>1876865</v>
      </c>
      <c r="B3158">
        <v>1</v>
      </c>
      <c r="C3158" t="s">
        <v>80</v>
      </c>
      <c r="D3158" t="s">
        <v>111</v>
      </c>
      <c r="E3158" t="s">
        <v>169</v>
      </c>
      <c r="F3158" t="s">
        <v>5846</v>
      </c>
      <c r="G3158" t="s">
        <v>148</v>
      </c>
      <c r="H3158" t="s">
        <v>143</v>
      </c>
      <c r="I3158" t="s">
        <v>135</v>
      </c>
      <c r="J3158" t="s">
        <v>136</v>
      </c>
      <c r="K3158" t="s">
        <v>137</v>
      </c>
      <c r="L3158" t="s">
        <v>9234</v>
      </c>
      <c r="M3158" t="s">
        <v>9235</v>
      </c>
      <c r="N3158">
        <v>1.304444444</v>
      </c>
      <c r="O3158">
        <v>0</v>
      </c>
      <c r="P3158">
        <v>1</v>
      </c>
      <c r="Q3158">
        <v>0</v>
      </c>
      <c r="R3158">
        <v>2</v>
      </c>
      <c r="S3158">
        <v>0</v>
      </c>
      <c r="T3158">
        <v>39</v>
      </c>
      <c r="U3158">
        <v>0</v>
      </c>
      <c r="V3158">
        <v>0</v>
      </c>
      <c r="W3158">
        <v>0</v>
      </c>
      <c r="X3158">
        <v>5.1463500893403529</v>
      </c>
      <c r="Y3158">
        <v>0</v>
      </c>
      <c r="Z3158">
        <v>9.1457312712688186</v>
      </c>
      <c r="AA3158">
        <v>0</v>
      </c>
      <c r="AB3158">
        <v>123.54038082332993</v>
      </c>
      <c r="AC3158">
        <v>0</v>
      </c>
      <c r="AD3158">
        <v>0</v>
      </c>
      <c r="AE3158">
        <v>137.8324621839391</v>
      </c>
    </row>
    <row r="3159" spans="1:31" x14ac:dyDescent="0.25">
      <c r="A3159">
        <v>1876722</v>
      </c>
      <c r="B3159">
        <v>1</v>
      </c>
      <c r="C3159" t="s">
        <v>80</v>
      </c>
      <c r="D3159" t="s">
        <v>101</v>
      </c>
      <c r="E3159" t="s">
        <v>140</v>
      </c>
      <c r="F3159" t="s">
        <v>9236</v>
      </c>
      <c r="G3159" t="s">
        <v>163</v>
      </c>
      <c r="H3159" t="s">
        <v>143</v>
      </c>
      <c r="I3159" t="s">
        <v>135</v>
      </c>
      <c r="J3159" t="s">
        <v>136</v>
      </c>
      <c r="K3159" t="s">
        <v>137</v>
      </c>
      <c r="L3159" t="s">
        <v>9237</v>
      </c>
      <c r="M3159" t="s">
        <v>9238</v>
      </c>
      <c r="N3159">
        <v>4.4811111109999997</v>
      </c>
      <c r="O3159">
        <v>0</v>
      </c>
      <c r="P3159">
        <v>2</v>
      </c>
      <c r="Q3159">
        <v>0</v>
      </c>
      <c r="R3159">
        <v>0</v>
      </c>
      <c r="S3159">
        <v>0</v>
      </c>
      <c r="T3159">
        <v>0</v>
      </c>
      <c r="U3159">
        <v>0</v>
      </c>
      <c r="V3159">
        <v>0</v>
      </c>
      <c r="W3159">
        <v>0</v>
      </c>
      <c r="X3159">
        <v>1.8197859483804004</v>
      </c>
      <c r="Y3159">
        <v>0</v>
      </c>
      <c r="Z3159">
        <v>0</v>
      </c>
      <c r="AA3159">
        <v>0</v>
      </c>
      <c r="AB3159">
        <v>0</v>
      </c>
      <c r="AC3159">
        <v>0</v>
      </c>
      <c r="AD3159">
        <v>0</v>
      </c>
      <c r="AE3159">
        <v>1.8197859483804004</v>
      </c>
    </row>
    <row r="3160" spans="1:31" x14ac:dyDescent="0.25">
      <c r="A3160">
        <v>1877114</v>
      </c>
      <c r="B3160">
        <v>1</v>
      </c>
      <c r="C3160" t="s">
        <v>80</v>
      </c>
      <c r="D3160" t="s">
        <v>92</v>
      </c>
      <c r="E3160" t="s">
        <v>140</v>
      </c>
      <c r="F3160" t="s">
        <v>9239</v>
      </c>
      <c r="G3160" t="s">
        <v>200</v>
      </c>
      <c r="H3160" t="s">
        <v>143</v>
      </c>
      <c r="I3160" t="s">
        <v>135</v>
      </c>
      <c r="J3160" t="s">
        <v>136</v>
      </c>
      <c r="K3160" t="s">
        <v>137</v>
      </c>
      <c r="L3160" t="s">
        <v>9240</v>
      </c>
      <c r="M3160" t="s">
        <v>9241</v>
      </c>
      <c r="N3160">
        <v>3.2719444439999998</v>
      </c>
      <c r="O3160">
        <v>0</v>
      </c>
      <c r="P3160">
        <v>1</v>
      </c>
      <c r="Q3160">
        <v>0</v>
      </c>
      <c r="R3160">
        <v>0</v>
      </c>
      <c r="S3160">
        <v>0</v>
      </c>
      <c r="T3160">
        <v>0</v>
      </c>
      <c r="U3160">
        <v>0</v>
      </c>
      <c r="V3160">
        <v>0</v>
      </c>
      <c r="W3160">
        <v>0</v>
      </c>
      <c r="X3160">
        <v>2.2088747120641443</v>
      </c>
      <c r="Y3160">
        <v>0</v>
      </c>
      <c r="Z3160">
        <v>0</v>
      </c>
      <c r="AA3160">
        <v>0</v>
      </c>
      <c r="AB3160">
        <v>0</v>
      </c>
      <c r="AC3160">
        <v>0</v>
      </c>
      <c r="AD3160">
        <v>0</v>
      </c>
      <c r="AE3160">
        <v>2.2088747120641443</v>
      </c>
    </row>
    <row r="3161" spans="1:31" x14ac:dyDescent="0.25">
      <c r="A3161">
        <v>1876822</v>
      </c>
      <c r="B3161">
        <v>1</v>
      </c>
      <c r="C3161" t="s">
        <v>80</v>
      </c>
      <c r="D3161" t="s">
        <v>88</v>
      </c>
      <c r="E3161" t="s">
        <v>140</v>
      </c>
      <c r="F3161" t="s">
        <v>9242</v>
      </c>
      <c r="G3161" t="s">
        <v>212</v>
      </c>
      <c r="H3161" t="s">
        <v>143</v>
      </c>
      <c r="I3161" t="s">
        <v>135</v>
      </c>
      <c r="J3161" t="s">
        <v>3</v>
      </c>
      <c r="K3161" t="s">
        <v>137</v>
      </c>
      <c r="L3161" t="s">
        <v>9243</v>
      </c>
      <c r="M3161" t="s">
        <v>9244</v>
      </c>
      <c r="N3161">
        <v>4.7911111110000002</v>
      </c>
      <c r="O3161">
        <v>0</v>
      </c>
      <c r="P3161">
        <v>14</v>
      </c>
      <c r="Q3161">
        <v>0</v>
      </c>
      <c r="R3161">
        <v>0</v>
      </c>
      <c r="S3161">
        <v>0</v>
      </c>
      <c r="T3161">
        <v>1</v>
      </c>
      <c r="U3161">
        <v>0</v>
      </c>
      <c r="V3161">
        <v>0</v>
      </c>
      <c r="W3161">
        <v>0</v>
      </c>
      <c r="X3161">
        <v>19.939234976989876</v>
      </c>
      <c r="Y3161">
        <v>0</v>
      </c>
      <c r="Z3161">
        <v>0</v>
      </c>
      <c r="AA3161">
        <v>0</v>
      </c>
      <c r="AB3161">
        <v>0.37913984685984004</v>
      </c>
      <c r="AC3161">
        <v>0</v>
      </c>
      <c r="AD3161">
        <v>0</v>
      </c>
      <c r="AE3161">
        <v>20.318374823849716</v>
      </c>
    </row>
    <row r="3162" spans="1:31" x14ac:dyDescent="0.25">
      <c r="A3162">
        <v>1877051</v>
      </c>
      <c r="B3162">
        <v>1</v>
      </c>
      <c r="C3162" t="s">
        <v>80</v>
      </c>
      <c r="D3162" t="s">
        <v>96</v>
      </c>
      <c r="E3162" t="s">
        <v>146</v>
      </c>
      <c r="F3162" t="s">
        <v>9245</v>
      </c>
      <c r="G3162" t="s">
        <v>148</v>
      </c>
      <c r="H3162" t="s">
        <v>143</v>
      </c>
      <c r="I3162" t="s">
        <v>135</v>
      </c>
      <c r="J3162" t="s">
        <v>136</v>
      </c>
      <c r="K3162" t="s">
        <v>137</v>
      </c>
      <c r="L3162" t="s">
        <v>9246</v>
      </c>
      <c r="M3162" t="s">
        <v>9247</v>
      </c>
      <c r="N3162">
        <v>3.27</v>
      </c>
      <c r="O3162">
        <v>0</v>
      </c>
      <c r="P3162">
        <v>4</v>
      </c>
      <c r="Q3162">
        <v>0</v>
      </c>
      <c r="R3162">
        <v>0</v>
      </c>
      <c r="S3162">
        <v>0</v>
      </c>
      <c r="T3162">
        <v>3</v>
      </c>
      <c r="U3162">
        <v>0</v>
      </c>
      <c r="V3162">
        <v>0</v>
      </c>
      <c r="W3162">
        <v>0</v>
      </c>
      <c r="X3162">
        <v>10.216908938150061</v>
      </c>
      <c r="Y3162">
        <v>0</v>
      </c>
      <c r="Z3162">
        <v>0</v>
      </c>
      <c r="AA3162">
        <v>0</v>
      </c>
      <c r="AB3162">
        <v>50.83083515861005</v>
      </c>
      <c r="AC3162">
        <v>0</v>
      </c>
      <c r="AD3162">
        <v>0</v>
      </c>
      <c r="AE3162">
        <v>61.047744096760113</v>
      </c>
    </row>
    <row r="3163" spans="1:31" x14ac:dyDescent="0.25">
      <c r="A3163">
        <v>1876696</v>
      </c>
      <c r="B3163">
        <v>1</v>
      </c>
      <c r="C3163" t="s">
        <v>80</v>
      </c>
      <c r="D3163" t="s">
        <v>82</v>
      </c>
      <c r="E3163" t="s">
        <v>169</v>
      </c>
      <c r="F3163" t="s">
        <v>9226</v>
      </c>
      <c r="G3163" t="s">
        <v>142</v>
      </c>
      <c r="H3163" t="s">
        <v>143</v>
      </c>
      <c r="I3163" t="s">
        <v>135</v>
      </c>
      <c r="J3163" t="s">
        <v>136</v>
      </c>
      <c r="K3163" t="s">
        <v>137</v>
      </c>
      <c r="L3163" t="s">
        <v>9248</v>
      </c>
      <c r="M3163" t="s">
        <v>9249</v>
      </c>
      <c r="N3163">
        <v>0.60944444399999997</v>
      </c>
      <c r="O3163">
        <v>0</v>
      </c>
      <c r="P3163">
        <v>359</v>
      </c>
      <c r="Q3163">
        <v>0</v>
      </c>
      <c r="R3163">
        <v>0</v>
      </c>
      <c r="S3163">
        <v>0</v>
      </c>
      <c r="T3163">
        <v>10</v>
      </c>
      <c r="U3163">
        <v>0</v>
      </c>
      <c r="V3163">
        <v>0</v>
      </c>
      <c r="W3163">
        <v>0</v>
      </c>
      <c r="X3163">
        <v>44.979181158972509</v>
      </c>
      <c r="Y3163">
        <v>0</v>
      </c>
      <c r="Z3163">
        <v>0</v>
      </c>
      <c r="AA3163">
        <v>0</v>
      </c>
      <c r="AB3163">
        <v>28.955432564863475</v>
      </c>
      <c r="AC3163">
        <v>0</v>
      </c>
      <c r="AD3163">
        <v>0</v>
      </c>
      <c r="AE3163">
        <v>73.93461372383598</v>
      </c>
    </row>
    <row r="3164" spans="1:31" x14ac:dyDescent="0.25">
      <c r="A3164">
        <v>1877097</v>
      </c>
      <c r="B3164">
        <v>1</v>
      </c>
      <c r="C3164" t="s">
        <v>81</v>
      </c>
      <c r="D3164" t="s">
        <v>113</v>
      </c>
      <c r="E3164" t="s">
        <v>210</v>
      </c>
      <c r="F3164" t="s">
        <v>3937</v>
      </c>
      <c r="G3164" t="s">
        <v>133</v>
      </c>
      <c r="H3164" t="s">
        <v>134</v>
      </c>
      <c r="I3164" t="s">
        <v>135</v>
      </c>
      <c r="J3164" t="s">
        <v>136</v>
      </c>
      <c r="K3164" t="s">
        <v>137</v>
      </c>
      <c r="L3164" t="s">
        <v>9250</v>
      </c>
      <c r="M3164" t="s">
        <v>9251</v>
      </c>
      <c r="N3164">
        <v>0.31388888799999998</v>
      </c>
      <c r="O3164">
        <v>2</v>
      </c>
      <c r="P3164">
        <v>2620</v>
      </c>
      <c r="Q3164">
        <v>42</v>
      </c>
      <c r="R3164">
        <v>741</v>
      </c>
      <c r="S3164">
        <v>9</v>
      </c>
      <c r="T3164">
        <v>158</v>
      </c>
      <c r="U3164">
        <v>0</v>
      </c>
      <c r="V3164">
        <v>2</v>
      </c>
      <c r="W3164">
        <v>0.40119485502355556</v>
      </c>
      <c r="X3164">
        <v>201.1517665092689</v>
      </c>
      <c r="Y3164">
        <v>67.817425102159447</v>
      </c>
      <c r="Z3164">
        <v>409.20658127885611</v>
      </c>
      <c r="AA3164">
        <v>46.258403567184715</v>
      </c>
      <c r="AB3164">
        <v>43.307050830531672</v>
      </c>
      <c r="AC3164">
        <v>0</v>
      </c>
      <c r="AD3164">
        <v>0.88477046049890551</v>
      </c>
      <c r="AE3164">
        <v>769.0271926035233</v>
      </c>
    </row>
    <row r="3165" spans="1:31" x14ac:dyDescent="0.25">
      <c r="A3165">
        <v>1876765</v>
      </c>
      <c r="B3165">
        <v>1</v>
      </c>
      <c r="C3165" t="s">
        <v>80</v>
      </c>
      <c r="D3165" t="s">
        <v>84</v>
      </c>
      <c r="E3165" t="s">
        <v>140</v>
      </c>
      <c r="F3165" t="s">
        <v>9252</v>
      </c>
      <c r="G3165" t="s">
        <v>163</v>
      </c>
      <c r="H3165" t="s">
        <v>143</v>
      </c>
      <c r="I3165" t="s">
        <v>135</v>
      </c>
      <c r="J3165" t="s">
        <v>136</v>
      </c>
      <c r="K3165" t="s">
        <v>137</v>
      </c>
      <c r="L3165" t="s">
        <v>9253</v>
      </c>
      <c r="M3165" t="s">
        <v>9254</v>
      </c>
      <c r="N3165">
        <v>2.2875000000000001</v>
      </c>
      <c r="O3165">
        <v>0</v>
      </c>
      <c r="P3165">
        <v>10</v>
      </c>
      <c r="Q3165">
        <v>0</v>
      </c>
      <c r="R3165">
        <v>0</v>
      </c>
      <c r="S3165">
        <v>0</v>
      </c>
      <c r="T3165">
        <v>1</v>
      </c>
      <c r="U3165">
        <v>0</v>
      </c>
      <c r="V3165">
        <v>0</v>
      </c>
      <c r="W3165">
        <v>0</v>
      </c>
      <c r="X3165">
        <v>4.5284490306638263</v>
      </c>
      <c r="Y3165">
        <v>0</v>
      </c>
      <c r="Z3165">
        <v>0</v>
      </c>
      <c r="AA3165">
        <v>0</v>
      </c>
      <c r="AB3165">
        <v>0.29255618829048391</v>
      </c>
      <c r="AC3165">
        <v>0</v>
      </c>
      <c r="AD3165">
        <v>0</v>
      </c>
      <c r="AE3165">
        <v>4.8210052189543102</v>
      </c>
    </row>
    <row r="3166" spans="1:31" x14ac:dyDescent="0.25">
      <c r="A3166">
        <v>1876888</v>
      </c>
      <c r="B3166">
        <v>1</v>
      </c>
      <c r="C3166" t="s">
        <v>80</v>
      </c>
      <c r="D3166" t="s">
        <v>109</v>
      </c>
      <c r="E3166" t="s">
        <v>146</v>
      </c>
      <c r="F3166" t="s">
        <v>9255</v>
      </c>
      <c r="G3166" t="s">
        <v>148</v>
      </c>
      <c r="H3166" t="s">
        <v>143</v>
      </c>
      <c r="I3166" t="s">
        <v>135</v>
      </c>
      <c r="J3166" t="s">
        <v>136</v>
      </c>
      <c r="K3166" t="s">
        <v>137</v>
      </c>
      <c r="L3166" t="s">
        <v>9256</v>
      </c>
      <c r="M3166" t="s">
        <v>9257</v>
      </c>
      <c r="N3166">
        <v>2.335</v>
      </c>
      <c r="O3166">
        <v>0</v>
      </c>
      <c r="P3166">
        <v>8</v>
      </c>
      <c r="Q3166">
        <v>0</v>
      </c>
      <c r="R3166">
        <v>11</v>
      </c>
      <c r="S3166">
        <v>0</v>
      </c>
      <c r="T3166">
        <v>0</v>
      </c>
      <c r="U3166">
        <v>0</v>
      </c>
      <c r="V3166">
        <v>0</v>
      </c>
      <c r="W3166">
        <v>0</v>
      </c>
      <c r="X3166">
        <v>1.890985087443938</v>
      </c>
      <c r="Y3166">
        <v>0</v>
      </c>
      <c r="Z3166">
        <v>32.01613833368517</v>
      </c>
      <c r="AA3166">
        <v>0</v>
      </c>
      <c r="AB3166">
        <v>0</v>
      </c>
      <c r="AC3166">
        <v>0</v>
      </c>
      <c r="AD3166">
        <v>0</v>
      </c>
      <c r="AE3166">
        <v>33.907123421129107</v>
      </c>
    </row>
    <row r="3167" spans="1:31" x14ac:dyDescent="0.25">
      <c r="A3167">
        <v>1876911</v>
      </c>
      <c r="B3167">
        <v>1</v>
      </c>
      <c r="C3167" t="s">
        <v>80</v>
      </c>
      <c r="D3167" t="s">
        <v>108</v>
      </c>
      <c r="E3167" t="s">
        <v>146</v>
      </c>
      <c r="F3167" t="s">
        <v>9258</v>
      </c>
      <c r="G3167" t="s">
        <v>363</v>
      </c>
      <c r="H3167" t="s">
        <v>143</v>
      </c>
      <c r="I3167" t="s">
        <v>135</v>
      </c>
      <c r="J3167" t="s">
        <v>136</v>
      </c>
      <c r="K3167" t="s">
        <v>137</v>
      </c>
      <c r="L3167" t="s">
        <v>9259</v>
      </c>
      <c r="M3167" t="s">
        <v>9260</v>
      </c>
      <c r="N3167">
        <v>5.2022222219999996</v>
      </c>
      <c r="O3167">
        <v>0</v>
      </c>
      <c r="P3167">
        <v>2</v>
      </c>
      <c r="Q3167">
        <v>0</v>
      </c>
      <c r="R3167">
        <v>0</v>
      </c>
      <c r="S3167">
        <v>0</v>
      </c>
      <c r="T3167">
        <v>0</v>
      </c>
      <c r="U3167">
        <v>0</v>
      </c>
      <c r="V3167">
        <v>0</v>
      </c>
      <c r="W3167">
        <v>0</v>
      </c>
      <c r="X3167">
        <v>1.4945442442631502</v>
      </c>
      <c r="Y3167">
        <v>0</v>
      </c>
      <c r="Z3167">
        <v>0</v>
      </c>
      <c r="AA3167">
        <v>0</v>
      </c>
      <c r="AB3167">
        <v>0</v>
      </c>
      <c r="AC3167">
        <v>0</v>
      </c>
      <c r="AD3167">
        <v>0</v>
      </c>
      <c r="AE3167">
        <v>1.4945442442631502</v>
      </c>
    </row>
    <row r="3168" spans="1:31" x14ac:dyDescent="0.25">
      <c r="A3168">
        <v>1876702</v>
      </c>
      <c r="B3168">
        <v>1</v>
      </c>
      <c r="C3168" t="s">
        <v>81</v>
      </c>
      <c r="D3168" t="s">
        <v>118</v>
      </c>
      <c r="E3168" t="s">
        <v>158</v>
      </c>
      <c r="F3168" t="s">
        <v>9261</v>
      </c>
      <c r="G3168" t="s">
        <v>196</v>
      </c>
      <c r="H3168" t="s">
        <v>134</v>
      </c>
      <c r="I3168" t="s">
        <v>135</v>
      </c>
      <c r="J3168" t="s">
        <v>136</v>
      </c>
      <c r="K3168" t="s">
        <v>172</v>
      </c>
      <c r="L3168" t="s">
        <v>9262</v>
      </c>
      <c r="M3168" t="s">
        <v>9263</v>
      </c>
      <c r="N3168">
        <v>6.4585600000000003</v>
      </c>
      <c r="O3168">
        <v>0</v>
      </c>
      <c r="P3168">
        <v>295</v>
      </c>
      <c r="Q3168">
        <v>0</v>
      </c>
      <c r="R3168">
        <v>30</v>
      </c>
      <c r="S3168">
        <v>1</v>
      </c>
      <c r="T3168">
        <v>10</v>
      </c>
      <c r="U3168">
        <v>0</v>
      </c>
      <c r="V3168">
        <v>0</v>
      </c>
      <c r="W3168">
        <v>0</v>
      </c>
      <c r="X3168">
        <v>436.6861496790807</v>
      </c>
      <c r="Y3168">
        <v>0</v>
      </c>
      <c r="Z3168">
        <v>97.360815478509437</v>
      </c>
      <c r="AA3168">
        <v>67.915445191880053</v>
      </c>
      <c r="AB3168">
        <v>31.093972631069906</v>
      </c>
      <c r="AC3168">
        <v>0</v>
      </c>
      <c r="AD3168">
        <v>0</v>
      </c>
      <c r="AE3168">
        <v>633.05638298054021</v>
      </c>
    </row>
    <row r="3169" spans="1:31" x14ac:dyDescent="0.25">
      <c r="A3169">
        <v>1877034</v>
      </c>
      <c r="B3169">
        <v>1</v>
      </c>
      <c r="C3169" t="s">
        <v>80</v>
      </c>
      <c r="D3169" t="s">
        <v>104</v>
      </c>
      <c r="E3169" t="s">
        <v>131</v>
      </c>
      <c r="F3169" t="s">
        <v>9264</v>
      </c>
      <c r="G3169" t="s">
        <v>133</v>
      </c>
      <c r="H3169" t="s">
        <v>134</v>
      </c>
      <c r="I3169" t="s">
        <v>135</v>
      </c>
      <c r="J3169" t="s">
        <v>136</v>
      </c>
      <c r="K3169" t="s">
        <v>137</v>
      </c>
      <c r="L3169" t="s">
        <v>9265</v>
      </c>
      <c r="M3169" t="s">
        <v>9266</v>
      </c>
      <c r="N3169">
        <v>2.88</v>
      </c>
      <c r="O3169">
        <v>0</v>
      </c>
      <c r="P3169">
        <v>0</v>
      </c>
      <c r="Q3169">
        <v>0</v>
      </c>
      <c r="R3169">
        <v>0</v>
      </c>
      <c r="S3169">
        <v>1</v>
      </c>
      <c r="T3169">
        <v>0</v>
      </c>
      <c r="U3169">
        <v>0</v>
      </c>
      <c r="V3169">
        <v>0</v>
      </c>
      <c r="W3169">
        <v>0</v>
      </c>
      <c r="X3169">
        <v>0</v>
      </c>
      <c r="Y3169">
        <v>0</v>
      </c>
      <c r="Z3169">
        <v>0</v>
      </c>
      <c r="AA3169">
        <v>469.77958914649236</v>
      </c>
      <c r="AB3169">
        <v>0</v>
      </c>
      <c r="AC3169">
        <v>0</v>
      </c>
      <c r="AD3169">
        <v>0</v>
      </c>
      <c r="AE3169">
        <v>469.77958914649236</v>
      </c>
    </row>
    <row r="3170" spans="1:31" x14ac:dyDescent="0.25">
      <c r="A3170">
        <v>1876842</v>
      </c>
      <c r="B3170">
        <v>1</v>
      </c>
      <c r="C3170" t="s">
        <v>81</v>
      </c>
      <c r="D3170" t="s">
        <v>115</v>
      </c>
      <c r="E3170" t="s">
        <v>146</v>
      </c>
      <c r="F3170" t="s">
        <v>9267</v>
      </c>
      <c r="G3170" t="s">
        <v>2417</v>
      </c>
      <c r="H3170" t="s">
        <v>143</v>
      </c>
      <c r="I3170" t="s">
        <v>135</v>
      </c>
      <c r="J3170" t="s">
        <v>136</v>
      </c>
      <c r="K3170" t="s">
        <v>137</v>
      </c>
      <c r="L3170" t="s">
        <v>9268</v>
      </c>
      <c r="M3170" t="s">
        <v>9269</v>
      </c>
      <c r="N3170">
        <v>3.6005555550000001</v>
      </c>
      <c r="O3170">
        <v>0</v>
      </c>
      <c r="P3170">
        <v>15</v>
      </c>
      <c r="Q3170">
        <v>0</v>
      </c>
      <c r="R3170">
        <v>0</v>
      </c>
      <c r="S3170">
        <v>0</v>
      </c>
      <c r="T3170">
        <v>0</v>
      </c>
      <c r="U3170">
        <v>0</v>
      </c>
      <c r="V3170">
        <v>0</v>
      </c>
      <c r="W3170">
        <v>0</v>
      </c>
      <c r="X3170">
        <v>3.7146800885942537</v>
      </c>
      <c r="Y3170">
        <v>0</v>
      </c>
      <c r="Z3170">
        <v>0</v>
      </c>
      <c r="AA3170">
        <v>0</v>
      </c>
      <c r="AB3170">
        <v>0</v>
      </c>
      <c r="AC3170">
        <v>0</v>
      </c>
      <c r="AD3170">
        <v>0</v>
      </c>
      <c r="AE3170">
        <v>3.7146800885942537</v>
      </c>
    </row>
    <row r="3171" spans="1:31" x14ac:dyDescent="0.25">
      <c r="A3171">
        <v>1876988</v>
      </c>
      <c r="B3171">
        <v>1</v>
      </c>
      <c r="C3171" t="s">
        <v>80</v>
      </c>
      <c r="D3171" t="s">
        <v>98</v>
      </c>
      <c r="E3171" t="s">
        <v>158</v>
      </c>
      <c r="F3171" t="s">
        <v>9270</v>
      </c>
      <c r="G3171" t="s">
        <v>219</v>
      </c>
      <c r="H3171" t="s">
        <v>134</v>
      </c>
      <c r="I3171" t="s">
        <v>135</v>
      </c>
      <c r="J3171" t="s">
        <v>136</v>
      </c>
      <c r="K3171" t="s">
        <v>137</v>
      </c>
      <c r="L3171" t="s">
        <v>9271</v>
      </c>
      <c r="M3171" t="s">
        <v>9272</v>
      </c>
      <c r="N3171">
        <v>6.4088888879999999</v>
      </c>
      <c r="O3171">
        <v>0</v>
      </c>
      <c r="P3171">
        <v>0</v>
      </c>
      <c r="Q3171">
        <v>0</v>
      </c>
      <c r="R3171">
        <v>7</v>
      </c>
      <c r="S3171">
        <v>0</v>
      </c>
      <c r="T3171">
        <v>1</v>
      </c>
      <c r="U3171">
        <v>0</v>
      </c>
      <c r="V3171">
        <v>0</v>
      </c>
      <c r="W3171">
        <v>0</v>
      </c>
      <c r="X3171">
        <v>0</v>
      </c>
      <c r="Y3171">
        <v>0</v>
      </c>
      <c r="Z3171">
        <v>404.86469801626271</v>
      </c>
      <c r="AA3171">
        <v>0</v>
      </c>
      <c r="AB3171">
        <v>47.32442233634972</v>
      </c>
      <c r="AC3171">
        <v>0</v>
      </c>
      <c r="AD3171">
        <v>0</v>
      </c>
      <c r="AE3171">
        <v>452.18912035261241</v>
      </c>
    </row>
    <row r="3172" spans="1:31" x14ac:dyDescent="0.25">
      <c r="A3172">
        <v>1876656</v>
      </c>
      <c r="B3172">
        <v>1</v>
      </c>
      <c r="C3172" t="s">
        <v>81</v>
      </c>
      <c r="D3172" t="s">
        <v>115</v>
      </c>
      <c r="E3172" t="s">
        <v>146</v>
      </c>
      <c r="F3172" t="s">
        <v>9273</v>
      </c>
      <c r="G3172" t="s">
        <v>148</v>
      </c>
      <c r="H3172" t="s">
        <v>143</v>
      </c>
      <c r="I3172" t="s">
        <v>135</v>
      </c>
      <c r="J3172" t="s">
        <v>136</v>
      </c>
      <c r="K3172" t="s">
        <v>137</v>
      </c>
      <c r="L3172" t="s">
        <v>9274</v>
      </c>
      <c r="M3172" t="s">
        <v>9275</v>
      </c>
      <c r="N3172">
        <v>2.5497222220000002</v>
      </c>
      <c r="O3172">
        <v>0</v>
      </c>
      <c r="P3172">
        <v>5</v>
      </c>
      <c r="Q3172">
        <v>0</v>
      </c>
      <c r="R3172">
        <v>0</v>
      </c>
      <c r="S3172">
        <v>0</v>
      </c>
      <c r="T3172">
        <v>1</v>
      </c>
      <c r="U3172">
        <v>0</v>
      </c>
      <c r="V3172">
        <v>0</v>
      </c>
      <c r="W3172">
        <v>0</v>
      </c>
      <c r="X3172">
        <v>1.2660246443201124</v>
      </c>
      <c r="Y3172">
        <v>0</v>
      </c>
      <c r="Z3172">
        <v>0</v>
      </c>
      <c r="AA3172">
        <v>0</v>
      </c>
      <c r="AB3172">
        <v>0.49795639773154338</v>
      </c>
      <c r="AC3172">
        <v>0</v>
      </c>
      <c r="AD3172">
        <v>0</v>
      </c>
      <c r="AE3172">
        <v>1.7639810420516557</v>
      </c>
    </row>
    <row r="3173" spans="1:31" x14ac:dyDescent="0.25">
      <c r="A3173">
        <v>1877137</v>
      </c>
      <c r="B3173">
        <v>1</v>
      </c>
      <c r="C3173" t="s">
        <v>80</v>
      </c>
      <c r="D3173" t="s">
        <v>96</v>
      </c>
      <c r="E3173" t="s">
        <v>210</v>
      </c>
      <c r="F3173" t="s">
        <v>666</v>
      </c>
      <c r="G3173" t="s">
        <v>133</v>
      </c>
      <c r="H3173" t="s">
        <v>134</v>
      </c>
      <c r="I3173" t="s">
        <v>135</v>
      </c>
      <c r="J3173" t="s">
        <v>136</v>
      </c>
      <c r="K3173" t="s">
        <v>137</v>
      </c>
      <c r="L3173" t="s">
        <v>9276</v>
      </c>
      <c r="M3173" t="s">
        <v>9277</v>
      </c>
      <c r="N3173">
        <v>2.0383333330000002</v>
      </c>
      <c r="O3173">
        <v>3</v>
      </c>
      <c r="P3173">
        <v>822</v>
      </c>
      <c r="Q3173">
        <v>0</v>
      </c>
      <c r="R3173">
        <v>0</v>
      </c>
      <c r="S3173">
        <v>4</v>
      </c>
      <c r="T3173">
        <v>33</v>
      </c>
      <c r="U3173">
        <v>0</v>
      </c>
      <c r="V3173">
        <v>0</v>
      </c>
      <c r="W3173">
        <v>100.52178829412368</v>
      </c>
      <c r="X3173">
        <v>559.79493085416254</v>
      </c>
      <c r="Y3173">
        <v>0</v>
      </c>
      <c r="Z3173">
        <v>0</v>
      </c>
      <c r="AA3173">
        <v>195.92675764043287</v>
      </c>
      <c r="AB3173">
        <v>151.79414020687884</v>
      </c>
      <c r="AC3173">
        <v>0</v>
      </c>
      <c r="AD3173">
        <v>0</v>
      </c>
      <c r="AE3173">
        <v>1008.037616995598</v>
      </c>
    </row>
    <row r="3174" spans="1:31" x14ac:dyDescent="0.25">
      <c r="A3174">
        <v>1877237</v>
      </c>
      <c r="B3174">
        <v>1</v>
      </c>
      <c r="C3174" t="s">
        <v>80</v>
      </c>
      <c r="D3174" t="s">
        <v>84</v>
      </c>
      <c r="E3174" t="s">
        <v>146</v>
      </c>
      <c r="F3174" t="s">
        <v>9278</v>
      </c>
      <c r="G3174" t="s">
        <v>148</v>
      </c>
      <c r="H3174" t="s">
        <v>143</v>
      </c>
      <c r="I3174" t="s">
        <v>135</v>
      </c>
      <c r="J3174" t="s">
        <v>136</v>
      </c>
      <c r="K3174" t="s">
        <v>137</v>
      </c>
      <c r="L3174" t="s">
        <v>9279</v>
      </c>
      <c r="M3174" t="s">
        <v>9280</v>
      </c>
      <c r="N3174">
        <v>0.65472222199999996</v>
      </c>
      <c r="O3174">
        <v>0</v>
      </c>
      <c r="P3174">
        <v>76</v>
      </c>
      <c r="Q3174">
        <v>0</v>
      </c>
      <c r="R3174">
        <v>0</v>
      </c>
      <c r="S3174">
        <v>0</v>
      </c>
      <c r="T3174">
        <v>5</v>
      </c>
      <c r="U3174">
        <v>0</v>
      </c>
      <c r="V3174">
        <v>0</v>
      </c>
      <c r="W3174">
        <v>0</v>
      </c>
      <c r="X3174">
        <v>14.412195550798835</v>
      </c>
      <c r="Y3174">
        <v>0</v>
      </c>
      <c r="Z3174">
        <v>0</v>
      </c>
      <c r="AA3174">
        <v>0</v>
      </c>
      <c r="AB3174">
        <v>1.8471534508277534</v>
      </c>
      <c r="AC3174">
        <v>0</v>
      </c>
      <c r="AD3174">
        <v>0</v>
      </c>
      <c r="AE3174">
        <v>16.259349001626589</v>
      </c>
    </row>
    <row r="3175" spans="1:31" x14ac:dyDescent="0.25">
      <c r="A3175">
        <v>1876825</v>
      </c>
      <c r="B3175">
        <v>1</v>
      </c>
      <c r="C3175" t="s">
        <v>80</v>
      </c>
      <c r="D3175" t="s">
        <v>103</v>
      </c>
      <c r="E3175" t="s">
        <v>140</v>
      </c>
      <c r="F3175" t="s">
        <v>9281</v>
      </c>
      <c r="G3175" t="s">
        <v>212</v>
      </c>
      <c r="H3175" t="s">
        <v>143</v>
      </c>
      <c r="I3175" t="s">
        <v>135</v>
      </c>
      <c r="J3175" t="s">
        <v>3</v>
      </c>
      <c r="K3175" t="s">
        <v>137</v>
      </c>
      <c r="L3175" t="s">
        <v>9282</v>
      </c>
      <c r="M3175" t="s">
        <v>9283</v>
      </c>
      <c r="N3175">
        <v>2.63</v>
      </c>
      <c r="O3175">
        <v>0</v>
      </c>
      <c r="P3175">
        <v>0</v>
      </c>
      <c r="Q3175">
        <v>0</v>
      </c>
      <c r="R3175">
        <v>0</v>
      </c>
      <c r="S3175">
        <v>0</v>
      </c>
      <c r="T3175">
        <v>1</v>
      </c>
      <c r="U3175">
        <v>0</v>
      </c>
      <c r="V3175">
        <v>0</v>
      </c>
      <c r="W3175">
        <v>0</v>
      </c>
      <c r="X3175">
        <v>0</v>
      </c>
      <c r="Y3175">
        <v>0</v>
      </c>
      <c r="Z3175">
        <v>0</v>
      </c>
      <c r="AA3175">
        <v>0</v>
      </c>
      <c r="AB3175">
        <v>0</v>
      </c>
      <c r="AC3175">
        <v>0</v>
      </c>
      <c r="AD3175">
        <v>0</v>
      </c>
      <c r="AE3175">
        <v>0</v>
      </c>
    </row>
    <row r="3176" spans="1:31" x14ac:dyDescent="0.25">
      <c r="A3176">
        <v>1876682</v>
      </c>
      <c r="B3176">
        <v>1</v>
      </c>
      <c r="C3176" t="s">
        <v>80</v>
      </c>
      <c r="D3176" t="s">
        <v>107</v>
      </c>
      <c r="E3176" t="s">
        <v>140</v>
      </c>
      <c r="F3176" t="s">
        <v>9284</v>
      </c>
      <c r="G3176" t="s">
        <v>200</v>
      </c>
      <c r="H3176" t="s">
        <v>143</v>
      </c>
      <c r="I3176" t="s">
        <v>135</v>
      </c>
      <c r="J3176" t="s">
        <v>136</v>
      </c>
      <c r="K3176" t="s">
        <v>137</v>
      </c>
      <c r="L3176" t="s">
        <v>9285</v>
      </c>
      <c r="M3176" t="s">
        <v>9286</v>
      </c>
      <c r="N3176">
        <v>5.341388888</v>
      </c>
      <c r="O3176">
        <v>0</v>
      </c>
      <c r="P3176">
        <v>1</v>
      </c>
      <c r="Q3176">
        <v>0</v>
      </c>
      <c r="R3176">
        <v>0</v>
      </c>
      <c r="S3176">
        <v>0</v>
      </c>
      <c r="T3176">
        <v>0</v>
      </c>
      <c r="U3176">
        <v>0</v>
      </c>
      <c r="V3176">
        <v>0</v>
      </c>
      <c r="W3176">
        <v>0</v>
      </c>
      <c r="X3176">
        <v>1.3525018573281109</v>
      </c>
      <c r="Y3176">
        <v>0</v>
      </c>
      <c r="Z3176">
        <v>0</v>
      </c>
      <c r="AA3176">
        <v>0</v>
      </c>
      <c r="AB3176">
        <v>0</v>
      </c>
      <c r="AC3176">
        <v>0</v>
      </c>
      <c r="AD3176">
        <v>0</v>
      </c>
      <c r="AE3176">
        <v>1.3525018573281109</v>
      </c>
    </row>
    <row r="3177" spans="1:31" x14ac:dyDescent="0.25">
      <c r="A3177">
        <v>1877160</v>
      </c>
      <c r="B3177">
        <v>1</v>
      </c>
      <c r="C3177" t="s">
        <v>80</v>
      </c>
      <c r="D3177" t="s">
        <v>98</v>
      </c>
      <c r="E3177" t="s">
        <v>222</v>
      </c>
      <c r="F3177" t="s">
        <v>9287</v>
      </c>
      <c r="G3177" t="s">
        <v>148</v>
      </c>
      <c r="H3177" t="s">
        <v>143</v>
      </c>
      <c r="I3177" t="s">
        <v>135</v>
      </c>
      <c r="J3177" t="s">
        <v>136</v>
      </c>
      <c r="K3177" t="s">
        <v>137</v>
      </c>
      <c r="L3177" t="s">
        <v>9288</v>
      </c>
      <c r="M3177" t="s">
        <v>9289</v>
      </c>
      <c r="N3177">
        <v>1.4141666660000001</v>
      </c>
      <c r="O3177">
        <v>0</v>
      </c>
      <c r="P3177">
        <v>57</v>
      </c>
      <c r="Q3177">
        <v>0</v>
      </c>
      <c r="R3177">
        <v>0</v>
      </c>
      <c r="S3177">
        <v>0</v>
      </c>
      <c r="T3177">
        <v>2</v>
      </c>
      <c r="U3177">
        <v>0</v>
      </c>
      <c r="V3177">
        <v>0</v>
      </c>
      <c r="W3177">
        <v>0</v>
      </c>
      <c r="X3177">
        <v>21.75523693119106</v>
      </c>
      <c r="Y3177">
        <v>0</v>
      </c>
      <c r="Z3177">
        <v>0</v>
      </c>
      <c r="AA3177">
        <v>0</v>
      </c>
      <c r="AB3177">
        <v>0</v>
      </c>
      <c r="AC3177">
        <v>0</v>
      </c>
      <c r="AD3177">
        <v>0</v>
      </c>
      <c r="AE3177">
        <v>21.75523693119106</v>
      </c>
    </row>
    <row r="3178" spans="1:31" x14ac:dyDescent="0.25">
      <c r="A3178">
        <v>1876639</v>
      </c>
      <c r="B3178">
        <v>1</v>
      </c>
      <c r="C3178" t="s">
        <v>81</v>
      </c>
      <c r="D3178" t="s">
        <v>123</v>
      </c>
      <c r="E3178" t="s">
        <v>131</v>
      </c>
      <c r="F3178" t="s">
        <v>9290</v>
      </c>
      <c r="G3178" t="s">
        <v>133</v>
      </c>
      <c r="H3178" t="s">
        <v>134</v>
      </c>
      <c r="I3178" t="s">
        <v>135</v>
      </c>
      <c r="J3178" t="s">
        <v>136</v>
      </c>
      <c r="K3178" t="s">
        <v>137</v>
      </c>
      <c r="L3178" t="s">
        <v>9291</v>
      </c>
      <c r="M3178" t="s">
        <v>9292</v>
      </c>
      <c r="N3178">
        <v>4.0038888879999996</v>
      </c>
      <c r="O3178">
        <v>0</v>
      </c>
      <c r="P3178">
        <v>7</v>
      </c>
      <c r="Q3178">
        <v>0</v>
      </c>
      <c r="R3178">
        <v>90</v>
      </c>
      <c r="S3178">
        <v>0</v>
      </c>
      <c r="T3178">
        <v>9</v>
      </c>
      <c r="U3178">
        <v>0</v>
      </c>
      <c r="V3178">
        <v>0</v>
      </c>
      <c r="W3178">
        <v>0</v>
      </c>
      <c r="X3178">
        <v>30.194105934494804</v>
      </c>
      <c r="Y3178">
        <v>0</v>
      </c>
      <c r="Z3178">
        <v>1245.3946023035376</v>
      </c>
      <c r="AA3178">
        <v>0</v>
      </c>
      <c r="AB3178">
        <v>82.129314777084446</v>
      </c>
      <c r="AC3178">
        <v>0</v>
      </c>
      <c r="AD3178">
        <v>0</v>
      </c>
      <c r="AE3178">
        <v>1357.7180230151166</v>
      </c>
    </row>
    <row r="3179" spans="1:31" x14ac:dyDescent="0.25">
      <c r="A3179">
        <v>1876805</v>
      </c>
      <c r="B3179">
        <v>1</v>
      </c>
      <c r="C3179" t="s">
        <v>80</v>
      </c>
      <c r="D3179" t="s">
        <v>93</v>
      </c>
      <c r="E3179" t="s">
        <v>146</v>
      </c>
      <c r="F3179" t="s">
        <v>9293</v>
      </c>
      <c r="G3179" t="s">
        <v>148</v>
      </c>
      <c r="H3179" t="s">
        <v>143</v>
      </c>
      <c r="I3179" t="s">
        <v>135</v>
      </c>
      <c r="J3179" t="s">
        <v>136</v>
      </c>
      <c r="K3179" t="s">
        <v>137</v>
      </c>
      <c r="L3179" t="s">
        <v>9294</v>
      </c>
      <c r="M3179" t="s">
        <v>9295</v>
      </c>
      <c r="N3179">
        <v>4.3966666659999998</v>
      </c>
      <c r="O3179">
        <v>0</v>
      </c>
      <c r="P3179">
        <v>5</v>
      </c>
      <c r="Q3179">
        <v>0</v>
      </c>
      <c r="R3179">
        <v>1</v>
      </c>
      <c r="S3179">
        <v>0</v>
      </c>
      <c r="T3179">
        <v>0</v>
      </c>
      <c r="U3179">
        <v>0</v>
      </c>
      <c r="V3179">
        <v>0</v>
      </c>
      <c r="W3179">
        <v>0</v>
      </c>
      <c r="X3179">
        <v>25.321840243639333</v>
      </c>
      <c r="Y3179">
        <v>0</v>
      </c>
      <c r="Z3179">
        <v>1.2371293859643369</v>
      </c>
      <c r="AA3179">
        <v>0</v>
      </c>
      <c r="AB3179">
        <v>0</v>
      </c>
      <c r="AC3179">
        <v>0</v>
      </c>
      <c r="AD3179">
        <v>0</v>
      </c>
      <c r="AE3179">
        <v>26.55896962960367</v>
      </c>
    </row>
    <row r="3180" spans="1:31" x14ac:dyDescent="0.25">
      <c r="A3180">
        <v>1877180</v>
      </c>
      <c r="B3180">
        <v>1</v>
      </c>
      <c r="C3180" t="s">
        <v>80</v>
      </c>
      <c r="D3180" t="s">
        <v>82</v>
      </c>
      <c r="E3180" t="s">
        <v>169</v>
      </c>
      <c r="F3180" t="s">
        <v>9296</v>
      </c>
      <c r="G3180" t="s">
        <v>142</v>
      </c>
      <c r="H3180" t="s">
        <v>143</v>
      </c>
      <c r="I3180" t="s">
        <v>135</v>
      </c>
      <c r="J3180" t="s">
        <v>136</v>
      </c>
      <c r="K3180" t="s">
        <v>137</v>
      </c>
      <c r="L3180" t="s">
        <v>9297</v>
      </c>
      <c r="M3180" t="s">
        <v>9298</v>
      </c>
      <c r="N3180">
        <v>1.044166666</v>
      </c>
      <c r="O3180">
        <v>0</v>
      </c>
      <c r="P3180">
        <v>904</v>
      </c>
      <c r="Q3180">
        <v>0</v>
      </c>
      <c r="R3180">
        <v>0</v>
      </c>
      <c r="S3180">
        <v>0</v>
      </c>
      <c r="T3180">
        <v>28</v>
      </c>
      <c r="U3180">
        <v>0</v>
      </c>
      <c r="V3180">
        <v>0</v>
      </c>
      <c r="W3180">
        <v>0</v>
      </c>
      <c r="X3180">
        <v>274.89280574982979</v>
      </c>
      <c r="Y3180">
        <v>0</v>
      </c>
      <c r="Z3180">
        <v>0</v>
      </c>
      <c r="AA3180">
        <v>0</v>
      </c>
      <c r="AB3180">
        <v>11.523798563695289</v>
      </c>
      <c r="AC3180">
        <v>0</v>
      </c>
      <c r="AD3180">
        <v>0</v>
      </c>
      <c r="AE3180">
        <v>286.41660431352506</v>
      </c>
    </row>
    <row r="3181" spans="1:31" x14ac:dyDescent="0.25">
      <c r="A3181">
        <v>1876613</v>
      </c>
      <c r="B3181">
        <v>1</v>
      </c>
      <c r="C3181" t="s">
        <v>81</v>
      </c>
      <c r="D3181" t="s">
        <v>122</v>
      </c>
      <c r="E3181" t="s">
        <v>210</v>
      </c>
      <c r="F3181" t="s">
        <v>1114</v>
      </c>
      <c r="G3181" t="s">
        <v>133</v>
      </c>
      <c r="H3181" t="s">
        <v>134</v>
      </c>
      <c r="I3181" t="s">
        <v>135</v>
      </c>
      <c r="J3181" t="s">
        <v>136</v>
      </c>
      <c r="K3181" t="s">
        <v>137</v>
      </c>
      <c r="L3181" t="s">
        <v>9299</v>
      </c>
      <c r="M3181" t="s">
        <v>9300</v>
      </c>
      <c r="N3181">
        <v>0.260833333</v>
      </c>
      <c r="O3181">
        <v>0</v>
      </c>
      <c r="P3181">
        <v>4290</v>
      </c>
      <c r="Q3181">
        <v>0</v>
      </c>
      <c r="R3181">
        <v>37</v>
      </c>
      <c r="S3181">
        <v>1</v>
      </c>
      <c r="T3181">
        <v>166</v>
      </c>
      <c r="U3181">
        <v>0</v>
      </c>
      <c r="V3181">
        <v>0</v>
      </c>
      <c r="W3181">
        <v>0</v>
      </c>
      <c r="X3181">
        <v>151.09950419403754</v>
      </c>
      <c r="Y3181">
        <v>0</v>
      </c>
      <c r="Z3181">
        <v>2.3327967981681699</v>
      </c>
      <c r="AA3181">
        <v>1.092195202994555</v>
      </c>
      <c r="AB3181">
        <v>16.33097079616385</v>
      </c>
      <c r="AC3181">
        <v>0</v>
      </c>
      <c r="AD3181">
        <v>0</v>
      </c>
      <c r="AE3181">
        <v>170.85546699136412</v>
      </c>
    </row>
    <row r="3182" spans="1:31" x14ac:dyDescent="0.25">
      <c r="A3182">
        <v>1877154</v>
      </c>
      <c r="B3182">
        <v>1</v>
      </c>
      <c r="C3182" t="s">
        <v>80</v>
      </c>
      <c r="D3182" t="s">
        <v>97</v>
      </c>
      <c r="E3182" t="s">
        <v>146</v>
      </c>
      <c r="F3182" t="s">
        <v>9301</v>
      </c>
      <c r="G3182" t="s">
        <v>469</v>
      </c>
      <c r="H3182" t="s">
        <v>143</v>
      </c>
      <c r="I3182" t="s">
        <v>135</v>
      </c>
      <c r="J3182" t="s">
        <v>136</v>
      </c>
      <c r="K3182" t="s">
        <v>137</v>
      </c>
      <c r="L3182" t="s">
        <v>9302</v>
      </c>
      <c r="M3182" t="s">
        <v>9303</v>
      </c>
      <c r="N3182">
        <v>3.1063888880000001</v>
      </c>
      <c r="O3182">
        <v>0</v>
      </c>
      <c r="P3182">
        <v>63</v>
      </c>
      <c r="Q3182">
        <v>0</v>
      </c>
      <c r="R3182">
        <v>2</v>
      </c>
      <c r="S3182">
        <v>0</v>
      </c>
      <c r="T3182">
        <v>8</v>
      </c>
      <c r="U3182">
        <v>0</v>
      </c>
      <c r="V3182">
        <v>0</v>
      </c>
      <c r="W3182">
        <v>0</v>
      </c>
      <c r="X3182">
        <v>79.003306115558573</v>
      </c>
      <c r="Y3182">
        <v>0</v>
      </c>
      <c r="Z3182">
        <v>0.56292446754509395</v>
      </c>
      <c r="AA3182">
        <v>0</v>
      </c>
      <c r="AB3182">
        <v>18.007779071790075</v>
      </c>
      <c r="AC3182">
        <v>0</v>
      </c>
      <c r="AD3182">
        <v>0</v>
      </c>
      <c r="AE3182">
        <v>97.574009654893729</v>
      </c>
    </row>
    <row r="3183" spans="1:31" x14ac:dyDescent="0.25">
      <c r="A3183">
        <v>1877223</v>
      </c>
      <c r="B3183">
        <v>1</v>
      </c>
      <c r="C3183" t="s">
        <v>80</v>
      </c>
      <c r="D3183" t="s">
        <v>96</v>
      </c>
      <c r="E3183" t="s">
        <v>146</v>
      </c>
      <c r="F3183" t="s">
        <v>9304</v>
      </c>
      <c r="G3183" t="s">
        <v>148</v>
      </c>
      <c r="H3183" t="s">
        <v>143</v>
      </c>
      <c r="I3183" t="s">
        <v>135</v>
      </c>
      <c r="J3183" t="s">
        <v>136</v>
      </c>
      <c r="K3183" t="s">
        <v>137</v>
      </c>
      <c r="L3183" t="s">
        <v>9305</v>
      </c>
      <c r="M3183" t="s">
        <v>9306</v>
      </c>
      <c r="N3183">
        <v>4.1441666660000003</v>
      </c>
      <c r="O3183">
        <v>0</v>
      </c>
      <c r="P3183">
        <v>2</v>
      </c>
      <c r="Q3183">
        <v>0</v>
      </c>
      <c r="R3183">
        <v>2</v>
      </c>
      <c r="S3183">
        <v>0</v>
      </c>
      <c r="T3183">
        <v>0</v>
      </c>
      <c r="U3183">
        <v>0</v>
      </c>
      <c r="V3183">
        <v>0</v>
      </c>
      <c r="W3183">
        <v>0</v>
      </c>
      <c r="X3183">
        <v>5.5087846005806256</v>
      </c>
      <c r="Y3183">
        <v>0</v>
      </c>
      <c r="Z3183">
        <v>8.9797066253841873</v>
      </c>
      <c r="AA3183">
        <v>0</v>
      </c>
      <c r="AB3183">
        <v>0</v>
      </c>
      <c r="AC3183">
        <v>0</v>
      </c>
      <c r="AD3183">
        <v>0</v>
      </c>
      <c r="AE3183">
        <v>14.488491225964813</v>
      </c>
    </row>
    <row r="3184" spans="1:31" x14ac:dyDescent="0.25">
      <c r="A3184">
        <v>1876868</v>
      </c>
      <c r="B3184">
        <v>1</v>
      </c>
      <c r="C3184" t="s">
        <v>80</v>
      </c>
      <c r="D3184" t="s">
        <v>103</v>
      </c>
      <c r="E3184" t="s">
        <v>146</v>
      </c>
      <c r="F3184" t="s">
        <v>9307</v>
      </c>
      <c r="G3184" t="s">
        <v>148</v>
      </c>
      <c r="H3184" t="s">
        <v>143</v>
      </c>
      <c r="I3184" t="s">
        <v>135</v>
      </c>
      <c r="J3184" t="s">
        <v>136</v>
      </c>
      <c r="K3184" t="s">
        <v>137</v>
      </c>
      <c r="L3184" t="s">
        <v>9282</v>
      </c>
      <c r="M3184" t="s">
        <v>9308</v>
      </c>
      <c r="N3184">
        <v>1.9158333329999999</v>
      </c>
      <c r="O3184">
        <v>0</v>
      </c>
      <c r="P3184">
        <v>279</v>
      </c>
      <c r="Q3184">
        <v>0</v>
      </c>
      <c r="R3184">
        <v>2</v>
      </c>
      <c r="S3184">
        <v>0</v>
      </c>
      <c r="T3184">
        <v>25</v>
      </c>
      <c r="U3184">
        <v>0</v>
      </c>
      <c r="V3184">
        <v>0</v>
      </c>
      <c r="W3184">
        <v>0</v>
      </c>
      <c r="X3184">
        <v>139.7026325316435</v>
      </c>
      <c r="Y3184">
        <v>0</v>
      </c>
      <c r="Z3184">
        <v>0.11036126582325834</v>
      </c>
      <c r="AA3184">
        <v>0</v>
      </c>
      <c r="AB3184">
        <v>24.572941947095654</v>
      </c>
      <c r="AC3184">
        <v>0</v>
      </c>
      <c r="AD3184">
        <v>0</v>
      </c>
      <c r="AE3184">
        <v>164.3859357445624</v>
      </c>
    </row>
    <row r="3185" spans="1:31" x14ac:dyDescent="0.25">
      <c r="A3185">
        <v>1877011</v>
      </c>
      <c r="B3185">
        <v>1</v>
      </c>
      <c r="C3185" t="s">
        <v>80</v>
      </c>
      <c r="D3185" t="s">
        <v>93</v>
      </c>
      <c r="E3185" t="s">
        <v>140</v>
      </c>
      <c r="F3185" t="s">
        <v>9309</v>
      </c>
      <c r="G3185" t="s">
        <v>163</v>
      </c>
      <c r="H3185" t="s">
        <v>143</v>
      </c>
      <c r="I3185" t="s">
        <v>135</v>
      </c>
      <c r="J3185" t="s">
        <v>136</v>
      </c>
      <c r="K3185" t="s">
        <v>137</v>
      </c>
      <c r="L3185" t="s">
        <v>9310</v>
      </c>
      <c r="M3185" t="s">
        <v>9311</v>
      </c>
      <c r="N3185">
        <v>3.8066666659999999</v>
      </c>
      <c r="O3185">
        <v>0</v>
      </c>
      <c r="P3185">
        <v>0</v>
      </c>
      <c r="Q3185">
        <v>0</v>
      </c>
      <c r="R3185">
        <v>1</v>
      </c>
      <c r="S3185">
        <v>0</v>
      </c>
      <c r="T3185">
        <v>0</v>
      </c>
      <c r="U3185">
        <v>0</v>
      </c>
      <c r="V3185">
        <v>0</v>
      </c>
      <c r="W3185">
        <v>0</v>
      </c>
      <c r="X3185">
        <v>0</v>
      </c>
      <c r="Y3185">
        <v>0</v>
      </c>
      <c r="Z3185">
        <v>4.8720681573999869</v>
      </c>
      <c r="AA3185">
        <v>0</v>
      </c>
      <c r="AB3185">
        <v>0</v>
      </c>
      <c r="AC3185">
        <v>0</v>
      </c>
      <c r="AD3185">
        <v>0</v>
      </c>
      <c r="AE3185">
        <v>4.8720681573999869</v>
      </c>
    </row>
    <row r="3186" spans="1:31" x14ac:dyDescent="0.25">
      <c r="A3186">
        <v>1876676</v>
      </c>
      <c r="B3186">
        <v>1</v>
      </c>
      <c r="C3186" t="s">
        <v>81</v>
      </c>
      <c r="D3186" t="s">
        <v>123</v>
      </c>
      <c r="E3186" t="s">
        <v>210</v>
      </c>
      <c r="F3186" t="s">
        <v>3117</v>
      </c>
      <c r="G3186" t="s">
        <v>133</v>
      </c>
      <c r="H3186" t="s">
        <v>134</v>
      </c>
      <c r="I3186" t="s">
        <v>135</v>
      </c>
      <c r="J3186" t="s">
        <v>136</v>
      </c>
      <c r="K3186" t="s">
        <v>137</v>
      </c>
      <c r="L3186" t="s">
        <v>9312</v>
      </c>
      <c r="M3186" t="s">
        <v>9313</v>
      </c>
      <c r="N3186">
        <v>0.64500000000000002</v>
      </c>
      <c r="O3186">
        <v>3</v>
      </c>
      <c r="P3186">
        <v>23</v>
      </c>
      <c r="Q3186">
        <v>246</v>
      </c>
      <c r="R3186">
        <v>278</v>
      </c>
      <c r="S3186">
        <v>24</v>
      </c>
      <c r="T3186">
        <v>52</v>
      </c>
      <c r="U3186">
        <v>0</v>
      </c>
      <c r="V3186">
        <v>0</v>
      </c>
      <c r="W3186">
        <v>1.61291357955087</v>
      </c>
      <c r="X3186">
        <v>3.6259917137375099</v>
      </c>
      <c r="Y3186">
        <v>255.82293846817041</v>
      </c>
      <c r="Z3186">
        <v>104.37962824367908</v>
      </c>
      <c r="AA3186">
        <v>29.316955592655212</v>
      </c>
      <c r="AB3186">
        <v>25.991902585677316</v>
      </c>
      <c r="AC3186">
        <v>0</v>
      </c>
      <c r="AD3186">
        <v>0</v>
      </c>
      <c r="AE3186">
        <v>420.7503301834704</v>
      </c>
    </row>
    <row r="3187" spans="1:31" x14ac:dyDescent="0.25">
      <c r="A3187">
        <v>1877117</v>
      </c>
      <c r="B3187">
        <v>1</v>
      </c>
      <c r="C3187" t="s">
        <v>80</v>
      </c>
      <c r="D3187" t="s">
        <v>98</v>
      </c>
      <c r="E3187" t="s">
        <v>131</v>
      </c>
      <c r="F3187" t="s">
        <v>9314</v>
      </c>
      <c r="G3187" t="s">
        <v>133</v>
      </c>
      <c r="H3187" t="s">
        <v>134</v>
      </c>
      <c r="I3187" t="s">
        <v>152</v>
      </c>
      <c r="J3187" t="s">
        <v>136</v>
      </c>
      <c r="K3187" t="s">
        <v>137</v>
      </c>
      <c r="L3187" t="s">
        <v>9315</v>
      </c>
      <c r="M3187" t="s">
        <v>9316</v>
      </c>
      <c r="N3187">
        <v>1.6666666E-2</v>
      </c>
      <c r="O3187">
        <v>0</v>
      </c>
      <c r="P3187">
        <v>110</v>
      </c>
      <c r="Q3187">
        <v>0</v>
      </c>
      <c r="R3187">
        <v>117</v>
      </c>
      <c r="S3187">
        <v>2</v>
      </c>
      <c r="T3187">
        <v>41</v>
      </c>
      <c r="U3187">
        <v>0</v>
      </c>
      <c r="V3187">
        <v>0</v>
      </c>
      <c r="W3187">
        <v>0</v>
      </c>
      <c r="X3187">
        <v>0.65971977886333355</v>
      </c>
      <c r="Y3187">
        <v>0</v>
      </c>
      <c r="Z3187">
        <v>1.3352823180271665</v>
      </c>
      <c r="AA3187">
        <v>0.53050198632480006</v>
      </c>
      <c r="AB3187">
        <v>1.1891106709969499</v>
      </c>
      <c r="AC3187">
        <v>0</v>
      </c>
      <c r="AD3187">
        <v>0</v>
      </c>
      <c r="AE3187">
        <v>3.7146147542122501</v>
      </c>
    </row>
    <row r="3188" spans="1:31" x14ac:dyDescent="0.25">
      <c r="A3188">
        <v>1876814</v>
      </c>
      <c r="B3188">
        <v>1</v>
      </c>
      <c r="C3188" t="s">
        <v>80</v>
      </c>
      <c r="D3188" t="s">
        <v>93</v>
      </c>
      <c r="E3188" t="s">
        <v>169</v>
      </c>
      <c r="F3188" t="s">
        <v>9317</v>
      </c>
      <c r="G3188" t="s">
        <v>183</v>
      </c>
      <c r="H3188" t="s">
        <v>143</v>
      </c>
      <c r="I3188" t="s">
        <v>135</v>
      </c>
      <c r="J3188" t="s">
        <v>136</v>
      </c>
      <c r="K3188" t="s">
        <v>137</v>
      </c>
      <c r="L3188" t="s">
        <v>9318</v>
      </c>
      <c r="M3188" t="s">
        <v>9319</v>
      </c>
      <c r="N3188">
        <v>9.0622222220000008</v>
      </c>
      <c r="O3188">
        <v>0</v>
      </c>
      <c r="P3188">
        <v>13</v>
      </c>
      <c r="Q3188">
        <v>0</v>
      </c>
      <c r="R3188">
        <v>21</v>
      </c>
      <c r="S3188">
        <v>0</v>
      </c>
      <c r="T3188">
        <v>3</v>
      </c>
      <c r="U3188">
        <v>0</v>
      </c>
      <c r="V3188">
        <v>0</v>
      </c>
      <c r="W3188">
        <v>0</v>
      </c>
      <c r="X3188">
        <v>51.979136352305048</v>
      </c>
      <c r="Y3188">
        <v>0</v>
      </c>
      <c r="Z3188">
        <v>466.70925431597919</v>
      </c>
      <c r="AA3188">
        <v>0</v>
      </c>
      <c r="AB3188">
        <v>46.438783247414257</v>
      </c>
      <c r="AC3188">
        <v>0</v>
      </c>
      <c r="AD3188">
        <v>0</v>
      </c>
      <c r="AE3188">
        <v>565.12717391569845</v>
      </c>
    </row>
    <row r="3189" spans="1:31" x14ac:dyDescent="0.25">
      <c r="A3189">
        <v>1877146</v>
      </c>
      <c r="B3189">
        <v>1</v>
      </c>
      <c r="C3189" t="s">
        <v>81</v>
      </c>
      <c r="D3189" t="s">
        <v>120</v>
      </c>
      <c r="E3189" t="s">
        <v>140</v>
      </c>
      <c r="F3189" t="s">
        <v>9320</v>
      </c>
      <c r="G3189" t="s">
        <v>142</v>
      </c>
      <c r="H3189" t="s">
        <v>143</v>
      </c>
      <c r="I3189" t="s">
        <v>135</v>
      </c>
      <c r="J3189" t="s">
        <v>136</v>
      </c>
      <c r="K3189" t="s">
        <v>137</v>
      </c>
      <c r="L3189" t="s">
        <v>9321</v>
      </c>
      <c r="M3189" t="s">
        <v>9322</v>
      </c>
      <c r="N3189">
        <v>1.1669444440000001</v>
      </c>
      <c r="O3189">
        <v>0</v>
      </c>
      <c r="P3189">
        <v>1</v>
      </c>
      <c r="Q3189">
        <v>0</v>
      </c>
      <c r="R3189">
        <v>0</v>
      </c>
      <c r="S3189">
        <v>0</v>
      </c>
      <c r="T3189">
        <v>0</v>
      </c>
      <c r="U3189">
        <v>0</v>
      </c>
      <c r="V3189">
        <v>0</v>
      </c>
      <c r="W3189">
        <v>0</v>
      </c>
      <c r="X3189">
        <v>9.8931055800666658E-3</v>
      </c>
      <c r="Y3189">
        <v>0</v>
      </c>
      <c r="Z3189">
        <v>0</v>
      </c>
      <c r="AA3189">
        <v>0</v>
      </c>
      <c r="AB3189">
        <v>0</v>
      </c>
      <c r="AC3189">
        <v>0</v>
      </c>
      <c r="AD3189">
        <v>0</v>
      </c>
      <c r="AE3189">
        <v>9.8931055800666658E-3</v>
      </c>
    </row>
    <row r="3190" spans="1:31" x14ac:dyDescent="0.25">
      <c r="A3190">
        <v>1876768</v>
      </c>
      <c r="B3190">
        <v>1</v>
      </c>
      <c r="C3190" t="s">
        <v>81</v>
      </c>
      <c r="D3190" t="s">
        <v>112</v>
      </c>
      <c r="E3190" t="s">
        <v>146</v>
      </c>
      <c r="F3190" t="s">
        <v>9323</v>
      </c>
      <c r="G3190" t="s">
        <v>148</v>
      </c>
      <c r="H3190" t="s">
        <v>143</v>
      </c>
      <c r="I3190" t="s">
        <v>135</v>
      </c>
      <c r="J3190" t="s">
        <v>136</v>
      </c>
      <c r="K3190" t="s">
        <v>137</v>
      </c>
      <c r="L3190" t="s">
        <v>9324</v>
      </c>
      <c r="M3190" t="s">
        <v>9325</v>
      </c>
      <c r="N3190">
        <v>4.994444444</v>
      </c>
      <c r="O3190">
        <v>0</v>
      </c>
      <c r="P3190">
        <v>82</v>
      </c>
      <c r="Q3190">
        <v>0</v>
      </c>
      <c r="R3190">
        <v>1</v>
      </c>
      <c r="S3190">
        <v>0</v>
      </c>
      <c r="T3190">
        <v>20</v>
      </c>
      <c r="U3190">
        <v>0</v>
      </c>
      <c r="V3190">
        <v>0</v>
      </c>
      <c r="W3190">
        <v>0</v>
      </c>
      <c r="X3190">
        <v>68.182686276011495</v>
      </c>
      <c r="Y3190">
        <v>0</v>
      </c>
      <c r="Z3190">
        <v>2.6593287175641113E-2</v>
      </c>
      <c r="AA3190">
        <v>0</v>
      </c>
      <c r="AB3190">
        <v>45.793939530436681</v>
      </c>
      <c r="AC3190">
        <v>0</v>
      </c>
      <c r="AD3190">
        <v>0</v>
      </c>
      <c r="AE3190">
        <v>114.00321909362381</v>
      </c>
    </row>
    <row r="3191" spans="1:31" x14ac:dyDescent="0.25">
      <c r="A3191">
        <v>1877123</v>
      </c>
      <c r="B3191">
        <v>1</v>
      </c>
      <c r="C3191" t="s">
        <v>81</v>
      </c>
      <c r="D3191" t="s">
        <v>123</v>
      </c>
      <c r="E3191" t="s">
        <v>169</v>
      </c>
      <c r="F3191" t="s">
        <v>9326</v>
      </c>
      <c r="G3191" t="s">
        <v>183</v>
      </c>
      <c r="H3191" t="s">
        <v>143</v>
      </c>
      <c r="I3191" t="s">
        <v>135</v>
      </c>
      <c r="J3191" t="s">
        <v>136</v>
      </c>
      <c r="K3191" t="s">
        <v>137</v>
      </c>
      <c r="L3191" t="s">
        <v>9327</v>
      </c>
      <c r="M3191" t="s">
        <v>9328</v>
      </c>
      <c r="N3191">
        <v>2.114166666</v>
      </c>
      <c r="O3191">
        <v>0</v>
      </c>
      <c r="P3191">
        <v>65</v>
      </c>
      <c r="Q3191">
        <v>0</v>
      </c>
      <c r="R3191">
        <v>18</v>
      </c>
      <c r="S3191">
        <v>0</v>
      </c>
      <c r="T3191">
        <v>10</v>
      </c>
      <c r="U3191">
        <v>0</v>
      </c>
      <c r="V3191">
        <v>0</v>
      </c>
      <c r="W3191">
        <v>0</v>
      </c>
      <c r="X3191">
        <v>20.318917599032993</v>
      </c>
      <c r="Y3191">
        <v>0</v>
      </c>
      <c r="Z3191">
        <v>21.461680853889515</v>
      </c>
      <c r="AA3191">
        <v>0</v>
      </c>
      <c r="AB3191">
        <v>13.252635923634674</v>
      </c>
      <c r="AC3191">
        <v>0</v>
      </c>
      <c r="AD3191">
        <v>0</v>
      </c>
      <c r="AE3191">
        <v>55.033234376557175</v>
      </c>
    </row>
    <row r="3192" spans="1:31" x14ac:dyDescent="0.25">
      <c r="A3192">
        <v>1876977</v>
      </c>
      <c r="B3192">
        <v>1</v>
      </c>
      <c r="C3192" t="s">
        <v>81</v>
      </c>
      <c r="D3192" t="s">
        <v>127</v>
      </c>
      <c r="E3192" t="s">
        <v>146</v>
      </c>
      <c r="F3192" t="s">
        <v>9329</v>
      </c>
      <c r="G3192" t="s">
        <v>148</v>
      </c>
      <c r="H3192" t="s">
        <v>143</v>
      </c>
      <c r="I3192" t="s">
        <v>135</v>
      </c>
      <c r="J3192" t="s">
        <v>136</v>
      </c>
      <c r="K3192" t="s">
        <v>137</v>
      </c>
      <c r="L3192" t="s">
        <v>9330</v>
      </c>
      <c r="M3192" t="s">
        <v>9331</v>
      </c>
      <c r="N3192">
        <v>12.318888888</v>
      </c>
      <c r="O3192">
        <v>0</v>
      </c>
      <c r="P3192">
        <v>36</v>
      </c>
      <c r="Q3192">
        <v>0</v>
      </c>
      <c r="R3192">
        <v>0</v>
      </c>
      <c r="S3192">
        <v>0</v>
      </c>
      <c r="T3192">
        <v>0</v>
      </c>
      <c r="U3192">
        <v>0</v>
      </c>
      <c r="V3192">
        <v>0</v>
      </c>
      <c r="W3192">
        <v>0</v>
      </c>
      <c r="X3192">
        <v>99.428113435027427</v>
      </c>
      <c r="Y3192">
        <v>0</v>
      </c>
      <c r="Z3192">
        <v>0</v>
      </c>
      <c r="AA3192">
        <v>0</v>
      </c>
      <c r="AB3192">
        <v>0</v>
      </c>
      <c r="AC3192">
        <v>0</v>
      </c>
      <c r="AD3192">
        <v>0</v>
      </c>
      <c r="AE3192">
        <v>99.428113435027427</v>
      </c>
    </row>
    <row r="3193" spans="1:31" x14ac:dyDescent="0.25">
      <c r="A3193">
        <v>1876954</v>
      </c>
      <c r="B3193">
        <v>1</v>
      </c>
      <c r="C3193" t="s">
        <v>80</v>
      </c>
      <c r="D3193" t="s">
        <v>104</v>
      </c>
      <c r="E3193" t="s">
        <v>140</v>
      </c>
      <c r="F3193" t="s">
        <v>9332</v>
      </c>
      <c r="G3193" t="s">
        <v>142</v>
      </c>
      <c r="H3193" t="s">
        <v>143</v>
      </c>
      <c r="I3193" t="s">
        <v>135</v>
      </c>
      <c r="J3193" t="s">
        <v>136</v>
      </c>
      <c r="K3193" t="s">
        <v>137</v>
      </c>
      <c r="L3193" t="s">
        <v>9333</v>
      </c>
      <c r="M3193" t="s">
        <v>9334</v>
      </c>
      <c r="N3193">
        <v>2.966111111</v>
      </c>
      <c r="O3193">
        <v>0</v>
      </c>
      <c r="P3193">
        <v>1</v>
      </c>
      <c r="Q3193">
        <v>0</v>
      </c>
      <c r="R3193">
        <v>0</v>
      </c>
      <c r="S3193">
        <v>0</v>
      </c>
      <c r="T3193">
        <v>0</v>
      </c>
      <c r="U3193">
        <v>0</v>
      </c>
      <c r="V3193">
        <v>0</v>
      </c>
      <c r="W3193">
        <v>0</v>
      </c>
      <c r="X3193">
        <v>1.6853944313543532</v>
      </c>
      <c r="Y3193">
        <v>0</v>
      </c>
      <c r="Z3193">
        <v>0</v>
      </c>
      <c r="AA3193">
        <v>0</v>
      </c>
      <c r="AB3193">
        <v>0</v>
      </c>
      <c r="AC3193">
        <v>0</v>
      </c>
      <c r="AD3193">
        <v>0</v>
      </c>
      <c r="AE3193">
        <v>1.6853944313543532</v>
      </c>
    </row>
    <row r="3194" spans="1:31" x14ac:dyDescent="0.25">
      <c r="A3194">
        <v>1876891</v>
      </c>
      <c r="B3194">
        <v>1</v>
      </c>
      <c r="C3194" t="s">
        <v>80</v>
      </c>
      <c r="D3194" t="s">
        <v>106</v>
      </c>
      <c r="E3194" t="s">
        <v>131</v>
      </c>
      <c r="F3194" t="s">
        <v>9335</v>
      </c>
      <c r="G3194" t="s">
        <v>133</v>
      </c>
      <c r="H3194" t="s">
        <v>134</v>
      </c>
      <c r="I3194" t="s">
        <v>135</v>
      </c>
      <c r="J3194" t="s">
        <v>136</v>
      </c>
      <c r="K3194" t="s">
        <v>137</v>
      </c>
      <c r="L3194" t="s">
        <v>9336</v>
      </c>
      <c r="M3194" t="s">
        <v>9337</v>
      </c>
      <c r="N3194">
        <v>0.64555555499999995</v>
      </c>
      <c r="O3194">
        <v>0</v>
      </c>
      <c r="P3194">
        <v>0</v>
      </c>
      <c r="Q3194">
        <v>1</v>
      </c>
      <c r="R3194">
        <v>34</v>
      </c>
      <c r="S3194">
        <v>0</v>
      </c>
      <c r="T3194">
        <v>2</v>
      </c>
      <c r="U3194">
        <v>0</v>
      </c>
      <c r="V3194">
        <v>0</v>
      </c>
      <c r="W3194">
        <v>0</v>
      </c>
      <c r="X3194">
        <v>0</v>
      </c>
      <c r="Y3194">
        <v>14.11565032430784</v>
      </c>
      <c r="Z3194">
        <v>165.35404598311669</v>
      </c>
      <c r="AA3194">
        <v>0</v>
      </c>
      <c r="AB3194">
        <v>8.0602693700466794</v>
      </c>
      <c r="AC3194">
        <v>0</v>
      </c>
      <c r="AD3194">
        <v>0</v>
      </c>
      <c r="AE3194">
        <v>187.52996567747121</v>
      </c>
    </row>
    <row r="3195" spans="1:31" x14ac:dyDescent="0.25">
      <c r="A3195">
        <v>1876808</v>
      </c>
      <c r="B3195">
        <v>1</v>
      </c>
      <c r="C3195" t="s">
        <v>80</v>
      </c>
      <c r="D3195" t="s">
        <v>93</v>
      </c>
      <c r="E3195" t="s">
        <v>140</v>
      </c>
      <c r="F3195" t="s">
        <v>9338</v>
      </c>
      <c r="G3195" t="s">
        <v>163</v>
      </c>
      <c r="H3195" t="s">
        <v>143</v>
      </c>
      <c r="I3195" t="s">
        <v>135</v>
      </c>
      <c r="J3195" t="s">
        <v>136</v>
      </c>
      <c r="K3195" t="s">
        <v>137</v>
      </c>
      <c r="L3195" t="s">
        <v>9339</v>
      </c>
      <c r="M3195" t="s">
        <v>9340</v>
      </c>
      <c r="N3195">
        <v>11.510833333000001</v>
      </c>
      <c r="O3195">
        <v>0</v>
      </c>
      <c r="P3195">
        <v>1</v>
      </c>
      <c r="Q3195">
        <v>0</v>
      </c>
      <c r="R3195">
        <v>0</v>
      </c>
      <c r="S3195">
        <v>0</v>
      </c>
      <c r="T3195">
        <v>1</v>
      </c>
      <c r="U3195">
        <v>0</v>
      </c>
      <c r="V3195">
        <v>0</v>
      </c>
      <c r="W3195">
        <v>0</v>
      </c>
      <c r="X3195">
        <v>3.2023749836281743</v>
      </c>
      <c r="Y3195">
        <v>0</v>
      </c>
      <c r="Z3195">
        <v>0</v>
      </c>
      <c r="AA3195">
        <v>0</v>
      </c>
      <c r="AB3195">
        <v>1.7851480416748555</v>
      </c>
      <c r="AC3195">
        <v>0</v>
      </c>
      <c r="AD3195">
        <v>0</v>
      </c>
      <c r="AE3195">
        <v>4.9875230253030303</v>
      </c>
    </row>
    <row r="3196" spans="1:31" x14ac:dyDescent="0.25">
      <c r="A3196">
        <v>1876854</v>
      </c>
      <c r="B3196">
        <v>1</v>
      </c>
      <c r="C3196" t="s">
        <v>81</v>
      </c>
      <c r="D3196" t="s">
        <v>119</v>
      </c>
      <c r="E3196" t="s">
        <v>131</v>
      </c>
      <c r="F3196" t="s">
        <v>1547</v>
      </c>
      <c r="G3196" t="s">
        <v>133</v>
      </c>
      <c r="H3196" t="s">
        <v>134</v>
      </c>
      <c r="I3196" t="s">
        <v>152</v>
      </c>
      <c r="J3196" t="s">
        <v>136</v>
      </c>
      <c r="K3196" t="s">
        <v>137</v>
      </c>
      <c r="L3196" t="s">
        <v>9341</v>
      </c>
      <c r="M3196" t="s">
        <v>9342</v>
      </c>
      <c r="N3196">
        <v>5.5555550000000002E-3</v>
      </c>
      <c r="O3196">
        <v>0</v>
      </c>
      <c r="P3196">
        <v>1498</v>
      </c>
      <c r="Q3196">
        <v>92</v>
      </c>
      <c r="R3196">
        <v>334</v>
      </c>
      <c r="S3196">
        <v>2</v>
      </c>
      <c r="T3196">
        <v>66</v>
      </c>
      <c r="U3196">
        <v>0</v>
      </c>
      <c r="V3196">
        <v>0</v>
      </c>
      <c r="W3196">
        <v>0</v>
      </c>
      <c r="X3196">
        <v>1.3787122928657782</v>
      </c>
      <c r="Y3196">
        <v>5.3301095610521001</v>
      </c>
      <c r="Z3196">
        <v>11.476932784090039</v>
      </c>
      <c r="AA3196">
        <v>4.0814208172400002E-2</v>
      </c>
      <c r="AB3196">
        <v>0.1961423260628111</v>
      </c>
      <c r="AC3196">
        <v>0</v>
      </c>
      <c r="AD3196">
        <v>0</v>
      </c>
      <c r="AE3196">
        <v>18.42271117224313</v>
      </c>
    </row>
    <row r="3197" spans="1:31" x14ac:dyDescent="0.25">
      <c r="A3197">
        <v>1877186</v>
      </c>
      <c r="B3197">
        <v>1</v>
      </c>
      <c r="C3197" t="s">
        <v>80</v>
      </c>
      <c r="D3197" t="s">
        <v>105</v>
      </c>
      <c r="E3197" t="s">
        <v>210</v>
      </c>
      <c r="F3197" t="s">
        <v>9343</v>
      </c>
      <c r="G3197" t="s">
        <v>133</v>
      </c>
      <c r="H3197" t="s">
        <v>134</v>
      </c>
      <c r="I3197" t="s">
        <v>135</v>
      </c>
      <c r="J3197" t="s">
        <v>136</v>
      </c>
      <c r="K3197" t="s">
        <v>137</v>
      </c>
      <c r="L3197" t="s">
        <v>9344</v>
      </c>
      <c r="M3197" t="s">
        <v>9345</v>
      </c>
      <c r="N3197">
        <v>1.3930555549999999</v>
      </c>
      <c r="O3197">
        <v>0</v>
      </c>
      <c r="P3197">
        <v>68</v>
      </c>
      <c r="Q3197">
        <v>1</v>
      </c>
      <c r="R3197">
        <v>0</v>
      </c>
      <c r="S3197">
        <v>5</v>
      </c>
      <c r="T3197">
        <v>1</v>
      </c>
      <c r="U3197">
        <v>0</v>
      </c>
      <c r="V3197">
        <v>0</v>
      </c>
      <c r="W3197">
        <v>0</v>
      </c>
      <c r="X3197">
        <v>27.455610844691812</v>
      </c>
      <c r="Y3197">
        <v>62.934859983026463</v>
      </c>
      <c r="Z3197">
        <v>0</v>
      </c>
      <c r="AA3197">
        <v>502.99039132551252</v>
      </c>
      <c r="AB3197">
        <v>0.1643212521115178</v>
      </c>
      <c r="AC3197">
        <v>0</v>
      </c>
      <c r="AD3197">
        <v>0</v>
      </c>
      <c r="AE3197">
        <v>593.5451834053423</v>
      </c>
    </row>
    <row r="3198" spans="1:31" x14ac:dyDescent="0.25">
      <c r="A3198">
        <v>1876645</v>
      </c>
      <c r="B3198">
        <v>1</v>
      </c>
      <c r="C3198" t="s">
        <v>80</v>
      </c>
      <c r="D3198" t="s">
        <v>97</v>
      </c>
      <c r="E3198" t="s">
        <v>210</v>
      </c>
      <c r="F3198" t="s">
        <v>1104</v>
      </c>
      <c r="G3198" t="s">
        <v>133</v>
      </c>
      <c r="H3198" t="s">
        <v>134</v>
      </c>
      <c r="I3198" t="s">
        <v>135</v>
      </c>
      <c r="J3198" t="s">
        <v>136</v>
      </c>
      <c r="K3198" t="s">
        <v>137</v>
      </c>
      <c r="L3198" t="s">
        <v>9346</v>
      </c>
      <c r="M3198" t="s">
        <v>9347</v>
      </c>
      <c r="N3198">
        <v>1.5905555549999999</v>
      </c>
      <c r="O3198">
        <v>2</v>
      </c>
      <c r="P3198">
        <v>892</v>
      </c>
      <c r="Q3198">
        <v>1</v>
      </c>
      <c r="R3198">
        <v>28</v>
      </c>
      <c r="S3198">
        <v>7</v>
      </c>
      <c r="T3198">
        <v>61</v>
      </c>
      <c r="U3198">
        <v>0</v>
      </c>
      <c r="V3198">
        <v>0</v>
      </c>
      <c r="W3198">
        <v>47.014217345097578</v>
      </c>
      <c r="X3198">
        <v>320.26359755928928</v>
      </c>
      <c r="Y3198">
        <v>0.1483795804306067</v>
      </c>
      <c r="Z3198">
        <v>16.407334995016996</v>
      </c>
      <c r="AA3198">
        <v>57.117131844927009</v>
      </c>
      <c r="AB3198">
        <v>125.36565784797982</v>
      </c>
      <c r="AC3198">
        <v>0</v>
      </c>
      <c r="AD3198">
        <v>0</v>
      </c>
      <c r="AE3198">
        <v>566.31631917274126</v>
      </c>
    </row>
    <row r="3199" spans="1:31" x14ac:dyDescent="0.25">
      <c r="A3199">
        <v>1877040</v>
      </c>
      <c r="B3199">
        <v>1</v>
      </c>
      <c r="C3199" t="s">
        <v>80</v>
      </c>
      <c r="D3199" t="s">
        <v>108</v>
      </c>
      <c r="E3199" t="s">
        <v>131</v>
      </c>
      <c r="F3199" t="s">
        <v>9348</v>
      </c>
      <c r="G3199" t="s">
        <v>133</v>
      </c>
      <c r="H3199" t="s">
        <v>134</v>
      </c>
      <c r="I3199" t="s">
        <v>152</v>
      </c>
      <c r="J3199" t="s">
        <v>136</v>
      </c>
      <c r="K3199" t="s">
        <v>137</v>
      </c>
      <c r="L3199" t="s">
        <v>9349</v>
      </c>
      <c r="M3199" t="s">
        <v>9350</v>
      </c>
      <c r="N3199">
        <v>1.6666666E-2</v>
      </c>
      <c r="O3199">
        <v>0</v>
      </c>
      <c r="P3199">
        <v>354</v>
      </c>
      <c r="Q3199">
        <v>0</v>
      </c>
      <c r="R3199">
        <v>70</v>
      </c>
      <c r="S3199">
        <v>3</v>
      </c>
      <c r="T3199">
        <v>36</v>
      </c>
      <c r="U3199">
        <v>0</v>
      </c>
      <c r="V3199">
        <v>0</v>
      </c>
      <c r="W3199">
        <v>0</v>
      </c>
      <c r="X3199">
        <v>1.663856976033399</v>
      </c>
      <c r="Y3199">
        <v>0</v>
      </c>
      <c r="Z3199">
        <v>1.6372197503330659</v>
      </c>
      <c r="AA3199">
        <v>0.1485045255651167</v>
      </c>
      <c r="AB3199">
        <v>0.78775970369595028</v>
      </c>
      <c r="AC3199">
        <v>0</v>
      </c>
      <c r="AD3199">
        <v>0</v>
      </c>
      <c r="AE3199">
        <v>4.2373409556275323</v>
      </c>
    </row>
    <row r="3200" spans="1:31" x14ac:dyDescent="0.25">
      <c r="A3200">
        <v>1876851</v>
      </c>
      <c r="B3200">
        <v>1</v>
      </c>
      <c r="C3200" t="s">
        <v>81</v>
      </c>
      <c r="D3200" t="s">
        <v>113</v>
      </c>
      <c r="E3200" t="s">
        <v>210</v>
      </c>
      <c r="F3200" t="s">
        <v>9351</v>
      </c>
      <c r="G3200" t="s">
        <v>900</v>
      </c>
      <c r="H3200" t="s">
        <v>134</v>
      </c>
      <c r="I3200" t="s">
        <v>135</v>
      </c>
      <c r="J3200" t="s">
        <v>136</v>
      </c>
      <c r="K3200" t="s">
        <v>137</v>
      </c>
      <c r="L3200" t="s">
        <v>9352</v>
      </c>
      <c r="M3200" t="s">
        <v>9353</v>
      </c>
      <c r="N3200">
        <v>3.43</v>
      </c>
      <c r="O3200">
        <v>0</v>
      </c>
      <c r="P3200">
        <v>310</v>
      </c>
      <c r="Q3200">
        <v>0</v>
      </c>
      <c r="R3200">
        <v>26</v>
      </c>
      <c r="S3200">
        <v>6</v>
      </c>
      <c r="T3200">
        <v>14</v>
      </c>
      <c r="U3200">
        <v>0</v>
      </c>
      <c r="V3200">
        <v>0</v>
      </c>
      <c r="W3200">
        <v>0</v>
      </c>
      <c r="X3200">
        <v>269.55578767842275</v>
      </c>
      <c r="Y3200">
        <v>0</v>
      </c>
      <c r="Z3200">
        <v>37.724200944947547</v>
      </c>
      <c r="AA3200">
        <v>5894.026501465436</v>
      </c>
      <c r="AB3200">
        <v>20.929197621989569</v>
      </c>
      <c r="AC3200">
        <v>0</v>
      </c>
      <c r="AD3200">
        <v>0</v>
      </c>
      <c r="AE3200">
        <v>6222.2356877107959</v>
      </c>
    </row>
    <row r="3201" spans="1:31" x14ac:dyDescent="0.25">
      <c r="A3201">
        <v>1877183</v>
      </c>
      <c r="B3201">
        <v>1</v>
      </c>
      <c r="C3201" t="s">
        <v>81</v>
      </c>
      <c r="D3201" t="s">
        <v>115</v>
      </c>
      <c r="E3201" t="s">
        <v>146</v>
      </c>
      <c r="F3201" t="s">
        <v>9354</v>
      </c>
      <c r="G3201" t="s">
        <v>1108</v>
      </c>
      <c r="H3201" t="s">
        <v>143</v>
      </c>
      <c r="I3201" t="s">
        <v>135</v>
      </c>
      <c r="J3201" t="s">
        <v>136</v>
      </c>
      <c r="K3201" t="s">
        <v>137</v>
      </c>
      <c r="L3201" t="s">
        <v>9355</v>
      </c>
      <c r="M3201" t="s">
        <v>9356</v>
      </c>
      <c r="N3201">
        <v>3.8627777769999998</v>
      </c>
      <c r="O3201">
        <v>0</v>
      </c>
      <c r="P3201">
        <v>7</v>
      </c>
      <c r="Q3201">
        <v>0</v>
      </c>
      <c r="R3201">
        <v>1</v>
      </c>
      <c r="S3201">
        <v>0</v>
      </c>
      <c r="T3201">
        <v>0</v>
      </c>
      <c r="U3201">
        <v>0</v>
      </c>
      <c r="V3201">
        <v>0</v>
      </c>
      <c r="W3201">
        <v>0</v>
      </c>
      <c r="X3201">
        <v>2.0492129182962522</v>
      </c>
      <c r="Y3201">
        <v>0</v>
      </c>
      <c r="Z3201">
        <v>0.53033892272286687</v>
      </c>
      <c r="AA3201">
        <v>0</v>
      </c>
      <c r="AB3201">
        <v>0</v>
      </c>
      <c r="AC3201">
        <v>0</v>
      </c>
      <c r="AD3201">
        <v>0</v>
      </c>
      <c r="AE3201">
        <v>2.5795518410191192</v>
      </c>
    </row>
    <row r="3202" spans="1:31" x14ac:dyDescent="0.25">
      <c r="A3202">
        <v>1877226</v>
      </c>
      <c r="B3202">
        <v>1</v>
      </c>
      <c r="C3202" t="s">
        <v>80</v>
      </c>
      <c r="D3202" t="s">
        <v>98</v>
      </c>
      <c r="E3202" t="s">
        <v>169</v>
      </c>
      <c r="F3202" t="s">
        <v>9357</v>
      </c>
      <c r="G3202" t="s">
        <v>183</v>
      </c>
      <c r="H3202" t="s">
        <v>143</v>
      </c>
      <c r="I3202" t="s">
        <v>135</v>
      </c>
      <c r="J3202" t="s">
        <v>136</v>
      </c>
      <c r="K3202" t="s">
        <v>137</v>
      </c>
      <c r="L3202" t="s">
        <v>9358</v>
      </c>
      <c r="M3202" t="s">
        <v>9359</v>
      </c>
      <c r="N3202">
        <v>0.62333333300000004</v>
      </c>
      <c r="O3202">
        <v>0</v>
      </c>
      <c r="P3202">
        <v>71</v>
      </c>
      <c r="Q3202">
        <v>0</v>
      </c>
      <c r="R3202">
        <v>2</v>
      </c>
      <c r="S3202">
        <v>0</v>
      </c>
      <c r="T3202">
        <v>16</v>
      </c>
      <c r="U3202">
        <v>0</v>
      </c>
      <c r="V3202">
        <v>0</v>
      </c>
      <c r="W3202">
        <v>0</v>
      </c>
      <c r="X3202">
        <v>7.3934610786652</v>
      </c>
      <c r="Y3202">
        <v>0</v>
      </c>
      <c r="Z3202">
        <v>0.94432411314992681</v>
      </c>
      <c r="AA3202">
        <v>0</v>
      </c>
      <c r="AB3202">
        <v>7.8703872073064343</v>
      </c>
      <c r="AC3202">
        <v>0</v>
      </c>
      <c r="AD3202">
        <v>0</v>
      </c>
      <c r="AE3202">
        <v>16.208172399121562</v>
      </c>
    </row>
    <row r="3203" spans="1:31" x14ac:dyDescent="0.25">
      <c r="A3203">
        <v>1877083</v>
      </c>
      <c r="B3203">
        <v>1</v>
      </c>
      <c r="C3203" t="s">
        <v>80</v>
      </c>
      <c r="D3203" t="s">
        <v>82</v>
      </c>
      <c r="E3203" t="s">
        <v>158</v>
      </c>
      <c r="F3203" t="s">
        <v>9360</v>
      </c>
      <c r="G3203" t="s">
        <v>219</v>
      </c>
      <c r="H3203" t="s">
        <v>134</v>
      </c>
      <c r="I3203" t="s">
        <v>135</v>
      </c>
      <c r="J3203" t="s">
        <v>136</v>
      </c>
      <c r="K3203" t="s">
        <v>137</v>
      </c>
      <c r="L3203" t="s">
        <v>9361</v>
      </c>
      <c r="M3203" t="s">
        <v>9362</v>
      </c>
      <c r="N3203">
        <v>1.5861111109999999</v>
      </c>
      <c r="O3203">
        <v>0</v>
      </c>
      <c r="P3203">
        <v>0</v>
      </c>
      <c r="Q3203">
        <v>0</v>
      </c>
      <c r="R3203">
        <v>0</v>
      </c>
      <c r="S3203">
        <v>1</v>
      </c>
      <c r="T3203">
        <v>0</v>
      </c>
      <c r="U3203">
        <v>0</v>
      </c>
      <c r="V3203">
        <v>0</v>
      </c>
      <c r="W3203">
        <v>0</v>
      </c>
      <c r="X3203">
        <v>0</v>
      </c>
      <c r="Y3203">
        <v>0</v>
      </c>
      <c r="Z3203">
        <v>0</v>
      </c>
      <c r="AA3203">
        <v>50.735485189817744</v>
      </c>
      <c r="AB3203">
        <v>0</v>
      </c>
      <c r="AC3203">
        <v>0</v>
      </c>
      <c r="AD3203">
        <v>0</v>
      </c>
      <c r="AE3203">
        <v>50.735485189817744</v>
      </c>
    </row>
    <row r="3204" spans="1:31" x14ac:dyDescent="0.25">
      <c r="A3204">
        <v>1877106</v>
      </c>
      <c r="B3204">
        <v>1</v>
      </c>
      <c r="C3204" t="s">
        <v>80</v>
      </c>
      <c r="D3204" t="s">
        <v>93</v>
      </c>
      <c r="E3204" t="s">
        <v>146</v>
      </c>
      <c r="F3204" t="s">
        <v>9363</v>
      </c>
      <c r="G3204" t="s">
        <v>363</v>
      </c>
      <c r="H3204" t="s">
        <v>143</v>
      </c>
      <c r="I3204" t="s">
        <v>135</v>
      </c>
      <c r="J3204" t="s">
        <v>136</v>
      </c>
      <c r="K3204" t="s">
        <v>137</v>
      </c>
      <c r="L3204" t="s">
        <v>9364</v>
      </c>
      <c r="M3204" t="s">
        <v>9365</v>
      </c>
      <c r="N3204">
        <v>0.69666666600000005</v>
      </c>
      <c r="O3204">
        <v>0</v>
      </c>
      <c r="P3204">
        <v>0</v>
      </c>
      <c r="Q3204">
        <v>0</v>
      </c>
      <c r="R3204">
        <v>2</v>
      </c>
      <c r="S3204">
        <v>0</v>
      </c>
      <c r="T3204">
        <v>1</v>
      </c>
      <c r="U3204">
        <v>0</v>
      </c>
      <c r="V3204">
        <v>0</v>
      </c>
      <c r="W3204">
        <v>0</v>
      </c>
      <c r="X3204">
        <v>0</v>
      </c>
      <c r="Y3204">
        <v>0</v>
      </c>
      <c r="Z3204">
        <v>1.5307273626282667</v>
      </c>
      <c r="AA3204">
        <v>0</v>
      </c>
      <c r="AB3204">
        <v>0.83021600494535008</v>
      </c>
      <c r="AC3204">
        <v>0</v>
      </c>
      <c r="AD3204">
        <v>0</v>
      </c>
      <c r="AE3204">
        <v>2.3609433675736167</v>
      </c>
    </row>
    <row r="3205" spans="1:31" x14ac:dyDescent="0.25">
      <c r="A3205">
        <v>1877163</v>
      </c>
      <c r="B3205">
        <v>1</v>
      </c>
      <c r="C3205" t="s">
        <v>80</v>
      </c>
      <c r="D3205" t="s">
        <v>98</v>
      </c>
      <c r="E3205" t="s">
        <v>140</v>
      </c>
      <c r="F3205" t="s">
        <v>9366</v>
      </c>
      <c r="G3205" t="s">
        <v>163</v>
      </c>
      <c r="H3205" t="s">
        <v>143</v>
      </c>
      <c r="I3205" t="s">
        <v>135</v>
      </c>
      <c r="J3205" t="s">
        <v>136</v>
      </c>
      <c r="K3205" t="s">
        <v>137</v>
      </c>
      <c r="L3205" t="s">
        <v>9367</v>
      </c>
      <c r="M3205" t="s">
        <v>9368</v>
      </c>
      <c r="N3205">
        <v>2.1455555550000001</v>
      </c>
      <c r="O3205">
        <v>0</v>
      </c>
      <c r="P3205">
        <v>1</v>
      </c>
      <c r="Q3205">
        <v>0</v>
      </c>
      <c r="R3205">
        <v>0</v>
      </c>
      <c r="S3205">
        <v>0</v>
      </c>
      <c r="T3205">
        <v>0</v>
      </c>
      <c r="U3205">
        <v>0</v>
      </c>
      <c r="V3205">
        <v>0</v>
      </c>
      <c r="W3205">
        <v>0</v>
      </c>
      <c r="X3205">
        <v>0.15353064726657836</v>
      </c>
      <c r="Y3205">
        <v>0</v>
      </c>
      <c r="Z3205">
        <v>0</v>
      </c>
      <c r="AA3205">
        <v>0</v>
      </c>
      <c r="AB3205">
        <v>0</v>
      </c>
      <c r="AC3205">
        <v>0</v>
      </c>
      <c r="AD3205">
        <v>0</v>
      </c>
      <c r="AE3205">
        <v>0.15353064726657836</v>
      </c>
    </row>
    <row r="3206" spans="1:31" x14ac:dyDescent="0.25">
      <c r="A3206">
        <v>1876914</v>
      </c>
      <c r="B3206">
        <v>1</v>
      </c>
      <c r="C3206" t="s">
        <v>80</v>
      </c>
      <c r="D3206" t="s">
        <v>83</v>
      </c>
      <c r="E3206" t="s">
        <v>140</v>
      </c>
      <c r="F3206" t="s">
        <v>9369</v>
      </c>
      <c r="G3206" t="s">
        <v>200</v>
      </c>
      <c r="H3206" t="s">
        <v>143</v>
      </c>
      <c r="I3206" t="s">
        <v>135</v>
      </c>
      <c r="J3206" t="s">
        <v>136</v>
      </c>
      <c r="K3206" t="s">
        <v>137</v>
      </c>
      <c r="L3206" t="s">
        <v>9370</v>
      </c>
      <c r="M3206" t="s">
        <v>9371</v>
      </c>
      <c r="N3206">
        <v>7.1663888880000002</v>
      </c>
      <c r="O3206">
        <v>0</v>
      </c>
      <c r="P3206">
        <v>35</v>
      </c>
      <c r="Q3206">
        <v>0</v>
      </c>
      <c r="R3206">
        <v>0</v>
      </c>
      <c r="S3206">
        <v>0</v>
      </c>
      <c r="T3206">
        <v>1</v>
      </c>
      <c r="U3206">
        <v>0</v>
      </c>
      <c r="V3206">
        <v>0</v>
      </c>
      <c r="W3206">
        <v>0</v>
      </c>
      <c r="X3206">
        <v>68.694347924215123</v>
      </c>
      <c r="Y3206">
        <v>0</v>
      </c>
      <c r="Z3206">
        <v>0</v>
      </c>
      <c r="AA3206">
        <v>0</v>
      </c>
      <c r="AB3206">
        <v>3.6081207295083813</v>
      </c>
      <c r="AC3206">
        <v>0</v>
      </c>
      <c r="AD3206">
        <v>0</v>
      </c>
      <c r="AE3206">
        <v>72.302468653723508</v>
      </c>
    </row>
    <row r="3207" spans="1:31" x14ac:dyDescent="0.25">
      <c r="A3207">
        <v>1876728</v>
      </c>
      <c r="B3207">
        <v>1</v>
      </c>
      <c r="C3207" t="s">
        <v>80</v>
      </c>
      <c r="D3207" t="s">
        <v>85</v>
      </c>
      <c r="E3207" t="s">
        <v>146</v>
      </c>
      <c r="F3207" t="s">
        <v>7371</v>
      </c>
      <c r="G3207" t="s">
        <v>148</v>
      </c>
      <c r="H3207" t="s">
        <v>143</v>
      </c>
      <c r="I3207" t="s">
        <v>135</v>
      </c>
      <c r="J3207" t="s">
        <v>136</v>
      </c>
      <c r="K3207" t="s">
        <v>137</v>
      </c>
      <c r="L3207" t="s">
        <v>9372</v>
      </c>
      <c r="M3207" t="s">
        <v>9373</v>
      </c>
      <c r="N3207">
        <v>2.5055555549999999</v>
      </c>
      <c r="O3207">
        <v>0</v>
      </c>
      <c r="P3207">
        <v>53</v>
      </c>
      <c r="Q3207">
        <v>0</v>
      </c>
      <c r="R3207">
        <v>0</v>
      </c>
      <c r="S3207">
        <v>0</v>
      </c>
      <c r="T3207">
        <v>5</v>
      </c>
      <c r="U3207">
        <v>0</v>
      </c>
      <c r="V3207">
        <v>0</v>
      </c>
      <c r="W3207">
        <v>0</v>
      </c>
      <c r="X3207">
        <v>42.460359885304442</v>
      </c>
      <c r="Y3207">
        <v>0</v>
      </c>
      <c r="Z3207">
        <v>0</v>
      </c>
      <c r="AA3207">
        <v>0</v>
      </c>
      <c r="AB3207">
        <v>45.343120460757177</v>
      </c>
      <c r="AC3207">
        <v>0</v>
      </c>
      <c r="AD3207">
        <v>0</v>
      </c>
      <c r="AE3207">
        <v>87.803480346061619</v>
      </c>
    </row>
    <row r="3208" spans="1:31" x14ac:dyDescent="0.25">
      <c r="A3208">
        <v>1877120</v>
      </c>
      <c r="B3208">
        <v>1</v>
      </c>
      <c r="C3208" t="s">
        <v>81</v>
      </c>
      <c r="D3208" t="s">
        <v>116</v>
      </c>
      <c r="E3208" t="s">
        <v>146</v>
      </c>
      <c r="F3208" t="s">
        <v>9374</v>
      </c>
      <c r="G3208" t="s">
        <v>148</v>
      </c>
      <c r="H3208" t="s">
        <v>143</v>
      </c>
      <c r="I3208" t="s">
        <v>135</v>
      </c>
      <c r="J3208" t="s">
        <v>136</v>
      </c>
      <c r="K3208" t="s">
        <v>137</v>
      </c>
      <c r="L3208" t="s">
        <v>9375</v>
      </c>
      <c r="M3208" t="s">
        <v>9376</v>
      </c>
      <c r="N3208">
        <v>2.1155555549999998</v>
      </c>
      <c r="O3208">
        <v>0</v>
      </c>
      <c r="P3208">
        <v>9</v>
      </c>
      <c r="Q3208">
        <v>0</v>
      </c>
      <c r="R3208">
        <v>7</v>
      </c>
      <c r="S3208">
        <v>0</v>
      </c>
      <c r="T3208">
        <v>1</v>
      </c>
      <c r="U3208">
        <v>0</v>
      </c>
      <c r="V3208">
        <v>0</v>
      </c>
      <c r="W3208">
        <v>0</v>
      </c>
      <c r="X3208">
        <v>11.879258566897974</v>
      </c>
      <c r="Y3208">
        <v>0</v>
      </c>
      <c r="Z3208">
        <v>16.883300732919711</v>
      </c>
      <c r="AA3208">
        <v>0</v>
      </c>
      <c r="AB3208">
        <v>1.7812984404555279</v>
      </c>
      <c r="AC3208">
        <v>0</v>
      </c>
      <c r="AD3208">
        <v>0</v>
      </c>
      <c r="AE3208">
        <v>30.543857740273214</v>
      </c>
    </row>
    <row r="3209" spans="1:31" x14ac:dyDescent="0.25">
      <c r="A3209">
        <v>1876628</v>
      </c>
      <c r="B3209">
        <v>1</v>
      </c>
      <c r="C3209" t="s">
        <v>80</v>
      </c>
      <c r="D3209" t="s">
        <v>93</v>
      </c>
      <c r="E3209" t="s">
        <v>146</v>
      </c>
      <c r="F3209" t="s">
        <v>8953</v>
      </c>
      <c r="G3209" t="s">
        <v>148</v>
      </c>
      <c r="H3209" t="s">
        <v>143</v>
      </c>
      <c r="I3209" t="s">
        <v>135</v>
      </c>
      <c r="J3209" t="s">
        <v>136</v>
      </c>
      <c r="K3209" t="s">
        <v>137</v>
      </c>
      <c r="L3209" t="s">
        <v>9377</v>
      </c>
      <c r="M3209" t="s">
        <v>9378</v>
      </c>
      <c r="N3209">
        <v>1.122777777</v>
      </c>
      <c r="O3209">
        <v>0</v>
      </c>
      <c r="P3209">
        <v>0</v>
      </c>
      <c r="Q3209">
        <v>0</v>
      </c>
      <c r="R3209">
        <v>3</v>
      </c>
      <c r="S3209">
        <v>0</v>
      </c>
      <c r="T3209">
        <v>1</v>
      </c>
      <c r="U3209">
        <v>0</v>
      </c>
      <c r="V3209">
        <v>0</v>
      </c>
      <c r="W3209">
        <v>0</v>
      </c>
      <c r="X3209">
        <v>0</v>
      </c>
      <c r="Y3209">
        <v>0</v>
      </c>
      <c r="Z3209">
        <v>0.21608416423480004</v>
      </c>
      <c r="AA3209">
        <v>0</v>
      </c>
      <c r="AB3209">
        <v>3.5328346617777778E-4</v>
      </c>
      <c r="AC3209">
        <v>0</v>
      </c>
      <c r="AD3209">
        <v>0</v>
      </c>
      <c r="AE3209">
        <v>0.21643744770097781</v>
      </c>
    </row>
    <row r="3210" spans="1:31" x14ac:dyDescent="0.25">
      <c r="A3210">
        <v>1876771</v>
      </c>
      <c r="B3210">
        <v>1</v>
      </c>
      <c r="C3210" t="s">
        <v>80</v>
      </c>
      <c r="D3210" t="s">
        <v>92</v>
      </c>
      <c r="E3210" t="s">
        <v>210</v>
      </c>
      <c r="F3210" t="s">
        <v>9379</v>
      </c>
      <c r="G3210" t="s">
        <v>171</v>
      </c>
      <c r="H3210" t="s">
        <v>134</v>
      </c>
      <c r="I3210" t="s">
        <v>135</v>
      </c>
      <c r="J3210" t="s">
        <v>136</v>
      </c>
      <c r="K3210" t="s">
        <v>172</v>
      </c>
      <c r="L3210" t="s">
        <v>9380</v>
      </c>
      <c r="M3210" t="s">
        <v>9381</v>
      </c>
      <c r="N3210">
        <v>2.0227777769999999</v>
      </c>
      <c r="O3210">
        <v>1</v>
      </c>
      <c r="P3210">
        <v>5901</v>
      </c>
      <c r="Q3210">
        <v>2</v>
      </c>
      <c r="R3210">
        <v>42</v>
      </c>
      <c r="S3210">
        <v>13</v>
      </c>
      <c r="T3210">
        <v>221</v>
      </c>
      <c r="U3210">
        <v>1</v>
      </c>
      <c r="V3210">
        <v>4</v>
      </c>
      <c r="W3210">
        <v>20.754280591579153</v>
      </c>
      <c r="X3210">
        <v>3082.4028023418014</v>
      </c>
      <c r="Y3210">
        <v>4.8210287745304168</v>
      </c>
      <c r="Z3210">
        <v>33.540763771509063</v>
      </c>
      <c r="AA3210">
        <v>529.39899108038924</v>
      </c>
      <c r="AB3210">
        <v>1231.3473348448965</v>
      </c>
      <c r="AC3210">
        <v>1077.1247976211394</v>
      </c>
      <c r="AD3210">
        <v>42.390684826673017</v>
      </c>
      <c r="AE3210">
        <v>6021.7806838525185</v>
      </c>
    </row>
    <row r="3211" spans="1:31" x14ac:dyDescent="0.25">
      <c r="A3211">
        <v>1876871</v>
      </c>
      <c r="B3211">
        <v>1</v>
      </c>
      <c r="C3211" t="s">
        <v>80</v>
      </c>
      <c r="D3211" t="s">
        <v>96</v>
      </c>
      <c r="E3211" t="s">
        <v>222</v>
      </c>
      <c r="F3211" t="s">
        <v>9382</v>
      </c>
      <c r="G3211" t="s">
        <v>171</v>
      </c>
      <c r="H3211" t="s">
        <v>143</v>
      </c>
      <c r="I3211" t="s">
        <v>135</v>
      </c>
      <c r="J3211" t="s">
        <v>136</v>
      </c>
      <c r="K3211" t="s">
        <v>172</v>
      </c>
      <c r="L3211" t="s">
        <v>9383</v>
      </c>
      <c r="M3211" t="s">
        <v>9384</v>
      </c>
      <c r="N3211">
        <v>2.4902777770000002</v>
      </c>
      <c r="O3211">
        <v>0</v>
      </c>
      <c r="P3211">
        <v>8</v>
      </c>
      <c r="Q3211">
        <v>0</v>
      </c>
      <c r="R3211">
        <v>0</v>
      </c>
      <c r="S3211">
        <v>0</v>
      </c>
      <c r="T3211">
        <v>1</v>
      </c>
      <c r="U3211">
        <v>0</v>
      </c>
      <c r="V3211">
        <v>0</v>
      </c>
      <c r="W3211">
        <v>0</v>
      </c>
      <c r="X3211">
        <v>15.851118549128513</v>
      </c>
      <c r="Y3211">
        <v>0</v>
      </c>
      <c r="Z3211">
        <v>0</v>
      </c>
      <c r="AA3211">
        <v>0</v>
      </c>
      <c r="AB3211">
        <v>6.0842341757128349</v>
      </c>
      <c r="AC3211">
        <v>0</v>
      </c>
      <c r="AD3211">
        <v>0</v>
      </c>
      <c r="AE3211">
        <v>21.935352724841348</v>
      </c>
    </row>
    <row r="3212" spans="1:31" x14ac:dyDescent="0.25">
      <c r="A3212">
        <v>1876648</v>
      </c>
      <c r="B3212">
        <v>1</v>
      </c>
      <c r="C3212" t="s">
        <v>80</v>
      </c>
      <c r="D3212" t="s">
        <v>98</v>
      </c>
      <c r="E3212" t="s">
        <v>158</v>
      </c>
      <c r="F3212" t="s">
        <v>7625</v>
      </c>
      <c r="G3212" t="s">
        <v>219</v>
      </c>
      <c r="H3212" t="s">
        <v>134</v>
      </c>
      <c r="I3212" t="s">
        <v>135</v>
      </c>
      <c r="J3212" t="s">
        <v>136</v>
      </c>
      <c r="K3212" t="s">
        <v>137</v>
      </c>
      <c r="L3212" t="s">
        <v>9385</v>
      </c>
      <c r="M3212" t="s">
        <v>9386</v>
      </c>
      <c r="N3212">
        <v>3.5775000000000001</v>
      </c>
      <c r="O3212">
        <v>0</v>
      </c>
      <c r="P3212">
        <v>0</v>
      </c>
      <c r="Q3212">
        <v>0</v>
      </c>
      <c r="R3212">
        <v>13</v>
      </c>
      <c r="S3212">
        <v>0</v>
      </c>
      <c r="T3212">
        <v>4</v>
      </c>
      <c r="U3212">
        <v>0</v>
      </c>
      <c r="V3212">
        <v>0</v>
      </c>
      <c r="W3212">
        <v>0</v>
      </c>
      <c r="X3212">
        <v>0</v>
      </c>
      <c r="Y3212">
        <v>0</v>
      </c>
      <c r="Z3212">
        <v>226.83138450702933</v>
      </c>
      <c r="AA3212">
        <v>0</v>
      </c>
      <c r="AB3212">
        <v>96.366006825777163</v>
      </c>
      <c r="AC3212">
        <v>0</v>
      </c>
      <c r="AD3212">
        <v>0</v>
      </c>
      <c r="AE3212">
        <v>323.19739133280649</v>
      </c>
    </row>
    <row r="3213" spans="1:31" x14ac:dyDescent="0.25">
      <c r="A3213">
        <v>1877126</v>
      </c>
      <c r="B3213">
        <v>1</v>
      </c>
      <c r="C3213" t="s">
        <v>80</v>
      </c>
      <c r="D3213" t="s">
        <v>111</v>
      </c>
      <c r="E3213" t="s">
        <v>222</v>
      </c>
      <c r="F3213" t="s">
        <v>9387</v>
      </c>
      <c r="G3213" t="s">
        <v>663</v>
      </c>
      <c r="H3213" t="s">
        <v>143</v>
      </c>
      <c r="I3213" t="s">
        <v>135</v>
      </c>
      <c r="J3213" t="s">
        <v>136</v>
      </c>
      <c r="K3213" t="s">
        <v>137</v>
      </c>
      <c r="L3213" t="s">
        <v>9388</v>
      </c>
      <c r="M3213" t="s">
        <v>9389</v>
      </c>
      <c r="N3213">
        <v>1.276944444</v>
      </c>
      <c r="O3213">
        <v>0</v>
      </c>
      <c r="P3213">
        <v>42</v>
      </c>
      <c r="Q3213">
        <v>0</v>
      </c>
      <c r="R3213">
        <v>0</v>
      </c>
      <c r="S3213">
        <v>0</v>
      </c>
      <c r="T3213">
        <v>12</v>
      </c>
      <c r="U3213">
        <v>0</v>
      </c>
      <c r="V3213">
        <v>0</v>
      </c>
      <c r="W3213">
        <v>0</v>
      </c>
      <c r="X3213">
        <v>15.965494639974526</v>
      </c>
      <c r="Y3213">
        <v>0</v>
      </c>
      <c r="Z3213">
        <v>0</v>
      </c>
      <c r="AA3213">
        <v>0</v>
      </c>
      <c r="AB3213">
        <v>6.4243837476168544</v>
      </c>
      <c r="AC3213">
        <v>0</v>
      </c>
      <c r="AD3213">
        <v>0</v>
      </c>
      <c r="AE3213">
        <v>22.389878387591381</v>
      </c>
    </row>
    <row r="3214" spans="1:31" x14ac:dyDescent="0.25">
      <c r="A3214">
        <v>1876857</v>
      </c>
      <c r="B3214">
        <v>1</v>
      </c>
      <c r="C3214" t="s">
        <v>80</v>
      </c>
      <c r="D3214" t="s">
        <v>91</v>
      </c>
      <c r="E3214" t="s">
        <v>140</v>
      </c>
      <c r="F3214" t="s">
        <v>9390</v>
      </c>
      <c r="G3214" t="s">
        <v>163</v>
      </c>
      <c r="H3214" t="s">
        <v>143</v>
      </c>
      <c r="I3214" t="s">
        <v>135</v>
      </c>
      <c r="J3214" t="s">
        <v>136</v>
      </c>
      <c r="K3214" t="s">
        <v>137</v>
      </c>
      <c r="L3214" t="s">
        <v>9391</v>
      </c>
      <c r="M3214" t="s">
        <v>9392</v>
      </c>
      <c r="N3214">
        <v>3.290277777</v>
      </c>
      <c r="O3214">
        <v>0</v>
      </c>
      <c r="P3214">
        <v>2</v>
      </c>
      <c r="Q3214">
        <v>0</v>
      </c>
      <c r="R3214">
        <v>0</v>
      </c>
      <c r="S3214">
        <v>0</v>
      </c>
      <c r="T3214">
        <v>0</v>
      </c>
      <c r="U3214">
        <v>0</v>
      </c>
      <c r="V3214">
        <v>0</v>
      </c>
      <c r="W3214">
        <v>0</v>
      </c>
      <c r="X3214">
        <v>1.1185026197398957</v>
      </c>
      <c r="Y3214">
        <v>0</v>
      </c>
      <c r="Z3214">
        <v>0</v>
      </c>
      <c r="AA3214">
        <v>0</v>
      </c>
      <c r="AB3214">
        <v>0</v>
      </c>
      <c r="AC3214">
        <v>0</v>
      </c>
      <c r="AD3214">
        <v>0</v>
      </c>
      <c r="AE3214">
        <v>1.1185026197398957</v>
      </c>
    </row>
    <row r="3215" spans="1:31" x14ac:dyDescent="0.25">
      <c r="A3215">
        <v>1877080</v>
      </c>
      <c r="B3215">
        <v>1</v>
      </c>
      <c r="C3215" t="s">
        <v>80</v>
      </c>
      <c r="D3215" t="s">
        <v>83</v>
      </c>
      <c r="E3215" t="s">
        <v>140</v>
      </c>
      <c r="F3215" t="s">
        <v>9393</v>
      </c>
      <c r="G3215" t="s">
        <v>207</v>
      </c>
      <c r="H3215" t="s">
        <v>143</v>
      </c>
      <c r="I3215" t="s">
        <v>135</v>
      </c>
      <c r="J3215" t="s">
        <v>136</v>
      </c>
      <c r="K3215" t="s">
        <v>137</v>
      </c>
      <c r="L3215" t="s">
        <v>9394</v>
      </c>
      <c r="M3215" t="s">
        <v>9395</v>
      </c>
      <c r="N3215">
        <v>2.466111111</v>
      </c>
      <c r="O3215">
        <v>0</v>
      </c>
      <c r="P3215">
        <v>0</v>
      </c>
      <c r="Q3215">
        <v>0</v>
      </c>
      <c r="R3215">
        <v>0</v>
      </c>
      <c r="S3215">
        <v>0</v>
      </c>
      <c r="T3215">
        <v>15</v>
      </c>
      <c r="U3215">
        <v>0</v>
      </c>
      <c r="V3215">
        <v>4</v>
      </c>
      <c r="W3215">
        <v>0</v>
      </c>
      <c r="X3215">
        <v>0</v>
      </c>
      <c r="Y3215">
        <v>0</v>
      </c>
      <c r="Z3215">
        <v>0</v>
      </c>
      <c r="AA3215">
        <v>0</v>
      </c>
      <c r="AB3215">
        <v>49.485866991510356</v>
      </c>
      <c r="AC3215">
        <v>0</v>
      </c>
      <c r="AD3215">
        <v>6.9286662558484355</v>
      </c>
      <c r="AE3215">
        <v>56.41453324735879</v>
      </c>
    </row>
    <row r="3216" spans="1:31" x14ac:dyDescent="0.25">
      <c r="A3216">
        <v>1876940</v>
      </c>
      <c r="B3216">
        <v>1</v>
      </c>
      <c r="C3216" t="s">
        <v>80</v>
      </c>
      <c r="D3216" t="s">
        <v>83</v>
      </c>
      <c r="E3216" t="s">
        <v>140</v>
      </c>
      <c r="F3216" t="s">
        <v>9396</v>
      </c>
      <c r="G3216" t="s">
        <v>163</v>
      </c>
      <c r="H3216" t="s">
        <v>143</v>
      </c>
      <c r="I3216" t="s">
        <v>135</v>
      </c>
      <c r="J3216" t="s">
        <v>136</v>
      </c>
      <c r="K3216" t="s">
        <v>137</v>
      </c>
      <c r="L3216" t="s">
        <v>9397</v>
      </c>
      <c r="M3216" t="s">
        <v>9398</v>
      </c>
      <c r="N3216">
        <v>2.6291666660000002</v>
      </c>
      <c r="O3216">
        <v>0</v>
      </c>
      <c r="P3216">
        <v>1</v>
      </c>
      <c r="Q3216">
        <v>0</v>
      </c>
      <c r="R3216">
        <v>0</v>
      </c>
      <c r="S3216">
        <v>0</v>
      </c>
      <c r="T3216">
        <v>0</v>
      </c>
      <c r="U3216">
        <v>0</v>
      </c>
      <c r="V3216">
        <v>0</v>
      </c>
      <c r="W3216">
        <v>0</v>
      </c>
      <c r="X3216">
        <v>0.87147854999974794</v>
      </c>
      <c r="Y3216">
        <v>0</v>
      </c>
      <c r="Z3216">
        <v>0</v>
      </c>
      <c r="AA3216">
        <v>0</v>
      </c>
      <c r="AB3216">
        <v>0</v>
      </c>
      <c r="AC3216">
        <v>0</v>
      </c>
      <c r="AD3216">
        <v>0</v>
      </c>
      <c r="AE3216">
        <v>0.87147854999974794</v>
      </c>
    </row>
    <row r="3217" spans="1:31" x14ac:dyDescent="0.25">
      <c r="A3217">
        <v>1877143</v>
      </c>
      <c r="B3217">
        <v>1</v>
      </c>
      <c r="C3217" t="s">
        <v>80</v>
      </c>
      <c r="D3217" t="s">
        <v>82</v>
      </c>
      <c r="E3217" t="s">
        <v>146</v>
      </c>
      <c r="F3217" t="s">
        <v>9399</v>
      </c>
      <c r="G3217" t="s">
        <v>148</v>
      </c>
      <c r="H3217" t="s">
        <v>143</v>
      </c>
      <c r="I3217" t="s">
        <v>135</v>
      </c>
      <c r="J3217" t="s">
        <v>136</v>
      </c>
      <c r="K3217" t="s">
        <v>137</v>
      </c>
      <c r="L3217" t="s">
        <v>9400</v>
      </c>
      <c r="M3217" t="s">
        <v>9401</v>
      </c>
      <c r="N3217">
        <v>1.923888888</v>
      </c>
      <c r="O3217">
        <v>0</v>
      </c>
      <c r="P3217">
        <v>16</v>
      </c>
      <c r="Q3217">
        <v>0</v>
      </c>
      <c r="R3217">
        <v>0</v>
      </c>
      <c r="S3217">
        <v>0</v>
      </c>
      <c r="T3217">
        <v>13</v>
      </c>
      <c r="U3217">
        <v>0</v>
      </c>
      <c r="V3217">
        <v>0</v>
      </c>
      <c r="W3217">
        <v>0</v>
      </c>
      <c r="X3217">
        <v>7.0211079231396951</v>
      </c>
      <c r="Y3217">
        <v>0</v>
      </c>
      <c r="Z3217">
        <v>0</v>
      </c>
      <c r="AA3217">
        <v>0</v>
      </c>
      <c r="AB3217">
        <v>9.1406186387359796</v>
      </c>
      <c r="AC3217">
        <v>0</v>
      </c>
      <c r="AD3217">
        <v>0</v>
      </c>
      <c r="AE3217">
        <v>16.161726561875675</v>
      </c>
    </row>
    <row r="3218" spans="1:31" x14ac:dyDescent="0.25">
      <c r="A3218">
        <v>1876794</v>
      </c>
      <c r="B3218">
        <v>1</v>
      </c>
      <c r="C3218" t="s">
        <v>81</v>
      </c>
      <c r="D3218" t="s">
        <v>121</v>
      </c>
      <c r="E3218" t="s">
        <v>210</v>
      </c>
      <c r="F3218" t="s">
        <v>9402</v>
      </c>
      <c r="G3218" t="s">
        <v>196</v>
      </c>
      <c r="H3218" t="s">
        <v>134</v>
      </c>
      <c r="I3218" t="s">
        <v>135</v>
      </c>
      <c r="J3218" t="s">
        <v>136</v>
      </c>
      <c r="K3218" t="s">
        <v>172</v>
      </c>
      <c r="L3218" t="s">
        <v>9403</v>
      </c>
      <c r="M3218" t="s">
        <v>9404</v>
      </c>
      <c r="N3218">
        <v>3.8458333329999999</v>
      </c>
      <c r="O3218">
        <v>0</v>
      </c>
      <c r="P3218">
        <v>1384</v>
      </c>
      <c r="Q3218">
        <v>1</v>
      </c>
      <c r="R3218">
        <v>43</v>
      </c>
      <c r="S3218">
        <v>10</v>
      </c>
      <c r="T3218">
        <v>58</v>
      </c>
      <c r="U3218">
        <v>0</v>
      </c>
      <c r="V3218">
        <v>0</v>
      </c>
      <c r="W3218">
        <v>0</v>
      </c>
      <c r="X3218">
        <v>767.56914334985368</v>
      </c>
      <c r="Y3218">
        <v>3.7368062371071771</v>
      </c>
      <c r="Z3218">
        <v>75.242612858053732</v>
      </c>
      <c r="AA3218">
        <v>247.19105258359966</v>
      </c>
      <c r="AB3218">
        <v>174.68644736659468</v>
      </c>
      <c r="AC3218">
        <v>0</v>
      </c>
      <c r="AD3218">
        <v>0</v>
      </c>
      <c r="AE3218">
        <v>1268.4260623952089</v>
      </c>
    </row>
    <row r="3219" spans="1:31" x14ac:dyDescent="0.25">
      <c r="A3219">
        <v>1877043</v>
      </c>
      <c r="B3219">
        <v>1</v>
      </c>
      <c r="C3219" t="s">
        <v>81</v>
      </c>
      <c r="D3219" t="s">
        <v>128</v>
      </c>
      <c r="E3219" t="s">
        <v>131</v>
      </c>
      <c r="F3219" t="s">
        <v>6450</v>
      </c>
      <c r="G3219" t="s">
        <v>133</v>
      </c>
      <c r="H3219" t="s">
        <v>134</v>
      </c>
      <c r="I3219" t="s">
        <v>135</v>
      </c>
      <c r="J3219" t="s">
        <v>136</v>
      </c>
      <c r="K3219" t="s">
        <v>137</v>
      </c>
      <c r="L3219" t="s">
        <v>9405</v>
      </c>
      <c r="M3219" t="s">
        <v>9406</v>
      </c>
      <c r="N3219">
        <v>1.216388888</v>
      </c>
      <c r="O3219">
        <v>6</v>
      </c>
      <c r="P3219">
        <v>1247</v>
      </c>
      <c r="Q3219">
        <v>21</v>
      </c>
      <c r="R3219">
        <v>16</v>
      </c>
      <c r="S3219">
        <v>11</v>
      </c>
      <c r="T3219">
        <v>89</v>
      </c>
      <c r="U3219">
        <v>0</v>
      </c>
      <c r="V3219">
        <v>0</v>
      </c>
      <c r="W3219">
        <v>17.383714007744409</v>
      </c>
      <c r="X3219">
        <v>246.73966935316363</v>
      </c>
      <c r="Y3219">
        <v>372.22411593407742</v>
      </c>
      <c r="Z3219">
        <v>22.10346365076024</v>
      </c>
      <c r="AA3219">
        <v>129.93373188395577</v>
      </c>
      <c r="AB3219">
        <v>45.06123287016203</v>
      </c>
      <c r="AC3219">
        <v>0</v>
      </c>
      <c r="AD3219">
        <v>0</v>
      </c>
      <c r="AE3219">
        <v>833.44592769986343</v>
      </c>
    </row>
    <row r="3220" spans="1:31" x14ac:dyDescent="0.25">
      <c r="A3220">
        <v>1877229</v>
      </c>
      <c r="B3220">
        <v>1</v>
      </c>
      <c r="C3220" t="s">
        <v>81</v>
      </c>
      <c r="D3220" t="s">
        <v>112</v>
      </c>
      <c r="E3220" t="s">
        <v>146</v>
      </c>
      <c r="F3220" t="s">
        <v>9407</v>
      </c>
      <c r="G3220" t="s">
        <v>1108</v>
      </c>
      <c r="H3220" t="s">
        <v>143</v>
      </c>
      <c r="I3220" t="s">
        <v>135</v>
      </c>
      <c r="J3220" t="s">
        <v>136</v>
      </c>
      <c r="K3220" t="s">
        <v>137</v>
      </c>
      <c r="L3220" t="s">
        <v>9408</v>
      </c>
      <c r="M3220" t="s">
        <v>9409</v>
      </c>
      <c r="N3220">
        <v>0.6</v>
      </c>
      <c r="O3220">
        <v>0</v>
      </c>
      <c r="P3220">
        <v>31</v>
      </c>
      <c r="Q3220">
        <v>0</v>
      </c>
      <c r="R3220">
        <v>0</v>
      </c>
      <c r="S3220">
        <v>0</v>
      </c>
      <c r="T3220">
        <v>1</v>
      </c>
      <c r="U3220">
        <v>0</v>
      </c>
      <c r="V3220">
        <v>0</v>
      </c>
      <c r="W3220">
        <v>0</v>
      </c>
      <c r="X3220">
        <v>2.4960702869784006</v>
      </c>
      <c r="Y3220">
        <v>0</v>
      </c>
      <c r="Z3220">
        <v>0</v>
      </c>
      <c r="AA3220">
        <v>0</v>
      </c>
      <c r="AB3220">
        <v>0.25787438203680002</v>
      </c>
      <c r="AC3220">
        <v>0</v>
      </c>
      <c r="AD3220">
        <v>0</v>
      </c>
      <c r="AE3220">
        <v>2.7539446690152007</v>
      </c>
    </row>
    <row r="3221" spans="1:31" x14ac:dyDescent="0.25">
      <c r="A3221">
        <v>1876897</v>
      </c>
      <c r="B3221">
        <v>1</v>
      </c>
      <c r="C3221" t="s">
        <v>81</v>
      </c>
      <c r="D3221" t="s">
        <v>118</v>
      </c>
      <c r="E3221" t="s">
        <v>140</v>
      </c>
      <c r="F3221" t="s">
        <v>9410</v>
      </c>
      <c r="G3221" t="s">
        <v>163</v>
      </c>
      <c r="H3221" t="s">
        <v>143</v>
      </c>
      <c r="I3221" t="s">
        <v>135</v>
      </c>
      <c r="J3221" t="s">
        <v>136</v>
      </c>
      <c r="K3221" t="s">
        <v>137</v>
      </c>
      <c r="L3221" t="s">
        <v>9411</v>
      </c>
      <c r="M3221" t="s">
        <v>9412</v>
      </c>
      <c r="N3221">
        <v>4.841388888</v>
      </c>
      <c r="O3221">
        <v>0</v>
      </c>
      <c r="P3221">
        <v>1</v>
      </c>
      <c r="Q3221">
        <v>0</v>
      </c>
      <c r="R3221">
        <v>0</v>
      </c>
      <c r="S3221">
        <v>0</v>
      </c>
      <c r="T3221">
        <v>0</v>
      </c>
      <c r="U3221">
        <v>0</v>
      </c>
      <c r="V3221">
        <v>0</v>
      </c>
      <c r="W3221">
        <v>0</v>
      </c>
      <c r="X3221">
        <v>0.92459271404300891</v>
      </c>
      <c r="Y3221">
        <v>0</v>
      </c>
      <c r="Z3221">
        <v>0</v>
      </c>
      <c r="AA3221">
        <v>0</v>
      </c>
      <c r="AB3221">
        <v>0</v>
      </c>
      <c r="AC3221">
        <v>0</v>
      </c>
      <c r="AD3221">
        <v>0</v>
      </c>
      <c r="AE3221">
        <v>0.92459271404300891</v>
      </c>
    </row>
    <row r="3222" spans="1:31" x14ac:dyDescent="0.25">
      <c r="A3222">
        <v>1876731</v>
      </c>
      <c r="B3222">
        <v>1</v>
      </c>
      <c r="C3222" t="s">
        <v>81</v>
      </c>
      <c r="D3222" t="s">
        <v>118</v>
      </c>
      <c r="E3222" t="s">
        <v>140</v>
      </c>
      <c r="F3222" t="s">
        <v>9413</v>
      </c>
      <c r="G3222" t="s">
        <v>207</v>
      </c>
      <c r="H3222" t="s">
        <v>143</v>
      </c>
      <c r="I3222" t="s">
        <v>135</v>
      </c>
      <c r="J3222" t="s">
        <v>136</v>
      </c>
      <c r="K3222" t="s">
        <v>137</v>
      </c>
      <c r="L3222" t="s">
        <v>9414</v>
      </c>
      <c r="M3222" t="s">
        <v>9415</v>
      </c>
      <c r="N3222">
        <v>1.095</v>
      </c>
      <c r="O3222">
        <v>0</v>
      </c>
      <c r="P3222">
        <v>7</v>
      </c>
      <c r="Q3222">
        <v>0</v>
      </c>
      <c r="R3222">
        <v>0</v>
      </c>
      <c r="S3222">
        <v>0</v>
      </c>
      <c r="T3222">
        <v>0</v>
      </c>
      <c r="U3222">
        <v>0</v>
      </c>
      <c r="V3222">
        <v>0</v>
      </c>
      <c r="W3222">
        <v>0</v>
      </c>
      <c r="X3222">
        <v>0.70862955000897521</v>
      </c>
      <c r="Y3222">
        <v>0</v>
      </c>
      <c r="Z3222">
        <v>0</v>
      </c>
      <c r="AA3222">
        <v>0</v>
      </c>
      <c r="AB3222">
        <v>0</v>
      </c>
      <c r="AC3222">
        <v>0</v>
      </c>
      <c r="AD3222">
        <v>0</v>
      </c>
      <c r="AE3222">
        <v>0.70862955000897521</v>
      </c>
    </row>
    <row r="3223" spans="1:31" x14ac:dyDescent="0.25">
      <c r="A3223">
        <v>1876874</v>
      </c>
      <c r="B3223">
        <v>1</v>
      </c>
      <c r="C3223" t="s">
        <v>80</v>
      </c>
      <c r="D3223" t="s">
        <v>92</v>
      </c>
      <c r="E3223" t="s">
        <v>140</v>
      </c>
      <c r="F3223" t="s">
        <v>9416</v>
      </c>
      <c r="G3223" t="s">
        <v>200</v>
      </c>
      <c r="H3223" t="s">
        <v>143</v>
      </c>
      <c r="I3223" t="s">
        <v>135</v>
      </c>
      <c r="J3223" t="s">
        <v>136</v>
      </c>
      <c r="K3223" t="s">
        <v>137</v>
      </c>
      <c r="L3223" t="s">
        <v>9417</v>
      </c>
      <c r="M3223" t="s">
        <v>9418</v>
      </c>
      <c r="N3223">
        <v>1.233055555</v>
      </c>
      <c r="O3223">
        <v>0</v>
      </c>
      <c r="P3223">
        <v>1</v>
      </c>
      <c r="Q3223">
        <v>0</v>
      </c>
      <c r="R3223">
        <v>0</v>
      </c>
      <c r="S3223">
        <v>0</v>
      </c>
      <c r="T3223">
        <v>0</v>
      </c>
      <c r="U3223">
        <v>0</v>
      </c>
      <c r="V3223">
        <v>0</v>
      </c>
      <c r="W3223">
        <v>0</v>
      </c>
      <c r="X3223">
        <v>5.7105361838813345E-2</v>
      </c>
      <c r="Y3223">
        <v>0</v>
      </c>
      <c r="Z3223">
        <v>0</v>
      </c>
      <c r="AA3223">
        <v>0</v>
      </c>
      <c r="AB3223">
        <v>0</v>
      </c>
      <c r="AC3223">
        <v>0</v>
      </c>
      <c r="AD3223">
        <v>0</v>
      </c>
      <c r="AE3223">
        <v>5.7105361838813345E-2</v>
      </c>
    </row>
    <row r="3224" spans="1:31" x14ac:dyDescent="0.25">
      <c r="A3224">
        <v>1876662</v>
      </c>
      <c r="B3224">
        <v>1</v>
      </c>
      <c r="C3224" t="s">
        <v>80</v>
      </c>
      <c r="D3224" t="s">
        <v>104</v>
      </c>
      <c r="E3224" t="s">
        <v>210</v>
      </c>
      <c r="F3224" t="s">
        <v>9419</v>
      </c>
      <c r="G3224" t="s">
        <v>133</v>
      </c>
      <c r="H3224" t="s">
        <v>134</v>
      </c>
      <c r="I3224" t="s">
        <v>135</v>
      </c>
      <c r="J3224" t="s">
        <v>136</v>
      </c>
      <c r="K3224" t="s">
        <v>137</v>
      </c>
      <c r="L3224" t="s">
        <v>9420</v>
      </c>
      <c r="M3224" t="s">
        <v>9421</v>
      </c>
      <c r="N3224">
        <v>0.45583333300000001</v>
      </c>
      <c r="O3224">
        <v>34</v>
      </c>
      <c r="P3224">
        <v>2068</v>
      </c>
      <c r="Q3224">
        <v>118</v>
      </c>
      <c r="R3224">
        <v>174</v>
      </c>
      <c r="S3224">
        <v>50</v>
      </c>
      <c r="T3224">
        <v>206</v>
      </c>
      <c r="U3224">
        <v>3</v>
      </c>
      <c r="V3224">
        <v>1</v>
      </c>
      <c r="W3224">
        <v>23.734565716461699</v>
      </c>
      <c r="X3224">
        <v>180.70148986233679</v>
      </c>
      <c r="Y3224">
        <v>58.302994734933918</v>
      </c>
      <c r="Z3224">
        <v>60.899645618129725</v>
      </c>
      <c r="AA3224">
        <v>159.51422344556127</v>
      </c>
      <c r="AB3224">
        <v>84.743705142136079</v>
      </c>
      <c r="AC3224">
        <v>10.036585962556343</v>
      </c>
      <c r="AD3224">
        <v>1.4780195580308342</v>
      </c>
      <c r="AE3224">
        <v>579.41123004014662</v>
      </c>
    </row>
    <row r="3225" spans="1:31" x14ac:dyDescent="0.25">
      <c r="A3225">
        <v>1876711</v>
      </c>
      <c r="B3225">
        <v>1</v>
      </c>
      <c r="C3225" t="s">
        <v>80</v>
      </c>
      <c r="D3225" t="s">
        <v>94</v>
      </c>
      <c r="E3225" t="s">
        <v>210</v>
      </c>
      <c r="F3225" t="s">
        <v>9422</v>
      </c>
      <c r="G3225" t="s">
        <v>133</v>
      </c>
      <c r="H3225" t="s">
        <v>134</v>
      </c>
      <c r="I3225" t="s">
        <v>135</v>
      </c>
      <c r="J3225" t="s">
        <v>136</v>
      </c>
      <c r="K3225" t="s">
        <v>137</v>
      </c>
      <c r="L3225" t="s">
        <v>9423</v>
      </c>
      <c r="M3225" t="s">
        <v>9424</v>
      </c>
      <c r="N3225">
        <v>0.34916666600000001</v>
      </c>
      <c r="O3225">
        <v>0</v>
      </c>
      <c r="P3225">
        <v>208</v>
      </c>
      <c r="Q3225">
        <v>0</v>
      </c>
      <c r="R3225">
        <v>45</v>
      </c>
      <c r="S3225">
        <v>0</v>
      </c>
      <c r="T3225">
        <v>33</v>
      </c>
      <c r="U3225">
        <v>1</v>
      </c>
      <c r="V3225">
        <v>0</v>
      </c>
      <c r="W3225">
        <v>0</v>
      </c>
      <c r="X3225">
        <v>15.893948618233072</v>
      </c>
      <c r="Y3225">
        <v>0</v>
      </c>
      <c r="Z3225">
        <v>33.71602764023406</v>
      </c>
      <c r="AA3225">
        <v>0</v>
      </c>
      <c r="AB3225">
        <v>9.0942120309843304</v>
      </c>
      <c r="AC3225">
        <v>0.65080067439213174</v>
      </c>
      <c r="AD3225">
        <v>0</v>
      </c>
      <c r="AE3225">
        <v>59.354988963843589</v>
      </c>
    </row>
    <row r="3226" spans="1:31" x14ac:dyDescent="0.25">
      <c r="A3226">
        <v>1876831</v>
      </c>
      <c r="B3226">
        <v>1</v>
      </c>
      <c r="C3226" t="s">
        <v>80</v>
      </c>
      <c r="D3226" t="s">
        <v>96</v>
      </c>
      <c r="E3226" t="s">
        <v>140</v>
      </c>
      <c r="F3226" t="s">
        <v>9425</v>
      </c>
      <c r="G3226" t="s">
        <v>163</v>
      </c>
      <c r="H3226" t="s">
        <v>143</v>
      </c>
      <c r="I3226" t="s">
        <v>135</v>
      </c>
      <c r="J3226" t="s">
        <v>136</v>
      </c>
      <c r="K3226" t="s">
        <v>137</v>
      </c>
      <c r="L3226" t="s">
        <v>9426</v>
      </c>
      <c r="M3226" t="s">
        <v>9427</v>
      </c>
      <c r="N3226">
        <v>3.0547222220000001</v>
      </c>
      <c r="O3226">
        <v>0</v>
      </c>
      <c r="P3226">
        <v>1</v>
      </c>
      <c r="Q3226">
        <v>0</v>
      </c>
      <c r="R3226">
        <v>0</v>
      </c>
      <c r="S3226">
        <v>0</v>
      </c>
      <c r="T3226">
        <v>0</v>
      </c>
      <c r="U3226">
        <v>0</v>
      </c>
      <c r="V3226">
        <v>0</v>
      </c>
      <c r="W3226">
        <v>0</v>
      </c>
      <c r="X3226">
        <v>1.2353449678918815</v>
      </c>
      <c r="Y3226">
        <v>0</v>
      </c>
      <c r="Z3226">
        <v>0</v>
      </c>
      <c r="AA3226">
        <v>0</v>
      </c>
      <c r="AB3226">
        <v>0</v>
      </c>
      <c r="AC3226">
        <v>0</v>
      </c>
      <c r="AD3226">
        <v>0</v>
      </c>
      <c r="AE3226">
        <v>1.2353449678918815</v>
      </c>
    </row>
    <row r="3227" spans="1:31" x14ac:dyDescent="0.25">
      <c r="A3227">
        <v>1877209</v>
      </c>
      <c r="B3227">
        <v>1</v>
      </c>
      <c r="C3227" t="s">
        <v>80</v>
      </c>
      <c r="D3227" t="s">
        <v>95</v>
      </c>
      <c r="E3227" t="s">
        <v>146</v>
      </c>
      <c r="F3227" t="s">
        <v>9428</v>
      </c>
      <c r="G3227" t="s">
        <v>1108</v>
      </c>
      <c r="H3227" t="s">
        <v>143</v>
      </c>
      <c r="I3227" t="s">
        <v>135</v>
      </c>
      <c r="J3227" t="s">
        <v>136</v>
      </c>
      <c r="K3227" t="s">
        <v>137</v>
      </c>
      <c r="L3227" t="s">
        <v>9429</v>
      </c>
      <c r="M3227" t="s">
        <v>9430</v>
      </c>
      <c r="N3227">
        <v>0.31666666599999999</v>
      </c>
      <c r="O3227">
        <v>0</v>
      </c>
      <c r="P3227">
        <v>136</v>
      </c>
      <c r="Q3227">
        <v>0</v>
      </c>
      <c r="R3227">
        <v>0</v>
      </c>
      <c r="S3227">
        <v>0</v>
      </c>
      <c r="T3227">
        <v>13</v>
      </c>
      <c r="U3227">
        <v>0</v>
      </c>
      <c r="V3227">
        <v>0</v>
      </c>
      <c r="W3227">
        <v>0</v>
      </c>
      <c r="X3227">
        <v>16.131633987179697</v>
      </c>
      <c r="Y3227">
        <v>0</v>
      </c>
      <c r="Z3227">
        <v>0</v>
      </c>
      <c r="AA3227">
        <v>0</v>
      </c>
      <c r="AB3227">
        <v>2.6529949800710835</v>
      </c>
      <c r="AC3227">
        <v>0</v>
      </c>
      <c r="AD3227">
        <v>0</v>
      </c>
      <c r="AE3227">
        <v>18.784628967250782</v>
      </c>
    </row>
    <row r="3228" spans="1:31" x14ac:dyDescent="0.25">
      <c r="A3228">
        <v>1877017</v>
      </c>
      <c r="B3228">
        <v>1</v>
      </c>
      <c r="C3228" t="s">
        <v>81</v>
      </c>
      <c r="D3228" t="s">
        <v>115</v>
      </c>
      <c r="E3228" t="s">
        <v>146</v>
      </c>
      <c r="F3228" t="s">
        <v>9431</v>
      </c>
      <c r="G3228" t="s">
        <v>453</v>
      </c>
      <c r="H3228" t="s">
        <v>143</v>
      </c>
      <c r="I3228" t="s">
        <v>135</v>
      </c>
      <c r="J3228" t="s">
        <v>136</v>
      </c>
      <c r="K3228" t="s">
        <v>137</v>
      </c>
      <c r="L3228" t="s">
        <v>9432</v>
      </c>
      <c r="M3228" t="s">
        <v>9433</v>
      </c>
      <c r="N3228">
        <v>3.0608333330000002</v>
      </c>
      <c r="O3228">
        <v>0</v>
      </c>
      <c r="P3228">
        <v>26</v>
      </c>
      <c r="Q3228">
        <v>0</v>
      </c>
      <c r="R3228">
        <v>2</v>
      </c>
      <c r="S3228">
        <v>0</v>
      </c>
      <c r="T3228">
        <v>0</v>
      </c>
      <c r="U3228">
        <v>0</v>
      </c>
      <c r="V3228">
        <v>0</v>
      </c>
      <c r="W3228">
        <v>0</v>
      </c>
      <c r="X3228">
        <v>20.215211146948985</v>
      </c>
      <c r="Y3228">
        <v>0</v>
      </c>
      <c r="Z3228">
        <v>5.2243869363856508</v>
      </c>
      <c r="AA3228">
        <v>0</v>
      </c>
      <c r="AB3228">
        <v>0</v>
      </c>
      <c r="AC3228">
        <v>0</v>
      </c>
      <c r="AD3228">
        <v>0</v>
      </c>
      <c r="AE3228">
        <v>25.439598083334637</v>
      </c>
    </row>
    <row r="3229" spans="1:31" x14ac:dyDescent="0.25">
      <c r="A3229">
        <v>1876983</v>
      </c>
      <c r="B3229">
        <v>1</v>
      </c>
      <c r="C3229" t="s">
        <v>80</v>
      </c>
      <c r="D3229" t="s">
        <v>98</v>
      </c>
      <c r="E3229" t="s">
        <v>140</v>
      </c>
      <c r="F3229" t="s">
        <v>9434</v>
      </c>
      <c r="G3229" t="s">
        <v>163</v>
      </c>
      <c r="H3229" t="s">
        <v>143</v>
      </c>
      <c r="I3229" t="s">
        <v>135</v>
      </c>
      <c r="J3229" t="s">
        <v>136</v>
      </c>
      <c r="K3229" t="s">
        <v>137</v>
      </c>
      <c r="L3229" t="s">
        <v>9435</v>
      </c>
      <c r="M3229" t="s">
        <v>9436</v>
      </c>
      <c r="N3229">
        <v>4.6744444439999997</v>
      </c>
      <c r="O3229">
        <v>0</v>
      </c>
      <c r="P3229">
        <v>0</v>
      </c>
      <c r="Q3229">
        <v>0</v>
      </c>
      <c r="R3229">
        <v>1</v>
      </c>
      <c r="S3229">
        <v>0</v>
      </c>
      <c r="T3229">
        <v>1</v>
      </c>
      <c r="U3229">
        <v>0</v>
      </c>
      <c r="V3229">
        <v>0</v>
      </c>
      <c r="W3229">
        <v>0</v>
      </c>
      <c r="X3229">
        <v>0</v>
      </c>
      <c r="Y3229">
        <v>0</v>
      </c>
      <c r="Z3229">
        <v>8.1451351109990267</v>
      </c>
      <c r="AA3229">
        <v>0</v>
      </c>
      <c r="AB3229">
        <v>12.947432049469173</v>
      </c>
      <c r="AC3229">
        <v>0</v>
      </c>
      <c r="AD3229">
        <v>0</v>
      </c>
      <c r="AE3229">
        <v>21.092567160468199</v>
      </c>
    </row>
    <row r="3230" spans="1:31" x14ac:dyDescent="0.25">
      <c r="A3230">
        <v>1877029</v>
      </c>
      <c r="B3230">
        <v>1</v>
      </c>
      <c r="C3230" t="s">
        <v>81</v>
      </c>
      <c r="D3230" t="s">
        <v>117</v>
      </c>
      <c r="E3230" t="s">
        <v>158</v>
      </c>
      <c r="F3230" t="s">
        <v>9437</v>
      </c>
      <c r="G3230" t="s">
        <v>219</v>
      </c>
      <c r="H3230" t="s">
        <v>134</v>
      </c>
      <c r="I3230" t="s">
        <v>135</v>
      </c>
      <c r="J3230" t="s">
        <v>136</v>
      </c>
      <c r="K3230" t="s">
        <v>137</v>
      </c>
      <c r="L3230" t="s">
        <v>9438</v>
      </c>
      <c r="M3230" t="s">
        <v>9439</v>
      </c>
      <c r="N3230">
        <v>1.871111111</v>
      </c>
      <c r="O3230">
        <v>0</v>
      </c>
      <c r="P3230">
        <v>31</v>
      </c>
      <c r="Q3230">
        <v>0</v>
      </c>
      <c r="R3230">
        <v>3</v>
      </c>
      <c r="S3230">
        <v>0</v>
      </c>
      <c r="T3230">
        <v>0</v>
      </c>
      <c r="U3230">
        <v>0</v>
      </c>
      <c r="V3230">
        <v>0</v>
      </c>
      <c r="W3230">
        <v>0</v>
      </c>
      <c r="X3230">
        <v>10.346555579457922</v>
      </c>
      <c r="Y3230">
        <v>0</v>
      </c>
      <c r="Z3230">
        <v>1.8631483199677887</v>
      </c>
      <c r="AA3230">
        <v>0</v>
      </c>
      <c r="AB3230">
        <v>0</v>
      </c>
      <c r="AC3230">
        <v>0</v>
      </c>
      <c r="AD3230">
        <v>0</v>
      </c>
      <c r="AE3230">
        <v>12.20970389942571</v>
      </c>
    </row>
    <row r="3231" spans="1:31" x14ac:dyDescent="0.25">
      <c r="A3231">
        <v>1876737</v>
      </c>
      <c r="B3231">
        <v>1</v>
      </c>
      <c r="C3231" t="s">
        <v>80</v>
      </c>
      <c r="D3231" t="s">
        <v>98</v>
      </c>
      <c r="E3231" t="s">
        <v>158</v>
      </c>
      <c r="F3231" t="s">
        <v>9440</v>
      </c>
      <c r="G3231" t="s">
        <v>171</v>
      </c>
      <c r="H3231" t="s">
        <v>134</v>
      </c>
      <c r="I3231" t="s">
        <v>135</v>
      </c>
      <c r="J3231" t="s">
        <v>136</v>
      </c>
      <c r="K3231" t="s">
        <v>172</v>
      </c>
      <c r="L3231" t="s">
        <v>9441</v>
      </c>
      <c r="M3231" t="s">
        <v>9442</v>
      </c>
      <c r="N3231">
        <v>9.9436111109999992</v>
      </c>
      <c r="O3231">
        <v>0</v>
      </c>
      <c r="P3231">
        <v>104</v>
      </c>
      <c r="Q3231">
        <v>0</v>
      </c>
      <c r="R3231">
        <v>6</v>
      </c>
      <c r="S3231">
        <v>0</v>
      </c>
      <c r="T3231">
        <v>14</v>
      </c>
      <c r="U3231">
        <v>0</v>
      </c>
      <c r="V3231">
        <v>0</v>
      </c>
      <c r="W3231">
        <v>0</v>
      </c>
      <c r="X3231">
        <v>334.2657460050404</v>
      </c>
      <c r="Y3231">
        <v>0</v>
      </c>
      <c r="Z3231">
        <v>302.98192770893974</v>
      </c>
      <c r="AA3231">
        <v>0</v>
      </c>
      <c r="AB3231">
        <v>116.32224612936712</v>
      </c>
      <c r="AC3231">
        <v>0</v>
      </c>
      <c r="AD3231">
        <v>0</v>
      </c>
      <c r="AE3231">
        <v>753.56991984334729</v>
      </c>
    </row>
    <row r="3232" spans="1:31" x14ac:dyDescent="0.25">
      <c r="A3232">
        <v>1877152</v>
      </c>
      <c r="B3232">
        <v>1</v>
      </c>
      <c r="C3232" t="s">
        <v>80</v>
      </c>
      <c r="D3232" t="s">
        <v>92</v>
      </c>
      <c r="E3232" t="s">
        <v>140</v>
      </c>
      <c r="F3232" t="s">
        <v>9443</v>
      </c>
      <c r="G3232" t="s">
        <v>200</v>
      </c>
      <c r="H3232" t="s">
        <v>143</v>
      </c>
      <c r="I3232" t="s">
        <v>135</v>
      </c>
      <c r="J3232" t="s">
        <v>136</v>
      </c>
      <c r="K3232" t="s">
        <v>137</v>
      </c>
      <c r="L3232" t="s">
        <v>9444</v>
      </c>
      <c r="M3232" t="s">
        <v>9445</v>
      </c>
      <c r="N3232">
        <v>2.1438888880000002</v>
      </c>
      <c r="O3232">
        <v>0</v>
      </c>
      <c r="P3232">
        <v>1</v>
      </c>
      <c r="Q3232">
        <v>0</v>
      </c>
      <c r="R3232">
        <v>0</v>
      </c>
      <c r="S3232">
        <v>0</v>
      </c>
      <c r="T3232">
        <v>0</v>
      </c>
      <c r="U3232">
        <v>0</v>
      </c>
      <c r="V3232">
        <v>0</v>
      </c>
      <c r="W3232">
        <v>0</v>
      </c>
      <c r="X3232">
        <v>0.96524919550016941</v>
      </c>
      <c r="Y3232">
        <v>0</v>
      </c>
      <c r="Z3232">
        <v>0</v>
      </c>
      <c r="AA3232">
        <v>0</v>
      </c>
      <c r="AB3232">
        <v>0</v>
      </c>
      <c r="AC3232">
        <v>0</v>
      </c>
      <c r="AD3232">
        <v>0</v>
      </c>
      <c r="AE3232">
        <v>0.96524919550016941</v>
      </c>
    </row>
    <row r="3233" spans="1:31" x14ac:dyDescent="0.25">
      <c r="A3233">
        <v>1876651</v>
      </c>
      <c r="B3233">
        <v>1</v>
      </c>
      <c r="C3233" t="s">
        <v>80</v>
      </c>
      <c r="D3233" t="s">
        <v>106</v>
      </c>
      <c r="E3233" t="s">
        <v>146</v>
      </c>
      <c r="F3233" t="s">
        <v>9446</v>
      </c>
      <c r="G3233" t="s">
        <v>148</v>
      </c>
      <c r="H3233" t="s">
        <v>143</v>
      </c>
      <c r="I3233" t="s">
        <v>135</v>
      </c>
      <c r="J3233" t="s">
        <v>136</v>
      </c>
      <c r="K3233" t="s">
        <v>137</v>
      </c>
      <c r="L3233" t="s">
        <v>9170</v>
      </c>
      <c r="M3233" t="s">
        <v>9447</v>
      </c>
      <c r="N3233">
        <v>5.3308333330000002</v>
      </c>
      <c r="O3233">
        <v>0</v>
      </c>
      <c r="P3233">
        <v>6</v>
      </c>
      <c r="Q3233">
        <v>0</v>
      </c>
      <c r="R3233">
        <v>5</v>
      </c>
      <c r="S3233">
        <v>0</v>
      </c>
      <c r="T3233">
        <v>2</v>
      </c>
      <c r="U3233">
        <v>0</v>
      </c>
      <c r="V3233">
        <v>0</v>
      </c>
      <c r="W3233">
        <v>0</v>
      </c>
      <c r="X3233">
        <v>1.9633459348900979</v>
      </c>
      <c r="Y3233">
        <v>0</v>
      </c>
      <c r="Z3233">
        <v>54.012985556174421</v>
      </c>
      <c r="AA3233">
        <v>0</v>
      </c>
      <c r="AB3233">
        <v>10.193110172005094</v>
      </c>
      <c r="AC3233">
        <v>0</v>
      </c>
      <c r="AD3233">
        <v>0</v>
      </c>
      <c r="AE3233">
        <v>66.16944166306962</v>
      </c>
    </row>
    <row r="3234" spans="1:31" x14ac:dyDescent="0.25">
      <c r="A3234">
        <v>1876989</v>
      </c>
      <c r="B3234">
        <v>1</v>
      </c>
      <c r="C3234" t="s">
        <v>81</v>
      </c>
      <c r="D3234" t="s">
        <v>121</v>
      </c>
      <c r="E3234" t="s">
        <v>158</v>
      </c>
      <c r="F3234" t="s">
        <v>9448</v>
      </c>
      <c r="G3234" t="s">
        <v>133</v>
      </c>
      <c r="H3234" t="s">
        <v>134</v>
      </c>
      <c r="I3234" t="s">
        <v>135</v>
      </c>
      <c r="J3234" t="s">
        <v>136</v>
      </c>
      <c r="K3234" t="s">
        <v>137</v>
      </c>
      <c r="L3234" t="s">
        <v>9449</v>
      </c>
      <c r="M3234" t="s">
        <v>9450</v>
      </c>
      <c r="N3234">
        <v>0.44305555499999999</v>
      </c>
      <c r="O3234">
        <v>0</v>
      </c>
      <c r="P3234">
        <v>1166</v>
      </c>
      <c r="Q3234">
        <v>0</v>
      </c>
      <c r="R3234">
        <v>10</v>
      </c>
      <c r="S3234">
        <v>5</v>
      </c>
      <c r="T3234">
        <v>256</v>
      </c>
      <c r="U3234">
        <v>0</v>
      </c>
      <c r="V3234">
        <v>0</v>
      </c>
      <c r="W3234">
        <v>0</v>
      </c>
      <c r="X3234">
        <v>93.514574978029501</v>
      </c>
      <c r="Y3234">
        <v>0</v>
      </c>
      <c r="Z3234">
        <v>3.1467281170359374</v>
      </c>
      <c r="AA3234">
        <v>55.742560690895182</v>
      </c>
      <c r="AB3234">
        <v>69.285262120070442</v>
      </c>
      <c r="AC3234">
        <v>0</v>
      </c>
      <c r="AD3234">
        <v>0</v>
      </c>
      <c r="AE3234">
        <v>221.68912590603105</v>
      </c>
    </row>
    <row r="3235" spans="1:31" x14ac:dyDescent="0.25">
      <c r="A3235">
        <v>1876697</v>
      </c>
      <c r="B3235">
        <v>1</v>
      </c>
      <c r="C3235" t="s">
        <v>81</v>
      </c>
      <c r="D3235" t="s">
        <v>120</v>
      </c>
      <c r="E3235" t="s">
        <v>158</v>
      </c>
      <c r="F3235" t="s">
        <v>283</v>
      </c>
      <c r="G3235" t="s">
        <v>133</v>
      </c>
      <c r="H3235" t="s">
        <v>134</v>
      </c>
      <c r="I3235" t="s">
        <v>152</v>
      </c>
      <c r="J3235" t="s">
        <v>136</v>
      </c>
      <c r="K3235" t="s">
        <v>137</v>
      </c>
      <c r="L3235" t="s">
        <v>9451</v>
      </c>
      <c r="M3235" t="s">
        <v>9452</v>
      </c>
      <c r="N3235">
        <v>2.2222222E-2</v>
      </c>
      <c r="O3235">
        <v>1</v>
      </c>
      <c r="P3235">
        <v>1112</v>
      </c>
      <c r="Q3235">
        <v>72</v>
      </c>
      <c r="R3235">
        <v>45</v>
      </c>
      <c r="S3235">
        <v>15</v>
      </c>
      <c r="T3235">
        <v>49</v>
      </c>
      <c r="U3235">
        <v>2</v>
      </c>
      <c r="V3235">
        <v>0</v>
      </c>
      <c r="W3235">
        <v>1.6901698812044445E-2</v>
      </c>
      <c r="X3235">
        <v>3.6035073545094645</v>
      </c>
      <c r="Y3235">
        <v>8.0907064499800008</v>
      </c>
      <c r="Z3235">
        <v>2.0460938338614221</v>
      </c>
      <c r="AA3235">
        <v>0.90488578021720001</v>
      </c>
      <c r="AB3235">
        <v>0.39897957387519994</v>
      </c>
      <c r="AC3235">
        <v>1.1223476919525333</v>
      </c>
      <c r="AD3235">
        <v>0</v>
      </c>
      <c r="AE3235">
        <v>16.183422383207866</v>
      </c>
    </row>
    <row r="3236" spans="1:31" x14ac:dyDescent="0.25">
      <c r="A3236">
        <v>1877192</v>
      </c>
      <c r="B3236">
        <v>1</v>
      </c>
      <c r="C3236" t="s">
        <v>81</v>
      </c>
      <c r="D3236" t="s">
        <v>128</v>
      </c>
      <c r="E3236" t="s">
        <v>169</v>
      </c>
      <c r="F3236" t="s">
        <v>9453</v>
      </c>
      <c r="G3236" t="s">
        <v>183</v>
      </c>
      <c r="H3236" t="s">
        <v>143</v>
      </c>
      <c r="I3236" t="s">
        <v>135</v>
      </c>
      <c r="J3236" t="s">
        <v>136</v>
      </c>
      <c r="K3236" t="s">
        <v>137</v>
      </c>
      <c r="L3236" t="s">
        <v>9454</v>
      </c>
      <c r="M3236" t="s">
        <v>9455</v>
      </c>
      <c r="N3236">
        <v>2.1130555549999999</v>
      </c>
      <c r="O3236">
        <v>0</v>
      </c>
      <c r="P3236">
        <v>494</v>
      </c>
      <c r="Q3236">
        <v>0</v>
      </c>
      <c r="R3236">
        <v>0</v>
      </c>
      <c r="S3236">
        <v>0</v>
      </c>
      <c r="T3236">
        <v>109</v>
      </c>
      <c r="U3236">
        <v>0</v>
      </c>
      <c r="V3236">
        <v>0</v>
      </c>
      <c r="W3236">
        <v>0</v>
      </c>
      <c r="X3236">
        <v>290.31374668560477</v>
      </c>
      <c r="Y3236">
        <v>0</v>
      </c>
      <c r="Z3236">
        <v>0</v>
      </c>
      <c r="AA3236">
        <v>0</v>
      </c>
      <c r="AB3236">
        <v>184.80357846083209</v>
      </c>
      <c r="AC3236">
        <v>0</v>
      </c>
      <c r="AD3236">
        <v>0</v>
      </c>
      <c r="AE3236">
        <v>475.11732514643688</v>
      </c>
    </row>
    <row r="3237" spans="1:31" x14ac:dyDescent="0.25">
      <c r="A3237">
        <v>1876943</v>
      </c>
      <c r="B3237">
        <v>1</v>
      </c>
      <c r="C3237" t="s">
        <v>80</v>
      </c>
      <c r="D3237" t="s">
        <v>92</v>
      </c>
      <c r="E3237" t="s">
        <v>140</v>
      </c>
      <c r="F3237" t="s">
        <v>9456</v>
      </c>
      <c r="G3237" t="s">
        <v>163</v>
      </c>
      <c r="H3237" t="s">
        <v>143</v>
      </c>
      <c r="I3237" t="s">
        <v>135</v>
      </c>
      <c r="J3237" t="s">
        <v>136</v>
      </c>
      <c r="K3237" t="s">
        <v>137</v>
      </c>
      <c r="L3237" t="s">
        <v>9457</v>
      </c>
      <c r="M3237" t="s">
        <v>9458</v>
      </c>
      <c r="N3237">
        <v>2.9652777769999998</v>
      </c>
      <c r="O3237">
        <v>0</v>
      </c>
      <c r="P3237">
        <v>1</v>
      </c>
      <c r="Q3237">
        <v>0</v>
      </c>
      <c r="R3237">
        <v>0</v>
      </c>
      <c r="S3237">
        <v>0</v>
      </c>
      <c r="T3237">
        <v>0</v>
      </c>
      <c r="U3237">
        <v>0</v>
      </c>
      <c r="V3237">
        <v>0</v>
      </c>
      <c r="W3237">
        <v>0</v>
      </c>
      <c r="X3237">
        <v>0.94693637165336342</v>
      </c>
      <c r="Y3237">
        <v>0</v>
      </c>
      <c r="Z3237">
        <v>0</v>
      </c>
      <c r="AA3237">
        <v>0</v>
      </c>
      <c r="AB3237">
        <v>0</v>
      </c>
      <c r="AC3237">
        <v>0</v>
      </c>
      <c r="AD3237">
        <v>0</v>
      </c>
      <c r="AE3237">
        <v>0.94693637165336342</v>
      </c>
    </row>
    <row r="3238" spans="1:31" x14ac:dyDescent="0.25">
      <c r="A3238">
        <v>1876946</v>
      </c>
      <c r="B3238">
        <v>1</v>
      </c>
      <c r="C3238" t="s">
        <v>80</v>
      </c>
      <c r="D3238" t="s">
        <v>83</v>
      </c>
      <c r="E3238" t="s">
        <v>140</v>
      </c>
      <c r="F3238" t="s">
        <v>9459</v>
      </c>
      <c r="G3238" t="s">
        <v>163</v>
      </c>
      <c r="H3238" t="s">
        <v>143</v>
      </c>
      <c r="I3238" t="s">
        <v>135</v>
      </c>
      <c r="J3238" t="s">
        <v>136</v>
      </c>
      <c r="K3238" t="s">
        <v>137</v>
      </c>
      <c r="L3238" t="s">
        <v>9460</v>
      </c>
      <c r="M3238" t="s">
        <v>9461</v>
      </c>
      <c r="N3238">
        <v>1.688055555</v>
      </c>
      <c r="O3238">
        <v>0</v>
      </c>
      <c r="P3238">
        <v>4</v>
      </c>
      <c r="Q3238">
        <v>0</v>
      </c>
      <c r="R3238">
        <v>0</v>
      </c>
      <c r="S3238">
        <v>0</v>
      </c>
      <c r="T3238">
        <v>0</v>
      </c>
      <c r="U3238">
        <v>0</v>
      </c>
      <c r="V3238">
        <v>0</v>
      </c>
      <c r="W3238">
        <v>0</v>
      </c>
      <c r="X3238">
        <v>2.2237275831908492</v>
      </c>
      <c r="Y3238">
        <v>0</v>
      </c>
      <c r="Z3238">
        <v>0</v>
      </c>
      <c r="AA3238">
        <v>0</v>
      </c>
      <c r="AB3238">
        <v>0</v>
      </c>
      <c r="AC3238">
        <v>0</v>
      </c>
      <c r="AD3238">
        <v>0</v>
      </c>
      <c r="AE3238">
        <v>2.2237275831908492</v>
      </c>
    </row>
    <row r="3239" spans="1:31" x14ac:dyDescent="0.25">
      <c r="A3239">
        <v>1877092</v>
      </c>
      <c r="B3239">
        <v>1</v>
      </c>
      <c r="C3239" t="s">
        <v>80</v>
      </c>
      <c r="D3239" t="s">
        <v>98</v>
      </c>
      <c r="E3239" t="s">
        <v>131</v>
      </c>
      <c r="F3239" t="s">
        <v>9462</v>
      </c>
      <c r="G3239" t="s">
        <v>133</v>
      </c>
      <c r="H3239" t="s">
        <v>134</v>
      </c>
      <c r="I3239" t="s">
        <v>152</v>
      </c>
      <c r="J3239" t="s">
        <v>136</v>
      </c>
      <c r="K3239" t="s">
        <v>137</v>
      </c>
      <c r="L3239" t="s">
        <v>9463</v>
      </c>
      <c r="M3239" t="s">
        <v>9464</v>
      </c>
      <c r="N3239">
        <v>6.1111109999999998E-3</v>
      </c>
      <c r="O3239">
        <v>0</v>
      </c>
      <c r="P3239">
        <v>663</v>
      </c>
      <c r="Q3239">
        <v>6</v>
      </c>
      <c r="R3239">
        <v>323</v>
      </c>
      <c r="S3239">
        <v>2</v>
      </c>
      <c r="T3239">
        <v>174</v>
      </c>
      <c r="U3239">
        <v>0</v>
      </c>
      <c r="V3239">
        <v>0</v>
      </c>
      <c r="W3239">
        <v>0</v>
      </c>
      <c r="X3239">
        <v>1.2314091896858868</v>
      </c>
      <c r="Y3239">
        <v>0.10774558468070834</v>
      </c>
      <c r="Z3239">
        <v>1.244189128018949</v>
      </c>
      <c r="AA3239">
        <v>0.20328968199016889</v>
      </c>
      <c r="AB3239">
        <v>1.2872405947004812</v>
      </c>
      <c r="AC3239">
        <v>0</v>
      </c>
      <c r="AD3239">
        <v>0</v>
      </c>
      <c r="AE3239">
        <v>4.0738741790761948</v>
      </c>
    </row>
    <row r="3240" spans="1:31" x14ac:dyDescent="0.25">
      <c r="A3240">
        <v>1876777</v>
      </c>
      <c r="B3240">
        <v>1</v>
      </c>
      <c r="C3240" t="s">
        <v>81</v>
      </c>
      <c r="D3240" t="s">
        <v>122</v>
      </c>
      <c r="E3240" t="s">
        <v>210</v>
      </c>
      <c r="F3240" t="s">
        <v>3667</v>
      </c>
      <c r="G3240" t="s">
        <v>133</v>
      </c>
      <c r="H3240" t="s">
        <v>134</v>
      </c>
      <c r="I3240" t="s">
        <v>135</v>
      </c>
      <c r="J3240" t="s">
        <v>136</v>
      </c>
      <c r="K3240" t="s">
        <v>137</v>
      </c>
      <c r="L3240" t="s">
        <v>9465</v>
      </c>
      <c r="M3240" t="s">
        <v>9466</v>
      </c>
      <c r="N3240">
        <v>0.16194444399999999</v>
      </c>
      <c r="O3240">
        <v>5</v>
      </c>
      <c r="P3240">
        <v>3583</v>
      </c>
      <c r="Q3240">
        <v>61</v>
      </c>
      <c r="R3240">
        <v>111</v>
      </c>
      <c r="S3240">
        <v>40</v>
      </c>
      <c r="T3240">
        <v>314</v>
      </c>
      <c r="U3240">
        <v>3</v>
      </c>
      <c r="V3240">
        <v>1</v>
      </c>
      <c r="W3240">
        <v>0.31527574125197333</v>
      </c>
      <c r="X3240">
        <v>80.901001145299333</v>
      </c>
      <c r="Y3240">
        <v>32.167974105578821</v>
      </c>
      <c r="Z3240">
        <v>15.703005332149328</v>
      </c>
      <c r="AA3240">
        <v>32.078071735241224</v>
      </c>
      <c r="AB3240">
        <v>27.879034307272885</v>
      </c>
      <c r="AC3240">
        <v>20.374506908381864</v>
      </c>
      <c r="AD3240">
        <v>6.5729656334072503E-2</v>
      </c>
      <c r="AE3240">
        <v>209.48459893150951</v>
      </c>
    </row>
    <row r="3241" spans="1:31" x14ac:dyDescent="0.25">
      <c r="A3241">
        <v>1877155</v>
      </c>
      <c r="B3241">
        <v>1</v>
      </c>
      <c r="C3241" t="s">
        <v>80</v>
      </c>
      <c r="D3241" t="s">
        <v>90</v>
      </c>
      <c r="E3241" t="s">
        <v>158</v>
      </c>
      <c r="F3241" t="s">
        <v>9467</v>
      </c>
      <c r="G3241" t="s">
        <v>219</v>
      </c>
      <c r="H3241" t="s">
        <v>134</v>
      </c>
      <c r="I3241" t="s">
        <v>135</v>
      </c>
      <c r="J3241" t="s">
        <v>136</v>
      </c>
      <c r="K3241" t="s">
        <v>137</v>
      </c>
      <c r="L3241" t="s">
        <v>9468</v>
      </c>
      <c r="M3241" t="s">
        <v>9469</v>
      </c>
      <c r="N3241">
        <v>1.4975000000000001</v>
      </c>
      <c r="O3241">
        <v>0</v>
      </c>
      <c r="P3241">
        <v>967</v>
      </c>
      <c r="Q3241">
        <v>0</v>
      </c>
      <c r="R3241">
        <v>0</v>
      </c>
      <c r="S3241">
        <v>0</v>
      </c>
      <c r="T3241">
        <v>133</v>
      </c>
      <c r="U3241">
        <v>0</v>
      </c>
      <c r="V3241">
        <v>2</v>
      </c>
      <c r="W3241">
        <v>0</v>
      </c>
      <c r="X3241">
        <v>420.2582077831529</v>
      </c>
      <c r="Y3241">
        <v>0</v>
      </c>
      <c r="Z3241">
        <v>0</v>
      </c>
      <c r="AA3241">
        <v>0</v>
      </c>
      <c r="AB3241">
        <v>257.55788159866898</v>
      </c>
      <c r="AC3241">
        <v>0</v>
      </c>
      <c r="AD3241">
        <v>11.669186234945213</v>
      </c>
      <c r="AE3241">
        <v>689.48527561676713</v>
      </c>
    </row>
    <row r="3242" spans="1:31" x14ac:dyDescent="0.25">
      <c r="A3242">
        <v>1877232</v>
      </c>
      <c r="B3242">
        <v>1</v>
      </c>
      <c r="C3242" t="s">
        <v>80</v>
      </c>
      <c r="D3242" t="s">
        <v>107</v>
      </c>
      <c r="E3242" t="s">
        <v>222</v>
      </c>
      <c r="F3242" t="s">
        <v>9470</v>
      </c>
      <c r="G3242" t="s">
        <v>663</v>
      </c>
      <c r="H3242" t="s">
        <v>143</v>
      </c>
      <c r="I3242" t="s">
        <v>135</v>
      </c>
      <c r="J3242" t="s">
        <v>136</v>
      </c>
      <c r="K3242" t="s">
        <v>137</v>
      </c>
      <c r="L3242" t="s">
        <v>9471</v>
      </c>
      <c r="M3242" t="s">
        <v>9472</v>
      </c>
      <c r="N3242">
        <v>2.2538888880000001</v>
      </c>
      <c r="O3242">
        <v>0</v>
      </c>
      <c r="P3242">
        <v>133</v>
      </c>
      <c r="Q3242">
        <v>0</v>
      </c>
      <c r="R3242">
        <v>0</v>
      </c>
      <c r="S3242">
        <v>0</v>
      </c>
      <c r="T3242">
        <v>33</v>
      </c>
      <c r="U3242">
        <v>0</v>
      </c>
      <c r="V3242">
        <v>0</v>
      </c>
      <c r="W3242">
        <v>0</v>
      </c>
      <c r="X3242">
        <v>61.714558766004153</v>
      </c>
      <c r="Y3242">
        <v>0</v>
      </c>
      <c r="Z3242">
        <v>0</v>
      </c>
      <c r="AA3242">
        <v>0</v>
      </c>
      <c r="AB3242">
        <v>18.484836656442827</v>
      </c>
      <c r="AC3242">
        <v>0</v>
      </c>
      <c r="AD3242">
        <v>0</v>
      </c>
      <c r="AE3242">
        <v>80.199395422446983</v>
      </c>
    </row>
    <row r="3243" spans="1:31" x14ac:dyDescent="0.25">
      <c r="A3243">
        <v>1876734</v>
      </c>
      <c r="B3243">
        <v>1</v>
      </c>
      <c r="C3243" t="s">
        <v>80</v>
      </c>
      <c r="D3243" t="s">
        <v>108</v>
      </c>
      <c r="E3243" t="s">
        <v>158</v>
      </c>
      <c r="F3243" t="s">
        <v>9473</v>
      </c>
      <c r="G3243" t="s">
        <v>219</v>
      </c>
      <c r="H3243" t="s">
        <v>134</v>
      </c>
      <c r="I3243" t="s">
        <v>135</v>
      </c>
      <c r="J3243" t="s">
        <v>136</v>
      </c>
      <c r="K3243" t="s">
        <v>137</v>
      </c>
      <c r="L3243" t="s">
        <v>9474</v>
      </c>
      <c r="M3243" t="s">
        <v>9475</v>
      </c>
      <c r="N3243">
        <v>2.1011111109999998</v>
      </c>
      <c r="O3243">
        <v>0</v>
      </c>
      <c r="P3243">
        <v>32</v>
      </c>
      <c r="Q3243">
        <v>0</v>
      </c>
      <c r="R3243">
        <v>22</v>
      </c>
      <c r="S3243">
        <v>0</v>
      </c>
      <c r="T3243">
        <v>7</v>
      </c>
      <c r="U3243">
        <v>0</v>
      </c>
      <c r="V3243">
        <v>0</v>
      </c>
      <c r="W3243">
        <v>0</v>
      </c>
      <c r="X3243">
        <v>21.862507161471964</v>
      </c>
      <c r="Y3243">
        <v>0</v>
      </c>
      <c r="Z3243">
        <v>97.818676846593434</v>
      </c>
      <c r="AA3243">
        <v>0</v>
      </c>
      <c r="AB3243">
        <v>34.2094463573575</v>
      </c>
      <c r="AC3243">
        <v>0</v>
      </c>
      <c r="AD3243">
        <v>0</v>
      </c>
      <c r="AE3243">
        <v>153.89063036542291</v>
      </c>
    </row>
    <row r="3244" spans="1:31" x14ac:dyDescent="0.25">
      <c r="A3244">
        <v>1876634</v>
      </c>
      <c r="B3244">
        <v>1</v>
      </c>
      <c r="C3244" t="s">
        <v>80</v>
      </c>
      <c r="D3244" t="s">
        <v>105</v>
      </c>
      <c r="E3244" t="s">
        <v>158</v>
      </c>
      <c r="F3244" t="s">
        <v>9476</v>
      </c>
      <c r="G3244" t="s">
        <v>219</v>
      </c>
      <c r="H3244" t="s">
        <v>134</v>
      </c>
      <c r="I3244" t="s">
        <v>135</v>
      </c>
      <c r="J3244" t="s">
        <v>136</v>
      </c>
      <c r="K3244" t="s">
        <v>137</v>
      </c>
      <c r="L3244" t="s">
        <v>9477</v>
      </c>
      <c r="M3244" t="s">
        <v>9478</v>
      </c>
      <c r="N3244">
        <v>0.56861111099999995</v>
      </c>
      <c r="O3244">
        <v>4</v>
      </c>
      <c r="P3244">
        <v>0</v>
      </c>
      <c r="Q3244">
        <v>10</v>
      </c>
      <c r="R3244">
        <v>0</v>
      </c>
      <c r="S3244">
        <v>2</v>
      </c>
      <c r="T3244">
        <v>0</v>
      </c>
      <c r="U3244">
        <v>0</v>
      </c>
      <c r="V3244">
        <v>0</v>
      </c>
      <c r="W3244">
        <v>0.85729900195256559</v>
      </c>
      <c r="X3244">
        <v>0</v>
      </c>
      <c r="Y3244">
        <v>2.5822247157966443</v>
      </c>
      <c r="Z3244">
        <v>0</v>
      </c>
      <c r="AA3244">
        <v>0.48913677890917195</v>
      </c>
      <c r="AB3244">
        <v>0</v>
      </c>
      <c r="AC3244">
        <v>0</v>
      </c>
      <c r="AD3244">
        <v>0</v>
      </c>
      <c r="AE3244">
        <v>3.9286604966583818</v>
      </c>
    </row>
    <row r="3245" spans="1:31" x14ac:dyDescent="0.25">
      <c r="A3245">
        <v>1876757</v>
      </c>
      <c r="B3245">
        <v>1</v>
      </c>
      <c r="C3245" t="s">
        <v>80</v>
      </c>
      <c r="D3245" t="s">
        <v>98</v>
      </c>
      <c r="E3245" t="s">
        <v>210</v>
      </c>
      <c r="F3245" t="s">
        <v>9479</v>
      </c>
      <c r="G3245" t="s">
        <v>476</v>
      </c>
      <c r="H3245" t="s">
        <v>134</v>
      </c>
      <c r="I3245" t="s">
        <v>135</v>
      </c>
      <c r="J3245" t="s">
        <v>136</v>
      </c>
      <c r="K3245" t="s">
        <v>137</v>
      </c>
      <c r="L3245" t="s">
        <v>9480</v>
      </c>
      <c r="M3245" t="s">
        <v>9481</v>
      </c>
      <c r="N3245">
        <v>0.35611111099999998</v>
      </c>
      <c r="O3245">
        <v>0</v>
      </c>
      <c r="P3245">
        <v>0</v>
      </c>
      <c r="Q3245">
        <v>15</v>
      </c>
      <c r="R3245">
        <v>36</v>
      </c>
      <c r="S3245">
        <v>5</v>
      </c>
      <c r="T3245">
        <v>24</v>
      </c>
      <c r="U3245">
        <v>0</v>
      </c>
      <c r="V3245">
        <v>0</v>
      </c>
      <c r="W3245">
        <v>0</v>
      </c>
      <c r="X3245">
        <v>0</v>
      </c>
      <c r="Y3245">
        <v>27.823480312795915</v>
      </c>
      <c r="Z3245">
        <v>57.677255601876467</v>
      </c>
      <c r="AA3245">
        <v>12.856112430252701</v>
      </c>
      <c r="AB3245">
        <v>29.83655489452536</v>
      </c>
      <c r="AC3245">
        <v>0</v>
      </c>
      <c r="AD3245">
        <v>0</v>
      </c>
      <c r="AE3245">
        <v>128.19340323945045</v>
      </c>
    </row>
    <row r="3246" spans="1:31" x14ac:dyDescent="0.25">
      <c r="A3246">
        <v>1877132</v>
      </c>
      <c r="B3246">
        <v>1</v>
      </c>
      <c r="C3246" t="s">
        <v>81</v>
      </c>
      <c r="D3246" t="s">
        <v>123</v>
      </c>
      <c r="E3246" t="s">
        <v>140</v>
      </c>
      <c r="F3246" t="s">
        <v>9482</v>
      </c>
      <c r="G3246" t="s">
        <v>163</v>
      </c>
      <c r="H3246" t="s">
        <v>143</v>
      </c>
      <c r="I3246" t="s">
        <v>135</v>
      </c>
      <c r="J3246" t="s">
        <v>136</v>
      </c>
      <c r="K3246" t="s">
        <v>137</v>
      </c>
      <c r="L3246" t="s">
        <v>9483</v>
      </c>
      <c r="M3246" t="s">
        <v>9484</v>
      </c>
      <c r="N3246">
        <v>1.3663888879999999</v>
      </c>
      <c r="O3246">
        <v>0</v>
      </c>
      <c r="P3246">
        <v>0</v>
      </c>
      <c r="Q3246">
        <v>0</v>
      </c>
      <c r="R3246">
        <v>1</v>
      </c>
      <c r="S3246">
        <v>0</v>
      </c>
      <c r="T3246">
        <v>0</v>
      </c>
      <c r="U3246">
        <v>0</v>
      </c>
      <c r="V3246">
        <v>0</v>
      </c>
      <c r="W3246">
        <v>0</v>
      </c>
      <c r="X3246">
        <v>0</v>
      </c>
      <c r="Y3246">
        <v>0</v>
      </c>
      <c r="Z3246">
        <v>1.8796842505722795</v>
      </c>
      <c r="AA3246">
        <v>0</v>
      </c>
      <c r="AB3246">
        <v>0</v>
      </c>
      <c r="AC3246">
        <v>0</v>
      </c>
      <c r="AD3246">
        <v>0</v>
      </c>
      <c r="AE3246">
        <v>1.8796842505722795</v>
      </c>
    </row>
    <row r="3247" spans="1:31" x14ac:dyDescent="0.25">
      <c r="A3247">
        <v>1876591</v>
      </c>
      <c r="B3247">
        <v>1</v>
      </c>
      <c r="C3247" t="s">
        <v>81</v>
      </c>
      <c r="D3247" t="s">
        <v>128</v>
      </c>
      <c r="E3247" t="s">
        <v>140</v>
      </c>
      <c r="F3247" t="s">
        <v>9485</v>
      </c>
      <c r="G3247" t="s">
        <v>163</v>
      </c>
      <c r="H3247" t="s">
        <v>143</v>
      </c>
      <c r="I3247" t="s">
        <v>135</v>
      </c>
      <c r="J3247" t="s">
        <v>136</v>
      </c>
      <c r="K3247" t="s">
        <v>137</v>
      </c>
      <c r="L3247" t="s">
        <v>9486</v>
      </c>
      <c r="M3247" t="s">
        <v>9487</v>
      </c>
      <c r="N3247">
        <v>1.9350000000000001</v>
      </c>
      <c r="O3247">
        <v>0</v>
      </c>
      <c r="P3247">
        <v>1</v>
      </c>
      <c r="Q3247">
        <v>0</v>
      </c>
      <c r="R3247">
        <v>0</v>
      </c>
      <c r="S3247">
        <v>0</v>
      </c>
      <c r="T3247">
        <v>0</v>
      </c>
      <c r="U3247">
        <v>0</v>
      </c>
      <c r="V3247">
        <v>0</v>
      </c>
      <c r="W3247">
        <v>0</v>
      </c>
      <c r="X3247">
        <v>0.56164455578251515</v>
      </c>
      <c r="Y3247">
        <v>0</v>
      </c>
      <c r="Z3247">
        <v>0</v>
      </c>
      <c r="AA3247">
        <v>0</v>
      </c>
      <c r="AB3247">
        <v>0</v>
      </c>
      <c r="AC3247">
        <v>0</v>
      </c>
      <c r="AD3247">
        <v>0</v>
      </c>
      <c r="AE3247">
        <v>0.56164455578251515</v>
      </c>
    </row>
    <row r="3248" spans="1:31" x14ac:dyDescent="0.25">
      <c r="A3248">
        <v>1876820</v>
      </c>
      <c r="B3248">
        <v>1</v>
      </c>
      <c r="C3248" t="s">
        <v>81</v>
      </c>
      <c r="D3248" t="s">
        <v>122</v>
      </c>
      <c r="E3248" t="s">
        <v>131</v>
      </c>
      <c r="F3248" t="s">
        <v>9488</v>
      </c>
      <c r="G3248" t="s">
        <v>133</v>
      </c>
      <c r="H3248" t="s">
        <v>134</v>
      </c>
      <c r="I3248" t="s">
        <v>135</v>
      </c>
      <c r="J3248" t="s">
        <v>136</v>
      </c>
      <c r="K3248" t="s">
        <v>137</v>
      </c>
      <c r="L3248" t="s">
        <v>9489</v>
      </c>
      <c r="M3248" t="s">
        <v>9490</v>
      </c>
      <c r="N3248">
        <v>2.8172222219999998</v>
      </c>
      <c r="O3248">
        <v>0</v>
      </c>
      <c r="P3248">
        <v>190</v>
      </c>
      <c r="Q3248">
        <v>0</v>
      </c>
      <c r="R3248">
        <v>0</v>
      </c>
      <c r="S3248">
        <v>0</v>
      </c>
      <c r="T3248">
        <v>14</v>
      </c>
      <c r="U3248">
        <v>0</v>
      </c>
      <c r="V3248">
        <v>0</v>
      </c>
      <c r="W3248">
        <v>0</v>
      </c>
      <c r="X3248">
        <v>53.510930433997679</v>
      </c>
      <c r="Y3248">
        <v>0</v>
      </c>
      <c r="Z3248">
        <v>0</v>
      </c>
      <c r="AA3248">
        <v>0</v>
      </c>
      <c r="AB3248">
        <v>5.9478294860380503</v>
      </c>
      <c r="AC3248">
        <v>0</v>
      </c>
      <c r="AD3248">
        <v>0</v>
      </c>
      <c r="AE3248">
        <v>59.458759920035732</v>
      </c>
    </row>
    <row r="3249" spans="1:31" x14ac:dyDescent="0.25">
      <c r="A3249">
        <v>1877175</v>
      </c>
      <c r="B3249">
        <v>1</v>
      </c>
      <c r="C3249" t="s">
        <v>81</v>
      </c>
      <c r="D3249" t="s">
        <v>123</v>
      </c>
      <c r="E3249" t="s">
        <v>169</v>
      </c>
      <c r="F3249" t="s">
        <v>9491</v>
      </c>
      <c r="G3249" t="s">
        <v>183</v>
      </c>
      <c r="H3249" t="s">
        <v>143</v>
      </c>
      <c r="I3249" t="s">
        <v>135</v>
      </c>
      <c r="J3249" t="s">
        <v>136</v>
      </c>
      <c r="K3249" t="s">
        <v>137</v>
      </c>
      <c r="L3249" t="s">
        <v>9492</v>
      </c>
      <c r="M3249" t="s">
        <v>9493</v>
      </c>
      <c r="N3249">
        <v>0.44638888799999998</v>
      </c>
      <c r="O3249">
        <v>0</v>
      </c>
      <c r="P3249">
        <v>124</v>
      </c>
      <c r="Q3249">
        <v>0</v>
      </c>
      <c r="R3249">
        <v>19</v>
      </c>
      <c r="S3249">
        <v>0</v>
      </c>
      <c r="T3249">
        <v>17</v>
      </c>
      <c r="U3249">
        <v>0</v>
      </c>
      <c r="V3249">
        <v>0</v>
      </c>
      <c r="W3249">
        <v>0</v>
      </c>
      <c r="X3249">
        <v>11.009578706672132</v>
      </c>
      <c r="Y3249">
        <v>0</v>
      </c>
      <c r="Z3249">
        <v>6.2665350592668476</v>
      </c>
      <c r="AA3249">
        <v>0</v>
      </c>
      <c r="AB3249">
        <v>4.0760600213422107</v>
      </c>
      <c r="AC3249">
        <v>0</v>
      </c>
      <c r="AD3249">
        <v>0</v>
      </c>
      <c r="AE3249">
        <v>21.352173787281192</v>
      </c>
    </row>
    <row r="3250" spans="1:31" x14ac:dyDescent="0.25">
      <c r="A3250">
        <v>1876714</v>
      </c>
      <c r="B3250">
        <v>1</v>
      </c>
      <c r="C3250" t="s">
        <v>81</v>
      </c>
      <c r="D3250" t="s">
        <v>119</v>
      </c>
      <c r="E3250" t="s">
        <v>140</v>
      </c>
      <c r="F3250" t="s">
        <v>9494</v>
      </c>
      <c r="G3250" t="s">
        <v>163</v>
      </c>
      <c r="H3250" t="s">
        <v>143</v>
      </c>
      <c r="I3250" t="s">
        <v>135</v>
      </c>
      <c r="J3250" t="s">
        <v>136</v>
      </c>
      <c r="K3250" t="s">
        <v>137</v>
      </c>
      <c r="L3250" t="s">
        <v>9495</v>
      </c>
      <c r="M3250" t="s">
        <v>9496</v>
      </c>
      <c r="N3250">
        <v>2.730555555</v>
      </c>
      <c r="O3250">
        <v>0</v>
      </c>
      <c r="P3250">
        <v>1</v>
      </c>
      <c r="Q3250">
        <v>0</v>
      </c>
      <c r="R3250">
        <v>0</v>
      </c>
      <c r="S3250">
        <v>0</v>
      </c>
      <c r="T3250">
        <v>0</v>
      </c>
      <c r="U3250">
        <v>0</v>
      </c>
      <c r="V3250">
        <v>0</v>
      </c>
      <c r="W3250">
        <v>0</v>
      </c>
      <c r="X3250">
        <v>0.64766330473202494</v>
      </c>
      <c r="Y3250">
        <v>0</v>
      </c>
      <c r="Z3250">
        <v>0</v>
      </c>
      <c r="AA3250">
        <v>0</v>
      </c>
      <c r="AB3250">
        <v>0</v>
      </c>
      <c r="AC3250">
        <v>0</v>
      </c>
      <c r="AD3250">
        <v>0</v>
      </c>
      <c r="AE3250">
        <v>0.64766330473202494</v>
      </c>
    </row>
    <row r="3251" spans="1:31" x14ac:dyDescent="0.25">
      <c r="A3251">
        <v>1876963</v>
      </c>
      <c r="B3251">
        <v>1</v>
      </c>
      <c r="C3251" t="s">
        <v>80</v>
      </c>
      <c r="D3251" t="s">
        <v>84</v>
      </c>
      <c r="E3251" t="s">
        <v>146</v>
      </c>
      <c r="F3251" t="s">
        <v>9497</v>
      </c>
      <c r="G3251" t="s">
        <v>212</v>
      </c>
      <c r="H3251" t="s">
        <v>143</v>
      </c>
      <c r="I3251" t="s">
        <v>135</v>
      </c>
      <c r="J3251" t="s">
        <v>3</v>
      </c>
      <c r="K3251" t="s">
        <v>137</v>
      </c>
      <c r="L3251" t="s">
        <v>9498</v>
      </c>
      <c r="M3251" t="s">
        <v>9499</v>
      </c>
      <c r="N3251">
        <v>3.835555555</v>
      </c>
      <c r="O3251">
        <v>0</v>
      </c>
      <c r="P3251">
        <v>216</v>
      </c>
      <c r="Q3251">
        <v>0</v>
      </c>
      <c r="R3251">
        <v>0</v>
      </c>
      <c r="S3251">
        <v>0</v>
      </c>
      <c r="T3251">
        <v>6</v>
      </c>
      <c r="U3251">
        <v>0</v>
      </c>
      <c r="V3251">
        <v>0</v>
      </c>
      <c r="W3251">
        <v>0</v>
      </c>
      <c r="X3251">
        <v>194.56607954281313</v>
      </c>
      <c r="Y3251">
        <v>0</v>
      </c>
      <c r="Z3251">
        <v>0</v>
      </c>
      <c r="AA3251">
        <v>0</v>
      </c>
      <c r="AB3251">
        <v>16.747647870144277</v>
      </c>
      <c r="AC3251">
        <v>0</v>
      </c>
      <c r="AD3251">
        <v>0</v>
      </c>
      <c r="AE3251">
        <v>211.31372741295741</v>
      </c>
    </row>
    <row r="3252" spans="1:31" x14ac:dyDescent="0.25">
      <c r="A3252">
        <v>1876920</v>
      </c>
      <c r="B3252">
        <v>1</v>
      </c>
      <c r="C3252" t="s">
        <v>80</v>
      </c>
      <c r="D3252" t="s">
        <v>97</v>
      </c>
      <c r="E3252" t="s">
        <v>140</v>
      </c>
      <c r="F3252" t="s">
        <v>9500</v>
      </c>
      <c r="G3252" t="s">
        <v>212</v>
      </c>
      <c r="H3252" t="s">
        <v>143</v>
      </c>
      <c r="I3252" t="s">
        <v>135</v>
      </c>
      <c r="J3252" t="s">
        <v>136</v>
      </c>
      <c r="K3252" t="s">
        <v>137</v>
      </c>
      <c r="L3252" t="s">
        <v>9501</v>
      </c>
      <c r="M3252" t="s">
        <v>9502</v>
      </c>
      <c r="N3252">
        <v>4.4141666659999999</v>
      </c>
      <c r="O3252">
        <v>0</v>
      </c>
      <c r="P3252">
        <v>3</v>
      </c>
      <c r="Q3252">
        <v>0</v>
      </c>
      <c r="R3252">
        <v>0</v>
      </c>
      <c r="S3252">
        <v>0</v>
      </c>
      <c r="T3252">
        <v>0</v>
      </c>
      <c r="U3252">
        <v>0</v>
      </c>
      <c r="V3252">
        <v>0</v>
      </c>
      <c r="W3252">
        <v>0</v>
      </c>
      <c r="X3252">
        <v>4.2421301372841569</v>
      </c>
      <c r="Y3252">
        <v>0</v>
      </c>
      <c r="Z3252">
        <v>0</v>
      </c>
      <c r="AA3252">
        <v>0</v>
      </c>
      <c r="AB3252">
        <v>0</v>
      </c>
      <c r="AC3252">
        <v>0</v>
      </c>
      <c r="AD3252">
        <v>0</v>
      </c>
      <c r="AE3252">
        <v>4.2421301372841569</v>
      </c>
    </row>
    <row r="3253" spans="1:31" x14ac:dyDescent="0.25">
      <c r="A3253">
        <v>1877003</v>
      </c>
      <c r="B3253">
        <v>1</v>
      </c>
      <c r="C3253" t="s">
        <v>81</v>
      </c>
      <c r="D3253" t="s">
        <v>115</v>
      </c>
      <c r="E3253" t="s">
        <v>131</v>
      </c>
      <c r="F3253" t="s">
        <v>9503</v>
      </c>
      <c r="G3253" t="s">
        <v>133</v>
      </c>
      <c r="H3253" t="s">
        <v>134</v>
      </c>
      <c r="I3253" t="s">
        <v>152</v>
      </c>
      <c r="J3253" t="s">
        <v>136</v>
      </c>
      <c r="K3253" t="s">
        <v>137</v>
      </c>
      <c r="L3253" t="s">
        <v>9504</v>
      </c>
      <c r="M3253" t="s">
        <v>9505</v>
      </c>
      <c r="N3253">
        <v>6.1111109999999998E-3</v>
      </c>
      <c r="O3253">
        <v>0</v>
      </c>
      <c r="P3253">
        <v>1243</v>
      </c>
      <c r="Q3253">
        <v>1</v>
      </c>
      <c r="R3253">
        <v>42</v>
      </c>
      <c r="S3253">
        <v>6</v>
      </c>
      <c r="T3253">
        <v>98</v>
      </c>
      <c r="U3253">
        <v>0</v>
      </c>
      <c r="V3253">
        <v>0</v>
      </c>
      <c r="W3253">
        <v>0</v>
      </c>
      <c r="X3253">
        <v>0.81017900152863087</v>
      </c>
      <c r="Y3253">
        <v>2.2455767996627782E-2</v>
      </c>
      <c r="Z3253">
        <v>0.11184792478752449</v>
      </c>
      <c r="AA3253">
        <v>0.13306744970888112</v>
      </c>
      <c r="AB3253">
        <v>0.27046472024491353</v>
      </c>
      <c r="AC3253">
        <v>0</v>
      </c>
      <c r="AD3253">
        <v>0</v>
      </c>
      <c r="AE3253">
        <v>1.3480148642665777</v>
      </c>
    </row>
    <row r="3254" spans="1:31" x14ac:dyDescent="0.25">
      <c r="A3254">
        <v>1876863</v>
      </c>
      <c r="B3254">
        <v>1</v>
      </c>
      <c r="C3254" t="s">
        <v>80</v>
      </c>
      <c r="D3254" t="s">
        <v>97</v>
      </c>
      <c r="E3254" t="s">
        <v>131</v>
      </c>
      <c r="F3254" t="s">
        <v>4143</v>
      </c>
      <c r="G3254" t="s">
        <v>2221</v>
      </c>
      <c r="H3254" t="s">
        <v>134</v>
      </c>
      <c r="I3254" t="s">
        <v>135</v>
      </c>
      <c r="J3254" t="s">
        <v>5</v>
      </c>
      <c r="K3254" t="s">
        <v>137</v>
      </c>
      <c r="L3254" t="s">
        <v>9506</v>
      </c>
      <c r="M3254" t="s">
        <v>9507</v>
      </c>
      <c r="N3254">
        <v>2.7227777770000001</v>
      </c>
      <c r="O3254">
        <v>3</v>
      </c>
      <c r="P3254">
        <v>345</v>
      </c>
      <c r="Q3254">
        <v>4</v>
      </c>
      <c r="R3254">
        <v>53</v>
      </c>
      <c r="S3254">
        <v>12</v>
      </c>
      <c r="T3254">
        <v>40</v>
      </c>
      <c r="U3254">
        <v>0</v>
      </c>
      <c r="V3254">
        <v>0</v>
      </c>
      <c r="W3254">
        <v>662.93652924641071</v>
      </c>
      <c r="X3254">
        <v>377.59671548299525</v>
      </c>
      <c r="Y3254">
        <v>655.58249978807328</v>
      </c>
      <c r="Z3254">
        <v>81.515326231334782</v>
      </c>
      <c r="AA3254">
        <v>727.0726968209284</v>
      </c>
      <c r="AB3254">
        <v>324.79712783256713</v>
      </c>
      <c r="AC3254">
        <v>0</v>
      </c>
      <c r="AD3254">
        <v>0</v>
      </c>
      <c r="AE3254">
        <v>2829.5008954023092</v>
      </c>
    </row>
    <row r="3255" spans="1:31" x14ac:dyDescent="0.25">
      <c r="A3255">
        <v>1877195</v>
      </c>
      <c r="B3255">
        <v>1</v>
      </c>
      <c r="C3255" t="s">
        <v>80</v>
      </c>
      <c r="D3255" t="s">
        <v>82</v>
      </c>
      <c r="E3255" t="s">
        <v>146</v>
      </c>
      <c r="F3255" t="s">
        <v>9508</v>
      </c>
      <c r="G3255" t="s">
        <v>469</v>
      </c>
      <c r="H3255" t="s">
        <v>143</v>
      </c>
      <c r="I3255" t="s">
        <v>135</v>
      </c>
      <c r="J3255" t="s">
        <v>136</v>
      </c>
      <c r="K3255" t="s">
        <v>137</v>
      </c>
      <c r="L3255" t="s">
        <v>9509</v>
      </c>
      <c r="M3255" t="s">
        <v>9510</v>
      </c>
      <c r="N3255">
        <v>3.6827777770000001</v>
      </c>
      <c r="O3255">
        <v>0</v>
      </c>
      <c r="P3255">
        <v>79</v>
      </c>
      <c r="Q3255">
        <v>0</v>
      </c>
      <c r="R3255">
        <v>0</v>
      </c>
      <c r="S3255">
        <v>0</v>
      </c>
      <c r="T3255">
        <v>6</v>
      </c>
      <c r="U3255">
        <v>0</v>
      </c>
      <c r="V3255">
        <v>0</v>
      </c>
      <c r="W3255">
        <v>0</v>
      </c>
      <c r="X3255">
        <v>71.795126814140133</v>
      </c>
      <c r="Y3255">
        <v>0</v>
      </c>
      <c r="Z3255">
        <v>0</v>
      </c>
      <c r="AA3255">
        <v>0</v>
      </c>
      <c r="AB3255">
        <v>4.8810012244350647</v>
      </c>
      <c r="AC3255">
        <v>0</v>
      </c>
      <c r="AD3255">
        <v>0</v>
      </c>
      <c r="AE3255">
        <v>76.6761280385752</v>
      </c>
    </row>
    <row r="3256" spans="1:31" x14ac:dyDescent="0.25">
      <c r="A3256">
        <v>1876717</v>
      </c>
      <c r="B3256">
        <v>1</v>
      </c>
      <c r="C3256" t="s">
        <v>80</v>
      </c>
      <c r="D3256" t="s">
        <v>98</v>
      </c>
      <c r="E3256" t="s">
        <v>210</v>
      </c>
      <c r="F3256" t="s">
        <v>9511</v>
      </c>
      <c r="G3256" t="s">
        <v>476</v>
      </c>
      <c r="H3256" t="s">
        <v>134</v>
      </c>
      <c r="I3256" t="s">
        <v>135</v>
      </c>
      <c r="J3256" t="s">
        <v>136</v>
      </c>
      <c r="K3256" t="s">
        <v>172</v>
      </c>
      <c r="L3256" t="s">
        <v>9512</v>
      </c>
      <c r="M3256" t="s">
        <v>9513</v>
      </c>
      <c r="N3256">
        <v>0.3175</v>
      </c>
      <c r="O3256">
        <v>0</v>
      </c>
      <c r="P3256">
        <v>2130</v>
      </c>
      <c r="Q3256">
        <v>22</v>
      </c>
      <c r="R3256">
        <v>640</v>
      </c>
      <c r="S3256">
        <v>36</v>
      </c>
      <c r="T3256">
        <v>541</v>
      </c>
      <c r="U3256">
        <v>2</v>
      </c>
      <c r="V3256">
        <v>0</v>
      </c>
      <c r="W3256">
        <v>0</v>
      </c>
      <c r="X3256">
        <v>169.95010439968817</v>
      </c>
      <c r="Y3256">
        <v>49.264452190682022</v>
      </c>
      <c r="Z3256">
        <v>385.1304253737153</v>
      </c>
      <c r="AA3256">
        <v>85.764689381537991</v>
      </c>
      <c r="AB3256">
        <v>247.24567951766488</v>
      </c>
      <c r="AC3256">
        <v>137.77256870204775</v>
      </c>
      <c r="AD3256">
        <v>0</v>
      </c>
      <c r="AE3256">
        <v>1075.127919565336</v>
      </c>
    </row>
    <row r="3257" spans="1:31" x14ac:dyDescent="0.25">
      <c r="A3257">
        <v>1877172</v>
      </c>
      <c r="B3257">
        <v>1</v>
      </c>
      <c r="C3257" t="s">
        <v>81</v>
      </c>
      <c r="D3257" t="s">
        <v>114</v>
      </c>
      <c r="E3257" t="s">
        <v>140</v>
      </c>
      <c r="F3257" t="s">
        <v>9514</v>
      </c>
      <c r="G3257" t="s">
        <v>163</v>
      </c>
      <c r="H3257" t="s">
        <v>143</v>
      </c>
      <c r="I3257" t="s">
        <v>135</v>
      </c>
      <c r="J3257" t="s">
        <v>136</v>
      </c>
      <c r="K3257" t="s">
        <v>137</v>
      </c>
      <c r="L3257" t="s">
        <v>9515</v>
      </c>
      <c r="M3257" t="s">
        <v>9516</v>
      </c>
      <c r="N3257">
        <v>2.3250000000000002</v>
      </c>
      <c r="O3257">
        <v>0</v>
      </c>
      <c r="P3257">
        <v>0</v>
      </c>
      <c r="Q3257">
        <v>0</v>
      </c>
      <c r="R3257">
        <v>0</v>
      </c>
      <c r="S3257">
        <v>0</v>
      </c>
      <c r="T3257">
        <v>1</v>
      </c>
      <c r="U3257">
        <v>0</v>
      </c>
      <c r="V3257">
        <v>0</v>
      </c>
      <c r="W3257">
        <v>0</v>
      </c>
      <c r="X3257">
        <v>0</v>
      </c>
      <c r="Y3257">
        <v>0</v>
      </c>
      <c r="Z3257">
        <v>0</v>
      </c>
      <c r="AA3257">
        <v>0</v>
      </c>
      <c r="AB3257">
        <v>6.1182698894785573E-2</v>
      </c>
      <c r="AC3257">
        <v>0</v>
      </c>
      <c r="AD3257">
        <v>0</v>
      </c>
      <c r="AE3257">
        <v>6.1182698894785573E-2</v>
      </c>
    </row>
    <row r="3258" spans="1:31" x14ac:dyDescent="0.25">
      <c r="A3258">
        <v>1876840</v>
      </c>
      <c r="B3258">
        <v>1</v>
      </c>
      <c r="C3258" t="s">
        <v>80</v>
      </c>
      <c r="D3258" t="s">
        <v>104</v>
      </c>
      <c r="E3258" t="s">
        <v>140</v>
      </c>
      <c r="F3258" t="s">
        <v>9517</v>
      </c>
      <c r="G3258" t="s">
        <v>207</v>
      </c>
      <c r="H3258" t="s">
        <v>143</v>
      </c>
      <c r="I3258" t="s">
        <v>135</v>
      </c>
      <c r="J3258" t="s">
        <v>136</v>
      </c>
      <c r="K3258" t="s">
        <v>137</v>
      </c>
      <c r="L3258" t="s">
        <v>9518</v>
      </c>
      <c r="M3258" t="s">
        <v>9519</v>
      </c>
      <c r="N3258">
        <v>3.9880555549999999</v>
      </c>
      <c r="O3258">
        <v>0</v>
      </c>
      <c r="P3258">
        <v>8</v>
      </c>
      <c r="Q3258">
        <v>0</v>
      </c>
      <c r="R3258">
        <v>0</v>
      </c>
      <c r="S3258">
        <v>0</v>
      </c>
      <c r="T3258">
        <v>2</v>
      </c>
      <c r="U3258">
        <v>0</v>
      </c>
      <c r="V3258">
        <v>0</v>
      </c>
      <c r="W3258">
        <v>0</v>
      </c>
      <c r="X3258">
        <v>6.5488281508188582</v>
      </c>
      <c r="Y3258">
        <v>0</v>
      </c>
      <c r="Z3258">
        <v>0</v>
      </c>
      <c r="AA3258">
        <v>0</v>
      </c>
      <c r="AB3258">
        <v>20.603653853138255</v>
      </c>
      <c r="AC3258">
        <v>0</v>
      </c>
      <c r="AD3258">
        <v>0</v>
      </c>
      <c r="AE3258">
        <v>27.152482003957111</v>
      </c>
    </row>
    <row r="3259" spans="1:31" x14ac:dyDescent="0.25">
      <c r="A3259">
        <v>1877049</v>
      </c>
      <c r="B3259">
        <v>1</v>
      </c>
      <c r="C3259" t="s">
        <v>80</v>
      </c>
      <c r="D3259" t="s">
        <v>94</v>
      </c>
      <c r="E3259" t="s">
        <v>222</v>
      </c>
      <c r="F3259" t="s">
        <v>9520</v>
      </c>
      <c r="G3259" t="s">
        <v>663</v>
      </c>
      <c r="H3259" t="s">
        <v>143</v>
      </c>
      <c r="I3259" t="s">
        <v>135</v>
      </c>
      <c r="J3259" t="s">
        <v>136</v>
      </c>
      <c r="K3259" t="s">
        <v>137</v>
      </c>
      <c r="L3259" t="s">
        <v>9521</v>
      </c>
      <c r="M3259" t="s">
        <v>9522</v>
      </c>
      <c r="N3259">
        <v>1.673333333</v>
      </c>
      <c r="O3259">
        <v>0</v>
      </c>
      <c r="P3259">
        <v>56</v>
      </c>
      <c r="Q3259">
        <v>0</v>
      </c>
      <c r="R3259">
        <v>0</v>
      </c>
      <c r="S3259">
        <v>0</v>
      </c>
      <c r="T3259">
        <v>12</v>
      </c>
      <c r="U3259">
        <v>0</v>
      </c>
      <c r="V3259">
        <v>0</v>
      </c>
      <c r="W3259">
        <v>0</v>
      </c>
      <c r="X3259">
        <v>23.785021418185803</v>
      </c>
      <c r="Y3259">
        <v>0</v>
      </c>
      <c r="Z3259">
        <v>0</v>
      </c>
      <c r="AA3259">
        <v>0</v>
      </c>
      <c r="AB3259">
        <v>136.89842332548901</v>
      </c>
      <c r="AC3259">
        <v>0</v>
      </c>
      <c r="AD3259">
        <v>0</v>
      </c>
      <c r="AE3259">
        <v>160.68344474367481</v>
      </c>
    </row>
    <row r="3260" spans="1:31" x14ac:dyDescent="0.25">
      <c r="A3260">
        <v>1876740</v>
      </c>
      <c r="B3260">
        <v>1</v>
      </c>
      <c r="C3260" t="s">
        <v>80</v>
      </c>
      <c r="D3260" t="s">
        <v>99</v>
      </c>
      <c r="E3260" t="s">
        <v>140</v>
      </c>
      <c r="F3260" t="s">
        <v>9523</v>
      </c>
      <c r="G3260" t="s">
        <v>163</v>
      </c>
      <c r="H3260" t="s">
        <v>143</v>
      </c>
      <c r="I3260" t="s">
        <v>135</v>
      </c>
      <c r="J3260" t="s">
        <v>136</v>
      </c>
      <c r="K3260" t="s">
        <v>137</v>
      </c>
      <c r="L3260" t="s">
        <v>9524</v>
      </c>
      <c r="M3260" t="s">
        <v>9525</v>
      </c>
      <c r="N3260">
        <v>6.0180555550000001</v>
      </c>
      <c r="O3260">
        <v>0</v>
      </c>
      <c r="P3260">
        <v>1</v>
      </c>
      <c r="Q3260">
        <v>0</v>
      </c>
      <c r="R3260">
        <v>0</v>
      </c>
      <c r="S3260">
        <v>0</v>
      </c>
      <c r="T3260">
        <v>0</v>
      </c>
      <c r="U3260">
        <v>0</v>
      </c>
      <c r="V3260">
        <v>0</v>
      </c>
      <c r="W3260">
        <v>0</v>
      </c>
      <c r="X3260">
        <v>5.1083485527694443E-3</v>
      </c>
      <c r="Y3260">
        <v>0</v>
      </c>
      <c r="Z3260">
        <v>0</v>
      </c>
      <c r="AA3260">
        <v>0</v>
      </c>
      <c r="AB3260">
        <v>0</v>
      </c>
      <c r="AC3260">
        <v>0</v>
      </c>
      <c r="AD3260">
        <v>0</v>
      </c>
      <c r="AE3260">
        <v>5.1083485527694443E-3</v>
      </c>
    </row>
    <row r="3261" spans="1:31" x14ac:dyDescent="0.25">
      <c r="A3261">
        <v>1877109</v>
      </c>
      <c r="B3261">
        <v>1</v>
      </c>
      <c r="C3261" t="s">
        <v>80</v>
      </c>
      <c r="D3261" t="s">
        <v>105</v>
      </c>
      <c r="E3261" t="s">
        <v>146</v>
      </c>
      <c r="F3261" t="s">
        <v>9042</v>
      </c>
      <c r="G3261" t="s">
        <v>148</v>
      </c>
      <c r="H3261" t="s">
        <v>143</v>
      </c>
      <c r="I3261" t="s">
        <v>135</v>
      </c>
      <c r="J3261" t="s">
        <v>136</v>
      </c>
      <c r="K3261" t="s">
        <v>137</v>
      </c>
      <c r="L3261" t="s">
        <v>9526</v>
      </c>
      <c r="M3261" t="s">
        <v>9527</v>
      </c>
      <c r="N3261">
        <v>1.7280555550000001</v>
      </c>
      <c r="O3261">
        <v>0</v>
      </c>
      <c r="P3261">
        <v>3</v>
      </c>
      <c r="Q3261">
        <v>0</v>
      </c>
      <c r="R3261">
        <v>1</v>
      </c>
      <c r="S3261">
        <v>0</v>
      </c>
      <c r="T3261">
        <v>3</v>
      </c>
      <c r="U3261">
        <v>0</v>
      </c>
      <c r="V3261">
        <v>0</v>
      </c>
      <c r="W3261">
        <v>0</v>
      </c>
      <c r="X3261">
        <v>11.394369184356261</v>
      </c>
      <c r="Y3261">
        <v>0</v>
      </c>
      <c r="Z3261">
        <v>1.906990506155243</v>
      </c>
      <c r="AA3261">
        <v>0</v>
      </c>
      <c r="AB3261">
        <v>10.395850152245202</v>
      </c>
      <c r="AC3261">
        <v>0</v>
      </c>
      <c r="AD3261">
        <v>0</v>
      </c>
      <c r="AE3261">
        <v>23.697209842756706</v>
      </c>
    </row>
    <row r="3262" spans="1:31" x14ac:dyDescent="0.25">
      <c r="A3262">
        <v>1876780</v>
      </c>
      <c r="B3262">
        <v>1</v>
      </c>
      <c r="C3262" t="s">
        <v>80</v>
      </c>
      <c r="D3262" t="s">
        <v>98</v>
      </c>
      <c r="E3262" t="s">
        <v>158</v>
      </c>
      <c r="F3262" t="s">
        <v>9528</v>
      </c>
      <c r="G3262" t="s">
        <v>171</v>
      </c>
      <c r="H3262" t="s">
        <v>134</v>
      </c>
      <c r="I3262" t="s">
        <v>135</v>
      </c>
      <c r="J3262" t="s">
        <v>136</v>
      </c>
      <c r="K3262" t="s">
        <v>172</v>
      </c>
      <c r="L3262" t="s">
        <v>9529</v>
      </c>
      <c r="M3262" t="s">
        <v>9530</v>
      </c>
      <c r="N3262">
        <v>8.9377777770000009</v>
      </c>
      <c r="O3262">
        <v>0</v>
      </c>
      <c r="P3262">
        <v>105</v>
      </c>
      <c r="Q3262">
        <v>0</v>
      </c>
      <c r="R3262">
        <v>2</v>
      </c>
      <c r="S3262">
        <v>0</v>
      </c>
      <c r="T3262">
        <v>3</v>
      </c>
      <c r="U3262">
        <v>0</v>
      </c>
      <c r="V3262">
        <v>0</v>
      </c>
      <c r="W3262">
        <v>0</v>
      </c>
      <c r="X3262">
        <v>204.88116066670852</v>
      </c>
      <c r="Y3262">
        <v>0</v>
      </c>
      <c r="Z3262">
        <v>3.098853127280214</v>
      </c>
      <c r="AA3262">
        <v>0</v>
      </c>
      <c r="AB3262">
        <v>4.0617853085364324</v>
      </c>
      <c r="AC3262">
        <v>0</v>
      </c>
      <c r="AD3262">
        <v>0</v>
      </c>
      <c r="AE3262">
        <v>212.04179910252518</v>
      </c>
    </row>
    <row r="3263" spans="1:31" x14ac:dyDescent="0.25">
      <c r="A3263">
        <v>1877086</v>
      </c>
      <c r="B3263">
        <v>1</v>
      </c>
      <c r="C3263" t="s">
        <v>81</v>
      </c>
      <c r="D3263" t="s">
        <v>128</v>
      </c>
      <c r="E3263" t="s">
        <v>210</v>
      </c>
      <c r="F3263" t="s">
        <v>9531</v>
      </c>
      <c r="G3263" t="s">
        <v>133</v>
      </c>
      <c r="H3263" t="s">
        <v>134</v>
      </c>
      <c r="I3263" t="s">
        <v>135</v>
      </c>
      <c r="J3263" t="s">
        <v>136</v>
      </c>
      <c r="K3263" t="s">
        <v>137</v>
      </c>
      <c r="L3263" t="s">
        <v>9532</v>
      </c>
      <c r="M3263" t="s">
        <v>9533</v>
      </c>
      <c r="N3263">
        <v>0.266666666</v>
      </c>
      <c r="O3263">
        <v>0</v>
      </c>
      <c r="P3263">
        <v>0</v>
      </c>
      <c r="Q3263">
        <v>0</v>
      </c>
      <c r="R3263">
        <v>0</v>
      </c>
      <c r="S3263">
        <v>6</v>
      </c>
      <c r="T3263">
        <v>0</v>
      </c>
      <c r="U3263">
        <v>8</v>
      </c>
      <c r="V3263">
        <v>0</v>
      </c>
      <c r="W3263">
        <v>0</v>
      </c>
      <c r="X3263">
        <v>0</v>
      </c>
      <c r="Y3263">
        <v>0</v>
      </c>
      <c r="Z3263">
        <v>0</v>
      </c>
      <c r="AA3263">
        <v>15.0908151696896</v>
      </c>
      <c r="AB3263">
        <v>0</v>
      </c>
      <c r="AC3263">
        <v>150.40115703533013</v>
      </c>
      <c r="AD3263">
        <v>0</v>
      </c>
      <c r="AE3263">
        <v>165.49197220501972</v>
      </c>
    </row>
    <row r="3264" spans="1:31" x14ac:dyDescent="0.25">
      <c r="A3264">
        <v>1876754</v>
      </c>
      <c r="B3264">
        <v>1</v>
      </c>
      <c r="C3264" t="s">
        <v>80</v>
      </c>
      <c r="D3264" t="s">
        <v>96</v>
      </c>
      <c r="E3264" t="s">
        <v>140</v>
      </c>
      <c r="F3264" t="s">
        <v>9534</v>
      </c>
      <c r="G3264" t="s">
        <v>200</v>
      </c>
      <c r="H3264" t="s">
        <v>143</v>
      </c>
      <c r="I3264" t="s">
        <v>135</v>
      </c>
      <c r="J3264" t="s">
        <v>136</v>
      </c>
      <c r="K3264" t="s">
        <v>137</v>
      </c>
      <c r="L3264" t="s">
        <v>9535</v>
      </c>
      <c r="M3264" t="s">
        <v>9536</v>
      </c>
      <c r="N3264">
        <v>7.9388888880000001</v>
      </c>
      <c r="O3264">
        <v>0</v>
      </c>
      <c r="P3264">
        <v>1</v>
      </c>
      <c r="Q3264">
        <v>0</v>
      </c>
      <c r="R3264">
        <v>0</v>
      </c>
      <c r="S3264">
        <v>0</v>
      </c>
      <c r="T3264">
        <v>0</v>
      </c>
      <c r="U3264">
        <v>0</v>
      </c>
      <c r="V3264">
        <v>0</v>
      </c>
      <c r="W3264">
        <v>0</v>
      </c>
      <c r="X3264">
        <v>6.4020343947035308</v>
      </c>
      <c r="Y3264">
        <v>0</v>
      </c>
      <c r="Z3264">
        <v>0</v>
      </c>
      <c r="AA3264">
        <v>0</v>
      </c>
      <c r="AB3264">
        <v>0</v>
      </c>
      <c r="AC3264">
        <v>0</v>
      </c>
      <c r="AD3264">
        <v>0</v>
      </c>
      <c r="AE3264">
        <v>6.4020343947035308</v>
      </c>
    </row>
    <row r="3265" spans="1:31" x14ac:dyDescent="0.25">
      <c r="A3265">
        <v>1877129</v>
      </c>
      <c r="B3265">
        <v>1</v>
      </c>
      <c r="C3265" t="s">
        <v>81</v>
      </c>
      <c r="D3265" t="s">
        <v>117</v>
      </c>
      <c r="E3265" t="s">
        <v>158</v>
      </c>
      <c r="F3265" t="s">
        <v>9537</v>
      </c>
      <c r="G3265" t="s">
        <v>219</v>
      </c>
      <c r="H3265" t="s">
        <v>134</v>
      </c>
      <c r="I3265" t="s">
        <v>135</v>
      </c>
      <c r="J3265" t="s">
        <v>136</v>
      </c>
      <c r="K3265" t="s">
        <v>137</v>
      </c>
      <c r="L3265" t="s">
        <v>9538</v>
      </c>
      <c r="M3265" t="s">
        <v>9539</v>
      </c>
      <c r="N3265">
        <v>1.8166666659999999</v>
      </c>
      <c r="O3265">
        <v>0</v>
      </c>
      <c r="P3265">
        <v>8</v>
      </c>
      <c r="Q3265">
        <v>0</v>
      </c>
      <c r="R3265">
        <v>0</v>
      </c>
      <c r="S3265">
        <v>0</v>
      </c>
      <c r="T3265">
        <v>1</v>
      </c>
      <c r="U3265">
        <v>0</v>
      </c>
      <c r="V3265">
        <v>0</v>
      </c>
      <c r="W3265">
        <v>0</v>
      </c>
      <c r="X3265">
        <v>3.5170720056842333</v>
      </c>
      <c r="Y3265">
        <v>0</v>
      </c>
      <c r="Z3265">
        <v>0</v>
      </c>
      <c r="AA3265">
        <v>0</v>
      </c>
      <c r="AB3265">
        <v>0.24890983902765335</v>
      </c>
      <c r="AC3265">
        <v>0</v>
      </c>
      <c r="AD3265">
        <v>0</v>
      </c>
      <c r="AE3265">
        <v>3.7659818447118867</v>
      </c>
    </row>
    <row r="3266" spans="1:31" x14ac:dyDescent="0.25">
      <c r="A3266">
        <v>1877009</v>
      </c>
      <c r="B3266">
        <v>1</v>
      </c>
      <c r="C3266" t="s">
        <v>80</v>
      </c>
      <c r="D3266" t="s">
        <v>104</v>
      </c>
      <c r="E3266" t="s">
        <v>140</v>
      </c>
      <c r="F3266" t="s">
        <v>9540</v>
      </c>
      <c r="G3266" t="s">
        <v>142</v>
      </c>
      <c r="H3266" t="s">
        <v>143</v>
      </c>
      <c r="I3266" t="s">
        <v>135</v>
      </c>
      <c r="J3266" t="s">
        <v>136</v>
      </c>
      <c r="K3266" t="s">
        <v>137</v>
      </c>
      <c r="L3266" t="s">
        <v>9541</v>
      </c>
      <c r="M3266" t="s">
        <v>9542</v>
      </c>
      <c r="N3266">
        <v>2.0222222219999999</v>
      </c>
      <c r="O3266">
        <v>0</v>
      </c>
      <c r="P3266">
        <v>1</v>
      </c>
      <c r="Q3266">
        <v>0</v>
      </c>
      <c r="R3266">
        <v>0</v>
      </c>
      <c r="S3266">
        <v>0</v>
      </c>
      <c r="T3266">
        <v>0</v>
      </c>
      <c r="U3266">
        <v>0</v>
      </c>
      <c r="V3266">
        <v>0</v>
      </c>
      <c r="W3266">
        <v>0</v>
      </c>
      <c r="X3266">
        <v>0.57641697152676385</v>
      </c>
      <c r="Y3266">
        <v>0</v>
      </c>
      <c r="Z3266">
        <v>0</v>
      </c>
      <c r="AA3266">
        <v>0</v>
      </c>
      <c r="AB3266">
        <v>0</v>
      </c>
      <c r="AC3266">
        <v>0</v>
      </c>
      <c r="AD3266">
        <v>0</v>
      </c>
      <c r="AE3266">
        <v>0.57641697152676385</v>
      </c>
    </row>
    <row r="3267" spans="1:31" x14ac:dyDescent="0.25">
      <c r="A3267">
        <v>1877072</v>
      </c>
      <c r="B3267">
        <v>1</v>
      </c>
      <c r="C3267" t="s">
        <v>80</v>
      </c>
      <c r="D3267" t="s">
        <v>94</v>
      </c>
      <c r="E3267" t="s">
        <v>210</v>
      </c>
      <c r="F3267" t="s">
        <v>9543</v>
      </c>
      <c r="G3267" t="s">
        <v>133</v>
      </c>
      <c r="H3267" t="s">
        <v>134</v>
      </c>
      <c r="I3267" t="s">
        <v>152</v>
      </c>
      <c r="J3267" t="s">
        <v>136</v>
      </c>
      <c r="K3267" t="s">
        <v>137</v>
      </c>
      <c r="L3267" t="s">
        <v>9544</v>
      </c>
      <c r="M3267" t="s">
        <v>9545</v>
      </c>
      <c r="N3267">
        <v>2.2222222E-2</v>
      </c>
      <c r="O3267">
        <v>0</v>
      </c>
      <c r="P3267">
        <v>19336</v>
      </c>
      <c r="Q3267">
        <v>1</v>
      </c>
      <c r="R3267">
        <v>322</v>
      </c>
      <c r="S3267">
        <v>12</v>
      </c>
      <c r="T3267">
        <v>3320</v>
      </c>
      <c r="U3267">
        <v>2</v>
      </c>
      <c r="V3267">
        <v>11</v>
      </c>
      <c r="W3267">
        <v>0</v>
      </c>
      <c r="X3267">
        <v>95.726222356622642</v>
      </c>
      <c r="Y3267">
        <v>0.13988795451786668</v>
      </c>
      <c r="Z3267">
        <v>5.8191478910227987</v>
      </c>
      <c r="AA3267">
        <v>34.142610661754567</v>
      </c>
      <c r="AB3267">
        <v>76.738560370116616</v>
      </c>
      <c r="AC3267">
        <v>5.2434267311614002</v>
      </c>
      <c r="AD3267">
        <v>3.8284401162218891</v>
      </c>
      <c r="AE3267">
        <v>221.63829608141779</v>
      </c>
    </row>
    <row r="3268" spans="1:31" x14ac:dyDescent="0.25">
      <c r="A3268">
        <v>1877066</v>
      </c>
      <c r="B3268">
        <v>1</v>
      </c>
      <c r="C3268" t="s">
        <v>80</v>
      </c>
      <c r="D3268" t="s">
        <v>84</v>
      </c>
      <c r="E3268" t="s">
        <v>146</v>
      </c>
      <c r="F3268" t="s">
        <v>9546</v>
      </c>
      <c r="G3268" t="s">
        <v>212</v>
      </c>
      <c r="H3268" t="s">
        <v>143</v>
      </c>
      <c r="I3268" t="s">
        <v>135</v>
      </c>
      <c r="J3268" t="s">
        <v>3</v>
      </c>
      <c r="K3268" t="s">
        <v>137</v>
      </c>
      <c r="L3268" t="s">
        <v>9547</v>
      </c>
      <c r="M3268" t="s">
        <v>9548</v>
      </c>
      <c r="N3268">
        <v>2.7319444439999998</v>
      </c>
      <c r="O3268">
        <v>0</v>
      </c>
      <c r="P3268">
        <v>155</v>
      </c>
      <c r="Q3268">
        <v>0</v>
      </c>
      <c r="R3268">
        <v>0</v>
      </c>
      <c r="S3268">
        <v>0</v>
      </c>
      <c r="T3268">
        <v>4</v>
      </c>
      <c r="U3268">
        <v>0</v>
      </c>
      <c r="V3268">
        <v>1</v>
      </c>
      <c r="W3268">
        <v>0</v>
      </c>
      <c r="X3268">
        <v>115.12600366371235</v>
      </c>
      <c r="Y3268">
        <v>0</v>
      </c>
      <c r="Z3268">
        <v>0</v>
      </c>
      <c r="AA3268">
        <v>0</v>
      </c>
      <c r="AB3268">
        <v>4.7144324107797715</v>
      </c>
      <c r="AC3268">
        <v>0</v>
      </c>
      <c r="AD3268">
        <v>6.0667648056947492</v>
      </c>
      <c r="AE3268">
        <v>125.90720088018686</v>
      </c>
    </row>
    <row r="3269" spans="1:31" x14ac:dyDescent="0.25">
      <c r="A3269">
        <v>1876923</v>
      </c>
      <c r="B3269">
        <v>1</v>
      </c>
      <c r="C3269" t="s">
        <v>81</v>
      </c>
      <c r="D3269" t="s">
        <v>118</v>
      </c>
      <c r="E3269" t="s">
        <v>158</v>
      </c>
      <c r="F3269" t="s">
        <v>9549</v>
      </c>
      <c r="G3269" t="s">
        <v>219</v>
      </c>
      <c r="H3269" t="s">
        <v>134</v>
      </c>
      <c r="I3269" t="s">
        <v>135</v>
      </c>
      <c r="J3269" t="s">
        <v>136</v>
      </c>
      <c r="K3269" t="s">
        <v>137</v>
      </c>
      <c r="L3269" t="s">
        <v>9550</v>
      </c>
      <c r="M3269" t="s">
        <v>9551</v>
      </c>
      <c r="N3269">
        <v>7.6122222219999998</v>
      </c>
      <c r="O3269">
        <v>0</v>
      </c>
      <c r="P3269">
        <v>19</v>
      </c>
      <c r="Q3269">
        <v>8</v>
      </c>
      <c r="R3269">
        <v>53</v>
      </c>
      <c r="S3269">
        <v>0</v>
      </c>
      <c r="T3269">
        <v>2</v>
      </c>
      <c r="U3269">
        <v>1</v>
      </c>
      <c r="V3269">
        <v>0</v>
      </c>
      <c r="W3269">
        <v>0</v>
      </c>
      <c r="X3269">
        <v>28.87502657203817</v>
      </c>
      <c r="Y3269">
        <v>272.16836342626488</v>
      </c>
      <c r="Z3269">
        <v>1627.6635233268519</v>
      </c>
      <c r="AA3269">
        <v>0</v>
      </c>
      <c r="AB3269">
        <v>11.472588567052149</v>
      </c>
      <c r="AC3269">
        <v>224.88123663196214</v>
      </c>
      <c r="AD3269">
        <v>0</v>
      </c>
      <c r="AE3269">
        <v>2165.0607385241692</v>
      </c>
    </row>
    <row r="3270" spans="1:31" x14ac:dyDescent="0.25">
      <c r="A3270">
        <v>1877075</v>
      </c>
      <c r="B3270">
        <v>1</v>
      </c>
      <c r="C3270" t="s">
        <v>80</v>
      </c>
      <c r="D3270" t="s">
        <v>94</v>
      </c>
      <c r="E3270" t="s">
        <v>146</v>
      </c>
      <c r="F3270" t="s">
        <v>9552</v>
      </c>
      <c r="G3270" t="s">
        <v>148</v>
      </c>
      <c r="H3270" t="s">
        <v>143</v>
      </c>
      <c r="I3270" t="s">
        <v>135</v>
      </c>
      <c r="J3270" t="s">
        <v>136</v>
      </c>
      <c r="K3270" t="s">
        <v>137</v>
      </c>
      <c r="L3270" t="s">
        <v>9553</v>
      </c>
      <c r="M3270" t="s">
        <v>9554</v>
      </c>
      <c r="N3270">
        <v>5.6452777770000004</v>
      </c>
      <c r="O3270">
        <v>0</v>
      </c>
      <c r="P3270">
        <v>0</v>
      </c>
      <c r="Q3270">
        <v>0</v>
      </c>
      <c r="R3270">
        <v>2</v>
      </c>
      <c r="S3270">
        <v>0</v>
      </c>
      <c r="T3270">
        <v>0</v>
      </c>
      <c r="U3270">
        <v>0</v>
      </c>
      <c r="V3270">
        <v>0</v>
      </c>
      <c r="W3270">
        <v>0</v>
      </c>
      <c r="X3270">
        <v>0</v>
      </c>
      <c r="Y3270">
        <v>0</v>
      </c>
      <c r="Z3270">
        <v>8.1173212807661788</v>
      </c>
      <c r="AA3270">
        <v>0</v>
      </c>
      <c r="AB3270">
        <v>0</v>
      </c>
      <c r="AC3270">
        <v>0</v>
      </c>
      <c r="AD3270">
        <v>0</v>
      </c>
      <c r="AE3270">
        <v>8.1173212807661788</v>
      </c>
    </row>
    <row r="3271" spans="1:31" x14ac:dyDescent="0.25">
      <c r="A3271">
        <v>1876743</v>
      </c>
      <c r="B3271">
        <v>1</v>
      </c>
      <c r="C3271" t="s">
        <v>80</v>
      </c>
      <c r="D3271" t="s">
        <v>97</v>
      </c>
      <c r="E3271" t="s">
        <v>140</v>
      </c>
      <c r="F3271" t="s">
        <v>9555</v>
      </c>
      <c r="G3271" t="s">
        <v>207</v>
      </c>
      <c r="H3271" t="s">
        <v>143</v>
      </c>
      <c r="I3271" t="s">
        <v>135</v>
      </c>
      <c r="J3271" t="s">
        <v>136</v>
      </c>
      <c r="K3271" t="s">
        <v>137</v>
      </c>
      <c r="L3271" t="s">
        <v>9556</v>
      </c>
      <c r="M3271" t="s">
        <v>9557</v>
      </c>
      <c r="N3271">
        <v>0.83111111100000001</v>
      </c>
      <c r="O3271">
        <v>0</v>
      </c>
      <c r="P3271">
        <v>7</v>
      </c>
      <c r="Q3271">
        <v>0</v>
      </c>
      <c r="R3271">
        <v>0</v>
      </c>
      <c r="S3271">
        <v>0</v>
      </c>
      <c r="T3271">
        <v>0</v>
      </c>
      <c r="U3271">
        <v>0</v>
      </c>
      <c r="V3271">
        <v>0</v>
      </c>
      <c r="W3271">
        <v>0</v>
      </c>
      <c r="X3271">
        <v>1.6354487974769025</v>
      </c>
      <c r="Y3271">
        <v>0</v>
      </c>
      <c r="Z3271">
        <v>0</v>
      </c>
      <c r="AA3271">
        <v>0</v>
      </c>
      <c r="AB3271">
        <v>0</v>
      </c>
      <c r="AC3271">
        <v>0</v>
      </c>
      <c r="AD3271">
        <v>0</v>
      </c>
      <c r="AE3271">
        <v>1.6354487974769025</v>
      </c>
    </row>
    <row r="3272" spans="1:31" x14ac:dyDescent="0.25">
      <c r="A3272">
        <v>1876720</v>
      </c>
      <c r="B3272">
        <v>1</v>
      </c>
      <c r="C3272" t="s">
        <v>80</v>
      </c>
      <c r="D3272" t="s">
        <v>91</v>
      </c>
      <c r="E3272" t="s">
        <v>158</v>
      </c>
      <c r="F3272" t="s">
        <v>459</v>
      </c>
      <c r="G3272" t="s">
        <v>219</v>
      </c>
      <c r="H3272" t="s">
        <v>134</v>
      </c>
      <c r="I3272" t="s">
        <v>135</v>
      </c>
      <c r="J3272" t="s">
        <v>136</v>
      </c>
      <c r="K3272" t="s">
        <v>137</v>
      </c>
      <c r="L3272" t="s">
        <v>9558</v>
      </c>
      <c r="M3272" t="s">
        <v>9559</v>
      </c>
      <c r="N3272">
        <v>1.495833333</v>
      </c>
      <c r="O3272">
        <v>0</v>
      </c>
      <c r="P3272">
        <v>0</v>
      </c>
      <c r="Q3272">
        <v>0</v>
      </c>
      <c r="R3272">
        <v>10</v>
      </c>
      <c r="S3272">
        <v>0</v>
      </c>
      <c r="T3272">
        <v>0</v>
      </c>
      <c r="U3272">
        <v>0</v>
      </c>
      <c r="V3272">
        <v>0</v>
      </c>
      <c r="W3272">
        <v>0</v>
      </c>
      <c r="X3272">
        <v>0</v>
      </c>
      <c r="Y3272">
        <v>0</v>
      </c>
      <c r="Z3272">
        <v>32.257194547995127</v>
      </c>
      <c r="AA3272">
        <v>0</v>
      </c>
      <c r="AB3272">
        <v>0</v>
      </c>
      <c r="AC3272">
        <v>0</v>
      </c>
      <c r="AD3272">
        <v>0</v>
      </c>
      <c r="AE3272">
        <v>32.257194547995127</v>
      </c>
    </row>
    <row r="3273" spans="1:31" x14ac:dyDescent="0.25">
      <c r="A3273">
        <v>1877098</v>
      </c>
      <c r="B3273">
        <v>1</v>
      </c>
      <c r="C3273" t="s">
        <v>80</v>
      </c>
      <c r="D3273" t="s">
        <v>93</v>
      </c>
      <c r="E3273" t="s">
        <v>146</v>
      </c>
      <c r="F3273" t="s">
        <v>9560</v>
      </c>
      <c r="G3273" t="s">
        <v>148</v>
      </c>
      <c r="H3273" t="s">
        <v>143</v>
      </c>
      <c r="I3273" t="s">
        <v>135</v>
      </c>
      <c r="J3273" t="s">
        <v>136</v>
      </c>
      <c r="K3273" t="s">
        <v>137</v>
      </c>
      <c r="L3273" t="s">
        <v>9561</v>
      </c>
      <c r="M3273" t="s">
        <v>9562</v>
      </c>
      <c r="N3273">
        <v>5.5077777770000003</v>
      </c>
      <c r="O3273">
        <v>0</v>
      </c>
      <c r="P3273">
        <v>1</v>
      </c>
      <c r="Q3273">
        <v>0</v>
      </c>
      <c r="R3273">
        <v>9</v>
      </c>
      <c r="S3273">
        <v>0</v>
      </c>
      <c r="T3273">
        <v>0</v>
      </c>
      <c r="U3273">
        <v>0</v>
      </c>
      <c r="V3273">
        <v>0</v>
      </c>
      <c r="W3273">
        <v>0</v>
      </c>
      <c r="X3273">
        <v>2.3215213186767777E-2</v>
      </c>
      <c r="Y3273">
        <v>0</v>
      </c>
      <c r="Z3273">
        <v>89.911390738501566</v>
      </c>
      <c r="AA3273">
        <v>0</v>
      </c>
      <c r="AB3273">
        <v>0</v>
      </c>
      <c r="AC3273">
        <v>0</v>
      </c>
      <c r="AD3273">
        <v>0</v>
      </c>
      <c r="AE3273">
        <v>89.93460595168834</v>
      </c>
    </row>
    <row r="3274" spans="1:31" x14ac:dyDescent="0.25">
      <c r="A3274">
        <v>1876912</v>
      </c>
      <c r="B3274">
        <v>1</v>
      </c>
      <c r="C3274" t="s">
        <v>80</v>
      </c>
      <c r="D3274" t="s">
        <v>84</v>
      </c>
      <c r="E3274" t="s">
        <v>146</v>
      </c>
      <c r="F3274" t="s">
        <v>9563</v>
      </c>
      <c r="G3274" t="s">
        <v>469</v>
      </c>
      <c r="H3274" t="s">
        <v>143</v>
      </c>
      <c r="I3274" t="s">
        <v>135</v>
      </c>
      <c r="J3274" t="s">
        <v>136</v>
      </c>
      <c r="K3274" t="s">
        <v>137</v>
      </c>
      <c r="L3274" t="s">
        <v>9564</v>
      </c>
      <c r="M3274" t="s">
        <v>9565</v>
      </c>
      <c r="N3274">
        <v>0.94638888799999998</v>
      </c>
      <c r="O3274">
        <v>0</v>
      </c>
      <c r="P3274">
        <v>6</v>
      </c>
      <c r="Q3274">
        <v>0</v>
      </c>
      <c r="R3274">
        <v>0</v>
      </c>
      <c r="S3274">
        <v>0</v>
      </c>
      <c r="T3274">
        <v>0</v>
      </c>
      <c r="U3274">
        <v>0</v>
      </c>
      <c r="V3274">
        <v>0</v>
      </c>
      <c r="W3274">
        <v>0</v>
      </c>
      <c r="X3274">
        <v>1.3748549569077504</v>
      </c>
      <c r="Y3274">
        <v>0</v>
      </c>
      <c r="Z3274">
        <v>0</v>
      </c>
      <c r="AA3274">
        <v>0</v>
      </c>
      <c r="AB3274">
        <v>0</v>
      </c>
      <c r="AC3274">
        <v>0</v>
      </c>
      <c r="AD3274">
        <v>0</v>
      </c>
      <c r="AE3274">
        <v>1.3748549569077504</v>
      </c>
    </row>
    <row r="3275" spans="1:31" x14ac:dyDescent="0.25">
      <c r="A3275">
        <v>1876703</v>
      </c>
      <c r="B3275">
        <v>1</v>
      </c>
      <c r="C3275" t="s">
        <v>81</v>
      </c>
      <c r="D3275" t="s">
        <v>121</v>
      </c>
      <c r="E3275" t="s">
        <v>146</v>
      </c>
      <c r="F3275" t="s">
        <v>7542</v>
      </c>
      <c r="G3275" t="s">
        <v>171</v>
      </c>
      <c r="H3275" t="s">
        <v>143</v>
      </c>
      <c r="I3275" t="s">
        <v>135</v>
      </c>
      <c r="J3275" t="s">
        <v>136</v>
      </c>
      <c r="K3275" t="s">
        <v>172</v>
      </c>
      <c r="L3275" t="s">
        <v>9566</v>
      </c>
      <c r="M3275" t="s">
        <v>9567</v>
      </c>
      <c r="N3275">
        <v>9.1276008330000007</v>
      </c>
      <c r="O3275">
        <v>0</v>
      </c>
      <c r="P3275">
        <v>4</v>
      </c>
      <c r="Q3275">
        <v>0</v>
      </c>
      <c r="R3275">
        <v>21</v>
      </c>
      <c r="S3275">
        <v>0</v>
      </c>
      <c r="T3275">
        <v>0</v>
      </c>
      <c r="U3275">
        <v>0</v>
      </c>
      <c r="V3275">
        <v>0</v>
      </c>
      <c r="W3275">
        <v>0</v>
      </c>
      <c r="X3275">
        <v>8.1468350558438054</v>
      </c>
      <c r="Y3275">
        <v>0</v>
      </c>
      <c r="Z3275">
        <v>69.209718333695292</v>
      </c>
      <c r="AA3275">
        <v>0</v>
      </c>
      <c r="AB3275">
        <v>0</v>
      </c>
      <c r="AC3275">
        <v>0</v>
      </c>
      <c r="AD3275">
        <v>0</v>
      </c>
      <c r="AE3275">
        <v>77.356553389539101</v>
      </c>
    </row>
    <row r="3276" spans="1:31" x14ac:dyDescent="0.25">
      <c r="A3276">
        <v>1876952</v>
      </c>
      <c r="B3276">
        <v>1</v>
      </c>
      <c r="C3276" t="s">
        <v>80</v>
      </c>
      <c r="D3276" t="s">
        <v>109</v>
      </c>
      <c r="E3276" t="s">
        <v>140</v>
      </c>
      <c r="F3276" t="s">
        <v>9568</v>
      </c>
      <c r="G3276" t="s">
        <v>163</v>
      </c>
      <c r="H3276" t="s">
        <v>143</v>
      </c>
      <c r="I3276" t="s">
        <v>135</v>
      </c>
      <c r="J3276" t="s">
        <v>136</v>
      </c>
      <c r="K3276" t="s">
        <v>137</v>
      </c>
      <c r="L3276" t="s">
        <v>9569</v>
      </c>
      <c r="M3276" t="s">
        <v>9570</v>
      </c>
      <c r="N3276">
        <v>1.169444444</v>
      </c>
      <c r="O3276">
        <v>0</v>
      </c>
      <c r="P3276">
        <v>1</v>
      </c>
      <c r="Q3276">
        <v>0</v>
      </c>
      <c r="R3276">
        <v>0</v>
      </c>
      <c r="S3276">
        <v>0</v>
      </c>
      <c r="T3276">
        <v>0</v>
      </c>
      <c r="U3276">
        <v>0</v>
      </c>
      <c r="V3276">
        <v>0</v>
      </c>
      <c r="W3276">
        <v>0</v>
      </c>
      <c r="X3276">
        <v>0.14394841234992833</v>
      </c>
      <c r="Y3276">
        <v>0</v>
      </c>
      <c r="Z3276">
        <v>0</v>
      </c>
      <c r="AA3276">
        <v>0</v>
      </c>
      <c r="AB3276">
        <v>0</v>
      </c>
      <c r="AC3276">
        <v>0</v>
      </c>
      <c r="AD3276">
        <v>0</v>
      </c>
      <c r="AE3276">
        <v>0.14394841234992833</v>
      </c>
    </row>
    <row r="3277" spans="1:31" x14ac:dyDescent="0.25">
      <c r="A3277">
        <v>1877198</v>
      </c>
      <c r="B3277">
        <v>1</v>
      </c>
      <c r="C3277" t="s">
        <v>80</v>
      </c>
      <c r="D3277" t="s">
        <v>88</v>
      </c>
      <c r="E3277" t="s">
        <v>140</v>
      </c>
      <c r="F3277" t="s">
        <v>9571</v>
      </c>
      <c r="G3277" t="s">
        <v>163</v>
      </c>
      <c r="H3277" t="s">
        <v>143</v>
      </c>
      <c r="I3277" t="s">
        <v>135</v>
      </c>
      <c r="J3277" t="s">
        <v>136</v>
      </c>
      <c r="K3277" t="s">
        <v>137</v>
      </c>
      <c r="L3277" t="s">
        <v>9572</v>
      </c>
      <c r="M3277" t="s">
        <v>9573</v>
      </c>
      <c r="N3277">
        <v>3.6969444440000001</v>
      </c>
      <c r="O3277">
        <v>0</v>
      </c>
      <c r="P3277">
        <v>3</v>
      </c>
      <c r="Q3277">
        <v>0</v>
      </c>
      <c r="R3277">
        <v>0</v>
      </c>
      <c r="S3277">
        <v>0</v>
      </c>
      <c r="T3277">
        <v>0</v>
      </c>
      <c r="U3277">
        <v>0</v>
      </c>
      <c r="V3277">
        <v>0</v>
      </c>
      <c r="W3277">
        <v>0</v>
      </c>
      <c r="X3277">
        <v>2.5488416729900099</v>
      </c>
      <c r="Y3277">
        <v>0</v>
      </c>
      <c r="Z3277">
        <v>0</v>
      </c>
      <c r="AA3277">
        <v>0</v>
      </c>
      <c r="AB3277">
        <v>0</v>
      </c>
      <c r="AC3277">
        <v>0</v>
      </c>
      <c r="AD3277">
        <v>0</v>
      </c>
      <c r="AE3277">
        <v>2.5488416729900099</v>
      </c>
    </row>
    <row r="3278" spans="1:31" x14ac:dyDescent="0.25">
      <c r="A3278">
        <v>1876889</v>
      </c>
      <c r="B3278">
        <v>1</v>
      </c>
      <c r="C3278" t="s">
        <v>81</v>
      </c>
      <c r="D3278" t="s">
        <v>112</v>
      </c>
      <c r="E3278" t="s">
        <v>131</v>
      </c>
      <c r="F3278" t="s">
        <v>9574</v>
      </c>
      <c r="G3278" t="s">
        <v>171</v>
      </c>
      <c r="H3278" t="s">
        <v>134</v>
      </c>
      <c r="I3278" t="s">
        <v>135</v>
      </c>
      <c r="J3278" t="s">
        <v>136</v>
      </c>
      <c r="K3278" t="s">
        <v>172</v>
      </c>
      <c r="L3278" t="s">
        <v>9575</v>
      </c>
      <c r="M3278" t="s">
        <v>9576</v>
      </c>
      <c r="N3278">
        <v>0.84305555499999996</v>
      </c>
      <c r="O3278">
        <v>0</v>
      </c>
      <c r="P3278">
        <v>236</v>
      </c>
      <c r="Q3278">
        <v>2</v>
      </c>
      <c r="R3278">
        <v>0</v>
      </c>
      <c r="S3278">
        <v>0</v>
      </c>
      <c r="T3278">
        <v>2</v>
      </c>
      <c r="U3278">
        <v>0</v>
      </c>
      <c r="V3278">
        <v>0</v>
      </c>
      <c r="W3278">
        <v>0</v>
      </c>
      <c r="X3278">
        <v>19.8111227591526</v>
      </c>
      <c r="Y3278">
        <v>21.297524422225401</v>
      </c>
      <c r="Z3278">
        <v>0</v>
      </c>
      <c r="AA3278">
        <v>0</v>
      </c>
      <c r="AB3278">
        <v>0.49534885356375002</v>
      </c>
      <c r="AC3278">
        <v>0</v>
      </c>
      <c r="AD3278">
        <v>0</v>
      </c>
      <c r="AE3278">
        <v>41.603996034941751</v>
      </c>
    </row>
    <row r="3279" spans="1:31" x14ac:dyDescent="0.25">
      <c r="A3279">
        <v>1877138</v>
      </c>
      <c r="B3279">
        <v>1</v>
      </c>
      <c r="C3279" t="s">
        <v>80</v>
      </c>
      <c r="D3279" t="s">
        <v>83</v>
      </c>
      <c r="E3279" t="s">
        <v>140</v>
      </c>
      <c r="F3279" t="s">
        <v>9577</v>
      </c>
      <c r="G3279" t="s">
        <v>200</v>
      </c>
      <c r="H3279" t="s">
        <v>143</v>
      </c>
      <c r="I3279" t="s">
        <v>135</v>
      </c>
      <c r="J3279" t="s">
        <v>136</v>
      </c>
      <c r="K3279" t="s">
        <v>137</v>
      </c>
      <c r="L3279" t="s">
        <v>9578</v>
      </c>
      <c r="M3279" t="s">
        <v>9579</v>
      </c>
      <c r="N3279">
        <v>1.0263888880000001</v>
      </c>
      <c r="O3279">
        <v>0</v>
      </c>
      <c r="P3279">
        <v>3</v>
      </c>
      <c r="Q3279">
        <v>0</v>
      </c>
      <c r="R3279">
        <v>0</v>
      </c>
      <c r="S3279">
        <v>0</v>
      </c>
      <c r="T3279">
        <v>0</v>
      </c>
      <c r="U3279">
        <v>0</v>
      </c>
      <c r="V3279">
        <v>0</v>
      </c>
      <c r="W3279">
        <v>0</v>
      </c>
      <c r="X3279">
        <v>1.4884914714135151</v>
      </c>
      <c r="Y3279">
        <v>0</v>
      </c>
      <c r="Z3279">
        <v>0</v>
      </c>
      <c r="AA3279">
        <v>0</v>
      </c>
      <c r="AB3279">
        <v>0</v>
      </c>
      <c r="AC3279">
        <v>0</v>
      </c>
      <c r="AD3279">
        <v>0</v>
      </c>
      <c r="AE3279">
        <v>1.4884914714135151</v>
      </c>
    </row>
    <row r="3280" spans="1:31" x14ac:dyDescent="0.25">
      <c r="A3280">
        <v>1876826</v>
      </c>
      <c r="B3280">
        <v>1</v>
      </c>
      <c r="C3280" t="s">
        <v>80</v>
      </c>
      <c r="D3280" t="s">
        <v>97</v>
      </c>
      <c r="E3280" t="s">
        <v>146</v>
      </c>
      <c r="F3280" t="s">
        <v>9580</v>
      </c>
      <c r="G3280" t="s">
        <v>469</v>
      </c>
      <c r="H3280" t="s">
        <v>143</v>
      </c>
      <c r="I3280" t="s">
        <v>135</v>
      </c>
      <c r="J3280" t="s">
        <v>136</v>
      </c>
      <c r="K3280" t="s">
        <v>137</v>
      </c>
      <c r="L3280" t="s">
        <v>9581</v>
      </c>
      <c r="M3280" t="s">
        <v>9582</v>
      </c>
      <c r="N3280">
        <v>2.1069444439999998</v>
      </c>
      <c r="O3280">
        <v>0</v>
      </c>
      <c r="P3280">
        <v>5</v>
      </c>
      <c r="Q3280">
        <v>0</v>
      </c>
      <c r="R3280">
        <v>6</v>
      </c>
      <c r="S3280">
        <v>0</v>
      </c>
      <c r="T3280">
        <v>1</v>
      </c>
      <c r="U3280">
        <v>0</v>
      </c>
      <c r="V3280">
        <v>0</v>
      </c>
      <c r="W3280">
        <v>0</v>
      </c>
      <c r="X3280">
        <v>2.9153800830770624</v>
      </c>
      <c r="Y3280">
        <v>0</v>
      </c>
      <c r="Z3280">
        <v>7.4066305197843336</v>
      </c>
      <c r="AA3280">
        <v>0</v>
      </c>
      <c r="AB3280">
        <v>3.9462314139545889</v>
      </c>
      <c r="AC3280">
        <v>0</v>
      </c>
      <c r="AD3280">
        <v>0</v>
      </c>
      <c r="AE3280">
        <v>14.268242016815986</v>
      </c>
    </row>
    <row r="3281" spans="1:31" x14ac:dyDescent="0.25">
      <c r="A3281">
        <v>1876683</v>
      </c>
      <c r="B3281">
        <v>1</v>
      </c>
      <c r="C3281" t="s">
        <v>80</v>
      </c>
      <c r="D3281" t="s">
        <v>96</v>
      </c>
      <c r="E3281" t="s">
        <v>140</v>
      </c>
      <c r="F3281" t="s">
        <v>9583</v>
      </c>
      <c r="G3281" t="s">
        <v>163</v>
      </c>
      <c r="H3281" t="s">
        <v>143</v>
      </c>
      <c r="I3281" t="s">
        <v>135</v>
      </c>
      <c r="J3281" t="s">
        <v>136</v>
      </c>
      <c r="K3281" t="s">
        <v>137</v>
      </c>
      <c r="L3281" t="s">
        <v>9584</v>
      </c>
      <c r="M3281" t="s">
        <v>9585</v>
      </c>
      <c r="N3281">
        <v>2.2263888879999998</v>
      </c>
      <c r="O3281">
        <v>0</v>
      </c>
      <c r="P3281">
        <v>0</v>
      </c>
      <c r="Q3281">
        <v>0</v>
      </c>
      <c r="R3281">
        <v>0</v>
      </c>
      <c r="S3281">
        <v>0</v>
      </c>
      <c r="T3281">
        <v>1</v>
      </c>
      <c r="U3281">
        <v>0</v>
      </c>
      <c r="V3281">
        <v>0</v>
      </c>
      <c r="W3281">
        <v>0</v>
      </c>
      <c r="X3281">
        <v>0</v>
      </c>
      <c r="Y3281">
        <v>0</v>
      </c>
      <c r="Z3281">
        <v>0</v>
      </c>
      <c r="AA3281">
        <v>0</v>
      </c>
      <c r="AB3281">
        <v>0</v>
      </c>
      <c r="AC3281">
        <v>0</v>
      </c>
      <c r="AD3281">
        <v>0</v>
      </c>
      <c r="AE3281">
        <v>0</v>
      </c>
    </row>
    <row r="3282" spans="1:31" x14ac:dyDescent="0.25">
      <c r="A3282">
        <v>1876706</v>
      </c>
      <c r="B3282">
        <v>1</v>
      </c>
      <c r="C3282" t="s">
        <v>81</v>
      </c>
      <c r="D3282" t="s">
        <v>120</v>
      </c>
      <c r="E3282" t="s">
        <v>146</v>
      </c>
      <c r="F3282" t="s">
        <v>9586</v>
      </c>
      <c r="G3282" t="s">
        <v>148</v>
      </c>
      <c r="H3282" t="s">
        <v>143</v>
      </c>
      <c r="I3282" t="s">
        <v>135</v>
      </c>
      <c r="J3282" t="s">
        <v>136</v>
      </c>
      <c r="K3282" t="s">
        <v>137</v>
      </c>
      <c r="L3282" t="s">
        <v>9587</v>
      </c>
      <c r="M3282" t="s">
        <v>9588</v>
      </c>
      <c r="N3282">
        <v>1.2494444440000001</v>
      </c>
      <c r="O3282">
        <v>0</v>
      </c>
      <c r="P3282">
        <v>59</v>
      </c>
      <c r="Q3282">
        <v>0</v>
      </c>
      <c r="R3282">
        <v>4</v>
      </c>
      <c r="S3282">
        <v>0</v>
      </c>
      <c r="T3282">
        <v>1</v>
      </c>
      <c r="U3282">
        <v>0</v>
      </c>
      <c r="V3282">
        <v>0</v>
      </c>
      <c r="W3282">
        <v>0</v>
      </c>
      <c r="X3282">
        <v>15.415698455356043</v>
      </c>
      <c r="Y3282">
        <v>0</v>
      </c>
      <c r="Z3282">
        <v>2.1651264797067862</v>
      </c>
      <c r="AA3282">
        <v>0</v>
      </c>
      <c r="AB3282">
        <v>0.78242170891603346</v>
      </c>
      <c r="AC3282">
        <v>0</v>
      </c>
      <c r="AD3282">
        <v>0</v>
      </c>
      <c r="AE3282">
        <v>18.363246643978862</v>
      </c>
    </row>
    <row r="3283" spans="1:31" x14ac:dyDescent="0.25">
      <c r="A3283">
        <v>1876640</v>
      </c>
      <c r="B3283">
        <v>1</v>
      </c>
      <c r="C3283" t="s">
        <v>81</v>
      </c>
      <c r="D3283" t="s">
        <v>122</v>
      </c>
      <c r="E3283" t="s">
        <v>158</v>
      </c>
      <c r="F3283" t="s">
        <v>9589</v>
      </c>
      <c r="G3283" t="s">
        <v>133</v>
      </c>
      <c r="H3283" t="s">
        <v>134</v>
      </c>
      <c r="I3283" t="s">
        <v>135</v>
      </c>
      <c r="J3283" t="s">
        <v>136</v>
      </c>
      <c r="K3283" t="s">
        <v>137</v>
      </c>
      <c r="L3283" t="s">
        <v>9590</v>
      </c>
      <c r="M3283" t="s">
        <v>9591</v>
      </c>
      <c r="N3283">
        <v>1.0266666659999999</v>
      </c>
      <c r="O3283">
        <v>0</v>
      </c>
      <c r="P3283">
        <v>12</v>
      </c>
      <c r="Q3283">
        <v>0</v>
      </c>
      <c r="R3283">
        <v>0</v>
      </c>
      <c r="S3283">
        <v>0</v>
      </c>
      <c r="T3283">
        <v>1</v>
      </c>
      <c r="U3283">
        <v>0</v>
      </c>
      <c r="V3283">
        <v>0</v>
      </c>
      <c r="W3283">
        <v>0</v>
      </c>
      <c r="X3283">
        <v>0.85317085563099004</v>
      </c>
      <c r="Y3283">
        <v>0</v>
      </c>
      <c r="Z3283">
        <v>0</v>
      </c>
      <c r="AA3283">
        <v>0</v>
      </c>
      <c r="AB3283">
        <v>0.33361266827191327</v>
      </c>
      <c r="AC3283">
        <v>0</v>
      </c>
      <c r="AD3283">
        <v>0</v>
      </c>
      <c r="AE3283">
        <v>1.1867835239029034</v>
      </c>
    </row>
    <row r="3284" spans="1:31" x14ac:dyDescent="0.25">
      <c r="A3284">
        <v>1876783</v>
      </c>
      <c r="B3284">
        <v>1</v>
      </c>
      <c r="C3284" t="s">
        <v>80</v>
      </c>
      <c r="D3284" t="s">
        <v>96</v>
      </c>
      <c r="E3284" t="s">
        <v>169</v>
      </c>
      <c r="F3284" t="s">
        <v>9592</v>
      </c>
      <c r="G3284" t="s">
        <v>2258</v>
      </c>
      <c r="H3284" t="s">
        <v>143</v>
      </c>
      <c r="I3284" t="s">
        <v>135</v>
      </c>
      <c r="J3284" t="s">
        <v>136</v>
      </c>
      <c r="K3284" t="s">
        <v>137</v>
      </c>
      <c r="L3284" t="s">
        <v>9593</v>
      </c>
      <c r="M3284" t="s">
        <v>9594</v>
      </c>
      <c r="N3284">
        <v>0.61083333299999998</v>
      </c>
      <c r="O3284">
        <v>0</v>
      </c>
      <c r="P3284">
        <v>231</v>
      </c>
      <c r="Q3284">
        <v>0</v>
      </c>
      <c r="R3284">
        <v>3</v>
      </c>
      <c r="S3284">
        <v>0</v>
      </c>
      <c r="T3284">
        <v>17</v>
      </c>
      <c r="U3284">
        <v>0</v>
      </c>
      <c r="V3284">
        <v>0</v>
      </c>
      <c r="W3284">
        <v>0</v>
      </c>
      <c r="X3284">
        <v>70.157424206118691</v>
      </c>
      <c r="Y3284">
        <v>0</v>
      </c>
      <c r="Z3284">
        <v>1.3735168019534776</v>
      </c>
      <c r="AA3284">
        <v>0</v>
      </c>
      <c r="AB3284">
        <v>9.3646667062498228</v>
      </c>
      <c r="AC3284">
        <v>0</v>
      </c>
      <c r="AD3284">
        <v>0</v>
      </c>
      <c r="AE3284">
        <v>80.895607714321983</v>
      </c>
    </row>
    <row r="3285" spans="1:31" x14ac:dyDescent="0.25">
      <c r="A3285">
        <v>1876726</v>
      </c>
      <c r="B3285">
        <v>1</v>
      </c>
      <c r="C3285" t="s">
        <v>81</v>
      </c>
      <c r="D3285" t="s">
        <v>119</v>
      </c>
      <c r="E3285" t="s">
        <v>158</v>
      </c>
      <c r="F3285" t="s">
        <v>330</v>
      </c>
      <c r="G3285" t="s">
        <v>5788</v>
      </c>
      <c r="H3285" t="s">
        <v>134</v>
      </c>
      <c r="I3285" t="s">
        <v>135</v>
      </c>
      <c r="J3285" t="s">
        <v>136</v>
      </c>
      <c r="K3285" t="s">
        <v>137</v>
      </c>
      <c r="L3285" t="s">
        <v>9595</v>
      </c>
      <c r="M3285" t="s">
        <v>9596</v>
      </c>
      <c r="N3285">
        <v>1.2933333330000001</v>
      </c>
      <c r="O3285">
        <v>0</v>
      </c>
      <c r="P3285">
        <v>764</v>
      </c>
      <c r="Q3285">
        <v>72</v>
      </c>
      <c r="R3285">
        <v>117</v>
      </c>
      <c r="S3285">
        <v>0</v>
      </c>
      <c r="T3285">
        <v>44</v>
      </c>
      <c r="U3285">
        <v>0</v>
      </c>
      <c r="V3285">
        <v>0</v>
      </c>
      <c r="W3285">
        <v>0</v>
      </c>
      <c r="X3285">
        <v>126.49324895915701</v>
      </c>
      <c r="Y3285">
        <v>166.10645668251965</v>
      </c>
      <c r="Z3285">
        <v>218.89080586066649</v>
      </c>
      <c r="AA3285">
        <v>0</v>
      </c>
      <c r="AB3285">
        <v>33.704599825366081</v>
      </c>
      <c r="AC3285">
        <v>0</v>
      </c>
      <c r="AD3285">
        <v>0</v>
      </c>
      <c r="AE3285">
        <v>545.19511132770924</v>
      </c>
    </row>
    <row r="3286" spans="1:31" x14ac:dyDescent="0.25">
      <c r="A3286">
        <v>1876620</v>
      </c>
      <c r="B3286">
        <v>1</v>
      </c>
      <c r="C3286" t="s">
        <v>81</v>
      </c>
      <c r="D3286" t="s">
        <v>113</v>
      </c>
      <c r="E3286" t="s">
        <v>158</v>
      </c>
      <c r="F3286" t="s">
        <v>9597</v>
      </c>
      <c r="G3286" t="s">
        <v>133</v>
      </c>
      <c r="H3286" t="s">
        <v>134</v>
      </c>
      <c r="I3286" t="s">
        <v>135</v>
      </c>
      <c r="J3286" t="s">
        <v>136</v>
      </c>
      <c r="K3286" t="s">
        <v>137</v>
      </c>
      <c r="L3286" t="s">
        <v>9598</v>
      </c>
      <c r="M3286" t="s">
        <v>9599</v>
      </c>
      <c r="N3286">
        <v>1.862222222</v>
      </c>
      <c r="O3286">
        <v>1</v>
      </c>
      <c r="P3286">
        <v>115</v>
      </c>
      <c r="Q3286">
        <v>5</v>
      </c>
      <c r="R3286">
        <v>24</v>
      </c>
      <c r="S3286">
        <v>0</v>
      </c>
      <c r="T3286">
        <v>43</v>
      </c>
      <c r="U3286">
        <v>1</v>
      </c>
      <c r="V3286">
        <v>0</v>
      </c>
      <c r="W3286">
        <v>0.29958698267636669</v>
      </c>
      <c r="X3286">
        <v>29.112076078769586</v>
      </c>
      <c r="Y3286">
        <v>200.12686373948137</v>
      </c>
      <c r="Z3286">
        <v>169.84572752488512</v>
      </c>
      <c r="AA3286">
        <v>0</v>
      </c>
      <c r="AB3286">
        <v>22.361248463836468</v>
      </c>
      <c r="AC3286">
        <v>1.9660872175749358</v>
      </c>
      <c r="AD3286">
        <v>0</v>
      </c>
      <c r="AE3286">
        <v>423.71159000722383</v>
      </c>
    </row>
    <row r="3287" spans="1:31" x14ac:dyDescent="0.25">
      <c r="A3287">
        <v>1876975</v>
      </c>
      <c r="B3287">
        <v>1</v>
      </c>
      <c r="C3287" t="s">
        <v>80</v>
      </c>
      <c r="D3287" t="s">
        <v>110</v>
      </c>
      <c r="E3287" t="s">
        <v>146</v>
      </c>
      <c r="F3287" t="s">
        <v>8303</v>
      </c>
      <c r="G3287" t="s">
        <v>469</v>
      </c>
      <c r="H3287" t="s">
        <v>143</v>
      </c>
      <c r="I3287" t="s">
        <v>135</v>
      </c>
      <c r="J3287" t="s">
        <v>136</v>
      </c>
      <c r="K3287" t="s">
        <v>137</v>
      </c>
      <c r="L3287" t="s">
        <v>9600</v>
      </c>
      <c r="M3287" t="s">
        <v>9601</v>
      </c>
      <c r="N3287">
        <v>5.125555555</v>
      </c>
      <c r="O3287">
        <v>0</v>
      </c>
      <c r="P3287">
        <v>106</v>
      </c>
      <c r="Q3287">
        <v>0</v>
      </c>
      <c r="R3287">
        <v>0</v>
      </c>
      <c r="S3287">
        <v>0</v>
      </c>
      <c r="T3287">
        <v>12</v>
      </c>
      <c r="U3287">
        <v>0</v>
      </c>
      <c r="V3287">
        <v>0</v>
      </c>
      <c r="W3287">
        <v>0</v>
      </c>
      <c r="X3287">
        <v>181.54450671846615</v>
      </c>
      <c r="Y3287">
        <v>0</v>
      </c>
      <c r="Z3287">
        <v>0</v>
      </c>
      <c r="AA3287">
        <v>0</v>
      </c>
      <c r="AB3287">
        <v>200.71542807167418</v>
      </c>
      <c r="AC3287">
        <v>0</v>
      </c>
      <c r="AD3287">
        <v>0</v>
      </c>
      <c r="AE3287">
        <v>382.25993479014033</v>
      </c>
    </row>
    <row r="3288" spans="1:31" x14ac:dyDescent="0.25">
      <c r="A3288">
        <v>1877012</v>
      </c>
      <c r="B3288">
        <v>1</v>
      </c>
      <c r="C3288" t="s">
        <v>80</v>
      </c>
      <c r="D3288" t="s">
        <v>98</v>
      </c>
      <c r="E3288" t="s">
        <v>210</v>
      </c>
      <c r="F3288" t="s">
        <v>9602</v>
      </c>
      <c r="G3288" t="s">
        <v>476</v>
      </c>
      <c r="H3288" t="s">
        <v>134</v>
      </c>
      <c r="I3288" t="s">
        <v>135</v>
      </c>
      <c r="J3288" t="s">
        <v>136</v>
      </c>
      <c r="K3288" t="s">
        <v>172</v>
      </c>
      <c r="L3288" t="s">
        <v>9603</v>
      </c>
      <c r="M3288" t="s">
        <v>9604</v>
      </c>
      <c r="N3288">
        <v>0.181666666</v>
      </c>
      <c r="O3288">
        <v>0</v>
      </c>
      <c r="P3288">
        <v>2025</v>
      </c>
      <c r="Q3288">
        <v>22</v>
      </c>
      <c r="R3288">
        <v>638</v>
      </c>
      <c r="S3288">
        <v>36</v>
      </c>
      <c r="T3288">
        <v>538</v>
      </c>
      <c r="U3288">
        <v>2</v>
      </c>
      <c r="V3288">
        <v>0</v>
      </c>
      <c r="W3288">
        <v>0</v>
      </c>
      <c r="X3288">
        <v>107.72538518795076</v>
      </c>
      <c r="Y3288">
        <v>30.187598905510693</v>
      </c>
      <c r="Z3288">
        <v>230.92350997983641</v>
      </c>
      <c r="AA3288">
        <v>54.806875188302904</v>
      </c>
      <c r="AB3288">
        <v>164.0677514964126</v>
      </c>
      <c r="AC3288">
        <v>75.603152951793206</v>
      </c>
      <c r="AD3288">
        <v>0</v>
      </c>
      <c r="AE3288">
        <v>663.31427370980657</v>
      </c>
    </row>
    <row r="3289" spans="1:31" x14ac:dyDescent="0.25">
      <c r="A3289">
        <v>1877161</v>
      </c>
      <c r="B3289">
        <v>1</v>
      </c>
      <c r="C3289" t="s">
        <v>80</v>
      </c>
      <c r="D3289" t="s">
        <v>104</v>
      </c>
      <c r="E3289" t="s">
        <v>210</v>
      </c>
      <c r="F3289" t="s">
        <v>9605</v>
      </c>
      <c r="G3289" t="s">
        <v>133</v>
      </c>
      <c r="H3289" t="s">
        <v>134</v>
      </c>
      <c r="I3289" t="s">
        <v>135</v>
      </c>
      <c r="J3289" t="s">
        <v>136</v>
      </c>
      <c r="K3289" t="s">
        <v>137</v>
      </c>
      <c r="L3289" t="s">
        <v>9606</v>
      </c>
      <c r="M3289" t="s">
        <v>9607</v>
      </c>
      <c r="N3289">
        <v>4.2269444439999999</v>
      </c>
      <c r="O3289">
        <v>0</v>
      </c>
      <c r="P3289">
        <v>0</v>
      </c>
      <c r="Q3289">
        <v>1</v>
      </c>
      <c r="R3289">
        <v>0</v>
      </c>
      <c r="S3289">
        <v>13</v>
      </c>
      <c r="T3289">
        <v>14</v>
      </c>
      <c r="U3289">
        <v>13</v>
      </c>
      <c r="V3289">
        <v>0</v>
      </c>
      <c r="W3289">
        <v>0</v>
      </c>
      <c r="X3289">
        <v>0</v>
      </c>
      <c r="Y3289">
        <v>0.19431348360049697</v>
      </c>
      <c r="Z3289">
        <v>0</v>
      </c>
      <c r="AA3289">
        <v>777.33334954298061</v>
      </c>
      <c r="AB3289">
        <v>45.990784190310826</v>
      </c>
      <c r="AC3289">
        <v>2336.1140078538415</v>
      </c>
      <c r="AD3289">
        <v>0</v>
      </c>
      <c r="AE3289">
        <v>3159.6324550707332</v>
      </c>
    </row>
    <row r="3290" spans="1:31" x14ac:dyDescent="0.25">
      <c r="A3290">
        <v>1876969</v>
      </c>
      <c r="B3290">
        <v>1</v>
      </c>
      <c r="C3290" t="s">
        <v>80</v>
      </c>
      <c r="D3290" t="s">
        <v>93</v>
      </c>
      <c r="E3290" t="s">
        <v>146</v>
      </c>
      <c r="F3290" t="s">
        <v>9608</v>
      </c>
      <c r="G3290" t="s">
        <v>148</v>
      </c>
      <c r="H3290" t="s">
        <v>143</v>
      </c>
      <c r="I3290" t="s">
        <v>135</v>
      </c>
      <c r="J3290" t="s">
        <v>136</v>
      </c>
      <c r="K3290" t="s">
        <v>137</v>
      </c>
      <c r="L3290" t="s">
        <v>9609</v>
      </c>
      <c r="M3290" t="s">
        <v>9610</v>
      </c>
      <c r="N3290">
        <v>5.8811111110000001</v>
      </c>
      <c r="O3290">
        <v>0</v>
      </c>
      <c r="P3290">
        <v>1</v>
      </c>
      <c r="Q3290">
        <v>0</v>
      </c>
      <c r="R3290">
        <v>0</v>
      </c>
      <c r="S3290">
        <v>0</v>
      </c>
      <c r="T3290">
        <v>1</v>
      </c>
      <c r="U3290">
        <v>0</v>
      </c>
      <c r="V3290">
        <v>0</v>
      </c>
      <c r="W3290">
        <v>0</v>
      </c>
      <c r="X3290">
        <v>2.221928243340797</v>
      </c>
      <c r="Y3290">
        <v>0</v>
      </c>
      <c r="Z3290">
        <v>0</v>
      </c>
      <c r="AA3290">
        <v>0</v>
      </c>
      <c r="AB3290">
        <v>1.1345663904600933</v>
      </c>
      <c r="AC3290">
        <v>0</v>
      </c>
      <c r="AD3290">
        <v>0</v>
      </c>
      <c r="AE3290">
        <v>3.3564946338008905</v>
      </c>
    </row>
    <row r="3291" spans="1:31" x14ac:dyDescent="0.25">
      <c r="A3291">
        <v>1877241</v>
      </c>
      <c r="B3291">
        <v>1</v>
      </c>
      <c r="C3291" t="s">
        <v>80</v>
      </c>
      <c r="D3291" t="s">
        <v>100</v>
      </c>
      <c r="E3291" t="s">
        <v>158</v>
      </c>
      <c r="F3291" t="s">
        <v>9611</v>
      </c>
      <c r="G3291" t="s">
        <v>219</v>
      </c>
      <c r="H3291" t="s">
        <v>134</v>
      </c>
      <c r="I3291" t="s">
        <v>135</v>
      </c>
      <c r="J3291" t="s">
        <v>136</v>
      </c>
      <c r="K3291" t="s">
        <v>137</v>
      </c>
      <c r="L3291" t="s">
        <v>9612</v>
      </c>
      <c r="M3291" t="s">
        <v>9613</v>
      </c>
      <c r="N3291">
        <v>0.81527777700000004</v>
      </c>
      <c r="O3291">
        <v>0</v>
      </c>
      <c r="P3291">
        <v>0</v>
      </c>
      <c r="Q3291">
        <v>0</v>
      </c>
      <c r="R3291">
        <v>0</v>
      </c>
      <c r="S3291">
        <v>0</v>
      </c>
      <c r="T3291">
        <v>0</v>
      </c>
      <c r="U3291">
        <v>1</v>
      </c>
      <c r="V3291">
        <v>0</v>
      </c>
      <c r="W3291">
        <v>0</v>
      </c>
      <c r="X3291">
        <v>0</v>
      </c>
      <c r="Y3291">
        <v>0</v>
      </c>
      <c r="Z3291">
        <v>0</v>
      </c>
      <c r="AA3291">
        <v>0</v>
      </c>
      <c r="AB3291">
        <v>0</v>
      </c>
      <c r="AC3291">
        <v>154.75332113642014</v>
      </c>
      <c r="AD3291">
        <v>0</v>
      </c>
      <c r="AE3291">
        <v>154.75332113642014</v>
      </c>
    </row>
    <row r="3292" spans="1:31" x14ac:dyDescent="0.25">
      <c r="A3292">
        <v>1876886</v>
      </c>
      <c r="B3292">
        <v>1</v>
      </c>
      <c r="C3292" t="s">
        <v>80</v>
      </c>
      <c r="D3292" t="s">
        <v>102</v>
      </c>
      <c r="E3292" t="s">
        <v>158</v>
      </c>
      <c r="F3292" t="s">
        <v>9614</v>
      </c>
      <c r="G3292" t="s">
        <v>133</v>
      </c>
      <c r="H3292" t="s">
        <v>134</v>
      </c>
      <c r="I3292" t="s">
        <v>135</v>
      </c>
      <c r="J3292" t="s">
        <v>136</v>
      </c>
      <c r="K3292" t="s">
        <v>137</v>
      </c>
      <c r="L3292" t="s">
        <v>9615</v>
      </c>
      <c r="M3292" t="s">
        <v>9616</v>
      </c>
      <c r="N3292">
        <v>0.38194444399999999</v>
      </c>
      <c r="O3292">
        <v>0</v>
      </c>
      <c r="P3292">
        <v>10</v>
      </c>
      <c r="Q3292">
        <v>3</v>
      </c>
      <c r="R3292">
        <v>116</v>
      </c>
      <c r="S3292">
        <v>0</v>
      </c>
      <c r="T3292">
        <v>21</v>
      </c>
      <c r="U3292">
        <v>0</v>
      </c>
      <c r="V3292">
        <v>0</v>
      </c>
      <c r="W3292">
        <v>0</v>
      </c>
      <c r="X3292">
        <v>2.6539180141548746</v>
      </c>
      <c r="Y3292">
        <v>7.0369216879479604</v>
      </c>
      <c r="Z3292">
        <v>288.81847393197495</v>
      </c>
      <c r="AA3292">
        <v>0</v>
      </c>
      <c r="AB3292">
        <v>40.147555392888641</v>
      </c>
      <c r="AC3292">
        <v>0</v>
      </c>
      <c r="AD3292">
        <v>0</v>
      </c>
      <c r="AE3292">
        <v>338.65686902696643</v>
      </c>
    </row>
    <row r="3293" spans="1:31" x14ac:dyDescent="0.25">
      <c r="A3293">
        <v>1877078</v>
      </c>
      <c r="B3293">
        <v>1</v>
      </c>
      <c r="C3293" t="s">
        <v>81</v>
      </c>
      <c r="D3293" t="s">
        <v>115</v>
      </c>
      <c r="E3293" t="s">
        <v>146</v>
      </c>
      <c r="F3293" t="s">
        <v>9617</v>
      </c>
      <c r="G3293" t="s">
        <v>148</v>
      </c>
      <c r="H3293" t="s">
        <v>143</v>
      </c>
      <c r="I3293" t="s">
        <v>135</v>
      </c>
      <c r="J3293" t="s">
        <v>136</v>
      </c>
      <c r="K3293" t="s">
        <v>137</v>
      </c>
      <c r="L3293" t="s">
        <v>9618</v>
      </c>
      <c r="M3293" t="s">
        <v>9619</v>
      </c>
      <c r="N3293">
        <v>4.2772222219999998</v>
      </c>
      <c r="O3293">
        <v>0</v>
      </c>
      <c r="P3293">
        <v>20</v>
      </c>
      <c r="Q3293">
        <v>0</v>
      </c>
      <c r="R3293">
        <v>0</v>
      </c>
      <c r="S3293">
        <v>0</v>
      </c>
      <c r="T3293">
        <v>1</v>
      </c>
      <c r="U3293">
        <v>0</v>
      </c>
      <c r="V3293">
        <v>0</v>
      </c>
      <c r="W3293">
        <v>0</v>
      </c>
      <c r="X3293">
        <v>10.248886007084495</v>
      </c>
      <c r="Y3293">
        <v>0</v>
      </c>
      <c r="Z3293">
        <v>0</v>
      </c>
      <c r="AA3293">
        <v>0</v>
      </c>
      <c r="AB3293">
        <v>0.11345547762672444</v>
      </c>
      <c r="AC3293">
        <v>0</v>
      </c>
      <c r="AD3293">
        <v>0</v>
      </c>
      <c r="AE3293">
        <v>10.362341484711219</v>
      </c>
    </row>
    <row r="3294" spans="1:31" x14ac:dyDescent="0.25">
      <c r="A3294">
        <v>1876763</v>
      </c>
      <c r="B3294">
        <v>1</v>
      </c>
      <c r="C3294" t="s">
        <v>80</v>
      </c>
      <c r="D3294" t="s">
        <v>94</v>
      </c>
      <c r="E3294" t="s">
        <v>210</v>
      </c>
      <c r="F3294" t="s">
        <v>9620</v>
      </c>
      <c r="G3294" t="s">
        <v>171</v>
      </c>
      <c r="H3294" t="s">
        <v>134</v>
      </c>
      <c r="I3294" t="s">
        <v>135</v>
      </c>
      <c r="J3294" t="s">
        <v>136</v>
      </c>
      <c r="K3294" t="s">
        <v>172</v>
      </c>
      <c r="L3294" t="s">
        <v>9621</v>
      </c>
      <c r="M3294" t="s">
        <v>9622</v>
      </c>
      <c r="N3294">
        <v>5.3286111109999998</v>
      </c>
      <c r="O3294">
        <v>0</v>
      </c>
      <c r="P3294">
        <v>492</v>
      </c>
      <c r="Q3294">
        <v>0</v>
      </c>
      <c r="R3294">
        <v>4</v>
      </c>
      <c r="S3294">
        <v>0</v>
      </c>
      <c r="T3294">
        <v>91</v>
      </c>
      <c r="U3294">
        <v>0</v>
      </c>
      <c r="V3294">
        <v>0</v>
      </c>
      <c r="W3294">
        <v>0</v>
      </c>
      <c r="X3294">
        <v>418.38135368832184</v>
      </c>
      <c r="Y3294">
        <v>0</v>
      </c>
      <c r="Z3294">
        <v>9.3861265748064771</v>
      </c>
      <c r="AA3294">
        <v>0</v>
      </c>
      <c r="AB3294">
        <v>208.58785917508226</v>
      </c>
      <c r="AC3294">
        <v>0</v>
      </c>
      <c r="AD3294">
        <v>0</v>
      </c>
      <c r="AE3294">
        <v>636.35533943821065</v>
      </c>
    </row>
    <row r="3295" spans="1:31" x14ac:dyDescent="0.25">
      <c r="A3295">
        <v>1877032</v>
      </c>
      <c r="B3295">
        <v>1</v>
      </c>
      <c r="C3295" t="s">
        <v>80</v>
      </c>
      <c r="D3295" t="s">
        <v>96</v>
      </c>
      <c r="E3295" t="s">
        <v>222</v>
      </c>
      <c r="F3295" t="s">
        <v>9623</v>
      </c>
      <c r="G3295" t="s">
        <v>148</v>
      </c>
      <c r="H3295" t="s">
        <v>143</v>
      </c>
      <c r="I3295" t="s">
        <v>135</v>
      </c>
      <c r="J3295" t="s">
        <v>136</v>
      </c>
      <c r="K3295" t="s">
        <v>137</v>
      </c>
      <c r="L3295" t="s">
        <v>9624</v>
      </c>
      <c r="M3295" t="s">
        <v>9625</v>
      </c>
      <c r="N3295">
        <v>2.2041666659999999</v>
      </c>
      <c r="O3295">
        <v>0</v>
      </c>
      <c r="P3295">
        <v>43</v>
      </c>
      <c r="Q3295">
        <v>0</v>
      </c>
      <c r="R3295">
        <v>0</v>
      </c>
      <c r="S3295">
        <v>0</v>
      </c>
      <c r="T3295">
        <v>2</v>
      </c>
      <c r="U3295">
        <v>0</v>
      </c>
      <c r="V3295">
        <v>0</v>
      </c>
      <c r="W3295">
        <v>0</v>
      </c>
      <c r="X3295">
        <v>25.356425586259178</v>
      </c>
      <c r="Y3295">
        <v>0</v>
      </c>
      <c r="Z3295">
        <v>0</v>
      </c>
      <c r="AA3295">
        <v>0</v>
      </c>
      <c r="AB3295">
        <v>0.57275466312822909</v>
      </c>
      <c r="AC3295">
        <v>0</v>
      </c>
      <c r="AD3295">
        <v>0</v>
      </c>
      <c r="AE3295">
        <v>25.929180249387407</v>
      </c>
    </row>
    <row r="3296" spans="1:31" x14ac:dyDescent="0.25">
      <c r="A3296">
        <v>1876809</v>
      </c>
      <c r="B3296">
        <v>1</v>
      </c>
      <c r="C3296" t="s">
        <v>81</v>
      </c>
      <c r="D3296" t="s">
        <v>128</v>
      </c>
      <c r="E3296" t="s">
        <v>140</v>
      </c>
      <c r="F3296" t="s">
        <v>9626</v>
      </c>
      <c r="G3296" t="s">
        <v>212</v>
      </c>
      <c r="H3296" t="s">
        <v>143</v>
      </c>
      <c r="I3296" t="s">
        <v>135</v>
      </c>
      <c r="J3296" t="s">
        <v>3</v>
      </c>
      <c r="K3296" t="s">
        <v>137</v>
      </c>
      <c r="L3296" t="s">
        <v>9627</v>
      </c>
      <c r="M3296" t="s">
        <v>9628</v>
      </c>
      <c r="N3296">
        <v>0.78249999999999997</v>
      </c>
      <c r="O3296">
        <v>0</v>
      </c>
      <c r="P3296">
        <v>1</v>
      </c>
      <c r="Q3296">
        <v>0</v>
      </c>
      <c r="R3296">
        <v>0</v>
      </c>
      <c r="S3296">
        <v>0</v>
      </c>
      <c r="T3296">
        <v>0</v>
      </c>
      <c r="U3296">
        <v>0</v>
      </c>
      <c r="V3296">
        <v>0</v>
      </c>
      <c r="W3296">
        <v>0</v>
      </c>
      <c r="X3296">
        <v>0.10143520297848668</v>
      </c>
      <c r="Y3296">
        <v>0</v>
      </c>
      <c r="Z3296">
        <v>0</v>
      </c>
      <c r="AA3296">
        <v>0</v>
      </c>
      <c r="AB3296">
        <v>0</v>
      </c>
      <c r="AC3296">
        <v>0</v>
      </c>
      <c r="AD3296">
        <v>0</v>
      </c>
      <c r="AE3296">
        <v>0.10143520297848668</v>
      </c>
    </row>
    <row r="3297" spans="1:31" x14ac:dyDescent="0.25">
      <c r="A3297">
        <v>1876932</v>
      </c>
      <c r="B3297">
        <v>1</v>
      </c>
      <c r="C3297" t="s">
        <v>80</v>
      </c>
      <c r="D3297" t="s">
        <v>84</v>
      </c>
      <c r="E3297" t="s">
        <v>146</v>
      </c>
      <c r="F3297" t="s">
        <v>9629</v>
      </c>
      <c r="G3297" t="s">
        <v>663</v>
      </c>
      <c r="H3297" t="s">
        <v>143</v>
      </c>
      <c r="I3297" t="s">
        <v>135</v>
      </c>
      <c r="J3297" t="s">
        <v>136</v>
      </c>
      <c r="K3297" t="s">
        <v>137</v>
      </c>
      <c r="L3297" t="s">
        <v>9630</v>
      </c>
      <c r="M3297" t="s">
        <v>9631</v>
      </c>
      <c r="N3297">
        <v>1.6033333329999999</v>
      </c>
      <c r="O3297">
        <v>0</v>
      </c>
      <c r="P3297">
        <v>116</v>
      </c>
      <c r="Q3297">
        <v>0</v>
      </c>
      <c r="R3297">
        <v>0</v>
      </c>
      <c r="S3297">
        <v>0</v>
      </c>
      <c r="T3297">
        <v>3</v>
      </c>
      <c r="U3297">
        <v>0</v>
      </c>
      <c r="V3297">
        <v>0</v>
      </c>
      <c r="W3297">
        <v>0</v>
      </c>
      <c r="X3297">
        <v>38.900869431685706</v>
      </c>
      <c r="Y3297">
        <v>0</v>
      </c>
      <c r="Z3297">
        <v>0</v>
      </c>
      <c r="AA3297">
        <v>0</v>
      </c>
      <c r="AB3297">
        <v>2.1562809749577725</v>
      </c>
      <c r="AC3297">
        <v>0</v>
      </c>
      <c r="AD3297">
        <v>0</v>
      </c>
      <c r="AE3297">
        <v>41.05715040664348</v>
      </c>
    </row>
    <row r="3298" spans="1:31" x14ac:dyDescent="0.25">
      <c r="A3298">
        <v>1877055</v>
      </c>
      <c r="B3298">
        <v>1</v>
      </c>
      <c r="C3298" t="s">
        <v>80</v>
      </c>
      <c r="D3298" t="s">
        <v>98</v>
      </c>
      <c r="E3298" t="s">
        <v>146</v>
      </c>
      <c r="F3298" t="s">
        <v>9632</v>
      </c>
      <c r="G3298" t="s">
        <v>624</v>
      </c>
      <c r="H3298" t="s">
        <v>143</v>
      </c>
      <c r="I3298" t="s">
        <v>135</v>
      </c>
      <c r="J3298" t="s">
        <v>136</v>
      </c>
      <c r="K3298" t="s">
        <v>137</v>
      </c>
      <c r="L3298" t="s">
        <v>9633</v>
      </c>
      <c r="M3298" t="s">
        <v>9634</v>
      </c>
      <c r="N3298">
        <v>1.6669444440000001</v>
      </c>
      <c r="O3298">
        <v>0</v>
      </c>
      <c r="P3298">
        <v>0</v>
      </c>
      <c r="Q3298">
        <v>0</v>
      </c>
      <c r="R3298">
        <v>3</v>
      </c>
      <c r="S3298">
        <v>0</v>
      </c>
      <c r="T3298">
        <v>1</v>
      </c>
      <c r="U3298">
        <v>0</v>
      </c>
      <c r="V3298">
        <v>0</v>
      </c>
      <c r="W3298">
        <v>0</v>
      </c>
      <c r="X3298">
        <v>0</v>
      </c>
      <c r="Y3298">
        <v>0</v>
      </c>
      <c r="Z3298">
        <v>30.749075447676091</v>
      </c>
      <c r="AA3298">
        <v>0</v>
      </c>
      <c r="AB3298">
        <v>5.8149072756334412</v>
      </c>
      <c r="AC3298">
        <v>0</v>
      </c>
      <c r="AD3298">
        <v>0</v>
      </c>
      <c r="AE3298">
        <v>36.563982723309536</v>
      </c>
    </row>
    <row r="3299" spans="1:31" x14ac:dyDescent="0.25">
      <c r="A3299">
        <v>1876892</v>
      </c>
      <c r="B3299">
        <v>1</v>
      </c>
      <c r="C3299" t="s">
        <v>81</v>
      </c>
      <c r="D3299" t="s">
        <v>112</v>
      </c>
      <c r="E3299" t="s">
        <v>140</v>
      </c>
      <c r="F3299" t="s">
        <v>9635</v>
      </c>
      <c r="G3299" t="s">
        <v>163</v>
      </c>
      <c r="H3299" t="s">
        <v>143</v>
      </c>
      <c r="I3299" t="s">
        <v>135</v>
      </c>
      <c r="J3299" t="s">
        <v>136</v>
      </c>
      <c r="K3299" t="s">
        <v>137</v>
      </c>
      <c r="L3299" t="s">
        <v>9636</v>
      </c>
      <c r="M3299" t="s">
        <v>9637</v>
      </c>
      <c r="N3299">
        <v>3.8975</v>
      </c>
      <c r="O3299">
        <v>0</v>
      </c>
      <c r="P3299">
        <v>1</v>
      </c>
      <c r="Q3299">
        <v>0</v>
      </c>
      <c r="R3299">
        <v>0</v>
      </c>
      <c r="S3299">
        <v>0</v>
      </c>
      <c r="T3299">
        <v>0</v>
      </c>
      <c r="U3299">
        <v>0</v>
      </c>
      <c r="V3299">
        <v>0</v>
      </c>
      <c r="W3299">
        <v>0</v>
      </c>
      <c r="X3299">
        <v>0.53875803790657339</v>
      </c>
      <c r="Y3299">
        <v>0</v>
      </c>
      <c r="Z3299">
        <v>0</v>
      </c>
      <c r="AA3299">
        <v>0</v>
      </c>
      <c r="AB3299">
        <v>0</v>
      </c>
      <c r="AC3299">
        <v>0</v>
      </c>
      <c r="AD3299">
        <v>0</v>
      </c>
      <c r="AE3299">
        <v>0.53875803790657339</v>
      </c>
    </row>
    <row r="3300" spans="1:31" x14ac:dyDescent="0.25">
      <c r="A3300">
        <v>1876995</v>
      </c>
      <c r="B3300">
        <v>1</v>
      </c>
      <c r="C3300" t="s">
        <v>81</v>
      </c>
      <c r="D3300" t="s">
        <v>115</v>
      </c>
      <c r="E3300" t="s">
        <v>158</v>
      </c>
      <c r="F3300" t="s">
        <v>9638</v>
      </c>
      <c r="G3300" t="s">
        <v>219</v>
      </c>
      <c r="H3300" t="s">
        <v>134</v>
      </c>
      <c r="I3300" t="s">
        <v>135</v>
      </c>
      <c r="J3300" t="s">
        <v>136</v>
      </c>
      <c r="K3300" t="s">
        <v>137</v>
      </c>
      <c r="L3300" t="s">
        <v>9639</v>
      </c>
      <c r="M3300" t="s">
        <v>9640</v>
      </c>
      <c r="N3300">
        <v>5.3663888880000004</v>
      </c>
      <c r="O3300">
        <v>0</v>
      </c>
      <c r="P3300">
        <v>50</v>
      </c>
      <c r="Q3300">
        <v>0</v>
      </c>
      <c r="R3300">
        <v>1</v>
      </c>
      <c r="S3300">
        <v>0</v>
      </c>
      <c r="T3300">
        <v>3</v>
      </c>
      <c r="U3300">
        <v>0</v>
      </c>
      <c r="V3300">
        <v>0</v>
      </c>
      <c r="W3300">
        <v>0</v>
      </c>
      <c r="X3300">
        <v>50.406307523435217</v>
      </c>
      <c r="Y3300">
        <v>0</v>
      </c>
      <c r="Z3300">
        <v>2.3170501762680118</v>
      </c>
      <c r="AA3300">
        <v>0</v>
      </c>
      <c r="AB3300">
        <v>3.8077849508880597</v>
      </c>
      <c r="AC3300">
        <v>0</v>
      </c>
      <c r="AD3300">
        <v>0</v>
      </c>
      <c r="AE3300">
        <v>56.531142650591292</v>
      </c>
    </row>
    <row r="3301" spans="1:31" x14ac:dyDescent="0.25">
      <c r="A3301">
        <v>1876700</v>
      </c>
      <c r="B3301">
        <v>1</v>
      </c>
      <c r="C3301" t="s">
        <v>80</v>
      </c>
      <c r="D3301" t="s">
        <v>100</v>
      </c>
      <c r="E3301" t="s">
        <v>146</v>
      </c>
      <c r="F3301" t="s">
        <v>9641</v>
      </c>
      <c r="G3301" t="s">
        <v>453</v>
      </c>
      <c r="H3301" t="s">
        <v>143</v>
      </c>
      <c r="I3301" t="s">
        <v>135</v>
      </c>
      <c r="J3301" t="s">
        <v>136</v>
      </c>
      <c r="K3301" t="s">
        <v>137</v>
      </c>
      <c r="L3301" t="s">
        <v>9642</v>
      </c>
      <c r="M3301" t="s">
        <v>9643</v>
      </c>
      <c r="N3301">
        <v>5.5247222220000003</v>
      </c>
      <c r="O3301">
        <v>0</v>
      </c>
      <c r="P3301">
        <v>24</v>
      </c>
      <c r="Q3301">
        <v>0</v>
      </c>
      <c r="R3301">
        <v>8</v>
      </c>
      <c r="S3301">
        <v>0</v>
      </c>
      <c r="T3301">
        <v>9</v>
      </c>
      <c r="U3301">
        <v>0</v>
      </c>
      <c r="V3301">
        <v>0</v>
      </c>
      <c r="W3301">
        <v>0</v>
      </c>
      <c r="X3301">
        <v>22.615550832760327</v>
      </c>
      <c r="Y3301">
        <v>0</v>
      </c>
      <c r="Z3301">
        <v>53.413096519084604</v>
      </c>
      <c r="AA3301">
        <v>0</v>
      </c>
      <c r="AB3301">
        <v>62.419407265881048</v>
      </c>
      <c r="AC3301">
        <v>0</v>
      </c>
      <c r="AD3301">
        <v>0</v>
      </c>
      <c r="AE3301">
        <v>138.44805461772597</v>
      </c>
    </row>
    <row r="3302" spans="1:31" x14ac:dyDescent="0.25">
      <c r="A3302">
        <v>1876846</v>
      </c>
      <c r="B3302">
        <v>1</v>
      </c>
      <c r="C3302" t="s">
        <v>80</v>
      </c>
      <c r="D3302" t="s">
        <v>100</v>
      </c>
      <c r="E3302" t="s">
        <v>146</v>
      </c>
      <c r="F3302" t="s">
        <v>9644</v>
      </c>
      <c r="G3302" t="s">
        <v>148</v>
      </c>
      <c r="H3302" t="s">
        <v>143</v>
      </c>
      <c r="I3302" t="s">
        <v>135</v>
      </c>
      <c r="J3302" t="s">
        <v>136</v>
      </c>
      <c r="K3302" t="s">
        <v>137</v>
      </c>
      <c r="L3302" t="s">
        <v>9645</v>
      </c>
      <c r="M3302" t="s">
        <v>9646</v>
      </c>
      <c r="N3302">
        <v>4.0091666659999996</v>
      </c>
      <c r="O3302">
        <v>0</v>
      </c>
      <c r="P3302">
        <v>2</v>
      </c>
      <c r="Q3302">
        <v>0</v>
      </c>
      <c r="R3302">
        <v>0</v>
      </c>
      <c r="S3302">
        <v>0</v>
      </c>
      <c r="T3302">
        <v>0</v>
      </c>
      <c r="U3302">
        <v>0</v>
      </c>
      <c r="V3302">
        <v>0</v>
      </c>
      <c r="W3302">
        <v>0</v>
      </c>
      <c r="X3302">
        <v>10.143754718216147</v>
      </c>
      <c r="Y3302">
        <v>0</v>
      </c>
      <c r="Z3302">
        <v>0</v>
      </c>
      <c r="AA3302">
        <v>0</v>
      </c>
      <c r="AB3302">
        <v>0</v>
      </c>
      <c r="AC3302">
        <v>0</v>
      </c>
      <c r="AD3302">
        <v>0</v>
      </c>
      <c r="AE3302">
        <v>10.143754718216147</v>
      </c>
    </row>
    <row r="3303" spans="1:31" x14ac:dyDescent="0.25">
      <c r="A3303">
        <v>1876992</v>
      </c>
      <c r="B3303">
        <v>1</v>
      </c>
      <c r="C3303" t="s">
        <v>80</v>
      </c>
      <c r="D3303" t="s">
        <v>92</v>
      </c>
      <c r="E3303" t="s">
        <v>210</v>
      </c>
      <c r="F3303" t="s">
        <v>7531</v>
      </c>
      <c r="G3303" t="s">
        <v>560</v>
      </c>
      <c r="H3303" t="s">
        <v>134</v>
      </c>
      <c r="I3303" t="s">
        <v>135</v>
      </c>
      <c r="J3303" t="s">
        <v>136</v>
      </c>
      <c r="K3303" t="s">
        <v>137</v>
      </c>
      <c r="L3303" t="s">
        <v>9647</v>
      </c>
      <c r="M3303" t="s">
        <v>9648</v>
      </c>
      <c r="N3303">
        <v>2.0958333329999999</v>
      </c>
      <c r="O3303">
        <v>0</v>
      </c>
      <c r="P3303">
        <v>140</v>
      </c>
      <c r="Q3303">
        <v>0</v>
      </c>
      <c r="R3303">
        <v>17</v>
      </c>
      <c r="S3303">
        <v>3</v>
      </c>
      <c r="T3303">
        <v>2</v>
      </c>
      <c r="U3303">
        <v>1</v>
      </c>
      <c r="V3303">
        <v>0</v>
      </c>
      <c r="W3303">
        <v>0</v>
      </c>
      <c r="X3303">
        <v>121.46867632096583</v>
      </c>
      <c r="Y3303">
        <v>0</v>
      </c>
      <c r="Z3303">
        <v>29.040586195206576</v>
      </c>
      <c r="AA3303">
        <v>158.47612777930254</v>
      </c>
      <c r="AB3303">
        <v>5.06028747706325</v>
      </c>
      <c r="AC3303">
        <v>69.313552833102463</v>
      </c>
      <c r="AD3303">
        <v>0</v>
      </c>
      <c r="AE3303">
        <v>383.35923060564068</v>
      </c>
    </row>
    <row r="3304" spans="1:31" x14ac:dyDescent="0.25">
      <c r="A3304">
        <v>1877158</v>
      </c>
      <c r="B3304">
        <v>1</v>
      </c>
      <c r="C3304" t="s">
        <v>80</v>
      </c>
      <c r="D3304" t="s">
        <v>94</v>
      </c>
      <c r="E3304" t="s">
        <v>210</v>
      </c>
      <c r="F3304" t="s">
        <v>9649</v>
      </c>
      <c r="G3304" t="s">
        <v>900</v>
      </c>
      <c r="H3304" t="s">
        <v>134</v>
      </c>
      <c r="I3304" t="s">
        <v>135</v>
      </c>
      <c r="J3304" t="s">
        <v>136</v>
      </c>
      <c r="K3304" t="s">
        <v>137</v>
      </c>
      <c r="L3304" t="s">
        <v>9650</v>
      </c>
      <c r="M3304" t="s">
        <v>9651</v>
      </c>
      <c r="N3304">
        <v>2.4494444440000001</v>
      </c>
      <c r="O3304">
        <v>0</v>
      </c>
      <c r="P3304">
        <v>1</v>
      </c>
      <c r="Q3304">
        <v>5</v>
      </c>
      <c r="R3304">
        <v>54</v>
      </c>
      <c r="S3304">
        <v>0</v>
      </c>
      <c r="T3304">
        <v>4</v>
      </c>
      <c r="U3304">
        <v>0</v>
      </c>
      <c r="V3304">
        <v>0</v>
      </c>
      <c r="W3304">
        <v>0</v>
      </c>
      <c r="X3304">
        <v>0.24056599143200003</v>
      </c>
      <c r="Y3304">
        <v>71.953910412091432</v>
      </c>
      <c r="Z3304">
        <v>166.58818737830464</v>
      </c>
      <c r="AA3304">
        <v>0</v>
      </c>
      <c r="AB3304">
        <v>23.794521575855853</v>
      </c>
      <c r="AC3304">
        <v>0</v>
      </c>
      <c r="AD3304">
        <v>0</v>
      </c>
      <c r="AE3304">
        <v>262.57718535768396</v>
      </c>
    </row>
    <row r="3305" spans="1:31" x14ac:dyDescent="0.25">
      <c r="A3305">
        <v>1876660</v>
      </c>
      <c r="B3305">
        <v>1</v>
      </c>
      <c r="C3305" t="s">
        <v>80</v>
      </c>
      <c r="D3305" t="s">
        <v>95</v>
      </c>
      <c r="E3305" t="s">
        <v>158</v>
      </c>
      <c r="F3305" t="s">
        <v>9652</v>
      </c>
      <c r="G3305" t="s">
        <v>219</v>
      </c>
      <c r="H3305" t="s">
        <v>134</v>
      </c>
      <c r="I3305" t="s">
        <v>135</v>
      </c>
      <c r="J3305" t="s">
        <v>136</v>
      </c>
      <c r="K3305" t="s">
        <v>137</v>
      </c>
      <c r="L3305" t="s">
        <v>9653</v>
      </c>
      <c r="M3305" t="s">
        <v>9654</v>
      </c>
      <c r="N3305">
        <v>4.540277777</v>
      </c>
      <c r="O3305">
        <v>0</v>
      </c>
      <c r="P3305">
        <v>0</v>
      </c>
      <c r="Q3305">
        <v>0</v>
      </c>
      <c r="R3305">
        <v>0</v>
      </c>
      <c r="S3305">
        <v>1</v>
      </c>
      <c r="T3305">
        <v>0</v>
      </c>
      <c r="U3305">
        <v>0</v>
      </c>
      <c r="V3305">
        <v>0</v>
      </c>
      <c r="W3305">
        <v>0</v>
      </c>
      <c r="X3305">
        <v>0</v>
      </c>
      <c r="Y3305">
        <v>0</v>
      </c>
      <c r="Z3305">
        <v>0</v>
      </c>
      <c r="AA3305">
        <v>50.571321752869949</v>
      </c>
      <c r="AB3305">
        <v>0</v>
      </c>
      <c r="AC3305">
        <v>0</v>
      </c>
      <c r="AD3305">
        <v>0</v>
      </c>
      <c r="AE3305">
        <v>50.571321752869949</v>
      </c>
    </row>
    <row r="3306" spans="1:31" x14ac:dyDescent="0.25">
      <c r="A3306">
        <v>1877184</v>
      </c>
      <c r="B3306">
        <v>1</v>
      </c>
      <c r="C3306" t="s">
        <v>80</v>
      </c>
      <c r="D3306" t="s">
        <v>82</v>
      </c>
      <c r="E3306" t="s">
        <v>222</v>
      </c>
      <c r="F3306" t="s">
        <v>9655</v>
      </c>
      <c r="G3306" t="s">
        <v>663</v>
      </c>
      <c r="H3306" t="s">
        <v>143</v>
      </c>
      <c r="I3306" t="s">
        <v>135</v>
      </c>
      <c r="J3306" t="s">
        <v>136</v>
      </c>
      <c r="K3306" t="s">
        <v>137</v>
      </c>
      <c r="L3306" t="s">
        <v>9656</v>
      </c>
      <c r="M3306" t="s">
        <v>9657</v>
      </c>
      <c r="N3306">
        <v>1.9086111109999999</v>
      </c>
      <c r="O3306">
        <v>0</v>
      </c>
      <c r="P3306">
        <v>11</v>
      </c>
      <c r="Q3306">
        <v>0</v>
      </c>
      <c r="R3306">
        <v>0</v>
      </c>
      <c r="S3306">
        <v>0</v>
      </c>
      <c r="T3306">
        <v>15</v>
      </c>
      <c r="U3306">
        <v>0</v>
      </c>
      <c r="V3306">
        <v>0</v>
      </c>
      <c r="W3306">
        <v>0</v>
      </c>
      <c r="X3306">
        <v>5.0777424174736394</v>
      </c>
      <c r="Y3306">
        <v>0</v>
      </c>
      <c r="Z3306">
        <v>0</v>
      </c>
      <c r="AA3306">
        <v>0</v>
      </c>
      <c r="AB3306">
        <v>67.469335877464914</v>
      </c>
      <c r="AC3306">
        <v>0</v>
      </c>
      <c r="AD3306">
        <v>0</v>
      </c>
      <c r="AE3306">
        <v>72.547078294938558</v>
      </c>
    </row>
    <row r="3307" spans="1:31" x14ac:dyDescent="0.25">
      <c r="A3307">
        <v>1876829</v>
      </c>
      <c r="B3307">
        <v>1</v>
      </c>
      <c r="C3307" t="s">
        <v>81</v>
      </c>
      <c r="D3307" t="s">
        <v>128</v>
      </c>
      <c r="E3307" t="s">
        <v>210</v>
      </c>
      <c r="F3307" t="s">
        <v>7997</v>
      </c>
      <c r="G3307" t="s">
        <v>133</v>
      </c>
      <c r="H3307" t="s">
        <v>134</v>
      </c>
      <c r="I3307" t="s">
        <v>135</v>
      </c>
      <c r="J3307" t="s">
        <v>136</v>
      </c>
      <c r="K3307" t="s">
        <v>137</v>
      </c>
      <c r="L3307" t="s">
        <v>9658</v>
      </c>
      <c r="M3307" t="s">
        <v>9659</v>
      </c>
      <c r="N3307">
        <v>0.24249999999999999</v>
      </c>
      <c r="O3307">
        <v>0</v>
      </c>
      <c r="P3307">
        <v>969</v>
      </c>
      <c r="Q3307">
        <v>3</v>
      </c>
      <c r="R3307">
        <v>13</v>
      </c>
      <c r="S3307">
        <v>5</v>
      </c>
      <c r="T3307">
        <v>101</v>
      </c>
      <c r="U3307">
        <v>0</v>
      </c>
      <c r="V3307">
        <v>0</v>
      </c>
      <c r="W3307">
        <v>0</v>
      </c>
      <c r="X3307">
        <v>33.533614638940641</v>
      </c>
      <c r="Y3307">
        <v>10.124652291114701</v>
      </c>
      <c r="Z3307">
        <v>5.2672706823180286</v>
      </c>
      <c r="AA3307">
        <v>13.591262382160055</v>
      </c>
      <c r="AB3307">
        <v>7.2691818295539923</v>
      </c>
      <c r="AC3307">
        <v>0</v>
      </c>
      <c r="AD3307">
        <v>0</v>
      </c>
      <c r="AE3307">
        <v>69.785981824087415</v>
      </c>
    </row>
    <row r="3308" spans="1:31" x14ac:dyDescent="0.25">
      <c r="A3308">
        <v>1876637</v>
      </c>
      <c r="B3308">
        <v>1</v>
      </c>
      <c r="C3308" t="s">
        <v>80</v>
      </c>
      <c r="D3308" t="s">
        <v>96</v>
      </c>
      <c r="E3308" t="s">
        <v>210</v>
      </c>
      <c r="F3308" t="s">
        <v>9210</v>
      </c>
      <c r="G3308" t="s">
        <v>171</v>
      </c>
      <c r="H3308" t="s">
        <v>134</v>
      </c>
      <c r="I3308" t="s">
        <v>135</v>
      </c>
      <c r="J3308" t="s">
        <v>136</v>
      </c>
      <c r="K3308" t="s">
        <v>172</v>
      </c>
      <c r="L3308" t="s">
        <v>9660</v>
      </c>
      <c r="M3308" t="s">
        <v>9661</v>
      </c>
      <c r="N3308">
        <v>5.3972730550000003</v>
      </c>
      <c r="O3308">
        <v>8</v>
      </c>
      <c r="P3308">
        <v>1005</v>
      </c>
      <c r="Q3308">
        <v>17</v>
      </c>
      <c r="R3308">
        <v>55</v>
      </c>
      <c r="S3308">
        <v>5</v>
      </c>
      <c r="T3308">
        <v>16</v>
      </c>
      <c r="U3308">
        <v>0</v>
      </c>
      <c r="V3308">
        <v>1</v>
      </c>
      <c r="W3308">
        <v>416.27839235297915</v>
      </c>
      <c r="X3308">
        <v>1521.4115651726922</v>
      </c>
      <c r="Y3308">
        <v>228.1690461780922</v>
      </c>
      <c r="Z3308">
        <v>335.71341399982578</v>
      </c>
      <c r="AA3308">
        <v>299.07531889771013</v>
      </c>
      <c r="AB3308">
        <v>69.479459460978219</v>
      </c>
      <c r="AC3308">
        <v>0</v>
      </c>
      <c r="AD3308">
        <v>20.198114579290777</v>
      </c>
      <c r="AE3308">
        <v>2890.3253106415682</v>
      </c>
    </row>
    <row r="3309" spans="1:31" x14ac:dyDescent="0.25">
      <c r="A3309">
        <v>1877164</v>
      </c>
      <c r="B3309">
        <v>1</v>
      </c>
      <c r="C3309" t="s">
        <v>80</v>
      </c>
      <c r="D3309" t="s">
        <v>98</v>
      </c>
      <c r="E3309" t="s">
        <v>146</v>
      </c>
      <c r="F3309" t="s">
        <v>9662</v>
      </c>
      <c r="G3309" t="s">
        <v>148</v>
      </c>
      <c r="H3309" t="s">
        <v>143</v>
      </c>
      <c r="I3309" t="s">
        <v>135</v>
      </c>
      <c r="J3309" t="s">
        <v>136</v>
      </c>
      <c r="K3309" t="s">
        <v>137</v>
      </c>
      <c r="L3309" t="s">
        <v>9663</v>
      </c>
      <c r="M3309" t="s">
        <v>9664</v>
      </c>
      <c r="N3309">
        <v>3.346944444</v>
      </c>
      <c r="O3309">
        <v>0</v>
      </c>
      <c r="P3309">
        <v>36</v>
      </c>
      <c r="Q3309">
        <v>0</v>
      </c>
      <c r="R3309">
        <v>0</v>
      </c>
      <c r="S3309">
        <v>0</v>
      </c>
      <c r="T3309">
        <v>3</v>
      </c>
      <c r="U3309">
        <v>0</v>
      </c>
      <c r="V3309">
        <v>0</v>
      </c>
      <c r="W3309">
        <v>0</v>
      </c>
      <c r="X3309">
        <v>20.556300584839402</v>
      </c>
      <c r="Y3309">
        <v>0</v>
      </c>
      <c r="Z3309">
        <v>0</v>
      </c>
      <c r="AA3309">
        <v>0</v>
      </c>
      <c r="AB3309">
        <v>11.908014167842879</v>
      </c>
      <c r="AC3309">
        <v>0</v>
      </c>
      <c r="AD3309">
        <v>0</v>
      </c>
      <c r="AE3309">
        <v>32.464314752682284</v>
      </c>
    </row>
    <row r="3310" spans="1:31" x14ac:dyDescent="0.25">
      <c r="A3310">
        <v>1876866</v>
      </c>
      <c r="B3310">
        <v>1</v>
      </c>
      <c r="C3310" t="s">
        <v>80</v>
      </c>
      <c r="D3310" t="s">
        <v>109</v>
      </c>
      <c r="E3310" t="s">
        <v>140</v>
      </c>
      <c r="F3310" t="s">
        <v>7821</v>
      </c>
      <c r="G3310" t="s">
        <v>163</v>
      </c>
      <c r="H3310" t="s">
        <v>143</v>
      </c>
      <c r="I3310" t="s">
        <v>135</v>
      </c>
      <c r="J3310" t="s">
        <v>136</v>
      </c>
      <c r="K3310" t="s">
        <v>137</v>
      </c>
      <c r="L3310" t="s">
        <v>9665</v>
      </c>
      <c r="M3310" t="s">
        <v>9666</v>
      </c>
      <c r="N3310">
        <v>1.0252777769999999</v>
      </c>
      <c r="O3310">
        <v>0</v>
      </c>
      <c r="P3310">
        <v>1</v>
      </c>
      <c r="Q3310">
        <v>0</v>
      </c>
      <c r="R3310">
        <v>0</v>
      </c>
      <c r="S3310">
        <v>0</v>
      </c>
      <c r="T3310">
        <v>0</v>
      </c>
      <c r="U3310">
        <v>0</v>
      </c>
      <c r="V3310">
        <v>0</v>
      </c>
      <c r="W3310">
        <v>0</v>
      </c>
      <c r="X3310">
        <v>0.23622342169382002</v>
      </c>
      <c r="Y3310">
        <v>0</v>
      </c>
      <c r="Z3310">
        <v>0</v>
      </c>
      <c r="AA3310">
        <v>0</v>
      </c>
      <c r="AB3310">
        <v>0</v>
      </c>
      <c r="AC3310">
        <v>0</v>
      </c>
      <c r="AD3310">
        <v>0</v>
      </c>
      <c r="AE3310">
        <v>0.23622342169382002</v>
      </c>
    </row>
    <row r="3311" spans="1:31" x14ac:dyDescent="0.25">
      <c r="A3311">
        <v>1876680</v>
      </c>
      <c r="B3311">
        <v>1</v>
      </c>
      <c r="C3311" t="s">
        <v>80</v>
      </c>
      <c r="D3311" t="s">
        <v>84</v>
      </c>
      <c r="E3311" t="s">
        <v>158</v>
      </c>
      <c r="F3311" t="s">
        <v>9667</v>
      </c>
      <c r="G3311" t="s">
        <v>133</v>
      </c>
      <c r="H3311" t="s">
        <v>134</v>
      </c>
      <c r="I3311" t="s">
        <v>135</v>
      </c>
      <c r="J3311" t="s">
        <v>136</v>
      </c>
      <c r="K3311" t="s">
        <v>137</v>
      </c>
      <c r="L3311" t="s">
        <v>9668</v>
      </c>
      <c r="M3311" t="s">
        <v>9669</v>
      </c>
      <c r="N3311">
        <v>0.60138888800000001</v>
      </c>
      <c r="O3311">
        <v>0</v>
      </c>
      <c r="P3311">
        <v>1372</v>
      </c>
      <c r="Q3311">
        <v>0</v>
      </c>
      <c r="R3311">
        <v>0</v>
      </c>
      <c r="S3311">
        <v>2</v>
      </c>
      <c r="T3311">
        <v>128</v>
      </c>
      <c r="U3311">
        <v>0</v>
      </c>
      <c r="V3311">
        <v>1</v>
      </c>
      <c r="W3311">
        <v>0</v>
      </c>
      <c r="X3311">
        <v>167.20718939964166</v>
      </c>
      <c r="Y3311">
        <v>0</v>
      </c>
      <c r="Z3311">
        <v>0</v>
      </c>
      <c r="AA3311">
        <v>152.13962387166202</v>
      </c>
      <c r="AB3311">
        <v>159.80742466969951</v>
      </c>
      <c r="AC3311">
        <v>0</v>
      </c>
      <c r="AD3311">
        <v>5.7088901125070342</v>
      </c>
      <c r="AE3311">
        <v>484.86312805351025</v>
      </c>
    </row>
    <row r="3312" spans="1:31" x14ac:dyDescent="0.25">
      <c r="A3312">
        <v>1876972</v>
      </c>
      <c r="B3312">
        <v>1</v>
      </c>
      <c r="C3312" t="s">
        <v>80</v>
      </c>
      <c r="D3312" t="s">
        <v>96</v>
      </c>
      <c r="E3312" t="s">
        <v>210</v>
      </c>
      <c r="F3312" t="s">
        <v>9670</v>
      </c>
      <c r="G3312" t="s">
        <v>133</v>
      </c>
      <c r="H3312" t="s">
        <v>134</v>
      </c>
      <c r="I3312" t="s">
        <v>135</v>
      </c>
      <c r="J3312" t="s">
        <v>136</v>
      </c>
      <c r="K3312" t="s">
        <v>137</v>
      </c>
      <c r="L3312" t="s">
        <v>9671</v>
      </c>
      <c r="M3312" t="s">
        <v>9672</v>
      </c>
      <c r="N3312">
        <v>3.1825000000000001</v>
      </c>
      <c r="O3312">
        <v>1</v>
      </c>
      <c r="P3312">
        <v>114</v>
      </c>
      <c r="Q3312">
        <v>2</v>
      </c>
      <c r="R3312">
        <v>15</v>
      </c>
      <c r="S3312">
        <v>4</v>
      </c>
      <c r="T3312">
        <v>43</v>
      </c>
      <c r="U3312">
        <v>0</v>
      </c>
      <c r="V3312">
        <v>0</v>
      </c>
      <c r="W3312">
        <v>1.361016223206907</v>
      </c>
      <c r="X3312">
        <v>334.84405130975409</v>
      </c>
      <c r="Y3312">
        <v>586.73810214319008</v>
      </c>
      <c r="Z3312">
        <v>121.78867706028595</v>
      </c>
      <c r="AA3312">
        <v>102.24908702908188</v>
      </c>
      <c r="AB3312">
        <v>581.27438072403288</v>
      </c>
      <c r="AC3312">
        <v>0</v>
      </c>
      <c r="AD3312">
        <v>0</v>
      </c>
      <c r="AE3312">
        <v>1728.2553144895517</v>
      </c>
    </row>
    <row r="3313" spans="1:31" x14ac:dyDescent="0.25">
      <c r="A3313">
        <v>1877115</v>
      </c>
      <c r="B3313">
        <v>1</v>
      </c>
      <c r="C3313" t="s">
        <v>81</v>
      </c>
      <c r="D3313" t="s">
        <v>113</v>
      </c>
      <c r="E3313" t="s">
        <v>169</v>
      </c>
      <c r="F3313" t="s">
        <v>9673</v>
      </c>
      <c r="G3313" t="s">
        <v>183</v>
      </c>
      <c r="H3313" t="s">
        <v>143</v>
      </c>
      <c r="I3313" t="s">
        <v>135</v>
      </c>
      <c r="J3313" t="s">
        <v>136</v>
      </c>
      <c r="K3313" t="s">
        <v>137</v>
      </c>
      <c r="L3313" t="s">
        <v>9674</v>
      </c>
      <c r="M3313" t="s">
        <v>9675</v>
      </c>
      <c r="N3313">
        <v>1.706111111</v>
      </c>
      <c r="O3313">
        <v>0</v>
      </c>
      <c r="P3313">
        <v>128</v>
      </c>
      <c r="Q3313">
        <v>0</v>
      </c>
      <c r="R3313">
        <v>19</v>
      </c>
      <c r="S3313">
        <v>0</v>
      </c>
      <c r="T3313">
        <v>3</v>
      </c>
      <c r="U3313">
        <v>0</v>
      </c>
      <c r="V3313">
        <v>0</v>
      </c>
      <c r="W3313">
        <v>0</v>
      </c>
      <c r="X3313">
        <v>72.132393012133818</v>
      </c>
      <c r="Y3313">
        <v>0</v>
      </c>
      <c r="Z3313">
        <v>43.386802785800242</v>
      </c>
      <c r="AA3313">
        <v>0</v>
      </c>
      <c r="AB3313">
        <v>7.1755523712905749</v>
      </c>
      <c r="AC3313">
        <v>0</v>
      </c>
      <c r="AD3313">
        <v>0</v>
      </c>
      <c r="AE3313">
        <v>122.69474816922464</v>
      </c>
    </row>
    <row r="3314" spans="1:31" x14ac:dyDescent="0.25">
      <c r="A3314">
        <v>1876723</v>
      </c>
      <c r="B3314">
        <v>1</v>
      </c>
      <c r="C3314" t="s">
        <v>80</v>
      </c>
      <c r="D3314" t="s">
        <v>94</v>
      </c>
      <c r="E3314" t="s">
        <v>210</v>
      </c>
      <c r="F3314" t="s">
        <v>9676</v>
      </c>
      <c r="G3314" t="s">
        <v>171</v>
      </c>
      <c r="H3314" t="s">
        <v>134</v>
      </c>
      <c r="I3314" t="s">
        <v>135</v>
      </c>
      <c r="J3314" t="s">
        <v>136</v>
      </c>
      <c r="K3314" t="s">
        <v>172</v>
      </c>
      <c r="L3314" t="s">
        <v>9677</v>
      </c>
      <c r="M3314" t="s">
        <v>9678</v>
      </c>
      <c r="N3314">
        <v>1.2180555550000001</v>
      </c>
      <c r="O3314">
        <v>1</v>
      </c>
      <c r="P3314">
        <v>2900</v>
      </c>
      <c r="Q3314">
        <v>45</v>
      </c>
      <c r="R3314">
        <v>90</v>
      </c>
      <c r="S3314">
        <v>29</v>
      </c>
      <c r="T3314">
        <v>555</v>
      </c>
      <c r="U3314">
        <v>15</v>
      </c>
      <c r="V3314">
        <v>0</v>
      </c>
      <c r="W3314">
        <v>1.2928193181945167</v>
      </c>
      <c r="X3314">
        <v>489.54802905467761</v>
      </c>
      <c r="Y3314">
        <v>142.0062480494251</v>
      </c>
      <c r="Z3314">
        <v>176.3715798294526</v>
      </c>
      <c r="AA3314">
        <v>521.4828180222313</v>
      </c>
      <c r="AB3314">
        <v>346.64140938568198</v>
      </c>
      <c r="AC3314">
        <v>1693.1448162909148</v>
      </c>
      <c r="AD3314">
        <v>0</v>
      </c>
      <c r="AE3314">
        <v>3370.4877199505781</v>
      </c>
    </row>
    <row r="3315" spans="1:31" x14ac:dyDescent="0.25">
      <c r="A3315">
        <v>1876672</v>
      </c>
      <c r="B3315">
        <v>1</v>
      </c>
      <c r="C3315" t="s">
        <v>81</v>
      </c>
      <c r="D3315" t="s">
        <v>119</v>
      </c>
      <c r="E3315" t="s">
        <v>158</v>
      </c>
      <c r="F3315" t="s">
        <v>9679</v>
      </c>
      <c r="G3315" t="s">
        <v>133</v>
      </c>
      <c r="H3315" t="s">
        <v>134</v>
      </c>
      <c r="I3315" t="s">
        <v>135</v>
      </c>
      <c r="J3315" t="s">
        <v>136</v>
      </c>
      <c r="K3315" t="s">
        <v>137</v>
      </c>
      <c r="L3315" t="s">
        <v>9680</v>
      </c>
      <c r="M3315" t="s">
        <v>9681</v>
      </c>
      <c r="N3315">
        <v>0.70833333300000001</v>
      </c>
      <c r="O3315">
        <v>0</v>
      </c>
      <c r="P3315">
        <v>65</v>
      </c>
      <c r="Q3315">
        <v>0</v>
      </c>
      <c r="R3315">
        <v>32</v>
      </c>
      <c r="S3315">
        <v>0</v>
      </c>
      <c r="T3315">
        <v>3</v>
      </c>
      <c r="U3315">
        <v>0</v>
      </c>
      <c r="V3315">
        <v>0</v>
      </c>
      <c r="W3315">
        <v>0</v>
      </c>
      <c r="X3315">
        <v>12.027112180812628</v>
      </c>
      <c r="Y3315">
        <v>0</v>
      </c>
      <c r="Z3315">
        <v>56.871851634006525</v>
      </c>
      <c r="AA3315">
        <v>0</v>
      </c>
      <c r="AB3315">
        <v>6.506100177112959</v>
      </c>
      <c r="AC3315">
        <v>0</v>
      </c>
      <c r="AD3315">
        <v>0</v>
      </c>
      <c r="AE3315">
        <v>75.40506399193211</v>
      </c>
    </row>
    <row r="3316" spans="1:31" x14ac:dyDescent="0.25">
      <c r="A3316">
        <v>1877004</v>
      </c>
      <c r="B3316">
        <v>1</v>
      </c>
      <c r="C3316" t="s">
        <v>80</v>
      </c>
      <c r="D3316" t="s">
        <v>104</v>
      </c>
      <c r="E3316" t="s">
        <v>158</v>
      </c>
      <c r="F3316" t="s">
        <v>9682</v>
      </c>
      <c r="G3316" t="s">
        <v>219</v>
      </c>
      <c r="H3316" t="s">
        <v>134</v>
      </c>
      <c r="I3316" t="s">
        <v>135</v>
      </c>
      <c r="J3316" t="s">
        <v>136</v>
      </c>
      <c r="K3316" t="s">
        <v>137</v>
      </c>
      <c r="L3316" t="s">
        <v>9683</v>
      </c>
      <c r="M3316" t="s">
        <v>9684</v>
      </c>
      <c r="N3316">
        <v>5.5055555549999999</v>
      </c>
      <c r="O3316">
        <v>0</v>
      </c>
      <c r="P3316">
        <v>10</v>
      </c>
      <c r="Q3316">
        <v>0</v>
      </c>
      <c r="R3316">
        <v>47</v>
      </c>
      <c r="S3316">
        <v>0</v>
      </c>
      <c r="T3316">
        <v>7</v>
      </c>
      <c r="U3316">
        <v>0</v>
      </c>
      <c r="V3316">
        <v>0</v>
      </c>
      <c r="W3316">
        <v>0</v>
      </c>
      <c r="X3316">
        <v>20.140119229683581</v>
      </c>
      <c r="Y3316">
        <v>0</v>
      </c>
      <c r="Z3316">
        <v>88.902291172943933</v>
      </c>
      <c r="AA3316">
        <v>0</v>
      </c>
      <c r="AB3316">
        <v>25.70148364527163</v>
      </c>
      <c r="AC3316">
        <v>0</v>
      </c>
      <c r="AD3316">
        <v>0</v>
      </c>
      <c r="AE3316">
        <v>134.74389404789915</v>
      </c>
    </row>
    <row r="3317" spans="1:31" x14ac:dyDescent="0.25">
      <c r="A3317">
        <v>1877150</v>
      </c>
      <c r="B3317">
        <v>1</v>
      </c>
      <c r="C3317" t="s">
        <v>81</v>
      </c>
      <c r="D3317" t="s">
        <v>118</v>
      </c>
      <c r="E3317" t="s">
        <v>146</v>
      </c>
      <c r="F3317" t="s">
        <v>9685</v>
      </c>
      <c r="G3317" t="s">
        <v>148</v>
      </c>
      <c r="H3317" t="s">
        <v>143</v>
      </c>
      <c r="I3317" t="s">
        <v>135</v>
      </c>
      <c r="J3317" t="s">
        <v>136</v>
      </c>
      <c r="K3317" t="s">
        <v>137</v>
      </c>
      <c r="L3317" t="s">
        <v>9686</v>
      </c>
      <c r="M3317" t="s">
        <v>9687</v>
      </c>
      <c r="N3317">
        <v>2.3588888880000001</v>
      </c>
      <c r="O3317">
        <v>0</v>
      </c>
      <c r="P3317">
        <v>15</v>
      </c>
      <c r="Q3317">
        <v>0</v>
      </c>
      <c r="R3317">
        <v>2</v>
      </c>
      <c r="S3317">
        <v>0</v>
      </c>
      <c r="T3317">
        <v>0</v>
      </c>
      <c r="U3317">
        <v>0</v>
      </c>
      <c r="V3317">
        <v>0</v>
      </c>
      <c r="W3317">
        <v>0</v>
      </c>
      <c r="X3317">
        <v>11.263049823505519</v>
      </c>
      <c r="Y3317">
        <v>0</v>
      </c>
      <c r="Z3317">
        <v>3.8172807352870675</v>
      </c>
      <c r="AA3317">
        <v>0</v>
      </c>
      <c r="AB3317">
        <v>0</v>
      </c>
      <c r="AC3317">
        <v>0</v>
      </c>
      <c r="AD3317">
        <v>0</v>
      </c>
      <c r="AE3317">
        <v>15.080330558792586</v>
      </c>
    </row>
    <row r="3318" spans="1:31" x14ac:dyDescent="0.25">
      <c r="A3318">
        <v>1877104</v>
      </c>
      <c r="B3318">
        <v>1</v>
      </c>
      <c r="C3318" t="s">
        <v>80</v>
      </c>
      <c r="D3318" t="s">
        <v>94</v>
      </c>
      <c r="E3318" t="s">
        <v>158</v>
      </c>
      <c r="F3318" t="s">
        <v>9688</v>
      </c>
      <c r="G3318" t="s">
        <v>219</v>
      </c>
      <c r="H3318" t="s">
        <v>134</v>
      </c>
      <c r="I3318" t="s">
        <v>135</v>
      </c>
      <c r="J3318" t="s">
        <v>136</v>
      </c>
      <c r="K3318" t="s">
        <v>137</v>
      </c>
      <c r="L3318" t="s">
        <v>9689</v>
      </c>
      <c r="M3318" t="s">
        <v>9690</v>
      </c>
      <c r="N3318">
        <v>2.1974999999999998</v>
      </c>
      <c r="O3318">
        <v>0</v>
      </c>
      <c r="P3318">
        <v>307</v>
      </c>
      <c r="Q3318">
        <v>0</v>
      </c>
      <c r="R3318">
        <v>0</v>
      </c>
      <c r="S3318">
        <v>0</v>
      </c>
      <c r="T3318">
        <v>9</v>
      </c>
      <c r="U3318">
        <v>0</v>
      </c>
      <c r="V3318">
        <v>0</v>
      </c>
      <c r="W3318">
        <v>0</v>
      </c>
      <c r="X3318">
        <v>62.053524032510325</v>
      </c>
      <c r="Y3318">
        <v>0</v>
      </c>
      <c r="Z3318">
        <v>0</v>
      </c>
      <c r="AA3318">
        <v>0</v>
      </c>
      <c r="AB3318">
        <v>25.872197956656912</v>
      </c>
      <c r="AC3318">
        <v>0</v>
      </c>
      <c r="AD3318">
        <v>0</v>
      </c>
      <c r="AE3318">
        <v>87.925721989167243</v>
      </c>
    </row>
    <row r="3319" spans="1:31" x14ac:dyDescent="0.25">
      <c r="A3319">
        <v>1876981</v>
      </c>
      <c r="B3319">
        <v>1</v>
      </c>
      <c r="C3319" t="s">
        <v>80</v>
      </c>
      <c r="D3319" t="s">
        <v>93</v>
      </c>
      <c r="E3319" t="s">
        <v>146</v>
      </c>
      <c r="F3319" t="s">
        <v>9691</v>
      </c>
      <c r="G3319" t="s">
        <v>148</v>
      </c>
      <c r="H3319" t="s">
        <v>143</v>
      </c>
      <c r="I3319" t="s">
        <v>135</v>
      </c>
      <c r="J3319" t="s">
        <v>136</v>
      </c>
      <c r="K3319" t="s">
        <v>137</v>
      </c>
      <c r="L3319" t="s">
        <v>9692</v>
      </c>
      <c r="M3319" t="s">
        <v>9693</v>
      </c>
      <c r="N3319">
        <v>3.14</v>
      </c>
      <c r="O3319">
        <v>0</v>
      </c>
      <c r="P3319">
        <v>84</v>
      </c>
      <c r="Q3319">
        <v>0</v>
      </c>
      <c r="R3319">
        <v>0</v>
      </c>
      <c r="S3319">
        <v>0</v>
      </c>
      <c r="T3319">
        <v>3</v>
      </c>
      <c r="U3319">
        <v>0</v>
      </c>
      <c r="V3319">
        <v>0</v>
      </c>
      <c r="W3319">
        <v>0</v>
      </c>
      <c r="X3319">
        <v>59.669466865095949</v>
      </c>
      <c r="Y3319">
        <v>0</v>
      </c>
      <c r="Z3319">
        <v>0</v>
      </c>
      <c r="AA3319">
        <v>0</v>
      </c>
      <c r="AB3319">
        <v>5.5746071244481898</v>
      </c>
      <c r="AC3319">
        <v>0</v>
      </c>
      <c r="AD3319">
        <v>0</v>
      </c>
      <c r="AE3319">
        <v>65.244073989544134</v>
      </c>
    </row>
    <row r="3320" spans="1:31" x14ac:dyDescent="0.25">
      <c r="A3320">
        <v>1877081</v>
      </c>
      <c r="B3320">
        <v>1</v>
      </c>
      <c r="C3320" t="s">
        <v>80</v>
      </c>
      <c r="D3320" t="s">
        <v>104</v>
      </c>
      <c r="E3320" t="s">
        <v>140</v>
      </c>
      <c r="F3320" t="s">
        <v>9694</v>
      </c>
      <c r="G3320" t="s">
        <v>200</v>
      </c>
      <c r="H3320" t="s">
        <v>143</v>
      </c>
      <c r="I3320" t="s">
        <v>135</v>
      </c>
      <c r="J3320" t="s">
        <v>136</v>
      </c>
      <c r="K3320" t="s">
        <v>137</v>
      </c>
      <c r="L3320" t="s">
        <v>9695</v>
      </c>
      <c r="M3320" t="s">
        <v>9696</v>
      </c>
      <c r="N3320">
        <v>1.4544444439999999</v>
      </c>
      <c r="O3320">
        <v>0</v>
      </c>
      <c r="P3320">
        <v>1</v>
      </c>
      <c r="Q3320">
        <v>0</v>
      </c>
      <c r="R3320">
        <v>0</v>
      </c>
      <c r="S3320">
        <v>0</v>
      </c>
      <c r="T3320">
        <v>0</v>
      </c>
      <c r="U3320">
        <v>0</v>
      </c>
      <c r="V3320">
        <v>0</v>
      </c>
      <c r="W3320">
        <v>0</v>
      </c>
      <c r="X3320">
        <v>0.37447889111480143</v>
      </c>
      <c r="Y3320">
        <v>0</v>
      </c>
      <c r="Z3320">
        <v>0</v>
      </c>
      <c r="AA3320">
        <v>0</v>
      </c>
      <c r="AB3320">
        <v>0</v>
      </c>
      <c r="AC3320">
        <v>0</v>
      </c>
      <c r="AD3320">
        <v>0</v>
      </c>
      <c r="AE3320">
        <v>0.37447889111480143</v>
      </c>
    </row>
    <row r="3321" spans="1:31" x14ac:dyDescent="0.25">
      <c r="A3321">
        <v>1876689</v>
      </c>
      <c r="B3321">
        <v>1</v>
      </c>
      <c r="C3321" t="s">
        <v>80</v>
      </c>
      <c r="D3321" t="s">
        <v>83</v>
      </c>
      <c r="E3321" t="s">
        <v>146</v>
      </c>
      <c r="F3321" t="s">
        <v>9697</v>
      </c>
      <c r="G3321" t="s">
        <v>453</v>
      </c>
      <c r="H3321" t="s">
        <v>143</v>
      </c>
      <c r="I3321" t="s">
        <v>135</v>
      </c>
      <c r="J3321" t="s">
        <v>136</v>
      </c>
      <c r="K3321" t="s">
        <v>137</v>
      </c>
      <c r="L3321" t="s">
        <v>9698</v>
      </c>
      <c r="M3321" t="s">
        <v>9699</v>
      </c>
      <c r="N3321">
        <v>0.58861111099999996</v>
      </c>
      <c r="O3321">
        <v>0</v>
      </c>
      <c r="P3321">
        <v>61</v>
      </c>
      <c r="Q3321">
        <v>0</v>
      </c>
      <c r="R3321">
        <v>0</v>
      </c>
      <c r="S3321">
        <v>0</v>
      </c>
      <c r="T3321">
        <v>5</v>
      </c>
      <c r="U3321">
        <v>0</v>
      </c>
      <c r="V3321">
        <v>0</v>
      </c>
      <c r="W3321">
        <v>0</v>
      </c>
      <c r="X3321">
        <v>11.944865086537861</v>
      </c>
      <c r="Y3321">
        <v>0</v>
      </c>
      <c r="Z3321">
        <v>0</v>
      </c>
      <c r="AA3321">
        <v>0</v>
      </c>
      <c r="AB3321">
        <v>0.86679093038326549</v>
      </c>
      <c r="AC3321">
        <v>0</v>
      </c>
      <c r="AD3321">
        <v>0</v>
      </c>
      <c r="AE3321">
        <v>12.811656016921127</v>
      </c>
    </row>
    <row r="3322" spans="1:31" x14ac:dyDescent="0.25">
      <c r="A3322">
        <v>1877144</v>
      </c>
      <c r="B3322">
        <v>1</v>
      </c>
      <c r="C3322" t="s">
        <v>80</v>
      </c>
      <c r="D3322" t="s">
        <v>104</v>
      </c>
      <c r="E3322" t="s">
        <v>140</v>
      </c>
      <c r="F3322" t="s">
        <v>9700</v>
      </c>
      <c r="G3322" t="s">
        <v>207</v>
      </c>
      <c r="H3322" t="s">
        <v>143</v>
      </c>
      <c r="I3322" t="s">
        <v>135</v>
      </c>
      <c r="J3322" t="s">
        <v>136</v>
      </c>
      <c r="K3322" t="s">
        <v>137</v>
      </c>
      <c r="L3322" t="s">
        <v>9701</v>
      </c>
      <c r="M3322" t="s">
        <v>9702</v>
      </c>
      <c r="N3322">
        <v>1.4530555549999999</v>
      </c>
      <c r="O3322">
        <v>0</v>
      </c>
      <c r="P3322">
        <v>2</v>
      </c>
      <c r="Q3322">
        <v>0</v>
      </c>
      <c r="R3322">
        <v>0</v>
      </c>
      <c r="S3322">
        <v>0</v>
      </c>
      <c r="T3322">
        <v>0</v>
      </c>
      <c r="U3322">
        <v>0</v>
      </c>
      <c r="V3322">
        <v>0</v>
      </c>
      <c r="W3322">
        <v>0</v>
      </c>
      <c r="X3322">
        <v>0.84666844903202942</v>
      </c>
      <c r="Y3322">
        <v>0</v>
      </c>
      <c r="Z3322">
        <v>0</v>
      </c>
      <c r="AA3322">
        <v>0</v>
      </c>
      <c r="AB3322">
        <v>0</v>
      </c>
      <c r="AC3322">
        <v>0</v>
      </c>
      <c r="AD3322">
        <v>0</v>
      </c>
      <c r="AE3322">
        <v>0.84666844903202942</v>
      </c>
    </row>
    <row r="3323" spans="1:31" x14ac:dyDescent="0.25">
      <c r="A3323">
        <v>1876941</v>
      </c>
      <c r="B3323">
        <v>1</v>
      </c>
      <c r="C3323" t="s">
        <v>80</v>
      </c>
      <c r="D3323" t="s">
        <v>83</v>
      </c>
      <c r="E3323" t="s">
        <v>140</v>
      </c>
      <c r="F3323" t="s">
        <v>9703</v>
      </c>
      <c r="G3323" t="s">
        <v>207</v>
      </c>
      <c r="H3323" t="s">
        <v>143</v>
      </c>
      <c r="I3323" t="s">
        <v>135</v>
      </c>
      <c r="J3323" t="s">
        <v>136</v>
      </c>
      <c r="K3323" t="s">
        <v>137</v>
      </c>
      <c r="L3323" t="s">
        <v>9704</v>
      </c>
      <c r="M3323" t="s">
        <v>9705</v>
      </c>
      <c r="N3323">
        <v>1.5491666660000001</v>
      </c>
      <c r="O3323">
        <v>0</v>
      </c>
      <c r="P3323">
        <v>0</v>
      </c>
      <c r="Q3323">
        <v>0</v>
      </c>
      <c r="R3323">
        <v>0</v>
      </c>
      <c r="S3323">
        <v>0</v>
      </c>
      <c r="T3323">
        <v>1</v>
      </c>
      <c r="U3323">
        <v>0</v>
      </c>
      <c r="V3323">
        <v>0</v>
      </c>
      <c r="W3323">
        <v>0</v>
      </c>
      <c r="X3323">
        <v>0</v>
      </c>
      <c r="Y3323">
        <v>0</v>
      </c>
      <c r="Z3323">
        <v>0</v>
      </c>
      <c r="AA3323">
        <v>0</v>
      </c>
      <c r="AB3323">
        <v>0.87988333457788004</v>
      </c>
      <c r="AC3323">
        <v>0</v>
      </c>
      <c r="AD3323">
        <v>0</v>
      </c>
      <c r="AE3323">
        <v>0.87988333457788004</v>
      </c>
    </row>
    <row r="3324" spans="1:31" x14ac:dyDescent="0.25">
      <c r="A3324">
        <v>1877044</v>
      </c>
      <c r="B3324">
        <v>1</v>
      </c>
      <c r="C3324" t="s">
        <v>80</v>
      </c>
      <c r="D3324" t="s">
        <v>105</v>
      </c>
      <c r="E3324" t="s">
        <v>146</v>
      </c>
      <c r="F3324" t="s">
        <v>9706</v>
      </c>
      <c r="G3324" t="s">
        <v>469</v>
      </c>
      <c r="H3324" t="s">
        <v>143</v>
      </c>
      <c r="I3324" t="s">
        <v>135</v>
      </c>
      <c r="J3324" t="s">
        <v>136</v>
      </c>
      <c r="K3324" t="s">
        <v>137</v>
      </c>
      <c r="L3324" t="s">
        <v>9707</v>
      </c>
      <c r="M3324" t="s">
        <v>9708</v>
      </c>
      <c r="N3324">
        <v>2.028611111</v>
      </c>
      <c r="O3324">
        <v>0</v>
      </c>
      <c r="P3324">
        <v>18</v>
      </c>
      <c r="Q3324">
        <v>0</v>
      </c>
      <c r="R3324">
        <v>1</v>
      </c>
      <c r="S3324">
        <v>0</v>
      </c>
      <c r="T3324">
        <v>1</v>
      </c>
      <c r="U3324">
        <v>0</v>
      </c>
      <c r="V3324">
        <v>0</v>
      </c>
      <c r="W3324">
        <v>0</v>
      </c>
      <c r="X3324">
        <v>5.7443523611054168</v>
      </c>
      <c r="Y3324">
        <v>0</v>
      </c>
      <c r="Z3324">
        <v>2.4332423898144655</v>
      </c>
      <c r="AA3324">
        <v>0</v>
      </c>
      <c r="AB3324">
        <v>0.53550313348143341</v>
      </c>
      <c r="AC3324">
        <v>0</v>
      </c>
      <c r="AD3324">
        <v>0</v>
      </c>
      <c r="AE3324">
        <v>8.7130978844013161</v>
      </c>
    </row>
    <row r="3325" spans="1:31" x14ac:dyDescent="0.25">
      <c r="A3325">
        <v>1876649</v>
      </c>
      <c r="B3325">
        <v>1</v>
      </c>
      <c r="C3325" t="s">
        <v>81</v>
      </c>
      <c r="D3325" t="s">
        <v>113</v>
      </c>
      <c r="E3325" t="s">
        <v>146</v>
      </c>
      <c r="F3325" t="s">
        <v>9709</v>
      </c>
      <c r="G3325" t="s">
        <v>148</v>
      </c>
      <c r="H3325" t="s">
        <v>143</v>
      </c>
      <c r="I3325" t="s">
        <v>135</v>
      </c>
      <c r="J3325" t="s">
        <v>136</v>
      </c>
      <c r="K3325" t="s">
        <v>137</v>
      </c>
      <c r="L3325" t="s">
        <v>9710</v>
      </c>
      <c r="M3325" t="s">
        <v>9711</v>
      </c>
      <c r="N3325">
        <v>3.5786111109999998</v>
      </c>
      <c r="O3325">
        <v>0</v>
      </c>
      <c r="P3325">
        <v>54</v>
      </c>
      <c r="Q3325">
        <v>0</v>
      </c>
      <c r="R3325">
        <v>1</v>
      </c>
      <c r="S3325">
        <v>0</v>
      </c>
      <c r="T3325">
        <v>1</v>
      </c>
      <c r="U3325">
        <v>0</v>
      </c>
      <c r="V3325">
        <v>0</v>
      </c>
      <c r="W3325">
        <v>0</v>
      </c>
      <c r="X3325">
        <v>29.657506895284509</v>
      </c>
      <c r="Y3325">
        <v>0</v>
      </c>
      <c r="Z3325">
        <v>6.1752389876666678E-5</v>
      </c>
      <c r="AA3325">
        <v>0</v>
      </c>
      <c r="AB3325">
        <v>1.2100614533896235</v>
      </c>
      <c r="AC3325">
        <v>0</v>
      </c>
      <c r="AD3325">
        <v>0</v>
      </c>
      <c r="AE3325">
        <v>30.867630101064009</v>
      </c>
    </row>
    <row r="3326" spans="1:31" x14ac:dyDescent="0.25">
      <c r="A3326">
        <v>1877190</v>
      </c>
      <c r="B3326">
        <v>1</v>
      </c>
      <c r="C3326" t="s">
        <v>80</v>
      </c>
      <c r="D3326" t="s">
        <v>104</v>
      </c>
      <c r="E3326" t="s">
        <v>140</v>
      </c>
      <c r="F3326" t="s">
        <v>9712</v>
      </c>
      <c r="G3326" t="s">
        <v>163</v>
      </c>
      <c r="H3326" t="s">
        <v>143</v>
      </c>
      <c r="I3326" t="s">
        <v>135</v>
      </c>
      <c r="J3326" t="s">
        <v>136</v>
      </c>
      <c r="K3326" t="s">
        <v>137</v>
      </c>
      <c r="L3326" t="s">
        <v>9713</v>
      </c>
      <c r="M3326" t="s">
        <v>9714</v>
      </c>
      <c r="N3326">
        <v>1.9938888880000001</v>
      </c>
      <c r="O3326">
        <v>0</v>
      </c>
      <c r="P3326">
        <v>0</v>
      </c>
      <c r="Q3326">
        <v>0</v>
      </c>
      <c r="R3326">
        <v>0</v>
      </c>
      <c r="S3326">
        <v>0</v>
      </c>
      <c r="T3326">
        <v>1</v>
      </c>
      <c r="U3326">
        <v>0</v>
      </c>
      <c r="V3326">
        <v>0</v>
      </c>
      <c r="W3326">
        <v>0</v>
      </c>
      <c r="X3326">
        <v>0</v>
      </c>
      <c r="Y3326">
        <v>0</v>
      </c>
      <c r="Z3326">
        <v>0</v>
      </c>
      <c r="AA3326">
        <v>0</v>
      </c>
      <c r="AB3326">
        <v>1.9370073399246723</v>
      </c>
      <c r="AC3326">
        <v>0</v>
      </c>
      <c r="AD3326">
        <v>0</v>
      </c>
      <c r="AE3326">
        <v>1.9370073399246723</v>
      </c>
    </row>
    <row r="3327" spans="1:31" x14ac:dyDescent="0.25">
      <c r="A3327">
        <v>1877087</v>
      </c>
      <c r="B3327">
        <v>1</v>
      </c>
      <c r="C3327" t="s">
        <v>81</v>
      </c>
      <c r="D3327" t="s">
        <v>117</v>
      </c>
      <c r="E3327" t="s">
        <v>210</v>
      </c>
      <c r="F3327" t="s">
        <v>9715</v>
      </c>
      <c r="G3327" t="s">
        <v>133</v>
      </c>
      <c r="H3327" t="s">
        <v>134</v>
      </c>
      <c r="I3327" t="s">
        <v>135</v>
      </c>
      <c r="J3327" t="s">
        <v>136</v>
      </c>
      <c r="K3327" t="s">
        <v>137</v>
      </c>
      <c r="L3327" t="s">
        <v>9716</v>
      </c>
      <c r="M3327" t="s">
        <v>9717</v>
      </c>
      <c r="N3327">
        <v>0.62333333300000004</v>
      </c>
      <c r="O3327">
        <v>1</v>
      </c>
      <c r="P3327">
        <v>490</v>
      </c>
      <c r="Q3327">
        <v>10</v>
      </c>
      <c r="R3327">
        <v>33</v>
      </c>
      <c r="S3327">
        <v>2</v>
      </c>
      <c r="T3327">
        <v>13</v>
      </c>
      <c r="U3327">
        <v>0</v>
      </c>
      <c r="V3327">
        <v>0</v>
      </c>
      <c r="W3327">
        <v>0.49663476999546668</v>
      </c>
      <c r="X3327">
        <v>50.824657929015657</v>
      </c>
      <c r="Y3327">
        <v>10.752823994093756</v>
      </c>
      <c r="Z3327">
        <v>10.64293984954314</v>
      </c>
      <c r="AA3327">
        <v>0.83626451765589316</v>
      </c>
      <c r="AB3327">
        <v>2.0040173193290798</v>
      </c>
      <c r="AC3327">
        <v>0</v>
      </c>
      <c r="AD3327">
        <v>0</v>
      </c>
      <c r="AE3327">
        <v>75.557338379632995</v>
      </c>
    </row>
    <row r="3328" spans="1:31" x14ac:dyDescent="0.25">
      <c r="A3328">
        <v>1876732</v>
      </c>
      <c r="B3328">
        <v>1</v>
      </c>
      <c r="C3328" t="s">
        <v>81</v>
      </c>
      <c r="D3328" t="s">
        <v>122</v>
      </c>
      <c r="E3328" t="s">
        <v>158</v>
      </c>
      <c r="F3328" t="s">
        <v>6497</v>
      </c>
      <c r="G3328" t="s">
        <v>171</v>
      </c>
      <c r="H3328" t="s">
        <v>134</v>
      </c>
      <c r="I3328" t="s">
        <v>135</v>
      </c>
      <c r="J3328" t="s">
        <v>136</v>
      </c>
      <c r="K3328" t="s">
        <v>172</v>
      </c>
      <c r="L3328" t="s">
        <v>9718</v>
      </c>
      <c r="M3328" t="s">
        <v>9719</v>
      </c>
      <c r="N3328">
        <v>7.2436972219999998</v>
      </c>
      <c r="O3328">
        <v>0</v>
      </c>
      <c r="P3328">
        <v>43</v>
      </c>
      <c r="Q3328">
        <v>0</v>
      </c>
      <c r="R3328">
        <v>2</v>
      </c>
      <c r="S3328">
        <v>0</v>
      </c>
      <c r="T3328">
        <v>2</v>
      </c>
      <c r="U3328">
        <v>0</v>
      </c>
      <c r="V3328">
        <v>0</v>
      </c>
      <c r="W3328">
        <v>0</v>
      </c>
      <c r="X3328">
        <v>58.427301040438572</v>
      </c>
      <c r="Y3328">
        <v>0</v>
      </c>
      <c r="Z3328">
        <v>2.6398692185315338</v>
      </c>
      <c r="AA3328">
        <v>0</v>
      </c>
      <c r="AB3328">
        <v>12.973410925946089</v>
      </c>
      <c r="AC3328">
        <v>0</v>
      </c>
      <c r="AD3328">
        <v>0</v>
      </c>
      <c r="AE3328">
        <v>74.040581184916192</v>
      </c>
    </row>
    <row r="3329" spans="1:31" x14ac:dyDescent="0.25">
      <c r="A3329">
        <v>1876898</v>
      </c>
      <c r="B3329">
        <v>1</v>
      </c>
      <c r="C3329" t="s">
        <v>80</v>
      </c>
      <c r="D3329" t="s">
        <v>95</v>
      </c>
      <c r="E3329" t="s">
        <v>158</v>
      </c>
      <c r="F3329" t="s">
        <v>8067</v>
      </c>
      <c r="G3329" t="s">
        <v>219</v>
      </c>
      <c r="H3329" t="s">
        <v>134</v>
      </c>
      <c r="I3329" t="s">
        <v>135</v>
      </c>
      <c r="J3329" t="s">
        <v>136</v>
      </c>
      <c r="K3329" t="s">
        <v>137</v>
      </c>
      <c r="L3329" t="s">
        <v>9720</v>
      </c>
      <c r="M3329" t="s">
        <v>9721</v>
      </c>
      <c r="N3329">
        <v>0.90138888800000005</v>
      </c>
      <c r="O3329">
        <v>0</v>
      </c>
      <c r="P3329">
        <v>554</v>
      </c>
      <c r="Q3329">
        <v>0</v>
      </c>
      <c r="R3329">
        <v>1</v>
      </c>
      <c r="S3329">
        <v>2</v>
      </c>
      <c r="T3329">
        <v>53</v>
      </c>
      <c r="U3329">
        <v>0</v>
      </c>
      <c r="V3329">
        <v>0</v>
      </c>
      <c r="W3329">
        <v>0</v>
      </c>
      <c r="X3329">
        <v>120.28031696663142</v>
      </c>
      <c r="Y3329">
        <v>0</v>
      </c>
      <c r="Z3329">
        <v>4.0928052897030283E-2</v>
      </c>
      <c r="AA3329">
        <v>6.8775019000093689</v>
      </c>
      <c r="AB3329">
        <v>64.768905070823408</v>
      </c>
      <c r="AC3329">
        <v>0</v>
      </c>
      <c r="AD3329">
        <v>0</v>
      </c>
      <c r="AE3329">
        <v>191.96765199036122</v>
      </c>
    </row>
    <row r="3330" spans="1:31" x14ac:dyDescent="0.25">
      <c r="A3330">
        <v>1877061</v>
      </c>
      <c r="B3330">
        <v>1</v>
      </c>
      <c r="C3330" t="s">
        <v>81</v>
      </c>
      <c r="D3330" t="s">
        <v>123</v>
      </c>
      <c r="E3330" t="s">
        <v>146</v>
      </c>
      <c r="F3330" t="s">
        <v>9722</v>
      </c>
      <c r="G3330" t="s">
        <v>469</v>
      </c>
      <c r="H3330" t="s">
        <v>143</v>
      </c>
      <c r="I3330" t="s">
        <v>135</v>
      </c>
      <c r="J3330" t="s">
        <v>136</v>
      </c>
      <c r="K3330" t="s">
        <v>137</v>
      </c>
      <c r="L3330" t="s">
        <v>9723</v>
      </c>
      <c r="M3330" t="s">
        <v>9724</v>
      </c>
      <c r="N3330">
        <v>2.3352777769999999</v>
      </c>
      <c r="O3330">
        <v>0</v>
      </c>
      <c r="P3330">
        <v>50</v>
      </c>
      <c r="Q3330">
        <v>0</v>
      </c>
      <c r="R3330">
        <v>0</v>
      </c>
      <c r="S3330">
        <v>0</v>
      </c>
      <c r="T3330">
        <v>6</v>
      </c>
      <c r="U3330">
        <v>0</v>
      </c>
      <c r="V3330">
        <v>0</v>
      </c>
      <c r="W3330">
        <v>0</v>
      </c>
      <c r="X3330">
        <v>24.594344824516426</v>
      </c>
      <c r="Y3330">
        <v>0</v>
      </c>
      <c r="Z3330">
        <v>0</v>
      </c>
      <c r="AA3330">
        <v>0</v>
      </c>
      <c r="AB3330">
        <v>12.860667822328814</v>
      </c>
      <c r="AC3330">
        <v>0</v>
      </c>
      <c r="AD3330">
        <v>0</v>
      </c>
      <c r="AE3330">
        <v>37.45501264684524</v>
      </c>
    </row>
    <row r="3331" spans="1:31" x14ac:dyDescent="0.25">
      <c r="A3331">
        <v>1876712</v>
      </c>
      <c r="B3331">
        <v>1</v>
      </c>
      <c r="C3331" t="s">
        <v>80</v>
      </c>
      <c r="D3331" t="s">
        <v>93</v>
      </c>
      <c r="E3331" t="s">
        <v>146</v>
      </c>
      <c r="F3331" t="s">
        <v>9725</v>
      </c>
      <c r="G3331" t="s">
        <v>148</v>
      </c>
      <c r="H3331" t="s">
        <v>143</v>
      </c>
      <c r="I3331" t="s">
        <v>135</v>
      </c>
      <c r="J3331" t="s">
        <v>136</v>
      </c>
      <c r="K3331" t="s">
        <v>137</v>
      </c>
      <c r="L3331" t="s">
        <v>9642</v>
      </c>
      <c r="M3331" t="s">
        <v>9726</v>
      </c>
      <c r="N3331">
        <v>6.7913888880000002</v>
      </c>
      <c r="O3331">
        <v>0</v>
      </c>
      <c r="P3331">
        <v>1</v>
      </c>
      <c r="Q3331">
        <v>0</v>
      </c>
      <c r="R3331">
        <v>7</v>
      </c>
      <c r="S3331">
        <v>0</v>
      </c>
      <c r="T3331">
        <v>2</v>
      </c>
      <c r="U3331">
        <v>0</v>
      </c>
      <c r="V3331">
        <v>0</v>
      </c>
      <c r="W3331">
        <v>0</v>
      </c>
      <c r="X3331">
        <v>14.426293096234106</v>
      </c>
      <c r="Y3331">
        <v>0</v>
      </c>
      <c r="Z3331">
        <v>63.818475809569613</v>
      </c>
      <c r="AA3331">
        <v>0</v>
      </c>
      <c r="AB3331">
        <v>62.867031507008384</v>
      </c>
      <c r="AC3331">
        <v>0</v>
      </c>
      <c r="AD3331">
        <v>0</v>
      </c>
      <c r="AE3331">
        <v>141.1118004128121</v>
      </c>
    </row>
    <row r="3332" spans="1:31" x14ac:dyDescent="0.25">
      <c r="A3332">
        <v>1877130</v>
      </c>
      <c r="B3332">
        <v>1</v>
      </c>
      <c r="C3332" t="s">
        <v>80</v>
      </c>
      <c r="D3332" t="s">
        <v>93</v>
      </c>
      <c r="E3332" t="s">
        <v>146</v>
      </c>
      <c r="F3332" t="s">
        <v>5843</v>
      </c>
      <c r="G3332" t="s">
        <v>148</v>
      </c>
      <c r="H3332" t="s">
        <v>143</v>
      </c>
      <c r="I3332" t="s">
        <v>135</v>
      </c>
      <c r="J3332" t="s">
        <v>136</v>
      </c>
      <c r="K3332" t="s">
        <v>137</v>
      </c>
      <c r="L3332" t="s">
        <v>9727</v>
      </c>
      <c r="M3332" t="s">
        <v>9728</v>
      </c>
      <c r="N3332">
        <v>3.6702777769999999</v>
      </c>
      <c r="O3332">
        <v>0</v>
      </c>
      <c r="P3332">
        <v>3</v>
      </c>
      <c r="Q3332">
        <v>0</v>
      </c>
      <c r="R3332">
        <v>2</v>
      </c>
      <c r="S3332">
        <v>0</v>
      </c>
      <c r="T3332">
        <v>0</v>
      </c>
      <c r="U3332">
        <v>0</v>
      </c>
      <c r="V3332">
        <v>0</v>
      </c>
      <c r="W3332">
        <v>0</v>
      </c>
      <c r="X3332">
        <v>1.9209135609124888</v>
      </c>
      <c r="Y3332">
        <v>0</v>
      </c>
      <c r="Z3332">
        <v>28.203788000761286</v>
      </c>
      <c r="AA3332">
        <v>0</v>
      </c>
      <c r="AB3332">
        <v>0</v>
      </c>
      <c r="AC3332">
        <v>0</v>
      </c>
      <c r="AD3332">
        <v>0</v>
      </c>
      <c r="AE3332">
        <v>30.124701561673774</v>
      </c>
    </row>
    <row r="3333" spans="1:31" x14ac:dyDescent="0.25">
      <c r="A3333">
        <v>1877024</v>
      </c>
      <c r="B3333">
        <v>1</v>
      </c>
      <c r="C3333" t="s">
        <v>80</v>
      </c>
      <c r="D3333" t="s">
        <v>82</v>
      </c>
      <c r="E3333" t="s">
        <v>140</v>
      </c>
      <c r="F3333" t="s">
        <v>9729</v>
      </c>
      <c r="G3333" t="s">
        <v>212</v>
      </c>
      <c r="H3333" t="s">
        <v>143</v>
      </c>
      <c r="I3333" t="s">
        <v>135</v>
      </c>
      <c r="J3333" t="s">
        <v>3</v>
      </c>
      <c r="K3333" t="s">
        <v>137</v>
      </c>
      <c r="L3333" t="s">
        <v>9730</v>
      </c>
      <c r="M3333" t="s">
        <v>9731</v>
      </c>
      <c r="N3333">
        <v>4.670833333</v>
      </c>
      <c r="O3333">
        <v>0</v>
      </c>
      <c r="P3333">
        <v>6</v>
      </c>
      <c r="Q3333">
        <v>0</v>
      </c>
      <c r="R3333">
        <v>0</v>
      </c>
      <c r="S3333">
        <v>0</v>
      </c>
      <c r="T3333">
        <v>0</v>
      </c>
      <c r="U3333">
        <v>0</v>
      </c>
      <c r="V3333">
        <v>0</v>
      </c>
      <c r="W3333">
        <v>0</v>
      </c>
      <c r="X3333">
        <v>7.0754265764762687</v>
      </c>
      <c r="Y3333">
        <v>0</v>
      </c>
      <c r="Z3333">
        <v>0</v>
      </c>
      <c r="AA3333">
        <v>0</v>
      </c>
      <c r="AB3333">
        <v>0</v>
      </c>
      <c r="AC3333">
        <v>0</v>
      </c>
      <c r="AD3333">
        <v>0</v>
      </c>
      <c r="AE3333">
        <v>7.0754265764762687</v>
      </c>
    </row>
    <row r="3334" spans="1:31" x14ac:dyDescent="0.25">
      <c r="A3334">
        <v>1876769</v>
      </c>
      <c r="B3334">
        <v>1</v>
      </c>
      <c r="C3334" t="s">
        <v>81</v>
      </c>
      <c r="D3334" t="s">
        <v>112</v>
      </c>
      <c r="E3334" t="s">
        <v>146</v>
      </c>
      <c r="F3334" t="s">
        <v>9732</v>
      </c>
      <c r="G3334" t="s">
        <v>469</v>
      </c>
      <c r="H3334" t="s">
        <v>143</v>
      </c>
      <c r="I3334" t="s">
        <v>135</v>
      </c>
      <c r="J3334" t="s">
        <v>136</v>
      </c>
      <c r="K3334" t="s">
        <v>137</v>
      </c>
      <c r="L3334" t="s">
        <v>9733</v>
      </c>
      <c r="M3334" t="s">
        <v>9734</v>
      </c>
      <c r="N3334">
        <v>2.028611111</v>
      </c>
      <c r="O3334">
        <v>0</v>
      </c>
      <c r="P3334">
        <v>5</v>
      </c>
      <c r="Q3334">
        <v>0</v>
      </c>
      <c r="R3334">
        <v>2</v>
      </c>
      <c r="S3334">
        <v>0</v>
      </c>
      <c r="T3334">
        <v>1</v>
      </c>
      <c r="U3334">
        <v>0</v>
      </c>
      <c r="V3334">
        <v>0</v>
      </c>
      <c r="W3334">
        <v>0</v>
      </c>
      <c r="X3334">
        <v>3.3620110657268745</v>
      </c>
      <c r="Y3334">
        <v>0</v>
      </c>
      <c r="Z3334">
        <v>3.8967058162836534</v>
      </c>
      <c r="AA3334">
        <v>0</v>
      </c>
      <c r="AB3334">
        <v>0.51831307838859608</v>
      </c>
      <c r="AC3334">
        <v>0</v>
      </c>
      <c r="AD3334">
        <v>0</v>
      </c>
      <c r="AE3334">
        <v>7.7770299603991244</v>
      </c>
    </row>
    <row r="3335" spans="1:31" x14ac:dyDescent="0.25">
      <c r="A3335">
        <v>1876818</v>
      </c>
      <c r="B3335">
        <v>1</v>
      </c>
      <c r="C3335" t="s">
        <v>81</v>
      </c>
      <c r="D3335" t="s">
        <v>118</v>
      </c>
      <c r="E3335" t="s">
        <v>146</v>
      </c>
      <c r="F3335" t="s">
        <v>9735</v>
      </c>
      <c r="G3335" t="s">
        <v>469</v>
      </c>
      <c r="H3335" t="s">
        <v>143</v>
      </c>
      <c r="I3335" t="s">
        <v>135</v>
      </c>
      <c r="J3335" t="s">
        <v>136</v>
      </c>
      <c r="K3335" t="s">
        <v>137</v>
      </c>
      <c r="L3335" t="s">
        <v>9736</v>
      </c>
      <c r="M3335" t="s">
        <v>9737</v>
      </c>
      <c r="N3335">
        <v>8.34</v>
      </c>
      <c r="O3335">
        <v>0</v>
      </c>
      <c r="P3335">
        <v>49</v>
      </c>
      <c r="Q3335">
        <v>0</v>
      </c>
      <c r="R3335">
        <v>1</v>
      </c>
      <c r="S3335">
        <v>0</v>
      </c>
      <c r="T3335">
        <v>5</v>
      </c>
      <c r="U3335">
        <v>0</v>
      </c>
      <c r="V3335">
        <v>0</v>
      </c>
      <c r="W3335">
        <v>0</v>
      </c>
      <c r="X3335">
        <v>71.142165620960611</v>
      </c>
      <c r="Y3335">
        <v>0</v>
      </c>
      <c r="Z3335">
        <v>1.1870192667352335</v>
      </c>
      <c r="AA3335">
        <v>0</v>
      </c>
      <c r="AB3335">
        <v>12.413263076972616</v>
      </c>
      <c r="AC3335">
        <v>0</v>
      </c>
      <c r="AD3335">
        <v>0</v>
      </c>
      <c r="AE3335">
        <v>84.742447964668457</v>
      </c>
    </row>
    <row r="3336" spans="1:31" x14ac:dyDescent="0.25">
      <c r="A3336">
        <v>1876626</v>
      </c>
      <c r="B3336">
        <v>1</v>
      </c>
      <c r="C3336" t="s">
        <v>81</v>
      </c>
      <c r="D3336" t="s">
        <v>118</v>
      </c>
      <c r="E3336" t="s">
        <v>210</v>
      </c>
      <c r="F3336" t="s">
        <v>9738</v>
      </c>
      <c r="G3336" t="s">
        <v>133</v>
      </c>
      <c r="H3336" t="s">
        <v>134</v>
      </c>
      <c r="I3336" t="s">
        <v>135</v>
      </c>
      <c r="J3336" t="s">
        <v>136</v>
      </c>
      <c r="K3336" t="s">
        <v>137</v>
      </c>
      <c r="L3336" t="s">
        <v>9739</v>
      </c>
      <c r="M3336" t="s">
        <v>9740</v>
      </c>
      <c r="N3336">
        <v>0.53666666600000001</v>
      </c>
      <c r="O3336">
        <v>0</v>
      </c>
      <c r="P3336">
        <v>14409</v>
      </c>
      <c r="Q3336">
        <v>0</v>
      </c>
      <c r="R3336">
        <v>70</v>
      </c>
      <c r="S3336">
        <v>9</v>
      </c>
      <c r="T3336">
        <v>1098</v>
      </c>
      <c r="U3336">
        <v>1</v>
      </c>
      <c r="V3336">
        <v>8</v>
      </c>
      <c r="W3336">
        <v>0</v>
      </c>
      <c r="X3336">
        <v>1194.8312970318984</v>
      </c>
      <c r="Y3336">
        <v>0</v>
      </c>
      <c r="Z3336">
        <v>54.962842379474736</v>
      </c>
      <c r="AA3336">
        <v>139.22380113279445</v>
      </c>
      <c r="AB3336">
        <v>291.81740497693494</v>
      </c>
      <c r="AC3336">
        <v>3.3717957605424558</v>
      </c>
      <c r="AD3336">
        <v>23.774664014512414</v>
      </c>
      <c r="AE3336">
        <v>1707.9818052961575</v>
      </c>
    </row>
    <row r="3337" spans="1:31" x14ac:dyDescent="0.25">
      <c r="A3337">
        <v>1877067</v>
      </c>
      <c r="B3337">
        <v>1</v>
      </c>
      <c r="C3337" t="s">
        <v>80</v>
      </c>
      <c r="D3337" t="s">
        <v>97</v>
      </c>
      <c r="E3337" t="s">
        <v>146</v>
      </c>
      <c r="F3337" t="s">
        <v>4777</v>
      </c>
      <c r="G3337" t="s">
        <v>148</v>
      </c>
      <c r="H3337" t="s">
        <v>143</v>
      </c>
      <c r="I3337" t="s">
        <v>135</v>
      </c>
      <c r="J3337" t="s">
        <v>136</v>
      </c>
      <c r="K3337" t="s">
        <v>137</v>
      </c>
      <c r="L3337" t="s">
        <v>9741</v>
      </c>
      <c r="M3337" t="s">
        <v>9742</v>
      </c>
      <c r="N3337">
        <v>1.339444444</v>
      </c>
      <c r="O3337">
        <v>0</v>
      </c>
      <c r="P3337">
        <v>13</v>
      </c>
      <c r="Q3337">
        <v>0</v>
      </c>
      <c r="R3337">
        <v>0</v>
      </c>
      <c r="S3337">
        <v>0</v>
      </c>
      <c r="T3337">
        <v>7</v>
      </c>
      <c r="U3337">
        <v>0</v>
      </c>
      <c r="V3337">
        <v>0</v>
      </c>
      <c r="W3337">
        <v>0</v>
      </c>
      <c r="X3337">
        <v>4.0807114133727325</v>
      </c>
      <c r="Y3337">
        <v>0</v>
      </c>
      <c r="Z3337">
        <v>0</v>
      </c>
      <c r="AA3337">
        <v>0</v>
      </c>
      <c r="AB3337">
        <v>5.6684975266277782</v>
      </c>
      <c r="AC3337">
        <v>0</v>
      </c>
      <c r="AD3337">
        <v>0</v>
      </c>
      <c r="AE3337">
        <v>9.7492089400005106</v>
      </c>
    </row>
    <row r="3338" spans="1:31" x14ac:dyDescent="0.25">
      <c r="A3338">
        <v>1877170</v>
      </c>
      <c r="B3338">
        <v>1</v>
      </c>
      <c r="C3338" t="s">
        <v>80</v>
      </c>
      <c r="D3338" t="s">
        <v>96</v>
      </c>
      <c r="E3338" t="s">
        <v>146</v>
      </c>
      <c r="F3338" t="s">
        <v>9743</v>
      </c>
      <c r="G3338" t="s">
        <v>148</v>
      </c>
      <c r="H3338" t="s">
        <v>143</v>
      </c>
      <c r="I3338" t="s">
        <v>135</v>
      </c>
      <c r="J3338" t="s">
        <v>136</v>
      </c>
      <c r="K3338" t="s">
        <v>137</v>
      </c>
      <c r="L3338" t="s">
        <v>9744</v>
      </c>
      <c r="M3338" t="s">
        <v>9745</v>
      </c>
      <c r="N3338">
        <v>1.3052777769999999</v>
      </c>
      <c r="O3338">
        <v>0</v>
      </c>
      <c r="P3338">
        <v>49</v>
      </c>
      <c r="Q3338">
        <v>0</v>
      </c>
      <c r="R3338">
        <v>0</v>
      </c>
      <c r="S3338">
        <v>0</v>
      </c>
      <c r="T3338">
        <v>0</v>
      </c>
      <c r="U3338">
        <v>0</v>
      </c>
      <c r="V3338">
        <v>0</v>
      </c>
      <c r="W3338">
        <v>0</v>
      </c>
      <c r="X3338">
        <v>23.081951432492872</v>
      </c>
      <c r="Y3338">
        <v>0</v>
      </c>
      <c r="Z3338">
        <v>0</v>
      </c>
      <c r="AA3338">
        <v>0</v>
      </c>
      <c r="AB3338">
        <v>0</v>
      </c>
      <c r="AC3338">
        <v>0</v>
      </c>
      <c r="AD3338">
        <v>0</v>
      </c>
      <c r="AE3338">
        <v>23.081951432492872</v>
      </c>
    </row>
    <row r="3339" spans="1:31" x14ac:dyDescent="0.25">
      <c r="A3339">
        <v>1876838</v>
      </c>
      <c r="B3339">
        <v>1</v>
      </c>
      <c r="C3339" t="s">
        <v>81</v>
      </c>
      <c r="D3339" t="s">
        <v>123</v>
      </c>
      <c r="E3339" t="s">
        <v>131</v>
      </c>
      <c r="F3339" t="s">
        <v>9746</v>
      </c>
      <c r="G3339" t="s">
        <v>133</v>
      </c>
      <c r="H3339" t="s">
        <v>134</v>
      </c>
      <c r="I3339" t="s">
        <v>135</v>
      </c>
      <c r="J3339" t="s">
        <v>136</v>
      </c>
      <c r="K3339" t="s">
        <v>137</v>
      </c>
      <c r="L3339" t="s">
        <v>9747</v>
      </c>
      <c r="M3339" t="s">
        <v>9748</v>
      </c>
      <c r="N3339">
        <v>2.991666666</v>
      </c>
      <c r="O3339">
        <v>0</v>
      </c>
      <c r="P3339">
        <v>1</v>
      </c>
      <c r="Q3339">
        <v>1</v>
      </c>
      <c r="R3339">
        <v>35</v>
      </c>
      <c r="S3339">
        <v>0</v>
      </c>
      <c r="T3339">
        <v>4</v>
      </c>
      <c r="U3339">
        <v>0</v>
      </c>
      <c r="V3339">
        <v>0</v>
      </c>
      <c r="W3339">
        <v>0</v>
      </c>
      <c r="X3339">
        <v>0.94569480783246107</v>
      </c>
      <c r="Y3339">
        <v>117.31927856021294</v>
      </c>
      <c r="Z3339">
        <v>324.74205166821974</v>
      </c>
      <c r="AA3339">
        <v>0</v>
      </c>
      <c r="AB3339">
        <v>43.945670037214505</v>
      </c>
      <c r="AC3339">
        <v>0</v>
      </c>
      <c r="AD3339">
        <v>0</v>
      </c>
      <c r="AE3339">
        <v>486.95269507347962</v>
      </c>
    </row>
    <row r="3340" spans="1:31" x14ac:dyDescent="0.25">
      <c r="A3340">
        <v>1876815</v>
      </c>
      <c r="B3340">
        <v>1</v>
      </c>
      <c r="C3340" t="s">
        <v>80</v>
      </c>
      <c r="D3340" t="s">
        <v>101</v>
      </c>
      <c r="E3340" t="s">
        <v>146</v>
      </c>
      <c r="F3340" t="s">
        <v>9749</v>
      </c>
      <c r="G3340" t="s">
        <v>148</v>
      </c>
      <c r="H3340" t="s">
        <v>143</v>
      </c>
      <c r="I3340" t="s">
        <v>135</v>
      </c>
      <c r="J3340" t="s">
        <v>136</v>
      </c>
      <c r="K3340" t="s">
        <v>137</v>
      </c>
      <c r="L3340" t="s">
        <v>9750</v>
      </c>
      <c r="M3340" t="s">
        <v>9751</v>
      </c>
      <c r="N3340">
        <v>2.0616666659999998</v>
      </c>
      <c r="O3340">
        <v>0</v>
      </c>
      <c r="P3340">
        <v>54</v>
      </c>
      <c r="Q3340">
        <v>0</v>
      </c>
      <c r="R3340">
        <v>0</v>
      </c>
      <c r="S3340">
        <v>0</v>
      </c>
      <c r="T3340">
        <v>7</v>
      </c>
      <c r="U3340">
        <v>0</v>
      </c>
      <c r="V3340">
        <v>0</v>
      </c>
      <c r="W3340">
        <v>0</v>
      </c>
      <c r="X3340">
        <v>20.896501423082526</v>
      </c>
      <c r="Y3340">
        <v>0</v>
      </c>
      <c r="Z3340">
        <v>0</v>
      </c>
      <c r="AA3340">
        <v>0</v>
      </c>
      <c r="AB3340">
        <v>24.075288697780106</v>
      </c>
      <c r="AC3340">
        <v>0</v>
      </c>
      <c r="AD3340">
        <v>0</v>
      </c>
      <c r="AE3340">
        <v>44.971790120862636</v>
      </c>
    </row>
    <row r="3341" spans="1:31" x14ac:dyDescent="0.25">
      <c r="A3341">
        <v>1877001</v>
      </c>
      <c r="B3341">
        <v>1</v>
      </c>
      <c r="C3341" t="s">
        <v>80</v>
      </c>
      <c r="D3341" t="s">
        <v>97</v>
      </c>
      <c r="E3341" t="s">
        <v>131</v>
      </c>
      <c r="F3341" t="s">
        <v>9752</v>
      </c>
      <c r="G3341" t="s">
        <v>133</v>
      </c>
      <c r="H3341" t="s">
        <v>134</v>
      </c>
      <c r="I3341" t="s">
        <v>135</v>
      </c>
      <c r="J3341" t="s">
        <v>136</v>
      </c>
      <c r="K3341" t="s">
        <v>137</v>
      </c>
      <c r="L3341" t="s">
        <v>9753</v>
      </c>
      <c r="M3341" t="s">
        <v>9754</v>
      </c>
      <c r="N3341">
        <v>1.1658333329999999</v>
      </c>
      <c r="O3341">
        <v>3</v>
      </c>
      <c r="P3341">
        <v>345</v>
      </c>
      <c r="Q3341">
        <v>4</v>
      </c>
      <c r="R3341">
        <v>53</v>
      </c>
      <c r="S3341">
        <v>12</v>
      </c>
      <c r="T3341">
        <v>40</v>
      </c>
      <c r="U3341">
        <v>0</v>
      </c>
      <c r="V3341">
        <v>0</v>
      </c>
      <c r="W3341">
        <v>291.88659812571029</v>
      </c>
      <c r="X3341">
        <v>166.15760743242978</v>
      </c>
      <c r="Y3341">
        <v>282.00285590253878</v>
      </c>
      <c r="Z3341">
        <v>33.468699214800822</v>
      </c>
      <c r="AA3341">
        <v>310.78191784002848</v>
      </c>
      <c r="AB3341">
        <v>138.96167588396219</v>
      </c>
      <c r="AC3341">
        <v>0</v>
      </c>
      <c r="AD3341">
        <v>0</v>
      </c>
      <c r="AE3341">
        <v>1223.2593543994703</v>
      </c>
    </row>
    <row r="3342" spans="1:31" x14ac:dyDescent="0.25">
      <c r="A3342">
        <v>1876978</v>
      </c>
      <c r="B3342">
        <v>1</v>
      </c>
      <c r="C3342" t="s">
        <v>80</v>
      </c>
      <c r="D3342" t="s">
        <v>87</v>
      </c>
      <c r="E3342" t="s">
        <v>140</v>
      </c>
      <c r="F3342" t="s">
        <v>9755</v>
      </c>
      <c r="G3342" t="s">
        <v>200</v>
      </c>
      <c r="H3342" t="s">
        <v>143</v>
      </c>
      <c r="I3342" t="s">
        <v>135</v>
      </c>
      <c r="J3342" t="s">
        <v>136</v>
      </c>
      <c r="K3342" t="s">
        <v>137</v>
      </c>
      <c r="L3342" t="s">
        <v>9756</v>
      </c>
      <c r="M3342" t="s">
        <v>9757</v>
      </c>
      <c r="N3342">
        <v>1.4569444439999999</v>
      </c>
      <c r="O3342">
        <v>0</v>
      </c>
      <c r="P3342">
        <v>13</v>
      </c>
      <c r="Q3342">
        <v>0</v>
      </c>
      <c r="R3342">
        <v>0</v>
      </c>
      <c r="S3342">
        <v>0</v>
      </c>
      <c r="T3342">
        <v>0</v>
      </c>
      <c r="U3342">
        <v>0</v>
      </c>
      <c r="V3342">
        <v>0</v>
      </c>
      <c r="W3342">
        <v>0</v>
      </c>
      <c r="X3342">
        <v>6.4555112906920185</v>
      </c>
      <c r="Y3342">
        <v>0</v>
      </c>
      <c r="Z3342">
        <v>0</v>
      </c>
      <c r="AA3342">
        <v>0</v>
      </c>
      <c r="AB3342">
        <v>0</v>
      </c>
      <c r="AC3342">
        <v>0</v>
      </c>
      <c r="AD3342">
        <v>0</v>
      </c>
      <c r="AE3342">
        <v>6.4555112906920185</v>
      </c>
    </row>
    <row r="3343" spans="1:31" x14ac:dyDescent="0.25">
      <c r="A3343">
        <v>1876984</v>
      </c>
      <c r="B3343">
        <v>1</v>
      </c>
      <c r="C3343" t="s">
        <v>80</v>
      </c>
      <c r="D3343" t="s">
        <v>98</v>
      </c>
      <c r="E3343" t="s">
        <v>140</v>
      </c>
      <c r="F3343" t="s">
        <v>9758</v>
      </c>
      <c r="G3343" t="s">
        <v>163</v>
      </c>
      <c r="H3343" t="s">
        <v>143</v>
      </c>
      <c r="I3343" t="s">
        <v>135</v>
      </c>
      <c r="J3343" t="s">
        <v>136</v>
      </c>
      <c r="K3343" t="s">
        <v>137</v>
      </c>
      <c r="L3343" t="s">
        <v>9759</v>
      </c>
      <c r="M3343" t="s">
        <v>9760</v>
      </c>
      <c r="N3343">
        <v>3.6855555550000001</v>
      </c>
      <c r="O3343">
        <v>0</v>
      </c>
      <c r="P3343">
        <v>0</v>
      </c>
      <c r="Q3343">
        <v>0</v>
      </c>
      <c r="R3343">
        <v>1</v>
      </c>
      <c r="S3343">
        <v>0</v>
      </c>
      <c r="T3343">
        <v>0</v>
      </c>
      <c r="U3343">
        <v>0</v>
      </c>
      <c r="V3343">
        <v>0</v>
      </c>
      <c r="W3343">
        <v>0</v>
      </c>
      <c r="X3343">
        <v>0</v>
      </c>
      <c r="Y3343">
        <v>0</v>
      </c>
      <c r="Z3343">
        <v>34.234657016487468</v>
      </c>
      <c r="AA3343">
        <v>0</v>
      </c>
      <c r="AB3343">
        <v>0</v>
      </c>
      <c r="AC3343">
        <v>0</v>
      </c>
      <c r="AD3343">
        <v>0</v>
      </c>
      <c r="AE3343">
        <v>34.234657016487468</v>
      </c>
    </row>
    <row r="3344" spans="1:31" x14ac:dyDescent="0.25">
      <c r="A3344">
        <v>1877233</v>
      </c>
      <c r="B3344">
        <v>1</v>
      </c>
      <c r="C3344" t="s">
        <v>80</v>
      </c>
      <c r="D3344" t="s">
        <v>105</v>
      </c>
      <c r="E3344" t="s">
        <v>146</v>
      </c>
      <c r="F3344" t="s">
        <v>9761</v>
      </c>
      <c r="G3344" t="s">
        <v>363</v>
      </c>
      <c r="H3344" t="s">
        <v>143</v>
      </c>
      <c r="I3344" t="s">
        <v>135</v>
      </c>
      <c r="J3344" t="s">
        <v>136</v>
      </c>
      <c r="K3344" t="s">
        <v>137</v>
      </c>
      <c r="L3344" t="s">
        <v>9762</v>
      </c>
      <c r="M3344" t="s">
        <v>9763</v>
      </c>
      <c r="N3344">
        <v>1.2961111110000001</v>
      </c>
      <c r="O3344">
        <v>0</v>
      </c>
      <c r="P3344">
        <v>34</v>
      </c>
      <c r="Q3344">
        <v>0</v>
      </c>
      <c r="R3344">
        <v>5</v>
      </c>
      <c r="S3344">
        <v>0</v>
      </c>
      <c r="T3344">
        <v>2</v>
      </c>
      <c r="U3344">
        <v>0</v>
      </c>
      <c r="V3344">
        <v>0</v>
      </c>
      <c r="W3344">
        <v>0</v>
      </c>
      <c r="X3344">
        <v>7.9085346733297586</v>
      </c>
      <c r="Y3344">
        <v>0</v>
      </c>
      <c r="Z3344">
        <v>0.66415108800223333</v>
      </c>
      <c r="AA3344">
        <v>0</v>
      </c>
      <c r="AB3344">
        <v>3.3941495461538893E-2</v>
      </c>
      <c r="AC3344">
        <v>0</v>
      </c>
      <c r="AD3344">
        <v>0</v>
      </c>
      <c r="AE3344">
        <v>8.60662725679353</v>
      </c>
    </row>
    <row r="3345" spans="1:31" x14ac:dyDescent="0.25">
      <c r="A3345">
        <v>1876901</v>
      </c>
      <c r="B3345">
        <v>1</v>
      </c>
      <c r="C3345" t="s">
        <v>80</v>
      </c>
      <c r="D3345" t="s">
        <v>103</v>
      </c>
      <c r="E3345" t="s">
        <v>146</v>
      </c>
      <c r="F3345" t="s">
        <v>9764</v>
      </c>
      <c r="G3345" t="s">
        <v>148</v>
      </c>
      <c r="H3345" t="s">
        <v>143</v>
      </c>
      <c r="I3345" t="s">
        <v>135</v>
      </c>
      <c r="J3345" t="s">
        <v>136</v>
      </c>
      <c r="K3345" t="s">
        <v>137</v>
      </c>
      <c r="L3345" t="s">
        <v>9765</v>
      </c>
      <c r="M3345" t="s">
        <v>9766</v>
      </c>
      <c r="N3345">
        <v>1.782777777</v>
      </c>
      <c r="O3345">
        <v>0</v>
      </c>
      <c r="P3345">
        <v>0</v>
      </c>
      <c r="Q3345">
        <v>0</v>
      </c>
      <c r="R3345">
        <v>4</v>
      </c>
      <c r="S3345">
        <v>0</v>
      </c>
      <c r="T3345">
        <v>0</v>
      </c>
      <c r="U3345">
        <v>0</v>
      </c>
      <c r="V3345">
        <v>0</v>
      </c>
      <c r="W3345">
        <v>0</v>
      </c>
      <c r="X3345">
        <v>0</v>
      </c>
      <c r="Y3345">
        <v>0</v>
      </c>
      <c r="Z3345">
        <v>61.294418749507997</v>
      </c>
      <c r="AA3345">
        <v>0</v>
      </c>
      <c r="AB3345">
        <v>0</v>
      </c>
      <c r="AC3345">
        <v>0</v>
      </c>
      <c r="AD3345">
        <v>0</v>
      </c>
      <c r="AE3345">
        <v>61.294418749507997</v>
      </c>
    </row>
    <row r="3346" spans="1:31" x14ac:dyDescent="0.25">
      <c r="A3346">
        <v>1876646</v>
      </c>
      <c r="B3346">
        <v>1</v>
      </c>
      <c r="C3346" t="s">
        <v>80</v>
      </c>
      <c r="D3346" t="s">
        <v>98</v>
      </c>
      <c r="E3346" t="s">
        <v>131</v>
      </c>
      <c r="F3346" t="s">
        <v>9767</v>
      </c>
      <c r="G3346" t="s">
        <v>133</v>
      </c>
      <c r="H3346" t="s">
        <v>134</v>
      </c>
      <c r="I3346" t="s">
        <v>135</v>
      </c>
      <c r="J3346" t="s">
        <v>136</v>
      </c>
      <c r="K3346" t="s">
        <v>137</v>
      </c>
      <c r="L3346" t="s">
        <v>9768</v>
      </c>
      <c r="M3346" t="s">
        <v>9769</v>
      </c>
      <c r="N3346">
        <v>1.27</v>
      </c>
      <c r="O3346">
        <v>0</v>
      </c>
      <c r="P3346">
        <v>446</v>
      </c>
      <c r="Q3346">
        <v>0</v>
      </c>
      <c r="R3346">
        <v>6</v>
      </c>
      <c r="S3346">
        <v>0</v>
      </c>
      <c r="T3346">
        <v>87</v>
      </c>
      <c r="U3346">
        <v>1</v>
      </c>
      <c r="V3346">
        <v>0</v>
      </c>
      <c r="W3346">
        <v>0</v>
      </c>
      <c r="X3346">
        <v>72.594126804685487</v>
      </c>
      <c r="Y3346">
        <v>0</v>
      </c>
      <c r="Z3346">
        <v>14.824397152953015</v>
      </c>
      <c r="AA3346">
        <v>0</v>
      </c>
      <c r="AB3346">
        <v>49.531970438655719</v>
      </c>
      <c r="AC3346">
        <v>191.47059903379696</v>
      </c>
      <c r="AD3346">
        <v>0</v>
      </c>
      <c r="AE3346">
        <v>328.42109343009122</v>
      </c>
    </row>
    <row r="3347" spans="1:31" x14ac:dyDescent="0.25">
      <c r="A3347">
        <v>1877064</v>
      </c>
      <c r="B3347">
        <v>1</v>
      </c>
      <c r="C3347" t="s">
        <v>80</v>
      </c>
      <c r="D3347" t="s">
        <v>102</v>
      </c>
      <c r="E3347" t="s">
        <v>158</v>
      </c>
      <c r="F3347" t="s">
        <v>9614</v>
      </c>
      <c r="G3347" t="s">
        <v>133</v>
      </c>
      <c r="H3347" t="s">
        <v>134</v>
      </c>
      <c r="I3347" t="s">
        <v>135</v>
      </c>
      <c r="J3347" t="s">
        <v>136</v>
      </c>
      <c r="K3347" t="s">
        <v>137</v>
      </c>
      <c r="L3347" t="s">
        <v>9770</v>
      </c>
      <c r="M3347" t="s">
        <v>9771</v>
      </c>
      <c r="N3347">
        <v>4.0280555549999999</v>
      </c>
      <c r="O3347">
        <v>0</v>
      </c>
      <c r="P3347">
        <v>10</v>
      </c>
      <c r="Q3347">
        <v>3</v>
      </c>
      <c r="R3347">
        <v>116</v>
      </c>
      <c r="S3347">
        <v>0</v>
      </c>
      <c r="T3347">
        <v>21</v>
      </c>
      <c r="U3347">
        <v>0</v>
      </c>
      <c r="V3347">
        <v>0</v>
      </c>
      <c r="W3347">
        <v>0</v>
      </c>
      <c r="X3347">
        <v>31.943860307391251</v>
      </c>
      <c r="Y3347">
        <v>71.491392524461773</v>
      </c>
      <c r="Z3347">
        <v>2906.85967314455</v>
      </c>
      <c r="AA3347">
        <v>0</v>
      </c>
      <c r="AB3347">
        <v>327.2042193598644</v>
      </c>
      <c r="AC3347">
        <v>0</v>
      </c>
      <c r="AD3347">
        <v>0</v>
      </c>
      <c r="AE3347">
        <v>3337.4991453362677</v>
      </c>
    </row>
    <row r="3348" spans="1:31" x14ac:dyDescent="0.25">
      <c r="A3348">
        <v>1876729</v>
      </c>
      <c r="B3348">
        <v>1</v>
      </c>
      <c r="C3348" t="s">
        <v>80</v>
      </c>
      <c r="D3348" t="s">
        <v>101</v>
      </c>
      <c r="E3348" t="s">
        <v>146</v>
      </c>
      <c r="F3348" t="s">
        <v>9772</v>
      </c>
      <c r="G3348" t="s">
        <v>171</v>
      </c>
      <c r="H3348" t="s">
        <v>143</v>
      </c>
      <c r="I3348" t="s">
        <v>135</v>
      </c>
      <c r="J3348" t="s">
        <v>136</v>
      </c>
      <c r="K3348" t="s">
        <v>172</v>
      </c>
      <c r="L3348" t="s">
        <v>9773</v>
      </c>
      <c r="M3348" t="s">
        <v>9774</v>
      </c>
      <c r="N3348">
        <v>7.9040619440000004</v>
      </c>
      <c r="O3348">
        <v>0</v>
      </c>
      <c r="P3348">
        <v>19</v>
      </c>
      <c r="Q3348">
        <v>0</v>
      </c>
      <c r="R3348">
        <v>2</v>
      </c>
      <c r="S3348">
        <v>0</v>
      </c>
      <c r="T3348">
        <v>6</v>
      </c>
      <c r="U3348">
        <v>0</v>
      </c>
      <c r="V3348">
        <v>0</v>
      </c>
      <c r="W3348">
        <v>0</v>
      </c>
      <c r="X3348">
        <v>43.825534255597866</v>
      </c>
      <c r="Y3348">
        <v>0</v>
      </c>
      <c r="Z3348">
        <v>7.6494127838747854</v>
      </c>
      <c r="AA3348">
        <v>0</v>
      </c>
      <c r="AB3348">
        <v>171.964837208929</v>
      </c>
      <c r="AC3348">
        <v>0</v>
      </c>
      <c r="AD3348">
        <v>0</v>
      </c>
      <c r="AE3348">
        <v>223.43978424840165</v>
      </c>
    </row>
    <row r="3349" spans="1:31" x14ac:dyDescent="0.25">
      <c r="A3349">
        <v>1876852</v>
      </c>
      <c r="B3349">
        <v>1</v>
      </c>
      <c r="C3349" t="s">
        <v>80</v>
      </c>
      <c r="D3349" t="s">
        <v>89</v>
      </c>
      <c r="E3349" t="s">
        <v>140</v>
      </c>
      <c r="F3349" t="s">
        <v>9775</v>
      </c>
      <c r="G3349" t="s">
        <v>207</v>
      </c>
      <c r="H3349" t="s">
        <v>143</v>
      </c>
      <c r="I3349" t="s">
        <v>135</v>
      </c>
      <c r="J3349" t="s">
        <v>136</v>
      </c>
      <c r="K3349" t="s">
        <v>137</v>
      </c>
      <c r="L3349" t="s">
        <v>9776</v>
      </c>
      <c r="M3349" t="s">
        <v>9777</v>
      </c>
      <c r="N3349">
        <v>0.68222222200000004</v>
      </c>
      <c r="O3349">
        <v>0</v>
      </c>
      <c r="P3349">
        <v>1</v>
      </c>
      <c r="Q3349">
        <v>0</v>
      </c>
      <c r="R3349">
        <v>0</v>
      </c>
      <c r="S3349">
        <v>0</v>
      </c>
      <c r="T3349">
        <v>0</v>
      </c>
      <c r="U3349">
        <v>0</v>
      </c>
      <c r="V3349">
        <v>0</v>
      </c>
      <c r="W3349">
        <v>0</v>
      </c>
      <c r="X3349">
        <v>0.21850403619983555</v>
      </c>
      <c r="Y3349">
        <v>0</v>
      </c>
      <c r="Z3349">
        <v>0</v>
      </c>
      <c r="AA3349">
        <v>0</v>
      </c>
      <c r="AB3349">
        <v>0</v>
      </c>
      <c r="AC3349">
        <v>0</v>
      </c>
      <c r="AD3349">
        <v>0</v>
      </c>
      <c r="AE3349">
        <v>0.21850403619983555</v>
      </c>
    </row>
    <row r="3350" spans="1:31" x14ac:dyDescent="0.25">
      <c r="A3350">
        <v>1876609</v>
      </c>
      <c r="B3350">
        <v>1</v>
      </c>
      <c r="C3350" t="s">
        <v>80</v>
      </c>
      <c r="D3350" t="s">
        <v>92</v>
      </c>
      <c r="E3350" t="s">
        <v>140</v>
      </c>
      <c r="F3350" t="s">
        <v>9778</v>
      </c>
      <c r="G3350" t="s">
        <v>207</v>
      </c>
      <c r="H3350" t="s">
        <v>143</v>
      </c>
      <c r="I3350" t="s">
        <v>135</v>
      </c>
      <c r="J3350" t="s">
        <v>136</v>
      </c>
      <c r="K3350" t="s">
        <v>137</v>
      </c>
      <c r="L3350" t="s">
        <v>9779</v>
      </c>
      <c r="M3350" t="s">
        <v>9780</v>
      </c>
      <c r="N3350">
        <v>0.97750000000000004</v>
      </c>
      <c r="O3350">
        <v>0</v>
      </c>
      <c r="P3350">
        <v>0</v>
      </c>
      <c r="Q3350">
        <v>0</v>
      </c>
      <c r="R3350">
        <v>0</v>
      </c>
      <c r="S3350">
        <v>0</v>
      </c>
      <c r="T3350">
        <v>1</v>
      </c>
      <c r="U3350">
        <v>0</v>
      </c>
      <c r="V3350">
        <v>0</v>
      </c>
      <c r="W3350">
        <v>0</v>
      </c>
      <c r="X3350">
        <v>0</v>
      </c>
      <c r="Y3350">
        <v>0</v>
      </c>
      <c r="Z3350">
        <v>0</v>
      </c>
      <c r="AA3350">
        <v>0</v>
      </c>
      <c r="AB3350">
        <v>1.0161828568824836</v>
      </c>
      <c r="AC3350">
        <v>0</v>
      </c>
      <c r="AD3350">
        <v>0</v>
      </c>
      <c r="AE3350">
        <v>1.0161828568824836</v>
      </c>
    </row>
    <row r="3351" spans="1:31" x14ac:dyDescent="0.25">
      <c r="A3351">
        <v>1877227</v>
      </c>
      <c r="B3351">
        <v>1</v>
      </c>
      <c r="C3351" t="s">
        <v>81</v>
      </c>
      <c r="D3351" t="s">
        <v>122</v>
      </c>
      <c r="E3351" t="s">
        <v>210</v>
      </c>
      <c r="F3351" t="s">
        <v>9781</v>
      </c>
      <c r="G3351" t="s">
        <v>347</v>
      </c>
      <c r="H3351" t="s">
        <v>134</v>
      </c>
      <c r="I3351" t="s">
        <v>135</v>
      </c>
      <c r="J3351" t="s">
        <v>3</v>
      </c>
      <c r="K3351" t="s">
        <v>137</v>
      </c>
      <c r="L3351" t="s">
        <v>9782</v>
      </c>
      <c r="M3351" t="s">
        <v>9783</v>
      </c>
      <c r="N3351">
        <v>7.6030555550000001</v>
      </c>
      <c r="O3351">
        <v>23</v>
      </c>
      <c r="P3351">
        <v>692</v>
      </c>
      <c r="Q3351">
        <v>66</v>
      </c>
      <c r="R3351">
        <v>21</v>
      </c>
      <c r="S3351">
        <v>18</v>
      </c>
      <c r="T3351">
        <v>45</v>
      </c>
      <c r="U3351">
        <v>0</v>
      </c>
      <c r="V3351">
        <v>1</v>
      </c>
      <c r="W3351">
        <v>47.557010159789392</v>
      </c>
      <c r="X3351">
        <v>588.32834449659231</v>
      </c>
      <c r="Y3351">
        <v>436.98416509945787</v>
      </c>
      <c r="Z3351">
        <v>54.214401250017076</v>
      </c>
      <c r="AA3351">
        <v>339.51480720936098</v>
      </c>
      <c r="AB3351">
        <v>83.557172884103423</v>
      </c>
      <c r="AC3351">
        <v>0</v>
      </c>
      <c r="AD3351">
        <v>15.412226737129757</v>
      </c>
      <c r="AE3351">
        <v>1565.5681278364507</v>
      </c>
    </row>
    <row r="3352" spans="1:31" x14ac:dyDescent="0.25">
      <c r="A3352">
        <v>1876686</v>
      </c>
      <c r="B3352">
        <v>1</v>
      </c>
      <c r="C3352" t="s">
        <v>81</v>
      </c>
      <c r="D3352" t="s">
        <v>120</v>
      </c>
      <c r="E3352" t="s">
        <v>140</v>
      </c>
      <c r="F3352" t="s">
        <v>9784</v>
      </c>
      <c r="G3352" t="s">
        <v>163</v>
      </c>
      <c r="H3352" t="s">
        <v>143</v>
      </c>
      <c r="I3352" t="s">
        <v>135</v>
      </c>
      <c r="J3352" t="s">
        <v>136</v>
      </c>
      <c r="K3352" t="s">
        <v>137</v>
      </c>
      <c r="L3352" t="s">
        <v>9785</v>
      </c>
      <c r="M3352" t="s">
        <v>9786</v>
      </c>
      <c r="N3352">
        <v>1.4550000000000001</v>
      </c>
      <c r="O3352">
        <v>0</v>
      </c>
      <c r="P3352">
        <v>1</v>
      </c>
      <c r="Q3352">
        <v>0</v>
      </c>
      <c r="R3352">
        <v>0</v>
      </c>
      <c r="S3352">
        <v>0</v>
      </c>
      <c r="T3352">
        <v>0</v>
      </c>
      <c r="U3352">
        <v>0</v>
      </c>
      <c r="V3352">
        <v>0</v>
      </c>
      <c r="W3352">
        <v>0</v>
      </c>
      <c r="X3352">
        <v>0.40263959309697001</v>
      </c>
      <c r="Y3352">
        <v>0</v>
      </c>
      <c r="Z3352">
        <v>0</v>
      </c>
      <c r="AA3352">
        <v>0</v>
      </c>
      <c r="AB3352">
        <v>0</v>
      </c>
      <c r="AC3352">
        <v>0</v>
      </c>
      <c r="AD3352">
        <v>0</v>
      </c>
      <c r="AE3352">
        <v>0.40263959309697001</v>
      </c>
    </row>
    <row r="3353" spans="1:31" x14ac:dyDescent="0.25">
      <c r="A3353">
        <v>1876666</v>
      </c>
      <c r="B3353">
        <v>1</v>
      </c>
      <c r="C3353" t="s">
        <v>81</v>
      </c>
      <c r="D3353" t="s">
        <v>127</v>
      </c>
      <c r="E3353" t="s">
        <v>169</v>
      </c>
      <c r="F3353" t="s">
        <v>9787</v>
      </c>
      <c r="G3353" t="s">
        <v>624</v>
      </c>
      <c r="H3353" t="s">
        <v>143</v>
      </c>
      <c r="I3353" t="s">
        <v>135</v>
      </c>
      <c r="J3353" t="s">
        <v>136</v>
      </c>
      <c r="K3353" t="s">
        <v>137</v>
      </c>
      <c r="L3353" t="s">
        <v>9788</v>
      </c>
      <c r="M3353" t="s">
        <v>9789</v>
      </c>
      <c r="N3353">
        <v>4.2891666659999999</v>
      </c>
      <c r="O3353">
        <v>0</v>
      </c>
      <c r="P3353">
        <v>0</v>
      </c>
      <c r="Q3353">
        <v>0</v>
      </c>
      <c r="R3353">
        <v>1</v>
      </c>
      <c r="S3353">
        <v>0</v>
      </c>
      <c r="T3353">
        <v>1</v>
      </c>
      <c r="U3353">
        <v>0</v>
      </c>
      <c r="V3353">
        <v>0</v>
      </c>
      <c r="W3353">
        <v>0</v>
      </c>
      <c r="X3353">
        <v>0</v>
      </c>
      <c r="Y3353">
        <v>0</v>
      </c>
      <c r="Z3353">
        <v>8.6599581852736698</v>
      </c>
      <c r="AA3353">
        <v>0</v>
      </c>
      <c r="AB3353">
        <v>9.1515742495799657</v>
      </c>
      <c r="AC3353">
        <v>0</v>
      </c>
      <c r="AD3353">
        <v>0</v>
      </c>
      <c r="AE3353">
        <v>17.811532434853635</v>
      </c>
    </row>
    <row r="3354" spans="1:31" x14ac:dyDescent="0.25">
      <c r="A3354">
        <v>1877021</v>
      </c>
      <c r="B3354">
        <v>1</v>
      </c>
      <c r="C3354" t="s">
        <v>80</v>
      </c>
      <c r="D3354" t="s">
        <v>108</v>
      </c>
      <c r="E3354" t="s">
        <v>140</v>
      </c>
      <c r="F3354" t="s">
        <v>9790</v>
      </c>
      <c r="G3354" t="s">
        <v>163</v>
      </c>
      <c r="H3354" t="s">
        <v>143</v>
      </c>
      <c r="I3354" t="s">
        <v>135</v>
      </c>
      <c r="J3354" t="s">
        <v>136</v>
      </c>
      <c r="K3354" t="s">
        <v>137</v>
      </c>
      <c r="L3354" t="s">
        <v>9791</v>
      </c>
      <c r="M3354" t="s">
        <v>9792</v>
      </c>
      <c r="N3354">
        <v>4.59</v>
      </c>
      <c r="O3354">
        <v>0</v>
      </c>
      <c r="P3354">
        <v>1</v>
      </c>
      <c r="Q3354">
        <v>0</v>
      </c>
      <c r="R3354">
        <v>0</v>
      </c>
      <c r="S3354">
        <v>0</v>
      </c>
      <c r="T3354">
        <v>0</v>
      </c>
      <c r="U3354">
        <v>0</v>
      </c>
      <c r="V3354">
        <v>0</v>
      </c>
      <c r="W3354">
        <v>0</v>
      </c>
      <c r="X3354">
        <v>1.1824285399587</v>
      </c>
      <c r="Y3354">
        <v>0</v>
      </c>
      <c r="Z3354">
        <v>0</v>
      </c>
      <c r="AA3354">
        <v>0</v>
      </c>
      <c r="AB3354">
        <v>0</v>
      </c>
      <c r="AC3354">
        <v>0</v>
      </c>
      <c r="AD3354">
        <v>0</v>
      </c>
      <c r="AE3354">
        <v>1.1824285399587</v>
      </c>
    </row>
    <row r="3355" spans="1:31" x14ac:dyDescent="0.25">
      <c r="A3355">
        <v>1876623</v>
      </c>
      <c r="B3355">
        <v>1</v>
      </c>
      <c r="C3355" t="s">
        <v>81</v>
      </c>
      <c r="D3355" t="s">
        <v>117</v>
      </c>
      <c r="E3355" t="s">
        <v>210</v>
      </c>
      <c r="F3355" t="s">
        <v>3227</v>
      </c>
      <c r="G3355" t="s">
        <v>133</v>
      </c>
      <c r="H3355" t="s">
        <v>134</v>
      </c>
      <c r="I3355" t="s">
        <v>135</v>
      </c>
      <c r="J3355" t="s">
        <v>136</v>
      </c>
      <c r="K3355" t="s">
        <v>137</v>
      </c>
      <c r="L3355" t="s">
        <v>9793</v>
      </c>
      <c r="M3355" t="s">
        <v>9794</v>
      </c>
      <c r="N3355">
        <v>0.133333333</v>
      </c>
      <c r="O3355">
        <v>1</v>
      </c>
      <c r="P3355">
        <v>375</v>
      </c>
      <c r="Q3355">
        <v>35</v>
      </c>
      <c r="R3355">
        <v>37</v>
      </c>
      <c r="S3355">
        <v>4</v>
      </c>
      <c r="T3355">
        <v>33</v>
      </c>
      <c r="U3355">
        <v>2</v>
      </c>
      <c r="V3355">
        <v>0</v>
      </c>
      <c r="W3355">
        <v>2.60730861264E-2</v>
      </c>
      <c r="X3355">
        <v>5.7224662859283937</v>
      </c>
      <c r="Y3355">
        <v>23.658988280446398</v>
      </c>
      <c r="Z3355">
        <v>5.6774013217076007</v>
      </c>
      <c r="AA3355">
        <v>12.263024837403869</v>
      </c>
      <c r="AB3355">
        <v>2.0176795170085335</v>
      </c>
      <c r="AC3355">
        <v>10.587569283992</v>
      </c>
      <c r="AD3355">
        <v>0</v>
      </c>
      <c r="AE3355">
        <v>59.953202612613197</v>
      </c>
    </row>
    <row r="3356" spans="1:31" x14ac:dyDescent="0.25">
      <c r="A3356">
        <v>1877213</v>
      </c>
      <c r="B3356">
        <v>1</v>
      </c>
      <c r="C3356" t="s">
        <v>80</v>
      </c>
      <c r="D3356" t="s">
        <v>93</v>
      </c>
      <c r="E3356" t="s">
        <v>158</v>
      </c>
      <c r="F3356" t="s">
        <v>9795</v>
      </c>
      <c r="G3356" t="s">
        <v>9796</v>
      </c>
      <c r="H3356" t="s">
        <v>134</v>
      </c>
      <c r="I3356" t="s">
        <v>135</v>
      </c>
      <c r="J3356" t="s">
        <v>136</v>
      </c>
      <c r="K3356" t="s">
        <v>137</v>
      </c>
      <c r="L3356" t="s">
        <v>9797</v>
      </c>
      <c r="M3356" t="s">
        <v>9798</v>
      </c>
      <c r="N3356">
        <v>0.31888888799999998</v>
      </c>
      <c r="O3356">
        <v>0</v>
      </c>
      <c r="P3356">
        <v>104</v>
      </c>
      <c r="Q3356">
        <v>0</v>
      </c>
      <c r="R3356">
        <v>10</v>
      </c>
      <c r="S3356">
        <v>0</v>
      </c>
      <c r="T3356">
        <v>20</v>
      </c>
      <c r="U3356">
        <v>0</v>
      </c>
      <c r="V3356">
        <v>0</v>
      </c>
      <c r="W3356">
        <v>0</v>
      </c>
      <c r="X3356">
        <v>10.667905413020716</v>
      </c>
      <c r="Y3356">
        <v>0</v>
      </c>
      <c r="Z3356">
        <v>3.096414370116177</v>
      </c>
      <c r="AA3356">
        <v>0</v>
      </c>
      <c r="AB3356">
        <v>6.6359806531283763</v>
      </c>
      <c r="AC3356">
        <v>0</v>
      </c>
      <c r="AD3356">
        <v>0</v>
      </c>
      <c r="AE3356">
        <v>20.400300436265269</v>
      </c>
    </row>
    <row r="3357" spans="1:31" x14ac:dyDescent="0.25">
      <c r="A3357">
        <v>1876772</v>
      </c>
      <c r="B3357">
        <v>1</v>
      </c>
      <c r="C3357" t="s">
        <v>81</v>
      </c>
      <c r="D3357" t="s">
        <v>125</v>
      </c>
      <c r="E3357" t="s">
        <v>158</v>
      </c>
      <c r="F3357" t="s">
        <v>9799</v>
      </c>
      <c r="G3357" t="s">
        <v>219</v>
      </c>
      <c r="H3357" t="s">
        <v>134</v>
      </c>
      <c r="I3357" t="s">
        <v>135</v>
      </c>
      <c r="J3357" t="s">
        <v>136</v>
      </c>
      <c r="K3357" t="s">
        <v>137</v>
      </c>
      <c r="L3357" t="s">
        <v>9800</v>
      </c>
      <c r="M3357" t="s">
        <v>9801</v>
      </c>
      <c r="N3357">
        <v>2.7291666659999998</v>
      </c>
      <c r="O3357">
        <v>0</v>
      </c>
      <c r="P3357">
        <v>0</v>
      </c>
      <c r="Q3357">
        <v>0</v>
      </c>
      <c r="R3357">
        <v>11</v>
      </c>
      <c r="S3357">
        <v>0</v>
      </c>
      <c r="T3357">
        <v>0</v>
      </c>
      <c r="U3357">
        <v>0</v>
      </c>
      <c r="V3357">
        <v>0</v>
      </c>
      <c r="W3357">
        <v>0</v>
      </c>
      <c r="X3357">
        <v>0</v>
      </c>
      <c r="Y3357">
        <v>0</v>
      </c>
      <c r="Z3357">
        <v>59.544489842235194</v>
      </c>
      <c r="AA3357">
        <v>0</v>
      </c>
      <c r="AB3357">
        <v>0</v>
      </c>
      <c r="AC3357">
        <v>0</v>
      </c>
      <c r="AD3357">
        <v>0</v>
      </c>
      <c r="AE3357">
        <v>59.544489842235194</v>
      </c>
    </row>
    <row r="3358" spans="1:31" x14ac:dyDescent="0.25">
      <c r="A3358">
        <v>1876695</v>
      </c>
      <c r="B3358">
        <v>1</v>
      </c>
      <c r="C3358" t="s">
        <v>80</v>
      </c>
      <c r="D3358" t="s">
        <v>103</v>
      </c>
      <c r="E3358" t="s">
        <v>131</v>
      </c>
      <c r="F3358" t="s">
        <v>9802</v>
      </c>
      <c r="G3358" t="s">
        <v>133</v>
      </c>
      <c r="H3358" t="s">
        <v>134</v>
      </c>
      <c r="I3358" t="s">
        <v>135</v>
      </c>
      <c r="J3358" t="s">
        <v>136</v>
      </c>
      <c r="K3358" t="s">
        <v>137</v>
      </c>
      <c r="L3358" t="s">
        <v>9803</v>
      </c>
      <c r="M3358" t="s">
        <v>9804</v>
      </c>
      <c r="N3358">
        <v>0.630833333</v>
      </c>
      <c r="O3358">
        <v>0</v>
      </c>
      <c r="P3358">
        <v>0</v>
      </c>
      <c r="Q3358">
        <v>5</v>
      </c>
      <c r="R3358">
        <v>5</v>
      </c>
      <c r="S3358">
        <v>0</v>
      </c>
      <c r="T3358">
        <v>0</v>
      </c>
      <c r="U3358">
        <v>1</v>
      </c>
      <c r="V3358">
        <v>0</v>
      </c>
      <c r="W3358">
        <v>0</v>
      </c>
      <c r="X3358">
        <v>0</v>
      </c>
      <c r="Y3358">
        <v>79.785494575735967</v>
      </c>
      <c r="Z3358">
        <v>54.138322921921976</v>
      </c>
      <c r="AA3358">
        <v>0</v>
      </c>
      <c r="AB3358">
        <v>0</v>
      </c>
      <c r="AC3358">
        <v>74.476171653852219</v>
      </c>
      <c r="AD3358">
        <v>0</v>
      </c>
      <c r="AE3358">
        <v>208.39998915151017</v>
      </c>
    </row>
    <row r="3359" spans="1:31" x14ac:dyDescent="0.25">
      <c r="A3359">
        <v>1877050</v>
      </c>
      <c r="B3359">
        <v>1</v>
      </c>
      <c r="C3359" t="s">
        <v>81</v>
      </c>
      <c r="D3359" t="s">
        <v>123</v>
      </c>
      <c r="E3359" t="s">
        <v>140</v>
      </c>
      <c r="F3359" t="s">
        <v>9805</v>
      </c>
      <c r="G3359" t="s">
        <v>142</v>
      </c>
      <c r="H3359" t="s">
        <v>143</v>
      </c>
      <c r="I3359" t="s">
        <v>135</v>
      </c>
      <c r="J3359" t="s">
        <v>136</v>
      </c>
      <c r="K3359" t="s">
        <v>137</v>
      </c>
      <c r="L3359" t="s">
        <v>9806</v>
      </c>
      <c r="M3359" t="s">
        <v>9807</v>
      </c>
      <c r="N3359">
        <v>5.511111111</v>
      </c>
      <c r="O3359">
        <v>0</v>
      </c>
      <c r="P3359">
        <v>1</v>
      </c>
      <c r="Q3359">
        <v>0</v>
      </c>
      <c r="R3359">
        <v>0</v>
      </c>
      <c r="S3359">
        <v>0</v>
      </c>
      <c r="T3359">
        <v>0</v>
      </c>
      <c r="U3359">
        <v>0</v>
      </c>
      <c r="V3359">
        <v>0</v>
      </c>
      <c r="W3359">
        <v>0</v>
      </c>
      <c r="X3359">
        <v>0.57839691880938326</v>
      </c>
      <c r="Y3359">
        <v>0</v>
      </c>
      <c r="Z3359">
        <v>0</v>
      </c>
      <c r="AA3359">
        <v>0</v>
      </c>
      <c r="AB3359">
        <v>0</v>
      </c>
      <c r="AC3359">
        <v>0</v>
      </c>
      <c r="AD3359">
        <v>0</v>
      </c>
      <c r="AE3359">
        <v>0.57839691880938326</v>
      </c>
    </row>
    <row r="3360" spans="1:31" x14ac:dyDescent="0.25">
      <c r="A3360">
        <v>1877073</v>
      </c>
      <c r="B3360">
        <v>1</v>
      </c>
      <c r="C3360" t="s">
        <v>81</v>
      </c>
      <c r="D3360" t="s">
        <v>116</v>
      </c>
      <c r="E3360" t="s">
        <v>131</v>
      </c>
      <c r="F3360" t="s">
        <v>9808</v>
      </c>
      <c r="G3360" t="s">
        <v>133</v>
      </c>
      <c r="H3360" t="s">
        <v>134</v>
      </c>
      <c r="I3360" t="s">
        <v>135</v>
      </c>
      <c r="J3360" t="s">
        <v>136</v>
      </c>
      <c r="K3360" t="s">
        <v>137</v>
      </c>
      <c r="L3360" t="s">
        <v>9809</v>
      </c>
      <c r="M3360" t="s">
        <v>9810</v>
      </c>
      <c r="N3360">
        <v>0.36833333299999999</v>
      </c>
      <c r="O3360">
        <v>0</v>
      </c>
      <c r="P3360">
        <v>1378</v>
      </c>
      <c r="Q3360">
        <v>1</v>
      </c>
      <c r="R3360">
        <v>75</v>
      </c>
      <c r="S3360">
        <v>4</v>
      </c>
      <c r="T3360">
        <v>202</v>
      </c>
      <c r="U3360">
        <v>0</v>
      </c>
      <c r="V3360">
        <v>0</v>
      </c>
      <c r="W3360">
        <v>0</v>
      </c>
      <c r="X3360">
        <v>85.032617017805478</v>
      </c>
      <c r="Y3360">
        <v>5.3117429447181097</v>
      </c>
      <c r="Z3360">
        <v>12.198329046635742</v>
      </c>
      <c r="AA3360">
        <v>21.800259387163056</v>
      </c>
      <c r="AB3360">
        <v>27.774453762269399</v>
      </c>
      <c r="AC3360">
        <v>0</v>
      </c>
      <c r="AD3360">
        <v>0</v>
      </c>
      <c r="AE3360">
        <v>152.11740215859177</v>
      </c>
    </row>
    <row r="3361" spans="1:31" x14ac:dyDescent="0.25">
      <c r="A3361">
        <v>1876741</v>
      </c>
      <c r="B3361">
        <v>1</v>
      </c>
      <c r="C3361" t="s">
        <v>80</v>
      </c>
      <c r="D3361" t="s">
        <v>96</v>
      </c>
      <c r="E3361" t="s">
        <v>140</v>
      </c>
      <c r="F3361" t="s">
        <v>9811</v>
      </c>
      <c r="G3361" t="s">
        <v>163</v>
      </c>
      <c r="H3361" t="s">
        <v>143</v>
      </c>
      <c r="I3361" t="s">
        <v>135</v>
      </c>
      <c r="J3361" t="s">
        <v>136</v>
      </c>
      <c r="K3361" t="s">
        <v>137</v>
      </c>
      <c r="L3361" t="s">
        <v>9812</v>
      </c>
      <c r="M3361" t="s">
        <v>9813</v>
      </c>
      <c r="N3361">
        <v>3.508888888</v>
      </c>
      <c r="O3361">
        <v>0</v>
      </c>
      <c r="P3361">
        <v>0</v>
      </c>
      <c r="Q3361">
        <v>0</v>
      </c>
      <c r="R3361">
        <v>0</v>
      </c>
      <c r="S3361">
        <v>0</v>
      </c>
      <c r="T3361">
        <v>1</v>
      </c>
      <c r="U3361">
        <v>0</v>
      </c>
      <c r="V3361">
        <v>0</v>
      </c>
      <c r="W3361">
        <v>0</v>
      </c>
      <c r="X3361">
        <v>0</v>
      </c>
      <c r="Y3361">
        <v>0</v>
      </c>
      <c r="Z3361">
        <v>0</v>
      </c>
      <c r="AA3361">
        <v>0</v>
      </c>
      <c r="AB3361">
        <v>0.35945799511304505</v>
      </c>
      <c r="AC3361">
        <v>0</v>
      </c>
      <c r="AD3361">
        <v>0</v>
      </c>
      <c r="AE3361">
        <v>0.35945799511304505</v>
      </c>
    </row>
    <row r="3362" spans="1:31" x14ac:dyDescent="0.25">
      <c r="A3362">
        <v>1877173</v>
      </c>
      <c r="B3362">
        <v>1</v>
      </c>
      <c r="C3362" t="s">
        <v>81</v>
      </c>
      <c r="D3362" t="s">
        <v>117</v>
      </c>
      <c r="E3362" t="s">
        <v>210</v>
      </c>
      <c r="F3362" t="s">
        <v>6682</v>
      </c>
      <c r="G3362" t="s">
        <v>133</v>
      </c>
      <c r="H3362" t="s">
        <v>134</v>
      </c>
      <c r="I3362" t="s">
        <v>135</v>
      </c>
      <c r="J3362" t="s">
        <v>136</v>
      </c>
      <c r="K3362" t="s">
        <v>137</v>
      </c>
      <c r="L3362" t="s">
        <v>9814</v>
      </c>
      <c r="M3362" t="s">
        <v>9815</v>
      </c>
      <c r="N3362">
        <v>0.325555555</v>
      </c>
      <c r="O3362">
        <v>1</v>
      </c>
      <c r="P3362">
        <v>490</v>
      </c>
      <c r="Q3362">
        <v>10</v>
      </c>
      <c r="R3362">
        <v>33</v>
      </c>
      <c r="S3362">
        <v>2</v>
      </c>
      <c r="T3362">
        <v>13</v>
      </c>
      <c r="U3362">
        <v>0</v>
      </c>
      <c r="V3362">
        <v>0</v>
      </c>
      <c r="W3362">
        <v>0.27458719151120442</v>
      </c>
      <c r="X3362">
        <v>28.100731148371022</v>
      </c>
      <c r="Y3362">
        <v>5.3971564908244609</v>
      </c>
      <c r="Z3362">
        <v>5.3477468622950743</v>
      </c>
      <c r="AA3362">
        <v>0.39982895008099556</v>
      </c>
      <c r="AB3362">
        <v>0.92393294725188901</v>
      </c>
      <c r="AC3362">
        <v>0</v>
      </c>
      <c r="AD3362">
        <v>0</v>
      </c>
      <c r="AE3362">
        <v>40.443983590334646</v>
      </c>
    </row>
    <row r="3363" spans="1:31" x14ac:dyDescent="0.25">
      <c r="A3363">
        <v>1876595</v>
      </c>
      <c r="B3363">
        <v>1</v>
      </c>
      <c r="C3363" t="s">
        <v>80</v>
      </c>
      <c r="D3363" t="s">
        <v>100</v>
      </c>
      <c r="E3363" t="s">
        <v>158</v>
      </c>
      <c r="F3363" t="s">
        <v>9816</v>
      </c>
      <c r="G3363" t="s">
        <v>219</v>
      </c>
      <c r="H3363" t="s">
        <v>134</v>
      </c>
      <c r="I3363" t="s">
        <v>135</v>
      </c>
      <c r="J3363" t="s">
        <v>136</v>
      </c>
      <c r="K3363" t="s">
        <v>137</v>
      </c>
      <c r="L3363" t="s">
        <v>9817</v>
      </c>
      <c r="M3363" t="s">
        <v>9818</v>
      </c>
      <c r="N3363">
        <v>1.5152777770000001</v>
      </c>
      <c r="O3363">
        <v>0</v>
      </c>
      <c r="P3363">
        <v>12</v>
      </c>
      <c r="Q3363">
        <v>0</v>
      </c>
      <c r="R3363">
        <v>14</v>
      </c>
      <c r="S3363">
        <v>0</v>
      </c>
      <c r="T3363">
        <v>11</v>
      </c>
      <c r="U3363">
        <v>0</v>
      </c>
      <c r="V3363">
        <v>0</v>
      </c>
      <c r="W3363">
        <v>0</v>
      </c>
      <c r="X3363">
        <v>7.9031584409408095</v>
      </c>
      <c r="Y3363">
        <v>0</v>
      </c>
      <c r="Z3363">
        <v>44.793781398328008</v>
      </c>
      <c r="AA3363">
        <v>0</v>
      </c>
      <c r="AB3363">
        <v>13.594285921988789</v>
      </c>
      <c r="AC3363">
        <v>0</v>
      </c>
      <c r="AD3363">
        <v>0</v>
      </c>
      <c r="AE3363">
        <v>66.291225761257607</v>
      </c>
    </row>
    <row r="3364" spans="1:31" x14ac:dyDescent="0.25">
      <c r="A3364">
        <v>1876904</v>
      </c>
      <c r="B3364">
        <v>1</v>
      </c>
      <c r="C3364" t="s">
        <v>81</v>
      </c>
      <c r="D3364" t="s">
        <v>122</v>
      </c>
      <c r="E3364" t="s">
        <v>146</v>
      </c>
      <c r="F3364" t="s">
        <v>9819</v>
      </c>
      <c r="G3364" t="s">
        <v>148</v>
      </c>
      <c r="H3364" t="s">
        <v>143</v>
      </c>
      <c r="I3364" t="s">
        <v>135</v>
      </c>
      <c r="J3364" t="s">
        <v>136</v>
      </c>
      <c r="K3364" t="s">
        <v>137</v>
      </c>
      <c r="L3364" t="s">
        <v>9820</v>
      </c>
      <c r="M3364" t="s">
        <v>9821</v>
      </c>
      <c r="N3364">
        <v>2.3061111109999999</v>
      </c>
      <c r="O3364">
        <v>0</v>
      </c>
      <c r="P3364">
        <v>101</v>
      </c>
      <c r="Q3364">
        <v>0</v>
      </c>
      <c r="R3364">
        <v>6</v>
      </c>
      <c r="S3364">
        <v>0</v>
      </c>
      <c r="T3364">
        <v>11</v>
      </c>
      <c r="U3364">
        <v>0</v>
      </c>
      <c r="V3364">
        <v>0</v>
      </c>
      <c r="W3364">
        <v>0</v>
      </c>
      <c r="X3364">
        <v>39.025848699995798</v>
      </c>
      <c r="Y3364">
        <v>0</v>
      </c>
      <c r="Z3364">
        <v>11.207103824351</v>
      </c>
      <c r="AA3364">
        <v>0</v>
      </c>
      <c r="AB3364">
        <v>3.3000957563388833</v>
      </c>
      <c r="AC3364">
        <v>0</v>
      </c>
      <c r="AD3364">
        <v>0</v>
      </c>
      <c r="AE3364">
        <v>53.533048280685684</v>
      </c>
    </row>
    <row r="3365" spans="1:31" x14ac:dyDescent="0.25">
      <c r="A3365">
        <v>1876655</v>
      </c>
      <c r="B3365">
        <v>1</v>
      </c>
      <c r="C3365" t="s">
        <v>80</v>
      </c>
      <c r="D3365" t="s">
        <v>82</v>
      </c>
      <c r="E3365" t="s">
        <v>140</v>
      </c>
      <c r="F3365" t="s">
        <v>9822</v>
      </c>
      <c r="G3365" t="s">
        <v>163</v>
      </c>
      <c r="H3365" t="s">
        <v>143</v>
      </c>
      <c r="I3365" t="s">
        <v>135</v>
      </c>
      <c r="J3365" t="s">
        <v>136</v>
      </c>
      <c r="K3365" t="s">
        <v>137</v>
      </c>
      <c r="L3365" t="s">
        <v>9823</v>
      </c>
      <c r="M3365" t="s">
        <v>9824</v>
      </c>
      <c r="N3365">
        <v>1.7155555549999999</v>
      </c>
      <c r="O3365">
        <v>0</v>
      </c>
      <c r="P3365">
        <v>3</v>
      </c>
      <c r="Q3365">
        <v>0</v>
      </c>
      <c r="R3365">
        <v>0</v>
      </c>
      <c r="S3365">
        <v>0</v>
      </c>
      <c r="T3365">
        <v>0</v>
      </c>
      <c r="U3365">
        <v>0</v>
      </c>
      <c r="V3365">
        <v>0</v>
      </c>
      <c r="W3365">
        <v>0</v>
      </c>
      <c r="X3365">
        <v>1.0689513960092736</v>
      </c>
      <c r="Y3365">
        <v>0</v>
      </c>
      <c r="Z3365">
        <v>0</v>
      </c>
      <c r="AA3365">
        <v>0</v>
      </c>
      <c r="AB3365">
        <v>0</v>
      </c>
      <c r="AC3365">
        <v>0</v>
      </c>
      <c r="AD3365">
        <v>0</v>
      </c>
      <c r="AE3365">
        <v>1.0689513960092736</v>
      </c>
    </row>
    <row r="3366" spans="1:31" x14ac:dyDescent="0.25">
      <c r="A3366">
        <v>1877096</v>
      </c>
      <c r="B3366">
        <v>1</v>
      </c>
      <c r="C3366" t="s">
        <v>81</v>
      </c>
      <c r="D3366" t="s">
        <v>113</v>
      </c>
      <c r="E3366" t="s">
        <v>210</v>
      </c>
      <c r="F3366" t="s">
        <v>9825</v>
      </c>
      <c r="G3366" t="s">
        <v>133</v>
      </c>
      <c r="H3366" t="s">
        <v>134</v>
      </c>
      <c r="I3366" t="s">
        <v>135</v>
      </c>
      <c r="J3366" t="s">
        <v>136</v>
      </c>
      <c r="K3366" t="s">
        <v>137</v>
      </c>
      <c r="L3366" t="s">
        <v>9826</v>
      </c>
      <c r="M3366" t="s">
        <v>9827</v>
      </c>
      <c r="N3366">
        <v>0.186111111</v>
      </c>
      <c r="O3366">
        <v>0</v>
      </c>
      <c r="P3366">
        <v>461</v>
      </c>
      <c r="Q3366">
        <v>43</v>
      </c>
      <c r="R3366">
        <v>246</v>
      </c>
      <c r="S3366">
        <v>8</v>
      </c>
      <c r="T3366">
        <v>31</v>
      </c>
      <c r="U3366">
        <v>0</v>
      </c>
      <c r="V3366">
        <v>0</v>
      </c>
      <c r="W3366">
        <v>0</v>
      </c>
      <c r="X3366">
        <v>22.092981828282714</v>
      </c>
      <c r="Y3366">
        <v>25.300818824682477</v>
      </c>
      <c r="Z3366">
        <v>93.733496842568911</v>
      </c>
      <c r="AA3366">
        <v>66.053894921947105</v>
      </c>
      <c r="AB3366">
        <v>8.9549663780124007</v>
      </c>
      <c r="AC3366">
        <v>0</v>
      </c>
      <c r="AD3366">
        <v>0</v>
      </c>
      <c r="AE3366">
        <v>216.1361587954936</v>
      </c>
    </row>
    <row r="3367" spans="1:31" x14ac:dyDescent="0.25">
      <c r="A3367">
        <v>1877090</v>
      </c>
      <c r="B3367">
        <v>1</v>
      </c>
      <c r="C3367" t="s">
        <v>81</v>
      </c>
      <c r="D3367" t="s">
        <v>128</v>
      </c>
      <c r="E3367" t="s">
        <v>169</v>
      </c>
      <c r="F3367" t="s">
        <v>9828</v>
      </c>
      <c r="G3367" t="s">
        <v>183</v>
      </c>
      <c r="H3367" t="s">
        <v>143</v>
      </c>
      <c r="I3367" t="s">
        <v>135</v>
      </c>
      <c r="J3367" t="s">
        <v>136</v>
      </c>
      <c r="K3367" t="s">
        <v>137</v>
      </c>
      <c r="L3367" t="s">
        <v>9829</v>
      </c>
      <c r="M3367" t="s">
        <v>9830</v>
      </c>
      <c r="N3367">
        <v>2.9125000000000001</v>
      </c>
      <c r="O3367">
        <v>0</v>
      </c>
      <c r="P3367">
        <v>407</v>
      </c>
      <c r="Q3367">
        <v>0</v>
      </c>
      <c r="R3367">
        <v>1</v>
      </c>
      <c r="S3367">
        <v>0</v>
      </c>
      <c r="T3367">
        <v>31</v>
      </c>
      <c r="U3367">
        <v>0</v>
      </c>
      <c r="V3367">
        <v>0</v>
      </c>
      <c r="W3367">
        <v>0</v>
      </c>
      <c r="X3367">
        <v>277.43151781493668</v>
      </c>
      <c r="Y3367">
        <v>0</v>
      </c>
      <c r="Z3367">
        <v>1.4656114887403666</v>
      </c>
      <c r="AA3367">
        <v>0</v>
      </c>
      <c r="AB3367">
        <v>82.12932119151651</v>
      </c>
      <c r="AC3367">
        <v>0</v>
      </c>
      <c r="AD3367">
        <v>0</v>
      </c>
      <c r="AE3367">
        <v>361.02645049519356</v>
      </c>
    </row>
    <row r="3368" spans="1:31" x14ac:dyDescent="0.25">
      <c r="A3368">
        <v>1876804</v>
      </c>
      <c r="B3368">
        <v>1</v>
      </c>
      <c r="C3368" t="s">
        <v>80</v>
      </c>
      <c r="D3368" t="s">
        <v>100</v>
      </c>
      <c r="E3368" t="s">
        <v>140</v>
      </c>
      <c r="F3368" t="s">
        <v>9831</v>
      </c>
      <c r="G3368" t="s">
        <v>163</v>
      </c>
      <c r="H3368" t="s">
        <v>143</v>
      </c>
      <c r="I3368" t="s">
        <v>135</v>
      </c>
      <c r="J3368" t="s">
        <v>136</v>
      </c>
      <c r="K3368" t="s">
        <v>137</v>
      </c>
      <c r="L3368" t="s">
        <v>9832</v>
      </c>
      <c r="M3368" t="s">
        <v>9833</v>
      </c>
      <c r="N3368">
        <v>2.6347222220000002</v>
      </c>
      <c r="O3368">
        <v>0</v>
      </c>
      <c r="P3368">
        <v>1</v>
      </c>
      <c r="Q3368">
        <v>0</v>
      </c>
      <c r="R3368">
        <v>0</v>
      </c>
      <c r="S3368">
        <v>0</v>
      </c>
      <c r="T3368">
        <v>0</v>
      </c>
      <c r="U3368">
        <v>0</v>
      </c>
      <c r="V3368">
        <v>0</v>
      </c>
      <c r="W3368">
        <v>0</v>
      </c>
      <c r="X3368">
        <v>0.37023699352651085</v>
      </c>
      <c r="Y3368">
        <v>0</v>
      </c>
      <c r="Z3368">
        <v>0</v>
      </c>
      <c r="AA3368">
        <v>0</v>
      </c>
      <c r="AB3368">
        <v>0</v>
      </c>
      <c r="AC3368">
        <v>0</v>
      </c>
      <c r="AD3368">
        <v>0</v>
      </c>
      <c r="AE3368">
        <v>0.37023699352651085</v>
      </c>
    </row>
    <row r="3369" spans="1:31" x14ac:dyDescent="0.25">
      <c r="A3369">
        <v>1877110</v>
      </c>
      <c r="B3369">
        <v>1</v>
      </c>
      <c r="C3369" t="s">
        <v>80</v>
      </c>
      <c r="D3369" t="s">
        <v>98</v>
      </c>
      <c r="E3369" t="s">
        <v>146</v>
      </c>
      <c r="F3369" t="s">
        <v>9834</v>
      </c>
      <c r="G3369" t="s">
        <v>148</v>
      </c>
      <c r="H3369" t="s">
        <v>143</v>
      </c>
      <c r="I3369" t="s">
        <v>135</v>
      </c>
      <c r="J3369" t="s">
        <v>136</v>
      </c>
      <c r="K3369" t="s">
        <v>137</v>
      </c>
      <c r="L3369" t="s">
        <v>9835</v>
      </c>
      <c r="M3369" t="s">
        <v>9836</v>
      </c>
      <c r="N3369">
        <v>1.779722222</v>
      </c>
      <c r="O3369">
        <v>0</v>
      </c>
      <c r="P3369">
        <v>1</v>
      </c>
      <c r="Q3369">
        <v>0</v>
      </c>
      <c r="R3369">
        <v>5</v>
      </c>
      <c r="S3369">
        <v>0</v>
      </c>
      <c r="T3369">
        <v>0</v>
      </c>
      <c r="U3369">
        <v>0</v>
      </c>
      <c r="V3369">
        <v>0</v>
      </c>
      <c r="W3369">
        <v>0</v>
      </c>
      <c r="X3369">
        <v>1.0739579219333335E-4</v>
      </c>
      <c r="Y3369">
        <v>0</v>
      </c>
      <c r="Z3369">
        <v>7.7863533628827177</v>
      </c>
      <c r="AA3369">
        <v>0</v>
      </c>
      <c r="AB3369">
        <v>0</v>
      </c>
      <c r="AC3369">
        <v>0</v>
      </c>
      <c r="AD3369">
        <v>0</v>
      </c>
      <c r="AE3369">
        <v>7.7864607586749113</v>
      </c>
    </row>
    <row r="3370" spans="1:31" x14ac:dyDescent="0.25">
      <c r="A3370">
        <v>1876781</v>
      </c>
      <c r="B3370">
        <v>1</v>
      </c>
      <c r="C3370" t="s">
        <v>80</v>
      </c>
      <c r="D3370" t="s">
        <v>82</v>
      </c>
      <c r="E3370" t="s">
        <v>140</v>
      </c>
      <c r="F3370" t="s">
        <v>9837</v>
      </c>
      <c r="G3370" t="s">
        <v>212</v>
      </c>
      <c r="H3370" t="s">
        <v>143</v>
      </c>
      <c r="I3370" t="s">
        <v>135</v>
      </c>
      <c r="J3370" t="s">
        <v>136</v>
      </c>
      <c r="K3370" t="s">
        <v>137</v>
      </c>
      <c r="L3370" t="s">
        <v>9838</v>
      </c>
      <c r="M3370" t="s">
        <v>9839</v>
      </c>
      <c r="N3370">
        <v>2.5141666659999999</v>
      </c>
      <c r="O3370">
        <v>0</v>
      </c>
      <c r="P3370">
        <v>0</v>
      </c>
      <c r="Q3370">
        <v>0</v>
      </c>
      <c r="R3370">
        <v>0</v>
      </c>
      <c r="S3370">
        <v>0</v>
      </c>
      <c r="T3370">
        <v>1</v>
      </c>
      <c r="U3370">
        <v>0</v>
      </c>
      <c r="V3370">
        <v>0</v>
      </c>
      <c r="W3370">
        <v>0</v>
      </c>
      <c r="X3370">
        <v>0</v>
      </c>
      <c r="Y3370">
        <v>0</v>
      </c>
      <c r="Z3370">
        <v>0</v>
      </c>
      <c r="AA3370">
        <v>0</v>
      </c>
      <c r="AB3370">
        <v>0.71646729688020838</v>
      </c>
      <c r="AC3370">
        <v>0</v>
      </c>
      <c r="AD3370">
        <v>0</v>
      </c>
      <c r="AE3370">
        <v>0.71646729688020838</v>
      </c>
    </row>
    <row r="3371" spans="1:31" x14ac:dyDescent="0.25">
      <c r="A3371">
        <v>1876638</v>
      </c>
      <c r="B3371">
        <v>1</v>
      </c>
      <c r="C3371" t="s">
        <v>80</v>
      </c>
      <c r="D3371" t="s">
        <v>84</v>
      </c>
      <c r="E3371" t="s">
        <v>229</v>
      </c>
      <c r="F3371" t="s">
        <v>9840</v>
      </c>
      <c r="G3371" t="s">
        <v>133</v>
      </c>
      <c r="H3371" t="s">
        <v>134</v>
      </c>
      <c r="I3371" t="s">
        <v>135</v>
      </c>
      <c r="J3371" t="s">
        <v>136</v>
      </c>
      <c r="K3371" t="s">
        <v>137</v>
      </c>
      <c r="L3371" t="s">
        <v>9841</v>
      </c>
      <c r="M3371" t="s">
        <v>9842</v>
      </c>
      <c r="N3371">
        <v>1.4041666660000001</v>
      </c>
      <c r="O3371">
        <v>0</v>
      </c>
      <c r="P3371">
        <v>5973</v>
      </c>
      <c r="Q3371">
        <v>0</v>
      </c>
      <c r="R3371">
        <v>0</v>
      </c>
      <c r="S3371">
        <v>3</v>
      </c>
      <c r="T3371">
        <v>426</v>
      </c>
      <c r="U3371">
        <v>0</v>
      </c>
      <c r="V3371">
        <v>1</v>
      </c>
      <c r="W3371">
        <v>0</v>
      </c>
      <c r="X3371">
        <v>1349.6444987859984</v>
      </c>
      <c r="Y3371">
        <v>0</v>
      </c>
      <c r="Z3371">
        <v>0</v>
      </c>
      <c r="AA3371">
        <v>951.88500889938211</v>
      </c>
      <c r="AB3371">
        <v>627.42238350251034</v>
      </c>
      <c r="AC3371">
        <v>0</v>
      </c>
      <c r="AD3371">
        <v>8.4176946541447251</v>
      </c>
      <c r="AE3371">
        <v>2937.3695858420356</v>
      </c>
    </row>
    <row r="3372" spans="1:31" x14ac:dyDescent="0.25">
      <c r="A3372">
        <v>1876761</v>
      </c>
      <c r="B3372">
        <v>1</v>
      </c>
      <c r="C3372" t="s">
        <v>80</v>
      </c>
      <c r="D3372" t="s">
        <v>91</v>
      </c>
      <c r="E3372" t="s">
        <v>210</v>
      </c>
      <c r="F3372" t="s">
        <v>437</v>
      </c>
      <c r="G3372" t="s">
        <v>133</v>
      </c>
      <c r="H3372" t="s">
        <v>134</v>
      </c>
      <c r="I3372" t="s">
        <v>135</v>
      </c>
      <c r="J3372" t="s">
        <v>136</v>
      </c>
      <c r="K3372" t="s">
        <v>137</v>
      </c>
      <c r="L3372" t="s">
        <v>9843</v>
      </c>
      <c r="M3372" t="s">
        <v>9844</v>
      </c>
      <c r="N3372">
        <v>0.15194444400000001</v>
      </c>
      <c r="O3372">
        <v>1</v>
      </c>
      <c r="P3372">
        <v>31</v>
      </c>
      <c r="Q3372">
        <v>21</v>
      </c>
      <c r="R3372">
        <v>265</v>
      </c>
      <c r="S3372">
        <v>8</v>
      </c>
      <c r="T3372">
        <v>44</v>
      </c>
      <c r="U3372">
        <v>3</v>
      </c>
      <c r="V3372">
        <v>0</v>
      </c>
      <c r="W3372">
        <v>0.11413532987712086</v>
      </c>
      <c r="X3372">
        <v>2.4504382383538377</v>
      </c>
      <c r="Y3372">
        <v>22.728329431268584</v>
      </c>
      <c r="Z3372">
        <v>72.444635889388181</v>
      </c>
      <c r="AA3372">
        <v>19.827449644853218</v>
      </c>
      <c r="AB3372">
        <v>13.778409455644061</v>
      </c>
      <c r="AC3372">
        <v>27.33143857225468</v>
      </c>
      <c r="AD3372">
        <v>0</v>
      </c>
      <c r="AE3372">
        <v>158.67483656163969</v>
      </c>
    </row>
    <row r="3373" spans="1:31" x14ac:dyDescent="0.25">
      <c r="A3373">
        <v>1877010</v>
      </c>
      <c r="B3373">
        <v>1</v>
      </c>
      <c r="C3373" t="s">
        <v>80</v>
      </c>
      <c r="D3373" t="s">
        <v>98</v>
      </c>
      <c r="E3373" t="s">
        <v>131</v>
      </c>
      <c r="F3373" t="s">
        <v>9845</v>
      </c>
      <c r="G3373" t="s">
        <v>133</v>
      </c>
      <c r="H3373" t="s">
        <v>134</v>
      </c>
      <c r="I3373" t="s">
        <v>152</v>
      </c>
      <c r="J3373" t="s">
        <v>136</v>
      </c>
      <c r="K3373" t="s">
        <v>137</v>
      </c>
      <c r="L3373" t="s">
        <v>9846</v>
      </c>
      <c r="M3373" t="s">
        <v>9847</v>
      </c>
      <c r="N3373">
        <v>7.7777769999999996E-3</v>
      </c>
      <c r="O3373">
        <v>0</v>
      </c>
      <c r="P3373">
        <v>1209</v>
      </c>
      <c r="Q3373">
        <v>13</v>
      </c>
      <c r="R3373">
        <v>420</v>
      </c>
      <c r="S3373">
        <v>18</v>
      </c>
      <c r="T3373">
        <v>264</v>
      </c>
      <c r="U3373">
        <v>0</v>
      </c>
      <c r="V3373">
        <v>0</v>
      </c>
      <c r="W3373">
        <v>0</v>
      </c>
      <c r="X3373">
        <v>2.4963066244981809</v>
      </c>
      <c r="Y3373">
        <v>0.38830015100931448</v>
      </c>
      <c r="Z3373">
        <v>6.1067899826203984</v>
      </c>
      <c r="AA3373">
        <v>0.89219194566971793</v>
      </c>
      <c r="AB3373">
        <v>2.9326667726759514</v>
      </c>
      <c r="AC3373">
        <v>0</v>
      </c>
      <c r="AD3373">
        <v>0</v>
      </c>
      <c r="AE3373">
        <v>12.816255476473563</v>
      </c>
    </row>
    <row r="3374" spans="1:31" x14ac:dyDescent="0.25">
      <c r="A3374">
        <v>1876867</v>
      </c>
      <c r="B3374">
        <v>1</v>
      </c>
      <c r="C3374" t="s">
        <v>80</v>
      </c>
      <c r="D3374" t="s">
        <v>107</v>
      </c>
      <c r="E3374" t="s">
        <v>140</v>
      </c>
      <c r="F3374" t="s">
        <v>9848</v>
      </c>
      <c r="G3374" t="s">
        <v>207</v>
      </c>
      <c r="H3374" t="s">
        <v>143</v>
      </c>
      <c r="I3374" t="s">
        <v>135</v>
      </c>
      <c r="J3374" t="s">
        <v>136</v>
      </c>
      <c r="K3374" t="s">
        <v>137</v>
      </c>
      <c r="L3374" t="s">
        <v>9849</v>
      </c>
      <c r="M3374" t="s">
        <v>9850</v>
      </c>
      <c r="N3374">
        <v>2.835555555</v>
      </c>
      <c r="O3374">
        <v>0</v>
      </c>
      <c r="P3374">
        <v>1</v>
      </c>
      <c r="Q3374">
        <v>0</v>
      </c>
      <c r="R3374">
        <v>0</v>
      </c>
      <c r="S3374">
        <v>0</v>
      </c>
      <c r="T3374">
        <v>0</v>
      </c>
      <c r="U3374">
        <v>0</v>
      </c>
      <c r="V3374">
        <v>0</v>
      </c>
      <c r="W3374">
        <v>0</v>
      </c>
      <c r="X3374">
        <v>0.78786784215770678</v>
      </c>
      <c r="Y3374">
        <v>0</v>
      </c>
      <c r="Z3374">
        <v>0</v>
      </c>
      <c r="AA3374">
        <v>0</v>
      </c>
      <c r="AB3374">
        <v>0</v>
      </c>
      <c r="AC3374">
        <v>0</v>
      </c>
      <c r="AD3374">
        <v>0</v>
      </c>
      <c r="AE3374">
        <v>0.78786784215770678</v>
      </c>
    </row>
    <row r="3375" spans="1:31" x14ac:dyDescent="0.25">
      <c r="A3375">
        <v>1876675</v>
      </c>
      <c r="B3375">
        <v>1</v>
      </c>
      <c r="C3375" t="s">
        <v>81</v>
      </c>
      <c r="D3375" t="s">
        <v>112</v>
      </c>
      <c r="E3375" t="s">
        <v>146</v>
      </c>
      <c r="F3375" t="s">
        <v>9851</v>
      </c>
      <c r="G3375" t="s">
        <v>148</v>
      </c>
      <c r="H3375" t="s">
        <v>143</v>
      </c>
      <c r="I3375" t="s">
        <v>135</v>
      </c>
      <c r="J3375" t="s">
        <v>136</v>
      </c>
      <c r="K3375" t="s">
        <v>137</v>
      </c>
      <c r="L3375" t="s">
        <v>9852</v>
      </c>
      <c r="M3375" t="s">
        <v>9853</v>
      </c>
      <c r="N3375">
        <v>4.3172222219999998</v>
      </c>
      <c r="O3375">
        <v>0</v>
      </c>
      <c r="P3375">
        <v>10</v>
      </c>
      <c r="Q3375">
        <v>0</v>
      </c>
      <c r="R3375">
        <v>0</v>
      </c>
      <c r="S3375">
        <v>0</v>
      </c>
      <c r="T3375">
        <v>1</v>
      </c>
      <c r="U3375">
        <v>0</v>
      </c>
      <c r="V3375">
        <v>0</v>
      </c>
      <c r="W3375">
        <v>0</v>
      </c>
      <c r="X3375">
        <v>6.6288550365274368</v>
      </c>
      <c r="Y3375">
        <v>0</v>
      </c>
      <c r="Z3375">
        <v>0</v>
      </c>
      <c r="AA3375">
        <v>0</v>
      </c>
      <c r="AB3375">
        <v>0.89267326662745894</v>
      </c>
      <c r="AC3375">
        <v>0</v>
      </c>
      <c r="AD3375">
        <v>0</v>
      </c>
      <c r="AE3375">
        <v>7.5215283031548958</v>
      </c>
    </row>
    <row r="3376" spans="1:31" x14ac:dyDescent="0.25">
      <c r="A3376">
        <v>1876824</v>
      </c>
      <c r="B3376">
        <v>1</v>
      </c>
      <c r="C3376" t="s">
        <v>80</v>
      </c>
      <c r="D3376" t="s">
        <v>95</v>
      </c>
      <c r="E3376" t="s">
        <v>146</v>
      </c>
      <c r="F3376" t="s">
        <v>9854</v>
      </c>
      <c r="G3376" t="s">
        <v>453</v>
      </c>
      <c r="H3376" t="s">
        <v>143</v>
      </c>
      <c r="I3376" t="s">
        <v>135</v>
      </c>
      <c r="J3376" t="s">
        <v>136</v>
      </c>
      <c r="K3376" t="s">
        <v>137</v>
      </c>
      <c r="L3376" t="s">
        <v>9855</v>
      </c>
      <c r="M3376" t="s">
        <v>9856</v>
      </c>
      <c r="N3376">
        <v>1.312777777</v>
      </c>
      <c r="O3376">
        <v>0</v>
      </c>
      <c r="P3376">
        <v>49</v>
      </c>
      <c r="Q3376">
        <v>0</v>
      </c>
      <c r="R3376">
        <v>0</v>
      </c>
      <c r="S3376">
        <v>0</v>
      </c>
      <c r="T3376">
        <v>3</v>
      </c>
      <c r="U3376">
        <v>0</v>
      </c>
      <c r="V3376">
        <v>0</v>
      </c>
      <c r="W3376">
        <v>0</v>
      </c>
      <c r="X3376">
        <v>18.78933468278694</v>
      </c>
      <c r="Y3376">
        <v>0</v>
      </c>
      <c r="Z3376">
        <v>0</v>
      </c>
      <c r="AA3376">
        <v>0</v>
      </c>
      <c r="AB3376">
        <v>10.851652148656672</v>
      </c>
      <c r="AC3376">
        <v>0</v>
      </c>
      <c r="AD3376">
        <v>0</v>
      </c>
      <c r="AE3376">
        <v>29.640986831443612</v>
      </c>
    </row>
    <row r="3377" spans="1:31" x14ac:dyDescent="0.25">
      <c r="A3377">
        <v>1876967</v>
      </c>
      <c r="B3377">
        <v>1</v>
      </c>
      <c r="C3377" t="s">
        <v>80</v>
      </c>
      <c r="D3377" t="s">
        <v>82</v>
      </c>
      <c r="E3377" t="s">
        <v>146</v>
      </c>
      <c r="F3377" t="s">
        <v>9857</v>
      </c>
      <c r="G3377" t="s">
        <v>212</v>
      </c>
      <c r="H3377" t="s">
        <v>143</v>
      </c>
      <c r="I3377" t="s">
        <v>135</v>
      </c>
      <c r="J3377" t="s">
        <v>3</v>
      </c>
      <c r="K3377" t="s">
        <v>137</v>
      </c>
      <c r="L3377" t="s">
        <v>9858</v>
      </c>
      <c r="M3377" t="s">
        <v>9859</v>
      </c>
      <c r="N3377">
        <v>2.1272222219999999</v>
      </c>
      <c r="O3377">
        <v>0</v>
      </c>
      <c r="P3377">
        <v>138</v>
      </c>
      <c r="Q3377">
        <v>0</v>
      </c>
      <c r="R3377">
        <v>0</v>
      </c>
      <c r="S3377">
        <v>0</v>
      </c>
      <c r="T3377">
        <v>1</v>
      </c>
      <c r="U3377">
        <v>0</v>
      </c>
      <c r="V3377">
        <v>0</v>
      </c>
      <c r="W3377">
        <v>0</v>
      </c>
      <c r="X3377">
        <v>71.870044727630869</v>
      </c>
      <c r="Y3377">
        <v>0</v>
      </c>
      <c r="Z3377">
        <v>0</v>
      </c>
      <c r="AA3377">
        <v>0</v>
      </c>
      <c r="AB3377">
        <v>2.057521430395</v>
      </c>
      <c r="AC3377">
        <v>0</v>
      </c>
      <c r="AD3377">
        <v>0</v>
      </c>
      <c r="AE3377">
        <v>73.927566158025869</v>
      </c>
    </row>
    <row r="3378" spans="1:31" x14ac:dyDescent="0.25">
      <c r="A3378">
        <v>1877116</v>
      </c>
      <c r="B3378">
        <v>1</v>
      </c>
      <c r="C3378" t="s">
        <v>80</v>
      </c>
      <c r="D3378" t="s">
        <v>92</v>
      </c>
      <c r="E3378" t="s">
        <v>140</v>
      </c>
      <c r="F3378" t="s">
        <v>9860</v>
      </c>
      <c r="G3378" t="s">
        <v>163</v>
      </c>
      <c r="H3378" t="s">
        <v>143</v>
      </c>
      <c r="I3378" t="s">
        <v>135</v>
      </c>
      <c r="J3378" t="s">
        <v>136</v>
      </c>
      <c r="K3378" t="s">
        <v>137</v>
      </c>
      <c r="L3378" t="s">
        <v>9861</v>
      </c>
      <c r="M3378" t="s">
        <v>9862</v>
      </c>
      <c r="N3378">
        <v>4.1369444440000001</v>
      </c>
      <c r="O3378">
        <v>0</v>
      </c>
      <c r="P3378">
        <v>0</v>
      </c>
      <c r="Q3378">
        <v>0</v>
      </c>
      <c r="R3378">
        <v>1</v>
      </c>
      <c r="S3378">
        <v>0</v>
      </c>
      <c r="T3378">
        <v>0</v>
      </c>
      <c r="U3378">
        <v>0</v>
      </c>
      <c r="V3378">
        <v>0</v>
      </c>
      <c r="W3378">
        <v>0</v>
      </c>
      <c r="X3378">
        <v>0</v>
      </c>
      <c r="Y3378">
        <v>0</v>
      </c>
      <c r="Z3378">
        <v>1.9145596804833103</v>
      </c>
      <c r="AA3378">
        <v>0</v>
      </c>
      <c r="AB3378">
        <v>0</v>
      </c>
      <c r="AC3378">
        <v>0</v>
      </c>
      <c r="AD3378">
        <v>0</v>
      </c>
      <c r="AE3378">
        <v>1.9145596804833103</v>
      </c>
    </row>
    <row r="3379" spans="1:31" x14ac:dyDescent="0.25">
      <c r="A3379">
        <v>1877193</v>
      </c>
      <c r="B3379">
        <v>1</v>
      </c>
      <c r="C3379" t="s">
        <v>80</v>
      </c>
      <c r="D3379" t="s">
        <v>98</v>
      </c>
      <c r="E3379" t="s">
        <v>169</v>
      </c>
      <c r="F3379" t="s">
        <v>9863</v>
      </c>
      <c r="G3379" t="s">
        <v>564</v>
      </c>
      <c r="H3379" t="s">
        <v>143</v>
      </c>
      <c r="I3379" t="s">
        <v>135</v>
      </c>
      <c r="J3379" t="s">
        <v>136</v>
      </c>
      <c r="K3379" t="s">
        <v>137</v>
      </c>
      <c r="L3379" t="s">
        <v>9864</v>
      </c>
      <c r="M3379" t="s">
        <v>9865</v>
      </c>
      <c r="N3379">
        <v>0.70250000000000001</v>
      </c>
      <c r="O3379">
        <v>0</v>
      </c>
      <c r="P3379">
        <v>32</v>
      </c>
      <c r="Q3379">
        <v>0</v>
      </c>
      <c r="R3379">
        <v>45</v>
      </c>
      <c r="S3379">
        <v>0</v>
      </c>
      <c r="T3379">
        <v>11</v>
      </c>
      <c r="U3379">
        <v>0</v>
      </c>
      <c r="V3379">
        <v>0</v>
      </c>
      <c r="W3379">
        <v>0</v>
      </c>
      <c r="X3379">
        <v>12.537693833977755</v>
      </c>
      <c r="Y3379">
        <v>0</v>
      </c>
      <c r="Z3379">
        <v>46.09160421391951</v>
      </c>
      <c r="AA3379">
        <v>0</v>
      </c>
      <c r="AB3379">
        <v>10.843139435444947</v>
      </c>
      <c r="AC3379">
        <v>0</v>
      </c>
      <c r="AD3379">
        <v>0</v>
      </c>
      <c r="AE3379">
        <v>69.472437483342219</v>
      </c>
    </row>
    <row r="3380" spans="1:31" x14ac:dyDescent="0.25">
      <c r="A3380">
        <v>1877007</v>
      </c>
      <c r="B3380">
        <v>1</v>
      </c>
      <c r="C3380" t="s">
        <v>81</v>
      </c>
      <c r="D3380" t="s">
        <v>122</v>
      </c>
      <c r="E3380" t="s">
        <v>131</v>
      </c>
      <c r="F3380" t="s">
        <v>1582</v>
      </c>
      <c r="G3380" t="s">
        <v>133</v>
      </c>
      <c r="H3380" t="s">
        <v>134</v>
      </c>
      <c r="I3380" t="s">
        <v>135</v>
      </c>
      <c r="J3380" t="s">
        <v>136</v>
      </c>
      <c r="K3380" t="s">
        <v>137</v>
      </c>
      <c r="L3380" t="s">
        <v>9866</v>
      </c>
      <c r="M3380" t="s">
        <v>9867</v>
      </c>
      <c r="N3380">
        <v>1.003333333</v>
      </c>
      <c r="O3380">
        <v>1</v>
      </c>
      <c r="P3380">
        <v>462</v>
      </c>
      <c r="Q3380">
        <v>4</v>
      </c>
      <c r="R3380">
        <v>0</v>
      </c>
      <c r="S3380">
        <v>2</v>
      </c>
      <c r="T3380">
        <v>18</v>
      </c>
      <c r="U3380">
        <v>0</v>
      </c>
      <c r="V3380">
        <v>0</v>
      </c>
      <c r="W3380">
        <v>0.10284836485993</v>
      </c>
      <c r="X3380">
        <v>49.455286528414092</v>
      </c>
      <c r="Y3380">
        <v>10.487606537288359</v>
      </c>
      <c r="Z3380">
        <v>0</v>
      </c>
      <c r="AA3380">
        <v>11.323161106126106</v>
      </c>
      <c r="AB3380">
        <v>2.6397025881622302</v>
      </c>
      <c r="AC3380">
        <v>0</v>
      </c>
      <c r="AD3380">
        <v>0</v>
      </c>
      <c r="AE3380">
        <v>74.008605124850718</v>
      </c>
    </row>
    <row r="3381" spans="1:31" x14ac:dyDescent="0.25">
      <c r="A3381">
        <v>1877053</v>
      </c>
      <c r="B3381">
        <v>1</v>
      </c>
      <c r="C3381" t="s">
        <v>80</v>
      </c>
      <c r="D3381" t="s">
        <v>88</v>
      </c>
      <c r="E3381" t="s">
        <v>140</v>
      </c>
      <c r="F3381" t="s">
        <v>9868</v>
      </c>
      <c r="G3381" t="s">
        <v>207</v>
      </c>
      <c r="H3381" t="s">
        <v>143</v>
      </c>
      <c r="I3381" t="s">
        <v>135</v>
      </c>
      <c r="J3381" t="s">
        <v>136</v>
      </c>
      <c r="K3381" t="s">
        <v>137</v>
      </c>
      <c r="L3381" t="s">
        <v>9869</v>
      </c>
      <c r="M3381" t="s">
        <v>9870</v>
      </c>
      <c r="N3381">
        <v>2.5755555550000002</v>
      </c>
      <c r="O3381">
        <v>0</v>
      </c>
      <c r="P3381">
        <v>0</v>
      </c>
      <c r="Q3381">
        <v>0</v>
      </c>
      <c r="R3381">
        <v>0</v>
      </c>
      <c r="S3381">
        <v>0</v>
      </c>
      <c r="T3381">
        <v>7</v>
      </c>
      <c r="U3381">
        <v>0</v>
      </c>
      <c r="V3381">
        <v>0</v>
      </c>
      <c r="W3381">
        <v>0</v>
      </c>
      <c r="X3381">
        <v>0</v>
      </c>
      <c r="Y3381">
        <v>0</v>
      </c>
      <c r="Z3381">
        <v>0</v>
      </c>
      <c r="AA3381">
        <v>0</v>
      </c>
      <c r="AB3381">
        <v>28.160124969042545</v>
      </c>
      <c r="AC3381">
        <v>0</v>
      </c>
      <c r="AD3381">
        <v>0</v>
      </c>
      <c r="AE3381">
        <v>28.160124969042545</v>
      </c>
    </row>
    <row r="3382" spans="1:31" x14ac:dyDescent="0.25">
      <c r="A3382">
        <v>1876907</v>
      </c>
      <c r="B3382">
        <v>1</v>
      </c>
      <c r="C3382" t="s">
        <v>81</v>
      </c>
      <c r="D3382" t="s">
        <v>116</v>
      </c>
      <c r="E3382" t="s">
        <v>158</v>
      </c>
      <c r="F3382" t="s">
        <v>9871</v>
      </c>
      <c r="G3382" t="s">
        <v>133</v>
      </c>
      <c r="H3382" t="s">
        <v>134</v>
      </c>
      <c r="I3382" t="s">
        <v>135</v>
      </c>
      <c r="J3382" t="s">
        <v>136</v>
      </c>
      <c r="K3382" t="s">
        <v>137</v>
      </c>
      <c r="L3382" t="s">
        <v>9872</v>
      </c>
      <c r="M3382" t="s">
        <v>9873</v>
      </c>
      <c r="N3382">
        <v>1.5263888880000001</v>
      </c>
      <c r="O3382">
        <v>0</v>
      </c>
      <c r="P3382">
        <v>954</v>
      </c>
      <c r="Q3382">
        <v>0</v>
      </c>
      <c r="R3382">
        <v>13</v>
      </c>
      <c r="S3382">
        <v>0</v>
      </c>
      <c r="T3382">
        <v>121</v>
      </c>
      <c r="U3382">
        <v>0</v>
      </c>
      <c r="V3382">
        <v>0</v>
      </c>
      <c r="W3382">
        <v>0</v>
      </c>
      <c r="X3382">
        <v>211.63897418195609</v>
      </c>
      <c r="Y3382">
        <v>0</v>
      </c>
      <c r="Z3382">
        <v>8.3029316159394835</v>
      </c>
      <c r="AA3382">
        <v>0</v>
      </c>
      <c r="AB3382">
        <v>90.569808934947844</v>
      </c>
      <c r="AC3382">
        <v>0</v>
      </c>
      <c r="AD3382">
        <v>0</v>
      </c>
      <c r="AE3382">
        <v>310.51171473284342</v>
      </c>
    </row>
    <row r="3383" spans="1:31" x14ac:dyDescent="0.25">
      <c r="A3383">
        <v>1877093</v>
      </c>
      <c r="B3383">
        <v>1</v>
      </c>
      <c r="C3383" t="s">
        <v>80</v>
      </c>
      <c r="D3383" t="s">
        <v>82</v>
      </c>
      <c r="E3383" t="s">
        <v>222</v>
      </c>
      <c r="F3383" t="s">
        <v>9874</v>
      </c>
      <c r="G3383" t="s">
        <v>142</v>
      </c>
      <c r="H3383" t="s">
        <v>143</v>
      </c>
      <c r="I3383" t="s">
        <v>135</v>
      </c>
      <c r="J3383" t="s">
        <v>136</v>
      </c>
      <c r="K3383" t="s">
        <v>137</v>
      </c>
      <c r="L3383" t="s">
        <v>9875</v>
      </c>
      <c r="M3383" t="s">
        <v>9876</v>
      </c>
      <c r="N3383">
        <v>2.0680555549999999</v>
      </c>
      <c r="O3383">
        <v>0</v>
      </c>
      <c r="P3383">
        <v>48</v>
      </c>
      <c r="Q3383">
        <v>0</v>
      </c>
      <c r="R3383">
        <v>0</v>
      </c>
      <c r="S3383">
        <v>0</v>
      </c>
      <c r="T3383">
        <v>4</v>
      </c>
      <c r="U3383">
        <v>0</v>
      </c>
      <c r="V3383">
        <v>0</v>
      </c>
      <c r="W3383">
        <v>0</v>
      </c>
      <c r="X3383">
        <v>23.875024833519465</v>
      </c>
      <c r="Y3383">
        <v>0</v>
      </c>
      <c r="Z3383">
        <v>0</v>
      </c>
      <c r="AA3383">
        <v>0</v>
      </c>
      <c r="AB3383">
        <v>0.43106257402721698</v>
      </c>
      <c r="AC3383">
        <v>0</v>
      </c>
      <c r="AD3383">
        <v>0</v>
      </c>
      <c r="AE3383">
        <v>24.306087407546681</v>
      </c>
    </row>
    <row r="3384" spans="1:31" x14ac:dyDescent="0.25">
      <c r="A3384">
        <v>1876738</v>
      </c>
      <c r="B3384">
        <v>1</v>
      </c>
      <c r="C3384" t="s">
        <v>80</v>
      </c>
      <c r="D3384" t="s">
        <v>94</v>
      </c>
      <c r="E3384" t="s">
        <v>210</v>
      </c>
      <c r="F3384" t="s">
        <v>9877</v>
      </c>
      <c r="G3384" t="s">
        <v>171</v>
      </c>
      <c r="H3384" t="s">
        <v>134</v>
      </c>
      <c r="I3384" t="s">
        <v>135</v>
      </c>
      <c r="J3384" t="s">
        <v>136</v>
      </c>
      <c r="K3384" t="s">
        <v>172</v>
      </c>
      <c r="L3384" t="s">
        <v>9878</v>
      </c>
      <c r="M3384" t="s">
        <v>9879</v>
      </c>
      <c r="N3384">
        <v>7.381388888</v>
      </c>
      <c r="O3384">
        <v>0</v>
      </c>
      <c r="P3384">
        <v>1984</v>
      </c>
      <c r="Q3384">
        <v>22</v>
      </c>
      <c r="R3384">
        <v>16</v>
      </c>
      <c r="S3384">
        <v>15</v>
      </c>
      <c r="T3384">
        <v>168</v>
      </c>
      <c r="U3384">
        <v>0</v>
      </c>
      <c r="V3384">
        <v>0</v>
      </c>
      <c r="W3384">
        <v>0</v>
      </c>
      <c r="X3384">
        <v>1452.2688416764033</v>
      </c>
      <c r="Y3384">
        <v>545.44694080619831</v>
      </c>
      <c r="Z3384">
        <v>78.324208115072707</v>
      </c>
      <c r="AA3384">
        <v>348.42489603300845</v>
      </c>
      <c r="AB3384">
        <v>520.79711435168849</v>
      </c>
      <c r="AC3384">
        <v>0</v>
      </c>
      <c r="AD3384">
        <v>0</v>
      </c>
      <c r="AE3384">
        <v>2945.2620009823713</v>
      </c>
    </row>
    <row r="3385" spans="1:31" x14ac:dyDescent="0.25">
      <c r="A3385">
        <v>1877199</v>
      </c>
      <c r="B3385">
        <v>1</v>
      </c>
      <c r="C3385" t="s">
        <v>80</v>
      </c>
      <c r="D3385" t="s">
        <v>94</v>
      </c>
      <c r="E3385" t="s">
        <v>146</v>
      </c>
      <c r="F3385" t="s">
        <v>9880</v>
      </c>
      <c r="G3385" t="s">
        <v>148</v>
      </c>
      <c r="H3385" t="s">
        <v>143</v>
      </c>
      <c r="I3385" t="s">
        <v>135</v>
      </c>
      <c r="J3385" t="s">
        <v>136</v>
      </c>
      <c r="K3385" t="s">
        <v>137</v>
      </c>
      <c r="L3385" t="s">
        <v>9881</v>
      </c>
      <c r="M3385" t="s">
        <v>9882</v>
      </c>
      <c r="N3385">
        <v>2.4474999999999998</v>
      </c>
      <c r="O3385">
        <v>0</v>
      </c>
      <c r="P3385">
        <v>34</v>
      </c>
      <c r="Q3385">
        <v>0</v>
      </c>
      <c r="R3385">
        <v>0</v>
      </c>
      <c r="S3385">
        <v>0</v>
      </c>
      <c r="T3385">
        <v>0</v>
      </c>
      <c r="U3385">
        <v>0</v>
      </c>
      <c r="V3385">
        <v>0</v>
      </c>
      <c r="W3385">
        <v>0</v>
      </c>
      <c r="X3385">
        <v>5.898887345540559</v>
      </c>
      <c r="Y3385">
        <v>0</v>
      </c>
      <c r="Z3385">
        <v>0</v>
      </c>
      <c r="AA3385">
        <v>0</v>
      </c>
      <c r="AB3385">
        <v>0</v>
      </c>
      <c r="AC3385">
        <v>0</v>
      </c>
      <c r="AD3385">
        <v>0</v>
      </c>
      <c r="AE3385">
        <v>5.898887345540559</v>
      </c>
    </row>
    <row r="3386" spans="1:31" x14ac:dyDescent="0.25">
      <c r="A3386">
        <v>1877047</v>
      </c>
      <c r="B3386">
        <v>1</v>
      </c>
      <c r="C3386" t="s">
        <v>81</v>
      </c>
      <c r="D3386" t="s">
        <v>127</v>
      </c>
      <c r="E3386" t="s">
        <v>131</v>
      </c>
      <c r="F3386" t="s">
        <v>7091</v>
      </c>
      <c r="G3386" t="s">
        <v>133</v>
      </c>
      <c r="H3386" t="s">
        <v>134</v>
      </c>
      <c r="I3386" t="s">
        <v>135</v>
      </c>
      <c r="J3386" t="s">
        <v>136</v>
      </c>
      <c r="K3386" t="s">
        <v>137</v>
      </c>
      <c r="L3386" t="s">
        <v>9883</v>
      </c>
      <c r="M3386" t="s">
        <v>9884</v>
      </c>
      <c r="N3386">
        <v>1.618333333</v>
      </c>
      <c r="O3386">
        <v>0</v>
      </c>
      <c r="P3386">
        <v>764</v>
      </c>
      <c r="Q3386">
        <v>17</v>
      </c>
      <c r="R3386">
        <v>31</v>
      </c>
      <c r="S3386">
        <v>2</v>
      </c>
      <c r="T3386">
        <v>79</v>
      </c>
      <c r="U3386">
        <v>0</v>
      </c>
      <c r="V3386">
        <v>0</v>
      </c>
      <c r="W3386">
        <v>0</v>
      </c>
      <c r="X3386">
        <v>223.23362208383588</v>
      </c>
      <c r="Y3386">
        <v>62.36272672894431</v>
      </c>
      <c r="Z3386">
        <v>17.526122965383134</v>
      </c>
      <c r="AA3386">
        <v>6.2714694577742129</v>
      </c>
      <c r="AB3386">
        <v>75.99225850159894</v>
      </c>
      <c r="AC3386">
        <v>0</v>
      </c>
      <c r="AD3386">
        <v>0</v>
      </c>
      <c r="AE3386">
        <v>385.38619973753651</v>
      </c>
    </row>
    <row r="3387" spans="1:31" x14ac:dyDescent="0.25">
      <c r="A3387">
        <v>1876947</v>
      </c>
      <c r="B3387">
        <v>1</v>
      </c>
      <c r="C3387" t="s">
        <v>81</v>
      </c>
      <c r="D3387" t="s">
        <v>122</v>
      </c>
      <c r="E3387" t="s">
        <v>210</v>
      </c>
      <c r="F3387" t="s">
        <v>9885</v>
      </c>
      <c r="G3387" t="s">
        <v>133</v>
      </c>
      <c r="H3387" t="s">
        <v>134</v>
      </c>
      <c r="I3387" t="s">
        <v>152</v>
      </c>
      <c r="J3387" t="s">
        <v>136</v>
      </c>
      <c r="K3387" t="s">
        <v>137</v>
      </c>
      <c r="L3387" t="s">
        <v>9886</v>
      </c>
      <c r="M3387" t="s">
        <v>9887</v>
      </c>
      <c r="N3387">
        <v>4.1666660000000003E-3</v>
      </c>
      <c r="O3387">
        <v>0</v>
      </c>
      <c r="P3387">
        <v>6928</v>
      </c>
      <c r="Q3387">
        <v>0</v>
      </c>
      <c r="R3387">
        <v>48</v>
      </c>
      <c r="S3387">
        <v>3</v>
      </c>
      <c r="T3387">
        <v>364</v>
      </c>
      <c r="U3387">
        <v>0</v>
      </c>
      <c r="V3387">
        <v>0</v>
      </c>
      <c r="W3387">
        <v>0</v>
      </c>
      <c r="X3387">
        <v>5.68210934444431</v>
      </c>
      <c r="Y3387">
        <v>0</v>
      </c>
      <c r="Z3387">
        <v>5.7898785830991659E-2</v>
      </c>
      <c r="AA3387">
        <v>0.16927686276852499</v>
      </c>
      <c r="AB3387">
        <v>1.8094050343901267</v>
      </c>
      <c r="AC3387">
        <v>0</v>
      </c>
      <c r="AD3387">
        <v>0</v>
      </c>
      <c r="AE3387">
        <v>7.7186900274339543</v>
      </c>
    </row>
    <row r="3388" spans="1:31" x14ac:dyDescent="0.25">
      <c r="A3388">
        <v>1876990</v>
      </c>
      <c r="B3388">
        <v>1</v>
      </c>
      <c r="C3388" t="s">
        <v>80</v>
      </c>
      <c r="D3388" t="s">
        <v>98</v>
      </c>
      <c r="E3388" t="s">
        <v>140</v>
      </c>
      <c r="F3388" t="s">
        <v>9888</v>
      </c>
      <c r="G3388" t="s">
        <v>163</v>
      </c>
      <c r="H3388" t="s">
        <v>143</v>
      </c>
      <c r="I3388" t="s">
        <v>135</v>
      </c>
      <c r="J3388" t="s">
        <v>136</v>
      </c>
      <c r="K3388" t="s">
        <v>137</v>
      </c>
      <c r="L3388" t="s">
        <v>9889</v>
      </c>
      <c r="M3388" t="s">
        <v>9890</v>
      </c>
      <c r="N3388">
        <v>2.2177777769999998</v>
      </c>
      <c r="O3388">
        <v>0</v>
      </c>
      <c r="P3388">
        <v>1</v>
      </c>
      <c r="Q3388">
        <v>0</v>
      </c>
      <c r="R3388">
        <v>0</v>
      </c>
      <c r="S3388">
        <v>0</v>
      </c>
      <c r="T3388">
        <v>0</v>
      </c>
      <c r="U3388">
        <v>0</v>
      </c>
      <c r="V3388">
        <v>0</v>
      </c>
      <c r="W3388">
        <v>0</v>
      </c>
      <c r="X3388">
        <v>7.8614771678113343E-2</v>
      </c>
      <c r="Y3388">
        <v>0</v>
      </c>
      <c r="Z3388">
        <v>0</v>
      </c>
      <c r="AA3388">
        <v>0</v>
      </c>
      <c r="AB3388">
        <v>0</v>
      </c>
      <c r="AC3388">
        <v>0</v>
      </c>
      <c r="AD3388">
        <v>0</v>
      </c>
      <c r="AE3388">
        <v>7.8614771678113343E-2</v>
      </c>
    </row>
    <row r="3389" spans="1:31" x14ac:dyDescent="0.25">
      <c r="A3389">
        <v>1876798</v>
      </c>
      <c r="B3389">
        <v>1</v>
      </c>
      <c r="C3389" t="s">
        <v>80</v>
      </c>
      <c r="D3389" t="s">
        <v>88</v>
      </c>
      <c r="E3389" t="s">
        <v>140</v>
      </c>
      <c r="F3389" t="s">
        <v>9891</v>
      </c>
      <c r="G3389" t="s">
        <v>212</v>
      </c>
      <c r="H3389" t="s">
        <v>143</v>
      </c>
      <c r="I3389" t="s">
        <v>135</v>
      </c>
      <c r="J3389" t="s">
        <v>136</v>
      </c>
      <c r="K3389" t="s">
        <v>137</v>
      </c>
      <c r="L3389" t="s">
        <v>9892</v>
      </c>
      <c r="M3389" t="s">
        <v>9893</v>
      </c>
      <c r="N3389">
        <v>7.7044444439999999</v>
      </c>
      <c r="O3389">
        <v>0</v>
      </c>
      <c r="P3389">
        <v>7</v>
      </c>
      <c r="Q3389">
        <v>0</v>
      </c>
      <c r="R3389">
        <v>0</v>
      </c>
      <c r="S3389">
        <v>0</v>
      </c>
      <c r="T3389">
        <v>0</v>
      </c>
      <c r="U3389">
        <v>0</v>
      </c>
      <c r="V3389">
        <v>0</v>
      </c>
      <c r="W3389">
        <v>0</v>
      </c>
      <c r="X3389">
        <v>14.371498374127549</v>
      </c>
      <c r="Y3389">
        <v>0</v>
      </c>
      <c r="Z3389">
        <v>0</v>
      </c>
      <c r="AA3389">
        <v>0</v>
      </c>
      <c r="AB3389">
        <v>0</v>
      </c>
      <c r="AC3389">
        <v>0</v>
      </c>
      <c r="AD3389">
        <v>0</v>
      </c>
      <c r="AE3389">
        <v>14.371498374127549</v>
      </c>
    </row>
    <row r="3390" spans="1:31" x14ac:dyDescent="0.25">
      <c r="A3390">
        <v>1877133</v>
      </c>
      <c r="B3390">
        <v>1</v>
      </c>
      <c r="C3390" t="s">
        <v>81</v>
      </c>
      <c r="D3390" t="s">
        <v>113</v>
      </c>
      <c r="E3390" t="s">
        <v>146</v>
      </c>
      <c r="F3390" t="s">
        <v>9894</v>
      </c>
      <c r="G3390" t="s">
        <v>148</v>
      </c>
      <c r="H3390" t="s">
        <v>143</v>
      </c>
      <c r="I3390" t="s">
        <v>135</v>
      </c>
      <c r="J3390" t="s">
        <v>136</v>
      </c>
      <c r="K3390" t="s">
        <v>137</v>
      </c>
      <c r="L3390" t="s">
        <v>9895</v>
      </c>
      <c r="M3390" t="s">
        <v>9896</v>
      </c>
      <c r="N3390">
        <v>1.4655555549999999</v>
      </c>
      <c r="O3390">
        <v>0</v>
      </c>
      <c r="P3390">
        <v>11</v>
      </c>
      <c r="Q3390">
        <v>0</v>
      </c>
      <c r="R3390">
        <v>2</v>
      </c>
      <c r="S3390">
        <v>0</v>
      </c>
      <c r="T3390">
        <v>0</v>
      </c>
      <c r="U3390">
        <v>0</v>
      </c>
      <c r="V3390">
        <v>0</v>
      </c>
      <c r="W3390">
        <v>0</v>
      </c>
      <c r="X3390">
        <v>5.8874230744086544</v>
      </c>
      <c r="Y3390">
        <v>0</v>
      </c>
      <c r="Z3390">
        <v>0.48939867994886566</v>
      </c>
      <c r="AA3390">
        <v>0</v>
      </c>
      <c r="AB3390">
        <v>0</v>
      </c>
      <c r="AC3390">
        <v>0</v>
      </c>
      <c r="AD3390">
        <v>0</v>
      </c>
      <c r="AE3390">
        <v>6.3768217543575201</v>
      </c>
    </row>
    <row r="3391" spans="1:31" x14ac:dyDescent="0.25">
      <c r="A3391">
        <v>1876801</v>
      </c>
      <c r="B3391">
        <v>1</v>
      </c>
      <c r="C3391" t="s">
        <v>80</v>
      </c>
      <c r="D3391" t="s">
        <v>104</v>
      </c>
      <c r="E3391" t="s">
        <v>169</v>
      </c>
      <c r="F3391" t="s">
        <v>9897</v>
      </c>
      <c r="G3391" t="s">
        <v>1606</v>
      </c>
      <c r="H3391" t="s">
        <v>143</v>
      </c>
      <c r="I3391" t="s">
        <v>135</v>
      </c>
      <c r="J3391" t="s">
        <v>136</v>
      </c>
      <c r="K3391" t="s">
        <v>137</v>
      </c>
      <c r="L3391" t="s">
        <v>9898</v>
      </c>
      <c r="M3391" t="s">
        <v>9899</v>
      </c>
      <c r="N3391">
        <v>4.2708333329999997</v>
      </c>
      <c r="O3391">
        <v>0</v>
      </c>
      <c r="P3391">
        <v>135</v>
      </c>
      <c r="Q3391">
        <v>0</v>
      </c>
      <c r="R3391">
        <v>12</v>
      </c>
      <c r="S3391">
        <v>0</v>
      </c>
      <c r="T3391">
        <v>22</v>
      </c>
      <c r="U3391">
        <v>0</v>
      </c>
      <c r="V3391">
        <v>0</v>
      </c>
      <c r="W3391">
        <v>0</v>
      </c>
      <c r="X3391">
        <v>123.31283246438566</v>
      </c>
      <c r="Y3391">
        <v>0</v>
      </c>
      <c r="Z3391">
        <v>23.829844939790799</v>
      </c>
      <c r="AA3391">
        <v>0</v>
      </c>
      <c r="AB3391">
        <v>196.18724782936883</v>
      </c>
      <c r="AC3391">
        <v>0</v>
      </c>
      <c r="AD3391">
        <v>0</v>
      </c>
      <c r="AE3391">
        <v>343.32992523354528</v>
      </c>
    </row>
    <row r="3392" spans="1:31" x14ac:dyDescent="0.25">
      <c r="A3392">
        <v>1876758</v>
      </c>
      <c r="B3392">
        <v>1</v>
      </c>
      <c r="C3392" t="s">
        <v>80</v>
      </c>
      <c r="D3392" t="s">
        <v>97</v>
      </c>
      <c r="E3392" t="s">
        <v>140</v>
      </c>
      <c r="F3392" t="s">
        <v>9900</v>
      </c>
      <c r="G3392" t="s">
        <v>163</v>
      </c>
      <c r="H3392" t="s">
        <v>143</v>
      </c>
      <c r="I3392" t="s">
        <v>135</v>
      </c>
      <c r="J3392" t="s">
        <v>136</v>
      </c>
      <c r="K3392" t="s">
        <v>137</v>
      </c>
      <c r="L3392" t="s">
        <v>9901</v>
      </c>
      <c r="M3392" t="s">
        <v>9902</v>
      </c>
      <c r="N3392">
        <v>1.5138888880000001</v>
      </c>
      <c r="O3392">
        <v>0</v>
      </c>
      <c r="P3392">
        <v>0</v>
      </c>
      <c r="Q3392">
        <v>0</v>
      </c>
      <c r="R3392">
        <v>1</v>
      </c>
      <c r="S3392">
        <v>0</v>
      </c>
      <c r="T3392">
        <v>0</v>
      </c>
      <c r="U3392">
        <v>0</v>
      </c>
      <c r="V3392">
        <v>0</v>
      </c>
      <c r="W3392">
        <v>0</v>
      </c>
      <c r="X3392">
        <v>0</v>
      </c>
      <c r="Y3392">
        <v>0</v>
      </c>
      <c r="Z3392">
        <v>0</v>
      </c>
      <c r="AA3392">
        <v>0</v>
      </c>
      <c r="AB3392">
        <v>0</v>
      </c>
      <c r="AC3392">
        <v>0</v>
      </c>
      <c r="AD3392">
        <v>0</v>
      </c>
      <c r="AE3392">
        <v>0</v>
      </c>
    </row>
    <row r="3393" spans="1:31" x14ac:dyDescent="0.25">
      <c r="A3393">
        <v>1876658</v>
      </c>
      <c r="B3393">
        <v>1</v>
      </c>
      <c r="C3393" t="s">
        <v>81</v>
      </c>
      <c r="D3393" t="s">
        <v>112</v>
      </c>
      <c r="E3393" t="s">
        <v>169</v>
      </c>
      <c r="F3393" t="s">
        <v>9903</v>
      </c>
      <c r="G3393" t="s">
        <v>624</v>
      </c>
      <c r="H3393" t="s">
        <v>143</v>
      </c>
      <c r="I3393" t="s">
        <v>135</v>
      </c>
      <c r="J3393" t="s">
        <v>136</v>
      </c>
      <c r="K3393" t="s">
        <v>137</v>
      </c>
      <c r="L3393" t="s">
        <v>9904</v>
      </c>
      <c r="M3393" t="s">
        <v>9905</v>
      </c>
      <c r="N3393">
        <v>3.0325000000000002</v>
      </c>
      <c r="O3393">
        <v>0</v>
      </c>
      <c r="P3393">
        <v>0</v>
      </c>
      <c r="Q3393">
        <v>0</v>
      </c>
      <c r="R3393">
        <v>3</v>
      </c>
      <c r="S3393">
        <v>0</v>
      </c>
      <c r="T3393">
        <v>0</v>
      </c>
      <c r="U3393">
        <v>0</v>
      </c>
      <c r="V3393">
        <v>0</v>
      </c>
      <c r="W3393">
        <v>0</v>
      </c>
      <c r="X3393">
        <v>0</v>
      </c>
      <c r="Y3393">
        <v>0</v>
      </c>
      <c r="Z3393">
        <v>194.54316390628534</v>
      </c>
      <c r="AA3393">
        <v>0</v>
      </c>
      <c r="AB3393">
        <v>0</v>
      </c>
      <c r="AC3393">
        <v>0</v>
      </c>
      <c r="AD3393">
        <v>0</v>
      </c>
      <c r="AE3393">
        <v>194.54316390628534</v>
      </c>
    </row>
    <row r="3394" spans="1:31" x14ac:dyDescent="0.25">
      <c r="A3394">
        <v>1876635</v>
      </c>
      <c r="B3394">
        <v>1</v>
      </c>
      <c r="C3394" t="s">
        <v>81</v>
      </c>
      <c r="D3394" t="s">
        <v>126</v>
      </c>
      <c r="E3394" t="s">
        <v>131</v>
      </c>
      <c r="F3394" t="s">
        <v>410</v>
      </c>
      <c r="G3394" t="s">
        <v>133</v>
      </c>
      <c r="H3394" t="s">
        <v>134</v>
      </c>
      <c r="I3394" t="s">
        <v>152</v>
      </c>
      <c r="J3394" t="s">
        <v>136</v>
      </c>
      <c r="K3394" t="s">
        <v>137</v>
      </c>
      <c r="L3394" t="s">
        <v>9906</v>
      </c>
      <c r="M3394" t="s">
        <v>9907</v>
      </c>
      <c r="N3394">
        <v>8.6111109999999994E-3</v>
      </c>
      <c r="O3394">
        <v>3</v>
      </c>
      <c r="P3394">
        <v>1368</v>
      </c>
      <c r="Q3394">
        <v>65</v>
      </c>
      <c r="R3394">
        <v>410</v>
      </c>
      <c r="S3394">
        <v>14</v>
      </c>
      <c r="T3394">
        <v>71</v>
      </c>
      <c r="U3394">
        <v>0</v>
      </c>
      <c r="V3394">
        <v>0</v>
      </c>
      <c r="W3394">
        <v>5.0497695208019441E-3</v>
      </c>
      <c r="X3394">
        <v>0.86098907204130659</v>
      </c>
      <c r="Y3394">
        <v>5.1927224283111695</v>
      </c>
      <c r="Z3394">
        <v>1.7592346475957958</v>
      </c>
      <c r="AA3394">
        <v>0.67865218248547843</v>
      </c>
      <c r="AB3394">
        <v>0.59969612830185925</v>
      </c>
      <c r="AC3394">
        <v>0</v>
      </c>
      <c r="AD3394">
        <v>0</v>
      </c>
      <c r="AE3394">
        <v>9.0963442282564113</v>
      </c>
    </row>
    <row r="3395" spans="1:31" x14ac:dyDescent="0.25">
      <c r="A3395">
        <v>1876784</v>
      </c>
      <c r="B3395">
        <v>1</v>
      </c>
      <c r="C3395" t="s">
        <v>80</v>
      </c>
      <c r="D3395" t="s">
        <v>96</v>
      </c>
      <c r="E3395" t="s">
        <v>146</v>
      </c>
      <c r="F3395" t="s">
        <v>6936</v>
      </c>
      <c r="G3395" t="s">
        <v>564</v>
      </c>
      <c r="H3395" t="s">
        <v>143</v>
      </c>
      <c r="I3395" t="s">
        <v>135</v>
      </c>
      <c r="J3395" t="s">
        <v>136</v>
      </c>
      <c r="K3395" t="s">
        <v>137</v>
      </c>
      <c r="L3395" t="s">
        <v>9908</v>
      </c>
      <c r="M3395" t="s">
        <v>9909</v>
      </c>
      <c r="N3395">
        <v>9.9552777769999992</v>
      </c>
      <c r="O3395">
        <v>0</v>
      </c>
      <c r="P3395">
        <v>15</v>
      </c>
      <c r="Q3395">
        <v>0</v>
      </c>
      <c r="R3395">
        <v>0</v>
      </c>
      <c r="S3395">
        <v>0</v>
      </c>
      <c r="T3395">
        <v>1</v>
      </c>
      <c r="U3395">
        <v>0</v>
      </c>
      <c r="V3395">
        <v>0</v>
      </c>
      <c r="W3395">
        <v>0</v>
      </c>
      <c r="X3395">
        <v>45.27708960364032</v>
      </c>
      <c r="Y3395">
        <v>0</v>
      </c>
      <c r="Z3395">
        <v>0</v>
      </c>
      <c r="AA3395">
        <v>0</v>
      </c>
      <c r="AB3395">
        <v>0</v>
      </c>
      <c r="AC3395">
        <v>0</v>
      </c>
      <c r="AD3395">
        <v>0</v>
      </c>
      <c r="AE3395">
        <v>45.27708960364032</v>
      </c>
    </row>
    <row r="3396" spans="1:31" x14ac:dyDescent="0.25">
      <c r="A3396">
        <v>1876927</v>
      </c>
      <c r="B3396">
        <v>1</v>
      </c>
      <c r="C3396" t="s">
        <v>80</v>
      </c>
      <c r="D3396" t="s">
        <v>82</v>
      </c>
      <c r="E3396" t="s">
        <v>169</v>
      </c>
      <c r="F3396" t="s">
        <v>9226</v>
      </c>
      <c r="G3396" t="s">
        <v>142</v>
      </c>
      <c r="H3396" t="s">
        <v>143</v>
      </c>
      <c r="I3396" t="s">
        <v>135</v>
      </c>
      <c r="J3396" t="s">
        <v>136</v>
      </c>
      <c r="K3396" t="s">
        <v>137</v>
      </c>
      <c r="L3396" t="s">
        <v>9910</v>
      </c>
      <c r="M3396" t="s">
        <v>9911</v>
      </c>
      <c r="N3396">
        <v>0.4325</v>
      </c>
      <c r="O3396">
        <v>0</v>
      </c>
      <c r="P3396">
        <v>359</v>
      </c>
      <c r="Q3396">
        <v>0</v>
      </c>
      <c r="R3396">
        <v>0</v>
      </c>
      <c r="S3396">
        <v>0</v>
      </c>
      <c r="T3396">
        <v>10</v>
      </c>
      <c r="U3396">
        <v>0</v>
      </c>
      <c r="V3396">
        <v>0</v>
      </c>
      <c r="W3396">
        <v>0</v>
      </c>
      <c r="X3396">
        <v>37.657861626509252</v>
      </c>
      <c r="Y3396">
        <v>0</v>
      </c>
      <c r="Z3396">
        <v>0</v>
      </c>
      <c r="AA3396">
        <v>0</v>
      </c>
      <c r="AB3396">
        <v>25.489155899478181</v>
      </c>
      <c r="AC3396">
        <v>0</v>
      </c>
      <c r="AD3396">
        <v>0</v>
      </c>
      <c r="AE3396">
        <v>63.147017525987437</v>
      </c>
    </row>
    <row r="3397" spans="1:31" x14ac:dyDescent="0.25">
      <c r="A3397">
        <v>1877176</v>
      </c>
      <c r="B3397">
        <v>1</v>
      </c>
      <c r="C3397" t="s">
        <v>80</v>
      </c>
      <c r="D3397" t="s">
        <v>103</v>
      </c>
      <c r="E3397" t="s">
        <v>146</v>
      </c>
      <c r="F3397" t="s">
        <v>9912</v>
      </c>
      <c r="G3397" t="s">
        <v>453</v>
      </c>
      <c r="H3397" t="s">
        <v>143</v>
      </c>
      <c r="I3397" t="s">
        <v>135</v>
      </c>
      <c r="J3397" t="s">
        <v>136</v>
      </c>
      <c r="K3397" t="s">
        <v>137</v>
      </c>
      <c r="L3397" t="s">
        <v>9913</v>
      </c>
      <c r="M3397" t="s">
        <v>9914</v>
      </c>
      <c r="N3397">
        <v>0.75305555499999999</v>
      </c>
      <c r="O3397">
        <v>0</v>
      </c>
      <c r="P3397">
        <v>69</v>
      </c>
      <c r="Q3397">
        <v>0</v>
      </c>
      <c r="R3397">
        <v>2</v>
      </c>
      <c r="S3397">
        <v>0</v>
      </c>
      <c r="T3397">
        <v>7</v>
      </c>
      <c r="U3397">
        <v>0</v>
      </c>
      <c r="V3397">
        <v>0</v>
      </c>
      <c r="W3397">
        <v>0</v>
      </c>
      <c r="X3397">
        <v>14.150767770454896</v>
      </c>
      <c r="Y3397">
        <v>0</v>
      </c>
      <c r="Z3397">
        <v>7.9269886923891146</v>
      </c>
      <c r="AA3397">
        <v>0</v>
      </c>
      <c r="AB3397">
        <v>23.239351102229755</v>
      </c>
      <c r="AC3397">
        <v>0</v>
      </c>
      <c r="AD3397">
        <v>0</v>
      </c>
      <c r="AE3397">
        <v>45.317107565073769</v>
      </c>
    </row>
    <row r="3398" spans="1:31" x14ac:dyDescent="0.25">
      <c r="A3398">
        <v>1876715</v>
      </c>
      <c r="B3398">
        <v>1</v>
      </c>
      <c r="C3398" t="s">
        <v>80</v>
      </c>
      <c r="D3398" t="s">
        <v>82</v>
      </c>
      <c r="E3398" t="s">
        <v>140</v>
      </c>
      <c r="F3398" t="s">
        <v>9822</v>
      </c>
      <c r="G3398" t="s">
        <v>200</v>
      </c>
      <c r="H3398" t="s">
        <v>143</v>
      </c>
      <c r="I3398" t="s">
        <v>135</v>
      </c>
      <c r="J3398" t="s">
        <v>136</v>
      </c>
      <c r="K3398" t="s">
        <v>137</v>
      </c>
      <c r="L3398" t="s">
        <v>9915</v>
      </c>
      <c r="M3398" t="s">
        <v>9916</v>
      </c>
      <c r="N3398">
        <v>5.063055555</v>
      </c>
      <c r="O3398">
        <v>0</v>
      </c>
      <c r="P3398">
        <v>3</v>
      </c>
      <c r="Q3398">
        <v>0</v>
      </c>
      <c r="R3398">
        <v>0</v>
      </c>
      <c r="S3398">
        <v>0</v>
      </c>
      <c r="T3398">
        <v>0</v>
      </c>
      <c r="U3398">
        <v>0</v>
      </c>
      <c r="V3398">
        <v>0</v>
      </c>
      <c r="W3398">
        <v>0</v>
      </c>
      <c r="X3398">
        <v>3.9671647805943091</v>
      </c>
      <c r="Y3398">
        <v>0</v>
      </c>
      <c r="Z3398">
        <v>0</v>
      </c>
      <c r="AA3398">
        <v>0</v>
      </c>
      <c r="AB3398">
        <v>0</v>
      </c>
      <c r="AC3398">
        <v>0</v>
      </c>
      <c r="AD3398">
        <v>0</v>
      </c>
      <c r="AE3398">
        <v>3.9671647805943091</v>
      </c>
    </row>
    <row r="3399" spans="1:31" x14ac:dyDescent="0.25">
      <c r="A3399">
        <v>1876964</v>
      </c>
      <c r="B3399">
        <v>1</v>
      </c>
      <c r="C3399" t="s">
        <v>80</v>
      </c>
      <c r="D3399" t="s">
        <v>109</v>
      </c>
      <c r="E3399" t="s">
        <v>140</v>
      </c>
      <c r="F3399" t="s">
        <v>9917</v>
      </c>
      <c r="G3399" t="s">
        <v>142</v>
      </c>
      <c r="H3399" t="s">
        <v>143</v>
      </c>
      <c r="I3399" t="s">
        <v>135</v>
      </c>
      <c r="J3399" t="s">
        <v>136</v>
      </c>
      <c r="K3399" t="s">
        <v>137</v>
      </c>
      <c r="L3399" t="s">
        <v>9918</v>
      </c>
      <c r="M3399" t="s">
        <v>9919</v>
      </c>
      <c r="N3399">
        <v>2.5852777769999999</v>
      </c>
      <c r="O3399">
        <v>0</v>
      </c>
      <c r="P3399">
        <v>0</v>
      </c>
      <c r="Q3399">
        <v>0</v>
      </c>
      <c r="R3399">
        <v>0</v>
      </c>
      <c r="S3399">
        <v>0</v>
      </c>
      <c r="T3399">
        <v>1</v>
      </c>
      <c r="U3399">
        <v>0</v>
      </c>
      <c r="V3399">
        <v>0</v>
      </c>
      <c r="W3399">
        <v>0</v>
      </c>
      <c r="X3399">
        <v>0</v>
      </c>
      <c r="Y3399">
        <v>0</v>
      </c>
      <c r="Z3399">
        <v>0</v>
      </c>
      <c r="AA3399">
        <v>0</v>
      </c>
      <c r="AB3399">
        <v>5.5940144304000004E-4</v>
      </c>
      <c r="AC3399">
        <v>0</v>
      </c>
      <c r="AD3399">
        <v>0</v>
      </c>
      <c r="AE3399">
        <v>5.5940144304000004E-4</v>
      </c>
    </row>
    <row r="3400" spans="1:31" x14ac:dyDescent="0.25">
      <c r="A3400">
        <v>1876970</v>
      </c>
      <c r="B3400">
        <v>1</v>
      </c>
      <c r="C3400" t="s">
        <v>80</v>
      </c>
      <c r="D3400" t="s">
        <v>102</v>
      </c>
      <c r="E3400" t="s">
        <v>140</v>
      </c>
      <c r="F3400" t="s">
        <v>9920</v>
      </c>
      <c r="G3400" t="s">
        <v>163</v>
      </c>
      <c r="H3400" t="s">
        <v>143</v>
      </c>
      <c r="I3400" t="s">
        <v>135</v>
      </c>
      <c r="J3400" t="s">
        <v>136</v>
      </c>
      <c r="K3400" t="s">
        <v>137</v>
      </c>
      <c r="L3400" t="s">
        <v>9921</v>
      </c>
      <c r="M3400" t="s">
        <v>9922</v>
      </c>
      <c r="N3400">
        <v>1.125555555</v>
      </c>
      <c r="O3400">
        <v>0</v>
      </c>
      <c r="P3400">
        <v>0</v>
      </c>
      <c r="Q3400">
        <v>0</v>
      </c>
      <c r="R3400">
        <v>3</v>
      </c>
      <c r="S3400">
        <v>0</v>
      </c>
      <c r="T3400">
        <v>0</v>
      </c>
      <c r="U3400">
        <v>0</v>
      </c>
      <c r="V3400">
        <v>0</v>
      </c>
      <c r="W3400">
        <v>0</v>
      </c>
      <c r="X3400">
        <v>0</v>
      </c>
      <c r="Y3400">
        <v>0</v>
      </c>
      <c r="Z3400">
        <v>29.807775117157259</v>
      </c>
      <c r="AA3400">
        <v>0</v>
      </c>
      <c r="AB3400">
        <v>0</v>
      </c>
      <c r="AC3400">
        <v>0</v>
      </c>
      <c r="AD3400">
        <v>0</v>
      </c>
      <c r="AE3400">
        <v>29.807775117157259</v>
      </c>
    </row>
    <row r="3401" spans="1:31" x14ac:dyDescent="0.25">
      <c r="A3401">
        <v>1876721</v>
      </c>
      <c r="B3401">
        <v>1</v>
      </c>
      <c r="C3401" t="s">
        <v>80</v>
      </c>
      <c r="D3401" t="s">
        <v>103</v>
      </c>
      <c r="E3401" t="s">
        <v>169</v>
      </c>
      <c r="F3401" t="s">
        <v>9923</v>
      </c>
      <c r="G3401" t="s">
        <v>183</v>
      </c>
      <c r="H3401" t="s">
        <v>143</v>
      </c>
      <c r="I3401" t="s">
        <v>135</v>
      </c>
      <c r="J3401" t="s">
        <v>136</v>
      </c>
      <c r="K3401" t="s">
        <v>137</v>
      </c>
      <c r="L3401" t="s">
        <v>9924</v>
      </c>
      <c r="M3401" t="s">
        <v>9925</v>
      </c>
      <c r="N3401">
        <v>1.1613888880000001</v>
      </c>
      <c r="O3401">
        <v>0</v>
      </c>
      <c r="P3401">
        <v>50</v>
      </c>
      <c r="Q3401">
        <v>0</v>
      </c>
      <c r="R3401">
        <v>6</v>
      </c>
      <c r="S3401">
        <v>0</v>
      </c>
      <c r="T3401">
        <v>14</v>
      </c>
      <c r="U3401">
        <v>0</v>
      </c>
      <c r="V3401">
        <v>0</v>
      </c>
      <c r="W3401">
        <v>0</v>
      </c>
      <c r="X3401">
        <v>14.235547750624594</v>
      </c>
      <c r="Y3401">
        <v>0</v>
      </c>
      <c r="Z3401">
        <v>1.4904108541985248</v>
      </c>
      <c r="AA3401">
        <v>0</v>
      </c>
      <c r="AB3401">
        <v>6.4276210724104201</v>
      </c>
      <c r="AC3401">
        <v>0</v>
      </c>
      <c r="AD3401">
        <v>0</v>
      </c>
      <c r="AE3401">
        <v>22.153579677233537</v>
      </c>
    </row>
    <row r="3402" spans="1:31" x14ac:dyDescent="0.25">
      <c r="A3402">
        <v>1877952</v>
      </c>
      <c r="B3402">
        <v>1</v>
      </c>
      <c r="C3402" t="s">
        <v>80</v>
      </c>
      <c r="D3402" t="s">
        <v>92</v>
      </c>
      <c r="E3402" t="s">
        <v>140</v>
      </c>
      <c r="F3402" t="s">
        <v>9926</v>
      </c>
      <c r="G3402" t="s">
        <v>142</v>
      </c>
      <c r="H3402" t="s">
        <v>143</v>
      </c>
      <c r="I3402" t="s">
        <v>135</v>
      </c>
      <c r="J3402" t="s">
        <v>136</v>
      </c>
      <c r="K3402" t="s">
        <v>137</v>
      </c>
      <c r="L3402" t="s">
        <v>9927</v>
      </c>
      <c r="M3402" t="s">
        <v>9928</v>
      </c>
      <c r="N3402">
        <v>1.5652777769999999</v>
      </c>
      <c r="O3402">
        <v>0</v>
      </c>
      <c r="P3402">
        <v>0</v>
      </c>
      <c r="Q3402">
        <v>0</v>
      </c>
      <c r="R3402">
        <v>2</v>
      </c>
      <c r="S3402">
        <v>0</v>
      </c>
      <c r="T3402">
        <v>0</v>
      </c>
      <c r="U3402">
        <v>0</v>
      </c>
      <c r="V3402">
        <v>0</v>
      </c>
      <c r="W3402">
        <v>0</v>
      </c>
      <c r="X3402">
        <v>0</v>
      </c>
      <c r="Y3402">
        <v>0</v>
      </c>
      <c r="Z3402">
        <v>1.0018821728421001</v>
      </c>
      <c r="AA3402">
        <v>0</v>
      </c>
      <c r="AB3402">
        <v>0</v>
      </c>
      <c r="AC3402">
        <v>0</v>
      </c>
      <c r="AD3402">
        <v>0</v>
      </c>
      <c r="AE3402">
        <v>1.0018821728421001</v>
      </c>
    </row>
    <row r="3403" spans="1:31" x14ac:dyDescent="0.25">
      <c r="A3403">
        <v>1877998</v>
      </c>
      <c r="B3403">
        <v>1</v>
      </c>
      <c r="C3403" t="s">
        <v>80</v>
      </c>
      <c r="D3403" t="s">
        <v>96</v>
      </c>
      <c r="E3403" t="s">
        <v>140</v>
      </c>
      <c r="F3403" t="s">
        <v>5571</v>
      </c>
      <c r="G3403" t="s">
        <v>207</v>
      </c>
      <c r="H3403" t="s">
        <v>143</v>
      </c>
      <c r="I3403" t="s">
        <v>135</v>
      </c>
      <c r="J3403" t="s">
        <v>136</v>
      </c>
      <c r="K3403" t="s">
        <v>137</v>
      </c>
      <c r="L3403" t="s">
        <v>9929</v>
      </c>
      <c r="M3403" t="s">
        <v>9930</v>
      </c>
      <c r="N3403">
        <v>4.0266666659999997</v>
      </c>
      <c r="O3403">
        <v>0</v>
      </c>
      <c r="P3403">
        <v>1</v>
      </c>
      <c r="Q3403">
        <v>0</v>
      </c>
      <c r="R3403">
        <v>0</v>
      </c>
      <c r="S3403">
        <v>0</v>
      </c>
      <c r="T3403">
        <v>0</v>
      </c>
      <c r="U3403">
        <v>0</v>
      </c>
      <c r="V3403">
        <v>0</v>
      </c>
      <c r="W3403">
        <v>0</v>
      </c>
      <c r="X3403">
        <v>1.4675690210430798</v>
      </c>
      <c r="Y3403">
        <v>0</v>
      </c>
      <c r="Z3403">
        <v>0</v>
      </c>
      <c r="AA3403">
        <v>0</v>
      </c>
      <c r="AB3403">
        <v>0</v>
      </c>
      <c r="AC3403">
        <v>0</v>
      </c>
      <c r="AD3403">
        <v>0</v>
      </c>
      <c r="AE3403">
        <v>1.4675690210430798</v>
      </c>
    </row>
    <row r="3404" spans="1:31" x14ac:dyDescent="0.25">
      <c r="A3404">
        <v>1877743</v>
      </c>
      <c r="B3404">
        <v>1</v>
      </c>
      <c r="C3404" t="s">
        <v>80</v>
      </c>
      <c r="D3404" t="s">
        <v>107</v>
      </c>
      <c r="E3404" t="s">
        <v>140</v>
      </c>
      <c r="F3404" t="s">
        <v>9931</v>
      </c>
      <c r="G3404" t="s">
        <v>163</v>
      </c>
      <c r="H3404" t="s">
        <v>143</v>
      </c>
      <c r="I3404" t="s">
        <v>135</v>
      </c>
      <c r="J3404" t="s">
        <v>136</v>
      </c>
      <c r="K3404" t="s">
        <v>137</v>
      </c>
      <c r="L3404" t="s">
        <v>9932</v>
      </c>
      <c r="M3404" t="s">
        <v>9933</v>
      </c>
      <c r="N3404">
        <v>2.7661111109999998</v>
      </c>
      <c r="O3404">
        <v>0</v>
      </c>
      <c r="P3404">
        <v>1</v>
      </c>
      <c r="Q3404">
        <v>0</v>
      </c>
      <c r="R3404">
        <v>0</v>
      </c>
      <c r="S3404">
        <v>0</v>
      </c>
      <c r="T3404">
        <v>0</v>
      </c>
      <c r="U3404">
        <v>0</v>
      </c>
      <c r="V3404">
        <v>0</v>
      </c>
      <c r="W3404">
        <v>0</v>
      </c>
      <c r="X3404">
        <v>1.0407586587333744</v>
      </c>
      <c r="Y3404">
        <v>0</v>
      </c>
      <c r="Z3404">
        <v>0</v>
      </c>
      <c r="AA3404">
        <v>0</v>
      </c>
      <c r="AB3404">
        <v>0</v>
      </c>
      <c r="AC3404">
        <v>0</v>
      </c>
      <c r="AD3404">
        <v>0</v>
      </c>
      <c r="AE3404">
        <v>1.0407586587333744</v>
      </c>
    </row>
    <row r="3405" spans="1:31" x14ac:dyDescent="0.25">
      <c r="A3405">
        <v>1877434</v>
      </c>
      <c r="B3405">
        <v>1</v>
      </c>
      <c r="C3405" t="s">
        <v>80</v>
      </c>
      <c r="D3405" t="s">
        <v>104</v>
      </c>
      <c r="E3405" t="s">
        <v>140</v>
      </c>
      <c r="F3405" t="s">
        <v>9934</v>
      </c>
      <c r="G3405" t="s">
        <v>163</v>
      </c>
      <c r="H3405" t="s">
        <v>143</v>
      </c>
      <c r="I3405" t="s">
        <v>135</v>
      </c>
      <c r="J3405" t="s">
        <v>136</v>
      </c>
      <c r="K3405" t="s">
        <v>137</v>
      </c>
      <c r="L3405" t="s">
        <v>9935</v>
      </c>
      <c r="M3405" t="s">
        <v>9936</v>
      </c>
      <c r="N3405">
        <v>6.8805555549999999</v>
      </c>
      <c r="O3405">
        <v>0</v>
      </c>
      <c r="P3405">
        <v>3</v>
      </c>
      <c r="Q3405">
        <v>0</v>
      </c>
      <c r="R3405">
        <v>0</v>
      </c>
      <c r="S3405">
        <v>0</v>
      </c>
      <c r="T3405">
        <v>0</v>
      </c>
      <c r="U3405">
        <v>0</v>
      </c>
      <c r="V3405">
        <v>0</v>
      </c>
      <c r="W3405">
        <v>0</v>
      </c>
      <c r="X3405">
        <v>6.594101401830736</v>
      </c>
      <c r="Y3405">
        <v>0</v>
      </c>
      <c r="Z3405">
        <v>0</v>
      </c>
      <c r="AA3405">
        <v>0</v>
      </c>
      <c r="AB3405">
        <v>0</v>
      </c>
      <c r="AC3405">
        <v>0</v>
      </c>
      <c r="AD3405">
        <v>0</v>
      </c>
      <c r="AE3405">
        <v>6.594101401830736</v>
      </c>
    </row>
    <row r="3406" spans="1:31" x14ac:dyDescent="0.25">
      <c r="A3406">
        <v>1877829</v>
      </c>
      <c r="B3406">
        <v>1</v>
      </c>
      <c r="C3406" t="s">
        <v>81</v>
      </c>
      <c r="D3406" t="s">
        <v>115</v>
      </c>
      <c r="E3406" t="s">
        <v>146</v>
      </c>
      <c r="F3406" t="s">
        <v>9937</v>
      </c>
      <c r="G3406" t="s">
        <v>148</v>
      </c>
      <c r="H3406" t="s">
        <v>143</v>
      </c>
      <c r="I3406" t="s">
        <v>135</v>
      </c>
      <c r="J3406" t="s">
        <v>136</v>
      </c>
      <c r="K3406" t="s">
        <v>137</v>
      </c>
      <c r="L3406" t="s">
        <v>9938</v>
      </c>
      <c r="M3406" t="s">
        <v>9939</v>
      </c>
      <c r="N3406">
        <v>1.493055555</v>
      </c>
      <c r="O3406">
        <v>0</v>
      </c>
      <c r="P3406">
        <v>6</v>
      </c>
      <c r="Q3406">
        <v>0</v>
      </c>
      <c r="R3406">
        <v>1</v>
      </c>
      <c r="S3406">
        <v>0</v>
      </c>
      <c r="T3406">
        <v>1</v>
      </c>
      <c r="U3406">
        <v>0</v>
      </c>
      <c r="V3406">
        <v>0</v>
      </c>
      <c r="W3406">
        <v>0</v>
      </c>
      <c r="X3406">
        <v>8.893731607483335E-2</v>
      </c>
      <c r="Y3406">
        <v>0</v>
      </c>
      <c r="Z3406">
        <v>2.3211551578410837E-2</v>
      </c>
      <c r="AA3406">
        <v>0</v>
      </c>
      <c r="AB3406">
        <v>0.16396253187381335</v>
      </c>
      <c r="AC3406">
        <v>0</v>
      </c>
      <c r="AD3406">
        <v>0</v>
      </c>
      <c r="AE3406">
        <v>0.27611139952705754</v>
      </c>
    </row>
    <row r="3407" spans="1:31" x14ac:dyDescent="0.25">
      <c r="A3407">
        <v>1877869</v>
      </c>
      <c r="B3407">
        <v>1</v>
      </c>
      <c r="C3407" t="s">
        <v>80</v>
      </c>
      <c r="D3407" t="s">
        <v>82</v>
      </c>
      <c r="E3407" t="s">
        <v>222</v>
      </c>
      <c r="F3407" t="s">
        <v>537</v>
      </c>
      <c r="G3407" t="s">
        <v>148</v>
      </c>
      <c r="H3407" t="s">
        <v>143</v>
      </c>
      <c r="I3407" t="s">
        <v>135</v>
      </c>
      <c r="J3407" t="s">
        <v>136</v>
      </c>
      <c r="K3407" t="s">
        <v>137</v>
      </c>
      <c r="L3407" t="s">
        <v>9940</v>
      </c>
      <c r="M3407" t="s">
        <v>9941</v>
      </c>
      <c r="N3407">
        <v>2.8488888879999998</v>
      </c>
      <c r="O3407">
        <v>0</v>
      </c>
      <c r="P3407">
        <v>9</v>
      </c>
      <c r="Q3407">
        <v>0</v>
      </c>
      <c r="R3407">
        <v>0</v>
      </c>
      <c r="S3407">
        <v>0</v>
      </c>
      <c r="T3407">
        <v>12</v>
      </c>
      <c r="U3407">
        <v>0</v>
      </c>
      <c r="V3407">
        <v>0</v>
      </c>
      <c r="W3407">
        <v>0</v>
      </c>
      <c r="X3407">
        <v>12.845735106571091</v>
      </c>
      <c r="Y3407">
        <v>0</v>
      </c>
      <c r="Z3407">
        <v>0</v>
      </c>
      <c r="AA3407">
        <v>0</v>
      </c>
      <c r="AB3407">
        <v>39.812353793956405</v>
      </c>
      <c r="AC3407">
        <v>0</v>
      </c>
      <c r="AD3407">
        <v>0</v>
      </c>
      <c r="AE3407">
        <v>52.658088900527495</v>
      </c>
    </row>
    <row r="3408" spans="1:31" x14ac:dyDescent="0.25">
      <c r="A3408">
        <v>1877537</v>
      </c>
      <c r="B3408">
        <v>1</v>
      </c>
      <c r="C3408" t="s">
        <v>80</v>
      </c>
      <c r="D3408" t="s">
        <v>95</v>
      </c>
      <c r="E3408" t="s">
        <v>140</v>
      </c>
      <c r="F3408" t="s">
        <v>9942</v>
      </c>
      <c r="G3408" t="s">
        <v>212</v>
      </c>
      <c r="H3408" t="s">
        <v>143</v>
      </c>
      <c r="I3408" t="s">
        <v>135</v>
      </c>
      <c r="J3408" t="s">
        <v>3</v>
      </c>
      <c r="K3408" t="s">
        <v>137</v>
      </c>
      <c r="L3408" t="s">
        <v>9943</v>
      </c>
      <c r="M3408" t="s">
        <v>9944</v>
      </c>
      <c r="N3408">
        <v>1.021666666</v>
      </c>
      <c r="O3408">
        <v>0</v>
      </c>
      <c r="P3408">
        <v>15</v>
      </c>
      <c r="Q3408">
        <v>0</v>
      </c>
      <c r="R3408">
        <v>0</v>
      </c>
      <c r="S3408">
        <v>0</v>
      </c>
      <c r="T3408">
        <v>0</v>
      </c>
      <c r="U3408">
        <v>0</v>
      </c>
      <c r="V3408">
        <v>0</v>
      </c>
      <c r="W3408">
        <v>0</v>
      </c>
      <c r="X3408">
        <v>2.4803521179676631</v>
      </c>
      <c r="Y3408">
        <v>0</v>
      </c>
      <c r="Z3408">
        <v>0</v>
      </c>
      <c r="AA3408">
        <v>0</v>
      </c>
      <c r="AB3408">
        <v>0</v>
      </c>
      <c r="AC3408">
        <v>0</v>
      </c>
      <c r="AD3408">
        <v>0</v>
      </c>
      <c r="AE3408">
        <v>2.4803521179676631</v>
      </c>
    </row>
    <row r="3409" spans="1:31" x14ac:dyDescent="0.25">
      <c r="A3409">
        <v>1877394</v>
      </c>
      <c r="B3409">
        <v>1</v>
      </c>
      <c r="C3409" t="s">
        <v>81</v>
      </c>
      <c r="D3409" t="s">
        <v>113</v>
      </c>
      <c r="E3409" t="s">
        <v>131</v>
      </c>
      <c r="F3409" t="s">
        <v>3853</v>
      </c>
      <c r="G3409" t="s">
        <v>133</v>
      </c>
      <c r="H3409" t="s">
        <v>134</v>
      </c>
      <c r="I3409" t="s">
        <v>135</v>
      </c>
      <c r="J3409" t="s">
        <v>136</v>
      </c>
      <c r="K3409" t="s">
        <v>137</v>
      </c>
      <c r="L3409" t="s">
        <v>9945</v>
      </c>
      <c r="M3409" t="s">
        <v>9946</v>
      </c>
      <c r="N3409">
        <v>1.0805555549999999</v>
      </c>
      <c r="O3409">
        <v>0</v>
      </c>
      <c r="P3409">
        <v>311</v>
      </c>
      <c r="Q3409">
        <v>18</v>
      </c>
      <c r="R3409">
        <v>2</v>
      </c>
      <c r="S3409">
        <v>6</v>
      </c>
      <c r="T3409">
        <v>6</v>
      </c>
      <c r="U3409">
        <v>2</v>
      </c>
      <c r="V3409">
        <v>0</v>
      </c>
      <c r="W3409">
        <v>0</v>
      </c>
      <c r="X3409">
        <v>59.005530013284663</v>
      </c>
      <c r="Y3409">
        <v>80.514097392822336</v>
      </c>
      <c r="Z3409">
        <v>3.820618414955685</v>
      </c>
      <c r="AA3409">
        <v>107.37204493888524</v>
      </c>
      <c r="AB3409">
        <v>3.6050899942023307</v>
      </c>
      <c r="AC3409">
        <v>221.09683020655166</v>
      </c>
      <c r="AD3409">
        <v>0</v>
      </c>
      <c r="AE3409">
        <v>475.41421096070189</v>
      </c>
    </row>
    <row r="3410" spans="1:31" x14ac:dyDescent="0.25">
      <c r="A3410">
        <v>1877328</v>
      </c>
      <c r="B3410">
        <v>1</v>
      </c>
      <c r="C3410" t="s">
        <v>80</v>
      </c>
      <c r="D3410" t="s">
        <v>96</v>
      </c>
      <c r="E3410" t="s">
        <v>229</v>
      </c>
      <c r="F3410" t="s">
        <v>9947</v>
      </c>
      <c r="G3410" t="s">
        <v>171</v>
      </c>
      <c r="H3410" t="s">
        <v>134</v>
      </c>
      <c r="I3410" t="s">
        <v>135</v>
      </c>
      <c r="J3410" t="s">
        <v>136</v>
      </c>
      <c r="K3410" t="s">
        <v>172</v>
      </c>
      <c r="L3410" t="s">
        <v>9948</v>
      </c>
      <c r="M3410" t="s">
        <v>9949</v>
      </c>
      <c r="N3410">
        <v>5.7474999999999996</v>
      </c>
      <c r="O3410">
        <v>0</v>
      </c>
      <c r="P3410">
        <v>1516</v>
      </c>
      <c r="Q3410">
        <v>1</v>
      </c>
      <c r="R3410">
        <v>32</v>
      </c>
      <c r="S3410">
        <v>4</v>
      </c>
      <c r="T3410">
        <v>15</v>
      </c>
      <c r="U3410">
        <v>0</v>
      </c>
      <c r="V3410">
        <v>0</v>
      </c>
      <c r="W3410">
        <v>0</v>
      </c>
      <c r="X3410">
        <v>2537.8611016856107</v>
      </c>
      <c r="Y3410">
        <v>14.316467577126931</v>
      </c>
      <c r="Z3410">
        <v>41.364371653976931</v>
      </c>
      <c r="AA3410">
        <v>494.10500766209742</v>
      </c>
      <c r="AB3410">
        <v>776.83419708820566</v>
      </c>
      <c r="AC3410">
        <v>0</v>
      </c>
      <c r="AD3410">
        <v>0</v>
      </c>
      <c r="AE3410">
        <v>3864.4811456670172</v>
      </c>
    </row>
    <row r="3411" spans="1:31" x14ac:dyDescent="0.25">
      <c r="A3411">
        <v>1877351</v>
      </c>
      <c r="B3411">
        <v>1</v>
      </c>
      <c r="C3411" t="s">
        <v>81</v>
      </c>
      <c r="D3411" t="s">
        <v>119</v>
      </c>
      <c r="E3411" t="s">
        <v>210</v>
      </c>
      <c r="F3411" t="s">
        <v>1926</v>
      </c>
      <c r="G3411" t="s">
        <v>133</v>
      </c>
      <c r="H3411" t="s">
        <v>134</v>
      </c>
      <c r="I3411" t="s">
        <v>135</v>
      </c>
      <c r="J3411" t="s">
        <v>136</v>
      </c>
      <c r="K3411" t="s">
        <v>137</v>
      </c>
      <c r="L3411" t="s">
        <v>9950</v>
      </c>
      <c r="M3411" t="s">
        <v>9951</v>
      </c>
      <c r="N3411">
        <v>0.144166666</v>
      </c>
      <c r="O3411">
        <v>0</v>
      </c>
      <c r="P3411">
        <v>471</v>
      </c>
      <c r="Q3411">
        <v>45</v>
      </c>
      <c r="R3411">
        <v>109</v>
      </c>
      <c r="S3411">
        <v>2</v>
      </c>
      <c r="T3411">
        <v>17</v>
      </c>
      <c r="U3411">
        <v>0</v>
      </c>
      <c r="V3411">
        <v>0</v>
      </c>
      <c r="W3411">
        <v>0</v>
      </c>
      <c r="X3411">
        <v>8.1250125947792764</v>
      </c>
      <c r="Y3411">
        <v>33.514572860116907</v>
      </c>
      <c r="Z3411">
        <v>64.197523450539506</v>
      </c>
      <c r="AA3411">
        <v>1.3482163781193253</v>
      </c>
      <c r="AB3411">
        <v>0.67696339217390344</v>
      </c>
      <c r="AC3411">
        <v>0</v>
      </c>
      <c r="AD3411">
        <v>0</v>
      </c>
      <c r="AE3411">
        <v>107.86228867572892</v>
      </c>
    </row>
    <row r="3412" spans="1:31" x14ac:dyDescent="0.25">
      <c r="A3412">
        <v>1877892</v>
      </c>
      <c r="B3412">
        <v>1</v>
      </c>
      <c r="C3412" t="s">
        <v>80</v>
      </c>
      <c r="D3412" t="s">
        <v>108</v>
      </c>
      <c r="E3412" t="s">
        <v>169</v>
      </c>
      <c r="F3412" t="s">
        <v>9952</v>
      </c>
      <c r="G3412" t="s">
        <v>363</v>
      </c>
      <c r="H3412" t="s">
        <v>143</v>
      </c>
      <c r="I3412" t="s">
        <v>135</v>
      </c>
      <c r="J3412" t="s">
        <v>136</v>
      </c>
      <c r="K3412" t="s">
        <v>137</v>
      </c>
      <c r="L3412" t="s">
        <v>9953</v>
      </c>
      <c r="M3412" t="s">
        <v>9954</v>
      </c>
      <c r="N3412">
        <v>2.2519444439999998</v>
      </c>
      <c r="O3412">
        <v>0</v>
      </c>
      <c r="P3412">
        <v>24</v>
      </c>
      <c r="Q3412">
        <v>0</v>
      </c>
      <c r="R3412">
        <v>1</v>
      </c>
      <c r="S3412">
        <v>0</v>
      </c>
      <c r="T3412">
        <v>1</v>
      </c>
      <c r="U3412">
        <v>0</v>
      </c>
      <c r="V3412">
        <v>0</v>
      </c>
      <c r="W3412">
        <v>0</v>
      </c>
      <c r="X3412">
        <v>11.299541318645753</v>
      </c>
      <c r="Y3412">
        <v>0</v>
      </c>
      <c r="Z3412">
        <v>0.17637908351778753</v>
      </c>
      <c r="AA3412">
        <v>0</v>
      </c>
      <c r="AB3412">
        <v>1.8877862968831201</v>
      </c>
      <c r="AC3412">
        <v>0</v>
      </c>
      <c r="AD3412">
        <v>0</v>
      </c>
      <c r="AE3412">
        <v>13.363706699046659</v>
      </c>
    </row>
    <row r="3413" spans="1:31" x14ac:dyDescent="0.25">
      <c r="A3413">
        <v>1877520</v>
      </c>
      <c r="B3413">
        <v>1</v>
      </c>
      <c r="C3413" t="s">
        <v>81</v>
      </c>
      <c r="D3413" t="s">
        <v>121</v>
      </c>
      <c r="E3413" t="s">
        <v>146</v>
      </c>
      <c r="F3413" t="s">
        <v>9955</v>
      </c>
      <c r="G3413" t="s">
        <v>142</v>
      </c>
      <c r="H3413" t="s">
        <v>143</v>
      </c>
      <c r="I3413" t="s">
        <v>135</v>
      </c>
      <c r="J3413" t="s">
        <v>136</v>
      </c>
      <c r="K3413" t="s">
        <v>137</v>
      </c>
      <c r="L3413" t="s">
        <v>9956</v>
      </c>
      <c r="M3413" t="s">
        <v>9957</v>
      </c>
      <c r="N3413">
        <v>4.568333333</v>
      </c>
      <c r="O3413">
        <v>0</v>
      </c>
      <c r="P3413">
        <v>4</v>
      </c>
      <c r="Q3413">
        <v>0</v>
      </c>
      <c r="R3413">
        <v>0</v>
      </c>
      <c r="S3413">
        <v>0</v>
      </c>
      <c r="T3413">
        <v>0</v>
      </c>
      <c r="U3413">
        <v>0</v>
      </c>
      <c r="V3413">
        <v>0</v>
      </c>
      <c r="W3413">
        <v>0</v>
      </c>
      <c r="X3413">
        <v>4.5122842190690573</v>
      </c>
      <c r="Y3413">
        <v>0</v>
      </c>
      <c r="Z3413">
        <v>0</v>
      </c>
      <c r="AA3413">
        <v>0</v>
      </c>
      <c r="AB3413">
        <v>0</v>
      </c>
      <c r="AC3413">
        <v>0</v>
      </c>
      <c r="AD3413">
        <v>0</v>
      </c>
      <c r="AE3413">
        <v>4.5122842190690573</v>
      </c>
    </row>
    <row r="3414" spans="1:31" x14ac:dyDescent="0.25">
      <c r="A3414">
        <v>1877663</v>
      </c>
      <c r="B3414">
        <v>1</v>
      </c>
      <c r="C3414" t="s">
        <v>80</v>
      </c>
      <c r="D3414" t="s">
        <v>92</v>
      </c>
      <c r="E3414" t="s">
        <v>146</v>
      </c>
      <c r="F3414" t="s">
        <v>9958</v>
      </c>
      <c r="G3414" t="s">
        <v>148</v>
      </c>
      <c r="H3414" t="s">
        <v>143</v>
      </c>
      <c r="I3414" t="s">
        <v>135</v>
      </c>
      <c r="J3414" t="s">
        <v>136</v>
      </c>
      <c r="K3414" t="s">
        <v>137</v>
      </c>
      <c r="L3414" t="s">
        <v>9959</v>
      </c>
      <c r="M3414" t="s">
        <v>9960</v>
      </c>
      <c r="N3414">
        <v>1.7294444440000001</v>
      </c>
      <c r="O3414">
        <v>0</v>
      </c>
      <c r="P3414">
        <v>20</v>
      </c>
      <c r="Q3414">
        <v>0</v>
      </c>
      <c r="R3414">
        <v>4</v>
      </c>
      <c r="S3414">
        <v>0</v>
      </c>
      <c r="T3414">
        <v>3</v>
      </c>
      <c r="U3414">
        <v>0</v>
      </c>
      <c r="V3414">
        <v>0</v>
      </c>
      <c r="W3414">
        <v>0</v>
      </c>
      <c r="X3414">
        <v>12.478809123242963</v>
      </c>
      <c r="Y3414">
        <v>0</v>
      </c>
      <c r="Z3414">
        <v>1.5640394206268502</v>
      </c>
      <c r="AA3414">
        <v>0</v>
      </c>
      <c r="AB3414">
        <v>95.334884315842331</v>
      </c>
      <c r="AC3414">
        <v>0</v>
      </c>
      <c r="AD3414">
        <v>0</v>
      </c>
      <c r="AE3414">
        <v>109.37773285971214</v>
      </c>
    </row>
    <row r="3415" spans="1:31" x14ac:dyDescent="0.25">
      <c r="A3415">
        <v>1877849</v>
      </c>
      <c r="B3415">
        <v>1</v>
      </c>
      <c r="C3415" t="s">
        <v>81</v>
      </c>
      <c r="D3415" t="s">
        <v>113</v>
      </c>
      <c r="E3415" t="s">
        <v>158</v>
      </c>
      <c r="F3415" t="s">
        <v>5070</v>
      </c>
      <c r="G3415" t="s">
        <v>133</v>
      </c>
      <c r="H3415" t="s">
        <v>134</v>
      </c>
      <c r="I3415" t="s">
        <v>135</v>
      </c>
      <c r="J3415" t="s">
        <v>136</v>
      </c>
      <c r="K3415" t="s">
        <v>137</v>
      </c>
      <c r="L3415" t="s">
        <v>9961</v>
      </c>
      <c r="M3415" t="s">
        <v>9962</v>
      </c>
      <c r="N3415">
        <v>0.26416666599999999</v>
      </c>
      <c r="O3415">
        <v>0</v>
      </c>
      <c r="P3415">
        <v>708</v>
      </c>
      <c r="Q3415">
        <v>1</v>
      </c>
      <c r="R3415">
        <v>22</v>
      </c>
      <c r="S3415">
        <v>0</v>
      </c>
      <c r="T3415">
        <v>83</v>
      </c>
      <c r="U3415">
        <v>1</v>
      </c>
      <c r="V3415">
        <v>0</v>
      </c>
      <c r="W3415">
        <v>0</v>
      </c>
      <c r="X3415">
        <v>33.909450793083145</v>
      </c>
      <c r="Y3415">
        <v>5.4268263165908648</v>
      </c>
      <c r="Z3415">
        <v>4.072882346738484</v>
      </c>
      <c r="AA3415">
        <v>0</v>
      </c>
      <c r="AB3415">
        <v>9.8175179121263181</v>
      </c>
      <c r="AC3415">
        <v>26.602232193763413</v>
      </c>
      <c r="AD3415">
        <v>0</v>
      </c>
      <c r="AE3415">
        <v>79.828909562302215</v>
      </c>
    </row>
    <row r="3416" spans="1:31" x14ac:dyDescent="0.25">
      <c r="A3416">
        <v>1877786</v>
      </c>
      <c r="B3416">
        <v>1</v>
      </c>
      <c r="C3416" t="s">
        <v>80</v>
      </c>
      <c r="D3416" t="s">
        <v>82</v>
      </c>
      <c r="E3416" t="s">
        <v>140</v>
      </c>
      <c r="F3416" t="s">
        <v>9963</v>
      </c>
      <c r="G3416" t="s">
        <v>148</v>
      </c>
      <c r="H3416" t="s">
        <v>143</v>
      </c>
      <c r="I3416" t="s">
        <v>135</v>
      </c>
      <c r="J3416" t="s">
        <v>136</v>
      </c>
      <c r="K3416" t="s">
        <v>137</v>
      </c>
      <c r="L3416" t="s">
        <v>9964</v>
      </c>
      <c r="M3416" t="s">
        <v>9965</v>
      </c>
      <c r="N3416">
        <v>4.1941666660000001</v>
      </c>
      <c r="O3416">
        <v>0</v>
      </c>
      <c r="P3416">
        <v>0</v>
      </c>
      <c r="Q3416">
        <v>0</v>
      </c>
      <c r="R3416">
        <v>0</v>
      </c>
      <c r="S3416">
        <v>0</v>
      </c>
      <c r="T3416">
        <v>8</v>
      </c>
      <c r="U3416">
        <v>0</v>
      </c>
      <c r="V3416">
        <v>0</v>
      </c>
      <c r="W3416">
        <v>0</v>
      </c>
      <c r="X3416">
        <v>0</v>
      </c>
      <c r="Y3416">
        <v>0</v>
      </c>
      <c r="Z3416">
        <v>0</v>
      </c>
      <c r="AA3416">
        <v>0</v>
      </c>
      <c r="AB3416">
        <v>11.635912805006965</v>
      </c>
      <c r="AC3416">
        <v>0</v>
      </c>
      <c r="AD3416">
        <v>0</v>
      </c>
      <c r="AE3416">
        <v>11.635912805006965</v>
      </c>
    </row>
    <row r="3417" spans="1:31" x14ac:dyDescent="0.25">
      <c r="A3417">
        <v>1877809</v>
      </c>
      <c r="B3417">
        <v>1</v>
      </c>
      <c r="C3417" t="s">
        <v>80</v>
      </c>
      <c r="D3417" t="s">
        <v>84</v>
      </c>
      <c r="E3417" t="s">
        <v>140</v>
      </c>
      <c r="F3417" t="s">
        <v>9966</v>
      </c>
      <c r="G3417" t="s">
        <v>163</v>
      </c>
      <c r="H3417" t="s">
        <v>143</v>
      </c>
      <c r="I3417" t="s">
        <v>135</v>
      </c>
      <c r="J3417" t="s">
        <v>136</v>
      </c>
      <c r="K3417" t="s">
        <v>137</v>
      </c>
      <c r="L3417" t="s">
        <v>9967</v>
      </c>
      <c r="M3417" t="s">
        <v>9968</v>
      </c>
      <c r="N3417">
        <v>1.9413888880000001</v>
      </c>
      <c r="O3417">
        <v>0</v>
      </c>
      <c r="P3417">
        <v>1</v>
      </c>
      <c r="Q3417">
        <v>0</v>
      </c>
      <c r="R3417">
        <v>0</v>
      </c>
      <c r="S3417">
        <v>0</v>
      </c>
      <c r="T3417">
        <v>0</v>
      </c>
      <c r="U3417">
        <v>0</v>
      </c>
      <c r="V3417">
        <v>0</v>
      </c>
      <c r="W3417">
        <v>0</v>
      </c>
      <c r="X3417">
        <v>0.54632535754179168</v>
      </c>
      <c r="Y3417">
        <v>0</v>
      </c>
      <c r="Z3417">
        <v>0</v>
      </c>
      <c r="AA3417">
        <v>0</v>
      </c>
      <c r="AB3417">
        <v>0</v>
      </c>
      <c r="AC3417">
        <v>0</v>
      </c>
      <c r="AD3417">
        <v>0</v>
      </c>
      <c r="AE3417">
        <v>0.54632535754179168</v>
      </c>
    </row>
    <row r="3418" spans="1:31" x14ac:dyDescent="0.25">
      <c r="A3418">
        <v>1877431</v>
      </c>
      <c r="B3418">
        <v>1</v>
      </c>
      <c r="C3418" t="s">
        <v>80</v>
      </c>
      <c r="D3418" t="s">
        <v>104</v>
      </c>
      <c r="E3418" t="s">
        <v>146</v>
      </c>
      <c r="F3418" t="s">
        <v>9969</v>
      </c>
      <c r="G3418" t="s">
        <v>171</v>
      </c>
      <c r="H3418" t="s">
        <v>143</v>
      </c>
      <c r="I3418" t="s">
        <v>135</v>
      </c>
      <c r="J3418" t="s">
        <v>136</v>
      </c>
      <c r="K3418" t="s">
        <v>172</v>
      </c>
      <c r="L3418" t="s">
        <v>9970</v>
      </c>
      <c r="M3418" t="s">
        <v>9971</v>
      </c>
      <c r="N3418">
        <v>3.037638888</v>
      </c>
      <c r="O3418">
        <v>0</v>
      </c>
      <c r="P3418">
        <v>116</v>
      </c>
      <c r="Q3418">
        <v>0</v>
      </c>
      <c r="R3418">
        <v>1</v>
      </c>
      <c r="S3418">
        <v>0</v>
      </c>
      <c r="T3418">
        <v>8</v>
      </c>
      <c r="U3418">
        <v>0</v>
      </c>
      <c r="V3418">
        <v>0</v>
      </c>
      <c r="W3418">
        <v>0</v>
      </c>
      <c r="X3418">
        <v>57.56276029664464</v>
      </c>
      <c r="Y3418">
        <v>0</v>
      </c>
      <c r="Z3418">
        <v>0.71116578865513458</v>
      </c>
      <c r="AA3418">
        <v>0</v>
      </c>
      <c r="AB3418">
        <v>1.6038367191433462</v>
      </c>
      <c r="AC3418">
        <v>0</v>
      </c>
      <c r="AD3418">
        <v>0</v>
      </c>
      <c r="AE3418">
        <v>59.877762804443122</v>
      </c>
    </row>
    <row r="3419" spans="1:31" x14ac:dyDescent="0.25">
      <c r="A3419">
        <v>1877600</v>
      </c>
      <c r="B3419">
        <v>1</v>
      </c>
      <c r="C3419" t="s">
        <v>81</v>
      </c>
      <c r="D3419" t="s">
        <v>128</v>
      </c>
      <c r="E3419" t="s">
        <v>140</v>
      </c>
      <c r="F3419" t="s">
        <v>9972</v>
      </c>
      <c r="G3419" t="s">
        <v>163</v>
      </c>
      <c r="H3419" t="s">
        <v>143</v>
      </c>
      <c r="I3419" t="s">
        <v>135</v>
      </c>
      <c r="J3419" t="s">
        <v>136</v>
      </c>
      <c r="K3419" t="s">
        <v>137</v>
      </c>
      <c r="L3419" t="s">
        <v>9973</v>
      </c>
      <c r="M3419" t="s">
        <v>9974</v>
      </c>
      <c r="N3419">
        <v>4.5752777770000002</v>
      </c>
      <c r="O3419">
        <v>0</v>
      </c>
      <c r="P3419">
        <v>11</v>
      </c>
      <c r="Q3419">
        <v>0</v>
      </c>
      <c r="R3419">
        <v>0</v>
      </c>
      <c r="S3419">
        <v>0</v>
      </c>
      <c r="T3419">
        <v>0</v>
      </c>
      <c r="U3419">
        <v>0</v>
      </c>
      <c r="V3419">
        <v>0</v>
      </c>
      <c r="W3419">
        <v>0</v>
      </c>
      <c r="X3419">
        <v>10.381556657678983</v>
      </c>
      <c r="Y3419">
        <v>0</v>
      </c>
      <c r="Z3419">
        <v>0</v>
      </c>
      <c r="AA3419">
        <v>0</v>
      </c>
      <c r="AB3419">
        <v>0</v>
      </c>
      <c r="AC3419">
        <v>0</v>
      </c>
      <c r="AD3419">
        <v>0</v>
      </c>
      <c r="AE3419">
        <v>10.381556657678983</v>
      </c>
    </row>
    <row r="3420" spans="1:31" x14ac:dyDescent="0.25">
      <c r="A3420">
        <v>1877686</v>
      </c>
      <c r="B3420">
        <v>1</v>
      </c>
      <c r="C3420" t="s">
        <v>81</v>
      </c>
      <c r="D3420" t="s">
        <v>128</v>
      </c>
      <c r="E3420" t="s">
        <v>140</v>
      </c>
      <c r="F3420" t="s">
        <v>9975</v>
      </c>
      <c r="G3420" t="s">
        <v>163</v>
      </c>
      <c r="H3420" t="s">
        <v>143</v>
      </c>
      <c r="I3420" t="s">
        <v>135</v>
      </c>
      <c r="J3420" t="s">
        <v>136</v>
      </c>
      <c r="K3420" t="s">
        <v>137</v>
      </c>
      <c r="L3420" t="s">
        <v>9976</v>
      </c>
      <c r="M3420" t="s">
        <v>9977</v>
      </c>
      <c r="N3420">
        <v>5.0188888880000002</v>
      </c>
      <c r="O3420">
        <v>0</v>
      </c>
      <c r="P3420">
        <v>1</v>
      </c>
      <c r="Q3420">
        <v>0</v>
      </c>
      <c r="R3420">
        <v>0</v>
      </c>
      <c r="S3420">
        <v>0</v>
      </c>
      <c r="T3420">
        <v>0</v>
      </c>
      <c r="U3420">
        <v>0</v>
      </c>
      <c r="V3420">
        <v>0</v>
      </c>
      <c r="W3420">
        <v>0</v>
      </c>
      <c r="X3420">
        <v>0.54003376065985342</v>
      </c>
      <c r="Y3420">
        <v>0</v>
      </c>
      <c r="Z3420">
        <v>0</v>
      </c>
      <c r="AA3420">
        <v>0</v>
      </c>
      <c r="AB3420">
        <v>0</v>
      </c>
      <c r="AC3420">
        <v>0</v>
      </c>
      <c r="AD3420">
        <v>0</v>
      </c>
      <c r="AE3420">
        <v>0.54003376065985342</v>
      </c>
    </row>
    <row r="3421" spans="1:31" x14ac:dyDescent="0.25">
      <c r="A3421">
        <v>1877826</v>
      </c>
      <c r="B3421">
        <v>1</v>
      </c>
      <c r="C3421" t="s">
        <v>80</v>
      </c>
      <c r="D3421" t="s">
        <v>103</v>
      </c>
      <c r="E3421" t="s">
        <v>146</v>
      </c>
      <c r="F3421" t="s">
        <v>976</v>
      </c>
      <c r="G3421" t="s">
        <v>469</v>
      </c>
      <c r="H3421" t="s">
        <v>143</v>
      </c>
      <c r="I3421" t="s">
        <v>135</v>
      </c>
      <c r="J3421" t="s">
        <v>136</v>
      </c>
      <c r="K3421" t="s">
        <v>137</v>
      </c>
      <c r="L3421" t="s">
        <v>9978</v>
      </c>
      <c r="M3421" t="s">
        <v>9979</v>
      </c>
      <c r="N3421">
        <v>1.878333333</v>
      </c>
      <c r="O3421">
        <v>0</v>
      </c>
      <c r="P3421">
        <v>45</v>
      </c>
      <c r="Q3421">
        <v>0</v>
      </c>
      <c r="R3421">
        <v>6</v>
      </c>
      <c r="S3421">
        <v>0</v>
      </c>
      <c r="T3421">
        <v>11</v>
      </c>
      <c r="U3421">
        <v>0</v>
      </c>
      <c r="V3421">
        <v>0</v>
      </c>
      <c r="W3421">
        <v>0</v>
      </c>
      <c r="X3421">
        <v>27.504965080216241</v>
      </c>
      <c r="Y3421">
        <v>0</v>
      </c>
      <c r="Z3421">
        <v>6.1960535614314214</v>
      </c>
      <c r="AA3421">
        <v>0</v>
      </c>
      <c r="AB3421">
        <v>24.058998947232794</v>
      </c>
      <c r="AC3421">
        <v>0</v>
      </c>
      <c r="AD3421">
        <v>0</v>
      </c>
      <c r="AE3421">
        <v>57.760017588880459</v>
      </c>
    </row>
    <row r="3422" spans="1:31" x14ac:dyDescent="0.25">
      <c r="A3422">
        <v>1877577</v>
      </c>
      <c r="B3422">
        <v>1</v>
      </c>
      <c r="C3422" t="s">
        <v>80</v>
      </c>
      <c r="D3422" t="s">
        <v>92</v>
      </c>
      <c r="E3422" t="s">
        <v>140</v>
      </c>
      <c r="F3422" t="s">
        <v>9980</v>
      </c>
      <c r="G3422" t="s">
        <v>163</v>
      </c>
      <c r="H3422" t="s">
        <v>143</v>
      </c>
      <c r="I3422" t="s">
        <v>135</v>
      </c>
      <c r="J3422" t="s">
        <v>136</v>
      </c>
      <c r="K3422" t="s">
        <v>137</v>
      </c>
      <c r="L3422" t="s">
        <v>9981</v>
      </c>
      <c r="M3422" t="s">
        <v>9982</v>
      </c>
      <c r="N3422">
        <v>6.7619444440000001</v>
      </c>
      <c r="O3422">
        <v>0</v>
      </c>
      <c r="P3422">
        <v>2</v>
      </c>
      <c r="Q3422">
        <v>0</v>
      </c>
      <c r="R3422">
        <v>0</v>
      </c>
      <c r="S3422">
        <v>0</v>
      </c>
      <c r="T3422">
        <v>0</v>
      </c>
      <c r="U3422">
        <v>0</v>
      </c>
      <c r="V3422">
        <v>0</v>
      </c>
      <c r="W3422">
        <v>0</v>
      </c>
      <c r="X3422">
        <v>3.3732237925574089</v>
      </c>
      <c r="Y3422">
        <v>0</v>
      </c>
      <c r="Z3422">
        <v>0</v>
      </c>
      <c r="AA3422">
        <v>0</v>
      </c>
      <c r="AB3422">
        <v>0</v>
      </c>
      <c r="AC3422">
        <v>0</v>
      </c>
      <c r="AD3422">
        <v>0</v>
      </c>
      <c r="AE3422">
        <v>3.3732237925574089</v>
      </c>
    </row>
    <row r="3423" spans="1:31" x14ac:dyDescent="0.25">
      <c r="A3423">
        <v>1877972</v>
      </c>
      <c r="B3423">
        <v>1</v>
      </c>
      <c r="C3423" t="s">
        <v>81</v>
      </c>
      <c r="D3423" t="s">
        <v>115</v>
      </c>
      <c r="E3423" t="s">
        <v>146</v>
      </c>
      <c r="F3423" t="s">
        <v>9983</v>
      </c>
      <c r="G3423" t="s">
        <v>148</v>
      </c>
      <c r="H3423" t="s">
        <v>143</v>
      </c>
      <c r="I3423" t="s">
        <v>135</v>
      </c>
      <c r="J3423" t="s">
        <v>136</v>
      </c>
      <c r="K3423" t="s">
        <v>137</v>
      </c>
      <c r="L3423" t="s">
        <v>9984</v>
      </c>
      <c r="M3423" t="s">
        <v>9985</v>
      </c>
      <c r="N3423">
        <v>1.198611111</v>
      </c>
      <c r="O3423">
        <v>0</v>
      </c>
      <c r="P3423">
        <v>20</v>
      </c>
      <c r="Q3423">
        <v>0</v>
      </c>
      <c r="R3423">
        <v>1</v>
      </c>
      <c r="S3423">
        <v>0</v>
      </c>
      <c r="T3423">
        <v>2</v>
      </c>
      <c r="U3423">
        <v>0</v>
      </c>
      <c r="V3423">
        <v>0</v>
      </c>
      <c r="W3423">
        <v>0</v>
      </c>
      <c r="X3423">
        <v>5.6686281129932787</v>
      </c>
      <c r="Y3423">
        <v>0</v>
      </c>
      <c r="Z3423">
        <v>0</v>
      </c>
      <c r="AA3423">
        <v>0</v>
      </c>
      <c r="AB3423">
        <v>2.6024338316637929</v>
      </c>
      <c r="AC3423">
        <v>0</v>
      </c>
      <c r="AD3423">
        <v>0</v>
      </c>
      <c r="AE3423">
        <v>8.2710619446570721</v>
      </c>
    </row>
    <row r="3424" spans="1:31" x14ac:dyDescent="0.25">
      <c r="A3424">
        <v>1877291</v>
      </c>
      <c r="B3424">
        <v>1</v>
      </c>
      <c r="C3424" t="s">
        <v>81</v>
      </c>
      <c r="D3424" t="s">
        <v>128</v>
      </c>
      <c r="E3424" t="s">
        <v>210</v>
      </c>
      <c r="F3424" t="s">
        <v>8490</v>
      </c>
      <c r="G3424" t="s">
        <v>133</v>
      </c>
      <c r="H3424" t="s">
        <v>134</v>
      </c>
      <c r="I3424" t="s">
        <v>135</v>
      </c>
      <c r="J3424" t="s">
        <v>136</v>
      </c>
      <c r="K3424" t="s">
        <v>137</v>
      </c>
      <c r="L3424" t="s">
        <v>9986</v>
      </c>
      <c r="M3424" t="s">
        <v>9987</v>
      </c>
      <c r="N3424">
        <v>0.76472222199999995</v>
      </c>
      <c r="O3424">
        <v>0</v>
      </c>
      <c r="P3424">
        <v>0</v>
      </c>
      <c r="Q3424">
        <v>0</v>
      </c>
      <c r="R3424">
        <v>0</v>
      </c>
      <c r="S3424">
        <v>52</v>
      </c>
      <c r="T3424">
        <v>1</v>
      </c>
      <c r="U3424">
        <v>54</v>
      </c>
      <c r="V3424">
        <v>1</v>
      </c>
      <c r="W3424">
        <v>0</v>
      </c>
      <c r="X3424">
        <v>0</v>
      </c>
      <c r="Y3424">
        <v>0</v>
      </c>
      <c r="Z3424">
        <v>0</v>
      </c>
      <c r="AA3424">
        <v>374.60618664217913</v>
      </c>
      <c r="AB3424">
        <v>0.77734388834861667</v>
      </c>
      <c r="AC3424">
        <v>2938.57510491314</v>
      </c>
      <c r="AD3424">
        <v>20.212603440203907</v>
      </c>
      <c r="AE3424">
        <v>3334.1712388838719</v>
      </c>
    </row>
    <row r="3425" spans="1:31" x14ac:dyDescent="0.25">
      <c r="A3425">
        <v>1877391</v>
      </c>
      <c r="B3425">
        <v>1</v>
      </c>
      <c r="C3425" t="s">
        <v>80</v>
      </c>
      <c r="D3425" t="s">
        <v>95</v>
      </c>
      <c r="E3425" t="s">
        <v>229</v>
      </c>
      <c r="F3425" t="s">
        <v>4385</v>
      </c>
      <c r="G3425" t="s">
        <v>171</v>
      </c>
      <c r="H3425" t="s">
        <v>134</v>
      </c>
      <c r="I3425" t="s">
        <v>135</v>
      </c>
      <c r="J3425" t="s">
        <v>136</v>
      </c>
      <c r="K3425" t="s">
        <v>172</v>
      </c>
      <c r="L3425" t="s">
        <v>9988</v>
      </c>
      <c r="M3425" t="s">
        <v>9989</v>
      </c>
      <c r="N3425">
        <v>8.8367749999999994</v>
      </c>
      <c r="O3425">
        <v>2</v>
      </c>
      <c r="P3425">
        <v>163</v>
      </c>
      <c r="Q3425">
        <v>0</v>
      </c>
      <c r="R3425">
        <v>6</v>
      </c>
      <c r="S3425">
        <v>7</v>
      </c>
      <c r="T3425">
        <v>8</v>
      </c>
      <c r="U3425">
        <v>0</v>
      </c>
      <c r="V3425">
        <v>0</v>
      </c>
      <c r="W3425">
        <v>17.426578962873819</v>
      </c>
      <c r="X3425">
        <v>326.85032487499643</v>
      </c>
      <c r="Y3425">
        <v>0</v>
      </c>
      <c r="Z3425">
        <v>39.550875622730594</v>
      </c>
      <c r="AA3425">
        <v>288.58638649465797</v>
      </c>
      <c r="AB3425">
        <v>38.479002888833342</v>
      </c>
      <c r="AC3425">
        <v>0</v>
      </c>
      <c r="AD3425">
        <v>0</v>
      </c>
      <c r="AE3425">
        <v>710.89316884409209</v>
      </c>
    </row>
    <row r="3426" spans="1:31" x14ac:dyDescent="0.25">
      <c r="A3426">
        <v>1877978</v>
      </c>
      <c r="B3426">
        <v>1</v>
      </c>
      <c r="C3426" t="s">
        <v>80</v>
      </c>
      <c r="D3426" t="s">
        <v>92</v>
      </c>
      <c r="E3426" t="s">
        <v>140</v>
      </c>
      <c r="F3426" t="s">
        <v>9990</v>
      </c>
      <c r="G3426" t="s">
        <v>163</v>
      </c>
      <c r="H3426" t="s">
        <v>143</v>
      </c>
      <c r="I3426" t="s">
        <v>135</v>
      </c>
      <c r="J3426" t="s">
        <v>136</v>
      </c>
      <c r="K3426" t="s">
        <v>137</v>
      </c>
      <c r="L3426" t="s">
        <v>9991</v>
      </c>
      <c r="M3426" t="s">
        <v>9992</v>
      </c>
      <c r="N3426">
        <v>1.778333333</v>
      </c>
      <c r="O3426">
        <v>0</v>
      </c>
      <c r="P3426">
        <v>0</v>
      </c>
      <c r="Q3426">
        <v>0</v>
      </c>
      <c r="R3426">
        <v>0</v>
      </c>
      <c r="S3426">
        <v>0</v>
      </c>
      <c r="T3426">
        <v>1</v>
      </c>
      <c r="U3426">
        <v>0</v>
      </c>
      <c r="V3426">
        <v>0</v>
      </c>
      <c r="W3426">
        <v>0</v>
      </c>
      <c r="X3426">
        <v>0</v>
      </c>
      <c r="Y3426">
        <v>0</v>
      </c>
      <c r="Z3426">
        <v>0</v>
      </c>
      <c r="AA3426">
        <v>0</v>
      </c>
      <c r="AB3426">
        <v>1.335278076142244</v>
      </c>
      <c r="AC3426">
        <v>0</v>
      </c>
      <c r="AD3426">
        <v>0</v>
      </c>
      <c r="AE3426">
        <v>1.335278076142244</v>
      </c>
    </row>
    <row r="3427" spans="1:31" x14ac:dyDescent="0.25">
      <c r="A3427">
        <v>1877703</v>
      </c>
      <c r="B3427">
        <v>1</v>
      </c>
      <c r="C3427" t="s">
        <v>80</v>
      </c>
      <c r="D3427" t="s">
        <v>96</v>
      </c>
      <c r="E3427" t="s">
        <v>140</v>
      </c>
      <c r="F3427" t="s">
        <v>9993</v>
      </c>
      <c r="G3427" t="s">
        <v>163</v>
      </c>
      <c r="H3427" t="s">
        <v>143</v>
      </c>
      <c r="I3427" t="s">
        <v>135</v>
      </c>
      <c r="J3427" t="s">
        <v>136</v>
      </c>
      <c r="K3427" t="s">
        <v>137</v>
      </c>
      <c r="L3427" t="s">
        <v>9994</v>
      </c>
      <c r="M3427" t="s">
        <v>9995</v>
      </c>
      <c r="N3427">
        <v>6.4474999999999998</v>
      </c>
      <c r="O3427">
        <v>0</v>
      </c>
      <c r="P3427">
        <v>1</v>
      </c>
      <c r="Q3427">
        <v>0</v>
      </c>
      <c r="R3427">
        <v>0</v>
      </c>
      <c r="S3427">
        <v>0</v>
      </c>
      <c r="T3427">
        <v>0</v>
      </c>
      <c r="U3427">
        <v>0</v>
      </c>
      <c r="V3427">
        <v>0</v>
      </c>
      <c r="W3427">
        <v>0</v>
      </c>
      <c r="X3427">
        <v>9.0840949010087044</v>
      </c>
      <c r="Y3427">
        <v>0</v>
      </c>
      <c r="Z3427">
        <v>0</v>
      </c>
      <c r="AA3427">
        <v>0</v>
      </c>
      <c r="AB3427">
        <v>0</v>
      </c>
      <c r="AC3427">
        <v>0</v>
      </c>
      <c r="AD3427">
        <v>0</v>
      </c>
      <c r="AE3427">
        <v>9.0840949010087044</v>
      </c>
    </row>
    <row r="3428" spans="1:31" x14ac:dyDescent="0.25">
      <c r="A3428">
        <v>1877348</v>
      </c>
      <c r="B3428">
        <v>1</v>
      </c>
      <c r="C3428" t="s">
        <v>80</v>
      </c>
      <c r="D3428" t="s">
        <v>93</v>
      </c>
      <c r="E3428" t="s">
        <v>210</v>
      </c>
      <c r="F3428" t="s">
        <v>9996</v>
      </c>
      <c r="G3428" t="s">
        <v>133</v>
      </c>
      <c r="H3428" t="s">
        <v>134</v>
      </c>
      <c r="I3428" t="s">
        <v>135</v>
      </c>
      <c r="J3428" t="s">
        <v>136</v>
      </c>
      <c r="K3428" t="s">
        <v>137</v>
      </c>
      <c r="L3428" t="s">
        <v>9997</v>
      </c>
      <c r="M3428" t="s">
        <v>9998</v>
      </c>
      <c r="N3428">
        <v>0.35166666600000002</v>
      </c>
      <c r="O3428">
        <v>0</v>
      </c>
      <c r="P3428">
        <v>571</v>
      </c>
      <c r="Q3428">
        <v>12</v>
      </c>
      <c r="R3428">
        <v>95</v>
      </c>
      <c r="S3428">
        <v>5</v>
      </c>
      <c r="T3428">
        <v>118</v>
      </c>
      <c r="U3428">
        <v>0</v>
      </c>
      <c r="V3428">
        <v>1</v>
      </c>
      <c r="W3428">
        <v>0</v>
      </c>
      <c r="X3428">
        <v>20.651188724541797</v>
      </c>
      <c r="Y3428">
        <v>36.82687906278283</v>
      </c>
      <c r="Z3428">
        <v>58.70517709966407</v>
      </c>
      <c r="AA3428">
        <v>37.730219650080628</v>
      </c>
      <c r="AB3428">
        <v>37.417563893397649</v>
      </c>
      <c r="AC3428">
        <v>0</v>
      </c>
      <c r="AD3428">
        <v>5.7863065676559478</v>
      </c>
      <c r="AE3428">
        <v>197.11733499812291</v>
      </c>
    </row>
    <row r="3429" spans="1:31" x14ac:dyDescent="0.25">
      <c r="A3429">
        <v>1877680</v>
      </c>
      <c r="B3429">
        <v>1</v>
      </c>
      <c r="C3429" t="s">
        <v>80</v>
      </c>
      <c r="D3429" t="s">
        <v>108</v>
      </c>
      <c r="E3429" t="s">
        <v>140</v>
      </c>
      <c r="F3429" t="s">
        <v>4105</v>
      </c>
      <c r="G3429" t="s">
        <v>212</v>
      </c>
      <c r="H3429" t="s">
        <v>143</v>
      </c>
      <c r="I3429" t="s">
        <v>135</v>
      </c>
      <c r="J3429" t="s">
        <v>136</v>
      </c>
      <c r="K3429" t="s">
        <v>137</v>
      </c>
      <c r="L3429" t="s">
        <v>9999</v>
      </c>
      <c r="M3429" t="s">
        <v>10000</v>
      </c>
      <c r="N3429">
        <v>5.4736111110000003</v>
      </c>
      <c r="O3429">
        <v>0</v>
      </c>
      <c r="P3429">
        <v>0</v>
      </c>
      <c r="Q3429">
        <v>0</v>
      </c>
      <c r="R3429">
        <v>0</v>
      </c>
      <c r="S3429">
        <v>0</v>
      </c>
      <c r="T3429">
        <v>1</v>
      </c>
      <c r="U3429">
        <v>0</v>
      </c>
      <c r="V3429">
        <v>0</v>
      </c>
      <c r="W3429">
        <v>0</v>
      </c>
      <c r="X3429">
        <v>0</v>
      </c>
      <c r="Y3429">
        <v>0</v>
      </c>
      <c r="Z3429">
        <v>0</v>
      </c>
      <c r="AA3429">
        <v>0</v>
      </c>
      <c r="AB3429">
        <v>0.80526517144175991</v>
      </c>
      <c r="AC3429">
        <v>0</v>
      </c>
      <c r="AD3429">
        <v>0</v>
      </c>
      <c r="AE3429">
        <v>0.80526517144175991</v>
      </c>
    </row>
    <row r="3430" spans="1:31" x14ac:dyDescent="0.25">
      <c r="A3430">
        <v>1877889</v>
      </c>
      <c r="B3430">
        <v>1</v>
      </c>
      <c r="C3430" t="s">
        <v>81</v>
      </c>
      <c r="D3430" t="s">
        <v>120</v>
      </c>
      <c r="E3430" t="s">
        <v>146</v>
      </c>
      <c r="F3430" t="s">
        <v>10001</v>
      </c>
      <c r="G3430" t="s">
        <v>148</v>
      </c>
      <c r="H3430" t="s">
        <v>143</v>
      </c>
      <c r="I3430" t="s">
        <v>135</v>
      </c>
      <c r="J3430" t="s">
        <v>136</v>
      </c>
      <c r="K3430" t="s">
        <v>137</v>
      </c>
      <c r="L3430" t="s">
        <v>10002</v>
      </c>
      <c r="M3430" t="s">
        <v>10003</v>
      </c>
      <c r="N3430">
        <v>3.4141666659999999</v>
      </c>
      <c r="O3430">
        <v>0</v>
      </c>
      <c r="P3430">
        <v>35</v>
      </c>
      <c r="Q3430">
        <v>0</v>
      </c>
      <c r="R3430">
        <v>0</v>
      </c>
      <c r="S3430">
        <v>0</v>
      </c>
      <c r="T3430">
        <v>4</v>
      </c>
      <c r="U3430">
        <v>0</v>
      </c>
      <c r="V3430">
        <v>0</v>
      </c>
      <c r="W3430">
        <v>0</v>
      </c>
      <c r="X3430">
        <v>39.648768057641057</v>
      </c>
      <c r="Y3430">
        <v>0</v>
      </c>
      <c r="Z3430">
        <v>0</v>
      </c>
      <c r="AA3430">
        <v>0</v>
      </c>
      <c r="AB3430">
        <v>18.537006139654906</v>
      </c>
      <c r="AC3430">
        <v>0</v>
      </c>
      <c r="AD3430">
        <v>0</v>
      </c>
      <c r="AE3430">
        <v>58.185774197295963</v>
      </c>
    </row>
    <row r="3431" spans="1:31" x14ac:dyDescent="0.25">
      <c r="A3431">
        <v>1877723</v>
      </c>
      <c r="B3431">
        <v>1</v>
      </c>
      <c r="C3431" t="s">
        <v>81</v>
      </c>
      <c r="D3431" t="s">
        <v>112</v>
      </c>
      <c r="E3431" t="s">
        <v>140</v>
      </c>
      <c r="F3431" t="s">
        <v>10004</v>
      </c>
      <c r="G3431" t="s">
        <v>163</v>
      </c>
      <c r="H3431" t="s">
        <v>143</v>
      </c>
      <c r="I3431" t="s">
        <v>135</v>
      </c>
      <c r="J3431" t="s">
        <v>136</v>
      </c>
      <c r="K3431" t="s">
        <v>137</v>
      </c>
      <c r="L3431" t="s">
        <v>10005</v>
      </c>
      <c r="M3431" t="s">
        <v>10006</v>
      </c>
      <c r="N3431">
        <v>1.6188888880000001</v>
      </c>
      <c r="O3431">
        <v>0</v>
      </c>
      <c r="P3431">
        <v>1</v>
      </c>
      <c r="Q3431">
        <v>0</v>
      </c>
      <c r="R3431">
        <v>0</v>
      </c>
      <c r="S3431">
        <v>0</v>
      </c>
      <c r="T3431">
        <v>0</v>
      </c>
      <c r="U3431">
        <v>0</v>
      </c>
      <c r="V3431">
        <v>0</v>
      </c>
      <c r="W3431">
        <v>0</v>
      </c>
      <c r="X3431">
        <v>0.81086822913129675</v>
      </c>
      <c r="Y3431">
        <v>0</v>
      </c>
      <c r="Z3431">
        <v>0</v>
      </c>
      <c r="AA3431">
        <v>0</v>
      </c>
      <c r="AB3431">
        <v>0</v>
      </c>
      <c r="AC3431">
        <v>0</v>
      </c>
      <c r="AD3431">
        <v>0</v>
      </c>
      <c r="AE3431">
        <v>0.81086822913129675</v>
      </c>
    </row>
    <row r="3432" spans="1:31" x14ac:dyDescent="0.25">
      <c r="A3432">
        <v>1878015</v>
      </c>
      <c r="B3432">
        <v>1</v>
      </c>
      <c r="C3432" t="s">
        <v>80</v>
      </c>
      <c r="D3432" t="s">
        <v>101</v>
      </c>
      <c r="E3432" t="s">
        <v>146</v>
      </c>
      <c r="F3432" t="s">
        <v>9772</v>
      </c>
      <c r="G3432" t="s">
        <v>541</v>
      </c>
      <c r="H3432" t="s">
        <v>143</v>
      </c>
      <c r="I3432" t="s">
        <v>135</v>
      </c>
      <c r="J3432" t="s">
        <v>136</v>
      </c>
      <c r="K3432" t="s">
        <v>137</v>
      </c>
      <c r="L3432" t="s">
        <v>10007</v>
      </c>
      <c r="M3432" t="s">
        <v>10008</v>
      </c>
      <c r="N3432">
        <v>1.9983333329999999</v>
      </c>
      <c r="O3432">
        <v>0</v>
      </c>
      <c r="P3432">
        <v>19</v>
      </c>
      <c r="Q3432">
        <v>0</v>
      </c>
      <c r="R3432">
        <v>2</v>
      </c>
      <c r="S3432">
        <v>0</v>
      </c>
      <c r="T3432">
        <v>6</v>
      </c>
      <c r="U3432">
        <v>0</v>
      </c>
      <c r="V3432">
        <v>0</v>
      </c>
      <c r="W3432">
        <v>0</v>
      </c>
      <c r="X3432">
        <v>11.197187656107767</v>
      </c>
      <c r="Y3432">
        <v>0</v>
      </c>
      <c r="Z3432">
        <v>1.5651193891993369</v>
      </c>
      <c r="AA3432">
        <v>0</v>
      </c>
      <c r="AB3432">
        <v>22.571670450080759</v>
      </c>
      <c r="AC3432">
        <v>0</v>
      </c>
      <c r="AD3432">
        <v>0</v>
      </c>
      <c r="AE3432">
        <v>35.333977495387863</v>
      </c>
    </row>
    <row r="3433" spans="1:31" x14ac:dyDescent="0.25">
      <c r="A3433">
        <v>1877852</v>
      </c>
      <c r="B3433">
        <v>1</v>
      </c>
      <c r="C3433" t="s">
        <v>80</v>
      </c>
      <c r="D3433" t="s">
        <v>103</v>
      </c>
      <c r="E3433" t="s">
        <v>169</v>
      </c>
      <c r="F3433" t="s">
        <v>10009</v>
      </c>
      <c r="G3433" t="s">
        <v>183</v>
      </c>
      <c r="H3433" t="s">
        <v>143</v>
      </c>
      <c r="I3433" t="s">
        <v>135</v>
      </c>
      <c r="J3433" t="s">
        <v>136</v>
      </c>
      <c r="K3433" t="s">
        <v>137</v>
      </c>
      <c r="L3433" t="s">
        <v>10010</v>
      </c>
      <c r="M3433" t="s">
        <v>10011</v>
      </c>
      <c r="N3433">
        <v>1.56</v>
      </c>
      <c r="O3433">
        <v>0</v>
      </c>
      <c r="P3433">
        <v>201</v>
      </c>
      <c r="Q3433">
        <v>0</v>
      </c>
      <c r="R3433">
        <v>11</v>
      </c>
      <c r="S3433">
        <v>0</v>
      </c>
      <c r="T3433">
        <v>26</v>
      </c>
      <c r="U3433">
        <v>0</v>
      </c>
      <c r="V3433">
        <v>0</v>
      </c>
      <c r="W3433">
        <v>0</v>
      </c>
      <c r="X3433">
        <v>86.189483299256935</v>
      </c>
      <c r="Y3433">
        <v>0</v>
      </c>
      <c r="Z3433">
        <v>6.6983010960033349</v>
      </c>
      <c r="AA3433">
        <v>0</v>
      </c>
      <c r="AB3433">
        <v>42.898919695900737</v>
      </c>
      <c r="AC3433">
        <v>0</v>
      </c>
      <c r="AD3433">
        <v>0</v>
      </c>
      <c r="AE3433">
        <v>135.786704091161</v>
      </c>
    </row>
    <row r="3434" spans="1:31" x14ac:dyDescent="0.25">
      <c r="A3434">
        <v>1877305</v>
      </c>
      <c r="B3434">
        <v>1</v>
      </c>
      <c r="C3434" t="s">
        <v>80</v>
      </c>
      <c r="D3434" t="s">
        <v>98</v>
      </c>
      <c r="E3434" t="s">
        <v>169</v>
      </c>
      <c r="F3434" t="s">
        <v>10012</v>
      </c>
      <c r="G3434" t="s">
        <v>183</v>
      </c>
      <c r="H3434" t="s">
        <v>143</v>
      </c>
      <c r="I3434" t="s">
        <v>135</v>
      </c>
      <c r="J3434" t="s">
        <v>136</v>
      </c>
      <c r="K3434" t="s">
        <v>137</v>
      </c>
      <c r="L3434" t="s">
        <v>10013</v>
      </c>
      <c r="M3434" t="s">
        <v>10014</v>
      </c>
      <c r="N3434">
        <v>2.9736111109999999</v>
      </c>
      <c r="O3434">
        <v>0</v>
      </c>
      <c r="P3434">
        <v>94</v>
      </c>
      <c r="Q3434">
        <v>0</v>
      </c>
      <c r="R3434">
        <v>5</v>
      </c>
      <c r="S3434">
        <v>0</v>
      </c>
      <c r="T3434">
        <v>44</v>
      </c>
      <c r="U3434">
        <v>0</v>
      </c>
      <c r="V3434">
        <v>0</v>
      </c>
      <c r="W3434">
        <v>0</v>
      </c>
      <c r="X3434">
        <v>83.293717362328948</v>
      </c>
      <c r="Y3434">
        <v>0</v>
      </c>
      <c r="Z3434">
        <v>17.227514533758715</v>
      </c>
      <c r="AA3434">
        <v>0</v>
      </c>
      <c r="AB3434">
        <v>103.3317476108442</v>
      </c>
      <c r="AC3434">
        <v>0</v>
      </c>
      <c r="AD3434">
        <v>0</v>
      </c>
      <c r="AE3434">
        <v>203.85297950693189</v>
      </c>
    </row>
    <row r="3435" spans="1:31" x14ac:dyDescent="0.25">
      <c r="A3435">
        <v>1877909</v>
      </c>
      <c r="B3435">
        <v>1</v>
      </c>
      <c r="C3435" t="s">
        <v>81</v>
      </c>
      <c r="D3435" t="s">
        <v>128</v>
      </c>
      <c r="E3435" t="s">
        <v>210</v>
      </c>
      <c r="F3435" t="s">
        <v>4246</v>
      </c>
      <c r="G3435" t="s">
        <v>133</v>
      </c>
      <c r="H3435" t="s">
        <v>134</v>
      </c>
      <c r="I3435" t="s">
        <v>135</v>
      </c>
      <c r="J3435" t="s">
        <v>136</v>
      </c>
      <c r="K3435" t="s">
        <v>137</v>
      </c>
      <c r="L3435" t="s">
        <v>10015</v>
      </c>
      <c r="M3435" t="s">
        <v>10016</v>
      </c>
      <c r="N3435">
        <v>1.0024999999999999</v>
      </c>
      <c r="O3435">
        <v>0</v>
      </c>
      <c r="P3435">
        <v>0</v>
      </c>
      <c r="Q3435">
        <v>5</v>
      </c>
      <c r="R3435">
        <v>0</v>
      </c>
      <c r="S3435">
        <v>1</v>
      </c>
      <c r="T3435">
        <v>0</v>
      </c>
      <c r="U3435">
        <v>0</v>
      </c>
      <c r="V3435">
        <v>0</v>
      </c>
      <c r="W3435">
        <v>0</v>
      </c>
      <c r="X3435">
        <v>0</v>
      </c>
      <c r="Y3435">
        <v>86.200147671669555</v>
      </c>
      <c r="Z3435">
        <v>0</v>
      </c>
      <c r="AA3435">
        <v>7.3120233022500969</v>
      </c>
      <c r="AB3435">
        <v>0</v>
      </c>
      <c r="AC3435">
        <v>0</v>
      </c>
      <c r="AD3435">
        <v>0</v>
      </c>
      <c r="AE3435">
        <v>93.512170973919652</v>
      </c>
    </row>
    <row r="3436" spans="1:31" x14ac:dyDescent="0.25">
      <c r="A3436">
        <v>1877603</v>
      </c>
      <c r="B3436">
        <v>1</v>
      </c>
      <c r="C3436" t="s">
        <v>81</v>
      </c>
      <c r="D3436" t="s">
        <v>127</v>
      </c>
      <c r="E3436" t="s">
        <v>158</v>
      </c>
      <c r="F3436" t="s">
        <v>10017</v>
      </c>
      <c r="G3436" t="s">
        <v>133</v>
      </c>
      <c r="H3436" t="s">
        <v>134</v>
      </c>
      <c r="I3436" t="s">
        <v>135</v>
      </c>
      <c r="J3436" t="s">
        <v>136</v>
      </c>
      <c r="K3436" t="s">
        <v>137</v>
      </c>
      <c r="L3436" t="s">
        <v>10018</v>
      </c>
      <c r="M3436" t="s">
        <v>10019</v>
      </c>
      <c r="N3436">
        <v>1.457777777</v>
      </c>
      <c r="O3436">
        <v>0</v>
      </c>
      <c r="P3436">
        <v>382</v>
      </c>
      <c r="Q3436">
        <v>23</v>
      </c>
      <c r="R3436">
        <v>52</v>
      </c>
      <c r="S3436">
        <v>4</v>
      </c>
      <c r="T3436">
        <v>20</v>
      </c>
      <c r="U3436">
        <v>0</v>
      </c>
      <c r="V3436">
        <v>0</v>
      </c>
      <c r="W3436">
        <v>0</v>
      </c>
      <c r="X3436">
        <v>103.89433232926987</v>
      </c>
      <c r="Y3436">
        <v>53.727340643333882</v>
      </c>
      <c r="Z3436">
        <v>71.178657129512871</v>
      </c>
      <c r="AA3436">
        <v>32.606184359202622</v>
      </c>
      <c r="AB3436">
        <v>19.665033795098203</v>
      </c>
      <c r="AC3436">
        <v>0</v>
      </c>
      <c r="AD3436">
        <v>0</v>
      </c>
      <c r="AE3436">
        <v>281.07154825641749</v>
      </c>
    </row>
    <row r="3437" spans="1:31" x14ac:dyDescent="0.25">
      <c r="A3437">
        <v>1877881</v>
      </c>
      <c r="B3437">
        <v>1</v>
      </c>
      <c r="C3437" t="s">
        <v>80</v>
      </c>
      <c r="D3437" t="s">
        <v>109</v>
      </c>
      <c r="E3437" t="s">
        <v>169</v>
      </c>
      <c r="F3437" t="s">
        <v>10020</v>
      </c>
      <c r="G3437" t="s">
        <v>1108</v>
      </c>
      <c r="H3437" t="s">
        <v>143</v>
      </c>
      <c r="I3437" t="s">
        <v>135</v>
      </c>
      <c r="J3437" t="s">
        <v>136</v>
      </c>
      <c r="K3437" t="s">
        <v>137</v>
      </c>
      <c r="L3437" t="s">
        <v>10021</v>
      </c>
      <c r="M3437" t="s">
        <v>10022</v>
      </c>
      <c r="N3437">
        <v>1.1530555549999999</v>
      </c>
      <c r="O3437">
        <v>0</v>
      </c>
      <c r="P3437">
        <v>2</v>
      </c>
      <c r="Q3437">
        <v>0</v>
      </c>
      <c r="R3437">
        <v>1</v>
      </c>
      <c r="S3437">
        <v>0</v>
      </c>
      <c r="T3437">
        <v>3</v>
      </c>
      <c r="U3437">
        <v>0</v>
      </c>
      <c r="V3437">
        <v>0</v>
      </c>
      <c r="W3437">
        <v>0</v>
      </c>
      <c r="X3437">
        <v>5.8396700925173324</v>
      </c>
      <c r="Y3437">
        <v>0</v>
      </c>
      <c r="Z3437">
        <v>4.9661824219606396</v>
      </c>
      <c r="AA3437">
        <v>0</v>
      </c>
      <c r="AB3437">
        <v>9.9129137679275825</v>
      </c>
      <c r="AC3437">
        <v>0</v>
      </c>
      <c r="AD3437">
        <v>0</v>
      </c>
      <c r="AE3437">
        <v>20.718766282405554</v>
      </c>
    </row>
    <row r="3438" spans="1:31" x14ac:dyDescent="0.25">
      <c r="A3438">
        <v>1877334</v>
      </c>
      <c r="B3438">
        <v>1</v>
      </c>
      <c r="C3438" t="s">
        <v>81</v>
      </c>
      <c r="D3438" t="s">
        <v>123</v>
      </c>
      <c r="E3438" t="s">
        <v>210</v>
      </c>
      <c r="F3438" t="s">
        <v>4261</v>
      </c>
      <c r="G3438" t="s">
        <v>133</v>
      </c>
      <c r="H3438" t="s">
        <v>134</v>
      </c>
      <c r="I3438" t="s">
        <v>135</v>
      </c>
      <c r="J3438" t="s">
        <v>136</v>
      </c>
      <c r="K3438" t="s">
        <v>137</v>
      </c>
      <c r="L3438" t="s">
        <v>10023</v>
      </c>
      <c r="M3438" t="s">
        <v>10024</v>
      </c>
      <c r="N3438">
        <v>0.63111111099999995</v>
      </c>
      <c r="O3438">
        <v>1</v>
      </c>
      <c r="P3438">
        <v>1</v>
      </c>
      <c r="Q3438">
        <v>62</v>
      </c>
      <c r="R3438">
        <v>62</v>
      </c>
      <c r="S3438">
        <v>9</v>
      </c>
      <c r="T3438">
        <v>7</v>
      </c>
      <c r="U3438">
        <v>0</v>
      </c>
      <c r="V3438">
        <v>0</v>
      </c>
      <c r="W3438">
        <v>0.96810814182835558</v>
      </c>
      <c r="X3438">
        <v>0.14870959499484443</v>
      </c>
      <c r="Y3438">
        <v>99.991258612414555</v>
      </c>
      <c r="Z3438">
        <v>106.71788651591541</v>
      </c>
      <c r="AA3438">
        <v>21.090930100999199</v>
      </c>
      <c r="AB3438">
        <v>12.237234939913634</v>
      </c>
      <c r="AC3438">
        <v>0</v>
      </c>
      <c r="AD3438">
        <v>0</v>
      </c>
      <c r="AE3438">
        <v>241.15412790606598</v>
      </c>
    </row>
    <row r="3439" spans="1:31" x14ac:dyDescent="0.25">
      <c r="A3439">
        <v>1877503</v>
      </c>
      <c r="B3439">
        <v>1</v>
      </c>
      <c r="C3439" t="s">
        <v>81</v>
      </c>
      <c r="D3439" t="s">
        <v>113</v>
      </c>
      <c r="E3439" t="s">
        <v>222</v>
      </c>
      <c r="F3439" t="s">
        <v>10025</v>
      </c>
      <c r="G3439" t="s">
        <v>663</v>
      </c>
      <c r="H3439" t="s">
        <v>143</v>
      </c>
      <c r="I3439" t="s">
        <v>135</v>
      </c>
      <c r="J3439" t="s">
        <v>136</v>
      </c>
      <c r="K3439" t="s">
        <v>137</v>
      </c>
      <c r="L3439" t="s">
        <v>10026</v>
      </c>
      <c r="M3439" t="s">
        <v>10027</v>
      </c>
      <c r="N3439">
        <v>2.4769444439999999</v>
      </c>
      <c r="O3439">
        <v>0</v>
      </c>
      <c r="P3439">
        <v>104</v>
      </c>
      <c r="Q3439">
        <v>0</v>
      </c>
      <c r="R3439">
        <v>9</v>
      </c>
      <c r="S3439">
        <v>0</v>
      </c>
      <c r="T3439">
        <v>10</v>
      </c>
      <c r="U3439">
        <v>0</v>
      </c>
      <c r="V3439">
        <v>0</v>
      </c>
      <c r="W3439">
        <v>0</v>
      </c>
      <c r="X3439">
        <v>72.836903464517206</v>
      </c>
      <c r="Y3439">
        <v>0</v>
      </c>
      <c r="Z3439">
        <v>6.8359474484235125</v>
      </c>
      <c r="AA3439">
        <v>0</v>
      </c>
      <c r="AB3439">
        <v>59.622739020779683</v>
      </c>
      <c r="AC3439">
        <v>0</v>
      </c>
      <c r="AD3439">
        <v>0</v>
      </c>
      <c r="AE3439">
        <v>139.29558993372041</v>
      </c>
    </row>
    <row r="3440" spans="1:31" x14ac:dyDescent="0.25">
      <c r="A3440">
        <v>1877812</v>
      </c>
      <c r="B3440">
        <v>1</v>
      </c>
      <c r="C3440" t="s">
        <v>81</v>
      </c>
      <c r="D3440" t="s">
        <v>113</v>
      </c>
      <c r="E3440" t="s">
        <v>146</v>
      </c>
      <c r="F3440" t="s">
        <v>10028</v>
      </c>
      <c r="G3440" t="s">
        <v>148</v>
      </c>
      <c r="H3440" t="s">
        <v>143</v>
      </c>
      <c r="I3440" t="s">
        <v>135</v>
      </c>
      <c r="J3440" t="s">
        <v>136</v>
      </c>
      <c r="K3440" t="s">
        <v>137</v>
      </c>
      <c r="L3440" t="s">
        <v>10029</v>
      </c>
      <c r="M3440" t="s">
        <v>10030</v>
      </c>
      <c r="N3440">
        <v>2.1952777769999998</v>
      </c>
      <c r="O3440">
        <v>0</v>
      </c>
      <c r="P3440">
        <v>71</v>
      </c>
      <c r="Q3440">
        <v>0</v>
      </c>
      <c r="R3440">
        <v>1</v>
      </c>
      <c r="S3440">
        <v>0</v>
      </c>
      <c r="T3440">
        <v>3</v>
      </c>
      <c r="U3440">
        <v>0</v>
      </c>
      <c r="V3440">
        <v>0</v>
      </c>
      <c r="W3440">
        <v>0</v>
      </c>
      <c r="X3440">
        <v>25.071139402383189</v>
      </c>
      <c r="Y3440">
        <v>0</v>
      </c>
      <c r="Z3440">
        <v>0.79016878920702172</v>
      </c>
      <c r="AA3440">
        <v>0</v>
      </c>
      <c r="AB3440">
        <v>0.9410435648960378</v>
      </c>
      <c r="AC3440">
        <v>0</v>
      </c>
      <c r="AD3440">
        <v>0</v>
      </c>
      <c r="AE3440">
        <v>26.802351756486249</v>
      </c>
    </row>
    <row r="3441" spans="1:31" x14ac:dyDescent="0.25">
      <c r="A3441">
        <v>1877380</v>
      </c>
      <c r="B3441">
        <v>1</v>
      </c>
      <c r="C3441" t="s">
        <v>80</v>
      </c>
      <c r="D3441" t="s">
        <v>104</v>
      </c>
      <c r="E3441" t="s">
        <v>158</v>
      </c>
      <c r="F3441" t="s">
        <v>10031</v>
      </c>
      <c r="G3441" t="s">
        <v>219</v>
      </c>
      <c r="H3441" t="s">
        <v>134</v>
      </c>
      <c r="I3441" t="s">
        <v>135</v>
      </c>
      <c r="J3441" t="s">
        <v>136</v>
      </c>
      <c r="K3441" t="s">
        <v>137</v>
      </c>
      <c r="L3441" t="s">
        <v>10032</v>
      </c>
      <c r="M3441" t="s">
        <v>10033</v>
      </c>
      <c r="N3441">
        <v>1.231944444</v>
      </c>
      <c r="O3441">
        <v>0</v>
      </c>
      <c r="P3441">
        <v>0</v>
      </c>
      <c r="Q3441">
        <v>0</v>
      </c>
      <c r="R3441">
        <v>0</v>
      </c>
      <c r="S3441">
        <v>1</v>
      </c>
      <c r="T3441">
        <v>0</v>
      </c>
      <c r="U3441">
        <v>0</v>
      </c>
      <c r="V3441">
        <v>0</v>
      </c>
      <c r="W3441">
        <v>0</v>
      </c>
      <c r="X3441">
        <v>0</v>
      </c>
      <c r="Y3441">
        <v>0</v>
      </c>
      <c r="Z3441">
        <v>0</v>
      </c>
      <c r="AA3441">
        <v>8.9960551646653482</v>
      </c>
      <c r="AB3441">
        <v>0</v>
      </c>
      <c r="AC3441">
        <v>0</v>
      </c>
      <c r="AD3441">
        <v>0</v>
      </c>
      <c r="AE3441">
        <v>8.9960551646653482</v>
      </c>
    </row>
    <row r="3442" spans="1:31" x14ac:dyDescent="0.25">
      <c r="A3442">
        <v>1877589</v>
      </c>
      <c r="B3442">
        <v>1</v>
      </c>
      <c r="C3442" t="s">
        <v>81</v>
      </c>
      <c r="D3442" t="s">
        <v>112</v>
      </c>
      <c r="E3442" t="s">
        <v>158</v>
      </c>
      <c r="F3442" t="s">
        <v>10034</v>
      </c>
      <c r="G3442" t="s">
        <v>293</v>
      </c>
      <c r="H3442" t="s">
        <v>134</v>
      </c>
      <c r="I3442" t="s">
        <v>135</v>
      </c>
      <c r="J3442" t="s">
        <v>136</v>
      </c>
      <c r="K3442" t="s">
        <v>137</v>
      </c>
      <c r="L3442" t="s">
        <v>10035</v>
      </c>
      <c r="M3442" t="s">
        <v>10036</v>
      </c>
      <c r="N3442">
        <v>5.5674999999999999</v>
      </c>
      <c r="O3442">
        <v>0</v>
      </c>
      <c r="P3442">
        <v>0</v>
      </c>
      <c r="Q3442">
        <v>0</v>
      </c>
      <c r="R3442">
        <v>6</v>
      </c>
      <c r="S3442">
        <v>0</v>
      </c>
      <c r="T3442">
        <v>0</v>
      </c>
      <c r="U3442">
        <v>0</v>
      </c>
      <c r="V3442">
        <v>0</v>
      </c>
      <c r="W3442">
        <v>0</v>
      </c>
      <c r="X3442">
        <v>0</v>
      </c>
      <c r="Y3442">
        <v>0</v>
      </c>
      <c r="Z3442">
        <v>702.26078122359422</v>
      </c>
      <c r="AA3442">
        <v>0</v>
      </c>
      <c r="AB3442">
        <v>0</v>
      </c>
      <c r="AC3442">
        <v>0</v>
      </c>
      <c r="AD3442">
        <v>0</v>
      </c>
      <c r="AE3442">
        <v>702.26078122359422</v>
      </c>
    </row>
    <row r="3443" spans="1:31" x14ac:dyDescent="0.25">
      <c r="A3443">
        <v>1877729</v>
      </c>
      <c r="B3443">
        <v>1</v>
      </c>
      <c r="C3443" t="s">
        <v>80</v>
      </c>
      <c r="D3443" t="s">
        <v>88</v>
      </c>
      <c r="E3443" t="s">
        <v>140</v>
      </c>
      <c r="F3443" t="s">
        <v>10037</v>
      </c>
      <c r="G3443" t="s">
        <v>148</v>
      </c>
      <c r="H3443" t="s">
        <v>143</v>
      </c>
      <c r="I3443" t="s">
        <v>135</v>
      </c>
      <c r="J3443" t="s">
        <v>136</v>
      </c>
      <c r="K3443" t="s">
        <v>137</v>
      </c>
      <c r="L3443" t="s">
        <v>10038</v>
      </c>
      <c r="M3443" t="s">
        <v>10039</v>
      </c>
      <c r="N3443">
        <v>3.048611111</v>
      </c>
      <c r="O3443">
        <v>0</v>
      </c>
      <c r="P3443">
        <v>13</v>
      </c>
      <c r="Q3443">
        <v>0</v>
      </c>
      <c r="R3443">
        <v>0</v>
      </c>
      <c r="S3443">
        <v>0</v>
      </c>
      <c r="T3443">
        <v>1</v>
      </c>
      <c r="U3443">
        <v>0</v>
      </c>
      <c r="V3443">
        <v>0</v>
      </c>
      <c r="W3443">
        <v>0</v>
      </c>
      <c r="X3443">
        <v>11.801498562107657</v>
      </c>
      <c r="Y3443">
        <v>0</v>
      </c>
      <c r="Z3443">
        <v>0</v>
      </c>
      <c r="AA3443">
        <v>0</v>
      </c>
      <c r="AB3443">
        <v>2.5902248298331623</v>
      </c>
      <c r="AC3443">
        <v>0</v>
      </c>
      <c r="AD3443">
        <v>0</v>
      </c>
      <c r="AE3443">
        <v>14.391723391940818</v>
      </c>
    </row>
    <row r="3444" spans="1:31" x14ac:dyDescent="0.25">
      <c r="A3444">
        <v>1877440</v>
      </c>
      <c r="B3444">
        <v>1</v>
      </c>
      <c r="C3444" t="s">
        <v>80</v>
      </c>
      <c r="D3444" t="s">
        <v>96</v>
      </c>
      <c r="E3444" t="s">
        <v>140</v>
      </c>
      <c r="F3444" t="s">
        <v>10040</v>
      </c>
      <c r="G3444" t="s">
        <v>200</v>
      </c>
      <c r="H3444" t="s">
        <v>143</v>
      </c>
      <c r="I3444" t="s">
        <v>135</v>
      </c>
      <c r="J3444" t="s">
        <v>136</v>
      </c>
      <c r="K3444" t="s">
        <v>137</v>
      </c>
      <c r="L3444" t="s">
        <v>10041</v>
      </c>
      <c r="M3444" t="s">
        <v>10042</v>
      </c>
      <c r="N3444">
        <v>4.4077777769999997</v>
      </c>
      <c r="O3444">
        <v>0</v>
      </c>
      <c r="P3444">
        <v>2</v>
      </c>
      <c r="Q3444">
        <v>0</v>
      </c>
      <c r="R3444">
        <v>0</v>
      </c>
      <c r="S3444">
        <v>0</v>
      </c>
      <c r="T3444">
        <v>0</v>
      </c>
      <c r="U3444">
        <v>0</v>
      </c>
      <c r="V3444">
        <v>0</v>
      </c>
      <c r="W3444">
        <v>0</v>
      </c>
      <c r="X3444">
        <v>2.6436600306532578</v>
      </c>
      <c r="Y3444">
        <v>0</v>
      </c>
      <c r="Z3444">
        <v>0</v>
      </c>
      <c r="AA3444">
        <v>0</v>
      </c>
      <c r="AB3444">
        <v>0</v>
      </c>
      <c r="AC3444">
        <v>0</v>
      </c>
      <c r="AD3444">
        <v>0</v>
      </c>
      <c r="AE3444">
        <v>2.6436600306532578</v>
      </c>
    </row>
    <row r="3445" spans="1:31" x14ac:dyDescent="0.25">
      <c r="A3445">
        <v>1877340</v>
      </c>
      <c r="B3445">
        <v>1</v>
      </c>
      <c r="C3445" t="s">
        <v>81</v>
      </c>
      <c r="D3445" t="s">
        <v>127</v>
      </c>
      <c r="E3445" t="s">
        <v>158</v>
      </c>
      <c r="F3445" t="s">
        <v>10043</v>
      </c>
      <c r="G3445" t="s">
        <v>293</v>
      </c>
      <c r="H3445" t="s">
        <v>134</v>
      </c>
      <c r="I3445" t="s">
        <v>135</v>
      </c>
      <c r="J3445" t="s">
        <v>136</v>
      </c>
      <c r="K3445" t="s">
        <v>137</v>
      </c>
      <c r="L3445" t="s">
        <v>10044</v>
      </c>
      <c r="M3445" t="s">
        <v>10045</v>
      </c>
      <c r="N3445">
        <v>0.512222222</v>
      </c>
      <c r="O3445">
        <v>0</v>
      </c>
      <c r="P3445">
        <v>5</v>
      </c>
      <c r="Q3445">
        <v>0</v>
      </c>
      <c r="R3445">
        <v>6</v>
      </c>
      <c r="S3445">
        <v>0</v>
      </c>
      <c r="T3445">
        <v>0</v>
      </c>
      <c r="U3445">
        <v>0</v>
      </c>
      <c r="V3445">
        <v>0</v>
      </c>
      <c r="W3445">
        <v>0</v>
      </c>
      <c r="X3445">
        <v>0.54848416884466678</v>
      </c>
      <c r="Y3445">
        <v>0</v>
      </c>
      <c r="Z3445">
        <v>6.6793115029425785</v>
      </c>
      <c r="AA3445">
        <v>0</v>
      </c>
      <c r="AB3445">
        <v>0</v>
      </c>
      <c r="AC3445">
        <v>0</v>
      </c>
      <c r="AD3445">
        <v>0</v>
      </c>
      <c r="AE3445">
        <v>7.2277956717872449</v>
      </c>
    </row>
    <row r="3446" spans="1:31" x14ac:dyDescent="0.25">
      <c r="A3446">
        <v>1878027</v>
      </c>
      <c r="B3446">
        <v>1</v>
      </c>
      <c r="C3446" t="s">
        <v>80</v>
      </c>
      <c r="D3446" t="s">
        <v>97</v>
      </c>
      <c r="E3446" t="s">
        <v>140</v>
      </c>
      <c r="F3446" t="s">
        <v>10046</v>
      </c>
      <c r="G3446" t="s">
        <v>163</v>
      </c>
      <c r="H3446" t="s">
        <v>143</v>
      </c>
      <c r="I3446" t="s">
        <v>135</v>
      </c>
      <c r="J3446" t="s">
        <v>136</v>
      </c>
      <c r="K3446" t="s">
        <v>137</v>
      </c>
      <c r="L3446" t="s">
        <v>10047</v>
      </c>
      <c r="M3446" t="s">
        <v>10048</v>
      </c>
      <c r="N3446">
        <v>1.799722222</v>
      </c>
      <c r="O3446">
        <v>0</v>
      </c>
      <c r="P3446">
        <v>2</v>
      </c>
      <c r="Q3446">
        <v>0</v>
      </c>
      <c r="R3446">
        <v>0</v>
      </c>
      <c r="S3446">
        <v>0</v>
      </c>
      <c r="T3446">
        <v>0</v>
      </c>
      <c r="U3446">
        <v>0</v>
      </c>
      <c r="V3446">
        <v>0</v>
      </c>
      <c r="W3446">
        <v>0</v>
      </c>
      <c r="X3446">
        <v>0.61433718648235502</v>
      </c>
      <c r="Y3446">
        <v>0</v>
      </c>
      <c r="Z3446">
        <v>0</v>
      </c>
      <c r="AA3446">
        <v>0</v>
      </c>
      <c r="AB3446">
        <v>0</v>
      </c>
      <c r="AC3446">
        <v>0</v>
      </c>
      <c r="AD3446">
        <v>0</v>
      </c>
      <c r="AE3446">
        <v>0.61433718648235502</v>
      </c>
    </row>
    <row r="3447" spans="1:31" x14ac:dyDescent="0.25">
      <c r="A3447">
        <v>1877798</v>
      </c>
      <c r="B3447">
        <v>1</v>
      </c>
      <c r="C3447" t="s">
        <v>80</v>
      </c>
      <c r="D3447" t="s">
        <v>105</v>
      </c>
      <c r="E3447" t="s">
        <v>146</v>
      </c>
      <c r="F3447" t="s">
        <v>10049</v>
      </c>
      <c r="G3447" t="s">
        <v>596</v>
      </c>
      <c r="H3447" t="s">
        <v>143</v>
      </c>
      <c r="I3447" t="s">
        <v>135</v>
      </c>
      <c r="J3447" t="s">
        <v>136</v>
      </c>
      <c r="K3447" t="s">
        <v>137</v>
      </c>
      <c r="L3447" t="s">
        <v>10050</v>
      </c>
      <c r="M3447" t="s">
        <v>10051</v>
      </c>
      <c r="N3447">
        <v>1.2311111109999999</v>
      </c>
      <c r="O3447">
        <v>0</v>
      </c>
      <c r="P3447">
        <v>24</v>
      </c>
      <c r="Q3447">
        <v>0</v>
      </c>
      <c r="R3447">
        <v>0</v>
      </c>
      <c r="S3447">
        <v>0</v>
      </c>
      <c r="T3447">
        <v>4</v>
      </c>
      <c r="U3447">
        <v>0</v>
      </c>
      <c r="V3447">
        <v>0</v>
      </c>
      <c r="W3447">
        <v>0</v>
      </c>
      <c r="X3447">
        <v>6.8000672657337358</v>
      </c>
      <c r="Y3447">
        <v>0</v>
      </c>
      <c r="Z3447">
        <v>0</v>
      </c>
      <c r="AA3447">
        <v>0</v>
      </c>
      <c r="AB3447">
        <v>0.26958261278872364</v>
      </c>
      <c r="AC3447">
        <v>0</v>
      </c>
      <c r="AD3447">
        <v>0</v>
      </c>
      <c r="AE3447">
        <v>7.0696498785224593</v>
      </c>
    </row>
    <row r="3448" spans="1:31" x14ac:dyDescent="0.25">
      <c r="A3448">
        <v>1877632</v>
      </c>
      <c r="B3448">
        <v>1</v>
      </c>
      <c r="C3448" t="s">
        <v>80</v>
      </c>
      <c r="D3448" t="s">
        <v>107</v>
      </c>
      <c r="E3448" t="s">
        <v>146</v>
      </c>
      <c r="F3448" t="s">
        <v>10052</v>
      </c>
      <c r="G3448" t="s">
        <v>453</v>
      </c>
      <c r="H3448" t="s">
        <v>143</v>
      </c>
      <c r="I3448" t="s">
        <v>135</v>
      </c>
      <c r="J3448" t="s">
        <v>136</v>
      </c>
      <c r="K3448" t="s">
        <v>137</v>
      </c>
      <c r="L3448" t="s">
        <v>10053</v>
      </c>
      <c r="M3448" t="s">
        <v>10054</v>
      </c>
      <c r="N3448">
        <v>1.667777777</v>
      </c>
      <c r="O3448">
        <v>0</v>
      </c>
      <c r="P3448">
        <v>96</v>
      </c>
      <c r="Q3448">
        <v>0</v>
      </c>
      <c r="R3448">
        <v>0</v>
      </c>
      <c r="S3448">
        <v>0</v>
      </c>
      <c r="T3448">
        <v>6</v>
      </c>
      <c r="U3448">
        <v>0</v>
      </c>
      <c r="V3448">
        <v>0</v>
      </c>
      <c r="W3448">
        <v>0</v>
      </c>
      <c r="X3448">
        <v>36.395756358714294</v>
      </c>
      <c r="Y3448">
        <v>0</v>
      </c>
      <c r="Z3448">
        <v>0</v>
      </c>
      <c r="AA3448">
        <v>0</v>
      </c>
      <c r="AB3448">
        <v>6.9922817719849215</v>
      </c>
      <c r="AC3448">
        <v>0</v>
      </c>
      <c r="AD3448">
        <v>0</v>
      </c>
      <c r="AE3448">
        <v>43.388038130699215</v>
      </c>
    </row>
    <row r="3449" spans="1:31" x14ac:dyDescent="0.25">
      <c r="A3449">
        <v>1877443</v>
      </c>
      <c r="B3449">
        <v>1</v>
      </c>
      <c r="C3449" t="s">
        <v>80</v>
      </c>
      <c r="D3449" t="s">
        <v>101</v>
      </c>
      <c r="E3449" t="s">
        <v>146</v>
      </c>
      <c r="F3449" t="s">
        <v>10055</v>
      </c>
      <c r="G3449" t="s">
        <v>142</v>
      </c>
      <c r="H3449" t="s">
        <v>143</v>
      </c>
      <c r="I3449" t="s">
        <v>135</v>
      </c>
      <c r="J3449" t="s">
        <v>136</v>
      </c>
      <c r="K3449" t="s">
        <v>137</v>
      </c>
      <c r="L3449" t="s">
        <v>10056</v>
      </c>
      <c r="M3449" t="s">
        <v>10057</v>
      </c>
      <c r="N3449">
        <v>0.88</v>
      </c>
      <c r="O3449">
        <v>0</v>
      </c>
      <c r="P3449">
        <v>49</v>
      </c>
      <c r="Q3449">
        <v>0</v>
      </c>
      <c r="R3449">
        <v>0</v>
      </c>
      <c r="S3449">
        <v>0</v>
      </c>
      <c r="T3449">
        <v>3</v>
      </c>
      <c r="U3449">
        <v>0</v>
      </c>
      <c r="V3449">
        <v>0</v>
      </c>
      <c r="W3449">
        <v>0</v>
      </c>
      <c r="X3449">
        <v>11.184546989581502</v>
      </c>
      <c r="Y3449">
        <v>0</v>
      </c>
      <c r="Z3449">
        <v>0</v>
      </c>
      <c r="AA3449">
        <v>0</v>
      </c>
      <c r="AB3449">
        <v>4.223766752595</v>
      </c>
      <c r="AC3449">
        <v>0</v>
      </c>
      <c r="AD3449">
        <v>0</v>
      </c>
      <c r="AE3449">
        <v>15.408313742176503</v>
      </c>
    </row>
    <row r="3450" spans="1:31" x14ac:dyDescent="0.25">
      <c r="A3450">
        <v>1877251</v>
      </c>
      <c r="B3450">
        <v>1</v>
      </c>
      <c r="C3450" t="s">
        <v>80</v>
      </c>
      <c r="D3450" t="s">
        <v>90</v>
      </c>
      <c r="E3450" t="s">
        <v>140</v>
      </c>
      <c r="F3450" t="s">
        <v>10058</v>
      </c>
      <c r="G3450" t="s">
        <v>200</v>
      </c>
      <c r="H3450" t="s">
        <v>143</v>
      </c>
      <c r="I3450" t="s">
        <v>135</v>
      </c>
      <c r="J3450" t="s">
        <v>136</v>
      </c>
      <c r="K3450" t="s">
        <v>137</v>
      </c>
      <c r="L3450" t="s">
        <v>10059</v>
      </c>
      <c r="M3450" t="s">
        <v>10060</v>
      </c>
      <c r="N3450">
        <v>3.5052777769999999</v>
      </c>
      <c r="O3450">
        <v>0</v>
      </c>
      <c r="P3450">
        <v>4</v>
      </c>
      <c r="Q3450">
        <v>0</v>
      </c>
      <c r="R3450">
        <v>0</v>
      </c>
      <c r="S3450">
        <v>0</v>
      </c>
      <c r="T3450">
        <v>0</v>
      </c>
      <c r="U3450">
        <v>0</v>
      </c>
      <c r="V3450">
        <v>0</v>
      </c>
      <c r="W3450">
        <v>0</v>
      </c>
      <c r="X3450">
        <v>1.7396942704227627</v>
      </c>
      <c r="Y3450">
        <v>0</v>
      </c>
      <c r="Z3450">
        <v>0</v>
      </c>
      <c r="AA3450">
        <v>0</v>
      </c>
      <c r="AB3450">
        <v>0</v>
      </c>
      <c r="AC3450">
        <v>0</v>
      </c>
      <c r="AD3450">
        <v>0</v>
      </c>
      <c r="AE3450">
        <v>1.7396942704227627</v>
      </c>
    </row>
    <row r="3451" spans="1:31" x14ac:dyDescent="0.25">
      <c r="A3451">
        <v>1877941</v>
      </c>
      <c r="B3451">
        <v>1</v>
      </c>
      <c r="C3451" t="s">
        <v>80</v>
      </c>
      <c r="D3451" t="s">
        <v>98</v>
      </c>
      <c r="E3451" t="s">
        <v>169</v>
      </c>
      <c r="F3451" t="s">
        <v>1083</v>
      </c>
      <c r="G3451" t="s">
        <v>183</v>
      </c>
      <c r="H3451" t="s">
        <v>143</v>
      </c>
      <c r="I3451" t="s">
        <v>135</v>
      </c>
      <c r="J3451" t="s">
        <v>136</v>
      </c>
      <c r="K3451" t="s">
        <v>137</v>
      </c>
      <c r="L3451" t="s">
        <v>10061</v>
      </c>
      <c r="M3451" t="s">
        <v>10062</v>
      </c>
      <c r="N3451">
        <v>1.5366666659999999</v>
      </c>
      <c r="O3451">
        <v>0</v>
      </c>
      <c r="P3451">
        <v>206</v>
      </c>
      <c r="Q3451">
        <v>0</v>
      </c>
      <c r="R3451">
        <v>4</v>
      </c>
      <c r="S3451">
        <v>0</v>
      </c>
      <c r="T3451">
        <v>49</v>
      </c>
      <c r="U3451">
        <v>0</v>
      </c>
      <c r="V3451">
        <v>0</v>
      </c>
      <c r="W3451">
        <v>0</v>
      </c>
      <c r="X3451">
        <v>145.04843991563024</v>
      </c>
      <c r="Y3451">
        <v>0</v>
      </c>
      <c r="Z3451">
        <v>22.861225465032799</v>
      </c>
      <c r="AA3451">
        <v>0</v>
      </c>
      <c r="AB3451">
        <v>73.060236779856595</v>
      </c>
      <c r="AC3451">
        <v>0</v>
      </c>
      <c r="AD3451">
        <v>0</v>
      </c>
      <c r="AE3451">
        <v>240.96990216051961</v>
      </c>
    </row>
    <row r="3452" spans="1:31" x14ac:dyDescent="0.25">
      <c r="A3452">
        <v>1877818</v>
      </c>
      <c r="B3452">
        <v>1</v>
      </c>
      <c r="C3452" t="s">
        <v>80</v>
      </c>
      <c r="D3452" t="s">
        <v>98</v>
      </c>
      <c r="E3452" t="s">
        <v>146</v>
      </c>
      <c r="F3452" t="s">
        <v>10063</v>
      </c>
      <c r="G3452" t="s">
        <v>148</v>
      </c>
      <c r="H3452" t="s">
        <v>143</v>
      </c>
      <c r="I3452" t="s">
        <v>135</v>
      </c>
      <c r="J3452" t="s">
        <v>136</v>
      </c>
      <c r="K3452" t="s">
        <v>137</v>
      </c>
      <c r="L3452" t="s">
        <v>10064</v>
      </c>
      <c r="M3452" t="s">
        <v>10065</v>
      </c>
      <c r="N3452">
        <v>1.3174999999999999</v>
      </c>
      <c r="O3452">
        <v>0</v>
      </c>
      <c r="P3452">
        <v>12</v>
      </c>
      <c r="Q3452">
        <v>0</v>
      </c>
      <c r="R3452">
        <v>0</v>
      </c>
      <c r="S3452">
        <v>0</v>
      </c>
      <c r="T3452">
        <v>0</v>
      </c>
      <c r="U3452">
        <v>0</v>
      </c>
      <c r="V3452">
        <v>0</v>
      </c>
      <c r="W3452">
        <v>0</v>
      </c>
      <c r="X3452">
        <v>2.5105191129374846</v>
      </c>
      <c r="Y3452">
        <v>0</v>
      </c>
      <c r="Z3452">
        <v>0</v>
      </c>
      <c r="AA3452">
        <v>0</v>
      </c>
      <c r="AB3452">
        <v>0</v>
      </c>
      <c r="AC3452">
        <v>0</v>
      </c>
      <c r="AD3452">
        <v>0</v>
      </c>
      <c r="AE3452">
        <v>2.5105191129374846</v>
      </c>
    </row>
    <row r="3453" spans="1:31" x14ac:dyDescent="0.25">
      <c r="A3453">
        <v>1878041</v>
      </c>
      <c r="B3453">
        <v>1</v>
      </c>
      <c r="C3453" t="s">
        <v>80</v>
      </c>
      <c r="D3453" t="s">
        <v>82</v>
      </c>
      <c r="E3453" t="s">
        <v>140</v>
      </c>
      <c r="F3453" t="s">
        <v>10066</v>
      </c>
      <c r="G3453" t="s">
        <v>163</v>
      </c>
      <c r="H3453" t="s">
        <v>143</v>
      </c>
      <c r="I3453" t="s">
        <v>135</v>
      </c>
      <c r="J3453" t="s">
        <v>136</v>
      </c>
      <c r="K3453" t="s">
        <v>137</v>
      </c>
      <c r="L3453" t="s">
        <v>10067</v>
      </c>
      <c r="M3453" t="s">
        <v>10068</v>
      </c>
      <c r="N3453">
        <v>8.1125000000000007</v>
      </c>
      <c r="O3453">
        <v>0</v>
      </c>
      <c r="P3453">
        <v>4</v>
      </c>
      <c r="Q3453">
        <v>0</v>
      </c>
      <c r="R3453">
        <v>0</v>
      </c>
      <c r="S3453">
        <v>0</v>
      </c>
      <c r="T3453">
        <v>0</v>
      </c>
      <c r="U3453">
        <v>0</v>
      </c>
      <c r="V3453">
        <v>0</v>
      </c>
      <c r="W3453">
        <v>0</v>
      </c>
      <c r="X3453">
        <v>12.394879178380835</v>
      </c>
      <c r="Y3453">
        <v>0</v>
      </c>
      <c r="Z3453">
        <v>0</v>
      </c>
      <c r="AA3453">
        <v>0</v>
      </c>
      <c r="AB3453">
        <v>0</v>
      </c>
      <c r="AC3453">
        <v>0</v>
      </c>
      <c r="AD3453">
        <v>0</v>
      </c>
      <c r="AE3453">
        <v>12.394879178380835</v>
      </c>
    </row>
    <row r="3454" spans="1:31" x14ac:dyDescent="0.25">
      <c r="A3454">
        <v>1877898</v>
      </c>
      <c r="B3454">
        <v>1</v>
      </c>
      <c r="C3454" t="s">
        <v>80</v>
      </c>
      <c r="D3454" t="s">
        <v>100</v>
      </c>
      <c r="E3454" t="s">
        <v>210</v>
      </c>
      <c r="F3454" t="s">
        <v>3451</v>
      </c>
      <c r="G3454" t="s">
        <v>2221</v>
      </c>
      <c r="H3454" t="s">
        <v>134</v>
      </c>
      <c r="I3454" t="s">
        <v>135</v>
      </c>
      <c r="J3454" t="s">
        <v>5</v>
      </c>
      <c r="K3454" t="s">
        <v>137</v>
      </c>
      <c r="L3454" t="s">
        <v>10069</v>
      </c>
      <c r="M3454" t="s">
        <v>10070</v>
      </c>
      <c r="N3454">
        <v>0.31944444399999999</v>
      </c>
      <c r="O3454">
        <v>9</v>
      </c>
      <c r="P3454">
        <v>326</v>
      </c>
      <c r="Q3454">
        <v>27</v>
      </c>
      <c r="R3454">
        <v>96</v>
      </c>
      <c r="S3454">
        <v>22</v>
      </c>
      <c r="T3454">
        <v>804</v>
      </c>
      <c r="U3454">
        <v>22</v>
      </c>
      <c r="V3454">
        <v>174</v>
      </c>
      <c r="W3454">
        <v>1.7746024947839998</v>
      </c>
      <c r="X3454">
        <v>35.757680123484676</v>
      </c>
      <c r="Y3454">
        <v>99.522446582858436</v>
      </c>
      <c r="Z3454">
        <v>31.889716197464892</v>
      </c>
      <c r="AA3454">
        <v>77.539145177116879</v>
      </c>
      <c r="AB3454">
        <v>451.74787261387223</v>
      </c>
      <c r="AC3454">
        <v>301.76778137545108</v>
      </c>
      <c r="AD3454">
        <v>918.66647629085492</v>
      </c>
      <c r="AE3454">
        <v>1918.665720855887</v>
      </c>
    </row>
    <row r="3455" spans="1:31" x14ac:dyDescent="0.25">
      <c r="A3455">
        <v>1877861</v>
      </c>
      <c r="B3455">
        <v>1</v>
      </c>
      <c r="C3455" t="s">
        <v>81</v>
      </c>
      <c r="D3455" t="s">
        <v>118</v>
      </c>
      <c r="E3455" t="s">
        <v>158</v>
      </c>
      <c r="F3455" t="s">
        <v>10071</v>
      </c>
      <c r="G3455" t="s">
        <v>133</v>
      </c>
      <c r="H3455" t="s">
        <v>134</v>
      </c>
      <c r="I3455" t="s">
        <v>135</v>
      </c>
      <c r="J3455" t="s">
        <v>136</v>
      </c>
      <c r="K3455" t="s">
        <v>137</v>
      </c>
      <c r="L3455" t="s">
        <v>10072</v>
      </c>
      <c r="M3455" t="s">
        <v>10073</v>
      </c>
      <c r="N3455">
        <v>1.6641666660000001</v>
      </c>
      <c r="O3455">
        <v>0</v>
      </c>
      <c r="P3455">
        <v>233</v>
      </c>
      <c r="Q3455">
        <v>0</v>
      </c>
      <c r="R3455">
        <v>1</v>
      </c>
      <c r="S3455">
        <v>2</v>
      </c>
      <c r="T3455">
        <v>10</v>
      </c>
      <c r="U3455">
        <v>0</v>
      </c>
      <c r="V3455">
        <v>0</v>
      </c>
      <c r="W3455">
        <v>0</v>
      </c>
      <c r="X3455">
        <v>97.148329298465185</v>
      </c>
      <c r="Y3455">
        <v>0</v>
      </c>
      <c r="Z3455">
        <v>8.4469474305678425</v>
      </c>
      <c r="AA3455">
        <v>8.7177585690247632</v>
      </c>
      <c r="AB3455">
        <v>9.1011150643988508</v>
      </c>
      <c r="AC3455">
        <v>0</v>
      </c>
      <c r="AD3455">
        <v>0</v>
      </c>
      <c r="AE3455">
        <v>123.41415036245665</v>
      </c>
    </row>
    <row r="3456" spans="1:31" x14ac:dyDescent="0.25">
      <c r="A3456">
        <v>1877320</v>
      </c>
      <c r="B3456">
        <v>1</v>
      </c>
      <c r="C3456" t="s">
        <v>80</v>
      </c>
      <c r="D3456" t="s">
        <v>93</v>
      </c>
      <c r="E3456" t="s">
        <v>146</v>
      </c>
      <c r="F3456" t="s">
        <v>7088</v>
      </c>
      <c r="G3456" t="s">
        <v>148</v>
      </c>
      <c r="H3456" t="s">
        <v>143</v>
      </c>
      <c r="I3456" t="s">
        <v>135</v>
      </c>
      <c r="J3456" t="s">
        <v>136</v>
      </c>
      <c r="K3456" t="s">
        <v>137</v>
      </c>
      <c r="L3456" t="s">
        <v>10074</v>
      </c>
      <c r="M3456" t="s">
        <v>10075</v>
      </c>
      <c r="N3456">
        <v>5.5319444439999996</v>
      </c>
      <c r="O3456">
        <v>0</v>
      </c>
      <c r="P3456">
        <v>1</v>
      </c>
      <c r="Q3456">
        <v>0</v>
      </c>
      <c r="R3456">
        <v>9</v>
      </c>
      <c r="S3456">
        <v>0</v>
      </c>
      <c r="T3456">
        <v>2</v>
      </c>
      <c r="U3456">
        <v>0</v>
      </c>
      <c r="V3456">
        <v>0</v>
      </c>
      <c r="W3456">
        <v>0</v>
      </c>
      <c r="X3456">
        <v>1.139950162795375</v>
      </c>
      <c r="Y3456">
        <v>0</v>
      </c>
      <c r="Z3456">
        <v>118.15224865958905</v>
      </c>
      <c r="AA3456">
        <v>0</v>
      </c>
      <c r="AB3456">
        <v>13.717580207478166</v>
      </c>
      <c r="AC3456">
        <v>0</v>
      </c>
      <c r="AD3456">
        <v>0</v>
      </c>
      <c r="AE3456">
        <v>133.00977902986259</v>
      </c>
    </row>
    <row r="3457" spans="1:31" x14ac:dyDescent="0.25">
      <c r="A3457">
        <v>1877271</v>
      </c>
      <c r="B3457">
        <v>1</v>
      </c>
      <c r="C3457" t="s">
        <v>80</v>
      </c>
      <c r="D3457" t="s">
        <v>83</v>
      </c>
      <c r="E3457" t="s">
        <v>158</v>
      </c>
      <c r="F3457" t="s">
        <v>10076</v>
      </c>
      <c r="G3457" t="s">
        <v>476</v>
      </c>
      <c r="H3457" t="s">
        <v>134</v>
      </c>
      <c r="I3457" t="s">
        <v>135</v>
      </c>
      <c r="J3457" t="s">
        <v>136</v>
      </c>
      <c r="K3457" t="s">
        <v>172</v>
      </c>
      <c r="L3457" t="s">
        <v>10077</v>
      </c>
      <c r="M3457" t="s">
        <v>10078</v>
      </c>
      <c r="N3457">
        <v>0.14333333300000001</v>
      </c>
      <c r="O3457">
        <v>0</v>
      </c>
      <c r="P3457">
        <v>0</v>
      </c>
      <c r="Q3457">
        <v>0</v>
      </c>
      <c r="R3457">
        <v>0</v>
      </c>
      <c r="S3457">
        <v>0</v>
      </c>
      <c r="T3457">
        <v>0</v>
      </c>
      <c r="U3457">
        <v>1</v>
      </c>
      <c r="V3457">
        <v>0</v>
      </c>
      <c r="W3457">
        <v>0</v>
      </c>
      <c r="X3457">
        <v>0</v>
      </c>
      <c r="Y3457">
        <v>0</v>
      </c>
      <c r="Z3457">
        <v>0</v>
      </c>
      <c r="AA3457">
        <v>0</v>
      </c>
      <c r="AB3457">
        <v>0</v>
      </c>
      <c r="AC3457">
        <v>5.2110424071367003</v>
      </c>
      <c r="AD3457">
        <v>0</v>
      </c>
      <c r="AE3457">
        <v>5.2110424071367003</v>
      </c>
    </row>
    <row r="3458" spans="1:31" x14ac:dyDescent="0.25">
      <c r="A3458">
        <v>1877463</v>
      </c>
      <c r="B3458">
        <v>1</v>
      </c>
      <c r="C3458" t="s">
        <v>80</v>
      </c>
      <c r="D3458" t="s">
        <v>85</v>
      </c>
      <c r="E3458" t="s">
        <v>229</v>
      </c>
      <c r="F3458" t="s">
        <v>10079</v>
      </c>
      <c r="G3458" t="s">
        <v>133</v>
      </c>
      <c r="H3458" t="s">
        <v>134</v>
      </c>
      <c r="I3458" t="s">
        <v>135</v>
      </c>
      <c r="J3458" t="s">
        <v>136</v>
      </c>
      <c r="K3458" t="s">
        <v>137</v>
      </c>
      <c r="L3458" t="s">
        <v>10080</v>
      </c>
      <c r="M3458" t="s">
        <v>10081</v>
      </c>
      <c r="N3458">
        <v>1.0236111109999999</v>
      </c>
      <c r="O3458">
        <v>0</v>
      </c>
      <c r="P3458">
        <v>4752</v>
      </c>
      <c r="Q3458">
        <v>0</v>
      </c>
      <c r="R3458">
        <v>0</v>
      </c>
      <c r="S3458">
        <v>1</v>
      </c>
      <c r="T3458">
        <v>494</v>
      </c>
      <c r="U3458">
        <v>0</v>
      </c>
      <c r="V3458">
        <v>2</v>
      </c>
      <c r="W3458">
        <v>0</v>
      </c>
      <c r="X3458">
        <v>1458.7604217788178</v>
      </c>
      <c r="Y3458">
        <v>0</v>
      </c>
      <c r="Z3458">
        <v>0</v>
      </c>
      <c r="AA3458">
        <v>18.245999547703772</v>
      </c>
      <c r="AB3458">
        <v>979.36962100554263</v>
      </c>
      <c r="AC3458">
        <v>0</v>
      </c>
      <c r="AD3458">
        <v>17.497424603286184</v>
      </c>
      <c r="AE3458">
        <v>2473.8734669353503</v>
      </c>
    </row>
    <row r="3459" spans="1:31" x14ac:dyDescent="0.25">
      <c r="A3459">
        <v>1877712</v>
      </c>
      <c r="B3459">
        <v>1</v>
      </c>
      <c r="C3459" t="s">
        <v>81</v>
      </c>
      <c r="D3459" t="s">
        <v>118</v>
      </c>
      <c r="E3459" t="s">
        <v>140</v>
      </c>
      <c r="F3459" t="s">
        <v>10082</v>
      </c>
      <c r="G3459" t="s">
        <v>212</v>
      </c>
      <c r="H3459" t="s">
        <v>143</v>
      </c>
      <c r="I3459" t="s">
        <v>135</v>
      </c>
      <c r="J3459" t="s">
        <v>3</v>
      </c>
      <c r="K3459" t="s">
        <v>137</v>
      </c>
      <c r="L3459" t="s">
        <v>10083</v>
      </c>
      <c r="M3459" t="s">
        <v>10084</v>
      </c>
      <c r="N3459">
        <v>2.8538888880000002</v>
      </c>
      <c r="O3459">
        <v>0</v>
      </c>
      <c r="P3459">
        <v>16</v>
      </c>
      <c r="Q3459">
        <v>0</v>
      </c>
      <c r="R3459">
        <v>0</v>
      </c>
      <c r="S3459">
        <v>0</v>
      </c>
      <c r="T3459">
        <v>0</v>
      </c>
      <c r="U3459">
        <v>0</v>
      </c>
      <c r="V3459">
        <v>0</v>
      </c>
      <c r="W3459">
        <v>0</v>
      </c>
      <c r="X3459">
        <v>12.653785419941839</v>
      </c>
      <c r="Y3459">
        <v>0</v>
      </c>
      <c r="Z3459">
        <v>0</v>
      </c>
      <c r="AA3459">
        <v>0</v>
      </c>
      <c r="AB3459">
        <v>0</v>
      </c>
      <c r="AC3459">
        <v>0</v>
      </c>
      <c r="AD3459">
        <v>0</v>
      </c>
      <c r="AE3459">
        <v>12.653785419941839</v>
      </c>
    </row>
    <row r="3460" spans="1:31" x14ac:dyDescent="0.25">
      <c r="A3460">
        <v>1877563</v>
      </c>
      <c r="B3460">
        <v>1</v>
      </c>
      <c r="C3460" t="s">
        <v>80</v>
      </c>
      <c r="D3460" t="s">
        <v>105</v>
      </c>
      <c r="E3460" t="s">
        <v>146</v>
      </c>
      <c r="F3460" t="s">
        <v>10049</v>
      </c>
      <c r="G3460" t="s">
        <v>363</v>
      </c>
      <c r="H3460" t="s">
        <v>143</v>
      </c>
      <c r="I3460" t="s">
        <v>135</v>
      </c>
      <c r="J3460" t="s">
        <v>136</v>
      </c>
      <c r="K3460" t="s">
        <v>137</v>
      </c>
      <c r="L3460" t="s">
        <v>10085</v>
      </c>
      <c r="M3460" t="s">
        <v>10086</v>
      </c>
      <c r="N3460">
        <v>3.7008333329999998</v>
      </c>
      <c r="O3460">
        <v>0</v>
      </c>
      <c r="P3460">
        <v>24</v>
      </c>
      <c r="Q3460">
        <v>0</v>
      </c>
      <c r="R3460">
        <v>0</v>
      </c>
      <c r="S3460">
        <v>0</v>
      </c>
      <c r="T3460">
        <v>4</v>
      </c>
      <c r="U3460">
        <v>0</v>
      </c>
      <c r="V3460">
        <v>0</v>
      </c>
      <c r="W3460">
        <v>0</v>
      </c>
      <c r="X3460">
        <v>19.896244042097148</v>
      </c>
      <c r="Y3460">
        <v>0</v>
      </c>
      <c r="Z3460">
        <v>0</v>
      </c>
      <c r="AA3460">
        <v>0</v>
      </c>
      <c r="AB3460">
        <v>0.85448709784519006</v>
      </c>
      <c r="AC3460">
        <v>0</v>
      </c>
      <c r="AD3460">
        <v>0</v>
      </c>
      <c r="AE3460">
        <v>20.750731139942339</v>
      </c>
    </row>
    <row r="3461" spans="1:31" x14ac:dyDescent="0.25">
      <c r="A3461">
        <v>1877606</v>
      </c>
      <c r="B3461">
        <v>1</v>
      </c>
      <c r="C3461" t="s">
        <v>81</v>
      </c>
      <c r="D3461" t="s">
        <v>123</v>
      </c>
      <c r="E3461" t="s">
        <v>140</v>
      </c>
      <c r="F3461" t="s">
        <v>10087</v>
      </c>
      <c r="G3461" t="s">
        <v>163</v>
      </c>
      <c r="H3461" t="s">
        <v>143</v>
      </c>
      <c r="I3461" t="s">
        <v>135</v>
      </c>
      <c r="J3461" t="s">
        <v>136</v>
      </c>
      <c r="K3461" t="s">
        <v>137</v>
      </c>
      <c r="L3461" t="s">
        <v>10088</v>
      </c>
      <c r="M3461" t="s">
        <v>10089</v>
      </c>
      <c r="N3461">
        <v>5.557222222</v>
      </c>
      <c r="O3461">
        <v>0</v>
      </c>
      <c r="P3461">
        <v>1</v>
      </c>
      <c r="Q3461">
        <v>0</v>
      </c>
      <c r="R3461">
        <v>0</v>
      </c>
      <c r="S3461">
        <v>0</v>
      </c>
      <c r="T3461">
        <v>0</v>
      </c>
      <c r="U3461">
        <v>0</v>
      </c>
      <c r="V3461">
        <v>0</v>
      </c>
      <c r="W3461">
        <v>0</v>
      </c>
      <c r="X3461">
        <v>1.1642813532600556</v>
      </c>
      <c r="Y3461">
        <v>0</v>
      </c>
      <c r="Z3461">
        <v>0</v>
      </c>
      <c r="AA3461">
        <v>0</v>
      </c>
      <c r="AB3461">
        <v>0</v>
      </c>
      <c r="AC3461">
        <v>0</v>
      </c>
      <c r="AD3461">
        <v>0</v>
      </c>
      <c r="AE3461">
        <v>1.1642813532600556</v>
      </c>
    </row>
    <row r="3462" spans="1:31" x14ac:dyDescent="0.25">
      <c r="A3462">
        <v>1877855</v>
      </c>
      <c r="B3462">
        <v>1</v>
      </c>
      <c r="C3462" t="s">
        <v>80</v>
      </c>
      <c r="D3462" t="s">
        <v>95</v>
      </c>
      <c r="E3462" t="s">
        <v>146</v>
      </c>
      <c r="F3462" t="s">
        <v>10090</v>
      </c>
      <c r="G3462" t="s">
        <v>148</v>
      </c>
      <c r="H3462" t="s">
        <v>143</v>
      </c>
      <c r="I3462" t="s">
        <v>135</v>
      </c>
      <c r="J3462" t="s">
        <v>136</v>
      </c>
      <c r="K3462" t="s">
        <v>137</v>
      </c>
      <c r="L3462" t="s">
        <v>10091</v>
      </c>
      <c r="M3462" t="s">
        <v>10092</v>
      </c>
      <c r="N3462">
        <v>0.89</v>
      </c>
      <c r="O3462">
        <v>0</v>
      </c>
      <c r="P3462">
        <v>78</v>
      </c>
      <c r="Q3462">
        <v>0</v>
      </c>
      <c r="R3462">
        <v>2</v>
      </c>
      <c r="S3462">
        <v>0</v>
      </c>
      <c r="T3462">
        <v>1</v>
      </c>
      <c r="U3462">
        <v>0</v>
      </c>
      <c r="V3462">
        <v>0</v>
      </c>
      <c r="W3462">
        <v>0</v>
      </c>
      <c r="X3462">
        <v>16.656566236018023</v>
      </c>
      <c r="Y3462">
        <v>0</v>
      </c>
      <c r="Z3462">
        <v>2.4535675463865001</v>
      </c>
      <c r="AA3462">
        <v>0</v>
      </c>
      <c r="AB3462">
        <v>0</v>
      </c>
      <c r="AC3462">
        <v>0</v>
      </c>
      <c r="AD3462">
        <v>0</v>
      </c>
      <c r="AE3462">
        <v>19.110133782404525</v>
      </c>
    </row>
    <row r="3463" spans="1:31" x14ac:dyDescent="0.25">
      <c r="A3463">
        <v>1877715</v>
      </c>
      <c r="B3463">
        <v>1</v>
      </c>
      <c r="C3463" t="s">
        <v>80</v>
      </c>
      <c r="D3463" t="s">
        <v>88</v>
      </c>
      <c r="E3463" t="s">
        <v>140</v>
      </c>
      <c r="F3463" t="s">
        <v>10093</v>
      </c>
      <c r="G3463" t="s">
        <v>207</v>
      </c>
      <c r="H3463" t="s">
        <v>143</v>
      </c>
      <c r="I3463" t="s">
        <v>135</v>
      </c>
      <c r="J3463" t="s">
        <v>136</v>
      </c>
      <c r="K3463" t="s">
        <v>137</v>
      </c>
      <c r="L3463" t="s">
        <v>10094</v>
      </c>
      <c r="M3463" t="s">
        <v>10095</v>
      </c>
      <c r="N3463">
        <v>2.6063888880000001</v>
      </c>
      <c r="O3463">
        <v>0</v>
      </c>
      <c r="P3463">
        <v>0</v>
      </c>
      <c r="Q3463">
        <v>0</v>
      </c>
      <c r="R3463">
        <v>0</v>
      </c>
      <c r="S3463">
        <v>0</v>
      </c>
      <c r="T3463">
        <v>1</v>
      </c>
      <c r="U3463">
        <v>0</v>
      </c>
      <c r="V3463">
        <v>0</v>
      </c>
      <c r="W3463">
        <v>0</v>
      </c>
      <c r="X3463">
        <v>0</v>
      </c>
      <c r="Y3463">
        <v>0</v>
      </c>
      <c r="Z3463">
        <v>0</v>
      </c>
      <c r="AA3463">
        <v>0</v>
      </c>
      <c r="AB3463">
        <v>1.0654973688925002E-2</v>
      </c>
      <c r="AC3463">
        <v>0</v>
      </c>
      <c r="AD3463">
        <v>0</v>
      </c>
      <c r="AE3463">
        <v>1.0654973688925002E-2</v>
      </c>
    </row>
    <row r="3464" spans="1:31" x14ac:dyDescent="0.25">
      <c r="A3464">
        <v>1878024</v>
      </c>
      <c r="B3464">
        <v>1</v>
      </c>
      <c r="C3464" t="s">
        <v>80</v>
      </c>
      <c r="D3464" t="s">
        <v>107</v>
      </c>
      <c r="E3464" t="s">
        <v>146</v>
      </c>
      <c r="F3464" t="s">
        <v>10096</v>
      </c>
      <c r="G3464" t="s">
        <v>453</v>
      </c>
      <c r="H3464" t="s">
        <v>143</v>
      </c>
      <c r="I3464" t="s">
        <v>135</v>
      </c>
      <c r="J3464" t="s">
        <v>136</v>
      </c>
      <c r="K3464" t="s">
        <v>137</v>
      </c>
      <c r="L3464" t="s">
        <v>10097</v>
      </c>
      <c r="M3464" t="s">
        <v>10098</v>
      </c>
      <c r="N3464">
        <v>1.481944444</v>
      </c>
      <c r="O3464">
        <v>0</v>
      </c>
      <c r="P3464">
        <v>43</v>
      </c>
      <c r="Q3464">
        <v>0</v>
      </c>
      <c r="R3464">
        <v>0</v>
      </c>
      <c r="S3464">
        <v>0</v>
      </c>
      <c r="T3464">
        <v>1</v>
      </c>
      <c r="U3464">
        <v>0</v>
      </c>
      <c r="V3464">
        <v>0</v>
      </c>
      <c r="W3464">
        <v>0</v>
      </c>
      <c r="X3464">
        <v>14.848637021313856</v>
      </c>
      <c r="Y3464">
        <v>0</v>
      </c>
      <c r="Z3464">
        <v>0</v>
      </c>
      <c r="AA3464">
        <v>0</v>
      </c>
      <c r="AB3464">
        <v>3.1650491044441078</v>
      </c>
      <c r="AC3464">
        <v>0</v>
      </c>
      <c r="AD3464">
        <v>0</v>
      </c>
      <c r="AE3464">
        <v>18.013686125757964</v>
      </c>
    </row>
    <row r="3465" spans="1:31" x14ac:dyDescent="0.25">
      <c r="A3465">
        <v>1877692</v>
      </c>
      <c r="B3465">
        <v>1</v>
      </c>
      <c r="C3465" t="s">
        <v>80</v>
      </c>
      <c r="D3465" t="s">
        <v>83</v>
      </c>
      <c r="E3465" t="s">
        <v>140</v>
      </c>
      <c r="F3465" t="s">
        <v>10099</v>
      </c>
      <c r="G3465" t="s">
        <v>200</v>
      </c>
      <c r="H3465" t="s">
        <v>143</v>
      </c>
      <c r="I3465" t="s">
        <v>135</v>
      </c>
      <c r="J3465" t="s">
        <v>136</v>
      </c>
      <c r="K3465" t="s">
        <v>137</v>
      </c>
      <c r="L3465" t="s">
        <v>10100</v>
      </c>
      <c r="M3465" t="s">
        <v>10101</v>
      </c>
      <c r="N3465">
        <v>0.87944444399999999</v>
      </c>
      <c r="O3465">
        <v>0</v>
      </c>
      <c r="P3465">
        <v>1</v>
      </c>
      <c r="Q3465">
        <v>0</v>
      </c>
      <c r="R3465">
        <v>0</v>
      </c>
      <c r="S3465">
        <v>0</v>
      </c>
      <c r="T3465">
        <v>1</v>
      </c>
      <c r="U3465">
        <v>0</v>
      </c>
      <c r="V3465">
        <v>0</v>
      </c>
      <c r="W3465">
        <v>0</v>
      </c>
      <c r="X3465">
        <v>1.5569699147319624</v>
      </c>
      <c r="Y3465">
        <v>0</v>
      </c>
      <c r="Z3465">
        <v>0</v>
      </c>
      <c r="AA3465">
        <v>0</v>
      </c>
      <c r="AB3465">
        <v>6.1061101210781956</v>
      </c>
      <c r="AC3465">
        <v>0</v>
      </c>
      <c r="AD3465">
        <v>0</v>
      </c>
      <c r="AE3465">
        <v>7.6630800358101583</v>
      </c>
    </row>
    <row r="3466" spans="1:31" x14ac:dyDescent="0.25">
      <c r="A3466">
        <v>1877546</v>
      </c>
      <c r="B3466">
        <v>1</v>
      </c>
      <c r="C3466" t="s">
        <v>80</v>
      </c>
      <c r="D3466" t="s">
        <v>110</v>
      </c>
      <c r="E3466" t="s">
        <v>140</v>
      </c>
      <c r="F3466" t="s">
        <v>10102</v>
      </c>
      <c r="G3466" t="s">
        <v>200</v>
      </c>
      <c r="H3466" t="s">
        <v>143</v>
      </c>
      <c r="I3466" t="s">
        <v>135</v>
      </c>
      <c r="J3466" t="s">
        <v>136</v>
      </c>
      <c r="K3466" t="s">
        <v>137</v>
      </c>
      <c r="L3466" t="s">
        <v>10103</v>
      </c>
      <c r="M3466" t="s">
        <v>10104</v>
      </c>
      <c r="N3466">
        <v>3.0438888880000001</v>
      </c>
      <c r="O3466">
        <v>0</v>
      </c>
      <c r="P3466">
        <v>2</v>
      </c>
      <c r="Q3466">
        <v>0</v>
      </c>
      <c r="R3466">
        <v>0</v>
      </c>
      <c r="S3466">
        <v>0</v>
      </c>
      <c r="T3466">
        <v>0</v>
      </c>
      <c r="U3466">
        <v>0</v>
      </c>
      <c r="V3466">
        <v>0</v>
      </c>
      <c r="W3466">
        <v>0</v>
      </c>
      <c r="X3466">
        <v>0.76774216272270324</v>
      </c>
      <c r="Y3466">
        <v>0</v>
      </c>
      <c r="Z3466">
        <v>0</v>
      </c>
      <c r="AA3466">
        <v>0</v>
      </c>
      <c r="AB3466">
        <v>0</v>
      </c>
      <c r="AC3466">
        <v>0</v>
      </c>
      <c r="AD3466">
        <v>0</v>
      </c>
      <c r="AE3466">
        <v>0.76774216272270324</v>
      </c>
    </row>
    <row r="3467" spans="1:31" x14ac:dyDescent="0.25">
      <c r="A3467">
        <v>1877569</v>
      </c>
      <c r="B3467">
        <v>1</v>
      </c>
      <c r="C3467" t="s">
        <v>80</v>
      </c>
      <c r="D3467" t="s">
        <v>97</v>
      </c>
      <c r="E3467" t="s">
        <v>146</v>
      </c>
      <c r="F3467" t="s">
        <v>10105</v>
      </c>
      <c r="G3467" t="s">
        <v>453</v>
      </c>
      <c r="H3467" t="s">
        <v>143</v>
      </c>
      <c r="I3467" t="s">
        <v>135</v>
      </c>
      <c r="J3467" t="s">
        <v>136</v>
      </c>
      <c r="K3467" t="s">
        <v>137</v>
      </c>
      <c r="L3467" t="s">
        <v>10106</v>
      </c>
      <c r="M3467" t="s">
        <v>10107</v>
      </c>
      <c r="N3467">
        <v>1.620833333</v>
      </c>
      <c r="O3467">
        <v>0</v>
      </c>
      <c r="P3467">
        <v>72</v>
      </c>
      <c r="Q3467">
        <v>0</v>
      </c>
      <c r="R3467">
        <v>3</v>
      </c>
      <c r="S3467">
        <v>0</v>
      </c>
      <c r="T3467">
        <v>12</v>
      </c>
      <c r="U3467">
        <v>0</v>
      </c>
      <c r="V3467">
        <v>0</v>
      </c>
      <c r="W3467">
        <v>0</v>
      </c>
      <c r="X3467">
        <v>40.591601163480242</v>
      </c>
      <c r="Y3467">
        <v>0</v>
      </c>
      <c r="Z3467">
        <v>0.40860470557394835</v>
      </c>
      <c r="AA3467">
        <v>0</v>
      </c>
      <c r="AB3467">
        <v>10.132732686930778</v>
      </c>
      <c r="AC3467">
        <v>0</v>
      </c>
      <c r="AD3467">
        <v>0</v>
      </c>
      <c r="AE3467">
        <v>51.132938555984971</v>
      </c>
    </row>
    <row r="3468" spans="1:31" x14ac:dyDescent="0.25">
      <c r="A3468">
        <v>1877669</v>
      </c>
      <c r="B3468">
        <v>1</v>
      </c>
      <c r="C3468" t="s">
        <v>81</v>
      </c>
      <c r="D3468" t="s">
        <v>123</v>
      </c>
      <c r="E3468" t="s">
        <v>210</v>
      </c>
      <c r="F3468" t="s">
        <v>1349</v>
      </c>
      <c r="G3468" t="s">
        <v>133</v>
      </c>
      <c r="H3468" t="s">
        <v>134</v>
      </c>
      <c r="I3468" t="s">
        <v>135</v>
      </c>
      <c r="J3468" t="s">
        <v>136</v>
      </c>
      <c r="K3468" t="s">
        <v>137</v>
      </c>
      <c r="L3468" t="s">
        <v>10108</v>
      </c>
      <c r="M3468" t="s">
        <v>10109</v>
      </c>
      <c r="N3468">
        <v>0.43444444399999999</v>
      </c>
      <c r="O3468">
        <v>7</v>
      </c>
      <c r="P3468">
        <v>1284</v>
      </c>
      <c r="Q3468">
        <v>99</v>
      </c>
      <c r="R3468">
        <v>70</v>
      </c>
      <c r="S3468">
        <v>26</v>
      </c>
      <c r="T3468">
        <v>110</v>
      </c>
      <c r="U3468">
        <v>7</v>
      </c>
      <c r="V3468">
        <v>0</v>
      </c>
      <c r="W3468">
        <v>1.0493655719757513</v>
      </c>
      <c r="X3468">
        <v>118.10727407880375</v>
      </c>
      <c r="Y3468">
        <v>56.6682984023034</v>
      </c>
      <c r="Z3468">
        <v>34.310710219908231</v>
      </c>
      <c r="AA3468">
        <v>76.159136594529883</v>
      </c>
      <c r="AB3468">
        <v>40.531098180056503</v>
      </c>
      <c r="AC3468">
        <v>280.09759899987483</v>
      </c>
      <c r="AD3468">
        <v>0</v>
      </c>
      <c r="AE3468">
        <v>606.92348204745235</v>
      </c>
    </row>
    <row r="3469" spans="1:31" x14ac:dyDescent="0.25">
      <c r="A3469">
        <v>1877500</v>
      </c>
      <c r="B3469">
        <v>1</v>
      </c>
      <c r="C3469" t="s">
        <v>81</v>
      </c>
      <c r="D3469" t="s">
        <v>126</v>
      </c>
      <c r="E3469" t="s">
        <v>158</v>
      </c>
      <c r="F3469" t="s">
        <v>10110</v>
      </c>
      <c r="G3469" t="s">
        <v>293</v>
      </c>
      <c r="H3469" t="s">
        <v>134</v>
      </c>
      <c r="I3469" t="s">
        <v>135</v>
      </c>
      <c r="J3469" t="s">
        <v>136</v>
      </c>
      <c r="K3469" t="s">
        <v>137</v>
      </c>
      <c r="L3469" t="s">
        <v>10111</v>
      </c>
      <c r="M3469" t="s">
        <v>10112</v>
      </c>
      <c r="N3469">
        <v>0.68888888800000003</v>
      </c>
      <c r="O3469">
        <v>0</v>
      </c>
      <c r="P3469">
        <v>35</v>
      </c>
      <c r="Q3469">
        <v>0</v>
      </c>
      <c r="R3469">
        <v>10</v>
      </c>
      <c r="S3469">
        <v>0</v>
      </c>
      <c r="T3469">
        <v>2</v>
      </c>
      <c r="U3469">
        <v>0</v>
      </c>
      <c r="V3469">
        <v>0</v>
      </c>
      <c r="W3469">
        <v>0</v>
      </c>
      <c r="X3469">
        <v>3.3009803657915961</v>
      </c>
      <c r="Y3469">
        <v>0</v>
      </c>
      <c r="Z3469">
        <v>15.326187076467708</v>
      </c>
      <c r="AA3469">
        <v>0</v>
      </c>
      <c r="AB3469">
        <v>4.9006646139479777</v>
      </c>
      <c r="AC3469">
        <v>0</v>
      </c>
      <c r="AD3469">
        <v>0</v>
      </c>
      <c r="AE3469">
        <v>23.527832056207281</v>
      </c>
    </row>
    <row r="3470" spans="1:31" x14ac:dyDescent="0.25">
      <c r="A3470">
        <v>1877523</v>
      </c>
      <c r="B3470">
        <v>1</v>
      </c>
      <c r="C3470" t="s">
        <v>80</v>
      </c>
      <c r="D3470" t="s">
        <v>101</v>
      </c>
      <c r="E3470" t="s">
        <v>140</v>
      </c>
      <c r="F3470" t="s">
        <v>10113</v>
      </c>
      <c r="G3470" t="s">
        <v>212</v>
      </c>
      <c r="H3470" t="s">
        <v>143</v>
      </c>
      <c r="I3470" t="s">
        <v>135</v>
      </c>
      <c r="J3470" t="s">
        <v>3</v>
      </c>
      <c r="K3470" t="s">
        <v>137</v>
      </c>
      <c r="L3470" t="s">
        <v>10114</v>
      </c>
      <c r="M3470" t="s">
        <v>10115</v>
      </c>
      <c r="N3470">
        <v>2.1150000000000002</v>
      </c>
      <c r="O3470">
        <v>0</v>
      </c>
      <c r="P3470">
        <v>7</v>
      </c>
      <c r="Q3470">
        <v>0</v>
      </c>
      <c r="R3470">
        <v>0</v>
      </c>
      <c r="S3470">
        <v>0</v>
      </c>
      <c r="T3470">
        <v>0</v>
      </c>
      <c r="U3470">
        <v>0</v>
      </c>
      <c r="V3470">
        <v>0</v>
      </c>
      <c r="W3470">
        <v>0</v>
      </c>
      <c r="X3470">
        <v>2.5460501065810122</v>
      </c>
      <c r="Y3470">
        <v>0</v>
      </c>
      <c r="Z3470">
        <v>0</v>
      </c>
      <c r="AA3470">
        <v>0</v>
      </c>
      <c r="AB3470">
        <v>0</v>
      </c>
      <c r="AC3470">
        <v>0</v>
      </c>
      <c r="AD3470">
        <v>0</v>
      </c>
      <c r="AE3470">
        <v>2.5460501065810122</v>
      </c>
    </row>
    <row r="3471" spans="1:31" x14ac:dyDescent="0.25">
      <c r="A3471">
        <v>1877838</v>
      </c>
      <c r="B3471">
        <v>1</v>
      </c>
      <c r="C3471" t="s">
        <v>80</v>
      </c>
      <c r="D3471" t="s">
        <v>82</v>
      </c>
      <c r="E3471" t="s">
        <v>140</v>
      </c>
      <c r="F3471" t="s">
        <v>10116</v>
      </c>
      <c r="G3471" t="s">
        <v>163</v>
      </c>
      <c r="H3471" t="s">
        <v>143</v>
      </c>
      <c r="I3471" t="s">
        <v>135</v>
      </c>
      <c r="J3471" t="s">
        <v>136</v>
      </c>
      <c r="K3471" t="s">
        <v>137</v>
      </c>
      <c r="L3471" t="s">
        <v>10117</v>
      </c>
      <c r="M3471" t="s">
        <v>10118</v>
      </c>
      <c r="N3471">
        <v>3.9763888879999998</v>
      </c>
      <c r="O3471">
        <v>0</v>
      </c>
      <c r="P3471">
        <v>2</v>
      </c>
      <c r="Q3471">
        <v>0</v>
      </c>
      <c r="R3471">
        <v>0</v>
      </c>
      <c r="S3471">
        <v>0</v>
      </c>
      <c r="T3471">
        <v>0</v>
      </c>
      <c r="U3471">
        <v>0</v>
      </c>
      <c r="V3471">
        <v>0</v>
      </c>
      <c r="W3471">
        <v>0</v>
      </c>
      <c r="X3471">
        <v>1.2438445428015266</v>
      </c>
      <c r="Y3471">
        <v>0</v>
      </c>
      <c r="Z3471">
        <v>0</v>
      </c>
      <c r="AA3471">
        <v>0</v>
      </c>
      <c r="AB3471">
        <v>0</v>
      </c>
      <c r="AC3471">
        <v>0</v>
      </c>
      <c r="AD3471">
        <v>0</v>
      </c>
      <c r="AE3471">
        <v>1.2438445428015266</v>
      </c>
    </row>
    <row r="3472" spans="1:31" x14ac:dyDescent="0.25">
      <c r="A3472">
        <v>1877586</v>
      </c>
      <c r="B3472">
        <v>1</v>
      </c>
      <c r="C3472" t="s">
        <v>80</v>
      </c>
      <c r="D3472" t="s">
        <v>85</v>
      </c>
      <c r="E3472" t="s">
        <v>140</v>
      </c>
      <c r="F3472" t="s">
        <v>10119</v>
      </c>
      <c r="G3472" t="s">
        <v>207</v>
      </c>
      <c r="H3472" t="s">
        <v>143</v>
      </c>
      <c r="I3472" t="s">
        <v>135</v>
      </c>
      <c r="J3472" t="s">
        <v>136</v>
      </c>
      <c r="K3472" t="s">
        <v>137</v>
      </c>
      <c r="L3472" t="s">
        <v>10120</v>
      </c>
      <c r="M3472" t="s">
        <v>10121</v>
      </c>
      <c r="N3472">
        <v>2.108333333</v>
      </c>
      <c r="O3472">
        <v>0</v>
      </c>
      <c r="P3472">
        <v>3</v>
      </c>
      <c r="Q3472">
        <v>0</v>
      </c>
      <c r="R3472">
        <v>0</v>
      </c>
      <c r="S3472">
        <v>0</v>
      </c>
      <c r="T3472">
        <v>1</v>
      </c>
      <c r="U3472">
        <v>0</v>
      </c>
      <c r="V3472">
        <v>0</v>
      </c>
      <c r="W3472">
        <v>0</v>
      </c>
      <c r="X3472">
        <v>3.1961245012936619</v>
      </c>
      <c r="Y3472">
        <v>0</v>
      </c>
      <c r="Z3472">
        <v>0</v>
      </c>
      <c r="AA3472">
        <v>0</v>
      </c>
      <c r="AB3472">
        <v>1.0501962568459851</v>
      </c>
      <c r="AC3472">
        <v>0</v>
      </c>
      <c r="AD3472">
        <v>0</v>
      </c>
      <c r="AE3472">
        <v>4.2463207581396469</v>
      </c>
    </row>
    <row r="3473" spans="1:31" x14ac:dyDescent="0.25">
      <c r="A3473">
        <v>1877732</v>
      </c>
      <c r="B3473">
        <v>1</v>
      </c>
      <c r="C3473" t="s">
        <v>80</v>
      </c>
      <c r="D3473" t="s">
        <v>97</v>
      </c>
      <c r="E3473" t="s">
        <v>146</v>
      </c>
      <c r="F3473" t="s">
        <v>10122</v>
      </c>
      <c r="G3473" t="s">
        <v>148</v>
      </c>
      <c r="H3473" t="s">
        <v>143</v>
      </c>
      <c r="I3473" t="s">
        <v>135</v>
      </c>
      <c r="J3473" t="s">
        <v>136</v>
      </c>
      <c r="K3473" t="s">
        <v>137</v>
      </c>
      <c r="L3473" t="s">
        <v>10123</v>
      </c>
      <c r="M3473" t="s">
        <v>10124</v>
      </c>
      <c r="N3473">
        <v>1.395</v>
      </c>
      <c r="O3473">
        <v>0</v>
      </c>
      <c r="P3473">
        <v>6</v>
      </c>
      <c r="Q3473">
        <v>0</v>
      </c>
      <c r="R3473">
        <v>2</v>
      </c>
      <c r="S3473">
        <v>0</v>
      </c>
      <c r="T3473">
        <v>3</v>
      </c>
      <c r="U3473">
        <v>0</v>
      </c>
      <c r="V3473">
        <v>0</v>
      </c>
      <c r="W3473">
        <v>0</v>
      </c>
      <c r="X3473">
        <v>2.8373988385549453</v>
      </c>
      <c r="Y3473">
        <v>0</v>
      </c>
      <c r="Z3473">
        <v>2.9107446444754146</v>
      </c>
      <c r="AA3473">
        <v>0</v>
      </c>
      <c r="AB3473">
        <v>2.6193553913136149</v>
      </c>
      <c r="AC3473">
        <v>0</v>
      </c>
      <c r="AD3473">
        <v>0</v>
      </c>
      <c r="AE3473">
        <v>8.3674988743439744</v>
      </c>
    </row>
    <row r="3474" spans="1:31" x14ac:dyDescent="0.25">
      <c r="A3474">
        <v>1877417</v>
      </c>
      <c r="B3474">
        <v>1</v>
      </c>
      <c r="C3474" t="s">
        <v>80</v>
      </c>
      <c r="D3474" t="s">
        <v>107</v>
      </c>
      <c r="E3474" t="s">
        <v>140</v>
      </c>
      <c r="F3474" t="s">
        <v>10125</v>
      </c>
      <c r="G3474" t="s">
        <v>207</v>
      </c>
      <c r="H3474" t="s">
        <v>143</v>
      </c>
      <c r="I3474" t="s">
        <v>135</v>
      </c>
      <c r="J3474" t="s">
        <v>136</v>
      </c>
      <c r="K3474" t="s">
        <v>137</v>
      </c>
      <c r="L3474" t="s">
        <v>10126</v>
      </c>
      <c r="M3474" t="s">
        <v>10127</v>
      </c>
      <c r="N3474">
        <v>2.4513888879999999</v>
      </c>
      <c r="O3474">
        <v>0</v>
      </c>
      <c r="P3474">
        <v>0</v>
      </c>
      <c r="Q3474">
        <v>0</v>
      </c>
      <c r="R3474">
        <v>3</v>
      </c>
      <c r="S3474">
        <v>0</v>
      </c>
      <c r="T3474">
        <v>1</v>
      </c>
      <c r="U3474">
        <v>0</v>
      </c>
      <c r="V3474">
        <v>0</v>
      </c>
      <c r="W3474">
        <v>0</v>
      </c>
      <c r="X3474">
        <v>0</v>
      </c>
      <c r="Y3474">
        <v>0</v>
      </c>
      <c r="Z3474">
        <v>18.363160959705237</v>
      </c>
      <c r="AA3474">
        <v>0</v>
      </c>
      <c r="AB3474">
        <v>29.404614305730959</v>
      </c>
      <c r="AC3474">
        <v>0</v>
      </c>
      <c r="AD3474">
        <v>0</v>
      </c>
      <c r="AE3474">
        <v>47.7677752654362</v>
      </c>
    </row>
    <row r="3475" spans="1:31" x14ac:dyDescent="0.25">
      <c r="A3475">
        <v>1877795</v>
      </c>
      <c r="B3475">
        <v>1</v>
      </c>
      <c r="C3475" t="s">
        <v>80</v>
      </c>
      <c r="D3475" t="s">
        <v>82</v>
      </c>
      <c r="E3475" t="s">
        <v>140</v>
      </c>
      <c r="F3475" t="s">
        <v>10128</v>
      </c>
      <c r="G3475" t="s">
        <v>163</v>
      </c>
      <c r="H3475" t="s">
        <v>143</v>
      </c>
      <c r="I3475" t="s">
        <v>135</v>
      </c>
      <c r="J3475" t="s">
        <v>136</v>
      </c>
      <c r="K3475" t="s">
        <v>137</v>
      </c>
      <c r="L3475" t="s">
        <v>10129</v>
      </c>
      <c r="M3475" t="s">
        <v>10130</v>
      </c>
      <c r="N3475">
        <v>1.284166666</v>
      </c>
      <c r="O3475">
        <v>0</v>
      </c>
      <c r="P3475">
        <v>2</v>
      </c>
      <c r="Q3475">
        <v>0</v>
      </c>
      <c r="R3475">
        <v>0</v>
      </c>
      <c r="S3475">
        <v>0</v>
      </c>
      <c r="T3475">
        <v>0</v>
      </c>
      <c r="U3475">
        <v>0</v>
      </c>
      <c r="V3475">
        <v>0</v>
      </c>
      <c r="W3475">
        <v>0</v>
      </c>
      <c r="X3475">
        <v>0.49927614727744002</v>
      </c>
      <c r="Y3475">
        <v>0</v>
      </c>
      <c r="Z3475">
        <v>0</v>
      </c>
      <c r="AA3475">
        <v>0</v>
      </c>
      <c r="AB3475">
        <v>0</v>
      </c>
      <c r="AC3475">
        <v>0</v>
      </c>
      <c r="AD3475">
        <v>0</v>
      </c>
      <c r="AE3475">
        <v>0.49927614727744002</v>
      </c>
    </row>
    <row r="3476" spans="1:31" x14ac:dyDescent="0.25">
      <c r="A3476">
        <v>1877895</v>
      </c>
      <c r="B3476">
        <v>1</v>
      </c>
      <c r="C3476" t="s">
        <v>80</v>
      </c>
      <c r="D3476" t="s">
        <v>83</v>
      </c>
      <c r="E3476" t="s">
        <v>229</v>
      </c>
      <c r="F3476" t="s">
        <v>10131</v>
      </c>
      <c r="G3476" t="s">
        <v>2221</v>
      </c>
      <c r="H3476" t="s">
        <v>134</v>
      </c>
      <c r="I3476" t="s">
        <v>135</v>
      </c>
      <c r="J3476" t="s">
        <v>136</v>
      </c>
      <c r="K3476" t="s">
        <v>137</v>
      </c>
      <c r="L3476" t="s">
        <v>10132</v>
      </c>
      <c r="M3476" t="s">
        <v>10133</v>
      </c>
      <c r="N3476">
        <v>1.3136111109999999</v>
      </c>
      <c r="O3476">
        <v>9</v>
      </c>
      <c r="P3476">
        <v>326</v>
      </c>
      <c r="Q3476">
        <v>27</v>
      </c>
      <c r="R3476">
        <v>96</v>
      </c>
      <c r="S3476">
        <v>22</v>
      </c>
      <c r="T3476">
        <v>804</v>
      </c>
      <c r="U3476">
        <v>22</v>
      </c>
      <c r="V3476">
        <v>174</v>
      </c>
      <c r="W3476">
        <v>7.3083933673249106</v>
      </c>
      <c r="X3476">
        <v>147.2618136848053</v>
      </c>
      <c r="Y3476">
        <v>406.35758355756462</v>
      </c>
      <c r="Z3476">
        <v>130.70360359695172</v>
      </c>
      <c r="AA3476">
        <v>315.36619468404183</v>
      </c>
      <c r="AB3476">
        <v>1833.0514238021026</v>
      </c>
      <c r="AC3476">
        <v>1229.1773100754388</v>
      </c>
      <c r="AD3476">
        <v>3681.3786854671944</v>
      </c>
      <c r="AE3476">
        <v>7750.6050082354241</v>
      </c>
    </row>
    <row r="3477" spans="1:31" x14ac:dyDescent="0.25">
      <c r="A3477">
        <v>1877772</v>
      </c>
      <c r="B3477">
        <v>1</v>
      </c>
      <c r="C3477" t="s">
        <v>80</v>
      </c>
      <c r="D3477" t="s">
        <v>96</v>
      </c>
      <c r="E3477" t="s">
        <v>140</v>
      </c>
      <c r="F3477" t="s">
        <v>10134</v>
      </c>
      <c r="G3477" t="s">
        <v>163</v>
      </c>
      <c r="H3477" t="s">
        <v>143</v>
      </c>
      <c r="I3477" t="s">
        <v>135</v>
      </c>
      <c r="J3477" t="s">
        <v>136</v>
      </c>
      <c r="K3477" t="s">
        <v>137</v>
      </c>
      <c r="L3477" t="s">
        <v>10135</v>
      </c>
      <c r="M3477" t="s">
        <v>10136</v>
      </c>
      <c r="N3477">
        <v>5.4413888879999996</v>
      </c>
      <c r="O3477">
        <v>0</v>
      </c>
      <c r="P3477">
        <v>1</v>
      </c>
      <c r="Q3477">
        <v>0</v>
      </c>
      <c r="R3477">
        <v>0</v>
      </c>
      <c r="S3477">
        <v>0</v>
      </c>
      <c r="T3477">
        <v>0</v>
      </c>
      <c r="U3477">
        <v>0</v>
      </c>
      <c r="V3477">
        <v>0</v>
      </c>
      <c r="W3477">
        <v>0</v>
      </c>
      <c r="X3477">
        <v>0.14247349546954502</v>
      </c>
      <c r="Y3477">
        <v>0</v>
      </c>
      <c r="Z3477">
        <v>0</v>
      </c>
      <c r="AA3477">
        <v>0</v>
      </c>
      <c r="AB3477">
        <v>0</v>
      </c>
      <c r="AC3477">
        <v>0</v>
      </c>
      <c r="AD3477">
        <v>0</v>
      </c>
      <c r="AE3477">
        <v>0.14247349546954502</v>
      </c>
    </row>
    <row r="3478" spans="1:31" x14ac:dyDescent="0.25">
      <c r="A3478">
        <v>1877944</v>
      </c>
      <c r="B3478">
        <v>1</v>
      </c>
      <c r="C3478" t="s">
        <v>80</v>
      </c>
      <c r="D3478" t="s">
        <v>92</v>
      </c>
      <c r="E3478" t="s">
        <v>146</v>
      </c>
      <c r="F3478" t="s">
        <v>10137</v>
      </c>
      <c r="G3478" t="s">
        <v>148</v>
      </c>
      <c r="H3478" t="s">
        <v>143</v>
      </c>
      <c r="I3478" t="s">
        <v>135</v>
      </c>
      <c r="J3478" t="s">
        <v>136</v>
      </c>
      <c r="K3478" t="s">
        <v>137</v>
      </c>
      <c r="L3478" t="s">
        <v>10138</v>
      </c>
      <c r="M3478" t="s">
        <v>10139</v>
      </c>
      <c r="N3478">
        <v>0.65916666599999996</v>
      </c>
      <c r="O3478">
        <v>0</v>
      </c>
      <c r="P3478">
        <v>3</v>
      </c>
      <c r="Q3478">
        <v>0</v>
      </c>
      <c r="R3478">
        <v>0</v>
      </c>
      <c r="S3478">
        <v>0</v>
      </c>
      <c r="T3478">
        <v>0</v>
      </c>
      <c r="U3478">
        <v>0</v>
      </c>
      <c r="V3478">
        <v>0</v>
      </c>
      <c r="W3478">
        <v>0</v>
      </c>
      <c r="X3478">
        <v>0.40600888753109998</v>
      </c>
      <c r="Y3478">
        <v>0</v>
      </c>
      <c r="Z3478">
        <v>0</v>
      </c>
      <c r="AA3478">
        <v>0</v>
      </c>
      <c r="AB3478">
        <v>0</v>
      </c>
      <c r="AC3478">
        <v>0</v>
      </c>
      <c r="AD3478">
        <v>0</v>
      </c>
      <c r="AE3478">
        <v>0.40600888753109998</v>
      </c>
    </row>
    <row r="3479" spans="1:31" x14ac:dyDescent="0.25">
      <c r="A3479">
        <v>1877423</v>
      </c>
      <c r="B3479">
        <v>1</v>
      </c>
      <c r="C3479" t="s">
        <v>81</v>
      </c>
      <c r="D3479" t="s">
        <v>128</v>
      </c>
      <c r="E3479" t="s">
        <v>169</v>
      </c>
      <c r="F3479" t="s">
        <v>10140</v>
      </c>
      <c r="G3479" t="s">
        <v>196</v>
      </c>
      <c r="H3479" t="s">
        <v>143</v>
      </c>
      <c r="I3479" t="s">
        <v>135</v>
      </c>
      <c r="J3479" t="s">
        <v>136</v>
      </c>
      <c r="K3479" t="s">
        <v>172</v>
      </c>
      <c r="L3479" t="s">
        <v>10141</v>
      </c>
      <c r="M3479" t="s">
        <v>10142</v>
      </c>
      <c r="N3479">
        <v>5.1854952770000002</v>
      </c>
      <c r="O3479">
        <v>0</v>
      </c>
      <c r="P3479">
        <v>105</v>
      </c>
      <c r="Q3479">
        <v>0</v>
      </c>
      <c r="R3479">
        <v>4</v>
      </c>
      <c r="S3479">
        <v>0</v>
      </c>
      <c r="T3479">
        <v>24</v>
      </c>
      <c r="U3479">
        <v>0</v>
      </c>
      <c r="V3479">
        <v>0</v>
      </c>
      <c r="W3479">
        <v>0</v>
      </c>
      <c r="X3479">
        <v>105.80833881124607</v>
      </c>
      <c r="Y3479">
        <v>0</v>
      </c>
      <c r="Z3479">
        <v>15.448746192019019</v>
      </c>
      <c r="AA3479">
        <v>0</v>
      </c>
      <c r="AB3479">
        <v>80.636912851862519</v>
      </c>
      <c r="AC3479">
        <v>0</v>
      </c>
      <c r="AD3479">
        <v>0</v>
      </c>
      <c r="AE3479">
        <v>201.89399785512762</v>
      </c>
    </row>
    <row r="3480" spans="1:31" x14ac:dyDescent="0.25">
      <c r="A3480">
        <v>1877460</v>
      </c>
      <c r="B3480">
        <v>1</v>
      </c>
      <c r="C3480" t="s">
        <v>81</v>
      </c>
      <c r="D3480" t="s">
        <v>128</v>
      </c>
      <c r="E3480" t="s">
        <v>158</v>
      </c>
      <c r="F3480" t="s">
        <v>4693</v>
      </c>
      <c r="G3480" t="s">
        <v>133</v>
      </c>
      <c r="H3480" t="s">
        <v>134</v>
      </c>
      <c r="I3480" t="s">
        <v>135</v>
      </c>
      <c r="J3480" t="s">
        <v>136</v>
      </c>
      <c r="K3480" t="s">
        <v>137</v>
      </c>
      <c r="L3480" t="s">
        <v>10143</v>
      </c>
      <c r="M3480" t="s">
        <v>10144</v>
      </c>
      <c r="N3480">
        <v>0.88388888799999998</v>
      </c>
      <c r="O3480">
        <v>0</v>
      </c>
      <c r="P3480">
        <v>15</v>
      </c>
      <c r="Q3480">
        <v>0</v>
      </c>
      <c r="R3480">
        <v>19</v>
      </c>
      <c r="S3480">
        <v>8</v>
      </c>
      <c r="T3480">
        <v>4</v>
      </c>
      <c r="U3480">
        <v>2</v>
      </c>
      <c r="V3480">
        <v>0</v>
      </c>
      <c r="W3480">
        <v>0</v>
      </c>
      <c r="X3480">
        <v>4.8456714425864522</v>
      </c>
      <c r="Y3480">
        <v>0</v>
      </c>
      <c r="Z3480">
        <v>19.228387481218917</v>
      </c>
      <c r="AA3480">
        <v>927.73154720581374</v>
      </c>
      <c r="AB3480">
        <v>12.930413787368748</v>
      </c>
      <c r="AC3480">
        <v>166.44835061206689</v>
      </c>
      <c r="AD3480">
        <v>0</v>
      </c>
      <c r="AE3480">
        <v>1131.1843705290548</v>
      </c>
    </row>
    <row r="3481" spans="1:31" x14ac:dyDescent="0.25">
      <c r="A3481">
        <v>1877958</v>
      </c>
      <c r="B3481">
        <v>1</v>
      </c>
      <c r="C3481" t="s">
        <v>80</v>
      </c>
      <c r="D3481" t="s">
        <v>84</v>
      </c>
      <c r="E3481" t="s">
        <v>158</v>
      </c>
      <c r="F3481" t="s">
        <v>10145</v>
      </c>
      <c r="G3481" t="s">
        <v>2221</v>
      </c>
      <c r="H3481" t="s">
        <v>134</v>
      </c>
      <c r="I3481" t="s">
        <v>135</v>
      </c>
      <c r="J3481" t="s">
        <v>136</v>
      </c>
      <c r="K3481" t="s">
        <v>137</v>
      </c>
      <c r="L3481" t="s">
        <v>10146</v>
      </c>
      <c r="M3481" t="s">
        <v>10147</v>
      </c>
      <c r="N3481">
        <v>0.43333333299999999</v>
      </c>
      <c r="O3481">
        <v>0</v>
      </c>
      <c r="P3481">
        <v>176</v>
      </c>
      <c r="Q3481">
        <v>0</v>
      </c>
      <c r="R3481">
        <v>5</v>
      </c>
      <c r="S3481">
        <v>0</v>
      </c>
      <c r="T3481">
        <v>12</v>
      </c>
      <c r="U3481">
        <v>0</v>
      </c>
      <c r="V3481">
        <v>0</v>
      </c>
      <c r="W3481">
        <v>0</v>
      </c>
      <c r="X3481">
        <v>14.412553473670304</v>
      </c>
      <c r="Y3481">
        <v>0</v>
      </c>
      <c r="Z3481">
        <v>1.4379262986482333</v>
      </c>
      <c r="AA3481">
        <v>0</v>
      </c>
      <c r="AB3481">
        <v>2.108590149397334</v>
      </c>
      <c r="AC3481">
        <v>0</v>
      </c>
      <c r="AD3481">
        <v>0</v>
      </c>
      <c r="AE3481">
        <v>17.959069921715869</v>
      </c>
    </row>
    <row r="3482" spans="1:31" x14ac:dyDescent="0.25">
      <c r="A3482">
        <v>1877354</v>
      </c>
      <c r="B3482">
        <v>1</v>
      </c>
      <c r="C3482" t="s">
        <v>80</v>
      </c>
      <c r="D3482" t="s">
        <v>97</v>
      </c>
      <c r="E3482" t="s">
        <v>140</v>
      </c>
      <c r="F3482" t="s">
        <v>10148</v>
      </c>
      <c r="G3482" t="s">
        <v>163</v>
      </c>
      <c r="H3482" t="s">
        <v>143</v>
      </c>
      <c r="I3482" t="s">
        <v>135</v>
      </c>
      <c r="J3482" t="s">
        <v>136</v>
      </c>
      <c r="K3482" t="s">
        <v>137</v>
      </c>
      <c r="L3482" t="s">
        <v>10149</v>
      </c>
      <c r="M3482" t="s">
        <v>10150</v>
      </c>
      <c r="N3482">
        <v>2.1038888880000002</v>
      </c>
      <c r="O3482">
        <v>0</v>
      </c>
      <c r="P3482">
        <v>1</v>
      </c>
      <c r="Q3482">
        <v>0</v>
      </c>
      <c r="R3482">
        <v>0</v>
      </c>
      <c r="S3482">
        <v>0</v>
      </c>
      <c r="T3482">
        <v>1</v>
      </c>
      <c r="U3482">
        <v>0</v>
      </c>
      <c r="V3482">
        <v>0</v>
      </c>
      <c r="W3482">
        <v>0</v>
      </c>
      <c r="X3482">
        <v>0.25593093506035003</v>
      </c>
      <c r="Y3482">
        <v>0</v>
      </c>
      <c r="Z3482">
        <v>0</v>
      </c>
      <c r="AA3482">
        <v>0</v>
      </c>
      <c r="AB3482">
        <v>8.3546644667877157</v>
      </c>
      <c r="AC3482">
        <v>0</v>
      </c>
      <c r="AD3482">
        <v>0</v>
      </c>
      <c r="AE3482">
        <v>8.6105954018480659</v>
      </c>
    </row>
    <row r="3483" spans="1:31" x14ac:dyDescent="0.25">
      <c r="A3483">
        <v>1877317</v>
      </c>
      <c r="B3483">
        <v>1</v>
      </c>
      <c r="C3483" t="s">
        <v>81</v>
      </c>
      <c r="D3483" t="s">
        <v>128</v>
      </c>
      <c r="E3483" t="s">
        <v>158</v>
      </c>
      <c r="F3483" t="s">
        <v>10151</v>
      </c>
      <c r="G3483" t="s">
        <v>133</v>
      </c>
      <c r="H3483" t="s">
        <v>134</v>
      </c>
      <c r="I3483" t="s">
        <v>135</v>
      </c>
      <c r="J3483" t="s">
        <v>136</v>
      </c>
      <c r="K3483" t="s">
        <v>137</v>
      </c>
      <c r="L3483" t="s">
        <v>10152</v>
      </c>
      <c r="M3483" t="s">
        <v>10153</v>
      </c>
      <c r="N3483">
        <v>0.41916666600000002</v>
      </c>
      <c r="O3483">
        <v>1</v>
      </c>
      <c r="P3483">
        <v>871</v>
      </c>
      <c r="Q3483">
        <v>4</v>
      </c>
      <c r="R3483">
        <v>57</v>
      </c>
      <c r="S3483">
        <v>0</v>
      </c>
      <c r="T3483">
        <v>43</v>
      </c>
      <c r="U3483">
        <v>1</v>
      </c>
      <c r="V3483">
        <v>0</v>
      </c>
      <c r="W3483">
        <v>6.0388280370200005E-2</v>
      </c>
      <c r="X3483">
        <v>71.387831556061712</v>
      </c>
      <c r="Y3483">
        <v>2.3898896425718874</v>
      </c>
      <c r="Z3483">
        <v>18.366838575607275</v>
      </c>
      <c r="AA3483">
        <v>0</v>
      </c>
      <c r="AB3483">
        <v>15.546791940911689</v>
      </c>
      <c r="AC3483">
        <v>22.211583712232731</v>
      </c>
      <c r="AD3483">
        <v>0</v>
      </c>
      <c r="AE3483">
        <v>129.96332370775551</v>
      </c>
    </row>
    <row r="3484" spans="1:31" x14ac:dyDescent="0.25">
      <c r="A3484">
        <v>1878001</v>
      </c>
      <c r="B3484">
        <v>1</v>
      </c>
      <c r="C3484" t="s">
        <v>80</v>
      </c>
      <c r="D3484" t="s">
        <v>83</v>
      </c>
      <c r="E3484" t="s">
        <v>146</v>
      </c>
      <c r="F3484" t="s">
        <v>10154</v>
      </c>
      <c r="G3484" t="s">
        <v>148</v>
      </c>
      <c r="H3484" t="s">
        <v>143</v>
      </c>
      <c r="I3484" t="s">
        <v>135</v>
      </c>
      <c r="J3484" t="s">
        <v>136</v>
      </c>
      <c r="K3484" t="s">
        <v>137</v>
      </c>
      <c r="L3484" t="s">
        <v>10155</v>
      </c>
      <c r="M3484" t="s">
        <v>10156</v>
      </c>
      <c r="N3484">
        <v>0.77805555500000001</v>
      </c>
      <c r="O3484">
        <v>0</v>
      </c>
      <c r="P3484">
        <v>117</v>
      </c>
      <c r="Q3484">
        <v>0</v>
      </c>
      <c r="R3484">
        <v>0</v>
      </c>
      <c r="S3484">
        <v>0</v>
      </c>
      <c r="T3484">
        <v>8</v>
      </c>
      <c r="U3484">
        <v>0</v>
      </c>
      <c r="V3484">
        <v>0</v>
      </c>
      <c r="W3484">
        <v>0</v>
      </c>
      <c r="X3484">
        <v>25.119589303072388</v>
      </c>
      <c r="Y3484">
        <v>0</v>
      </c>
      <c r="Z3484">
        <v>0</v>
      </c>
      <c r="AA3484">
        <v>0</v>
      </c>
      <c r="AB3484">
        <v>3.0166730457698239</v>
      </c>
      <c r="AC3484">
        <v>0</v>
      </c>
      <c r="AD3484">
        <v>0</v>
      </c>
      <c r="AE3484">
        <v>28.136262348842212</v>
      </c>
    </row>
    <row r="3485" spans="1:31" x14ac:dyDescent="0.25">
      <c r="A3485">
        <v>1877609</v>
      </c>
      <c r="B3485">
        <v>1</v>
      </c>
      <c r="C3485" t="s">
        <v>81</v>
      </c>
      <c r="D3485" t="s">
        <v>117</v>
      </c>
      <c r="E3485" t="s">
        <v>158</v>
      </c>
      <c r="F3485" t="s">
        <v>10157</v>
      </c>
      <c r="G3485" t="s">
        <v>219</v>
      </c>
      <c r="H3485" t="s">
        <v>134</v>
      </c>
      <c r="I3485" t="s">
        <v>135</v>
      </c>
      <c r="J3485" t="s">
        <v>136</v>
      </c>
      <c r="K3485" t="s">
        <v>137</v>
      </c>
      <c r="L3485" t="s">
        <v>10158</v>
      </c>
      <c r="M3485" t="s">
        <v>10159</v>
      </c>
      <c r="N3485">
        <v>2.2875000000000001</v>
      </c>
      <c r="O3485">
        <v>0</v>
      </c>
      <c r="P3485">
        <v>103</v>
      </c>
      <c r="Q3485">
        <v>14</v>
      </c>
      <c r="R3485">
        <v>23</v>
      </c>
      <c r="S3485">
        <v>1</v>
      </c>
      <c r="T3485">
        <v>10</v>
      </c>
      <c r="U3485">
        <v>0</v>
      </c>
      <c r="V3485">
        <v>0</v>
      </c>
      <c r="W3485">
        <v>0</v>
      </c>
      <c r="X3485">
        <v>46.008778183399485</v>
      </c>
      <c r="Y3485">
        <v>151.02458639387771</v>
      </c>
      <c r="Z3485">
        <v>88.786532121503114</v>
      </c>
      <c r="AA3485">
        <v>9.2246894701170596</v>
      </c>
      <c r="AB3485">
        <v>32.809298311659084</v>
      </c>
      <c r="AC3485">
        <v>0</v>
      </c>
      <c r="AD3485">
        <v>0</v>
      </c>
      <c r="AE3485">
        <v>327.85388448055647</v>
      </c>
    </row>
    <row r="3486" spans="1:31" x14ac:dyDescent="0.25">
      <c r="A3486">
        <v>1877718</v>
      </c>
      <c r="B3486">
        <v>1</v>
      </c>
      <c r="C3486" t="s">
        <v>81</v>
      </c>
      <c r="D3486" t="s">
        <v>119</v>
      </c>
      <c r="E3486" t="s">
        <v>146</v>
      </c>
      <c r="F3486" t="s">
        <v>10160</v>
      </c>
      <c r="G3486" t="s">
        <v>148</v>
      </c>
      <c r="H3486" t="s">
        <v>143</v>
      </c>
      <c r="I3486" t="s">
        <v>135</v>
      </c>
      <c r="J3486" t="s">
        <v>136</v>
      </c>
      <c r="K3486" t="s">
        <v>137</v>
      </c>
      <c r="L3486" t="s">
        <v>10161</v>
      </c>
      <c r="M3486" t="s">
        <v>10162</v>
      </c>
      <c r="N3486">
        <v>1.1516666659999999</v>
      </c>
      <c r="O3486">
        <v>0</v>
      </c>
      <c r="P3486">
        <v>69</v>
      </c>
      <c r="Q3486">
        <v>0</v>
      </c>
      <c r="R3486">
        <v>4</v>
      </c>
      <c r="S3486">
        <v>0</v>
      </c>
      <c r="T3486">
        <v>0</v>
      </c>
      <c r="U3486">
        <v>0</v>
      </c>
      <c r="V3486">
        <v>0</v>
      </c>
      <c r="W3486">
        <v>0</v>
      </c>
      <c r="X3486">
        <v>17.199936318120578</v>
      </c>
      <c r="Y3486">
        <v>0</v>
      </c>
      <c r="Z3486">
        <v>9.2156257914218891</v>
      </c>
      <c r="AA3486">
        <v>0</v>
      </c>
      <c r="AB3486">
        <v>0</v>
      </c>
      <c r="AC3486">
        <v>0</v>
      </c>
      <c r="AD3486">
        <v>0</v>
      </c>
      <c r="AE3486">
        <v>26.415562109542467</v>
      </c>
    </row>
    <row r="3487" spans="1:31" x14ac:dyDescent="0.25">
      <c r="A3487">
        <v>1877618</v>
      </c>
      <c r="B3487">
        <v>1</v>
      </c>
      <c r="C3487" t="s">
        <v>81</v>
      </c>
      <c r="D3487" t="s">
        <v>112</v>
      </c>
      <c r="E3487" t="s">
        <v>146</v>
      </c>
      <c r="F3487" t="s">
        <v>10163</v>
      </c>
      <c r="G3487" t="s">
        <v>148</v>
      </c>
      <c r="H3487" t="s">
        <v>143</v>
      </c>
      <c r="I3487" t="s">
        <v>135</v>
      </c>
      <c r="J3487" t="s">
        <v>136</v>
      </c>
      <c r="K3487" t="s">
        <v>137</v>
      </c>
      <c r="L3487" t="s">
        <v>10164</v>
      </c>
      <c r="M3487" t="s">
        <v>10165</v>
      </c>
      <c r="N3487">
        <v>3.9952777770000001</v>
      </c>
      <c r="O3487">
        <v>0</v>
      </c>
      <c r="P3487">
        <v>2</v>
      </c>
      <c r="Q3487">
        <v>0</v>
      </c>
      <c r="R3487">
        <v>3</v>
      </c>
      <c r="S3487">
        <v>0</v>
      </c>
      <c r="T3487">
        <v>0</v>
      </c>
      <c r="U3487">
        <v>0</v>
      </c>
      <c r="V3487">
        <v>0</v>
      </c>
      <c r="W3487">
        <v>0</v>
      </c>
      <c r="X3487">
        <v>0.61371912179871502</v>
      </c>
      <c r="Y3487">
        <v>0</v>
      </c>
      <c r="Z3487">
        <v>10.529930932890432</v>
      </c>
      <c r="AA3487">
        <v>0</v>
      </c>
      <c r="AB3487">
        <v>0</v>
      </c>
      <c r="AC3487">
        <v>0</v>
      </c>
      <c r="AD3487">
        <v>0</v>
      </c>
      <c r="AE3487">
        <v>11.143650054689147</v>
      </c>
    </row>
    <row r="3488" spans="1:31" x14ac:dyDescent="0.25">
      <c r="A3488">
        <v>1877595</v>
      </c>
      <c r="B3488">
        <v>1</v>
      </c>
      <c r="C3488" t="s">
        <v>81</v>
      </c>
      <c r="D3488" t="s">
        <v>127</v>
      </c>
      <c r="E3488" t="s">
        <v>140</v>
      </c>
      <c r="F3488" t="s">
        <v>10166</v>
      </c>
      <c r="G3488" t="s">
        <v>163</v>
      </c>
      <c r="H3488" t="s">
        <v>143</v>
      </c>
      <c r="I3488" t="s">
        <v>135</v>
      </c>
      <c r="J3488" t="s">
        <v>136</v>
      </c>
      <c r="K3488" t="s">
        <v>137</v>
      </c>
      <c r="L3488" t="s">
        <v>10167</v>
      </c>
      <c r="M3488" t="s">
        <v>10168</v>
      </c>
      <c r="N3488">
        <v>1.901944444</v>
      </c>
      <c r="O3488">
        <v>0</v>
      </c>
      <c r="P3488">
        <v>1</v>
      </c>
      <c r="Q3488">
        <v>0</v>
      </c>
      <c r="R3488">
        <v>0</v>
      </c>
      <c r="S3488">
        <v>0</v>
      </c>
      <c r="T3488">
        <v>0</v>
      </c>
      <c r="U3488">
        <v>0</v>
      </c>
      <c r="V3488">
        <v>0</v>
      </c>
      <c r="W3488">
        <v>0</v>
      </c>
      <c r="X3488">
        <v>0.18726527839138005</v>
      </c>
      <c r="Y3488">
        <v>0</v>
      </c>
      <c r="Z3488">
        <v>0</v>
      </c>
      <c r="AA3488">
        <v>0</v>
      </c>
      <c r="AB3488">
        <v>0</v>
      </c>
      <c r="AC3488">
        <v>0</v>
      </c>
      <c r="AD3488">
        <v>0</v>
      </c>
      <c r="AE3488">
        <v>0.18726527839138005</v>
      </c>
    </row>
    <row r="3489" spans="1:31" x14ac:dyDescent="0.25">
      <c r="A3489">
        <v>1877449</v>
      </c>
      <c r="B3489">
        <v>1</v>
      </c>
      <c r="C3489" t="s">
        <v>81</v>
      </c>
      <c r="D3489" t="s">
        <v>122</v>
      </c>
      <c r="E3489" t="s">
        <v>169</v>
      </c>
      <c r="F3489" t="s">
        <v>8886</v>
      </c>
      <c r="G3489" t="s">
        <v>171</v>
      </c>
      <c r="H3489" t="s">
        <v>143</v>
      </c>
      <c r="I3489" t="s">
        <v>135</v>
      </c>
      <c r="J3489" t="s">
        <v>136</v>
      </c>
      <c r="K3489" t="s">
        <v>172</v>
      </c>
      <c r="L3489" t="s">
        <v>10169</v>
      </c>
      <c r="M3489" t="s">
        <v>10170</v>
      </c>
      <c r="N3489">
        <v>7.2706499999999998</v>
      </c>
      <c r="O3489">
        <v>0</v>
      </c>
      <c r="P3489">
        <v>43</v>
      </c>
      <c r="Q3489">
        <v>0</v>
      </c>
      <c r="R3489">
        <v>2</v>
      </c>
      <c r="S3489">
        <v>0</v>
      </c>
      <c r="T3489">
        <v>2</v>
      </c>
      <c r="U3489">
        <v>0</v>
      </c>
      <c r="V3489">
        <v>0</v>
      </c>
      <c r="W3489">
        <v>0</v>
      </c>
      <c r="X3489">
        <v>55.698143500992003</v>
      </c>
      <c r="Y3489">
        <v>0</v>
      </c>
      <c r="Z3489">
        <v>2.6185014679490801</v>
      </c>
      <c r="AA3489">
        <v>0</v>
      </c>
      <c r="AB3489">
        <v>12.764454404081137</v>
      </c>
      <c r="AC3489">
        <v>0</v>
      </c>
      <c r="AD3489">
        <v>0</v>
      </c>
      <c r="AE3489">
        <v>71.081099373022226</v>
      </c>
    </row>
    <row r="3490" spans="1:31" x14ac:dyDescent="0.25">
      <c r="A3490">
        <v>1877695</v>
      </c>
      <c r="B3490">
        <v>1</v>
      </c>
      <c r="C3490" t="s">
        <v>80</v>
      </c>
      <c r="D3490" t="s">
        <v>104</v>
      </c>
      <c r="E3490" t="s">
        <v>140</v>
      </c>
      <c r="F3490" t="s">
        <v>10171</v>
      </c>
      <c r="G3490" t="s">
        <v>163</v>
      </c>
      <c r="H3490" t="s">
        <v>143</v>
      </c>
      <c r="I3490" t="s">
        <v>135</v>
      </c>
      <c r="J3490" t="s">
        <v>136</v>
      </c>
      <c r="K3490" t="s">
        <v>137</v>
      </c>
      <c r="L3490" t="s">
        <v>10172</v>
      </c>
      <c r="M3490" t="s">
        <v>10173</v>
      </c>
      <c r="N3490">
        <v>4.0902777769999998</v>
      </c>
      <c r="O3490">
        <v>0</v>
      </c>
      <c r="P3490">
        <v>2</v>
      </c>
      <c r="Q3490">
        <v>0</v>
      </c>
      <c r="R3490">
        <v>0</v>
      </c>
      <c r="S3490">
        <v>0</v>
      </c>
      <c r="T3490">
        <v>0</v>
      </c>
      <c r="U3490">
        <v>0</v>
      </c>
      <c r="V3490">
        <v>0</v>
      </c>
      <c r="W3490">
        <v>0</v>
      </c>
      <c r="X3490">
        <v>1.7209362950664</v>
      </c>
      <c r="Y3490">
        <v>0</v>
      </c>
      <c r="Z3490">
        <v>0</v>
      </c>
      <c r="AA3490">
        <v>0</v>
      </c>
      <c r="AB3490">
        <v>0</v>
      </c>
      <c r="AC3490">
        <v>0</v>
      </c>
      <c r="AD3490">
        <v>0</v>
      </c>
      <c r="AE3490">
        <v>1.7209362950664</v>
      </c>
    </row>
    <row r="3491" spans="1:31" x14ac:dyDescent="0.25">
      <c r="A3491">
        <v>1877827</v>
      </c>
      <c r="B3491">
        <v>1</v>
      </c>
      <c r="C3491" t="s">
        <v>80</v>
      </c>
      <c r="D3491" t="s">
        <v>90</v>
      </c>
      <c r="E3491" t="s">
        <v>146</v>
      </c>
      <c r="F3491" t="s">
        <v>10174</v>
      </c>
      <c r="G3491" t="s">
        <v>148</v>
      </c>
      <c r="H3491" t="s">
        <v>143</v>
      </c>
      <c r="I3491" t="s">
        <v>135</v>
      </c>
      <c r="J3491" t="s">
        <v>136</v>
      </c>
      <c r="K3491" t="s">
        <v>137</v>
      </c>
      <c r="L3491" t="s">
        <v>10175</v>
      </c>
      <c r="M3491" t="s">
        <v>10176</v>
      </c>
      <c r="N3491">
        <v>3.6177777770000001</v>
      </c>
      <c r="O3491">
        <v>0</v>
      </c>
      <c r="P3491">
        <v>78</v>
      </c>
      <c r="Q3491">
        <v>0</v>
      </c>
      <c r="R3491">
        <v>0</v>
      </c>
      <c r="S3491">
        <v>0</v>
      </c>
      <c r="T3491">
        <v>8</v>
      </c>
      <c r="U3491">
        <v>0</v>
      </c>
      <c r="V3491">
        <v>0</v>
      </c>
      <c r="W3491">
        <v>0</v>
      </c>
      <c r="X3491">
        <v>87.498213976896466</v>
      </c>
      <c r="Y3491">
        <v>0</v>
      </c>
      <c r="Z3491">
        <v>0</v>
      </c>
      <c r="AA3491">
        <v>0</v>
      </c>
      <c r="AB3491">
        <v>98.08835661845292</v>
      </c>
      <c r="AC3491">
        <v>0</v>
      </c>
      <c r="AD3491">
        <v>0</v>
      </c>
      <c r="AE3491">
        <v>185.58657059534937</v>
      </c>
    </row>
    <row r="3492" spans="1:31" x14ac:dyDescent="0.25">
      <c r="A3492">
        <v>1877532</v>
      </c>
      <c r="B3492">
        <v>1</v>
      </c>
      <c r="C3492" t="s">
        <v>80</v>
      </c>
      <c r="D3492" t="s">
        <v>93</v>
      </c>
      <c r="E3492" t="s">
        <v>140</v>
      </c>
      <c r="F3492" t="s">
        <v>10177</v>
      </c>
      <c r="G3492" t="s">
        <v>163</v>
      </c>
      <c r="H3492" t="s">
        <v>143</v>
      </c>
      <c r="I3492" t="s">
        <v>135</v>
      </c>
      <c r="J3492" t="s">
        <v>136</v>
      </c>
      <c r="K3492" t="s">
        <v>137</v>
      </c>
      <c r="L3492" t="s">
        <v>10178</v>
      </c>
      <c r="M3492" t="s">
        <v>10179</v>
      </c>
      <c r="N3492">
        <v>0.81805555500000005</v>
      </c>
      <c r="O3492">
        <v>0</v>
      </c>
      <c r="P3492">
        <v>0</v>
      </c>
      <c r="Q3492">
        <v>0</v>
      </c>
      <c r="R3492">
        <v>1</v>
      </c>
      <c r="S3492">
        <v>0</v>
      </c>
      <c r="T3492">
        <v>0</v>
      </c>
      <c r="U3492">
        <v>0</v>
      </c>
      <c r="V3492">
        <v>0</v>
      </c>
      <c r="W3492">
        <v>0</v>
      </c>
      <c r="X3492">
        <v>0</v>
      </c>
      <c r="Y3492">
        <v>0</v>
      </c>
      <c r="Z3492">
        <v>0.96943621277827341</v>
      </c>
      <c r="AA3492">
        <v>0</v>
      </c>
      <c r="AB3492">
        <v>0</v>
      </c>
      <c r="AC3492">
        <v>0</v>
      </c>
      <c r="AD3492">
        <v>0</v>
      </c>
      <c r="AE3492">
        <v>0.96943621277827341</v>
      </c>
    </row>
    <row r="3493" spans="1:31" x14ac:dyDescent="0.25">
      <c r="A3493">
        <v>1877386</v>
      </c>
      <c r="B3493">
        <v>1</v>
      </c>
      <c r="C3493" t="s">
        <v>80</v>
      </c>
      <c r="D3493" t="s">
        <v>101</v>
      </c>
      <c r="E3493" t="s">
        <v>146</v>
      </c>
      <c r="F3493" t="s">
        <v>9772</v>
      </c>
      <c r="G3493" t="s">
        <v>171</v>
      </c>
      <c r="H3493" t="s">
        <v>143</v>
      </c>
      <c r="I3493" t="s">
        <v>135</v>
      </c>
      <c r="J3493" t="s">
        <v>136</v>
      </c>
      <c r="K3493" t="s">
        <v>172</v>
      </c>
      <c r="L3493" t="s">
        <v>10180</v>
      </c>
      <c r="M3493" t="s">
        <v>10181</v>
      </c>
      <c r="N3493">
        <v>10.7</v>
      </c>
      <c r="O3493">
        <v>0</v>
      </c>
      <c r="P3493">
        <v>19</v>
      </c>
      <c r="Q3493">
        <v>0</v>
      </c>
      <c r="R3493">
        <v>2</v>
      </c>
      <c r="S3493">
        <v>0</v>
      </c>
      <c r="T3493">
        <v>6</v>
      </c>
      <c r="U3493">
        <v>0</v>
      </c>
      <c r="V3493">
        <v>0</v>
      </c>
      <c r="W3493">
        <v>0</v>
      </c>
      <c r="X3493">
        <v>58.028334685082093</v>
      </c>
      <c r="Y3493">
        <v>0</v>
      </c>
      <c r="Z3493">
        <v>10.1586571803882</v>
      </c>
      <c r="AA3493">
        <v>0</v>
      </c>
      <c r="AB3493">
        <v>218.35897165036329</v>
      </c>
      <c r="AC3493">
        <v>0</v>
      </c>
      <c r="AD3493">
        <v>0</v>
      </c>
      <c r="AE3493">
        <v>286.54596351583359</v>
      </c>
    </row>
    <row r="3494" spans="1:31" x14ac:dyDescent="0.25">
      <c r="A3494">
        <v>1877286</v>
      </c>
      <c r="B3494">
        <v>1</v>
      </c>
      <c r="C3494" t="s">
        <v>81</v>
      </c>
      <c r="D3494" t="s">
        <v>118</v>
      </c>
      <c r="E3494" t="s">
        <v>131</v>
      </c>
      <c r="F3494" t="s">
        <v>2992</v>
      </c>
      <c r="G3494" t="s">
        <v>133</v>
      </c>
      <c r="H3494" t="s">
        <v>134</v>
      </c>
      <c r="I3494" t="s">
        <v>152</v>
      </c>
      <c r="J3494" t="s">
        <v>136</v>
      </c>
      <c r="K3494" t="s">
        <v>137</v>
      </c>
      <c r="L3494" t="s">
        <v>10182</v>
      </c>
      <c r="M3494" t="s">
        <v>10183</v>
      </c>
      <c r="N3494">
        <v>1.3888888E-2</v>
      </c>
      <c r="O3494">
        <v>0</v>
      </c>
      <c r="P3494">
        <v>1763</v>
      </c>
      <c r="Q3494">
        <v>52</v>
      </c>
      <c r="R3494">
        <v>61</v>
      </c>
      <c r="S3494">
        <v>1</v>
      </c>
      <c r="T3494">
        <v>136</v>
      </c>
      <c r="U3494">
        <v>0</v>
      </c>
      <c r="V3494">
        <v>0</v>
      </c>
      <c r="W3494">
        <v>0</v>
      </c>
      <c r="X3494">
        <v>2.7395646272301657</v>
      </c>
      <c r="Y3494">
        <v>2.9302227544198898</v>
      </c>
      <c r="Z3494">
        <v>1.3028488192541943</v>
      </c>
      <c r="AA3494">
        <v>1.5873392889416665E-2</v>
      </c>
      <c r="AB3494">
        <v>0.337605162611611</v>
      </c>
      <c r="AC3494">
        <v>0</v>
      </c>
      <c r="AD3494">
        <v>0</v>
      </c>
      <c r="AE3494">
        <v>7.3261147564052775</v>
      </c>
    </row>
    <row r="3495" spans="1:31" x14ac:dyDescent="0.25">
      <c r="A3495">
        <v>1877781</v>
      </c>
      <c r="B3495">
        <v>1</v>
      </c>
      <c r="C3495" t="s">
        <v>80</v>
      </c>
      <c r="D3495" t="s">
        <v>104</v>
      </c>
      <c r="E3495" t="s">
        <v>140</v>
      </c>
      <c r="F3495" t="s">
        <v>10184</v>
      </c>
      <c r="G3495" t="s">
        <v>163</v>
      </c>
      <c r="H3495" t="s">
        <v>143</v>
      </c>
      <c r="I3495" t="s">
        <v>135</v>
      </c>
      <c r="J3495" t="s">
        <v>136</v>
      </c>
      <c r="K3495" t="s">
        <v>137</v>
      </c>
      <c r="L3495" t="s">
        <v>10185</v>
      </c>
      <c r="M3495" t="s">
        <v>10186</v>
      </c>
      <c r="N3495">
        <v>1.990277777</v>
      </c>
      <c r="O3495">
        <v>0</v>
      </c>
      <c r="P3495">
        <v>1</v>
      </c>
      <c r="Q3495">
        <v>0</v>
      </c>
      <c r="R3495">
        <v>0</v>
      </c>
      <c r="S3495">
        <v>0</v>
      </c>
      <c r="T3495">
        <v>0</v>
      </c>
      <c r="U3495">
        <v>0</v>
      </c>
      <c r="V3495">
        <v>0</v>
      </c>
      <c r="W3495">
        <v>0</v>
      </c>
      <c r="X3495">
        <v>0.47064536670884438</v>
      </c>
      <c r="Y3495">
        <v>0</v>
      </c>
      <c r="Z3495">
        <v>0</v>
      </c>
      <c r="AA3495">
        <v>0</v>
      </c>
      <c r="AB3495">
        <v>0</v>
      </c>
      <c r="AC3495">
        <v>0</v>
      </c>
      <c r="AD3495">
        <v>0</v>
      </c>
      <c r="AE3495">
        <v>0.47064536670884438</v>
      </c>
    </row>
    <row r="3496" spans="1:31" x14ac:dyDescent="0.25">
      <c r="A3496">
        <v>1877300</v>
      </c>
      <c r="B3496">
        <v>1</v>
      </c>
      <c r="C3496" t="s">
        <v>80</v>
      </c>
      <c r="D3496" t="s">
        <v>96</v>
      </c>
      <c r="E3496" t="s">
        <v>229</v>
      </c>
      <c r="F3496" t="s">
        <v>10187</v>
      </c>
      <c r="G3496" t="s">
        <v>171</v>
      </c>
      <c r="H3496" t="s">
        <v>134</v>
      </c>
      <c r="I3496" t="s">
        <v>135</v>
      </c>
      <c r="J3496" t="s">
        <v>136</v>
      </c>
      <c r="K3496" t="s">
        <v>172</v>
      </c>
      <c r="L3496" t="s">
        <v>10188</v>
      </c>
      <c r="M3496" t="s">
        <v>10189</v>
      </c>
      <c r="N3496">
        <v>6.6988888879999999</v>
      </c>
      <c r="O3496">
        <v>8</v>
      </c>
      <c r="P3496">
        <v>6247</v>
      </c>
      <c r="Q3496">
        <v>8</v>
      </c>
      <c r="R3496">
        <v>15</v>
      </c>
      <c r="S3496">
        <v>14</v>
      </c>
      <c r="T3496">
        <v>342</v>
      </c>
      <c r="U3496">
        <v>1</v>
      </c>
      <c r="V3496">
        <v>1</v>
      </c>
      <c r="W3496">
        <v>1025.3297921173544</v>
      </c>
      <c r="X3496">
        <v>25109.793819955841</v>
      </c>
      <c r="Y3496">
        <v>3653.059731007233</v>
      </c>
      <c r="Z3496">
        <v>107.31852449339151</v>
      </c>
      <c r="AA3496">
        <v>1686.022591800064</v>
      </c>
      <c r="AB3496">
        <v>3959.9085252727932</v>
      </c>
      <c r="AC3496">
        <v>116.67839673213179</v>
      </c>
      <c r="AD3496">
        <v>25.594388933298394</v>
      </c>
      <c r="AE3496">
        <v>35683.70577031211</v>
      </c>
    </row>
    <row r="3497" spans="1:31" x14ac:dyDescent="0.25">
      <c r="A3497">
        <v>1877847</v>
      </c>
      <c r="B3497">
        <v>1</v>
      </c>
      <c r="C3497" t="s">
        <v>80</v>
      </c>
      <c r="D3497" t="s">
        <v>98</v>
      </c>
      <c r="E3497" t="s">
        <v>140</v>
      </c>
      <c r="F3497" t="s">
        <v>10190</v>
      </c>
      <c r="G3497" t="s">
        <v>163</v>
      </c>
      <c r="H3497" t="s">
        <v>143</v>
      </c>
      <c r="I3497" t="s">
        <v>135</v>
      </c>
      <c r="J3497" t="s">
        <v>136</v>
      </c>
      <c r="K3497" t="s">
        <v>137</v>
      </c>
      <c r="L3497" t="s">
        <v>10191</v>
      </c>
      <c r="M3497" t="s">
        <v>10192</v>
      </c>
      <c r="N3497">
        <v>1.1927777770000001</v>
      </c>
      <c r="O3497">
        <v>0</v>
      </c>
      <c r="P3497">
        <v>1</v>
      </c>
      <c r="Q3497">
        <v>0</v>
      </c>
      <c r="R3497">
        <v>0</v>
      </c>
      <c r="S3497">
        <v>0</v>
      </c>
      <c r="T3497">
        <v>0</v>
      </c>
      <c r="U3497">
        <v>0</v>
      </c>
      <c r="V3497">
        <v>0</v>
      </c>
      <c r="W3497">
        <v>0</v>
      </c>
      <c r="X3497">
        <v>0.21381015620191499</v>
      </c>
      <c r="Y3497">
        <v>0</v>
      </c>
      <c r="Z3497">
        <v>0</v>
      </c>
      <c r="AA3497">
        <v>0</v>
      </c>
      <c r="AB3497">
        <v>0</v>
      </c>
      <c r="AC3497">
        <v>0</v>
      </c>
      <c r="AD3497">
        <v>0</v>
      </c>
      <c r="AE3497">
        <v>0.21381015620191499</v>
      </c>
    </row>
    <row r="3498" spans="1:31" x14ac:dyDescent="0.25">
      <c r="A3498">
        <v>1877469</v>
      </c>
      <c r="B3498">
        <v>1</v>
      </c>
      <c r="C3498" t="s">
        <v>80</v>
      </c>
      <c r="D3498" t="s">
        <v>84</v>
      </c>
      <c r="E3498" t="s">
        <v>169</v>
      </c>
      <c r="F3498" t="s">
        <v>10193</v>
      </c>
      <c r="G3498" t="s">
        <v>171</v>
      </c>
      <c r="H3498" t="s">
        <v>143</v>
      </c>
      <c r="I3498" t="s">
        <v>135</v>
      </c>
      <c r="J3498" t="s">
        <v>136</v>
      </c>
      <c r="K3498" t="s">
        <v>172</v>
      </c>
      <c r="L3498" t="s">
        <v>10194</v>
      </c>
      <c r="M3498" t="s">
        <v>10195</v>
      </c>
      <c r="N3498">
        <v>0.8</v>
      </c>
      <c r="O3498">
        <v>0</v>
      </c>
      <c r="P3498">
        <v>5</v>
      </c>
      <c r="Q3498">
        <v>0</v>
      </c>
      <c r="R3498">
        <v>15</v>
      </c>
      <c r="S3498">
        <v>0</v>
      </c>
      <c r="T3498">
        <v>8</v>
      </c>
      <c r="U3498">
        <v>0</v>
      </c>
      <c r="V3498">
        <v>0</v>
      </c>
      <c r="W3498">
        <v>0</v>
      </c>
      <c r="X3498">
        <v>0.9357944798043667</v>
      </c>
      <c r="Y3498">
        <v>0</v>
      </c>
      <c r="Z3498">
        <v>10.80152662995693</v>
      </c>
      <c r="AA3498">
        <v>0</v>
      </c>
      <c r="AB3498">
        <v>12.279212948197701</v>
      </c>
      <c r="AC3498">
        <v>0</v>
      </c>
      <c r="AD3498">
        <v>0</v>
      </c>
      <c r="AE3498">
        <v>24.016534057958999</v>
      </c>
    </row>
    <row r="3499" spans="1:31" x14ac:dyDescent="0.25">
      <c r="A3499">
        <v>1877841</v>
      </c>
      <c r="B3499">
        <v>1</v>
      </c>
      <c r="C3499" t="s">
        <v>80</v>
      </c>
      <c r="D3499" t="s">
        <v>103</v>
      </c>
      <c r="E3499" t="s">
        <v>158</v>
      </c>
      <c r="F3499" t="s">
        <v>10196</v>
      </c>
      <c r="G3499" t="s">
        <v>133</v>
      </c>
      <c r="H3499" t="s">
        <v>134</v>
      </c>
      <c r="I3499" t="s">
        <v>135</v>
      </c>
      <c r="J3499" t="s">
        <v>136</v>
      </c>
      <c r="K3499" t="s">
        <v>137</v>
      </c>
      <c r="L3499" t="s">
        <v>10197</v>
      </c>
      <c r="M3499" t="s">
        <v>10198</v>
      </c>
      <c r="N3499">
        <v>0.57861111099999996</v>
      </c>
      <c r="O3499">
        <v>0</v>
      </c>
      <c r="P3499">
        <v>0</v>
      </c>
      <c r="Q3499">
        <v>0</v>
      </c>
      <c r="R3499">
        <v>0</v>
      </c>
      <c r="S3499">
        <v>1</v>
      </c>
      <c r="T3499">
        <v>0</v>
      </c>
      <c r="U3499">
        <v>0</v>
      </c>
      <c r="V3499">
        <v>0</v>
      </c>
      <c r="W3499">
        <v>0</v>
      </c>
      <c r="X3499">
        <v>0</v>
      </c>
      <c r="Y3499">
        <v>0</v>
      </c>
      <c r="Z3499">
        <v>0</v>
      </c>
      <c r="AA3499">
        <v>613.70820731492745</v>
      </c>
      <c r="AB3499">
        <v>0</v>
      </c>
      <c r="AC3499">
        <v>0</v>
      </c>
      <c r="AD3499">
        <v>0</v>
      </c>
      <c r="AE3499">
        <v>613.70820731492745</v>
      </c>
    </row>
    <row r="3500" spans="1:31" x14ac:dyDescent="0.25">
      <c r="A3500">
        <v>1877326</v>
      </c>
      <c r="B3500">
        <v>1</v>
      </c>
      <c r="C3500" t="s">
        <v>80</v>
      </c>
      <c r="D3500" t="s">
        <v>83</v>
      </c>
      <c r="E3500" t="s">
        <v>131</v>
      </c>
      <c r="F3500" t="s">
        <v>10199</v>
      </c>
      <c r="G3500" t="s">
        <v>133</v>
      </c>
      <c r="H3500" t="s">
        <v>134</v>
      </c>
      <c r="I3500" t="s">
        <v>135</v>
      </c>
      <c r="J3500" t="s">
        <v>136</v>
      </c>
      <c r="K3500" t="s">
        <v>137</v>
      </c>
      <c r="L3500" t="s">
        <v>10200</v>
      </c>
      <c r="M3500" t="s">
        <v>10201</v>
      </c>
      <c r="N3500">
        <v>0.691111111</v>
      </c>
      <c r="O3500">
        <v>0</v>
      </c>
      <c r="P3500">
        <v>0</v>
      </c>
      <c r="Q3500">
        <v>0</v>
      </c>
      <c r="R3500">
        <v>0</v>
      </c>
      <c r="S3500">
        <v>14</v>
      </c>
      <c r="T3500">
        <v>19</v>
      </c>
      <c r="U3500">
        <v>0</v>
      </c>
      <c r="V3500">
        <v>0</v>
      </c>
      <c r="W3500">
        <v>0</v>
      </c>
      <c r="X3500">
        <v>0</v>
      </c>
      <c r="Y3500">
        <v>0</v>
      </c>
      <c r="Z3500">
        <v>0</v>
      </c>
      <c r="AA3500">
        <v>135.48856543259527</v>
      </c>
      <c r="AB3500">
        <v>98.263226366292855</v>
      </c>
      <c r="AC3500">
        <v>0</v>
      </c>
      <c r="AD3500">
        <v>0</v>
      </c>
      <c r="AE3500">
        <v>233.75179179888812</v>
      </c>
    </row>
    <row r="3501" spans="1:31" x14ac:dyDescent="0.25">
      <c r="A3501">
        <v>1877990</v>
      </c>
      <c r="B3501">
        <v>1</v>
      </c>
      <c r="C3501" t="s">
        <v>80</v>
      </c>
      <c r="D3501" t="s">
        <v>98</v>
      </c>
      <c r="E3501" t="s">
        <v>158</v>
      </c>
      <c r="F3501" t="s">
        <v>10202</v>
      </c>
      <c r="G3501" t="s">
        <v>293</v>
      </c>
      <c r="H3501" t="s">
        <v>134</v>
      </c>
      <c r="I3501" t="s">
        <v>135</v>
      </c>
      <c r="J3501" t="s">
        <v>136</v>
      </c>
      <c r="K3501" t="s">
        <v>137</v>
      </c>
      <c r="L3501" t="s">
        <v>10203</v>
      </c>
      <c r="M3501" t="s">
        <v>10204</v>
      </c>
      <c r="N3501">
        <v>1.1377777769999999</v>
      </c>
      <c r="O3501">
        <v>0</v>
      </c>
      <c r="P3501">
        <v>0</v>
      </c>
      <c r="Q3501">
        <v>1</v>
      </c>
      <c r="R3501">
        <v>0</v>
      </c>
      <c r="S3501">
        <v>0</v>
      </c>
      <c r="T3501">
        <v>0</v>
      </c>
      <c r="U3501">
        <v>0</v>
      </c>
      <c r="V3501">
        <v>0</v>
      </c>
      <c r="W3501">
        <v>0</v>
      </c>
      <c r="X3501">
        <v>0</v>
      </c>
      <c r="Y3501">
        <v>13.829489487107828</v>
      </c>
      <c r="Z3501">
        <v>0</v>
      </c>
      <c r="AA3501">
        <v>0</v>
      </c>
      <c r="AB3501">
        <v>0</v>
      </c>
      <c r="AC3501">
        <v>0</v>
      </c>
      <c r="AD3501">
        <v>0</v>
      </c>
      <c r="AE3501">
        <v>13.829489487107828</v>
      </c>
    </row>
    <row r="3502" spans="1:31" x14ac:dyDescent="0.25">
      <c r="A3502">
        <v>1877867</v>
      </c>
      <c r="B3502">
        <v>1</v>
      </c>
      <c r="C3502" t="s">
        <v>80</v>
      </c>
      <c r="D3502" t="s">
        <v>103</v>
      </c>
      <c r="E3502" t="s">
        <v>140</v>
      </c>
      <c r="F3502" t="s">
        <v>10205</v>
      </c>
      <c r="G3502" t="s">
        <v>163</v>
      </c>
      <c r="H3502" t="s">
        <v>143</v>
      </c>
      <c r="I3502" t="s">
        <v>135</v>
      </c>
      <c r="J3502" t="s">
        <v>136</v>
      </c>
      <c r="K3502" t="s">
        <v>137</v>
      </c>
      <c r="L3502" t="s">
        <v>10206</v>
      </c>
      <c r="M3502" t="s">
        <v>10207</v>
      </c>
      <c r="N3502">
        <v>0.74222222199999999</v>
      </c>
      <c r="O3502">
        <v>0</v>
      </c>
      <c r="P3502">
        <v>1</v>
      </c>
      <c r="Q3502">
        <v>0</v>
      </c>
      <c r="R3502">
        <v>0</v>
      </c>
      <c r="S3502">
        <v>0</v>
      </c>
      <c r="T3502">
        <v>0</v>
      </c>
      <c r="U3502">
        <v>0</v>
      </c>
      <c r="V3502">
        <v>0</v>
      </c>
      <c r="W3502">
        <v>0</v>
      </c>
      <c r="X3502">
        <v>0.3084488969646822</v>
      </c>
      <c r="Y3502">
        <v>0</v>
      </c>
      <c r="Z3502">
        <v>0</v>
      </c>
      <c r="AA3502">
        <v>0</v>
      </c>
      <c r="AB3502">
        <v>0</v>
      </c>
      <c r="AC3502">
        <v>0</v>
      </c>
      <c r="AD3502">
        <v>0</v>
      </c>
      <c r="AE3502">
        <v>0.3084488969646822</v>
      </c>
    </row>
    <row r="3503" spans="1:31" x14ac:dyDescent="0.25">
      <c r="A3503">
        <v>1877555</v>
      </c>
      <c r="B3503">
        <v>1</v>
      </c>
      <c r="C3503" t="s">
        <v>80</v>
      </c>
      <c r="D3503" t="s">
        <v>102</v>
      </c>
      <c r="E3503" t="s">
        <v>210</v>
      </c>
      <c r="F3503" t="s">
        <v>7127</v>
      </c>
      <c r="G3503" t="s">
        <v>1557</v>
      </c>
      <c r="H3503" t="s">
        <v>134</v>
      </c>
      <c r="I3503" t="s">
        <v>135</v>
      </c>
      <c r="J3503" t="s">
        <v>136</v>
      </c>
      <c r="K3503" t="s">
        <v>137</v>
      </c>
      <c r="L3503" t="s">
        <v>10208</v>
      </c>
      <c r="M3503" t="s">
        <v>10209</v>
      </c>
      <c r="N3503">
        <v>0.73972222200000004</v>
      </c>
      <c r="O3503">
        <v>0</v>
      </c>
      <c r="P3503">
        <v>1603</v>
      </c>
      <c r="Q3503">
        <v>11</v>
      </c>
      <c r="R3503">
        <v>459</v>
      </c>
      <c r="S3503">
        <v>13</v>
      </c>
      <c r="T3503">
        <v>187</v>
      </c>
      <c r="U3503">
        <v>7</v>
      </c>
      <c r="V3503">
        <v>0</v>
      </c>
      <c r="W3503">
        <v>0</v>
      </c>
      <c r="X3503">
        <v>221.70926555712106</v>
      </c>
      <c r="Y3503">
        <v>33.412404106149474</v>
      </c>
      <c r="Z3503">
        <v>787.20176057612036</v>
      </c>
      <c r="AA3503">
        <v>141.32075486338314</v>
      </c>
      <c r="AB3503">
        <v>247.28253010827336</v>
      </c>
      <c r="AC3503">
        <v>985.21436467363606</v>
      </c>
      <c r="AD3503">
        <v>0</v>
      </c>
      <c r="AE3503">
        <v>2416.1410798846837</v>
      </c>
    </row>
    <row r="3504" spans="1:31" x14ac:dyDescent="0.25">
      <c r="A3504">
        <v>1877910</v>
      </c>
      <c r="B3504">
        <v>1</v>
      </c>
      <c r="C3504" t="s">
        <v>80</v>
      </c>
      <c r="D3504" t="s">
        <v>105</v>
      </c>
      <c r="E3504" t="s">
        <v>210</v>
      </c>
      <c r="F3504" t="s">
        <v>7258</v>
      </c>
      <c r="G3504" t="s">
        <v>133</v>
      </c>
      <c r="H3504" t="s">
        <v>134</v>
      </c>
      <c r="I3504" t="s">
        <v>135</v>
      </c>
      <c r="J3504" t="s">
        <v>136</v>
      </c>
      <c r="K3504" t="s">
        <v>137</v>
      </c>
      <c r="L3504" t="s">
        <v>10210</v>
      </c>
      <c r="M3504" t="s">
        <v>10211</v>
      </c>
      <c r="N3504">
        <v>0.171944444</v>
      </c>
      <c r="O3504">
        <v>0</v>
      </c>
      <c r="P3504">
        <v>4214</v>
      </c>
      <c r="Q3504">
        <v>0</v>
      </c>
      <c r="R3504">
        <v>1</v>
      </c>
      <c r="S3504">
        <v>1</v>
      </c>
      <c r="T3504">
        <v>263</v>
      </c>
      <c r="U3504">
        <v>0</v>
      </c>
      <c r="V3504">
        <v>2</v>
      </c>
      <c r="W3504">
        <v>0</v>
      </c>
      <c r="X3504">
        <v>207.80617289008541</v>
      </c>
      <c r="Y3504">
        <v>0</v>
      </c>
      <c r="Z3504">
        <v>0.19218840091114336</v>
      </c>
      <c r="AA3504">
        <v>1.746962275901172</v>
      </c>
      <c r="AB3504">
        <v>52.299136872196989</v>
      </c>
      <c r="AC3504">
        <v>0</v>
      </c>
      <c r="AD3504">
        <v>21.273255726538711</v>
      </c>
      <c r="AE3504">
        <v>283.31771616563344</v>
      </c>
    </row>
    <row r="3505" spans="1:31" x14ac:dyDescent="0.25">
      <c r="A3505">
        <v>1877263</v>
      </c>
      <c r="B3505">
        <v>1</v>
      </c>
      <c r="C3505" t="s">
        <v>80</v>
      </c>
      <c r="D3505" t="s">
        <v>85</v>
      </c>
      <c r="E3505" t="s">
        <v>158</v>
      </c>
      <c r="F3505" t="s">
        <v>10212</v>
      </c>
      <c r="G3505" t="s">
        <v>893</v>
      </c>
      <c r="H3505" t="s">
        <v>134</v>
      </c>
      <c r="I3505" t="s">
        <v>135</v>
      </c>
      <c r="J3505" t="s">
        <v>136</v>
      </c>
      <c r="K3505" t="s">
        <v>137</v>
      </c>
      <c r="L3505" t="s">
        <v>10213</v>
      </c>
      <c r="M3505" t="s">
        <v>10214</v>
      </c>
      <c r="N3505">
        <v>1.542777777</v>
      </c>
      <c r="O3505">
        <v>0</v>
      </c>
      <c r="P3505">
        <v>509</v>
      </c>
      <c r="Q3505">
        <v>0</v>
      </c>
      <c r="R3505">
        <v>0</v>
      </c>
      <c r="S3505">
        <v>0</v>
      </c>
      <c r="T3505">
        <v>45</v>
      </c>
      <c r="U3505">
        <v>0</v>
      </c>
      <c r="V3505">
        <v>0</v>
      </c>
      <c r="W3505">
        <v>0</v>
      </c>
      <c r="X3505">
        <v>162.6061391854623</v>
      </c>
      <c r="Y3505">
        <v>0</v>
      </c>
      <c r="Z3505">
        <v>0</v>
      </c>
      <c r="AA3505">
        <v>0</v>
      </c>
      <c r="AB3505">
        <v>48.833504639564573</v>
      </c>
      <c r="AC3505">
        <v>0</v>
      </c>
      <c r="AD3505">
        <v>0</v>
      </c>
      <c r="AE3505">
        <v>211.43964382502688</v>
      </c>
    </row>
    <row r="3506" spans="1:31" x14ac:dyDescent="0.25">
      <c r="A3506">
        <v>1877383</v>
      </c>
      <c r="B3506">
        <v>1</v>
      </c>
      <c r="C3506" t="s">
        <v>81</v>
      </c>
      <c r="D3506" t="s">
        <v>117</v>
      </c>
      <c r="E3506" t="s">
        <v>210</v>
      </c>
      <c r="F3506" t="s">
        <v>8618</v>
      </c>
      <c r="G3506" t="s">
        <v>196</v>
      </c>
      <c r="H3506" t="s">
        <v>134</v>
      </c>
      <c r="I3506" t="s">
        <v>135</v>
      </c>
      <c r="J3506" t="s">
        <v>136</v>
      </c>
      <c r="K3506" t="s">
        <v>172</v>
      </c>
      <c r="L3506" t="s">
        <v>10215</v>
      </c>
      <c r="M3506" t="s">
        <v>10216</v>
      </c>
      <c r="N3506">
        <v>6.3383333329999996</v>
      </c>
      <c r="O3506">
        <v>0</v>
      </c>
      <c r="P3506">
        <v>2228</v>
      </c>
      <c r="Q3506">
        <v>33</v>
      </c>
      <c r="R3506">
        <v>76</v>
      </c>
      <c r="S3506">
        <v>17</v>
      </c>
      <c r="T3506">
        <v>191</v>
      </c>
      <c r="U3506">
        <v>7</v>
      </c>
      <c r="V3506">
        <v>1</v>
      </c>
      <c r="W3506">
        <v>0</v>
      </c>
      <c r="X3506">
        <v>1941.399470691397</v>
      </c>
      <c r="Y3506">
        <v>2641.6606987871319</v>
      </c>
      <c r="Z3506">
        <v>399.16937180161761</v>
      </c>
      <c r="AA3506">
        <v>691.97230581200142</v>
      </c>
      <c r="AB3506">
        <v>886.33809796589219</v>
      </c>
      <c r="AC3506">
        <v>5832.6951593799167</v>
      </c>
      <c r="AD3506">
        <v>38.169624947789927</v>
      </c>
      <c r="AE3506">
        <v>12431.404729385747</v>
      </c>
    </row>
    <row r="3507" spans="1:31" x14ac:dyDescent="0.25">
      <c r="A3507">
        <v>1877761</v>
      </c>
      <c r="B3507">
        <v>1</v>
      </c>
      <c r="C3507" t="s">
        <v>80</v>
      </c>
      <c r="D3507" t="s">
        <v>92</v>
      </c>
      <c r="E3507" t="s">
        <v>146</v>
      </c>
      <c r="F3507" t="s">
        <v>10217</v>
      </c>
      <c r="G3507" t="s">
        <v>148</v>
      </c>
      <c r="H3507" t="s">
        <v>143</v>
      </c>
      <c r="I3507" t="s">
        <v>135</v>
      </c>
      <c r="J3507" t="s">
        <v>136</v>
      </c>
      <c r="K3507" t="s">
        <v>137</v>
      </c>
      <c r="L3507" t="s">
        <v>10218</v>
      </c>
      <c r="M3507" t="s">
        <v>10219</v>
      </c>
      <c r="N3507">
        <v>1.255833333</v>
      </c>
      <c r="O3507">
        <v>0</v>
      </c>
      <c r="P3507">
        <v>68</v>
      </c>
      <c r="Q3507">
        <v>0</v>
      </c>
      <c r="R3507">
        <v>1</v>
      </c>
      <c r="S3507">
        <v>0</v>
      </c>
      <c r="T3507">
        <v>5</v>
      </c>
      <c r="U3507">
        <v>0</v>
      </c>
      <c r="V3507">
        <v>0</v>
      </c>
      <c r="W3507">
        <v>0</v>
      </c>
      <c r="X3507">
        <v>44.235099486029085</v>
      </c>
      <c r="Y3507">
        <v>0</v>
      </c>
      <c r="Z3507">
        <v>0.29519201349798063</v>
      </c>
      <c r="AA3507">
        <v>0</v>
      </c>
      <c r="AB3507">
        <v>14.076424039679953</v>
      </c>
      <c r="AC3507">
        <v>0</v>
      </c>
      <c r="AD3507">
        <v>0</v>
      </c>
      <c r="AE3507">
        <v>58.606715539207016</v>
      </c>
    </row>
    <row r="3508" spans="1:31" x14ac:dyDescent="0.25">
      <c r="A3508">
        <v>1877429</v>
      </c>
      <c r="B3508">
        <v>1</v>
      </c>
      <c r="C3508" t="s">
        <v>80</v>
      </c>
      <c r="D3508" t="s">
        <v>83</v>
      </c>
      <c r="E3508" t="s">
        <v>140</v>
      </c>
      <c r="F3508" t="s">
        <v>10220</v>
      </c>
      <c r="G3508" t="s">
        <v>207</v>
      </c>
      <c r="H3508" t="s">
        <v>143</v>
      </c>
      <c r="I3508" t="s">
        <v>135</v>
      </c>
      <c r="J3508" t="s">
        <v>136</v>
      </c>
      <c r="K3508" t="s">
        <v>137</v>
      </c>
      <c r="L3508" t="s">
        <v>10221</v>
      </c>
      <c r="M3508" t="s">
        <v>10222</v>
      </c>
      <c r="N3508">
        <v>0.86472222200000004</v>
      </c>
      <c r="O3508">
        <v>0</v>
      </c>
      <c r="P3508">
        <v>0</v>
      </c>
      <c r="Q3508">
        <v>0</v>
      </c>
      <c r="R3508">
        <v>0</v>
      </c>
      <c r="S3508">
        <v>0</v>
      </c>
      <c r="T3508">
        <v>1</v>
      </c>
      <c r="U3508">
        <v>0</v>
      </c>
      <c r="V3508">
        <v>0</v>
      </c>
      <c r="W3508">
        <v>0</v>
      </c>
      <c r="X3508">
        <v>0</v>
      </c>
      <c r="Y3508">
        <v>0</v>
      </c>
      <c r="Z3508">
        <v>0</v>
      </c>
      <c r="AA3508">
        <v>0</v>
      </c>
      <c r="AB3508">
        <v>0.28259488812034783</v>
      </c>
      <c r="AC3508">
        <v>0</v>
      </c>
      <c r="AD3508">
        <v>0</v>
      </c>
      <c r="AE3508">
        <v>0.28259488812034783</v>
      </c>
    </row>
    <row r="3509" spans="1:31" x14ac:dyDescent="0.25">
      <c r="A3509">
        <v>1877406</v>
      </c>
      <c r="B3509">
        <v>1</v>
      </c>
      <c r="C3509" t="s">
        <v>80</v>
      </c>
      <c r="D3509" t="s">
        <v>106</v>
      </c>
      <c r="E3509" t="s">
        <v>158</v>
      </c>
      <c r="F3509" t="s">
        <v>10223</v>
      </c>
      <c r="G3509" t="s">
        <v>171</v>
      </c>
      <c r="H3509" t="s">
        <v>134</v>
      </c>
      <c r="I3509" t="s">
        <v>135</v>
      </c>
      <c r="J3509" t="s">
        <v>136</v>
      </c>
      <c r="K3509" t="s">
        <v>172</v>
      </c>
      <c r="L3509" t="s">
        <v>10224</v>
      </c>
      <c r="M3509" t="s">
        <v>10225</v>
      </c>
      <c r="N3509">
        <v>8.8283333329999998</v>
      </c>
      <c r="O3509">
        <v>0</v>
      </c>
      <c r="P3509">
        <v>65</v>
      </c>
      <c r="Q3509">
        <v>0</v>
      </c>
      <c r="R3509">
        <v>9</v>
      </c>
      <c r="S3509">
        <v>0</v>
      </c>
      <c r="T3509">
        <v>7</v>
      </c>
      <c r="U3509">
        <v>0</v>
      </c>
      <c r="V3509">
        <v>0</v>
      </c>
      <c r="W3509">
        <v>0</v>
      </c>
      <c r="X3509">
        <v>120.25295660258097</v>
      </c>
      <c r="Y3509">
        <v>0</v>
      </c>
      <c r="Z3509">
        <v>148.17293062812516</v>
      </c>
      <c r="AA3509">
        <v>0</v>
      </c>
      <c r="AB3509">
        <v>40.535928551944082</v>
      </c>
      <c r="AC3509">
        <v>0</v>
      </c>
      <c r="AD3509">
        <v>0</v>
      </c>
      <c r="AE3509">
        <v>308.96181578265021</v>
      </c>
    </row>
    <row r="3510" spans="1:31" x14ac:dyDescent="0.25">
      <c r="A3510">
        <v>1877738</v>
      </c>
      <c r="B3510">
        <v>1</v>
      </c>
      <c r="C3510" t="s">
        <v>80</v>
      </c>
      <c r="D3510" t="s">
        <v>92</v>
      </c>
      <c r="E3510" t="s">
        <v>140</v>
      </c>
      <c r="F3510" t="s">
        <v>10226</v>
      </c>
      <c r="G3510" t="s">
        <v>200</v>
      </c>
      <c r="H3510" t="s">
        <v>143</v>
      </c>
      <c r="I3510" t="s">
        <v>135</v>
      </c>
      <c r="J3510" t="s">
        <v>136</v>
      </c>
      <c r="K3510" t="s">
        <v>137</v>
      </c>
      <c r="L3510" t="s">
        <v>10227</v>
      </c>
      <c r="M3510" t="s">
        <v>10228</v>
      </c>
      <c r="N3510">
        <v>1.3019444440000001</v>
      </c>
      <c r="O3510">
        <v>0</v>
      </c>
      <c r="P3510">
        <v>1</v>
      </c>
      <c r="Q3510">
        <v>0</v>
      </c>
      <c r="R3510">
        <v>0</v>
      </c>
      <c r="S3510">
        <v>0</v>
      </c>
      <c r="T3510">
        <v>0</v>
      </c>
      <c r="U3510">
        <v>0</v>
      </c>
      <c r="V3510">
        <v>0</v>
      </c>
      <c r="W3510">
        <v>0</v>
      </c>
      <c r="X3510">
        <v>1.3240065086250001E-4</v>
      </c>
      <c r="Y3510">
        <v>0</v>
      </c>
      <c r="Z3510">
        <v>0</v>
      </c>
      <c r="AA3510">
        <v>0</v>
      </c>
      <c r="AB3510">
        <v>0</v>
      </c>
      <c r="AC3510">
        <v>0</v>
      </c>
      <c r="AD3510">
        <v>0</v>
      </c>
      <c r="AE3510">
        <v>1.3240065086250001E-4</v>
      </c>
    </row>
    <row r="3511" spans="1:31" x14ac:dyDescent="0.25">
      <c r="A3511">
        <v>1877598</v>
      </c>
      <c r="B3511">
        <v>1</v>
      </c>
      <c r="C3511" t="s">
        <v>81</v>
      </c>
      <c r="D3511" t="s">
        <v>123</v>
      </c>
      <c r="E3511" t="s">
        <v>131</v>
      </c>
      <c r="F3511" t="s">
        <v>7389</v>
      </c>
      <c r="G3511" t="s">
        <v>133</v>
      </c>
      <c r="H3511" t="s">
        <v>134</v>
      </c>
      <c r="I3511" t="s">
        <v>135</v>
      </c>
      <c r="J3511" t="s">
        <v>136</v>
      </c>
      <c r="K3511" t="s">
        <v>137</v>
      </c>
      <c r="L3511" t="s">
        <v>10229</v>
      </c>
      <c r="M3511" t="s">
        <v>10230</v>
      </c>
      <c r="N3511">
        <v>2.2122222219999998</v>
      </c>
      <c r="O3511">
        <v>3</v>
      </c>
      <c r="P3511">
        <v>531</v>
      </c>
      <c r="Q3511">
        <v>231</v>
      </c>
      <c r="R3511">
        <v>98</v>
      </c>
      <c r="S3511">
        <v>16</v>
      </c>
      <c r="T3511">
        <v>49</v>
      </c>
      <c r="U3511">
        <v>0</v>
      </c>
      <c r="V3511">
        <v>0</v>
      </c>
      <c r="W3511">
        <v>129.05761077391711</v>
      </c>
      <c r="X3511">
        <v>329.55542490279817</v>
      </c>
      <c r="Y3511">
        <v>2548.0955018307154</v>
      </c>
      <c r="Z3511">
        <v>1064.153461838624</v>
      </c>
      <c r="AA3511">
        <v>224.79028784474443</v>
      </c>
      <c r="AB3511">
        <v>230.88799348258831</v>
      </c>
      <c r="AC3511">
        <v>0</v>
      </c>
      <c r="AD3511">
        <v>0</v>
      </c>
      <c r="AE3511">
        <v>4526.5402806733873</v>
      </c>
    </row>
    <row r="3512" spans="1:31" x14ac:dyDescent="0.25">
      <c r="A3512">
        <v>1877389</v>
      </c>
      <c r="B3512">
        <v>1</v>
      </c>
      <c r="C3512" t="s">
        <v>80</v>
      </c>
      <c r="D3512" t="s">
        <v>94</v>
      </c>
      <c r="E3512" t="s">
        <v>158</v>
      </c>
      <c r="F3512" t="s">
        <v>10231</v>
      </c>
      <c r="G3512" t="s">
        <v>196</v>
      </c>
      <c r="H3512" t="s">
        <v>134</v>
      </c>
      <c r="I3512" t="s">
        <v>135</v>
      </c>
      <c r="J3512" t="s">
        <v>136</v>
      </c>
      <c r="K3512" t="s">
        <v>172</v>
      </c>
      <c r="L3512" t="s">
        <v>10232</v>
      </c>
      <c r="M3512" t="s">
        <v>10233</v>
      </c>
      <c r="N3512">
        <v>7.3092488879999999</v>
      </c>
      <c r="O3512">
        <v>0</v>
      </c>
      <c r="P3512">
        <v>261</v>
      </c>
      <c r="Q3512">
        <v>0</v>
      </c>
      <c r="R3512">
        <v>0</v>
      </c>
      <c r="S3512">
        <v>0</v>
      </c>
      <c r="T3512">
        <v>21</v>
      </c>
      <c r="U3512">
        <v>0</v>
      </c>
      <c r="V3512">
        <v>0</v>
      </c>
      <c r="W3512">
        <v>0</v>
      </c>
      <c r="X3512">
        <v>369.29818790037513</v>
      </c>
      <c r="Y3512">
        <v>0</v>
      </c>
      <c r="Z3512">
        <v>0</v>
      </c>
      <c r="AA3512">
        <v>0</v>
      </c>
      <c r="AB3512">
        <v>187.51933537798686</v>
      </c>
      <c r="AC3512">
        <v>0</v>
      </c>
      <c r="AD3512">
        <v>0</v>
      </c>
      <c r="AE3512">
        <v>556.81752327836193</v>
      </c>
    </row>
    <row r="3513" spans="1:31" x14ac:dyDescent="0.25">
      <c r="A3513">
        <v>1877970</v>
      </c>
      <c r="B3513">
        <v>1</v>
      </c>
      <c r="C3513" t="s">
        <v>81</v>
      </c>
      <c r="D3513" t="s">
        <v>128</v>
      </c>
      <c r="E3513" t="s">
        <v>140</v>
      </c>
      <c r="F3513" t="s">
        <v>10234</v>
      </c>
      <c r="G3513" t="s">
        <v>163</v>
      </c>
      <c r="H3513" t="s">
        <v>143</v>
      </c>
      <c r="I3513" t="s">
        <v>135</v>
      </c>
      <c r="J3513" t="s">
        <v>136</v>
      </c>
      <c r="K3513" t="s">
        <v>137</v>
      </c>
      <c r="L3513" t="s">
        <v>10235</v>
      </c>
      <c r="M3513" t="s">
        <v>10236</v>
      </c>
      <c r="N3513">
        <v>2.6952777769999998</v>
      </c>
      <c r="O3513">
        <v>0</v>
      </c>
      <c r="P3513">
        <v>1</v>
      </c>
      <c r="Q3513">
        <v>0</v>
      </c>
      <c r="R3513">
        <v>0</v>
      </c>
      <c r="S3513">
        <v>0</v>
      </c>
      <c r="T3513">
        <v>0</v>
      </c>
      <c r="U3513">
        <v>0</v>
      </c>
      <c r="V3513">
        <v>0</v>
      </c>
      <c r="W3513">
        <v>0</v>
      </c>
      <c r="X3513">
        <v>0.34801808639715426</v>
      </c>
      <c r="Y3513">
        <v>0</v>
      </c>
      <c r="Z3513">
        <v>0</v>
      </c>
      <c r="AA3513">
        <v>0</v>
      </c>
      <c r="AB3513">
        <v>0</v>
      </c>
      <c r="AC3513">
        <v>0</v>
      </c>
      <c r="AD3513">
        <v>0</v>
      </c>
      <c r="AE3513">
        <v>0.34801808639715426</v>
      </c>
    </row>
    <row r="3514" spans="1:31" x14ac:dyDescent="0.25">
      <c r="A3514">
        <v>1878030</v>
      </c>
      <c r="B3514">
        <v>1</v>
      </c>
      <c r="C3514" t="s">
        <v>80</v>
      </c>
      <c r="D3514" t="s">
        <v>104</v>
      </c>
      <c r="E3514" t="s">
        <v>158</v>
      </c>
      <c r="F3514" t="s">
        <v>10237</v>
      </c>
      <c r="G3514" t="s">
        <v>900</v>
      </c>
      <c r="H3514" t="s">
        <v>134</v>
      </c>
      <c r="I3514" t="s">
        <v>135</v>
      </c>
      <c r="J3514" t="s">
        <v>136</v>
      </c>
      <c r="K3514" t="s">
        <v>137</v>
      </c>
      <c r="L3514" t="s">
        <v>10238</v>
      </c>
      <c r="M3514" t="s">
        <v>10239</v>
      </c>
      <c r="N3514">
        <v>5.0022222220000003</v>
      </c>
      <c r="O3514">
        <v>0</v>
      </c>
      <c r="P3514">
        <v>3</v>
      </c>
      <c r="Q3514">
        <v>0</v>
      </c>
      <c r="R3514">
        <v>16</v>
      </c>
      <c r="S3514">
        <v>0</v>
      </c>
      <c r="T3514">
        <v>0</v>
      </c>
      <c r="U3514">
        <v>0</v>
      </c>
      <c r="V3514">
        <v>0</v>
      </c>
      <c r="W3514">
        <v>0</v>
      </c>
      <c r="X3514">
        <v>0.15386908047921941</v>
      </c>
      <c r="Y3514">
        <v>0</v>
      </c>
      <c r="Z3514">
        <v>50.908105510132025</v>
      </c>
      <c r="AA3514">
        <v>0</v>
      </c>
      <c r="AB3514">
        <v>0</v>
      </c>
      <c r="AC3514">
        <v>0</v>
      </c>
      <c r="AD3514">
        <v>0</v>
      </c>
      <c r="AE3514">
        <v>51.061974590611243</v>
      </c>
    </row>
    <row r="3515" spans="1:31" x14ac:dyDescent="0.25">
      <c r="A3515">
        <v>1877343</v>
      </c>
      <c r="B3515">
        <v>1</v>
      </c>
      <c r="C3515" t="s">
        <v>81</v>
      </c>
      <c r="D3515" t="s">
        <v>113</v>
      </c>
      <c r="E3515" t="s">
        <v>158</v>
      </c>
      <c r="F3515" t="s">
        <v>10240</v>
      </c>
      <c r="G3515" t="s">
        <v>133</v>
      </c>
      <c r="H3515" t="s">
        <v>134</v>
      </c>
      <c r="I3515" t="s">
        <v>152</v>
      </c>
      <c r="J3515" t="s">
        <v>136</v>
      </c>
      <c r="K3515" t="s">
        <v>137</v>
      </c>
      <c r="L3515" t="s">
        <v>10241</v>
      </c>
      <c r="M3515" t="s">
        <v>10242</v>
      </c>
      <c r="N3515">
        <v>1.1111111E-2</v>
      </c>
      <c r="O3515">
        <v>0</v>
      </c>
      <c r="P3515">
        <v>1179</v>
      </c>
      <c r="Q3515">
        <v>14</v>
      </c>
      <c r="R3515">
        <v>314</v>
      </c>
      <c r="S3515">
        <v>4</v>
      </c>
      <c r="T3515">
        <v>62</v>
      </c>
      <c r="U3515">
        <v>0</v>
      </c>
      <c r="V3515">
        <v>0</v>
      </c>
      <c r="W3515">
        <v>0</v>
      </c>
      <c r="X3515">
        <v>2.0534525761057667</v>
      </c>
      <c r="Y3515">
        <v>0.36631163231786668</v>
      </c>
      <c r="Z3515">
        <v>5.7931054665555557</v>
      </c>
      <c r="AA3515">
        <v>0.44235648379953335</v>
      </c>
      <c r="AB3515">
        <v>0.47238600129248887</v>
      </c>
      <c r="AC3515">
        <v>0</v>
      </c>
      <c r="AD3515">
        <v>0</v>
      </c>
      <c r="AE3515">
        <v>9.1276121600712106</v>
      </c>
    </row>
    <row r="3516" spans="1:31" x14ac:dyDescent="0.25">
      <c r="A3516">
        <v>1877924</v>
      </c>
      <c r="B3516">
        <v>1</v>
      </c>
      <c r="C3516" t="s">
        <v>80</v>
      </c>
      <c r="D3516" t="s">
        <v>95</v>
      </c>
      <c r="E3516" t="s">
        <v>140</v>
      </c>
      <c r="F3516" t="s">
        <v>10243</v>
      </c>
      <c r="G3516" t="s">
        <v>163</v>
      </c>
      <c r="H3516" t="s">
        <v>143</v>
      </c>
      <c r="I3516" t="s">
        <v>135</v>
      </c>
      <c r="J3516" t="s">
        <v>136</v>
      </c>
      <c r="K3516" t="s">
        <v>137</v>
      </c>
      <c r="L3516" t="s">
        <v>10244</v>
      </c>
      <c r="M3516" t="s">
        <v>10245</v>
      </c>
      <c r="N3516">
        <v>1.4244444439999999</v>
      </c>
      <c r="O3516">
        <v>0</v>
      </c>
      <c r="P3516">
        <v>0</v>
      </c>
      <c r="Q3516">
        <v>0</v>
      </c>
      <c r="R3516">
        <v>0</v>
      </c>
      <c r="S3516">
        <v>0</v>
      </c>
      <c r="T3516">
        <v>1</v>
      </c>
      <c r="U3516">
        <v>0</v>
      </c>
      <c r="V3516">
        <v>0</v>
      </c>
      <c r="W3516">
        <v>0</v>
      </c>
      <c r="X3516">
        <v>0</v>
      </c>
      <c r="Y3516">
        <v>0</v>
      </c>
      <c r="Z3516">
        <v>0</v>
      </c>
      <c r="AA3516">
        <v>0</v>
      </c>
      <c r="AB3516">
        <v>0.77656239289374951</v>
      </c>
      <c r="AC3516">
        <v>0</v>
      </c>
      <c r="AD3516">
        <v>0</v>
      </c>
      <c r="AE3516">
        <v>0.77656239289374951</v>
      </c>
    </row>
    <row r="3517" spans="1:31" x14ac:dyDescent="0.25">
      <c r="A3517">
        <v>1877283</v>
      </c>
      <c r="B3517">
        <v>1</v>
      </c>
      <c r="C3517" t="s">
        <v>80</v>
      </c>
      <c r="D3517" t="s">
        <v>84</v>
      </c>
      <c r="E3517" t="s">
        <v>146</v>
      </c>
      <c r="F3517" t="s">
        <v>10246</v>
      </c>
      <c r="G3517" t="s">
        <v>148</v>
      </c>
      <c r="H3517" t="s">
        <v>143</v>
      </c>
      <c r="I3517" t="s">
        <v>135</v>
      </c>
      <c r="J3517" t="s">
        <v>136</v>
      </c>
      <c r="K3517" t="s">
        <v>137</v>
      </c>
      <c r="L3517" t="s">
        <v>10247</v>
      </c>
      <c r="M3517" t="s">
        <v>10248</v>
      </c>
      <c r="N3517">
        <v>1.121388888</v>
      </c>
      <c r="O3517">
        <v>0</v>
      </c>
      <c r="P3517">
        <v>56</v>
      </c>
      <c r="Q3517">
        <v>0</v>
      </c>
      <c r="R3517">
        <v>0</v>
      </c>
      <c r="S3517">
        <v>0</v>
      </c>
      <c r="T3517">
        <v>2</v>
      </c>
      <c r="U3517">
        <v>0</v>
      </c>
      <c r="V3517">
        <v>0</v>
      </c>
      <c r="W3517">
        <v>0</v>
      </c>
      <c r="X3517">
        <v>9.454808062441014</v>
      </c>
      <c r="Y3517">
        <v>0</v>
      </c>
      <c r="Z3517">
        <v>0</v>
      </c>
      <c r="AA3517">
        <v>0</v>
      </c>
      <c r="AB3517">
        <v>2.879876733425609</v>
      </c>
      <c r="AC3517">
        <v>0</v>
      </c>
      <c r="AD3517">
        <v>0</v>
      </c>
      <c r="AE3517">
        <v>12.334684795866623</v>
      </c>
    </row>
    <row r="3518" spans="1:31" x14ac:dyDescent="0.25">
      <c r="A3518">
        <v>1877784</v>
      </c>
      <c r="B3518">
        <v>1</v>
      </c>
      <c r="C3518" t="s">
        <v>80</v>
      </c>
      <c r="D3518" t="s">
        <v>101</v>
      </c>
      <c r="E3518" t="s">
        <v>169</v>
      </c>
      <c r="F3518" t="s">
        <v>10249</v>
      </c>
      <c r="G3518" t="s">
        <v>2221</v>
      </c>
      <c r="H3518" t="s">
        <v>143</v>
      </c>
      <c r="I3518" t="s">
        <v>135</v>
      </c>
      <c r="J3518" t="s">
        <v>5</v>
      </c>
      <c r="K3518" t="s">
        <v>137</v>
      </c>
      <c r="L3518" t="s">
        <v>10250</v>
      </c>
      <c r="M3518" t="s">
        <v>10251</v>
      </c>
      <c r="N3518">
        <v>2.2625000000000002</v>
      </c>
      <c r="O3518">
        <v>0</v>
      </c>
      <c r="P3518">
        <v>73</v>
      </c>
      <c r="Q3518">
        <v>0</v>
      </c>
      <c r="R3518">
        <v>2</v>
      </c>
      <c r="S3518">
        <v>0</v>
      </c>
      <c r="T3518">
        <v>22</v>
      </c>
      <c r="U3518">
        <v>0</v>
      </c>
      <c r="V3518">
        <v>0</v>
      </c>
      <c r="W3518">
        <v>0</v>
      </c>
      <c r="X3518">
        <v>42.873170860113589</v>
      </c>
      <c r="Y3518">
        <v>0</v>
      </c>
      <c r="Z3518">
        <v>2.1239924822261749</v>
      </c>
      <c r="AA3518">
        <v>0</v>
      </c>
      <c r="AB3518">
        <v>94.686843016659935</v>
      </c>
      <c r="AC3518">
        <v>0</v>
      </c>
      <c r="AD3518">
        <v>0</v>
      </c>
      <c r="AE3518">
        <v>139.68400635899968</v>
      </c>
    </row>
    <row r="3519" spans="1:31" x14ac:dyDescent="0.25">
      <c r="A3519">
        <v>1877930</v>
      </c>
      <c r="B3519">
        <v>1</v>
      </c>
      <c r="C3519" t="s">
        <v>81</v>
      </c>
      <c r="D3519" t="s">
        <v>112</v>
      </c>
      <c r="E3519" t="s">
        <v>169</v>
      </c>
      <c r="F3519" t="s">
        <v>10252</v>
      </c>
      <c r="G3519" t="s">
        <v>183</v>
      </c>
      <c r="H3519" t="s">
        <v>143</v>
      </c>
      <c r="I3519" t="s">
        <v>135</v>
      </c>
      <c r="J3519" t="s">
        <v>136</v>
      </c>
      <c r="K3519" t="s">
        <v>137</v>
      </c>
      <c r="L3519" t="s">
        <v>10253</v>
      </c>
      <c r="M3519" t="s">
        <v>10254</v>
      </c>
      <c r="N3519">
        <v>1.6230555550000001</v>
      </c>
      <c r="O3519">
        <v>0</v>
      </c>
      <c r="P3519">
        <v>37</v>
      </c>
      <c r="Q3519">
        <v>0</v>
      </c>
      <c r="R3519">
        <v>5</v>
      </c>
      <c r="S3519">
        <v>0</v>
      </c>
      <c r="T3519">
        <v>0</v>
      </c>
      <c r="U3519">
        <v>0</v>
      </c>
      <c r="V3519">
        <v>0</v>
      </c>
      <c r="W3519">
        <v>0</v>
      </c>
      <c r="X3519">
        <v>7.9180794455036958</v>
      </c>
      <c r="Y3519">
        <v>0</v>
      </c>
      <c r="Z3519">
        <v>0.57975857828847555</v>
      </c>
      <c r="AA3519">
        <v>0</v>
      </c>
      <c r="AB3519">
        <v>0</v>
      </c>
      <c r="AC3519">
        <v>0</v>
      </c>
      <c r="AD3519">
        <v>0</v>
      </c>
      <c r="AE3519">
        <v>8.4978380237921716</v>
      </c>
    </row>
    <row r="3520" spans="1:31" x14ac:dyDescent="0.25">
      <c r="A3520">
        <v>1877821</v>
      </c>
      <c r="B3520">
        <v>1</v>
      </c>
      <c r="C3520" t="s">
        <v>80</v>
      </c>
      <c r="D3520" t="s">
        <v>108</v>
      </c>
      <c r="E3520" t="s">
        <v>210</v>
      </c>
      <c r="F3520" t="s">
        <v>10255</v>
      </c>
      <c r="G3520" t="s">
        <v>133</v>
      </c>
      <c r="H3520" t="s">
        <v>134</v>
      </c>
      <c r="I3520" t="s">
        <v>135</v>
      </c>
      <c r="J3520" t="s">
        <v>136</v>
      </c>
      <c r="K3520" t="s">
        <v>137</v>
      </c>
      <c r="L3520" t="s">
        <v>10256</v>
      </c>
      <c r="M3520" t="s">
        <v>10257</v>
      </c>
      <c r="N3520">
        <v>0.34083333300000002</v>
      </c>
      <c r="O3520">
        <v>0</v>
      </c>
      <c r="P3520">
        <v>2308</v>
      </c>
      <c r="Q3520">
        <v>0</v>
      </c>
      <c r="R3520">
        <v>131</v>
      </c>
      <c r="S3520">
        <v>1</v>
      </c>
      <c r="T3520">
        <v>825</v>
      </c>
      <c r="U3520">
        <v>1</v>
      </c>
      <c r="V3520">
        <v>2</v>
      </c>
      <c r="W3520">
        <v>0</v>
      </c>
      <c r="X3520">
        <v>151.12710923159528</v>
      </c>
      <c r="Y3520">
        <v>0</v>
      </c>
      <c r="Z3520">
        <v>71.505837858686235</v>
      </c>
      <c r="AA3520">
        <v>19.084071118535615</v>
      </c>
      <c r="AB3520">
        <v>242.16312597333723</v>
      </c>
      <c r="AC3520">
        <v>74.767133245253092</v>
      </c>
      <c r="AD3520">
        <v>6.1702254228501605</v>
      </c>
      <c r="AE3520">
        <v>564.81750285025771</v>
      </c>
    </row>
    <row r="3521" spans="1:31" x14ac:dyDescent="0.25">
      <c r="A3521">
        <v>1877987</v>
      </c>
      <c r="B3521">
        <v>1</v>
      </c>
      <c r="C3521" t="s">
        <v>80</v>
      </c>
      <c r="D3521" t="s">
        <v>104</v>
      </c>
      <c r="E3521" t="s">
        <v>158</v>
      </c>
      <c r="F3521" t="s">
        <v>10258</v>
      </c>
      <c r="G3521" t="s">
        <v>900</v>
      </c>
      <c r="H3521" t="s">
        <v>134</v>
      </c>
      <c r="I3521" t="s">
        <v>135</v>
      </c>
      <c r="J3521" t="s">
        <v>136</v>
      </c>
      <c r="K3521" t="s">
        <v>137</v>
      </c>
      <c r="L3521" t="s">
        <v>10259</v>
      </c>
      <c r="M3521" t="s">
        <v>10260</v>
      </c>
      <c r="N3521">
        <v>5.7566666660000001</v>
      </c>
      <c r="O3521">
        <v>0</v>
      </c>
      <c r="P3521">
        <v>25</v>
      </c>
      <c r="Q3521">
        <v>0</v>
      </c>
      <c r="R3521">
        <v>4</v>
      </c>
      <c r="S3521">
        <v>0</v>
      </c>
      <c r="T3521">
        <v>11</v>
      </c>
      <c r="U3521">
        <v>0</v>
      </c>
      <c r="V3521">
        <v>0</v>
      </c>
      <c r="W3521">
        <v>0</v>
      </c>
      <c r="X3521">
        <v>43.148729808209417</v>
      </c>
      <c r="Y3521">
        <v>0</v>
      </c>
      <c r="Z3521">
        <v>27.243444162408512</v>
      </c>
      <c r="AA3521">
        <v>0</v>
      </c>
      <c r="AB3521">
        <v>30.069981891054486</v>
      </c>
      <c r="AC3521">
        <v>0</v>
      </c>
      <c r="AD3521">
        <v>0</v>
      </c>
      <c r="AE3521">
        <v>100.46215586167241</v>
      </c>
    </row>
    <row r="3522" spans="1:31" x14ac:dyDescent="0.25">
      <c r="A3522">
        <v>1877346</v>
      </c>
      <c r="B3522">
        <v>1</v>
      </c>
      <c r="C3522" t="s">
        <v>81</v>
      </c>
      <c r="D3522" t="s">
        <v>128</v>
      </c>
      <c r="E3522" t="s">
        <v>158</v>
      </c>
      <c r="F3522" t="s">
        <v>10261</v>
      </c>
      <c r="G3522" t="s">
        <v>133</v>
      </c>
      <c r="H3522" t="s">
        <v>134</v>
      </c>
      <c r="I3522" t="s">
        <v>135</v>
      </c>
      <c r="J3522" t="s">
        <v>136</v>
      </c>
      <c r="K3522" t="s">
        <v>137</v>
      </c>
      <c r="L3522" t="s">
        <v>10262</v>
      </c>
      <c r="M3522" t="s">
        <v>10263</v>
      </c>
      <c r="N3522">
        <v>0.98444444399999997</v>
      </c>
      <c r="O3522">
        <v>1</v>
      </c>
      <c r="P3522">
        <v>871</v>
      </c>
      <c r="Q3522">
        <v>4</v>
      </c>
      <c r="R3522">
        <v>57</v>
      </c>
      <c r="S3522">
        <v>0</v>
      </c>
      <c r="T3522">
        <v>43</v>
      </c>
      <c r="U3522">
        <v>1</v>
      </c>
      <c r="V3522">
        <v>0</v>
      </c>
      <c r="W3522">
        <v>0.1711723873422667</v>
      </c>
      <c r="X3522">
        <v>202.3509094390493</v>
      </c>
      <c r="Y3522">
        <v>6.6833394312055932</v>
      </c>
      <c r="Z3522">
        <v>46.494541248996654</v>
      </c>
      <c r="AA3522">
        <v>0</v>
      </c>
      <c r="AB3522">
        <v>54.568104601159618</v>
      </c>
      <c r="AC3522">
        <v>84.202508373724712</v>
      </c>
      <c r="AD3522">
        <v>0</v>
      </c>
      <c r="AE3522">
        <v>394.47057548147814</v>
      </c>
    </row>
    <row r="3523" spans="1:31" x14ac:dyDescent="0.25">
      <c r="A3523">
        <v>1877515</v>
      </c>
      <c r="B3523">
        <v>1</v>
      </c>
      <c r="C3523" t="s">
        <v>80</v>
      </c>
      <c r="D3523" t="s">
        <v>96</v>
      </c>
      <c r="E3523" t="s">
        <v>146</v>
      </c>
      <c r="F3523" t="s">
        <v>10264</v>
      </c>
      <c r="G3523" t="s">
        <v>564</v>
      </c>
      <c r="H3523" t="s">
        <v>143</v>
      </c>
      <c r="I3523" t="s">
        <v>135</v>
      </c>
      <c r="J3523" t="s">
        <v>136</v>
      </c>
      <c r="K3523" t="s">
        <v>137</v>
      </c>
      <c r="L3523" t="s">
        <v>10265</v>
      </c>
      <c r="M3523" t="s">
        <v>10266</v>
      </c>
      <c r="N3523">
        <v>8.3736111110000007</v>
      </c>
      <c r="O3523">
        <v>0</v>
      </c>
      <c r="P3523">
        <v>6</v>
      </c>
      <c r="Q3523">
        <v>0</v>
      </c>
      <c r="R3523">
        <v>0</v>
      </c>
      <c r="S3523">
        <v>0</v>
      </c>
      <c r="T3523">
        <v>0</v>
      </c>
      <c r="U3523">
        <v>0</v>
      </c>
      <c r="V3523">
        <v>0</v>
      </c>
      <c r="W3523">
        <v>0</v>
      </c>
      <c r="X3523">
        <v>35.930833592139237</v>
      </c>
      <c r="Y3523">
        <v>0</v>
      </c>
      <c r="Z3523">
        <v>0</v>
      </c>
      <c r="AA3523">
        <v>0</v>
      </c>
      <c r="AB3523">
        <v>0</v>
      </c>
      <c r="AC3523">
        <v>0</v>
      </c>
      <c r="AD3523">
        <v>0</v>
      </c>
      <c r="AE3523">
        <v>35.930833592139237</v>
      </c>
    </row>
    <row r="3524" spans="1:31" x14ac:dyDescent="0.25">
      <c r="A3524">
        <v>1877303</v>
      </c>
      <c r="B3524">
        <v>1</v>
      </c>
      <c r="C3524" t="s">
        <v>80</v>
      </c>
      <c r="D3524" t="s">
        <v>96</v>
      </c>
      <c r="E3524" t="s">
        <v>210</v>
      </c>
      <c r="F3524" t="s">
        <v>10267</v>
      </c>
      <c r="G3524" t="s">
        <v>133</v>
      </c>
      <c r="H3524" t="s">
        <v>134</v>
      </c>
      <c r="I3524" t="s">
        <v>135</v>
      </c>
      <c r="J3524" t="s">
        <v>136</v>
      </c>
      <c r="K3524" t="s">
        <v>137</v>
      </c>
      <c r="L3524" t="s">
        <v>10268</v>
      </c>
      <c r="M3524" t="s">
        <v>10269</v>
      </c>
      <c r="N3524">
        <v>0.711388888</v>
      </c>
      <c r="O3524">
        <v>0</v>
      </c>
      <c r="P3524">
        <v>3476</v>
      </c>
      <c r="Q3524">
        <v>0</v>
      </c>
      <c r="R3524">
        <v>8</v>
      </c>
      <c r="S3524">
        <v>7</v>
      </c>
      <c r="T3524">
        <v>398</v>
      </c>
      <c r="U3524">
        <v>0</v>
      </c>
      <c r="V3524">
        <v>0</v>
      </c>
      <c r="W3524">
        <v>0</v>
      </c>
      <c r="X3524">
        <v>992.75184618280957</v>
      </c>
      <c r="Y3524">
        <v>0</v>
      </c>
      <c r="Z3524">
        <v>1.7823061510493006</v>
      </c>
      <c r="AA3524">
        <v>118.42404764082747</v>
      </c>
      <c r="AB3524">
        <v>554.59986845300739</v>
      </c>
      <c r="AC3524">
        <v>0</v>
      </c>
      <c r="AD3524">
        <v>0</v>
      </c>
      <c r="AE3524">
        <v>1667.5580684276938</v>
      </c>
    </row>
    <row r="3525" spans="1:31" x14ac:dyDescent="0.25">
      <c r="A3525">
        <v>1877280</v>
      </c>
      <c r="B3525">
        <v>1</v>
      </c>
      <c r="C3525" t="s">
        <v>80</v>
      </c>
      <c r="D3525" t="s">
        <v>85</v>
      </c>
      <c r="E3525" t="s">
        <v>140</v>
      </c>
      <c r="F3525" t="s">
        <v>10270</v>
      </c>
      <c r="G3525" t="s">
        <v>163</v>
      </c>
      <c r="H3525" t="s">
        <v>143</v>
      </c>
      <c r="I3525" t="s">
        <v>135</v>
      </c>
      <c r="J3525" t="s">
        <v>136</v>
      </c>
      <c r="K3525" t="s">
        <v>137</v>
      </c>
      <c r="L3525" t="s">
        <v>10271</v>
      </c>
      <c r="M3525" t="s">
        <v>10272</v>
      </c>
      <c r="N3525">
        <v>0.48333333299999998</v>
      </c>
      <c r="O3525">
        <v>0</v>
      </c>
      <c r="P3525">
        <v>6</v>
      </c>
      <c r="Q3525">
        <v>0</v>
      </c>
      <c r="R3525">
        <v>0</v>
      </c>
      <c r="S3525">
        <v>0</v>
      </c>
      <c r="T3525">
        <v>1</v>
      </c>
      <c r="U3525">
        <v>0</v>
      </c>
      <c r="V3525">
        <v>0</v>
      </c>
      <c r="W3525">
        <v>0</v>
      </c>
      <c r="X3525">
        <v>0.49888532345595887</v>
      </c>
      <c r="Y3525">
        <v>0</v>
      </c>
      <c r="Z3525">
        <v>0</v>
      </c>
      <c r="AA3525">
        <v>0</v>
      </c>
      <c r="AB3525">
        <v>0.48035298766330004</v>
      </c>
      <c r="AC3525">
        <v>0</v>
      </c>
      <c r="AD3525">
        <v>0</v>
      </c>
      <c r="AE3525">
        <v>0.97923831111925885</v>
      </c>
    </row>
    <row r="3526" spans="1:31" x14ac:dyDescent="0.25">
      <c r="A3526">
        <v>1877844</v>
      </c>
      <c r="B3526">
        <v>1</v>
      </c>
      <c r="C3526" t="s">
        <v>80</v>
      </c>
      <c r="D3526" t="s">
        <v>84</v>
      </c>
      <c r="E3526" t="s">
        <v>146</v>
      </c>
      <c r="F3526" t="s">
        <v>10273</v>
      </c>
      <c r="G3526" t="s">
        <v>596</v>
      </c>
      <c r="H3526" t="s">
        <v>143</v>
      </c>
      <c r="I3526" t="s">
        <v>135</v>
      </c>
      <c r="J3526" t="s">
        <v>136</v>
      </c>
      <c r="K3526" t="s">
        <v>137</v>
      </c>
      <c r="L3526" t="s">
        <v>10274</v>
      </c>
      <c r="M3526" t="s">
        <v>10275</v>
      </c>
      <c r="N3526">
        <v>1.3886111109999999</v>
      </c>
      <c r="O3526">
        <v>0</v>
      </c>
      <c r="P3526">
        <v>69</v>
      </c>
      <c r="Q3526">
        <v>0</v>
      </c>
      <c r="R3526">
        <v>0</v>
      </c>
      <c r="S3526">
        <v>0</v>
      </c>
      <c r="T3526">
        <v>6</v>
      </c>
      <c r="U3526">
        <v>0</v>
      </c>
      <c r="V3526">
        <v>0</v>
      </c>
      <c r="W3526">
        <v>0</v>
      </c>
      <c r="X3526">
        <v>28.398378903531736</v>
      </c>
      <c r="Y3526">
        <v>0</v>
      </c>
      <c r="Z3526">
        <v>0</v>
      </c>
      <c r="AA3526">
        <v>0</v>
      </c>
      <c r="AB3526">
        <v>3.5604149425842824</v>
      </c>
      <c r="AC3526">
        <v>0</v>
      </c>
      <c r="AD3526">
        <v>0</v>
      </c>
      <c r="AE3526">
        <v>31.958793846116016</v>
      </c>
    </row>
    <row r="3527" spans="1:31" x14ac:dyDescent="0.25">
      <c r="A3527">
        <v>1877366</v>
      </c>
      <c r="B3527">
        <v>1</v>
      </c>
      <c r="C3527" t="s">
        <v>80</v>
      </c>
      <c r="D3527" t="s">
        <v>96</v>
      </c>
      <c r="E3527" t="s">
        <v>146</v>
      </c>
      <c r="F3527" t="s">
        <v>4052</v>
      </c>
      <c r="G3527" t="s">
        <v>501</v>
      </c>
      <c r="H3527" t="s">
        <v>143</v>
      </c>
      <c r="I3527" t="s">
        <v>135</v>
      </c>
      <c r="J3527" t="s">
        <v>136</v>
      </c>
      <c r="K3527" t="s">
        <v>137</v>
      </c>
      <c r="L3527" t="s">
        <v>10276</v>
      </c>
      <c r="M3527" t="s">
        <v>10277</v>
      </c>
      <c r="N3527">
        <v>0.92055555499999997</v>
      </c>
      <c r="O3527">
        <v>0</v>
      </c>
      <c r="P3527">
        <v>50</v>
      </c>
      <c r="Q3527">
        <v>0</v>
      </c>
      <c r="R3527">
        <v>0</v>
      </c>
      <c r="S3527">
        <v>0</v>
      </c>
      <c r="T3527">
        <v>51</v>
      </c>
      <c r="U3527">
        <v>0</v>
      </c>
      <c r="V3527">
        <v>0</v>
      </c>
      <c r="W3527">
        <v>0</v>
      </c>
      <c r="X3527">
        <v>10.904687259510085</v>
      </c>
      <c r="Y3527">
        <v>0</v>
      </c>
      <c r="Z3527">
        <v>0</v>
      </c>
      <c r="AA3527">
        <v>0</v>
      </c>
      <c r="AB3527">
        <v>38.614272734503366</v>
      </c>
      <c r="AC3527">
        <v>0</v>
      </c>
      <c r="AD3527">
        <v>0</v>
      </c>
      <c r="AE3527">
        <v>49.51895999401345</v>
      </c>
    </row>
    <row r="3528" spans="1:31" x14ac:dyDescent="0.25">
      <c r="A3528">
        <v>1877864</v>
      </c>
      <c r="B3528">
        <v>1</v>
      </c>
      <c r="C3528" t="s">
        <v>80</v>
      </c>
      <c r="D3528" t="s">
        <v>98</v>
      </c>
      <c r="E3528" t="s">
        <v>146</v>
      </c>
      <c r="F3528" t="s">
        <v>10278</v>
      </c>
      <c r="G3528" t="s">
        <v>363</v>
      </c>
      <c r="H3528" t="s">
        <v>143</v>
      </c>
      <c r="I3528" t="s">
        <v>135</v>
      </c>
      <c r="J3528" t="s">
        <v>136</v>
      </c>
      <c r="K3528" t="s">
        <v>137</v>
      </c>
      <c r="L3528" t="s">
        <v>10279</v>
      </c>
      <c r="M3528" t="s">
        <v>10280</v>
      </c>
      <c r="N3528">
        <v>1.4583333329999999</v>
      </c>
      <c r="O3528">
        <v>0</v>
      </c>
      <c r="P3528">
        <v>0</v>
      </c>
      <c r="Q3528">
        <v>0</v>
      </c>
      <c r="R3528">
        <v>2</v>
      </c>
      <c r="S3528">
        <v>0</v>
      </c>
      <c r="T3528">
        <v>1</v>
      </c>
      <c r="U3528">
        <v>0</v>
      </c>
      <c r="V3528">
        <v>0</v>
      </c>
      <c r="W3528">
        <v>0</v>
      </c>
      <c r="X3528">
        <v>0</v>
      </c>
      <c r="Y3528">
        <v>0</v>
      </c>
      <c r="Z3528">
        <v>17.709481074417045</v>
      </c>
      <c r="AA3528">
        <v>0</v>
      </c>
      <c r="AB3528">
        <v>0</v>
      </c>
      <c r="AC3528">
        <v>0</v>
      </c>
      <c r="AD3528">
        <v>0</v>
      </c>
      <c r="AE3528">
        <v>17.709481074417045</v>
      </c>
    </row>
    <row r="3529" spans="1:31" x14ac:dyDescent="0.25">
      <c r="A3529">
        <v>1877993</v>
      </c>
      <c r="B3529">
        <v>1</v>
      </c>
      <c r="C3529" t="s">
        <v>80</v>
      </c>
      <c r="D3529" t="s">
        <v>98</v>
      </c>
      <c r="E3529" t="s">
        <v>169</v>
      </c>
      <c r="F3529" t="s">
        <v>10281</v>
      </c>
      <c r="G3529" t="s">
        <v>142</v>
      </c>
      <c r="H3529" t="s">
        <v>143</v>
      </c>
      <c r="I3529" t="s">
        <v>135</v>
      </c>
      <c r="J3529" t="s">
        <v>136</v>
      </c>
      <c r="K3529" t="s">
        <v>137</v>
      </c>
      <c r="L3529" t="s">
        <v>10282</v>
      </c>
      <c r="M3529" t="s">
        <v>10283</v>
      </c>
      <c r="N3529">
        <v>0.76249999999999996</v>
      </c>
      <c r="O3529">
        <v>0</v>
      </c>
      <c r="P3529">
        <v>271</v>
      </c>
      <c r="Q3529">
        <v>0</v>
      </c>
      <c r="R3529">
        <v>1</v>
      </c>
      <c r="S3529">
        <v>0</v>
      </c>
      <c r="T3529">
        <v>14</v>
      </c>
      <c r="U3529">
        <v>0</v>
      </c>
      <c r="V3529">
        <v>0</v>
      </c>
      <c r="W3529">
        <v>0</v>
      </c>
      <c r="X3529">
        <v>54.409217900929328</v>
      </c>
      <c r="Y3529">
        <v>0</v>
      </c>
      <c r="Z3529">
        <v>0.76451300512757503</v>
      </c>
      <c r="AA3529">
        <v>0</v>
      </c>
      <c r="AB3529">
        <v>3.8625866227006531</v>
      </c>
      <c r="AC3529">
        <v>0</v>
      </c>
      <c r="AD3529">
        <v>0</v>
      </c>
      <c r="AE3529">
        <v>59.036317528757557</v>
      </c>
    </row>
    <row r="3530" spans="1:31" x14ac:dyDescent="0.25">
      <c r="A3530">
        <v>1878007</v>
      </c>
      <c r="B3530">
        <v>1</v>
      </c>
      <c r="C3530" t="s">
        <v>80</v>
      </c>
      <c r="D3530" t="s">
        <v>104</v>
      </c>
      <c r="E3530" t="s">
        <v>131</v>
      </c>
      <c r="F3530" t="s">
        <v>4025</v>
      </c>
      <c r="G3530" t="s">
        <v>133</v>
      </c>
      <c r="H3530" t="s">
        <v>134</v>
      </c>
      <c r="I3530" t="s">
        <v>135</v>
      </c>
      <c r="J3530" t="s">
        <v>136</v>
      </c>
      <c r="K3530" t="s">
        <v>137</v>
      </c>
      <c r="L3530" t="s">
        <v>10284</v>
      </c>
      <c r="M3530" t="s">
        <v>10285</v>
      </c>
      <c r="N3530">
        <v>1.1091666659999999</v>
      </c>
      <c r="O3530">
        <v>1</v>
      </c>
      <c r="P3530">
        <v>22</v>
      </c>
      <c r="Q3530">
        <v>0</v>
      </c>
      <c r="R3530">
        <v>61</v>
      </c>
      <c r="S3530">
        <v>1</v>
      </c>
      <c r="T3530">
        <v>8</v>
      </c>
      <c r="U3530">
        <v>4</v>
      </c>
      <c r="V3530">
        <v>0</v>
      </c>
      <c r="W3530">
        <v>0.77945401024656413</v>
      </c>
      <c r="X3530">
        <v>10.423014676206012</v>
      </c>
      <c r="Y3530">
        <v>0</v>
      </c>
      <c r="Z3530">
        <v>48.338455805100601</v>
      </c>
      <c r="AA3530">
        <v>0</v>
      </c>
      <c r="AB3530">
        <v>2.5886870774590949</v>
      </c>
      <c r="AC3530">
        <v>418.13420267152901</v>
      </c>
      <c r="AD3530">
        <v>0</v>
      </c>
      <c r="AE3530">
        <v>480.26381424054125</v>
      </c>
    </row>
    <row r="3531" spans="1:31" x14ac:dyDescent="0.25">
      <c r="A3531">
        <v>1877260</v>
      </c>
      <c r="B3531">
        <v>1</v>
      </c>
      <c r="C3531" t="s">
        <v>80</v>
      </c>
      <c r="D3531" t="s">
        <v>90</v>
      </c>
      <c r="E3531" t="s">
        <v>158</v>
      </c>
      <c r="F3531" t="s">
        <v>10286</v>
      </c>
      <c r="G3531" t="s">
        <v>133</v>
      </c>
      <c r="H3531" t="s">
        <v>134</v>
      </c>
      <c r="I3531" t="s">
        <v>135</v>
      </c>
      <c r="J3531" t="s">
        <v>136</v>
      </c>
      <c r="K3531" t="s">
        <v>137</v>
      </c>
      <c r="L3531" t="s">
        <v>10287</v>
      </c>
      <c r="M3531" t="s">
        <v>10288</v>
      </c>
      <c r="N3531">
        <v>4.9236111109999996</v>
      </c>
      <c r="O3531">
        <v>0</v>
      </c>
      <c r="P3531">
        <v>445</v>
      </c>
      <c r="Q3531">
        <v>0</v>
      </c>
      <c r="R3531">
        <v>0</v>
      </c>
      <c r="S3531">
        <v>0</v>
      </c>
      <c r="T3531">
        <v>38</v>
      </c>
      <c r="U3531">
        <v>0</v>
      </c>
      <c r="V3531">
        <v>0</v>
      </c>
      <c r="W3531">
        <v>0</v>
      </c>
      <c r="X3531">
        <v>428.962982434217</v>
      </c>
      <c r="Y3531">
        <v>0</v>
      </c>
      <c r="Z3531">
        <v>0</v>
      </c>
      <c r="AA3531">
        <v>0</v>
      </c>
      <c r="AB3531">
        <v>119.55315589571984</v>
      </c>
      <c r="AC3531">
        <v>0</v>
      </c>
      <c r="AD3531">
        <v>0</v>
      </c>
      <c r="AE3531">
        <v>548.51613832993689</v>
      </c>
    </row>
    <row r="3532" spans="1:31" x14ac:dyDescent="0.25">
      <c r="A3532">
        <v>1877801</v>
      </c>
      <c r="B3532">
        <v>1</v>
      </c>
      <c r="C3532" t="s">
        <v>81</v>
      </c>
      <c r="D3532" t="s">
        <v>115</v>
      </c>
      <c r="E3532" t="s">
        <v>169</v>
      </c>
      <c r="F3532" t="s">
        <v>10289</v>
      </c>
      <c r="G3532" t="s">
        <v>183</v>
      </c>
      <c r="H3532" t="s">
        <v>143</v>
      </c>
      <c r="I3532" t="s">
        <v>135</v>
      </c>
      <c r="J3532" t="s">
        <v>136</v>
      </c>
      <c r="K3532" t="s">
        <v>137</v>
      </c>
      <c r="L3532" t="s">
        <v>10290</v>
      </c>
      <c r="M3532" t="s">
        <v>10291</v>
      </c>
      <c r="N3532">
        <v>1.3008333329999999</v>
      </c>
      <c r="O3532">
        <v>0</v>
      </c>
      <c r="P3532">
        <v>20</v>
      </c>
      <c r="Q3532">
        <v>0</v>
      </c>
      <c r="R3532">
        <v>3</v>
      </c>
      <c r="S3532">
        <v>0</v>
      </c>
      <c r="T3532">
        <v>0</v>
      </c>
      <c r="U3532">
        <v>0</v>
      </c>
      <c r="V3532">
        <v>0</v>
      </c>
      <c r="W3532">
        <v>0</v>
      </c>
      <c r="X3532">
        <v>1.8989952055493302</v>
      </c>
      <c r="Y3532">
        <v>0</v>
      </c>
      <c r="Z3532">
        <v>7.0878540541807453</v>
      </c>
      <c r="AA3532">
        <v>0</v>
      </c>
      <c r="AB3532">
        <v>0</v>
      </c>
      <c r="AC3532">
        <v>0</v>
      </c>
      <c r="AD3532">
        <v>0</v>
      </c>
      <c r="AE3532">
        <v>8.9868492597300751</v>
      </c>
    </row>
    <row r="3533" spans="1:31" x14ac:dyDescent="0.25">
      <c r="A3533">
        <v>1877409</v>
      </c>
      <c r="B3533">
        <v>1</v>
      </c>
      <c r="C3533" t="s">
        <v>81</v>
      </c>
      <c r="D3533" t="s">
        <v>116</v>
      </c>
      <c r="E3533" t="s">
        <v>158</v>
      </c>
      <c r="F3533" t="s">
        <v>10292</v>
      </c>
      <c r="G3533" t="s">
        <v>171</v>
      </c>
      <c r="H3533" t="s">
        <v>134</v>
      </c>
      <c r="I3533" t="s">
        <v>135</v>
      </c>
      <c r="J3533" t="s">
        <v>136</v>
      </c>
      <c r="K3533" t="s">
        <v>172</v>
      </c>
      <c r="L3533" t="s">
        <v>10293</v>
      </c>
      <c r="M3533" t="s">
        <v>10294</v>
      </c>
      <c r="N3533">
        <v>10.445101665999999</v>
      </c>
      <c r="O3533">
        <v>0</v>
      </c>
      <c r="P3533">
        <v>119</v>
      </c>
      <c r="Q3533">
        <v>0</v>
      </c>
      <c r="R3533">
        <v>0</v>
      </c>
      <c r="S3533">
        <v>0</v>
      </c>
      <c r="T3533">
        <v>3</v>
      </c>
      <c r="U3533">
        <v>0</v>
      </c>
      <c r="V3533">
        <v>0</v>
      </c>
      <c r="W3533">
        <v>0</v>
      </c>
      <c r="X3533">
        <v>93.418624930049333</v>
      </c>
      <c r="Y3533">
        <v>0</v>
      </c>
      <c r="Z3533">
        <v>0</v>
      </c>
      <c r="AA3533">
        <v>0</v>
      </c>
      <c r="AB3533">
        <v>0.77245850707822905</v>
      </c>
      <c r="AC3533">
        <v>0</v>
      </c>
      <c r="AD3533">
        <v>0</v>
      </c>
      <c r="AE3533">
        <v>94.19108343712756</v>
      </c>
    </row>
    <row r="3534" spans="1:31" x14ac:dyDescent="0.25">
      <c r="A3534">
        <v>1877810</v>
      </c>
      <c r="B3534">
        <v>1</v>
      </c>
      <c r="C3534" t="s">
        <v>81</v>
      </c>
      <c r="D3534" t="s">
        <v>121</v>
      </c>
      <c r="E3534" t="s">
        <v>146</v>
      </c>
      <c r="F3534" t="s">
        <v>6511</v>
      </c>
      <c r="G3534" t="s">
        <v>148</v>
      </c>
      <c r="H3534" t="s">
        <v>143</v>
      </c>
      <c r="I3534" t="s">
        <v>135</v>
      </c>
      <c r="J3534" t="s">
        <v>136</v>
      </c>
      <c r="K3534" t="s">
        <v>137</v>
      </c>
      <c r="L3534" t="s">
        <v>10295</v>
      </c>
      <c r="M3534" t="s">
        <v>10296</v>
      </c>
      <c r="N3534">
        <v>2.7980555549999999</v>
      </c>
      <c r="O3534">
        <v>0</v>
      </c>
      <c r="P3534">
        <v>12</v>
      </c>
      <c r="Q3534">
        <v>0</v>
      </c>
      <c r="R3534">
        <v>0</v>
      </c>
      <c r="S3534">
        <v>0</v>
      </c>
      <c r="T3534">
        <v>0</v>
      </c>
      <c r="U3534">
        <v>0</v>
      </c>
      <c r="V3534">
        <v>0</v>
      </c>
      <c r="W3534">
        <v>0</v>
      </c>
      <c r="X3534">
        <v>5.5036394772521637</v>
      </c>
      <c r="Y3534">
        <v>0</v>
      </c>
      <c r="Z3534">
        <v>0</v>
      </c>
      <c r="AA3534">
        <v>0</v>
      </c>
      <c r="AB3534">
        <v>0</v>
      </c>
      <c r="AC3534">
        <v>0</v>
      </c>
      <c r="AD3534">
        <v>0</v>
      </c>
      <c r="AE3534">
        <v>5.5036394772521637</v>
      </c>
    </row>
    <row r="3535" spans="1:31" x14ac:dyDescent="0.25">
      <c r="A3535">
        <v>1877478</v>
      </c>
      <c r="B3535">
        <v>1</v>
      </c>
      <c r="C3535" t="s">
        <v>80</v>
      </c>
      <c r="D3535" t="s">
        <v>97</v>
      </c>
      <c r="E3535" t="s">
        <v>140</v>
      </c>
      <c r="F3535" t="s">
        <v>10297</v>
      </c>
      <c r="G3535" t="s">
        <v>200</v>
      </c>
      <c r="H3535" t="s">
        <v>143</v>
      </c>
      <c r="I3535" t="s">
        <v>135</v>
      </c>
      <c r="J3535" t="s">
        <v>136</v>
      </c>
      <c r="K3535" t="s">
        <v>137</v>
      </c>
      <c r="L3535" t="s">
        <v>10298</v>
      </c>
      <c r="M3535" t="s">
        <v>10299</v>
      </c>
      <c r="N3535">
        <v>9.1383333330000003</v>
      </c>
      <c r="O3535">
        <v>0</v>
      </c>
      <c r="P3535">
        <v>1</v>
      </c>
      <c r="Q3535">
        <v>0</v>
      </c>
      <c r="R3535">
        <v>0</v>
      </c>
      <c r="S3535">
        <v>0</v>
      </c>
      <c r="T3535">
        <v>0</v>
      </c>
      <c r="U3535">
        <v>0</v>
      </c>
      <c r="V3535">
        <v>0</v>
      </c>
      <c r="W3535">
        <v>0</v>
      </c>
      <c r="X3535">
        <v>2.4788739509485498</v>
      </c>
      <c r="Y3535">
        <v>0</v>
      </c>
      <c r="Z3535">
        <v>0</v>
      </c>
      <c r="AA3535">
        <v>0</v>
      </c>
      <c r="AB3535">
        <v>0</v>
      </c>
      <c r="AC3535">
        <v>0</v>
      </c>
      <c r="AD3535">
        <v>0</v>
      </c>
      <c r="AE3535">
        <v>2.4788739509485498</v>
      </c>
    </row>
    <row r="3536" spans="1:31" x14ac:dyDescent="0.25">
      <c r="A3536">
        <v>1877833</v>
      </c>
      <c r="B3536">
        <v>1</v>
      </c>
      <c r="C3536" t="s">
        <v>80</v>
      </c>
      <c r="D3536" t="s">
        <v>107</v>
      </c>
      <c r="E3536" t="s">
        <v>146</v>
      </c>
      <c r="F3536" t="s">
        <v>10300</v>
      </c>
      <c r="G3536" t="s">
        <v>148</v>
      </c>
      <c r="H3536" t="s">
        <v>143</v>
      </c>
      <c r="I3536" t="s">
        <v>135</v>
      </c>
      <c r="J3536" t="s">
        <v>136</v>
      </c>
      <c r="K3536" t="s">
        <v>137</v>
      </c>
      <c r="L3536" t="s">
        <v>10301</v>
      </c>
      <c r="M3536" t="s">
        <v>10302</v>
      </c>
      <c r="N3536">
        <v>3.4908333329999999</v>
      </c>
      <c r="O3536">
        <v>0</v>
      </c>
      <c r="P3536">
        <v>35</v>
      </c>
      <c r="Q3536">
        <v>0</v>
      </c>
      <c r="R3536">
        <v>0</v>
      </c>
      <c r="S3536">
        <v>0</v>
      </c>
      <c r="T3536">
        <v>1</v>
      </c>
      <c r="U3536">
        <v>0</v>
      </c>
      <c r="V3536">
        <v>0</v>
      </c>
      <c r="W3536">
        <v>0</v>
      </c>
      <c r="X3536">
        <v>25.81940497697817</v>
      </c>
      <c r="Y3536">
        <v>0</v>
      </c>
      <c r="Z3536">
        <v>0</v>
      </c>
      <c r="AA3536">
        <v>0</v>
      </c>
      <c r="AB3536">
        <v>7.3432100323111123E-3</v>
      </c>
      <c r="AC3536">
        <v>0</v>
      </c>
      <c r="AD3536">
        <v>0</v>
      </c>
      <c r="AE3536">
        <v>25.82674818701048</v>
      </c>
    </row>
    <row r="3537" spans="1:31" x14ac:dyDescent="0.25">
      <c r="A3537">
        <v>1877501</v>
      </c>
      <c r="B3537">
        <v>1</v>
      </c>
      <c r="C3537" t="s">
        <v>81</v>
      </c>
      <c r="D3537" t="s">
        <v>115</v>
      </c>
      <c r="E3537" t="s">
        <v>131</v>
      </c>
      <c r="F3537" t="s">
        <v>1915</v>
      </c>
      <c r="G3537" t="s">
        <v>133</v>
      </c>
      <c r="H3537" t="s">
        <v>134</v>
      </c>
      <c r="I3537" t="s">
        <v>135</v>
      </c>
      <c r="J3537" t="s">
        <v>136</v>
      </c>
      <c r="K3537" t="s">
        <v>137</v>
      </c>
      <c r="L3537" t="s">
        <v>10303</v>
      </c>
      <c r="M3537" t="s">
        <v>10304</v>
      </c>
      <c r="N3537">
        <v>0.96194444400000001</v>
      </c>
      <c r="O3537">
        <v>0</v>
      </c>
      <c r="P3537">
        <v>226</v>
      </c>
      <c r="Q3537">
        <v>0</v>
      </c>
      <c r="R3537">
        <v>44</v>
      </c>
      <c r="S3537">
        <v>5</v>
      </c>
      <c r="T3537">
        <v>21</v>
      </c>
      <c r="U3537">
        <v>0</v>
      </c>
      <c r="V3537">
        <v>0</v>
      </c>
      <c r="W3537">
        <v>0</v>
      </c>
      <c r="X3537">
        <v>39.621041384886745</v>
      </c>
      <c r="Y3537">
        <v>0</v>
      </c>
      <c r="Z3537">
        <v>64.924651840917093</v>
      </c>
      <c r="AA3537">
        <v>59.648897596575665</v>
      </c>
      <c r="AB3537">
        <v>33.21895017453339</v>
      </c>
      <c r="AC3537">
        <v>0</v>
      </c>
      <c r="AD3537">
        <v>0</v>
      </c>
      <c r="AE3537">
        <v>197.4135409969129</v>
      </c>
    </row>
    <row r="3538" spans="1:31" x14ac:dyDescent="0.25">
      <c r="A3538">
        <v>1877787</v>
      </c>
      <c r="B3538">
        <v>1</v>
      </c>
      <c r="C3538" t="s">
        <v>81</v>
      </c>
      <c r="D3538" t="s">
        <v>128</v>
      </c>
      <c r="E3538" t="s">
        <v>146</v>
      </c>
      <c r="F3538" t="s">
        <v>10305</v>
      </c>
      <c r="G3538" t="s">
        <v>148</v>
      </c>
      <c r="H3538" t="s">
        <v>143</v>
      </c>
      <c r="I3538" t="s">
        <v>135</v>
      </c>
      <c r="J3538" t="s">
        <v>136</v>
      </c>
      <c r="K3538" t="s">
        <v>137</v>
      </c>
      <c r="L3538" t="s">
        <v>10306</v>
      </c>
      <c r="M3538" t="s">
        <v>10307</v>
      </c>
      <c r="N3538">
        <v>4.0905555549999999</v>
      </c>
      <c r="O3538">
        <v>0</v>
      </c>
      <c r="P3538">
        <v>55</v>
      </c>
      <c r="Q3538">
        <v>0</v>
      </c>
      <c r="R3538">
        <v>1</v>
      </c>
      <c r="S3538">
        <v>0</v>
      </c>
      <c r="T3538">
        <v>1</v>
      </c>
      <c r="U3538">
        <v>0</v>
      </c>
      <c r="V3538">
        <v>0</v>
      </c>
      <c r="W3538">
        <v>0</v>
      </c>
      <c r="X3538">
        <v>46.244268947718489</v>
      </c>
      <c r="Y3538">
        <v>0</v>
      </c>
      <c r="Z3538">
        <v>0.31848160763175226</v>
      </c>
      <c r="AA3538">
        <v>0</v>
      </c>
      <c r="AB3538">
        <v>1.3264688309852222</v>
      </c>
      <c r="AC3538">
        <v>0</v>
      </c>
      <c r="AD3538">
        <v>0</v>
      </c>
      <c r="AE3538">
        <v>47.889219386335462</v>
      </c>
    </row>
    <row r="3539" spans="1:31" x14ac:dyDescent="0.25">
      <c r="A3539">
        <v>1877455</v>
      </c>
      <c r="B3539">
        <v>1</v>
      </c>
      <c r="C3539" t="s">
        <v>80</v>
      </c>
      <c r="D3539" t="s">
        <v>105</v>
      </c>
      <c r="E3539" t="s">
        <v>158</v>
      </c>
      <c r="F3539" t="s">
        <v>10308</v>
      </c>
      <c r="G3539" t="s">
        <v>171</v>
      </c>
      <c r="H3539" t="s">
        <v>134</v>
      </c>
      <c r="I3539" t="s">
        <v>135</v>
      </c>
      <c r="J3539" t="s">
        <v>136</v>
      </c>
      <c r="K3539" t="s">
        <v>172</v>
      </c>
      <c r="L3539" t="s">
        <v>10309</v>
      </c>
      <c r="M3539" t="s">
        <v>10310</v>
      </c>
      <c r="N3539">
        <v>4.8833333330000004</v>
      </c>
      <c r="O3539">
        <v>0</v>
      </c>
      <c r="P3539">
        <v>0</v>
      </c>
      <c r="Q3539">
        <v>0</v>
      </c>
      <c r="R3539">
        <v>3</v>
      </c>
      <c r="S3539">
        <v>1</v>
      </c>
      <c r="T3539">
        <v>2</v>
      </c>
      <c r="U3539">
        <v>0</v>
      </c>
      <c r="V3539">
        <v>0</v>
      </c>
      <c r="W3539">
        <v>0</v>
      </c>
      <c r="X3539">
        <v>0</v>
      </c>
      <c r="Y3539">
        <v>0</v>
      </c>
      <c r="Z3539">
        <v>1.6572062560378003</v>
      </c>
      <c r="AA3539">
        <v>142.71024999123878</v>
      </c>
      <c r="AB3539">
        <v>3.1730321922121334</v>
      </c>
      <c r="AC3539">
        <v>0</v>
      </c>
      <c r="AD3539">
        <v>0</v>
      </c>
      <c r="AE3539">
        <v>147.54048843948871</v>
      </c>
    </row>
    <row r="3540" spans="1:31" x14ac:dyDescent="0.25">
      <c r="A3540">
        <v>1877647</v>
      </c>
      <c r="B3540">
        <v>1</v>
      </c>
      <c r="C3540" t="s">
        <v>81</v>
      </c>
      <c r="D3540" t="s">
        <v>112</v>
      </c>
      <c r="E3540" t="s">
        <v>158</v>
      </c>
      <c r="F3540" t="s">
        <v>10311</v>
      </c>
      <c r="G3540" t="s">
        <v>133</v>
      </c>
      <c r="H3540" t="s">
        <v>134</v>
      </c>
      <c r="I3540" t="s">
        <v>152</v>
      </c>
      <c r="J3540" t="s">
        <v>136</v>
      </c>
      <c r="K3540" t="s">
        <v>137</v>
      </c>
      <c r="L3540" t="s">
        <v>10312</v>
      </c>
      <c r="M3540" t="s">
        <v>10313</v>
      </c>
      <c r="N3540">
        <v>1.1111111E-2</v>
      </c>
      <c r="O3540">
        <v>0</v>
      </c>
      <c r="P3540">
        <v>1213</v>
      </c>
      <c r="Q3540">
        <v>162</v>
      </c>
      <c r="R3540">
        <v>37</v>
      </c>
      <c r="S3540">
        <v>14</v>
      </c>
      <c r="T3540">
        <v>102</v>
      </c>
      <c r="U3540">
        <v>4</v>
      </c>
      <c r="V3540">
        <v>1</v>
      </c>
      <c r="W3540">
        <v>0</v>
      </c>
      <c r="X3540">
        <v>1.882710805608155</v>
      </c>
      <c r="Y3540">
        <v>1.311702589302</v>
      </c>
      <c r="Z3540">
        <v>0.25197825241633337</v>
      </c>
      <c r="AA3540">
        <v>0.15919848340384446</v>
      </c>
      <c r="AB3540">
        <v>0.33288688778409992</v>
      </c>
      <c r="AC3540">
        <v>2.2291734858443446</v>
      </c>
      <c r="AD3540">
        <v>1.083856144777778E-4</v>
      </c>
      <c r="AE3540">
        <v>6.1677588899732552</v>
      </c>
    </row>
    <row r="3541" spans="1:31" x14ac:dyDescent="0.25">
      <c r="A3541">
        <v>1878019</v>
      </c>
      <c r="B3541">
        <v>1</v>
      </c>
      <c r="C3541" t="s">
        <v>81</v>
      </c>
      <c r="D3541" t="s">
        <v>112</v>
      </c>
      <c r="E3541" t="s">
        <v>140</v>
      </c>
      <c r="F3541" t="s">
        <v>10314</v>
      </c>
      <c r="G3541" t="s">
        <v>163</v>
      </c>
      <c r="H3541" t="s">
        <v>143</v>
      </c>
      <c r="I3541" t="s">
        <v>135</v>
      </c>
      <c r="J3541" t="s">
        <v>136</v>
      </c>
      <c r="K3541" t="s">
        <v>137</v>
      </c>
      <c r="L3541" t="s">
        <v>10315</v>
      </c>
      <c r="M3541" t="s">
        <v>10316</v>
      </c>
      <c r="N3541">
        <v>1.5974999999999999</v>
      </c>
      <c r="O3541">
        <v>0</v>
      </c>
      <c r="P3541">
        <v>7</v>
      </c>
      <c r="Q3541">
        <v>0</v>
      </c>
      <c r="R3541">
        <v>0</v>
      </c>
      <c r="S3541">
        <v>0</v>
      </c>
      <c r="T3541">
        <v>0</v>
      </c>
      <c r="U3541">
        <v>0</v>
      </c>
      <c r="V3541">
        <v>0</v>
      </c>
      <c r="W3541">
        <v>0</v>
      </c>
      <c r="X3541">
        <v>2.6665595359002801</v>
      </c>
      <c r="Y3541">
        <v>0</v>
      </c>
      <c r="Z3541">
        <v>0</v>
      </c>
      <c r="AA3541">
        <v>0</v>
      </c>
      <c r="AB3541">
        <v>0</v>
      </c>
      <c r="AC3541">
        <v>0</v>
      </c>
      <c r="AD3541">
        <v>0</v>
      </c>
      <c r="AE3541">
        <v>2.6665595359002801</v>
      </c>
    </row>
    <row r="3542" spans="1:31" x14ac:dyDescent="0.25">
      <c r="A3542">
        <v>1877873</v>
      </c>
      <c r="B3542">
        <v>1</v>
      </c>
      <c r="C3542" t="s">
        <v>80</v>
      </c>
      <c r="D3542" t="s">
        <v>106</v>
      </c>
      <c r="E3542" t="s">
        <v>140</v>
      </c>
      <c r="F3542" t="s">
        <v>10317</v>
      </c>
      <c r="G3542" t="s">
        <v>163</v>
      </c>
      <c r="H3542" t="s">
        <v>143</v>
      </c>
      <c r="I3542" t="s">
        <v>135</v>
      </c>
      <c r="J3542" t="s">
        <v>136</v>
      </c>
      <c r="K3542" t="s">
        <v>137</v>
      </c>
      <c r="L3542" t="s">
        <v>10318</v>
      </c>
      <c r="M3542" t="s">
        <v>10319</v>
      </c>
      <c r="N3542">
        <v>1.057222222</v>
      </c>
      <c r="O3542">
        <v>0</v>
      </c>
      <c r="P3542">
        <v>0</v>
      </c>
      <c r="Q3542">
        <v>0</v>
      </c>
      <c r="R3542">
        <v>0</v>
      </c>
      <c r="S3542">
        <v>0</v>
      </c>
      <c r="T3542">
        <v>10</v>
      </c>
      <c r="U3542">
        <v>0</v>
      </c>
      <c r="V3542">
        <v>0</v>
      </c>
      <c r="W3542">
        <v>0</v>
      </c>
      <c r="X3542">
        <v>0</v>
      </c>
      <c r="Y3542">
        <v>0</v>
      </c>
      <c r="Z3542">
        <v>0</v>
      </c>
      <c r="AA3542">
        <v>0</v>
      </c>
      <c r="AB3542">
        <v>4.6163758274234601</v>
      </c>
      <c r="AC3542">
        <v>0</v>
      </c>
      <c r="AD3542">
        <v>0</v>
      </c>
      <c r="AE3542">
        <v>4.6163758274234601</v>
      </c>
    </row>
    <row r="3543" spans="1:31" x14ac:dyDescent="0.25">
      <c r="A3543">
        <v>1877979</v>
      </c>
      <c r="B3543">
        <v>1</v>
      </c>
      <c r="C3543" t="s">
        <v>81</v>
      </c>
      <c r="D3543" t="s">
        <v>119</v>
      </c>
      <c r="E3543" t="s">
        <v>169</v>
      </c>
      <c r="F3543" t="s">
        <v>10320</v>
      </c>
      <c r="G3543" t="s">
        <v>624</v>
      </c>
      <c r="H3543" t="s">
        <v>143</v>
      </c>
      <c r="I3543" t="s">
        <v>135</v>
      </c>
      <c r="J3543" t="s">
        <v>136</v>
      </c>
      <c r="K3543" t="s">
        <v>137</v>
      </c>
      <c r="L3543" t="s">
        <v>10321</v>
      </c>
      <c r="M3543" t="s">
        <v>10322</v>
      </c>
      <c r="N3543">
        <v>2.0299999999999998</v>
      </c>
      <c r="O3543">
        <v>0</v>
      </c>
      <c r="P3543">
        <v>8</v>
      </c>
      <c r="Q3543">
        <v>0</v>
      </c>
      <c r="R3543">
        <v>15</v>
      </c>
      <c r="S3543">
        <v>0</v>
      </c>
      <c r="T3543">
        <v>2</v>
      </c>
      <c r="U3543">
        <v>0</v>
      </c>
      <c r="V3543">
        <v>0</v>
      </c>
      <c r="W3543">
        <v>0</v>
      </c>
      <c r="X3543">
        <v>2.4761384504071358</v>
      </c>
      <c r="Y3543">
        <v>0</v>
      </c>
      <c r="Z3543">
        <v>133.3632557211391</v>
      </c>
      <c r="AA3543">
        <v>0</v>
      </c>
      <c r="AB3543">
        <v>14.743810192849097</v>
      </c>
      <c r="AC3543">
        <v>0</v>
      </c>
      <c r="AD3543">
        <v>0</v>
      </c>
      <c r="AE3543">
        <v>150.58320436439533</v>
      </c>
    </row>
    <row r="3544" spans="1:31" x14ac:dyDescent="0.25">
      <c r="A3544">
        <v>1877292</v>
      </c>
      <c r="B3544">
        <v>1</v>
      </c>
      <c r="C3544" t="s">
        <v>80</v>
      </c>
      <c r="D3544" t="s">
        <v>106</v>
      </c>
      <c r="E3544" t="s">
        <v>210</v>
      </c>
      <c r="F3544" t="s">
        <v>1280</v>
      </c>
      <c r="G3544" t="s">
        <v>133</v>
      </c>
      <c r="H3544" t="s">
        <v>134</v>
      </c>
      <c r="I3544" t="s">
        <v>135</v>
      </c>
      <c r="J3544" t="s">
        <v>136</v>
      </c>
      <c r="K3544" t="s">
        <v>137</v>
      </c>
      <c r="L3544" t="s">
        <v>10323</v>
      </c>
      <c r="M3544" t="s">
        <v>10324</v>
      </c>
      <c r="N3544">
        <v>0.98666666599999997</v>
      </c>
      <c r="O3544">
        <v>0</v>
      </c>
      <c r="P3544">
        <v>3847</v>
      </c>
      <c r="Q3544">
        <v>0</v>
      </c>
      <c r="R3544">
        <v>11</v>
      </c>
      <c r="S3544">
        <v>2</v>
      </c>
      <c r="T3544">
        <v>226</v>
      </c>
      <c r="U3544">
        <v>1</v>
      </c>
      <c r="V3544">
        <v>2</v>
      </c>
      <c r="W3544">
        <v>0</v>
      </c>
      <c r="X3544">
        <v>519.69884770854856</v>
      </c>
      <c r="Y3544">
        <v>0</v>
      </c>
      <c r="Z3544">
        <v>23.662143420273484</v>
      </c>
      <c r="AA3544">
        <v>759.70867518058333</v>
      </c>
      <c r="AB3544">
        <v>180.35159404068588</v>
      </c>
      <c r="AC3544">
        <v>25.529195140583287</v>
      </c>
      <c r="AD3544">
        <v>14.449079158094881</v>
      </c>
      <c r="AE3544">
        <v>1523.3995346487698</v>
      </c>
    </row>
    <row r="3545" spans="1:31" x14ac:dyDescent="0.25">
      <c r="A3545">
        <v>1877584</v>
      </c>
      <c r="B3545">
        <v>1</v>
      </c>
      <c r="C3545" t="s">
        <v>80</v>
      </c>
      <c r="D3545" t="s">
        <v>95</v>
      </c>
      <c r="E3545" t="s">
        <v>229</v>
      </c>
      <c r="F3545" t="s">
        <v>10325</v>
      </c>
      <c r="G3545" t="s">
        <v>3448</v>
      </c>
      <c r="H3545" t="s">
        <v>134</v>
      </c>
      <c r="I3545" t="s">
        <v>135</v>
      </c>
      <c r="J3545" t="s">
        <v>136</v>
      </c>
      <c r="K3545" t="s">
        <v>137</v>
      </c>
      <c r="L3545" t="s">
        <v>10326</v>
      </c>
      <c r="M3545" t="s">
        <v>10327</v>
      </c>
      <c r="N3545">
        <v>0.21334055499999999</v>
      </c>
      <c r="O3545">
        <v>0</v>
      </c>
      <c r="P3545">
        <v>0</v>
      </c>
      <c r="Q3545">
        <v>0</v>
      </c>
      <c r="R3545">
        <v>0</v>
      </c>
      <c r="S3545">
        <v>6</v>
      </c>
      <c r="T3545">
        <v>0</v>
      </c>
      <c r="U3545">
        <v>7</v>
      </c>
      <c r="V3545">
        <v>0</v>
      </c>
      <c r="W3545">
        <v>0</v>
      </c>
      <c r="X3545">
        <v>0</v>
      </c>
      <c r="Y3545">
        <v>0</v>
      </c>
      <c r="Z3545">
        <v>0</v>
      </c>
      <c r="AA3545">
        <v>23.835629459284704</v>
      </c>
      <c r="AB3545">
        <v>0</v>
      </c>
      <c r="AC3545">
        <v>1319.0726280253921</v>
      </c>
      <c r="AD3545">
        <v>0</v>
      </c>
      <c r="AE3545">
        <v>1342.9082574846768</v>
      </c>
    </row>
    <row r="3546" spans="1:31" x14ac:dyDescent="0.25">
      <c r="A3546">
        <v>1877418</v>
      </c>
      <c r="B3546">
        <v>1</v>
      </c>
      <c r="C3546" t="s">
        <v>80</v>
      </c>
      <c r="D3546" t="s">
        <v>107</v>
      </c>
      <c r="E3546" t="s">
        <v>131</v>
      </c>
      <c r="F3546" t="s">
        <v>10328</v>
      </c>
      <c r="G3546" t="s">
        <v>133</v>
      </c>
      <c r="H3546" t="s">
        <v>134</v>
      </c>
      <c r="I3546" t="s">
        <v>135</v>
      </c>
      <c r="J3546" t="s">
        <v>136</v>
      </c>
      <c r="K3546" t="s">
        <v>137</v>
      </c>
      <c r="L3546" t="s">
        <v>10329</v>
      </c>
      <c r="M3546" t="s">
        <v>10330</v>
      </c>
      <c r="N3546">
        <v>1.2963888880000001</v>
      </c>
      <c r="O3546">
        <v>2</v>
      </c>
      <c r="P3546">
        <v>299</v>
      </c>
      <c r="Q3546">
        <v>41</v>
      </c>
      <c r="R3546">
        <v>17</v>
      </c>
      <c r="S3546">
        <v>7</v>
      </c>
      <c r="T3546">
        <v>40</v>
      </c>
      <c r="U3546">
        <v>0</v>
      </c>
      <c r="V3546">
        <v>0</v>
      </c>
      <c r="W3546">
        <v>2.5738927762683632</v>
      </c>
      <c r="X3546">
        <v>56.537943013303405</v>
      </c>
      <c r="Y3546">
        <v>166.95296967988514</v>
      </c>
      <c r="Z3546">
        <v>21.034296321712528</v>
      </c>
      <c r="AA3546">
        <v>214.33268119830498</v>
      </c>
      <c r="AB3546">
        <v>24.982647134780706</v>
      </c>
      <c r="AC3546">
        <v>0</v>
      </c>
      <c r="AD3546">
        <v>0</v>
      </c>
      <c r="AE3546">
        <v>486.41443012425509</v>
      </c>
    </row>
    <row r="3547" spans="1:31" x14ac:dyDescent="0.25">
      <c r="A3547">
        <v>1877724</v>
      </c>
      <c r="B3547">
        <v>1</v>
      </c>
      <c r="C3547" t="s">
        <v>80</v>
      </c>
      <c r="D3547" t="s">
        <v>106</v>
      </c>
      <c r="E3547" t="s">
        <v>140</v>
      </c>
      <c r="F3547" t="s">
        <v>10331</v>
      </c>
      <c r="G3547" t="s">
        <v>163</v>
      </c>
      <c r="H3547" t="s">
        <v>143</v>
      </c>
      <c r="I3547" t="s">
        <v>135</v>
      </c>
      <c r="J3547" t="s">
        <v>136</v>
      </c>
      <c r="K3547" t="s">
        <v>137</v>
      </c>
      <c r="L3547" t="s">
        <v>10332</v>
      </c>
      <c r="M3547" t="s">
        <v>10333</v>
      </c>
      <c r="N3547">
        <v>2.230555555</v>
      </c>
      <c r="O3547">
        <v>0</v>
      </c>
      <c r="P3547">
        <v>2</v>
      </c>
      <c r="Q3547">
        <v>0</v>
      </c>
      <c r="R3547">
        <v>0</v>
      </c>
      <c r="S3547">
        <v>0</v>
      </c>
      <c r="T3547">
        <v>1</v>
      </c>
      <c r="U3547">
        <v>0</v>
      </c>
      <c r="V3547">
        <v>0</v>
      </c>
      <c r="W3547">
        <v>0</v>
      </c>
      <c r="X3547">
        <v>2.8146506584129507</v>
      </c>
      <c r="Y3547">
        <v>0</v>
      </c>
      <c r="Z3547">
        <v>0</v>
      </c>
      <c r="AA3547">
        <v>0</v>
      </c>
      <c r="AB3547">
        <v>4.3833014214595831E-2</v>
      </c>
      <c r="AC3547">
        <v>0</v>
      </c>
      <c r="AD3547">
        <v>0</v>
      </c>
      <c r="AE3547">
        <v>2.8584836726275467</v>
      </c>
    </row>
    <row r="3548" spans="1:31" x14ac:dyDescent="0.25">
      <c r="A3548">
        <v>1877398</v>
      </c>
      <c r="B3548">
        <v>1</v>
      </c>
      <c r="C3548" t="s">
        <v>80</v>
      </c>
      <c r="D3548" t="s">
        <v>84</v>
      </c>
      <c r="E3548" t="s">
        <v>158</v>
      </c>
      <c r="F3548" t="s">
        <v>10145</v>
      </c>
      <c r="G3548" t="s">
        <v>171</v>
      </c>
      <c r="H3548" t="s">
        <v>134</v>
      </c>
      <c r="I3548" t="s">
        <v>135</v>
      </c>
      <c r="J3548" t="s">
        <v>136</v>
      </c>
      <c r="K3548" t="s">
        <v>172</v>
      </c>
      <c r="L3548" t="s">
        <v>10334</v>
      </c>
      <c r="M3548" t="s">
        <v>10335</v>
      </c>
      <c r="N3548">
        <v>8.8988488879999998</v>
      </c>
      <c r="O3548">
        <v>0</v>
      </c>
      <c r="P3548">
        <v>178</v>
      </c>
      <c r="Q3548">
        <v>0</v>
      </c>
      <c r="R3548">
        <v>5</v>
      </c>
      <c r="S3548">
        <v>0</v>
      </c>
      <c r="T3548">
        <v>12</v>
      </c>
      <c r="U3548">
        <v>0</v>
      </c>
      <c r="V3548">
        <v>0</v>
      </c>
      <c r="W3548">
        <v>0</v>
      </c>
      <c r="X3548">
        <v>257.80667583036438</v>
      </c>
      <c r="Y3548">
        <v>0</v>
      </c>
      <c r="Z3548">
        <v>30.164328658852174</v>
      </c>
      <c r="AA3548">
        <v>0</v>
      </c>
      <c r="AB3548">
        <v>58.691913313291622</v>
      </c>
      <c r="AC3548">
        <v>0</v>
      </c>
      <c r="AD3548">
        <v>0</v>
      </c>
      <c r="AE3548">
        <v>346.66291780250822</v>
      </c>
    </row>
    <row r="3549" spans="1:31" x14ac:dyDescent="0.25">
      <c r="A3549">
        <v>1878016</v>
      </c>
      <c r="B3549">
        <v>1</v>
      </c>
      <c r="C3549" t="s">
        <v>80</v>
      </c>
      <c r="D3549" t="s">
        <v>111</v>
      </c>
      <c r="E3549" t="s">
        <v>146</v>
      </c>
      <c r="F3549" t="s">
        <v>10336</v>
      </c>
      <c r="G3549" t="s">
        <v>148</v>
      </c>
      <c r="H3549" t="s">
        <v>143</v>
      </c>
      <c r="I3549" t="s">
        <v>135</v>
      </c>
      <c r="J3549" t="s">
        <v>136</v>
      </c>
      <c r="K3549" t="s">
        <v>137</v>
      </c>
      <c r="L3549" t="s">
        <v>10337</v>
      </c>
      <c r="M3549" t="s">
        <v>10338</v>
      </c>
      <c r="N3549">
        <v>0.625</v>
      </c>
      <c r="O3549">
        <v>0</v>
      </c>
      <c r="P3549">
        <v>5</v>
      </c>
      <c r="Q3549">
        <v>0</v>
      </c>
      <c r="R3549">
        <v>3</v>
      </c>
      <c r="S3549">
        <v>0</v>
      </c>
      <c r="T3549">
        <v>10</v>
      </c>
      <c r="U3549">
        <v>0</v>
      </c>
      <c r="V3549">
        <v>0</v>
      </c>
      <c r="W3549">
        <v>0</v>
      </c>
      <c r="X3549">
        <v>0.40541454662374998</v>
      </c>
      <c r="Y3549">
        <v>0</v>
      </c>
      <c r="Z3549">
        <v>1.4078375809262502</v>
      </c>
      <c r="AA3549">
        <v>0</v>
      </c>
      <c r="AB3549">
        <v>32.34629398654625</v>
      </c>
      <c r="AC3549">
        <v>0</v>
      </c>
      <c r="AD3549">
        <v>0</v>
      </c>
      <c r="AE3549">
        <v>34.159546114096251</v>
      </c>
    </row>
    <row r="3550" spans="1:31" x14ac:dyDescent="0.25">
      <c r="A3550">
        <v>1877349</v>
      </c>
      <c r="B3550">
        <v>1</v>
      </c>
      <c r="C3550" t="s">
        <v>80</v>
      </c>
      <c r="D3550" t="s">
        <v>100</v>
      </c>
      <c r="E3550" t="s">
        <v>169</v>
      </c>
      <c r="F3550" t="s">
        <v>10339</v>
      </c>
      <c r="G3550" t="s">
        <v>469</v>
      </c>
      <c r="H3550" t="s">
        <v>143</v>
      </c>
      <c r="I3550" t="s">
        <v>135</v>
      </c>
      <c r="J3550" t="s">
        <v>136</v>
      </c>
      <c r="K3550" t="s">
        <v>137</v>
      </c>
      <c r="L3550" t="s">
        <v>10340</v>
      </c>
      <c r="M3550" t="s">
        <v>10341</v>
      </c>
      <c r="N3550">
        <v>0.316111111</v>
      </c>
      <c r="O3550">
        <v>0</v>
      </c>
      <c r="P3550">
        <v>347</v>
      </c>
      <c r="Q3550">
        <v>0</v>
      </c>
      <c r="R3550">
        <v>0</v>
      </c>
      <c r="S3550">
        <v>0</v>
      </c>
      <c r="T3550">
        <v>11</v>
      </c>
      <c r="U3550">
        <v>0</v>
      </c>
      <c r="V3550">
        <v>0</v>
      </c>
      <c r="W3550">
        <v>0</v>
      </c>
      <c r="X3550">
        <v>23.357750479565961</v>
      </c>
      <c r="Y3550">
        <v>0</v>
      </c>
      <c r="Z3550">
        <v>0</v>
      </c>
      <c r="AA3550">
        <v>0</v>
      </c>
      <c r="AB3550">
        <v>6.3399228899793547</v>
      </c>
      <c r="AC3550">
        <v>0</v>
      </c>
      <c r="AD3550">
        <v>0</v>
      </c>
      <c r="AE3550">
        <v>29.697673369545317</v>
      </c>
    </row>
    <row r="3551" spans="1:31" x14ac:dyDescent="0.25">
      <c r="A3551">
        <v>1877939</v>
      </c>
      <c r="B3551">
        <v>1</v>
      </c>
      <c r="C3551" t="s">
        <v>80</v>
      </c>
      <c r="D3551" t="s">
        <v>104</v>
      </c>
      <c r="E3551" t="s">
        <v>146</v>
      </c>
      <c r="F3551" t="s">
        <v>10342</v>
      </c>
      <c r="G3551" t="s">
        <v>148</v>
      </c>
      <c r="H3551" t="s">
        <v>143</v>
      </c>
      <c r="I3551" t="s">
        <v>135</v>
      </c>
      <c r="J3551" t="s">
        <v>136</v>
      </c>
      <c r="K3551" t="s">
        <v>137</v>
      </c>
      <c r="L3551" t="s">
        <v>10343</v>
      </c>
      <c r="M3551" t="s">
        <v>10344</v>
      </c>
      <c r="N3551">
        <v>1.9086111109999999</v>
      </c>
      <c r="O3551">
        <v>0</v>
      </c>
      <c r="P3551">
        <v>4</v>
      </c>
      <c r="Q3551">
        <v>0</v>
      </c>
      <c r="R3551">
        <v>1</v>
      </c>
      <c r="S3551">
        <v>0</v>
      </c>
      <c r="T3551">
        <v>1</v>
      </c>
      <c r="U3551">
        <v>0</v>
      </c>
      <c r="V3551">
        <v>0</v>
      </c>
      <c r="W3551">
        <v>0</v>
      </c>
      <c r="X3551">
        <v>2.6767317871433951</v>
      </c>
      <c r="Y3551">
        <v>0</v>
      </c>
      <c r="Z3551">
        <v>5.8164813380456017</v>
      </c>
      <c r="AA3551">
        <v>0</v>
      </c>
      <c r="AB3551">
        <v>6.3195728385055563E-4</v>
      </c>
      <c r="AC3551">
        <v>0</v>
      </c>
      <c r="AD3551">
        <v>0</v>
      </c>
      <c r="AE3551">
        <v>8.4938450824728484</v>
      </c>
    </row>
    <row r="3552" spans="1:31" x14ac:dyDescent="0.25">
      <c r="A3552">
        <v>1877375</v>
      </c>
      <c r="B3552">
        <v>1</v>
      </c>
      <c r="C3552" t="s">
        <v>80</v>
      </c>
      <c r="D3552" t="s">
        <v>108</v>
      </c>
      <c r="E3552" t="s">
        <v>131</v>
      </c>
      <c r="F3552" t="s">
        <v>6307</v>
      </c>
      <c r="G3552" t="s">
        <v>133</v>
      </c>
      <c r="H3552" t="s">
        <v>134</v>
      </c>
      <c r="I3552" t="s">
        <v>135</v>
      </c>
      <c r="J3552" t="s">
        <v>136</v>
      </c>
      <c r="K3552" t="s">
        <v>137</v>
      </c>
      <c r="L3552" t="s">
        <v>10345</v>
      </c>
      <c r="M3552" t="s">
        <v>10346</v>
      </c>
      <c r="N3552">
        <v>0.49416666599999998</v>
      </c>
      <c r="O3552">
        <v>0</v>
      </c>
      <c r="P3552">
        <v>622</v>
      </c>
      <c r="Q3552">
        <v>0</v>
      </c>
      <c r="R3552">
        <v>88</v>
      </c>
      <c r="S3552">
        <v>2</v>
      </c>
      <c r="T3552">
        <v>84</v>
      </c>
      <c r="U3552">
        <v>0</v>
      </c>
      <c r="V3552">
        <v>0</v>
      </c>
      <c r="W3552">
        <v>0</v>
      </c>
      <c r="X3552">
        <v>39.467811980538436</v>
      </c>
      <c r="Y3552">
        <v>0</v>
      </c>
      <c r="Z3552">
        <v>27.754783027077746</v>
      </c>
      <c r="AA3552">
        <v>4.2136114561363121</v>
      </c>
      <c r="AB3552">
        <v>50.290964909300229</v>
      </c>
      <c r="AC3552">
        <v>0</v>
      </c>
      <c r="AD3552">
        <v>0</v>
      </c>
      <c r="AE3552">
        <v>121.72717137305271</v>
      </c>
    </row>
    <row r="3553" spans="1:31" x14ac:dyDescent="0.25">
      <c r="A3553">
        <v>1877661</v>
      </c>
      <c r="B3553">
        <v>1</v>
      </c>
      <c r="C3553" t="s">
        <v>80</v>
      </c>
      <c r="D3553" t="s">
        <v>97</v>
      </c>
      <c r="E3553" t="s">
        <v>140</v>
      </c>
      <c r="F3553" t="s">
        <v>10347</v>
      </c>
      <c r="G3553" t="s">
        <v>200</v>
      </c>
      <c r="H3553" t="s">
        <v>143</v>
      </c>
      <c r="I3553" t="s">
        <v>135</v>
      </c>
      <c r="J3553" t="s">
        <v>136</v>
      </c>
      <c r="K3553" t="s">
        <v>137</v>
      </c>
      <c r="L3553" t="s">
        <v>10348</v>
      </c>
      <c r="M3553" t="s">
        <v>10349</v>
      </c>
      <c r="N3553">
        <v>6.2141666659999997</v>
      </c>
      <c r="O3553">
        <v>0</v>
      </c>
      <c r="P3553">
        <v>2</v>
      </c>
      <c r="Q3553">
        <v>0</v>
      </c>
      <c r="R3553">
        <v>0</v>
      </c>
      <c r="S3553">
        <v>0</v>
      </c>
      <c r="T3553">
        <v>0</v>
      </c>
      <c r="U3553">
        <v>0</v>
      </c>
      <c r="V3553">
        <v>0</v>
      </c>
      <c r="W3553">
        <v>0</v>
      </c>
      <c r="X3553">
        <v>3.7223164649217795</v>
      </c>
      <c r="Y3553">
        <v>0</v>
      </c>
      <c r="Z3553">
        <v>0</v>
      </c>
      <c r="AA3553">
        <v>0</v>
      </c>
      <c r="AB3553">
        <v>0</v>
      </c>
      <c r="AC3553">
        <v>0</v>
      </c>
      <c r="AD3553">
        <v>0</v>
      </c>
      <c r="AE3553">
        <v>3.7223164649217795</v>
      </c>
    </row>
    <row r="3554" spans="1:31" x14ac:dyDescent="0.25">
      <c r="A3554">
        <v>1877269</v>
      </c>
      <c r="B3554">
        <v>1</v>
      </c>
      <c r="C3554" t="s">
        <v>81</v>
      </c>
      <c r="D3554" t="s">
        <v>118</v>
      </c>
      <c r="E3554" t="s">
        <v>158</v>
      </c>
      <c r="F3554" t="s">
        <v>10350</v>
      </c>
      <c r="G3554" t="s">
        <v>402</v>
      </c>
      <c r="H3554" t="s">
        <v>134</v>
      </c>
      <c r="I3554" t="s">
        <v>135</v>
      </c>
      <c r="J3554" t="s">
        <v>136</v>
      </c>
      <c r="K3554" t="s">
        <v>137</v>
      </c>
      <c r="L3554" t="s">
        <v>10351</v>
      </c>
      <c r="M3554" t="s">
        <v>10352</v>
      </c>
      <c r="N3554">
        <v>1.342222222</v>
      </c>
      <c r="O3554">
        <v>2</v>
      </c>
      <c r="P3554">
        <v>0</v>
      </c>
      <c r="Q3554">
        <v>12</v>
      </c>
      <c r="R3554">
        <v>2</v>
      </c>
      <c r="S3554">
        <v>6</v>
      </c>
      <c r="T3554">
        <v>22</v>
      </c>
      <c r="U3554">
        <v>1</v>
      </c>
      <c r="V3554">
        <v>0</v>
      </c>
      <c r="W3554">
        <v>8.9863116979992039</v>
      </c>
      <c r="X3554">
        <v>0</v>
      </c>
      <c r="Y3554">
        <v>32.153581646173208</v>
      </c>
      <c r="Z3554">
        <v>5.6112280580857439</v>
      </c>
      <c r="AA3554">
        <v>66.194390516132444</v>
      </c>
      <c r="AB3554">
        <v>9.5212611315929969</v>
      </c>
      <c r="AC3554">
        <v>18.406338207892279</v>
      </c>
      <c r="AD3554">
        <v>0</v>
      </c>
      <c r="AE3554">
        <v>140.87311125787588</v>
      </c>
    </row>
    <row r="3555" spans="1:31" x14ac:dyDescent="0.25">
      <c r="A3555">
        <v>1877604</v>
      </c>
      <c r="B3555">
        <v>1</v>
      </c>
      <c r="C3555" t="s">
        <v>81</v>
      </c>
      <c r="D3555" t="s">
        <v>112</v>
      </c>
      <c r="E3555" t="s">
        <v>158</v>
      </c>
      <c r="F3555" t="s">
        <v>10353</v>
      </c>
      <c r="G3555" t="s">
        <v>402</v>
      </c>
      <c r="H3555" t="s">
        <v>134</v>
      </c>
      <c r="I3555" t="s">
        <v>135</v>
      </c>
      <c r="J3555" t="s">
        <v>136</v>
      </c>
      <c r="K3555" t="s">
        <v>137</v>
      </c>
      <c r="L3555" t="s">
        <v>10354</v>
      </c>
      <c r="M3555" t="s">
        <v>10355</v>
      </c>
      <c r="N3555">
        <v>1.061666666</v>
      </c>
      <c r="O3555">
        <v>0</v>
      </c>
      <c r="P3555">
        <v>59</v>
      </c>
      <c r="Q3555">
        <v>53</v>
      </c>
      <c r="R3555">
        <v>77</v>
      </c>
      <c r="S3555">
        <v>9</v>
      </c>
      <c r="T3555">
        <v>1</v>
      </c>
      <c r="U3555">
        <v>0</v>
      </c>
      <c r="V3555">
        <v>0</v>
      </c>
      <c r="W3555">
        <v>0</v>
      </c>
      <c r="X3555">
        <v>18.472057180594494</v>
      </c>
      <c r="Y3555">
        <v>128.62554943600648</v>
      </c>
      <c r="Z3555">
        <v>64.70641490893928</v>
      </c>
      <c r="AA3555">
        <v>20.638223266984305</v>
      </c>
      <c r="AB3555">
        <v>3.8926760265884797</v>
      </c>
      <c r="AC3555">
        <v>0</v>
      </c>
      <c r="AD3555">
        <v>0</v>
      </c>
      <c r="AE3555">
        <v>236.33492081911305</v>
      </c>
    </row>
    <row r="3556" spans="1:31" x14ac:dyDescent="0.25">
      <c r="A3556">
        <v>1877853</v>
      </c>
      <c r="B3556">
        <v>1</v>
      </c>
      <c r="C3556" t="s">
        <v>80</v>
      </c>
      <c r="D3556" t="s">
        <v>94</v>
      </c>
      <c r="E3556" t="s">
        <v>146</v>
      </c>
      <c r="F3556" t="s">
        <v>10356</v>
      </c>
      <c r="G3556" t="s">
        <v>541</v>
      </c>
      <c r="H3556" t="s">
        <v>143</v>
      </c>
      <c r="I3556" t="s">
        <v>135</v>
      </c>
      <c r="J3556" t="s">
        <v>136</v>
      </c>
      <c r="K3556" t="s">
        <v>137</v>
      </c>
      <c r="L3556" t="s">
        <v>10357</v>
      </c>
      <c r="M3556" t="s">
        <v>10358</v>
      </c>
      <c r="N3556">
        <v>3.6002777770000001</v>
      </c>
      <c r="O3556">
        <v>0</v>
      </c>
      <c r="P3556">
        <v>0</v>
      </c>
      <c r="Q3556">
        <v>0</v>
      </c>
      <c r="R3556">
        <v>3</v>
      </c>
      <c r="S3556">
        <v>0</v>
      </c>
      <c r="T3556">
        <v>0</v>
      </c>
      <c r="U3556">
        <v>0</v>
      </c>
      <c r="V3556">
        <v>0</v>
      </c>
      <c r="W3556">
        <v>0</v>
      </c>
      <c r="X3556">
        <v>0</v>
      </c>
      <c r="Y3556">
        <v>0</v>
      </c>
      <c r="Z3556">
        <v>82.032323153848409</v>
      </c>
      <c r="AA3556">
        <v>0</v>
      </c>
      <c r="AB3556">
        <v>0</v>
      </c>
      <c r="AC3556">
        <v>0</v>
      </c>
      <c r="AD3556">
        <v>0</v>
      </c>
      <c r="AE3556">
        <v>82.032323153848409</v>
      </c>
    </row>
    <row r="3557" spans="1:31" x14ac:dyDescent="0.25">
      <c r="A3557">
        <v>1877412</v>
      </c>
      <c r="B3557">
        <v>1</v>
      </c>
      <c r="C3557" t="s">
        <v>81</v>
      </c>
      <c r="D3557" t="s">
        <v>112</v>
      </c>
      <c r="E3557" t="s">
        <v>146</v>
      </c>
      <c r="F3557" t="s">
        <v>10359</v>
      </c>
      <c r="G3557" t="s">
        <v>363</v>
      </c>
      <c r="H3557" t="s">
        <v>143</v>
      </c>
      <c r="I3557" t="s">
        <v>135</v>
      </c>
      <c r="J3557" t="s">
        <v>136</v>
      </c>
      <c r="K3557" t="s">
        <v>137</v>
      </c>
      <c r="L3557" t="s">
        <v>10360</v>
      </c>
      <c r="M3557" t="s">
        <v>10361</v>
      </c>
      <c r="N3557">
        <v>0.90555555499999996</v>
      </c>
      <c r="O3557">
        <v>0</v>
      </c>
      <c r="P3557">
        <v>69</v>
      </c>
      <c r="Q3557">
        <v>0</v>
      </c>
      <c r="R3557">
        <v>8</v>
      </c>
      <c r="S3557">
        <v>0</v>
      </c>
      <c r="T3557">
        <v>8</v>
      </c>
      <c r="U3557">
        <v>0</v>
      </c>
      <c r="V3557">
        <v>0</v>
      </c>
      <c r="W3557">
        <v>0</v>
      </c>
      <c r="X3557">
        <v>9.4491617007147504</v>
      </c>
      <c r="Y3557">
        <v>0</v>
      </c>
      <c r="Z3557">
        <v>0.49172262135779998</v>
      </c>
      <c r="AA3557">
        <v>0</v>
      </c>
      <c r="AB3557">
        <v>3.5214135524009338</v>
      </c>
      <c r="AC3557">
        <v>0</v>
      </c>
      <c r="AD3557">
        <v>0</v>
      </c>
      <c r="AE3557">
        <v>13.462297874473485</v>
      </c>
    </row>
    <row r="3558" spans="1:31" x14ac:dyDescent="0.25">
      <c r="A3558">
        <v>1877644</v>
      </c>
      <c r="B3558">
        <v>1</v>
      </c>
      <c r="C3558" t="s">
        <v>80</v>
      </c>
      <c r="D3558" t="s">
        <v>84</v>
      </c>
      <c r="E3558" t="s">
        <v>140</v>
      </c>
      <c r="F3558" t="s">
        <v>10362</v>
      </c>
      <c r="G3558" t="s">
        <v>212</v>
      </c>
      <c r="H3558" t="s">
        <v>143</v>
      </c>
      <c r="I3558" t="s">
        <v>135</v>
      </c>
      <c r="J3558" t="s">
        <v>3</v>
      </c>
      <c r="K3558" t="s">
        <v>137</v>
      </c>
      <c r="L3558" t="s">
        <v>10363</v>
      </c>
      <c r="M3558" t="s">
        <v>10364</v>
      </c>
      <c r="N3558">
        <v>4.244444444</v>
      </c>
      <c r="O3558">
        <v>0</v>
      </c>
      <c r="P3558">
        <v>5</v>
      </c>
      <c r="Q3558">
        <v>0</v>
      </c>
      <c r="R3558">
        <v>0</v>
      </c>
      <c r="S3558">
        <v>0</v>
      </c>
      <c r="T3558">
        <v>0</v>
      </c>
      <c r="U3558">
        <v>0</v>
      </c>
      <c r="V3558">
        <v>0</v>
      </c>
      <c r="W3558">
        <v>0</v>
      </c>
      <c r="X3558">
        <v>4.8192085146060402</v>
      </c>
      <c r="Y3558">
        <v>0</v>
      </c>
      <c r="Z3558">
        <v>0</v>
      </c>
      <c r="AA3558">
        <v>0</v>
      </c>
      <c r="AB3558">
        <v>0</v>
      </c>
      <c r="AC3558">
        <v>0</v>
      </c>
      <c r="AD3558">
        <v>0</v>
      </c>
      <c r="AE3558">
        <v>4.8192085146060402</v>
      </c>
    </row>
    <row r="3559" spans="1:31" x14ac:dyDescent="0.25">
      <c r="A3559">
        <v>1877335</v>
      </c>
      <c r="B3559">
        <v>1</v>
      </c>
      <c r="C3559" t="s">
        <v>81</v>
      </c>
      <c r="D3559" t="s">
        <v>115</v>
      </c>
      <c r="E3559" t="s">
        <v>131</v>
      </c>
      <c r="F3559" t="s">
        <v>10365</v>
      </c>
      <c r="G3559" t="s">
        <v>133</v>
      </c>
      <c r="H3559" t="s">
        <v>134</v>
      </c>
      <c r="I3559" t="s">
        <v>135</v>
      </c>
      <c r="J3559" t="s">
        <v>136</v>
      </c>
      <c r="K3559" t="s">
        <v>137</v>
      </c>
      <c r="L3559" t="s">
        <v>10366</v>
      </c>
      <c r="M3559" t="s">
        <v>10367</v>
      </c>
      <c r="N3559">
        <v>1.2722222219999999</v>
      </c>
      <c r="O3559">
        <v>0</v>
      </c>
      <c r="P3559">
        <v>0</v>
      </c>
      <c r="Q3559">
        <v>0</v>
      </c>
      <c r="R3559">
        <v>0</v>
      </c>
      <c r="S3559">
        <v>2</v>
      </c>
      <c r="T3559">
        <v>0</v>
      </c>
      <c r="U3559">
        <v>0</v>
      </c>
      <c r="V3559">
        <v>0</v>
      </c>
      <c r="W3559">
        <v>0</v>
      </c>
      <c r="X3559">
        <v>0</v>
      </c>
      <c r="Y3559">
        <v>0</v>
      </c>
      <c r="Z3559">
        <v>0</v>
      </c>
      <c r="AA3559">
        <v>8.6017894828299557</v>
      </c>
      <c r="AB3559">
        <v>0</v>
      </c>
      <c r="AC3559">
        <v>0</v>
      </c>
      <c r="AD3559">
        <v>0</v>
      </c>
      <c r="AE3559">
        <v>8.6017894828299557</v>
      </c>
    </row>
    <row r="3560" spans="1:31" x14ac:dyDescent="0.25">
      <c r="A3560">
        <v>1877999</v>
      </c>
      <c r="B3560">
        <v>1</v>
      </c>
      <c r="C3560" t="s">
        <v>81</v>
      </c>
      <c r="D3560" t="s">
        <v>122</v>
      </c>
      <c r="E3560" t="s">
        <v>140</v>
      </c>
      <c r="F3560" t="s">
        <v>10368</v>
      </c>
      <c r="G3560" t="s">
        <v>163</v>
      </c>
      <c r="H3560" t="s">
        <v>143</v>
      </c>
      <c r="I3560" t="s">
        <v>135</v>
      </c>
      <c r="J3560" t="s">
        <v>136</v>
      </c>
      <c r="K3560" t="s">
        <v>137</v>
      </c>
      <c r="L3560" t="s">
        <v>10369</v>
      </c>
      <c r="M3560" t="s">
        <v>10370</v>
      </c>
      <c r="N3560">
        <v>2.3455555549999998</v>
      </c>
      <c r="O3560">
        <v>0</v>
      </c>
      <c r="P3560">
        <v>2</v>
      </c>
      <c r="Q3560">
        <v>0</v>
      </c>
      <c r="R3560">
        <v>0</v>
      </c>
      <c r="S3560">
        <v>0</v>
      </c>
      <c r="T3560">
        <v>0</v>
      </c>
      <c r="U3560">
        <v>0</v>
      </c>
      <c r="V3560">
        <v>0</v>
      </c>
      <c r="W3560">
        <v>0</v>
      </c>
      <c r="X3560">
        <v>1.0005345445319094</v>
      </c>
      <c r="Y3560">
        <v>0</v>
      </c>
      <c r="Z3560">
        <v>0</v>
      </c>
      <c r="AA3560">
        <v>0</v>
      </c>
      <c r="AB3560">
        <v>0</v>
      </c>
      <c r="AC3560">
        <v>0</v>
      </c>
      <c r="AD3560">
        <v>0</v>
      </c>
      <c r="AE3560">
        <v>1.0005345445319094</v>
      </c>
    </row>
    <row r="3561" spans="1:31" x14ac:dyDescent="0.25">
      <c r="A3561">
        <v>1877813</v>
      </c>
      <c r="B3561">
        <v>1</v>
      </c>
      <c r="C3561" t="s">
        <v>81</v>
      </c>
      <c r="D3561" t="s">
        <v>118</v>
      </c>
      <c r="E3561" t="s">
        <v>169</v>
      </c>
      <c r="F3561" t="s">
        <v>10371</v>
      </c>
      <c r="G3561" t="s">
        <v>2417</v>
      </c>
      <c r="H3561" t="s">
        <v>143</v>
      </c>
      <c r="I3561" t="s">
        <v>135</v>
      </c>
      <c r="J3561" t="s">
        <v>136</v>
      </c>
      <c r="K3561" t="s">
        <v>137</v>
      </c>
      <c r="L3561" t="s">
        <v>10372</v>
      </c>
      <c r="M3561" t="s">
        <v>10373</v>
      </c>
      <c r="N3561">
        <v>1.1922222220000001</v>
      </c>
      <c r="O3561">
        <v>0</v>
      </c>
      <c r="P3561">
        <v>0</v>
      </c>
      <c r="Q3561">
        <v>0</v>
      </c>
      <c r="R3561">
        <v>4</v>
      </c>
      <c r="S3561">
        <v>0</v>
      </c>
      <c r="T3561">
        <v>0</v>
      </c>
      <c r="U3561">
        <v>0</v>
      </c>
      <c r="V3561">
        <v>0</v>
      </c>
      <c r="W3561">
        <v>0</v>
      </c>
      <c r="X3561">
        <v>0</v>
      </c>
      <c r="Y3561">
        <v>0</v>
      </c>
      <c r="Z3561">
        <v>4.5012051905108335</v>
      </c>
      <c r="AA3561">
        <v>0</v>
      </c>
      <c r="AB3561">
        <v>0</v>
      </c>
      <c r="AC3561">
        <v>0</v>
      </c>
      <c r="AD3561">
        <v>0</v>
      </c>
      <c r="AE3561">
        <v>4.5012051905108335</v>
      </c>
    </row>
    <row r="3562" spans="1:31" x14ac:dyDescent="0.25">
      <c r="A3562">
        <v>1877790</v>
      </c>
      <c r="B3562">
        <v>1</v>
      </c>
      <c r="C3562" t="s">
        <v>80</v>
      </c>
      <c r="D3562" t="s">
        <v>103</v>
      </c>
      <c r="E3562" t="s">
        <v>140</v>
      </c>
      <c r="F3562" t="s">
        <v>10374</v>
      </c>
      <c r="G3562" t="s">
        <v>207</v>
      </c>
      <c r="H3562" t="s">
        <v>143</v>
      </c>
      <c r="I3562" t="s">
        <v>135</v>
      </c>
      <c r="J3562" t="s">
        <v>136</v>
      </c>
      <c r="K3562" t="s">
        <v>137</v>
      </c>
      <c r="L3562" t="s">
        <v>10375</v>
      </c>
      <c r="M3562" t="s">
        <v>10376</v>
      </c>
      <c r="N3562">
        <v>1.7513888879999999</v>
      </c>
      <c r="O3562">
        <v>0</v>
      </c>
      <c r="P3562">
        <v>0</v>
      </c>
      <c r="Q3562">
        <v>0</v>
      </c>
      <c r="R3562">
        <v>0</v>
      </c>
      <c r="S3562">
        <v>0</v>
      </c>
      <c r="T3562">
        <v>1</v>
      </c>
      <c r="U3562">
        <v>0</v>
      </c>
      <c r="V3562">
        <v>0</v>
      </c>
      <c r="W3562">
        <v>0</v>
      </c>
      <c r="X3562">
        <v>0</v>
      </c>
      <c r="Y3562">
        <v>0</v>
      </c>
      <c r="Z3562">
        <v>0</v>
      </c>
      <c r="AA3562">
        <v>0</v>
      </c>
      <c r="AB3562">
        <v>9.5441678238532894</v>
      </c>
      <c r="AC3562">
        <v>0</v>
      </c>
      <c r="AD3562">
        <v>0</v>
      </c>
      <c r="AE3562">
        <v>9.5441678238532894</v>
      </c>
    </row>
    <row r="3563" spans="1:31" x14ac:dyDescent="0.25">
      <c r="A3563">
        <v>1877329</v>
      </c>
      <c r="B3563">
        <v>1</v>
      </c>
      <c r="C3563" t="s">
        <v>81</v>
      </c>
      <c r="D3563" t="s">
        <v>121</v>
      </c>
      <c r="E3563" t="s">
        <v>210</v>
      </c>
      <c r="F3563" t="s">
        <v>10377</v>
      </c>
      <c r="G3563" t="s">
        <v>133</v>
      </c>
      <c r="H3563" t="s">
        <v>134</v>
      </c>
      <c r="I3563" t="s">
        <v>135</v>
      </c>
      <c r="J3563" t="s">
        <v>136</v>
      </c>
      <c r="K3563" t="s">
        <v>137</v>
      </c>
      <c r="L3563" t="s">
        <v>10378</v>
      </c>
      <c r="M3563" t="s">
        <v>10379</v>
      </c>
      <c r="N3563">
        <v>0.318611111</v>
      </c>
      <c r="O3563">
        <v>0</v>
      </c>
      <c r="P3563">
        <v>1066</v>
      </c>
      <c r="Q3563">
        <v>0</v>
      </c>
      <c r="R3563">
        <v>179</v>
      </c>
      <c r="S3563">
        <v>0</v>
      </c>
      <c r="T3563">
        <v>263</v>
      </c>
      <c r="U3563">
        <v>0</v>
      </c>
      <c r="V3563">
        <v>0</v>
      </c>
      <c r="W3563">
        <v>0</v>
      </c>
      <c r="X3563">
        <v>53.872838229712393</v>
      </c>
      <c r="Y3563">
        <v>0</v>
      </c>
      <c r="Z3563">
        <v>17.504780537177069</v>
      </c>
      <c r="AA3563">
        <v>0</v>
      </c>
      <c r="AB3563">
        <v>38.242602943970283</v>
      </c>
      <c r="AC3563">
        <v>0</v>
      </c>
      <c r="AD3563">
        <v>0</v>
      </c>
      <c r="AE3563">
        <v>109.62022171085975</v>
      </c>
    </row>
    <row r="3564" spans="1:31" x14ac:dyDescent="0.25">
      <c r="A3564">
        <v>1877481</v>
      </c>
      <c r="B3564">
        <v>1</v>
      </c>
      <c r="C3564" t="s">
        <v>80</v>
      </c>
      <c r="D3564" t="s">
        <v>94</v>
      </c>
      <c r="E3564" t="s">
        <v>210</v>
      </c>
      <c r="F3564" t="s">
        <v>10380</v>
      </c>
      <c r="G3564" t="s">
        <v>171</v>
      </c>
      <c r="H3564" t="s">
        <v>134</v>
      </c>
      <c r="I3564" t="s">
        <v>135</v>
      </c>
      <c r="J3564" t="s">
        <v>136</v>
      </c>
      <c r="K3564" t="s">
        <v>172</v>
      </c>
      <c r="L3564" t="s">
        <v>10381</v>
      </c>
      <c r="M3564" t="s">
        <v>10382</v>
      </c>
      <c r="N3564">
        <v>7.3991666660000002</v>
      </c>
      <c r="O3564">
        <v>0</v>
      </c>
      <c r="P3564">
        <v>119</v>
      </c>
      <c r="Q3564">
        <v>0</v>
      </c>
      <c r="R3564">
        <v>0</v>
      </c>
      <c r="S3564">
        <v>1</v>
      </c>
      <c r="T3564">
        <v>8</v>
      </c>
      <c r="U3564">
        <v>0</v>
      </c>
      <c r="V3564">
        <v>0</v>
      </c>
      <c r="W3564">
        <v>0</v>
      </c>
      <c r="X3564">
        <v>88.794907645866644</v>
      </c>
      <c r="Y3564">
        <v>0</v>
      </c>
      <c r="Z3564">
        <v>0</v>
      </c>
      <c r="AA3564">
        <v>20.392412856171418</v>
      </c>
      <c r="AB3564">
        <v>32.213336724486318</v>
      </c>
      <c r="AC3564">
        <v>0</v>
      </c>
      <c r="AD3564">
        <v>0</v>
      </c>
      <c r="AE3564">
        <v>141.40065722652437</v>
      </c>
    </row>
    <row r="3565" spans="1:31" x14ac:dyDescent="0.25">
      <c r="A3565">
        <v>1877730</v>
      </c>
      <c r="B3565">
        <v>1</v>
      </c>
      <c r="C3565" t="s">
        <v>81</v>
      </c>
      <c r="D3565" t="s">
        <v>121</v>
      </c>
      <c r="E3565" t="s">
        <v>146</v>
      </c>
      <c r="F3565" t="s">
        <v>5898</v>
      </c>
      <c r="G3565" t="s">
        <v>148</v>
      </c>
      <c r="H3565" t="s">
        <v>143</v>
      </c>
      <c r="I3565" t="s">
        <v>135</v>
      </c>
      <c r="J3565" t="s">
        <v>136</v>
      </c>
      <c r="K3565" t="s">
        <v>137</v>
      </c>
      <c r="L3565" t="s">
        <v>10383</v>
      </c>
      <c r="M3565" t="s">
        <v>10384</v>
      </c>
      <c r="N3565">
        <v>1.9113888880000001</v>
      </c>
      <c r="O3565">
        <v>0</v>
      </c>
      <c r="P3565">
        <v>21</v>
      </c>
      <c r="Q3565">
        <v>0</v>
      </c>
      <c r="R3565">
        <v>6</v>
      </c>
      <c r="S3565">
        <v>0</v>
      </c>
      <c r="T3565">
        <v>0</v>
      </c>
      <c r="U3565">
        <v>0</v>
      </c>
      <c r="V3565">
        <v>0</v>
      </c>
      <c r="W3565">
        <v>0</v>
      </c>
      <c r="X3565">
        <v>7.2849207692469333</v>
      </c>
      <c r="Y3565">
        <v>0</v>
      </c>
      <c r="Z3565">
        <v>3.7080575734667884</v>
      </c>
      <c r="AA3565">
        <v>0</v>
      </c>
      <c r="AB3565">
        <v>0</v>
      </c>
      <c r="AC3565">
        <v>0</v>
      </c>
      <c r="AD3565">
        <v>0</v>
      </c>
      <c r="AE3565">
        <v>10.992978342713721</v>
      </c>
    </row>
    <row r="3566" spans="1:31" x14ac:dyDescent="0.25">
      <c r="A3566">
        <v>1877435</v>
      </c>
      <c r="B3566">
        <v>1</v>
      </c>
      <c r="C3566" t="s">
        <v>80</v>
      </c>
      <c r="D3566" t="s">
        <v>97</v>
      </c>
      <c r="E3566" t="s">
        <v>146</v>
      </c>
      <c r="F3566" t="s">
        <v>10385</v>
      </c>
      <c r="G3566" t="s">
        <v>469</v>
      </c>
      <c r="H3566" t="s">
        <v>143</v>
      </c>
      <c r="I3566" t="s">
        <v>135</v>
      </c>
      <c r="J3566" t="s">
        <v>136</v>
      </c>
      <c r="K3566" t="s">
        <v>137</v>
      </c>
      <c r="L3566" t="s">
        <v>10386</v>
      </c>
      <c r="M3566" t="s">
        <v>10387</v>
      </c>
      <c r="N3566">
        <v>0.76861111100000001</v>
      </c>
      <c r="O3566">
        <v>0</v>
      </c>
      <c r="P3566">
        <v>9</v>
      </c>
      <c r="Q3566">
        <v>0</v>
      </c>
      <c r="R3566">
        <v>11</v>
      </c>
      <c r="S3566">
        <v>0</v>
      </c>
      <c r="T3566">
        <v>3</v>
      </c>
      <c r="U3566">
        <v>0</v>
      </c>
      <c r="V3566">
        <v>0</v>
      </c>
      <c r="W3566">
        <v>0</v>
      </c>
      <c r="X3566">
        <v>2.9500613763641281</v>
      </c>
      <c r="Y3566">
        <v>0</v>
      </c>
      <c r="Z3566">
        <v>5.7799138747014123</v>
      </c>
      <c r="AA3566">
        <v>0</v>
      </c>
      <c r="AB3566">
        <v>1.4369459956978137</v>
      </c>
      <c r="AC3566">
        <v>0</v>
      </c>
      <c r="AD3566">
        <v>0</v>
      </c>
      <c r="AE3566">
        <v>10.166921246763353</v>
      </c>
    </row>
    <row r="3567" spans="1:31" x14ac:dyDescent="0.25">
      <c r="A3567">
        <v>1877684</v>
      </c>
      <c r="B3567">
        <v>1</v>
      </c>
      <c r="C3567" t="s">
        <v>80</v>
      </c>
      <c r="D3567" t="s">
        <v>104</v>
      </c>
      <c r="E3567" t="s">
        <v>146</v>
      </c>
      <c r="F3567" t="s">
        <v>10388</v>
      </c>
      <c r="G3567" t="s">
        <v>469</v>
      </c>
      <c r="H3567" t="s">
        <v>143</v>
      </c>
      <c r="I3567" t="s">
        <v>135</v>
      </c>
      <c r="J3567" t="s">
        <v>136</v>
      </c>
      <c r="K3567" t="s">
        <v>137</v>
      </c>
      <c r="L3567" t="s">
        <v>10389</v>
      </c>
      <c r="M3567" t="s">
        <v>10390</v>
      </c>
      <c r="N3567">
        <v>3.3094444439999999</v>
      </c>
      <c r="O3567">
        <v>0</v>
      </c>
      <c r="P3567">
        <v>0</v>
      </c>
      <c r="Q3567">
        <v>0</v>
      </c>
      <c r="R3567">
        <v>2</v>
      </c>
      <c r="S3567">
        <v>0</v>
      </c>
      <c r="T3567">
        <v>0</v>
      </c>
      <c r="U3567">
        <v>0</v>
      </c>
      <c r="V3567">
        <v>0</v>
      </c>
      <c r="W3567">
        <v>0</v>
      </c>
      <c r="X3567">
        <v>0</v>
      </c>
      <c r="Y3567">
        <v>0</v>
      </c>
      <c r="Z3567">
        <v>12.44730538768038</v>
      </c>
      <c r="AA3567">
        <v>0</v>
      </c>
      <c r="AB3567">
        <v>0</v>
      </c>
      <c r="AC3567">
        <v>0</v>
      </c>
      <c r="AD3567">
        <v>0</v>
      </c>
      <c r="AE3567">
        <v>12.44730538768038</v>
      </c>
    </row>
    <row r="3568" spans="1:31" x14ac:dyDescent="0.25">
      <c r="A3568">
        <v>1877289</v>
      </c>
      <c r="B3568">
        <v>1</v>
      </c>
      <c r="C3568" t="s">
        <v>81</v>
      </c>
      <c r="D3568" t="s">
        <v>127</v>
      </c>
      <c r="E3568" t="s">
        <v>229</v>
      </c>
      <c r="F3568" t="s">
        <v>10391</v>
      </c>
      <c r="G3568" t="s">
        <v>133</v>
      </c>
      <c r="H3568" t="s">
        <v>134</v>
      </c>
      <c r="I3568" t="s">
        <v>135</v>
      </c>
      <c r="J3568" t="s">
        <v>136</v>
      </c>
      <c r="K3568" t="s">
        <v>137</v>
      </c>
      <c r="L3568" t="s">
        <v>10392</v>
      </c>
      <c r="M3568" t="s">
        <v>10393</v>
      </c>
      <c r="N3568">
        <v>0.35833333299999998</v>
      </c>
      <c r="O3568">
        <v>7</v>
      </c>
      <c r="P3568">
        <v>1602</v>
      </c>
      <c r="Q3568">
        <v>381</v>
      </c>
      <c r="R3568">
        <v>557</v>
      </c>
      <c r="S3568">
        <v>50</v>
      </c>
      <c r="T3568">
        <v>199</v>
      </c>
      <c r="U3568">
        <v>14</v>
      </c>
      <c r="V3568">
        <v>2</v>
      </c>
      <c r="W3568">
        <v>1.4822331610939989</v>
      </c>
      <c r="X3568">
        <v>97.104672333086057</v>
      </c>
      <c r="Y3568">
        <v>370.78046963681663</v>
      </c>
      <c r="Z3568">
        <v>272.81654061932949</v>
      </c>
      <c r="AA3568">
        <v>86.682481923521919</v>
      </c>
      <c r="AB3568">
        <v>33.166358544886606</v>
      </c>
      <c r="AC3568">
        <v>464.85954511317601</v>
      </c>
      <c r="AD3568">
        <v>6.5435727979818177</v>
      </c>
      <c r="AE3568">
        <v>1333.4358741298925</v>
      </c>
    </row>
    <row r="3569" spans="1:31" x14ac:dyDescent="0.25">
      <c r="A3569">
        <v>1877395</v>
      </c>
      <c r="B3569">
        <v>1</v>
      </c>
      <c r="C3569" t="s">
        <v>81</v>
      </c>
      <c r="D3569" t="s">
        <v>122</v>
      </c>
      <c r="E3569" t="s">
        <v>210</v>
      </c>
      <c r="F3569" t="s">
        <v>10394</v>
      </c>
      <c r="G3569" t="s">
        <v>133</v>
      </c>
      <c r="H3569" t="s">
        <v>134</v>
      </c>
      <c r="I3569" t="s">
        <v>135</v>
      </c>
      <c r="J3569" t="s">
        <v>136</v>
      </c>
      <c r="K3569" t="s">
        <v>137</v>
      </c>
      <c r="L3569" t="s">
        <v>10395</v>
      </c>
      <c r="M3569" t="s">
        <v>10396</v>
      </c>
      <c r="N3569">
        <v>0.716388888</v>
      </c>
      <c r="O3569">
        <v>0</v>
      </c>
      <c r="P3569">
        <v>442</v>
      </c>
      <c r="Q3569">
        <v>175</v>
      </c>
      <c r="R3569">
        <v>8</v>
      </c>
      <c r="S3569">
        <v>17</v>
      </c>
      <c r="T3569">
        <v>55</v>
      </c>
      <c r="U3569">
        <v>0</v>
      </c>
      <c r="V3569">
        <v>1</v>
      </c>
      <c r="W3569">
        <v>0</v>
      </c>
      <c r="X3569">
        <v>64.66097822826211</v>
      </c>
      <c r="Y3569">
        <v>589.19036590979135</v>
      </c>
      <c r="Z3569">
        <v>1.2731122087694309</v>
      </c>
      <c r="AA3569">
        <v>255.46672052332048</v>
      </c>
      <c r="AB3569">
        <v>10.777069424090934</v>
      </c>
      <c r="AC3569">
        <v>0</v>
      </c>
      <c r="AD3569">
        <v>1.5172123125084289</v>
      </c>
      <c r="AE3569">
        <v>922.88545860674276</v>
      </c>
    </row>
    <row r="3570" spans="1:31" x14ac:dyDescent="0.25">
      <c r="A3570">
        <v>1877893</v>
      </c>
      <c r="B3570">
        <v>1</v>
      </c>
      <c r="C3570" t="s">
        <v>80</v>
      </c>
      <c r="D3570" t="s">
        <v>96</v>
      </c>
      <c r="E3570" t="s">
        <v>222</v>
      </c>
      <c r="F3570" t="s">
        <v>10397</v>
      </c>
      <c r="G3570" t="s">
        <v>663</v>
      </c>
      <c r="H3570" t="s">
        <v>143</v>
      </c>
      <c r="I3570" t="s">
        <v>135</v>
      </c>
      <c r="J3570" t="s">
        <v>136</v>
      </c>
      <c r="K3570" t="s">
        <v>137</v>
      </c>
      <c r="L3570" t="s">
        <v>10398</v>
      </c>
      <c r="M3570" t="s">
        <v>10399</v>
      </c>
      <c r="N3570">
        <v>4.6894444440000003</v>
      </c>
      <c r="O3570">
        <v>0</v>
      </c>
      <c r="P3570">
        <v>8</v>
      </c>
      <c r="Q3570">
        <v>0</v>
      </c>
      <c r="R3570">
        <v>0</v>
      </c>
      <c r="S3570">
        <v>0</v>
      </c>
      <c r="T3570">
        <v>1</v>
      </c>
      <c r="U3570">
        <v>0</v>
      </c>
      <c r="V3570">
        <v>0</v>
      </c>
      <c r="W3570">
        <v>0</v>
      </c>
      <c r="X3570">
        <v>36.900750333807757</v>
      </c>
      <c r="Y3570">
        <v>0</v>
      </c>
      <c r="Z3570">
        <v>0</v>
      </c>
      <c r="AA3570">
        <v>0</v>
      </c>
      <c r="AB3570">
        <v>7.3013998290821664</v>
      </c>
      <c r="AC3570">
        <v>0</v>
      </c>
      <c r="AD3570">
        <v>0</v>
      </c>
      <c r="AE3570">
        <v>44.202150162889922</v>
      </c>
    </row>
    <row r="3571" spans="1:31" x14ac:dyDescent="0.25">
      <c r="A3571">
        <v>1877727</v>
      </c>
      <c r="B3571">
        <v>1</v>
      </c>
      <c r="C3571" t="s">
        <v>80</v>
      </c>
      <c r="D3571" t="s">
        <v>104</v>
      </c>
      <c r="E3571" t="s">
        <v>146</v>
      </c>
      <c r="F3571" t="s">
        <v>10400</v>
      </c>
      <c r="G3571" t="s">
        <v>148</v>
      </c>
      <c r="H3571" t="s">
        <v>143</v>
      </c>
      <c r="I3571" t="s">
        <v>135</v>
      </c>
      <c r="J3571" t="s">
        <v>136</v>
      </c>
      <c r="K3571" t="s">
        <v>137</v>
      </c>
      <c r="L3571" t="s">
        <v>10401</v>
      </c>
      <c r="M3571" t="s">
        <v>10402</v>
      </c>
      <c r="N3571">
        <v>1.3486111110000001</v>
      </c>
      <c r="O3571">
        <v>0</v>
      </c>
      <c r="P3571">
        <v>2</v>
      </c>
      <c r="Q3571">
        <v>0</v>
      </c>
      <c r="R3571">
        <v>0</v>
      </c>
      <c r="S3571">
        <v>0</v>
      </c>
      <c r="T3571">
        <v>1</v>
      </c>
      <c r="U3571">
        <v>0</v>
      </c>
      <c r="V3571">
        <v>0</v>
      </c>
      <c r="W3571">
        <v>0</v>
      </c>
      <c r="X3571">
        <v>4.7089512961454707</v>
      </c>
      <c r="Y3571">
        <v>0</v>
      </c>
      <c r="Z3571">
        <v>0</v>
      </c>
      <c r="AA3571">
        <v>0</v>
      </c>
      <c r="AB3571">
        <v>0.55521078941301083</v>
      </c>
      <c r="AC3571">
        <v>0</v>
      </c>
      <c r="AD3571">
        <v>0</v>
      </c>
      <c r="AE3571">
        <v>5.2641620855584819</v>
      </c>
    </row>
    <row r="3572" spans="1:31" x14ac:dyDescent="0.25">
      <c r="A3572">
        <v>1877372</v>
      </c>
      <c r="B3572">
        <v>1</v>
      </c>
      <c r="C3572" t="s">
        <v>80</v>
      </c>
      <c r="D3572" t="s">
        <v>93</v>
      </c>
      <c r="E3572" t="s">
        <v>158</v>
      </c>
      <c r="F3572" t="s">
        <v>10403</v>
      </c>
      <c r="G3572" t="s">
        <v>219</v>
      </c>
      <c r="H3572" t="s">
        <v>134</v>
      </c>
      <c r="I3572" t="s">
        <v>135</v>
      </c>
      <c r="J3572" t="s">
        <v>136</v>
      </c>
      <c r="K3572" t="s">
        <v>137</v>
      </c>
      <c r="L3572" t="s">
        <v>10404</v>
      </c>
      <c r="M3572" t="s">
        <v>10405</v>
      </c>
      <c r="N3572">
        <v>3.8308333330000002</v>
      </c>
      <c r="O3572">
        <v>0</v>
      </c>
      <c r="P3572">
        <v>29</v>
      </c>
      <c r="Q3572">
        <v>0</v>
      </c>
      <c r="R3572">
        <v>1</v>
      </c>
      <c r="S3572">
        <v>0</v>
      </c>
      <c r="T3572">
        <v>7</v>
      </c>
      <c r="U3572">
        <v>0</v>
      </c>
      <c r="V3572">
        <v>0</v>
      </c>
      <c r="W3572">
        <v>0</v>
      </c>
      <c r="X3572">
        <v>32.848024985257638</v>
      </c>
      <c r="Y3572">
        <v>0</v>
      </c>
      <c r="Z3572">
        <v>103.83557748388631</v>
      </c>
      <c r="AA3572">
        <v>0</v>
      </c>
      <c r="AB3572">
        <v>27.761036957042244</v>
      </c>
      <c r="AC3572">
        <v>0</v>
      </c>
      <c r="AD3572">
        <v>0</v>
      </c>
      <c r="AE3572">
        <v>164.4446394261862</v>
      </c>
    </row>
    <row r="3573" spans="1:31" x14ac:dyDescent="0.25">
      <c r="A3573">
        <v>1877538</v>
      </c>
      <c r="B3573">
        <v>1</v>
      </c>
      <c r="C3573" t="s">
        <v>80</v>
      </c>
      <c r="D3573" t="s">
        <v>90</v>
      </c>
      <c r="E3573" t="s">
        <v>169</v>
      </c>
      <c r="F3573" t="s">
        <v>10406</v>
      </c>
      <c r="G3573" t="s">
        <v>453</v>
      </c>
      <c r="H3573" t="s">
        <v>143</v>
      </c>
      <c r="I3573" t="s">
        <v>135</v>
      </c>
      <c r="J3573" t="s">
        <v>136</v>
      </c>
      <c r="K3573" t="s">
        <v>137</v>
      </c>
      <c r="L3573" t="s">
        <v>10407</v>
      </c>
      <c r="M3573" t="s">
        <v>10408</v>
      </c>
      <c r="N3573">
        <v>0.89638888800000005</v>
      </c>
      <c r="O3573">
        <v>0</v>
      </c>
      <c r="P3573">
        <v>645</v>
      </c>
      <c r="Q3573">
        <v>0</v>
      </c>
      <c r="R3573">
        <v>0</v>
      </c>
      <c r="S3573">
        <v>0</v>
      </c>
      <c r="T3573">
        <v>62</v>
      </c>
      <c r="U3573">
        <v>0</v>
      </c>
      <c r="V3573">
        <v>0</v>
      </c>
      <c r="W3573">
        <v>0</v>
      </c>
      <c r="X3573">
        <v>121.36622195207627</v>
      </c>
      <c r="Y3573">
        <v>0</v>
      </c>
      <c r="Z3573">
        <v>0</v>
      </c>
      <c r="AA3573">
        <v>0</v>
      </c>
      <c r="AB3573">
        <v>35.153293735882016</v>
      </c>
      <c r="AC3573">
        <v>0</v>
      </c>
      <c r="AD3573">
        <v>0</v>
      </c>
      <c r="AE3573">
        <v>156.51951568795829</v>
      </c>
    </row>
    <row r="3574" spans="1:31" x14ac:dyDescent="0.25">
      <c r="A3574">
        <v>1877870</v>
      </c>
      <c r="B3574">
        <v>1</v>
      </c>
      <c r="C3574" t="s">
        <v>80</v>
      </c>
      <c r="D3574" t="s">
        <v>85</v>
      </c>
      <c r="E3574" t="s">
        <v>222</v>
      </c>
      <c r="F3574" t="s">
        <v>10409</v>
      </c>
      <c r="G3574" t="s">
        <v>663</v>
      </c>
      <c r="H3574" t="s">
        <v>143</v>
      </c>
      <c r="I3574" t="s">
        <v>135</v>
      </c>
      <c r="J3574" t="s">
        <v>136</v>
      </c>
      <c r="K3574" t="s">
        <v>137</v>
      </c>
      <c r="L3574" t="s">
        <v>10410</v>
      </c>
      <c r="M3574" t="s">
        <v>10411</v>
      </c>
      <c r="N3574">
        <v>1.706388888</v>
      </c>
      <c r="O3574">
        <v>0</v>
      </c>
      <c r="P3574">
        <v>79</v>
      </c>
      <c r="Q3574">
        <v>0</v>
      </c>
      <c r="R3574">
        <v>0</v>
      </c>
      <c r="S3574">
        <v>0</v>
      </c>
      <c r="T3574">
        <v>55</v>
      </c>
      <c r="U3574">
        <v>0</v>
      </c>
      <c r="V3574">
        <v>0</v>
      </c>
      <c r="W3574">
        <v>0</v>
      </c>
      <c r="X3574">
        <v>42.7660996033907</v>
      </c>
      <c r="Y3574">
        <v>0</v>
      </c>
      <c r="Z3574">
        <v>0</v>
      </c>
      <c r="AA3574">
        <v>0</v>
      </c>
      <c r="AB3574">
        <v>119.04524470312002</v>
      </c>
      <c r="AC3574">
        <v>0</v>
      </c>
      <c r="AD3574">
        <v>0</v>
      </c>
      <c r="AE3574">
        <v>161.8113443065107</v>
      </c>
    </row>
    <row r="3575" spans="1:31" x14ac:dyDescent="0.25">
      <c r="A3575">
        <v>1878036</v>
      </c>
      <c r="B3575">
        <v>1</v>
      </c>
      <c r="C3575" t="s">
        <v>80</v>
      </c>
      <c r="D3575" t="s">
        <v>88</v>
      </c>
      <c r="E3575" t="s">
        <v>140</v>
      </c>
      <c r="F3575" t="s">
        <v>10412</v>
      </c>
      <c r="G3575" t="s">
        <v>207</v>
      </c>
      <c r="H3575" t="s">
        <v>143</v>
      </c>
      <c r="I3575" t="s">
        <v>135</v>
      </c>
      <c r="J3575" t="s">
        <v>136</v>
      </c>
      <c r="K3575" t="s">
        <v>137</v>
      </c>
      <c r="L3575" t="s">
        <v>10413</v>
      </c>
      <c r="M3575" t="s">
        <v>10414</v>
      </c>
      <c r="N3575">
        <v>1.7655555549999999</v>
      </c>
      <c r="O3575">
        <v>0</v>
      </c>
      <c r="P3575">
        <v>1</v>
      </c>
      <c r="Q3575">
        <v>0</v>
      </c>
      <c r="R3575">
        <v>0</v>
      </c>
      <c r="S3575">
        <v>0</v>
      </c>
      <c r="T3575">
        <v>0</v>
      </c>
      <c r="U3575">
        <v>0</v>
      </c>
      <c r="V3575">
        <v>0</v>
      </c>
      <c r="W3575">
        <v>0</v>
      </c>
      <c r="X3575">
        <v>0.33161482306312501</v>
      </c>
      <c r="Y3575">
        <v>0</v>
      </c>
      <c r="Z3575">
        <v>0</v>
      </c>
      <c r="AA3575">
        <v>0</v>
      </c>
      <c r="AB3575">
        <v>0</v>
      </c>
      <c r="AC3575">
        <v>0</v>
      </c>
      <c r="AD3575">
        <v>0</v>
      </c>
      <c r="AE3575">
        <v>0.33161482306312501</v>
      </c>
    </row>
    <row r="3576" spans="1:31" x14ac:dyDescent="0.25">
      <c r="A3576">
        <v>1877793</v>
      </c>
      <c r="B3576">
        <v>1</v>
      </c>
      <c r="C3576" t="s">
        <v>80</v>
      </c>
      <c r="D3576" t="s">
        <v>100</v>
      </c>
      <c r="E3576" t="s">
        <v>140</v>
      </c>
      <c r="F3576" t="s">
        <v>10415</v>
      </c>
      <c r="G3576" t="s">
        <v>163</v>
      </c>
      <c r="H3576" t="s">
        <v>143</v>
      </c>
      <c r="I3576" t="s">
        <v>135</v>
      </c>
      <c r="J3576" t="s">
        <v>136</v>
      </c>
      <c r="K3576" t="s">
        <v>137</v>
      </c>
      <c r="L3576" t="s">
        <v>10416</v>
      </c>
      <c r="M3576" t="s">
        <v>10417</v>
      </c>
      <c r="N3576">
        <v>0.94805555500000005</v>
      </c>
      <c r="O3576">
        <v>0</v>
      </c>
      <c r="P3576">
        <v>0</v>
      </c>
      <c r="Q3576">
        <v>0</v>
      </c>
      <c r="R3576">
        <v>1</v>
      </c>
      <c r="S3576">
        <v>0</v>
      </c>
      <c r="T3576">
        <v>0</v>
      </c>
      <c r="U3576">
        <v>0</v>
      </c>
      <c r="V3576">
        <v>0</v>
      </c>
      <c r="W3576">
        <v>0</v>
      </c>
      <c r="X3576">
        <v>0</v>
      </c>
      <c r="Y3576">
        <v>0</v>
      </c>
      <c r="Z3576">
        <v>0.22451047473950195</v>
      </c>
      <c r="AA3576">
        <v>0</v>
      </c>
      <c r="AB3576">
        <v>0</v>
      </c>
      <c r="AC3576">
        <v>0</v>
      </c>
      <c r="AD3576">
        <v>0</v>
      </c>
      <c r="AE3576">
        <v>0.22451047473950195</v>
      </c>
    </row>
    <row r="3577" spans="1:31" x14ac:dyDescent="0.25">
      <c r="A3577">
        <v>1877850</v>
      </c>
      <c r="B3577">
        <v>1</v>
      </c>
      <c r="C3577" t="s">
        <v>80</v>
      </c>
      <c r="D3577" t="s">
        <v>83</v>
      </c>
      <c r="E3577" t="s">
        <v>229</v>
      </c>
      <c r="F3577" t="s">
        <v>10418</v>
      </c>
      <c r="G3577" t="s">
        <v>2221</v>
      </c>
      <c r="H3577" t="s">
        <v>134</v>
      </c>
      <c r="I3577" t="s">
        <v>135</v>
      </c>
      <c r="J3577" t="s">
        <v>136</v>
      </c>
      <c r="K3577" t="s">
        <v>137</v>
      </c>
      <c r="L3577" t="s">
        <v>10419</v>
      </c>
      <c r="M3577" t="s">
        <v>10420</v>
      </c>
      <c r="N3577">
        <v>2.1674674999999999</v>
      </c>
      <c r="O3577">
        <v>9</v>
      </c>
      <c r="P3577">
        <v>1773</v>
      </c>
      <c r="Q3577">
        <v>17</v>
      </c>
      <c r="R3577">
        <v>314</v>
      </c>
      <c r="S3577">
        <v>82</v>
      </c>
      <c r="T3577">
        <v>664</v>
      </c>
      <c r="U3577">
        <v>9</v>
      </c>
      <c r="V3577">
        <v>2</v>
      </c>
      <c r="W3577">
        <v>18.727367319446046</v>
      </c>
      <c r="X3577">
        <v>1284.4122970885278</v>
      </c>
      <c r="Y3577">
        <v>101.67442339979762</v>
      </c>
      <c r="Z3577">
        <v>418.96509630510326</v>
      </c>
      <c r="AA3577">
        <v>1834.3217392290073</v>
      </c>
      <c r="AB3577">
        <v>2307.0392161697264</v>
      </c>
      <c r="AC3577">
        <v>1949.6842742678068</v>
      </c>
      <c r="AD3577">
        <v>17.854783855302763</v>
      </c>
      <c r="AE3577">
        <v>7932.6791976347185</v>
      </c>
    </row>
    <row r="3578" spans="1:31" x14ac:dyDescent="0.25">
      <c r="A3578">
        <v>1877664</v>
      </c>
      <c r="B3578">
        <v>1</v>
      </c>
      <c r="C3578" t="s">
        <v>80</v>
      </c>
      <c r="D3578" t="s">
        <v>107</v>
      </c>
      <c r="E3578" t="s">
        <v>210</v>
      </c>
      <c r="F3578" t="s">
        <v>10421</v>
      </c>
      <c r="G3578" t="s">
        <v>133</v>
      </c>
      <c r="H3578" t="s">
        <v>134</v>
      </c>
      <c r="I3578" t="s">
        <v>135</v>
      </c>
      <c r="J3578" t="s">
        <v>136</v>
      </c>
      <c r="K3578" t="s">
        <v>137</v>
      </c>
      <c r="L3578" t="s">
        <v>10422</v>
      </c>
      <c r="M3578" t="s">
        <v>10423</v>
      </c>
      <c r="N3578">
        <v>0.578333333</v>
      </c>
      <c r="O3578">
        <v>17</v>
      </c>
      <c r="P3578">
        <v>8366</v>
      </c>
      <c r="Q3578">
        <v>20</v>
      </c>
      <c r="R3578">
        <v>83</v>
      </c>
      <c r="S3578">
        <v>30</v>
      </c>
      <c r="T3578">
        <v>384</v>
      </c>
      <c r="U3578">
        <v>0</v>
      </c>
      <c r="V3578">
        <v>10</v>
      </c>
      <c r="W3578">
        <v>230.02363072323331</v>
      </c>
      <c r="X3578">
        <v>1186.3629973883969</v>
      </c>
      <c r="Y3578">
        <v>18.21336284365989</v>
      </c>
      <c r="Z3578">
        <v>54.114740586473118</v>
      </c>
      <c r="AA3578">
        <v>459.58849148755638</v>
      </c>
      <c r="AB3578">
        <v>492.48071881410726</v>
      </c>
      <c r="AC3578">
        <v>0</v>
      </c>
      <c r="AD3578">
        <v>61.565365900927191</v>
      </c>
      <c r="AE3578">
        <v>2502.3493077443541</v>
      </c>
    </row>
    <row r="3579" spans="1:31" x14ac:dyDescent="0.25">
      <c r="A3579">
        <v>1877309</v>
      </c>
      <c r="B3579">
        <v>1</v>
      </c>
      <c r="C3579" t="s">
        <v>81</v>
      </c>
      <c r="D3579" t="s">
        <v>121</v>
      </c>
      <c r="E3579" t="s">
        <v>131</v>
      </c>
      <c r="F3579" t="s">
        <v>203</v>
      </c>
      <c r="G3579" t="s">
        <v>133</v>
      </c>
      <c r="H3579" t="s">
        <v>134</v>
      </c>
      <c r="I3579" t="s">
        <v>152</v>
      </c>
      <c r="J3579" t="s">
        <v>136</v>
      </c>
      <c r="K3579" t="s">
        <v>137</v>
      </c>
      <c r="L3579" t="s">
        <v>10424</v>
      </c>
      <c r="M3579" t="s">
        <v>10425</v>
      </c>
      <c r="N3579">
        <v>1.7222221999999999E-2</v>
      </c>
      <c r="O3579">
        <v>0</v>
      </c>
      <c r="P3579">
        <v>896</v>
      </c>
      <c r="Q3579">
        <v>5</v>
      </c>
      <c r="R3579">
        <v>22</v>
      </c>
      <c r="S3579">
        <v>3</v>
      </c>
      <c r="T3579">
        <v>33</v>
      </c>
      <c r="U3579">
        <v>0</v>
      </c>
      <c r="V3579">
        <v>0</v>
      </c>
      <c r="W3579">
        <v>0</v>
      </c>
      <c r="X3579">
        <v>1.513194816928416</v>
      </c>
      <c r="Y3579">
        <v>0.10803026811572167</v>
      </c>
      <c r="Z3579">
        <v>0.24981055776299557</v>
      </c>
      <c r="AA3579">
        <v>0.13792226244888667</v>
      </c>
      <c r="AB3579">
        <v>0.14327741199538441</v>
      </c>
      <c r="AC3579">
        <v>0</v>
      </c>
      <c r="AD3579">
        <v>0</v>
      </c>
      <c r="AE3579">
        <v>2.1522353172514044</v>
      </c>
    </row>
    <row r="3580" spans="1:31" x14ac:dyDescent="0.25">
      <c r="A3580">
        <v>1877956</v>
      </c>
      <c r="B3580">
        <v>1</v>
      </c>
      <c r="C3580" t="s">
        <v>80</v>
      </c>
      <c r="D3580" t="s">
        <v>84</v>
      </c>
      <c r="E3580" t="s">
        <v>169</v>
      </c>
      <c r="F3580" t="s">
        <v>10426</v>
      </c>
      <c r="G3580" t="s">
        <v>142</v>
      </c>
      <c r="H3580" t="s">
        <v>143</v>
      </c>
      <c r="I3580" t="s">
        <v>135</v>
      </c>
      <c r="J3580" t="s">
        <v>136</v>
      </c>
      <c r="K3580" t="s">
        <v>137</v>
      </c>
      <c r="L3580" t="s">
        <v>10427</v>
      </c>
      <c r="M3580" t="s">
        <v>10428</v>
      </c>
      <c r="N3580">
        <v>0.95</v>
      </c>
      <c r="O3580">
        <v>0</v>
      </c>
      <c r="P3580">
        <v>543</v>
      </c>
      <c r="Q3580">
        <v>0</v>
      </c>
      <c r="R3580">
        <v>0</v>
      </c>
      <c r="S3580">
        <v>0</v>
      </c>
      <c r="T3580">
        <v>15</v>
      </c>
      <c r="U3580">
        <v>0</v>
      </c>
      <c r="V3580">
        <v>0</v>
      </c>
      <c r="W3580">
        <v>0</v>
      </c>
      <c r="X3580">
        <v>182.05753562824103</v>
      </c>
      <c r="Y3580">
        <v>0</v>
      </c>
      <c r="Z3580">
        <v>0</v>
      </c>
      <c r="AA3580">
        <v>0</v>
      </c>
      <c r="AB3580">
        <v>50.287683243208292</v>
      </c>
      <c r="AC3580">
        <v>0</v>
      </c>
      <c r="AD3580">
        <v>0</v>
      </c>
      <c r="AE3580">
        <v>232.34521887144933</v>
      </c>
    </row>
    <row r="3581" spans="1:31" x14ac:dyDescent="0.25">
      <c r="A3581">
        <v>1877384</v>
      </c>
      <c r="B3581">
        <v>1</v>
      </c>
      <c r="C3581" t="s">
        <v>81</v>
      </c>
      <c r="D3581" t="s">
        <v>119</v>
      </c>
      <c r="E3581" t="s">
        <v>169</v>
      </c>
      <c r="F3581" t="s">
        <v>10429</v>
      </c>
      <c r="G3581" t="s">
        <v>171</v>
      </c>
      <c r="H3581" t="s">
        <v>143</v>
      </c>
      <c r="I3581" t="s">
        <v>135</v>
      </c>
      <c r="J3581" t="s">
        <v>136</v>
      </c>
      <c r="K3581" t="s">
        <v>172</v>
      </c>
      <c r="L3581" t="s">
        <v>10430</v>
      </c>
      <c r="M3581" t="s">
        <v>10431</v>
      </c>
      <c r="N3581">
        <v>8.0724711110000005</v>
      </c>
      <c r="O3581">
        <v>0</v>
      </c>
      <c r="P3581">
        <v>210</v>
      </c>
      <c r="Q3581">
        <v>0</v>
      </c>
      <c r="R3581">
        <v>8</v>
      </c>
      <c r="S3581">
        <v>0</v>
      </c>
      <c r="T3581">
        <v>9</v>
      </c>
      <c r="U3581">
        <v>0</v>
      </c>
      <c r="V3581">
        <v>0</v>
      </c>
      <c r="W3581">
        <v>0</v>
      </c>
      <c r="X3581">
        <v>445.3449173968811</v>
      </c>
      <c r="Y3581">
        <v>0</v>
      </c>
      <c r="Z3581">
        <v>15.468373108730965</v>
      </c>
      <c r="AA3581">
        <v>0</v>
      </c>
      <c r="AB3581">
        <v>15.225663588370589</v>
      </c>
      <c r="AC3581">
        <v>0</v>
      </c>
      <c r="AD3581">
        <v>0</v>
      </c>
      <c r="AE3581">
        <v>476.03895409398268</v>
      </c>
    </row>
    <row r="3582" spans="1:31" x14ac:dyDescent="0.25">
      <c r="A3582">
        <v>1877716</v>
      </c>
      <c r="B3582">
        <v>1</v>
      </c>
      <c r="C3582" t="s">
        <v>80</v>
      </c>
      <c r="D3582" t="s">
        <v>104</v>
      </c>
      <c r="E3582" t="s">
        <v>140</v>
      </c>
      <c r="F3582" t="s">
        <v>10432</v>
      </c>
      <c r="G3582" t="s">
        <v>142</v>
      </c>
      <c r="H3582" t="s">
        <v>143</v>
      </c>
      <c r="I3582" t="s">
        <v>135</v>
      </c>
      <c r="J3582" t="s">
        <v>136</v>
      </c>
      <c r="K3582" t="s">
        <v>137</v>
      </c>
      <c r="L3582" t="s">
        <v>10433</v>
      </c>
      <c r="M3582" t="s">
        <v>10434</v>
      </c>
      <c r="N3582">
        <v>2.0794444439999999</v>
      </c>
      <c r="O3582">
        <v>0</v>
      </c>
      <c r="P3582">
        <v>1</v>
      </c>
      <c r="Q3582">
        <v>0</v>
      </c>
      <c r="R3582">
        <v>0</v>
      </c>
      <c r="S3582">
        <v>0</v>
      </c>
      <c r="T3582">
        <v>0</v>
      </c>
      <c r="U3582">
        <v>0</v>
      </c>
      <c r="V3582">
        <v>0</v>
      </c>
      <c r="W3582">
        <v>0</v>
      </c>
      <c r="X3582">
        <v>0.38067892411947668</v>
      </c>
      <c r="Y3582">
        <v>0</v>
      </c>
      <c r="Z3582">
        <v>0</v>
      </c>
      <c r="AA3582">
        <v>0</v>
      </c>
      <c r="AB3582">
        <v>0</v>
      </c>
      <c r="AC3582">
        <v>0</v>
      </c>
      <c r="AD3582">
        <v>0</v>
      </c>
      <c r="AE3582">
        <v>0.38067892411947668</v>
      </c>
    </row>
    <row r="3583" spans="1:31" x14ac:dyDescent="0.25">
      <c r="A3583">
        <v>1877593</v>
      </c>
      <c r="B3583">
        <v>1</v>
      </c>
      <c r="C3583" t="s">
        <v>80</v>
      </c>
      <c r="D3583" t="s">
        <v>107</v>
      </c>
      <c r="E3583" t="s">
        <v>131</v>
      </c>
      <c r="F3583" t="s">
        <v>10435</v>
      </c>
      <c r="G3583" t="s">
        <v>133</v>
      </c>
      <c r="H3583" t="s">
        <v>134</v>
      </c>
      <c r="I3583" t="s">
        <v>135</v>
      </c>
      <c r="J3583" t="s">
        <v>136</v>
      </c>
      <c r="K3583" t="s">
        <v>137</v>
      </c>
      <c r="L3583" t="s">
        <v>10436</v>
      </c>
      <c r="M3583" t="s">
        <v>10437</v>
      </c>
      <c r="N3583">
        <v>0.28999999999999998</v>
      </c>
      <c r="O3583">
        <v>14</v>
      </c>
      <c r="P3583">
        <v>4753</v>
      </c>
      <c r="Q3583">
        <v>5</v>
      </c>
      <c r="R3583">
        <v>34</v>
      </c>
      <c r="S3583">
        <v>19</v>
      </c>
      <c r="T3583">
        <v>276</v>
      </c>
      <c r="U3583">
        <v>0</v>
      </c>
      <c r="V3583">
        <v>4</v>
      </c>
      <c r="W3583">
        <v>97.000492785779983</v>
      </c>
      <c r="X3583">
        <v>320.68577100746631</v>
      </c>
      <c r="Y3583">
        <v>2.1034462687912798</v>
      </c>
      <c r="Z3583">
        <v>19.689364036274746</v>
      </c>
      <c r="AA3583">
        <v>195.52882527514711</v>
      </c>
      <c r="AB3583">
        <v>170.78108848744583</v>
      </c>
      <c r="AC3583">
        <v>0</v>
      </c>
      <c r="AD3583">
        <v>15.964434460185888</v>
      </c>
      <c r="AE3583">
        <v>821.75342232109119</v>
      </c>
    </row>
    <row r="3584" spans="1:31" x14ac:dyDescent="0.25">
      <c r="A3584">
        <v>1877693</v>
      </c>
      <c r="B3584">
        <v>1</v>
      </c>
      <c r="C3584" t="s">
        <v>80</v>
      </c>
      <c r="D3584" t="s">
        <v>93</v>
      </c>
      <c r="E3584" t="s">
        <v>146</v>
      </c>
      <c r="F3584" t="s">
        <v>10438</v>
      </c>
      <c r="G3584" t="s">
        <v>148</v>
      </c>
      <c r="H3584" t="s">
        <v>143</v>
      </c>
      <c r="I3584" t="s">
        <v>135</v>
      </c>
      <c r="J3584" t="s">
        <v>136</v>
      </c>
      <c r="K3584" t="s">
        <v>137</v>
      </c>
      <c r="L3584" t="s">
        <v>10439</v>
      </c>
      <c r="M3584" t="s">
        <v>10440</v>
      </c>
      <c r="N3584">
        <v>0.46472222200000002</v>
      </c>
      <c r="O3584">
        <v>0</v>
      </c>
      <c r="P3584">
        <v>0</v>
      </c>
      <c r="Q3584">
        <v>0</v>
      </c>
      <c r="R3584">
        <v>0</v>
      </c>
      <c r="S3584">
        <v>0</v>
      </c>
      <c r="T3584">
        <v>1</v>
      </c>
      <c r="U3584">
        <v>0</v>
      </c>
      <c r="V3584">
        <v>0</v>
      </c>
      <c r="W3584">
        <v>0</v>
      </c>
      <c r="X3584">
        <v>0</v>
      </c>
      <c r="Y3584">
        <v>0</v>
      </c>
      <c r="Z3584">
        <v>0</v>
      </c>
      <c r="AA3584">
        <v>0</v>
      </c>
      <c r="AB3584">
        <v>2.1780692508470199</v>
      </c>
      <c r="AC3584">
        <v>0</v>
      </c>
      <c r="AD3584">
        <v>0</v>
      </c>
      <c r="AE3584">
        <v>2.1780692508470199</v>
      </c>
    </row>
    <row r="3585" spans="1:31" x14ac:dyDescent="0.25">
      <c r="A3585">
        <v>1877524</v>
      </c>
      <c r="B3585">
        <v>1</v>
      </c>
      <c r="C3585" t="s">
        <v>80</v>
      </c>
      <c r="D3585" t="s">
        <v>96</v>
      </c>
      <c r="E3585" t="s">
        <v>140</v>
      </c>
      <c r="F3585" t="s">
        <v>10441</v>
      </c>
      <c r="G3585" t="s">
        <v>2616</v>
      </c>
      <c r="H3585" t="s">
        <v>143</v>
      </c>
      <c r="I3585" t="s">
        <v>135</v>
      </c>
      <c r="J3585" t="s">
        <v>136</v>
      </c>
      <c r="K3585" t="s">
        <v>137</v>
      </c>
      <c r="L3585" t="s">
        <v>10442</v>
      </c>
      <c r="M3585" t="s">
        <v>10443</v>
      </c>
      <c r="N3585">
        <v>3.8444444440000001</v>
      </c>
      <c r="O3585">
        <v>0</v>
      </c>
      <c r="P3585">
        <v>1</v>
      </c>
      <c r="Q3585">
        <v>0</v>
      </c>
      <c r="R3585">
        <v>0</v>
      </c>
      <c r="S3585">
        <v>0</v>
      </c>
      <c r="T3585">
        <v>0</v>
      </c>
      <c r="U3585">
        <v>0</v>
      </c>
      <c r="V3585">
        <v>0</v>
      </c>
      <c r="W3585">
        <v>0</v>
      </c>
      <c r="X3585">
        <v>4.9638958027652781E-3</v>
      </c>
      <c r="Y3585">
        <v>0</v>
      </c>
      <c r="Z3585">
        <v>0</v>
      </c>
      <c r="AA3585">
        <v>0</v>
      </c>
      <c r="AB3585">
        <v>0</v>
      </c>
      <c r="AC3585">
        <v>0</v>
      </c>
      <c r="AD3585">
        <v>0</v>
      </c>
      <c r="AE3585">
        <v>4.9638958027652781E-3</v>
      </c>
    </row>
    <row r="3586" spans="1:31" x14ac:dyDescent="0.25">
      <c r="A3586">
        <v>1877670</v>
      </c>
      <c r="B3586">
        <v>1</v>
      </c>
      <c r="C3586" t="s">
        <v>80</v>
      </c>
      <c r="D3586" t="s">
        <v>93</v>
      </c>
      <c r="E3586" t="s">
        <v>210</v>
      </c>
      <c r="F3586" t="s">
        <v>2491</v>
      </c>
      <c r="G3586" t="s">
        <v>133</v>
      </c>
      <c r="H3586" t="s">
        <v>134</v>
      </c>
      <c r="I3586" t="s">
        <v>135</v>
      </c>
      <c r="J3586" t="s">
        <v>136</v>
      </c>
      <c r="K3586" t="s">
        <v>137</v>
      </c>
      <c r="L3586" t="s">
        <v>10444</v>
      </c>
      <c r="M3586" t="s">
        <v>10445</v>
      </c>
      <c r="N3586">
        <v>0.108611111</v>
      </c>
      <c r="O3586">
        <v>3</v>
      </c>
      <c r="P3586">
        <v>2</v>
      </c>
      <c r="Q3586">
        <v>37</v>
      </c>
      <c r="R3586">
        <v>1</v>
      </c>
      <c r="S3586">
        <v>8</v>
      </c>
      <c r="T3586">
        <v>2</v>
      </c>
      <c r="U3586">
        <v>1</v>
      </c>
      <c r="V3586">
        <v>0</v>
      </c>
      <c r="W3586">
        <v>0.5469126720930666</v>
      </c>
      <c r="X3586">
        <v>5.5776765249795565E-2</v>
      </c>
      <c r="Y3586">
        <v>51.642707235073402</v>
      </c>
      <c r="Z3586">
        <v>0.33225125063267336</v>
      </c>
      <c r="AA3586">
        <v>4.9387748708130816</v>
      </c>
      <c r="AB3586">
        <v>1.2583695985102801</v>
      </c>
      <c r="AC3586">
        <v>3.6904937610976343</v>
      </c>
      <c r="AD3586">
        <v>0</v>
      </c>
      <c r="AE3586">
        <v>62.465286153469933</v>
      </c>
    </row>
    <row r="3587" spans="1:31" x14ac:dyDescent="0.25">
      <c r="A3587">
        <v>1877484</v>
      </c>
      <c r="B3587">
        <v>1</v>
      </c>
      <c r="C3587" t="s">
        <v>80</v>
      </c>
      <c r="D3587" t="s">
        <v>108</v>
      </c>
      <c r="E3587" t="s">
        <v>146</v>
      </c>
      <c r="F3587" t="s">
        <v>10446</v>
      </c>
      <c r="G3587" t="s">
        <v>624</v>
      </c>
      <c r="H3587" t="s">
        <v>143</v>
      </c>
      <c r="I3587" t="s">
        <v>135</v>
      </c>
      <c r="J3587" t="s">
        <v>136</v>
      </c>
      <c r="K3587" t="s">
        <v>137</v>
      </c>
      <c r="L3587" t="s">
        <v>10447</v>
      </c>
      <c r="M3587" t="s">
        <v>10448</v>
      </c>
      <c r="N3587">
        <v>1.7919444440000001</v>
      </c>
      <c r="O3587">
        <v>0</v>
      </c>
      <c r="P3587">
        <v>0</v>
      </c>
      <c r="Q3587">
        <v>0</v>
      </c>
      <c r="R3587">
        <v>15</v>
      </c>
      <c r="S3587">
        <v>0</v>
      </c>
      <c r="T3587">
        <v>3</v>
      </c>
      <c r="U3587">
        <v>0</v>
      </c>
      <c r="V3587">
        <v>0</v>
      </c>
      <c r="W3587">
        <v>0</v>
      </c>
      <c r="X3587">
        <v>0</v>
      </c>
      <c r="Y3587">
        <v>0</v>
      </c>
      <c r="Z3587">
        <v>53.872126753412395</v>
      </c>
      <c r="AA3587">
        <v>0</v>
      </c>
      <c r="AB3587">
        <v>13.9850938214856</v>
      </c>
      <c r="AC3587">
        <v>0</v>
      </c>
      <c r="AD3587">
        <v>0</v>
      </c>
      <c r="AE3587">
        <v>67.857220574897994</v>
      </c>
    </row>
    <row r="3588" spans="1:31" x14ac:dyDescent="0.25">
      <c r="A3588">
        <v>1877733</v>
      </c>
      <c r="B3588">
        <v>1</v>
      </c>
      <c r="C3588" t="s">
        <v>80</v>
      </c>
      <c r="D3588" t="s">
        <v>111</v>
      </c>
      <c r="E3588" t="s">
        <v>146</v>
      </c>
      <c r="F3588" t="s">
        <v>10449</v>
      </c>
      <c r="G3588" t="s">
        <v>148</v>
      </c>
      <c r="H3588" t="s">
        <v>143</v>
      </c>
      <c r="I3588" t="s">
        <v>135</v>
      </c>
      <c r="J3588" t="s">
        <v>136</v>
      </c>
      <c r="K3588" t="s">
        <v>137</v>
      </c>
      <c r="L3588" t="s">
        <v>10450</v>
      </c>
      <c r="M3588" t="s">
        <v>10451</v>
      </c>
      <c r="N3588">
        <v>1.4894444440000001</v>
      </c>
      <c r="O3588">
        <v>0</v>
      </c>
      <c r="P3588">
        <v>16</v>
      </c>
      <c r="Q3588">
        <v>0</v>
      </c>
      <c r="R3588">
        <v>14</v>
      </c>
      <c r="S3588">
        <v>0</v>
      </c>
      <c r="T3588">
        <v>5</v>
      </c>
      <c r="U3588">
        <v>0</v>
      </c>
      <c r="V3588">
        <v>0</v>
      </c>
      <c r="W3588">
        <v>0</v>
      </c>
      <c r="X3588">
        <v>6.5941781989347303</v>
      </c>
      <c r="Y3588">
        <v>0</v>
      </c>
      <c r="Z3588">
        <v>19.893936899302009</v>
      </c>
      <c r="AA3588">
        <v>0</v>
      </c>
      <c r="AB3588">
        <v>14.599157786650323</v>
      </c>
      <c r="AC3588">
        <v>0</v>
      </c>
      <c r="AD3588">
        <v>0</v>
      </c>
      <c r="AE3588">
        <v>41.087272884887064</v>
      </c>
    </row>
    <row r="3589" spans="1:31" x14ac:dyDescent="0.25">
      <c r="A3589">
        <v>1877839</v>
      </c>
      <c r="B3589">
        <v>1</v>
      </c>
      <c r="C3589" t="s">
        <v>80</v>
      </c>
      <c r="D3589" t="s">
        <v>107</v>
      </c>
      <c r="E3589" t="s">
        <v>169</v>
      </c>
      <c r="F3589" t="s">
        <v>10452</v>
      </c>
      <c r="G3589" t="s">
        <v>183</v>
      </c>
      <c r="H3589" t="s">
        <v>143</v>
      </c>
      <c r="I3589" t="s">
        <v>135</v>
      </c>
      <c r="J3589" t="s">
        <v>136</v>
      </c>
      <c r="K3589" t="s">
        <v>137</v>
      </c>
      <c r="L3589" t="s">
        <v>10453</v>
      </c>
      <c r="M3589" t="s">
        <v>10454</v>
      </c>
      <c r="N3589">
        <v>3.6405555550000002</v>
      </c>
      <c r="O3589">
        <v>0</v>
      </c>
      <c r="P3589">
        <v>33</v>
      </c>
      <c r="Q3589">
        <v>0</v>
      </c>
      <c r="R3589">
        <v>2</v>
      </c>
      <c r="S3589">
        <v>0</v>
      </c>
      <c r="T3589">
        <v>5</v>
      </c>
      <c r="U3589">
        <v>0</v>
      </c>
      <c r="V3589">
        <v>0</v>
      </c>
      <c r="W3589">
        <v>0</v>
      </c>
      <c r="X3589">
        <v>24.77762533264934</v>
      </c>
      <c r="Y3589">
        <v>0</v>
      </c>
      <c r="Z3589">
        <v>1.1149410331430585</v>
      </c>
      <c r="AA3589">
        <v>0</v>
      </c>
      <c r="AB3589">
        <v>20.214320956037103</v>
      </c>
      <c r="AC3589">
        <v>0</v>
      </c>
      <c r="AD3589">
        <v>0</v>
      </c>
      <c r="AE3589">
        <v>46.106887321829504</v>
      </c>
    </row>
    <row r="3590" spans="1:31" x14ac:dyDescent="0.25">
      <c r="A3590">
        <v>1877530</v>
      </c>
      <c r="B3590">
        <v>1</v>
      </c>
      <c r="C3590" t="s">
        <v>80</v>
      </c>
      <c r="D3590" t="s">
        <v>95</v>
      </c>
      <c r="E3590" t="s">
        <v>158</v>
      </c>
      <c r="F3590" t="s">
        <v>10455</v>
      </c>
      <c r="G3590" t="s">
        <v>293</v>
      </c>
      <c r="H3590" t="s">
        <v>134</v>
      </c>
      <c r="I3590" t="s">
        <v>135</v>
      </c>
      <c r="J3590" t="s">
        <v>136</v>
      </c>
      <c r="K3590" t="s">
        <v>137</v>
      </c>
      <c r="L3590" t="s">
        <v>10456</v>
      </c>
      <c r="M3590" t="s">
        <v>10457</v>
      </c>
      <c r="N3590">
        <v>2.7288888880000002</v>
      </c>
      <c r="O3590">
        <v>0</v>
      </c>
      <c r="P3590">
        <v>0</v>
      </c>
      <c r="Q3590">
        <v>0</v>
      </c>
      <c r="R3590">
        <v>0</v>
      </c>
      <c r="S3590">
        <v>1</v>
      </c>
      <c r="T3590">
        <v>0</v>
      </c>
      <c r="U3590">
        <v>0</v>
      </c>
      <c r="V3590">
        <v>0</v>
      </c>
      <c r="W3590">
        <v>0</v>
      </c>
      <c r="X3590">
        <v>0</v>
      </c>
      <c r="Y3590">
        <v>0</v>
      </c>
      <c r="Z3590">
        <v>0</v>
      </c>
      <c r="AA3590">
        <v>18.937866685160973</v>
      </c>
      <c r="AB3590">
        <v>0</v>
      </c>
      <c r="AC3590">
        <v>0</v>
      </c>
      <c r="AD3590">
        <v>0</v>
      </c>
      <c r="AE3590">
        <v>18.937866685160973</v>
      </c>
    </row>
    <row r="3591" spans="1:31" x14ac:dyDescent="0.25">
      <c r="A3591">
        <v>1877879</v>
      </c>
      <c r="B3591">
        <v>1</v>
      </c>
      <c r="C3591" t="s">
        <v>80</v>
      </c>
      <c r="D3591" t="s">
        <v>96</v>
      </c>
      <c r="E3591" t="s">
        <v>146</v>
      </c>
      <c r="F3591" t="s">
        <v>10458</v>
      </c>
      <c r="G3591" t="s">
        <v>469</v>
      </c>
      <c r="H3591" t="s">
        <v>143</v>
      </c>
      <c r="I3591" t="s">
        <v>135</v>
      </c>
      <c r="J3591" t="s">
        <v>136</v>
      </c>
      <c r="K3591" t="s">
        <v>137</v>
      </c>
      <c r="L3591" t="s">
        <v>10459</v>
      </c>
      <c r="M3591" t="s">
        <v>10460</v>
      </c>
      <c r="N3591">
        <v>1.268333333</v>
      </c>
      <c r="O3591">
        <v>0</v>
      </c>
      <c r="P3591">
        <v>30</v>
      </c>
      <c r="Q3591">
        <v>0</v>
      </c>
      <c r="R3591">
        <v>0</v>
      </c>
      <c r="S3591">
        <v>0</v>
      </c>
      <c r="T3591">
        <v>1</v>
      </c>
      <c r="U3591">
        <v>0</v>
      </c>
      <c r="V3591">
        <v>0</v>
      </c>
      <c r="W3591">
        <v>0</v>
      </c>
      <c r="X3591">
        <v>11.112893672613108</v>
      </c>
      <c r="Y3591">
        <v>0</v>
      </c>
      <c r="Z3591">
        <v>0</v>
      </c>
      <c r="AA3591">
        <v>0</v>
      </c>
      <c r="AB3591">
        <v>2.5279914321317958</v>
      </c>
      <c r="AC3591">
        <v>0</v>
      </c>
      <c r="AD3591">
        <v>0</v>
      </c>
      <c r="AE3591">
        <v>13.640885104744903</v>
      </c>
    </row>
    <row r="3592" spans="1:31" x14ac:dyDescent="0.25">
      <c r="A3592">
        <v>1877633</v>
      </c>
      <c r="B3592">
        <v>1</v>
      </c>
      <c r="C3592" t="s">
        <v>80</v>
      </c>
      <c r="D3592" t="s">
        <v>85</v>
      </c>
      <c r="E3592" t="s">
        <v>140</v>
      </c>
      <c r="F3592" t="s">
        <v>10461</v>
      </c>
      <c r="G3592" t="s">
        <v>207</v>
      </c>
      <c r="H3592" t="s">
        <v>143</v>
      </c>
      <c r="I3592" t="s">
        <v>135</v>
      </c>
      <c r="J3592" t="s">
        <v>136</v>
      </c>
      <c r="K3592" t="s">
        <v>137</v>
      </c>
      <c r="L3592" t="s">
        <v>10462</v>
      </c>
      <c r="M3592" t="s">
        <v>10463</v>
      </c>
      <c r="N3592">
        <v>2.610833333</v>
      </c>
      <c r="O3592">
        <v>0</v>
      </c>
      <c r="P3592">
        <v>6</v>
      </c>
      <c r="Q3592">
        <v>0</v>
      </c>
      <c r="R3592">
        <v>0</v>
      </c>
      <c r="S3592">
        <v>0</v>
      </c>
      <c r="T3592">
        <v>0</v>
      </c>
      <c r="U3592">
        <v>0</v>
      </c>
      <c r="V3592">
        <v>0</v>
      </c>
      <c r="W3592">
        <v>0</v>
      </c>
      <c r="X3592">
        <v>3.1958884322140881</v>
      </c>
      <c r="Y3592">
        <v>0</v>
      </c>
      <c r="Z3592">
        <v>0</v>
      </c>
      <c r="AA3592">
        <v>0</v>
      </c>
      <c r="AB3592">
        <v>0</v>
      </c>
      <c r="AC3592">
        <v>0</v>
      </c>
      <c r="AD3592">
        <v>0</v>
      </c>
      <c r="AE3592">
        <v>3.1958884322140881</v>
      </c>
    </row>
    <row r="3593" spans="1:31" x14ac:dyDescent="0.25">
      <c r="A3593">
        <v>1877773</v>
      </c>
      <c r="B3593">
        <v>1</v>
      </c>
      <c r="C3593" t="s">
        <v>81</v>
      </c>
      <c r="D3593" t="s">
        <v>112</v>
      </c>
      <c r="E3593" t="s">
        <v>140</v>
      </c>
      <c r="F3593" t="s">
        <v>10464</v>
      </c>
      <c r="G3593" t="s">
        <v>163</v>
      </c>
      <c r="H3593" t="s">
        <v>143</v>
      </c>
      <c r="I3593" t="s">
        <v>135</v>
      </c>
      <c r="J3593" t="s">
        <v>136</v>
      </c>
      <c r="K3593" t="s">
        <v>137</v>
      </c>
      <c r="L3593" t="s">
        <v>10465</v>
      </c>
      <c r="M3593" t="s">
        <v>10466</v>
      </c>
      <c r="N3593">
        <v>0.521666666</v>
      </c>
      <c r="O3593">
        <v>0</v>
      </c>
      <c r="P3593">
        <v>8</v>
      </c>
      <c r="Q3593">
        <v>0</v>
      </c>
      <c r="R3593">
        <v>0</v>
      </c>
      <c r="S3593">
        <v>0</v>
      </c>
      <c r="T3593">
        <v>0</v>
      </c>
      <c r="U3593">
        <v>0</v>
      </c>
      <c r="V3593">
        <v>0</v>
      </c>
      <c r="W3593">
        <v>0</v>
      </c>
      <c r="X3593">
        <v>0.79590352921384488</v>
      </c>
      <c r="Y3593">
        <v>0</v>
      </c>
      <c r="Z3593">
        <v>0</v>
      </c>
      <c r="AA3593">
        <v>0</v>
      </c>
      <c r="AB3593">
        <v>0</v>
      </c>
      <c r="AC3593">
        <v>0</v>
      </c>
      <c r="AD3593">
        <v>0</v>
      </c>
      <c r="AE3593">
        <v>0.79590352921384488</v>
      </c>
    </row>
    <row r="3594" spans="1:31" x14ac:dyDescent="0.25">
      <c r="A3594">
        <v>1877441</v>
      </c>
      <c r="B3594">
        <v>1</v>
      </c>
      <c r="C3594" t="s">
        <v>80</v>
      </c>
      <c r="D3594" t="s">
        <v>96</v>
      </c>
      <c r="E3594" t="s">
        <v>140</v>
      </c>
      <c r="F3594" t="s">
        <v>10467</v>
      </c>
      <c r="G3594" t="s">
        <v>163</v>
      </c>
      <c r="H3594" t="s">
        <v>143</v>
      </c>
      <c r="I3594" t="s">
        <v>135</v>
      </c>
      <c r="J3594" t="s">
        <v>136</v>
      </c>
      <c r="K3594" t="s">
        <v>137</v>
      </c>
      <c r="L3594" t="s">
        <v>10468</v>
      </c>
      <c r="M3594" t="s">
        <v>10108</v>
      </c>
      <c r="N3594">
        <v>4.4238888879999996</v>
      </c>
      <c r="O3594">
        <v>0</v>
      </c>
      <c r="P3594">
        <v>1</v>
      </c>
      <c r="Q3594">
        <v>0</v>
      </c>
      <c r="R3594">
        <v>0</v>
      </c>
      <c r="S3594">
        <v>0</v>
      </c>
      <c r="T3594">
        <v>0</v>
      </c>
      <c r="U3594">
        <v>0</v>
      </c>
      <c r="V3594">
        <v>0</v>
      </c>
      <c r="W3594">
        <v>0</v>
      </c>
      <c r="X3594">
        <v>0.97482110348056006</v>
      </c>
      <c r="Y3594">
        <v>0</v>
      </c>
      <c r="Z3594">
        <v>0</v>
      </c>
      <c r="AA3594">
        <v>0</v>
      </c>
      <c r="AB3594">
        <v>0</v>
      </c>
      <c r="AC3594">
        <v>0</v>
      </c>
      <c r="AD3594">
        <v>0</v>
      </c>
      <c r="AE3594">
        <v>0.97482110348056006</v>
      </c>
    </row>
    <row r="3595" spans="1:31" x14ac:dyDescent="0.25">
      <c r="A3595">
        <v>1877467</v>
      </c>
      <c r="B3595">
        <v>1</v>
      </c>
      <c r="C3595" t="s">
        <v>80</v>
      </c>
      <c r="D3595" t="s">
        <v>104</v>
      </c>
      <c r="E3595" t="s">
        <v>210</v>
      </c>
      <c r="F3595" t="s">
        <v>10469</v>
      </c>
      <c r="G3595" t="s">
        <v>5347</v>
      </c>
      <c r="H3595" t="s">
        <v>134</v>
      </c>
      <c r="I3595" t="s">
        <v>135</v>
      </c>
      <c r="J3595" t="s">
        <v>136</v>
      </c>
      <c r="K3595" t="s">
        <v>172</v>
      </c>
      <c r="L3595" t="s">
        <v>10470</v>
      </c>
      <c r="M3595" t="s">
        <v>10471</v>
      </c>
      <c r="N3595">
        <v>0.68138888799999997</v>
      </c>
      <c r="O3595">
        <v>12</v>
      </c>
      <c r="P3595">
        <v>4934</v>
      </c>
      <c r="Q3595">
        <v>14</v>
      </c>
      <c r="R3595">
        <v>111</v>
      </c>
      <c r="S3595">
        <v>14</v>
      </c>
      <c r="T3595">
        <v>448</v>
      </c>
      <c r="U3595">
        <v>2</v>
      </c>
      <c r="V3595">
        <v>1</v>
      </c>
      <c r="W3595">
        <v>3.1023017405264004</v>
      </c>
      <c r="X3595">
        <v>641.09976762886822</v>
      </c>
      <c r="Y3595">
        <v>8.8134671703916805</v>
      </c>
      <c r="Z3595">
        <v>32.537760965924221</v>
      </c>
      <c r="AA3595">
        <v>18.691895640020437</v>
      </c>
      <c r="AB3595">
        <v>294.99228652763873</v>
      </c>
      <c r="AC3595">
        <v>44.042917082707199</v>
      </c>
      <c r="AD3595">
        <v>2.888432883036371</v>
      </c>
      <c r="AE3595">
        <v>1046.1688296391133</v>
      </c>
    </row>
    <row r="3596" spans="1:31" x14ac:dyDescent="0.25">
      <c r="A3596">
        <v>1877298</v>
      </c>
      <c r="B3596">
        <v>1</v>
      </c>
      <c r="C3596" t="s">
        <v>81</v>
      </c>
      <c r="D3596" t="s">
        <v>113</v>
      </c>
      <c r="E3596" t="s">
        <v>158</v>
      </c>
      <c r="F3596" t="s">
        <v>10472</v>
      </c>
      <c r="G3596" t="s">
        <v>133</v>
      </c>
      <c r="H3596" t="s">
        <v>134</v>
      </c>
      <c r="I3596" t="s">
        <v>135</v>
      </c>
      <c r="J3596" t="s">
        <v>136</v>
      </c>
      <c r="K3596" t="s">
        <v>137</v>
      </c>
      <c r="L3596" t="s">
        <v>10473</v>
      </c>
      <c r="M3596" t="s">
        <v>10474</v>
      </c>
      <c r="N3596">
        <v>0.94083333300000005</v>
      </c>
      <c r="O3596">
        <v>1</v>
      </c>
      <c r="P3596">
        <v>115</v>
      </c>
      <c r="Q3596">
        <v>5</v>
      </c>
      <c r="R3596">
        <v>24</v>
      </c>
      <c r="S3596">
        <v>0</v>
      </c>
      <c r="T3596">
        <v>43</v>
      </c>
      <c r="U3596">
        <v>1</v>
      </c>
      <c r="V3596">
        <v>0</v>
      </c>
      <c r="W3596">
        <v>0.14515027703032835</v>
      </c>
      <c r="X3596">
        <v>14.213990696619472</v>
      </c>
      <c r="Y3596">
        <v>94.846249149868086</v>
      </c>
      <c r="Z3596">
        <v>99.19727192311511</v>
      </c>
      <c r="AA3596">
        <v>0</v>
      </c>
      <c r="AB3596">
        <v>12.885433660716959</v>
      </c>
      <c r="AC3596">
        <v>1.0526422354089577</v>
      </c>
      <c r="AD3596">
        <v>0</v>
      </c>
      <c r="AE3596">
        <v>222.34073794275892</v>
      </c>
    </row>
    <row r="3597" spans="1:31" x14ac:dyDescent="0.25">
      <c r="A3597">
        <v>1877255</v>
      </c>
      <c r="B3597">
        <v>1</v>
      </c>
      <c r="C3597" t="s">
        <v>80</v>
      </c>
      <c r="D3597" t="s">
        <v>92</v>
      </c>
      <c r="E3597" t="s">
        <v>140</v>
      </c>
      <c r="F3597" t="s">
        <v>10475</v>
      </c>
      <c r="G3597" t="s">
        <v>163</v>
      </c>
      <c r="H3597" t="s">
        <v>143</v>
      </c>
      <c r="I3597" t="s">
        <v>135</v>
      </c>
      <c r="J3597" t="s">
        <v>136</v>
      </c>
      <c r="K3597" t="s">
        <v>137</v>
      </c>
      <c r="L3597" t="s">
        <v>10476</v>
      </c>
      <c r="M3597" t="s">
        <v>10477</v>
      </c>
      <c r="N3597">
        <v>1.3438888879999999</v>
      </c>
      <c r="O3597">
        <v>0</v>
      </c>
      <c r="P3597">
        <v>9</v>
      </c>
      <c r="Q3597">
        <v>0</v>
      </c>
      <c r="R3597">
        <v>0</v>
      </c>
      <c r="S3597">
        <v>0</v>
      </c>
      <c r="T3597">
        <v>0</v>
      </c>
      <c r="U3597">
        <v>0</v>
      </c>
      <c r="V3597">
        <v>0</v>
      </c>
      <c r="W3597">
        <v>0</v>
      </c>
      <c r="X3597">
        <v>2.729611779465579</v>
      </c>
      <c r="Y3597">
        <v>0</v>
      </c>
      <c r="Z3597">
        <v>0</v>
      </c>
      <c r="AA3597">
        <v>0</v>
      </c>
      <c r="AB3597">
        <v>0</v>
      </c>
      <c r="AC3597">
        <v>0</v>
      </c>
      <c r="AD3597">
        <v>0</v>
      </c>
      <c r="AE3597">
        <v>2.729611779465579</v>
      </c>
    </row>
    <row r="3598" spans="1:31" x14ac:dyDescent="0.25">
      <c r="A3598">
        <v>1877447</v>
      </c>
      <c r="B3598">
        <v>1</v>
      </c>
      <c r="C3598" t="s">
        <v>80</v>
      </c>
      <c r="D3598" t="s">
        <v>95</v>
      </c>
      <c r="E3598" t="s">
        <v>146</v>
      </c>
      <c r="F3598" t="s">
        <v>10478</v>
      </c>
      <c r="G3598" t="s">
        <v>453</v>
      </c>
      <c r="H3598" t="s">
        <v>143</v>
      </c>
      <c r="I3598" t="s">
        <v>135</v>
      </c>
      <c r="J3598" t="s">
        <v>136</v>
      </c>
      <c r="K3598" t="s">
        <v>137</v>
      </c>
      <c r="L3598" t="s">
        <v>10479</v>
      </c>
      <c r="M3598" t="s">
        <v>10480</v>
      </c>
      <c r="N3598">
        <v>0.82888888800000005</v>
      </c>
      <c r="O3598">
        <v>0</v>
      </c>
      <c r="P3598">
        <v>169</v>
      </c>
      <c r="Q3598">
        <v>0</v>
      </c>
      <c r="R3598">
        <v>1</v>
      </c>
      <c r="S3598">
        <v>0</v>
      </c>
      <c r="T3598">
        <v>12</v>
      </c>
      <c r="U3598">
        <v>0</v>
      </c>
      <c r="V3598">
        <v>0</v>
      </c>
      <c r="W3598">
        <v>0</v>
      </c>
      <c r="X3598">
        <v>33.166066046954128</v>
      </c>
      <c r="Y3598">
        <v>0</v>
      </c>
      <c r="Z3598">
        <v>1.6808527404364445E-2</v>
      </c>
      <c r="AA3598">
        <v>0</v>
      </c>
      <c r="AB3598">
        <v>4.9490217091409425</v>
      </c>
      <c r="AC3598">
        <v>0</v>
      </c>
      <c r="AD3598">
        <v>0</v>
      </c>
      <c r="AE3598">
        <v>38.131896283499437</v>
      </c>
    </row>
    <row r="3599" spans="1:31" x14ac:dyDescent="0.25">
      <c r="A3599">
        <v>1877318</v>
      </c>
      <c r="B3599">
        <v>1</v>
      </c>
      <c r="C3599" t="s">
        <v>81</v>
      </c>
      <c r="D3599" t="s">
        <v>123</v>
      </c>
      <c r="E3599" t="s">
        <v>210</v>
      </c>
      <c r="F3599" t="s">
        <v>10481</v>
      </c>
      <c r="G3599" t="s">
        <v>133</v>
      </c>
      <c r="H3599" t="s">
        <v>134</v>
      </c>
      <c r="I3599" t="s">
        <v>135</v>
      </c>
      <c r="J3599" t="s">
        <v>136</v>
      </c>
      <c r="K3599" t="s">
        <v>137</v>
      </c>
      <c r="L3599" t="s">
        <v>10482</v>
      </c>
      <c r="M3599" t="s">
        <v>10483</v>
      </c>
      <c r="N3599">
        <v>0.39333333300000001</v>
      </c>
      <c r="O3599">
        <v>0</v>
      </c>
      <c r="P3599">
        <v>1004</v>
      </c>
      <c r="Q3599">
        <v>10</v>
      </c>
      <c r="R3599">
        <v>108</v>
      </c>
      <c r="S3599">
        <v>6</v>
      </c>
      <c r="T3599">
        <v>73</v>
      </c>
      <c r="U3599">
        <v>2</v>
      </c>
      <c r="V3599">
        <v>0</v>
      </c>
      <c r="W3599">
        <v>0</v>
      </c>
      <c r="X3599">
        <v>47.10617105221926</v>
      </c>
      <c r="Y3599">
        <v>7.9626545540783074</v>
      </c>
      <c r="Z3599">
        <v>103.1094147855442</v>
      </c>
      <c r="AA3599">
        <v>24.598585885577876</v>
      </c>
      <c r="AB3599">
        <v>15.104872948299706</v>
      </c>
      <c r="AC3599">
        <v>11.302320829397699</v>
      </c>
      <c r="AD3599">
        <v>0</v>
      </c>
      <c r="AE3599">
        <v>209.18402005511706</v>
      </c>
    </row>
    <row r="3600" spans="1:31" x14ac:dyDescent="0.25">
      <c r="A3600">
        <v>1877816</v>
      </c>
      <c r="B3600">
        <v>1</v>
      </c>
      <c r="C3600" t="s">
        <v>81</v>
      </c>
      <c r="D3600" t="s">
        <v>123</v>
      </c>
      <c r="E3600" t="s">
        <v>146</v>
      </c>
      <c r="F3600" t="s">
        <v>10484</v>
      </c>
      <c r="G3600" t="s">
        <v>148</v>
      </c>
      <c r="H3600" t="s">
        <v>143</v>
      </c>
      <c r="I3600" t="s">
        <v>135</v>
      </c>
      <c r="J3600" t="s">
        <v>136</v>
      </c>
      <c r="K3600" t="s">
        <v>137</v>
      </c>
      <c r="L3600" t="s">
        <v>10485</v>
      </c>
      <c r="M3600" t="s">
        <v>10486</v>
      </c>
      <c r="N3600">
        <v>1.3019444440000001</v>
      </c>
      <c r="O3600">
        <v>0</v>
      </c>
      <c r="P3600">
        <v>0</v>
      </c>
      <c r="Q3600">
        <v>0</v>
      </c>
      <c r="R3600">
        <v>5</v>
      </c>
      <c r="S3600">
        <v>0</v>
      </c>
      <c r="T3600">
        <v>0</v>
      </c>
      <c r="U3600">
        <v>0</v>
      </c>
      <c r="V3600">
        <v>0</v>
      </c>
      <c r="W3600">
        <v>0</v>
      </c>
      <c r="X3600">
        <v>0</v>
      </c>
      <c r="Y3600">
        <v>0</v>
      </c>
      <c r="Z3600">
        <v>2.629069714072958</v>
      </c>
      <c r="AA3600">
        <v>0</v>
      </c>
      <c r="AB3600">
        <v>0</v>
      </c>
      <c r="AC3600">
        <v>0</v>
      </c>
      <c r="AD3600">
        <v>0</v>
      </c>
      <c r="AE3600">
        <v>2.629069714072958</v>
      </c>
    </row>
    <row r="3601" spans="1:31" x14ac:dyDescent="0.25">
      <c r="A3601">
        <v>1877653</v>
      </c>
      <c r="B3601">
        <v>1</v>
      </c>
      <c r="C3601" t="s">
        <v>81</v>
      </c>
      <c r="D3601" t="s">
        <v>113</v>
      </c>
      <c r="E3601" t="s">
        <v>169</v>
      </c>
      <c r="F3601" t="s">
        <v>10487</v>
      </c>
      <c r="G3601" t="s">
        <v>183</v>
      </c>
      <c r="H3601" t="s">
        <v>143</v>
      </c>
      <c r="I3601" t="s">
        <v>135</v>
      </c>
      <c r="J3601" t="s">
        <v>136</v>
      </c>
      <c r="K3601" t="s">
        <v>137</v>
      </c>
      <c r="L3601" t="s">
        <v>10488</v>
      </c>
      <c r="M3601" t="s">
        <v>10489</v>
      </c>
      <c r="N3601">
        <v>1.112777777</v>
      </c>
      <c r="O3601">
        <v>0</v>
      </c>
      <c r="P3601">
        <v>0</v>
      </c>
      <c r="Q3601">
        <v>0</v>
      </c>
      <c r="R3601">
        <v>24</v>
      </c>
      <c r="S3601">
        <v>0</v>
      </c>
      <c r="T3601">
        <v>0</v>
      </c>
      <c r="U3601">
        <v>0</v>
      </c>
      <c r="V3601">
        <v>0</v>
      </c>
      <c r="W3601">
        <v>0</v>
      </c>
      <c r="X3601">
        <v>0</v>
      </c>
      <c r="Y3601">
        <v>0</v>
      </c>
      <c r="Z3601">
        <v>73.474602364677949</v>
      </c>
      <c r="AA3601">
        <v>0</v>
      </c>
      <c r="AB3601">
        <v>0</v>
      </c>
      <c r="AC3601">
        <v>0</v>
      </c>
      <c r="AD3601">
        <v>0</v>
      </c>
      <c r="AE3601">
        <v>73.474602364677949</v>
      </c>
    </row>
    <row r="3602" spans="1:31" x14ac:dyDescent="0.25">
      <c r="A3602">
        <v>1877753</v>
      </c>
      <c r="B3602">
        <v>1</v>
      </c>
      <c r="C3602" t="s">
        <v>80</v>
      </c>
      <c r="D3602" t="s">
        <v>97</v>
      </c>
      <c r="E3602" t="s">
        <v>146</v>
      </c>
      <c r="F3602" t="s">
        <v>10490</v>
      </c>
      <c r="G3602" t="s">
        <v>148</v>
      </c>
      <c r="H3602" t="s">
        <v>143</v>
      </c>
      <c r="I3602" t="s">
        <v>135</v>
      </c>
      <c r="J3602" t="s">
        <v>136</v>
      </c>
      <c r="K3602" t="s">
        <v>137</v>
      </c>
      <c r="L3602" t="s">
        <v>10491</v>
      </c>
      <c r="M3602" t="s">
        <v>10492</v>
      </c>
      <c r="N3602">
        <v>1.794444444</v>
      </c>
      <c r="O3602">
        <v>0</v>
      </c>
      <c r="P3602">
        <v>4</v>
      </c>
      <c r="Q3602">
        <v>0</v>
      </c>
      <c r="R3602">
        <v>2</v>
      </c>
      <c r="S3602">
        <v>0</v>
      </c>
      <c r="T3602">
        <v>0</v>
      </c>
      <c r="U3602">
        <v>0</v>
      </c>
      <c r="V3602">
        <v>0</v>
      </c>
      <c r="W3602">
        <v>0</v>
      </c>
      <c r="X3602">
        <v>2.1552335024638007</v>
      </c>
      <c r="Y3602">
        <v>0</v>
      </c>
      <c r="Z3602">
        <v>1.2491216735272368</v>
      </c>
      <c r="AA3602">
        <v>0</v>
      </c>
      <c r="AB3602">
        <v>0</v>
      </c>
      <c r="AC3602">
        <v>0</v>
      </c>
      <c r="AD3602">
        <v>0</v>
      </c>
      <c r="AE3602">
        <v>3.4043551759910375</v>
      </c>
    </row>
    <row r="3603" spans="1:31" x14ac:dyDescent="0.25">
      <c r="A3603">
        <v>1877361</v>
      </c>
      <c r="B3603">
        <v>1</v>
      </c>
      <c r="C3603" t="s">
        <v>81</v>
      </c>
      <c r="D3603" t="s">
        <v>128</v>
      </c>
      <c r="E3603" t="s">
        <v>131</v>
      </c>
      <c r="F3603" t="s">
        <v>465</v>
      </c>
      <c r="G3603" t="s">
        <v>133</v>
      </c>
      <c r="H3603" t="s">
        <v>134</v>
      </c>
      <c r="I3603" t="s">
        <v>135</v>
      </c>
      <c r="J3603" t="s">
        <v>136</v>
      </c>
      <c r="K3603" t="s">
        <v>137</v>
      </c>
      <c r="L3603" t="s">
        <v>10493</v>
      </c>
      <c r="M3603" t="s">
        <v>10194</v>
      </c>
      <c r="N3603">
        <v>1.0119444440000001</v>
      </c>
      <c r="O3603">
        <v>0</v>
      </c>
      <c r="P3603">
        <v>270</v>
      </c>
      <c r="Q3603">
        <v>3</v>
      </c>
      <c r="R3603">
        <v>5</v>
      </c>
      <c r="S3603">
        <v>8</v>
      </c>
      <c r="T3603">
        <v>25</v>
      </c>
      <c r="U3603">
        <v>1</v>
      </c>
      <c r="V3603">
        <v>0</v>
      </c>
      <c r="W3603">
        <v>0</v>
      </c>
      <c r="X3603">
        <v>57.067125196703998</v>
      </c>
      <c r="Y3603">
        <v>7.127177129916511</v>
      </c>
      <c r="Z3603">
        <v>2.4581301877461947</v>
      </c>
      <c r="AA3603">
        <v>23.312675842093043</v>
      </c>
      <c r="AB3603">
        <v>19.174441754397467</v>
      </c>
      <c r="AC3603">
        <v>602.40892781874288</v>
      </c>
      <c r="AD3603">
        <v>0</v>
      </c>
      <c r="AE3603">
        <v>711.54847792960004</v>
      </c>
    </row>
    <row r="3604" spans="1:31" x14ac:dyDescent="0.25">
      <c r="A3604">
        <v>1877610</v>
      </c>
      <c r="B3604">
        <v>1</v>
      </c>
      <c r="C3604" t="s">
        <v>81</v>
      </c>
      <c r="D3604" t="s">
        <v>118</v>
      </c>
      <c r="E3604" t="s">
        <v>158</v>
      </c>
      <c r="F3604" t="s">
        <v>10494</v>
      </c>
      <c r="G3604" t="s">
        <v>219</v>
      </c>
      <c r="H3604" t="s">
        <v>134</v>
      </c>
      <c r="I3604" t="s">
        <v>135</v>
      </c>
      <c r="J3604" t="s">
        <v>136</v>
      </c>
      <c r="K3604" t="s">
        <v>137</v>
      </c>
      <c r="L3604" t="s">
        <v>10495</v>
      </c>
      <c r="M3604" t="s">
        <v>10496</v>
      </c>
      <c r="N3604">
        <v>5.3202777770000003</v>
      </c>
      <c r="O3604">
        <v>0</v>
      </c>
      <c r="P3604">
        <v>1</v>
      </c>
      <c r="Q3604">
        <v>0</v>
      </c>
      <c r="R3604">
        <v>4</v>
      </c>
      <c r="S3604">
        <v>0</v>
      </c>
      <c r="T3604">
        <v>2</v>
      </c>
      <c r="U3604">
        <v>0</v>
      </c>
      <c r="V3604">
        <v>0</v>
      </c>
      <c r="W3604">
        <v>0</v>
      </c>
      <c r="X3604">
        <v>1.2514435533833332E-3</v>
      </c>
      <c r="Y3604">
        <v>0</v>
      </c>
      <c r="Z3604">
        <v>72.575533474653668</v>
      </c>
      <c r="AA3604">
        <v>0</v>
      </c>
      <c r="AB3604">
        <v>7.7370596676763093</v>
      </c>
      <c r="AC3604">
        <v>0</v>
      </c>
      <c r="AD3604">
        <v>0</v>
      </c>
      <c r="AE3604">
        <v>80.313844585883359</v>
      </c>
    </row>
    <row r="3605" spans="1:31" x14ac:dyDescent="0.25">
      <c r="A3605">
        <v>1877461</v>
      </c>
      <c r="B3605">
        <v>1</v>
      </c>
      <c r="C3605" t="s">
        <v>80</v>
      </c>
      <c r="D3605" t="s">
        <v>104</v>
      </c>
      <c r="E3605" t="s">
        <v>210</v>
      </c>
      <c r="F3605" t="s">
        <v>10497</v>
      </c>
      <c r="G3605" t="s">
        <v>5347</v>
      </c>
      <c r="H3605" t="s">
        <v>134</v>
      </c>
      <c r="I3605" t="s">
        <v>135</v>
      </c>
      <c r="J3605" t="s">
        <v>136</v>
      </c>
      <c r="K3605" t="s">
        <v>172</v>
      </c>
      <c r="L3605" t="s">
        <v>10498</v>
      </c>
      <c r="M3605" t="s">
        <v>10499</v>
      </c>
      <c r="N3605">
        <v>0.22027777700000001</v>
      </c>
      <c r="O3605">
        <v>92</v>
      </c>
      <c r="P3605">
        <v>6342</v>
      </c>
      <c r="Q3605">
        <v>109</v>
      </c>
      <c r="R3605">
        <v>156</v>
      </c>
      <c r="S3605">
        <v>34</v>
      </c>
      <c r="T3605">
        <v>809</v>
      </c>
      <c r="U3605">
        <v>9</v>
      </c>
      <c r="V3605">
        <v>1</v>
      </c>
      <c r="W3605">
        <v>11.442583219390496</v>
      </c>
      <c r="X3605">
        <v>290.50971983325468</v>
      </c>
      <c r="Y3605">
        <v>47.590126819916343</v>
      </c>
      <c r="Z3605">
        <v>15.24270614196168</v>
      </c>
      <c r="AA3605">
        <v>11.651751221959016</v>
      </c>
      <c r="AB3605">
        <v>132.09253881955391</v>
      </c>
      <c r="AC3605">
        <v>124.28840797972012</v>
      </c>
      <c r="AD3605">
        <v>2.0964819431111108E-5</v>
      </c>
      <c r="AE3605">
        <v>632.81785500057561</v>
      </c>
    </row>
    <row r="3606" spans="1:31" x14ac:dyDescent="0.25">
      <c r="A3606">
        <v>1877358</v>
      </c>
      <c r="B3606">
        <v>1</v>
      </c>
      <c r="C3606" t="s">
        <v>80</v>
      </c>
      <c r="D3606" t="s">
        <v>106</v>
      </c>
      <c r="E3606" t="s">
        <v>146</v>
      </c>
      <c r="F3606" t="s">
        <v>10500</v>
      </c>
      <c r="G3606" t="s">
        <v>1772</v>
      </c>
      <c r="H3606" t="s">
        <v>143</v>
      </c>
      <c r="I3606" t="s">
        <v>135</v>
      </c>
      <c r="J3606" t="s">
        <v>136</v>
      </c>
      <c r="K3606" t="s">
        <v>137</v>
      </c>
      <c r="L3606" t="s">
        <v>10501</v>
      </c>
      <c r="M3606" t="s">
        <v>10502</v>
      </c>
      <c r="N3606">
        <v>4.2088888879999997</v>
      </c>
      <c r="O3606">
        <v>0</v>
      </c>
      <c r="P3606">
        <v>5</v>
      </c>
      <c r="Q3606">
        <v>0</v>
      </c>
      <c r="R3606">
        <v>4</v>
      </c>
      <c r="S3606">
        <v>0</v>
      </c>
      <c r="T3606">
        <v>5</v>
      </c>
      <c r="U3606">
        <v>0</v>
      </c>
      <c r="V3606">
        <v>0</v>
      </c>
      <c r="W3606">
        <v>0</v>
      </c>
      <c r="X3606">
        <v>12.130853663695749</v>
      </c>
      <c r="Y3606">
        <v>0</v>
      </c>
      <c r="Z3606">
        <v>13.605834656256095</v>
      </c>
      <c r="AA3606">
        <v>0</v>
      </c>
      <c r="AB3606">
        <v>6.0365981482300848</v>
      </c>
      <c r="AC3606">
        <v>0</v>
      </c>
      <c r="AD3606">
        <v>0</v>
      </c>
      <c r="AE3606">
        <v>31.773286468181929</v>
      </c>
    </row>
    <row r="3607" spans="1:31" x14ac:dyDescent="0.25">
      <c r="A3607">
        <v>1877859</v>
      </c>
      <c r="B3607">
        <v>1</v>
      </c>
      <c r="C3607" t="s">
        <v>81</v>
      </c>
      <c r="D3607" t="s">
        <v>120</v>
      </c>
      <c r="E3607" t="s">
        <v>146</v>
      </c>
      <c r="F3607" t="s">
        <v>10503</v>
      </c>
      <c r="G3607" t="s">
        <v>596</v>
      </c>
      <c r="H3607" t="s">
        <v>143</v>
      </c>
      <c r="I3607" t="s">
        <v>135</v>
      </c>
      <c r="J3607" t="s">
        <v>136</v>
      </c>
      <c r="K3607" t="s">
        <v>137</v>
      </c>
      <c r="L3607" t="s">
        <v>10504</v>
      </c>
      <c r="M3607" t="s">
        <v>10505</v>
      </c>
      <c r="N3607">
        <v>0.93583333300000004</v>
      </c>
      <c r="O3607">
        <v>0</v>
      </c>
      <c r="P3607">
        <v>48</v>
      </c>
      <c r="Q3607">
        <v>0</v>
      </c>
      <c r="R3607">
        <v>1</v>
      </c>
      <c r="S3607">
        <v>0</v>
      </c>
      <c r="T3607">
        <v>0</v>
      </c>
      <c r="U3607">
        <v>0</v>
      </c>
      <c r="V3607">
        <v>0</v>
      </c>
      <c r="W3607">
        <v>0</v>
      </c>
      <c r="X3607">
        <v>6.2397541352640973</v>
      </c>
      <c r="Y3607">
        <v>0</v>
      </c>
      <c r="Z3607">
        <v>0.36387635609858887</v>
      </c>
      <c r="AA3607">
        <v>0</v>
      </c>
      <c r="AB3607">
        <v>0</v>
      </c>
      <c r="AC3607">
        <v>0</v>
      </c>
      <c r="AD3607">
        <v>0</v>
      </c>
      <c r="AE3607">
        <v>6.6036304913626864</v>
      </c>
    </row>
    <row r="3608" spans="1:31" x14ac:dyDescent="0.25">
      <c r="A3608">
        <v>1877690</v>
      </c>
      <c r="B3608">
        <v>1</v>
      </c>
      <c r="C3608" t="s">
        <v>81</v>
      </c>
      <c r="D3608" t="s">
        <v>112</v>
      </c>
      <c r="E3608" t="s">
        <v>140</v>
      </c>
      <c r="F3608" t="s">
        <v>10506</v>
      </c>
      <c r="G3608" t="s">
        <v>163</v>
      </c>
      <c r="H3608" t="s">
        <v>143</v>
      </c>
      <c r="I3608" t="s">
        <v>135</v>
      </c>
      <c r="J3608" t="s">
        <v>136</v>
      </c>
      <c r="K3608" t="s">
        <v>137</v>
      </c>
      <c r="L3608" t="s">
        <v>10507</v>
      </c>
      <c r="M3608" t="s">
        <v>10508</v>
      </c>
      <c r="N3608">
        <v>0.80916666599999998</v>
      </c>
      <c r="O3608">
        <v>0</v>
      </c>
      <c r="P3608">
        <v>1</v>
      </c>
      <c r="Q3608">
        <v>0</v>
      </c>
      <c r="R3608">
        <v>0</v>
      </c>
      <c r="S3608">
        <v>0</v>
      </c>
      <c r="T3608">
        <v>0</v>
      </c>
      <c r="U3608">
        <v>0</v>
      </c>
      <c r="V3608">
        <v>0</v>
      </c>
      <c r="W3608">
        <v>0</v>
      </c>
      <c r="X3608">
        <v>0.21737445236497221</v>
      </c>
      <c r="Y3608">
        <v>0</v>
      </c>
      <c r="Z3608">
        <v>0</v>
      </c>
      <c r="AA3608">
        <v>0</v>
      </c>
      <c r="AB3608">
        <v>0</v>
      </c>
      <c r="AC3608">
        <v>0</v>
      </c>
      <c r="AD3608">
        <v>0</v>
      </c>
      <c r="AE3608">
        <v>0.21737445236497221</v>
      </c>
    </row>
    <row r="3609" spans="1:31" x14ac:dyDescent="0.25">
      <c r="A3609">
        <v>1877381</v>
      </c>
      <c r="B3609">
        <v>1</v>
      </c>
      <c r="C3609" t="s">
        <v>80</v>
      </c>
      <c r="D3609" t="s">
        <v>105</v>
      </c>
      <c r="E3609" t="s">
        <v>158</v>
      </c>
      <c r="F3609" t="s">
        <v>10509</v>
      </c>
      <c r="G3609" t="s">
        <v>219</v>
      </c>
      <c r="H3609" t="s">
        <v>134</v>
      </c>
      <c r="I3609" t="s">
        <v>135</v>
      </c>
      <c r="J3609" t="s">
        <v>136</v>
      </c>
      <c r="K3609" t="s">
        <v>137</v>
      </c>
      <c r="L3609" t="s">
        <v>10510</v>
      </c>
      <c r="M3609" t="s">
        <v>10511</v>
      </c>
      <c r="N3609">
        <v>8.244722222</v>
      </c>
      <c r="O3609">
        <v>0</v>
      </c>
      <c r="P3609">
        <v>0</v>
      </c>
      <c r="Q3609">
        <v>0</v>
      </c>
      <c r="R3609">
        <v>0</v>
      </c>
      <c r="S3609">
        <v>0</v>
      </c>
      <c r="T3609">
        <v>0</v>
      </c>
      <c r="U3609">
        <v>1</v>
      </c>
      <c r="V3609">
        <v>0</v>
      </c>
      <c r="W3609">
        <v>0</v>
      </c>
      <c r="X3609">
        <v>0</v>
      </c>
      <c r="Y3609">
        <v>0</v>
      </c>
      <c r="Z3609">
        <v>0</v>
      </c>
      <c r="AA3609">
        <v>0</v>
      </c>
      <c r="AB3609">
        <v>0</v>
      </c>
      <c r="AC3609">
        <v>42.513409539232811</v>
      </c>
      <c r="AD3609">
        <v>0</v>
      </c>
      <c r="AE3609">
        <v>42.513409539232811</v>
      </c>
    </row>
    <row r="3610" spans="1:31" x14ac:dyDescent="0.25">
      <c r="A3610">
        <v>1877713</v>
      </c>
      <c r="B3610">
        <v>1</v>
      </c>
      <c r="C3610" t="s">
        <v>81</v>
      </c>
      <c r="D3610" t="s">
        <v>121</v>
      </c>
      <c r="E3610" t="s">
        <v>131</v>
      </c>
      <c r="F3610" t="s">
        <v>10512</v>
      </c>
      <c r="G3610" t="s">
        <v>133</v>
      </c>
      <c r="H3610" t="s">
        <v>134</v>
      </c>
      <c r="I3610" t="s">
        <v>152</v>
      </c>
      <c r="J3610" t="s">
        <v>136</v>
      </c>
      <c r="K3610" t="s">
        <v>137</v>
      </c>
      <c r="L3610" t="s">
        <v>10433</v>
      </c>
      <c r="M3610" t="s">
        <v>10513</v>
      </c>
      <c r="N3610">
        <v>1.3888888E-2</v>
      </c>
      <c r="O3610">
        <v>0</v>
      </c>
      <c r="P3610">
        <v>1384</v>
      </c>
      <c r="Q3610">
        <v>1</v>
      </c>
      <c r="R3610">
        <v>43</v>
      </c>
      <c r="S3610">
        <v>10</v>
      </c>
      <c r="T3610">
        <v>58</v>
      </c>
      <c r="U3610">
        <v>0</v>
      </c>
      <c r="V3610">
        <v>0</v>
      </c>
      <c r="W3610">
        <v>0</v>
      </c>
      <c r="X3610">
        <v>2.7608079285334952</v>
      </c>
      <c r="Y3610">
        <v>1.368731520011111E-2</v>
      </c>
      <c r="Z3610">
        <v>0.27284729021841669</v>
      </c>
      <c r="AA3610">
        <v>0.90837393877123596</v>
      </c>
      <c r="AB3610">
        <v>0.63928333386858327</v>
      </c>
      <c r="AC3610">
        <v>0</v>
      </c>
      <c r="AD3610">
        <v>0</v>
      </c>
      <c r="AE3610">
        <v>4.5949998065918418</v>
      </c>
    </row>
    <row r="3611" spans="1:31" x14ac:dyDescent="0.25">
      <c r="A3611">
        <v>1877836</v>
      </c>
      <c r="B3611">
        <v>1</v>
      </c>
      <c r="C3611" t="s">
        <v>80</v>
      </c>
      <c r="D3611" t="s">
        <v>92</v>
      </c>
      <c r="E3611" t="s">
        <v>146</v>
      </c>
      <c r="F3611" t="s">
        <v>10514</v>
      </c>
      <c r="G3611" t="s">
        <v>148</v>
      </c>
      <c r="H3611" t="s">
        <v>143</v>
      </c>
      <c r="I3611" t="s">
        <v>135</v>
      </c>
      <c r="J3611" t="s">
        <v>136</v>
      </c>
      <c r="K3611" t="s">
        <v>137</v>
      </c>
      <c r="L3611" t="s">
        <v>10515</v>
      </c>
      <c r="M3611" t="s">
        <v>10516</v>
      </c>
      <c r="N3611">
        <v>1.365</v>
      </c>
      <c r="O3611">
        <v>0</v>
      </c>
      <c r="P3611">
        <v>13</v>
      </c>
      <c r="Q3611">
        <v>0</v>
      </c>
      <c r="R3611">
        <v>0</v>
      </c>
      <c r="S3611">
        <v>0</v>
      </c>
      <c r="T3611">
        <v>5</v>
      </c>
      <c r="U3611">
        <v>0</v>
      </c>
      <c r="V3611">
        <v>0</v>
      </c>
      <c r="W3611">
        <v>0</v>
      </c>
      <c r="X3611">
        <v>5.6018585316436544</v>
      </c>
      <c r="Y3611">
        <v>0</v>
      </c>
      <c r="Z3611">
        <v>0</v>
      </c>
      <c r="AA3611">
        <v>0</v>
      </c>
      <c r="AB3611">
        <v>5.7836086623067677</v>
      </c>
      <c r="AC3611">
        <v>0</v>
      </c>
      <c r="AD3611">
        <v>0</v>
      </c>
      <c r="AE3611">
        <v>11.385467193950422</v>
      </c>
    </row>
    <row r="3612" spans="1:31" x14ac:dyDescent="0.25">
      <c r="A3612">
        <v>1877404</v>
      </c>
      <c r="B3612">
        <v>1</v>
      </c>
      <c r="C3612" t="s">
        <v>80</v>
      </c>
      <c r="D3612" t="s">
        <v>103</v>
      </c>
      <c r="E3612" t="s">
        <v>146</v>
      </c>
      <c r="F3612" t="s">
        <v>10517</v>
      </c>
      <c r="G3612" t="s">
        <v>171</v>
      </c>
      <c r="H3612" t="s">
        <v>143</v>
      </c>
      <c r="I3612" t="s">
        <v>135</v>
      </c>
      <c r="J3612" t="s">
        <v>136</v>
      </c>
      <c r="K3612" t="s">
        <v>172</v>
      </c>
      <c r="L3612" t="s">
        <v>10518</v>
      </c>
      <c r="M3612" t="s">
        <v>10519</v>
      </c>
      <c r="N3612">
        <v>7.3545063879999999</v>
      </c>
      <c r="O3612">
        <v>0</v>
      </c>
      <c r="P3612">
        <v>33</v>
      </c>
      <c r="Q3612">
        <v>0</v>
      </c>
      <c r="R3612">
        <v>0</v>
      </c>
      <c r="S3612">
        <v>0</v>
      </c>
      <c r="T3612">
        <v>0</v>
      </c>
      <c r="U3612">
        <v>0</v>
      </c>
      <c r="V3612">
        <v>0</v>
      </c>
      <c r="W3612">
        <v>0</v>
      </c>
      <c r="X3612">
        <v>55.13591084879608</v>
      </c>
      <c r="Y3612">
        <v>0</v>
      </c>
      <c r="Z3612">
        <v>0</v>
      </c>
      <c r="AA3612">
        <v>0</v>
      </c>
      <c r="AB3612">
        <v>0</v>
      </c>
      <c r="AC3612">
        <v>0</v>
      </c>
      <c r="AD3612">
        <v>0</v>
      </c>
      <c r="AE3612">
        <v>55.13591084879608</v>
      </c>
    </row>
    <row r="3613" spans="1:31" x14ac:dyDescent="0.25">
      <c r="A3613">
        <v>1877341</v>
      </c>
      <c r="B3613">
        <v>1</v>
      </c>
      <c r="C3613" t="s">
        <v>80</v>
      </c>
      <c r="D3613" t="s">
        <v>88</v>
      </c>
      <c r="E3613" t="s">
        <v>140</v>
      </c>
      <c r="F3613" t="s">
        <v>10520</v>
      </c>
      <c r="G3613" t="s">
        <v>148</v>
      </c>
      <c r="H3613" t="s">
        <v>143</v>
      </c>
      <c r="I3613" t="s">
        <v>135</v>
      </c>
      <c r="J3613" t="s">
        <v>136</v>
      </c>
      <c r="K3613" t="s">
        <v>137</v>
      </c>
      <c r="L3613" t="s">
        <v>10521</v>
      </c>
      <c r="M3613" t="s">
        <v>10522</v>
      </c>
      <c r="N3613">
        <v>1.4402777769999999</v>
      </c>
      <c r="O3613">
        <v>0</v>
      </c>
      <c r="P3613">
        <v>2</v>
      </c>
      <c r="Q3613">
        <v>0</v>
      </c>
      <c r="R3613">
        <v>0</v>
      </c>
      <c r="S3613">
        <v>0</v>
      </c>
      <c r="T3613">
        <v>0</v>
      </c>
      <c r="U3613">
        <v>0</v>
      </c>
      <c r="V3613">
        <v>0</v>
      </c>
      <c r="W3613">
        <v>0</v>
      </c>
      <c r="X3613">
        <v>0.44672505850566391</v>
      </c>
      <c r="Y3613">
        <v>0</v>
      </c>
      <c r="Z3613">
        <v>0</v>
      </c>
      <c r="AA3613">
        <v>0</v>
      </c>
      <c r="AB3613">
        <v>0</v>
      </c>
      <c r="AC3613">
        <v>0</v>
      </c>
      <c r="AD3613">
        <v>0</v>
      </c>
      <c r="AE3613">
        <v>0.44672505850566391</v>
      </c>
    </row>
    <row r="3614" spans="1:31" x14ac:dyDescent="0.25">
      <c r="A3614">
        <v>1877673</v>
      </c>
      <c r="B3614">
        <v>1</v>
      </c>
      <c r="C3614" t="s">
        <v>80</v>
      </c>
      <c r="D3614" t="s">
        <v>102</v>
      </c>
      <c r="E3614" t="s">
        <v>140</v>
      </c>
      <c r="F3614" t="s">
        <v>10523</v>
      </c>
      <c r="G3614" t="s">
        <v>163</v>
      </c>
      <c r="H3614" t="s">
        <v>143</v>
      </c>
      <c r="I3614" t="s">
        <v>135</v>
      </c>
      <c r="J3614" t="s">
        <v>136</v>
      </c>
      <c r="K3614" t="s">
        <v>137</v>
      </c>
      <c r="L3614" t="s">
        <v>10524</v>
      </c>
      <c r="M3614" t="s">
        <v>10525</v>
      </c>
      <c r="N3614">
        <v>1.761666666</v>
      </c>
      <c r="O3614">
        <v>0</v>
      </c>
      <c r="P3614">
        <v>1</v>
      </c>
      <c r="Q3614">
        <v>0</v>
      </c>
      <c r="R3614">
        <v>0</v>
      </c>
      <c r="S3614">
        <v>0</v>
      </c>
      <c r="T3614">
        <v>0</v>
      </c>
      <c r="U3614">
        <v>0</v>
      </c>
      <c r="V3614">
        <v>0</v>
      </c>
      <c r="W3614">
        <v>0</v>
      </c>
      <c r="X3614">
        <v>7.25511322333E-3</v>
      </c>
      <c r="Y3614">
        <v>0</v>
      </c>
      <c r="Z3614">
        <v>0</v>
      </c>
      <c r="AA3614">
        <v>0</v>
      </c>
      <c r="AB3614">
        <v>0</v>
      </c>
      <c r="AC3614">
        <v>0</v>
      </c>
      <c r="AD3614">
        <v>0</v>
      </c>
      <c r="AE3614">
        <v>7.25511322333E-3</v>
      </c>
    </row>
    <row r="3615" spans="1:31" x14ac:dyDescent="0.25">
      <c r="A3615">
        <v>1877922</v>
      </c>
      <c r="B3615">
        <v>1</v>
      </c>
      <c r="C3615" t="s">
        <v>80</v>
      </c>
      <c r="D3615" t="s">
        <v>98</v>
      </c>
      <c r="E3615" t="s">
        <v>140</v>
      </c>
      <c r="F3615" t="s">
        <v>10526</v>
      </c>
      <c r="G3615" t="s">
        <v>212</v>
      </c>
      <c r="H3615" t="s">
        <v>143</v>
      </c>
      <c r="I3615" t="s">
        <v>135</v>
      </c>
      <c r="J3615" t="s">
        <v>136</v>
      </c>
      <c r="K3615" t="s">
        <v>137</v>
      </c>
      <c r="L3615" t="s">
        <v>10527</v>
      </c>
      <c r="M3615" t="s">
        <v>10528</v>
      </c>
      <c r="N3615">
        <v>2.329722222</v>
      </c>
      <c r="O3615">
        <v>0</v>
      </c>
      <c r="P3615">
        <v>6</v>
      </c>
      <c r="Q3615">
        <v>0</v>
      </c>
      <c r="R3615">
        <v>0</v>
      </c>
      <c r="S3615">
        <v>0</v>
      </c>
      <c r="T3615">
        <v>0</v>
      </c>
      <c r="U3615">
        <v>0</v>
      </c>
      <c r="V3615">
        <v>0</v>
      </c>
      <c r="W3615">
        <v>0</v>
      </c>
      <c r="X3615">
        <v>3.9006825477119587</v>
      </c>
      <c r="Y3615">
        <v>0</v>
      </c>
      <c r="Z3615">
        <v>0</v>
      </c>
      <c r="AA3615">
        <v>0</v>
      </c>
      <c r="AB3615">
        <v>0</v>
      </c>
      <c r="AC3615">
        <v>0</v>
      </c>
      <c r="AD3615">
        <v>0</v>
      </c>
      <c r="AE3615">
        <v>3.9006825477119587</v>
      </c>
    </row>
    <row r="3616" spans="1:31" x14ac:dyDescent="0.25">
      <c r="A3616">
        <v>1877590</v>
      </c>
      <c r="B3616">
        <v>1</v>
      </c>
      <c r="C3616" t="s">
        <v>81</v>
      </c>
      <c r="D3616" t="s">
        <v>128</v>
      </c>
      <c r="E3616" t="s">
        <v>140</v>
      </c>
      <c r="F3616" t="s">
        <v>10529</v>
      </c>
      <c r="G3616" t="s">
        <v>163</v>
      </c>
      <c r="H3616" t="s">
        <v>143</v>
      </c>
      <c r="I3616" t="s">
        <v>135</v>
      </c>
      <c r="J3616" t="s">
        <v>136</v>
      </c>
      <c r="K3616" t="s">
        <v>137</v>
      </c>
      <c r="L3616" t="s">
        <v>10530</v>
      </c>
      <c r="M3616" t="s">
        <v>10531</v>
      </c>
      <c r="N3616">
        <v>4.989166666</v>
      </c>
      <c r="O3616">
        <v>0</v>
      </c>
      <c r="P3616">
        <v>1</v>
      </c>
      <c r="Q3616">
        <v>0</v>
      </c>
      <c r="R3616">
        <v>0</v>
      </c>
      <c r="S3616">
        <v>0</v>
      </c>
      <c r="T3616">
        <v>0</v>
      </c>
      <c r="U3616">
        <v>0</v>
      </c>
      <c r="V3616">
        <v>0</v>
      </c>
      <c r="W3616">
        <v>0</v>
      </c>
      <c r="X3616">
        <v>3.4193763567251671E-2</v>
      </c>
      <c r="Y3616">
        <v>0</v>
      </c>
      <c r="Z3616">
        <v>0</v>
      </c>
      <c r="AA3616">
        <v>0</v>
      </c>
      <c r="AB3616">
        <v>0</v>
      </c>
      <c r="AC3616">
        <v>0</v>
      </c>
      <c r="AD3616">
        <v>0</v>
      </c>
      <c r="AE3616">
        <v>3.4193763567251671E-2</v>
      </c>
    </row>
    <row r="3617" spans="1:31" x14ac:dyDescent="0.25">
      <c r="A3617">
        <v>1878028</v>
      </c>
      <c r="B3617">
        <v>1</v>
      </c>
      <c r="C3617" t="s">
        <v>81</v>
      </c>
      <c r="D3617" t="s">
        <v>115</v>
      </c>
      <c r="E3617" t="s">
        <v>146</v>
      </c>
      <c r="F3617" t="s">
        <v>10532</v>
      </c>
      <c r="G3617" t="s">
        <v>148</v>
      </c>
      <c r="H3617" t="s">
        <v>143</v>
      </c>
      <c r="I3617" t="s">
        <v>135</v>
      </c>
      <c r="J3617" t="s">
        <v>136</v>
      </c>
      <c r="K3617" t="s">
        <v>137</v>
      </c>
      <c r="L3617" t="s">
        <v>10533</v>
      </c>
      <c r="M3617" t="s">
        <v>10534</v>
      </c>
      <c r="N3617">
        <v>2.9305555550000002</v>
      </c>
      <c r="O3617">
        <v>0</v>
      </c>
      <c r="P3617">
        <v>3</v>
      </c>
      <c r="Q3617">
        <v>0</v>
      </c>
      <c r="R3617">
        <v>1</v>
      </c>
      <c r="S3617">
        <v>0</v>
      </c>
      <c r="T3617">
        <v>0</v>
      </c>
      <c r="U3617">
        <v>0</v>
      </c>
      <c r="V3617">
        <v>0</v>
      </c>
      <c r="W3617">
        <v>0</v>
      </c>
      <c r="X3617">
        <v>0.26521387255581114</v>
      </c>
      <c r="Y3617">
        <v>0</v>
      </c>
      <c r="Z3617">
        <v>6.8903692379784092</v>
      </c>
      <c r="AA3617">
        <v>0</v>
      </c>
      <c r="AB3617">
        <v>0</v>
      </c>
      <c r="AC3617">
        <v>0</v>
      </c>
      <c r="AD3617">
        <v>0</v>
      </c>
      <c r="AE3617">
        <v>7.15558311053422</v>
      </c>
    </row>
    <row r="3618" spans="1:31" x14ac:dyDescent="0.25">
      <c r="A3618">
        <v>1877444</v>
      </c>
      <c r="B3618">
        <v>1</v>
      </c>
      <c r="C3618" t="s">
        <v>80</v>
      </c>
      <c r="D3618" t="s">
        <v>108</v>
      </c>
      <c r="E3618" t="s">
        <v>140</v>
      </c>
      <c r="F3618" t="s">
        <v>10535</v>
      </c>
      <c r="G3618" t="s">
        <v>163</v>
      </c>
      <c r="H3618" t="s">
        <v>143</v>
      </c>
      <c r="I3618" t="s">
        <v>135</v>
      </c>
      <c r="J3618" t="s">
        <v>136</v>
      </c>
      <c r="K3618" t="s">
        <v>137</v>
      </c>
      <c r="L3618" t="s">
        <v>10536</v>
      </c>
      <c r="M3618" t="s">
        <v>10537</v>
      </c>
      <c r="N3618">
        <v>1.366666666</v>
      </c>
      <c r="O3618">
        <v>0</v>
      </c>
      <c r="P3618">
        <v>1</v>
      </c>
      <c r="Q3618">
        <v>0</v>
      </c>
      <c r="R3618">
        <v>0</v>
      </c>
      <c r="S3618">
        <v>0</v>
      </c>
      <c r="T3618">
        <v>0</v>
      </c>
      <c r="U3618">
        <v>0</v>
      </c>
      <c r="V3618">
        <v>0</v>
      </c>
      <c r="W3618">
        <v>0</v>
      </c>
      <c r="X3618">
        <v>0.24336065170643331</v>
      </c>
      <c r="Y3618">
        <v>0</v>
      </c>
      <c r="Z3618">
        <v>0</v>
      </c>
      <c r="AA3618">
        <v>0</v>
      </c>
      <c r="AB3618">
        <v>0</v>
      </c>
      <c r="AC3618">
        <v>0</v>
      </c>
      <c r="AD3618">
        <v>0</v>
      </c>
      <c r="AE3618">
        <v>0.24336065170643331</v>
      </c>
    </row>
    <row r="3619" spans="1:31" x14ac:dyDescent="0.25">
      <c r="A3619">
        <v>1877799</v>
      </c>
      <c r="B3619">
        <v>1</v>
      </c>
      <c r="C3619" t="s">
        <v>80</v>
      </c>
      <c r="D3619" t="s">
        <v>104</v>
      </c>
      <c r="E3619" t="s">
        <v>140</v>
      </c>
      <c r="F3619" t="s">
        <v>10538</v>
      </c>
      <c r="G3619" t="s">
        <v>207</v>
      </c>
      <c r="H3619" t="s">
        <v>143</v>
      </c>
      <c r="I3619" t="s">
        <v>135</v>
      </c>
      <c r="J3619" t="s">
        <v>136</v>
      </c>
      <c r="K3619" t="s">
        <v>137</v>
      </c>
      <c r="L3619" t="s">
        <v>10539</v>
      </c>
      <c r="M3619" t="s">
        <v>10540</v>
      </c>
      <c r="N3619">
        <v>2.6641666659999999</v>
      </c>
      <c r="O3619">
        <v>0</v>
      </c>
      <c r="P3619">
        <v>1</v>
      </c>
      <c r="Q3619">
        <v>0</v>
      </c>
      <c r="R3619">
        <v>0</v>
      </c>
      <c r="S3619">
        <v>0</v>
      </c>
      <c r="T3619">
        <v>0</v>
      </c>
      <c r="U3619">
        <v>0</v>
      </c>
      <c r="V3619">
        <v>0</v>
      </c>
      <c r="W3619">
        <v>0</v>
      </c>
      <c r="X3619">
        <v>0.81182745397687595</v>
      </c>
      <c r="Y3619">
        <v>0</v>
      </c>
      <c r="Z3619">
        <v>0</v>
      </c>
      <c r="AA3619">
        <v>0</v>
      </c>
      <c r="AB3619">
        <v>0</v>
      </c>
      <c r="AC3619">
        <v>0</v>
      </c>
      <c r="AD3619">
        <v>0</v>
      </c>
      <c r="AE3619">
        <v>0.81182745397687595</v>
      </c>
    </row>
    <row r="3620" spans="1:31" x14ac:dyDescent="0.25">
      <c r="A3620">
        <v>1877321</v>
      </c>
      <c r="B3620">
        <v>1</v>
      </c>
      <c r="C3620" t="s">
        <v>80</v>
      </c>
      <c r="D3620" t="s">
        <v>100</v>
      </c>
      <c r="E3620" t="s">
        <v>210</v>
      </c>
      <c r="F3620" t="s">
        <v>10541</v>
      </c>
      <c r="G3620" t="s">
        <v>133</v>
      </c>
      <c r="H3620" t="s">
        <v>134</v>
      </c>
      <c r="I3620" t="s">
        <v>135</v>
      </c>
      <c r="J3620" t="s">
        <v>136</v>
      </c>
      <c r="K3620" t="s">
        <v>137</v>
      </c>
      <c r="L3620" t="s">
        <v>10542</v>
      </c>
      <c r="M3620" t="s">
        <v>10543</v>
      </c>
      <c r="N3620">
        <v>0.44527777699999999</v>
      </c>
      <c r="O3620">
        <v>0</v>
      </c>
      <c r="P3620">
        <v>698</v>
      </c>
      <c r="Q3620">
        <v>2</v>
      </c>
      <c r="R3620">
        <v>32</v>
      </c>
      <c r="S3620">
        <v>9</v>
      </c>
      <c r="T3620">
        <v>92</v>
      </c>
      <c r="U3620">
        <v>4</v>
      </c>
      <c r="V3620">
        <v>4</v>
      </c>
      <c r="W3620">
        <v>0</v>
      </c>
      <c r="X3620">
        <v>60.303942385143706</v>
      </c>
      <c r="Y3620">
        <v>1.6045994878737544</v>
      </c>
      <c r="Z3620">
        <v>9.4363436040314586</v>
      </c>
      <c r="AA3620">
        <v>27.456249763521168</v>
      </c>
      <c r="AB3620">
        <v>36.038459292048877</v>
      </c>
      <c r="AC3620">
        <v>14.39860140644727</v>
      </c>
      <c r="AD3620">
        <v>60.372675420841333</v>
      </c>
      <c r="AE3620">
        <v>209.61087135990761</v>
      </c>
    </row>
    <row r="3621" spans="1:31" x14ac:dyDescent="0.25">
      <c r="A3621">
        <v>1877985</v>
      </c>
      <c r="B3621">
        <v>1</v>
      </c>
      <c r="C3621" t="s">
        <v>80</v>
      </c>
      <c r="D3621" t="s">
        <v>107</v>
      </c>
      <c r="E3621" t="s">
        <v>140</v>
      </c>
      <c r="F3621" t="s">
        <v>10544</v>
      </c>
      <c r="G3621" t="s">
        <v>200</v>
      </c>
      <c r="H3621" t="s">
        <v>143</v>
      </c>
      <c r="I3621" t="s">
        <v>135</v>
      </c>
      <c r="J3621" t="s">
        <v>136</v>
      </c>
      <c r="K3621" t="s">
        <v>137</v>
      </c>
      <c r="L3621" t="s">
        <v>10545</v>
      </c>
      <c r="M3621" t="s">
        <v>10546</v>
      </c>
      <c r="N3621">
        <v>2.9125000000000001</v>
      </c>
      <c r="O3621">
        <v>0</v>
      </c>
      <c r="P3621">
        <v>0</v>
      </c>
      <c r="Q3621">
        <v>0</v>
      </c>
      <c r="R3621">
        <v>0</v>
      </c>
      <c r="S3621">
        <v>0</v>
      </c>
      <c r="T3621">
        <v>1</v>
      </c>
      <c r="U3621">
        <v>0</v>
      </c>
      <c r="V3621">
        <v>0</v>
      </c>
      <c r="W3621">
        <v>0</v>
      </c>
      <c r="X3621">
        <v>0</v>
      </c>
      <c r="Y3621">
        <v>0</v>
      </c>
      <c r="Z3621">
        <v>0</v>
      </c>
      <c r="AA3621">
        <v>0</v>
      </c>
      <c r="AB3621">
        <v>1.0015330106475002E-2</v>
      </c>
      <c r="AC3621">
        <v>0</v>
      </c>
      <c r="AD3621">
        <v>0</v>
      </c>
      <c r="AE3621">
        <v>1.0015330106475002E-2</v>
      </c>
    </row>
    <row r="3622" spans="1:31" x14ac:dyDescent="0.25">
      <c r="A3622">
        <v>1877962</v>
      </c>
      <c r="B3622">
        <v>1</v>
      </c>
      <c r="C3622" t="s">
        <v>80</v>
      </c>
      <c r="D3622" t="s">
        <v>103</v>
      </c>
      <c r="E3622" t="s">
        <v>140</v>
      </c>
      <c r="F3622" t="s">
        <v>10547</v>
      </c>
      <c r="G3622" t="s">
        <v>200</v>
      </c>
      <c r="H3622" t="s">
        <v>143</v>
      </c>
      <c r="I3622" t="s">
        <v>135</v>
      </c>
      <c r="J3622" t="s">
        <v>136</v>
      </c>
      <c r="K3622" t="s">
        <v>137</v>
      </c>
      <c r="L3622" t="s">
        <v>10548</v>
      </c>
      <c r="M3622" t="s">
        <v>10549</v>
      </c>
      <c r="N3622">
        <v>6.2413888880000004</v>
      </c>
      <c r="O3622">
        <v>0</v>
      </c>
      <c r="P3622">
        <v>0</v>
      </c>
      <c r="Q3622">
        <v>0</v>
      </c>
      <c r="R3622">
        <v>0</v>
      </c>
      <c r="S3622">
        <v>0</v>
      </c>
      <c r="T3622">
        <v>1</v>
      </c>
      <c r="U3622">
        <v>0</v>
      </c>
      <c r="V3622">
        <v>0</v>
      </c>
      <c r="W3622">
        <v>0</v>
      </c>
      <c r="X3622">
        <v>0</v>
      </c>
      <c r="Y3622">
        <v>0</v>
      </c>
      <c r="Z3622">
        <v>0</v>
      </c>
      <c r="AA3622">
        <v>0</v>
      </c>
      <c r="AB3622">
        <v>0.85058239087930121</v>
      </c>
      <c r="AC3622">
        <v>0</v>
      </c>
      <c r="AD3622">
        <v>0</v>
      </c>
      <c r="AE3622">
        <v>0.85058239087930121</v>
      </c>
    </row>
    <row r="3623" spans="1:31" x14ac:dyDescent="0.25">
      <c r="A3623">
        <v>1877919</v>
      </c>
      <c r="B3623">
        <v>1</v>
      </c>
      <c r="C3623" t="s">
        <v>81</v>
      </c>
      <c r="D3623" t="s">
        <v>112</v>
      </c>
      <c r="E3623" t="s">
        <v>146</v>
      </c>
      <c r="F3623" t="s">
        <v>10550</v>
      </c>
      <c r="G3623" t="s">
        <v>148</v>
      </c>
      <c r="H3623" t="s">
        <v>143</v>
      </c>
      <c r="I3623" t="s">
        <v>135</v>
      </c>
      <c r="J3623" t="s">
        <v>136</v>
      </c>
      <c r="K3623" t="s">
        <v>137</v>
      </c>
      <c r="L3623" t="s">
        <v>10551</v>
      </c>
      <c r="M3623" t="s">
        <v>10552</v>
      </c>
      <c r="N3623">
        <v>1.6716666659999999</v>
      </c>
      <c r="O3623">
        <v>0</v>
      </c>
      <c r="P3623">
        <v>53</v>
      </c>
      <c r="Q3623">
        <v>0</v>
      </c>
      <c r="R3623">
        <v>6</v>
      </c>
      <c r="S3623">
        <v>0</v>
      </c>
      <c r="T3623">
        <v>10</v>
      </c>
      <c r="U3623">
        <v>0</v>
      </c>
      <c r="V3623">
        <v>0</v>
      </c>
      <c r="W3623">
        <v>0</v>
      </c>
      <c r="X3623">
        <v>23.032967234324737</v>
      </c>
      <c r="Y3623">
        <v>0</v>
      </c>
      <c r="Z3623">
        <v>0.78527118497870019</v>
      </c>
      <c r="AA3623">
        <v>0</v>
      </c>
      <c r="AB3623">
        <v>3.4247840673995356</v>
      </c>
      <c r="AC3623">
        <v>0</v>
      </c>
      <c r="AD3623">
        <v>0</v>
      </c>
      <c r="AE3623">
        <v>27.243022486702973</v>
      </c>
    </row>
    <row r="3624" spans="1:31" x14ac:dyDescent="0.25">
      <c r="A3624">
        <v>1877942</v>
      </c>
      <c r="B3624">
        <v>1</v>
      </c>
      <c r="C3624" t="s">
        <v>80</v>
      </c>
      <c r="D3624" t="s">
        <v>104</v>
      </c>
      <c r="E3624" t="s">
        <v>158</v>
      </c>
      <c r="F3624" t="s">
        <v>8470</v>
      </c>
      <c r="G3624" t="s">
        <v>219</v>
      </c>
      <c r="H3624" t="s">
        <v>134</v>
      </c>
      <c r="I3624" t="s">
        <v>135</v>
      </c>
      <c r="J3624" t="s">
        <v>136</v>
      </c>
      <c r="K3624" t="s">
        <v>137</v>
      </c>
      <c r="L3624" t="s">
        <v>10553</v>
      </c>
      <c r="M3624" t="s">
        <v>10554</v>
      </c>
      <c r="N3624">
        <v>1.8022222219999999</v>
      </c>
      <c r="O3624">
        <v>3</v>
      </c>
      <c r="P3624">
        <v>56</v>
      </c>
      <c r="Q3624">
        <v>15</v>
      </c>
      <c r="R3624">
        <v>123</v>
      </c>
      <c r="S3624">
        <v>2</v>
      </c>
      <c r="T3624">
        <v>30</v>
      </c>
      <c r="U3624">
        <v>1</v>
      </c>
      <c r="V3624">
        <v>0</v>
      </c>
      <c r="W3624">
        <v>46.701306739170313</v>
      </c>
      <c r="X3624">
        <v>32.283580161465025</v>
      </c>
      <c r="Y3624">
        <v>29.281477043736277</v>
      </c>
      <c r="Z3624">
        <v>146.63268062669275</v>
      </c>
      <c r="AA3624">
        <v>7.0083437605251291</v>
      </c>
      <c r="AB3624">
        <v>60.397051028377781</v>
      </c>
      <c r="AC3624">
        <v>30.709646120731627</v>
      </c>
      <c r="AD3624">
        <v>0</v>
      </c>
      <c r="AE3624">
        <v>353.0140854806989</v>
      </c>
    </row>
    <row r="3625" spans="1:31" x14ac:dyDescent="0.25">
      <c r="A3625">
        <v>1877278</v>
      </c>
      <c r="B3625">
        <v>1</v>
      </c>
      <c r="C3625" t="s">
        <v>80</v>
      </c>
      <c r="D3625" t="s">
        <v>96</v>
      </c>
      <c r="E3625" t="s">
        <v>140</v>
      </c>
      <c r="F3625" t="s">
        <v>10555</v>
      </c>
      <c r="G3625" t="s">
        <v>163</v>
      </c>
      <c r="H3625" t="s">
        <v>143</v>
      </c>
      <c r="I3625" t="s">
        <v>135</v>
      </c>
      <c r="J3625" t="s">
        <v>136</v>
      </c>
      <c r="K3625" t="s">
        <v>137</v>
      </c>
      <c r="L3625" t="s">
        <v>10556</v>
      </c>
      <c r="M3625" t="s">
        <v>10557</v>
      </c>
      <c r="N3625">
        <v>0.92</v>
      </c>
      <c r="O3625">
        <v>0</v>
      </c>
      <c r="P3625">
        <v>1</v>
      </c>
      <c r="Q3625">
        <v>0</v>
      </c>
      <c r="R3625">
        <v>0</v>
      </c>
      <c r="S3625">
        <v>0</v>
      </c>
      <c r="T3625">
        <v>0</v>
      </c>
      <c r="U3625">
        <v>0</v>
      </c>
      <c r="V3625">
        <v>0</v>
      </c>
      <c r="W3625">
        <v>0</v>
      </c>
      <c r="X3625">
        <v>0.19163343179099449</v>
      </c>
      <c r="Y3625">
        <v>0</v>
      </c>
      <c r="Z3625">
        <v>0</v>
      </c>
      <c r="AA3625">
        <v>0</v>
      </c>
      <c r="AB3625">
        <v>0</v>
      </c>
      <c r="AC3625">
        <v>0</v>
      </c>
      <c r="AD3625">
        <v>0</v>
      </c>
      <c r="AE3625">
        <v>0.19163343179099449</v>
      </c>
    </row>
    <row r="3626" spans="1:31" x14ac:dyDescent="0.25">
      <c r="A3626">
        <v>1877842</v>
      </c>
      <c r="B3626">
        <v>1</v>
      </c>
      <c r="C3626" t="s">
        <v>81</v>
      </c>
      <c r="D3626" t="s">
        <v>119</v>
      </c>
      <c r="E3626" t="s">
        <v>210</v>
      </c>
      <c r="F3626" t="s">
        <v>10558</v>
      </c>
      <c r="G3626" t="s">
        <v>133</v>
      </c>
      <c r="H3626" t="s">
        <v>134</v>
      </c>
      <c r="I3626" t="s">
        <v>152</v>
      </c>
      <c r="J3626" t="s">
        <v>136</v>
      </c>
      <c r="K3626" t="s">
        <v>137</v>
      </c>
      <c r="L3626" t="s">
        <v>10559</v>
      </c>
      <c r="M3626" t="s">
        <v>10560</v>
      </c>
      <c r="N3626">
        <v>1.0555554999999999E-2</v>
      </c>
      <c r="O3626">
        <v>1</v>
      </c>
      <c r="P3626">
        <v>2580</v>
      </c>
      <c r="Q3626">
        <v>26</v>
      </c>
      <c r="R3626">
        <v>511</v>
      </c>
      <c r="S3626">
        <v>11</v>
      </c>
      <c r="T3626">
        <v>235</v>
      </c>
      <c r="U3626">
        <v>0</v>
      </c>
      <c r="V3626">
        <v>2</v>
      </c>
      <c r="W3626">
        <v>7.622268870896667E-3</v>
      </c>
      <c r="X3626">
        <v>3.8617037261357421</v>
      </c>
      <c r="Y3626">
        <v>1.7368335570632536</v>
      </c>
      <c r="Z3626">
        <v>7.7967392891173519</v>
      </c>
      <c r="AA3626">
        <v>1.4888421816465214</v>
      </c>
      <c r="AB3626">
        <v>1.226992724205531</v>
      </c>
      <c r="AC3626">
        <v>0</v>
      </c>
      <c r="AD3626">
        <v>1.0282432662613335E-2</v>
      </c>
      <c r="AE3626">
        <v>16.12901617970191</v>
      </c>
    </row>
    <row r="3627" spans="1:31" x14ac:dyDescent="0.25">
      <c r="A3627">
        <v>1877301</v>
      </c>
      <c r="B3627">
        <v>1</v>
      </c>
      <c r="C3627" t="s">
        <v>81</v>
      </c>
      <c r="D3627" t="s">
        <v>113</v>
      </c>
      <c r="E3627" t="s">
        <v>169</v>
      </c>
      <c r="F3627" t="s">
        <v>10561</v>
      </c>
      <c r="G3627" t="s">
        <v>183</v>
      </c>
      <c r="H3627" t="s">
        <v>143</v>
      </c>
      <c r="I3627" t="s">
        <v>135</v>
      </c>
      <c r="J3627" t="s">
        <v>136</v>
      </c>
      <c r="K3627" t="s">
        <v>137</v>
      </c>
      <c r="L3627" t="s">
        <v>10562</v>
      </c>
      <c r="M3627" t="s">
        <v>10563</v>
      </c>
      <c r="N3627">
        <v>2.3133333330000001</v>
      </c>
      <c r="O3627">
        <v>0</v>
      </c>
      <c r="P3627">
        <v>0</v>
      </c>
      <c r="Q3627">
        <v>0</v>
      </c>
      <c r="R3627">
        <v>8</v>
      </c>
      <c r="S3627">
        <v>0</v>
      </c>
      <c r="T3627">
        <v>0</v>
      </c>
      <c r="U3627">
        <v>0</v>
      </c>
      <c r="V3627">
        <v>0</v>
      </c>
      <c r="W3627">
        <v>0</v>
      </c>
      <c r="X3627">
        <v>0</v>
      </c>
      <c r="Y3627">
        <v>0</v>
      </c>
      <c r="Z3627">
        <v>45.778965630120943</v>
      </c>
      <c r="AA3627">
        <v>0</v>
      </c>
      <c r="AB3627">
        <v>0</v>
      </c>
      <c r="AC3627">
        <v>0</v>
      </c>
      <c r="AD3627">
        <v>0</v>
      </c>
      <c r="AE3627">
        <v>45.778965630120943</v>
      </c>
    </row>
    <row r="3628" spans="1:31" x14ac:dyDescent="0.25">
      <c r="A3628">
        <v>1877401</v>
      </c>
      <c r="B3628">
        <v>1</v>
      </c>
      <c r="C3628" t="s">
        <v>80</v>
      </c>
      <c r="D3628" t="s">
        <v>98</v>
      </c>
      <c r="E3628" t="s">
        <v>158</v>
      </c>
      <c r="F3628" t="s">
        <v>10564</v>
      </c>
      <c r="G3628" t="s">
        <v>171</v>
      </c>
      <c r="H3628" t="s">
        <v>134</v>
      </c>
      <c r="I3628" t="s">
        <v>135</v>
      </c>
      <c r="J3628" t="s">
        <v>136</v>
      </c>
      <c r="K3628" t="s">
        <v>172</v>
      </c>
      <c r="L3628" t="s">
        <v>10565</v>
      </c>
      <c r="M3628" t="s">
        <v>10566</v>
      </c>
      <c r="N3628">
        <v>7.8449286110000003</v>
      </c>
      <c r="O3628">
        <v>0</v>
      </c>
      <c r="P3628">
        <v>20</v>
      </c>
      <c r="Q3628">
        <v>0</v>
      </c>
      <c r="R3628">
        <v>7</v>
      </c>
      <c r="S3628">
        <v>0</v>
      </c>
      <c r="T3628">
        <v>6</v>
      </c>
      <c r="U3628">
        <v>0</v>
      </c>
      <c r="V3628">
        <v>0</v>
      </c>
      <c r="W3628">
        <v>0</v>
      </c>
      <c r="X3628">
        <v>32.487514476863161</v>
      </c>
      <c r="Y3628">
        <v>0</v>
      </c>
      <c r="Z3628">
        <v>49.436885838811904</v>
      </c>
      <c r="AA3628">
        <v>0</v>
      </c>
      <c r="AB3628">
        <v>46.218862657741546</v>
      </c>
      <c r="AC3628">
        <v>0</v>
      </c>
      <c r="AD3628">
        <v>0</v>
      </c>
      <c r="AE3628">
        <v>128.1432629734166</v>
      </c>
    </row>
    <row r="3629" spans="1:31" x14ac:dyDescent="0.25">
      <c r="A3629">
        <v>1878005</v>
      </c>
      <c r="B3629">
        <v>1</v>
      </c>
      <c r="C3629" t="s">
        <v>80</v>
      </c>
      <c r="D3629" t="s">
        <v>110</v>
      </c>
      <c r="E3629" t="s">
        <v>222</v>
      </c>
      <c r="F3629" t="s">
        <v>10567</v>
      </c>
      <c r="G3629" t="s">
        <v>148</v>
      </c>
      <c r="H3629" t="s">
        <v>143</v>
      </c>
      <c r="I3629" t="s">
        <v>135</v>
      </c>
      <c r="J3629" t="s">
        <v>136</v>
      </c>
      <c r="K3629" t="s">
        <v>137</v>
      </c>
      <c r="L3629" t="s">
        <v>10568</v>
      </c>
      <c r="M3629" t="s">
        <v>10569</v>
      </c>
      <c r="N3629">
        <v>1.0733333329999999</v>
      </c>
      <c r="O3629">
        <v>0</v>
      </c>
      <c r="P3629">
        <v>14</v>
      </c>
      <c r="Q3629">
        <v>0</v>
      </c>
      <c r="R3629">
        <v>0</v>
      </c>
      <c r="S3629">
        <v>0</v>
      </c>
      <c r="T3629">
        <v>2</v>
      </c>
      <c r="U3629">
        <v>0</v>
      </c>
      <c r="V3629">
        <v>0</v>
      </c>
      <c r="W3629">
        <v>0</v>
      </c>
      <c r="X3629">
        <v>5.2393659264213328</v>
      </c>
      <c r="Y3629">
        <v>0</v>
      </c>
      <c r="Z3629">
        <v>0</v>
      </c>
      <c r="AA3629">
        <v>0</v>
      </c>
      <c r="AB3629">
        <v>1.0594250636019251</v>
      </c>
      <c r="AC3629">
        <v>0</v>
      </c>
      <c r="AD3629">
        <v>0</v>
      </c>
      <c r="AE3629">
        <v>6.2987909900232584</v>
      </c>
    </row>
    <row r="3630" spans="1:31" x14ac:dyDescent="0.25">
      <c r="A3630">
        <v>1877315</v>
      </c>
      <c r="B3630">
        <v>1</v>
      </c>
      <c r="C3630" t="s">
        <v>80</v>
      </c>
      <c r="D3630" t="s">
        <v>94</v>
      </c>
      <c r="E3630" t="s">
        <v>210</v>
      </c>
      <c r="F3630" t="s">
        <v>10570</v>
      </c>
      <c r="G3630" t="s">
        <v>133</v>
      </c>
      <c r="H3630" t="s">
        <v>134</v>
      </c>
      <c r="I3630" t="s">
        <v>135</v>
      </c>
      <c r="J3630" t="s">
        <v>136</v>
      </c>
      <c r="K3630" t="s">
        <v>137</v>
      </c>
      <c r="L3630" t="s">
        <v>10571</v>
      </c>
      <c r="M3630" t="s">
        <v>10572</v>
      </c>
      <c r="N3630">
        <v>6.7777776999999997E-2</v>
      </c>
      <c r="O3630">
        <v>0</v>
      </c>
      <c r="P3630">
        <v>3044</v>
      </c>
      <c r="Q3630">
        <v>1</v>
      </c>
      <c r="R3630">
        <v>3</v>
      </c>
      <c r="S3630">
        <v>2</v>
      </c>
      <c r="T3630">
        <v>345</v>
      </c>
      <c r="U3630">
        <v>0</v>
      </c>
      <c r="V3630">
        <v>0</v>
      </c>
      <c r="W3630">
        <v>0</v>
      </c>
      <c r="X3630">
        <v>27.007549501114042</v>
      </c>
      <c r="Y3630">
        <v>0.33594497863776668</v>
      </c>
      <c r="Z3630">
        <v>0.17941342082813339</v>
      </c>
      <c r="AA3630">
        <v>37.442030345420434</v>
      </c>
      <c r="AB3630">
        <v>12.985654953394851</v>
      </c>
      <c r="AC3630">
        <v>0</v>
      </c>
      <c r="AD3630">
        <v>0</v>
      </c>
      <c r="AE3630">
        <v>77.950593199395229</v>
      </c>
    </row>
    <row r="3631" spans="1:31" x14ac:dyDescent="0.25">
      <c r="A3631">
        <v>1877607</v>
      </c>
      <c r="B3631">
        <v>1</v>
      </c>
      <c r="C3631" t="s">
        <v>80</v>
      </c>
      <c r="D3631" t="s">
        <v>83</v>
      </c>
      <c r="E3631" t="s">
        <v>140</v>
      </c>
      <c r="F3631" t="s">
        <v>10099</v>
      </c>
      <c r="G3631" t="s">
        <v>200</v>
      </c>
      <c r="H3631" t="s">
        <v>143</v>
      </c>
      <c r="I3631" t="s">
        <v>135</v>
      </c>
      <c r="J3631" t="s">
        <v>136</v>
      </c>
      <c r="K3631" t="s">
        <v>137</v>
      </c>
      <c r="L3631" t="s">
        <v>10573</v>
      </c>
      <c r="M3631" t="s">
        <v>10574</v>
      </c>
      <c r="N3631">
        <v>0.80583333300000004</v>
      </c>
      <c r="O3631">
        <v>0</v>
      </c>
      <c r="P3631">
        <v>1</v>
      </c>
      <c r="Q3631">
        <v>0</v>
      </c>
      <c r="R3631">
        <v>0</v>
      </c>
      <c r="S3631">
        <v>0</v>
      </c>
      <c r="T3631">
        <v>1</v>
      </c>
      <c r="U3631">
        <v>0</v>
      </c>
      <c r="V3631">
        <v>0</v>
      </c>
      <c r="W3631">
        <v>0</v>
      </c>
      <c r="X3631">
        <v>1.4029925544443649</v>
      </c>
      <c r="Y3631">
        <v>0</v>
      </c>
      <c r="Z3631">
        <v>0</v>
      </c>
      <c r="AA3631">
        <v>0</v>
      </c>
      <c r="AB3631">
        <v>5.4356389640950633</v>
      </c>
      <c r="AC3631">
        <v>0</v>
      </c>
      <c r="AD3631">
        <v>0</v>
      </c>
      <c r="AE3631">
        <v>6.8386315185394277</v>
      </c>
    </row>
    <row r="3632" spans="1:31" x14ac:dyDescent="0.25">
      <c r="A3632">
        <v>1877856</v>
      </c>
      <c r="B3632">
        <v>1</v>
      </c>
      <c r="C3632" t="s">
        <v>81</v>
      </c>
      <c r="D3632" t="s">
        <v>112</v>
      </c>
      <c r="E3632" t="s">
        <v>140</v>
      </c>
      <c r="F3632" t="s">
        <v>10575</v>
      </c>
      <c r="G3632" t="s">
        <v>2616</v>
      </c>
      <c r="H3632" t="s">
        <v>143</v>
      </c>
      <c r="I3632" t="s">
        <v>135</v>
      </c>
      <c r="J3632" t="s">
        <v>136</v>
      </c>
      <c r="K3632" t="s">
        <v>137</v>
      </c>
      <c r="L3632" t="s">
        <v>10576</v>
      </c>
      <c r="M3632" t="s">
        <v>10577</v>
      </c>
      <c r="N3632">
        <v>4.4130555549999997</v>
      </c>
      <c r="O3632">
        <v>0</v>
      </c>
      <c r="P3632">
        <v>0</v>
      </c>
      <c r="Q3632">
        <v>0</v>
      </c>
      <c r="R3632">
        <v>0</v>
      </c>
      <c r="S3632">
        <v>0</v>
      </c>
      <c r="T3632">
        <v>1</v>
      </c>
      <c r="U3632">
        <v>0</v>
      </c>
      <c r="V3632">
        <v>0</v>
      </c>
      <c r="W3632">
        <v>0</v>
      </c>
      <c r="X3632">
        <v>0</v>
      </c>
      <c r="Y3632">
        <v>0</v>
      </c>
      <c r="Z3632">
        <v>0</v>
      </c>
      <c r="AA3632">
        <v>0</v>
      </c>
      <c r="AB3632">
        <v>3.2977234437377781E-3</v>
      </c>
      <c r="AC3632">
        <v>0</v>
      </c>
      <c r="AD3632">
        <v>0</v>
      </c>
      <c r="AE3632">
        <v>3.2977234437377781E-3</v>
      </c>
    </row>
    <row r="3633" spans="1:31" x14ac:dyDescent="0.25">
      <c r="A3633">
        <v>1877756</v>
      </c>
      <c r="B3633">
        <v>1</v>
      </c>
      <c r="C3633" t="s">
        <v>80</v>
      </c>
      <c r="D3633" t="s">
        <v>91</v>
      </c>
      <c r="E3633" t="s">
        <v>158</v>
      </c>
      <c r="F3633" t="s">
        <v>10578</v>
      </c>
      <c r="G3633" t="s">
        <v>219</v>
      </c>
      <c r="H3633" t="s">
        <v>134</v>
      </c>
      <c r="I3633" t="s">
        <v>135</v>
      </c>
      <c r="J3633" t="s">
        <v>136</v>
      </c>
      <c r="K3633" t="s">
        <v>137</v>
      </c>
      <c r="L3633" t="s">
        <v>10579</v>
      </c>
      <c r="M3633" t="s">
        <v>10580</v>
      </c>
      <c r="N3633">
        <v>0.84055555500000001</v>
      </c>
      <c r="O3633">
        <v>0</v>
      </c>
      <c r="P3633">
        <v>6</v>
      </c>
      <c r="Q3633">
        <v>0</v>
      </c>
      <c r="R3633">
        <v>17</v>
      </c>
      <c r="S3633">
        <v>0</v>
      </c>
      <c r="T3633">
        <v>3</v>
      </c>
      <c r="U3633">
        <v>0</v>
      </c>
      <c r="V3633">
        <v>0</v>
      </c>
      <c r="W3633">
        <v>0</v>
      </c>
      <c r="X3633">
        <v>1.4114413298138668</v>
      </c>
      <c r="Y3633">
        <v>0</v>
      </c>
      <c r="Z3633">
        <v>19.599993190684202</v>
      </c>
      <c r="AA3633">
        <v>0</v>
      </c>
      <c r="AB3633">
        <v>5.1773847349392783</v>
      </c>
      <c r="AC3633">
        <v>0</v>
      </c>
      <c r="AD3633">
        <v>0</v>
      </c>
      <c r="AE3633">
        <v>26.188819255437348</v>
      </c>
    </row>
    <row r="3634" spans="1:31" x14ac:dyDescent="0.25">
      <c r="A3634">
        <v>1877739</v>
      </c>
      <c r="B3634">
        <v>1</v>
      </c>
      <c r="C3634" t="s">
        <v>81</v>
      </c>
      <c r="D3634" t="s">
        <v>127</v>
      </c>
      <c r="E3634" t="s">
        <v>146</v>
      </c>
      <c r="F3634" t="s">
        <v>10581</v>
      </c>
      <c r="G3634" t="s">
        <v>148</v>
      </c>
      <c r="H3634" t="s">
        <v>143</v>
      </c>
      <c r="I3634" t="s">
        <v>135</v>
      </c>
      <c r="J3634" t="s">
        <v>136</v>
      </c>
      <c r="K3634" t="s">
        <v>137</v>
      </c>
      <c r="L3634" t="s">
        <v>10582</v>
      </c>
      <c r="M3634" t="s">
        <v>10583</v>
      </c>
      <c r="N3634">
        <v>2.2063888880000002</v>
      </c>
      <c r="O3634">
        <v>0</v>
      </c>
      <c r="P3634">
        <v>16</v>
      </c>
      <c r="Q3634">
        <v>0</v>
      </c>
      <c r="R3634">
        <v>0</v>
      </c>
      <c r="S3634">
        <v>0</v>
      </c>
      <c r="T3634">
        <v>0</v>
      </c>
      <c r="U3634">
        <v>0</v>
      </c>
      <c r="V3634">
        <v>0</v>
      </c>
      <c r="W3634">
        <v>0</v>
      </c>
      <c r="X3634">
        <v>3.3172188240116265</v>
      </c>
      <c r="Y3634">
        <v>0</v>
      </c>
      <c r="Z3634">
        <v>0</v>
      </c>
      <c r="AA3634">
        <v>0</v>
      </c>
      <c r="AB3634">
        <v>0</v>
      </c>
      <c r="AC3634">
        <v>0</v>
      </c>
      <c r="AD3634">
        <v>0</v>
      </c>
      <c r="AE3634">
        <v>3.3172188240116265</v>
      </c>
    </row>
    <row r="3635" spans="1:31" x14ac:dyDescent="0.25">
      <c r="A3635">
        <v>1877762</v>
      </c>
      <c r="B3635">
        <v>1</v>
      </c>
      <c r="C3635" t="s">
        <v>80</v>
      </c>
      <c r="D3635" t="s">
        <v>85</v>
      </c>
      <c r="E3635" t="s">
        <v>146</v>
      </c>
      <c r="F3635" t="s">
        <v>10584</v>
      </c>
      <c r="G3635" t="s">
        <v>148</v>
      </c>
      <c r="H3635" t="s">
        <v>143</v>
      </c>
      <c r="I3635" t="s">
        <v>135</v>
      </c>
      <c r="J3635" t="s">
        <v>136</v>
      </c>
      <c r="K3635" t="s">
        <v>137</v>
      </c>
      <c r="L3635" t="s">
        <v>10585</v>
      </c>
      <c r="M3635" t="s">
        <v>10586</v>
      </c>
      <c r="N3635">
        <v>1.9752777770000001</v>
      </c>
      <c r="O3635">
        <v>0</v>
      </c>
      <c r="P3635">
        <v>128</v>
      </c>
      <c r="Q3635">
        <v>0</v>
      </c>
      <c r="R3635">
        <v>0</v>
      </c>
      <c r="S3635">
        <v>0</v>
      </c>
      <c r="T3635">
        <v>15</v>
      </c>
      <c r="U3635">
        <v>0</v>
      </c>
      <c r="V3635">
        <v>0</v>
      </c>
      <c r="W3635">
        <v>0</v>
      </c>
      <c r="X3635">
        <v>87.460019482009571</v>
      </c>
      <c r="Y3635">
        <v>0</v>
      </c>
      <c r="Z3635">
        <v>0</v>
      </c>
      <c r="AA3635">
        <v>0</v>
      </c>
      <c r="AB3635">
        <v>70.05977212240586</v>
      </c>
      <c r="AC3635">
        <v>0</v>
      </c>
      <c r="AD3635">
        <v>0</v>
      </c>
      <c r="AE3635">
        <v>157.51979160441545</v>
      </c>
    </row>
    <row r="3636" spans="1:31" x14ac:dyDescent="0.25">
      <c r="A3636">
        <v>1877599</v>
      </c>
      <c r="B3636">
        <v>1</v>
      </c>
      <c r="C3636" t="s">
        <v>80</v>
      </c>
      <c r="D3636" t="s">
        <v>98</v>
      </c>
      <c r="E3636" t="s">
        <v>146</v>
      </c>
      <c r="F3636" t="s">
        <v>10587</v>
      </c>
      <c r="G3636" t="s">
        <v>148</v>
      </c>
      <c r="H3636" t="s">
        <v>143</v>
      </c>
      <c r="I3636" t="s">
        <v>135</v>
      </c>
      <c r="J3636" t="s">
        <v>136</v>
      </c>
      <c r="K3636" t="s">
        <v>137</v>
      </c>
      <c r="L3636" t="s">
        <v>10588</v>
      </c>
      <c r="M3636" t="s">
        <v>10589</v>
      </c>
      <c r="N3636">
        <v>0.91583333300000003</v>
      </c>
      <c r="O3636">
        <v>0</v>
      </c>
      <c r="P3636">
        <v>9</v>
      </c>
      <c r="Q3636">
        <v>0</v>
      </c>
      <c r="R3636">
        <v>3</v>
      </c>
      <c r="S3636">
        <v>0</v>
      </c>
      <c r="T3636">
        <v>8</v>
      </c>
      <c r="U3636">
        <v>0</v>
      </c>
      <c r="V3636">
        <v>0</v>
      </c>
      <c r="W3636">
        <v>0</v>
      </c>
      <c r="X3636">
        <v>0.79666186353774004</v>
      </c>
      <c r="Y3636">
        <v>0</v>
      </c>
      <c r="Z3636">
        <v>0.65485809942056827</v>
      </c>
      <c r="AA3636">
        <v>0</v>
      </c>
      <c r="AB3636">
        <v>12.877988302370264</v>
      </c>
      <c r="AC3636">
        <v>0</v>
      </c>
      <c r="AD3636">
        <v>0</v>
      </c>
      <c r="AE3636">
        <v>14.329508265328572</v>
      </c>
    </row>
    <row r="3637" spans="1:31" x14ac:dyDescent="0.25">
      <c r="A3637">
        <v>1877722</v>
      </c>
      <c r="B3637">
        <v>1</v>
      </c>
      <c r="C3637" t="s">
        <v>81</v>
      </c>
      <c r="D3637" t="s">
        <v>117</v>
      </c>
      <c r="E3637" t="s">
        <v>158</v>
      </c>
      <c r="F3637" t="s">
        <v>10590</v>
      </c>
      <c r="G3637" t="s">
        <v>133</v>
      </c>
      <c r="H3637" t="s">
        <v>134</v>
      </c>
      <c r="I3637" t="s">
        <v>152</v>
      </c>
      <c r="J3637" t="s">
        <v>136</v>
      </c>
      <c r="K3637" t="s">
        <v>137</v>
      </c>
      <c r="L3637" t="s">
        <v>10591</v>
      </c>
      <c r="M3637" t="s">
        <v>10592</v>
      </c>
      <c r="N3637">
        <v>5.277777E-3</v>
      </c>
      <c r="O3637">
        <v>1</v>
      </c>
      <c r="P3637">
        <v>188</v>
      </c>
      <c r="Q3637">
        <v>20</v>
      </c>
      <c r="R3637">
        <v>30</v>
      </c>
      <c r="S3637">
        <v>2</v>
      </c>
      <c r="T3637">
        <v>5</v>
      </c>
      <c r="U3637">
        <v>0</v>
      </c>
      <c r="V3637">
        <v>0</v>
      </c>
      <c r="W3637">
        <v>6.7746783681250011E-4</v>
      </c>
      <c r="X3637">
        <v>0.17332900284388678</v>
      </c>
      <c r="Y3637">
        <v>0.85849682083580969</v>
      </c>
      <c r="Z3637">
        <v>0.21678367507168084</v>
      </c>
      <c r="AA3637">
        <v>7.2329864878906663E-2</v>
      </c>
      <c r="AB3637">
        <v>9.2400869170291677E-3</v>
      </c>
      <c r="AC3637">
        <v>0</v>
      </c>
      <c r="AD3637">
        <v>0</v>
      </c>
      <c r="AE3637">
        <v>1.3308569183841255</v>
      </c>
    </row>
    <row r="3638" spans="1:31" x14ac:dyDescent="0.25">
      <c r="A3638">
        <v>1877971</v>
      </c>
      <c r="B3638">
        <v>1</v>
      </c>
      <c r="C3638" t="s">
        <v>80</v>
      </c>
      <c r="D3638" t="s">
        <v>84</v>
      </c>
      <c r="E3638" t="s">
        <v>146</v>
      </c>
      <c r="F3638" t="s">
        <v>1800</v>
      </c>
      <c r="G3638" t="s">
        <v>148</v>
      </c>
      <c r="H3638" t="s">
        <v>143</v>
      </c>
      <c r="I3638" t="s">
        <v>135</v>
      </c>
      <c r="J3638" t="s">
        <v>136</v>
      </c>
      <c r="K3638" t="s">
        <v>137</v>
      </c>
      <c r="L3638" t="s">
        <v>10593</v>
      </c>
      <c r="M3638" t="s">
        <v>10594</v>
      </c>
      <c r="N3638">
        <v>3.0380555550000001</v>
      </c>
      <c r="O3638">
        <v>0</v>
      </c>
      <c r="P3638">
        <v>34</v>
      </c>
      <c r="Q3638">
        <v>0</v>
      </c>
      <c r="R3638">
        <v>0</v>
      </c>
      <c r="S3638">
        <v>0</v>
      </c>
      <c r="T3638">
        <v>1</v>
      </c>
      <c r="U3638">
        <v>0</v>
      </c>
      <c r="V3638">
        <v>0</v>
      </c>
      <c r="W3638">
        <v>0</v>
      </c>
      <c r="X3638">
        <v>32.968085754639517</v>
      </c>
      <c r="Y3638">
        <v>0</v>
      </c>
      <c r="Z3638">
        <v>0</v>
      </c>
      <c r="AA3638">
        <v>0</v>
      </c>
      <c r="AB3638">
        <v>0</v>
      </c>
      <c r="AC3638">
        <v>0</v>
      </c>
      <c r="AD3638">
        <v>0</v>
      </c>
      <c r="AE3638">
        <v>32.968085754639517</v>
      </c>
    </row>
    <row r="3639" spans="1:31" x14ac:dyDescent="0.25">
      <c r="A3639">
        <v>1877244</v>
      </c>
      <c r="B3639">
        <v>1</v>
      </c>
      <c r="C3639" t="s">
        <v>80</v>
      </c>
      <c r="D3639" t="s">
        <v>90</v>
      </c>
      <c r="E3639" t="s">
        <v>229</v>
      </c>
      <c r="F3639" t="s">
        <v>6352</v>
      </c>
      <c r="G3639" t="s">
        <v>133</v>
      </c>
      <c r="H3639" t="s">
        <v>134</v>
      </c>
      <c r="I3639" t="s">
        <v>135</v>
      </c>
      <c r="J3639" t="s">
        <v>136</v>
      </c>
      <c r="K3639" t="s">
        <v>137</v>
      </c>
      <c r="L3639" t="s">
        <v>10595</v>
      </c>
      <c r="M3639" t="s">
        <v>10596</v>
      </c>
      <c r="N3639">
        <v>0.31305555499999999</v>
      </c>
      <c r="O3639">
        <v>0</v>
      </c>
      <c r="P3639">
        <v>6106</v>
      </c>
      <c r="Q3639">
        <v>0</v>
      </c>
      <c r="R3639">
        <v>0</v>
      </c>
      <c r="S3639">
        <v>2</v>
      </c>
      <c r="T3639">
        <v>364</v>
      </c>
      <c r="U3639">
        <v>0</v>
      </c>
      <c r="V3639">
        <v>0</v>
      </c>
      <c r="W3639">
        <v>0</v>
      </c>
      <c r="X3639">
        <v>442.76944505767955</v>
      </c>
      <c r="Y3639">
        <v>0</v>
      </c>
      <c r="Z3639">
        <v>0</v>
      </c>
      <c r="AA3639">
        <v>13.767511879175412</v>
      </c>
      <c r="AB3639">
        <v>61.117794322728749</v>
      </c>
      <c r="AC3639">
        <v>0</v>
      </c>
      <c r="AD3639">
        <v>0</v>
      </c>
      <c r="AE3639">
        <v>517.65475125958369</v>
      </c>
    </row>
    <row r="3640" spans="1:31" x14ac:dyDescent="0.25">
      <c r="A3640">
        <v>1877679</v>
      </c>
      <c r="B3640">
        <v>1</v>
      </c>
      <c r="C3640" t="s">
        <v>80</v>
      </c>
      <c r="D3640" t="s">
        <v>87</v>
      </c>
      <c r="E3640" t="s">
        <v>146</v>
      </c>
      <c r="F3640" t="s">
        <v>10597</v>
      </c>
      <c r="G3640" t="s">
        <v>148</v>
      </c>
      <c r="H3640" t="s">
        <v>143</v>
      </c>
      <c r="I3640" t="s">
        <v>135</v>
      </c>
      <c r="J3640" t="s">
        <v>136</v>
      </c>
      <c r="K3640" t="s">
        <v>137</v>
      </c>
      <c r="L3640" t="s">
        <v>10598</v>
      </c>
      <c r="M3640" t="s">
        <v>10599</v>
      </c>
      <c r="N3640">
        <v>3.432222222</v>
      </c>
      <c r="O3640">
        <v>0</v>
      </c>
      <c r="P3640">
        <v>0</v>
      </c>
      <c r="Q3640">
        <v>0</v>
      </c>
      <c r="R3640">
        <v>0</v>
      </c>
      <c r="S3640">
        <v>0</v>
      </c>
      <c r="T3640">
        <v>7</v>
      </c>
      <c r="U3640">
        <v>0</v>
      </c>
      <c r="V3640">
        <v>0</v>
      </c>
      <c r="W3640">
        <v>0</v>
      </c>
      <c r="X3640">
        <v>0</v>
      </c>
      <c r="Y3640">
        <v>0</v>
      </c>
      <c r="Z3640">
        <v>0</v>
      </c>
      <c r="AA3640">
        <v>0</v>
      </c>
      <c r="AB3640">
        <v>25.947893967152563</v>
      </c>
      <c r="AC3640">
        <v>0</v>
      </c>
      <c r="AD3640">
        <v>0</v>
      </c>
      <c r="AE3640">
        <v>25.947893967152563</v>
      </c>
    </row>
    <row r="3641" spans="1:31" x14ac:dyDescent="0.25">
      <c r="A3641">
        <v>1877347</v>
      </c>
      <c r="B3641">
        <v>1</v>
      </c>
      <c r="C3641" t="s">
        <v>81</v>
      </c>
      <c r="D3641" t="s">
        <v>113</v>
      </c>
      <c r="E3641" t="s">
        <v>169</v>
      </c>
      <c r="F3641" t="s">
        <v>10600</v>
      </c>
      <c r="G3641" t="s">
        <v>183</v>
      </c>
      <c r="H3641" t="s">
        <v>143</v>
      </c>
      <c r="I3641" t="s">
        <v>135</v>
      </c>
      <c r="J3641" t="s">
        <v>136</v>
      </c>
      <c r="K3641" t="s">
        <v>137</v>
      </c>
      <c r="L3641" t="s">
        <v>10601</v>
      </c>
      <c r="M3641" t="s">
        <v>10602</v>
      </c>
      <c r="N3641">
        <v>1.363888888</v>
      </c>
      <c r="O3641">
        <v>0</v>
      </c>
      <c r="P3641">
        <v>139</v>
      </c>
      <c r="Q3641">
        <v>0</v>
      </c>
      <c r="R3641">
        <v>0</v>
      </c>
      <c r="S3641">
        <v>0</v>
      </c>
      <c r="T3641">
        <v>1</v>
      </c>
      <c r="U3641">
        <v>0</v>
      </c>
      <c r="V3641">
        <v>0</v>
      </c>
      <c r="W3641">
        <v>0</v>
      </c>
      <c r="X3641">
        <v>28.10313955539727</v>
      </c>
      <c r="Y3641">
        <v>0</v>
      </c>
      <c r="Z3641">
        <v>0</v>
      </c>
      <c r="AA3641">
        <v>0</v>
      </c>
      <c r="AB3641">
        <v>7.8890519825646668E-2</v>
      </c>
      <c r="AC3641">
        <v>0</v>
      </c>
      <c r="AD3641">
        <v>0</v>
      </c>
      <c r="AE3641">
        <v>28.182030075222915</v>
      </c>
    </row>
    <row r="3642" spans="1:31" x14ac:dyDescent="0.25">
      <c r="A3642">
        <v>1877702</v>
      </c>
      <c r="B3642">
        <v>1</v>
      </c>
      <c r="C3642" t="s">
        <v>80</v>
      </c>
      <c r="D3642" t="s">
        <v>90</v>
      </c>
      <c r="E3642" t="s">
        <v>146</v>
      </c>
      <c r="F3642" t="s">
        <v>10603</v>
      </c>
      <c r="G3642" t="s">
        <v>148</v>
      </c>
      <c r="H3642" t="s">
        <v>143</v>
      </c>
      <c r="I3642" t="s">
        <v>135</v>
      </c>
      <c r="J3642" t="s">
        <v>136</v>
      </c>
      <c r="K3642" t="s">
        <v>137</v>
      </c>
      <c r="L3642" t="s">
        <v>10604</v>
      </c>
      <c r="M3642" t="s">
        <v>10605</v>
      </c>
      <c r="N3642">
        <v>2.2275</v>
      </c>
      <c r="O3642">
        <v>0</v>
      </c>
      <c r="P3642">
        <v>182</v>
      </c>
      <c r="Q3642">
        <v>0</v>
      </c>
      <c r="R3642">
        <v>0</v>
      </c>
      <c r="S3642">
        <v>0</v>
      </c>
      <c r="T3642">
        <v>4</v>
      </c>
      <c r="U3642">
        <v>0</v>
      </c>
      <c r="V3642">
        <v>0</v>
      </c>
      <c r="W3642">
        <v>0</v>
      </c>
      <c r="X3642">
        <v>98.812313049003535</v>
      </c>
      <c r="Y3642">
        <v>0</v>
      </c>
      <c r="Z3642">
        <v>0</v>
      </c>
      <c r="AA3642">
        <v>0</v>
      </c>
      <c r="AB3642">
        <v>5.9333936661988691</v>
      </c>
      <c r="AC3642">
        <v>0</v>
      </c>
      <c r="AD3642">
        <v>0</v>
      </c>
      <c r="AE3642">
        <v>104.7457067152024</v>
      </c>
    </row>
    <row r="3643" spans="1:31" x14ac:dyDescent="0.25">
      <c r="A3643">
        <v>1877516</v>
      </c>
      <c r="B3643">
        <v>1</v>
      </c>
      <c r="C3643" t="s">
        <v>80</v>
      </c>
      <c r="D3643" t="s">
        <v>83</v>
      </c>
      <c r="E3643" t="s">
        <v>140</v>
      </c>
      <c r="F3643" t="s">
        <v>9091</v>
      </c>
      <c r="G3643" t="s">
        <v>200</v>
      </c>
      <c r="H3643" t="s">
        <v>143</v>
      </c>
      <c r="I3643" t="s">
        <v>135</v>
      </c>
      <c r="J3643" t="s">
        <v>136</v>
      </c>
      <c r="K3643" t="s">
        <v>137</v>
      </c>
      <c r="L3643" t="s">
        <v>10606</v>
      </c>
      <c r="M3643" t="s">
        <v>10607</v>
      </c>
      <c r="N3643">
        <v>8.3336111109999997</v>
      </c>
      <c r="O3643">
        <v>0</v>
      </c>
      <c r="P3643">
        <v>1</v>
      </c>
      <c r="Q3643">
        <v>0</v>
      </c>
      <c r="R3643">
        <v>0</v>
      </c>
      <c r="S3643">
        <v>0</v>
      </c>
      <c r="T3643">
        <v>0</v>
      </c>
      <c r="U3643">
        <v>0</v>
      </c>
      <c r="V3643">
        <v>0</v>
      </c>
      <c r="W3643">
        <v>0</v>
      </c>
      <c r="X3643">
        <v>0</v>
      </c>
      <c r="Y3643">
        <v>0</v>
      </c>
      <c r="Z3643">
        <v>0</v>
      </c>
      <c r="AA3643">
        <v>0</v>
      </c>
      <c r="AB3643">
        <v>0</v>
      </c>
      <c r="AC3643">
        <v>0</v>
      </c>
      <c r="AD3643">
        <v>0</v>
      </c>
      <c r="AE3643">
        <v>0</v>
      </c>
    </row>
    <row r="3644" spans="1:31" x14ac:dyDescent="0.25">
      <c r="A3644">
        <v>1878037</v>
      </c>
      <c r="B3644">
        <v>1</v>
      </c>
      <c r="C3644" t="s">
        <v>80</v>
      </c>
      <c r="D3644" t="s">
        <v>99</v>
      </c>
      <c r="E3644" t="s">
        <v>146</v>
      </c>
      <c r="F3644" t="s">
        <v>10608</v>
      </c>
      <c r="G3644" t="s">
        <v>363</v>
      </c>
      <c r="H3644" t="s">
        <v>143</v>
      </c>
      <c r="I3644" t="s">
        <v>135</v>
      </c>
      <c r="J3644" t="s">
        <v>136</v>
      </c>
      <c r="K3644" t="s">
        <v>137</v>
      </c>
      <c r="L3644" t="s">
        <v>10609</v>
      </c>
      <c r="M3644" t="s">
        <v>10610</v>
      </c>
      <c r="N3644">
        <v>1.298888888</v>
      </c>
      <c r="O3644">
        <v>0</v>
      </c>
      <c r="P3644">
        <v>78</v>
      </c>
      <c r="Q3644">
        <v>0</v>
      </c>
      <c r="R3644">
        <v>2</v>
      </c>
      <c r="S3644">
        <v>0</v>
      </c>
      <c r="T3644">
        <v>9</v>
      </c>
      <c r="U3644">
        <v>0</v>
      </c>
      <c r="V3644">
        <v>0</v>
      </c>
      <c r="W3644">
        <v>0</v>
      </c>
      <c r="X3644">
        <v>30.919218509935444</v>
      </c>
      <c r="Y3644">
        <v>0</v>
      </c>
      <c r="Z3644">
        <v>0.1652292982901139</v>
      </c>
      <c r="AA3644">
        <v>0</v>
      </c>
      <c r="AB3644">
        <v>10.82571272813713</v>
      </c>
      <c r="AC3644">
        <v>0</v>
      </c>
      <c r="AD3644">
        <v>0</v>
      </c>
      <c r="AE3644">
        <v>41.910160536362689</v>
      </c>
    </row>
    <row r="3645" spans="1:31" x14ac:dyDescent="0.25">
      <c r="A3645">
        <v>1877994</v>
      </c>
      <c r="B3645">
        <v>1</v>
      </c>
      <c r="C3645" t="s">
        <v>80</v>
      </c>
      <c r="D3645" t="s">
        <v>107</v>
      </c>
      <c r="E3645" t="s">
        <v>146</v>
      </c>
      <c r="F3645" t="s">
        <v>10611</v>
      </c>
      <c r="G3645" t="s">
        <v>148</v>
      </c>
      <c r="H3645" t="s">
        <v>143</v>
      </c>
      <c r="I3645" t="s">
        <v>135</v>
      </c>
      <c r="J3645" t="s">
        <v>136</v>
      </c>
      <c r="K3645" t="s">
        <v>137</v>
      </c>
      <c r="L3645" t="s">
        <v>10612</v>
      </c>
      <c r="M3645" t="s">
        <v>10613</v>
      </c>
      <c r="N3645">
        <v>1.159444444</v>
      </c>
      <c r="O3645">
        <v>0</v>
      </c>
      <c r="P3645">
        <v>18</v>
      </c>
      <c r="Q3645">
        <v>0</v>
      </c>
      <c r="R3645">
        <v>0</v>
      </c>
      <c r="S3645">
        <v>0</v>
      </c>
      <c r="T3645">
        <v>2</v>
      </c>
      <c r="U3645">
        <v>0</v>
      </c>
      <c r="V3645">
        <v>0</v>
      </c>
      <c r="W3645">
        <v>0</v>
      </c>
      <c r="X3645">
        <v>4.0458398025240427</v>
      </c>
      <c r="Y3645">
        <v>0</v>
      </c>
      <c r="Z3645">
        <v>0</v>
      </c>
      <c r="AA3645">
        <v>0</v>
      </c>
      <c r="AB3645">
        <v>5.4424299527348334E-2</v>
      </c>
      <c r="AC3645">
        <v>0</v>
      </c>
      <c r="AD3645">
        <v>0</v>
      </c>
      <c r="AE3645">
        <v>4.1002641020513915</v>
      </c>
    </row>
    <row r="3646" spans="1:31" x14ac:dyDescent="0.25">
      <c r="A3646">
        <v>1877616</v>
      </c>
      <c r="B3646">
        <v>1</v>
      </c>
      <c r="C3646" t="s">
        <v>80</v>
      </c>
      <c r="D3646" t="s">
        <v>108</v>
      </c>
      <c r="E3646" t="s">
        <v>146</v>
      </c>
      <c r="F3646" t="s">
        <v>10614</v>
      </c>
      <c r="G3646" t="s">
        <v>148</v>
      </c>
      <c r="H3646" t="s">
        <v>143</v>
      </c>
      <c r="I3646" t="s">
        <v>135</v>
      </c>
      <c r="J3646" t="s">
        <v>136</v>
      </c>
      <c r="K3646" t="s">
        <v>137</v>
      </c>
      <c r="L3646" t="s">
        <v>10615</v>
      </c>
      <c r="M3646" t="s">
        <v>10616</v>
      </c>
      <c r="N3646">
        <v>2.2311111110000001</v>
      </c>
      <c r="O3646">
        <v>0</v>
      </c>
      <c r="P3646">
        <v>1</v>
      </c>
      <c r="Q3646">
        <v>0</v>
      </c>
      <c r="R3646">
        <v>1</v>
      </c>
      <c r="S3646">
        <v>0</v>
      </c>
      <c r="T3646">
        <v>1</v>
      </c>
      <c r="U3646">
        <v>0</v>
      </c>
      <c r="V3646">
        <v>0</v>
      </c>
      <c r="W3646">
        <v>0</v>
      </c>
      <c r="X3646">
        <v>0.5067698869088626</v>
      </c>
      <c r="Y3646">
        <v>0</v>
      </c>
      <c r="Z3646">
        <v>24.275491572434333</v>
      </c>
      <c r="AA3646">
        <v>0</v>
      </c>
      <c r="AB3646">
        <v>1.3520131670025752</v>
      </c>
      <c r="AC3646">
        <v>0</v>
      </c>
      <c r="AD3646">
        <v>0</v>
      </c>
      <c r="AE3646">
        <v>26.134274626345771</v>
      </c>
    </row>
    <row r="3647" spans="1:31" x14ac:dyDescent="0.25">
      <c r="A3647">
        <v>1877553</v>
      </c>
      <c r="B3647">
        <v>1</v>
      </c>
      <c r="C3647" t="s">
        <v>80</v>
      </c>
      <c r="D3647" t="s">
        <v>93</v>
      </c>
      <c r="E3647" t="s">
        <v>140</v>
      </c>
      <c r="F3647" t="s">
        <v>10617</v>
      </c>
      <c r="G3647" t="s">
        <v>163</v>
      </c>
      <c r="H3647" t="s">
        <v>143</v>
      </c>
      <c r="I3647" t="s">
        <v>135</v>
      </c>
      <c r="J3647" t="s">
        <v>136</v>
      </c>
      <c r="K3647" t="s">
        <v>137</v>
      </c>
      <c r="L3647" t="s">
        <v>10618</v>
      </c>
      <c r="M3647" t="s">
        <v>10619</v>
      </c>
      <c r="N3647">
        <v>1.4316666659999999</v>
      </c>
      <c r="O3647">
        <v>0</v>
      </c>
      <c r="P3647">
        <v>0</v>
      </c>
      <c r="Q3647">
        <v>0</v>
      </c>
      <c r="R3647">
        <v>2</v>
      </c>
      <c r="S3647">
        <v>0</v>
      </c>
      <c r="T3647">
        <v>0</v>
      </c>
      <c r="U3647">
        <v>0</v>
      </c>
      <c r="V3647">
        <v>0</v>
      </c>
      <c r="W3647">
        <v>0</v>
      </c>
      <c r="X3647">
        <v>0</v>
      </c>
      <c r="Y3647">
        <v>0</v>
      </c>
      <c r="Z3647">
        <v>0.16613293923365335</v>
      </c>
      <c r="AA3647">
        <v>0</v>
      </c>
      <c r="AB3647">
        <v>0</v>
      </c>
      <c r="AC3647">
        <v>0</v>
      </c>
      <c r="AD3647">
        <v>0</v>
      </c>
      <c r="AE3647">
        <v>0.16613293923365335</v>
      </c>
    </row>
    <row r="3648" spans="1:31" x14ac:dyDescent="0.25">
      <c r="A3648">
        <v>1877267</v>
      </c>
      <c r="B3648">
        <v>1</v>
      </c>
      <c r="C3648" t="s">
        <v>80</v>
      </c>
      <c r="D3648" t="s">
        <v>85</v>
      </c>
      <c r="E3648" t="s">
        <v>222</v>
      </c>
      <c r="F3648" t="s">
        <v>10620</v>
      </c>
      <c r="G3648" t="s">
        <v>663</v>
      </c>
      <c r="H3648" t="s">
        <v>143</v>
      </c>
      <c r="I3648" t="s">
        <v>135</v>
      </c>
      <c r="J3648" t="s">
        <v>136</v>
      </c>
      <c r="K3648" t="s">
        <v>137</v>
      </c>
      <c r="L3648" t="s">
        <v>10621</v>
      </c>
      <c r="M3648" t="s">
        <v>10622</v>
      </c>
      <c r="N3648">
        <v>0.92916666599999997</v>
      </c>
      <c r="O3648">
        <v>0</v>
      </c>
      <c r="P3648">
        <v>90</v>
      </c>
      <c r="Q3648">
        <v>0</v>
      </c>
      <c r="R3648">
        <v>0</v>
      </c>
      <c r="S3648">
        <v>0</v>
      </c>
      <c r="T3648">
        <v>4</v>
      </c>
      <c r="U3648">
        <v>0</v>
      </c>
      <c r="V3648">
        <v>0</v>
      </c>
      <c r="W3648">
        <v>0</v>
      </c>
      <c r="X3648">
        <v>21.919900288958331</v>
      </c>
      <c r="Y3648">
        <v>0</v>
      </c>
      <c r="Z3648">
        <v>0</v>
      </c>
      <c r="AA3648">
        <v>0</v>
      </c>
      <c r="AB3648">
        <v>0.72352935838143162</v>
      </c>
      <c r="AC3648">
        <v>0</v>
      </c>
      <c r="AD3648">
        <v>0</v>
      </c>
      <c r="AE3648">
        <v>22.643429647339762</v>
      </c>
    </row>
    <row r="3649" spans="1:31" x14ac:dyDescent="0.25">
      <c r="A3649">
        <v>1877802</v>
      </c>
      <c r="B3649">
        <v>1</v>
      </c>
      <c r="C3649" t="s">
        <v>80</v>
      </c>
      <c r="D3649" t="s">
        <v>83</v>
      </c>
      <c r="E3649" t="s">
        <v>140</v>
      </c>
      <c r="F3649" t="s">
        <v>10623</v>
      </c>
      <c r="G3649" t="s">
        <v>142</v>
      </c>
      <c r="H3649" t="s">
        <v>143</v>
      </c>
      <c r="I3649" t="s">
        <v>135</v>
      </c>
      <c r="J3649" t="s">
        <v>136</v>
      </c>
      <c r="K3649" t="s">
        <v>137</v>
      </c>
      <c r="L3649" t="s">
        <v>10624</v>
      </c>
      <c r="M3649" t="s">
        <v>10146</v>
      </c>
      <c r="N3649">
        <v>3.0930555549999998</v>
      </c>
      <c r="O3649">
        <v>0</v>
      </c>
      <c r="P3649">
        <v>0</v>
      </c>
      <c r="Q3649">
        <v>0</v>
      </c>
      <c r="R3649">
        <v>0</v>
      </c>
      <c r="S3649">
        <v>0</v>
      </c>
      <c r="T3649">
        <v>1</v>
      </c>
      <c r="U3649">
        <v>0</v>
      </c>
      <c r="V3649">
        <v>0</v>
      </c>
      <c r="W3649">
        <v>0</v>
      </c>
      <c r="X3649">
        <v>0</v>
      </c>
      <c r="Y3649">
        <v>0</v>
      </c>
      <c r="Z3649">
        <v>0</v>
      </c>
      <c r="AA3649">
        <v>0</v>
      </c>
      <c r="AB3649">
        <v>4.7998762737755558E-2</v>
      </c>
      <c r="AC3649">
        <v>0</v>
      </c>
      <c r="AD3649">
        <v>0</v>
      </c>
      <c r="AE3649">
        <v>4.7998762737755558E-2</v>
      </c>
    </row>
    <row r="3650" spans="1:31" x14ac:dyDescent="0.25">
      <c r="A3650">
        <v>1877951</v>
      </c>
      <c r="B3650">
        <v>1</v>
      </c>
      <c r="C3650" t="s">
        <v>81</v>
      </c>
      <c r="D3650" t="s">
        <v>116</v>
      </c>
      <c r="E3650" t="s">
        <v>158</v>
      </c>
      <c r="F3650" t="s">
        <v>10292</v>
      </c>
      <c r="G3650" t="s">
        <v>293</v>
      </c>
      <c r="H3650" t="s">
        <v>134</v>
      </c>
      <c r="I3650" t="s">
        <v>135</v>
      </c>
      <c r="J3650" t="s">
        <v>136</v>
      </c>
      <c r="K3650" t="s">
        <v>137</v>
      </c>
      <c r="L3650" t="s">
        <v>10625</v>
      </c>
      <c r="M3650" t="s">
        <v>10626</v>
      </c>
      <c r="N3650">
        <v>2.5102777770000002</v>
      </c>
      <c r="O3650">
        <v>0</v>
      </c>
      <c r="P3650">
        <v>119</v>
      </c>
      <c r="Q3650">
        <v>0</v>
      </c>
      <c r="R3650">
        <v>0</v>
      </c>
      <c r="S3650">
        <v>0</v>
      </c>
      <c r="T3650">
        <v>3</v>
      </c>
      <c r="U3650">
        <v>0</v>
      </c>
      <c r="V3650">
        <v>0</v>
      </c>
      <c r="W3650">
        <v>0</v>
      </c>
      <c r="X3650">
        <v>25.925147412967956</v>
      </c>
      <c r="Y3650">
        <v>0</v>
      </c>
      <c r="Z3650">
        <v>0</v>
      </c>
      <c r="AA3650">
        <v>0</v>
      </c>
      <c r="AB3650">
        <v>0.13224997157178559</v>
      </c>
      <c r="AC3650">
        <v>0</v>
      </c>
      <c r="AD3650">
        <v>0</v>
      </c>
      <c r="AE3650">
        <v>26.05739738453974</v>
      </c>
    </row>
    <row r="3651" spans="1:31" x14ac:dyDescent="0.25">
      <c r="A3651">
        <v>1877559</v>
      </c>
      <c r="B3651">
        <v>1</v>
      </c>
      <c r="C3651" t="s">
        <v>80</v>
      </c>
      <c r="D3651" t="s">
        <v>83</v>
      </c>
      <c r="E3651" t="s">
        <v>140</v>
      </c>
      <c r="F3651" t="s">
        <v>10627</v>
      </c>
      <c r="G3651" t="s">
        <v>212</v>
      </c>
      <c r="H3651" t="s">
        <v>143</v>
      </c>
      <c r="I3651" t="s">
        <v>135</v>
      </c>
      <c r="J3651" t="s">
        <v>136</v>
      </c>
      <c r="K3651" t="s">
        <v>137</v>
      </c>
      <c r="L3651" t="s">
        <v>10628</v>
      </c>
      <c r="M3651" t="s">
        <v>10629</v>
      </c>
      <c r="N3651">
        <v>5.8877777770000002</v>
      </c>
      <c r="O3651">
        <v>0</v>
      </c>
      <c r="P3651">
        <v>5</v>
      </c>
      <c r="Q3651">
        <v>0</v>
      </c>
      <c r="R3651">
        <v>0</v>
      </c>
      <c r="S3651">
        <v>0</v>
      </c>
      <c r="T3651">
        <v>2</v>
      </c>
      <c r="U3651">
        <v>0</v>
      </c>
      <c r="V3651">
        <v>0</v>
      </c>
      <c r="W3651">
        <v>0</v>
      </c>
      <c r="X3651">
        <v>4.0542085306829838</v>
      </c>
      <c r="Y3651">
        <v>0</v>
      </c>
      <c r="Z3651">
        <v>0</v>
      </c>
      <c r="AA3651">
        <v>0</v>
      </c>
      <c r="AB3651">
        <v>19.598008999147652</v>
      </c>
      <c r="AC3651">
        <v>0</v>
      </c>
      <c r="AD3651">
        <v>0</v>
      </c>
      <c r="AE3651">
        <v>23.652217529830637</v>
      </c>
    </row>
    <row r="3652" spans="1:31" x14ac:dyDescent="0.25">
      <c r="A3652">
        <v>1877765</v>
      </c>
      <c r="B3652">
        <v>1</v>
      </c>
      <c r="C3652" t="s">
        <v>80</v>
      </c>
      <c r="D3652" t="s">
        <v>98</v>
      </c>
      <c r="E3652" t="s">
        <v>131</v>
      </c>
      <c r="F3652" t="s">
        <v>10630</v>
      </c>
      <c r="G3652" t="s">
        <v>476</v>
      </c>
      <c r="H3652" t="s">
        <v>134</v>
      </c>
      <c r="I3652" t="s">
        <v>135</v>
      </c>
      <c r="J3652" t="s">
        <v>136</v>
      </c>
      <c r="K3652" t="s">
        <v>172</v>
      </c>
      <c r="L3652" t="s">
        <v>10631</v>
      </c>
      <c r="M3652" t="s">
        <v>10632</v>
      </c>
      <c r="N3652">
        <v>0.62305555499999998</v>
      </c>
      <c r="O3652">
        <v>0</v>
      </c>
      <c r="P3652">
        <v>752</v>
      </c>
      <c r="Q3652">
        <v>0</v>
      </c>
      <c r="R3652">
        <v>320</v>
      </c>
      <c r="S3652">
        <v>3</v>
      </c>
      <c r="T3652">
        <v>168</v>
      </c>
      <c r="U3652">
        <v>0</v>
      </c>
      <c r="V3652">
        <v>0</v>
      </c>
      <c r="W3652">
        <v>0</v>
      </c>
      <c r="X3652">
        <v>157.42734638414629</v>
      </c>
      <c r="Y3652">
        <v>0</v>
      </c>
      <c r="Z3652">
        <v>419.39417990016597</v>
      </c>
      <c r="AA3652">
        <v>12.289237335514017</v>
      </c>
      <c r="AB3652">
        <v>160.8020635362314</v>
      </c>
      <c r="AC3652">
        <v>0</v>
      </c>
      <c r="AD3652">
        <v>0</v>
      </c>
      <c r="AE3652">
        <v>749.9128271560578</v>
      </c>
    </row>
    <row r="3653" spans="1:31" x14ac:dyDescent="0.25">
      <c r="A3653">
        <v>1877596</v>
      </c>
      <c r="B3653">
        <v>1</v>
      </c>
      <c r="C3653" t="s">
        <v>80</v>
      </c>
      <c r="D3653" t="s">
        <v>93</v>
      </c>
      <c r="E3653" t="s">
        <v>210</v>
      </c>
      <c r="F3653" t="s">
        <v>8791</v>
      </c>
      <c r="G3653" t="s">
        <v>133</v>
      </c>
      <c r="H3653" t="s">
        <v>134</v>
      </c>
      <c r="I3653" t="s">
        <v>135</v>
      </c>
      <c r="J3653" t="s">
        <v>136</v>
      </c>
      <c r="K3653" t="s">
        <v>137</v>
      </c>
      <c r="L3653" t="s">
        <v>10633</v>
      </c>
      <c r="M3653" t="s">
        <v>10634</v>
      </c>
      <c r="N3653">
        <v>1.8077777770000001</v>
      </c>
      <c r="O3653">
        <v>0</v>
      </c>
      <c r="P3653">
        <v>8</v>
      </c>
      <c r="Q3653">
        <v>29</v>
      </c>
      <c r="R3653">
        <v>94</v>
      </c>
      <c r="S3653">
        <v>6</v>
      </c>
      <c r="T3653">
        <v>15</v>
      </c>
      <c r="U3653">
        <v>0</v>
      </c>
      <c r="V3653">
        <v>0</v>
      </c>
      <c r="W3653">
        <v>0</v>
      </c>
      <c r="X3653">
        <v>4.8043957942902686</v>
      </c>
      <c r="Y3653">
        <v>256.45140759179384</v>
      </c>
      <c r="Z3653">
        <v>538.11119950265766</v>
      </c>
      <c r="AA3653">
        <v>496.54788038001749</v>
      </c>
      <c r="AB3653">
        <v>91.95405747650203</v>
      </c>
      <c r="AC3653">
        <v>0</v>
      </c>
      <c r="AD3653">
        <v>0</v>
      </c>
      <c r="AE3653">
        <v>1387.8689407452612</v>
      </c>
    </row>
    <row r="3654" spans="1:31" x14ac:dyDescent="0.25">
      <c r="A3654">
        <v>1877828</v>
      </c>
      <c r="B3654">
        <v>1</v>
      </c>
      <c r="C3654" t="s">
        <v>80</v>
      </c>
      <c r="D3654" t="s">
        <v>93</v>
      </c>
      <c r="E3654" t="s">
        <v>146</v>
      </c>
      <c r="F3654" t="s">
        <v>10635</v>
      </c>
      <c r="G3654" t="s">
        <v>148</v>
      </c>
      <c r="H3654" t="s">
        <v>143</v>
      </c>
      <c r="I3654" t="s">
        <v>135</v>
      </c>
      <c r="J3654" t="s">
        <v>136</v>
      </c>
      <c r="K3654" t="s">
        <v>137</v>
      </c>
      <c r="L3654" t="s">
        <v>10636</v>
      </c>
      <c r="M3654" t="s">
        <v>10637</v>
      </c>
      <c r="N3654">
        <v>4.7436111109999999</v>
      </c>
      <c r="O3654">
        <v>0</v>
      </c>
      <c r="P3654">
        <v>51</v>
      </c>
      <c r="Q3654">
        <v>0</v>
      </c>
      <c r="R3654">
        <v>0</v>
      </c>
      <c r="S3654">
        <v>0</v>
      </c>
      <c r="T3654">
        <v>0</v>
      </c>
      <c r="U3654">
        <v>0</v>
      </c>
      <c r="V3654">
        <v>0</v>
      </c>
      <c r="W3654">
        <v>0</v>
      </c>
      <c r="X3654">
        <v>41.06637796184738</v>
      </c>
      <c r="Y3654">
        <v>0</v>
      </c>
      <c r="Z3654">
        <v>0</v>
      </c>
      <c r="AA3654">
        <v>0</v>
      </c>
      <c r="AB3654">
        <v>0</v>
      </c>
      <c r="AC3654">
        <v>0</v>
      </c>
      <c r="AD3654">
        <v>0</v>
      </c>
      <c r="AE3654">
        <v>41.06637796184738</v>
      </c>
    </row>
    <row r="3655" spans="1:31" x14ac:dyDescent="0.25">
      <c r="A3655">
        <v>1877496</v>
      </c>
      <c r="B3655">
        <v>1</v>
      </c>
      <c r="C3655" t="s">
        <v>80</v>
      </c>
      <c r="D3655" t="s">
        <v>97</v>
      </c>
      <c r="E3655" t="s">
        <v>146</v>
      </c>
      <c r="F3655" t="s">
        <v>10638</v>
      </c>
      <c r="G3655" t="s">
        <v>148</v>
      </c>
      <c r="H3655" t="s">
        <v>143</v>
      </c>
      <c r="I3655" t="s">
        <v>135</v>
      </c>
      <c r="J3655" t="s">
        <v>136</v>
      </c>
      <c r="K3655" t="s">
        <v>137</v>
      </c>
      <c r="L3655" t="s">
        <v>10639</v>
      </c>
      <c r="M3655" t="s">
        <v>10640</v>
      </c>
      <c r="N3655">
        <v>1.419166666</v>
      </c>
      <c r="O3655">
        <v>0</v>
      </c>
      <c r="P3655">
        <v>76</v>
      </c>
      <c r="Q3655">
        <v>0</v>
      </c>
      <c r="R3655">
        <v>1</v>
      </c>
      <c r="S3655">
        <v>0</v>
      </c>
      <c r="T3655">
        <v>4</v>
      </c>
      <c r="U3655">
        <v>0</v>
      </c>
      <c r="V3655">
        <v>0</v>
      </c>
      <c r="W3655">
        <v>0</v>
      </c>
      <c r="X3655">
        <v>41.352919896362138</v>
      </c>
      <c r="Y3655">
        <v>0</v>
      </c>
      <c r="Z3655">
        <v>1.3864361920025134</v>
      </c>
      <c r="AA3655">
        <v>0</v>
      </c>
      <c r="AB3655">
        <v>9.017158157715091</v>
      </c>
      <c r="AC3655">
        <v>0</v>
      </c>
      <c r="AD3655">
        <v>0</v>
      </c>
      <c r="AE3655">
        <v>51.756514246079746</v>
      </c>
    </row>
    <row r="3656" spans="1:31" x14ac:dyDescent="0.25">
      <c r="A3656">
        <v>1877934</v>
      </c>
      <c r="B3656">
        <v>1</v>
      </c>
      <c r="C3656" t="s">
        <v>81</v>
      </c>
      <c r="D3656" t="s">
        <v>118</v>
      </c>
      <c r="E3656" t="s">
        <v>140</v>
      </c>
      <c r="F3656" t="s">
        <v>10641</v>
      </c>
      <c r="G3656" t="s">
        <v>163</v>
      </c>
      <c r="H3656" t="s">
        <v>143</v>
      </c>
      <c r="I3656" t="s">
        <v>135</v>
      </c>
      <c r="J3656" t="s">
        <v>136</v>
      </c>
      <c r="K3656" t="s">
        <v>137</v>
      </c>
      <c r="L3656" t="s">
        <v>10642</v>
      </c>
      <c r="M3656" t="s">
        <v>10643</v>
      </c>
      <c r="N3656">
        <v>0.95611111100000001</v>
      </c>
      <c r="O3656">
        <v>0</v>
      </c>
      <c r="P3656">
        <v>1</v>
      </c>
      <c r="Q3656">
        <v>0</v>
      </c>
      <c r="R3656">
        <v>0</v>
      </c>
      <c r="S3656">
        <v>0</v>
      </c>
      <c r="T3656">
        <v>0</v>
      </c>
      <c r="U3656">
        <v>0</v>
      </c>
      <c r="V3656">
        <v>0</v>
      </c>
      <c r="W3656">
        <v>0</v>
      </c>
      <c r="X3656">
        <v>0.43910442134377498</v>
      </c>
      <c r="Y3656">
        <v>0</v>
      </c>
      <c r="Z3656">
        <v>0</v>
      </c>
      <c r="AA3656">
        <v>0</v>
      </c>
      <c r="AB3656">
        <v>0</v>
      </c>
      <c r="AC3656">
        <v>0</v>
      </c>
      <c r="AD3656">
        <v>0</v>
      </c>
      <c r="AE3656">
        <v>0.43910442134377498</v>
      </c>
    </row>
    <row r="3657" spans="1:31" x14ac:dyDescent="0.25">
      <c r="A3657">
        <v>1877974</v>
      </c>
      <c r="B3657">
        <v>1</v>
      </c>
      <c r="C3657" t="s">
        <v>80</v>
      </c>
      <c r="D3657" t="s">
        <v>103</v>
      </c>
      <c r="E3657" t="s">
        <v>140</v>
      </c>
      <c r="F3657" t="s">
        <v>10644</v>
      </c>
      <c r="G3657" t="s">
        <v>142</v>
      </c>
      <c r="H3657" t="s">
        <v>143</v>
      </c>
      <c r="I3657" t="s">
        <v>135</v>
      </c>
      <c r="J3657" t="s">
        <v>136</v>
      </c>
      <c r="K3657" t="s">
        <v>137</v>
      </c>
      <c r="L3657" t="s">
        <v>10645</v>
      </c>
      <c r="M3657" t="s">
        <v>10646</v>
      </c>
      <c r="N3657">
        <v>1.112222222</v>
      </c>
      <c r="O3657">
        <v>0</v>
      </c>
      <c r="P3657">
        <v>4</v>
      </c>
      <c r="Q3657">
        <v>0</v>
      </c>
      <c r="R3657">
        <v>0</v>
      </c>
      <c r="S3657">
        <v>0</v>
      </c>
      <c r="T3657">
        <v>1</v>
      </c>
      <c r="U3657">
        <v>0</v>
      </c>
      <c r="V3657">
        <v>0</v>
      </c>
      <c r="W3657">
        <v>0</v>
      </c>
      <c r="X3657">
        <v>0.98627335515812997</v>
      </c>
      <c r="Y3657">
        <v>0</v>
      </c>
      <c r="Z3657">
        <v>0</v>
      </c>
      <c r="AA3657">
        <v>0</v>
      </c>
      <c r="AB3657">
        <v>1.1833071655555558E-2</v>
      </c>
      <c r="AC3657">
        <v>0</v>
      </c>
      <c r="AD3657">
        <v>0</v>
      </c>
      <c r="AE3657">
        <v>0.99810642681368555</v>
      </c>
    </row>
    <row r="3658" spans="1:31" x14ac:dyDescent="0.25">
      <c r="A3658">
        <v>1877433</v>
      </c>
      <c r="B3658">
        <v>1</v>
      </c>
      <c r="C3658" t="s">
        <v>80</v>
      </c>
      <c r="D3658" t="s">
        <v>93</v>
      </c>
      <c r="E3658" t="s">
        <v>158</v>
      </c>
      <c r="F3658" t="s">
        <v>10647</v>
      </c>
      <c r="G3658" t="s">
        <v>133</v>
      </c>
      <c r="H3658" t="s">
        <v>134</v>
      </c>
      <c r="I3658" t="s">
        <v>135</v>
      </c>
      <c r="J3658" t="s">
        <v>136</v>
      </c>
      <c r="K3658" t="s">
        <v>137</v>
      </c>
      <c r="L3658" t="s">
        <v>10648</v>
      </c>
      <c r="M3658" t="s">
        <v>10649</v>
      </c>
      <c r="N3658">
        <v>0.55500000000000005</v>
      </c>
      <c r="O3658">
        <v>0</v>
      </c>
      <c r="P3658">
        <v>657</v>
      </c>
      <c r="Q3658">
        <v>0</v>
      </c>
      <c r="R3658">
        <v>2</v>
      </c>
      <c r="S3658">
        <v>0</v>
      </c>
      <c r="T3658">
        <v>42</v>
      </c>
      <c r="U3658">
        <v>0</v>
      </c>
      <c r="V3658">
        <v>0</v>
      </c>
      <c r="W3658">
        <v>0</v>
      </c>
      <c r="X3658">
        <v>84.804985450879457</v>
      </c>
      <c r="Y3658">
        <v>0</v>
      </c>
      <c r="Z3658">
        <v>4.90794224517568</v>
      </c>
      <c r="AA3658">
        <v>0</v>
      </c>
      <c r="AB3658">
        <v>43.199221955570877</v>
      </c>
      <c r="AC3658">
        <v>0</v>
      </c>
      <c r="AD3658">
        <v>0</v>
      </c>
      <c r="AE3658">
        <v>132.91214965162601</v>
      </c>
    </row>
    <row r="3659" spans="1:31" x14ac:dyDescent="0.25">
      <c r="A3659">
        <v>1877682</v>
      </c>
      <c r="B3659">
        <v>1</v>
      </c>
      <c r="C3659" t="s">
        <v>80</v>
      </c>
      <c r="D3659" t="s">
        <v>96</v>
      </c>
      <c r="E3659" t="s">
        <v>140</v>
      </c>
      <c r="F3659" t="s">
        <v>10650</v>
      </c>
      <c r="G3659" t="s">
        <v>163</v>
      </c>
      <c r="H3659" t="s">
        <v>143</v>
      </c>
      <c r="I3659" t="s">
        <v>135</v>
      </c>
      <c r="J3659" t="s">
        <v>136</v>
      </c>
      <c r="K3659" t="s">
        <v>137</v>
      </c>
      <c r="L3659" t="s">
        <v>10651</v>
      </c>
      <c r="M3659" t="s">
        <v>10652</v>
      </c>
      <c r="N3659">
        <v>5.5233333330000001</v>
      </c>
      <c r="O3659">
        <v>0</v>
      </c>
      <c r="P3659">
        <v>1</v>
      </c>
      <c r="Q3659">
        <v>0</v>
      </c>
      <c r="R3659">
        <v>0</v>
      </c>
      <c r="S3659">
        <v>0</v>
      </c>
      <c r="T3659">
        <v>0</v>
      </c>
      <c r="U3659">
        <v>0</v>
      </c>
      <c r="V3659">
        <v>0</v>
      </c>
      <c r="W3659">
        <v>0</v>
      </c>
      <c r="X3659">
        <v>5.5148635160943167</v>
      </c>
      <c r="Y3659">
        <v>0</v>
      </c>
      <c r="Z3659">
        <v>0</v>
      </c>
      <c r="AA3659">
        <v>0</v>
      </c>
      <c r="AB3659">
        <v>0</v>
      </c>
      <c r="AC3659">
        <v>0</v>
      </c>
      <c r="AD3659">
        <v>0</v>
      </c>
      <c r="AE3659">
        <v>5.5148635160943167</v>
      </c>
    </row>
    <row r="3660" spans="1:31" x14ac:dyDescent="0.25">
      <c r="A3660">
        <v>1877513</v>
      </c>
      <c r="B3660">
        <v>1</v>
      </c>
      <c r="C3660" t="s">
        <v>81</v>
      </c>
      <c r="D3660" t="s">
        <v>128</v>
      </c>
      <c r="E3660" t="s">
        <v>146</v>
      </c>
      <c r="F3660" t="s">
        <v>10653</v>
      </c>
      <c r="G3660" t="s">
        <v>148</v>
      </c>
      <c r="H3660" t="s">
        <v>143</v>
      </c>
      <c r="I3660" t="s">
        <v>135</v>
      </c>
      <c r="J3660" t="s">
        <v>136</v>
      </c>
      <c r="K3660" t="s">
        <v>137</v>
      </c>
      <c r="L3660" t="s">
        <v>10654</v>
      </c>
      <c r="M3660" t="s">
        <v>10655</v>
      </c>
      <c r="N3660">
        <v>1.1686111109999999</v>
      </c>
      <c r="O3660">
        <v>0</v>
      </c>
      <c r="P3660">
        <v>17</v>
      </c>
      <c r="Q3660">
        <v>0</v>
      </c>
      <c r="R3660">
        <v>0</v>
      </c>
      <c r="S3660">
        <v>0</v>
      </c>
      <c r="T3660">
        <v>1</v>
      </c>
      <c r="U3660">
        <v>0</v>
      </c>
      <c r="V3660">
        <v>0</v>
      </c>
      <c r="W3660">
        <v>0</v>
      </c>
      <c r="X3660">
        <v>3.3422470689081836</v>
      </c>
      <c r="Y3660">
        <v>0</v>
      </c>
      <c r="Z3660">
        <v>0</v>
      </c>
      <c r="AA3660">
        <v>0</v>
      </c>
      <c r="AB3660">
        <v>1.6300420760869166E-2</v>
      </c>
      <c r="AC3660">
        <v>0</v>
      </c>
      <c r="AD3660">
        <v>0</v>
      </c>
      <c r="AE3660">
        <v>3.3585474896690526</v>
      </c>
    </row>
    <row r="3661" spans="1:31" x14ac:dyDescent="0.25">
      <c r="A3661">
        <v>1878034</v>
      </c>
      <c r="B3661">
        <v>1</v>
      </c>
      <c r="C3661" t="s">
        <v>80</v>
      </c>
      <c r="D3661" t="s">
        <v>96</v>
      </c>
      <c r="E3661" t="s">
        <v>140</v>
      </c>
      <c r="F3661" t="s">
        <v>10656</v>
      </c>
      <c r="G3661" t="s">
        <v>207</v>
      </c>
      <c r="H3661" t="s">
        <v>143</v>
      </c>
      <c r="I3661" t="s">
        <v>135</v>
      </c>
      <c r="J3661" t="s">
        <v>136</v>
      </c>
      <c r="K3661" t="s">
        <v>137</v>
      </c>
      <c r="L3661" t="s">
        <v>10657</v>
      </c>
      <c r="M3661" t="s">
        <v>10658</v>
      </c>
      <c r="N3661">
        <v>1.676388888</v>
      </c>
      <c r="O3661">
        <v>0</v>
      </c>
      <c r="P3661">
        <v>3</v>
      </c>
      <c r="Q3661">
        <v>0</v>
      </c>
      <c r="R3661">
        <v>0</v>
      </c>
      <c r="S3661">
        <v>0</v>
      </c>
      <c r="T3661">
        <v>1</v>
      </c>
      <c r="U3661">
        <v>0</v>
      </c>
      <c r="V3661">
        <v>0</v>
      </c>
      <c r="W3661">
        <v>0</v>
      </c>
      <c r="X3661">
        <v>2.5170852468965705</v>
      </c>
      <c r="Y3661">
        <v>0</v>
      </c>
      <c r="Z3661">
        <v>0</v>
      </c>
      <c r="AA3661">
        <v>0</v>
      </c>
      <c r="AB3661">
        <v>0</v>
      </c>
      <c r="AC3661">
        <v>0</v>
      </c>
      <c r="AD3661">
        <v>0</v>
      </c>
      <c r="AE3661">
        <v>2.5170852468965705</v>
      </c>
    </row>
    <row r="3662" spans="1:31" x14ac:dyDescent="0.25">
      <c r="A3662">
        <v>1877725</v>
      </c>
      <c r="B3662">
        <v>1</v>
      </c>
      <c r="C3662" t="s">
        <v>80</v>
      </c>
      <c r="D3662" t="s">
        <v>105</v>
      </c>
      <c r="E3662" t="s">
        <v>140</v>
      </c>
      <c r="F3662" t="s">
        <v>10659</v>
      </c>
      <c r="G3662" t="s">
        <v>212</v>
      </c>
      <c r="H3662" t="s">
        <v>143</v>
      </c>
      <c r="I3662" t="s">
        <v>135</v>
      </c>
      <c r="J3662" t="s">
        <v>3</v>
      </c>
      <c r="K3662" t="s">
        <v>137</v>
      </c>
      <c r="L3662" t="s">
        <v>10660</v>
      </c>
      <c r="M3662" t="s">
        <v>10661</v>
      </c>
      <c r="N3662">
        <v>2.4952777770000001</v>
      </c>
      <c r="O3662">
        <v>0</v>
      </c>
      <c r="P3662">
        <v>3</v>
      </c>
      <c r="Q3662">
        <v>0</v>
      </c>
      <c r="R3662">
        <v>0</v>
      </c>
      <c r="S3662">
        <v>0</v>
      </c>
      <c r="T3662">
        <v>0</v>
      </c>
      <c r="U3662">
        <v>0</v>
      </c>
      <c r="V3662">
        <v>0</v>
      </c>
      <c r="W3662">
        <v>0</v>
      </c>
      <c r="X3662">
        <v>3.1199619984844489</v>
      </c>
      <c r="Y3662">
        <v>0</v>
      </c>
      <c r="Z3662">
        <v>0</v>
      </c>
      <c r="AA3662">
        <v>0</v>
      </c>
      <c r="AB3662">
        <v>0</v>
      </c>
      <c r="AC3662">
        <v>0</v>
      </c>
      <c r="AD3662">
        <v>0</v>
      </c>
      <c r="AE3662">
        <v>3.1199619984844489</v>
      </c>
    </row>
    <row r="3663" spans="1:31" x14ac:dyDescent="0.25">
      <c r="A3663">
        <v>1877493</v>
      </c>
      <c r="B3663">
        <v>1</v>
      </c>
      <c r="C3663" t="s">
        <v>80</v>
      </c>
      <c r="D3663" t="s">
        <v>94</v>
      </c>
      <c r="E3663" t="s">
        <v>140</v>
      </c>
      <c r="F3663" t="s">
        <v>10662</v>
      </c>
      <c r="G3663" t="s">
        <v>200</v>
      </c>
      <c r="H3663" t="s">
        <v>143</v>
      </c>
      <c r="I3663" t="s">
        <v>135</v>
      </c>
      <c r="J3663" t="s">
        <v>136</v>
      </c>
      <c r="K3663" t="s">
        <v>137</v>
      </c>
      <c r="L3663" t="s">
        <v>10663</v>
      </c>
      <c r="M3663" t="s">
        <v>10664</v>
      </c>
      <c r="N3663">
        <v>5.5694444440000002</v>
      </c>
      <c r="O3663">
        <v>0</v>
      </c>
      <c r="P3663">
        <v>1</v>
      </c>
      <c r="Q3663">
        <v>0</v>
      </c>
      <c r="R3663">
        <v>0</v>
      </c>
      <c r="S3663">
        <v>0</v>
      </c>
      <c r="T3663">
        <v>0</v>
      </c>
      <c r="U3663">
        <v>0</v>
      </c>
      <c r="V3663">
        <v>0</v>
      </c>
      <c r="W3663">
        <v>0</v>
      </c>
      <c r="X3663">
        <v>0.4697907287382167</v>
      </c>
      <c r="Y3663">
        <v>0</v>
      </c>
      <c r="Z3663">
        <v>0</v>
      </c>
      <c r="AA3663">
        <v>0</v>
      </c>
      <c r="AB3663">
        <v>0</v>
      </c>
      <c r="AC3663">
        <v>0</v>
      </c>
      <c r="AD3663">
        <v>0</v>
      </c>
      <c r="AE3663">
        <v>0.4697907287382167</v>
      </c>
    </row>
    <row r="3664" spans="1:31" x14ac:dyDescent="0.25">
      <c r="A3664">
        <v>1877327</v>
      </c>
      <c r="B3664">
        <v>1</v>
      </c>
      <c r="C3664" t="s">
        <v>80</v>
      </c>
      <c r="D3664" t="s">
        <v>93</v>
      </c>
      <c r="E3664" t="s">
        <v>146</v>
      </c>
      <c r="F3664" t="s">
        <v>10665</v>
      </c>
      <c r="G3664" t="s">
        <v>148</v>
      </c>
      <c r="H3664" t="s">
        <v>143</v>
      </c>
      <c r="I3664" t="s">
        <v>135</v>
      </c>
      <c r="J3664" t="s">
        <v>136</v>
      </c>
      <c r="K3664" t="s">
        <v>137</v>
      </c>
      <c r="L3664" t="s">
        <v>10666</v>
      </c>
      <c r="M3664" t="s">
        <v>10667</v>
      </c>
      <c r="N3664">
        <v>4.5322222219999997</v>
      </c>
      <c r="O3664">
        <v>0</v>
      </c>
      <c r="P3664">
        <v>0</v>
      </c>
      <c r="Q3664">
        <v>0</v>
      </c>
      <c r="R3664">
        <v>2</v>
      </c>
      <c r="S3664">
        <v>0</v>
      </c>
      <c r="T3664">
        <v>4</v>
      </c>
      <c r="U3664">
        <v>0</v>
      </c>
      <c r="V3664">
        <v>0</v>
      </c>
      <c r="W3664">
        <v>0</v>
      </c>
      <c r="X3664">
        <v>0</v>
      </c>
      <c r="Y3664">
        <v>0</v>
      </c>
      <c r="Z3664">
        <v>22.543616266549197</v>
      </c>
      <c r="AA3664">
        <v>0</v>
      </c>
      <c r="AB3664">
        <v>8.3831864600905028</v>
      </c>
      <c r="AC3664">
        <v>0</v>
      </c>
      <c r="AD3664">
        <v>0</v>
      </c>
      <c r="AE3664">
        <v>30.9268027266397</v>
      </c>
    </row>
    <row r="3665" spans="1:31" x14ac:dyDescent="0.25">
      <c r="A3665">
        <v>1877991</v>
      </c>
      <c r="B3665">
        <v>1</v>
      </c>
      <c r="C3665" t="s">
        <v>81</v>
      </c>
      <c r="D3665" t="s">
        <v>117</v>
      </c>
      <c r="E3665" t="s">
        <v>146</v>
      </c>
      <c r="F3665" t="s">
        <v>10668</v>
      </c>
      <c r="G3665" t="s">
        <v>148</v>
      </c>
      <c r="H3665" t="s">
        <v>143</v>
      </c>
      <c r="I3665" t="s">
        <v>135</v>
      </c>
      <c r="J3665" t="s">
        <v>136</v>
      </c>
      <c r="K3665" t="s">
        <v>137</v>
      </c>
      <c r="L3665" t="s">
        <v>10669</v>
      </c>
      <c r="M3665" t="s">
        <v>10670</v>
      </c>
      <c r="N3665">
        <v>1.636666666</v>
      </c>
      <c r="O3665">
        <v>0</v>
      </c>
      <c r="P3665">
        <v>17</v>
      </c>
      <c r="Q3665">
        <v>0</v>
      </c>
      <c r="R3665">
        <v>0</v>
      </c>
      <c r="S3665">
        <v>0</v>
      </c>
      <c r="T3665">
        <v>0</v>
      </c>
      <c r="U3665">
        <v>0</v>
      </c>
      <c r="V3665">
        <v>0</v>
      </c>
      <c r="W3665">
        <v>0</v>
      </c>
      <c r="X3665">
        <v>5.1294227475039138</v>
      </c>
      <c r="Y3665">
        <v>0</v>
      </c>
      <c r="Z3665">
        <v>0</v>
      </c>
      <c r="AA3665">
        <v>0</v>
      </c>
      <c r="AB3665">
        <v>0</v>
      </c>
      <c r="AC3665">
        <v>0</v>
      </c>
      <c r="AD3665">
        <v>0</v>
      </c>
      <c r="AE3665">
        <v>5.1294227475039138</v>
      </c>
    </row>
    <row r="3666" spans="1:31" x14ac:dyDescent="0.25">
      <c r="A3666">
        <v>1877868</v>
      </c>
      <c r="B3666">
        <v>1</v>
      </c>
      <c r="C3666" t="s">
        <v>80</v>
      </c>
      <c r="D3666" t="s">
        <v>100</v>
      </c>
      <c r="E3666" t="s">
        <v>140</v>
      </c>
      <c r="F3666" t="s">
        <v>10671</v>
      </c>
      <c r="G3666" t="s">
        <v>163</v>
      </c>
      <c r="H3666" t="s">
        <v>143</v>
      </c>
      <c r="I3666" t="s">
        <v>135</v>
      </c>
      <c r="J3666" t="s">
        <v>136</v>
      </c>
      <c r="K3666" t="s">
        <v>137</v>
      </c>
      <c r="L3666" t="s">
        <v>10672</v>
      </c>
      <c r="M3666" t="s">
        <v>10673</v>
      </c>
      <c r="N3666">
        <v>1.793055555</v>
      </c>
      <c r="O3666">
        <v>0</v>
      </c>
      <c r="P3666">
        <v>2</v>
      </c>
      <c r="Q3666">
        <v>0</v>
      </c>
      <c r="R3666">
        <v>0</v>
      </c>
      <c r="S3666">
        <v>0</v>
      </c>
      <c r="T3666">
        <v>0</v>
      </c>
      <c r="U3666">
        <v>0</v>
      </c>
      <c r="V3666">
        <v>0</v>
      </c>
      <c r="W3666">
        <v>0</v>
      </c>
      <c r="X3666">
        <v>0.36805905653011917</v>
      </c>
      <c r="Y3666">
        <v>0</v>
      </c>
      <c r="Z3666">
        <v>0</v>
      </c>
      <c r="AA3666">
        <v>0</v>
      </c>
      <c r="AB3666">
        <v>0</v>
      </c>
      <c r="AC3666">
        <v>0</v>
      </c>
      <c r="AD3666">
        <v>0</v>
      </c>
      <c r="AE3666">
        <v>0.36805905653011917</v>
      </c>
    </row>
    <row r="3667" spans="1:31" x14ac:dyDescent="0.25">
      <c r="A3667">
        <v>1877350</v>
      </c>
      <c r="B3667">
        <v>1</v>
      </c>
      <c r="C3667" t="s">
        <v>81</v>
      </c>
      <c r="D3667" t="s">
        <v>121</v>
      </c>
      <c r="E3667" t="s">
        <v>146</v>
      </c>
      <c r="F3667" t="s">
        <v>10674</v>
      </c>
      <c r="G3667" t="s">
        <v>148</v>
      </c>
      <c r="H3667" t="s">
        <v>143</v>
      </c>
      <c r="I3667" t="s">
        <v>135</v>
      </c>
      <c r="J3667" t="s">
        <v>136</v>
      </c>
      <c r="K3667" t="s">
        <v>137</v>
      </c>
      <c r="L3667" t="s">
        <v>10675</v>
      </c>
      <c r="M3667" t="s">
        <v>10676</v>
      </c>
      <c r="N3667">
        <v>1.5325</v>
      </c>
      <c r="O3667">
        <v>0</v>
      </c>
      <c r="P3667">
        <v>24</v>
      </c>
      <c r="Q3667">
        <v>0</v>
      </c>
      <c r="R3667">
        <v>0</v>
      </c>
      <c r="S3667">
        <v>0</v>
      </c>
      <c r="T3667">
        <v>0</v>
      </c>
      <c r="U3667">
        <v>0</v>
      </c>
      <c r="V3667">
        <v>0</v>
      </c>
      <c r="W3667">
        <v>0</v>
      </c>
      <c r="X3667">
        <v>4.0744625469924056</v>
      </c>
      <c r="Y3667">
        <v>0</v>
      </c>
      <c r="Z3667">
        <v>0</v>
      </c>
      <c r="AA3667">
        <v>0</v>
      </c>
      <c r="AB3667">
        <v>0</v>
      </c>
      <c r="AC3667">
        <v>0</v>
      </c>
      <c r="AD3667">
        <v>0</v>
      </c>
      <c r="AE3667">
        <v>4.0744625469924056</v>
      </c>
    </row>
    <row r="3668" spans="1:31" x14ac:dyDescent="0.25">
      <c r="A3668">
        <v>1877413</v>
      </c>
      <c r="B3668">
        <v>1</v>
      </c>
      <c r="C3668" t="s">
        <v>80</v>
      </c>
      <c r="D3668" t="s">
        <v>92</v>
      </c>
      <c r="E3668" t="s">
        <v>140</v>
      </c>
      <c r="F3668" t="s">
        <v>10677</v>
      </c>
      <c r="G3668" t="s">
        <v>200</v>
      </c>
      <c r="H3668" t="s">
        <v>143</v>
      </c>
      <c r="I3668" t="s">
        <v>135</v>
      </c>
      <c r="J3668" t="s">
        <v>136</v>
      </c>
      <c r="K3668" t="s">
        <v>137</v>
      </c>
      <c r="L3668" t="s">
        <v>10678</v>
      </c>
      <c r="M3668" t="s">
        <v>10679</v>
      </c>
      <c r="N3668">
        <v>1.7675000000000001</v>
      </c>
      <c r="O3668">
        <v>0</v>
      </c>
      <c r="P3668">
        <v>2</v>
      </c>
      <c r="Q3668">
        <v>0</v>
      </c>
      <c r="R3668">
        <v>0</v>
      </c>
      <c r="S3668">
        <v>0</v>
      </c>
      <c r="T3668">
        <v>0</v>
      </c>
      <c r="U3668">
        <v>0</v>
      </c>
      <c r="V3668">
        <v>0</v>
      </c>
      <c r="W3668">
        <v>0</v>
      </c>
      <c r="X3668">
        <v>1.0414766482526252</v>
      </c>
      <c r="Y3668">
        <v>0</v>
      </c>
      <c r="Z3668">
        <v>0</v>
      </c>
      <c r="AA3668">
        <v>0</v>
      </c>
      <c r="AB3668">
        <v>0</v>
      </c>
      <c r="AC3668">
        <v>0</v>
      </c>
      <c r="AD3668">
        <v>0</v>
      </c>
      <c r="AE3668">
        <v>1.0414766482526252</v>
      </c>
    </row>
    <row r="3669" spans="1:31" x14ac:dyDescent="0.25">
      <c r="A3669">
        <v>1877662</v>
      </c>
      <c r="B3669">
        <v>1</v>
      </c>
      <c r="C3669" t="s">
        <v>80</v>
      </c>
      <c r="D3669" t="s">
        <v>82</v>
      </c>
      <c r="E3669" t="s">
        <v>140</v>
      </c>
      <c r="F3669" t="s">
        <v>10680</v>
      </c>
      <c r="G3669" t="s">
        <v>200</v>
      </c>
      <c r="H3669" t="s">
        <v>143</v>
      </c>
      <c r="I3669" t="s">
        <v>135</v>
      </c>
      <c r="J3669" t="s">
        <v>136</v>
      </c>
      <c r="K3669" t="s">
        <v>137</v>
      </c>
      <c r="L3669" t="s">
        <v>10681</v>
      </c>
      <c r="M3669" t="s">
        <v>10682</v>
      </c>
      <c r="N3669">
        <v>7.5191666660000003</v>
      </c>
      <c r="O3669">
        <v>0</v>
      </c>
      <c r="P3669">
        <v>1</v>
      </c>
      <c r="Q3669">
        <v>0</v>
      </c>
      <c r="R3669">
        <v>0</v>
      </c>
      <c r="S3669">
        <v>0</v>
      </c>
      <c r="T3669">
        <v>0</v>
      </c>
      <c r="U3669">
        <v>0</v>
      </c>
      <c r="V3669">
        <v>0</v>
      </c>
      <c r="W3669">
        <v>0</v>
      </c>
      <c r="X3669">
        <v>1.4584312945841711</v>
      </c>
      <c r="Y3669">
        <v>0</v>
      </c>
      <c r="Z3669">
        <v>0</v>
      </c>
      <c r="AA3669">
        <v>0</v>
      </c>
      <c r="AB3669">
        <v>0</v>
      </c>
      <c r="AC3669">
        <v>0</v>
      </c>
      <c r="AD3669">
        <v>0</v>
      </c>
      <c r="AE3669">
        <v>1.4584312945841711</v>
      </c>
    </row>
    <row r="3670" spans="1:31" x14ac:dyDescent="0.25">
      <c r="A3670">
        <v>1877911</v>
      </c>
      <c r="B3670">
        <v>1</v>
      </c>
      <c r="C3670" t="s">
        <v>80</v>
      </c>
      <c r="D3670" t="s">
        <v>93</v>
      </c>
      <c r="E3670" t="s">
        <v>146</v>
      </c>
      <c r="F3670" t="s">
        <v>10683</v>
      </c>
      <c r="G3670" t="s">
        <v>148</v>
      </c>
      <c r="H3670" t="s">
        <v>143</v>
      </c>
      <c r="I3670" t="s">
        <v>135</v>
      </c>
      <c r="J3670" t="s">
        <v>136</v>
      </c>
      <c r="K3670" t="s">
        <v>137</v>
      </c>
      <c r="L3670" t="s">
        <v>10684</v>
      </c>
      <c r="M3670" t="s">
        <v>10685</v>
      </c>
      <c r="N3670">
        <v>3.3138888880000001</v>
      </c>
      <c r="O3670">
        <v>0</v>
      </c>
      <c r="P3670">
        <v>0</v>
      </c>
      <c r="Q3670">
        <v>0</v>
      </c>
      <c r="R3670">
        <v>3</v>
      </c>
      <c r="S3670">
        <v>0</v>
      </c>
      <c r="T3670">
        <v>0</v>
      </c>
      <c r="U3670">
        <v>0</v>
      </c>
      <c r="V3670">
        <v>0</v>
      </c>
      <c r="W3670">
        <v>0</v>
      </c>
      <c r="X3670">
        <v>0</v>
      </c>
      <c r="Y3670">
        <v>0</v>
      </c>
      <c r="Z3670">
        <v>95.582824124305688</v>
      </c>
      <c r="AA3670">
        <v>0</v>
      </c>
      <c r="AB3670">
        <v>0</v>
      </c>
      <c r="AC3670">
        <v>0</v>
      </c>
      <c r="AD3670">
        <v>0</v>
      </c>
      <c r="AE3670">
        <v>95.582824124305688</v>
      </c>
    </row>
    <row r="3671" spans="1:31" x14ac:dyDescent="0.25">
      <c r="A3671">
        <v>1877556</v>
      </c>
      <c r="B3671">
        <v>1</v>
      </c>
      <c r="C3671" t="s">
        <v>81</v>
      </c>
      <c r="D3671" t="s">
        <v>122</v>
      </c>
      <c r="E3671" t="s">
        <v>146</v>
      </c>
      <c r="F3671" t="s">
        <v>10686</v>
      </c>
      <c r="G3671" t="s">
        <v>196</v>
      </c>
      <c r="H3671" t="s">
        <v>143</v>
      </c>
      <c r="I3671" t="s">
        <v>135</v>
      </c>
      <c r="J3671" t="s">
        <v>136</v>
      </c>
      <c r="K3671" t="s">
        <v>172</v>
      </c>
      <c r="L3671" t="s">
        <v>10687</v>
      </c>
      <c r="M3671" t="s">
        <v>10688</v>
      </c>
      <c r="N3671">
        <v>0.17545555500000001</v>
      </c>
      <c r="O3671">
        <v>0</v>
      </c>
      <c r="P3671">
        <v>176</v>
      </c>
      <c r="Q3671">
        <v>0</v>
      </c>
      <c r="R3671">
        <v>0</v>
      </c>
      <c r="S3671">
        <v>0</v>
      </c>
      <c r="T3671">
        <v>15</v>
      </c>
      <c r="U3671">
        <v>0</v>
      </c>
      <c r="V3671">
        <v>1</v>
      </c>
      <c r="W3671">
        <v>0</v>
      </c>
      <c r="X3671">
        <v>5.5629173903042108</v>
      </c>
      <c r="Y3671">
        <v>0</v>
      </c>
      <c r="Z3671">
        <v>0</v>
      </c>
      <c r="AA3671">
        <v>0</v>
      </c>
      <c r="AB3671">
        <v>1.0937794827802776</v>
      </c>
      <c r="AC3671">
        <v>0</v>
      </c>
      <c r="AD3671">
        <v>1.5339677103482043</v>
      </c>
      <c r="AE3671">
        <v>8.1906645834326923</v>
      </c>
    </row>
    <row r="3672" spans="1:31" x14ac:dyDescent="0.25">
      <c r="A3672">
        <v>1877307</v>
      </c>
      <c r="B3672">
        <v>1</v>
      </c>
      <c r="C3672" t="s">
        <v>80</v>
      </c>
      <c r="D3672" t="s">
        <v>108</v>
      </c>
      <c r="E3672" t="s">
        <v>210</v>
      </c>
      <c r="F3672" t="s">
        <v>449</v>
      </c>
      <c r="G3672" t="s">
        <v>133</v>
      </c>
      <c r="H3672" t="s">
        <v>134</v>
      </c>
      <c r="I3672" t="s">
        <v>135</v>
      </c>
      <c r="J3672" t="s">
        <v>136</v>
      </c>
      <c r="K3672" t="s">
        <v>137</v>
      </c>
      <c r="L3672" t="s">
        <v>10689</v>
      </c>
      <c r="M3672" t="s">
        <v>10690</v>
      </c>
      <c r="N3672">
        <v>0.16250000000000001</v>
      </c>
      <c r="O3672">
        <v>0</v>
      </c>
      <c r="P3672">
        <v>2170</v>
      </c>
      <c r="Q3672">
        <v>3</v>
      </c>
      <c r="R3672">
        <v>324</v>
      </c>
      <c r="S3672">
        <v>8</v>
      </c>
      <c r="T3672">
        <v>319</v>
      </c>
      <c r="U3672">
        <v>1</v>
      </c>
      <c r="V3672">
        <v>0</v>
      </c>
      <c r="W3672">
        <v>0</v>
      </c>
      <c r="X3672">
        <v>45.156588555578089</v>
      </c>
      <c r="Y3672">
        <v>5.2184439800439373</v>
      </c>
      <c r="Z3672">
        <v>37.884088103023181</v>
      </c>
      <c r="AA3672">
        <v>9.8809010456173869</v>
      </c>
      <c r="AB3672">
        <v>33.119818278523624</v>
      </c>
      <c r="AC3672">
        <v>3.7444280302009756</v>
      </c>
      <c r="AD3672">
        <v>0</v>
      </c>
      <c r="AE3672">
        <v>135.0042679929872</v>
      </c>
    </row>
    <row r="3673" spans="1:31" x14ac:dyDescent="0.25">
      <c r="A3673">
        <v>1877954</v>
      </c>
      <c r="B3673">
        <v>1</v>
      </c>
      <c r="C3673" t="s">
        <v>81</v>
      </c>
      <c r="D3673" t="s">
        <v>120</v>
      </c>
      <c r="E3673" t="s">
        <v>146</v>
      </c>
      <c r="F3673" t="s">
        <v>10691</v>
      </c>
      <c r="G3673" t="s">
        <v>596</v>
      </c>
      <c r="H3673" t="s">
        <v>143</v>
      </c>
      <c r="I3673" t="s">
        <v>135</v>
      </c>
      <c r="J3673" t="s">
        <v>136</v>
      </c>
      <c r="K3673" t="s">
        <v>137</v>
      </c>
      <c r="L3673" t="s">
        <v>10692</v>
      </c>
      <c r="M3673" t="s">
        <v>10693</v>
      </c>
      <c r="N3673">
        <v>1.041111111</v>
      </c>
      <c r="O3673">
        <v>0</v>
      </c>
      <c r="P3673">
        <v>9</v>
      </c>
      <c r="Q3673">
        <v>0</v>
      </c>
      <c r="R3673">
        <v>1</v>
      </c>
      <c r="S3673">
        <v>0</v>
      </c>
      <c r="T3673">
        <v>0</v>
      </c>
      <c r="U3673">
        <v>0</v>
      </c>
      <c r="V3673">
        <v>0</v>
      </c>
      <c r="W3673">
        <v>0</v>
      </c>
      <c r="X3673">
        <v>1.3746111742817484</v>
      </c>
      <c r="Y3673">
        <v>0</v>
      </c>
      <c r="Z3673">
        <v>6.5856895622833339E-4</v>
      </c>
      <c r="AA3673">
        <v>0</v>
      </c>
      <c r="AB3673">
        <v>0</v>
      </c>
      <c r="AC3673">
        <v>0</v>
      </c>
      <c r="AD3673">
        <v>0</v>
      </c>
      <c r="AE3673">
        <v>1.3752697432379768</v>
      </c>
    </row>
    <row r="3674" spans="1:31" x14ac:dyDescent="0.25">
      <c r="A3674">
        <v>1877805</v>
      </c>
      <c r="B3674">
        <v>1</v>
      </c>
      <c r="C3674" t="s">
        <v>80</v>
      </c>
      <c r="D3674" t="s">
        <v>92</v>
      </c>
      <c r="E3674" t="s">
        <v>140</v>
      </c>
      <c r="F3674" t="s">
        <v>10694</v>
      </c>
      <c r="G3674" t="s">
        <v>163</v>
      </c>
      <c r="H3674" t="s">
        <v>143</v>
      </c>
      <c r="I3674" t="s">
        <v>135</v>
      </c>
      <c r="J3674" t="s">
        <v>136</v>
      </c>
      <c r="K3674" t="s">
        <v>137</v>
      </c>
      <c r="L3674" t="s">
        <v>10695</v>
      </c>
      <c r="M3674" t="s">
        <v>10696</v>
      </c>
      <c r="N3674">
        <v>1.8719444439999999</v>
      </c>
      <c r="O3674">
        <v>0</v>
      </c>
      <c r="P3674">
        <v>1</v>
      </c>
      <c r="Q3674">
        <v>0</v>
      </c>
      <c r="R3674">
        <v>0</v>
      </c>
      <c r="S3674">
        <v>0</v>
      </c>
      <c r="T3674">
        <v>0</v>
      </c>
      <c r="U3674">
        <v>0</v>
      </c>
      <c r="V3674">
        <v>0</v>
      </c>
      <c r="W3674">
        <v>0</v>
      </c>
      <c r="X3674">
        <v>0</v>
      </c>
      <c r="Y3674">
        <v>0</v>
      </c>
      <c r="Z3674">
        <v>0</v>
      </c>
      <c r="AA3674">
        <v>0</v>
      </c>
      <c r="AB3674">
        <v>0</v>
      </c>
      <c r="AC3674">
        <v>0</v>
      </c>
      <c r="AD3674">
        <v>0</v>
      </c>
      <c r="AE3674">
        <v>0</v>
      </c>
    </row>
    <row r="3675" spans="1:31" x14ac:dyDescent="0.25">
      <c r="A3675">
        <v>1878000</v>
      </c>
      <c r="B3675">
        <v>1</v>
      </c>
      <c r="C3675" t="s">
        <v>81</v>
      </c>
      <c r="D3675" t="s">
        <v>112</v>
      </c>
      <c r="E3675" t="s">
        <v>146</v>
      </c>
      <c r="F3675" t="s">
        <v>10697</v>
      </c>
      <c r="G3675" t="s">
        <v>148</v>
      </c>
      <c r="H3675" t="s">
        <v>143</v>
      </c>
      <c r="I3675" t="s">
        <v>135</v>
      </c>
      <c r="J3675" t="s">
        <v>136</v>
      </c>
      <c r="K3675" t="s">
        <v>137</v>
      </c>
      <c r="L3675" t="s">
        <v>10698</v>
      </c>
      <c r="M3675" t="s">
        <v>10699</v>
      </c>
      <c r="N3675">
        <v>1.417777777</v>
      </c>
      <c r="O3675">
        <v>0</v>
      </c>
      <c r="P3675">
        <v>13</v>
      </c>
      <c r="Q3675">
        <v>0</v>
      </c>
      <c r="R3675">
        <v>2</v>
      </c>
      <c r="S3675">
        <v>0</v>
      </c>
      <c r="T3675">
        <v>0</v>
      </c>
      <c r="U3675">
        <v>0</v>
      </c>
      <c r="V3675">
        <v>0</v>
      </c>
      <c r="W3675">
        <v>0</v>
      </c>
      <c r="X3675">
        <v>4.4249783853729214</v>
      </c>
      <c r="Y3675">
        <v>0</v>
      </c>
      <c r="Z3675">
        <v>0.52401484625235117</v>
      </c>
      <c r="AA3675">
        <v>0</v>
      </c>
      <c r="AB3675">
        <v>0</v>
      </c>
      <c r="AC3675">
        <v>0</v>
      </c>
      <c r="AD3675">
        <v>0</v>
      </c>
      <c r="AE3675">
        <v>4.9489932316252725</v>
      </c>
    </row>
    <row r="3676" spans="1:31" x14ac:dyDescent="0.25">
      <c r="A3676">
        <v>1877336</v>
      </c>
      <c r="B3676">
        <v>1</v>
      </c>
      <c r="C3676" t="s">
        <v>81</v>
      </c>
      <c r="D3676" t="s">
        <v>120</v>
      </c>
      <c r="E3676" t="s">
        <v>140</v>
      </c>
      <c r="F3676" t="s">
        <v>10700</v>
      </c>
      <c r="G3676" t="s">
        <v>207</v>
      </c>
      <c r="H3676" t="s">
        <v>143</v>
      </c>
      <c r="I3676" t="s">
        <v>135</v>
      </c>
      <c r="J3676" t="s">
        <v>136</v>
      </c>
      <c r="K3676" t="s">
        <v>137</v>
      </c>
      <c r="L3676" t="s">
        <v>10701</v>
      </c>
      <c r="M3676" t="s">
        <v>10702</v>
      </c>
      <c r="N3676">
        <v>1.8472222220000001</v>
      </c>
      <c r="O3676">
        <v>0</v>
      </c>
      <c r="P3676">
        <v>3</v>
      </c>
      <c r="Q3676">
        <v>0</v>
      </c>
      <c r="R3676">
        <v>0</v>
      </c>
      <c r="S3676">
        <v>0</v>
      </c>
      <c r="T3676">
        <v>0</v>
      </c>
      <c r="U3676">
        <v>0</v>
      </c>
      <c r="V3676">
        <v>0</v>
      </c>
      <c r="W3676">
        <v>0</v>
      </c>
      <c r="X3676">
        <v>0.79043809391987341</v>
      </c>
      <c r="Y3676">
        <v>0</v>
      </c>
      <c r="Z3676">
        <v>0</v>
      </c>
      <c r="AA3676">
        <v>0</v>
      </c>
      <c r="AB3676">
        <v>0</v>
      </c>
      <c r="AC3676">
        <v>0</v>
      </c>
      <c r="AD3676">
        <v>0</v>
      </c>
      <c r="AE3676">
        <v>0.79043809391987341</v>
      </c>
    </row>
    <row r="3677" spans="1:31" x14ac:dyDescent="0.25">
      <c r="A3677">
        <v>1878023</v>
      </c>
      <c r="B3677">
        <v>1</v>
      </c>
      <c r="C3677" t="s">
        <v>80</v>
      </c>
      <c r="D3677" t="s">
        <v>103</v>
      </c>
      <c r="E3677" t="s">
        <v>140</v>
      </c>
      <c r="F3677" t="s">
        <v>10703</v>
      </c>
      <c r="G3677" t="s">
        <v>142</v>
      </c>
      <c r="H3677" t="s">
        <v>143</v>
      </c>
      <c r="I3677" t="s">
        <v>135</v>
      </c>
      <c r="J3677" t="s">
        <v>136</v>
      </c>
      <c r="K3677" t="s">
        <v>137</v>
      </c>
      <c r="L3677" t="s">
        <v>10704</v>
      </c>
      <c r="M3677" t="s">
        <v>10705</v>
      </c>
      <c r="N3677">
        <v>0.49416666599999998</v>
      </c>
      <c r="O3677">
        <v>0</v>
      </c>
      <c r="P3677">
        <v>11</v>
      </c>
      <c r="Q3677">
        <v>0</v>
      </c>
      <c r="R3677">
        <v>0</v>
      </c>
      <c r="S3677">
        <v>0</v>
      </c>
      <c r="T3677">
        <v>1</v>
      </c>
      <c r="U3677">
        <v>0</v>
      </c>
      <c r="V3677">
        <v>0</v>
      </c>
      <c r="W3677">
        <v>0</v>
      </c>
      <c r="X3677">
        <v>2.1396353106908799</v>
      </c>
      <c r="Y3677">
        <v>0</v>
      </c>
      <c r="Z3677">
        <v>0</v>
      </c>
      <c r="AA3677">
        <v>0</v>
      </c>
      <c r="AB3677">
        <v>0.33879875992755254</v>
      </c>
      <c r="AC3677">
        <v>0</v>
      </c>
      <c r="AD3677">
        <v>0</v>
      </c>
      <c r="AE3677">
        <v>2.4784340706184325</v>
      </c>
    </row>
    <row r="3678" spans="1:31" x14ac:dyDescent="0.25">
      <c r="A3678">
        <v>1877499</v>
      </c>
      <c r="B3678">
        <v>1</v>
      </c>
      <c r="C3678" t="s">
        <v>80</v>
      </c>
      <c r="D3678" t="s">
        <v>107</v>
      </c>
      <c r="E3678" t="s">
        <v>140</v>
      </c>
      <c r="F3678" t="s">
        <v>10706</v>
      </c>
      <c r="G3678" t="s">
        <v>200</v>
      </c>
      <c r="H3678" t="s">
        <v>143</v>
      </c>
      <c r="I3678" t="s">
        <v>135</v>
      </c>
      <c r="J3678" t="s">
        <v>136</v>
      </c>
      <c r="K3678" t="s">
        <v>137</v>
      </c>
      <c r="L3678" t="s">
        <v>10707</v>
      </c>
      <c r="M3678" t="s">
        <v>10708</v>
      </c>
      <c r="N3678">
        <v>7.9655555549999999</v>
      </c>
      <c r="O3678">
        <v>0</v>
      </c>
      <c r="P3678">
        <v>1</v>
      </c>
      <c r="Q3678">
        <v>0</v>
      </c>
      <c r="R3678">
        <v>0</v>
      </c>
      <c r="S3678">
        <v>0</v>
      </c>
      <c r="T3678">
        <v>0</v>
      </c>
      <c r="U3678">
        <v>0</v>
      </c>
      <c r="V3678">
        <v>0</v>
      </c>
      <c r="W3678">
        <v>0</v>
      </c>
      <c r="X3678">
        <v>2.0844445132342639</v>
      </c>
      <c r="Y3678">
        <v>0</v>
      </c>
      <c r="Z3678">
        <v>0</v>
      </c>
      <c r="AA3678">
        <v>0</v>
      </c>
      <c r="AB3678">
        <v>0</v>
      </c>
      <c r="AC3678">
        <v>0</v>
      </c>
      <c r="AD3678">
        <v>0</v>
      </c>
      <c r="AE3678">
        <v>2.0844445132342639</v>
      </c>
    </row>
    <row r="3679" spans="1:31" x14ac:dyDescent="0.25">
      <c r="A3679">
        <v>1877837</v>
      </c>
      <c r="B3679">
        <v>1</v>
      </c>
      <c r="C3679" t="s">
        <v>80</v>
      </c>
      <c r="D3679" t="s">
        <v>103</v>
      </c>
      <c r="E3679" t="s">
        <v>146</v>
      </c>
      <c r="F3679" t="s">
        <v>10709</v>
      </c>
      <c r="G3679" t="s">
        <v>596</v>
      </c>
      <c r="H3679" t="s">
        <v>143</v>
      </c>
      <c r="I3679" t="s">
        <v>135</v>
      </c>
      <c r="J3679" t="s">
        <v>136</v>
      </c>
      <c r="K3679" t="s">
        <v>137</v>
      </c>
      <c r="L3679" t="s">
        <v>10710</v>
      </c>
      <c r="M3679" t="s">
        <v>10711</v>
      </c>
      <c r="N3679">
        <v>0.946111111</v>
      </c>
      <c r="O3679">
        <v>0</v>
      </c>
      <c r="P3679">
        <v>56</v>
      </c>
      <c r="Q3679">
        <v>0</v>
      </c>
      <c r="R3679">
        <v>9</v>
      </c>
      <c r="S3679">
        <v>0</v>
      </c>
      <c r="T3679">
        <v>7</v>
      </c>
      <c r="U3679">
        <v>0</v>
      </c>
      <c r="V3679">
        <v>0</v>
      </c>
      <c r="W3679">
        <v>0</v>
      </c>
      <c r="X3679">
        <v>14.017874773995732</v>
      </c>
      <c r="Y3679">
        <v>0</v>
      </c>
      <c r="Z3679">
        <v>6.9725057560717776</v>
      </c>
      <c r="AA3679">
        <v>0</v>
      </c>
      <c r="AB3679">
        <v>3.0744676168614946</v>
      </c>
      <c r="AC3679">
        <v>0</v>
      </c>
      <c r="AD3679">
        <v>0</v>
      </c>
      <c r="AE3679">
        <v>24.064848146929005</v>
      </c>
    </row>
    <row r="3680" spans="1:31" x14ac:dyDescent="0.25">
      <c r="A3680">
        <v>1877791</v>
      </c>
      <c r="B3680">
        <v>1</v>
      </c>
      <c r="C3680" t="s">
        <v>80</v>
      </c>
      <c r="D3680" t="s">
        <v>101</v>
      </c>
      <c r="E3680" t="s">
        <v>140</v>
      </c>
      <c r="F3680" t="s">
        <v>10712</v>
      </c>
      <c r="G3680" t="s">
        <v>142</v>
      </c>
      <c r="H3680" t="s">
        <v>143</v>
      </c>
      <c r="I3680" t="s">
        <v>135</v>
      </c>
      <c r="J3680" t="s">
        <v>136</v>
      </c>
      <c r="K3680" t="s">
        <v>137</v>
      </c>
      <c r="L3680" t="s">
        <v>10713</v>
      </c>
      <c r="M3680" t="s">
        <v>10714</v>
      </c>
      <c r="N3680">
        <v>4.7516666660000002</v>
      </c>
      <c r="O3680">
        <v>0</v>
      </c>
      <c r="P3680">
        <v>4</v>
      </c>
      <c r="Q3680">
        <v>0</v>
      </c>
      <c r="R3680">
        <v>0</v>
      </c>
      <c r="S3680">
        <v>0</v>
      </c>
      <c r="T3680">
        <v>0</v>
      </c>
      <c r="U3680">
        <v>0</v>
      </c>
      <c r="V3680">
        <v>0</v>
      </c>
      <c r="W3680">
        <v>0</v>
      </c>
      <c r="X3680">
        <v>2.3942691158063223</v>
      </c>
      <c r="Y3680">
        <v>0</v>
      </c>
      <c r="Z3680">
        <v>0</v>
      </c>
      <c r="AA3680">
        <v>0</v>
      </c>
      <c r="AB3680">
        <v>0</v>
      </c>
      <c r="AC3680">
        <v>0</v>
      </c>
      <c r="AD3680">
        <v>0</v>
      </c>
      <c r="AE3680">
        <v>2.3942691158063223</v>
      </c>
    </row>
    <row r="3681" spans="1:31" x14ac:dyDescent="0.25">
      <c r="A3681">
        <v>1877768</v>
      </c>
      <c r="B3681">
        <v>1</v>
      </c>
      <c r="C3681" t="s">
        <v>80</v>
      </c>
      <c r="D3681" t="s">
        <v>83</v>
      </c>
      <c r="E3681" t="s">
        <v>140</v>
      </c>
      <c r="F3681" t="s">
        <v>10099</v>
      </c>
      <c r="G3681" t="s">
        <v>207</v>
      </c>
      <c r="H3681" t="s">
        <v>143</v>
      </c>
      <c r="I3681" t="s">
        <v>135</v>
      </c>
      <c r="J3681" t="s">
        <v>136</v>
      </c>
      <c r="K3681" t="s">
        <v>137</v>
      </c>
      <c r="L3681" t="s">
        <v>10715</v>
      </c>
      <c r="M3681" t="s">
        <v>10716</v>
      </c>
      <c r="N3681">
        <v>1.0222222219999999</v>
      </c>
      <c r="O3681">
        <v>0</v>
      </c>
      <c r="P3681">
        <v>1</v>
      </c>
      <c r="Q3681">
        <v>0</v>
      </c>
      <c r="R3681">
        <v>0</v>
      </c>
      <c r="S3681">
        <v>0</v>
      </c>
      <c r="T3681">
        <v>1</v>
      </c>
      <c r="U3681">
        <v>0</v>
      </c>
      <c r="V3681">
        <v>0</v>
      </c>
      <c r="W3681">
        <v>0</v>
      </c>
      <c r="X3681">
        <v>1.8279073587548889</v>
      </c>
      <c r="Y3681">
        <v>0</v>
      </c>
      <c r="Z3681">
        <v>0</v>
      </c>
      <c r="AA3681">
        <v>0</v>
      </c>
      <c r="AB3681">
        <v>6.6280470228981869</v>
      </c>
      <c r="AC3681">
        <v>0</v>
      </c>
      <c r="AD3681">
        <v>0</v>
      </c>
      <c r="AE3681">
        <v>8.4559543816530756</v>
      </c>
    </row>
    <row r="3682" spans="1:31" x14ac:dyDescent="0.25">
      <c r="A3682">
        <v>1877645</v>
      </c>
      <c r="B3682">
        <v>1</v>
      </c>
      <c r="C3682" t="s">
        <v>80</v>
      </c>
      <c r="D3682" t="s">
        <v>108</v>
      </c>
      <c r="E3682" t="s">
        <v>131</v>
      </c>
      <c r="F3682" t="s">
        <v>10717</v>
      </c>
      <c r="G3682" t="s">
        <v>133</v>
      </c>
      <c r="H3682" t="s">
        <v>134</v>
      </c>
      <c r="I3682" t="s">
        <v>135</v>
      </c>
      <c r="J3682" t="s">
        <v>136</v>
      </c>
      <c r="K3682" t="s">
        <v>137</v>
      </c>
      <c r="L3682" t="s">
        <v>10718</v>
      </c>
      <c r="M3682" t="s">
        <v>10719</v>
      </c>
      <c r="N3682">
        <v>0.45583333300000001</v>
      </c>
      <c r="O3682">
        <v>0</v>
      </c>
      <c r="P3682">
        <v>622</v>
      </c>
      <c r="Q3682">
        <v>0</v>
      </c>
      <c r="R3682">
        <v>88</v>
      </c>
      <c r="S3682">
        <v>2</v>
      </c>
      <c r="T3682">
        <v>84</v>
      </c>
      <c r="U3682">
        <v>0</v>
      </c>
      <c r="V3682">
        <v>0</v>
      </c>
      <c r="W3682">
        <v>0</v>
      </c>
      <c r="X3682">
        <v>43.219073972991353</v>
      </c>
      <c r="Y3682">
        <v>0</v>
      </c>
      <c r="Z3682">
        <v>27.654593027667801</v>
      </c>
      <c r="AA3682">
        <v>4.5386512313225102</v>
      </c>
      <c r="AB3682">
        <v>56.908088548358201</v>
      </c>
      <c r="AC3682">
        <v>0</v>
      </c>
      <c r="AD3682">
        <v>0</v>
      </c>
      <c r="AE3682">
        <v>132.32040678033985</v>
      </c>
    </row>
    <row r="3683" spans="1:31" x14ac:dyDescent="0.25">
      <c r="A3683">
        <v>1877522</v>
      </c>
      <c r="B3683">
        <v>1</v>
      </c>
      <c r="C3683" t="s">
        <v>80</v>
      </c>
      <c r="D3683" t="s">
        <v>104</v>
      </c>
      <c r="E3683" t="s">
        <v>210</v>
      </c>
      <c r="F3683" t="s">
        <v>10720</v>
      </c>
      <c r="G3683" t="s">
        <v>133</v>
      </c>
      <c r="H3683" t="s">
        <v>134</v>
      </c>
      <c r="I3683" t="s">
        <v>135</v>
      </c>
      <c r="J3683" t="s">
        <v>136</v>
      </c>
      <c r="K3683" t="s">
        <v>137</v>
      </c>
      <c r="L3683" t="s">
        <v>10721</v>
      </c>
      <c r="M3683" t="s">
        <v>10722</v>
      </c>
      <c r="N3683">
        <v>0.34833333300000002</v>
      </c>
      <c r="O3683">
        <v>1</v>
      </c>
      <c r="P3683">
        <v>344</v>
      </c>
      <c r="Q3683">
        <v>0</v>
      </c>
      <c r="R3683">
        <v>16</v>
      </c>
      <c r="S3683">
        <v>2</v>
      </c>
      <c r="T3683">
        <v>41</v>
      </c>
      <c r="U3683">
        <v>0</v>
      </c>
      <c r="V3683">
        <v>0</v>
      </c>
      <c r="W3683">
        <v>4.4563864279000004E-4</v>
      </c>
      <c r="X3683">
        <v>25.670360555183706</v>
      </c>
      <c r="Y3683">
        <v>0</v>
      </c>
      <c r="Z3683">
        <v>1.9903236486299836</v>
      </c>
      <c r="AA3683">
        <v>0.74104446432477999</v>
      </c>
      <c r="AB3683">
        <v>10.737727395591094</v>
      </c>
      <c r="AC3683">
        <v>0</v>
      </c>
      <c r="AD3683">
        <v>0</v>
      </c>
      <c r="AE3683">
        <v>39.139901702372356</v>
      </c>
    </row>
    <row r="3684" spans="1:31" x14ac:dyDescent="0.25">
      <c r="A3684">
        <v>1877296</v>
      </c>
      <c r="B3684">
        <v>1</v>
      </c>
      <c r="C3684" t="s">
        <v>80</v>
      </c>
      <c r="D3684" t="s">
        <v>96</v>
      </c>
      <c r="E3684" t="s">
        <v>229</v>
      </c>
      <c r="F3684" t="s">
        <v>9947</v>
      </c>
      <c r="G3684" t="s">
        <v>171</v>
      </c>
      <c r="H3684" t="s">
        <v>134</v>
      </c>
      <c r="I3684" t="s">
        <v>135</v>
      </c>
      <c r="J3684" t="s">
        <v>136</v>
      </c>
      <c r="K3684" t="s">
        <v>172</v>
      </c>
      <c r="L3684" t="s">
        <v>10723</v>
      </c>
      <c r="M3684" t="s">
        <v>10724</v>
      </c>
      <c r="N3684">
        <v>1.1797222220000001</v>
      </c>
      <c r="O3684">
        <v>0</v>
      </c>
      <c r="P3684">
        <v>1516</v>
      </c>
      <c r="Q3684">
        <v>1</v>
      </c>
      <c r="R3684">
        <v>32</v>
      </c>
      <c r="S3684">
        <v>4</v>
      </c>
      <c r="T3684">
        <v>15</v>
      </c>
      <c r="U3684">
        <v>0</v>
      </c>
      <c r="V3684">
        <v>0</v>
      </c>
      <c r="W3684">
        <v>0</v>
      </c>
      <c r="X3684">
        <v>364.99558636443464</v>
      </c>
      <c r="Y3684">
        <v>2.2967360862403372</v>
      </c>
      <c r="Z3684">
        <v>6.9619393131056739</v>
      </c>
      <c r="AA3684">
        <v>64.145637538523815</v>
      </c>
      <c r="AB3684">
        <v>84.475450883195379</v>
      </c>
      <c r="AC3684">
        <v>0</v>
      </c>
      <c r="AD3684">
        <v>0</v>
      </c>
      <c r="AE3684">
        <v>522.87535018549988</v>
      </c>
    </row>
    <row r="3685" spans="1:31" x14ac:dyDescent="0.25">
      <c r="A3685">
        <v>1877628</v>
      </c>
      <c r="B3685">
        <v>1</v>
      </c>
      <c r="C3685" t="s">
        <v>80</v>
      </c>
      <c r="D3685" t="s">
        <v>97</v>
      </c>
      <c r="E3685" t="s">
        <v>140</v>
      </c>
      <c r="F3685" t="s">
        <v>10725</v>
      </c>
      <c r="G3685" t="s">
        <v>200</v>
      </c>
      <c r="H3685" t="s">
        <v>143</v>
      </c>
      <c r="I3685" t="s">
        <v>135</v>
      </c>
      <c r="J3685" t="s">
        <v>136</v>
      </c>
      <c r="K3685" t="s">
        <v>137</v>
      </c>
      <c r="L3685" t="s">
        <v>10726</v>
      </c>
      <c r="M3685" t="s">
        <v>10727</v>
      </c>
      <c r="N3685">
        <v>6.3816666660000001</v>
      </c>
      <c r="O3685">
        <v>0</v>
      </c>
      <c r="P3685">
        <v>1</v>
      </c>
      <c r="Q3685">
        <v>0</v>
      </c>
      <c r="R3685">
        <v>0</v>
      </c>
      <c r="S3685">
        <v>0</v>
      </c>
      <c r="T3685">
        <v>0</v>
      </c>
      <c r="U3685">
        <v>0</v>
      </c>
      <c r="V3685">
        <v>0</v>
      </c>
      <c r="W3685">
        <v>0</v>
      </c>
      <c r="X3685">
        <v>2.1917015644043052</v>
      </c>
      <c r="Y3685">
        <v>0</v>
      </c>
      <c r="Z3685">
        <v>0</v>
      </c>
      <c r="AA3685">
        <v>0</v>
      </c>
      <c r="AB3685">
        <v>0</v>
      </c>
      <c r="AC3685">
        <v>0</v>
      </c>
      <c r="AD3685">
        <v>0</v>
      </c>
      <c r="AE3685">
        <v>2.1917015644043052</v>
      </c>
    </row>
    <row r="3686" spans="1:31" x14ac:dyDescent="0.25">
      <c r="A3686">
        <v>1877983</v>
      </c>
      <c r="B3686">
        <v>1</v>
      </c>
      <c r="C3686" t="s">
        <v>80</v>
      </c>
      <c r="D3686" t="s">
        <v>97</v>
      </c>
      <c r="E3686" t="s">
        <v>140</v>
      </c>
      <c r="F3686" t="s">
        <v>10728</v>
      </c>
      <c r="G3686" t="s">
        <v>200</v>
      </c>
      <c r="H3686" t="s">
        <v>143</v>
      </c>
      <c r="I3686" t="s">
        <v>135</v>
      </c>
      <c r="J3686" t="s">
        <v>136</v>
      </c>
      <c r="K3686" t="s">
        <v>137</v>
      </c>
      <c r="L3686" t="s">
        <v>10729</v>
      </c>
      <c r="M3686" t="s">
        <v>10730</v>
      </c>
      <c r="N3686">
        <v>1.631388888</v>
      </c>
      <c r="O3686">
        <v>0</v>
      </c>
      <c r="P3686">
        <v>1</v>
      </c>
      <c r="Q3686">
        <v>0</v>
      </c>
      <c r="R3686">
        <v>0</v>
      </c>
      <c r="S3686">
        <v>0</v>
      </c>
      <c r="T3686">
        <v>0</v>
      </c>
      <c r="U3686">
        <v>0</v>
      </c>
      <c r="V3686">
        <v>0</v>
      </c>
      <c r="W3686">
        <v>0</v>
      </c>
      <c r="X3686">
        <v>0.5030419880939444</v>
      </c>
      <c r="Y3686">
        <v>0</v>
      </c>
      <c r="Z3686">
        <v>0</v>
      </c>
      <c r="AA3686">
        <v>0</v>
      </c>
      <c r="AB3686">
        <v>0</v>
      </c>
      <c r="AC3686">
        <v>0</v>
      </c>
      <c r="AD3686">
        <v>0</v>
      </c>
      <c r="AE3686">
        <v>0.5030419880939444</v>
      </c>
    </row>
    <row r="3687" spans="1:31" x14ac:dyDescent="0.25">
      <c r="A3687">
        <v>1877831</v>
      </c>
      <c r="B3687">
        <v>1</v>
      </c>
      <c r="C3687" t="s">
        <v>80</v>
      </c>
      <c r="D3687" t="s">
        <v>93</v>
      </c>
      <c r="E3687" t="s">
        <v>169</v>
      </c>
      <c r="F3687" t="s">
        <v>10731</v>
      </c>
      <c r="G3687" t="s">
        <v>183</v>
      </c>
      <c r="H3687" t="s">
        <v>143</v>
      </c>
      <c r="I3687" t="s">
        <v>135</v>
      </c>
      <c r="J3687" t="s">
        <v>136</v>
      </c>
      <c r="K3687" t="s">
        <v>137</v>
      </c>
      <c r="L3687" t="s">
        <v>10732</v>
      </c>
      <c r="M3687" t="s">
        <v>10733</v>
      </c>
      <c r="N3687">
        <v>1.1288888880000001</v>
      </c>
      <c r="O3687">
        <v>0</v>
      </c>
      <c r="P3687">
        <v>27</v>
      </c>
      <c r="Q3687">
        <v>0</v>
      </c>
      <c r="R3687">
        <v>20</v>
      </c>
      <c r="S3687">
        <v>0</v>
      </c>
      <c r="T3687">
        <v>15</v>
      </c>
      <c r="U3687">
        <v>0</v>
      </c>
      <c r="V3687">
        <v>0</v>
      </c>
      <c r="W3687">
        <v>0</v>
      </c>
      <c r="X3687">
        <v>10.594996437438803</v>
      </c>
      <c r="Y3687">
        <v>0</v>
      </c>
      <c r="Z3687">
        <v>44.677687951665312</v>
      </c>
      <c r="AA3687">
        <v>0</v>
      </c>
      <c r="AB3687">
        <v>20.450473040051669</v>
      </c>
      <c r="AC3687">
        <v>0</v>
      </c>
      <c r="AD3687">
        <v>0</v>
      </c>
      <c r="AE3687">
        <v>75.723157429155776</v>
      </c>
    </row>
    <row r="3688" spans="1:31" x14ac:dyDescent="0.25">
      <c r="A3688">
        <v>1877877</v>
      </c>
      <c r="B3688">
        <v>1</v>
      </c>
      <c r="C3688" t="s">
        <v>81</v>
      </c>
      <c r="D3688" t="s">
        <v>112</v>
      </c>
      <c r="E3688" t="s">
        <v>146</v>
      </c>
      <c r="F3688" t="s">
        <v>10734</v>
      </c>
      <c r="G3688" t="s">
        <v>541</v>
      </c>
      <c r="H3688" t="s">
        <v>143</v>
      </c>
      <c r="I3688" t="s">
        <v>135</v>
      </c>
      <c r="J3688" t="s">
        <v>136</v>
      </c>
      <c r="K3688" t="s">
        <v>137</v>
      </c>
      <c r="L3688" t="s">
        <v>10735</v>
      </c>
      <c r="M3688" t="s">
        <v>10736</v>
      </c>
      <c r="N3688">
        <v>1.4216666659999999</v>
      </c>
      <c r="O3688">
        <v>0</v>
      </c>
      <c r="P3688">
        <v>57</v>
      </c>
      <c r="Q3688">
        <v>0</v>
      </c>
      <c r="R3688">
        <v>0</v>
      </c>
      <c r="S3688">
        <v>0</v>
      </c>
      <c r="T3688">
        <v>3</v>
      </c>
      <c r="U3688">
        <v>0</v>
      </c>
      <c r="V3688">
        <v>0</v>
      </c>
      <c r="W3688">
        <v>0</v>
      </c>
      <c r="X3688">
        <v>12.70814082934052</v>
      </c>
      <c r="Y3688">
        <v>0</v>
      </c>
      <c r="Z3688">
        <v>0</v>
      </c>
      <c r="AA3688">
        <v>0</v>
      </c>
      <c r="AB3688">
        <v>1.7564243168089806</v>
      </c>
      <c r="AC3688">
        <v>0</v>
      </c>
      <c r="AD3688">
        <v>0</v>
      </c>
      <c r="AE3688">
        <v>14.4645651461495</v>
      </c>
    </row>
    <row r="3689" spans="1:31" x14ac:dyDescent="0.25">
      <c r="A3689">
        <v>1877290</v>
      </c>
      <c r="B3689">
        <v>1</v>
      </c>
      <c r="C3689" t="s">
        <v>80</v>
      </c>
      <c r="D3689" t="s">
        <v>103</v>
      </c>
      <c r="E3689" t="s">
        <v>131</v>
      </c>
      <c r="F3689" t="s">
        <v>1901</v>
      </c>
      <c r="G3689" t="s">
        <v>171</v>
      </c>
      <c r="H3689" t="s">
        <v>134</v>
      </c>
      <c r="I3689" t="s">
        <v>135</v>
      </c>
      <c r="J3689" t="s">
        <v>136</v>
      </c>
      <c r="K3689" t="s">
        <v>172</v>
      </c>
      <c r="L3689" t="s">
        <v>10737</v>
      </c>
      <c r="M3689" t="s">
        <v>10738</v>
      </c>
      <c r="N3689">
        <v>1.722312777</v>
      </c>
      <c r="O3689">
        <v>0</v>
      </c>
      <c r="P3689">
        <v>0</v>
      </c>
      <c r="Q3689">
        <v>0</v>
      </c>
      <c r="R3689">
        <v>0</v>
      </c>
      <c r="S3689">
        <v>9</v>
      </c>
      <c r="T3689">
        <v>0</v>
      </c>
      <c r="U3689">
        <v>13</v>
      </c>
      <c r="V3689">
        <v>0</v>
      </c>
      <c r="W3689">
        <v>0</v>
      </c>
      <c r="X3689">
        <v>0</v>
      </c>
      <c r="Y3689">
        <v>0</v>
      </c>
      <c r="Z3689">
        <v>0</v>
      </c>
      <c r="AA3689">
        <v>41.655609236061565</v>
      </c>
      <c r="AB3689">
        <v>0</v>
      </c>
      <c r="AC3689">
        <v>721.17735737195062</v>
      </c>
      <c r="AD3689">
        <v>0</v>
      </c>
      <c r="AE3689">
        <v>762.83296660801216</v>
      </c>
    </row>
    <row r="3690" spans="1:31" x14ac:dyDescent="0.25">
      <c r="A3690">
        <v>1877977</v>
      </c>
      <c r="B3690">
        <v>1</v>
      </c>
      <c r="C3690" t="s">
        <v>80</v>
      </c>
      <c r="D3690" t="s">
        <v>85</v>
      </c>
      <c r="E3690" t="s">
        <v>146</v>
      </c>
      <c r="F3690" t="s">
        <v>10739</v>
      </c>
      <c r="G3690" t="s">
        <v>148</v>
      </c>
      <c r="H3690" t="s">
        <v>143</v>
      </c>
      <c r="I3690" t="s">
        <v>135</v>
      </c>
      <c r="J3690" t="s">
        <v>136</v>
      </c>
      <c r="K3690" t="s">
        <v>137</v>
      </c>
      <c r="L3690" t="s">
        <v>10740</v>
      </c>
      <c r="M3690" t="s">
        <v>10741</v>
      </c>
      <c r="N3690">
        <v>1.9327777770000001</v>
      </c>
      <c r="O3690">
        <v>0</v>
      </c>
      <c r="P3690">
        <v>322</v>
      </c>
      <c r="Q3690">
        <v>0</v>
      </c>
      <c r="R3690">
        <v>0</v>
      </c>
      <c r="S3690">
        <v>0</v>
      </c>
      <c r="T3690">
        <v>28</v>
      </c>
      <c r="U3690">
        <v>0</v>
      </c>
      <c r="V3690">
        <v>0</v>
      </c>
      <c r="W3690">
        <v>0</v>
      </c>
      <c r="X3690">
        <v>225.40904605678901</v>
      </c>
      <c r="Y3690">
        <v>0</v>
      </c>
      <c r="Z3690">
        <v>0</v>
      </c>
      <c r="AA3690">
        <v>0</v>
      </c>
      <c r="AB3690">
        <v>17.977032382846815</v>
      </c>
      <c r="AC3690">
        <v>0</v>
      </c>
      <c r="AD3690">
        <v>0</v>
      </c>
      <c r="AE3690">
        <v>243.38607843963581</v>
      </c>
    </row>
    <row r="3691" spans="1:31" x14ac:dyDescent="0.25">
      <c r="A3691">
        <v>1877253</v>
      </c>
      <c r="B3691">
        <v>1</v>
      </c>
      <c r="C3691" t="s">
        <v>81</v>
      </c>
      <c r="D3691" t="s">
        <v>116</v>
      </c>
      <c r="E3691" t="s">
        <v>169</v>
      </c>
      <c r="F3691" t="s">
        <v>10742</v>
      </c>
      <c r="G3691" t="s">
        <v>2576</v>
      </c>
      <c r="H3691" t="s">
        <v>143</v>
      </c>
      <c r="I3691" t="s">
        <v>135</v>
      </c>
      <c r="J3691" t="s">
        <v>136</v>
      </c>
      <c r="K3691" t="s">
        <v>137</v>
      </c>
      <c r="L3691" t="s">
        <v>10743</v>
      </c>
      <c r="M3691" t="s">
        <v>10744</v>
      </c>
      <c r="N3691">
        <v>15.0375</v>
      </c>
      <c r="O3691">
        <v>0</v>
      </c>
      <c r="P3691">
        <v>36</v>
      </c>
      <c r="Q3691">
        <v>0</v>
      </c>
      <c r="R3691">
        <v>21</v>
      </c>
      <c r="S3691">
        <v>0</v>
      </c>
      <c r="T3691">
        <v>1</v>
      </c>
      <c r="U3691">
        <v>0</v>
      </c>
      <c r="V3691">
        <v>0</v>
      </c>
      <c r="W3691">
        <v>0</v>
      </c>
      <c r="X3691">
        <v>184.16723672818662</v>
      </c>
      <c r="Y3691">
        <v>0</v>
      </c>
      <c r="Z3691">
        <v>393.47190767441839</v>
      </c>
      <c r="AA3691">
        <v>0</v>
      </c>
      <c r="AB3691">
        <v>11.240645840024371</v>
      </c>
      <c r="AC3691">
        <v>0</v>
      </c>
      <c r="AD3691">
        <v>0</v>
      </c>
      <c r="AE3691">
        <v>588.87979024262938</v>
      </c>
    </row>
    <row r="3692" spans="1:31" x14ac:dyDescent="0.25">
      <c r="A3692">
        <v>1877396</v>
      </c>
      <c r="B3692">
        <v>1</v>
      </c>
      <c r="C3692" t="s">
        <v>80</v>
      </c>
      <c r="D3692" t="s">
        <v>98</v>
      </c>
      <c r="E3692" t="s">
        <v>131</v>
      </c>
      <c r="F3692" t="s">
        <v>3603</v>
      </c>
      <c r="G3692" t="s">
        <v>476</v>
      </c>
      <c r="H3692" t="s">
        <v>134</v>
      </c>
      <c r="I3692" t="s">
        <v>135</v>
      </c>
      <c r="J3692" t="s">
        <v>136</v>
      </c>
      <c r="K3692" t="s">
        <v>172</v>
      </c>
      <c r="L3692" t="s">
        <v>10745</v>
      </c>
      <c r="M3692" t="s">
        <v>10746</v>
      </c>
      <c r="N3692">
        <v>0.48767500000000003</v>
      </c>
      <c r="O3692">
        <v>0</v>
      </c>
      <c r="P3692">
        <v>752</v>
      </c>
      <c r="Q3692">
        <v>0</v>
      </c>
      <c r="R3692">
        <v>320</v>
      </c>
      <c r="S3692">
        <v>3</v>
      </c>
      <c r="T3692">
        <v>168</v>
      </c>
      <c r="U3692">
        <v>0</v>
      </c>
      <c r="V3692">
        <v>0</v>
      </c>
      <c r="W3692">
        <v>0</v>
      </c>
      <c r="X3692">
        <v>105.13893082977218</v>
      </c>
      <c r="Y3692">
        <v>0</v>
      </c>
      <c r="Z3692">
        <v>315.80199208264725</v>
      </c>
      <c r="AA3692">
        <v>8.6962585006815534</v>
      </c>
      <c r="AB3692">
        <v>109.84102878660227</v>
      </c>
      <c r="AC3692">
        <v>0</v>
      </c>
      <c r="AD3692">
        <v>0</v>
      </c>
      <c r="AE3692">
        <v>539.4782101997032</v>
      </c>
    </row>
    <row r="3693" spans="1:31" x14ac:dyDescent="0.25">
      <c r="A3693">
        <v>1877894</v>
      </c>
      <c r="B3693">
        <v>1</v>
      </c>
      <c r="C3693" t="s">
        <v>80</v>
      </c>
      <c r="D3693" t="s">
        <v>98</v>
      </c>
      <c r="E3693" t="s">
        <v>146</v>
      </c>
      <c r="F3693" t="s">
        <v>10747</v>
      </c>
      <c r="G3693" t="s">
        <v>541</v>
      </c>
      <c r="H3693" t="s">
        <v>143</v>
      </c>
      <c r="I3693" t="s">
        <v>135</v>
      </c>
      <c r="J3693" t="s">
        <v>136</v>
      </c>
      <c r="K3693" t="s">
        <v>137</v>
      </c>
      <c r="L3693" t="s">
        <v>10748</v>
      </c>
      <c r="M3693" t="s">
        <v>10749</v>
      </c>
      <c r="N3693">
        <v>1.935277777</v>
      </c>
      <c r="O3693">
        <v>0</v>
      </c>
      <c r="P3693">
        <v>2</v>
      </c>
      <c r="Q3693">
        <v>0</v>
      </c>
      <c r="R3693">
        <v>1</v>
      </c>
      <c r="S3693">
        <v>0</v>
      </c>
      <c r="T3693">
        <v>0</v>
      </c>
      <c r="U3693">
        <v>0</v>
      </c>
      <c r="V3693">
        <v>0</v>
      </c>
      <c r="W3693">
        <v>0</v>
      </c>
      <c r="X3693">
        <v>0.43378702493892279</v>
      </c>
      <c r="Y3693">
        <v>0</v>
      </c>
      <c r="Z3693">
        <v>3.8991644012788731</v>
      </c>
      <c r="AA3693">
        <v>0</v>
      </c>
      <c r="AB3693">
        <v>0</v>
      </c>
      <c r="AC3693">
        <v>0</v>
      </c>
      <c r="AD3693">
        <v>0</v>
      </c>
      <c r="AE3693">
        <v>4.3329514262177957</v>
      </c>
    </row>
    <row r="3694" spans="1:31" x14ac:dyDescent="0.25">
      <c r="A3694">
        <v>1877914</v>
      </c>
      <c r="B3694">
        <v>1</v>
      </c>
      <c r="C3694" t="s">
        <v>80</v>
      </c>
      <c r="D3694" t="s">
        <v>85</v>
      </c>
      <c r="E3694" t="s">
        <v>140</v>
      </c>
      <c r="F3694" t="s">
        <v>10750</v>
      </c>
      <c r="G3694" t="s">
        <v>200</v>
      </c>
      <c r="H3694" t="s">
        <v>143</v>
      </c>
      <c r="I3694" t="s">
        <v>135</v>
      </c>
      <c r="J3694" t="s">
        <v>136</v>
      </c>
      <c r="K3694" t="s">
        <v>137</v>
      </c>
      <c r="L3694" t="s">
        <v>10751</v>
      </c>
      <c r="M3694" t="s">
        <v>10752</v>
      </c>
      <c r="N3694">
        <v>1.5563888880000001</v>
      </c>
      <c r="O3694">
        <v>0</v>
      </c>
      <c r="P3694">
        <v>17</v>
      </c>
      <c r="Q3694">
        <v>0</v>
      </c>
      <c r="R3694">
        <v>0</v>
      </c>
      <c r="S3694">
        <v>0</v>
      </c>
      <c r="T3694">
        <v>0</v>
      </c>
      <c r="U3694">
        <v>0</v>
      </c>
      <c r="V3694">
        <v>0</v>
      </c>
      <c r="W3694">
        <v>0</v>
      </c>
      <c r="X3694">
        <v>9.2011082009317935</v>
      </c>
      <c r="Y3694">
        <v>0</v>
      </c>
      <c r="Z3694">
        <v>0</v>
      </c>
      <c r="AA3694">
        <v>0</v>
      </c>
      <c r="AB3694">
        <v>0</v>
      </c>
      <c r="AC3694">
        <v>0</v>
      </c>
      <c r="AD3694">
        <v>0</v>
      </c>
      <c r="AE3694">
        <v>9.2011082009317935</v>
      </c>
    </row>
    <row r="3695" spans="1:31" x14ac:dyDescent="0.25">
      <c r="A3695">
        <v>1877373</v>
      </c>
      <c r="B3695">
        <v>1</v>
      </c>
      <c r="C3695" t="s">
        <v>80</v>
      </c>
      <c r="D3695" t="s">
        <v>92</v>
      </c>
      <c r="E3695" t="s">
        <v>210</v>
      </c>
      <c r="F3695" t="s">
        <v>10753</v>
      </c>
      <c r="G3695" t="s">
        <v>133</v>
      </c>
      <c r="H3695" t="s">
        <v>134</v>
      </c>
      <c r="I3695" t="s">
        <v>135</v>
      </c>
      <c r="J3695" t="s">
        <v>136</v>
      </c>
      <c r="K3695" t="s">
        <v>137</v>
      </c>
      <c r="L3695" t="s">
        <v>10754</v>
      </c>
      <c r="M3695" t="s">
        <v>10755</v>
      </c>
      <c r="N3695">
        <v>0.63277777700000004</v>
      </c>
      <c r="O3695">
        <v>0</v>
      </c>
      <c r="P3695">
        <v>828</v>
      </c>
      <c r="Q3695">
        <v>2</v>
      </c>
      <c r="R3695">
        <v>235</v>
      </c>
      <c r="S3695">
        <v>7</v>
      </c>
      <c r="T3695">
        <v>75</v>
      </c>
      <c r="U3695">
        <v>0</v>
      </c>
      <c r="V3695">
        <v>1</v>
      </c>
      <c r="W3695">
        <v>0</v>
      </c>
      <c r="X3695">
        <v>102.71615677928646</v>
      </c>
      <c r="Y3695">
        <v>0.49141930361434616</v>
      </c>
      <c r="Z3695">
        <v>56.959921981109275</v>
      </c>
      <c r="AA3695">
        <v>7.3353376271000501</v>
      </c>
      <c r="AB3695">
        <v>70.894362078735668</v>
      </c>
      <c r="AC3695">
        <v>0</v>
      </c>
      <c r="AD3695">
        <v>0.13229570139411109</v>
      </c>
      <c r="AE3695">
        <v>238.5294934712399</v>
      </c>
    </row>
    <row r="3696" spans="1:31" x14ac:dyDescent="0.25">
      <c r="A3696">
        <v>1877794</v>
      </c>
      <c r="B3696">
        <v>1</v>
      </c>
      <c r="C3696" t="s">
        <v>80</v>
      </c>
      <c r="D3696" t="s">
        <v>93</v>
      </c>
      <c r="E3696" t="s">
        <v>146</v>
      </c>
      <c r="F3696" t="s">
        <v>10756</v>
      </c>
      <c r="G3696" t="s">
        <v>148</v>
      </c>
      <c r="H3696" t="s">
        <v>143</v>
      </c>
      <c r="I3696" t="s">
        <v>135</v>
      </c>
      <c r="J3696" t="s">
        <v>136</v>
      </c>
      <c r="K3696" t="s">
        <v>137</v>
      </c>
      <c r="L3696" t="s">
        <v>10757</v>
      </c>
      <c r="M3696" t="s">
        <v>10758</v>
      </c>
      <c r="N3696">
        <v>2.57</v>
      </c>
      <c r="O3696">
        <v>0</v>
      </c>
      <c r="P3696">
        <v>0</v>
      </c>
      <c r="Q3696">
        <v>0</v>
      </c>
      <c r="R3696">
        <v>2</v>
      </c>
      <c r="S3696">
        <v>0</v>
      </c>
      <c r="T3696">
        <v>5</v>
      </c>
      <c r="U3696">
        <v>0</v>
      </c>
      <c r="V3696">
        <v>0</v>
      </c>
      <c r="W3696">
        <v>0</v>
      </c>
      <c r="X3696">
        <v>0</v>
      </c>
      <c r="Y3696">
        <v>0</v>
      </c>
      <c r="Z3696">
        <v>14.379362913735823</v>
      </c>
      <c r="AA3696">
        <v>0</v>
      </c>
      <c r="AB3696">
        <v>20.661444774544492</v>
      </c>
      <c r="AC3696">
        <v>0</v>
      </c>
      <c r="AD3696">
        <v>0</v>
      </c>
      <c r="AE3696">
        <v>35.040807688280317</v>
      </c>
    </row>
    <row r="3697" spans="1:31" x14ac:dyDescent="0.25">
      <c r="A3697">
        <v>1877851</v>
      </c>
      <c r="B3697">
        <v>1</v>
      </c>
      <c r="C3697" t="s">
        <v>80</v>
      </c>
      <c r="D3697" t="s">
        <v>93</v>
      </c>
      <c r="E3697" t="s">
        <v>169</v>
      </c>
      <c r="F3697" t="s">
        <v>10759</v>
      </c>
      <c r="G3697" t="s">
        <v>183</v>
      </c>
      <c r="H3697" t="s">
        <v>143</v>
      </c>
      <c r="I3697" t="s">
        <v>135</v>
      </c>
      <c r="J3697" t="s">
        <v>136</v>
      </c>
      <c r="K3697" t="s">
        <v>137</v>
      </c>
      <c r="L3697" t="s">
        <v>10760</v>
      </c>
      <c r="M3697" t="s">
        <v>10761</v>
      </c>
      <c r="N3697">
        <v>2.2291666659999998</v>
      </c>
      <c r="O3697">
        <v>0</v>
      </c>
      <c r="P3697">
        <v>17</v>
      </c>
      <c r="Q3697">
        <v>0</v>
      </c>
      <c r="R3697">
        <v>28</v>
      </c>
      <c r="S3697">
        <v>0</v>
      </c>
      <c r="T3697">
        <v>12</v>
      </c>
      <c r="U3697">
        <v>0</v>
      </c>
      <c r="V3697">
        <v>0</v>
      </c>
      <c r="W3697">
        <v>0</v>
      </c>
      <c r="X3697">
        <v>18.778229800613726</v>
      </c>
      <c r="Y3697">
        <v>0</v>
      </c>
      <c r="Z3697">
        <v>210.9259388807923</v>
      </c>
      <c r="AA3697">
        <v>0</v>
      </c>
      <c r="AB3697">
        <v>97.751819836191345</v>
      </c>
      <c r="AC3697">
        <v>0</v>
      </c>
      <c r="AD3697">
        <v>0</v>
      </c>
      <c r="AE3697">
        <v>327.45598851759735</v>
      </c>
    </row>
    <row r="3698" spans="1:31" x14ac:dyDescent="0.25">
      <c r="A3698">
        <v>1877900</v>
      </c>
      <c r="B3698">
        <v>1</v>
      </c>
      <c r="C3698" t="s">
        <v>81</v>
      </c>
      <c r="D3698" t="s">
        <v>127</v>
      </c>
      <c r="E3698" t="s">
        <v>146</v>
      </c>
      <c r="F3698" t="s">
        <v>10762</v>
      </c>
      <c r="G3698" t="s">
        <v>148</v>
      </c>
      <c r="H3698" t="s">
        <v>143</v>
      </c>
      <c r="I3698" t="s">
        <v>135</v>
      </c>
      <c r="J3698" t="s">
        <v>136</v>
      </c>
      <c r="K3698" t="s">
        <v>137</v>
      </c>
      <c r="L3698" t="s">
        <v>10763</v>
      </c>
      <c r="M3698" t="s">
        <v>10764</v>
      </c>
      <c r="N3698">
        <v>8.5961111110000008</v>
      </c>
      <c r="O3698">
        <v>0</v>
      </c>
      <c r="P3698">
        <v>55</v>
      </c>
      <c r="Q3698">
        <v>0</v>
      </c>
      <c r="R3698">
        <v>3</v>
      </c>
      <c r="S3698">
        <v>0</v>
      </c>
      <c r="T3698">
        <v>8</v>
      </c>
      <c r="U3698">
        <v>0</v>
      </c>
      <c r="V3698">
        <v>0</v>
      </c>
      <c r="W3698">
        <v>0</v>
      </c>
      <c r="X3698">
        <v>94.303659090903082</v>
      </c>
      <c r="Y3698">
        <v>0</v>
      </c>
      <c r="Z3698">
        <v>3.5142022069341547</v>
      </c>
      <c r="AA3698">
        <v>0</v>
      </c>
      <c r="AB3698">
        <v>43.376027524713692</v>
      </c>
      <c r="AC3698">
        <v>0</v>
      </c>
      <c r="AD3698">
        <v>0</v>
      </c>
      <c r="AE3698">
        <v>141.19388882255095</v>
      </c>
    </row>
    <row r="3699" spans="1:31" x14ac:dyDescent="0.25">
      <c r="A3699">
        <v>1877957</v>
      </c>
      <c r="B3699">
        <v>1</v>
      </c>
      <c r="C3699" t="s">
        <v>81</v>
      </c>
      <c r="D3699" t="s">
        <v>120</v>
      </c>
      <c r="E3699" t="s">
        <v>158</v>
      </c>
      <c r="F3699" t="s">
        <v>10765</v>
      </c>
      <c r="G3699" t="s">
        <v>476</v>
      </c>
      <c r="H3699" t="s">
        <v>134</v>
      </c>
      <c r="I3699" t="s">
        <v>135</v>
      </c>
      <c r="J3699" t="s">
        <v>136</v>
      </c>
      <c r="K3699" t="s">
        <v>137</v>
      </c>
      <c r="L3699" t="s">
        <v>10766</v>
      </c>
      <c r="M3699" t="s">
        <v>10767</v>
      </c>
      <c r="N3699">
        <v>1.4072222219999999</v>
      </c>
      <c r="O3699">
        <v>0</v>
      </c>
      <c r="P3699">
        <v>4</v>
      </c>
      <c r="Q3699">
        <v>0</v>
      </c>
      <c r="R3699">
        <v>0</v>
      </c>
      <c r="S3699">
        <v>2</v>
      </c>
      <c r="T3699">
        <v>180</v>
      </c>
      <c r="U3699">
        <v>1</v>
      </c>
      <c r="V3699">
        <v>4</v>
      </c>
      <c r="W3699">
        <v>0</v>
      </c>
      <c r="X3699">
        <v>1.2623724175032001</v>
      </c>
      <c r="Y3699">
        <v>0</v>
      </c>
      <c r="Z3699">
        <v>0</v>
      </c>
      <c r="AA3699">
        <v>68.802817412490285</v>
      </c>
      <c r="AB3699">
        <v>120.21502653053591</v>
      </c>
      <c r="AC3699">
        <v>98.696570545981587</v>
      </c>
      <c r="AD3699">
        <v>50.708423586196318</v>
      </c>
      <c r="AE3699">
        <v>339.68521049270726</v>
      </c>
    </row>
    <row r="3700" spans="1:31" x14ac:dyDescent="0.25">
      <c r="A3700">
        <v>1877565</v>
      </c>
      <c r="B3700">
        <v>1</v>
      </c>
      <c r="C3700" t="s">
        <v>80</v>
      </c>
      <c r="D3700" t="s">
        <v>97</v>
      </c>
      <c r="E3700" t="s">
        <v>140</v>
      </c>
      <c r="F3700" t="s">
        <v>10768</v>
      </c>
      <c r="G3700" t="s">
        <v>200</v>
      </c>
      <c r="H3700" t="s">
        <v>143</v>
      </c>
      <c r="I3700" t="s">
        <v>135</v>
      </c>
      <c r="J3700" t="s">
        <v>136</v>
      </c>
      <c r="K3700" t="s">
        <v>137</v>
      </c>
      <c r="L3700" t="s">
        <v>10769</v>
      </c>
      <c r="M3700" t="s">
        <v>10770</v>
      </c>
      <c r="N3700">
        <v>2.0805555550000001</v>
      </c>
      <c r="O3700">
        <v>0</v>
      </c>
      <c r="P3700">
        <v>4</v>
      </c>
      <c r="Q3700">
        <v>0</v>
      </c>
      <c r="R3700">
        <v>0</v>
      </c>
      <c r="S3700">
        <v>0</v>
      </c>
      <c r="T3700">
        <v>0</v>
      </c>
      <c r="U3700">
        <v>0</v>
      </c>
      <c r="V3700">
        <v>0</v>
      </c>
      <c r="W3700">
        <v>0</v>
      </c>
      <c r="X3700">
        <v>4.1224757927681122</v>
      </c>
      <c r="Y3700">
        <v>0</v>
      </c>
      <c r="Z3700">
        <v>0</v>
      </c>
      <c r="AA3700">
        <v>0</v>
      </c>
      <c r="AB3700">
        <v>0</v>
      </c>
      <c r="AC3700">
        <v>0</v>
      </c>
      <c r="AD3700">
        <v>0</v>
      </c>
      <c r="AE3700">
        <v>4.1224757927681122</v>
      </c>
    </row>
    <row r="3701" spans="1:31" x14ac:dyDescent="0.25">
      <c r="A3701">
        <v>1877416</v>
      </c>
      <c r="B3701">
        <v>1</v>
      </c>
      <c r="C3701" t="s">
        <v>81</v>
      </c>
      <c r="D3701" t="s">
        <v>121</v>
      </c>
      <c r="E3701" t="s">
        <v>131</v>
      </c>
      <c r="F3701" t="s">
        <v>10771</v>
      </c>
      <c r="G3701" t="s">
        <v>133</v>
      </c>
      <c r="H3701" t="s">
        <v>134</v>
      </c>
      <c r="I3701" t="s">
        <v>152</v>
      </c>
      <c r="J3701" t="s">
        <v>136</v>
      </c>
      <c r="K3701" t="s">
        <v>137</v>
      </c>
      <c r="L3701" t="s">
        <v>10772</v>
      </c>
      <c r="M3701" t="s">
        <v>10329</v>
      </c>
      <c r="N3701">
        <v>1.6666666E-2</v>
      </c>
      <c r="O3701">
        <v>0</v>
      </c>
      <c r="P3701">
        <v>259</v>
      </c>
      <c r="Q3701">
        <v>1</v>
      </c>
      <c r="R3701">
        <v>25</v>
      </c>
      <c r="S3701">
        <v>6</v>
      </c>
      <c r="T3701">
        <v>12</v>
      </c>
      <c r="U3701">
        <v>0</v>
      </c>
      <c r="V3701">
        <v>0</v>
      </c>
      <c r="W3701">
        <v>0</v>
      </c>
      <c r="X3701">
        <v>0.63589901728079989</v>
      </c>
      <c r="Y3701">
        <v>1.5337874280066667E-2</v>
      </c>
      <c r="Z3701">
        <v>0.24777242508211669</v>
      </c>
      <c r="AA3701">
        <v>0.60069514924021672</v>
      </c>
      <c r="AB3701">
        <v>0.18083188987929999</v>
      </c>
      <c r="AC3701">
        <v>0</v>
      </c>
      <c r="AD3701">
        <v>0</v>
      </c>
      <c r="AE3701">
        <v>1.6805363557624999</v>
      </c>
    </row>
    <row r="3702" spans="1:31" x14ac:dyDescent="0.25">
      <c r="A3702">
        <v>1877310</v>
      </c>
      <c r="B3702">
        <v>1</v>
      </c>
      <c r="C3702" t="s">
        <v>80</v>
      </c>
      <c r="D3702" t="s">
        <v>98</v>
      </c>
      <c r="E3702" t="s">
        <v>210</v>
      </c>
      <c r="F3702" t="s">
        <v>10773</v>
      </c>
      <c r="G3702" t="s">
        <v>133</v>
      </c>
      <c r="H3702" t="s">
        <v>134</v>
      </c>
      <c r="I3702" t="s">
        <v>135</v>
      </c>
      <c r="J3702" t="s">
        <v>136</v>
      </c>
      <c r="K3702" t="s">
        <v>137</v>
      </c>
      <c r="L3702" t="s">
        <v>10774</v>
      </c>
      <c r="M3702" t="s">
        <v>10775</v>
      </c>
      <c r="N3702">
        <v>0.134444444</v>
      </c>
      <c r="O3702">
        <v>0</v>
      </c>
      <c r="P3702">
        <v>2036</v>
      </c>
      <c r="Q3702">
        <v>22</v>
      </c>
      <c r="R3702">
        <v>635</v>
      </c>
      <c r="S3702">
        <v>36</v>
      </c>
      <c r="T3702">
        <v>497</v>
      </c>
      <c r="U3702">
        <v>2</v>
      </c>
      <c r="V3702">
        <v>0</v>
      </c>
      <c r="W3702">
        <v>0</v>
      </c>
      <c r="X3702">
        <v>48.167822332509765</v>
      </c>
      <c r="Y3702">
        <v>17.173624181959433</v>
      </c>
      <c r="Z3702">
        <v>145.82420411817242</v>
      </c>
      <c r="AA3702">
        <v>24.173512499552828</v>
      </c>
      <c r="AB3702">
        <v>56.164330681437747</v>
      </c>
      <c r="AC3702">
        <v>33.35581905534859</v>
      </c>
      <c r="AD3702">
        <v>0</v>
      </c>
      <c r="AE3702">
        <v>324.85931286898079</v>
      </c>
    </row>
    <row r="3703" spans="1:31" x14ac:dyDescent="0.25">
      <c r="A3703">
        <v>1877459</v>
      </c>
      <c r="B3703">
        <v>1</v>
      </c>
      <c r="C3703" t="s">
        <v>80</v>
      </c>
      <c r="D3703" t="s">
        <v>82</v>
      </c>
      <c r="E3703" t="s">
        <v>140</v>
      </c>
      <c r="F3703" t="s">
        <v>10776</v>
      </c>
      <c r="G3703" t="s">
        <v>207</v>
      </c>
      <c r="H3703" t="s">
        <v>143</v>
      </c>
      <c r="I3703" t="s">
        <v>135</v>
      </c>
      <c r="J3703" t="s">
        <v>136</v>
      </c>
      <c r="K3703" t="s">
        <v>137</v>
      </c>
      <c r="L3703" t="s">
        <v>10777</v>
      </c>
      <c r="M3703" t="s">
        <v>10778</v>
      </c>
      <c r="N3703">
        <v>1.5647222220000001</v>
      </c>
      <c r="O3703">
        <v>0</v>
      </c>
      <c r="P3703">
        <v>15</v>
      </c>
      <c r="Q3703">
        <v>0</v>
      </c>
      <c r="R3703">
        <v>0</v>
      </c>
      <c r="S3703">
        <v>0</v>
      </c>
      <c r="T3703">
        <v>4</v>
      </c>
      <c r="U3703">
        <v>0</v>
      </c>
      <c r="V3703">
        <v>0</v>
      </c>
      <c r="W3703">
        <v>0</v>
      </c>
      <c r="X3703">
        <v>8.6639784726078872</v>
      </c>
      <c r="Y3703">
        <v>0</v>
      </c>
      <c r="Z3703">
        <v>0</v>
      </c>
      <c r="AA3703">
        <v>0</v>
      </c>
      <c r="AB3703">
        <v>10.812164502813765</v>
      </c>
      <c r="AC3703">
        <v>0</v>
      </c>
      <c r="AD3703">
        <v>0</v>
      </c>
      <c r="AE3703">
        <v>19.476142975421652</v>
      </c>
    </row>
    <row r="3704" spans="1:31" x14ac:dyDescent="0.25">
      <c r="A3704">
        <v>1877502</v>
      </c>
      <c r="B3704">
        <v>1</v>
      </c>
      <c r="C3704" t="s">
        <v>80</v>
      </c>
      <c r="D3704" t="s">
        <v>82</v>
      </c>
      <c r="E3704" t="s">
        <v>140</v>
      </c>
      <c r="F3704" t="s">
        <v>10779</v>
      </c>
      <c r="G3704" t="s">
        <v>163</v>
      </c>
      <c r="H3704" t="s">
        <v>143</v>
      </c>
      <c r="I3704" t="s">
        <v>135</v>
      </c>
      <c r="J3704" t="s">
        <v>136</v>
      </c>
      <c r="K3704" t="s">
        <v>137</v>
      </c>
      <c r="L3704" t="s">
        <v>10780</v>
      </c>
      <c r="M3704" t="s">
        <v>10781</v>
      </c>
      <c r="N3704">
        <v>3.267222222</v>
      </c>
      <c r="O3704">
        <v>0</v>
      </c>
      <c r="P3704">
        <v>2</v>
      </c>
      <c r="Q3704">
        <v>0</v>
      </c>
      <c r="R3704">
        <v>0</v>
      </c>
      <c r="S3704">
        <v>0</v>
      </c>
      <c r="T3704">
        <v>0</v>
      </c>
      <c r="U3704">
        <v>0</v>
      </c>
      <c r="V3704">
        <v>0</v>
      </c>
      <c r="W3704">
        <v>0</v>
      </c>
      <c r="X3704">
        <v>0.81578956297407756</v>
      </c>
      <c r="Y3704">
        <v>0</v>
      </c>
      <c r="Z3704">
        <v>0</v>
      </c>
      <c r="AA3704">
        <v>0</v>
      </c>
      <c r="AB3704">
        <v>0</v>
      </c>
      <c r="AC3704">
        <v>0</v>
      </c>
      <c r="AD3704">
        <v>0</v>
      </c>
      <c r="AE3704">
        <v>0.81578956297407756</v>
      </c>
    </row>
    <row r="3705" spans="1:31" x14ac:dyDescent="0.25">
      <c r="A3705">
        <v>1877834</v>
      </c>
      <c r="B3705">
        <v>1</v>
      </c>
      <c r="C3705" t="s">
        <v>80</v>
      </c>
      <c r="D3705" t="s">
        <v>82</v>
      </c>
      <c r="E3705" t="s">
        <v>140</v>
      </c>
      <c r="F3705" t="s">
        <v>10782</v>
      </c>
      <c r="G3705" t="s">
        <v>163</v>
      </c>
      <c r="H3705" t="s">
        <v>143</v>
      </c>
      <c r="I3705" t="s">
        <v>135</v>
      </c>
      <c r="J3705" t="s">
        <v>136</v>
      </c>
      <c r="K3705" t="s">
        <v>137</v>
      </c>
      <c r="L3705" t="s">
        <v>10783</v>
      </c>
      <c r="M3705" t="s">
        <v>10784</v>
      </c>
      <c r="N3705">
        <v>1.045555555</v>
      </c>
      <c r="O3705">
        <v>0</v>
      </c>
      <c r="P3705">
        <v>1</v>
      </c>
      <c r="Q3705">
        <v>0</v>
      </c>
      <c r="R3705">
        <v>0</v>
      </c>
      <c r="S3705">
        <v>0</v>
      </c>
      <c r="T3705">
        <v>0</v>
      </c>
      <c r="U3705">
        <v>0</v>
      </c>
      <c r="V3705">
        <v>0</v>
      </c>
      <c r="W3705">
        <v>0</v>
      </c>
      <c r="X3705">
        <v>0.45279694072683885</v>
      </c>
      <c r="Y3705">
        <v>0</v>
      </c>
      <c r="Z3705">
        <v>0</v>
      </c>
      <c r="AA3705">
        <v>0</v>
      </c>
      <c r="AB3705">
        <v>0</v>
      </c>
      <c r="AC3705">
        <v>0</v>
      </c>
      <c r="AD3705">
        <v>0</v>
      </c>
      <c r="AE3705">
        <v>0.45279694072683885</v>
      </c>
    </row>
    <row r="3706" spans="1:31" x14ac:dyDescent="0.25">
      <c r="A3706">
        <v>1877525</v>
      </c>
      <c r="B3706">
        <v>1</v>
      </c>
      <c r="C3706" t="s">
        <v>80</v>
      </c>
      <c r="D3706" t="s">
        <v>85</v>
      </c>
      <c r="E3706" t="s">
        <v>158</v>
      </c>
      <c r="F3706" t="s">
        <v>10785</v>
      </c>
      <c r="G3706" t="s">
        <v>560</v>
      </c>
      <c r="H3706" t="s">
        <v>134</v>
      </c>
      <c r="I3706" t="s">
        <v>135</v>
      </c>
      <c r="J3706" t="s">
        <v>136</v>
      </c>
      <c r="K3706" t="s">
        <v>137</v>
      </c>
      <c r="L3706" t="s">
        <v>10786</v>
      </c>
      <c r="M3706" t="s">
        <v>10787</v>
      </c>
      <c r="N3706">
        <v>1.500555555</v>
      </c>
      <c r="O3706">
        <v>0</v>
      </c>
      <c r="P3706">
        <v>1765</v>
      </c>
      <c r="Q3706">
        <v>0</v>
      </c>
      <c r="R3706">
        <v>0</v>
      </c>
      <c r="S3706">
        <v>0</v>
      </c>
      <c r="T3706">
        <v>41</v>
      </c>
      <c r="U3706">
        <v>0</v>
      </c>
      <c r="V3706">
        <v>0</v>
      </c>
      <c r="W3706">
        <v>0</v>
      </c>
      <c r="X3706">
        <v>823.42610915864191</v>
      </c>
      <c r="Y3706">
        <v>0</v>
      </c>
      <c r="Z3706">
        <v>0</v>
      </c>
      <c r="AA3706">
        <v>0</v>
      </c>
      <c r="AB3706">
        <v>53.752236649257362</v>
      </c>
      <c r="AC3706">
        <v>0</v>
      </c>
      <c r="AD3706">
        <v>0</v>
      </c>
      <c r="AE3706">
        <v>877.17834580789929</v>
      </c>
    </row>
    <row r="3707" spans="1:31" x14ac:dyDescent="0.25">
      <c r="A3707">
        <v>1877479</v>
      </c>
      <c r="B3707">
        <v>1</v>
      </c>
      <c r="C3707" t="s">
        <v>80</v>
      </c>
      <c r="D3707" t="s">
        <v>88</v>
      </c>
      <c r="E3707" t="s">
        <v>140</v>
      </c>
      <c r="F3707" t="s">
        <v>10788</v>
      </c>
      <c r="G3707" t="s">
        <v>200</v>
      </c>
      <c r="H3707" t="s">
        <v>143</v>
      </c>
      <c r="I3707" t="s">
        <v>135</v>
      </c>
      <c r="J3707" t="s">
        <v>136</v>
      </c>
      <c r="K3707" t="s">
        <v>137</v>
      </c>
      <c r="L3707" t="s">
        <v>10789</v>
      </c>
      <c r="M3707" t="s">
        <v>10790</v>
      </c>
      <c r="N3707">
        <v>0.63055555500000005</v>
      </c>
      <c r="O3707">
        <v>0</v>
      </c>
      <c r="P3707">
        <v>1</v>
      </c>
      <c r="Q3707">
        <v>0</v>
      </c>
      <c r="R3707">
        <v>0</v>
      </c>
      <c r="S3707">
        <v>0</v>
      </c>
      <c r="T3707">
        <v>0</v>
      </c>
      <c r="U3707">
        <v>0</v>
      </c>
      <c r="V3707">
        <v>0</v>
      </c>
      <c r="W3707">
        <v>0</v>
      </c>
      <c r="X3707">
        <v>0.27362357017741673</v>
      </c>
      <c r="Y3707">
        <v>0</v>
      </c>
      <c r="Z3707">
        <v>0</v>
      </c>
      <c r="AA3707">
        <v>0</v>
      </c>
      <c r="AB3707">
        <v>0</v>
      </c>
      <c r="AC3707">
        <v>0</v>
      </c>
      <c r="AD3707">
        <v>0</v>
      </c>
      <c r="AE3707">
        <v>0.27362357017741673</v>
      </c>
    </row>
    <row r="3708" spans="1:31" x14ac:dyDescent="0.25">
      <c r="A3708">
        <v>1877293</v>
      </c>
      <c r="B3708">
        <v>1</v>
      </c>
      <c r="C3708" t="s">
        <v>81</v>
      </c>
      <c r="D3708" t="s">
        <v>118</v>
      </c>
      <c r="E3708" t="s">
        <v>158</v>
      </c>
      <c r="F3708" t="s">
        <v>10791</v>
      </c>
      <c r="G3708" t="s">
        <v>133</v>
      </c>
      <c r="H3708" t="s">
        <v>134</v>
      </c>
      <c r="I3708" t="s">
        <v>135</v>
      </c>
      <c r="J3708" t="s">
        <v>136</v>
      </c>
      <c r="K3708" t="s">
        <v>137</v>
      </c>
      <c r="L3708" t="s">
        <v>10792</v>
      </c>
      <c r="M3708" t="s">
        <v>10793</v>
      </c>
      <c r="N3708">
        <v>1.181944444</v>
      </c>
      <c r="O3708">
        <v>0</v>
      </c>
      <c r="P3708">
        <v>17</v>
      </c>
      <c r="Q3708">
        <v>0</v>
      </c>
      <c r="R3708">
        <v>4</v>
      </c>
      <c r="S3708">
        <v>0</v>
      </c>
      <c r="T3708">
        <v>2</v>
      </c>
      <c r="U3708">
        <v>0</v>
      </c>
      <c r="V3708">
        <v>0</v>
      </c>
      <c r="W3708">
        <v>0</v>
      </c>
      <c r="X3708">
        <v>3.0659887162919102</v>
      </c>
      <c r="Y3708">
        <v>0</v>
      </c>
      <c r="Z3708">
        <v>2.1720431170318957</v>
      </c>
      <c r="AA3708">
        <v>0</v>
      </c>
      <c r="AB3708">
        <v>0.41959239787255004</v>
      </c>
      <c r="AC3708">
        <v>0</v>
      </c>
      <c r="AD3708">
        <v>0</v>
      </c>
      <c r="AE3708">
        <v>5.6576242311963556</v>
      </c>
    </row>
    <row r="3709" spans="1:31" x14ac:dyDescent="0.25">
      <c r="A3709">
        <v>1877379</v>
      </c>
      <c r="B3709">
        <v>1</v>
      </c>
      <c r="C3709" t="s">
        <v>80</v>
      </c>
      <c r="D3709" t="s">
        <v>111</v>
      </c>
      <c r="E3709" t="s">
        <v>140</v>
      </c>
      <c r="F3709" t="s">
        <v>10794</v>
      </c>
      <c r="G3709" t="s">
        <v>163</v>
      </c>
      <c r="H3709" t="s">
        <v>143</v>
      </c>
      <c r="I3709" t="s">
        <v>135</v>
      </c>
      <c r="J3709" t="s">
        <v>136</v>
      </c>
      <c r="K3709" t="s">
        <v>137</v>
      </c>
      <c r="L3709" t="s">
        <v>10795</v>
      </c>
      <c r="M3709" t="s">
        <v>10796</v>
      </c>
      <c r="N3709">
        <v>1.311388888</v>
      </c>
      <c r="O3709">
        <v>0</v>
      </c>
      <c r="P3709">
        <v>0</v>
      </c>
      <c r="Q3709">
        <v>0</v>
      </c>
      <c r="R3709">
        <v>0</v>
      </c>
      <c r="S3709">
        <v>0</v>
      </c>
      <c r="T3709">
        <v>1</v>
      </c>
      <c r="U3709">
        <v>0</v>
      </c>
      <c r="V3709">
        <v>0</v>
      </c>
      <c r="W3709">
        <v>0</v>
      </c>
      <c r="X3709">
        <v>0</v>
      </c>
      <c r="Y3709">
        <v>0</v>
      </c>
      <c r="Z3709">
        <v>0</v>
      </c>
      <c r="AA3709">
        <v>0</v>
      </c>
      <c r="AB3709">
        <v>8.9351832772214479</v>
      </c>
      <c r="AC3709">
        <v>0</v>
      </c>
      <c r="AD3709">
        <v>0</v>
      </c>
      <c r="AE3709">
        <v>8.9351832772214479</v>
      </c>
    </row>
    <row r="3710" spans="1:31" x14ac:dyDescent="0.25">
      <c r="A3710">
        <v>1877688</v>
      </c>
      <c r="B3710">
        <v>1</v>
      </c>
      <c r="C3710" t="s">
        <v>80</v>
      </c>
      <c r="D3710" t="s">
        <v>100</v>
      </c>
      <c r="E3710" t="s">
        <v>210</v>
      </c>
      <c r="F3710" t="s">
        <v>1080</v>
      </c>
      <c r="G3710" t="s">
        <v>133</v>
      </c>
      <c r="H3710" t="s">
        <v>134</v>
      </c>
      <c r="I3710" t="s">
        <v>135</v>
      </c>
      <c r="J3710" t="s">
        <v>136</v>
      </c>
      <c r="K3710" t="s">
        <v>137</v>
      </c>
      <c r="L3710" t="s">
        <v>10797</v>
      </c>
      <c r="M3710" t="s">
        <v>10798</v>
      </c>
      <c r="N3710">
        <v>5.9444443999999999E-2</v>
      </c>
      <c r="O3710">
        <v>1</v>
      </c>
      <c r="P3710">
        <v>1274</v>
      </c>
      <c r="Q3710">
        <v>15</v>
      </c>
      <c r="R3710">
        <v>142</v>
      </c>
      <c r="S3710">
        <v>29</v>
      </c>
      <c r="T3710">
        <v>100</v>
      </c>
      <c r="U3710">
        <v>2</v>
      </c>
      <c r="V3710">
        <v>0</v>
      </c>
      <c r="W3710">
        <v>2.6931548682382223E-2</v>
      </c>
      <c r="X3710">
        <v>31.010388622702791</v>
      </c>
      <c r="Y3710">
        <v>2.5677422310598952</v>
      </c>
      <c r="Z3710">
        <v>9.6261451165700649</v>
      </c>
      <c r="AA3710">
        <v>15.646175995205652</v>
      </c>
      <c r="AB3710">
        <v>9.0659844271767085</v>
      </c>
      <c r="AC3710">
        <v>12.050349802476507</v>
      </c>
      <c r="AD3710">
        <v>0</v>
      </c>
      <c r="AE3710">
        <v>79.993717743874001</v>
      </c>
    </row>
    <row r="3711" spans="1:31" x14ac:dyDescent="0.25">
      <c r="A3711">
        <v>1877588</v>
      </c>
      <c r="B3711">
        <v>1</v>
      </c>
      <c r="C3711" t="s">
        <v>81</v>
      </c>
      <c r="D3711" t="s">
        <v>118</v>
      </c>
      <c r="E3711" t="s">
        <v>140</v>
      </c>
      <c r="F3711" t="s">
        <v>10799</v>
      </c>
      <c r="G3711" t="s">
        <v>163</v>
      </c>
      <c r="H3711" t="s">
        <v>143</v>
      </c>
      <c r="I3711" t="s">
        <v>135</v>
      </c>
      <c r="J3711" t="s">
        <v>136</v>
      </c>
      <c r="K3711" t="s">
        <v>137</v>
      </c>
      <c r="L3711" t="s">
        <v>10800</v>
      </c>
      <c r="M3711" t="s">
        <v>10801</v>
      </c>
      <c r="N3711">
        <v>8.1847222219999995</v>
      </c>
      <c r="O3711">
        <v>0</v>
      </c>
      <c r="P3711">
        <v>1</v>
      </c>
      <c r="Q3711">
        <v>0</v>
      </c>
      <c r="R3711">
        <v>0</v>
      </c>
      <c r="S3711">
        <v>0</v>
      </c>
      <c r="T3711">
        <v>0</v>
      </c>
      <c r="U3711">
        <v>0</v>
      </c>
      <c r="V3711">
        <v>0</v>
      </c>
      <c r="W3711">
        <v>0</v>
      </c>
      <c r="X3711">
        <v>1.5405014088877036</v>
      </c>
      <c r="Y3711">
        <v>0</v>
      </c>
      <c r="Z3711">
        <v>0</v>
      </c>
      <c r="AA3711">
        <v>0</v>
      </c>
      <c r="AB3711">
        <v>0</v>
      </c>
      <c r="AC3711">
        <v>0</v>
      </c>
      <c r="AD3711">
        <v>0</v>
      </c>
      <c r="AE3711">
        <v>1.5405014088877036</v>
      </c>
    </row>
    <row r="3712" spans="1:31" x14ac:dyDescent="0.25">
      <c r="A3712">
        <v>1877439</v>
      </c>
      <c r="B3712">
        <v>1</v>
      </c>
      <c r="C3712" t="s">
        <v>81</v>
      </c>
      <c r="D3712" t="s">
        <v>122</v>
      </c>
      <c r="E3712" t="s">
        <v>222</v>
      </c>
      <c r="F3712" t="s">
        <v>10802</v>
      </c>
      <c r="G3712" t="s">
        <v>196</v>
      </c>
      <c r="H3712" t="s">
        <v>143</v>
      </c>
      <c r="I3712" t="s">
        <v>135</v>
      </c>
      <c r="J3712" t="s">
        <v>136</v>
      </c>
      <c r="K3712" t="s">
        <v>172</v>
      </c>
      <c r="L3712" t="s">
        <v>10803</v>
      </c>
      <c r="M3712" t="s">
        <v>10804</v>
      </c>
      <c r="N3712">
        <v>1.7762119439999999</v>
      </c>
      <c r="O3712">
        <v>0</v>
      </c>
      <c r="P3712">
        <v>303</v>
      </c>
      <c r="Q3712">
        <v>0</v>
      </c>
      <c r="R3712">
        <v>3</v>
      </c>
      <c r="S3712">
        <v>0</v>
      </c>
      <c r="T3712">
        <v>18</v>
      </c>
      <c r="U3712">
        <v>0</v>
      </c>
      <c r="V3712">
        <v>0</v>
      </c>
      <c r="W3712">
        <v>0</v>
      </c>
      <c r="X3712">
        <v>87.805434799816595</v>
      </c>
      <c r="Y3712">
        <v>0</v>
      </c>
      <c r="Z3712">
        <v>0.22286699055453194</v>
      </c>
      <c r="AA3712">
        <v>0</v>
      </c>
      <c r="AB3712">
        <v>55.170532481682635</v>
      </c>
      <c r="AC3712">
        <v>0</v>
      </c>
      <c r="AD3712">
        <v>0</v>
      </c>
      <c r="AE3712">
        <v>143.19883427205377</v>
      </c>
    </row>
    <row r="3713" spans="1:31" x14ac:dyDescent="0.25">
      <c r="A3713">
        <v>1877419</v>
      </c>
      <c r="B3713">
        <v>1</v>
      </c>
      <c r="C3713" t="s">
        <v>81</v>
      </c>
      <c r="D3713" t="s">
        <v>122</v>
      </c>
      <c r="E3713" t="s">
        <v>158</v>
      </c>
      <c r="F3713" t="s">
        <v>10805</v>
      </c>
      <c r="G3713" t="s">
        <v>219</v>
      </c>
      <c r="H3713" t="s">
        <v>134</v>
      </c>
      <c r="I3713" t="s">
        <v>135</v>
      </c>
      <c r="J3713" t="s">
        <v>136</v>
      </c>
      <c r="K3713" t="s">
        <v>137</v>
      </c>
      <c r="L3713" t="s">
        <v>10806</v>
      </c>
      <c r="M3713" t="s">
        <v>10807</v>
      </c>
      <c r="N3713">
        <v>4.5147222219999996</v>
      </c>
      <c r="O3713">
        <v>0</v>
      </c>
      <c r="P3713">
        <v>121</v>
      </c>
      <c r="Q3713">
        <v>0</v>
      </c>
      <c r="R3713">
        <v>2</v>
      </c>
      <c r="S3713">
        <v>0</v>
      </c>
      <c r="T3713">
        <v>14</v>
      </c>
      <c r="U3713">
        <v>0</v>
      </c>
      <c r="V3713">
        <v>0</v>
      </c>
      <c r="W3713">
        <v>0</v>
      </c>
      <c r="X3713">
        <v>68.539367289444158</v>
      </c>
      <c r="Y3713">
        <v>0</v>
      </c>
      <c r="Z3713">
        <v>0.27774379791200005</v>
      </c>
      <c r="AA3713">
        <v>0</v>
      </c>
      <c r="AB3713">
        <v>57.890270318130455</v>
      </c>
      <c r="AC3713">
        <v>0</v>
      </c>
      <c r="AD3713">
        <v>0</v>
      </c>
      <c r="AE3713">
        <v>126.70738140548661</v>
      </c>
    </row>
    <row r="3714" spans="1:31" x14ac:dyDescent="0.25">
      <c r="A3714">
        <v>1877585</v>
      </c>
      <c r="B3714">
        <v>1</v>
      </c>
      <c r="C3714" t="s">
        <v>80</v>
      </c>
      <c r="D3714" t="s">
        <v>106</v>
      </c>
      <c r="E3714" t="s">
        <v>146</v>
      </c>
      <c r="F3714" t="s">
        <v>10808</v>
      </c>
      <c r="G3714" t="s">
        <v>943</v>
      </c>
      <c r="H3714" t="s">
        <v>143</v>
      </c>
      <c r="I3714" t="s">
        <v>135</v>
      </c>
      <c r="J3714" t="s">
        <v>136</v>
      </c>
      <c r="K3714" t="s">
        <v>137</v>
      </c>
      <c r="L3714" t="s">
        <v>10809</v>
      </c>
      <c r="M3714" t="s">
        <v>10810</v>
      </c>
      <c r="N3714">
        <v>2.5138888879999999</v>
      </c>
      <c r="O3714">
        <v>0</v>
      </c>
      <c r="P3714">
        <v>0</v>
      </c>
      <c r="Q3714">
        <v>0</v>
      </c>
      <c r="R3714">
        <v>0</v>
      </c>
      <c r="S3714">
        <v>0</v>
      </c>
      <c r="T3714">
        <v>1</v>
      </c>
      <c r="U3714">
        <v>0</v>
      </c>
      <c r="V3714">
        <v>0</v>
      </c>
      <c r="W3714">
        <v>0</v>
      </c>
      <c r="X3714">
        <v>0</v>
      </c>
      <c r="Y3714">
        <v>0</v>
      </c>
      <c r="Z3714">
        <v>0</v>
      </c>
      <c r="AA3714">
        <v>0</v>
      </c>
      <c r="AB3714">
        <v>42.960510865849173</v>
      </c>
      <c r="AC3714">
        <v>0</v>
      </c>
      <c r="AD3714">
        <v>0</v>
      </c>
      <c r="AE3714">
        <v>42.960510865849173</v>
      </c>
    </row>
    <row r="3715" spans="1:31" x14ac:dyDescent="0.25">
      <c r="A3715">
        <v>1877442</v>
      </c>
      <c r="B3715">
        <v>1</v>
      </c>
      <c r="C3715" t="s">
        <v>81</v>
      </c>
      <c r="D3715" t="s">
        <v>114</v>
      </c>
      <c r="E3715" t="s">
        <v>140</v>
      </c>
      <c r="F3715" t="s">
        <v>10811</v>
      </c>
      <c r="G3715" t="s">
        <v>207</v>
      </c>
      <c r="H3715" t="s">
        <v>143</v>
      </c>
      <c r="I3715" t="s">
        <v>135</v>
      </c>
      <c r="J3715" t="s">
        <v>136</v>
      </c>
      <c r="K3715" t="s">
        <v>137</v>
      </c>
      <c r="L3715" t="s">
        <v>10381</v>
      </c>
      <c r="M3715" t="s">
        <v>10812</v>
      </c>
      <c r="N3715">
        <v>0.90944444400000002</v>
      </c>
      <c r="O3715">
        <v>0</v>
      </c>
      <c r="P3715">
        <v>1</v>
      </c>
      <c r="Q3715">
        <v>0</v>
      </c>
      <c r="R3715">
        <v>0</v>
      </c>
      <c r="S3715">
        <v>0</v>
      </c>
      <c r="T3715">
        <v>0</v>
      </c>
      <c r="U3715">
        <v>0</v>
      </c>
      <c r="V3715">
        <v>0</v>
      </c>
      <c r="W3715">
        <v>0</v>
      </c>
      <c r="X3715">
        <v>0.10661262882900001</v>
      </c>
      <c r="Y3715">
        <v>0</v>
      </c>
      <c r="Z3715">
        <v>0</v>
      </c>
      <c r="AA3715">
        <v>0</v>
      </c>
      <c r="AB3715">
        <v>0</v>
      </c>
      <c r="AC3715">
        <v>0</v>
      </c>
      <c r="AD3715">
        <v>0</v>
      </c>
      <c r="AE3715">
        <v>0.10661262882900001</v>
      </c>
    </row>
    <row r="3716" spans="1:31" x14ac:dyDescent="0.25">
      <c r="A3716">
        <v>1877774</v>
      </c>
      <c r="B3716">
        <v>1</v>
      </c>
      <c r="C3716" t="s">
        <v>80</v>
      </c>
      <c r="D3716" t="s">
        <v>109</v>
      </c>
      <c r="E3716" t="s">
        <v>140</v>
      </c>
      <c r="F3716" t="s">
        <v>10813</v>
      </c>
      <c r="G3716" t="s">
        <v>163</v>
      </c>
      <c r="H3716" t="s">
        <v>143</v>
      </c>
      <c r="I3716" t="s">
        <v>135</v>
      </c>
      <c r="J3716" t="s">
        <v>136</v>
      </c>
      <c r="K3716" t="s">
        <v>137</v>
      </c>
      <c r="L3716" t="s">
        <v>10814</v>
      </c>
      <c r="M3716" t="s">
        <v>10815</v>
      </c>
      <c r="N3716">
        <v>2.341388888</v>
      </c>
      <c r="O3716">
        <v>0</v>
      </c>
      <c r="P3716">
        <v>1</v>
      </c>
      <c r="Q3716">
        <v>0</v>
      </c>
      <c r="R3716">
        <v>0</v>
      </c>
      <c r="S3716">
        <v>0</v>
      </c>
      <c r="T3716">
        <v>0</v>
      </c>
      <c r="U3716">
        <v>0</v>
      </c>
      <c r="V3716">
        <v>0</v>
      </c>
      <c r="W3716">
        <v>0</v>
      </c>
      <c r="X3716">
        <v>0.1645429194747039</v>
      </c>
      <c r="Y3716">
        <v>0</v>
      </c>
      <c r="Z3716">
        <v>0</v>
      </c>
      <c r="AA3716">
        <v>0</v>
      </c>
      <c r="AB3716">
        <v>0</v>
      </c>
      <c r="AC3716">
        <v>0</v>
      </c>
      <c r="AD3716">
        <v>0</v>
      </c>
      <c r="AE3716">
        <v>0.1645429194747039</v>
      </c>
    </row>
    <row r="3717" spans="1:31" x14ac:dyDescent="0.25">
      <c r="A3717">
        <v>1877376</v>
      </c>
      <c r="B3717">
        <v>1</v>
      </c>
      <c r="C3717" t="s">
        <v>80</v>
      </c>
      <c r="D3717" t="s">
        <v>104</v>
      </c>
      <c r="E3717" t="s">
        <v>140</v>
      </c>
      <c r="F3717" t="s">
        <v>10816</v>
      </c>
      <c r="G3717" t="s">
        <v>163</v>
      </c>
      <c r="H3717" t="s">
        <v>143</v>
      </c>
      <c r="I3717" t="s">
        <v>135</v>
      </c>
      <c r="J3717" t="s">
        <v>136</v>
      </c>
      <c r="K3717" t="s">
        <v>137</v>
      </c>
      <c r="L3717" t="s">
        <v>10817</v>
      </c>
      <c r="M3717" t="s">
        <v>10818</v>
      </c>
      <c r="N3717">
        <v>11.441388888000001</v>
      </c>
      <c r="O3717">
        <v>0</v>
      </c>
      <c r="P3717">
        <v>0</v>
      </c>
      <c r="Q3717">
        <v>0</v>
      </c>
      <c r="R3717">
        <v>1</v>
      </c>
      <c r="S3717">
        <v>0</v>
      </c>
      <c r="T3717">
        <v>0</v>
      </c>
      <c r="U3717">
        <v>0</v>
      </c>
      <c r="V3717">
        <v>0</v>
      </c>
      <c r="W3717">
        <v>0</v>
      </c>
      <c r="X3717">
        <v>0</v>
      </c>
      <c r="Y3717">
        <v>0</v>
      </c>
      <c r="Z3717">
        <v>1.5797283554144167E-2</v>
      </c>
      <c r="AA3717">
        <v>0</v>
      </c>
      <c r="AB3717">
        <v>0</v>
      </c>
      <c r="AC3717">
        <v>0</v>
      </c>
      <c r="AD3717">
        <v>0</v>
      </c>
      <c r="AE3717">
        <v>1.5797283554144167E-2</v>
      </c>
    </row>
    <row r="3718" spans="1:31" x14ac:dyDescent="0.25">
      <c r="A3718">
        <v>1877940</v>
      </c>
      <c r="B3718">
        <v>1</v>
      </c>
      <c r="C3718" t="s">
        <v>80</v>
      </c>
      <c r="D3718" t="s">
        <v>101</v>
      </c>
      <c r="E3718" t="s">
        <v>146</v>
      </c>
      <c r="F3718" t="s">
        <v>10819</v>
      </c>
      <c r="G3718" t="s">
        <v>2221</v>
      </c>
      <c r="H3718" t="s">
        <v>143</v>
      </c>
      <c r="I3718" t="s">
        <v>135</v>
      </c>
      <c r="J3718" t="s">
        <v>5</v>
      </c>
      <c r="K3718" t="s">
        <v>137</v>
      </c>
      <c r="L3718" t="s">
        <v>10820</v>
      </c>
      <c r="M3718" t="s">
        <v>10821</v>
      </c>
      <c r="N3718">
        <v>2.3338888880000002</v>
      </c>
      <c r="O3718">
        <v>0</v>
      </c>
      <c r="P3718">
        <v>27</v>
      </c>
      <c r="Q3718">
        <v>0</v>
      </c>
      <c r="R3718">
        <v>0</v>
      </c>
      <c r="S3718">
        <v>0</v>
      </c>
      <c r="T3718">
        <v>13</v>
      </c>
      <c r="U3718">
        <v>0</v>
      </c>
      <c r="V3718">
        <v>0</v>
      </c>
      <c r="W3718">
        <v>0</v>
      </c>
      <c r="X3718">
        <v>15.494365846738063</v>
      </c>
      <c r="Y3718">
        <v>0</v>
      </c>
      <c r="Z3718">
        <v>0</v>
      </c>
      <c r="AA3718">
        <v>0</v>
      </c>
      <c r="AB3718">
        <v>34.598807689715166</v>
      </c>
      <c r="AC3718">
        <v>0</v>
      </c>
      <c r="AD3718">
        <v>0</v>
      </c>
      <c r="AE3718">
        <v>50.093173536453229</v>
      </c>
    </row>
    <row r="3719" spans="1:31" x14ac:dyDescent="0.25">
      <c r="A3719">
        <v>1877519</v>
      </c>
      <c r="B3719">
        <v>1</v>
      </c>
      <c r="C3719" t="s">
        <v>80</v>
      </c>
      <c r="D3719" t="s">
        <v>93</v>
      </c>
      <c r="E3719" t="s">
        <v>169</v>
      </c>
      <c r="F3719" t="s">
        <v>10822</v>
      </c>
      <c r="G3719" t="s">
        <v>183</v>
      </c>
      <c r="H3719" t="s">
        <v>143</v>
      </c>
      <c r="I3719" t="s">
        <v>135</v>
      </c>
      <c r="J3719" t="s">
        <v>136</v>
      </c>
      <c r="K3719" t="s">
        <v>137</v>
      </c>
      <c r="L3719" t="s">
        <v>10823</v>
      </c>
      <c r="M3719" t="s">
        <v>10824</v>
      </c>
      <c r="N3719">
        <v>8.4136111109999998</v>
      </c>
      <c r="O3719">
        <v>0</v>
      </c>
      <c r="P3719">
        <v>2</v>
      </c>
      <c r="Q3719">
        <v>0</v>
      </c>
      <c r="R3719">
        <v>11</v>
      </c>
      <c r="S3719">
        <v>0</v>
      </c>
      <c r="T3719">
        <v>5</v>
      </c>
      <c r="U3719">
        <v>0</v>
      </c>
      <c r="V3719">
        <v>0</v>
      </c>
      <c r="W3719">
        <v>0</v>
      </c>
      <c r="X3719">
        <v>45.23025682698745</v>
      </c>
      <c r="Y3719">
        <v>0</v>
      </c>
      <c r="Z3719">
        <v>1027.7585364981928</v>
      </c>
      <c r="AA3719">
        <v>0</v>
      </c>
      <c r="AB3719">
        <v>229.61826316950609</v>
      </c>
      <c r="AC3719">
        <v>0</v>
      </c>
      <c r="AD3719">
        <v>0</v>
      </c>
      <c r="AE3719">
        <v>1302.6070564946863</v>
      </c>
    </row>
    <row r="3720" spans="1:31" x14ac:dyDescent="0.25">
      <c r="A3720">
        <v>1877960</v>
      </c>
      <c r="B3720">
        <v>1</v>
      </c>
      <c r="C3720" t="s">
        <v>81</v>
      </c>
      <c r="D3720" t="s">
        <v>117</v>
      </c>
      <c r="E3720" t="s">
        <v>140</v>
      </c>
      <c r="F3720" t="s">
        <v>10825</v>
      </c>
      <c r="G3720" t="s">
        <v>207</v>
      </c>
      <c r="H3720" t="s">
        <v>143</v>
      </c>
      <c r="I3720" t="s">
        <v>135</v>
      </c>
      <c r="J3720" t="s">
        <v>136</v>
      </c>
      <c r="K3720" t="s">
        <v>137</v>
      </c>
      <c r="L3720" t="s">
        <v>10826</v>
      </c>
      <c r="M3720" t="s">
        <v>10827</v>
      </c>
      <c r="N3720">
        <v>1.125</v>
      </c>
      <c r="O3720">
        <v>0</v>
      </c>
      <c r="P3720">
        <v>1</v>
      </c>
      <c r="Q3720">
        <v>0</v>
      </c>
      <c r="R3720">
        <v>0</v>
      </c>
      <c r="S3720">
        <v>0</v>
      </c>
      <c r="T3720">
        <v>0</v>
      </c>
      <c r="U3720">
        <v>0</v>
      </c>
      <c r="V3720">
        <v>0</v>
      </c>
      <c r="W3720">
        <v>0</v>
      </c>
      <c r="X3720">
        <v>0.40805576933850002</v>
      </c>
      <c r="Y3720">
        <v>0</v>
      </c>
      <c r="Z3720">
        <v>0</v>
      </c>
      <c r="AA3720">
        <v>0</v>
      </c>
      <c r="AB3720">
        <v>0</v>
      </c>
      <c r="AC3720">
        <v>0</v>
      </c>
      <c r="AD3720">
        <v>0</v>
      </c>
      <c r="AE3720">
        <v>0.40805576933850002</v>
      </c>
    </row>
    <row r="3721" spans="1:31" x14ac:dyDescent="0.25">
      <c r="A3721">
        <v>1877711</v>
      </c>
      <c r="B3721">
        <v>1</v>
      </c>
      <c r="C3721" t="s">
        <v>80</v>
      </c>
      <c r="D3721" t="s">
        <v>92</v>
      </c>
      <c r="E3721" t="s">
        <v>140</v>
      </c>
      <c r="F3721" t="s">
        <v>10828</v>
      </c>
      <c r="G3721" t="s">
        <v>163</v>
      </c>
      <c r="H3721" t="s">
        <v>143</v>
      </c>
      <c r="I3721" t="s">
        <v>135</v>
      </c>
      <c r="J3721" t="s">
        <v>136</v>
      </c>
      <c r="K3721" t="s">
        <v>137</v>
      </c>
      <c r="L3721" t="s">
        <v>10829</v>
      </c>
      <c r="M3721" t="s">
        <v>10830</v>
      </c>
      <c r="N3721">
        <v>1.5308333329999999</v>
      </c>
      <c r="O3721">
        <v>0</v>
      </c>
      <c r="P3721">
        <v>16</v>
      </c>
      <c r="Q3721">
        <v>0</v>
      </c>
      <c r="R3721">
        <v>0</v>
      </c>
      <c r="S3721">
        <v>0</v>
      </c>
      <c r="T3721">
        <v>0</v>
      </c>
      <c r="U3721">
        <v>0</v>
      </c>
      <c r="V3721">
        <v>0</v>
      </c>
      <c r="W3721">
        <v>0</v>
      </c>
      <c r="X3721">
        <v>7.201220366759852</v>
      </c>
      <c r="Y3721">
        <v>0</v>
      </c>
      <c r="Z3721">
        <v>0</v>
      </c>
      <c r="AA3721">
        <v>0</v>
      </c>
      <c r="AB3721">
        <v>0</v>
      </c>
      <c r="AC3721">
        <v>0</v>
      </c>
      <c r="AD3721">
        <v>0</v>
      </c>
      <c r="AE3721">
        <v>7.201220366759852</v>
      </c>
    </row>
    <row r="3722" spans="1:31" x14ac:dyDescent="0.25">
      <c r="A3722">
        <v>1877897</v>
      </c>
      <c r="B3722">
        <v>1</v>
      </c>
      <c r="C3722" t="s">
        <v>81</v>
      </c>
      <c r="D3722" t="s">
        <v>127</v>
      </c>
      <c r="E3722" t="s">
        <v>146</v>
      </c>
      <c r="F3722" t="s">
        <v>10831</v>
      </c>
      <c r="G3722" t="s">
        <v>148</v>
      </c>
      <c r="H3722" t="s">
        <v>143</v>
      </c>
      <c r="I3722" t="s">
        <v>135</v>
      </c>
      <c r="J3722" t="s">
        <v>136</v>
      </c>
      <c r="K3722" t="s">
        <v>137</v>
      </c>
      <c r="L3722" t="s">
        <v>10832</v>
      </c>
      <c r="M3722" t="s">
        <v>10833</v>
      </c>
      <c r="N3722">
        <v>3.1416666659999999</v>
      </c>
      <c r="O3722">
        <v>0</v>
      </c>
      <c r="P3722">
        <v>37</v>
      </c>
      <c r="Q3722">
        <v>0</v>
      </c>
      <c r="R3722">
        <v>1</v>
      </c>
      <c r="S3722">
        <v>0</v>
      </c>
      <c r="T3722">
        <v>7</v>
      </c>
      <c r="U3722">
        <v>0</v>
      </c>
      <c r="V3722">
        <v>0</v>
      </c>
      <c r="W3722">
        <v>0</v>
      </c>
      <c r="X3722">
        <v>24.266820941336668</v>
      </c>
      <c r="Y3722">
        <v>0</v>
      </c>
      <c r="Z3722">
        <v>0.69699612717083559</v>
      </c>
      <c r="AA3722">
        <v>0</v>
      </c>
      <c r="AB3722">
        <v>10.675501613418952</v>
      </c>
      <c r="AC3722">
        <v>0</v>
      </c>
      <c r="AD3722">
        <v>0</v>
      </c>
      <c r="AE3722">
        <v>35.639318681926454</v>
      </c>
    </row>
    <row r="3723" spans="1:31" x14ac:dyDescent="0.25">
      <c r="A3723">
        <v>1878003</v>
      </c>
      <c r="B3723">
        <v>1</v>
      </c>
      <c r="C3723" t="s">
        <v>80</v>
      </c>
      <c r="D3723" t="s">
        <v>83</v>
      </c>
      <c r="E3723" t="s">
        <v>140</v>
      </c>
      <c r="F3723" t="s">
        <v>10834</v>
      </c>
      <c r="G3723" t="s">
        <v>163</v>
      </c>
      <c r="H3723" t="s">
        <v>143</v>
      </c>
      <c r="I3723" t="s">
        <v>135</v>
      </c>
      <c r="J3723" t="s">
        <v>136</v>
      </c>
      <c r="K3723" t="s">
        <v>137</v>
      </c>
      <c r="L3723" t="s">
        <v>10835</v>
      </c>
      <c r="M3723" t="s">
        <v>10836</v>
      </c>
      <c r="N3723">
        <v>0.83305555499999995</v>
      </c>
      <c r="O3723">
        <v>0</v>
      </c>
      <c r="P3723">
        <v>3</v>
      </c>
      <c r="Q3723">
        <v>0</v>
      </c>
      <c r="R3723">
        <v>0</v>
      </c>
      <c r="S3723">
        <v>0</v>
      </c>
      <c r="T3723">
        <v>0</v>
      </c>
      <c r="U3723">
        <v>0</v>
      </c>
      <c r="V3723">
        <v>0</v>
      </c>
      <c r="W3723">
        <v>0</v>
      </c>
      <c r="X3723">
        <v>7.7278509882818605E-2</v>
      </c>
      <c r="Y3723">
        <v>0</v>
      </c>
      <c r="Z3723">
        <v>0</v>
      </c>
      <c r="AA3723">
        <v>0</v>
      </c>
      <c r="AB3723">
        <v>0</v>
      </c>
      <c r="AC3723">
        <v>0</v>
      </c>
      <c r="AD3723">
        <v>0</v>
      </c>
      <c r="AE3723">
        <v>7.7278509882818605E-2</v>
      </c>
    </row>
    <row r="3724" spans="1:31" x14ac:dyDescent="0.25">
      <c r="A3724">
        <v>1877605</v>
      </c>
      <c r="B3724">
        <v>1</v>
      </c>
      <c r="C3724" t="s">
        <v>80</v>
      </c>
      <c r="D3724" t="s">
        <v>106</v>
      </c>
      <c r="E3724" t="s">
        <v>146</v>
      </c>
      <c r="F3724" t="s">
        <v>10837</v>
      </c>
      <c r="G3724" t="s">
        <v>148</v>
      </c>
      <c r="H3724" t="s">
        <v>143</v>
      </c>
      <c r="I3724" t="s">
        <v>135</v>
      </c>
      <c r="J3724" t="s">
        <v>136</v>
      </c>
      <c r="K3724" t="s">
        <v>137</v>
      </c>
      <c r="L3724" t="s">
        <v>10838</v>
      </c>
      <c r="M3724" t="s">
        <v>10839</v>
      </c>
      <c r="N3724">
        <v>1.3674999999999999</v>
      </c>
      <c r="O3724">
        <v>0</v>
      </c>
      <c r="P3724">
        <v>0</v>
      </c>
      <c r="Q3724">
        <v>0</v>
      </c>
      <c r="R3724">
        <v>1</v>
      </c>
      <c r="S3724">
        <v>0</v>
      </c>
      <c r="T3724">
        <v>0</v>
      </c>
      <c r="U3724">
        <v>0</v>
      </c>
      <c r="V3724">
        <v>0</v>
      </c>
      <c r="W3724">
        <v>0</v>
      </c>
      <c r="X3724">
        <v>0</v>
      </c>
      <c r="Y3724">
        <v>0</v>
      </c>
      <c r="Z3724">
        <v>2.907922771076989</v>
      </c>
      <c r="AA3724">
        <v>0</v>
      </c>
      <c r="AB3724">
        <v>0</v>
      </c>
      <c r="AC3724">
        <v>0</v>
      </c>
      <c r="AD3724">
        <v>0</v>
      </c>
      <c r="AE3724">
        <v>2.907922771076989</v>
      </c>
    </row>
    <row r="3725" spans="1:31" x14ac:dyDescent="0.25">
      <c r="A3725">
        <v>1877462</v>
      </c>
      <c r="B3725">
        <v>1</v>
      </c>
      <c r="C3725" t="s">
        <v>81</v>
      </c>
      <c r="D3725" t="s">
        <v>118</v>
      </c>
      <c r="E3725" t="s">
        <v>158</v>
      </c>
      <c r="F3725" t="s">
        <v>10840</v>
      </c>
      <c r="G3725" t="s">
        <v>219</v>
      </c>
      <c r="H3725" t="s">
        <v>134</v>
      </c>
      <c r="I3725" t="s">
        <v>135</v>
      </c>
      <c r="J3725" t="s">
        <v>136</v>
      </c>
      <c r="K3725" t="s">
        <v>137</v>
      </c>
      <c r="L3725" t="s">
        <v>10841</v>
      </c>
      <c r="M3725" t="s">
        <v>10842</v>
      </c>
      <c r="N3725">
        <v>1.3488888880000001</v>
      </c>
      <c r="O3725">
        <v>0</v>
      </c>
      <c r="P3725">
        <v>0</v>
      </c>
      <c r="Q3725">
        <v>0</v>
      </c>
      <c r="R3725">
        <v>6</v>
      </c>
      <c r="S3725">
        <v>0</v>
      </c>
      <c r="T3725">
        <v>0</v>
      </c>
      <c r="U3725">
        <v>0</v>
      </c>
      <c r="V3725">
        <v>0</v>
      </c>
      <c r="W3725">
        <v>0</v>
      </c>
      <c r="X3725">
        <v>0</v>
      </c>
      <c r="Y3725">
        <v>0</v>
      </c>
      <c r="Z3725">
        <v>13.041624391281843</v>
      </c>
      <c r="AA3725">
        <v>0</v>
      </c>
      <c r="AB3725">
        <v>0</v>
      </c>
      <c r="AC3725">
        <v>0</v>
      </c>
      <c r="AD3725">
        <v>0</v>
      </c>
      <c r="AE3725">
        <v>13.041624391281843</v>
      </c>
    </row>
    <row r="3726" spans="1:31" x14ac:dyDescent="0.25">
      <c r="A3726">
        <v>1877313</v>
      </c>
      <c r="B3726">
        <v>1</v>
      </c>
      <c r="C3726" t="s">
        <v>80</v>
      </c>
      <c r="D3726" t="s">
        <v>111</v>
      </c>
      <c r="E3726" t="s">
        <v>140</v>
      </c>
      <c r="F3726" t="s">
        <v>10843</v>
      </c>
      <c r="G3726" t="s">
        <v>200</v>
      </c>
      <c r="H3726" t="s">
        <v>143</v>
      </c>
      <c r="I3726" t="s">
        <v>135</v>
      </c>
      <c r="J3726" t="s">
        <v>136</v>
      </c>
      <c r="K3726" t="s">
        <v>137</v>
      </c>
      <c r="L3726" t="s">
        <v>10844</v>
      </c>
      <c r="M3726" t="s">
        <v>10845</v>
      </c>
      <c r="N3726">
        <v>1.8047222220000001</v>
      </c>
      <c r="O3726">
        <v>0</v>
      </c>
      <c r="P3726">
        <v>9</v>
      </c>
      <c r="Q3726">
        <v>0</v>
      </c>
      <c r="R3726">
        <v>0</v>
      </c>
      <c r="S3726">
        <v>0</v>
      </c>
      <c r="T3726">
        <v>0</v>
      </c>
      <c r="U3726">
        <v>0</v>
      </c>
      <c r="V3726">
        <v>0</v>
      </c>
      <c r="W3726">
        <v>0</v>
      </c>
      <c r="X3726">
        <v>3.5662980237965556</v>
      </c>
      <c r="Y3726">
        <v>0</v>
      </c>
      <c r="Z3726">
        <v>0</v>
      </c>
      <c r="AA3726">
        <v>0</v>
      </c>
      <c r="AB3726">
        <v>0</v>
      </c>
      <c r="AC3726">
        <v>0</v>
      </c>
      <c r="AD3726">
        <v>0</v>
      </c>
      <c r="AE3726">
        <v>3.5662980237965556</v>
      </c>
    </row>
    <row r="3727" spans="1:31" x14ac:dyDescent="0.25">
      <c r="A3727">
        <v>1877906</v>
      </c>
      <c r="B3727">
        <v>1</v>
      </c>
      <c r="C3727" t="s">
        <v>80</v>
      </c>
      <c r="D3727" t="s">
        <v>97</v>
      </c>
      <c r="E3727" t="s">
        <v>140</v>
      </c>
      <c r="F3727" t="s">
        <v>10846</v>
      </c>
      <c r="G3727" t="s">
        <v>207</v>
      </c>
      <c r="H3727" t="s">
        <v>143</v>
      </c>
      <c r="I3727" t="s">
        <v>135</v>
      </c>
      <c r="J3727" t="s">
        <v>136</v>
      </c>
      <c r="K3727" t="s">
        <v>137</v>
      </c>
      <c r="L3727" t="s">
        <v>10847</v>
      </c>
      <c r="M3727" t="s">
        <v>10848</v>
      </c>
      <c r="N3727">
        <v>3.1163888879999999</v>
      </c>
      <c r="O3727">
        <v>0</v>
      </c>
      <c r="P3727">
        <v>3</v>
      </c>
      <c r="Q3727">
        <v>0</v>
      </c>
      <c r="R3727">
        <v>0</v>
      </c>
      <c r="S3727">
        <v>0</v>
      </c>
      <c r="T3727">
        <v>0</v>
      </c>
      <c r="U3727">
        <v>0</v>
      </c>
      <c r="V3727">
        <v>0</v>
      </c>
      <c r="W3727">
        <v>0</v>
      </c>
      <c r="X3727">
        <v>2.2565384624729798</v>
      </c>
      <c r="Y3727">
        <v>0</v>
      </c>
      <c r="Z3727">
        <v>0</v>
      </c>
      <c r="AA3727">
        <v>0</v>
      </c>
      <c r="AB3727">
        <v>0</v>
      </c>
      <c r="AC3727">
        <v>0</v>
      </c>
      <c r="AD3727">
        <v>0</v>
      </c>
      <c r="AE3727">
        <v>2.2565384624729798</v>
      </c>
    </row>
    <row r="3728" spans="1:31" x14ac:dyDescent="0.25">
      <c r="A3728">
        <v>1877551</v>
      </c>
      <c r="B3728">
        <v>1</v>
      </c>
      <c r="C3728" t="s">
        <v>80</v>
      </c>
      <c r="D3728" t="s">
        <v>105</v>
      </c>
      <c r="E3728" t="s">
        <v>158</v>
      </c>
      <c r="F3728" t="s">
        <v>10849</v>
      </c>
      <c r="G3728" t="s">
        <v>219</v>
      </c>
      <c r="H3728" t="s">
        <v>134</v>
      </c>
      <c r="I3728" t="s">
        <v>135</v>
      </c>
      <c r="J3728" t="s">
        <v>136</v>
      </c>
      <c r="K3728" t="s">
        <v>137</v>
      </c>
      <c r="L3728" t="s">
        <v>10850</v>
      </c>
      <c r="M3728" t="s">
        <v>10851</v>
      </c>
      <c r="N3728">
        <v>0.84499999999999997</v>
      </c>
      <c r="O3728">
        <v>0</v>
      </c>
      <c r="P3728">
        <v>19</v>
      </c>
      <c r="Q3728">
        <v>0</v>
      </c>
      <c r="R3728">
        <v>1</v>
      </c>
      <c r="S3728">
        <v>0</v>
      </c>
      <c r="T3728">
        <v>3</v>
      </c>
      <c r="U3728">
        <v>0</v>
      </c>
      <c r="V3728">
        <v>0</v>
      </c>
      <c r="W3728">
        <v>0</v>
      </c>
      <c r="X3728">
        <v>2.7338185844292111</v>
      </c>
      <c r="Y3728">
        <v>0</v>
      </c>
      <c r="Z3728">
        <v>0.20232834462516003</v>
      </c>
      <c r="AA3728">
        <v>0</v>
      </c>
      <c r="AB3728">
        <v>0.25278240400405499</v>
      </c>
      <c r="AC3728">
        <v>0</v>
      </c>
      <c r="AD3728">
        <v>0</v>
      </c>
      <c r="AE3728">
        <v>3.1889293330584261</v>
      </c>
    </row>
    <row r="3729" spans="1:31" x14ac:dyDescent="0.25">
      <c r="A3729">
        <v>1877860</v>
      </c>
      <c r="B3729">
        <v>1</v>
      </c>
      <c r="C3729" t="s">
        <v>81</v>
      </c>
      <c r="D3729" t="s">
        <v>112</v>
      </c>
      <c r="E3729" t="s">
        <v>146</v>
      </c>
      <c r="F3729" t="s">
        <v>10852</v>
      </c>
      <c r="G3729" t="s">
        <v>148</v>
      </c>
      <c r="H3729" t="s">
        <v>143</v>
      </c>
      <c r="I3729" t="s">
        <v>135</v>
      </c>
      <c r="J3729" t="s">
        <v>136</v>
      </c>
      <c r="K3729" t="s">
        <v>137</v>
      </c>
      <c r="L3729" t="s">
        <v>10853</v>
      </c>
      <c r="M3729" t="s">
        <v>10854</v>
      </c>
      <c r="N3729">
        <v>3.3169444440000002</v>
      </c>
      <c r="O3729">
        <v>0</v>
      </c>
      <c r="P3729">
        <v>38</v>
      </c>
      <c r="Q3729">
        <v>0</v>
      </c>
      <c r="R3729">
        <v>0</v>
      </c>
      <c r="S3729">
        <v>0</v>
      </c>
      <c r="T3729">
        <v>0</v>
      </c>
      <c r="U3729">
        <v>0</v>
      </c>
      <c r="V3729">
        <v>0</v>
      </c>
      <c r="W3729">
        <v>0</v>
      </c>
      <c r="X3729">
        <v>27.10369125699912</v>
      </c>
      <c r="Y3729">
        <v>0</v>
      </c>
      <c r="Z3729">
        <v>0</v>
      </c>
      <c r="AA3729">
        <v>0</v>
      </c>
      <c r="AB3729">
        <v>0</v>
      </c>
      <c r="AC3729">
        <v>0</v>
      </c>
      <c r="AD3729">
        <v>0</v>
      </c>
      <c r="AE3729">
        <v>27.10369125699912</v>
      </c>
    </row>
    <row r="3730" spans="1:31" x14ac:dyDescent="0.25">
      <c r="A3730">
        <v>1877428</v>
      </c>
      <c r="B3730">
        <v>1</v>
      </c>
      <c r="C3730" t="s">
        <v>80</v>
      </c>
      <c r="D3730" t="s">
        <v>84</v>
      </c>
      <c r="E3730" t="s">
        <v>169</v>
      </c>
      <c r="F3730" t="s">
        <v>10855</v>
      </c>
      <c r="G3730" t="s">
        <v>171</v>
      </c>
      <c r="H3730" t="s">
        <v>143</v>
      </c>
      <c r="I3730" t="s">
        <v>135</v>
      </c>
      <c r="J3730" t="s">
        <v>136</v>
      </c>
      <c r="K3730" t="s">
        <v>172</v>
      </c>
      <c r="L3730" t="s">
        <v>10194</v>
      </c>
      <c r="M3730" t="s">
        <v>10856</v>
      </c>
      <c r="N3730">
        <v>0.81666666600000004</v>
      </c>
      <c r="O3730">
        <v>0</v>
      </c>
      <c r="P3730">
        <v>17</v>
      </c>
      <c r="Q3730">
        <v>0</v>
      </c>
      <c r="R3730">
        <v>0</v>
      </c>
      <c r="S3730">
        <v>0</v>
      </c>
      <c r="T3730">
        <v>5</v>
      </c>
      <c r="U3730">
        <v>0</v>
      </c>
      <c r="V3730">
        <v>0</v>
      </c>
      <c r="W3730">
        <v>0</v>
      </c>
      <c r="X3730">
        <v>3.0674057518896003</v>
      </c>
      <c r="Y3730">
        <v>0</v>
      </c>
      <c r="Z3730">
        <v>0</v>
      </c>
      <c r="AA3730">
        <v>0</v>
      </c>
      <c r="AB3730">
        <v>8.7350238738700021</v>
      </c>
      <c r="AC3730">
        <v>0</v>
      </c>
      <c r="AD3730">
        <v>0</v>
      </c>
      <c r="AE3730">
        <v>11.802429625759602</v>
      </c>
    </row>
    <row r="3731" spans="1:31" x14ac:dyDescent="0.25">
      <c r="A3731">
        <v>1877923</v>
      </c>
      <c r="B3731">
        <v>1</v>
      </c>
      <c r="C3731" t="s">
        <v>80</v>
      </c>
      <c r="D3731" t="s">
        <v>100</v>
      </c>
      <c r="E3731" t="s">
        <v>146</v>
      </c>
      <c r="F3731" t="s">
        <v>10857</v>
      </c>
      <c r="G3731" t="s">
        <v>596</v>
      </c>
      <c r="H3731" t="s">
        <v>143</v>
      </c>
      <c r="I3731" t="s">
        <v>135</v>
      </c>
      <c r="J3731" t="s">
        <v>136</v>
      </c>
      <c r="K3731" t="s">
        <v>137</v>
      </c>
      <c r="L3731" t="s">
        <v>10858</v>
      </c>
      <c r="M3731" t="s">
        <v>10859</v>
      </c>
      <c r="N3731">
        <v>0.45527777699999999</v>
      </c>
      <c r="O3731">
        <v>0</v>
      </c>
      <c r="P3731">
        <v>5</v>
      </c>
      <c r="Q3731">
        <v>0</v>
      </c>
      <c r="R3731">
        <v>0</v>
      </c>
      <c r="S3731">
        <v>0</v>
      </c>
      <c r="T3731">
        <v>0</v>
      </c>
      <c r="U3731">
        <v>0</v>
      </c>
      <c r="V3731">
        <v>0</v>
      </c>
      <c r="W3731">
        <v>0</v>
      </c>
      <c r="X3731">
        <v>2.4238032266652354</v>
      </c>
      <c r="Y3731">
        <v>0</v>
      </c>
      <c r="Z3731">
        <v>0</v>
      </c>
      <c r="AA3731">
        <v>0</v>
      </c>
      <c r="AB3731">
        <v>0</v>
      </c>
      <c r="AC3731">
        <v>0</v>
      </c>
      <c r="AD3731">
        <v>0</v>
      </c>
      <c r="AE3731">
        <v>2.4238032266652354</v>
      </c>
    </row>
    <row r="3732" spans="1:31" x14ac:dyDescent="0.25">
      <c r="A3732">
        <v>1877674</v>
      </c>
      <c r="B3732">
        <v>1</v>
      </c>
      <c r="C3732" t="s">
        <v>80</v>
      </c>
      <c r="D3732" t="s">
        <v>108</v>
      </c>
      <c r="E3732" t="s">
        <v>146</v>
      </c>
      <c r="F3732" t="s">
        <v>10860</v>
      </c>
      <c r="G3732" t="s">
        <v>541</v>
      </c>
      <c r="H3732" t="s">
        <v>143</v>
      </c>
      <c r="I3732" t="s">
        <v>135</v>
      </c>
      <c r="J3732" t="s">
        <v>136</v>
      </c>
      <c r="K3732" t="s">
        <v>137</v>
      </c>
      <c r="L3732" t="s">
        <v>10861</v>
      </c>
      <c r="M3732" t="s">
        <v>10862</v>
      </c>
      <c r="N3732">
        <v>3.7425000000000002</v>
      </c>
      <c r="O3732">
        <v>0</v>
      </c>
      <c r="P3732">
        <v>6</v>
      </c>
      <c r="Q3732">
        <v>0</v>
      </c>
      <c r="R3732">
        <v>12</v>
      </c>
      <c r="S3732">
        <v>0</v>
      </c>
      <c r="T3732">
        <v>1</v>
      </c>
      <c r="U3732">
        <v>0</v>
      </c>
      <c r="V3732">
        <v>0</v>
      </c>
      <c r="W3732">
        <v>0</v>
      </c>
      <c r="X3732">
        <v>2.7449221993727204</v>
      </c>
      <c r="Y3732">
        <v>0</v>
      </c>
      <c r="Z3732">
        <v>83.749852512374872</v>
      </c>
      <c r="AA3732">
        <v>0</v>
      </c>
      <c r="AB3732">
        <v>8.7768230339572</v>
      </c>
      <c r="AC3732">
        <v>0</v>
      </c>
      <c r="AD3732">
        <v>0</v>
      </c>
      <c r="AE3732">
        <v>95.271597745704796</v>
      </c>
    </row>
    <row r="3733" spans="1:31" x14ac:dyDescent="0.25">
      <c r="A3733">
        <v>1877591</v>
      </c>
      <c r="B3733">
        <v>1</v>
      </c>
      <c r="C3733" t="s">
        <v>80</v>
      </c>
      <c r="D3733" t="s">
        <v>98</v>
      </c>
      <c r="E3733" t="s">
        <v>146</v>
      </c>
      <c r="F3733" t="s">
        <v>10863</v>
      </c>
      <c r="G3733" t="s">
        <v>148</v>
      </c>
      <c r="H3733" t="s">
        <v>143</v>
      </c>
      <c r="I3733" t="s">
        <v>135</v>
      </c>
      <c r="J3733" t="s">
        <v>136</v>
      </c>
      <c r="K3733" t="s">
        <v>137</v>
      </c>
      <c r="L3733" t="s">
        <v>10864</v>
      </c>
      <c r="M3733" t="s">
        <v>10865</v>
      </c>
      <c r="N3733">
        <v>0.80138888799999997</v>
      </c>
      <c r="O3733">
        <v>0</v>
      </c>
      <c r="P3733">
        <v>0</v>
      </c>
      <c r="Q3733">
        <v>0</v>
      </c>
      <c r="R3733">
        <v>2</v>
      </c>
      <c r="S3733">
        <v>0</v>
      </c>
      <c r="T3733">
        <v>0</v>
      </c>
      <c r="U3733">
        <v>0</v>
      </c>
      <c r="V3733">
        <v>0</v>
      </c>
      <c r="W3733">
        <v>0</v>
      </c>
      <c r="X3733">
        <v>0</v>
      </c>
      <c r="Y3733">
        <v>0</v>
      </c>
      <c r="Z3733">
        <v>7.5056577205505004</v>
      </c>
      <c r="AA3733">
        <v>0</v>
      </c>
      <c r="AB3733">
        <v>0</v>
      </c>
      <c r="AC3733">
        <v>0</v>
      </c>
      <c r="AD3733">
        <v>0</v>
      </c>
      <c r="AE3733">
        <v>7.5056577205505004</v>
      </c>
    </row>
    <row r="3734" spans="1:31" x14ac:dyDescent="0.25">
      <c r="A3734">
        <v>1877777</v>
      </c>
      <c r="B3734">
        <v>1</v>
      </c>
      <c r="C3734" t="s">
        <v>80</v>
      </c>
      <c r="D3734" t="s">
        <v>88</v>
      </c>
      <c r="E3734" t="s">
        <v>169</v>
      </c>
      <c r="F3734" t="s">
        <v>10866</v>
      </c>
      <c r="G3734" t="s">
        <v>2576</v>
      </c>
      <c r="H3734" t="s">
        <v>143</v>
      </c>
      <c r="I3734" t="s">
        <v>135</v>
      </c>
      <c r="J3734" t="s">
        <v>136</v>
      </c>
      <c r="K3734" t="s">
        <v>137</v>
      </c>
      <c r="L3734" t="s">
        <v>10867</v>
      </c>
      <c r="M3734" t="s">
        <v>10868</v>
      </c>
      <c r="N3734">
        <v>8.27</v>
      </c>
      <c r="O3734">
        <v>0</v>
      </c>
      <c r="P3734">
        <v>114</v>
      </c>
      <c r="Q3734">
        <v>0</v>
      </c>
      <c r="R3734">
        <v>0</v>
      </c>
      <c r="S3734">
        <v>0</v>
      </c>
      <c r="T3734">
        <v>29</v>
      </c>
      <c r="U3734">
        <v>0</v>
      </c>
      <c r="V3734">
        <v>0</v>
      </c>
      <c r="W3734">
        <v>0</v>
      </c>
      <c r="X3734">
        <v>430.19463738023774</v>
      </c>
      <c r="Y3734">
        <v>0</v>
      </c>
      <c r="Z3734">
        <v>0</v>
      </c>
      <c r="AA3734">
        <v>0</v>
      </c>
      <c r="AB3734">
        <v>455.86038194812448</v>
      </c>
      <c r="AC3734">
        <v>0</v>
      </c>
      <c r="AD3734">
        <v>0</v>
      </c>
      <c r="AE3734">
        <v>886.05501932836228</v>
      </c>
    </row>
    <row r="3735" spans="1:31" x14ac:dyDescent="0.25">
      <c r="A3735">
        <v>1877783</v>
      </c>
      <c r="B3735">
        <v>1</v>
      </c>
      <c r="C3735" t="s">
        <v>81</v>
      </c>
      <c r="D3735" t="s">
        <v>115</v>
      </c>
      <c r="E3735" t="s">
        <v>140</v>
      </c>
      <c r="F3735" t="s">
        <v>10869</v>
      </c>
      <c r="G3735" t="s">
        <v>163</v>
      </c>
      <c r="H3735" t="s">
        <v>143</v>
      </c>
      <c r="I3735" t="s">
        <v>135</v>
      </c>
      <c r="J3735" t="s">
        <v>136</v>
      </c>
      <c r="K3735" t="s">
        <v>137</v>
      </c>
      <c r="L3735" t="s">
        <v>10870</v>
      </c>
      <c r="M3735" t="s">
        <v>10871</v>
      </c>
      <c r="N3735">
        <v>2.838333333</v>
      </c>
      <c r="O3735">
        <v>0</v>
      </c>
      <c r="P3735">
        <v>0</v>
      </c>
      <c r="Q3735">
        <v>0</v>
      </c>
      <c r="R3735">
        <v>0</v>
      </c>
      <c r="S3735">
        <v>0</v>
      </c>
      <c r="T3735">
        <v>1</v>
      </c>
      <c r="U3735">
        <v>0</v>
      </c>
      <c r="V3735">
        <v>0</v>
      </c>
      <c r="W3735">
        <v>0</v>
      </c>
      <c r="X3735">
        <v>0</v>
      </c>
      <c r="Y3735">
        <v>0</v>
      </c>
      <c r="Z3735">
        <v>0</v>
      </c>
      <c r="AA3735">
        <v>0</v>
      </c>
      <c r="AB3735">
        <v>0</v>
      </c>
      <c r="AC3735">
        <v>0</v>
      </c>
      <c r="AD3735">
        <v>0</v>
      </c>
      <c r="AE3735">
        <v>0</v>
      </c>
    </row>
    <row r="3736" spans="1:31" x14ac:dyDescent="0.25">
      <c r="A3736">
        <v>1878012</v>
      </c>
      <c r="B3736">
        <v>1</v>
      </c>
      <c r="C3736" t="s">
        <v>80</v>
      </c>
      <c r="D3736" t="s">
        <v>104</v>
      </c>
      <c r="E3736" t="s">
        <v>146</v>
      </c>
      <c r="F3736" t="s">
        <v>3090</v>
      </c>
      <c r="G3736" t="s">
        <v>1606</v>
      </c>
      <c r="H3736" t="s">
        <v>143</v>
      </c>
      <c r="I3736" t="s">
        <v>135</v>
      </c>
      <c r="J3736" t="s">
        <v>136</v>
      </c>
      <c r="K3736" t="s">
        <v>137</v>
      </c>
      <c r="L3736" t="s">
        <v>10872</v>
      </c>
      <c r="M3736" t="s">
        <v>10873</v>
      </c>
      <c r="N3736">
        <v>8.3633333329999999</v>
      </c>
      <c r="O3736">
        <v>0</v>
      </c>
      <c r="P3736">
        <v>113</v>
      </c>
      <c r="Q3736">
        <v>0</v>
      </c>
      <c r="R3736">
        <v>1</v>
      </c>
      <c r="S3736">
        <v>0</v>
      </c>
      <c r="T3736">
        <v>5</v>
      </c>
      <c r="U3736">
        <v>0</v>
      </c>
      <c r="V3736">
        <v>0</v>
      </c>
      <c r="W3736">
        <v>0</v>
      </c>
      <c r="X3736">
        <v>170.51014374007431</v>
      </c>
      <c r="Y3736">
        <v>0</v>
      </c>
      <c r="Z3736">
        <v>1.4750629563691582</v>
      </c>
      <c r="AA3736">
        <v>0</v>
      </c>
      <c r="AB3736">
        <v>23.279599954675387</v>
      </c>
      <c r="AC3736">
        <v>0</v>
      </c>
      <c r="AD3736">
        <v>0</v>
      </c>
      <c r="AE3736">
        <v>195.26480665111885</v>
      </c>
    </row>
    <row r="3737" spans="1:31" x14ac:dyDescent="0.25">
      <c r="A3737">
        <v>1877800</v>
      </c>
      <c r="B3737">
        <v>1</v>
      </c>
      <c r="C3737" t="s">
        <v>80</v>
      </c>
      <c r="D3737" t="s">
        <v>83</v>
      </c>
      <c r="E3737" t="s">
        <v>131</v>
      </c>
      <c r="F3737" t="s">
        <v>10874</v>
      </c>
      <c r="G3737" t="s">
        <v>133</v>
      </c>
      <c r="H3737" t="s">
        <v>134</v>
      </c>
      <c r="I3737" t="s">
        <v>135</v>
      </c>
      <c r="J3737" t="s">
        <v>136</v>
      </c>
      <c r="K3737" t="s">
        <v>137</v>
      </c>
      <c r="L3737" t="s">
        <v>10875</v>
      </c>
      <c r="M3737" t="s">
        <v>10876</v>
      </c>
      <c r="N3737">
        <v>0.88916666600000005</v>
      </c>
      <c r="O3737">
        <v>0</v>
      </c>
      <c r="P3737">
        <v>269</v>
      </c>
      <c r="Q3737">
        <v>0</v>
      </c>
      <c r="R3737">
        <v>16</v>
      </c>
      <c r="S3737">
        <v>0</v>
      </c>
      <c r="T3737">
        <v>17</v>
      </c>
      <c r="U3737">
        <v>0</v>
      </c>
      <c r="V3737">
        <v>0</v>
      </c>
      <c r="W3737">
        <v>0</v>
      </c>
      <c r="X3737">
        <v>55.688914263891832</v>
      </c>
      <c r="Y3737">
        <v>0</v>
      </c>
      <c r="Z3737">
        <v>11.72491241072219</v>
      </c>
      <c r="AA3737">
        <v>0</v>
      </c>
      <c r="AB3737">
        <v>26.529016230649187</v>
      </c>
      <c r="AC3737">
        <v>0</v>
      </c>
      <c r="AD3737">
        <v>0</v>
      </c>
      <c r="AE3737">
        <v>93.94284290526322</v>
      </c>
    </row>
    <row r="3738" spans="1:31" x14ac:dyDescent="0.25">
      <c r="A3738">
        <v>1877843</v>
      </c>
      <c r="B3738">
        <v>1</v>
      </c>
      <c r="C3738" t="s">
        <v>81</v>
      </c>
      <c r="D3738" t="s">
        <v>119</v>
      </c>
      <c r="E3738" t="s">
        <v>210</v>
      </c>
      <c r="F3738" t="s">
        <v>10877</v>
      </c>
      <c r="G3738" t="s">
        <v>133</v>
      </c>
      <c r="H3738" t="s">
        <v>134</v>
      </c>
      <c r="I3738" t="s">
        <v>152</v>
      </c>
      <c r="J3738" t="s">
        <v>136</v>
      </c>
      <c r="K3738" t="s">
        <v>137</v>
      </c>
      <c r="L3738" t="s">
        <v>10878</v>
      </c>
      <c r="M3738" t="s">
        <v>10879</v>
      </c>
      <c r="N3738">
        <v>1.1111111E-2</v>
      </c>
      <c r="O3738">
        <v>1</v>
      </c>
      <c r="P3738">
        <v>2580</v>
      </c>
      <c r="Q3738">
        <v>26</v>
      </c>
      <c r="R3738">
        <v>511</v>
      </c>
      <c r="S3738">
        <v>11</v>
      </c>
      <c r="T3738">
        <v>235</v>
      </c>
      <c r="U3738">
        <v>0</v>
      </c>
      <c r="V3738">
        <v>2</v>
      </c>
      <c r="W3738">
        <v>8.0234409167333331E-3</v>
      </c>
      <c r="X3738">
        <v>4.0649512906691996</v>
      </c>
      <c r="Y3738">
        <v>1.8282458495402665</v>
      </c>
      <c r="Z3738">
        <v>8.2070939885445746</v>
      </c>
      <c r="AA3738">
        <v>1.5672022964700225</v>
      </c>
      <c r="AB3738">
        <v>1.2915712886374002</v>
      </c>
      <c r="AC3738">
        <v>0</v>
      </c>
      <c r="AD3738">
        <v>1.0823613329066669E-2</v>
      </c>
      <c r="AE3738">
        <v>16.977911768107262</v>
      </c>
    </row>
    <row r="3739" spans="1:31" x14ac:dyDescent="0.25">
      <c r="A3739">
        <v>1877422</v>
      </c>
      <c r="B3739">
        <v>1</v>
      </c>
      <c r="C3739" t="s">
        <v>81</v>
      </c>
      <c r="D3739" t="s">
        <v>128</v>
      </c>
      <c r="E3739" t="s">
        <v>131</v>
      </c>
      <c r="F3739" t="s">
        <v>6450</v>
      </c>
      <c r="G3739" t="s">
        <v>133</v>
      </c>
      <c r="H3739" t="s">
        <v>134</v>
      </c>
      <c r="I3739" t="s">
        <v>135</v>
      </c>
      <c r="J3739" t="s">
        <v>136</v>
      </c>
      <c r="K3739" t="s">
        <v>137</v>
      </c>
      <c r="L3739" t="s">
        <v>10880</v>
      </c>
      <c r="M3739" t="s">
        <v>10881</v>
      </c>
      <c r="N3739">
        <v>0.20277777699999999</v>
      </c>
      <c r="O3739">
        <v>6</v>
      </c>
      <c r="P3739">
        <v>1247</v>
      </c>
      <c r="Q3739">
        <v>21</v>
      </c>
      <c r="R3739">
        <v>16</v>
      </c>
      <c r="S3739">
        <v>11</v>
      </c>
      <c r="T3739">
        <v>89</v>
      </c>
      <c r="U3739">
        <v>0</v>
      </c>
      <c r="V3739">
        <v>0</v>
      </c>
      <c r="W3739">
        <v>2.3116577831076772</v>
      </c>
      <c r="X3739">
        <v>32.831197694796252</v>
      </c>
      <c r="Y3739">
        <v>62.710684881090152</v>
      </c>
      <c r="Z3739">
        <v>3.506309391181234</v>
      </c>
      <c r="AA3739">
        <v>20.64556705065467</v>
      </c>
      <c r="AB3739">
        <v>7.1859075218546762</v>
      </c>
      <c r="AC3739">
        <v>0</v>
      </c>
      <c r="AD3739">
        <v>0</v>
      </c>
      <c r="AE3739">
        <v>129.19132432268466</v>
      </c>
    </row>
    <row r="3740" spans="1:31" x14ac:dyDescent="0.25">
      <c r="A3740">
        <v>1877322</v>
      </c>
      <c r="B3740">
        <v>1</v>
      </c>
      <c r="C3740" t="s">
        <v>80</v>
      </c>
      <c r="D3740" t="s">
        <v>103</v>
      </c>
      <c r="E3740" t="s">
        <v>229</v>
      </c>
      <c r="F3740" t="s">
        <v>10882</v>
      </c>
      <c r="G3740" t="s">
        <v>133</v>
      </c>
      <c r="H3740" t="s">
        <v>134</v>
      </c>
      <c r="I3740" t="s">
        <v>135</v>
      </c>
      <c r="J3740" t="s">
        <v>136</v>
      </c>
      <c r="K3740" t="s">
        <v>137</v>
      </c>
      <c r="L3740" t="s">
        <v>10883</v>
      </c>
      <c r="M3740" t="s">
        <v>10884</v>
      </c>
      <c r="N3740">
        <v>0.27164444399999998</v>
      </c>
      <c r="O3740">
        <v>0</v>
      </c>
      <c r="P3740">
        <v>0</v>
      </c>
      <c r="Q3740">
        <v>6</v>
      </c>
      <c r="R3740">
        <v>0</v>
      </c>
      <c r="S3740">
        <v>50</v>
      </c>
      <c r="T3740">
        <v>5</v>
      </c>
      <c r="U3740">
        <v>80</v>
      </c>
      <c r="V3740">
        <v>5</v>
      </c>
      <c r="W3740">
        <v>0</v>
      </c>
      <c r="X3740">
        <v>0</v>
      </c>
      <c r="Y3740">
        <v>22.465372874911541</v>
      </c>
      <c r="Z3740">
        <v>0</v>
      </c>
      <c r="AA3740">
        <v>126.90726780939661</v>
      </c>
      <c r="AB3740">
        <v>9.7734481219200688</v>
      </c>
      <c r="AC3740">
        <v>1952.9089562512306</v>
      </c>
      <c r="AD3740">
        <v>14.525696846957226</v>
      </c>
      <c r="AE3740">
        <v>2126.5807419044158</v>
      </c>
    </row>
    <row r="3741" spans="1:31" x14ac:dyDescent="0.25">
      <c r="A3741">
        <v>1877279</v>
      </c>
      <c r="B3741">
        <v>1</v>
      </c>
      <c r="C3741" t="s">
        <v>80</v>
      </c>
      <c r="D3741" t="s">
        <v>85</v>
      </c>
      <c r="E3741" t="s">
        <v>158</v>
      </c>
      <c r="F3741" t="s">
        <v>10212</v>
      </c>
      <c r="G3741" t="s">
        <v>893</v>
      </c>
      <c r="H3741" t="s">
        <v>134</v>
      </c>
      <c r="I3741" t="s">
        <v>135</v>
      </c>
      <c r="J3741" t="s">
        <v>136</v>
      </c>
      <c r="K3741" t="s">
        <v>137</v>
      </c>
      <c r="L3741" t="s">
        <v>10885</v>
      </c>
      <c r="M3741" t="s">
        <v>10886</v>
      </c>
      <c r="N3741">
        <v>6.5363888880000003</v>
      </c>
      <c r="O3741">
        <v>0</v>
      </c>
      <c r="P3741">
        <v>509</v>
      </c>
      <c r="Q3741">
        <v>0</v>
      </c>
      <c r="R3741">
        <v>0</v>
      </c>
      <c r="S3741">
        <v>0</v>
      </c>
      <c r="T3741">
        <v>45</v>
      </c>
      <c r="U3741">
        <v>0</v>
      </c>
      <c r="V3741">
        <v>0</v>
      </c>
      <c r="W3741">
        <v>0</v>
      </c>
      <c r="X3741">
        <v>605.04056350894643</v>
      </c>
      <c r="Y3741">
        <v>0</v>
      </c>
      <c r="Z3741">
        <v>0</v>
      </c>
      <c r="AA3741">
        <v>0</v>
      </c>
      <c r="AB3741">
        <v>244.49043978924632</v>
      </c>
      <c r="AC3741">
        <v>0</v>
      </c>
      <c r="AD3741">
        <v>0</v>
      </c>
      <c r="AE3741">
        <v>849.53100329819279</v>
      </c>
    </row>
    <row r="3742" spans="1:31" x14ac:dyDescent="0.25">
      <c r="A3742">
        <v>1877943</v>
      </c>
      <c r="B3742">
        <v>1</v>
      </c>
      <c r="C3742" t="s">
        <v>80</v>
      </c>
      <c r="D3742" t="s">
        <v>104</v>
      </c>
      <c r="E3742" t="s">
        <v>146</v>
      </c>
      <c r="F3742" t="s">
        <v>10400</v>
      </c>
      <c r="G3742" t="s">
        <v>148</v>
      </c>
      <c r="H3742" t="s">
        <v>143</v>
      </c>
      <c r="I3742" t="s">
        <v>135</v>
      </c>
      <c r="J3742" t="s">
        <v>136</v>
      </c>
      <c r="K3742" t="s">
        <v>137</v>
      </c>
      <c r="L3742" t="s">
        <v>10887</v>
      </c>
      <c r="M3742" t="s">
        <v>10888</v>
      </c>
      <c r="N3742">
        <v>2.446111111</v>
      </c>
      <c r="O3742">
        <v>0</v>
      </c>
      <c r="P3742">
        <v>2</v>
      </c>
      <c r="Q3742">
        <v>0</v>
      </c>
      <c r="R3742">
        <v>0</v>
      </c>
      <c r="S3742">
        <v>0</v>
      </c>
      <c r="T3742">
        <v>1</v>
      </c>
      <c r="U3742">
        <v>0</v>
      </c>
      <c r="V3742">
        <v>0</v>
      </c>
      <c r="W3742">
        <v>0</v>
      </c>
      <c r="X3742">
        <v>9.7722890886989813</v>
      </c>
      <c r="Y3742">
        <v>0</v>
      </c>
      <c r="Z3742">
        <v>0</v>
      </c>
      <c r="AA3742">
        <v>0</v>
      </c>
      <c r="AB3742">
        <v>0.67730438246909508</v>
      </c>
      <c r="AC3742">
        <v>0</v>
      </c>
      <c r="AD3742">
        <v>0</v>
      </c>
      <c r="AE3742">
        <v>10.449593471168077</v>
      </c>
    </row>
    <row r="3743" spans="1:31" x14ac:dyDescent="0.25">
      <c r="A3743">
        <v>1877986</v>
      </c>
      <c r="B3743">
        <v>1</v>
      </c>
      <c r="C3743" t="s">
        <v>80</v>
      </c>
      <c r="D3743" t="s">
        <v>107</v>
      </c>
      <c r="E3743" t="s">
        <v>158</v>
      </c>
      <c r="F3743" t="s">
        <v>10889</v>
      </c>
      <c r="G3743" t="s">
        <v>219</v>
      </c>
      <c r="H3743" t="s">
        <v>134</v>
      </c>
      <c r="I3743" t="s">
        <v>135</v>
      </c>
      <c r="J3743" t="s">
        <v>136</v>
      </c>
      <c r="K3743" t="s">
        <v>137</v>
      </c>
      <c r="L3743" t="s">
        <v>10890</v>
      </c>
      <c r="M3743" t="s">
        <v>10891</v>
      </c>
      <c r="N3743">
        <v>6.1052777770000004</v>
      </c>
      <c r="O3743">
        <v>0</v>
      </c>
      <c r="P3743">
        <v>0</v>
      </c>
      <c r="Q3743">
        <v>6</v>
      </c>
      <c r="R3743">
        <v>0</v>
      </c>
      <c r="S3743">
        <v>0</v>
      </c>
      <c r="T3743">
        <v>0</v>
      </c>
      <c r="U3743">
        <v>0</v>
      </c>
      <c r="V3743">
        <v>0</v>
      </c>
      <c r="W3743">
        <v>0</v>
      </c>
      <c r="X3743">
        <v>0</v>
      </c>
      <c r="Y3743">
        <v>193.69410994528275</v>
      </c>
      <c r="Z3743">
        <v>0</v>
      </c>
      <c r="AA3743">
        <v>0</v>
      </c>
      <c r="AB3743">
        <v>0</v>
      </c>
      <c r="AC3743">
        <v>0</v>
      </c>
      <c r="AD3743">
        <v>0</v>
      </c>
      <c r="AE3743">
        <v>193.69410994528275</v>
      </c>
    </row>
    <row r="3744" spans="1:31" x14ac:dyDescent="0.25">
      <c r="A3744">
        <v>1877757</v>
      </c>
      <c r="B3744">
        <v>1</v>
      </c>
      <c r="C3744" t="s">
        <v>81</v>
      </c>
      <c r="D3744" t="s">
        <v>120</v>
      </c>
      <c r="E3744" t="s">
        <v>140</v>
      </c>
      <c r="F3744" t="s">
        <v>10892</v>
      </c>
      <c r="G3744" t="s">
        <v>163</v>
      </c>
      <c r="H3744" t="s">
        <v>143</v>
      </c>
      <c r="I3744" t="s">
        <v>135</v>
      </c>
      <c r="J3744" t="s">
        <v>136</v>
      </c>
      <c r="K3744" t="s">
        <v>137</v>
      </c>
      <c r="L3744" t="s">
        <v>10893</v>
      </c>
      <c r="M3744" t="s">
        <v>10894</v>
      </c>
      <c r="N3744">
        <v>1.046944444</v>
      </c>
      <c r="O3744">
        <v>0</v>
      </c>
      <c r="P3744">
        <v>1</v>
      </c>
      <c r="Q3744">
        <v>0</v>
      </c>
      <c r="R3744">
        <v>0</v>
      </c>
      <c r="S3744">
        <v>0</v>
      </c>
      <c r="T3744">
        <v>0</v>
      </c>
      <c r="U3744">
        <v>0</v>
      </c>
      <c r="V3744">
        <v>0</v>
      </c>
      <c r="W3744">
        <v>0</v>
      </c>
      <c r="X3744">
        <v>0.14227061305701752</v>
      </c>
      <c r="Y3744">
        <v>0</v>
      </c>
      <c r="Z3744">
        <v>0</v>
      </c>
      <c r="AA3744">
        <v>0</v>
      </c>
      <c r="AB3744">
        <v>0</v>
      </c>
      <c r="AC3744">
        <v>0</v>
      </c>
      <c r="AD3744">
        <v>0</v>
      </c>
      <c r="AE3744">
        <v>0.14227061305701752</v>
      </c>
    </row>
    <row r="3745" spans="1:31" x14ac:dyDescent="0.25">
      <c r="A3745">
        <v>1878006</v>
      </c>
      <c r="B3745">
        <v>1</v>
      </c>
      <c r="C3745" t="s">
        <v>80</v>
      </c>
      <c r="D3745" t="s">
        <v>110</v>
      </c>
      <c r="E3745" t="s">
        <v>140</v>
      </c>
      <c r="F3745" t="s">
        <v>10895</v>
      </c>
      <c r="G3745" t="s">
        <v>163</v>
      </c>
      <c r="H3745" t="s">
        <v>143</v>
      </c>
      <c r="I3745" t="s">
        <v>135</v>
      </c>
      <c r="J3745" t="s">
        <v>136</v>
      </c>
      <c r="K3745" t="s">
        <v>137</v>
      </c>
      <c r="L3745" t="s">
        <v>10896</v>
      </c>
      <c r="M3745" t="s">
        <v>10897</v>
      </c>
      <c r="N3745">
        <v>2.5072222219999998</v>
      </c>
      <c r="O3745">
        <v>0</v>
      </c>
      <c r="P3745">
        <v>3</v>
      </c>
      <c r="Q3745">
        <v>0</v>
      </c>
      <c r="R3745">
        <v>0</v>
      </c>
      <c r="S3745">
        <v>0</v>
      </c>
      <c r="T3745">
        <v>0</v>
      </c>
      <c r="U3745">
        <v>0</v>
      </c>
      <c r="V3745">
        <v>0</v>
      </c>
      <c r="W3745">
        <v>0</v>
      </c>
      <c r="X3745">
        <v>2.1575231326395095</v>
      </c>
      <c r="Y3745">
        <v>0</v>
      </c>
      <c r="Z3745">
        <v>0</v>
      </c>
      <c r="AA3745">
        <v>0</v>
      </c>
      <c r="AB3745">
        <v>0</v>
      </c>
      <c r="AC3745">
        <v>0</v>
      </c>
      <c r="AD3745">
        <v>0</v>
      </c>
      <c r="AE3745">
        <v>2.1575231326395095</v>
      </c>
    </row>
    <row r="3746" spans="1:31" x14ac:dyDescent="0.25">
      <c r="A3746">
        <v>1877402</v>
      </c>
      <c r="B3746">
        <v>1</v>
      </c>
      <c r="C3746" t="s">
        <v>80</v>
      </c>
      <c r="D3746" t="s">
        <v>83</v>
      </c>
      <c r="E3746" t="s">
        <v>140</v>
      </c>
      <c r="F3746" t="s">
        <v>10898</v>
      </c>
      <c r="G3746" t="s">
        <v>163</v>
      </c>
      <c r="H3746" t="s">
        <v>143</v>
      </c>
      <c r="I3746" t="s">
        <v>135</v>
      </c>
      <c r="J3746" t="s">
        <v>136</v>
      </c>
      <c r="K3746" t="s">
        <v>137</v>
      </c>
      <c r="L3746" t="s">
        <v>10899</v>
      </c>
      <c r="M3746" t="s">
        <v>10900</v>
      </c>
      <c r="N3746">
        <v>3.8902777770000001</v>
      </c>
      <c r="O3746">
        <v>0</v>
      </c>
      <c r="P3746">
        <v>0</v>
      </c>
      <c r="Q3746">
        <v>0</v>
      </c>
      <c r="R3746">
        <v>0</v>
      </c>
      <c r="S3746">
        <v>0</v>
      </c>
      <c r="T3746">
        <v>0</v>
      </c>
      <c r="U3746">
        <v>0</v>
      </c>
      <c r="V3746">
        <v>1</v>
      </c>
      <c r="W3746">
        <v>0</v>
      </c>
      <c r="X3746">
        <v>0</v>
      </c>
      <c r="Y3746">
        <v>0</v>
      </c>
      <c r="Z3746">
        <v>0</v>
      </c>
      <c r="AA3746">
        <v>0</v>
      </c>
      <c r="AB3746">
        <v>0</v>
      </c>
      <c r="AC3746">
        <v>0</v>
      </c>
      <c r="AD3746">
        <v>97.839208615288797</v>
      </c>
      <c r="AE3746">
        <v>97.839208615288797</v>
      </c>
    </row>
    <row r="3747" spans="1:31" x14ac:dyDescent="0.25">
      <c r="A3747">
        <v>1877614</v>
      </c>
      <c r="B3747">
        <v>1</v>
      </c>
      <c r="C3747" t="s">
        <v>80</v>
      </c>
      <c r="D3747" t="s">
        <v>86</v>
      </c>
      <c r="E3747" t="s">
        <v>169</v>
      </c>
      <c r="F3747" t="s">
        <v>10901</v>
      </c>
      <c r="G3747" t="s">
        <v>142</v>
      </c>
      <c r="H3747" t="s">
        <v>143</v>
      </c>
      <c r="I3747" t="s">
        <v>135</v>
      </c>
      <c r="J3747" t="s">
        <v>136</v>
      </c>
      <c r="K3747" t="s">
        <v>137</v>
      </c>
      <c r="L3747" t="s">
        <v>10437</v>
      </c>
      <c r="M3747" t="s">
        <v>10902</v>
      </c>
      <c r="N3747">
        <v>0.329166666</v>
      </c>
      <c r="O3747">
        <v>0</v>
      </c>
      <c r="P3747">
        <v>12</v>
      </c>
      <c r="Q3747">
        <v>0</v>
      </c>
      <c r="R3747">
        <v>4</v>
      </c>
      <c r="S3747">
        <v>0</v>
      </c>
      <c r="T3747">
        <v>4</v>
      </c>
      <c r="U3747">
        <v>0</v>
      </c>
      <c r="V3747">
        <v>0</v>
      </c>
      <c r="W3747">
        <v>0</v>
      </c>
      <c r="X3747">
        <v>8.9962214822753754</v>
      </c>
      <c r="Y3747">
        <v>0</v>
      </c>
      <c r="Z3747">
        <v>1.2213137905650002</v>
      </c>
      <c r="AA3747">
        <v>0</v>
      </c>
      <c r="AB3747">
        <v>0.29093750935700002</v>
      </c>
      <c r="AC3747">
        <v>0</v>
      </c>
      <c r="AD3747">
        <v>0</v>
      </c>
      <c r="AE3747">
        <v>10.508472782197376</v>
      </c>
    </row>
    <row r="3748" spans="1:31" x14ac:dyDescent="0.25">
      <c r="A3748">
        <v>1877657</v>
      </c>
      <c r="B3748">
        <v>1</v>
      </c>
      <c r="C3748" t="s">
        <v>80</v>
      </c>
      <c r="D3748" t="s">
        <v>111</v>
      </c>
      <c r="E3748" t="s">
        <v>146</v>
      </c>
      <c r="F3748" t="s">
        <v>10903</v>
      </c>
      <c r="G3748" t="s">
        <v>924</v>
      </c>
      <c r="H3748" t="s">
        <v>143</v>
      </c>
      <c r="I3748" t="s">
        <v>135</v>
      </c>
      <c r="J3748" t="s">
        <v>136</v>
      </c>
      <c r="K3748" t="s">
        <v>137</v>
      </c>
      <c r="L3748" t="s">
        <v>10904</v>
      </c>
      <c r="M3748" t="s">
        <v>10905</v>
      </c>
      <c r="N3748">
        <v>1.991666666</v>
      </c>
      <c r="O3748">
        <v>0</v>
      </c>
      <c r="P3748">
        <v>0</v>
      </c>
      <c r="Q3748">
        <v>0</v>
      </c>
      <c r="R3748">
        <v>1</v>
      </c>
      <c r="S3748">
        <v>0</v>
      </c>
      <c r="T3748">
        <v>2</v>
      </c>
      <c r="U3748">
        <v>0</v>
      </c>
      <c r="V3748">
        <v>0</v>
      </c>
      <c r="W3748">
        <v>0</v>
      </c>
      <c r="X3748">
        <v>0</v>
      </c>
      <c r="Y3748">
        <v>0</v>
      </c>
      <c r="Z3748">
        <v>3.0033250055571665</v>
      </c>
      <c r="AA3748">
        <v>0</v>
      </c>
      <c r="AB3748">
        <v>6.1829229238469576</v>
      </c>
      <c r="AC3748">
        <v>0</v>
      </c>
      <c r="AD3748">
        <v>0</v>
      </c>
      <c r="AE3748">
        <v>9.186247929404125</v>
      </c>
    </row>
    <row r="3749" spans="1:31" x14ac:dyDescent="0.25">
      <c r="A3749">
        <v>1877408</v>
      </c>
      <c r="B3749">
        <v>1</v>
      </c>
      <c r="C3749" t="s">
        <v>80</v>
      </c>
      <c r="D3749" t="s">
        <v>104</v>
      </c>
      <c r="E3749" t="s">
        <v>146</v>
      </c>
      <c r="F3749" t="s">
        <v>10906</v>
      </c>
      <c r="G3749" t="s">
        <v>148</v>
      </c>
      <c r="H3749" t="s">
        <v>143</v>
      </c>
      <c r="I3749" t="s">
        <v>135</v>
      </c>
      <c r="J3749" t="s">
        <v>136</v>
      </c>
      <c r="K3749" t="s">
        <v>137</v>
      </c>
      <c r="L3749" t="s">
        <v>10907</v>
      </c>
      <c r="M3749" t="s">
        <v>10908</v>
      </c>
      <c r="N3749">
        <v>1.594166666</v>
      </c>
      <c r="O3749">
        <v>0</v>
      </c>
      <c r="P3749">
        <v>0</v>
      </c>
      <c r="Q3749">
        <v>0</v>
      </c>
      <c r="R3749">
        <v>2</v>
      </c>
      <c r="S3749">
        <v>0</v>
      </c>
      <c r="T3749">
        <v>0</v>
      </c>
      <c r="U3749">
        <v>0</v>
      </c>
      <c r="V3749">
        <v>0</v>
      </c>
      <c r="W3749">
        <v>0</v>
      </c>
      <c r="X3749">
        <v>0</v>
      </c>
      <c r="Y3749">
        <v>0</v>
      </c>
      <c r="Z3749">
        <v>15.27795549572763</v>
      </c>
      <c r="AA3749">
        <v>0</v>
      </c>
      <c r="AB3749">
        <v>0</v>
      </c>
      <c r="AC3749">
        <v>0</v>
      </c>
      <c r="AD3749">
        <v>0</v>
      </c>
      <c r="AE3749">
        <v>15.27795549572763</v>
      </c>
    </row>
    <row r="3750" spans="1:31" x14ac:dyDescent="0.25">
      <c r="A3750">
        <v>1877740</v>
      </c>
      <c r="B3750">
        <v>1</v>
      </c>
      <c r="C3750" t="s">
        <v>80</v>
      </c>
      <c r="D3750" t="s">
        <v>93</v>
      </c>
      <c r="E3750" t="s">
        <v>146</v>
      </c>
      <c r="F3750" t="s">
        <v>10909</v>
      </c>
      <c r="G3750" t="s">
        <v>148</v>
      </c>
      <c r="H3750" t="s">
        <v>143</v>
      </c>
      <c r="I3750" t="s">
        <v>135</v>
      </c>
      <c r="J3750" t="s">
        <v>136</v>
      </c>
      <c r="K3750" t="s">
        <v>137</v>
      </c>
      <c r="L3750" t="s">
        <v>10910</v>
      </c>
      <c r="M3750" t="s">
        <v>10911</v>
      </c>
      <c r="N3750">
        <v>4.1608333330000002</v>
      </c>
      <c r="O3750">
        <v>0</v>
      </c>
      <c r="P3750">
        <v>8</v>
      </c>
      <c r="Q3750">
        <v>0</v>
      </c>
      <c r="R3750">
        <v>0</v>
      </c>
      <c r="S3750">
        <v>0</v>
      </c>
      <c r="T3750">
        <v>4</v>
      </c>
      <c r="U3750">
        <v>0</v>
      </c>
      <c r="V3750">
        <v>0</v>
      </c>
      <c r="W3750">
        <v>0</v>
      </c>
      <c r="X3750">
        <v>12.616643448063378</v>
      </c>
      <c r="Y3750">
        <v>0</v>
      </c>
      <c r="Z3750">
        <v>0</v>
      </c>
      <c r="AA3750">
        <v>0</v>
      </c>
      <c r="AB3750">
        <v>8.8337593318754948</v>
      </c>
      <c r="AC3750">
        <v>0</v>
      </c>
      <c r="AD3750">
        <v>0</v>
      </c>
      <c r="AE3750">
        <v>21.450402779938873</v>
      </c>
    </row>
    <row r="3751" spans="1:31" x14ac:dyDescent="0.25">
      <c r="A3751">
        <v>1877548</v>
      </c>
      <c r="B3751">
        <v>1</v>
      </c>
      <c r="C3751" t="s">
        <v>80</v>
      </c>
      <c r="D3751" t="s">
        <v>110</v>
      </c>
      <c r="E3751" t="s">
        <v>146</v>
      </c>
      <c r="F3751" t="s">
        <v>10912</v>
      </c>
      <c r="G3751" t="s">
        <v>363</v>
      </c>
      <c r="H3751" t="s">
        <v>143</v>
      </c>
      <c r="I3751" t="s">
        <v>135</v>
      </c>
      <c r="J3751" t="s">
        <v>136</v>
      </c>
      <c r="K3751" t="s">
        <v>137</v>
      </c>
      <c r="L3751" t="s">
        <v>10913</v>
      </c>
      <c r="M3751" t="s">
        <v>10914</v>
      </c>
      <c r="N3751">
        <v>1.346944444</v>
      </c>
      <c r="O3751">
        <v>0</v>
      </c>
      <c r="P3751">
        <v>203</v>
      </c>
      <c r="Q3751">
        <v>0</v>
      </c>
      <c r="R3751">
        <v>0</v>
      </c>
      <c r="S3751">
        <v>0</v>
      </c>
      <c r="T3751">
        <v>9</v>
      </c>
      <c r="U3751">
        <v>0</v>
      </c>
      <c r="V3751">
        <v>0</v>
      </c>
      <c r="W3751">
        <v>0</v>
      </c>
      <c r="X3751">
        <v>84.116779442224754</v>
      </c>
      <c r="Y3751">
        <v>0</v>
      </c>
      <c r="Z3751">
        <v>0</v>
      </c>
      <c r="AA3751">
        <v>0</v>
      </c>
      <c r="AB3751">
        <v>8.2262040339985205</v>
      </c>
      <c r="AC3751">
        <v>0</v>
      </c>
      <c r="AD3751">
        <v>0</v>
      </c>
      <c r="AE3751">
        <v>92.342983476223282</v>
      </c>
    </row>
    <row r="3752" spans="1:31" x14ac:dyDescent="0.25">
      <c r="A3752">
        <v>1877717</v>
      </c>
      <c r="B3752">
        <v>1</v>
      </c>
      <c r="C3752" t="s">
        <v>80</v>
      </c>
      <c r="D3752" t="s">
        <v>110</v>
      </c>
      <c r="E3752" t="s">
        <v>140</v>
      </c>
      <c r="F3752" t="s">
        <v>10915</v>
      </c>
      <c r="G3752" t="s">
        <v>163</v>
      </c>
      <c r="H3752" t="s">
        <v>143</v>
      </c>
      <c r="I3752" t="s">
        <v>135</v>
      </c>
      <c r="J3752" t="s">
        <v>136</v>
      </c>
      <c r="K3752" t="s">
        <v>137</v>
      </c>
      <c r="L3752" t="s">
        <v>10916</v>
      </c>
      <c r="M3752" t="s">
        <v>10917</v>
      </c>
      <c r="N3752">
        <v>4.4558333330000002</v>
      </c>
      <c r="O3752">
        <v>0</v>
      </c>
      <c r="P3752">
        <v>2</v>
      </c>
      <c r="Q3752">
        <v>0</v>
      </c>
      <c r="R3752">
        <v>0</v>
      </c>
      <c r="S3752">
        <v>0</v>
      </c>
      <c r="T3752">
        <v>0</v>
      </c>
      <c r="U3752">
        <v>0</v>
      </c>
      <c r="V3752">
        <v>0</v>
      </c>
      <c r="W3752">
        <v>0</v>
      </c>
      <c r="X3752">
        <v>3.9368749976122621</v>
      </c>
      <c r="Y3752">
        <v>0</v>
      </c>
      <c r="Z3752">
        <v>0</v>
      </c>
      <c r="AA3752">
        <v>0</v>
      </c>
      <c r="AB3752">
        <v>0</v>
      </c>
      <c r="AC3752">
        <v>0</v>
      </c>
      <c r="AD3752">
        <v>0</v>
      </c>
      <c r="AE3752">
        <v>3.9368749976122621</v>
      </c>
    </row>
    <row r="3753" spans="1:31" x14ac:dyDescent="0.25">
      <c r="A3753">
        <v>1877694</v>
      </c>
      <c r="B3753">
        <v>1</v>
      </c>
      <c r="C3753" t="s">
        <v>80</v>
      </c>
      <c r="D3753" t="s">
        <v>110</v>
      </c>
      <c r="E3753" t="s">
        <v>140</v>
      </c>
      <c r="F3753" t="s">
        <v>10102</v>
      </c>
      <c r="G3753" t="s">
        <v>148</v>
      </c>
      <c r="H3753" t="s">
        <v>143</v>
      </c>
      <c r="I3753" t="s">
        <v>135</v>
      </c>
      <c r="J3753" t="s">
        <v>136</v>
      </c>
      <c r="K3753" t="s">
        <v>137</v>
      </c>
      <c r="L3753" t="s">
        <v>10918</v>
      </c>
      <c r="M3753" t="s">
        <v>10919</v>
      </c>
      <c r="N3753">
        <v>1.693333333</v>
      </c>
      <c r="O3753">
        <v>0</v>
      </c>
      <c r="P3753">
        <v>2</v>
      </c>
      <c r="Q3753">
        <v>0</v>
      </c>
      <c r="R3753">
        <v>0</v>
      </c>
      <c r="S3753">
        <v>0</v>
      </c>
      <c r="T3753">
        <v>0</v>
      </c>
      <c r="U3753">
        <v>0</v>
      </c>
      <c r="V3753">
        <v>0</v>
      </c>
      <c r="W3753">
        <v>0</v>
      </c>
      <c r="X3753">
        <v>0.4377396365498934</v>
      </c>
      <c r="Y3753">
        <v>0</v>
      </c>
      <c r="Z3753">
        <v>0</v>
      </c>
      <c r="AA3753">
        <v>0</v>
      </c>
      <c r="AB3753">
        <v>0</v>
      </c>
      <c r="AC3753">
        <v>0</v>
      </c>
      <c r="AD3753">
        <v>0</v>
      </c>
      <c r="AE3753">
        <v>0.4377396365498934</v>
      </c>
    </row>
    <row r="3754" spans="1:31" x14ac:dyDescent="0.25">
      <c r="A3754">
        <v>1877571</v>
      </c>
      <c r="B3754">
        <v>1</v>
      </c>
      <c r="C3754" t="s">
        <v>80</v>
      </c>
      <c r="D3754" t="s">
        <v>105</v>
      </c>
      <c r="E3754" t="s">
        <v>140</v>
      </c>
      <c r="F3754" t="s">
        <v>10920</v>
      </c>
      <c r="G3754" t="s">
        <v>163</v>
      </c>
      <c r="H3754" t="s">
        <v>143</v>
      </c>
      <c r="I3754" t="s">
        <v>135</v>
      </c>
      <c r="J3754" t="s">
        <v>136</v>
      </c>
      <c r="K3754" t="s">
        <v>137</v>
      </c>
      <c r="L3754" t="s">
        <v>10921</v>
      </c>
      <c r="M3754" t="s">
        <v>10922</v>
      </c>
      <c r="N3754">
        <v>1.7075</v>
      </c>
      <c r="O3754">
        <v>0</v>
      </c>
      <c r="P3754">
        <v>1</v>
      </c>
      <c r="Q3754">
        <v>0</v>
      </c>
      <c r="R3754">
        <v>0</v>
      </c>
      <c r="S3754">
        <v>0</v>
      </c>
      <c r="T3754">
        <v>0</v>
      </c>
      <c r="U3754">
        <v>0</v>
      </c>
      <c r="V3754">
        <v>0</v>
      </c>
      <c r="W3754">
        <v>0</v>
      </c>
      <c r="X3754">
        <v>0.28211786570518727</v>
      </c>
      <c r="Y3754">
        <v>0</v>
      </c>
      <c r="Z3754">
        <v>0</v>
      </c>
      <c r="AA3754">
        <v>0</v>
      </c>
      <c r="AB3754">
        <v>0</v>
      </c>
      <c r="AC3754">
        <v>0</v>
      </c>
      <c r="AD3754">
        <v>0</v>
      </c>
      <c r="AE3754">
        <v>0.28211786570518727</v>
      </c>
    </row>
    <row r="3755" spans="1:31" x14ac:dyDescent="0.25">
      <c r="A3755">
        <v>1877425</v>
      </c>
      <c r="B3755">
        <v>1</v>
      </c>
      <c r="C3755" t="s">
        <v>80</v>
      </c>
      <c r="D3755" t="s">
        <v>83</v>
      </c>
      <c r="E3755" t="s">
        <v>169</v>
      </c>
      <c r="F3755" t="s">
        <v>10923</v>
      </c>
      <c r="G3755" t="s">
        <v>196</v>
      </c>
      <c r="H3755" t="s">
        <v>143</v>
      </c>
      <c r="I3755" t="s">
        <v>135</v>
      </c>
      <c r="J3755" t="s">
        <v>136</v>
      </c>
      <c r="K3755" t="s">
        <v>172</v>
      </c>
      <c r="L3755" t="s">
        <v>10194</v>
      </c>
      <c r="M3755" t="s">
        <v>10924</v>
      </c>
      <c r="N3755">
        <v>0.91666666600000002</v>
      </c>
      <c r="O3755">
        <v>0</v>
      </c>
      <c r="P3755">
        <v>316</v>
      </c>
      <c r="Q3755">
        <v>0</v>
      </c>
      <c r="R3755">
        <v>0</v>
      </c>
      <c r="S3755">
        <v>0</v>
      </c>
      <c r="T3755">
        <v>18</v>
      </c>
      <c r="U3755">
        <v>0</v>
      </c>
      <c r="V3755">
        <v>0</v>
      </c>
      <c r="W3755">
        <v>0</v>
      </c>
      <c r="X3755">
        <v>71.12228558222192</v>
      </c>
      <c r="Y3755">
        <v>0</v>
      </c>
      <c r="Z3755">
        <v>0</v>
      </c>
      <c r="AA3755">
        <v>0</v>
      </c>
      <c r="AB3755">
        <v>67.667336866430077</v>
      </c>
      <c r="AC3755">
        <v>0</v>
      </c>
      <c r="AD3755">
        <v>0</v>
      </c>
      <c r="AE3755">
        <v>138.78962244865198</v>
      </c>
    </row>
    <row r="3756" spans="1:31" x14ac:dyDescent="0.25">
      <c r="A3756">
        <v>1877734</v>
      </c>
      <c r="B3756">
        <v>1</v>
      </c>
      <c r="C3756" t="s">
        <v>80</v>
      </c>
      <c r="D3756" t="s">
        <v>102</v>
      </c>
      <c r="E3756" t="s">
        <v>140</v>
      </c>
      <c r="F3756" t="s">
        <v>10925</v>
      </c>
      <c r="G3756" t="s">
        <v>163</v>
      </c>
      <c r="H3756" t="s">
        <v>143</v>
      </c>
      <c r="I3756" t="s">
        <v>135</v>
      </c>
      <c r="J3756" t="s">
        <v>136</v>
      </c>
      <c r="K3756" t="s">
        <v>137</v>
      </c>
      <c r="L3756" t="s">
        <v>10926</v>
      </c>
      <c r="M3756" t="s">
        <v>10927</v>
      </c>
      <c r="N3756">
        <v>2.7997222220000002</v>
      </c>
      <c r="O3756">
        <v>0</v>
      </c>
      <c r="P3756">
        <v>1</v>
      </c>
      <c r="Q3756">
        <v>0</v>
      </c>
      <c r="R3756">
        <v>0</v>
      </c>
      <c r="S3756">
        <v>0</v>
      </c>
      <c r="T3756">
        <v>0</v>
      </c>
      <c r="U3756">
        <v>0</v>
      </c>
      <c r="V3756">
        <v>0</v>
      </c>
      <c r="W3756">
        <v>0</v>
      </c>
      <c r="X3756">
        <v>0.6406475823742559</v>
      </c>
      <c r="Y3756">
        <v>0</v>
      </c>
      <c r="Z3756">
        <v>0</v>
      </c>
      <c r="AA3756">
        <v>0</v>
      </c>
      <c r="AB3756">
        <v>0</v>
      </c>
      <c r="AC3756">
        <v>0</v>
      </c>
      <c r="AD3756">
        <v>0</v>
      </c>
      <c r="AE3756">
        <v>0.6406475823742559</v>
      </c>
    </row>
    <row r="3757" spans="1:31" x14ac:dyDescent="0.25">
      <c r="A3757">
        <v>1878032</v>
      </c>
      <c r="B3757">
        <v>1</v>
      </c>
      <c r="C3757" t="s">
        <v>80</v>
      </c>
      <c r="D3757" t="s">
        <v>110</v>
      </c>
      <c r="E3757" t="s">
        <v>222</v>
      </c>
      <c r="F3757" t="s">
        <v>10567</v>
      </c>
      <c r="G3757" t="s">
        <v>148</v>
      </c>
      <c r="H3757" t="s">
        <v>143</v>
      </c>
      <c r="I3757" t="s">
        <v>135</v>
      </c>
      <c r="J3757" t="s">
        <v>136</v>
      </c>
      <c r="K3757" t="s">
        <v>137</v>
      </c>
      <c r="L3757" t="s">
        <v>10928</v>
      </c>
      <c r="M3757" t="s">
        <v>10929</v>
      </c>
      <c r="N3757">
        <v>1.1983333329999999</v>
      </c>
      <c r="O3757">
        <v>0</v>
      </c>
      <c r="P3757">
        <v>14</v>
      </c>
      <c r="Q3757">
        <v>0</v>
      </c>
      <c r="R3757">
        <v>0</v>
      </c>
      <c r="S3757">
        <v>0</v>
      </c>
      <c r="T3757">
        <v>2</v>
      </c>
      <c r="U3757">
        <v>0</v>
      </c>
      <c r="V3757">
        <v>0</v>
      </c>
      <c r="W3757">
        <v>0</v>
      </c>
      <c r="X3757">
        <v>4.9665443338341877</v>
      </c>
      <c r="Y3757">
        <v>0</v>
      </c>
      <c r="Z3757">
        <v>0</v>
      </c>
      <c r="AA3757">
        <v>0</v>
      </c>
      <c r="AB3757">
        <v>1.0111709513875278</v>
      </c>
      <c r="AC3757">
        <v>0</v>
      </c>
      <c r="AD3757">
        <v>0</v>
      </c>
      <c r="AE3757">
        <v>5.9777152852217155</v>
      </c>
    </row>
    <row r="3758" spans="1:31" x14ac:dyDescent="0.25">
      <c r="A3758">
        <v>1877339</v>
      </c>
      <c r="B3758">
        <v>1</v>
      </c>
      <c r="C3758" t="s">
        <v>80</v>
      </c>
      <c r="D3758" t="s">
        <v>90</v>
      </c>
      <c r="E3758" t="s">
        <v>140</v>
      </c>
      <c r="F3758" t="s">
        <v>10930</v>
      </c>
      <c r="G3758" t="s">
        <v>200</v>
      </c>
      <c r="H3758" t="s">
        <v>143</v>
      </c>
      <c r="I3758" t="s">
        <v>135</v>
      </c>
      <c r="J3758" t="s">
        <v>136</v>
      </c>
      <c r="K3758" t="s">
        <v>137</v>
      </c>
      <c r="L3758" t="s">
        <v>10931</v>
      </c>
      <c r="M3758" t="s">
        <v>10932</v>
      </c>
      <c r="N3758">
        <v>8.0336111110000008</v>
      </c>
      <c r="O3758">
        <v>0</v>
      </c>
      <c r="P3758">
        <v>13</v>
      </c>
      <c r="Q3758">
        <v>0</v>
      </c>
      <c r="R3758">
        <v>0</v>
      </c>
      <c r="S3758">
        <v>0</v>
      </c>
      <c r="T3758">
        <v>0</v>
      </c>
      <c r="U3758">
        <v>0</v>
      </c>
      <c r="V3758">
        <v>0</v>
      </c>
      <c r="W3758">
        <v>0</v>
      </c>
      <c r="X3758">
        <v>15.824376003583824</v>
      </c>
      <c r="Y3758">
        <v>0</v>
      </c>
      <c r="Z3758">
        <v>0</v>
      </c>
      <c r="AA3758">
        <v>0</v>
      </c>
      <c r="AB3758">
        <v>0</v>
      </c>
      <c r="AC3758">
        <v>0</v>
      </c>
      <c r="AD3758">
        <v>0</v>
      </c>
      <c r="AE3758">
        <v>15.824376003583824</v>
      </c>
    </row>
    <row r="3759" spans="1:31" x14ac:dyDescent="0.25">
      <c r="A3759">
        <v>1877677</v>
      </c>
      <c r="B3759">
        <v>1</v>
      </c>
      <c r="C3759" t="s">
        <v>80</v>
      </c>
      <c r="D3759" t="s">
        <v>106</v>
      </c>
      <c r="E3759" t="s">
        <v>146</v>
      </c>
      <c r="F3759" t="s">
        <v>10933</v>
      </c>
      <c r="G3759" t="s">
        <v>564</v>
      </c>
      <c r="H3759" t="s">
        <v>143</v>
      </c>
      <c r="I3759" t="s">
        <v>135</v>
      </c>
      <c r="J3759" t="s">
        <v>136</v>
      </c>
      <c r="K3759" t="s">
        <v>137</v>
      </c>
      <c r="L3759" t="s">
        <v>10934</v>
      </c>
      <c r="M3759" t="s">
        <v>10935</v>
      </c>
      <c r="N3759">
        <v>1.336944444</v>
      </c>
      <c r="O3759">
        <v>0</v>
      </c>
      <c r="P3759">
        <v>98</v>
      </c>
      <c r="Q3759">
        <v>0</v>
      </c>
      <c r="R3759">
        <v>0</v>
      </c>
      <c r="S3759">
        <v>0</v>
      </c>
      <c r="T3759">
        <v>7</v>
      </c>
      <c r="U3759">
        <v>0</v>
      </c>
      <c r="V3759">
        <v>0</v>
      </c>
      <c r="W3759">
        <v>0</v>
      </c>
      <c r="X3759">
        <v>24.245420405550835</v>
      </c>
      <c r="Y3759">
        <v>0</v>
      </c>
      <c r="Z3759">
        <v>0</v>
      </c>
      <c r="AA3759">
        <v>0</v>
      </c>
      <c r="AB3759">
        <v>8.4718857483171526</v>
      </c>
      <c r="AC3759">
        <v>0</v>
      </c>
      <c r="AD3759">
        <v>0</v>
      </c>
      <c r="AE3759">
        <v>32.717306153867987</v>
      </c>
    </row>
    <row r="3760" spans="1:31" x14ac:dyDescent="0.25">
      <c r="A3760">
        <v>1877797</v>
      </c>
      <c r="B3760">
        <v>1</v>
      </c>
      <c r="C3760" t="s">
        <v>81</v>
      </c>
      <c r="D3760" t="s">
        <v>117</v>
      </c>
      <c r="E3760" t="s">
        <v>146</v>
      </c>
      <c r="F3760" t="s">
        <v>10936</v>
      </c>
      <c r="G3760" t="s">
        <v>148</v>
      </c>
      <c r="H3760" t="s">
        <v>143</v>
      </c>
      <c r="I3760" t="s">
        <v>135</v>
      </c>
      <c r="J3760" t="s">
        <v>136</v>
      </c>
      <c r="K3760" t="s">
        <v>137</v>
      </c>
      <c r="L3760" t="s">
        <v>10937</v>
      </c>
      <c r="M3760" t="s">
        <v>10938</v>
      </c>
      <c r="N3760">
        <v>1.7580555550000001</v>
      </c>
      <c r="O3760">
        <v>0</v>
      </c>
      <c r="P3760">
        <v>1</v>
      </c>
      <c r="Q3760">
        <v>0</v>
      </c>
      <c r="R3760">
        <v>0</v>
      </c>
      <c r="S3760">
        <v>0</v>
      </c>
      <c r="T3760">
        <v>0</v>
      </c>
      <c r="U3760">
        <v>0</v>
      </c>
      <c r="V3760">
        <v>0</v>
      </c>
      <c r="W3760">
        <v>0</v>
      </c>
      <c r="X3760">
        <v>0.5284030687575344</v>
      </c>
      <c r="Y3760">
        <v>0</v>
      </c>
      <c r="Z3760">
        <v>0</v>
      </c>
      <c r="AA3760">
        <v>0</v>
      </c>
      <c r="AB3760">
        <v>0</v>
      </c>
      <c r="AC3760">
        <v>0</v>
      </c>
      <c r="AD3760">
        <v>0</v>
      </c>
      <c r="AE3760">
        <v>0.5284030687575344</v>
      </c>
    </row>
    <row r="3761" spans="1:31" x14ac:dyDescent="0.25">
      <c r="A3761">
        <v>1878009</v>
      </c>
      <c r="B3761">
        <v>1</v>
      </c>
      <c r="C3761" t="s">
        <v>80</v>
      </c>
      <c r="D3761" t="s">
        <v>83</v>
      </c>
      <c r="E3761" t="s">
        <v>140</v>
      </c>
      <c r="F3761" t="s">
        <v>10939</v>
      </c>
      <c r="G3761" t="s">
        <v>163</v>
      </c>
      <c r="H3761" t="s">
        <v>143</v>
      </c>
      <c r="I3761" t="s">
        <v>135</v>
      </c>
      <c r="J3761" t="s">
        <v>136</v>
      </c>
      <c r="K3761" t="s">
        <v>137</v>
      </c>
      <c r="L3761" t="s">
        <v>10940</v>
      </c>
      <c r="M3761" t="s">
        <v>10941</v>
      </c>
      <c r="N3761">
        <v>0.98888888799999997</v>
      </c>
      <c r="O3761">
        <v>0</v>
      </c>
      <c r="P3761">
        <v>2</v>
      </c>
      <c r="Q3761">
        <v>0</v>
      </c>
      <c r="R3761">
        <v>0</v>
      </c>
      <c r="S3761">
        <v>0</v>
      </c>
      <c r="T3761">
        <v>0</v>
      </c>
      <c r="U3761">
        <v>0</v>
      </c>
      <c r="V3761">
        <v>0</v>
      </c>
      <c r="W3761">
        <v>0</v>
      </c>
      <c r="X3761">
        <v>0.56938569093878055</v>
      </c>
      <c r="Y3761">
        <v>0</v>
      </c>
      <c r="Z3761">
        <v>0</v>
      </c>
      <c r="AA3761">
        <v>0</v>
      </c>
      <c r="AB3761">
        <v>0</v>
      </c>
      <c r="AC3761">
        <v>0</v>
      </c>
      <c r="AD3761">
        <v>0</v>
      </c>
      <c r="AE3761">
        <v>0.56938569093878055</v>
      </c>
    </row>
    <row r="3762" spans="1:31" x14ac:dyDescent="0.25">
      <c r="A3762">
        <v>1877276</v>
      </c>
      <c r="B3762">
        <v>1</v>
      </c>
      <c r="C3762" t="s">
        <v>80</v>
      </c>
      <c r="D3762" t="s">
        <v>82</v>
      </c>
      <c r="E3762" t="s">
        <v>210</v>
      </c>
      <c r="F3762" t="s">
        <v>10942</v>
      </c>
      <c r="G3762" t="s">
        <v>476</v>
      </c>
      <c r="H3762" t="s">
        <v>134</v>
      </c>
      <c r="I3762" t="s">
        <v>135</v>
      </c>
      <c r="J3762" t="s">
        <v>136</v>
      </c>
      <c r="K3762" t="s">
        <v>172</v>
      </c>
      <c r="L3762" t="s">
        <v>10943</v>
      </c>
      <c r="M3762" t="s">
        <v>10944</v>
      </c>
      <c r="N3762">
        <v>0.101666666</v>
      </c>
      <c r="O3762">
        <v>0</v>
      </c>
      <c r="P3762">
        <v>10800</v>
      </c>
      <c r="Q3762">
        <v>0</v>
      </c>
      <c r="R3762">
        <v>0</v>
      </c>
      <c r="S3762">
        <v>5</v>
      </c>
      <c r="T3762">
        <v>1048</v>
      </c>
      <c r="U3762">
        <v>1</v>
      </c>
      <c r="V3762">
        <v>2</v>
      </c>
      <c r="W3762">
        <v>0</v>
      </c>
      <c r="X3762">
        <v>200.00652061232643</v>
      </c>
      <c r="Y3762">
        <v>0</v>
      </c>
      <c r="Z3762">
        <v>0</v>
      </c>
      <c r="AA3762">
        <v>147.70352081387784</v>
      </c>
      <c r="AB3762">
        <v>36.615942772804651</v>
      </c>
      <c r="AC3762">
        <v>6.6818722143250264</v>
      </c>
      <c r="AD3762">
        <v>4.4778316205157607</v>
      </c>
      <c r="AE3762">
        <v>395.48568803384973</v>
      </c>
    </row>
    <row r="3763" spans="1:31" x14ac:dyDescent="0.25">
      <c r="A3763">
        <v>1877325</v>
      </c>
      <c r="B3763">
        <v>1</v>
      </c>
      <c r="C3763" t="s">
        <v>81</v>
      </c>
      <c r="D3763" t="s">
        <v>118</v>
      </c>
      <c r="E3763" t="s">
        <v>158</v>
      </c>
      <c r="F3763" t="s">
        <v>10945</v>
      </c>
      <c r="G3763" t="s">
        <v>219</v>
      </c>
      <c r="H3763" t="s">
        <v>134</v>
      </c>
      <c r="I3763" t="s">
        <v>135</v>
      </c>
      <c r="J3763" t="s">
        <v>136</v>
      </c>
      <c r="K3763" t="s">
        <v>137</v>
      </c>
      <c r="L3763" t="s">
        <v>10946</v>
      </c>
      <c r="M3763" t="s">
        <v>10947</v>
      </c>
      <c r="N3763">
        <v>2.8119444439999999</v>
      </c>
      <c r="O3763">
        <v>0</v>
      </c>
      <c r="P3763">
        <v>3</v>
      </c>
      <c r="Q3763">
        <v>8</v>
      </c>
      <c r="R3763">
        <v>0</v>
      </c>
      <c r="S3763">
        <v>1</v>
      </c>
      <c r="T3763">
        <v>0</v>
      </c>
      <c r="U3763">
        <v>0</v>
      </c>
      <c r="V3763">
        <v>0</v>
      </c>
      <c r="W3763">
        <v>0</v>
      </c>
      <c r="X3763">
        <v>0.87401945219504495</v>
      </c>
      <c r="Y3763">
        <v>51.608561347734096</v>
      </c>
      <c r="Z3763">
        <v>0</v>
      </c>
      <c r="AA3763">
        <v>379.39485374549167</v>
      </c>
      <c r="AB3763">
        <v>0</v>
      </c>
      <c r="AC3763">
        <v>0</v>
      </c>
      <c r="AD3763">
        <v>0</v>
      </c>
      <c r="AE3763">
        <v>431.87743454542078</v>
      </c>
    </row>
    <row r="3764" spans="1:31" x14ac:dyDescent="0.25">
      <c r="A3764">
        <v>1877568</v>
      </c>
      <c r="B3764">
        <v>1</v>
      </c>
      <c r="C3764" t="s">
        <v>80</v>
      </c>
      <c r="D3764" t="s">
        <v>92</v>
      </c>
      <c r="E3764" t="s">
        <v>158</v>
      </c>
      <c r="F3764" t="s">
        <v>10948</v>
      </c>
      <c r="G3764" t="s">
        <v>560</v>
      </c>
      <c r="H3764" t="s">
        <v>134</v>
      </c>
      <c r="I3764" t="s">
        <v>135</v>
      </c>
      <c r="J3764" t="s">
        <v>136</v>
      </c>
      <c r="K3764" t="s">
        <v>137</v>
      </c>
      <c r="L3764" t="s">
        <v>10949</v>
      </c>
      <c r="M3764" t="s">
        <v>10950</v>
      </c>
      <c r="N3764">
        <v>2.9883333329999999</v>
      </c>
      <c r="O3764">
        <v>0</v>
      </c>
      <c r="P3764">
        <v>0</v>
      </c>
      <c r="Q3764">
        <v>0</v>
      </c>
      <c r="R3764">
        <v>0</v>
      </c>
      <c r="S3764">
        <v>1</v>
      </c>
      <c r="T3764">
        <v>0</v>
      </c>
      <c r="U3764">
        <v>0</v>
      </c>
      <c r="V3764">
        <v>0</v>
      </c>
      <c r="W3764">
        <v>0</v>
      </c>
      <c r="X3764">
        <v>0</v>
      </c>
      <c r="Y3764">
        <v>0</v>
      </c>
      <c r="Z3764">
        <v>0</v>
      </c>
      <c r="AA3764">
        <v>604.47237748510099</v>
      </c>
      <c r="AB3764">
        <v>0</v>
      </c>
      <c r="AC3764">
        <v>0</v>
      </c>
      <c r="AD3764">
        <v>0</v>
      </c>
      <c r="AE3764">
        <v>604.47237748510099</v>
      </c>
    </row>
    <row r="3765" spans="1:31" x14ac:dyDescent="0.25">
      <c r="A3765">
        <v>1877319</v>
      </c>
      <c r="B3765">
        <v>1</v>
      </c>
      <c r="C3765" t="s">
        <v>80</v>
      </c>
      <c r="D3765" t="s">
        <v>103</v>
      </c>
      <c r="E3765" t="s">
        <v>210</v>
      </c>
      <c r="F3765" t="s">
        <v>10951</v>
      </c>
      <c r="G3765" t="s">
        <v>133</v>
      </c>
      <c r="H3765" t="s">
        <v>134</v>
      </c>
      <c r="I3765" t="s">
        <v>135</v>
      </c>
      <c r="J3765" t="s">
        <v>136</v>
      </c>
      <c r="K3765" t="s">
        <v>137</v>
      </c>
      <c r="L3765" t="s">
        <v>10952</v>
      </c>
      <c r="M3765" t="s">
        <v>10953</v>
      </c>
      <c r="N3765">
        <v>0.36166666600000003</v>
      </c>
      <c r="O3765">
        <v>0</v>
      </c>
      <c r="P3765">
        <v>0</v>
      </c>
      <c r="Q3765">
        <v>3</v>
      </c>
      <c r="R3765">
        <v>0</v>
      </c>
      <c r="S3765">
        <v>50</v>
      </c>
      <c r="T3765">
        <v>5</v>
      </c>
      <c r="U3765">
        <v>80</v>
      </c>
      <c r="V3765">
        <v>5</v>
      </c>
      <c r="W3765">
        <v>0</v>
      </c>
      <c r="X3765">
        <v>0</v>
      </c>
      <c r="Y3765">
        <v>3.20522205939705</v>
      </c>
      <c r="Z3765">
        <v>0</v>
      </c>
      <c r="AA3765">
        <v>169.12309384629921</v>
      </c>
      <c r="AB3765">
        <v>13.024595143029609</v>
      </c>
      <c r="AC3765">
        <v>2602.5460194873103</v>
      </c>
      <c r="AD3765">
        <v>19.357684027367771</v>
      </c>
      <c r="AE3765">
        <v>2807.2566145634037</v>
      </c>
    </row>
    <row r="3766" spans="1:31" x14ac:dyDescent="0.25">
      <c r="A3766">
        <v>1877946</v>
      </c>
      <c r="B3766">
        <v>1</v>
      </c>
      <c r="C3766" t="s">
        <v>81</v>
      </c>
      <c r="D3766" t="s">
        <v>118</v>
      </c>
      <c r="E3766" t="s">
        <v>169</v>
      </c>
      <c r="F3766" t="s">
        <v>10954</v>
      </c>
      <c r="G3766" t="s">
        <v>183</v>
      </c>
      <c r="H3766" t="s">
        <v>143</v>
      </c>
      <c r="I3766" t="s">
        <v>135</v>
      </c>
      <c r="J3766" t="s">
        <v>136</v>
      </c>
      <c r="K3766" t="s">
        <v>137</v>
      </c>
      <c r="L3766" t="s">
        <v>10955</v>
      </c>
      <c r="M3766" t="s">
        <v>10956</v>
      </c>
      <c r="N3766">
        <v>0.82277777699999999</v>
      </c>
      <c r="O3766">
        <v>0</v>
      </c>
      <c r="P3766">
        <v>7</v>
      </c>
      <c r="Q3766">
        <v>0</v>
      </c>
      <c r="R3766">
        <v>5</v>
      </c>
      <c r="S3766">
        <v>0</v>
      </c>
      <c r="T3766">
        <v>3</v>
      </c>
      <c r="U3766">
        <v>0</v>
      </c>
      <c r="V3766">
        <v>1</v>
      </c>
      <c r="W3766">
        <v>0</v>
      </c>
      <c r="X3766">
        <v>2.542054931540632</v>
      </c>
      <c r="Y3766">
        <v>0</v>
      </c>
      <c r="Z3766">
        <v>23.502533825838942</v>
      </c>
      <c r="AA3766">
        <v>0</v>
      </c>
      <c r="AB3766">
        <v>1.4118335196155729</v>
      </c>
      <c r="AC3766">
        <v>0</v>
      </c>
      <c r="AD3766">
        <v>9.0894872963681123E-2</v>
      </c>
      <c r="AE3766">
        <v>27.547317149958829</v>
      </c>
    </row>
    <row r="3767" spans="1:31" x14ac:dyDescent="0.25">
      <c r="A3767">
        <v>1877760</v>
      </c>
      <c r="B3767">
        <v>1</v>
      </c>
      <c r="C3767" t="s">
        <v>80</v>
      </c>
      <c r="D3767" t="s">
        <v>100</v>
      </c>
      <c r="E3767" t="s">
        <v>146</v>
      </c>
      <c r="F3767" t="s">
        <v>10957</v>
      </c>
      <c r="G3767" t="s">
        <v>363</v>
      </c>
      <c r="H3767" t="s">
        <v>143</v>
      </c>
      <c r="I3767" t="s">
        <v>135</v>
      </c>
      <c r="J3767" t="s">
        <v>136</v>
      </c>
      <c r="K3767" t="s">
        <v>137</v>
      </c>
      <c r="L3767" t="s">
        <v>10958</v>
      </c>
      <c r="M3767" t="s">
        <v>10959</v>
      </c>
      <c r="N3767">
        <v>3.136666666</v>
      </c>
      <c r="O3767">
        <v>0</v>
      </c>
      <c r="P3767">
        <v>25</v>
      </c>
      <c r="Q3767">
        <v>0</v>
      </c>
      <c r="R3767">
        <v>2</v>
      </c>
      <c r="S3767">
        <v>0</v>
      </c>
      <c r="T3767">
        <v>1</v>
      </c>
      <c r="U3767">
        <v>0</v>
      </c>
      <c r="V3767">
        <v>0</v>
      </c>
      <c r="W3767">
        <v>0</v>
      </c>
      <c r="X3767">
        <v>27.392199569152414</v>
      </c>
      <c r="Y3767">
        <v>0</v>
      </c>
      <c r="Z3767">
        <v>4.5619416970424478</v>
      </c>
      <c r="AA3767">
        <v>0</v>
      </c>
      <c r="AB3767">
        <v>20.152210448557941</v>
      </c>
      <c r="AC3767">
        <v>0</v>
      </c>
      <c r="AD3767">
        <v>0</v>
      </c>
      <c r="AE3767">
        <v>52.106351714752805</v>
      </c>
    </row>
    <row r="3768" spans="1:31" x14ac:dyDescent="0.25">
      <c r="A3768">
        <v>1877362</v>
      </c>
      <c r="B3768">
        <v>1</v>
      </c>
      <c r="C3768" t="s">
        <v>80</v>
      </c>
      <c r="D3768" t="s">
        <v>83</v>
      </c>
      <c r="E3768" t="s">
        <v>140</v>
      </c>
      <c r="F3768" t="s">
        <v>9146</v>
      </c>
      <c r="G3768" t="s">
        <v>200</v>
      </c>
      <c r="H3768" t="s">
        <v>143</v>
      </c>
      <c r="I3768" t="s">
        <v>135</v>
      </c>
      <c r="J3768" t="s">
        <v>136</v>
      </c>
      <c r="K3768" t="s">
        <v>137</v>
      </c>
      <c r="L3768" t="s">
        <v>10960</v>
      </c>
      <c r="M3768" t="s">
        <v>10961</v>
      </c>
      <c r="N3768">
        <v>0.73777777700000002</v>
      </c>
      <c r="O3768">
        <v>0</v>
      </c>
      <c r="P3768">
        <v>2</v>
      </c>
      <c r="Q3768">
        <v>0</v>
      </c>
      <c r="R3768">
        <v>0</v>
      </c>
      <c r="S3768">
        <v>0</v>
      </c>
      <c r="T3768">
        <v>0</v>
      </c>
      <c r="U3768">
        <v>0</v>
      </c>
      <c r="V3768">
        <v>0</v>
      </c>
      <c r="W3768">
        <v>0</v>
      </c>
      <c r="X3768">
        <v>1.1197515505732267</v>
      </c>
      <c r="Y3768">
        <v>0</v>
      </c>
      <c r="Z3768">
        <v>0</v>
      </c>
      <c r="AA3768">
        <v>0</v>
      </c>
      <c r="AB3768">
        <v>0</v>
      </c>
      <c r="AC3768">
        <v>0</v>
      </c>
      <c r="AD3768">
        <v>0</v>
      </c>
      <c r="AE3768">
        <v>1.1197515505732267</v>
      </c>
    </row>
    <row r="3769" spans="1:31" x14ac:dyDescent="0.25">
      <c r="A3769">
        <v>1878284</v>
      </c>
      <c r="B3769">
        <v>1</v>
      </c>
      <c r="C3769" t="s">
        <v>80</v>
      </c>
      <c r="D3769" t="s">
        <v>100</v>
      </c>
      <c r="E3769" t="s">
        <v>169</v>
      </c>
      <c r="F3769" t="s">
        <v>2392</v>
      </c>
      <c r="G3769" t="s">
        <v>2258</v>
      </c>
      <c r="H3769" t="s">
        <v>143</v>
      </c>
      <c r="I3769" t="s">
        <v>135</v>
      </c>
      <c r="J3769" t="s">
        <v>136</v>
      </c>
      <c r="K3769" t="s">
        <v>137</v>
      </c>
      <c r="L3769" t="s">
        <v>10962</v>
      </c>
      <c r="M3769" t="s">
        <v>10963</v>
      </c>
      <c r="N3769">
        <v>0.91055555499999996</v>
      </c>
      <c r="O3769">
        <v>0</v>
      </c>
      <c r="P3769">
        <v>484</v>
      </c>
      <c r="Q3769">
        <v>0</v>
      </c>
      <c r="R3769">
        <v>4</v>
      </c>
      <c r="S3769">
        <v>0</v>
      </c>
      <c r="T3769">
        <v>33</v>
      </c>
      <c r="U3769">
        <v>0</v>
      </c>
      <c r="V3769">
        <v>0</v>
      </c>
      <c r="W3769">
        <v>0</v>
      </c>
      <c r="X3769">
        <v>94.446938263612097</v>
      </c>
      <c r="Y3769">
        <v>0</v>
      </c>
      <c r="Z3769">
        <v>0.90697655394669563</v>
      </c>
      <c r="AA3769">
        <v>0</v>
      </c>
      <c r="AB3769">
        <v>45.627297977345044</v>
      </c>
      <c r="AC3769">
        <v>0</v>
      </c>
      <c r="AD3769">
        <v>0</v>
      </c>
      <c r="AE3769">
        <v>140.98121279490383</v>
      </c>
    </row>
    <row r="3770" spans="1:31" x14ac:dyDescent="0.25">
      <c r="A3770">
        <v>1878616</v>
      </c>
      <c r="B3770">
        <v>1</v>
      </c>
      <c r="C3770" t="s">
        <v>80</v>
      </c>
      <c r="D3770" t="s">
        <v>100</v>
      </c>
      <c r="E3770" t="s">
        <v>140</v>
      </c>
      <c r="F3770" t="s">
        <v>10964</v>
      </c>
      <c r="G3770" t="s">
        <v>142</v>
      </c>
      <c r="H3770" t="s">
        <v>143</v>
      </c>
      <c r="I3770" t="s">
        <v>135</v>
      </c>
      <c r="J3770" t="s">
        <v>136</v>
      </c>
      <c r="K3770" t="s">
        <v>137</v>
      </c>
      <c r="L3770" t="s">
        <v>10965</v>
      </c>
      <c r="M3770" t="s">
        <v>10966</v>
      </c>
      <c r="N3770">
        <v>1.9186111109999999</v>
      </c>
      <c r="O3770">
        <v>0</v>
      </c>
      <c r="P3770">
        <v>1</v>
      </c>
      <c r="Q3770">
        <v>0</v>
      </c>
      <c r="R3770">
        <v>0</v>
      </c>
      <c r="S3770">
        <v>0</v>
      </c>
      <c r="T3770">
        <v>0</v>
      </c>
      <c r="U3770">
        <v>0</v>
      </c>
      <c r="V3770">
        <v>0</v>
      </c>
      <c r="W3770">
        <v>0</v>
      </c>
      <c r="X3770">
        <v>1.2404510446946084</v>
      </c>
      <c r="Y3770">
        <v>0</v>
      </c>
      <c r="Z3770">
        <v>0</v>
      </c>
      <c r="AA3770">
        <v>0</v>
      </c>
      <c r="AB3770">
        <v>0</v>
      </c>
      <c r="AC3770">
        <v>0</v>
      </c>
      <c r="AD3770">
        <v>0</v>
      </c>
      <c r="AE3770">
        <v>1.2404510446946084</v>
      </c>
    </row>
    <row r="3771" spans="1:31" x14ac:dyDescent="0.25">
      <c r="A3771">
        <v>1878639</v>
      </c>
      <c r="B3771">
        <v>1</v>
      </c>
      <c r="C3771" t="s">
        <v>81</v>
      </c>
      <c r="D3771" t="s">
        <v>118</v>
      </c>
      <c r="E3771" t="s">
        <v>158</v>
      </c>
      <c r="F3771" t="s">
        <v>10791</v>
      </c>
      <c r="G3771" t="s">
        <v>133</v>
      </c>
      <c r="H3771" t="s">
        <v>134</v>
      </c>
      <c r="I3771" t="s">
        <v>135</v>
      </c>
      <c r="J3771" t="s">
        <v>136</v>
      </c>
      <c r="K3771" t="s">
        <v>137</v>
      </c>
      <c r="L3771" t="s">
        <v>10967</v>
      </c>
      <c r="M3771" t="s">
        <v>10968</v>
      </c>
      <c r="N3771">
        <v>1.3330555550000001</v>
      </c>
      <c r="O3771">
        <v>0</v>
      </c>
      <c r="P3771">
        <v>17</v>
      </c>
      <c r="Q3771">
        <v>0</v>
      </c>
      <c r="R3771">
        <v>4</v>
      </c>
      <c r="S3771">
        <v>0</v>
      </c>
      <c r="T3771">
        <v>2</v>
      </c>
      <c r="U3771">
        <v>0</v>
      </c>
      <c r="V3771">
        <v>0</v>
      </c>
      <c r="W3771">
        <v>0</v>
      </c>
      <c r="X3771">
        <v>6.301575891529966</v>
      </c>
      <c r="Y3771">
        <v>0</v>
      </c>
      <c r="Z3771">
        <v>3.2606315931763445</v>
      </c>
      <c r="AA3771">
        <v>0</v>
      </c>
      <c r="AB3771">
        <v>0.84144179536169506</v>
      </c>
      <c r="AC3771">
        <v>0</v>
      </c>
      <c r="AD3771">
        <v>0</v>
      </c>
      <c r="AE3771">
        <v>10.403649280068004</v>
      </c>
    </row>
    <row r="3772" spans="1:31" x14ac:dyDescent="0.25">
      <c r="A3772">
        <v>1878330</v>
      </c>
      <c r="B3772">
        <v>1</v>
      </c>
      <c r="C3772" t="s">
        <v>80</v>
      </c>
      <c r="D3772" t="s">
        <v>104</v>
      </c>
      <c r="E3772" t="s">
        <v>131</v>
      </c>
      <c r="F3772" t="s">
        <v>10969</v>
      </c>
      <c r="G3772" t="s">
        <v>133</v>
      </c>
      <c r="H3772" t="s">
        <v>134</v>
      </c>
      <c r="I3772" t="s">
        <v>135</v>
      </c>
      <c r="J3772" t="s">
        <v>136</v>
      </c>
      <c r="K3772" t="s">
        <v>137</v>
      </c>
      <c r="L3772" t="s">
        <v>10970</v>
      </c>
      <c r="M3772" t="s">
        <v>10971</v>
      </c>
      <c r="N3772">
        <v>0.77972222199999996</v>
      </c>
      <c r="O3772">
        <v>2</v>
      </c>
      <c r="P3772">
        <v>397</v>
      </c>
      <c r="Q3772">
        <v>4</v>
      </c>
      <c r="R3772">
        <v>26</v>
      </c>
      <c r="S3772">
        <v>7</v>
      </c>
      <c r="T3772">
        <v>68</v>
      </c>
      <c r="U3772">
        <v>0</v>
      </c>
      <c r="V3772">
        <v>0</v>
      </c>
      <c r="W3772">
        <v>1.34915482589104</v>
      </c>
      <c r="X3772">
        <v>67.175204826043199</v>
      </c>
      <c r="Y3772">
        <v>14.547371628043274</v>
      </c>
      <c r="Z3772">
        <v>20.142049412205928</v>
      </c>
      <c r="AA3772">
        <v>53.709398345200121</v>
      </c>
      <c r="AB3772">
        <v>76.299592366897059</v>
      </c>
      <c r="AC3772">
        <v>0</v>
      </c>
      <c r="AD3772">
        <v>0</v>
      </c>
      <c r="AE3772">
        <v>233.22277140428062</v>
      </c>
    </row>
    <row r="3773" spans="1:31" x14ac:dyDescent="0.25">
      <c r="A3773">
        <v>1878662</v>
      </c>
      <c r="B3773">
        <v>1</v>
      </c>
      <c r="C3773" t="s">
        <v>80</v>
      </c>
      <c r="D3773" t="s">
        <v>94</v>
      </c>
      <c r="E3773" t="s">
        <v>146</v>
      </c>
      <c r="F3773" t="s">
        <v>10972</v>
      </c>
      <c r="G3773" t="s">
        <v>148</v>
      </c>
      <c r="H3773" t="s">
        <v>143</v>
      </c>
      <c r="I3773" t="s">
        <v>135</v>
      </c>
      <c r="J3773" t="s">
        <v>136</v>
      </c>
      <c r="K3773" t="s">
        <v>137</v>
      </c>
      <c r="L3773" t="s">
        <v>10973</v>
      </c>
      <c r="M3773" t="s">
        <v>10974</v>
      </c>
      <c r="N3773">
        <v>1.185277777</v>
      </c>
      <c r="O3773">
        <v>0</v>
      </c>
      <c r="P3773">
        <v>0</v>
      </c>
      <c r="Q3773">
        <v>0</v>
      </c>
      <c r="R3773">
        <v>4</v>
      </c>
      <c r="S3773">
        <v>0</v>
      </c>
      <c r="T3773">
        <v>2</v>
      </c>
      <c r="U3773">
        <v>0</v>
      </c>
      <c r="V3773">
        <v>0</v>
      </c>
      <c r="W3773">
        <v>0</v>
      </c>
      <c r="X3773">
        <v>0</v>
      </c>
      <c r="Y3773">
        <v>0</v>
      </c>
      <c r="Z3773">
        <v>3.7728472005670897</v>
      </c>
      <c r="AA3773">
        <v>0</v>
      </c>
      <c r="AB3773">
        <v>2.1021308446031277</v>
      </c>
      <c r="AC3773">
        <v>0</v>
      </c>
      <c r="AD3773">
        <v>0</v>
      </c>
      <c r="AE3773">
        <v>5.8749780451702174</v>
      </c>
    </row>
    <row r="3774" spans="1:31" x14ac:dyDescent="0.25">
      <c r="A3774">
        <v>1878144</v>
      </c>
      <c r="B3774">
        <v>1</v>
      </c>
      <c r="C3774" t="s">
        <v>80</v>
      </c>
      <c r="D3774" t="s">
        <v>106</v>
      </c>
      <c r="E3774" t="s">
        <v>210</v>
      </c>
      <c r="F3774" t="s">
        <v>7097</v>
      </c>
      <c r="G3774" t="s">
        <v>476</v>
      </c>
      <c r="H3774" t="s">
        <v>134</v>
      </c>
      <c r="I3774" t="s">
        <v>135</v>
      </c>
      <c r="J3774" t="s">
        <v>136</v>
      </c>
      <c r="K3774" t="s">
        <v>137</v>
      </c>
      <c r="L3774" t="s">
        <v>10975</v>
      </c>
      <c r="M3774" t="s">
        <v>10976</v>
      </c>
      <c r="N3774">
        <v>0.42694444399999998</v>
      </c>
      <c r="O3774">
        <v>0</v>
      </c>
      <c r="P3774">
        <v>7</v>
      </c>
      <c r="Q3774">
        <v>29</v>
      </c>
      <c r="R3774">
        <v>54</v>
      </c>
      <c r="S3774">
        <v>9</v>
      </c>
      <c r="T3774">
        <v>13</v>
      </c>
      <c r="U3774">
        <v>1</v>
      </c>
      <c r="V3774">
        <v>0</v>
      </c>
      <c r="W3774">
        <v>0</v>
      </c>
      <c r="X3774">
        <v>1.1146328137138679</v>
      </c>
      <c r="Y3774">
        <v>165.12011279926497</v>
      </c>
      <c r="Z3774">
        <v>152.89306885601852</v>
      </c>
      <c r="AA3774">
        <v>34.035552775949235</v>
      </c>
      <c r="AB3774">
        <v>29.273794544240932</v>
      </c>
      <c r="AC3774">
        <v>12.534022201854</v>
      </c>
      <c r="AD3774">
        <v>0</v>
      </c>
      <c r="AE3774">
        <v>394.97118399104153</v>
      </c>
    </row>
    <row r="3775" spans="1:31" x14ac:dyDescent="0.25">
      <c r="A3775">
        <v>1878453</v>
      </c>
      <c r="B3775">
        <v>1</v>
      </c>
      <c r="C3775" t="s">
        <v>80</v>
      </c>
      <c r="D3775" t="s">
        <v>99</v>
      </c>
      <c r="E3775" t="s">
        <v>140</v>
      </c>
      <c r="F3775" t="s">
        <v>10977</v>
      </c>
      <c r="G3775" t="s">
        <v>163</v>
      </c>
      <c r="H3775" t="s">
        <v>143</v>
      </c>
      <c r="I3775" t="s">
        <v>135</v>
      </c>
      <c r="J3775" t="s">
        <v>136</v>
      </c>
      <c r="K3775" t="s">
        <v>137</v>
      </c>
      <c r="L3775" t="s">
        <v>10978</v>
      </c>
      <c r="M3775" t="s">
        <v>10979</v>
      </c>
      <c r="N3775">
        <v>4.0625</v>
      </c>
      <c r="O3775">
        <v>0</v>
      </c>
      <c r="P3775">
        <v>1</v>
      </c>
      <c r="Q3775">
        <v>0</v>
      </c>
      <c r="R3775">
        <v>0</v>
      </c>
      <c r="S3775">
        <v>0</v>
      </c>
      <c r="T3775">
        <v>0</v>
      </c>
      <c r="U3775">
        <v>0</v>
      </c>
      <c r="V3775">
        <v>0</v>
      </c>
      <c r="W3775">
        <v>0</v>
      </c>
      <c r="X3775">
        <v>1.1198922763E-3</v>
      </c>
      <c r="Y3775">
        <v>0</v>
      </c>
      <c r="Z3775">
        <v>0</v>
      </c>
      <c r="AA3775">
        <v>0</v>
      </c>
      <c r="AB3775">
        <v>0</v>
      </c>
      <c r="AC3775">
        <v>0</v>
      </c>
      <c r="AD3775">
        <v>0</v>
      </c>
      <c r="AE3775">
        <v>1.1198922763E-3</v>
      </c>
    </row>
    <row r="3776" spans="1:31" x14ac:dyDescent="0.25">
      <c r="A3776">
        <v>1878430</v>
      </c>
      <c r="B3776">
        <v>1</v>
      </c>
      <c r="C3776" t="s">
        <v>80</v>
      </c>
      <c r="D3776" t="s">
        <v>98</v>
      </c>
      <c r="E3776" t="s">
        <v>146</v>
      </c>
      <c r="F3776" t="s">
        <v>10980</v>
      </c>
      <c r="G3776" t="s">
        <v>148</v>
      </c>
      <c r="H3776" t="s">
        <v>143</v>
      </c>
      <c r="I3776" t="s">
        <v>135</v>
      </c>
      <c r="J3776" t="s">
        <v>136</v>
      </c>
      <c r="K3776" t="s">
        <v>137</v>
      </c>
      <c r="L3776" t="s">
        <v>10981</v>
      </c>
      <c r="M3776" t="s">
        <v>10982</v>
      </c>
      <c r="N3776">
        <v>2.1330555549999999</v>
      </c>
      <c r="O3776">
        <v>0</v>
      </c>
      <c r="P3776">
        <v>24</v>
      </c>
      <c r="Q3776">
        <v>0</v>
      </c>
      <c r="R3776">
        <v>4</v>
      </c>
      <c r="S3776">
        <v>0</v>
      </c>
      <c r="T3776">
        <v>6</v>
      </c>
      <c r="U3776">
        <v>0</v>
      </c>
      <c r="V3776">
        <v>0</v>
      </c>
      <c r="W3776">
        <v>0</v>
      </c>
      <c r="X3776">
        <v>12.325641947437731</v>
      </c>
      <c r="Y3776">
        <v>0</v>
      </c>
      <c r="Z3776">
        <v>18.658894109966056</v>
      </c>
      <c r="AA3776">
        <v>0</v>
      </c>
      <c r="AB3776">
        <v>40.081665050148366</v>
      </c>
      <c r="AC3776">
        <v>0</v>
      </c>
      <c r="AD3776">
        <v>0</v>
      </c>
      <c r="AE3776">
        <v>71.06620110755216</v>
      </c>
    </row>
    <row r="3777" spans="1:31" x14ac:dyDescent="0.25">
      <c r="A3777">
        <v>1878161</v>
      </c>
      <c r="B3777">
        <v>1</v>
      </c>
      <c r="C3777" t="s">
        <v>80</v>
      </c>
      <c r="D3777" t="s">
        <v>102</v>
      </c>
      <c r="E3777" t="s">
        <v>210</v>
      </c>
      <c r="F3777" t="s">
        <v>10983</v>
      </c>
      <c r="G3777" t="s">
        <v>171</v>
      </c>
      <c r="H3777" t="s">
        <v>134</v>
      </c>
      <c r="I3777" t="s">
        <v>135</v>
      </c>
      <c r="J3777" t="s">
        <v>136</v>
      </c>
      <c r="K3777" t="s">
        <v>172</v>
      </c>
      <c r="L3777" t="s">
        <v>10984</v>
      </c>
      <c r="M3777" t="s">
        <v>10985</v>
      </c>
      <c r="N3777">
        <v>0.40713500000000002</v>
      </c>
      <c r="O3777">
        <v>0</v>
      </c>
      <c r="P3777">
        <v>40</v>
      </c>
      <c r="Q3777">
        <v>0</v>
      </c>
      <c r="R3777">
        <v>9</v>
      </c>
      <c r="S3777">
        <v>3</v>
      </c>
      <c r="T3777">
        <v>4</v>
      </c>
      <c r="U3777">
        <v>2</v>
      </c>
      <c r="V3777">
        <v>0</v>
      </c>
      <c r="W3777">
        <v>0</v>
      </c>
      <c r="X3777">
        <v>3.191564198447745</v>
      </c>
      <c r="Y3777">
        <v>0</v>
      </c>
      <c r="Z3777">
        <v>10.492027687086791</v>
      </c>
      <c r="AA3777">
        <v>15.721383895190367</v>
      </c>
      <c r="AB3777">
        <v>1.3592034712262224</v>
      </c>
      <c r="AC3777">
        <v>71.244341459678651</v>
      </c>
      <c r="AD3777">
        <v>0</v>
      </c>
      <c r="AE3777">
        <v>102.00852071162979</v>
      </c>
    </row>
    <row r="3778" spans="1:31" x14ac:dyDescent="0.25">
      <c r="A3778">
        <v>1878267</v>
      </c>
      <c r="B3778">
        <v>1</v>
      </c>
      <c r="C3778" t="s">
        <v>81</v>
      </c>
      <c r="D3778" t="s">
        <v>118</v>
      </c>
      <c r="E3778" t="s">
        <v>158</v>
      </c>
      <c r="F3778" t="s">
        <v>10986</v>
      </c>
      <c r="G3778" t="s">
        <v>196</v>
      </c>
      <c r="H3778" t="s">
        <v>134</v>
      </c>
      <c r="I3778" t="s">
        <v>135</v>
      </c>
      <c r="J3778" t="s">
        <v>136</v>
      </c>
      <c r="K3778" t="s">
        <v>172</v>
      </c>
      <c r="L3778" t="s">
        <v>10987</v>
      </c>
      <c r="M3778" t="s">
        <v>10988</v>
      </c>
      <c r="N3778">
        <v>0.89394166600000002</v>
      </c>
      <c r="O3778">
        <v>1</v>
      </c>
      <c r="P3778">
        <v>0</v>
      </c>
      <c r="Q3778">
        <v>2</v>
      </c>
      <c r="R3778">
        <v>0</v>
      </c>
      <c r="S3778">
        <v>0</v>
      </c>
      <c r="T3778">
        <v>0</v>
      </c>
      <c r="U3778">
        <v>0</v>
      </c>
      <c r="V3778">
        <v>0</v>
      </c>
      <c r="W3778">
        <v>0.17227912741545001</v>
      </c>
      <c r="X3778">
        <v>0</v>
      </c>
      <c r="Y3778">
        <v>14.14812820414234</v>
      </c>
      <c r="Z3778">
        <v>0</v>
      </c>
      <c r="AA3778">
        <v>0</v>
      </c>
      <c r="AB3778">
        <v>0</v>
      </c>
      <c r="AC3778">
        <v>0</v>
      </c>
      <c r="AD3778">
        <v>0</v>
      </c>
      <c r="AE3778">
        <v>14.32040733155779</v>
      </c>
    </row>
    <row r="3779" spans="1:31" x14ac:dyDescent="0.25">
      <c r="A3779">
        <v>1878370</v>
      </c>
      <c r="B3779">
        <v>1</v>
      </c>
      <c r="C3779" t="s">
        <v>80</v>
      </c>
      <c r="D3779" t="s">
        <v>103</v>
      </c>
      <c r="E3779" t="s">
        <v>158</v>
      </c>
      <c r="F3779" t="s">
        <v>10989</v>
      </c>
      <c r="G3779" t="s">
        <v>476</v>
      </c>
      <c r="H3779" t="s">
        <v>134</v>
      </c>
      <c r="I3779" t="s">
        <v>135</v>
      </c>
      <c r="J3779" t="s">
        <v>136</v>
      </c>
      <c r="K3779" t="s">
        <v>137</v>
      </c>
      <c r="L3779" t="s">
        <v>10990</v>
      </c>
      <c r="M3779" t="s">
        <v>10991</v>
      </c>
      <c r="N3779">
        <v>5.1388888000000001E-2</v>
      </c>
      <c r="O3779">
        <v>0</v>
      </c>
      <c r="P3779">
        <v>3954</v>
      </c>
      <c r="Q3779">
        <v>0</v>
      </c>
      <c r="R3779">
        <v>1</v>
      </c>
      <c r="S3779">
        <v>1</v>
      </c>
      <c r="T3779">
        <v>250</v>
      </c>
      <c r="U3779">
        <v>0</v>
      </c>
      <c r="V3779">
        <v>0</v>
      </c>
      <c r="W3779">
        <v>0</v>
      </c>
      <c r="X3779">
        <v>47.518934445887453</v>
      </c>
      <c r="Y3779">
        <v>0</v>
      </c>
      <c r="Z3779">
        <v>0</v>
      </c>
      <c r="AA3779">
        <v>2.3022768087573833</v>
      </c>
      <c r="AB3779">
        <v>20.822368481987702</v>
      </c>
      <c r="AC3779">
        <v>0</v>
      </c>
      <c r="AD3779">
        <v>0</v>
      </c>
      <c r="AE3779">
        <v>70.643579736632546</v>
      </c>
    </row>
    <row r="3780" spans="1:31" x14ac:dyDescent="0.25">
      <c r="A3780">
        <v>1878762</v>
      </c>
      <c r="B3780">
        <v>1</v>
      </c>
      <c r="C3780" t="s">
        <v>80</v>
      </c>
      <c r="D3780" t="s">
        <v>108</v>
      </c>
      <c r="E3780" t="s">
        <v>169</v>
      </c>
      <c r="F3780" t="s">
        <v>10992</v>
      </c>
      <c r="G3780" t="s">
        <v>183</v>
      </c>
      <c r="H3780" t="s">
        <v>143</v>
      </c>
      <c r="I3780" t="s">
        <v>135</v>
      </c>
      <c r="J3780" t="s">
        <v>136</v>
      </c>
      <c r="K3780" t="s">
        <v>137</v>
      </c>
      <c r="L3780" t="s">
        <v>10993</v>
      </c>
      <c r="M3780" t="s">
        <v>10994</v>
      </c>
      <c r="N3780">
        <v>0.755</v>
      </c>
      <c r="O3780">
        <v>0</v>
      </c>
      <c r="P3780">
        <v>45</v>
      </c>
      <c r="Q3780">
        <v>0</v>
      </c>
      <c r="R3780">
        <v>6</v>
      </c>
      <c r="S3780">
        <v>0</v>
      </c>
      <c r="T3780">
        <v>8</v>
      </c>
      <c r="U3780">
        <v>0</v>
      </c>
      <c r="V3780">
        <v>0</v>
      </c>
      <c r="W3780">
        <v>0</v>
      </c>
      <c r="X3780">
        <v>10.958201473582566</v>
      </c>
      <c r="Y3780">
        <v>0</v>
      </c>
      <c r="Z3780">
        <v>7.2609525369498273</v>
      </c>
      <c r="AA3780">
        <v>0</v>
      </c>
      <c r="AB3780">
        <v>17.31234669338513</v>
      </c>
      <c r="AC3780">
        <v>0</v>
      </c>
      <c r="AD3780">
        <v>0</v>
      </c>
      <c r="AE3780">
        <v>35.531500703917523</v>
      </c>
    </row>
    <row r="3781" spans="1:31" x14ac:dyDescent="0.25">
      <c r="A3781">
        <v>1878768</v>
      </c>
      <c r="B3781">
        <v>1</v>
      </c>
      <c r="C3781" t="s">
        <v>80</v>
      </c>
      <c r="D3781" t="s">
        <v>103</v>
      </c>
      <c r="E3781" t="s">
        <v>140</v>
      </c>
      <c r="F3781" t="s">
        <v>10995</v>
      </c>
      <c r="G3781" t="s">
        <v>163</v>
      </c>
      <c r="H3781" t="s">
        <v>143</v>
      </c>
      <c r="I3781" t="s">
        <v>135</v>
      </c>
      <c r="J3781" t="s">
        <v>136</v>
      </c>
      <c r="K3781" t="s">
        <v>137</v>
      </c>
      <c r="L3781" t="s">
        <v>10996</v>
      </c>
      <c r="M3781" t="s">
        <v>10997</v>
      </c>
      <c r="N3781">
        <v>2.8122222219999999</v>
      </c>
      <c r="O3781">
        <v>0</v>
      </c>
      <c r="P3781">
        <v>0</v>
      </c>
      <c r="Q3781">
        <v>0</v>
      </c>
      <c r="R3781">
        <v>0</v>
      </c>
      <c r="S3781">
        <v>0</v>
      </c>
      <c r="T3781">
        <v>1</v>
      </c>
      <c r="U3781">
        <v>0</v>
      </c>
      <c r="V3781">
        <v>0</v>
      </c>
      <c r="W3781">
        <v>0</v>
      </c>
      <c r="X3781">
        <v>0</v>
      </c>
      <c r="Y3781">
        <v>0</v>
      </c>
      <c r="Z3781">
        <v>0</v>
      </c>
      <c r="AA3781">
        <v>0</v>
      </c>
      <c r="AB3781">
        <v>1.3035889872898445</v>
      </c>
      <c r="AC3781">
        <v>0</v>
      </c>
      <c r="AD3781">
        <v>0</v>
      </c>
      <c r="AE3781">
        <v>1.3035889872898445</v>
      </c>
    </row>
    <row r="3782" spans="1:31" x14ac:dyDescent="0.25">
      <c r="A3782">
        <v>1878221</v>
      </c>
      <c r="B3782">
        <v>1</v>
      </c>
      <c r="C3782" t="s">
        <v>80</v>
      </c>
      <c r="D3782" t="s">
        <v>105</v>
      </c>
      <c r="E3782" t="s">
        <v>158</v>
      </c>
      <c r="F3782" t="s">
        <v>10998</v>
      </c>
      <c r="G3782" t="s">
        <v>133</v>
      </c>
      <c r="H3782" t="s">
        <v>134</v>
      </c>
      <c r="I3782" t="s">
        <v>135</v>
      </c>
      <c r="J3782" t="s">
        <v>136</v>
      </c>
      <c r="K3782" t="s">
        <v>137</v>
      </c>
      <c r="L3782" t="s">
        <v>10999</v>
      </c>
      <c r="M3782" t="s">
        <v>11000</v>
      </c>
      <c r="N3782">
        <v>0.96722222199999996</v>
      </c>
      <c r="O3782">
        <v>0</v>
      </c>
      <c r="P3782">
        <v>969</v>
      </c>
      <c r="Q3782">
        <v>0</v>
      </c>
      <c r="R3782">
        <v>0</v>
      </c>
      <c r="S3782">
        <v>0</v>
      </c>
      <c r="T3782">
        <v>50</v>
      </c>
      <c r="U3782">
        <v>0</v>
      </c>
      <c r="V3782">
        <v>0</v>
      </c>
      <c r="W3782">
        <v>0</v>
      </c>
      <c r="X3782">
        <v>368.21710443133725</v>
      </c>
      <c r="Y3782">
        <v>0</v>
      </c>
      <c r="Z3782">
        <v>0</v>
      </c>
      <c r="AA3782">
        <v>0</v>
      </c>
      <c r="AB3782">
        <v>112.40334147779426</v>
      </c>
      <c r="AC3782">
        <v>0</v>
      </c>
      <c r="AD3782">
        <v>0</v>
      </c>
      <c r="AE3782">
        <v>480.62044590913149</v>
      </c>
    </row>
    <row r="3783" spans="1:31" x14ac:dyDescent="0.25">
      <c r="A3783">
        <v>1878470</v>
      </c>
      <c r="B3783">
        <v>1</v>
      </c>
      <c r="C3783" t="s">
        <v>80</v>
      </c>
      <c r="D3783" t="s">
        <v>96</v>
      </c>
      <c r="E3783" t="s">
        <v>140</v>
      </c>
      <c r="F3783" t="s">
        <v>11001</v>
      </c>
      <c r="G3783" t="s">
        <v>207</v>
      </c>
      <c r="H3783" t="s">
        <v>143</v>
      </c>
      <c r="I3783" t="s">
        <v>135</v>
      </c>
      <c r="J3783" t="s">
        <v>136</v>
      </c>
      <c r="K3783" t="s">
        <v>137</v>
      </c>
      <c r="L3783" t="s">
        <v>11002</v>
      </c>
      <c r="M3783" t="s">
        <v>11003</v>
      </c>
      <c r="N3783">
        <v>3.150555555</v>
      </c>
      <c r="O3783">
        <v>0</v>
      </c>
      <c r="P3783">
        <v>1</v>
      </c>
      <c r="Q3783">
        <v>0</v>
      </c>
      <c r="R3783">
        <v>0</v>
      </c>
      <c r="S3783">
        <v>0</v>
      </c>
      <c r="T3783">
        <v>0</v>
      </c>
      <c r="U3783">
        <v>0</v>
      </c>
      <c r="V3783">
        <v>0</v>
      </c>
      <c r="W3783">
        <v>0</v>
      </c>
      <c r="X3783">
        <v>2.4536752601104737</v>
      </c>
      <c r="Y3783">
        <v>0</v>
      </c>
      <c r="Z3783">
        <v>0</v>
      </c>
      <c r="AA3783">
        <v>0</v>
      </c>
      <c r="AB3783">
        <v>0</v>
      </c>
      <c r="AC3783">
        <v>0</v>
      </c>
      <c r="AD3783">
        <v>0</v>
      </c>
      <c r="AE3783">
        <v>2.4536752601104737</v>
      </c>
    </row>
    <row r="3784" spans="1:31" x14ac:dyDescent="0.25">
      <c r="A3784">
        <v>1878533</v>
      </c>
      <c r="B3784">
        <v>1</v>
      </c>
      <c r="C3784" t="s">
        <v>80</v>
      </c>
      <c r="D3784" t="s">
        <v>100</v>
      </c>
      <c r="E3784" t="s">
        <v>146</v>
      </c>
      <c r="F3784" t="s">
        <v>11004</v>
      </c>
      <c r="G3784" t="s">
        <v>148</v>
      </c>
      <c r="H3784" t="s">
        <v>143</v>
      </c>
      <c r="I3784" t="s">
        <v>135</v>
      </c>
      <c r="J3784" t="s">
        <v>136</v>
      </c>
      <c r="K3784" t="s">
        <v>137</v>
      </c>
      <c r="L3784" t="s">
        <v>11005</v>
      </c>
      <c r="M3784" t="s">
        <v>11006</v>
      </c>
      <c r="N3784">
        <v>1.391388888</v>
      </c>
      <c r="O3784">
        <v>0</v>
      </c>
      <c r="P3784">
        <v>49</v>
      </c>
      <c r="Q3784">
        <v>0</v>
      </c>
      <c r="R3784">
        <v>0</v>
      </c>
      <c r="S3784">
        <v>0</v>
      </c>
      <c r="T3784">
        <v>2</v>
      </c>
      <c r="U3784">
        <v>0</v>
      </c>
      <c r="V3784">
        <v>0</v>
      </c>
      <c r="W3784">
        <v>0</v>
      </c>
      <c r="X3784">
        <v>28.04979907822889</v>
      </c>
      <c r="Y3784">
        <v>0</v>
      </c>
      <c r="Z3784">
        <v>0</v>
      </c>
      <c r="AA3784">
        <v>0</v>
      </c>
      <c r="AB3784">
        <v>2.0081560798576032</v>
      </c>
      <c r="AC3784">
        <v>0</v>
      </c>
      <c r="AD3784">
        <v>0</v>
      </c>
      <c r="AE3784">
        <v>30.057955158086493</v>
      </c>
    </row>
    <row r="3785" spans="1:31" x14ac:dyDescent="0.25">
      <c r="A3785">
        <v>1878390</v>
      </c>
      <c r="B3785">
        <v>1</v>
      </c>
      <c r="C3785" t="s">
        <v>80</v>
      </c>
      <c r="D3785" t="s">
        <v>92</v>
      </c>
      <c r="E3785" t="s">
        <v>158</v>
      </c>
      <c r="F3785" t="s">
        <v>11007</v>
      </c>
      <c r="G3785" t="s">
        <v>219</v>
      </c>
      <c r="H3785" t="s">
        <v>134</v>
      </c>
      <c r="I3785" t="s">
        <v>135</v>
      </c>
      <c r="J3785" t="s">
        <v>136</v>
      </c>
      <c r="K3785" t="s">
        <v>137</v>
      </c>
      <c r="L3785" t="s">
        <v>11008</v>
      </c>
      <c r="M3785" t="s">
        <v>11009</v>
      </c>
      <c r="N3785">
        <v>4.0069444440000002</v>
      </c>
      <c r="O3785">
        <v>0</v>
      </c>
      <c r="P3785">
        <v>23</v>
      </c>
      <c r="Q3785">
        <v>0</v>
      </c>
      <c r="R3785">
        <v>0</v>
      </c>
      <c r="S3785">
        <v>0</v>
      </c>
      <c r="T3785">
        <v>0</v>
      </c>
      <c r="U3785">
        <v>0</v>
      </c>
      <c r="V3785">
        <v>0</v>
      </c>
      <c r="W3785">
        <v>0</v>
      </c>
      <c r="X3785">
        <v>26.422704307257877</v>
      </c>
      <c r="Y3785">
        <v>0</v>
      </c>
      <c r="Z3785">
        <v>0</v>
      </c>
      <c r="AA3785">
        <v>0</v>
      </c>
      <c r="AB3785">
        <v>0</v>
      </c>
      <c r="AC3785">
        <v>0</v>
      </c>
      <c r="AD3785">
        <v>0</v>
      </c>
      <c r="AE3785">
        <v>26.422704307257877</v>
      </c>
    </row>
    <row r="3786" spans="1:31" x14ac:dyDescent="0.25">
      <c r="A3786">
        <v>1878725</v>
      </c>
      <c r="B3786">
        <v>1</v>
      </c>
      <c r="C3786" t="s">
        <v>80</v>
      </c>
      <c r="D3786" t="s">
        <v>92</v>
      </c>
      <c r="E3786" t="s">
        <v>140</v>
      </c>
      <c r="F3786" t="s">
        <v>11010</v>
      </c>
      <c r="G3786" t="s">
        <v>163</v>
      </c>
      <c r="H3786" t="s">
        <v>143</v>
      </c>
      <c r="I3786" t="s">
        <v>135</v>
      </c>
      <c r="J3786" t="s">
        <v>136</v>
      </c>
      <c r="K3786" t="s">
        <v>137</v>
      </c>
      <c r="L3786" t="s">
        <v>11011</v>
      </c>
      <c r="M3786" t="s">
        <v>11012</v>
      </c>
      <c r="N3786">
        <v>3.8394444440000002</v>
      </c>
      <c r="O3786">
        <v>0</v>
      </c>
      <c r="P3786">
        <v>1</v>
      </c>
      <c r="Q3786">
        <v>0</v>
      </c>
      <c r="R3786">
        <v>0</v>
      </c>
      <c r="S3786">
        <v>0</v>
      </c>
      <c r="T3786">
        <v>0</v>
      </c>
      <c r="U3786">
        <v>0</v>
      </c>
      <c r="V3786">
        <v>0</v>
      </c>
      <c r="W3786">
        <v>0</v>
      </c>
      <c r="X3786">
        <v>1.1623005850849861</v>
      </c>
      <c r="Y3786">
        <v>0</v>
      </c>
      <c r="Z3786">
        <v>0</v>
      </c>
      <c r="AA3786">
        <v>0</v>
      </c>
      <c r="AB3786">
        <v>0</v>
      </c>
      <c r="AC3786">
        <v>0</v>
      </c>
      <c r="AD3786">
        <v>0</v>
      </c>
      <c r="AE3786">
        <v>1.1623005850849861</v>
      </c>
    </row>
    <row r="3787" spans="1:31" x14ac:dyDescent="0.25">
      <c r="A3787">
        <v>1878433</v>
      </c>
      <c r="B3787">
        <v>1</v>
      </c>
      <c r="C3787" t="s">
        <v>80</v>
      </c>
      <c r="D3787" t="s">
        <v>97</v>
      </c>
      <c r="E3787" t="s">
        <v>210</v>
      </c>
      <c r="F3787" t="s">
        <v>1104</v>
      </c>
      <c r="G3787" t="s">
        <v>219</v>
      </c>
      <c r="H3787" t="s">
        <v>134</v>
      </c>
      <c r="I3787" t="s">
        <v>135</v>
      </c>
      <c r="J3787" t="s">
        <v>136</v>
      </c>
      <c r="K3787" t="s">
        <v>137</v>
      </c>
      <c r="L3787" t="s">
        <v>11013</v>
      </c>
      <c r="M3787" t="s">
        <v>11014</v>
      </c>
      <c r="N3787">
        <v>1.7652777770000001</v>
      </c>
      <c r="O3787">
        <v>2</v>
      </c>
      <c r="P3787">
        <v>892</v>
      </c>
      <c r="Q3787">
        <v>1</v>
      </c>
      <c r="R3787">
        <v>28</v>
      </c>
      <c r="S3787">
        <v>7</v>
      </c>
      <c r="T3787">
        <v>61</v>
      </c>
      <c r="U3787">
        <v>0</v>
      </c>
      <c r="V3787">
        <v>0</v>
      </c>
      <c r="W3787">
        <v>72.676863355777982</v>
      </c>
      <c r="X3787">
        <v>495.0790092568472</v>
      </c>
      <c r="Y3787">
        <v>0.19552805657005001</v>
      </c>
      <c r="Z3787">
        <v>20.556484532688874</v>
      </c>
      <c r="AA3787">
        <v>90.299103951913295</v>
      </c>
      <c r="AB3787">
        <v>220.05247637550511</v>
      </c>
      <c r="AC3787">
        <v>0</v>
      </c>
      <c r="AD3787">
        <v>0</v>
      </c>
      <c r="AE3787">
        <v>898.85946552930238</v>
      </c>
    </row>
    <row r="3788" spans="1:31" x14ac:dyDescent="0.25">
      <c r="A3788">
        <v>1878788</v>
      </c>
      <c r="B3788">
        <v>1</v>
      </c>
      <c r="C3788" t="s">
        <v>80</v>
      </c>
      <c r="D3788" t="s">
        <v>98</v>
      </c>
      <c r="E3788" t="s">
        <v>169</v>
      </c>
      <c r="F3788" t="s">
        <v>11015</v>
      </c>
      <c r="G3788" t="s">
        <v>142</v>
      </c>
      <c r="H3788" t="s">
        <v>143</v>
      </c>
      <c r="I3788" t="s">
        <v>135</v>
      </c>
      <c r="J3788" t="s">
        <v>136</v>
      </c>
      <c r="K3788" t="s">
        <v>137</v>
      </c>
      <c r="L3788" t="s">
        <v>11016</v>
      </c>
      <c r="M3788" t="s">
        <v>11017</v>
      </c>
      <c r="N3788">
        <v>0.29416666600000002</v>
      </c>
      <c r="O3788">
        <v>0</v>
      </c>
      <c r="P3788">
        <v>43</v>
      </c>
      <c r="Q3788">
        <v>0</v>
      </c>
      <c r="R3788">
        <v>14</v>
      </c>
      <c r="S3788">
        <v>0</v>
      </c>
      <c r="T3788">
        <v>26</v>
      </c>
      <c r="U3788">
        <v>0</v>
      </c>
      <c r="V3788">
        <v>0</v>
      </c>
      <c r="W3788">
        <v>0</v>
      </c>
      <c r="X3788">
        <v>3.2345061279132197</v>
      </c>
      <c r="Y3788">
        <v>0</v>
      </c>
      <c r="Z3788">
        <v>0.78586442024219472</v>
      </c>
      <c r="AA3788">
        <v>0</v>
      </c>
      <c r="AB3788">
        <v>1.8147613676516137</v>
      </c>
      <c r="AC3788">
        <v>0</v>
      </c>
      <c r="AD3788">
        <v>0</v>
      </c>
      <c r="AE3788">
        <v>5.8351319158070281</v>
      </c>
    </row>
    <row r="3789" spans="1:31" x14ac:dyDescent="0.25">
      <c r="A3789">
        <v>1878304</v>
      </c>
      <c r="B3789">
        <v>1</v>
      </c>
      <c r="C3789" t="s">
        <v>81</v>
      </c>
      <c r="D3789" t="s">
        <v>117</v>
      </c>
      <c r="E3789" t="s">
        <v>158</v>
      </c>
      <c r="F3789" t="s">
        <v>11018</v>
      </c>
      <c r="G3789" t="s">
        <v>219</v>
      </c>
      <c r="H3789" t="s">
        <v>134</v>
      </c>
      <c r="I3789" t="s">
        <v>135</v>
      </c>
      <c r="J3789" t="s">
        <v>136</v>
      </c>
      <c r="K3789" t="s">
        <v>137</v>
      </c>
      <c r="L3789" t="s">
        <v>11019</v>
      </c>
      <c r="M3789" t="s">
        <v>11020</v>
      </c>
      <c r="N3789">
        <v>2.1694444439999998</v>
      </c>
      <c r="O3789">
        <v>0</v>
      </c>
      <c r="P3789">
        <v>190</v>
      </c>
      <c r="Q3789">
        <v>0</v>
      </c>
      <c r="R3789">
        <v>0</v>
      </c>
      <c r="S3789">
        <v>0</v>
      </c>
      <c r="T3789">
        <v>3</v>
      </c>
      <c r="U3789">
        <v>0</v>
      </c>
      <c r="V3789">
        <v>0</v>
      </c>
      <c r="W3789">
        <v>0</v>
      </c>
      <c r="X3789">
        <v>68.273909916350078</v>
      </c>
      <c r="Y3789">
        <v>0</v>
      </c>
      <c r="Z3789">
        <v>0</v>
      </c>
      <c r="AA3789">
        <v>0</v>
      </c>
      <c r="AB3789">
        <v>2.283496217843878</v>
      </c>
      <c r="AC3789">
        <v>0</v>
      </c>
      <c r="AD3789">
        <v>0</v>
      </c>
      <c r="AE3789">
        <v>70.557406134193954</v>
      </c>
    </row>
    <row r="3790" spans="1:31" x14ac:dyDescent="0.25">
      <c r="A3790">
        <v>1878204</v>
      </c>
      <c r="B3790">
        <v>1</v>
      </c>
      <c r="C3790" t="s">
        <v>81</v>
      </c>
      <c r="D3790" t="s">
        <v>123</v>
      </c>
      <c r="E3790" t="s">
        <v>158</v>
      </c>
      <c r="F3790" t="s">
        <v>11021</v>
      </c>
      <c r="G3790" t="s">
        <v>133</v>
      </c>
      <c r="H3790" t="s">
        <v>134</v>
      </c>
      <c r="I3790" t="s">
        <v>135</v>
      </c>
      <c r="J3790" t="s">
        <v>136</v>
      </c>
      <c r="K3790" t="s">
        <v>137</v>
      </c>
      <c r="L3790" t="s">
        <v>11022</v>
      </c>
      <c r="M3790" t="s">
        <v>11023</v>
      </c>
      <c r="N3790">
        <v>0.6925</v>
      </c>
      <c r="O3790">
        <v>0</v>
      </c>
      <c r="P3790">
        <v>616</v>
      </c>
      <c r="Q3790">
        <v>11</v>
      </c>
      <c r="R3790">
        <v>71</v>
      </c>
      <c r="S3790">
        <v>8</v>
      </c>
      <c r="T3790">
        <v>52</v>
      </c>
      <c r="U3790">
        <v>2</v>
      </c>
      <c r="V3790">
        <v>0</v>
      </c>
      <c r="W3790">
        <v>0</v>
      </c>
      <c r="X3790">
        <v>66.509669107193687</v>
      </c>
      <c r="Y3790">
        <v>20.183154781248277</v>
      </c>
      <c r="Z3790">
        <v>46.922293338537017</v>
      </c>
      <c r="AA3790">
        <v>45.173239640097293</v>
      </c>
      <c r="AB3790">
        <v>24.88876220682452</v>
      </c>
      <c r="AC3790">
        <v>17.154650636519655</v>
      </c>
      <c r="AD3790">
        <v>0</v>
      </c>
      <c r="AE3790">
        <v>220.83176971042045</v>
      </c>
    </row>
    <row r="3791" spans="1:31" x14ac:dyDescent="0.25">
      <c r="A3791">
        <v>1878098</v>
      </c>
      <c r="B3791">
        <v>1</v>
      </c>
      <c r="C3791" t="s">
        <v>81</v>
      </c>
      <c r="D3791" t="s">
        <v>112</v>
      </c>
      <c r="E3791" t="s">
        <v>146</v>
      </c>
      <c r="F3791" t="s">
        <v>11024</v>
      </c>
      <c r="G3791" t="s">
        <v>148</v>
      </c>
      <c r="H3791" t="s">
        <v>143</v>
      </c>
      <c r="I3791" t="s">
        <v>135</v>
      </c>
      <c r="J3791" t="s">
        <v>136</v>
      </c>
      <c r="K3791" t="s">
        <v>137</v>
      </c>
      <c r="L3791" t="s">
        <v>11025</v>
      </c>
      <c r="M3791" t="s">
        <v>11026</v>
      </c>
      <c r="N3791">
        <v>4.5330555549999998</v>
      </c>
      <c r="O3791">
        <v>0</v>
      </c>
      <c r="P3791">
        <v>12</v>
      </c>
      <c r="Q3791">
        <v>0</v>
      </c>
      <c r="R3791">
        <v>2</v>
      </c>
      <c r="S3791">
        <v>0</v>
      </c>
      <c r="T3791">
        <v>1</v>
      </c>
      <c r="U3791">
        <v>0</v>
      </c>
      <c r="V3791">
        <v>0</v>
      </c>
      <c r="W3791">
        <v>0</v>
      </c>
      <c r="X3791">
        <v>7.4902409535015018</v>
      </c>
      <c r="Y3791">
        <v>0</v>
      </c>
      <c r="Z3791">
        <v>1.6037603151705628</v>
      </c>
      <c r="AA3791">
        <v>0</v>
      </c>
      <c r="AB3791">
        <v>6.1969389119646667E-2</v>
      </c>
      <c r="AC3791">
        <v>0</v>
      </c>
      <c r="AD3791">
        <v>0</v>
      </c>
      <c r="AE3791">
        <v>9.1559706577917108</v>
      </c>
    </row>
    <row r="3792" spans="1:31" x14ac:dyDescent="0.25">
      <c r="A3792">
        <v>1878247</v>
      </c>
      <c r="B3792">
        <v>1</v>
      </c>
      <c r="C3792" t="s">
        <v>80</v>
      </c>
      <c r="D3792" t="s">
        <v>93</v>
      </c>
      <c r="E3792" t="s">
        <v>169</v>
      </c>
      <c r="F3792" t="s">
        <v>10759</v>
      </c>
      <c r="G3792" t="s">
        <v>183</v>
      </c>
      <c r="H3792" t="s">
        <v>143</v>
      </c>
      <c r="I3792" t="s">
        <v>135</v>
      </c>
      <c r="J3792" t="s">
        <v>136</v>
      </c>
      <c r="K3792" t="s">
        <v>137</v>
      </c>
      <c r="L3792" t="s">
        <v>11027</v>
      </c>
      <c r="M3792" t="s">
        <v>11028</v>
      </c>
      <c r="N3792">
        <v>1.508888888</v>
      </c>
      <c r="O3792">
        <v>0</v>
      </c>
      <c r="P3792">
        <v>17</v>
      </c>
      <c r="Q3792">
        <v>0</v>
      </c>
      <c r="R3792">
        <v>28</v>
      </c>
      <c r="S3792">
        <v>0</v>
      </c>
      <c r="T3792">
        <v>12</v>
      </c>
      <c r="U3792">
        <v>0</v>
      </c>
      <c r="V3792">
        <v>0</v>
      </c>
      <c r="W3792">
        <v>0</v>
      </c>
      <c r="X3792">
        <v>11.165881802215335</v>
      </c>
      <c r="Y3792">
        <v>0</v>
      </c>
      <c r="Z3792">
        <v>145.53547823926067</v>
      </c>
      <c r="AA3792">
        <v>0</v>
      </c>
      <c r="AB3792">
        <v>80.557740409419296</v>
      </c>
      <c r="AC3792">
        <v>0</v>
      </c>
      <c r="AD3792">
        <v>0</v>
      </c>
      <c r="AE3792">
        <v>237.25910045089529</v>
      </c>
    </row>
    <row r="3793" spans="1:31" x14ac:dyDescent="0.25">
      <c r="A3793">
        <v>1878347</v>
      </c>
      <c r="B3793">
        <v>1</v>
      </c>
      <c r="C3793" t="s">
        <v>80</v>
      </c>
      <c r="D3793" t="s">
        <v>107</v>
      </c>
      <c r="E3793" t="s">
        <v>131</v>
      </c>
      <c r="F3793" t="s">
        <v>11029</v>
      </c>
      <c r="G3793" t="s">
        <v>133</v>
      </c>
      <c r="H3793" t="s">
        <v>134</v>
      </c>
      <c r="I3793" t="s">
        <v>135</v>
      </c>
      <c r="J3793" t="s">
        <v>136</v>
      </c>
      <c r="K3793" t="s">
        <v>137</v>
      </c>
      <c r="L3793" t="s">
        <v>11030</v>
      </c>
      <c r="M3793" t="s">
        <v>11031</v>
      </c>
      <c r="N3793">
        <v>1.1025</v>
      </c>
      <c r="O3793">
        <v>0</v>
      </c>
      <c r="P3793">
        <v>464</v>
      </c>
      <c r="Q3793">
        <v>16</v>
      </c>
      <c r="R3793">
        <v>34</v>
      </c>
      <c r="S3793">
        <v>7</v>
      </c>
      <c r="T3793">
        <v>22</v>
      </c>
      <c r="U3793">
        <v>1</v>
      </c>
      <c r="V3793">
        <v>0</v>
      </c>
      <c r="W3793">
        <v>0</v>
      </c>
      <c r="X3793">
        <v>103.91622464404682</v>
      </c>
      <c r="Y3793">
        <v>224.04300740886768</v>
      </c>
      <c r="Z3793">
        <v>84.847024079118768</v>
      </c>
      <c r="AA3793">
        <v>108.98237131131728</v>
      </c>
      <c r="AB3793">
        <v>42.242412968650022</v>
      </c>
      <c r="AC3793">
        <v>75.682683395435319</v>
      </c>
      <c r="AD3793">
        <v>0</v>
      </c>
      <c r="AE3793">
        <v>639.71372380743583</v>
      </c>
    </row>
    <row r="3794" spans="1:31" x14ac:dyDescent="0.25">
      <c r="A3794">
        <v>1878450</v>
      </c>
      <c r="B3794">
        <v>1</v>
      </c>
      <c r="C3794" t="s">
        <v>80</v>
      </c>
      <c r="D3794" t="s">
        <v>83</v>
      </c>
      <c r="E3794" t="s">
        <v>140</v>
      </c>
      <c r="F3794" t="s">
        <v>11032</v>
      </c>
      <c r="G3794" t="s">
        <v>142</v>
      </c>
      <c r="H3794" t="s">
        <v>143</v>
      </c>
      <c r="I3794" t="s">
        <v>135</v>
      </c>
      <c r="J3794" t="s">
        <v>136</v>
      </c>
      <c r="K3794" t="s">
        <v>137</v>
      </c>
      <c r="L3794" t="s">
        <v>11033</v>
      </c>
      <c r="M3794" t="s">
        <v>11034</v>
      </c>
      <c r="N3794">
        <v>7.3025000000000002</v>
      </c>
      <c r="O3794">
        <v>0</v>
      </c>
      <c r="P3794">
        <v>1</v>
      </c>
      <c r="Q3794">
        <v>0</v>
      </c>
      <c r="R3794">
        <v>0</v>
      </c>
      <c r="S3794">
        <v>0</v>
      </c>
      <c r="T3794">
        <v>1</v>
      </c>
      <c r="U3794">
        <v>0</v>
      </c>
      <c r="V3794">
        <v>0</v>
      </c>
      <c r="W3794">
        <v>0</v>
      </c>
      <c r="X3794">
        <v>1.0855059821791802</v>
      </c>
      <c r="Y3794">
        <v>0</v>
      </c>
      <c r="Z3794">
        <v>0</v>
      </c>
      <c r="AA3794">
        <v>0</v>
      </c>
      <c r="AB3794">
        <v>3.300881104125605</v>
      </c>
      <c r="AC3794">
        <v>0</v>
      </c>
      <c r="AD3794">
        <v>0</v>
      </c>
      <c r="AE3794">
        <v>4.3863870863047847</v>
      </c>
    </row>
    <row r="3795" spans="1:31" x14ac:dyDescent="0.25">
      <c r="A3795">
        <v>1878805</v>
      </c>
      <c r="B3795">
        <v>1</v>
      </c>
      <c r="C3795" t="s">
        <v>80</v>
      </c>
      <c r="D3795" t="s">
        <v>104</v>
      </c>
      <c r="E3795" t="s">
        <v>140</v>
      </c>
      <c r="F3795" t="s">
        <v>11035</v>
      </c>
      <c r="G3795" t="s">
        <v>207</v>
      </c>
      <c r="H3795" t="s">
        <v>143</v>
      </c>
      <c r="I3795" t="s">
        <v>135</v>
      </c>
      <c r="J3795" t="s">
        <v>136</v>
      </c>
      <c r="K3795" t="s">
        <v>137</v>
      </c>
      <c r="L3795" t="s">
        <v>11036</v>
      </c>
      <c r="M3795" t="s">
        <v>11037</v>
      </c>
      <c r="N3795">
        <v>1.0491666660000001</v>
      </c>
      <c r="O3795">
        <v>0</v>
      </c>
      <c r="P3795">
        <v>5</v>
      </c>
      <c r="Q3795">
        <v>0</v>
      </c>
      <c r="R3795">
        <v>0</v>
      </c>
      <c r="S3795">
        <v>0</v>
      </c>
      <c r="T3795">
        <v>0</v>
      </c>
      <c r="U3795">
        <v>0</v>
      </c>
      <c r="V3795">
        <v>0</v>
      </c>
      <c r="W3795">
        <v>0</v>
      </c>
      <c r="X3795">
        <v>1.0735829559710302</v>
      </c>
      <c r="Y3795">
        <v>0</v>
      </c>
      <c r="Z3795">
        <v>0</v>
      </c>
      <c r="AA3795">
        <v>0</v>
      </c>
      <c r="AB3795">
        <v>0</v>
      </c>
      <c r="AC3795">
        <v>0</v>
      </c>
      <c r="AD3795">
        <v>0</v>
      </c>
      <c r="AE3795">
        <v>1.0735829559710302</v>
      </c>
    </row>
    <row r="3796" spans="1:31" x14ac:dyDescent="0.25">
      <c r="A3796">
        <v>1878264</v>
      </c>
      <c r="B3796">
        <v>1</v>
      </c>
      <c r="C3796" t="s">
        <v>81</v>
      </c>
      <c r="D3796" t="s">
        <v>123</v>
      </c>
      <c r="E3796" t="s">
        <v>140</v>
      </c>
      <c r="F3796" t="s">
        <v>11038</v>
      </c>
      <c r="G3796" t="s">
        <v>207</v>
      </c>
      <c r="H3796" t="s">
        <v>143</v>
      </c>
      <c r="I3796" t="s">
        <v>135</v>
      </c>
      <c r="J3796" t="s">
        <v>136</v>
      </c>
      <c r="K3796" t="s">
        <v>137</v>
      </c>
      <c r="L3796" t="s">
        <v>11039</v>
      </c>
      <c r="M3796" t="s">
        <v>11040</v>
      </c>
      <c r="N3796">
        <v>1.5619444440000001</v>
      </c>
      <c r="O3796">
        <v>0</v>
      </c>
      <c r="P3796">
        <v>5</v>
      </c>
      <c r="Q3796">
        <v>0</v>
      </c>
      <c r="R3796">
        <v>0</v>
      </c>
      <c r="S3796">
        <v>0</v>
      </c>
      <c r="T3796">
        <v>2</v>
      </c>
      <c r="U3796">
        <v>0</v>
      </c>
      <c r="V3796">
        <v>0</v>
      </c>
      <c r="W3796">
        <v>0</v>
      </c>
      <c r="X3796">
        <v>2.2571261419115229</v>
      </c>
      <c r="Y3796">
        <v>0</v>
      </c>
      <c r="Z3796">
        <v>0</v>
      </c>
      <c r="AA3796">
        <v>0</v>
      </c>
      <c r="AB3796">
        <v>1.4509445422317193</v>
      </c>
      <c r="AC3796">
        <v>0</v>
      </c>
      <c r="AD3796">
        <v>0</v>
      </c>
      <c r="AE3796">
        <v>3.7080706841432423</v>
      </c>
    </row>
    <row r="3797" spans="1:31" x14ac:dyDescent="0.25">
      <c r="A3797">
        <v>1878164</v>
      </c>
      <c r="B3797">
        <v>1</v>
      </c>
      <c r="C3797" t="s">
        <v>80</v>
      </c>
      <c r="D3797" t="s">
        <v>92</v>
      </c>
      <c r="E3797" t="s">
        <v>210</v>
      </c>
      <c r="F3797" t="s">
        <v>11041</v>
      </c>
      <c r="G3797" t="s">
        <v>171</v>
      </c>
      <c r="H3797" t="s">
        <v>134</v>
      </c>
      <c r="I3797" t="s">
        <v>135</v>
      </c>
      <c r="J3797" t="s">
        <v>136</v>
      </c>
      <c r="K3797" t="s">
        <v>172</v>
      </c>
      <c r="L3797" t="s">
        <v>11042</v>
      </c>
      <c r="M3797" t="s">
        <v>11043</v>
      </c>
      <c r="N3797">
        <v>8.1577777769999997</v>
      </c>
      <c r="O3797">
        <v>0</v>
      </c>
      <c r="P3797">
        <v>828</v>
      </c>
      <c r="Q3797">
        <v>2</v>
      </c>
      <c r="R3797">
        <v>235</v>
      </c>
      <c r="S3797">
        <v>7</v>
      </c>
      <c r="T3797">
        <v>75</v>
      </c>
      <c r="U3797">
        <v>0</v>
      </c>
      <c r="V3797">
        <v>1</v>
      </c>
      <c r="W3797">
        <v>0</v>
      </c>
      <c r="X3797">
        <v>1576.266804190308</v>
      </c>
      <c r="Y3797">
        <v>6.6455994138467087</v>
      </c>
      <c r="Z3797">
        <v>794.73994332905022</v>
      </c>
      <c r="AA3797">
        <v>108.26939155111674</v>
      </c>
      <c r="AB3797">
        <v>1079.631919763207</v>
      </c>
      <c r="AC3797">
        <v>0</v>
      </c>
      <c r="AD3797">
        <v>1.7751567213002779</v>
      </c>
      <c r="AE3797">
        <v>3567.3288149688292</v>
      </c>
    </row>
    <row r="3798" spans="1:31" x14ac:dyDescent="0.25">
      <c r="A3798">
        <v>1878310</v>
      </c>
      <c r="B3798">
        <v>1</v>
      </c>
      <c r="C3798" t="s">
        <v>81</v>
      </c>
      <c r="D3798" t="s">
        <v>112</v>
      </c>
      <c r="E3798" t="s">
        <v>169</v>
      </c>
      <c r="F3798" t="s">
        <v>11044</v>
      </c>
      <c r="G3798" t="s">
        <v>183</v>
      </c>
      <c r="H3798" t="s">
        <v>143</v>
      </c>
      <c r="I3798" t="s">
        <v>135</v>
      </c>
      <c r="J3798" t="s">
        <v>136</v>
      </c>
      <c r="K3798" t="s">
        <v>137</v>
      </c>
      <c r="L3798" t="s">
        <v>11045</v>
      </c>
      <c r="M3798" t="s">
        <v>11046</v>
      </c>
      <c r="N3798">
        <v>2.466111111</v>
      </c>
      <c r="O3798">
        <v>0</v>
      </c>
      <c r="P3798">
        <v>0</v>
      </c>
      <c r="Q3798">
        <v>0</v>
      </c>
      <c r="R3798">
        <v>3</v>
      </c>
      <c r="S3798">
        <v>0</v>
      </c>
      <c r="T3798">
        <v>0</v>
      </c>
      <c r="U3798">
        <v>0</v>
      </c>
      <c r="V3798">
        <v>0</v>
      </c>
      <c r="W3798">
        <v>0</v>
      </c>
      <c r="X3798">
        <v>0</v>
      </c>
      <c r="Y3798">
        <v>0</v>
      </c>
      <c r="Z3798">
        <v>96.918685847447719</v>
      </c>
      <c r="AA3798">
        <v>0</v>
      </c>
      <c r="AB3798">
        <v>0</v>
      </c>
      <c r="AC3798">
        <v>0</v>
      </c>
      <c r="AD3798">
        <v>0</v>
      </c>
      <c r="AE3798">
        <v>96.918685847447719</v>
      </c>
    </row>
    <row r="3799" spans="1:31" x14ac:dyDescent="0.25">
      <c r="A3799">
        <v>1878705</v>
      </c>
      <c r="B3799">
        <v>1</v>
      </c>
      <c r="C3799" t="s">
        <v>80</v>
      </c>
      <c r="D3799" t="s">
        <v>107</v>
      </c>
      <c r="E3799" t="s">
        <v>158</v>
      </c>
      <c r="F3799" t="s">
        <v>11047</v>
      </c>
      <c r="G3799" t="s">
        <v>293</v>
      </c>
      <c r="H3799" t="s">
        <v>134</v>
      </c>
      <c r="I3799" t="s">
        <v>135</v>
      </c>
      <c r="J3799" t="s">
        <v>136</v>
      </c>
      <c r="K3799" t="s">
        <v>137</v>
      </c>
      <c r="L3799" t="s">
        <v>11048</v>
      </c>
      <c r="M3799" t="s">
        <v>11049</v>
      </c>
      <c r="N3799">
        <v>7.1383333330000003</v>
      </c>
      <c r="O3799">
        <v>0</v>
      </c>
      <c r="P3799">
        <v>77</v>
      </c>
      <c r="Q3799">
        <v>0</v>
      </c>
      <c r="R3799">
        <v>4</v>
      </c>
      <c r="S3799">
        <v>0</v>
      </c>
      <c r="T3799">
        <v>6</v>
      </c>
      <c r="U3799">
        <v>0</v>
      </c>
      <c r="V3799">
        <v>0</v>
      </c>
      <c r="W3799">
        <v>0</v>
      </c>
      <c r="X3799">
        <v>112.17686706003414</v>
      </c>
      <c r="Y3799">
        <v>0</v>
      </c>
      <c r="Z3799">
        <v>42.319970149420882</v>
      </c>
      <c r="AA3799">
        <v>0</v>
      </c>
      <c r="AB3799">
        <v>98.40030724653019</v>
      </c>
      <c r="AC3799">
        <v>0</v>
      </c>
      <c r="AD3799">
        <v>0</v>
      </c>
      <c r="AE3799">
        <v>252.8971444559852</v>
      </c>
    </row>
    <row r="3800" spans="1:31" x14ac:dyDescent="0.25">
      <c r="A3800">
        <v>1878181</v>
      </c>
      <c r="B3800">
        <v>1</v>
      </c>
      <c r="C3800" t="s">
        <v>80</v>
      </c>
      <c r="D3800" t="s">
        <v>96</v>
      </c>
      <c r="E3800" t="s">
        <v>222</v>
      </c>
      <c r="F3800" t="s">
        <v>9382</v>
      </c>
      <c r="G3800" t="s">
        <v>171</v>
      </c>
      <c r="H3800" t="s">
        <v>143</v>
      </c>
      <c r="I3800" t="s">
        <v>135</v>
      </c>
      <c r="J3800" t="s">
        <v>136</v>
      </c>
      <c r="K3800" t="s">
        <v>172</v>
      </c>
      <c r="L3800" t="s">
        <v>11050</v>
      </c>
      <c r="M3800" t="s">
        <v>11051</v>
      </c>
      <c r="N3800">
        <v>8.2050000000000001</v>
      </c>
      <c r="O3800">
        <v>0</v>
      </c>
      <c r="P3800">
        <v>8</v>
      </c>
      <c r="Q3800">
        <v>0</v>
      </c>
      <c r="R3800">
        <v>0</v>
      </c>
      <c r="S3800">
        <v>0</v>
      </c>
      <c r="T3800">
        <v>1</v>
      </c>
      <c r="U3800">
        <v>0</v>
      </c>
      <c r="V3800">
        <v>0</v>
      </c>
      <c r="W3800">
        <v>0</v>
      </c>
      <c r="X3800">
        <v>51.415349753627076</v>
      </c>
      <c r="Y3800">
        <v>0</v>
      </c>
      <c r="Z3800">
        <v>0</v>
      </c>
      <c r="AA3800">
        <v>0</v>
      </c>
      <c r="AB3800">
        <v>18.9856587593646</v>
      </c>
      <c r="AC3800">
        <v>0</v>
      </c>
      <c r="AD3800">
        <v>0</v>
      </c>
      <c r="AE3800">
        <v>70.40100851299168</v>
      </c>
    </row>
    <row r="3801" spans="1:31" x14ac:dyDescent="0.25">
      <c r="A3801">
        <v>1878227</v>
      </c>
      <c r="B3801">
        <v>1</v>
      </c>
      <c r="C3801" t="s">
        <v>80</v>
      </c>
      <c r="D3801" t="s">
        <v>96</v>
      </c>
      <c r="E3801" t="s">
        <v>222</v>
      </c>
      <c r="F3801" t="s">
        <v>11052</v>
      </c>
      <c r="G3801" t="s">
        <v>171</v>
      </c>
      <c r="H3801" t="s">
        <v>143</v>
      </c>
      <c r="I3801" t="s">
        <v>135</v>
      </c>
      <c r="J3801" t="s">
        <v>136</v>
      </c>
      <c r="K3801" t="s">
        <v>172</v>
      </c>
      <c r="L3801" t="s">
        <v>11053</v>
      </c>
      <c r="M3801" t="s">
        <v>11054</v>
      </c>
      <c r="N3801">
        <v>5.3821416659999999</v>
      </c>
      <c r="O3801">
        <v>0</v>
      </c>
      <c r="P3801">
        <v>50</v>
      </c>
      <c r="Q3801">
        <v>0</v>
      </c>
      <c r="R3801">
        <v>0</v>
      </c>
      <c r="S3801">
        <v>0</v>
      </c>
      <c r="T3801">
        <v>0</v>
      </c>
      <c r="U3801">
        <v>0</v>
      </c>
      <c r="V3801">
        <v>0</v>
      </c>
      <c r="W3801">
        <v>0</v>
      </c>
      <c r="X3801">
        <v>69.083545666692075</v>
      </c>
      <c r="Y3801">
        <v>0</v>
      </c>
      <c r="Z3801">
        <v>0</v>
      </c>
      <c r="AA3801">
        <v>0</v>
      </c>
      <c r="AB3801">
        <v>0</v>
      </c>
      <c r="AC3801">
        <v>0</v>
      </c>
      <c r="AD3801">
        <v>0</v>
      </c>
      <c r="AE3801">
        <v>69.083545666692075</v>
      </c>
    </row>
    <row r="3802" spans="1:31" x14ac:dyDescent="0.25">
      <c r="A3802">
        <v>1878078</v>
      </c>
      <c r="B3802">
        <v>1</v>
      </c>
      <c r="C3802" t="s">
        <v>80</v>
      </c>
      <c r="D3802" t="s">
        <v>101</v>
      </c>
      <c r="E3802" t="s">
        <v>146</v>
      </c>
      <c r="F3802" t="s">
        <v>11055</v>
      </c>
      <c r="G3802" t="s">
        <v>148</v>
      </c>
      <c r="H3802" t="s">
        <v>143</v>
      </c>
      <c r="I3802" t="s">
        <v>135</v>
      </c>
      <c r="J3802" t="s">
        <v>136</v>
      </c>
      <c r="K3802" t="s">
        <v>137</v>
      </c>
      <c r="L3802" t="s">
        <v>11056</v>
      </c>
      <c r="M3802" t="s">
        <v>11057</v>
      </c>
      <c r="N3802">
        <v>5.6066666659999997</v>
      </c>
      <c r="O3802">
        <v>0</v>
      </c>
      <c r="P3802">
        <v>9</v>
      </c>
      <c r="Q3802">
        <v>0</v>
      </c>
      <c r="R3802">
        <v>3</v>
      </c>
      <c r="S3802">
        <v>0</v>
      </c>
      <c r="T3802">
        <v>6</v>
      </c>
      <c r="U3802">
        <v>0</v>
      </c>
      <c r="V3802">
        <v>0</v>
      </c>
      <c r="W3802">
        <v>0</v>
      </c>
      <c r="X3802">
        <v>48.413084864655602</v>
      </c>
      <c r="Y3802">
        <v>0</v>
      </c>
      <c r="Z3802">
        <v>4.7097911505792798</v>
      </c>
      <c r="AA3802">
        <v>0</v>
      </c>
      <c r="AB3802">
        <v>30.819870647268178</v>
      </c>
      <c r="AC3802">
        <v>0</v>
      </c>
      <c r="AD3802">
        <v>0</v>
      </c>
      <c r="AE3802">
        <v>83.942746662503055</v>
      </c>
    </row>
    <row r="3803" spans="1:31" x14ac:dyDescent="0.25">
      <c r="A3803">
        <v>1878224</v>
      </c>
      <c r="B3803">
        <v>1</v>
      </c>
      <c r="C3803" t="s">
        <v>80</v>
      </c>
      <c r="D3803" t="s">
        <v>98</v>
      </c>
      <c r="E3803" t="s">
        <v>210</v>
      </c>
      <c r="F3803" t="s">
        <v>11058</v>
      </c>
      <c r="G3803" t="s">
        <v>476</v>
      </c>
      <c r="H3803" t="s">
        <v>134</v>
      </c>
      <c r="I3803" t="s">
        <v>135</v>
      </c>
      <c r="J3803" t="s">
        <v>136</v>
      </c>
      <c r="K3803" t="s">
        <v>172</v>
      </c>
      <c r="L3803" t="s">
        <v>11059</v>
      </c>
      <c r="M3803" t="s">
        <v>11060</v>
      </c>
      <c r="N3803">
        <v>1.243311944</v>
      </c>
      <c r="O3803">
        <v>0</v>
      </c>
      <c r="P3803">
        <v>77</v>
      </c>
      <c r="Q3803">
        <v>0</v>
      </c>
      <c r="R3803">
        <v>191</v>
      </c>
      <c r="S3803">
        <v>2</v>
      </c>
      <c r="T3803">
        <v>80</v>
      </c>
      <c r="U3803">
        <v>0</v>
      </c>
      <c r="V3803">
        <v>0</v>
      </c>
      <c r="W3803">
        <v>0</v>
      </c>
      <c r="X3803">
        <v>35.456130741591764</v>
      </c>
      <c r="Y3803">
        <v>0</v>
      </c>
      <c r="Z3803">
        <v>381.89770645651635</v>
      </c>
      <c r="AA3803">
        <v>230.09937606415318</v>
      </c>
      <c r="AB3803">
        <v>181.48494941396464</v>
      </c>
      <c r="AC3803">
        <v>0</v>
      </c>
      <c r="AD3803">
        <v>0</v>
      </c>
      <c r="AE3803">
        <v>828.93816267622594</v>
      </c>
    </row>
    <row r="3804" spans="1:31" x14ac:dyDescent="0.25">
      <c r="A3804">
        <v>1878765</v>
      </c>
      <c r="B3804">
        <v>1</v>
      </c>
      <c r="C3804" t="s">
        <v>80</v>
      </c>
      <c r="D3804" t="s">
        <v>90</v>
      </c>
      <c r="E3804" t="s">
        <v>229</v>
      </c>
      <c r="F3804" t="s">
        <v>11061</v>
      </c>
      <c r="G3804" t="s">
        <v>133</v>
      </c>
      <c r="H3804" t="s">
        <v>134</v>
      </c>
      <c r="I3804" t="s">
        <v>135</v>
      </c>
      <c r="J3804" t="s">
        <v>136</v>
      </c>
      <c r="K3804" t="s">
        <v>137</v>
      </c>
      <c r="L3804" t="s">
        <v>11062</v>
      </c>
      <c r="M3804" t="s">
        <v>11063</v>
      </c>
      <c r="N3804">
        <v>0.829166666</v>
      </c>
      <c r="O3804">
        <v>0</v>
      </c>
      <c r="P3804">
        <v>5234</v>
      </c>
      <c r="Q3804">
        <v>0</v>
      </c>
      <c r="R3804">
        <v>0</v>
      </c>
      <c r="S3804">
        <v>0</v>
      </c>
      <c r="T3804">
        <v>318</v>
      </c>
      <c r="U3804">
        <v>0</v>
      </c>
      <c r="V3804">
        <v>1</v>
      </c>
      <c r="W3804">
        <v>0</v>
      </c>
      <c r="X3804">
        <v>1320.856667741964</v>
      </c>
      <c r="Y3804">
        <v>0</v>
      </c>
      <c r="Z3804">
        <v>0</v>
      </c>
      <c r="AA3804">
        <v>0</v>
      </c>
      <c r="AB3804">
        <v>211.53847657790871</v>
      </c>
      <c r="AC3804">
        <v>0</v>
      </c>
      <c r="AD3804">
        <v>7.902841964356484</v>
      </c>
      <c r="AE3804">
        <v>1540.2979862842292</v>
      </c>
    </row>
    <row r="3805" spans="1:31" x14ac:dyDescent="0.25">
      <c r="A3805">
        <v>1878081</v>
      </c>
      <c r="B3805">
        <v>1</v>
      </c>
      <c r="C3805" t="s">
        <v>80</v>
      </c>
      <c r="D3805" t="s">
        <v>94</v>
      </c>
      <c r="E3805" t="s">
        <v>210</v>
      </c>
      <c r="F3805" t="s">
        <v>7581</v>
      </c>
      <c r="G3805" t="s">
        <v>133</v>
      </c>
      <c r="H3805" t="s">
        <v>134</v>
      </c>
      <c r="I3805" t="s">
        <v>135</v>
      </c>
      <c r="J3805" t="s">
        <v>136</v>
      </c>
      <c r="K3805" t="s">
        <v>137</v>
      </c>
      <c r="L3805" t="s">
        <v>11064</v>
      </c>
      <c r="M3805" t="s">
        <v>11065</v>
      </c>
      <c r="N3805">
        <v>1.2030555549999999</v>
      </c>
      <c r="O3805">
        <v>0</v>
      </c>
      <c r="P3805">
        <v>3243</v>
      </c>
      <c r="Q3805">
        <v>80</v>
      </c>
      <c r="R3805">
        <v>735</v>
      </c>
      <c r="S3805">
        <v>18</v>
      </c>
      <c r="T3805">
        <v>396</v>
      </c>
      <c r="U3805">
        <v>4</v>
      </c>
      <c r="V3805">
        <v>2</v>
      </c>
      <c r="W3805">
        <v>0</v>
      </c>
      <c r="X3805">
        <v>395.39443071230068</v>
      </c>
      <c r="Y3805">
        <v>377.32519450941487</v>
      </c>
      <c r="Z3805">
        <v>1638.7074085584886</v>
      </c>
      <c r="AA3805">
        <v>102.94339126708653</v>
      </c>
      <c r="AB3805">
        <v>223.10072590786319</v>
      </c>
      <c r="AC3805">
        <v>810.19249687338481</v>
      </c>
      <c r="AD3805">
        <v>1.1430659094379196</v>
      </c>
      <c r="AE3805">
        <v>3548.8067137379767</v>
      </c>
    </row>
    <row r="3806" spans="1:31" x14ac:dyDescent="0.25">
      <c r="A3806">
        <v>1878722</v>
      </c>
      <c r="B3806">
        <v>1</v>
      </c>
      <c r="C3806" t="s">
        <v>81</v>
      </c>
      <c r="D3806" t="s">
        <v>121</v>
      </c>
      <c r="E3806" t="s">
        <v>146</v>
      </c>
      <c r="F3806" t="s">
        <v>11066</v>
      </c>
      <c r="G3806" t="s">
        <v>148</v>
      </c>
      <c r="H3806" t="s">
        <v>143</v>
      </c>
      <c r="I3806" t="s">
        <v>135</v>
      </c>
      <c r="J3806" t="s">
        <v>136</v>
      </c>
      <c r="K3806" t="s">
        <v>137</v>
      </c>
      <c r="L3806" t="s">
        <v>11067</v>
      </c>
      <c r="M3806" t="s">
        <v>11068</v>
      </c>
      <c r="N3806">
        <v>1.8488888880000001</v>
      </c>
      <c r="O3806">
        <v>0</v>
      </c>
      <c r="P3806">
        <v>3</v>
      </c>
      <c r="Q3806">
        <v>0</v>
      </c>
      <c r="R3806">
        <v>3</v>
      </c>
      <c r="S3806">
        <v>0</v>
      </c>
      <c r="T3806">
        <v>1</v>
      </c>
      <c r="U3806">
        <v>0</v>
      </c>
      <c r="V3806">
        <v>0</v>
      </c>
      <c r="W3806">
        <v>0</v>
      </c>
      <c r="X3806">
        <v>5.8307680926766512</v>
      </c>
      <c r="Y3806">
        <v>0</v>
      </c>
      <c r="Z3806">
        <v>6.965064539961153</v>
      </c>
      <c r="AA3806">
        <v>0</v>
      </c>
      <c r="AB3806">
        <v>0</v>
      </c>
      <c r="AC3806">
        <v>0</v>
      </c>
      <c r="AD3806">
        <v>0</v>
      </c>
      <c r="AE3806">
        <v>12.795832632637804</v>
      </c>
    </row>
    <row r="3807" spans="1:31" x14ac:dyDescent="0.25">
      <c r="A3807">
        <v>1878436</v>
      </c>
      <c r="B3807">
        <v>1</v>
      </c>
      <c r="C3807" t="s">
        <v>80</v>
      </c>
      <c r="D3807" t="s">
        <v>94</v>
      </c>
      <c r="E3807" t="s">
        <v>210</v>
      </c>
      <c r="F3807" t="s">
        <v>7581</v>
      </c>
      <c r="G3807" t="s">
        <v>133</v>
      </c>
      <c r="H3807" t="s">
        <v>134</v>
      </c>
      <c r="I3807" t="s">
        <v>152</v>
      </c>
      <c r="J3807" t="s">
        <v>136</v>
      </c>
      <c r="K3807" t="s">
        <v>137</v>
      </c>
      <c r="L3807" t="s">
        <v>11069</v>
      </c>
      <c r="M3807" t="s">
        <v>11070</v>
      </c>
      <c r="N3807">
        <v>3.7777776999999998E-2</v>
      </c>
      <c r="O3807">
        <v>0</v>
      </c>
      <c r="P3807">
        <v>3243</v>
      </c>
      <c r="Q3807">
        <v>80</v>
      </c>
      <c r="R3807">
        <v>735</v>
      </c>
      <c r="S3807">
        <v>18</v>
      </c>
      <c r="T3807">
        <v>396</v>
      </c>
      <c r="U3807">
        <v>4</v>
      </c>
      <c r="V3807">
        <v>2</v>
      </c>
      <c r="W3807">
        <v>0</v>
      </c>
      <c r="X3807">
        <v>20.583400527736263</v>
      </c>
      <c r="Y3807">
        <v>16.719090437595277</v>
      </c>
      <c r="Z3807">
        <v>69.866346668503184</v>
      </c>
      <c r="AA3807">
        <v>6.2230897947365804</v>
      </c>
      <c r="AB3807">
        <v>16.751119087561808</v>
      </c>
      <c r="AC3807">
        <v>50.871248608872932</v>
      </c>
      <c r="AD3807">
        <v>0.1034807871573</v>
      </c>
      <c r="AE3807">
        <v>181.11777591216338</v>
      </c>
    </row>
    <row r="3808" spans="1:31" x14ac:dyDescent="0.25">
      <c r="A3808">
        <v>1878579</v>
      </c>
      <c r="B3808">
        <v>1</v>
      </c>
      <c r="C3808" t="s">
        <v>81</v>
      </c>
      <c r="D3808" t="s">
        <v>118</v>
      </c>
      <c r="E3808" t="s">
        <v>158</v>
      </c>
      <c r="F3808" t="s">
        <v>11071</v>
      </c>
      <c r="G3808" t="s">
        <v>293</v>
      </c>
      <c r="H3808" t="s">
        <v>134</v>
      </c>
      <c r="I3808" t="s">
        <v>135</v>
      </c>
      <c r="J3808" t="s">
        <v>136</v>
      </c>
      <c r="K3808" t="s">
        <v>137</v>
      </c>
      <c r="L3808" t="s">
        <v>11072</v>
      </c>
      <c r="M3808" t="s">
        <v>11073</v>
      </c>
      <c r="N3808">
        <v>2.7266666659999999</v>
      </c>
      <c r="O3808">
        <v>0</v>
      </c>
      <c r="P3808">
        <v>5</v>
      </c>
      <c r="Q3808">
        <v>0</v>
      </c>
      <c r="R3808">
        <v>0</v>
      </c>
      <c r="S3808">
        <v>0</v>
      </c>
      <c r="T3808">
        <v>3</v>
      </c>
      <c r="U3808">
        <v>0</v>
      </c>
      <c r="V3808">
        <v>0</v>
      </c>
      <c r="W3808">
        <v>0</v>
      </c>
      <c r="X3808">
        <v>1.8075189436795398</v>
      </c>
      <c r="Y3808">
        <v>0</v>
      </c>
      <c r="Z3808">
        <v>0</v>
      </c>
      <c r="AA3808">
        <v>0</v>
      </c>
      <c r="AB3808">
        <v>15.305412546785494</v>
      </c>
      <c r="AC3808">
        <v>0</v>
      </c>
      <c r="AD3808">
        <v>0</v>
      </c>
      <c r="AE3808">
        <v>17.112931490465034</v>
      </c>
    </row>
    <row r="3809" spans="1:31" x14ac:dyDescent="0.25">
      <c r="A3809">
        <v>1878456</v>
      </c>
      <c r="B3809">
        <v>1</v>
      </c>
      <c r="C3809" t="s">
        <v>80</v>
      </c>
      <c r="D3809" t="s">
        <v>92</v>
      </c>
      <c r="E3809" t="s">
        <v>131</v>
      </c>
      <c r="F3809" t="s">
        <v>11074</v>
      </c>
      <c r="G3809" t="s">
        <v>133</v>
      </c>
      <c r="H3809" t="s">
        <v>134</v>
      </c>
      <c r="I3809" t="s">
        <v>135</v>
      </c>
      <c r="J3809" t="s">
        <v>136</v>
      </c>
      <c r="K3809" t="s">
        <v>137</v>
      </c>
      <c r="L3809" t="s">
        <v>11075</v>
      </c>
      <c r="M3809" t="s">
        <v>11076</v>
      </c>
      <c r="N3809">
        <v>0.91944444400000003</v>
      </c>
      <c r="O3809">
        <v>20</v>
      </c>
      <c r="P3809">
        <v>1388</v>
      </c>
      <c r="Q3809">
        <v>3</v>
      </c>
      <c r="R3809">
        <v>24</v>
      </c>
      <c r="S3809">
        <v>21</v>
      </c>
      <c r="T3809">
        <v>152</v>
      </c>
      <c r="U3809">
        <v>1</v>
      </c>
      <c r="V3809">
        <v>1</v>
      </c>
      <c r="W3809">
        <v>432.80352095334996</v>
      </c>
      <c r="X3809">
        <v>362.53788762738378</v>
      </c>
      <c r="Y3809">
        <v>6.8264417488898781</v>
      </c>
      <c r="Z3809">
        <v>9.7039884836928643</v>
      </c>
      <c r="AA3809">
        <v>150.27594298657726</v>
      </c>
      <c r="AB3809">
        <v>115.86664696648447</v>
      </c>
      <c r="AC3809">
        <v>1.0429479789624196</v>
      </c>
      <c r="AD3809">
        <v>3.8168530734055003E-2</v>
      </c>
      <c r="AE3809">
        <v>1079.095545276075</v>
      </c>
    </row>
    <row r="3810" spans="1:31" x14ac:dyDescent="0.25">
      <c r="A3810">
        <v>1878350</v>
      </c>
      <c r="B3810">
        <v>1</v>
      </c>
      <c r="C3810" t="s">
        <v>80</v>
      </c>
      <c r="D3810" t="s">
        <v>99</v>
      </c>
      <c r="E3810" t="s">
        <v>146</v>
      </c>
      <c r="F3810" t="s">
        <v>11077</v>
      </c>
      <c r="G3810" t="s">
        <v>148</v>
      </c>
      <c r="H3810" t="s">
        <v>143</v>
      </c>
      <c r="I3810" t="s">
        <v>135</v>
      </c>
      <c r="J3810" t="s">
        <v>136</v>
      </c>
      <c r="K3810" t="s">
        <v>137</v>
      </c>
      <c r="L3810" t="s">
        <v>11078</v>
      </c>
      <c r="M3810" t="s">
        <v>11079</v>
      </c>
      <c r="N3810">
        <v>1.9488888879999999</v>
      </c>
      <c r="O3810">
        <v>0</v>
      </c>
      <c r="P3810">
        <v>12</v>
      </c>
      <c r="Q3810">
        <v>0</v>
      </c>
      <c r="R3810">
        <v>0</v>
      </c>
      <c r="S3810">
        <v>0</v>
      </c>
      <c r="T3810">
        <v>0</v>
      </c>
      <c r="U3810">
        <v>0</v>
      </c>
      <c r="V3810">
        <v>0</v>
      </c>
      <c r="W3810">
        <v>0</v>
      </c>
      <c r="X3810">
        <v>5.1965934437397152</v>
      </c>
      <c r="Y3810">
        <v>0</v>
      </c>
      <c r="Z3810">
        <v>0</v>
      </c>
      <c r="AA3810">
        <v>0</v>
      </c>
      <c r="AB3810">
        <v>0</v>
      </c>
      <c r="AC3810">
        <v>0</v>
      </c>
      <c r="AD3810">
        <v>0</v>
      </c>
      <c r="AE3810">
        <v>5.1965934437397152</v>
      </c>
    </row>
    <row r="3811" spans="1:31" x14ac:dyDescent="0.25">
      <c r="A3811">
        <v>1878158</v>
      </c>
      <c r="B3811">
        <v>1</v>
      </c>
      <c r="C3811" t="s">
        <v>81</v>
      </c>
      <c r="D3811" t="s">
        <v>128</v>
      </c>
      <c r="E3811" t="s">
        <v>131</v>
      </c>
      <c r="F3811" t="s">
        <v>8439</v>
      </c>
      <c r="G3811" t="s">
        <v>196</v>
      </c>
      <c r="H3811" t="s">
        <v>134</v>
      </c>
      <c r="I3811" t="s">
        <v>135</v>
      </c>
      <c r="J3811" t="s">
        <v>136</v>
      </c>
      <c r="K3811" t="s">
        <v>172</v>
      </c>
      <c r="L3811" t="s">
        <v>11080</v>
      </c>
      <c r="M3811" t="s">
        <v>11081</v>
      </c>
      <c r="N3811">
        <v>1.015568333</v>
      </c>
      <c r="O3811">
        <v>0</v>
      </c>
      <c r="P3811">
        <v>270</v>
      </c>
      <c r="Q3811">
        <v>3</v>
      </c>
      <c r="R3811">
        <v>5</v>
      </c>
      <c r="S3811">
        <v>8</v>
      </c>
      <c r="T3811">
        <v>25</v>
      </c>
      <c r="U3811">
        <v>1</v>
      </c>
      <c r="V3811">
        <v>0</v>
      </c>
      <c r="W3811">
        <v>0</v>
      </c>
      <c r="X3811">
        <v>60.813673769575068</v>
      </c>
      <c r="Y3811">
        <v>7.1669133308242596</v>
      </c>
      <c r="Z3811">
        <v>2.5511687251891404</v>
      </c>
      <c r="AA3811">
        <v>24.861408314056249</v>
      </c>
      <c r="AB3811">
        <v>20.629125534265615</v>
      </c>
      <c r="AC3811">
        <v>639.61399279689999</v>
      </c>
      <c r="AD3811">
        <v>0</v>
      </c>
      <c r="AE3811">
        <v>755.63628247081033</v>
      </c>
    </row>
    <row r="3812" spans="1:31" x14ac:dyDescent="0.25">
      <c r="A3812">
        <v>1878599</v>
      </c>
      <c r="B3812">
        <v>1</v>
      </c>
      <c r="C3812" t="s">
        <v>80</v>
      </c>
      <c r="D3812" t="s">
        <v>92</v>
      </c>
      <c r="E3812" t="s">
        <v>140</v>
      </c>
      <c r="F3812" t="s">
        <v>11082</v>
      </c>
      <c r="G3812" t="s">
        <v>163</v>
      </c>
      <c r="H3812" t="s">
        <v>143</v>
      </c>
      <c r="I3812" t="s">
        <v>135</v>
      </c>
      <c r="J3812" t="s">
        <v>136</v>
      </c>
      <c r="K3812" t="s">
        <v>137</v>
      </c>
      <c r="L3812" t="s">
        <v>11083</v>
      </c>
      <c r="M3812" t="s">
        <v>11084</v>
      </c>
      <c r="N3812">
        <v>3.1316666660000001</v>
      </c>
      <c r="O3812">
        <v>0</v>
      </c>
      <c r="P3812">
        <v>1</v>
      </c>
      <c r="Q3812">
        <v>0</v>
      </c>
      <c r="R3812">
        <v>0</v>
      </c>
      <c r="S3812">
        <v>0</v>
      </c>
      <c r="T3812">
        <v>0</v>
      </c>
      <c r="U3812">
        <v>0</v>
      </c>
      <c r="V3812">
        <v>0</v>
      </c>
      <c r="W3812">
        <v>0</v>
      </c>
      <c r="X3812">
        <v>0.82486445055709046</v>
      </c>
      <c r="Y3812">
        <v>0</v>
      </c>
      <c r="Z3812">
        <v>0</v>
      </c>
      <c r="AA3812">
        <v>0</v>
      </c>
      <c r="AB3812">
        <v>0</v>
      </c>
      <c r="AC3812">
        <v>0</v>
      </c>
      <c r="AD3812">
        <v>0</v>
      </c>
      <c r="AE3812">
        <v>0.82486445055709046</v>
      </c>
    </row>
    <row r="3813" spans="1:31" x14ac:dyDescent="0.25">
      <c r="A3813">
        <v>1878742</v>
      </c>
      <c r="B3813">
        <v>1</v>
      </c>
      <c r="C3813" t="s">
        <v>80</v>
      </c>
      <c r="D3813" t="s">
        <v>91</v>
      </c>
      <c r="E3813" t="s">
        <v>158</v>
      </c>
      <c r="F3813" t="s">
        <v>11085</v>
      </c>
      <c r="G3813" t="s">
        <v>133</v>
      </c>
      <c r="H3813" t="s">
        <v>134</v>
      </c>
      <c r="I3813" t="s">
        <v>135</v>
      </c>
      <c r="J3813" t="s">
        <v>136</v>
      </c>
      <c r="K3813" t="s">
        <v>137</v>
      </c>
      <c r="L3813" t="s">
        <v>11086</v>
      </c>
      <c r="M3813" t="s">
        <v>11087</v>
      </c>
      <c r="N3813">
        <v>0.236944444</v>
      </c>
      <c r="O3813">
        <v>0</v>
      </c>
      <c r="P3813">
        <v>39</v>
      </c>
      <c r="Q3813">
        <v>0</v>
      </c>
      <c r="R3813">
        <v>14</v>
      </c>
      <c r="S3813">
        <v>0</v>
      </c>
      <c r="T3813">
        <v>7</v>
      </c>
      <c r="U3813">
        <v>0</v>
      </c>
      <c r="V3813">
        <v>0</v>
      </c>
      <c r="W3813">
        <v>0</v>
      </c>
      <c r="X3813">
        <v>3.5376083388803417</v>
      </c>
      <c r="Y3813">
        <v>0</v>
      </c>
      <c r="Z3813">
        <v>1.9942360655796003</v>
      </c>
      <c r="AA3813">
        <v>0</v>
      </c>
      <c r="AB3813">
        <v>1.1752001898207252</v>
      </c>
      <c r="AC3813">
        <v>0</v>
      </c>
      <c r="AD3813">
        <v>0</v>
      </c>
      <c r="AE3813">
        <v>6.7070445942806671</v>
      </c>
    </row>
    <row r="3814" spans="1:31" x14ac:dyDescent="0.25">
      <c r="A3814">
        <v>1878213</v>
      </c>
      <c r="B3814">
        <v>1</v>
      </c>
      <c r="C3814" t="s">
        <v>80</v>
      </c>
      <c r="D3814" t="s">
        <v>83</v>
      </c>
      <c r="E3814" t="s">
        <v>140</v>
      </c>
      <c r="F3814" t="s">
        <v>11088</v>
      </c>
      <c r="G3814" t="s">
        <v>200</v>
      </c>
      <c r="H3814" t="s">
        <v>143</v>
      </c>
      <c r="I3814" t="s">
        <v>135</v>
      </c>
      <c r="J3814" t="s">
        <v>136</v>
      </c>
      <c r="K3814" t="s">
        <v>137</v>
      </c>
      <c r="L3814" t="s">
        <v>11089</v>
      </c>
      <c r="M3814" t="s">
        <v>11090</v>
      </c>
      <c r="N3814">
        <v>2.4811111110000001</v>
      </c>
      <c r="O3814">
        <v>0</v>
      </c>
      <c r="P3814">
        <v>0</v>
      </c>
      <c r="Q3814">
        <v>0</v>
      </c>
      <c r="R3814">
        <v>0</v>
      </c>
      <c r="S3814">
        <v>0</v>
      </c>
      <c r="T3814">
        <v>1</v>
      </c>
      <c r="U3814">
        <v>0</v>
      </c>
      <c r="V3814">
        <v>0</v>
      </c>
      <c r="W3814">
        <v>0</v>
      </c>
      <c r="X3814">
        <v>0</v>
      </c>
      <c r="Y3814">
        <v>0</v>
      </c>
      <c r="Z3814">
        <v>0</v>
      </c>
      <c r="AA3814">
        <v>0</v>
      </c>
      <c r="AB3814">
        <v>11.035465356791658</v>
      </c>
      <c r="AC3814">
        <v>0</v>
      </c>
      <c r="AD3814">
        <v>0</v>
      </c>
      <c r="AE3814">
        <v>11.035465356791658</v>
      </c>
    </row>
    <row r="3815" spans="1:31" x14ac:dyDescent="0.25">
      <c r="A3815">
        <v>1878522</v>
      </c>
      <c r="B3815">
        <v>1</v>
      </c>
      <c r="C3815" t="s">
        <v>80</v>
      </c>
      <c r="D3815" t="s">
        <v>97</v>
      </c>
      <c r="E3815" t="s">
        <v>140</v>
      </c>
      <c r="F3815" t="s">
        <v>11091</v>
      </c>
      <c r="G3815" t="s">
        <v>200</v>
      </c>
      <c r="H3815" t="s">
        <v>143</v>
      </c>
      <c r="I3815" t="s">
        <v>135</v>
      </c>
      <c r="J3815" t="s">
        <v>136</v>
      </c>
      <c r="K3815" t="s">
        <v>137</v>
      </c>
      <c r="L3815" t="s">
        <v>11092</v>
      </c>
      <c r="M3815" t="s">
        <v>11093</v>
      </c>
      <c r="N3815">
        <v>1.226111111</v>
      </c>
      <c r="O3815">
        <v>0</v>
      </c>
      <c r="P3815">
        <v>0</v>
      </c>
      <c r="Q3815">
        <v>0</v>
      </c>
      <c r="R3815">
        <v>1</v>
      </c>
      <c r="S3815">
        <v>0</v>
      </c>
      <c r="T3815">
        <v>0</v>
      </c>
      <c r="U3815">
        <v>0</v>
      </c>
      <c r="V3815">
        <v>0</v>
      </c>
      <c r="W3815">
        <v>0</v>
      </c>
      <c r="X3815">
        <v>0</v>
      </c>
      <c r="Y3815">
        <v>0</v>
      </c>
      <c r="Z3815">
        <v>7.4062682051642778E-2</v>
      </c>
      <c r="AA3815">
        <v>0</v>
      </c>
      <c r="AB3815">
        <v>0</v>
      </c>
      <c r="AC3815">
        <v>0</v>
      </c>
      <c r="AD3815">
        <v>0</v>
      </c>
      <c r="AE3815">
        <v>7.4062682051642778E-2</v>
      </c>
    </row>
    <row r="3816" spans="1:31" x14ac:dyDescent="0.25">
      <c r="A3816">
        <v>1878499</v>
      </c>
      <c r="B3816">
        <v>1</v>
      </c>
      <c r="C3816" t="s">
        <v>81</v>
      </c>
      <c r="D3816" t="s">
        <v>127</v>
      </c>
      <c r="E3816" t="s">
        <v>131</v>
      </c>
      <c r="F3816" t="s">
        <v>11094</v>
      </c>
      <c r="G3816" t="s">
        <v>133</v>
      </c>
      <c r="H3816" t="s">
        <v>134</v>
      </c>
      <c r="I3816" t="s">
        <v>135</v>
      </c>
      <c r="J3816" t="s">
        <v>136</v>
      </c>
      <c r="K3816" t="s">
        <v>137</v>
      </c>
      <c r="L3816" t="s">
        <v>11095</v>
      </c>
      <c r="M3816" t="s">
        <v>11096</v>
      </c>
      <c r="N3816">
        <v>1.1200000000000001</v>
      </c>
      <c r="O3816">
        <v>2</v>
      </c>
      <c r="P3816">
        <v>1266</v>
      </c>
      <c r="Q3816">
        <v>25</v>
      </c>
      <c r="R3816">
        <v>68</v>
      </c>
      <c r="S3816">
        <v>6</v>
      </c>
      <c r="T3816">
        <v>88</v>
      </c>
      <c r="U3816">
        <v>2</v>
      </c>
      <c r="V3816">
        <v>0</v>
      </c>
      <c r="W3816">
        <v>0.75448078586491008</v>
      </c>
      <c r="X3816">
        <v>214.25383382317651</v>
      </c>
      <c r="Y3816">
        <v>111.9472604855298</v>
      </c>
      <c r="Z3816">
        <v>83.702399866180912</v>
      </c>
      <c r="AA3816">
        <v>72.870642524942298</v>
      </c>
      <c r="AB3816">
        <v>51.937251760739002</v>
      </c>
      <c r="AC3816">
        <v>5.2447742189112363</v>
      </c>
      <c r="AD3816">
        <v>0</v>
      </c>
      <c r="AE3816">
        <v>540.71064346534467</v>
      </c>
    </row>
    <row r="3817" spans="1:31" x14ac:dyDescent="0.25">
      <c r="A3817">
        <v>1878353</v>
      </c>
      <c r="B3817">
        <v>1</v>
      </c>
      <c r="C3817" t="s">
        <v>80</v>
      </c>
      <c r="D3817" t="s">
        <v>93</v>
      </c>
      <c r="E3817" t="s">
        <v>140</v>
      </c>
      <c r="F3817" t="s">
        <v>11097</v>
      </c>
      <c r="G3817" t="s">
        <v>200</v>
      </c>
      <c r="H3817" t="s">
        <v>143</v>
      </c>
      <c r="I3817" t="s">
        <v>135</v>
      </c>
      <c r="J3817" t="s">
        <v>136</v>
      </c>
      <c r="K3817" t="s">
        <v>137</v>
      </c>
      <c r="L3817" t="s">
        <v>11098</v>
      </c>
      <c r="M3817" t="s">
        <v>11099</v>
      </c>
      <c r="N3817">
        <v>5.8505555549999997</v>
      </c>
      <c r="O3817">
        <v>0</v>
      </c>
      <c r="P3817">
        <v>1</v>
      </c>
      <c r="Q3817">
        <v>0</v>
      </c>
      <c r="R3817">
        <v>0</v>
      </c>
      <c r="S3817">
        <v>0</v>
      </c>
      <c r="T3817">
        <v>0</v>
      </c>
      <c r="U3817">
        <v>0</v>
      </c>
      <c r="V3817">
        <v>0</v>
      </c>
      <c r="W3817">
        <v>0</v>
      </c>
      <c r="X3817">
        <v>1.1323176127636112</v>
      </c>
      <c r="Y3817">
        <v>0</v>
      </c>
      <c r="Z3817">
        <v>0</v>
      </c>
      <c r="AA3817">
        <v>0</v>
      </c>
      <c r="AB3817">
        <v>0</v>
      </c>
      <c r="AC3817">
        <v>0</v>
      </c>
      <c r="AD3817">
        <v>0</v>
      </c>
      <c r="AE3817">
        <v>1.1323176127636112</v>
      </c>
    </row>
    <row r="3818" spans="1:31" x14ac:dyDescent="0.25">
      <c r="A3818">
        <v>1878044</v>
      </c>
      <c r="B3818">
        <v>1</v>
      </c>
      <c r="C3818" t="s">
        <v>81</v>
      </c>
      <c r="D3818" t="s">
        <v>119</v>
      </c>
      <c r="E3818" t="s">
        <v>169</v>
      </c>
      <c r="F3818" t="s">
        <v>11100</v>
      </c>
      <c r="G3818" t="s">
        <v>624</v>
      </c>
      <c r="H3818" t="s">
        <v>143</v>
      </c>
      <c r="I3818" t="s">
        <v>135</v>
      </c>
      <c r="J3818" t="s">
        <v>136</v>
      </c>
      <c r="K3818" t="s">
        <v>137</v>
      </c>
      <c r="L3818" t="s">
        <v>11101</v>
      </c>
      <c r="M3818" t="s">
        <v>11102</v>
      </c>
      <c r="N3818">
        <v>1.3558333330000001</v>
      </c>
      <c r="O3818">
        <v>0</v>
      </c>
      <c r="P3818">
        <v>17</v>
      </c>
      <c r="Q3818">
        <v>0</v>
      </c>
      <c r="R3818">
        <v>3</v>
      </c>
      <c r="S3818">
        <v>0</v>
      </c>
      <c r="T3818">
        <v>1</v>
      </c>
      <c r="U3818">
        <v>0</v>
      </c>
      <c r="V3818">
        <v>0</v>
      </c>
      <c r="W3818">
        <v>0</v>
      </c>
      <c r="X3818">
        <v>2.4627228469605997</v>
      </c>
      <c r="Y3818">
        <v>0</v>
      </c>
      <c r="Z3818">
        <v>0.47012422492058342</v>
      </c>
      <c r="AA3818">
        <v>0</v>
      </c>
      <c r="AB3818">
        <v>0.19272866891646503</v>
      </c>
      <c r="AC3818">
        <v>0</v>
      </c>
      <c r="AD3818">
        <v>0</v>
      </c>
      <c r="AE3818">
        <v>3.1255757407976481</v>
      </c>
    </row>
    <row r="3819" spans="1:31" x14ac:dyDescent="0.25">
      <c r="A3819">
        <v>1878708</v>
      </c>
      <c r="B3819">
        <v>1</v>
      </c>
      <c r="C3819" t="s">
        <v>80</v>
      </c>
      <c r="D3819" t="s">
        <v>100</v>
      </c>
      <c r="E3819" t="s">
        <v>210</v>
      </c>
      <c r="F3819" t="s">
        <v>11103</v>
      </c>
      <c r="G3819" t="s">
        <v>133</v>
      </c>
      <c r="H3819" t="s">
        <v>134</v>
      </c>
      <c r="I3819" t="s">
        <v>135</v>
      </c>
      <c r="J3819" t="s">
        <v>136</v>
      </c>
      <c r="K3819" t="s">
        <v>137</v>
      </c>
      <c r="L3819" t="s">
        <v>11104</v>
      </c>
      <c r="M3819" t="s">
        <v>11105</v>
      </c>
      <c r="N3819">
        <v>0.25</v>
      </c>
      <c r="O3819">
        <v>0</v>
      </c>
      <c r="P3819">
        <v>830</v>
      </c>
      <c r="Q3819">
        <v>14</v>
      </c>
      <c r="R3819">
        <v>119</v>
      </c>
      <c r="S3819">
        <v>5</v>
      </c>
      <c r="T3819">
        <v>105</v>
      </c>
      <c r="U3819">
        <v>0</v>
      </c>
      <c r="V3819">
        <v>0</v>
      </c>
      <c r="W3819">
        <v>0</v>
      </c>
      <c r="X3819">
        <v>81.332963228932655</v>
      </c>
      <c r="Y3819">
        <v>9.4987922363199999</v>
      </c>
      <c r="Z3819">
        <v>49.987486630792759</v>
      </c>
      <c r="AA3819">
        <v>14.348872752039002</v>
      </c>
      <c r="AB3819">
        <v>27.503320235921255</v>
      </c>
      <c r="AC3819">
        <v>0</v>
      </c>
      <c r="AD3819">
        <v>0</v>
      </c>
      <c r="AE3819">
        <v>182.67143508400565</v>
      </c>
    </row>
    <row r="3820" spans="1:31" x14ac:dyDescent="0.25">
      <c r="A3820">
        <v>1878067</v>
      </c>
      <c r="B3820">
        <v>1</v>
      </c>
      <c r="C3820" t="s">
        <v>81</v>
      </c>
      <c r="D3820" t="s">
        <v>128</v>
      </c>
      <c r="E3820" t="s">
        <v>131</v>
      </c>
      <c r="F3820" t="s">
        <v>465</v>
      </c>
      <c r="G3820" t="s">
        <v>133</v>
      </c>
      <c r="H3820" t="s">
        <v>134</v>
      </c>
      <c r="I3820" t="s">
        <v>135</v>
      </c>
      <c r="J3820" t="s">
        <v>136</v>
      </c>
      <c r="K3820" t="s">
        <v>137</v>
      </c>
      <c r="L3820" t="s">
        <v>11106</v>
      </c>
      <c r="M3820" t="s">
        <v>11107</v>
      </c>
      <c r="N3820">
        <v>0.94361111099999995</v>
      </c>
      <c r="O3820">
        <v>0</v>
      </c>
      <c r="P3820">
        <v>270</v>
      </c>
      <c r="Q3820">
        <v>3</v>
      </c>
      <c r="R3820">
        <v>5</v>
      </c>
      <c r="S3820">
        <v>8</v>
      </c>
      <c r="T3820">
        <v>25</v>
      </c>
      <c r="U3820">
        <v>1</v>
      </c>
      <c r="V3820">
        <v>0</v>
      </c>
      <c r="W3820">
        <v>0</v>
      </c>
      <c r="X3820">
        <v>42.415669697391024</v>
      </c>
      <c r="Y3820">
        <v>5.0436426748285026</v>
      </c>
      <c r="Z3820">
        <v>1.6607821976886974</v>
      </c>
      <c r="AA3820">
        <v>13.815693951766374</v>
      </c>
      <c r="AB3820">
        <v>9.6186721975576308</v>
      </c>
      <c r="AC3820">
        <v>296.64405534964953</v>
      </c>
      <c r="AD3820">
        <v>0</v>
      </c>
      <c r="AE3820">
        <v>369.19851606888176</v>
      </c>
    </row>
    <row r="3821" spans="1:31" x14ac:dyDescent="0.25">
      <c r="A3821">
        <v>1878731</v>
      </c>
      <c r="B3821">
        <v>1</v>
      </c>
      <c r="C3821" t="s">
        <v>81</v>
      </c>
      <c r="D3821" t="s">
        <v>115</v>
      </c>
      <c r="E3821" t="s">
        <v>146</v>
      </c>
      <c r="F3821" t="s">
        <v>6289</v>
      </c>
      <c r="G3821" t="s">
        <v>148</v>
      </c>
      <c r="H3821" t="s">
        <v>143</v>
      </c>
      <c r="I3821" t="s">
        <v>135</v>
      </c>
      <c r="J3821" t="s">
        <v>136</v>
      </c>
      <c r="K3821" t="s">
        <v>137</v>
      </c>
      <c r="L3821" t="s">
        <v>11108</v>
      </c>
      <c r="M3821" t="s">
        <v>11109</v>
      </c>
      <c r="N3821">
        <v>1.3347222219999999</v>
      </c>
      <c r="O3821">
        <v>0</v>
      </c>
      <c r="P3821">
        <v>76</v>
      </c>
      <c r="Q3821">
        <v>0</v>
      </c>
      <c r="R3821">
        <v>0</v>
      </c>
      <c r="S3821">
        <v>0</v>
      </c>
      <c r="T3821">
        <v>1</v>
      </c>
      <c r="U3821">
        <v>0</v>
      </c>
      <c r="V3821">
        <v>0</v>
      </c>
      <c r="W3821">
        <v>0</v>
      </c>
      <c r="X3821">
        <v>4.9003482816014738</v>
      </c>
      <c r="Y3821">
        <v>0</v>
      </c>
      <c r="Z3821">
        <v>0</v>
      </c>
      <c r="AA3821">
        <v>0</v>
      </c>
      <c r="AB3821">
        <v>3.3774677204266669E-2</v>
      </c>
      <c r="AC3821">
        <v>0</v>
      </c>
      <c r="AD3821">
        <v>0</v>
      </c>
      <c r="AE3821">
        <v>4.9341229588057409</v>
      </c>
    </row>
    <row r="3822" spans="1:31" x14ac:dyDescent="0.25">
      <c r="A3822">
        <v>1878090</v>
      </c>
      <c r="B3822">
        <v>1</v>
      </c>
      <c r="C3822" t="s">
        <v>81</v>
      </c>
      <c r="D3822" t="s">
        <v>128</v>
      </c>
      <c r="E3822" t="s">
        <v>210</v>
      </c>
      <c r="F3822" t="s">
        <v>6169</v>
      </c>
      <c r="G3822" t="s">
        <v>133</v>
      </c>
      <c r="H3822" t="s">
        <v>134</v>
      </c>
      <c r="I3822" t="s">
        <v>135</v>
      </c>
      <c r="J3822" t="s">
        <v>136</v>
      </c>
      <c r="K3822" t="s">
        <v>137</v>
      </c>
      <c r="L3822" t="s">
        <v>11110</v>
      </c>
      <c r="M3822" t="s">
        <v>11111</v>
      </c>
      <c r="N3822">
        <v>0.26861111100000001</v>
      </c>
      <c r="O3822">
        <v>15</v>
      </c>
      <c r="P3822">
        <v>82</v>
      </c>
      <c r="Q3822">
        <v>248</v>
      </c>
      <c r="R3822">
        <v>76</v>
      </c>
      <c r="S3822">
        <v>3</v>
      </c>
      <c r="T3822">
        <v>1</v>
      </c>
      <c r="U3822">
        <v>0</v>
      </c>
      <c r="V3822">
        <v>0</v>
      </c>
      <c r="W3822">
        <v>3.0086198752972209</v>
      </c>
      <c r="X3822">
        <v>4.341808591403808</v>
      </c>
      <c r="Y3822">
        <v>124.77759983291475</v>
      </c>
      <c r="Z3822">
        <v>27.972645365135335</v>
      </c>
      <c r="AA3822">
        <v>0.69236270769811259</v>
      </c>
      <c r="AB3822">
        <v>0.3252347009222667</v>
      </c>
      <c r="AC3822">
        <v>0</v>
      </c>
      <c r="AD3822">
        <v>0</v>
      </c>
      <c r="AE3822">
        <v>161.11827107337152</v>
      </c>
    </row>
    <row r="3823" spans="1:31" x14ac:dyDescent="0.25">
      <c r="A3823">
        <v>1878359</v>
      </c>
      <c r="B3823">
        <v>1</v>
      </c>
      <c r="C3823" t="s">
        <v>80</v>
      </c>
      <c r="D3823" t="s">
        <v>85</v>
      </c>
      <c r="E3823" t="s">
        <v>140</v>
      </c>
      <c r="F3823" t="s">
        <v>11112</v>
      </c>
      <c r="G3823" t="s">
        <v>207</v>
      </c>
      <c r="H3823" t="s">
        <v>143</v>
      </c>
      <c r="I3823" t="s">
        <v>135</v>
      </c>
      <c r="J3823" t="s">
        <v>136</v>
      </c>
      <c r="K3823" t="s">
        <v>137</v>
      </c>
      <c r="L3823" t="s">
        <v>11113</v>
      </c>
      <c r="M3823" t="s">
        <v>11114</v>
      </c>
      <c r="N3823">
        <v>4.4277777770000002</v>
      </c>
      <c r="O3823">
        <v>0</v>
      </c>
      <c r="P3823">
        <v>14</v>
      </c>
      <c r="Q3823">
        <v>0</v>
      </c>
      <c r="R3823">
        <v>0</v>
      </c>
      <c r="S3823">
        <v>0</v>
      </c>
      <c r="T3823">
        <v>0</v>
      </c>
      <c r="U3823">
        <v>0</v>
      </c>
      <c r="V3823">
        <v>0</v>
      </c>
      <c r="W3823">
        <v>0</v>
      </c>
      <c r="X3823">
        <v>13.722918581929754</v>
      </c>
      <c r="Y3823">
        <v>0</v>
      </c>
      <c r="Z3823">
        <v>0</v>
      </c>
      <c r="AA3823">
        <v>0</v>
      </c>
      <c r="AB3823">
        <v>0</v>
      </c>
      <c r="AC3823">
        <v>0</v>
      </c>
      <c r="AD3823">
        <v>0</v>
      </c>
      <c r="AE3823">
        <v>13.722918581929754</v>
      </c>
    </row>
    <row r="3824" spans="1:31" x14ac:dyDescent="0.25">
      <c r="A3824">
        <v>1878562</v>
      </c>
      <c r="B3824">
        <v>1</v>
      </c>
      <c r="C3824" t="s">
        <v>80</v>
      </c>
      <c r="D3824" t="s">
        <v>96</v>
      </c>
      <c r="E3824" t="s">
        <v>140</v>
      </c>
      <c r="F3824" t="s">
        <v>11115</v>
      </c>
      <c r="G3824" t="s">
        <v>207</v>
      </c>
      <c r="H3824" t="s">
        <v>143</v>
      </c>
      <c r="I3824" t="s">
        <v>135</v>
      </c>
      <c r="J3824" t="s">
        <v>136</v>
      </c>
      <c r="K3824" t="s">
        <v>137</v>
      </c>
      <c r="L3824" t="s">
        <v>11116</v>
      </c>
      <c r="M3824" t="s">
        <v>11117</v>
      </c>
      <c r="N3824">
        <v>1.7597222219999999</v>
      </c>
      <c r="O3824">
        <v>0</v>
      </c>
      <c r="P3824">
        <v>0</v>
      </c>
      <c r="Q3824">
        <v>0</v>
      </c>
      <c r="R3824">
        <v>0</v>
      </c>
      <c r="S3824">
        <v>0</v>
      </c>
      <c r="T3824">
        <v>2</v>
      </c>
      <c r="U3824">
        <v>0</v>
      </c>
      <c r="V3824">
        <v>0</v>
      </c>
      <c r="W3824">
        <v>0</v>
      </c>
      <c r="X3824">
        <v>0</v>
      </c>
      <c r="Y3824">
        <v>0</v>
      </c>
      <c r="Z3824">
        <v>0</v>
      </c>
      <c r="AA3824">
        <v>0</v>
      </c>
      <c r="AB3824">
        <v>17.388291738279527</v>
      </c>
      <c r="AC3824">
        <v>0</v>
      </c>
      <c r="AD3824">
        <v>0</v>
      </c>
      <c r="AE3824">
        <v>17.388291738279527</v>
      </c>
    </row>
    <row r="3825" spans="1:31" x14ac:dyDescent="0.25">
      <c r="A3825">
        <v>1878127</v>
      </c>
      <c r="B3825">
        <v>1</v>
      </c>
      <c r="C3825" t="s">
        <v>80</v>
      </c>
      <c r="D3825" t="s">
        <v>104</v>
      </c>
      <c r="E3825" t="s">
        <v>140</v>
      </c>
      <c r="F3825" t="s">
        <v>11118</v>
      </c>
      <c r="G3825" t="s">
        <v>163</v>
      </c>
      <c r="H3825" t="s">
        <v>143</v>
      </c>
      <c r="I3825" t="s">
        <v>135</v>
      </c>
      <c r="J3825" t="s">
        <v>136</v>
      </c>
      <c r="K3825" t="s">
        <v>137</v>
      </c>
      <c r="L3825" t="s">
        <v>11119</v>
      </c>
      <c r="M3825" t="s">
        <v>11120</v>
      </c>
      <c r="N3825">
        <v>5.7211111109999999</v>
      </c>
      <c r="O3825">
        <v>0</v>
      </c>
      <c r="P3825">
        <v>1</v>
      </c>
      <c r="Q3825">
        <v>0</v>
      </c>
      <c r="R3825">
        <v>0</v>
      </c>
      <c r="S3825">
        <v>0</v>
      </c>
      <c r="T3825">
        <v>0</v>
      </c>
      <c r="U3825">
        <v>0</v>
      </c>
      <c r="V3825">
        <v>0</v>
      </c>
      <c r="W3825">
        <v>0</v>
      </c>
      <c r="X3825">
        <v>0.89500479809327116</v>
      </c>
      <c r="Y3825">
        <v>0</v>
      </c>
      <c r="Z3825">
        <v>0</v>
      </c>
      <c r="AA3825">
        <v>0</v>
      </c>
      <c r="AB3825">
        <v>0</v>
      </c>
      <c r="AC3825">
        <v>0</v>
      </c>
      <c r="AD3825">
        <v>0</v>
      </c>
      <c r="AE3825">
        <v>0.89500479809327116</v>
      </c>
    </row>
    <row r="3826" spans="1:31" x14ac:dyDescent="0.25">
      <c r="A3826">
        <v>1878668</v>
      </c>
      <c r="B3826">
        <v>1</v>
      </c>
      <c r="C3826" t="s">
        <v>80</v>
      </c>
      <c r="D3826" t="s">
        <v>111</v>
      </c>
      <c r="E3826" t="s">
        <v>222</v>
      </c>
      <c r="F3826" t="s">
        <v>11121</v>
      </c>
      <c r="G3826" t="s">
        <v>663</v>
      </c>
      <c r="H3826" t="s">
        <v>143</v>
      </c>
      <c r="I3826" t="s">
        <v>135</v>
      </c>
      <c r="J3826" t="s">
        <v>136</v>
      </c>
      <c r="K3826" t="s">
        <v>137</v>
      </c>
      <c r="L3826" t="s">
        <v>11122</v>
      </c>
      <c r="M3826" t="s">
        <v>11123</v>
      </c>
      <c r="N3826">
        <v>0.37083333299999999</v>
      </c>
      <c r="O3826">
        <v>0</v>
      </c>
      <c r="P3826">
        <v>82</v>
      </c>
      <c r="Q3826">
        <v>0</v>
      </c>
      <c r="R3826">
        <v>0</v>
      </c>
      <c r="S3826">
        <v>0</v>
      </c>
      <c r="T3826">
        <v>28</v>
      </c>
      <c r="U3826">
        <v>0</v>
      </c>
      <c r="V3826">
        <v>0</v>
      </c>
      <c r="W3826">
        <v>0</v>
      </c>
      <c r="X3826">
        <v>10.771539800055454</v>
      </c>
      <c r="Y3826">
        <v>0</v>
      </c>
      <c r="Z3826">
        <v>0</v>
      </c>
      <c r="AA3826">
        <v>0</v>
      </c>
      <c r="AB3826">
        <v>9.6379002318677305</v>
      </c>
      <c r="AC3826">
        <v>0</v>
      </c>
      <c r="AD3826">
        <v>0</v>
      </c>
      <c r="AE3826">
        <v>20.409440031923182</v>
      </c>
    </row>
    <row r="3827" spans="1:31" x14ac:dyDescent="0.25">
      <c r="A3827">
        <v>1878568</v>
      </c>
      <c r="B3827">
        <v>1</v>
      </c>
      <c r="C3827" t="s">
        <v>80</v>
      </c>
      <c r="D3827" t="s">
        <v>100</v>
      </c>
      <c r="E3827" t="s">
        <v>146</v>
      </c>
      <c r="F3827" t="s">
        <v>9163</v>
      </c>
      <c r="G3827" t="s">
        <v>148</v>
      </c>
      <c r="H3827" t="s">
        <v>143</v>
      </c>
      <c r="I3827" t="s">
        <v>135</v>
      </c>
      <c r="J3827" t="s">
        <v>136</v>
      </c>
      <c r="K3827" t="s">
        <v>137</v>
      </c>
      <c r="L3827" t="s">
        <v>11124</v>
      </c>
      <c r="M3827" t="s">
        <v>11125</v>
      </c>
      <c r="N3827">
        <v>0.96083333299999996</v>
      </c>
      <c r="O3827">
        <v>0</v>
      </c>
      <c r="P3827">
        <v>208</v>
      </c>
      <c r="Q3827">
        <v>0</v>
      </c>
      <c r="R3827">
        <v>0</v>
      </c>
      <c r="S3827">
        <v>0</v>
      </c>
      <c r="T3827">
        <v>7</v>
      </c>
      <c r="U3827">
        <v>0</v>
      </c>
      <c r="V3827">
        <v>0</v>
      </c>
      <c r="W3827">
        <v>0</v>
      </c>
      <c r="X3827">
        <v>45.444891805524449</v>
      </c>
      <c r="Y3827">
        <v>0</v>
      </c>
      <c r="Z3827">
        <v>0</v>
      </c>
      <c r="AA3827">
        <v>0</v>
      </c>
      <c r="AB3827">
        <v>2.5331080942647199</v>
      </c>
      <c r="AC3827">
        <v>0</v>
      </c>
      <c r="AD3827">
        <v>0</v>
      </c>
      <c r="AE3827">
        <v>47.977999899789168</v>
      </c>
    </row>
    <row r="3828" spans="1:31" x14ac:dyDescent="0.25">
      <c r="A3828">
        <v>1878296</v>
      </c>
      <c r="B3828">
        <v>1</v>
      </c>
      <c r="C3828" t="s">
        <v>80</v>
      </c>
      <c r="D3828" t="s">
        <v>94</v>
      </c>
      <c r="E3828" t="s">
        <v>146</v>
      </c>
      <c r="F3828" t="s">
        <v>11126</v>
      </c>
      <c r="G3828" t="s">
        <v>148</v>
      </c>
      <c r="H3828" t="s">
        <v>143</v>
      </c>
      <c r="I3828" t="s">
        <v>135</v>
      </c>
      <c r="J3828" t="s">
        <v>136</v>
      </c>
      <c r="K3828" t="s">
        <v>137</v>
      </c>
      <c r="L3828" t="s">
        <v>11127</v>
      </c>
      <c r="M3828" t="s">
        <v>11128</v>
      </c>
      <c r="N3828">
        <v>6.6344444439999997</v>
      </c>
      <c r="O3828">
        <v>0</v>
      </c>
      <c r="P3828">
        <v>101</v>
      </c>
      <c r="Q3828">
        <v>0</v>
      </c>
      <c r="R3828">
        <v>0</v>
      </c>
      <c r="S3828">
        <v>0</v>
      </c>
      <c r="T3828">
        <v>2</v>
      </c>
      <c r="U3828">
        <v>0</v>
      </c>
      <c r="V3828">
        <v>0</v>
      </c>
      <c r="W3828">
        <v>0</v>
      </c>
      <c r="X3828">
        <v>166.83014842026847</v>
      </c>
      <c r="Y3828">
        <v>0</v>
      </c>
      <c r="Z3828">
        <v>0</v>
      </c>
      <c r="AA3828">
        <v>0</v>
      </c>
      <c r="AB3828">
        <v>12.245238292970274</v>
      </c>
      <c r="AC3828">
        <v>0</v>
      </c>
      <c r="AD3828">
        <v>0</v>
      </c>
      <c r="AE3828">
        <v>179.07538671323874</v>
      </c>
    </row>
    <row r="3829" spans="1:31" x14ac:dyDescent="0.25">
      <c r="A3829">
        <v>1878651</v>
      </c>
      <c r="B3829">
        <v>1</v>
      </c>
      <c r="C3829" t="s">
        <v>80</v>
      </c>
      <c r="D3829" t="s">
        <v>93</v>
      </c>
      <c r="E3829" t="s">
        <v>169</v>
      </c>
      <c r="F3829" t="s">
        <v>11129</v>
      </c>
      <c r="G3829" t="s">
        <v>183</v>
      </c>
      <c r="H3829" t="s">
        <v>143</v>
      </c>
      <c r="I3829" t="s">
        <v>135</v>
      </c>
      <c r="J3829" t="s">
        <v>136</v>
      </c>
      <c r="K3829" t="s">
        <v>137</v>
      </c>
      <c r="L3829" t="s">
        <v>11130</v>
      </c>
      <c r="M3829" t="s">
        <v>11131</v>
      </c>
      <c r="N3829">
        <v>4.2294444440000003</v>
      </c>
      <c r="O3829">
        <v>0</v>
      </c>
      <c r="P3829">
        <v>182</v>
      </c>
      <c r="Q3829">
        <v>0</v>
      </c>
      <c r="R3829">
        <v>12</v>
      </c>
      <c r="S3829">
        <v>0</v>
      </c>
      <c r="T3829">
        <v>35</v>
      </c>
      <c r="U3829">
        <v>0</v>
      </c>
      <c r="V3829">
        <v>0</v>
      </c>
      <c r="W3829">
        <v>0</v>
      </c>
      <c r="X3829">
        <v>211.72007494898799</v>
      </c>
      <c r="Y3829">
        <v>0</v>
      </c>
      <c r="Z3829">
        <v>50.226367427576676</v>
      </c>
      <c r="AA3829">
        <v>0</v>
      </c>
      <c r="AB3829">
        <v>156.68766333910031</v>
      </c>
      <c r="AC3829">
        <v>0</v>
      </c>
      <c r="AD3829">
        <v>0</v>
      </c>
      <c r="AE3829">
        <v>418.63410571566499</v>
      </c>
    </row>
    <row r="3830" spans="1:31" x14ac:dyDescent="0.25">
      <c r="A3830">
        <v>1878817</v>
      </c>
      <c r="B3830">
        <v>1</v>
      </c>
      <c r="C3830" t="s">
        <v>80</v>
      </c>
      <c r="D3830" t="s">
        <v>104</v>
      </c>
      <c r="E3830" t="s">
        <v>140</v>
      </c>
      <c r="F3830" t="s">
        <v>11132</v>
      </c>
      <c r="G3830" t="s">
        <v>163</v>
      </c>
      <c r="H3830" t="s">
        <v>143</v>
      </c>
      <c r="I3830" t="s">
        <v>135</v>
      </c>
      <c r="J3830" t="s">
        <v>136</v>
      </c>
      <c r="K3830" t="s">
        <v>137</v>
      </c>
      <c r="L3830" t="s">
        <v>11133</v>
      </c>
      <c r="M3830" t="s">
        <v>11134</v>
      </c>
      <c r="N3830">
        <v>1.1491666659999999</v>
      </c>
      <c r="O3830">
        <v>0</v>
      </c>
      <c r="P3830">
        <v>1</v>
      </c>
      <c r="Q3830">
        <v>0</v>
      </c>
      <c r="R3830">
        <v>1</v>
      </c>
      <c r="S3830">
        <v>0</v>
      </c>
      <c r="T3830">
        <v>0</v>
      </c>
      <c r="U3830">
        <v>0</v>
      </c>
      <c r="V3830">
        <v>0</v>
      </c>
      <c r="W3830">
        <v>0</v>
      </c>
      <c r="X3830">
        <v>0.58340239662668969</v>
      </c>
      <c r="Y3830">
        <v>0</v>
      </c>
      <c r="Z3830">
        <v>0.35211411762253253</v>
      </c>
      <c r="AA3830">
        <v>0</v>
      </c>
      <c r="AB3830">
        <v>0</v>
      </c>
      <c r="AC3830">
        <v>0</v>
      </c>
      <c r="AD3830">
        <v>0</v>
      </c>
      <c r="AE3830">
        <v>0.93551651424922222</v>
      </c>
    </row>
    <row r="3831" spans="1:31" x14ac:dyDescent="0.25">
      <c r="A3831">
        <v>1878084</v>
      </c>
      <c r="B3831">
        <v>1</v>
      </c>
      <c r="C3831" t="s">
        <v>80</v>
      </c>
      <c r="D3831" t="s">
        <v>98</v>
      </c>
      <c r="E3831" t="s">
        <v>158</v>
      </c>
      <c r="F3831" t="s">
        <v>11135</v>
      </c>
      <c r="G3831" t="s">
        <v>133</v>
      </c>
      <c r="H3831" t="s">
        <v>134</v>
      </c>
      <c r="I3831" t="s">
        <v>135</v>
      </c>
      <c r="J3831" t="s">
        <v>136</v>
      </c>
      <c r="K3831" t="s">
        <v>137</v>
      </c>
      <c r="L3831" t="s">
        <v>11136</v>
      </c>
      <c r="M3831" t="s">
        <v>11137</v>
      </c>
      <c r="N3831">
        <v>0.54305555500000002</v>
      </c>
      <c r="O3831">
        <v>0</v>
      </c>
      <c r="P3831">
        <v>77</v>
      </c>
      <c r="Q3831">
        <v>0</v>
      </c>
      <c r="R3831">
        <v>191</v>
      </c>
      <c r="S3831">
        <v>2</v>
      </c>
      <c r="T3831">
        <v>80</v>
      </c>
      <c r="U3831">
        <v>0</v>
      </c>
      <c r="V3831">
        <v>0</v>
      </c>
      <c r="W3831">
        <v>0</v>
      </c>
      <c r="X3831">
        <v>9.8797772222234759</v>
      </c>
      <c r="Y3831">
        <v>0</v>
      </c>
      <c r="Z3831">
        <v>125.64370170823878</v>
      </c>
      <c r="AA3831">
        <v>56.797268237886115</v>
      </c>
      <c r="AB3831">
        <v>36.547984393780325</v>
      </c>
      <c r="AC3831">
        <v>0</v>
      </c>
      <c r="AD3831">
        <v>0</v>
      </c>
      <c r="AE3831">
        <v>228.86873156212869</v>
      </c>
    </row>
    <row r="3832" spans="1:31" x14ac:dyDescent="0.25">
      <c r="A3832">
        <v>1878439</v>
      </c>
      <c r="B3832">
        <v>1</v>
      </c>
      <c r="C3832" t="s">
        <v>80</v>
      </c>
      <c r="D3832" t="s">
        <v>83</v>
      </c>
      <c r="E3832" t="s">
        <v>229</v>
      </c>
      <c r="F3832" t="s">
        <v>11138</v>
      </c>
      <c r="G3832" t="s">
        <v>133</v>
      </c>
      <c r="H3832" t="s">
        <v>134</v>
      </c>
      <c r="I3832" t="s">
        <v>135</v>
      </c>
      <c r="J3832" t="s">
        <v>136</v>
      </c>
      <c r="K3832" t="s">
        <v>137</v>
      </c>
      <c r="L3832" t="s">
        <v>11139</v>
      </c>
      <c r="M3832" t="s">
        <v>11140</v>
      </c>
      <c r="N3832">
        <v>0.69933694400000002</v>
      </c>
      <c r="O3832">
        <v>0</v>
      </c>
      <c r="P3832">
        <v>771</v>
      </c>
      <c r="Q3832">
        <v>0</v>
      </c>
      <c r="R3832">
        <v>11</v>
      </c>
      <c r="S3832">
        <v>4</v>
      </c>
      <c r="T3832">
        <v>2571</v>
      </c>
      <c r="U3832">
        <v>5</v>
      </c>
      <c r="V3832">
        <v>71</v>
      </c>
      <c r="W3832">
        <v>0</v>
      </c>
      <c r="X3832">
        <v>202.20841908151402</v>
      </c>
      <c r="Y3832">
        <v>0</v>
      </c>
      <c r="Z3832">
        <v>9.1862957874648359</v>
      </c>
      <c r="AA3832">
        <v>132.26423541137086</v>
      </c>
      <c r="AB3832">
        <v>2637.8727521994892</v>
      </c>
      <c r="AC3832">
        <v>662.48559023295934</v>
      </c>
      <c r="AD3832">
        <v>1529.2921890543905</v>
      </c>
      <c r="AE3832">
        <v>5173.3094817671881</v>
      </c>
    </row>
    <row r="3833" spans="1:31" x14ac:dyDescent="0.25">
      <c r="A3833">
        <v>1878459</v>
      </c>
      <c r="B3833">
        <v>1</v>
      </c>
      <c r="C3833" t="s">
        <v>80</v>
      </c>
      <c r="D3833" t="s">
        <v>103</v>
      </c>
      <c r="E3833" t="s">
        <v>146</v>
      </c>
      <c r="F3833" t="s">
        <v>11141</v>
      </c>
      <c r="G3833" t="s">
        <v>171</v>
      </c>
      <c r="H3833" t="s">
        <v>143</v>
      </c>
      <c r="I3833" t="s">
        <v>135</v>
      </c>
      <c r="J3833" t="s">
        <v>136</v>
      </c>
      <c r="K3833" t="s">
        <v>172</v>
      </c>
      <c r="L3833" t="s">
        <v>11142</v>
      </c>
      <c r="M3833" t="s">
        <v>11143</v>
      </c>
      <c r="N3833">
        <v>1.995833333</v>
      </c>
      <c r="O3833">
        <v>0</v>
      </c>
      <c r="P3833">
        <v>121</v>
      </c>
      <c r="Q3833">
        <v>0</v>
      </c>
      <c r="R3833">
        <v>0</v>
      </c>
      <c r="S3833">
        <v>0</v>
      </c>
      <c r="T3833">
        <v>16</v>
      </c>
      <c r="U3833">
        <v>0</v>
      </c>
      <c r="V3833">
        <v>0</v>
      </c>
      <c r="W3833">
        <v>0</v>
      </c>
      <c r="X3833">
        <v>60.811997242526999</v>
      </c>
      <c r="Y3833">
        <v>0</v>
      </c>
      <c r="Z3833">
        <v>0</v>
      </c>
      <c r="AA3833">
        <v>0</v>
      </c>
      <c r="AB3833">
        <v>26.350718779441799</v>
      </c>
      <c r="AC3833">
        <v>0</v>
      </c>
      <c r="AD3833">
        <v>0</v>
      </c>
      <c r="AE3833">
        <v>87.162716021968805</v>
      </c>
    </row>
    <row r="3834" spans="1:31" x14ac:dyDescent="0.25">
      <c r="A3834">
        <v>1878625</v>
      </c>
      <c r="B3834">
        <v>1</v>
      </c>
      <c r="C3834" t="s">
        <v>81</v>
      </c>
      <c r="D3834" t="s">
        <v>120</v>
      </c>
      <c r="E3834" t="s">
        <v>140</v>
      </c>
      <c r="F3834" t="s">
        <v>11144</v>
      </c>
      <c r="G3834" t="s">
        <v>148</v>
      </c>
      <c r="H3834" t="s">
        <v>143</v>
      </c>
      <c r="I3834" t="s">
        <v>135</v>
      </c>
      <c r="J3834" t="s">
        <v>136</v>
      </c>
      <c r="K3834" t="s">
        <v>137</v>
      </c>
      <c r="L3834" t="s">
        <v>11145</v>
      </c>
      <c r="M3834" t="s">
        <v>11146</v>
      </c>
      <c r="N3834">
        <v>1.053055555</v>
      </c>
      <c r="O3834">
        <v>0</v>
      </c>
      <c r="P3834">
        <v>1</v>
      </c>
      <c r="Q3834">
        <v>0</v>
      </c>
      <c r="R3834">
        <v>0</v>
      </c>
      <c r="S3834">
        <v>0</v>
      </c>
      <c r="T3834">
        <v>0</v>
      </c>
      <c r="U3834">
        <v>0</v>
      </c>
      <c r="V3834">
        <v>0</v>
      </c>
      <c r="W3834">
        <v>0</v>
      </c>
      <c r="X3834">
        <v>0.19518049578528168</v>
      </c>
      <c r="Y3834">
        <v>0</v>
      </c>
      <c r="Z3834">
        <v>0</v>
      </c>
      <c r="AA3834">
        <v>0</v>
      </c>
      <c r="AB3834">
        <v>0</v>
      </c>
      <c r="AC3834">
        <v>0</v>
      </c>
      <c r="AD3834">
        <v>0</v>
      </c>
      <c r="AE3834">
        <v>0.19518049578528168</v>
      </c>
    </row>
    <row r="3835" spans="1:31" x14ac:dyDescent="0.25">
      <c r="A3835">
        <v>1878631</v>
      </c>
      <c r="B3835">
        <v>1</v>
      </c>
      <c r="C3835" t="s">
        <v>80</v>
      </c>
      <c r="D3835" t="s">
        <v>100</v>
      </c>
      <c r="E3835" t="s">
        <v>140</v>
      </c>
      <c r="F3835" t="s">
        <v>11147</v>
      </c>
      <c r="G3835" t="s">
        <v>207</v>
      </c>
      <c r="H3835" t="s">
        <v>143</v>
      </c>
      <c r="I3835" t="s">
        <v>135</v>
      </c>
      <c r="J3835" t="s">
        <v>136</v>
      </c>
      <c r="K3835" t="s">
        <v>137</v>
      </c>
      <c r="L3835" t="s">
        <v>11148</v>
      </c>
      <c r="M3835" t="s">
        <v>11149</v>
      </c>
      <c r="N3835">
        <v>0.62055555500000004</v>
      </c>
      <c r="O3835">
        <v>0</v>
      </c>
      <c r="P3835">
        <v>1</v>
      </c>
      <c r="Q3835">
        <v>0</v>
      </c>
      <c r="R3835">
        <v>0</v>
      </c>
      <c r="S3835">
        <v>0</v>
      </c>
      <c r="T3835">
        <v>0</v>
      </c>
      <c r="U3835">
        <v>0</v>
      </c>
      <c r="V3835">
        <v>0</v>
      </c>
      <c r="W3835">
        <v>0</v>
      </c>
      <c r="X3835">
        <v>0.15320155557173779</v>
      </c>
      <c r="Y3835">
        <v>0</v>
      </c>
      <c r="Z3835">
        <v>0</v>
      </c>
      <c r="AA3835">
        <v>0</v>
      </c>
      <c r="AB3835">
        <v>0</v>
      </c>
      <c r="AC3835">
        <v>0</v>
      </c>
      <c r="AD3835">
        <v>0</v>
      </c>
      <c r="AE3835">
        <v>0.15320155557173779</v>
      </c>
    </row>
    <row r="3836" spans="1:31" x14ac:dyDescent="0.25">
      <c r="A3836">
        <v>1878110</v>
      </c>
      <c r="B3836">
        <v>1</v>
      </c>
      <c r="C3836" t="s">
        <v>80</v>
      </c>
      <c r="D3836" t="s">
        <v>104</v>
      </c>
      <c r="E3836" t="s">
        <v>131</v>
      </c>
      <c r="F3836" t="s">
        <v>6636</v>
      </c>
      <c r="G3836" t="s">
        <v>133</v>
      </c>
      <c r="H3836" t="s">
        <v>134</v>
      </c>
      <c r="I3836" t="s">
        <v>135</v>
      </c>
      <c r="J3836" t="s">
        <v>136</v>
      </c>
      <c r="K3836" t="s">
        <v>137</v>
      </c>
      <c r="L3836" t="s">
        <v>11150</v>
      </c>
      <c r="M3836" t="s">
        <v>11151</v>
      </c>
      <c r="N3836">
        <v>0.81361111100000005</v>
      </c>
      <c r="O3836">
        <v>7</v>
      </c>
      <c r="P3836">
        <v>339</v>
      </c>
      <c r="Q3836">
        <v>13</v>
      </c>
      <c r="R3836">
        <v>13</v>
      </c>
      <c r="S3836">
        <v>17</v>
      </c>
      <c r="T3836">
        <v>44</v>
      </c>
      <c r="U3836">
        <v>0</v>
      </c>
      <c r="V3836">
        <v>0</v>
      </c>
      <c r="W3836">
        <v>1.6008092214738274</v>
      </c>
      <c r="X3836">
        <v>35.750652881878459</v>
      </c>
      <c r="Y3836">
        <v>17.61632619375137</v>
      </c>
      <c r="Z3836">
        <v>1.3355642942681398</v>
      </c>
      <c r="AA3836">
        <v>39.556765007737297</v>
      </c>
      <c r="AB3836">
        <v>21.965494823184649</v>
      </c>
      <c r="AC3836">
        <v>0</v>
      </c>
      <c r="AD3836">
        <v>0</v>
      </c>
      <c r="AE3836">
        <v>117.82561242229374</v>
      </c>
    </row>
    <row r="3837" spans="1:31" x14ac:dyDescent="0.25">
      <c r="A3837">
        <v>1878608</v>
      </c>
      <c r="B3837">
        <v>1</v>
      </c>
      <c r="C3837" t="s">
        <v>80</v>
      </c>
      <c r="D3837" t="s">
        <v>105</v>
      </c>
      <c r="E3837" t="s">
        <v>140</v>
      </c>
      <c r="F3837" t="s">
        <v>11152</v>
      </c>
      <c r="G3837" t="s">
        <v>163</v>
      </c>
      <c r="H3837" t="s">
        <v>143</v>
      </c>
      <c r="I3837" t="s">
        <v>135</v>
      </c>
      <c r="J3837" t="s">
        <v>136</v>
      </c>
      <c r="K3837" t="s">
        <v>137</v>
      </c>
      <c r="L3837" t="s">
        <v>11153</v>
      </c>
      <c r="M3837" t="s">
        <v>11154</v>
      </c>
      <c r="N3837">
        <v>2.7338888880000001</v>
      </c>
      <c r="O3837">
        <v>0</v>
      </c>
      <c r="P3837">
        <v>3</v>
      </c>
      <c r="Q3837">
        <v>0</v>
      </c>
      <c r="R3837">
        <v>0</v>
      </c>
      <c r="S3837">
        <v>0</v>
      </c>
      <c r="T3837">
        <v>0</v>
      </c>
      <c r="U3837">
        <v>0</v>
      </c>
      <c r="V3837">
        <v>0</v>
      </c>
      <c r="W3837">
        <v>0</v>
      </c>
      <c r="X3837">
        <v>0.87199327120229908</v>
      </c>
      <c r="Y3837">
        <v>0</v>
      </c>
      <c r="Z3837">
        <v>0</v>
      </c>
      <c r="AA3837">
        <v>0</v>
      </c>
      <c r="AB3837">
        <v>0</v>
      </c>
      <c r="AC3837">
        <v>0</v>
      </c>
      <c r="AD3837">
        <v>0</v>
      </c>
      <c r="AE3837">
        <v>0.87199327120229908</v>
      </c>
    </row>
    <row r="3838" spans="1:31" x14ac:dyDescent="0.25">
      <c r="A3838">
        <v>1878751</v>
      </c>
      <c r="B3838">
        <v>1</v>
      </c>
      <c r="C3838" t="s">
        <v>81</v>
      </c>
      <c r="D3838" t="s">
        <v>128</v>
      </c>
      <c r="E3838" t="s">
        <v>146</v>
      </c>
      <c r="F3838" t="s">
        <v>11155</v>
      </c>
      <c r="G3838" t="s">
        <v>363</v>
      </c>
      <c r="H3838" t="s">
        <v>143</v>
      </c>
      <c r="I3838" t="s">
        <v>135</v>
      </c>
      <c r="J3838" t="s">
        <v>136</v>
      </c>
      <c r="K3838" t="s">
        <v>137</v>
      </c>
      <c r="L3838" t="s">
        <v>11156</v>
      </c>
      <c r="M3838" t="s">
        <v>11157</v>
      </c>
      <c r="N3838">
        <v>2.5499999999999998</v>
      </c>
      <c r="O3838">
        <v>0</v>
      </c>
      <c r="P3838">
        <v>9</v>
      </c>
      <c r="Q3838">
        <v>0</v>
      </c>
      <c r="R3838">
        <v>4</v>
      </c>
      <c r="S3838">
        <v>0</v>
      </c>
      <c r="T3838">
        <v>2</v>
      </c>
      <c r="U3838">
        <v>0</v>
      </c>
      <c r="V3838">
        <v>0</v>
      </c>
      <c r="W3838">
        <v>0</v>
      </c>
      <c r="X3838">
        <v>3.485572535579883</v>
      </c>
      <c r="Y3838">
        <v>0</v>
      </c>
      <c r="Z3838">
        <v>1.2567715448766665</v>
      </c>
      <c r="AA3838">
        <v>0</v>
      </c>
      <c r="AB3838">
        <v>4.0897426592581168</v>
      </c>
      <c r="AC3838">
        <v>0</v>
      </c>
      <c r="AD3838">
        <v>0</v>
      </c>
      <c r="AE3838">
        <v>8.832086739714665</v>
      </c>
    </row>
    <row r="3839" spans="1:31" x14ac:dyDescent="0.25">
      <c r="A3839">
        <v>1878582</v>
      </c>
      <c r="B3839">
        <v>1</v>
      </c>
      <c r="C3839" t="s">
        <v>80</v>
      </c>
      <c r="D3839" t="s">
        <v>97</v>
      </c>
      <c r="E3839" t="s">
        <v>140</v>
      </c>
      <c r="F3839" t="s">
        <v>11158</v>
      </c>
      <c r="G3839" t="s">
        <v>163</v>
      </c>
      <c r="H3839" t="s">
        <v>143</v>
      </c>
      <c r="I3839" t="s">
        <v>135</v>
      </c>
      <c r="J3839" t="s">
        <v>136</v>
      </c>
      <c r="K3839" t="s">
        <v>137</v>
      </c>
      <c r="L3839" t="s">
        <v>11159</v>
      </c>
      <c r="M3839" t="s">
        <v>11160</v>
      </c>
      <c r="N3839">
        <v>1.8430555550000001</v>
      </c>
      <c r="O3839">
        <v>0</v>
      </c>
      <c r="P3839">
        <v>1</v>
      </c>
      <c r="Q3839">
        <v>0</v>
      </c>
      <c r="R3839">
        <v>0</v>
      </c>
      <c r="S3839">
        <v>0</v>
      </c>
      <c r="T3839">
        <v>0</v>
      </c>
      <c r="U3839">
        <v>0</v>
      </c>
      <c r="V3839">
        <v>0</v>
      </c>
      <c r="W3839">
        <v>0</v>
      </c>
      <c r="X3839">
        <v>0.79449991623965976</v>
      </c>
      <c r="Y3839">
        <v>0</v>
      </c>
      <c r="Z3839">
        <v>0</v>
      </c>
      <c r="AA3839">
        <v>0</v>
      </c>
      <c r="AB3839">
        <v>0</v>
      </c>
      <c r="AC3839">
        <v>0</v>
      </c>
      <c r="AD3839">
        <v>0</v>
      </c>
      <c r="AE3839">
        <v>0.79449991623965976</v>
      </c>
    </row>
    <row r="3840" spans="1:31" x14ac:dyDescent="0.25">
      <c r="A3840">
        <v>1878147</v>
      </c>
      <c r="B3840">
        <v>1</v>
      </c>
      <c r="C3840" t="s">
        <v>80</v>
      </c>
      <c r="D3840" t="s">
        <v>101</v>
      </c>
      <c r="E3840" t="s">
        <v>158</v>
      </c>
      <c r="F3840" t="s">
        <v>11161</v>
      </c>
      <c r="G3840" t="s">
        <v>219</v>
      </c>
      <c r="H3840" t="s">
        <v>134</v>
      </c>
      <c r="I3840" t="s">
        <v>135</v>
      </c>
      <c r="J3840" t="s">
        <v>136</v>
      </c>
      <c r="K3840" t="s">
        <v>137</v>
      </c>
      <c r="L3840" t="s">
        <v>11162</v>
      </c>
      <c r="M3840" t="s">
        <v>11163</v>
      </c>
      <c r="N3840">
        <v>3.6586111109999999</v>
      </c>
      <c r="O3840">
        <v>0</v>
      </c>
      <c r="P3840">
        <v>51</v>
      </c>
      <c r="Q3840">
        <v>0</v>
      </c>
      <c r="R3840">
        <v>19</v>
      </c>
      <c r="S3840">
        <v>0</v>
      </c>
      <c r="T3840">
        <v>9</v>
      </c>
      <c r="U3840">
        <v>0</v>
      </c>
      <c r="V3840">
        <v>0</v>
      </c>
      <c r="W3840">
        <v>0</v>
      </c>
      <c r="X3840">
        <v>102.02018586027789</v>
      </c>
      <c r="Y3840">
        <v>0</v>
      </c>
      <c r="Z3840">
        <v>17.331535297744065</v>
      </c>
      <c r="AA3840">
        <v>0</v>
      </c>
      <c r="AB3840">
        <v>45.025165740741855</v>
      </c>
      <c r="AC3840">
        <v>0</v>
      </c>
      <c r="AD3840">
        <v>0</v>
      </c>
      <c r="AE3840">
        <v>164.37688689876381</v>
      </c>
    </row>
    <row r="3841" spans="1:31" x14ac:dyDescent="0.25">
      <c r="A3841">
        <v>1878645</v>
      </c>
      <c r="B3841">
        <v>1</v>
      </c>
      <c r="C3841" t="s">
        <v>80</v>
      </c>
      <c r="D3841" t="s">
        <v>95</v>
      </c>
      <c r="E3841" t="s">
        <v>131</v>
      </c>
      <c r="F3841" t="s">
        <v>11164</v>
      </c>
      <c r="G3841" t="s">
        <v>133</v>
      </c>
      <c r="H3841" t="s">
        <v>134</v>
      </c>
      <c r="I3841" t="s">
        <v>135</v>
      </c>
      <c r="J3841" t="s">
        <v>136</v>
      </c>
      <c r="K3841" t="s">
        <v>137</v>
      </c>
      <c r="L3841" t="s">
        <v>11165</v>
      </c>
      <c r="M3841" t="s">
        <v>11166</v>
      </c>
      <c r="N3841">
        <v>0.210277777</v>
      </c>
      <c r="O3841">
        <v>0</v>
      </c>
      <c r="P3841">
        <v>470</v>
      </c>
      <c r="Q3841">
        <v>0</v>
      </c>
      <c r="R3841">
        <v>0</v>
      </c>
      <c r="S3841">
        <v>2</v>
      </c>
      <c r="T3841">
        <v>27</v>
      </c>
      <c r="U3841">
        <v>0</v>
      </c>
      <c r="V3841">
        <v>0</v>
      </c>
      <c r="W3841">
        <v>0</v>
      </c>
      <c r="X3841">
        <v>21.659069226771415</v>
      </c>
      <c r="Y3841">
        <v>0</v>
      </c>
      <c r="Z3841">
        <v>0</v>
      </c>
      <c r="AA3841">
        <v>0.27979965053040007</v>
      </c>
      <c r="AB3841">
        <v>4.1073531947631521</v>
      </c>
      <c r="AC3841">
        <v>0</v>
      </c>
      <c r="AD3841">
        <v>0</v>
      </c>
      <c r="AE3841">
        <v>26.046222072064968</v>
      </c>
    </row>
    <row r="3842" spans="1:31" x14ac:dyDescent="0.25">
      <c r="A3842">
        <v>1878253</v>
      </c>
      <c r="B3842">
        <v>1</v>
      </c>
      <c r="C3842" t="s">
        <v>80</v>
      </c>
      <c r="D3842" t="s">
        <v>94</v>
      </c>
      <c r="E3842" t="s">
        <v>158</v>
      </c>
      <c r="F3842" t="s">
        <v>11167</v>
      </c>
      <c r="G3842" t="s">
        <v>293</v>
      </c>
      <c r="H3842" t="s">
        <v>134</v>
      </c>
      <c r="I3842" t="s">
        <v>135</v>
      </c>
      <c r="J3842" t="s">
        <v>136</v>
      </c>
      <c r="K3842" t="s">
        <v>137</v>
      </c>
      <c r="L3842" t="s">
        <v>11168</v>
      </c>
      <c r="M3842" t="s">
        <v>11169</v>
      </c>
      <c r="N3842">
        <v>1.608055555</v>
      </c>
      <c r="O3842">
        <v>0</v>
      </c>
      <c r="P3842">
        <v>0</v>
      </c>
      <c r="Q3842">
        <v>0</v>
      </c>
      <c r="R3842">
        <v>8</v>
      </c>
      <c r="S3842">
        <v>0</v>
      </c>
      <c r="T3842">
        <v>0</v>
      </c>
      <c r="U3842">
        <v>0</v>
      </c>
      <c r="V3842">
        <v>0</v>
      </c>
      <c r="W3842">
        <v>0</v>
      </c>
      <c r="X3842">
        <v>0</v>
      </c>
      <c r="Y3842">
        <v>0</v>
      </c>
      <c r="Z3842">
        <v>57.257849847778573</v>
      </c>
      <c r="AA3842">
        <v>0</v>
      </c>
      <c r="AB3842">
        <v>0</v>
      </c>
      <c r="AC3842">
        <v>0</v>
      </c>
      <c r="AD3842">
        <v>0</v>
      </c>
      <c r="AE3842">
        <v>57.257849847778573</v>
      </c>
    </row>
    <row r="3843" spans="1:31" x14ac:dyDescent="0.25">
      <c r="A3843">
        <v>1878104</v>
      </c>
      <c r="B3843">
        <v>1</v>
      </c>
      <c r="C3843" t="s">
        <v>80</v>
      </c>
      <c r="D3843" t="s">
        <v>108</v>
      </c>
      <c r="E3843" t="s">
        <v>158</v>
      </c>
      <c r="F3843" t="s">
        <v>11170</v>
      </c>
      <c r="G3843" t="s">
        <v>219</v>
      </c>
      <c r="H3843" t="s">
        <v>134</v>
      </c>
      <c r="I3843" t="s">
        <v>135</v>
      </c>
      <c r="J3843" t="s">
        <v>136</v>
      </c>
      <c r="K3843" t="s">
        <v>137</v>
      </c>
      <c r="L3843" t="s">
        <v>11171</v>
      </c>
      <c r="M3843" t="s">
        <v>11172</v>
      </c>
      <c r="N3843">
        <v>2.483333333</v>
      </c>
      <c r="O3843">
        <v>0</v>
      </c>
      <c r="P3843">
        <v>15</v>
      </c>
      <c r="Q3843">
        <v>0</v>
      </c>
      <c r="R3843">
        <v>1</v>
      </c>
      <c r="S3843">
        <v>0</v>
      </c>
      <c r="T3843">
        <v>2</v>
      </c>
      <c r="U3843">
        <v>0</v>
      </c>
      <c r="V3843">
        <v>0</v>
      </c>
      <c r="W3843">
        <v>0</v>
      </c>
      <c r="X3843">
        <v>3.9779151859424893</v>
      </c>
      <c r="Y3843">
        <v>0</v>
      </c>
      <c r="Z3843">
        <v>0.53287334056125002</v>
      </c>
      <c r="AA3843">
        <v>0</v>
      </c>
      <c r="AB3843">
        <v>0.15632059665699444</v>
      </c>
      <c r="AC3843">
        <v>0</v>
      </c>
      <c r="AD3843">
        <v>0</v>
      </c>
      <c r="AE3843">
        <v>4.6671091231607331</v>
      </c>
    </row>
    <row r="3844" spans="1:31" x14ac:dyDescent="0.25">
      <c r="A3844">
        <v>1878711</v>
      </c>
      <c r="B3844">
        <v>1</v>
      </c>
      <c r="C3844" t="s">
        <v>80</v>
      </c>
      <c r="D3844" t="s">
        <v>97</v>
      </c>
      <c r="E3844" t="s">
        <v>146</v>
      </c>
      <c r="F3844" t="s">
        <v>4777</v>
      </c>
      <c r="G3844" t="s">
        <v>148</v>
      </c>
      <c r="H3844" t="s">
        <v>143</v>
      </c>
      <c r="I3844" t="s">
        <v>135</v>
      </c>
      <c r="J3844" t="s">
        <v>136</v>
      </c>
      <c r="K3844" t="s">
        <v>137</v>
      </c>
      <c r="L3844" t="s">
        <v>11173</v>
      </c>
      <c r="M3844" t="s">
        <v>11174</v>
      </c>
      <c r="N3844">
        <v>1.556944444</v>
      </c>
      <c r="O3844">
        <v>0</v>
      </c>
      <c r="P3844">
        <v>13</v>
      </c>
      <c r="Q3844">
        <v>0</v>
      </c>
      <c r="R3844">
        <v>0</v>
      </c>
      <c r="S3844">
        <v>0</v>
      </c>
      <c r="T3844">
        <v>7</v>
      </c>
      <c r="U3844">
        <v>0</v>
      </c>
      <c r="V3844">
        <v>0</v>
      </c>
      <c r="W3844">
        <v>0</v>
      </c>
      <c r="X3844">
        <v>5.0134982075204526</v>
      </c>
      <c r="Y3844">
        <v>0</v>
      </c>
      <c r="Z3844">
        <v>0</v>
      </c>
      <c r="AA3844">
        <v>0</v>
      </c>
      <c r="AB3844">
        <v>5.4962963932593496</v>
      </c>
      <c r="AC3844">
        <v>0</v>
      </c>
      <c r="AD3844">
        <v>0</v>
      </c>
      <c r="AE3844">
        <v>10.509794600779802</v>
      </c>
    </row>
    <row r="3845" spans="1:31" x14ac:dyDescent="0.25">
      <c r="A3845">
        <v>1878402</v>
      </c>
      <c r="B3845">
        <v>1</v>
      </c>
      <c r="C3845" t="s">
        <v>80</v>
      </c>
      <c r="D3845" t="s">
        <v>102</v>
      </c>
      <c r="E3845" t="s">
        <v>140</v>
      </c>
      <c r="F3845" t="s">
        <v>11175</v>
      </c>
      <c r="G3845" t="s">
        <v>163</v>
      </c>
      <c r="H3845" t="s">
        <v>143</v>
      </c>
      <c r="I3845" t="s">
        <v>135</v>
      </c>
      <c r="J3845" t="s">
        <v>136</v>
      </c>
      <c r="K3845" t="s">
        <v>137</v>
      </c>
      <c r="L3845" t="s">
        <v>11176</v>
      </c>
      <c r="M3845" t="s">
        <v>11177</v>
      </c>
      <c r="N3845">
        <v>2.8908333329999998</v>
      </c>
      <c r="O3845">
        <v>0</v>
      </c>
      <c r="P3845">
        <v>1</v>
      </c>
      <c r="Q3845">
        <v>0</v>
      </c>
      <c r="R3845">
        <v>0</v>
      </c>
      <c r="S3845">
        <v>0</v>
      </c>
      <c r="T3845">
        <v>0</v>
      </c>
      <c r="U3845">
        <v>0</v>
      </c>
      <c r="V3845">
        <v>0</v>
      </c>
      <c r="W3845">
        <v>0</v>
      </c>
      <c r="X3845">
        <v>3.4455077702465107</v>
      </c>
      <c r="Y3845">
        <v>0</v>
      </c>
      <c r="Z3845">
        <v>0</v>
      </c>
      <c r="AA3845">
        <v>0</v>
      </c>
      <c r="AB3845">
        <v>0</v>
      </c>
      <c r="AC3845">
        <v>0</v>
      </c>
      <c r="AD3845">
        <v>0</v>
      </c>
      <c r="AE3845">
        <v>3.4455077702465107</v>
      </c>
    </row>
    <row r="3846" spans="1:31" x14ac:dyDescent="0.25">
      <c r="A3846">
        <v>1878333</v>
      </c>
      <c r="B3846">
        <v>1</v>
      </c>
      <c r="C3846" t="s">
        <v>80</v>
      </c>
      <c r="D3846" t="s">
        <v>102</v>
      </c>
      <c r="E3846" t="s">
        <v>210</v>
      </c>
      <c r="F3846" t="s">
        <v>11178</v>
      </c>
      <c r="G3846" t="s">
        <v>171</v>
      </c>
      <c r="H3846" t="s">
        <v>134</v>
      </c>
      <c r="I3846" t="s">
        <v>135</v>
      </c>
      <c r="J3846" t="s">
        <v>136</v>
      </c>
      <c r="K3846" t="s">
        <v>172</v>
      </c>
      <c r="L3846" t="s">
        <v>11179</v>
      </c>
      <c r="M3846" t="s">
        <v>11180</v>
      </c>
      <c r="N3846">
        <v>0.46714527700000003</v>
      </c>
      <c r="O3846">
        <v>0</v>
      </c>
      <c r="P3846">
        <v>40</v>
      </c>
      <c r="Q3846">
        <v>0</v>
      </c>
      <c r="R3846">
        <v>9</v>
      </c>
      <c r="S3846">
        <v>3</v>
      </c>
      <c r="T3846">
        <v>4</v>
      </c>
      <c r="U3846">
        <v>2</v>
      </c>
      <c r="V3846">
        <v>0</v>
      </c>
      <c r="W3846">
        <v>0</v>
      </c>
      <c r="X3846">
        <v>4.2347603440401933</v>
      </c>
      <c r="Y3846">
        <v>0</v>
      </c>
      <c r="Z3846">
        <v>12.712361438290596</v>
      </c>
      <c r="AA3846">
        <v>19.578210609792773</v>
      </c>
      <c r="AB3846">
        <v>1.7616866547715555</v>
      </c>
      <c r="AC3846">
        <v>71.806111065696356</v>
      </c>
      <c r="AD3846">
        <v>0</v>
      </c>
      <c r="AE3846">
        <v>110.09313011259147</v>
      </c>
    </row>
    <row r="3847" spans="1:31" x14ac:dyDescent="0.25">
      <c r="A3847">
        <v>1878187</v>
      </c>
      <c r="B3847">
        <v>1</v>
      </c>
      <c r="C3847" t="s">
        <v>80</v>
      </c>
      <c r="D3847" t="s">
        <v>103</v>
      </c>
      <c r="E3847" t="s">
        <v>158</v>
      </c>
      <c r="F3847" t="s">
        <v>11181</v>
      </c>
      <c r="G3847" t="s">
        <v>171</v>
      </c>
      <c r="H3847" t="s">
        <v>134</v>
      </c>
      <c r="I3847" t="s">
        <v>135</v>
      </c>
      <c r="J3847" t="s">
        <v>136</v>
      </c>
      <c r="K3847" t="s">
        <v>172</v>
      </c>
      <c r="L3847" t="s">
        <v>11182</v>
      </c>
      <c r="M3847" t="s">
        <v>11183</v>
      </c>
      <c r="N3847">
        <v>3.2625147220000001</v>
      </c>
      <c r="O3847">
        <v>0</v>
      </c>
      <c r="P3847">
        <v>4575</v>
      </c>
      <c r="Q3847">
        <v>0</v>
      </c>
      <c r="R3847">
        <v>1</v>
      </c>
      <c r="S3847">
        <v>1</v>
      </c>
      <c r="T3847">
        <v>297</v>
      </c>
      <c r="U3847">
        <v>0</v>
      </c>
      <c r="V3847">
        <v>0</v>
      </c>
      <c r="W3847">
        <v>0</v>
      </c>
      <c r="X3847">
        <v>3391.2228545224739</v>
      </c>
      <c r="Y3847">
        <v>0</v>
      </c>
      <c r="Z3847">
        <v>0</v>
      </c>
      <c r="AA3847">
        <v>144.34153271087166</v>
      </c>
      <c r="AB3847">
        <v>1495.9129769256961</v>
      </c>
      <c r="AC3847">
        <v>0</v>
      </c>
      <c r="AD3847">
        <v>0</v>
      </c>
      <c r="AE3847">
        <v>5031.4773641590418</v>
      </c>
    </row>
    <row r="3848" spans="1:31" x14ac:dyDescent="0.25">
      <c r="A3848">
        <v>1878479</v>
      </c>
      <c r="B3848">
        <v>1</v>
      </c>
      <c r="C3848" t="s">
        <v>80</v>
      </c>
      <c r="D3848" t="s">
        <v>93</v>
      </c>
      <c r="E3848" t="s">
        <v>146</v>
      </c>
      <c r="F3848" t="s">
        <v>11184</v>
      </c>
      <c r="G3848" t="s">
        <v>148</v>
      </c>
      <c r="H3848" t="s">
        <v>143</v>
      </c>
      <c r="I3848" t="s">
        <v>135</v>
      </c>
      <c r="J3848" t="s">
        <v>136</v>
      </c>
      <c r="K3848" t="s">
        <v>137</v>
      </c>
      <c r="L3848" t="s">
        <v>11185</v>
      </c>
      <c r="M3848" t="s">
        <v>11186</v>
      </c>
      <c r="N3848">
        <v>0.28805555500000002</v>
      </c>
      <c r="O3848">
        <v>0</v>
      </c>
      <c r="P3848">
        <v>8</v>
      </c>
      <c r="Q3848">
        <v>0</v>
      </c>
      <c r="R3848">
        <v>5</v>
      </c>
      <c r="S3848">
        <v>0</v>
      </c>
      <c r="T3848">
        <v>3</v>
      </c>
      <c r="U3848">
        <v>0</v>
      </c>
      <c r="V3848">
        <v>0</v>
      </c>
      <c r="W3848">
        <v>0</v>
      </c>
      <c r="X3848">
        <v>0.78654708793694328</v>
      </c>
      <c r="Y3848">
        <v>0</v>
      </c>
      <c r="Z3848">
        <v>1.118145293869421</v>
      </c>
      <c r="AA3848">
        <v>0</v>
      </c>
      <c r="AB3848">
        <v>0.92326615631547004</v>
      </c>
      <c r="AC3848">
        <v>0</v>
      </c>
      <c r="AD3848">
        <v>0</v>
      </c>
      <c r="AE3848">
        <v>2.827958538121834</v>
      </c>
    </row>
    <row r="3849" spans="1:31" x14ac:dyDescent="0.25">
      <c r="A3849">
        <v>1878170</v>
      </c>
      <c r="B3849">
        <v>1</v>
      </c>
      <c r="C3849" t="s">
        <v>81</v>
      </c>
      <c r="D3849" t="s">
        <v>128</v>
      </c>
      <c r="E3849" t="s">
        <v>158</v>
      </c>
      <c r="F3849" t="s">
        <v>7919</v>
      </c>
      <c r="G3849" t="s">
        <v>196</v>
      </c>
      <c r="H3849" t="s">
        <v>134</v>
      </c>
      <c r="I3849" t="s">
        <v>135</v>
      </c>
      <c r="J3849" t="s">
        <v>136</v>
      </c>
      <c r="K3849" t="s">
        <v>172</v>
      </c>
      <c r="L3849" t="s">
        <v>11187</v>
      </c>
      <c r="M3849" t="s">
        <v>11188</v>
      </c>
      <c r="N3849">
        <v>0.34610638799999999</v>
      </c>
      <c r="O3849">
        <v>0</v>
      </c>
      <c r="P3849">
        <v>0</v>
      </c>
      <c r="Q3849">
        <v>0</v>
      </c>
      <c r="R3849">
        <v>0</v>
      </c>
      <c r="S3849">
        <v>0</v>
      </c>
      <c r="T3849">
        <v>48</v>
      </c>
      <c r="U3849">
        <v>0</v>
      </c>
      <c r="V3849">
        <v>2</v>
      </c>
      <c r="W3849">
        <v>0</v>
      </c>
      <c r="X3849">
        <v>0</v>
      </c>
      <c r="Y3849">
        <v>0</v>
      </c>
      <c r="Z3849">
        <v>0</v>
      </c>
      <c r="AA3849">
        <v>0</v>
      </c>
      <c r="AB3849">
        <v>16.22113562129325</v>
      </c>
      <c r="AC3849">
        <v>0</v>
      </c>
      <c r="AD3849">
        <v>3.975545670150499</v>
      </c>
      <c r="AE3849">
        <v>20.196681291443749</v>
      </c>
    </row>
    <row r="3850" spans="1:31" x14ac:dyDescent="0.25">
      <c r="A3850">
        <v>1878525</v>
      </c>
      <c r="B3850">
        <v>1</v>
      </c>
      <c r="C3850" t="s">
        <v>80</v>
      </c>
      <c r="D3850" t="s">
        <v>97</v>
      </c>
      <c r="E3850" t="s">
        <v>169</v>
      </c>
      <c r="F3850" t="s">
        <v>11189</v>
      </c>
      <c r="G3850" t="s">
        <v>183</v>
      </c>
      <c r="H3850" t="s">
        <v>143</v>
      </c>
      <c r="I3850" t="s">
        <v>135</v>
      </c>
      <c r="J3850" t="s">
        <v>136</v>
      </c>
      <c r="K3850" t="s">
        <v>137</v>
      </c>
      <c r="L3850" t="s">
        <v>11190</v>
      </c>
      <c r="M3850" t="s">
        <v>11191</v>
      </c>
      <c r="N3850">
        <v>2.5641666660000002</v>
      </c>
      <c r="O3850">
        <v>0</v>
      </c>
      <c r="P3850">
        <v>9</v>
      </c>
      <c r="Q3850">
        <v>0</v>
      </c>
      <c r="R3850">
        <v>17</v>
      </c>
      <c r="S3850">
        <v>0</v>
      </c>
      <c r="T3850">
        <v>9</v>
      </c>
      <c r="U3850">
        <v>0</v>
      </c>
      <c r="V3850">
        <v>0</v>
      </c>
      <c r="W3850">
        <v>0</v>
      </c>
      <c r="X3850">
        <v>9.2375824961292778</v>
      </c>
      <c r="Y3850">
        <v>0</v>
      </c>
      <c r="Z3850">
        <v>41.479869443792133</v>
      </c>
      <c r="AA3850">
        <v>0</v>
      </c>
      <c r="AB3850">
        <v>104.93750593145806</v>
      </c>
      <c r="AC3850">
        <v>0</v>
      </c>
      <c r="AD3850">
        <v>0</v>
      </c>
      <c r="AE3850">
        <v>155.65495787137948</v>
      </c>
    </row>
    <row r="3851" spans="1:31" x14ac:dyDescent="0.25">
      <c r="A3851">
        <v>1878665</v>
      </c>
      <c r="B3851">
        <v>1</v>
      </c>
      <c r="C3851" t="s">
        <v>81</v>
      </c>
      <c r="D3851" t="s">
        <v>127</v>
      </c>
      <c r="E3851" t="s">
        <v>158</v>
      </c>
      <c r="F3851" t="s">
        <v>11192</v>
      </c>
      <c r="G3851" t="s">
        <v>133</v>
      </c>
      <c r="H3851" t="s">
        <v>134</v>
      </c>
      <c r="I3851" t="s">
        <v>135</v>
      </c>
      <c r="J3851" t="s">
        <v>136</v>
      </c>
      <c r="K3851" t="s">
        <v>137</v>
      </c>
      <c r="L3851" t="s">
        <v>11193</v>
      </c>
      <c r="M3851" t="s">
        <v>11194</v>
      </c>
      <c r="N3851">
        <v>1.7813888879999999</v>
      </c>
      <c r="O3851">
        <v>0</v>
      </c>
      <c r="P3851">
        <v>357</v>
      </c>
      <c r="Q3851">
        <v>6</v>
      </c>
      <c r="R3851">
        <v>14</v>
      </c>
      <c r="S3851">
        <v>1</v>
      </c>
      <c r="T3851">
        <v>53</v>
      </c>
      <c r="U3851">
        <v>0</v>
      </c>
      <c r="V3851">
        <v>0</v>
      </c>
      <c r="W3851">
        <v>0</v>
      </c>
      <c r="X3851">
        <v>190.01749693659332</v>
      </c>
      <c r="Y3851">
        <v>60.410086053763294</v>
      </c>
      <c r="Z3851">
        <v>57.692857914855622</v>
      </c>
      <c r="AA3851">
        <v>15.671518685682623</v>
      </c>
      <c r="AB3851">
        <v>94.913924467143772</v>
      </c>
      <c r="AC3851">
        <v>0</v>
      </c>
      <c r="AD3851">
        <v>0</v>
      </c>
      <c r="AE3851">
        <v>418.70588405803858</v>
      </c>
    </row>
    <row r="3852" spans="1:31" x14ac:dyDescent="0.25">
      <c r="A3852">
        <v>1914028</v>
      </c>
      <c r="B3852">
        <v>1</v>
      </c>
      <c r="C3852" t="s">
        <v>80</v>
      </c>
      <c r="D3852" t="s">
        <v>105</v>
      </c>
      <c r="E3852" t="s">
        <v>210</v>
      </c>
      <c r="F3852" t="s">
        <v>11195</v>
      </c>
      <c r="G3852" t="s">
        <v>133</v>
      </c>
      <c r="H3852" t="s">
        <v>134</v>
      </c>
      <c r="I3852" t="s">
        <v>135</v>
      </c>
      <c r="J3852" t="s">
        <v>136</v>
      </c>
      <c r="K3852" t="s">
        <v>137</v>
      </c>
      <c r="L3852" t="s">
        <v>11196</v>
      </c>
      <c r="M3852" t="s">
        <v>11197</v>
      </c>
      <c r="N3852">
        <v>0.56666666600000004</v>
      </c>
      <c r="O3852">
        <v>15</v>
      </c>
      <c r="P3852">
        <v>29</v>
      </c>
      <c r="Q3852">
        <v>18</v>
      </c>
      <c r="R3852">
        <v>0</v>
      </c>
      <c r="S3852">
        <v>13</v>
      </c>
      <c r="T3852">
        <v>0</v>
      </c>
      <c r="U3852">
        <v>0</v>
      </c>
      <c r="V3852">
        <v>0</v>
      </c>
      <c r="W3852">
        <v>7.7272805600920016</v>
      </c>
      <c r="X3852">
        <v>4.1938450171799966</v>
      </c>
      <c r="Y3852">
        <v>43.413708884350825</v>
      </c>
      <c r="Z3852">
        <v>0</v>
      </c>
      <c r="AA3852">
        <v>76.089067682894935</v>
      </c>
      <c r="AB3852">
        <v>0</v>
      </c>
      <c r="AC3852">
        <v>0</v>
      </c>
      <c r="AD3852">
        <v>0</v>
      </c>
      <c r="AE3852">
        <v>131.42390214451774</v>
      </c>
    </row>
    <row r="3853" spans="1:31" x14ac:dyDescent="0.25">
      <c r="A3853">
        <v>1878628</v>
      </c>
      <c r="B3853">
        <v>1</v>
      </c>
      <c r="C3853" t="s">
        <v>80</v>
      </c>
      <c r="D3853" t="s">
        <v>90</v>
      </c>
      <c r="E3853" t="s">
        <v>158</v>
      </c>
      <c r="F3853" t="s">
        <v>11198</v>
      </c>
      <c r="G3853" t="s">
        <v>476</v>
      </c>
      <c r="H3853" t="s">
        <v>134</v>
      </c>
      <c r="I3853" t="s">
        <v>135</v>
      </c>
      <c r="J3853" t="s">
        <v>136</v>
      </c>
      <c r="K3853" t="s">
        <v>137</v>
      </c>
      <c r="L3853" t="s">
        <v>11199</v>
      </c>
      <c r="M3853" t="s">
        <v>11200</v>
      </c>
      <c r="N3853">
        <v>0.116388888</v>
      </c>
      <c r="O3853">
        <v>0</v>
      </c>
      <c r="P3853">
        <v>577</v>
      </c>
      <c r="Q3853">
        <v>0</v>
      </c>
      <c r="R3853">
        <v>0</v>
      </c>
      <c r="S3853">
        <v>0</v>
      </c>
      <c r="T3853">
        <v>98</v>
      </c>
      <c r="U3853">
        <v>0</v>
      </c>
      <c r="V3853">
        <v>0</v>
      </c>
      <c r="W3853">
        <v>0</v>
      </c>
      <c r="X3853">
        <v>16.778504936368389</v>
      </c>
      <c r="Y3853">
        <v>0</v>
      </c>
      <c r="Z3853">
        <v>0</v>
      </c>
      <c r="AA3853">
        <v>0</v>
      </c>
      <c r="AB3853">
        <v>11.753892030047322</v>
      </c>
      <c r="AC3853">
        <v>0</v>
      </c>
      <c r="AD3853">
        <v>0</v>
      </c>
      <c r="AE3853">
        <v>28.53239696641571</v>
      </c>
    </row>
    <row r="3854" spans="1:31" x14ac:dyDescent="0.25">
      <c r="A3854">
        <v>1878462</v>
      </c>
      <c r="B3854">
        <v>1</v>
      </c>
      <c r="C3854" t="s">
        <v>80</v>
      </c>
      <c r="D3854" t="s">
        <v>93</v>
      </c>
      <c r="E3854" t="s">
        <v>169</v>
      </c>
      <c r="F3854" t="s">
        <v>10759</v>
      </c>
      <c r="G3854" t="s">
        <v>183</v>
      </c>
      <c r="H3854" t="s">
        <v>143</v>
      </c>
      <c r="I3854" t="s">
        <v>135</v>
      </c>
      <c r="J3854" t="s">
        <v>136</v>
      </c>
      <c r="K3854" t="s">
        <v>137</v>
      </c>
      <c r="L3854" t="s">
        <v>11201</v>
      </c>
      <c r="M3854" t="s">
        <v>11202</v>
      </c>
      <c r="N3854">
        <v>1.2752777769999999</v>
      </c>
      <c r="O3854">
        <v>0</v>
      </c>
      <c r="P3854">
        <v>17</v>
      </c>
      <c r="Q3854">
        <v>0</v>
      </c>
      <c r="R3854">
        <v>28</v>
      </c>
      <c r="S3854">
        <v>0</v>
      </c>
      <c r="T3854">
        <v>12</v>
      </c>
      <c r="U3854">
        <v>0</v>
      </c>
      <c r="V3854">
        <v>0</v>
      </c>
      <c r="W3854">
        <v>0</v>
      </c>
      <c r="X3854">
        <v>10.047359015012438</v>
      </c>
      <c r="Y3854">
        <v>0</v>
      </c>
      <c r="Z3854">
        <v>125.56512616113257</v>
      </c>
      <c r="AA3854">
        <v>0</v>
      </c>
      <c r="AB3854">
        <v>74.045435782052849</v>
      </c>
      <c r="AC3854">
        <v>0</v>
      </c>
      <c r="AD3854">
        <v>0</v>
      </c>
      <c r="AE3854">
        <v>209.65792095819785</v>
      </c>
    </row>
    <row r="3855" spans="1:31" x14ac:dyDescent="0.25">
      <c r="A3855">
        <v>1878107</v>
      </c>
      <c r="B3855">
        <v>1</v>
      </c>
      <c r="C3855" t="s">
        <v>81</v>
      </c>
      <c r="D3855" t="s">
        <v>116</v>
      </c>
      <c r="E3855" t="s">
        <v>140</v>
      </c>
      <c r="F3855" t="s">
        <v>11203</v>
      </c>
      <c r="G3855" t="s">
        <v>163</v>
      </c>
      <c r="H3855" t="s">
        <v>143</v>
      </c>
      <c r="I3855" t="s">
        <v>135</v>
      </c>
      <c r="J3855" t="s">
        <v>136</v>
      </c>
      <c r="K3855" t="s">
        <v>137</v>
      </c>
      <c r="L3855" t="s">
        <v>11204</v>
      </c>
      <c r="M3855" t="s">
        <v>11205</v>
      </c>
      <c r="N3855">
        <v>7.1358333329999999</v>
      </c>
      <c r="O3855">
        <v>0</v>
      </c>
      <c r="P3855">
        <v>2</v>
      </c>
      <c r="Q3855">
        <v>0</v>
      </c>
      <c r="R3855">
        <v>0</v>
      </c>
      <c r="S3855">
        <v>0</v>
      </c>
      <c r="T3855">
        <v>0</v>
      </c>
      <c r="U3855">
        <v>0</v>
      </c>
      <c r="V3855">
        <v>0</v>
      </c>
      <c r="W3855">
        <v>0</v>
      </c>
      <c r="X3855">
        <v>0.96562070662564015</v>
      </c>
      <c r="Y3855">
        <v>0</v>
      </c>
      <c r="Z3855">
        <v>0</v>
      </c>
      <c r="AA3855">
        <v>0</v>
      </c>
      <c r="AB3855">
        <v>0</v>
      </c>
      <c r="AC3855">
        <v>0</v>
      </c>
      <c r="AD3855">
        <v>0</v>
      </c>
      <c r="AE3855">
        <v>0.96562070662564015</v>
      </c>
    </row>
    <row r="3856" spans="1:31" x14ac:dyDescent="0.25">
      <c r="A3856">
        <v>1878087</v>
      </c>
      <c r="B3856">
        <v>1</v>
      </c>
      <c r="C3856" t="s">
        <v>80</v>
      </c>
      <c r="D3856" t="s">
        <v>94</v>
      </c>
      <c r="E3856" t="s">
        <v>146</v>
      </c>
      <c r="F3856" t="s">
        <v>11206</v>
      </c>
      <c r="G3856" t="s">
        <v>148</v>
      </c>
      <c r="H3856" t="s">
        <v>143</v>
      </c>
      <c r="I3856" t="s">
        <v>135</v>
      </c>
      <c r="J3856" t="s">
        <v>136</v>
      </c>
      <c r="K3856" t="s">
        <v>137</v>
      </c>
      <c r="L3856" t="s">
        <v>11207</v>
      </c>
      <c r="M3856" t="s">
        <v>11208</v>
      </c>
      <c r="N3856">
        <v>0.59472222200000002</v>
      </c>
      <c r="O3856">
        <v>0</v>
      </c>
      <c r="P3856">
        <v>1</v>
      </c>
      <c r="Q3856">
        <v>0</v>
      </c>
      <c r="R3856">
        <v>4</v>
      </c>
      <c r="S3856">
        <v>0</v>
      </c>
      <c r="T3856">
        <v>1</v>
      </c>
      <c r="U3856">
        <v>0</v>
      </c>
      <c r="V3856">
        <v>0</v>
      </c>
      <c r="W3856">
        <v>0</v>
      </c>
      <c r="X3856">
        <v>3.0868764565701944E-2</v>
      </c>
      <c r="Y3856">
        <v>0</v>
      </c>
      <c r="Z3856">
        <v>1.7326940707734231</v>
      </c>
      <c r="AA3856">
        <v>0</v>
      </c>
      <c r="AB3856">
        <v>1.7478157043533331E-2</v>
      </c>
      <c r="AC3856">
        <v>0</v>
      </c>
      <c r="AD3856">
        <v>0</v>
      </c>
      <c r="AE3856">
        <v>1.7810409923826584</v>
      </c>
    </row>
    <row r="3857" spans="1:31" x14ac:dyDescent="0.25">
      <c r="A3857">
        <v>1878605</v>
      </c>
      <c r="B3857">
        <v>1</v>
      </c>
      <c r="C3857" t="s">
        <v>80</v>
      </c>
      <c r="D3857" t="s">
        <v>106</v>
      </c>
      <c r="E3857" t="s">
        <v>210</v>
      </c>
      <c r="F3857" t="s">
        <v>11209</v>
      </c>
      <c r="G3857" t="s">
        <v>133</v>
      </c>
      <c r="H3857" t="s">
        <v>134</v>
      </c>
      <c r="I3857" t="s">
        <v>135</v>
      </c>
      <c r="J3857" t="s">
        <v>136</v>
      </c>
      <c r="K3857" t="s">
        <v>137</v>
      </c>
      <c r="L3857" t="s">
        <v>11210</v>
      </c>
      <c r="M3857" t="s">
        <v>11211</v>
      </c>
      <c r="N3857">
        <v>0.68333333299999999</v>
      </c>
      <c r="O3857">
        <v>7</v>
      </c>
      <c r="P3857">
        <v>2135</v>
      </c>
      <c r="Q3857">
        <v>58</v>
      </c>
      <c r="R3857">
        <v>227</v>
      </c>
      <c r="S3857">
        <v>24</v>
      </c>
      <c r="T3857">
        <v>302</v>
      </c>
      <c r="U3857">
        <v>0</v>
      </c>
      <c r="V3857">
        <v>0</v>
      </c>
      <c r="W3857">
        <v>2.2655591480158002</v>
      </c>
      <c r="X3857">
        <v>264.89048589709779</v>
      </c>
      <c r="Y3857">
        <v>289.04401866245468</v>
      </c>
      <c r="Z3857">
        <v>522.07054790342499</v>
      </c>
      <c r="AA3857">
        <v>191.89142284870343</v>
      </c>
      <c r="AB3857">
        <v>281.21612688525562</v>
      </c>
      <c r="AC3857">
        <v>0</v>
      </c>
      <c r="AD3857">
        <v>0</v>
      </c>
      <c r="AE3857">
        <v>1551.3781613449523</v>
      </c>
    </row>
    <row r="3858" spans="1:31" x14ac:dyDescent="0.25">
      <c r="A3858">
        <v>1878585</v>
      </c>
      <c r="B3858">
        <v>1</v>
      </c>
      <c r="C3858" t="s">
        <v>80</v>
      </c>
      <c r="D3858" t="s">
        <v>94</v>
      </c>
      <c r="E3858" t="s">
        <v>146</v>
      </c>
      <c r="F3858" t="s">
        <v>11212</v>
      </c>
      <c r="G3858" t="s">
        <v>541</v>
      </c>
      <c r="H3858" t="s">
        <v>143</v>
      </c>
      <c r="I3858" t="s">
        <v>135</v>
      </c>
      <c r="J3858" t="s">
        <v>136</v>
      </c>
      <c r="K3858" t="s">
        <v>137</v>
      </c>
      <c r="L3858" t="s">
        <v>11213</v>
      </c>
      <c r="M3858" t="s">
        <v>11214</v>
      </c>
      <c r="N3858">
        <v>6.4913888880000004</v>
      </c>
      <c r="O3858">
        <v>0</v>
      </c>
      <c r="P3858">
        <v>4</v>
      </c>
      <c r="Q3858">
        <v>0</v>
      </c>
      <c r="R3858">
        <v>0</v>
      </c>
      <c r="S3858">
        <v>0</v>
      </c>
      <c r="T3858">
        <v>1</v>
      </c>
      <c r="U3858">
        <v>0</v>
      </c>
      <c r="V3858">
        <v>0</v>
      </c>
      <c r="W3858">
        <v>0</v>
      </c>
      <c r="X3858">
        <v>3.2260727505718712</v>
      </c>
      <c r="Y3858">
        <v>0</v>
      </c>
      <c r="Z3858">
        <v>0</v>
      </c>
      <c r="AA3858">
        <v>0</v>
      </c>
      <c r="AB3858">
        <v>4.2408926520887222E-2</v>
      </c>
      <c r="AC3858">
        <v>0</v>
      </c>
      <c r="AD3858">
        <v>0</v>
      </c>
      <c r="AE3858">
        <v>3.2684816770927583</v>
      </c>
    </row>
    <row r="3859" spans="1:31" x14ac:dyDescent="0.25">
      <c r="A3859">
        <v>1878256</v>
      </c>
      <c r="B3859">
        <v>1</v>
      </c>
      <c r="C3859" t="s">
        <v>80</v>
      </c>
      <c r="D3859" t="s">
        <v>96</v>
      </c>
      <c r="E3859" t="s">
        <v>140</v>
      </c>
      <c r="F3859" t="s">
        <v>11215</v>
      </c>
      <c r="G3859" t="s">
        <v>163</v>
      </c>
      <c r="H3859" t="s">
        <v>143</v>
      </c>
      <c r="I3859" t="s">
        <v>135</v>
      </c>
      <c r="J3859" t="s">
        <v>136</v>
      </c>
      <c r="K3859" t="s">
        <v>137</v>
      </c>
      <c r="L3859" t="s">
        <v>11216</v>
      </c>
      <c r="M3859" t="s">
        <v>11217</v>
      </c>
      <c r="N3859">
        <v>2.3294444439999999</v>
      </c>
      <c r="O3859">
        <v>0</v>
      </c>
      <c r="P3859">
        <v>0</v>
      </c>
      <c r="Q3859">
        <v>0</v>
      </c>
      <c r="R3859">
        <v>0</v>
      </c>
      <c r="S3859">
        <v>0</v>
      </c>
      <c r="T3859">
        <v>1</v>
      </c>
      <c r="U3859">
        <v>0</v>
      </c>
      <c r="V3859">
        <v>0</v>
      </c>
      <c r="W3859">
        <v>0</v>
      </c>
      <c r="X3859">
        <v>0</v>
      </c>
      <c r="Y3859">
        <v>0</v>
      </c>
      <c r="Z3859">
        <v>0</v>
      </c>
      <c r="AA3859">
        <v>0</v>
      </c>
      <c r="AB3859">
        <v>0.84349704161415351</v>
      </c>
      <c r="AC3859">
        <v>0</v>
      </c>
      <c r="AD3859">
        <v>0</v>
      </c>
      <c r="AE3859">
        <v>0.84349704161415351</v>
      </c>
    </row>
    <row r="3860" spans="1:31" x14ac:dyDescent="0.25">
      <c r="A3860">
        <v>1878293</v>
      </c>
      <c r="B3860">
        <v>1</v>
      </c>
      <c r="C3860" t="s">
        <v>80</v>
      </c>
      <c r="D3860" t="s">
        <v>88</v>
      </c>
      <c r="E3860" t="s">
        <v>222</v>
      </c>
      <c r="F3860" t="s">
        <v>11218</v>
      </c>
      <c r="G3860" t="s">
        <v>212</v>
      </c>
      <c r="H3860" t="s">
        <v>143</v>
      </c>
      <c r="I3860" t="s">
        <v>135</v>
      </c>
      <c r="J3860" t="s">
        <v>3</v>
      </c>
      <c r="K3860" t="s">
        <v>137</v>
      </c>
      <c r="L3860" t="s">
        <v>11219</v>
      </c>
      <c r="M3860" t="s">
        <v>11220</v>
      </c>
      <c r="N3860">
        <v>7.1088888880000001</v>
      </c>
      <c r="O3860">
        <v>0</v>
      </c>
      <c r="P3860">
        <v>49</v>
      </c>
      <c r="Q3860">
        <v>0</v>
      </c>
      <c r="R3860">
        <v>0</v>
      </c>
      <c r="S3860">
        <v>0</v>
      </c>
      <c r="T3860">
        <v>1</v>
      </c>
      <c r="U3860">
        <v>0</v>
      </c>
      <c r="V3860">
        <v>0</v>
      </c>
      <c r="W3860">
        <v>0</v>
      </c>
      <c r="X3860">
        <v>95.700008080490292</v>
      </c>
      <c r="Y3860">
        <v>0</v>
      </c>
      <c r="Z3860">
        <v>0</v>
      </c>
      <c r="AA3860">
        <v>0</v>
      </c>
      <c r="AB3860">
        <v>0.17084104208615111</v>
      </c>
      <c r="AC3860">
        <v>0</v>
      </c>
      <c r="AD3860">
        <v>0</v>
      </c>
      <c r="AE3860">
        <v>95.870849122576445</v>
      </c>
    </row>
    <row r="3861" spans="1:31" x14ac:dyDescent="0.25">
      <c r="A3861">
        <v>1878542</v>
      </c>
      <c r="B3861">
        <v>1</v>
      </c>
      <c r="C3861" t="s">
        <v>81</v>
      </c>
      <c r="D3861" t="s">
        <v>112</v>
      </c>
      <c r="E3861" t="s">
        <v>146</v>
      </c>
      <c r="F3861" t="s">
        <v>10697</v>
      </c>
      <c r="G3861" t="s">
        <v>148</v>
      </c>
      <c r="H3861" t="s">
        <v>143</v>
      </c>
      <c r="I3861" t="s">
        <v>135</v>
      </c>
      <c r="J3861" t="s">
        <v>136</v>
      </c>
      <c r="K3861" t="s">
        <v>137</v>
      </c>
      <c r="L3861" t="s">
        <v>11221</v>
      </c>
      <c r="M3861" t="s">
        <v>11222</v>
      </c>
      <c r="N3861">
        <v>0.87833333300000005</v>
      </c>
      <c r="O3861">
        <v>0</v>
      </c>
      <c r="P3861">
        <v>13</v>
      </c>
      <c r="Q3861">
        <v>0</v>
      </c>
      <c r="R3861">
        <v>2</v>
      </c>
      <c r="S3861">
        <v>0</v>
      </c>
      <c r="T3861">
        <v>0</v>
      </c>
      <c r="U3861">
        <v>0</v>
      </c>
      <c r="V3861">
        <v>0</v>
      </c>
      <c r="W3861">
        <v>0</v>
      </c>
      <c r="X3861">
        <v>2.5324252078728451</v>
      </c>
      <c r="Y3861">
        <v>0</v>
      </c>
      <c r="Z3861">
        <v>0.38194087473840832</v>
      </c>
      <c r="AA3861">
        <v>0</v>
      </c>
      <c r="AB3861">
        <v>0</v>
      </c>
      <c r="AC3861">
        <v>0</v>
      </c>
      <c r="AD3861">
        <v>0</v>
      </c>
      <c r="AE3861">
        <v>2.9143660826112532</v>
      </c>
    </row>
    <row r="3862" spans="1:31" x14ac:dyDescent="0.25">
      <c r="A3862">
        <v>1878250</v>
      </c>
      <c r="B3862">
        <v>1</v>
      </c>
      <c r="C3862" t="s">
        <v>80</v>
      </c>
      <c r="D3862" t="s">
        <v>98</v>
      </c>
      <c r="E3862" t="s">
        <v>131</v>
      </c>
      <c r="F3862" t="s">
        <v>11223</v>
      </c>
      <c r="G3862" t="s">
        <v>476</v>
      </c>
      <c r="H3862" t="s">
        <v>134</v>
      </c>
      <c r="I3862" t="s">
        <v>135</v>
      </c>
      <c r="J3862" t="s">
        <v>136</v>
      </c>
      <c r="K3862" t="s">
        <v>137</v>
      </c>
      <c r="L3862" t="s">
        <v>11224</v>
      </c>
      <c r="M3862" t="s">
        <v>11225</v>
      </c>
      <c r="N3862">
        <v>0.52472222199999996</v>
      </c>
      <c r="O3862">
        <v>0</v>
      </c>
      <c r="P3862">
        <v>421</v>
      </c>
      <c r="Q3862">
        <v>17</v>
      </c>
      <c r="R3862">
        <v>52</v>
      </c>
      <c r="S3862">
        <v>6</v>
      </c>
      <c r="T3862">
        <v>117</v>
      </c>
      <c r="U3862">
        <v>1</v>
      </c>
      <c r="V3862">
        <v>0</v>
      </c>
      <c r="W3862">
        <v>0</v>
      </c>
      <c r="X3862">
        <v>52.824164177649649</v>
      </c>
      <c r="Y3862">
        <v>40.687818005532485</v>
      </c>
      <c r="Z3862">
        <v>43.77032397883761</v>
      </c>
      <c r="AA3862">
        <v>22.709340409633626</v>
      </c>
      <c r="AB3862">
        <v>73.673600460696917</v>
      </c>
      <c r="AC3862">
        <v>81.331123747198887</v>
      </c>
      <c r="AD3862">
        <v>0</v>
      </c>
      <c r="AE3862">
        <v>314.99637077954918</v>
      </c>
    </row>
    <row r="3863" spans="1:31" x14ac:dyDescent="0.25">
      <c r="A3863">
        <v>1878691</v>
      </c>
      <c r="B3863">
        <v>1</v>
      </c>
      <c r="C3863" t="s">
        <v>81</v>
      </c>
      <c r="D3863" t="s">
        <v>116</v>
      </c>
      <c r="E3863" t="s">
        <v>146</v>
      </c>
      <c r="F3863" t="s">
        <v>11226</v>
      </c>
      <c r="G3863" t="s">
        <v>148</v>
      </c>
      <c r="H3863" t="s">
        <v>143</v>
      </c>
      <c r="I3863" t="s">
        <v>135</v>
      </c>
      <c r="J3863" t="s">
        <v>136</v>
      </c>
      <c r="K3863" t="s">
        <v>137</v>
      </c>
      <c r="L3863" t="s">
        <v>11227</v>
      </c>
      <c r="M3863" t="s">
        <v>11228</v>
      </c>
      <c r="N3863">
        <v>6.2983333330000004</v>
      </c>
      <c r="O3863">
        <v>0</v>
      </c>
      <c r="P3863">
        <v>125</v>
      </c>
      <c r="Q3863">
        <v>0</v>
      </c>
      <c r="R3863">
        <v>7</v>
      </c>
      <c r="S3863">
        <v>0</v>
      </c>
      <c r="T3863">
        <v>10</v>
      </c>
      <c r="U3863">
        <v>0</v>
      </c>
      <c r="V3863">
        <v>0</v>
      </c>
      <c r="W3863">
        <v>0</v>
      </c>
      <c r="X3863">
        <v>181.8359457601253</v>
      </c>
      <c r="Y3863">
        <v>0</v>
      </c>
      <c r="Z3863">
        <v>12.975746859430702</v>
      </c>
      <c r="AA3863">
        <v>0</v>
      </c>
      <c r="AB3863">
        <v>16.932355492877377</v>
      </c>
      <c r="AC3863">
        <v>0</v>
      </c>
      <c r="AD3863">
        <v>0</v>
      </c>
      <c r="AE3863">
        <v>211.74404811243338</v>
      </c>
    </row>
    <row r="3864" spans="1:31" x14ac:dyDescent="0.25">
      <c r="A3864">
        <v>1878150</v>
      </c>
      <c r="B3864">
        <v>1</v>
      </c>
      <c r="C3864" t="s">
        <v>81</v>
      </c>
      <c r="D3864" t="s">
        <v>122</v>
      </c>
      <c r="E3864" t="s">
        <v>169</v>
      </c>
      <c r="F3864" t="s">
        <v>11229</v>
      </c>
      <c r="G3864" t="s">
        <v>171</v>
      </c>
      <c r="H3864" t="s">
        <v>143</v>
      </c>
      <c r="I3864" t="s">
        <v>135</v>
      </c>
      <c r="J3864" t="s">
        <v>136</v>
      </c>
      <c r="K3864" t="s">
        <v>172</v>
      </c>
      <c r="L3864" t="s">
        <v>11230</v>
      </c>
      <c r="M3864" t="s">
        <v>11231</v>
      </c>
      <c r="N3864">
        <v>3.6425138879999999</v>
      </c>
      <c r="O3864">
        <v>0</v>
      </c>
      <c r="P3864">
        <v>41</v>
      </c>
      <c r="Q3864">
        <v>0</v>
      </c>
      <c r="R3864">
        <v>0</v>
      </c>
      <c r="S3864">
        <v>0</v>
      </c>
      <c r="T3864">
        <v>0</v>
      </c>
      <c r="U3864">
        <v>0</v>
      </c>
      <c r="V3864">
        <v>0</v>
      </c>
      <c r="W3864">
        <v>0</v>
      </c>
      <c r="X3864">
        <v>40.190014240566619</v>
      </c>
      <c r="Y3864">
        <v>0</v>
      </c>
      <c r="Z3864">
        <v>0</v>
      </c>
      <c r="AA3864">
        <v>0</v>
      </c>
      <c r="AB3864">
        <v>0</v>
      </c>
      <c r="AC3864">
        <v>0</v>
      </c>
      <c r="AD3864">
        <v>0</v>
      </c>
      <c r="AE3864">
        <v>40.190014240566619</v>
      </c>
    </row>
    <row r="3865" spans="1:31" x14ac:dyDescent="0.25">
      <c r="A3865">
        <v>1878096</v>
      </c>
      <c r="B3865">
        <v>1</v>
      </c>
      <c r="C3865" t="s">
        <v>81</v>
      </c>
      <c r="D3865" t="s">
        <v>113</v>
      </c>
      <c r="E3865" t="s">
        <v>158</v>
      </c>
      <c r="F3865" t="s">
        <v>11232</v>
      </c>
      <c r="G3865" t="s">
        <v>133</v>
      </c>
      <c r="H3865" t="s">
        <v>134</v>
      </c>
      <c r="I3865" t="s">
        <v>135</v>
      </c>
      <c r="J3865" t="s">
        <v>136</v>
      </c>
      <c r="K3865" t="s">
        <v>137</v>
      </c>
      <c r="L3865" t="s">
        <v>11233</v>
      </c>
      <c r="M3865" t="s">
        <v>11234</v>
      </c>
      <c r="N3865">
        <v>1.6225000000000001</v>
      </c>
      <c r="O3865">
        <v>0</v>
      </c>
      <c r="P3865">
        <v>708</v>
      </c>
      <c r="Q3865">
        <v>1</v>
      </c>
      <c r="R3865">
        <v>22</v>
      </c>
      <c r="S3865">
        <v>0</v>
      </c>
      <c r="T3865">
        <v>83</v>
      </c>
      <c r="U3865">
        <v>1</v>
      </c>
      <c r="V3865">
        <v>0</v>
      </c>
      <c r="W3865">
        <v>0</v>
      </c>
      <c r="X3865">
        <v>139.57017344739737</v>
      </c>
      <c r="Y3865">
        <v>28.881285855102401</v>
      </c>
      <c r="Z3865">
        <v>21.514270571749961</v>
      </c>
      <c r="AA3865">
        <v>0</v>
      </c>
      <c r="AB3865">
        <v>46.971655146151214</v>
      </c>
      <c r="AC3865">
        <v>175.56329514475567</v>
      </c>
      <c r="AD3865">
        <v>0</v>
      </c>
      <c r="AE3865">
        <v>412.50068016515661</v>
      </c>
    </row>
    <row r="3866" spans="1:31" x14ac:dyDescent="0.25">
      <c r="A3866">
        <v>1878760</v>
      </c>
      <c r="B3866">
        <v>1</v>
      </c>
      <c r="C3866" t="s">
        <v>80</v>
      </c>
      <c r="D3866" t="s">
        <v>92</v>
      </c>
      <c r="E3866" t="s">
        <v>146</v>
      </c>
      <c r="F3866" t="s">
        <v>11235</v>
      </c>
      <c r="G3866" t="s">
        <v>363</v>
      </c>
      <c r="H3866" t="s">
        <v>143</v>
      </c>
      <c r="I3866" t="s">
        <v>135</v>
      </c>
      <c r="J3866" t="s">
        <v>136</v>
      </c>
      <c r="K3866" t="s">
        <v>137</v>
      </c>
      <c r="L3866" t="s">
        <v>11236</v>
      </c>
      <c r="M3866" t="s">
        <v>11237</v>
      </c>
      <c r="N3866">
        <v>2.182222222</v>
      </c>
      <c r="O3866">
        <v>0</v>
      </c>
      <c r="P3866">
        <v>7</v>
      </c>
      <c r="Q3866">
        <v>0</v>
      </c>
      <c r="R3866">
        <v>0</v>
      </c>
      <c r="S3866">
        <v>0</v>
      </c>
      <c r="T3866">
        <v>1</v>
      </c>
      <c r="U3866">
        <v>0</v>
      </c>
      <c r="V3866">
        <v>0</v>
      </c>
      <c r="W3866">
        <v>0</v>
      </c>
      <c r="X3866">
        <v>2.4139165651338059</v>
      </c>
      <c r="Y3866">
        <v>0</v>
      </c>
      <c r="Z3866">
        <v>0</v>
      </c>
      <c r="AA3866">
        <v>0</v>
      </c>
      <c r="AB3866">
        <v>0.103373361014195</v>
      </c>
      <c r="AC3866">
        <v>0</v>
      </c>
      <c r="AD3866">
        <v>0</v>
      </c>
      <c r="AE3866">
        <v>2.5172899261480008</v>
      </c>
    </row>
    <row r="3867" spans="1:31" x14ac:dyDescent="0.25">
      <c r="A3867">
        <v>1878783</v>
      </c>
      <c r="B3867">
        <v>1</v>
      </c>
      <c r="C3867" t="s">
        <v>80</v>
      </c>
      <c r="D3867" t="s">
        <v>97</v>
      </c>
      <c r="E3867" t="s">
        <v>146</v>
      </c>
      <c r="F3867" t="s">
        <v>11238</v>
      </c>
      <c r="G3867" t="s">
        <v>1108</v>
      </c>
      <c r="H3867" t="s">
        <v>143</v>
      </c>
      <c r="I3867" t="s">
        <v>135</v>
      </c>
      <c r="J3867" t="s">
        <v>136</v>
      </c>
      <c r="K3867" t="s">
        <v>137</v>
      </c>
      <c r="L3867" t="s">
        <v>11239</v>
      </c>
      <c r="M3867" t="s">
        <v>11240</v>
      </c>
      <c r="N3867">
        <v>1.3602777770000001</v>
      </c>
      <c r="O3867">
        <v>0</v>
      </c>
      <c r="P3867">
        <v>6</v>
      </c>
      <c r="Q3867">
        <v>0</v>
      </c>
      <c r="R3867">
        <v>14</v>
      </c>
      <c r="S3867">
        <v>0</v>
      </c>
      <c r="T3867">
        <v>2</v>
      </c>
      <c r="U3867">
        <v>0</v>
      </c>
      <c r="V3867">
        <v>0</v>
      </c>
      <c r="W3867">
        <v>0</v>
      </c>
      <c r="X3867">
        <v>2.7930929341364168</v>
      </c>
      <c r="Y3867">
        <v>0</v>
      </c>
      <c r="Z3867">
        <v>6.3302929293143162</v>
      </c>
      <c r="AA3867">
        <v>0</v>
      </c>
      <c r="AB3867">
        <v>0.73600635622491783</v>
      </c>
      <c r="AC3867">
        <v>0</v>
      </c>
      <c r="AD3867">
        <v>0</v>
      </c>
      <c r="AE3867">
        <v>9.8593922196756498</v>
      </c>
    </row>
    <row r="3868" spans="1:31" x14ac:dyDescent="0.25">
      <c r="A3868">
        <v>1878305</v>
      </c>
      <c r="B3868">
        <v>1</v>
      </c>
      <c r="C3868" t="s">
        <v>80</v>
      </c>
      <c r="D3868" t="s">
        <v>92</v>
      </c>
      <c r="E3868" t="s">
        <v>131</v>
      </c>
      <c r="F3868" t="s">
        <v>11241</v>
      </c>
      <c r="G3868" t="s">
        <v>133</v>
      </c>
      <c r="H3868" t="s">
        <v>134</v>
      </c>
      <c r="I3868" t="s">
        <v>135</v>
      </c>
      <c r="J3868" t="s">
        <v>136</v>
      </c>
      <c r="K3868" t="s">
        <v>137</v>
      </c>
      <c r="L3868" t="s">
        <v>11242</v>
      </c>
      <c r="M3868" t="s">
        <v>11243</v>
      </c>
      <c r="N3868">
        <v>1.278611111</v>
      </c>
      <c r="O3868">
        <v>0</v>
      </c>
      <c r="P3868">
        <v>190</v>
      </c>
      <c r="Q3868">
        <v>0</v>
      </c>
      <c r="R3868">
        <v>3</v>
      </c>
      <c r="S3868">
        <v>0</v>
      </c>
      <c r="T3868">
        <v>14</v>
      </c>
      <c r="U3868">
        <v>0</v>
      </c>
      <c r="V3868">
        <v>0</v>
      </c>
      <c r="W3868">
        <v>0</v>
      </c>
      <c r="X3868">
        <v>76.551715346922393</v>
      </c>
      <c r="Y3868">
        <v>0</v>
      </c>
      <c r="Z3868">
        <v>4.7043005077139624</v>
      </c>
      <c r="AA3868">
        <v>0</v>
      </c>
      <c r="AB3868">
        <v>30.294415234400713</v>
      </c>
      <c r="AC3868">
        <v>0</v>
      </c>
      <c r="AD3868">
        <v>0</v>
      </c>
      <c r="AE3868">
        <v>111.55043108903708</v>
      </c>
    </row>
    <row r="3869" spans="1:31" x14ac:dyDescent="0.25">
      <c r="A3869">
        <v>1878113</v>
      </c>
      <c r="B3869">
        <v>1</v>
      </c>
      <c r="C3869" t="s">
        <v>80</v>
      </c>
      <c r="D3869" t="s">
        <v>101</v>
      </c>
      <c r="E3869" t="s">
        <v>146</v>
      </c>
      <c r="F3869" t="s">
        <v>11244</v>
      </c>
      <c r="G3869" t="s">
        <v>924</v>
      </c>
      <c r="H3869" t="s">
        <v>143</v>
      </c>
      <c r="I3869" t="s">
        <v>135</v>
      </c>
      <c r="J3869" t="s">
        <v>136</v>
      </c>
      <c r="K3869" t="s">
        <v>137</v>
      </c>
      <c r="L3869" t="s">
        <v>11245</v>
      </c>
      <c r="M3869" t="s">
        <v>11246</v>
      </c>
      <c r="N3869">
        <v>2.6633333330000002</v>
      </c>
      <c r="O3869">
        <v>0</v>
      </c>
      <c r="P3869">
        <v>8</v>
      </c>
      <c r="Q3869">
        <v>0</v>
      </c>
      <c r="R3869">
        <v>2</v>
      </c>
      <c r="S3869">
        <v>0</v>
      </c>
      <c r="T3869">
        <v>2</v>
      </c>
      <c r="U3869">
        <v>0</v>
      </c>
      <c r="V3869">
        <v>0</v>
      </c>
      <c r="W3869">
        <v>0</v>
      </c>
      <c r="X3869">
        <v>2.8933831697183057</v>
      </c>
      <c r="Y3869">
        <v>0</v>
      </c>
      <c r="Z3869">
        <v>0.28413131975645667</v>
      </c>
      <c r="AA3869">
        <v>0</v>
      </c>
      <c r="AB3869">
        <v>0.66758858315122338</v>
      </c>
      <c r="AC3869">
        <v>0</v>
      </c>
      <c r="AD3869">
        <v>0</v>
      </c>
      <c r="AE3869">
        <v>3.8451030726259861</v>
      </c>
    </row>
    <row r="3870" spans="1:31" x14ac:dyDescent="0.25">
      <c r="A3870">
        <v>1878136</v>
      </c>
      <c r="B3870">
        <v>1</v>
      </c>
      <c r="C3870" t="s">
        <v>80</v>
      </c>
      <c r="D3870" t="s">
        <v>87</v>
      </c>
      <c r="E3870" t="s">
        <v>140</v>
      </c>
      <c r="F3870" t="s">
        <v>11247</v>
      </c>
      <c r="G3870" t="s">
        <v>163</v>
      </c>
      <c r="H3870" t="s">
        <v>143</v>
      </c>
      <c r="I3870" t="s">
        <v>135</v>
      </c>
      <c r="J3870" t="s">
        <v>136</v>
      </c>
      <c r="K3870" t="s">
        <v>137</v>
      </c>
      <c r="L3870" t="s">
        <v>11248</v>
      </c>
      <c r="M3870" t="s">
        <v>11249</v>
      </c>
      <c r="N3870">
        <v>1.721944444</v>
      </c>
      <c r="O3870">
        <v>0</v>
      </c>
      <c r="P3870">
        <v>0</v>
      </c>
      <c r="Q3870">
        <v>0</v>
      </c>
      <c r="R3870">
        <v>0</v>
      </c>
      <c r="S3870">
        <v>0</v>
      </c>
      <c r="T3870">
        <v>2</v>
      </c>
      <c r="U3870">
        <v>0</v>
      </c>
      <c r="V3870">
        <v>0</v>
      </c>
      <c r="W3870">
        <v>0</v>
      </c>
      <c r="X3870">
        <v>0</v>
      </c>
      <c r="Y3870">
        <v>0</v>
      </c>
      <c r="Z3870">
        <v>0</v>
      </c>
      <c r="AA3870">
        <v>0</v>
      </c>
      <c r="AB3870">
        <v>11.953839487925674</v>
      </c>
      <c r="AC3870">
        <v>0</v>
      </c>
      <c r="AD3870">
        <v>0</v>
      </c>
      <c r="AE3870">
        <v>11.953839487925674</v>
      </c>
    </row>
    <row r="3871" spans="1:31" x14ac:dyDescent="0.25">
      <c r="A3871">
        <v>1878528</v>
      </c>
      <c r="B3871">
        <v>1</v>
      </c>
      <c r="C3871" t="s">
        <v>80</v>
      </c>
      <c r="D3871" t="s">
        <v>104</v>
      </c>
      <c r="E3871" t="s">
        <v>140</v>
      </c>
      <c r="F3871" t="s">
        <v>11250</v>
      </c>
      <c r="G3871" t="s">
        <v>163</v>
      </c>
      <c r="H3871" t="s">
        <v>143</v>
      </c>
      <c r="I3871" t="s">
        <v>135</v>
      </c>
      <c r="J3871" t="s">
        <v>136</v>
      </c>
      <c r="K3871" t="s">
        <v>137</v>
      </c>
      <c r="L3871" t="s">
        <v>11251</v>
      </c>
      <c r="M3871" t="s">
        <v>11252</v>
      </c>
      <c r="N3871">
        <v>1.4869444439999999</v>
      </c>
      <c r="O3871">
        <v>0</v>
      </c>
      <c r="P3871">
        <v>0</v>
      </c>
      <c r="Q3871">
        <v>0</v>
      </c>
      <c r="R3871">
        <v>1</v>
      </c>
      <c r="S3871">
        <v>0</v>
      </c>
      <c r="T3871">
        <v>0</v>
      </c>
      <c r="U3871">
        <v>0</v>
      </c>
      <c r="V3871">
        <v>0</v>
      </c>
      <c r="W3871">
        <v>0</v>
      </c>
      <c r="X3871">
        <v>0</v>
      </c>
      <c r="Y3871">
        <v>0</v>
      </c>
      <c r="Z3871">
        <v>1.5897537220406779</v>
      </c>
      <c r="AA3871">
        <v>0</v>
      </c>
      <c r="AB3871">
        <v>0</v>
      </c>
      <c r="AC3871">
        <v>0</v>
      </c>
      <c r="AD3871">
        <v>0</v>
      </c>
      <c r="AE3871">
        <v>1.5897537220406779</v>
      </c>
    </row>
    <row r="3872" spans="1:31" x14ac:dyDescent="0.25">
      <c r="A3872">
        <v>1878614</v>
      </c>
      <c r="B3872">
        <v>1</v>
      </c>
      <c r="C3872" t="s">
        <v>81</v>
      </c>
      <c r="D3872" t="s">
        <v>112</v>
      </c>
      <c r="E3872" t="s">
        <v>146</v>
      </c>
      <c r="F3872" t="s">
        <v>11253</v>
      </c>
      <c r="G3872" t="s">
        <v>148</v>
      </c>
      <c r="H3872" t="s">
        <v>143</v>
      </c>
      <c r="I3872" t="s">
        <v>135</v>
      </c>
      <c r="J3872" t="s">
        <v>136</v>
      </c>
      <c r="K3872" t="s">
        <v>137</v>
      </c>
      <c r="L3872" t="s">
        <v>11254</v>
      </c>
      <c r="M3872" t="s">
        <v>11255</v>
      </c>
      <c r="N3872">
        <v>2.3138888880000001</v>
      </c>
      <c r="O3872">
        <v>0</v>
      </c>
      <c r="P3872">
        <v>20</v>
      </c>
      <c r="Q3872">
        <v>0</v>
      </c>
      <c r="R3872">
        <v>5</v>
      </c>
      <c r="S3872">
        <v>0</v>
      </c>
      <c r="T3872">
        <v>1</v>
      </c>
      <c r="U3872">
        <v>0</v>
      </c>
      <c r="V3872">
        <v>0</v>
      </c>
      <c r="W3872">
        <v>0</v>
      </c>
      <c r="X3872">
        <v>13.953897679833958</v>
      </c>
      <c r="Y3872">
        <v>0</v>
      </c>
      <c r="Z3872">
        <v>4.1227965308462968</v>
      </c>
      <c r="AA3872">
        <v>0</v>
      </c>
      <c r="AB3872">
        <v>0.780487028397016</v>
      </c>
      <c r="AC3872">
        <v>0</v>
      </c>
      <c r="AD3872">
        <v>0</v>
      </c>
      <c r="AE3872">
        <v>18.857181239077271</v>
      </c>
    </row>
    <row r="3873" spans="1:31" x14ac:dyDescent="0.25">
      <c r="A3873">
        <v>1878322</v>
      </c>
      <c r="B3873">
        <v>1</v>
      </c>
      <c r="C3873" t="s">
        <v>80</v>
      </c>
      <c r="D3873" t="s">
        <v>96</v>
      </c>
      <c r="E3873" t="s">
        <v>140</v>
      </c>
      <c r="F3873" t="s">
        <v>11256</v>
      </c>
      <c r="G3873" t="s">
        <v>163</v>
      </c>
      <c r="H3873" t="s">
        <v>143</v>
      </c>
      <c r="I3873" t="s">
        <v>135</v>
      </c>
      <c r="J3873" t="s">
        <v>136</v>
      </c>
      <c r="K3873" t="s">
        <v>137</v>
      </c>
      <c r="L3873" t="s">
        <v>11257</v>
      </c>
      <c r="M3873" t="s">
        <v>11258</v>
      </c>
      <c r="N3873">
        <v>5.6122222219999998</v>
      </c>
      <c r="O3873">
        <v>0</v>
      </c>
      <c r="P3873">
        <v>1</v>
      </c>
      <c r="Q3873">
        <v>0</v>
      </c>
      <c r="R3873">
        <v>0</v>
      </c>
      <c r="S3873">
        <v>0</v>
      </c>
      <c r="T3873">
        <v>0</v>
      </c>
      <c r="U3873">
        <v>0</v>
      </c>
      <c r="V3873">
        <v>0</v>
      </c>
      <c r="W3873">
        <v>0</v>
      </c>
      <c r="X3873">
        <v>0.20503163821710499</v>
      </c>
      <c r="Y3873">
        <v>0</v>
      </c>
      <c r="Z3873">
        <v>0</v>
      </c>
      <c r="AA3873">
        <v>0</v>
      </c>
      <c r="AB3873">
        <v>0</v>
      </c>
      <c r="AC3873">
        <v>0</v>
      </c>
      <c r="AD3873">
        <v>0</v>
      </c>
      <c r="AE3873">
        <v>0.20503163821710499</v>
      </c>
    </row>
    <row r="3874" spans="1:31" x14ac:dyDescent="0.25">
      <c r="A3874">
        <v>1878153</v>
      </c>
      <c r="B3874">
        <v>1</v>
      </c>
      <c r="C3874" t="s">
        <v>80</v>
      </c>
      <c r="D3874" t="s">
        <v>93</v>
      </c>
      <c r="E3874" t="s">
        <v>169</v>
      </c>
      <c r="F3874" t="s">
        <v>10822</v>
      </c>
      <c r="G3874" t="s">
        <v>183</v>
      </c>
      <c r="H3874" t="s">
        <v>143</v>
      </c>
      <c r="I3874" t="s">
        <v>135</v>
      </c>
      <c r="J3874" t="s">
        <v>136</v>
      </c>
      <c r="K3874" t="s">
        <v>137</v>
      </c>
      <c r="L3874" t="s">
        <v>11259</v>
      </c>
      <c r="M3874" t="s">
        <v>11260</v>
      </c>
      <c r="N3874">
        <v>2.105277777</v>
      </c>
      <c r="O3874">
        <v>0</v>
      </c>
      <c r="P3874">
        <v>2</v>
      </c>
      <c r="Q3874">
        <v>0</v>
      </c>
      <c r="R3874">
        <v>11</v>
      </c>
      <c r="S3874">
        <v>0</v>
      </c>
      <c r="T3874">
        <v>5</v>
      </c>
      <c r="U3874">
        <v>0</v>
      </c>
      <c r="V3874">
        <v>0</v>
      </c>
      <c r="W3874">
        <v>0</v>
      </c>
      <c r="X3874">
        <v>10.280065588908032</v>
      </c>
      <c r="Y3874">
        <v>0</v>
      </c>
      <c r="Z3874">
        <v>249.55509172129848</v>
      </c>
      <c r="AA3874">
        <v>0</v>
      </c>
      <c r="AB3874">
        <v>56.706264422758693</v>
      </c>
      <c r="AC3874">
        <v>0</v>
      </c>
      <c r="AD3874">
        <v>0</v>
      </c>
      <c r="AE3874">
        <v>316.5414217329652</v>
      </c>
    </row>
    <row r="3875" spans="1:31" x14ac:dyDescent="0.25">
      <c r="A3875">
        <v>1878700</v>
      </c>
      <c r="B3875">
        <v>1</v>
      </c>
      <c r="C3875" t="s">
        <v>80</v>
      </c>
      <c r="D3875" t="s">
        <v>92</v>
      </c>
      <c r="E3875" t="s">
        <v>169</v>
      </c>
      <c r="F3875" t="s">
        <v>11261</v>
      </c>
      <c r="G3875" t="s">
        <v>2258</v>
      </c>
      <c r="H3875" t="s">
        <v>143</v>
      </c>
      <c r="I3875" t="s">
        <v>135</v>
      </c>
      <c r="J3875" t="s">
        <v>136</v>
      </c>
      <c r="K3875" t="s">
        <v>137</v>
      </c>
      <c r="L3875" t="s">
        <v>11262</v>
      </c>
      <c r="M3875" t="s">
        <v>11263</v>
      </c>
      <c r="N3875">
        <v>0.55194444399999998</v>
      </c>
      <c r="O3875">
        <v>0</v>
      </c>
      <c r="P3875">
        <v>325</v>
      </c>
      <c r="Q3875">
        <v>0</v>
      </c>
      <c r="R3875">
        <v>0</v>
      </c>
      <c r="S3875">
        <v>0</v>
      </c>
      <c r="T3875">
        <v>18</v>
      </c>
      <c r="U3875">
        <v>0</v>
      </c>
      <c r="V3875">
        <v>0</v>
      </c>
      <c r="W3875">
        <v>0</v>
      </c>
      <c r="X3875">
        <v>50.038913122929984</v>
      </c>
      <c r="Y3875">
        <v>0</v>
      </c>
      <c r="Z3875">
        <v>0</v>
      </c>
      <c r="AA3875">
        <v>0</v>
      </c>
      <c r="AB3875">
        <v>9.3636185312172593</v>
      </c>
      <c r="AC3875">
        <v>0</v>
      </c>
      <c r="AD3875">
        <v>0</v>
      </c>
      <c r="AE3875">
        <v>59.402531654147239</v>
      </c>
    </row>
    <row r="3876" spans="1:31" x14ac:dyDescent="0.25">
      <c r="A3876">
        <v>1878674</v>
      </c>
      <c r="B3876">
        <v>1</v>
      </c>
      <c r="C3876" t="s">
        <v>80</v>
      </c>
      <c r="D3876" t="s">
        <v>106</v>
      </c>
      <c r="E3876" t="s">
        <v>146</v>
      </c>
      <c r="F3876" t="s">
        <v>11264</v>
      </c>
      <c r="G3876" t="s">
        <v>148</v>
      </c>
      <c r="H3876" t="s">
        <v>143</v>
      </c>
      <c r="I3876" t="s">
        <v>135</v>
      </c>
      <c r="J3876" t="s">
        <v>136</v>
      </c>
      <c r="K3876" t="s">
        <v>137</v>
      </c>
      <c r="L3876" t="s">
        <v>11265</v>
      </c>
      <c r="M3876" t="s">
        <v>11266</v>
      </c>
      <c r="N3876">
        <v>0.640833333</v>
      </c>
      <c r="O3876">
        <v>0</v>
      </c>
      <c r="P3876">
        <v>1</v>
      </c>
      <c r="Q3876">
        <v>0</v>
      </c>
      <c r="R3876">
        <v>4</v>
      </c>
      <c r="S3876">
        <v>0</v>
      </c>
      <c r="T3876">
        <v>3</v>
      </c>
      <c r="U3876">
        <v>0</v>
      </c>
      <c r="V3876">
        <v>0</v>
      </c>
      <c r="W3876">
        <v>0</v>
      </c>
      <c r="X3876">
        <v>0.1240579491400053</v>
      </c>
      <c r="Y3876">
        <v>0</v>
      </c>
      <c r="Z3876">
        <v>16.500750344426827</v>
      </c>
      <c r="AA3876">
        <v>0</v>
      </c>
      <c r="AB3876">
        <v>3.6502225275615343</v>
      </c>
      <c r="AC3876">
        <v>0</v>
      </c>
      <c r="AD3876">
        <v>0</v>
      </c>
      <c r="AE3876">
        <v>20.275030821128368</v>
      </c>
    </row>
    <row r="3877" spans="1:31" x14ac:dyDescent="0.25">
      <c r="A3877">
        <v>1878488</v>
      </c>
      <c r="B3877">
        <v>1</v>
      </c>
      <c r="C3877" t="s">
        <v>81</v>
      </c>
      <c r="D3877" t="s">
        <v>112</v>
      </c>
      <c r="E3877" t="s">
        <v>210</v>
      </c>
      <c r="F3877" t="s">
        <v>11267</v>
      </c>
      <c r="G3877" t="s">
        <v>133</v>
      </c>
      <c r="H3877" t="s">
        <v>134</v>
      </c>
      <c r="I3877" t="s">
        <v>152</v>
      </c>
      <c r="J3877" t="s">
        <v>136</v>
      </c>
      <c r="K3877" t="s">
        <v>137</v>
      </c>
      <c r="L3877" t="s">
        <v>11268</v>
      </c>
      <c r="M3877" t="s">
        <v>11269</v>
      </c>
      <c r="N3877">
        <v>9.4444439999999998E-3</v>
      </c>
      <c r="O3877">
        <v>0</v>
      </c>
      <c r="P3877">
        <v>193</v>
      </c>
      <c r="Q3877">
        <v>125</v>
      </c>
      <c r="R3877">
        <v>211</v>
      </c>
      <c r="S3877">
        <v>25</v>
      </c>
      <c r="T3877">
        <v>21</v>
      </c>
      <c r="U3877">
        <v>5</v>
      </c>
      <c r="V3877">
        <v>0</v>
      </c>
      <c r="W3877">
        <v>0</v>
      </c>
      <c r="X3877">
        <v>0.27193291501423333</v>
      </c>
      <c r="Y3877">
        <v>2.4819115531432399</v>
      </c>
      <c r="Z3877">
        <v>1.0664956459726491</v>
      </c>
      <c r="AA3877">
        <v>1.7298869492360074</v>
      </c>
      <c r="AB3877">
        <v>0.22353767860686166</v>
      </c>
      <c r="AC3877">
        <v>1.5390330972004502</v>
      </c>
      <c r="AD3877">
        <v>0</v>
      </c>
      <c r="AE3877">
        <v>7.3127978391734416</v>
      </c>
    </row>
    <row r="3878" spans="1:31" x14ac:dyDescent="0.25">
      <c r="A3878">
        <v>1878365</v>
      </c>
      <c r="B3878">
        <v>1</v>
      </c>
      <c r="C3878" t="s">
        <v>80</v>
      </c>
      <c r="D3878" t="s">
        <v>110</v>
      </c>
      <c r="E3878" t="s">
        <v>146</v>
      </c>
      <c r="F3878" t="s">
        <v>11270</v>
      </c>
      <c r="G3878" t="s">
        <v>148</v>
      </c>
      <c r="H3878" t="s">
        <v>143</v>
      </c>
      <c r="I3878" t="s">
        <v>135</v>
      </c>
      <c r="J3878" t="s">
        <v>136</v>
      </c>
      <c r="K3878" t="s">
        <v>137</v>
      </c>
      <c r="L3878" t="s">
        <v>11271</v>
      </c>
      <c r="M3878" t="s">
        <v>11272</v>
      </c>
      <c r="N3878">
        <v>0.74722222199999999</v>
      </c>
      <c r="O3878">
        <v>0</v>
      </c>
      <c r="P3878">
        <v>148</v>
      </c>
      <c r="Q3878">
        <v>0</v>
      </c>
      <c r="R3878">
        <v>0</v>
      </c>
      <c r="S3878">
        <v>0</v>
      </c>
      <c r="T3878">
        <v>7</v>
      </c>
      <c r="U3878">
        <v>0</v>
      </c>
      <c r="V3878">
        <v>0</v>
      </c>
      <c r="W3878">
        <v>0</v>
      </c>
      <c r="X3878">
        <v>37.415245668718029</v>
      </c>
      <c r="Y3878">
        <v>0</v>
      </c>
      <c r="Z3878">
        <v>0</v>
      </c>
      <c r="AA3878">
        <v>0</v>
      </c>
      <c r="AB3878">
        <v>3.4900637732965767</v>
      </c>
      <c r="AC3878">
        <v>0</v>
      </c>
      <c r="AD3878">
        <v>0</v>
      </c>
      <c r="AE3878">
        <v>40.905309442014605</v>
      </c>
    </row>
    <row r="3879" spans="1:31" x14ac:dyDescent="0.25">
      <c r="A3879">
        <v>1878133</v>
      </c>
      <c r="B3879">
        <v>1</v>
      </c>
      <c r="C3879" t="s">
        <v>80</v>
      </c>
      <c r="D3879" t="s">
        <v>98</v>
      </c>
      <c r="E3879" t="s">
        <v>169</v>
      </c>
      <c r="F3879" t="s">
        <v>11273</v>
      </c>
      <c r="G3879" t="s">
        <v>564</v>
      </c>
      <c r="H3879" t="s">
        <v>143</v>
      </c>
      <c r="I3879" t="s">
        <v>135</v>
      </c>
      <c r="J3879" t="s">
        <v>136</v>
      </c>
      <c r="K3879" t="s">
        <v>137</v>
      </c>
      <c r="L3879" t="s">
        <v>11274</v>
      </c>
      <c r="M3879" t="s">
        <v>11275</v>
      </c>
      <c r="N3879">
        <v>2.8108333330000002</v>
      </c>
      <c r="O3879">
        <v>0</v>
      </c>
      <c r="P3879">
        <v>27</v>
      </c>
      <c r="Q3879">
        <v>0</v>
      </c>
      <c r="R3879">
        <v>3</v>
      </c>
      <c r="S3879">
        <v>0</v>
      </c>
      <c r="T3879">
        <v>9</v>
      </c>
      <c r="U3879">
        <v>0</v>
      </c>
      <c r="V3879">
        <v>0</v>
      </c>
      <c r="W3879">
        <v>0</v>
      </c>
      <c r="X3879">
        <v>19.221190529430736</v>
      </c>
      <c r="Y3879">
        <v>0</v>
      </c>
      <c r="Z3879">
        <v>16.250550649544479</v>
      </c>
      <c r="AA3879">
        <v>0</v>
      </c>
      <c r="AB3879">
        <v>7.7221331234042099</v>
      </c>
      <c r="AC3879">
        <v>0</v>
      </c>
      <c r="AD3879">
        <v>0</v>
      </c>
      <c r="AE3879">
        <v>43.193874302379427</v>
      </c>
    </row>
    <row r="3880" spans="1:31" x14ac:dyDescent="0.25">
      <c r="A3880">
        <v>1878508</v>
      </c>
      <c r="B3880">
        <v>1</v>
      </c>
      <c r="C3880" t="s">
        <v>80</v>
      </c>
      <c r="D3880" t="s">
        <v>108</v>
      </c>
      <c r="E3880" t="s">
        <v>169</v>
      </c>
      <c r="F3880" t="s">
        <v>11276</v>
      </c>
      <c r="G3880" t="s">
        <v>1124</v>
      </c>
      <c r="H3880" t="s">
        <v>143</v>
      </c>
      <c r="I3880" t="s">
        <v>135</v>
      </c>
      <c r="J3880" t="s">
        <v>136</v>
      </c>
      <c r="K3880" t="s">
        <v>137</v>
      </c>
      <c r="L3880" t="s">
        <v>11277</v>
      </c>
      <c r="M3880" t="s">
        <v>11278</v>
      </c>
      <c r="N3880">
        <v>3.451944444</v>
      </c>
      <c r="O3880">
        <v>0</v>
      </c>
      <c r="P3880">
        <v>33</v>
      </c>
      <c r="Q3880">
        <v>0</v>
      </c>
      <c r="R3880">
        <v>2</v>
      </c>
      <c r="S3880">
        <v>0</v>
      </c>
      <c r="T3880">
        <v>3</v>
      </c>
      <c r="U3880">
        <v>0</v>
      </c>
      <c r="V3880">
        <v>0</v>
      </c>
      <c r="W3880">
        <v>0</v>
      </c>
      <c r="X3880">
        <v>13.125067017614752</v>
      </c>
      <c r="Y3880">
        <v>0</v>
      </c>
      <c r="Z3880">
        <v>8.3402387484934906</v>
      </c>
      <c r="AA3880">
        <v>0</v>
      </c>
      <c r="AB3880">
        <v>8.5084851673870574</v>
      </c>
      <c r="AC3880">
        <v>0</v>
      </c>
      <c r="AD3880">
        <v>0</v>
      </c>
      <c r="AE3880">
        <v>29.973790933495302</v>
      </c>
    </row>
    <row r="3881" spans="1:31" x14ac:dyDescent="0.25">
      <c r="A3881">
        <v>1878531</v>
      </c>
      <c r="B3881">
        <v>1</v>
      </c>
      <c r="C3881" t="s">
        <v>81</v>
      </c>
      <c r="D3881" t="s">
        <v>112</v>
      </c>
      <c r="E3881" t="s">
        <v>169</v>
      </c>
      <c r="F3881" t="s">
        <v>11279</v>
      </c>
      <c r="G3881" t="s">
        <v>183</v>
      </c>
      <c r="H3881" t="s">
        <v>143</v>
      </c>
      <c r="I3881" t="s">
        <v>135</v>
      </c>
      <c r="J3881" t="s">
        <v>136</v>
      </c>
      <c r="K3881" t="s">
        <v>137</v>
      </c>
      <c r="L3881" t="s">
        <v>11280</v>
      </c>
      <c r="M3881" t="s">
        <v>11281</v>
      </c>
      <c r="N3881">
        <v>4.5755555550000002</v>
      </c>
      <c r="O3881">
        <v>0</v>
      </c>
      <c r="P3881">
        <v>3</v>
      </c>
      <c r="Q3881">
        <v>0</v>
      </c>
      <c r="R3881">
        <v>27</v>
      </c>
      <c r="S3881">
        <v>0</v>
      </c>
      <c r="T3881">
        <v>0</v>
      </c>
      <c r="U3881">
        <v>0</v>
      </c>
      <c r="V3881">
        <v>0</v>
      </c>
      <c r="W3881">
        <v>0</v>
      </c>
      <c r="X3881">
        <v>0.77411027981739833</v>
      </c>
      <c r="Y3881">
        <v>0</v>
      </c>
      <c r="Z3881">
        <v>86.876013305638338</v>
      </c>
      <c r="AA3881">
        <v>0</v>
      </c>
      <c r="AB3881">
        <v>0</v>
      </c>
      <c r="AC3881">
        <v>0</v>
      </c>
      <c r="AD3881">
        <v>0</v>
      </c>
      <c r="AE3881">
        <v>87.650123585455731</v>
      </c>
    </row>
    <row r="3882" spans="1:31" x14ac:dyDescent="0.25">
      <c r="A3882">
        <v>1878053</v>
      </c>
      <c r="B3882">
        <v>1</v>
      </c>
      <c r="C3882" t="s">
        <v>80</v>
      </c>
      <c r="D3882" t="s">
        <v>85</v>
      </c>
      <c r="E3882" t="s">
        <v>222</v>
      </c>
      <c r="F3882" t="s">
        <v>10620</v>
      </c>
      <c r="G3882" t="s">
        <v>663</v>
      </c>
      <c r="H3882" t="s">
        <v>143</v>
      </c>
      <c r="I3882" t="s">
        <v>135</v>
      </c>
      <c r="J3882" t="s">
        <v>136</v>
      </c>
      <c r="K3882" t="s">
        <v>137</v>
      </c>
      <c r="L3882" t="s">
        <v>11282</v>
      </c>
      <c r="M3882" t="s">
        <v>11283</v>
      </c>
      <c r="N3882">
        <v>0.94499999999999995</v>
      </c>
      <c r="O3882">
        <v>0</v>
      </c>
      <c r="P3882">
        <v>90</v>
      </c>
      <c r="Q3882">
        <v>0</v>
      </c>
      <c r="R3882">
        <v>0</v>
      </c>
      <c r="S3882">
        <v>0</v>
      </c>
      <c r="T3882">
        <v>4</v>
      </c>
      <c r="U3882">
        <v>0</v>
      </c>
      <c r="V3882">
        <v>0</v>
      </c>
      <c r="W3882">
        <v>0</v>
      </c>
      <c r="X3882">
        <v>21.496776880032865</v>
      </c>
      <c r="Y3882">
        <v>0</v>
      </c>
      <c r="Z3882">
        <v>0</v>
      </c>
      <c r="AA3882">
        <v>0</v>
      </c>
      <c r="AB3882">
        <v>0.73009763629790458</v>
      </c>
      <c r="AC3882">
        <v>0</v>
      </c>
      <c r="AD3882">
        <v>0</v>
      </c>
      <c r="AE3882">
        <v>22.226874516330771</v>
      </c>
    </row>
    <row r="3883" spans="1:31" x14ac:dyDescent="0.25">
      <c r="A3883">
        <v>1878551</v>
      </c>
      <c r="B3883">
        <v>1</v>
      </c>
      <c r="C3883" t="s">
        <v>80</v>
      </c>
      <c r="D3883" t="s">
        <v>94</v>
      </c>
      <c r="E3883" t="s">
        <v>146</v>
      </c>
      <c r="F3883" t="s">
        <v>11284</v>
      </c>
      <c r="G3883" t="s">
        <v>148</v>
      </c>
      <c r="H3883" t="s">
        <v>143</v>
      </c>
      <c r="I3883" t="s">
        <v>135</v>
      </c>
      <c r="J3883" t="s">
        <v>136</v>
      </c>
      <c r="K3883" t="s">
        <v>137</v>
      </c>
      <c r="L3883" t="s">
        <v>11285</v>
      </c>
      <c r="M3883" t="s">
        <v>11286</v>
      </c>
      <c r="N3883">
        <v>1.883611111</v>
      </c>
      <c r="O3883">
        <v>0</v>
      </c>
      <c r="P3883">
        <v>122</v>
      </c>
      <c r="Q3883">
        <v>0</v>
      </c>
      <c r="R3883">
        <v>0</v>
      </c>
      <c r="S3883">
        <v>0</v>
      </c>
      <c r="T3883">
        <v>9</v>
      </c>
      <c r="U3883">
        <v>0</v>
      </c>
      <c r="V3883">
        <v>0</v>
      </c>
      <c r="W3883">
        <v>0</v>
      </c>
      <c r="X3883">
        <v>53.61937408972102</v>
      </c>
      <c r="Y3883">
        <v>0</v>
      </c>
      <c r="Z3883">
        <v>0</v>
      </c>
      <c r="AA3883">
        <v>0</v>
      </c>
      <c r="AB3883">
        <v>15.144672384329423</v>
      </c>
      <c r="AC3883">
        <v>0</v>
      </c>
      <c r="AD3883">
        <v>0</v>
      </c>
      <c r="AE3883">
        <v>68.764046474050446</v>
      </c>
    </row>
    <row r="3884" spans="1:31" x14ac:dyDescent="0.25">
      <c r="A3884">
        <v>1878302</v>
      </c>
      <c r="B3884">
        <v>1</v>
      </c>
      <c r="C3884" t="s">
        <v>80</v>
      </c>
      <c r="D3884" t="s">
        <v>96</v>
      </c>
      <c r="E3884" t="s">
        <v>140</v>
      </c>
      <c r="F3884" t="s">
        <v>11287</v>
      </c>
      <c r="G3884" t="s">
        <v>200</v>
      </c>
      <c r="H3884" t="s">
        <v>143</v>
      </c>
      <c r="I3884" t="s">
        <v>135</v>
      </c>
      <c r="J3884" t="s">
        <v>136</v>
      </c>
      <c r="K3884" t="s">
        <v>137</v>
      </c>
      <c r="L3884" t="s">
        <v>11288</v>
      </c>
      <c r="M3884" t="s">
        <v>11289</v>
      </c>
      <c r="N3884">
        <v>5.738611111</v>
      </c>
      <c r="O3884">
        <v>0</v>
      </c>
      <c r="P3884">
        <v>1</v>
      </c>
      <c r="Q3884">
        <v>0</v>
      </c>
      <c r="R3884">
        <v>0</v>
      </c>
      <c r="S3884">
        <v>0</v>
      </c>
      <c r="T3884">
        <v>0</v>
      </c>
      <c r="U3884">
        <v>0</v>
      </c>
      <c r="V3884">
        <v>0</v>
      </c>
      <c r="W3884">
        <v>0</v>
      </c>
      <c r="X3884">
        <v>9.3423342612242131</v>
      </c>
      <c r="Y3884">
        <v>0</v>
      </c>
      <c r="Z3884">
        <v>0</v>
      </c>
      <c r="AA3884">
        <v>0</v>
      </c>
      <c r="AB3884">
        <v>0</v>
      </c>
      <c r="AC3884">
        <v>0</v>
      </c>
      <c r="AD3884">
        <v>0</v>
      </c>
      <c r="AE3884">
        <v>9.3423342612242131</v>
      </c>
    </row>
    <row r="3885" spans="1:31" x14ac:dyDescent="0.25">
      <c r="A3885">
        <v>1878694</v>
      </c>
      <c r="B3885">
        <v>1</v>
      </c>
      <c r="C3885" t="s">
        <v>80</v>
      </c>
      <c r="D3885" t="s">
        <v>82</v>
      </c>
      <c r="E3885" t="s">
        <v>222</v>
      </c>
      <c r="F3885" t="s">
        <v>11290</v>
      </c>
      <c r="G3885" t="s">
        <v>148</v>
      </c>
      <c r="H3885" t="s">
        <v>143</v>
      </c>
      <c r="I3885" t="s">
        <v>135</v>
      </c>
      <c r="J3885" t="s">
        <v>136</v>
      </c>
      <c r="K3885" t="s">
        <v>137</v>
      </c>
      <c r="L3885" t="s">
        <v>11291</v>
      </c>
      <c r="M3885" t="s">
        <v>11292</v>
      </c>
      <c r="N3885">
        <v>1.3291666660000001</v>
      </c>
      <c r="O3885">
        <v>0</v>
      </c>
      <c r="P3885">
        <v>27</v>
      </c>
      <c r="Q3885">
        <v>0</v>
      </c>
      <c r="R3885">
        <v>0</v>
      </c>
      <c r="S3885">
        <v>0</v>
      </c>
      <c r="T3885">
        <v>22</v>
      </c>
      <c r="U3885">
        <v>0</v>
      </c>
      <c r="V3885">
        <v>0</v>
      </c>
      <c r="W3885">
        <v>0</v>
      </c>
      <c r="X3885">
        <v>17.5411813667757</v>
      </c>
      <c r="Y3885">
        <v>0</v>
      </c>
      <c r="Z3885">
        <v>0</v>
      </c>
      <c r="AA3885">
        <v>0</v>
      </c>
      <c r="AB3885">
        <v>35.968393890263748</v>
      </c>
      <c r="AC3885">
        <v>0</v>
      </c>
      <c r="AD3885">
        <v>0</v>
      </c>
      <c r="AE3885">
        <v>53.509575257039444</v>
      </c>
    </row>
    <row r="3886" spans="1:31" x14ac:dyDescent="0.25">
      <c r="A3886">
        <v>1878159</v>
      </c>
      <c r="B3886">
        <v>1</v>
      </c>
      <c r="C3886" t="s">
        <v>80</v>
      </c>
      <c r="D3886" t="s">
        <v>92</v>
      </c>
      <c r="E3886" t="s">
        <v>210</v>
      </c>
      <c r="F3886" t="s">
        <v>3797</v>
      </c>
      <c r="G3886" t="s">
        <v>171</v>
      </c>
      <c r="H3886" t="s">
        <v>134</v>
      </c>
      <c r="I3886" t="s">
        <v>135</v>
      </c>
      <c r="J3886" t="s">
        <v>136</v>
      </c>
      <c r="K3886" t="s">
        <v>172</v>
      </c>
      <c r="L3886" t="s">
        <v>11293</v>
      </c>
      <c r="M3886" t="s">
        <v>11294</v>
      </c>
      <c r="N3886">
        <v>8.0704666659999997</v>
      </c>
      <c r="O3886">
        <v>0</v>
      </c>
      <c r="P3886">
        <v>79</v>
      </c>
      <c r="Q3886">
        <v>8</v>
      </c>
      <c r="R3886">
        <v>18</v>
      </c>
      <c r="S3886">
        <v>3</v>
      </c>
      <c r="T3886">
        <v>3</v>
      </c>
      <c r="U3886">
        <v>0</v>
      </c>
      <c r="V3886">
        <v>0</v>
      </c>
      <c r="W3886">
        <v>0</v>
      </c>
      <c r="X3886">
        <v>157.90061471084482</v>
      </c>
      <c r="Y3886">
        <v>640.07442502539629</v>
      </c>
      <c r="Z3886">
        <v>29.003141909399581</v>
      </c>
      <c r="AA3886">
        <v>1975.1760628919762</v>
      </c>
      <c r="AB3886">
        <v>86.390045192265987</v>
      </c>
      <c r="AC3886">
        <v>0</v>
      </c>
      <c r="AD3886">
        <v>0</v>
      </c>
      <c r="AE3886">
        <v>2888.5442897298831</v>
      </c>
    </row>
    <row r="3887" spans="1:31" x14ac:dyDescent="0.25">
      <c r="A3887">
        <v>1878637</v>
      </c>
      <c r="B3887">
        <v>1</v>
      </c>
      <c r="C3887" t="s">
        <v>81</v>
      </c>
      <c r="D3887" t="s">
        <v>112</v>
      </c>
      <c r="E3887" t="s">
        <v>158</v>
      </c>
      <c r="F3887" t="s">
        <v>11295</v>
      </c>
      <c r="G3887" t="s">
        <v>133</v>
      </c>
      <c r="H3887" t="s">
        <v>134</v>
      </c>
      <c r="I3887" t="s">
        <v>135</v>
      </c>
      <c r="J3887" t="s">
        <v>136</v>
      </c>
      <c r="K3887" t="s">
        <v>137</v>
      </c>
      <c r="L3887" t="s">
        <v>11296</v>
      </c>
      <c r="M3887" t="s">
        <v>11297</v>
      </c>
      <c r="N3887">
        <v>1.382777777</v>
      </c>
      <c r="O3887">
        <v>0</v>
      </c>
      <c r="P3887">
        <v>1316</v>
      </c>
      <c r="Q3887">
        <v>0</v>
      </c>
      <c r="R3887">
        <v>88</v>
      </c>
      <c r="S3887">
        <v>0</v>
      </c>
      <c r="T3887">
        <v>102</v>
      </c>
      <c r="U3887">
        <v>0</v>
      </c>
      <c r="V3887">
        <v>1</v>
      </c>
      <c r="W3887">
        <v>0</v>
      </c>
      <c r="X3887">
        <v>420.27300178886179</v>
      </c>
      <c r="Y3887">
        <v>0</v>
      </c>
      <c r="Z3887">
        <v>25.439296797159798</v>
      </c>
      <c r="AA3887">
        <v>0</v>
      </c>
      <c r="AB3887">
        <v>120.60956247699841</v>
      </c>
      <c r="AC3887">
        <v>0</v>
      </c>
      <c r="AD3887">
        <v>6.6612362304913653</v>
      </c>
      <c r="AE3887">
        <v>572.98309729351126</v>
      </c>
    </row>
    <row r="3888" spans="1:31" x14ac:dyDescent="0.25">
      <c r="A3888">
        <v>1878737</v>
      </c>
      <c r="B3888">
        <v>1</v>
      </c>
      <c r="C3888" t="s">
        <v>80</v>
      </c>
      <c r="D3888" t="s">
        <v>96</v>
      </c>
      <c r="E3888" t="s">
        <v>140</v>
      </c>
      <c r="F3888" t="s">
        <v>9534</v>
      </c>
      <c r="G3888" t="s">
        <v>200</v>
      </c>
      <c r="H3888" t="s">
        <v>143</v>
      </c>
      <c r="I3888" t="s">
        <v>135</v>
      </c>
      <c r="J3888" t="s">
        <v>136</v>
      </c>
      <c r="K3888" t="s">
        <v>137</v>
      </c>
      <c r="L3888" t="s">
        <v>11298</v>
      </c>
      <c r="M3888" t="s">
        <v>11299</v>
      </c>
      <c r="N3888">
        <v>3.3066666659999999</v>
      </c>
      <c r="O3888">
        <v>0</v>
      </c>
      <c r="P3888">
        <v>1</v>
      </c>
      <c r="Q3888">
        <v>0</v>
      </c>
      <c r="R3888">
        <v>0</v>
      </c>
      <c r="S3888">
        <v>0</v>
      </c>
      <c r="T3888">
        <v>0</v>
      </c>
      <c r="U3888">
        <v>0</v>
      </c>
      <c r="V3888">
        <v>0</v>
      </c>
      <c r="W3888">
        <v>0</v>
      </c>
      <c r="X3888">
        <v>2.9691691757655208</v>
      </c>
      <c r="Y3888">
        <v>0</v>
      </c>
      <c r="Z3888">
        <v>0</v>
      </c>
      <c r="AA3888">
        <v>0</v>
      </c>
      <c r="AB3888">
        <v>0</v>
      </c>
      <c r="AC3888">
        <v>0</v>
      </c>
      <c r="AD3888">
        <v>0</v>
      </c>
      <c r="AE3888">
        <v>2.9691691757655208</v>
      </c>
    </row>
    <row r="3889" spans="1:31" x14ac:dyDescent="0.25">
      <c r="A3889">
        <v>1878345</v>
      </c>
      <c r="B3889">
        <v>1</v>
      </c>
      <c r="C3889" t="s">
        <v>81</v>
      </c>
      <c r="D3889" t="s">
        <v>113</v>
      </c>
      <c r="E3889" t="s">
        <v>131</v>
      </c>
      <c r="F3889" t="s">
        <v>4541</v>
      </c>
      <c r="G3889" t="s">
        <v>133</v>
      </c>
      <c r="H3889" t="s">
        <v>134</v>
      </c>
      <c r="I3889" t="s">
        <v>152</v>
      </c>
      <c r="J3889" t="s">
        <v>136</v>
      </c>
      <c r="K3889" t="s">
        <v>137</v>
      </c>
      <c r="L3889" t="s">
        <v>11300</v>
      </c>
      <c r="M3889" t="s">
        <v>11301</v>
      </c>
      <c r="N3889">
        <v>1.2500000000000001E-2</v>
      </c>
      <c r="O3889">
        <v>0</v>
      </c>
      <c r="P3889">
        <v>654</v>
      </c>
      <c r="Q3889">
        <v>47</v>
      </c>
      <c r="R3889">
        <v>241</v>
      </c>
      <c r="S3889">
        <v>4</v>
      </c>
      <c r="T3889">
        <v>32</v>
      </c>
      <c r="U3889">
        <v>1</v>
      </c>
      <c r="V3889">
        <v>0</v>
      </c>
      <c r="W3889">
        <v>0</v>
      </c>
      <c r="X3889">
        <v>1.8018321297146624</v>
      </c>
      <c r="Y3889">
        <v>4.3505231984391379</v>
      </c>
      <c r="Z3889">
        <v>13.908219687467756</v>
      </c>
      <c r="AA3889">
        <v>1.6491259285333624</v>
      </c>
      <c r="AB3889">
        <v>0.27075750440775009</v>
      </c>
      <c r="AC3889">
        <v>0.17462984445900004</v>
      </c>
      <c r="AD3889">
        <v>0</v>
      </c>
      <c r="AE3889">
        <v>22.15508829302167</v>
      </c>
    </row>
    <row r="3890" spans="1:31" x14ac:dyDescent="0.25">
      <c r="A3890">
        <v>1878445</v>
      </c>
      <c r="B3890">
        <v>1</v>
      </c>
      <c r="C3890" t="s">
        <v>80</v>
      </c>
      <c r="D3890" t="s">
        <v>97</v>
      </c>
      <c r="E3890" t="s">
        <v>140</v>
      </c>
      <c r="F3890" t="s">
        <v>11302</v>
      </c>
      <c r="G3890" t="s">
        <v>142</v>
      </c>
      <c r="H3890" t="s">
        <v>143</v>
      </c>
      <c r="I3890" t="s">
        <v>135</v>
      </c>
      <c r="J3890" t="s">
        <v>136</v>
      </c>
      <c r="K3890" t="s">
        <v>137</v>
      </c>
      <c r="L3890" t="s">
        <v>11303</v>
      </c>
      <c r="M3890" t="s">
        <v>11304</v>
      </c>
      <c r="N3890">
        <v>3.5611111110000002</v>
      </c>
      <c r="O3890">
        <v>0</v>
      </c>
      <c r="P3890">
        <v>1</v>
      </c>
      <c r="Q3890">
        <v>0</v>
      </c>
      <c r="R3890">
        <v>0</v>
      </c>
      <c r="S3890">
        <v>0</v>
      </c>
      <c r="T3890">
        <v>0</v>
      </c>
      <c r="U3890">
        <v>0</v>
      </c>
      <c r="V3890">
        <v>0</v>
      </c>
      <c r="W3890">
        <v>0</v>
      </c>
      <c r="X3890">
        <v>1.6513945461555011</v>
      </c>
      <c r="Y3890">
        <v>0</v>
      </c>
      <c r="Z3890">
        <v>0</v>
      </c>
      <c r="AA3890">
        <v>0</v>
      </c>
      <c r="AB3890">
        <v>0</v>
      </c>
      <c r="AC3890">
        <v>0</v>
      </c>
      <c r="AD3890">
        <v>0</v>
      </c>
      <c r="AE3890">
        <v>1.6513945461555011</v>
      </c>
    </row>
    <row r="3891" spans="1:31" x14ac:dyDescent="0.25">
      <c r="A3891">
        <v>1878093</v>
      </c>
      <c r="B3891">
        <v>1</v>
      </c>
      <c r="C3891" t="s">
        <v>81</v>
      </c>
      <c r="D3891" t="s">
        <v>121</v>
      </c>
      <c r="E3891" t="s">
        <v>158</v>
      </c>
      <c r="F3891" t="s">
        <v>9448</v>
      </c>
      <c r="G3891" t="s">
        <v>133</v>
      </c>
      <c r="H3891" t="s">
        <v>134</v>
      </c>
      <c r="I3891" t="s">
        <v>135</v>
      </c>
      <c r="J3891" t="s">
        <v>136</v>
      </c>
      <c r="K3891" t="s">
        <v>137</v>
      </c>
      <c r="L3891" t="s">
        <v>11305</v>
      </c>
      <c r="M3891" t="s">
        <v>11306</v>
      </c>
      <c r="N3891">
        <v>0.55111111099999999</v>
      </c>
      <c r="O3891">
        <v>0</v>
      </c>
      <c r="P3891">
        <v>1166</v>
      </c>
      <c r="Q3891">
        <v>0</v>
      </c>
      <c r="R3891">
        <v>10</v>
      </c>
      <c r="S3891">
        <v>5</v>
      </c>
      <c r="T3891">
        <v>256</v>
      </c>
      <c r="U3891">
        <v>0</v>
      </c>
      <c r="V3891">
        <v>0</v>
      </c>
      <c r="W3891">
        <v>0</v>
      </c>
      <c r="X3891">
        <v>73.924942217222963</v>
      </c>
      <c r="Y3891">
        <v>0</v>
      </c>
      <c r="Z3891">
        <v>3.1233140228963201</v>
      </c>
      <c r="AA3891">
        <v>40.831033260373886</v>
      </c>
      <c r="AB3891">
        <v>41.816745685533647</v>
      </c>
      <c r="AC3891">
        <v>0</v>
      </c>
      <c r="AD3891">
        <v>0</v>
      </c>
      <c r="AE3891">
        <v>159.69603518602682</v>
      </c>
    </row>
    <row r="3892" spans="1:31" x14ac:dyDescent="0.25">
      <c r="A3892">
        <v>1878757</v>
      </c>
      <c r="B3892">
        <v>1</v>
      </c>
      <c r="C3892" t="s">
        <v>80</v>
      </c>
      <c r="D3892" t="s">
        <v>84</v>
      </c>
      <c r="E3892" t="s">
        <v>146</v>
      </c>
      <c r="F3892" t="s">
        <v>11307</v>
      </c>
      <c r="G3892" t="s">
        <v>148</v>
      </c>
      <c r="H3892" t="s">
        <v>143</v>
      </c>
      <c r="I3892" t="s">
        <v>135</v>
      </c>
      <c r="J3892" t="s">
        <v>136</v>
      </c>
      <c r="K3892" t="s">
        <v>137</v>
      </c>
      <c r="L3892" t="s">
        <v>11308</v>
      </c>
      <c r="M3892" t="s">
        <v>11309</v>
      </c>
      <c r="N3892">
        <v>3.5727777770000002</v>
      </c>
      <c r="O3892">
        <v>0</v>
      </c>
      <c r="P3892">
        <v>4</v>
      </c>
      <c r="Q3892">
        <v>0</v>
      </c>
      <c r="R3892">
        <v>5</v>
      </c>
      <c r="S3892">
        <v>0</v>
      </c>
      <c r="T3892">
        <v>1</v>
      </c>
      <c r="U3892">
        <v>0</v>
      </c>
      <c r="V3892">
        <v>0</v>
      </c>
      <c r="W3892">
        <v>0</v>
      </c>
      <c r="X3892">
        <v>1.2290602495800544</v>
      </c>
      <c r="Y3892">
        <v>0</v>
      </c>
      <c r="Z3892">
        <v>129.852663369932</v>
      </c>
      <c r="AA3892">
        <v>0</v>
      </c>
      <c r="AB3892">
        <v>0.28129714221218333</v>
      </c>
      <c r="AC3892">
        <v>0</v>
      </c>
      <c r="AD3892">
        <v>0</v>
      </c>
      <c r="AE3892">
        <v>131.36302076172424</v>
      </c>
    </row>
    <row r="3893" spans="1:31" x14ac:dyDescent="0.25">
      <c r="A3893">
        <v>1878425</v>
      </c>
      <c r="B3893">
        <v>1</v>
      </c>
      <c r="C3893" t="s">
        <v>81</v>
      </c>
      <c r="D3893" t="s">
        <v>115</v>
      </c>
      <c r="E3893" t="s">
        <v>146</v>
      </c>
      <c r="F3893" t="s">
        <v>11310</v>
      </c>
      <c r="G3893" t="s">
        <v>148</v>
      </c>
      <c r="H3893" t="s">
        <v>143</v>
      </c>
      <c r="I3893" t="s">
        <v>135</v>
      </c>
      <c r="J3893" t="s">
        <v>136</v>
      </c>
      <c r="K3893" t="s">
        <v>137</v>
      </c>
      <c r="L3893" t="s">
        <v>11311</v>
      </c>
      <c r="M3893" t="s">
        <v>11312</v>
      </c>
      <c r="N3893">
        <v>1.774444444</v>
      </c>
      <c r="O3893">
        <v>0</v>
      </c>
      <c r="P3893">
        <v>48</v>
      </c>
      <c r="Q3893">
        <v>0</v>
      </c>
      <c r="R3893">
        <v>0</v>
      </c>
      <c r="S3893">
        <v>0</v>
      </c>
      <c r="T3893">
        <v>2</v>
      </c>
      <c r="U3893">
        <v>0</v>
      </c>
      <c r="V3893">
        <v>0</v>
      </c>
      <c r="W3893">
        <v>0</v>
      </c>
      <c r="X3893">
        <v>7.3862089395355213</v>
      </c>
      <c r="Y3893">
        <v>0</v>
      </c>
      <c r="Z3893">
        <v>0</v>
      </c>
      <c r="AA3893">
        <v>0</v>
      </c>
      <c r="AB3893">
        <v>1.561010436068309</v>
      </c>
      <c r="AC3893">
        <v>0</v>
      </c>
      <c r="AD3893">
        <v>0</v>
      </c>
      <c r="AE3893">
        <v>8.9472193756038294</v>
      </c>
    </row>
    <row r="3894" spans="1:31" x14ac:dyDescent="0.25">
      <c r="A3894">
        <v>1878803</v>
      </c>
      <c r="B3894">
        <v>1</v>
      </c>
      <c r="C3894" t="s">
        <v>80</v>
      </c>
      <c r="D3894" t="s">
        <v>103</v>
      </c>
      <c r="E3894" t="s">
        <v>146</v>
      </c>
      <c r="F3894" t="s">
        <v>11313</v>
      </c>
      <c r="G3894" t="s">
        <v>148</v>
      </c>
      <c r="H3894" t="s">
        <v>143</v>
      </c>
      <c r="I3894" t="s">
        <v>135</v>
      </c>
      <c r="J3894" t="s">
        <v>136</v>
      </c>
      <c r="K3894" t="s">
        <v>137</v>
      </c>
      <c r="L3894" t="s">
        <v>11314</v>
      </c>
      <c r="M3894" t="s">
        <v>11315</v>
      </c>
      <c r="N3894">
        <v>1.041111111</v>
      </c>
      <c r="O3894">
        <v>0</v>
      </c>
      <c r="P3894">
        <v>42</v>
      </c>
      <c r="Q3894">
        <v>0</v>
      </c>
      <c r="R3894">
        <v>0</v>
      </c>
      <c r="S3894">
        <v>0</v>
      </c>
      <c r="T3894">
        <v>2</v>
      </c>
      <c r="U3894">
        <v>0</v>
      </c>
      <c r="V3894">
        <v>0</v>
      </c>
      <c r="W3894">
        <v>0</v>
      </c>
      <c r="X3894">
        <v>14.658480678261942</v>
      </c>
      <c r="Y3894">
        <v>0</v>
      </c>
      <c r="Z3894">
        <v>0</v>
      </c>
      <c r="AA3894">
        <v>0</v>
      </c>
      <c r="AB3894">
        <v>3.5023705840393327E-2</v>
      </c>
      <c r="AC3894">
        <v>0</v>
      </c>
      <c r="AD3894">
        <v>0</v>
      </c>
      <c r="AE3894">
        <v>14.693504384102335</v>
      </c>
    </row>
    <row r="3895" spans="1:31" x14ac:dyDescent="0.25">
      <c r="A3895">
        <v>1878216</v>
      </c>
      <c r="B3895">
        <v>1</v>
      </c>
      <c r="C3895" t="s">
        <v>80</v>
      </c>
      <c r="D3895" t="s">
        <v>90</v>
      </c>
      <c r="E3895" t="s">
        <v>140</v>
      </c>
      <c r="F3895" t="s">
        <v>11316</v>
      </c>
      <c r="G3895" t="s">
        <v>200</v>
      </c>
      <c r="H3895" t="s">
        <v>143</v>
      </c>
      <c r="I3895" t="s">
        <v>135</v>
      </c>
      <c r="J3895" t="s">
        <v>136</v>
      </c>
      <c r="K3895" t="s">
        <v>137</v>
      </c>
      <c r="L3895" t="s">
        <v>11317</v>
      </c>
      <c r="M3895" t="s">
        <v>11318</v>
      </c>
      <c r="N3895">
        <v>1.9272222219999999</v>
      </c>
      <c r="O3895">
        <v>0</v>
      </c>
      <c r="P3895">
        <v>4</v>
      </c>
      <c r="Q3895">
        <v>0</v>
      </c>
      <c r="R3895">
        <v>0</v>
      </c>
      <c r="S3895">
        <v>0</v>
      </c>
      <c r="T3895">
        <v>0</v>
      </c>
      <c r="U3895">
        <v>0</v>
      </c>
      <c r="V3895">
        <v>0</v>
      </c>
      <c r="W3895">
        <v>0</v>
      </c>
      <c r="X3895">
        <v>2.03671244544228</v>
      </c>
      <c r="Y3895">
        <v>0</v>
      </c>
      <c r="Z3895">
        <v>0</v>
      </c>
      <c r="AA3895">
        <v>0</v>
      </c>
      <c r="AB3895">
        <v>0</v>
      </c>
      <c r="AC3895">
        <v>0</v>
      </c>
      <c r="AD3895">
        <v>0</v>
      </c>
      <c r="AE3895">
        <v>2.03671244544228</v>
      </c>
    </row>
    <row r="3896" spans="1:31" x14ac:dyDescent="0.25">
      <c r="A3896">
        <v>1878239</v>
      </c>
      <c r="B3896">
        <v>1</v>
      </c>
      <c r="C3896" t="s">
        <v>81</v>
      </c>
      <c r="D3896" t="s">
        <v>123</v>
      </c>
      <c r="E3896" t="s">
        <v>146</v>
      </c>
      <c r="F3896" t="s">
        <v>11319</v>
      </c>
      <c r="G3896" t="s">
        <v>148</v>
      </c>
      <c r="H3896" t="s">
        <v>143</v>
      </c>
      <c r="I3896" t="s">
        <v>135</v>
      </c>
      <c r="J3896" t="s">
        <v>136</v>
      </c>
      <c r="K3896" t="s">
        <v>137</v>
      </c>
      <c r="L3896" t="s">
        <v>11320</v>
      </c>
      <c r="M3896" t="s">
        <v>11321</v>
      </c>
      <c r="N3896">
        <v>0.80277777699999997</v>
      </c>
      <c r="O3896">
        <v>0</v>
      </c>
      <c r="P3896">
        <v>388</v>
      </c>
      <c r="Q3896">
        <v>0</v>
      </c>
      <c r="R3896">
        <v>0</v>
      </c>
      <c r="S3896">
        <v>0</v>
      </c>
      <c r="T3896">
        <v>1</v>
      </c>
      <c r="U3896">
        <v>0</v>
      </c>
      <c r="V3896">
        <v>0</v>
      </c>
      <c r="W3896">
        <v>0</v>
      </c>
      <c r="X3896">
        <v>74.466885044279948</v>
      </c>
      <c r="Y3896">
        <v>0</v>
      </c>
      <c r="Z3896">
        <v>0</v>
      </c>
      <c r="AA3896">
        <v>0</v>
      </c>
      <c r="AB3896">
        <v>0.60371257119412836</v>
      </c>
      <c r="AC3896">
        <v>0</v>
      </c>
      <c r="AD3896">
        <v>0</v>
      </c>
      <c r="AE3896">
        <v>75.070597615474071</v>
      </c>
    </row>
    <row r="3897" spans="1:31" x14ac:dyDescent="0.25">
      <c r="A3897">
        <v>1878116</v>
      </c>
      <c r="B3897">
        <v>1</v>
      </c>
      <c r="C3897" t="s">
        <v>80</v>
      </c>
      <c r="D3897" t="s">
        <v>106</v>
      </c>
      <c r="E3897" t="s">
        <v>158</v>
      </c>
      <c r="F3897" t="s">
        <v>11322</v>
      </c>
      <c r="G3897" t="s">
        <v>219</v>
      </c>
      <c r="H3897" t="s">
        <v>134</v>
      </c>
      <c r="I3897" t="s">
        <v>135</v>
      </c>
      <c r="J3897" t="s">
        <v>136</v>
      </c>
      <c r="K3897" t="s">
        <v>137</v>
      </c>
      <c r="L3897" t="s">
        <v>11323</v>
      </c>
      <c r="M3897" t="s">
        <v>11324</v>
      </c>
      <c r="N3897">
        <v>0.92111111099999998</v>
      </c>
      <c r="O3897">
        <v>0</v>
      </c>
      <c r="P3897">
        <v>1</v>
      </c>
      <c r="Q3897">
        <v>0</v>
      </c>
      <c r="R3897">
        <v>8</v>
      </c>
      <c r="S3897">
        <v>0</v>
      </c>
      <c r="T3897">
        <v>2</v>
      </c>
      <c r="U3897">
        <v>0</v>
      </c>
      <c r="V3897">
        <v>0</v>
      </c>
      <c r="W3897">
        <v>0</v>
      </c>
      <c r="X3897">
        <v>0.46660586907072116</v>
      </c>
      <c r="Y3897">
        <v>0</v>
      </c>
      <c r="Z3897">
        <v>72.238090280040964</v>
      </c>
      <c r="AA3897">
        <v>0</v>
      </c>
      <c r="AB3897">
        <v>1.9450531731330918</v>
      </c>
      <c r="AC3897">
        <v>0</v>
      </c>
      <c r="AD3897">
        <v>0</v>
      </c>
      <c r="AE3897">
        <v>74.649749322244773</v>
      </c>
    </row>
    <row r="3898" spans="1:31" x14ac:dyDescent="0.25">
      <c r="A3898">
        <v>1878717</v>
      </c>
      <c r="B3898">
        <v>1</v>
      </c>
      <c r="C3898" t="s">
        <v>80</v>
      </c>
      <c r="D3898" t="s">
        <v>98</v>
      </c>
      <c r="E3898" t="s">
        <v>140</v>
      </c>
      <c r="F3898" t="s">
        <v>11325</v>
      </c>
      <c r="G3898" t="s">
        <v>163</v>
      </c>
      <c r="H3898" t="s">
        <v>143</v>
      </c>
      <c r="I3898" t="s">
        <v>135</v>
      </c>
      <c r="J3898" t="s">
        <v>136</v>
      </c>
      <c r="K3898" t="s">
        <v>137</v>
      </c>
      <c r="L3898" t="s">
        <v>11326</v>
      </c>
      <c r="M3898" t="s">
        <v>11327</v>
      </c>
      <c r="N3898">
        <v>1.9880555550000001</v>
      </c>
      <c r="O3898">
        <v>0</v>
      </c>
      <c r="P3898">
        <v>0</v>
      </c>
      <c r="Q3898">
        <v>0</v>
      </c>
      <c r="R3898">
        <v>0</v>
      </c>
      <c r="S3898">
        <v>0</v>
      </c>
      <c r="T3898">
        <v>1</v>
      </c>
      <c r="U3898">
        <v>0</v>
      </c>
      <c r="V3898">
        <v>0</v>
      </c>
      <c r="W3898">
        <v>0</v>
      </c>
      <c r="X3898">
        <v>0</v>
      </c>
      <c r="Y3898">
        <v>0</v>
      </c>
      <c r="Z3898">
        <v>0</v>
      </c>
      <c r="AA3898">
        <v>0</v>
      </c>
      <c r="AB3898">
        <v>0.47525122646335782</v>
      </c>
      <c r="AC3898">
        <v>0</v>
      </c>
      <c r="AD3898">
        <v>0</v>
      </c>
      <c r="AE3898">
        <v>0.47525122646335782</v>
      </c>
    </row>
    <row r="3899" spans="1:31" x14ac:dyDescent="0.25">
      <c r="A3899">
        <v>1878279</v>
      </c>
      <c r="B3899">
        <v>1</v>
      </c>
      <c r="C3899" t="s">
        <v>81</v>
      </c>
      <c r="D3899" t="s">
        <v>112</v>
      </c>
      <c r="E3899" t="s">
        <v>131</v>
      </c>
      <c r="F3899" t="s">
        <v>11328</v>
      </c>
      <c r="G3899" t="s">
        <v>133</v>
      </c>
      <c r="H3899" t="s">
        <v>134</v>
      </c>
      <c r="I3899" t="s">
        <v>135</v>
      </c>
      <c r="J3899" t="s">
        <v>136</v>
      </c>
      <c r="K3899" t="s">
        <v>137</v>
      </c>
      <c r="L3899" t="s">
        <v>11329</v>
      </c>
      <c r="M3899" t="s">
        <v>11330</v>
      </c>
      <c r="N3899">
        <v>0.100277777</v>
      </c>
      <c r="O3899">
        <v>0</v>
      </c>
      <c r="P3899">
        <v>197</v>
      </c>
      <c r="Q3899">
        <v>4</v>
      </c>
      <c r="R3899">
        <v>80</v>
      </c>
      <c r="S3899">
        <v>1</v>
      </c>
      <c r="T3899">
        <v>10</v>
      </c>
      <c r="U3899">
        <v>0</v>
      </c>
      <c r="V3899">
        <v>0</v>
      </c>
      <c r="W3899">
        <v>0</v>
      </c>
      <c r="X3899">
        <v>4.953428375792992</v>
      </c>
      <c r="Y3899">
        <v>1.1612676594722757</v>
      </c>
      <c r="Z3899">
        <v>6.3001789064947644</v>
      </c>
      <c r="AA3899">
        <v>1.8840335028892843</v>
      </c>
      <c r="AB3899">
        <v>1.3642861130293684</v>
      </c>
      <c r="AC3899">
        <v>0</v>
      </c>
      <c r="AD3899">
        <v>0</v>
      </c>
      <c r="AE3899">
        <v>15.663194557678686</v>
      </c>
    </row>
    <row r="3900" spans="1:31" x14ac:dyDescent="0.25">
      <c r="A3900">
        <v>1878611</v>
      </c>
      <c r="B3900">
        <v>1</v>
      </c>
      <c r="C3900" t="s">
        <v>80</v>
      </c>
      <c r="D3900" t="s">
        <v>105</v>
      </c>
      <c r="E3900" t="s">
        <v>140</v>
      </c>
      <c r="F3900" t="s">
        <v>11331</v>
      </c>
      <c r="G3900" t="s">
        <v>207</v>
      </c>
      <c r="H3900" t="s">
        <v>143</v>
      </c>
      <c r="I3900" t="s">
        <v>135</v>
      </c>
      <c r="J3900" t="s">
        <v>136</v>
      </c>
      <c r="K3900" t="s">
        <v>137</v>
      </c>
      <c r="L3900" t="s">
        <v>11332</v>
      </c>
      <c r="M3900" t="s">
        <v>11333</v>
      </c>
      <c r="N3900">
        <v>1.1844444439999999</v>
      </c>
      <c r="O3900">
        <v>0</v>
      </c>
      <c r="P3900">
        <v>0</v>
      </c>
      <c r="Q3900">
        <v>0</v>
      </c>
      <c r="R3900">
        <v>0</v>
      </c>
      <c r="S3900">
        <v>0</v>
      </c>
      <c r="T3900">
        <v>3</v>
      </c>
      <c r="U3900">
        <v>0</v>
      </c>
      <c r="V3900">
        <v>0</v>
      </c>
      <c r="W3900">
        <v>0</v>
      </c>
      <c r="X3900">
        <v>0</v>
      </c>
      <c r="Y3900">
        <v>0</v>
      </c>
      <c r="Z3900">
        <v>0</v>
      </c>
      <c r="AA3900">
        <v>0</v>
      </c>
      <c r="AB3900">
        <v>4.3766090264758537</v>
      </c>
      <c r="AC3900">
        <v>0</v>
      </c>
      <c r="AD3900">
        <v>0</v>
      </c>
      <c r="AE3900">
        <v>4.3766090264758537</v>
      </c>
    </row>
    <row r="3901" spans="1:31" x14ac:dyDescent="0.25">
      <c r="A3901">
        <v>1878465</v>
      </c>
      <c r="B3901">
        <v>1</v>
      </c>
      <c r="C3901" t="s">
        <v>80</v>
      </c>
      <c r="D3901" t="s">
        <v>100</v>
      </c>
      <c r="E3901" t="s">
        <v>146</v>
      </c>
      <c r="F3901" t="s">
        <v>2465</v>
      </c>
      <c r="G3901" t="s">
        <v>148</v>
      </c>
      <c r="H3901" t="s">
        <v>143</v>
      </c>
      <c r="I3901" t="s">
        <v>135</v>
      </c>
      <c r="J3901" t="s">
        <v>136</v>
      </c>
      <c r="K3901" t="s">
        <v>137</v>
      </c>
      <c r="L3901" t="s">
        <v>11334</v>
      </c>
      <c r="M3901" t="s">
        <v>11335</v>
      </c>
      <c r="N3901">
        <v>2.0261111110000001</v>
      </c>
      <c r="O3901">
        <v>0</v>
      </c>
      <c r="P3901">
        <v>3</v>
      </c>
      <c r="Q3901">
        <v>0</v>
      </c>
      <c r="R3901">
        <v>0</v>
      </c>
      <c r="S3901">
        <v>0</v>
      </c>
      <c r="T3901">
        <v>0</v>
      </c>
      <c r="U3901">
        <v>0</v>
      </c>
      <c r="V3901">
        <v>0</v>
      </c>
      <c r="W3901">
        <v>0</v>
      </c>
      <c r="X3901">
        <v>0.56036602860936113</v>
      </c>
      <c r="Y3901">
        <v>0</v>
      </c>
      <c r="Z3901">
        <v>0</v>
      </c>
      <c r="AA3901">
        <v>0</v>
      </c>
      <c r="AB3901">
        <v>0</v>
      </c>
      <c r="AC3901">
        <v>0</v>
      </c>
      <c r="AD3901">
        <v>0</v>
      </c>
      <c r="AE3901">
        <v>0.56036602860936113</v>
      </c>
    </row>
    <row r="3902" spans="1:31" x14ac:dyDescent="0.25">
      <c r="A3902">
        <v>1878176</v>
      </c>
      <c r="B3902">
        <v>1</v>
      </c>
      <c r="C3902" t="s">
        <v>80</v>
      </c>
      <c r="D3902" t="s">
        <v>96</v>
      </c>
      <c r="E3902" t="s">
        <v>140</v>
      </c>
      <c r="F3902" t="s">
        <v>11336</v>
      </c>
      <c r="G3902" t="s">
        <v>163</v>
      </c>
      <c r="H3902" t="s">
        <v>143</v>
      </c>
      <c r="I3902" t="s">
        <v>135</v>
      </c>
      <c r="J3902" t="s">
        <v>136</v>
      </c>
      <c r="K3902" t="s">
        <v>137</v>
      </c>
      <c r="L3902" t="s">
        <v>11337</v>
      </c>
      <c r="M3902" t="s">
        <v>11201</v>
      </c>
      <c r="N3902">
        <v>5.1638888879999998</v>
      </c>
      <c r="O3902">
        <v>0</v>
      </c>
      <c r="P3902">
        <v>1</v>
      </c>
      <c r="Q3902">
        <v>0</v>
      </c>
      <c r="R3902">
        <v>0</v>
      </c>
      <c r="S3902">
        <v>0</v>
      </c>
      <c r="T3902">
        <v>0</v>
      </c>
      <c r="U3902">
        <v>0</v>
      </c>
      <c r="V3902">
        <v>0</v>
      </c>
      <c r="W3902">
        <v>0</v>
      </c>
      <c r="X3902">
        <v>1.220598594559049</v>
      </c>
      <c r="Y3902">
        <v>0</v>
      </c>
      <c r="Z3902">
        <v>0</v>
      </c>
      <c r="AA3902">
        <v>0</v>
      </c>
      <c r="AB3902">
        <v>0</v>
      </c>
      <c r="AC3902">
        <v>0</v>
      </c>
      <c r="AD3902">
        <v>0</v>
      </c>
      <c r="AE3902">
        <v>1.220598594559049</v>
      </c>
    </row>
    <row r="3903" spans="1:31" x14ac:dyDescent="0.25">
      <c r="A3903">
        <v>1878368</v>
      </c>
      <c r="B3903">
        <v>1</v>
      </c>
      <c r="C3903" t="s">
        <v>81</v>
      </c>
      <c r="D3903" t="s">
        <v>116</v>
      </c>
      <c r="E3903" t="s">
        <v>158</v>
      </c>
      <c r="F3903" t="s">
        <v>11338</v>
      </c>
      <c r="G3903" t="s">
        <v>219</v>
      </c>
      <c r="H3903" t="s">
        <v>134</v>
      </c>
      <c r="I3903" t="s">
        <v>135</v>
      </c>
      <c r="J3903" t="s">
        <v>136</v>
      </c>
      <c r="K3903" t="s">
        <v>137</v>
      </c>
      <c r="L3903" t="s">
        <v>11339</v>
      </c>
      <c r="M3903" t="s">
        <v>11340</v>
      </c>
      <c r="N3903">
        <v>3.3477777770000001</v>
      </c>
      <c r="O3903">
        <v>0</v>
      </c>
      <c r="P3903">
        <v>39</v>
      </c>
      <c r="Q3903">
        <v>0</v>
      </c>
      <c r="R3903">
        <v>1</v>
      </c>
      <c r="S3903">
        <v>0</v>
      </c>
      <c r="T3903">
        <v>0</v>
      </c>
      <c r="U3903">
        <v>0</v>
      </c>
      <c r="V3903">
        <v>0</v>
      </c>
      <c r="W3903">
        <v>0</v>
      </c>
      <c r="X3903">
        <v>14.296239113666248</v>
      </c>
      <c r="Y3903">
        <v>0</v>
      </c>
      <c r="Z3903">
        <v>1.7177077211555556E-4</v>
      </c>
      <c r="AA3903">
        <v>0</v>
      </c>
      <c r="AB3903">
        <v>0</v>
      </c>
      <c r="AC3903">
        <v>0</v>
      </c>
      <c r="AD3903">
        <v>0</v>
      </c>
      <c r="AE3903">
        <v>14.296410884438364</v>
      </c>
    </row>
    <row r="3904" spans="1:31" x14ac:dyDescent="0.25">
      <c r="A3904">
        <v>1878156</v>
      </c>
      <c r="B3904">
        <v>1</v>
      </c>
      <c r="C3904" t="s">
        <v>81</v>
      </c>
      <c r="D3904" t="s">
        <v>118</v>
      </c>
      <c r="E3904" t="s">
        <v>158</v>
      </c>
      <c r="F3904" t="s">
        <v>11341</v>
      </c>
      <c r="G3904" t="s">
        <v>196</v>
      </c>
      <c r="H3904" t="s">
        <v>134</v>
      </c>
      <c r="I3904" t="s">
        <v>135</v>
      </c>
      <c r="J3904" t="s">
        <v>136</v>
      </c>
      <c r="K3904" t="s">
        <v>172</v>
      </c>
      <c r="L3904" t="s">
        <v>11342</v>
      </c>
      <c r="M3904" t="s">
        <v>11343</v>
      </c>
      <c r="N3904">
        <v>1.020880555</v>
      </c>
      <c r="O3904">
        <v>0</v>
      </c>
      <c r="P3904">
        <v>153</v>
      </c>
      <c r="Q3904">
        <v>1</v>
      </c>
      <c r="R3904">
        <v>1</v>
      </c>
      <c r="S3904">
        <v>0</v>
      </c>
      <c r="T3904">
        <v>6</v>
      </c>
      <c r="U3904">
        <v>0</v>
      </c>
      <c r="V3904">
        <v>0</v>
      </c>
      <c r="W3904">
        <v>0</v>
      </c>
      <c r="X3904">
        <v>10.852408685111017</v>
      </c>
      <c r="Y3904">
        <v>0.25677258678085002</v>
      </c>
      <c r="Z3904">
        <v>0.23464227164133392</v>
      </c>
      <c r="AA3904">
        <v>0</v>
      </c>
      <c r="AB3904">
        <v>4.6505072608063944</v>
      </c>
      <c r="AC3904">
        <v>0</v>
      </c>
      <c r="AD3904">
        <v>0</v>
      </c>
      <c r="AE3904">
        <v>15.994330804339596</v>
      </c>
    </row>
    <row r="3905" spans="1:31" x14ac:dyDescent="0.25">
      <c r="A3905">
        <v>1878697</v>
      </c>
      <c r="B3905">
        <v>1</v>
      </c>
      <c r="C3905" t="s">
        <v>80</v>
      </c>
      <c r="D3905" t="s">
        <v>101</v>
      </c>
      <c r="E3905" t="s">
        <v>140</v>
      </c>
      <c r="F3905" t="s">
        <v>11344</v>
      </c>
      <c r="G3905" t="s">
        <v>200</v>
      </c>
      <c r="H3905" t="s">
        <v>143</v>
      </c>
      <c r="I3905" t="s">
        <v>135</v>
      </c>
      <c r="J3905" t="s">
        <v>136</v>
      </c>
      <c r="K3905" t="s">
        <v>137</v>
      </c>
      <c r="L3905" t="s">
        <v>11345</v>
      </c>
      <c r="M3905" t="s">
        <v>11346</v>
      </c>
      <c r="N3905">
        <v>1.6105555549999999</v>
      </c>
      <c r="O3905">
        <v>0</v>
      </c>
      <c r="P3905">
        <v>2</v>
      </c>
      <c r="Q3905">
        <v>0</v>
      </c>
      <c r="R3905">
        <v>0</v>
      </c>
      <c r="S3905">
        <v>0</v>
      </c>
      <c r="T3905">
        <v>0</v>
      </c>
      <c r="U3905">
        <v>0</v>
      </c>
      <c r="V3905">
        <v>0</v>
      </c>
      <c r="W3905">
        <v>0</v>
      </c>
      <c r="X3905">
        <v>0.40929950521543423</v>
      </c>
      <c r="Y3905">
        <v>0</v>
      </c>
      <c r="Z3905">
        <v>0</v>
      </c>
      <c r="AA3905">
        <v>0</v>
      </c>
      <c r="AB3905">
        <v>0</v>
      </c>
      <c r="AC3905">
        <v>0</v>
      </c>
      <c r="AD3905">
        <v>0</v>
      </c>
      <c r="AE3905">
        <v>0.40929950521543423</v>
      </c>
    </row>
    <row r="3906" spans="1:31" x14ac:dyDescent="0.25">
      <c r="A3906">
        <v>1878554</v>
      </c>
      <c r="B3906">
        <v>1</v>
      </c>
      <c r="C3906" t="s">
        <v>80</v>
      </c>
      <c r="D3906" t="s">
        <v>94</v>
      </c>
      <c r="E3906" t="s">
        <v>146</v>
      </c>
      <c r="F3906" t="s">
        <v>11347</v>
      </c>
      <c r="G3906" t="s">
        <v>148</v>
      </c>
      <c r="H3906" t="s">
        <v>143</v>
      </c>
      <c r="I3906" t="s">
        <v>135</v>
      </c>
      <c r="J3906" t="s">
        <v>136</v>
      </c>
      <c r="K3906" t="s">
        <v>137</v>
      </c>
      <c r="L3906" t="s">
        <v>11348</v>
      </c>
      <c r="M3906" t="s">
        <v>11349</v>
      </c>
      <c r="N3906">
        <v>3.6683333330000001</v>
      </c>
      <c r="O3906">
        <v>0</v>
      </c>
      <c r="P3906">
        <v>21</v>
      </c>
      <c r="Q3906">
        <v>0</v>
      </c>
      <c r="R3906">
        <v>5</v>
      </c>
      <c r="S3906">
        <v>0</v>
      </c>
      <c r="T3906">
        <v>3</v>
      </c>
      <c r="U3906">
        <v>0</v>
      </c>
      <c r="V3906">
        <v>0</v>
      </c>
      <c r="W3906">
        <v>0</v>
      </c>
      <c r="X3906">
        <v>13.477815621122668</v>
      </c>
      <c r="Y3906">
        <v>0</v>
      </c>
      <c r="Z3906">
        <v>52.257003661007246</v>
      </c>
      <c r="AA3906">
        <v>0</v>
      </c>
      <c r="AB3906">
        <v>14.905970909457679</v>
      </c>
      <c r="AC3906">
        <v>0</v>
      </c>
      <c r="AD3906">
        <v>0</v>
      </c>
      <c r="AE3906">
        <v>80.640790191587598</v>
      </c>
    </row>
    <row r="3907" spans="1:31" x14ac:dyDescent="0.25">
      <c r="A3907">
        <v>1878677</v>
      </c>
      <c r="B3907">
        <v>1</v>
      </c>
      <c r="C3907" t="s">
        <v>80</v>
      </c>
      <c r="D3907" t="s">
        <v>104</v>
      </c>
      <c r="E3907" t="s">
        <v>169</v>
      </c>
      <c r="F3907" t="s">
        <v>11350</v>
      </c>
      <c r="G3907" t="s">
        <v>469</v>
      </c>
      <c r="H3907" t="s">
        <v>143</v>
      </c>
      <c r="I3907" t="s">
        <v>135</v>
      </c>
      <c r="J3907" t="s">
        <v>136</v>
      </c>
      <c r="K3907" t="s">
        <v>137</v>
      </c>
      <c r="L3907" t="s">
        <v>11351</v>
      </c>
      <c r="M3907" t="s">
        <v>11352</v>
      </c>
      <c r="N3907">
        <v>2.8963888880000002</v>
      </c>
      <c r="O3907">
        <v>0</v>
      </c>
      <c r="P3907">
        <v>10</v>
      </c>
      <c r="Q3907">
        <v>0</v>
      </c>
      <c r="R3907">
        <v>9</v>
      </c>
      <c r="S3907">
        <v>0</v>
      </c>
      <c r="T3907">
        <v>2</v>
      </c>
      <c r="U3907">
        <v>0</v>
      </c>
      <c r="V3907">
        <v>0</v>
      </c>
      <c r="W3907">
        <v>0</v>
      </c>
      <c r="X3907">
        <v>17.281798335643138</v>
      </c>
      <c r="Y3907">
        <v>0</v>
      </c>
      <c r="Z3907">
        <v>19.251733370712426</v>
      </c>
      <c r="AA3907">
        <v>0</v>
      </c>
      <c r="AB3907">
        <v>9.6854945707333347E-4</v>
      </c>
      <c r="AC3907">
        <v>0</v>
      </c>
      <c r="AD3907">
        <v>0</v>
      </c>
      <c r="AE3907">
        <v>36.534500255812631</v>
      </c>
    </row>
    <row r="3908" spans="1:31" x14ac:dyDescent="0.25">
      <c r="A3908">
        <v>1878634</v>
      </c>
      <c r="B3908">
        <v>1</v>
      </c>
      <c r="C3908" t="s">
        <v>80</v>
      </c>
      <c r="D3908" t="s">
        <v>101</v>
      </c>
      <c r="E3908" t="s">
        <v>140</v>
      </c>
      <c r="F3908" t="s">
        <v>11353</v>
      </c>
      <c r="G3908" t="s">
        <v>163</v>
      </c>
      <c r="H3908" t="s">
        <v>143</v>
      </c>
      <c r="I3908" t="s">
        <v>135</v>
      </c>
      <c r="J3908" t="s">
        <v>136</v>
      </c>
      <c r="K3908" t="s">
        <v>137</v>
      </c>
      <c r="L3908" t="s">
        <v>11354</v>
      </c>
      <c r="M3908" t="s">
        <v>11355</v>
      </c>
      <c r="N3908">
        <v>1.4755555549999999</v>
      </c>
      <c r="O3908">
        <v>0</v>
      </c>
      <c r="P3908">
        <v>1</v>
      </c>
      <c r="Q3908">
        <v>0</v>
      </c>
      <c r="R3908">
        <v>0</v>
      </c>
      <c r="S3908">
        <v>0</v>
      </c>
      <c r="T3908">
        <v>0</v>
      </c>
      <c r="U3908">
        <v>0</v>
      </c>
      <c r="V3908">
        <v>0</v>
      </c>
      <c r="W3908">
        <v>0</v>
      </c>
      <c r="X3908">
        <v>0.44350955411000004</v>
      </c>
      <c r="Y3908">
        <v>0</v>
      </c>
      <c r="Z3908">
        <v>0</v>
      </c>
      <c r="AA3908">
        <v>0</v>
      </c>
      <c r="AB3908">
        <v>0</v>
      </c>
      <c r="AC3908">
        <v>0</v>
      </c>
      <c r="AD3908">
        <v>0</v>
      </c>
      <c r="AE3908">
        <v>0.44350955411000004</v>
      </c>
    </row>
    <row r="3909" spans="1:31" x14ac:dyDescent="0.25">
      <c r="A3909">
        <v>1878242</v>
      </c>
      <c r="B3909">
        <v>1</v>
      </c>
      <c r="C3909" t="s">
        <v>80</v>
      </c>
      <c r="D3909" t="s">
        <v>94</v>
      </c>
      <c r="E3909" t="s">
        <v>229</v>
      </c>
      <c r="F3909" t="s">
        <v>5092</v>
      </c>
      <c r="G3909" t="s">
        <v>309</v>
      </c>
      <c r="H3909" t="s">
        <v>232</v>
      </c>
      <c r="I3909" t="s">
        <v>135</v>
      </c>
      <c r="J3909" t="s">
        <v>136</v>
      </c>
      <c r="K3909" t="s">
        <v>172</v>
      </c>
      <c r="L3909" t="s">
        <v>11356</v>
      </c>
      <c r="M3909" t="s">
        <v>11357</v>
      </c>
      <c r="N3909">
        <v>5.3008333329999999</v>
      </c>
      <c r="O3909">
        <v>4</v>
      </c>
      <c r="P3909">
        <v>3198</v>
      </c>
      <c r="Q3909">
        <v>112</v>
      </c>
      <c r="R3909">
        <v>530</v>
      </c>
      <c r="S3909">
        <v>34</v>
      </c>
      <c r="T3909">
        <v>332</v>
      </c>
      <c r="U3909">
        <v>6</v>
      </c>
      <c r="V3909">
        <v>0</v>
      </c>
      <c r="W3909">
        <v>64.391523896484131</v>
      </c>
      <c r="X3909">
        <v>2293.0167555911562</v>
      </c>
      <c r="Y3909">
        <v>2421.3972319220161</v>
      </c>
      <c r="Z3909">
        <v>2229.483063905901</v>
      </c>
      <c r="AA3909">
        <v>960.22040830002857</v>
      </c>
      <c r="AB3909">
        <v>1059.7370157487119</v>
      </c>
      <c r="AC3909">
        <v>2222.8053438125135</v>
      </c>
      <c r="AD3909">
        <v>0</v>
      </c>
      <c r="AE3909">
        <v>11251.051343176812</v>
      </c>
    </row>
    <row r="3910" spans="1:31" x14ac:dyDescent="0.25">
      <c r="A3910">
        <v>1878548</v>
      </c>
      <c r="B3910">
        <v>1</v>
      </c>
      <c r="C3910" t="s">
        <v>81</v>
      </c>
      <c r="D3910" t="s">
        <v>112</v>
      </c>
      <c r="E3910" t="s">
        <v>146</v>
      </c>
      <c r="F3910" t="s">
        <v>10550</v>
      </c>
      <c r="G3910" t="s">
        <v>148</v>
      </c>
      <c r="H3910" t="s">
        <v>143</v>
      </c>
      <c r="I3910" t="s">
        <v>135</v>
      </c>
      <c r="J3910" t="s">
        <v>136</v>
      </c>
      <c r="K3910" t="s">
        <v>137</v>
      </c>
      <c r="L3910" t="s">
        <v>11358</v>
      </c>
      <c r="M3910" t="s">
        <v>11359</v>
      </c>
      <c r="N3910">
        <v>6.4336111110000003</v>
      </c>
      <c r="O3910">
        <v>0</v>
      </c>
      <c r="P3910">
        <v>53</v>
      </c>
      <c r="Q3910">
        <v>0</v>
      </c>
      <c r="R3910">
        <v>6</v>
      </c>
      <c r="S3910">
        <v>0</v>
      </c>
      <c r="T3910">
        <v>10</v>
      </c>
      <c r="U3910">
        <v>0</v>
      </c>
      <c r="V3910">
        <v>0</v>
      </c>
      <c r="W3910">
        <v>0</v>
      </c>
      <c r="X3910">
        <v>88.570214621576383</v>
      </c>
      <c r="Y3910">
        <v>0</v>
      </c>
      <c r="Z3910">
        <v>3.0345003844522114</v>
      </c>
      <c r="AA3910">
        <v>0</v>
      </c>
      <c r="AB3910">
        <v>13.787490156885115</v>
      </c>
      <c r="AC3910">
        <v>0</v>
      </c>
      <c r="AD3910">
        <v>0</v>
      </c>
      <c r="AE3910">
        <v>105.39220516291371</v>
      </c>
    </row>
    <row r="3911" spans="1:31" x14ac:dyDescent="0.25">
      <c r="A3911">
        <v>1878740</v>
      </c>
      <c r="B3911">
        <v>1</v>
      </c>
      <c r="C3911" t="s">
        <v>80</v>
      </c>
      <c r="D3911" t="s">
        <v>100</v>
      </c>
      <c r="E3911" t="s">
        <v>158</v>
      </c>
      <c r="F3911" t="s">
        <v>11360</v>
      </c>
      <c r="G3911" t="s">
        <v>219</v>
      </c>
      <c r="H3911" t="s">
        <v>134</v>
      </c>
      <c r="I3911" t="s">
        <v>135</v>
      </c>
      <c r="J3911" t="s">
        <v>136</v>
      </c>
      <c r="K3911" t="s">
        <v>137</v>
      </c>
      <c r="L3911" t="s">
        <v>11361</v>
      </c>
      <c r="M3911" t="s">
        <v>11362</v>
      </c>
      <c r="N3911">
        <v>0.51138888800000004</v>
      </c>
      <c r="O3911">
        <v>0</v>
      </c>
      <c r="P3911">
        <v>0</v>
      </c>
      <c r="Q3911">
        <v>0</v>
      </c>
      <c r="R3911">
        <v>0</v>
      </c>
      <c r="S3911">
        <v>2</v>
      </c>
      <c r="T3911">
        <v>0</v>
      </c>
      <c r="U3911">
        <v>0</v>
      </c>
      <c r="V3911">
        <v>0</v>
      </c>
      <c r="W3911">
        <v>0</v>
      </c>
      <c r="X3911">
        <v>0</v>
      </c>
      <c r="Y3911">
        <v>0</v>
      </c>
      <c r="Z3911">
        <v>0</v>
      </c>
      <c r="AA3911">
        <v>8.1586273409214982</v>
      </c>
      <c r="AB3911">
        <v>0</v>
      </c>
      <c r="AC3911">
        <v>0</v>
      </c>
      <c r="AD3911">
        <v>0</v>
      </c>
      <c r="AE3911">
        <v>8.1586273409214982</v>
      </c>
    </row>
    <row r="3912" spans="1:31" x14ac:dyDescent="0.25">
      <c r="A3912">
        <v>1878474</v>
      </c>
      <c r="B3912">
        <v>1</v>
      </c>
      <c r="C3912" t="s">
        <v>80</v>
      </c>
      <c r="D3912" t="s">
        <v>101</v>
      </c>
      <c r="E3912" t="s">
        <v>146</v>
      </c>
      <c r="F3912" t="s">
        <v>11363</v>
      </c>
      <c r="G3912" t="s">
        <v>148</v>
      </c>
      <c r="H3912" t="s">
        <v>143</v>
      </c>
      <c r="I3912" t="s">
        <v>135</v>
      </c>
      <c r="J3912" t="s">
        <v>136</v>
      </c>
      <c r="K3912" t="s">
        <v>137</v>
      </c>
      <c r="L3912" t="s">
        <v>11364</v>
      </c>
      <c r="M3912" t="s">
        <v>11365</v>
      </c>
      <c r="N3912">
        <v>1.396666666</v>
      </c>
      <c r="O3912">
        <v>0</v>
      </c>
      <c r="P3912">
        <v>21</v>
      </c>
      <c r="Q3912">
        <v>0</v>
      </c>
      <c r="R3912">
        <v>0</v>
      </c>
      <c r="S3912">
        <v>0</v>
      </c>
      <c r="T3912">
        <v>12</v>
      </c>
      <c r="U3912">
        <v>0</v>
      </c>
      <c r="V3912">
        <v>0</v>
      </c>
      <c r="W3912">
        <v>0</v>
      </c>
      <c r="X3912">
        <v>7.7840515264179508</v>
      </c>
      <c r="Y3912">
        <v>0</v>
      </c>
      <c r="Z3912">
        <v>0</v>
      </c>
      <c r="AA3912">
        <v>0</v>
      </c>
      <c r="AB3912">
        <v>52.698611071355735</v>
      </c>
      <c r="AC3912">
        <v>0</v>
      </c>
      <c r="AD3912">
        <v>0</v>
      </c>
      <c r="AE3912">
        <v>60.482662597773682</v>
      </c>
    </row>
    <row r="3913" spans="1:31" x14ac:dyDescent="0.25">
      <c r="A3913">
        <v>1878165</v>
      </c>
      <c r="B3913">
        <v>1</v>
      </c>
      <c r="C3913" t="s">
        <v>80</v>
      </c>
      <c r="D3913" t="s">
        <v>83</v>
      </c>
      <c r="E3913" t="s">
        <v>158</v>
      </c>
      <c r="F3913" t="s">
        <v>11366</v>
      </c>
      <c r="G3913" t="s">
        <v>133</v>
      </c>
      <c r="H3913" t="s">
        <v>134</v>
      </c>
      <c r="I3913" t="s">
        <v>135</v>
      </c>
      <c r="J3913" t="s">
        <v>136</v>
      </c>
      <c r="K3913" t="s">
        <v>137</v>
      </c>
      <c r="L3913" t="s">
        <v>11367</v>
      </c>
      <c r="M3913" t="s">
        <v>11368</v>
      </c>
      <c r="N3913">
        <v>0.129722222</v>
      </c>
      <c r="O3913">
        <v>0</v>
      </c>
      <c r="P3913">
        <v>1412</v>
      </c>
      <c r="Q3913">
        <v>0</v>
      </c>
      <c r="R3913">
        <v>0</v>
      </c>
      <c r="S3913">
        <v>11</v>
      </c>
      <c r="T3913">
        <v>145</v>
      </c>
      <c r="U3913">
        <v>11</v>
      </c>
      <c r="V3913">
        <v>0</v>
      </c>
      <c r="W3913">
        <v>0</v>
      </c>
      <c r="X3913">
        <v>41.494302620232517</v>
      </c>
      <c r="Y3913">
        <v>0</v>
      </c>
      <c r="Z3913">
        <v>0</v>
      </c>
      <c r="AA3913">
        <v>19.253934170792405</v>
      </c>
      <c r="AB3913">
        <v>15.907625888503254</v>
      </c>
      <c r="AC3913">
        <v>171.35138678299796</v>
      </c>
      <c r="AD3913">
        <v>0</v>
      </c>
      <c r="AE3913">
        <v>248.00724946252615</v>
      </c>
    </row>
    <row r="3914" spans="1:31" x14ac:dyDescent="0.25">
      <c r="A3914">
        <v>1878497</v>
      </c>
      <c r="B3914">
        <v>1</v>
      </c>
      <c r="C3914" t="s">
        <v>80</v>
      </c>
      <c r="D3914" t="s">
        <v>93</v>
      </c>
      <c r="E3914" t="s">
        <v>146</v>
      </c>
      <c r="F3914" t="s">
        <v>11369</v>
      </c>
      <c r="G3914" t="s">
        <v>148</v>
      </c>
      <c r="H3914" t="s">
        <v>143</v>
      </c>
      <c r="I3914" t="s">
        <v>135</v>
      </c>
      <c r="J3914" t="s">
        <v>136</v>
      </c>
      <c r="K3914" t="s">
        <v>137</v>
      </c>
      <c r="L3914" t="s">
        <v>11370</v>
      </c>
      <c r="M3914" t="s">
        <v>11371</v>
      </c>
      <c r="N3914">
        <v>3.380833333</v>
      </c>
      <c r="O3914">
        <v>0</v>
      </c>
      <c r="P3914">
        <v>39</v>
      </c>
      <c r="Q3914">
        <v>0</v>
      </c>
      <c r="R3914">
        <v>5</v>
      </c>
      <c r="S3914">
        <v>0</v>
      </c>
      <c r="T3914">
        <v>5</v>
      </c>
      <c r="U3914">
        <v>0</v>
      </c>
      <c r="V3914">
        <v>0</v>
      </c>
      <c r="W3914">
        <v>0</v>
      </c>
      <c r="X3914">
        <v>42.357207906559836</v>
      </c>
      <c r="Y3914">
        <v>0</v>
      </c>
      <c r="Z3914">
        <v>157.0462286139383</v>
      </c>
      <c r="AA3914">
        <v>0</v>
      </c>
      <c r="AB3914">
        <v>9.8178093178188544</v>
      </c>
      <c r="AC3914">
        <v>0</v>
      </c>
      <c r="AD3914">
        <v>0</v>
      </c>
      <c r="AE3914">
        <v>209.22124583831697</v>
      </c>
    </row>
    <row r="3915" spans="1:31" x14ac:dyDescent="0.25">
      <c r="A3915">
        <v>1878829</v>
      </c>
      <c r="B3915">
        <v>1</v>
      </c>
      <c r="C3915" t="s">
        <v>80</v>
      </c>
      <c r="D3915" t="s">
        <v>107</v>
      </c>
      <c r="E3915" t="s">
        <v>169</v>
      </c>
      <c r="F3915" t="s">
        <v>11372</v>
      </c>
      <c r="G3915" t="s">
        <v>183</v>
      </c>
      <c r="H3915" t="s">
        <v>143</v>
      </c>
      <c r="I3915" t="s">
        <v>135</v>
      </c>
      <c r="J3915" t="s">
        <v>136</v>
      </c>
      <c r="K3915" t="s">
        <v>137</v>
      </c>
      <c r="L3915" t="s">
        <v>11373</v>
      </c>
      <c r="M3915" t="s">
        <v>11374</v>
      </c>
      <c r="N3915">
        <v>5.8761111110000002</v>
      </c>
      <c r="O3915">
        <v>0</v>
      </c>
      <c r="P3915">
        <v>36</v>
      </c>
      <c r="Q3915">
        <v>0</v>
      </c>
      <c r="R3915">
        <v>0</v>
      </c>
      <c r="S3915">
        <v>0</v>
      </c>
      <c r="T3915">
        <v>2</v>
      </c>
      <c r="U3915">
        <v>0</v>
      </c>
      <c r="V3915">
        <v>0</v>
      </c>
      <c r="W3915">
        <v>0</v>
      </c>
      <c r="X3915">
        <v>37.987062827426371</v>
      </c>
      <c r="Y3915">
        <v>0</v>
      </c>
      <c r="Z3915">
        <v>0</v>
      </c>
      <c r="AA3915">
        <v>0</v>
      </c>
      <c r="AB3915">
        <v>4.4823039519194161</v>
      </c>
      <c r="AC3915">
        <v>0</v>
      </c>
      <c r="AD3915">
        <v>0</v>
      </c>
      <c r="AE3915">
        <v>42.469366779345791</v>
      </c>
    </row>
    <row r="3916" spans="1:31" x14ac:dyDescent="0.25">
      <c r="A3916">
        <v>1878311</v>
      </c>
      <c r="B3916">
        <v>1</v>
      </c>
      <c r="C3916" t="s">
        <v>80</v>
      </c>
      <c r="D3916" t="s">
        <v>90</v>
      </c>
      <c r="E3916" t="s">
        <v>158</v>
      </c>
      <c r="F3916" t="s">
        <v>9467</v>
      </c>
      <c r="G3916" t="s">
        <v>219</v>
      </c>
      <c r="H3916" t="s">
        <v>134</v>
      </c>
      <c r="I3916" t="s">
        <v>135</v>
      </c>
      <c r="J3916" t="s">
        <v>136</v>
      </c>
      <c r="K3916" t="s">
        <v>137</v>
      </c>
      <c r="L3916" t="s">
        <v>11375</v>
      </c>
      <c r="M3916" t="s">
        <v>11376</v>
      </c>
      <c r="N3916">
        <v>2.6230555550000001</v>
      </c>
      <c r="O3916">
        <v>0</v>
      </c>
      <c r="P3916">
        <v>967</v>
      </c>
      <c r="Q3916">
        <v>0</v>
      </c>
      <c r="R3916">
        <v>0</v>
      </c>
      <c r="S3916">
        <v>0</v>
      </c>
      <c r="T3916">
        <v>133</v>
      </c>
      <c r="U3916">
        <v>0</v>
      </c>
      <c r="V3916">
        <v>2</v>
      </c>
      <c r="W3916">
        <v>0</v>
      </c>
      <c r="X3916">
        <v>623.80785910634586</v>
      </c>
      <c r="Y3916">
        <v>0</v>
      </c>
      <c r="Z3916">
        <v>0</v>
      </c>
      <c r="AA3916">
        <v>0</v>
      </c>
      <c r="AB3916">
        <v>589.63623962001896</v>
      </c>
      <c r="AC3916">
        <v>0</v>
      </c>
      <c r="AD3916">
        <v>40.382664685626267</v>
      </c>
      <c r="AE3916">
        <v>1253.8267634119909</v>
      </c>
    </row>
    <row r="3917" spans="1:31" x14ac:dyDescent="0.25">
      <c r="A3917">
        <v>1878288</v>
      </c>
      <c r="B3917">
        <v>1</v>
      </c>
      <c r="C3917" t="s">
        <v>80</v>
      </c>
      <c r="D3917" t="s">
        <v>82</v>
      </c>
      <c r="E3917" t="s">
        <v>140</v>
      </c>
      <c r="F3917" t="s">
        <v>11377</v>
      </c>
      <c r="G3917" t="s">
        <v>207</v>
      </c>
      <c r="H3917" t="s">
        <v>143</v>
      </c>
      <c r="I3917" t="s">
        <v>135</v>
      </c>
      <c r="J3917" t="s">
        <v>136</v>
      </c>
      <c r="K3917" t="s">
        <v>137</v>
      </c>
      <c r="L3917" t="s">
        <v>11378</v>
      </c>
      <c r="M3917" t="s">
        <v>11379</v>
      </c>
      <c r="N3917">
        <v>1.487777777</v>
      </c>
      <c r="O3917">
        <v>0</v>
      </c>
      <c r="P3917">
        <v>10</v>
      </c>
      <c r="Q3917">
        <v>0</v>
      </c>
      <c r="R3917">
        <v>0</v>
      </c>
      <c r="S3917">
        <v>0</v>
      </c>
      <c r="T3917">
        <v>1</v>
      </c>
      <c r="U3917">
        <v>0</v>
      </c>
      <c r="V3917">
        <v>0</v>
      </c>
      <c r="W3917">
        <v>0</v>
      </c>
      <c r="X3917">
        <v>3.2308597086638402</v>
      </c>
      <c r="Y3917">
        <v>0</v>
      </c>
      <c r="Z3917">
        <v>0</v>
      </c>
      <c r="AA3917">
        <v>0</v>
      </c>
      <c r="AB3917">
        <v>0.16183974854367947</v>
      </c>
      <c r="AC3917">
        <v>0</v>
      </c>
      <c r="AD3917">
        <v>0</v>
      </c>
      <c r="AE3917">
        <v>3.3926994572075198</v>
      </c>
    </row>
    <row r="3918" spans="1:31" x14ac:dyDescent="0.25">
      <c r="A3918">
        <v>1878188</v>
      </c>
      <c r="B3918">
        <v>1</v>
      </c>
      <c r="C3918" t="s">
        <v>80</v>
      </c>
      <c r="D3918" t="s">
        <v>94</v>
      </c>
      <c r="E3918" t="s">
        <v>229</v>
      </c>
      <c r="F3918" t="s">
        <v>11380</v>
      </c>
      <c r="G3918" t="s">
        <v>171</v>
      </c>
      <c r="H3918" t="s">
        <v>134</v>
      </c>
      <c r="I3918" t="s">
        <v>135</v>
      </c>
      <c r="J3918" t="s">
        <v>136</v>
      </c>
      <c r="K3918" t="s">
        <v>172</v>
      </c>
      <c r="L3918" t="s">
        <v>11381</v>
      </c>
      <c r="M3918" t="s">
        <v>11382</v>
      </c>
      <c r="N3918">
        <v>8.1072222220000008</v>
      </c>
      <c r="O3918">
        <v>1</v>
      </c>
      <c r="P3918">
        <v>2900</v>
      </c>
      <c r="Q3918">
        <v>47</v>
      </c>
      <c r="R3918">
        <v>90</v>
      </c>
      <c r="S3918">
        <v>32</v>
      </c>
      <c r="T3918">
        <v>555</v>
      </c>
      <c r="U3918">
        <v>15</v>
      </c>
      <c r="V3918">
        <v>0</v>
      </c>
      <c r="W3918">
        <v>9.2010559538649552</v>
      </c>
      <c r="X3918">
        <v>3483.6773011651476</v>
      </c>
      <c r="Y3918">
        <v>1005.6416402456445</v>
      </c>
      <c r="Z3918">
        <v>1221.3698108395552</v>
      </c>
      <c r="AA3918">
        <v>3633.2502296108969</v>
      </c>
      <c r="AB3918">
        <v>2414.7747553275476</v>
      </c>
      <c r="AC3918">
        <v>10858.107957199503</v>
      </c>
      <c r="AD3918">
        <v>0</v>
      </c>
      <c r="AE3918">
        <v>22626.022750342159</v>
      </c>
    </row>
    <row r="3919" spans="1:31" x14ac:dyDescent="0.25">
      <c r="A3919">
        <v>1878228</v>
      </c>
      <c r="B3919">
        <v>1</v>
      </c>
      <c r="C3919" t="s">
        <v>81</v>
      </c>
      <c r="D3919" t="s">
        <v>128</v>
      </c>
      <c r="E3919" t="s">
        <v>158</v>
      </c>
      <c r="F3919" t="s">
        <v>4693</v>
      </c>
      <c r="G3919" t="s">
        <v>133</v>
      </c>
      <c r="H3919" t="s">
        <v>134</v>
      </c>
      <c r="I3919" t="s">
        <v>135</v>
      </c>
      <c r="J3919" t="s">
        <v>136</v>
      </c>
      <c r="K3919" t="s">
        <v>137</v>
      </c>
      <c r="L3919" t="s">
        <v>11383</v>
      </c>
      <c r="M3919" t="s">
        <v>11384</v>
      </c>
      <c r="N3919">
        <v>0.91583333300000003</v>
      </c>
      <c r="O3919">
        <v>0</v>
      </c>
      <c r="P3919">
        <v>15</v>
      </c>
      <c r="Q3919">
        <v>0</v>
      </c>
      <c r="R3919">
        <v>19</v>
      </c>
      <c r="S3919">
        <v>8</v>
      </c>
      <c r="T3919">
        <v>4</v>
      </c>
      <c r="U3919">
        <v>2</v>
      </c>
      <c r="V3919">
        <v>0</v>
      </c>
      <c r="W3919">
        <v>0</v>
      </c>
      <c r="X3919">
        <v>5.0671756282857681</v>
      </c>
      <c r="Y3919">
        <v>0</v>
      </c>
      <c r="Z3919">
        <v>19.993027285180155</v>
      </c>
      <c r="AA3919">
        <v>954.85407068288521</v>
      </c>
      <c r="AB3919">
        <v>13.082158592960905</v>
      </c>
      <c r="AC3919">
        <v>172.46538896417402</v>
      </c>
      <c r="AD3919">
        <v>0</v>
      </c>
      <c r="AE3919">
        <v>1165.461821153486</v>
      </c>
    </row>
    <row r="3920" spans="1:31" x14ac:dyDescent="0.25">
      <c r="A3920">
        <v>1878079</v>
      </c>
      <c r="B3920">
        <v>1</v>
      </c>
      <c r="C3920" t="s">
        <v>81</v>
      </c>
      <c r="D3920" t="s">
        <v>123</v>
      </c>
      <c r="E3920" t="s">
        <v>146</v>
      </c>
      <c r="F3920" t="s">
        <v>2209</v>
      </c>
      <c r="G3920" t="s">
        <v>148</v>
      </c>
      <c r="H3920" t="s">
        <v>143</v>
      </c>
      <c r="I3920" t="s">
        <v>135</v>
      </c>
      <c r="J3920" t="s">
        <v>136</v>
      </c>
      <c r="K3920" t="s">
        <v>137</v>
      </c>
      <c r="L3920" t="s">
        <v>11385</v>
      </c>
      <c r="M3920" t="s">
        <v>11386</v>
      </c>
      <c r="N3920">
        <v>0.77583333300000001</v>
      </c>
      <c r="O3920">
        <v>0</v>
      </c>
      <c r="P3920">
        <v>467</v>
      </c>
      <c r="Q3920">
        <v>0</v>
      </c>
      <c r="R3920">
        <v>0</v>
      </c>
      <c r="S3920">
        <v>0</v>
      </c>
      <c r="T3920">
        <v>26</v>
      </c>
      <c r="U3920">
        <v>0</v>
      </c>
      <c r="V3920">
        <v>0</v>
      </c>
      <c r="W3920">
        <v>0</v>
      </c>
      <c r="X3920">
        <v>55.302690539903971</v>
      </c>
      <c r="Y3920">
        <v>0</v>
      </c>
      <c r="Z3920">
        <v>0</v>
      </c>
      <c r="AA3920">
        <v>0</v>
      </c>
      <c r="AB3920">
        <v>9.7997605169713378</v>
      </c>
      <c r="AC3920">
        <v>0</v>
      </c>
      <c r="AD3920">
        <v>0</v>
      </c>
      <c r="AE3920">
        <v>65.10245105687531</v>
      </c>
    </row>
    <row r="3921" spans="1:31" x14ac:dyDescent="0.25">
      <c r="A3921">
        <v>1878766</v>
      </c>
      <c r="B3921">
        <v>1</v>
      </c>
      <c r="C3921" t="s">
        <v>81</v>
      </c>
      <c r="D3921" t="s">
        <v>122</v>
      </c>
      <c r="E3921" t="s">
        <v>169</v>
      </c>
      <c r="F3921" t="s">
        <v>1289</v>
      </c>
      <c r="G3921" t="s">
        <v>183</v>
      </c>
      <c r="H3921" t="s">
        <v>143</v>
      </c>
      <c r="I3921" t="s">
        <v>135</v>
      </c>
      <c r="J3921" t="s">
        <v>136</v>
      </c>
      <c r="K3921" t="s">
        <v>137</v>
      </c>
      <c r="L3921" t="s">
        <v>11387</v>
      </c>
      <c r="M3921" t="s">
        <v>11388</v>
      </c>
      <c r="N3921">
        <v>3.1019444439999999</v>
      </c>
      <c r="O3921">
        <v>0</v>
      </c>
      <c r="P3921">
        <v>72</v>
      </c>
      <c r="Q3921">
        <v>0</v>
      </c>
      <c r="R3921">
        <v>0</v>
      </c>
      <c r="S3921">
        <v>0</v>
      </c>
      <c r="T3921">
        <v>6</v>
      </c>
      <c r="U3921">
        <v>0</v>
      </c>
      <c r="V3921">
        <v>0</v>
      </c>
      <c r="W3921">
        <v>0</v>
      </c>
      <c r="X3921">
        <v>14.934790039461753</v>
      </c>
      <c r="Y3921">
        <v>0</v>
      </c>
      <c r="Z3921">
        <v>0</v>
      </c>
      <c r="AA3921">
        <v>0</v>
      </c>
      <c r="AB3921">
        <v>1.8724842548728577</v>
      </c>
      <c r="AC3921">
        <v>0</v>
      </c>
      <c r="AD3921">
        <v>0</v>
      </c>
      <c r="AE3921">
        <v>16.807274294334611</v>
      </c>
    </row>
    <row r="3922" spans="1:31" x14ac:dyDescent="0.25">
      <c r="A3922">
        <v>1878125</v>
      </c>
      <c r="B3922">
        <v>1</v>
      </c>
      <c r="C3922" t="s">
        <v>81</v>
      </c>
      <c r="D3922" t="s">
        <v>125</v>
      </c>
      <c r="E3922" t="s">
        <v>131</v>
      </c>
      <c r="F3922" t="s">
        <v>11389</v>
      </c>
      <c r="G3922" t="s">
        <v>133</v>
      </c>
      <c r="H3922" t="s">
        <v>134</v>
      </c>
      <c r="I3922" t="s">
        <v>135</v>
      </c>
      <c r="J3922" t="s">
        <v>136</v>
      </c>
      <c r="K3922" t="s">
        <v>137</v>
      </c>
      <c r="L3922" t="s">
        <v>11390</v>
      </c>
      <c r="M3922" t="s">
        <v>11391</v>
      </c>
      <c r="N3922">
        <v>2.0663888880000001</v>
      </c>
      <c r="O3922">
        <v>1</v>
      </c>
      <c r="P3922">
        <v>87</v>
      </c>
      <c r="Q3922">
        <v>3</v>
      </c>
      <c r="R3922">
        <v>11</v>
      </c>
      <c r="S3922">
        <v>4</v>
      </c>
      <c r="T3922">
        <v>9</v>
      </c>
      <c r="U3922">
        <v>0</v>
      </c>
      <c r="V3922">
        <v>0</v>
      </c>
      <c r="W3922">
        <v>0.49525145757371997</v>
      </c>
      <c r="X3922">
        <v>23.847924172512226</v>
      </c>
      <c r="Y3922">
        <v>141.41899449942412</v>
      </c>
      <c r="Z3922">
        <v>56.00722328466366</v>
      </c>
      <c r="AA3922">
        <v>51.779549546494216</v>
      </c>
      <c r="AB3922">
        <v>27.596558010783315</v>
      </c>
      <c r="AC3922">
        <v>0</v>
      </c>
      <c r="AD3922">
        <v>0</v>
      </c>
      <c r="AE3922">
        <v>301.14550097145127</v>
      </c>
    </row>
    <row r="3923" spans="1:31" x14ac:dyDescent="0.25">
      <c r="A3923">
        <v>1878225</v>
      </c>
      <c r="B3923">
        <v>1</v>
      </c>
      <c r="C3923" t="s">
        <v>80</v>
      </c>
      <c r="D3923" t="s">
        <v>98</v>
      </c>
      <c r="E3923" t="s">
        <v>158</v>
      </c>
      <c r="F3923" t="s">
        <v>11392</v>
      </c>
      <c r="G3923" t="s">
        <v>476</v>
      </c>
      <c r="H3923" t="s">
        <v>134</v>
      </c>
      <c r="I3923" t="s">
        <v>135</v>
      </c>
      <c r="J3923" t="s">
        <v>136</v>
      </c>
      <c r="K3923" t="s">
        <v>172</v>
      </c>
      <c r="L3923" t="s">
        <v>11393</v>
      </c>
      <c r="M3923" t="s">
        <v>11394</v>
      </c>
      <c r="N3923">
        <v>0.76638888800000005</v>
      </c>
      <c r="O3923">
        <v>0</v>
      </c>
      <c r="P3923">
        <v>307</v>
      </c>
      <c r="Q3923">
        <v>0</v>
      </c>
      <c r="R3923">
        <v>1</v>
      </c>
      <c r="S3923">
        <v>0</v>
      </c>
      <c r="T3923">
        <v>27</v>
      </c>
      <c r="U3923">
        <v>0</v>
      </c>
      <c r="V3923">
        <v>0</v>
      </c>
      <c r="W3923">
        <v>0</v>
      </c>
      <c r="X3923">
        <v>45.498812094902171</v>
      </c>
      <c r="Y3923">
        <v>0</v>
      </c>
      <c r="Z3923">
        <v>0.84054576286862515</v>
      </c>
      <c r="AA3923">
        <v>0</v>
      </c>
      <c r="AB3923">
        <v>15.754953448780245</v>
      </c>
      <c r="AC3923">
        <v>0</v>
      </c>
      <c r="AD3923">
        <v>0</v>
      </c>
      <c r="AE3923">
        <v>62.094311306551035</v>
      </c>
    </row>
    <row r="3924" spans="1:31" x14ac:dyDescent="0.25">
      <c r="A3924">
        <v>1878723</v>
      </c>
      <c r="B3924">
        <v>1</v>
      </c>
      <c r="C3924" t="s">
        <v>80</v>
      </c>
      <c r="D3924" t="s">
        <v>107</v>
      </c>
      <c r="E3924" t="s">
        <v>146</v>
      </c>
      <c r="F3924" t="s">
        <v>11395</v>
      </c>
      <c r="G3924" t="s">
        <v>148</v>
      </c>
      <c r="H3924" t="s">
        <v>143</v>
      </c>
      <c r="I3924" t="s">
        <v>135</v>
      </c>
      <c r="J3924" t="s">
        <v>136</v>
      </c>
      <c r="K3924" t="s">
        <v>137</v>
      </c>
      <c r="L3924" t="s">
        <v>11396</v>
      </c>
      <c r="M3924" t="s">
        <v>11397</v>
      </c>
      <c r="N3924">
        <v>4.5602777769999996</v>
      </c>
      <c r="O3924">
        <v>0</v>
      </c>
      <c r="P3924">
        <v>40</v>
      </c>
      <c r="Q3924">
        <v>0</v>
      </c>
      <c r="R3924">
        <v>1</v>
      </c>
      <c r="S3924">
        <v>0</v>
      </c>
      <c r="T3924">
        <v>1</v>
      </c>
      <c r="U3924">
        <v>0</v>
      </c>
      <c r="V3924">
        <v>0</v>
      </c>
      <c r="W3924">
        <v>0</v>
      </c>
      <c r="X3924">
        <v>43.016445934221643</v>
      </c>
      <c r="Y3924">
        <v>0</v>
      </c>
      <c r="Z3924">
        <v>1.3486960611571828</v>
      </c>
      <c r="AA3924">
        <v>0</v>
      </c>
      <c r="AB3924">
        <v>0.23803435347634502</v>
      </c>
      <c r="AC3924">
        <v>0</v>
      </c>
      <c r="AD3924">
        <v>0</v>
      </c>
      <c r="AE3924">
        <v>44.603176348855172</v>
      </c>
    </row>
    <row r="3925" spans="1:31" x14ac:dyDescent="0.25">
      <c r="A3925">
        <v>1878202</v>
      </c>
      <c r="B3925">
        <v>1</v>
      </c>
      <c r="C3925" t="s">
        <v>80</v>
      </c>
      <c r="D3925" t="s">
        <v>108</v>
      </c>
      <c r="E3925" t="s">
        <v>131</v>
      </c>
      <c r="F3925" t="s">
        <v>11398</v>
      </c>
      <c r="G3925" t="s">
        <v>476</v>
      </c>
      <c r="H3925" t="s">
        <v>134</v>
      </c>
      <c r="I3925" t="s">
        <v>135</v>
      </c>
      <c r="J3925" t="s">
        <v>136</v>
      </c>
      <c r="K3925" t="s">
        <v>137</v>
      </c>
      <c r="L3925" t="s">
        <v>11399</v>
      </c>
      <c r="M3925" t="s">
        <v>11400</v>
      </c>
      <c r="N3925">
        <v>0.329444444</v>
      </c>
      <c r="O3925">
        <v>0</v>
      </c>
      <c r="P3925">
        <v>791</v>
      </c>
      <c r="Q3925">
        <v>0</v>
      </c>
      <c r="R3925">
        <v>86</v>
      </c>
      <c r="S3925">
        <v>9</v>
      </c>
      <c r="T3925">
        <v>66</v>
      </c>
      <c r="U3925">
        <v>0</v>
      </c>
      <c r="V3925">
        <v>0</v>
      </c>
      <c r="W3925">
        <v>0</v>
      </c>
      <c r="X3925">
        <v>41.433394775954667</v>
      </c>
      <c r="Y3925">
        <v>0</v>
      </c>
      <c r="Z3925">
        <v>17.146685011838116</v>
      </c>
      <c r="AA3925">
        <v>31.415832678023346</v>
      </c>
      <c r="AB3925">
        <v>14.511287217168453</v>
      </c>
      <c r="AC3925">
        <v>0</v>
      </c>
      <c r="AD3925">
        <v>0</v>
      </c>
      <c r="AE3925">
        <v>104.50719968298459</v>
      </c>
    </row>
    <row r="3926" spans="1:31" x14ac:dyDescent="0.25">
      <c r="A3926">
        <v>1878082</v>
      </c>
      <c r="B3926">
        <v>1</v>
      </c>
      <c r="C3926" t="s">
        <v>81</v>
      </c>
      <c r="D3926" t="s">
        <v>123</v>
      </c>
      <c r="E3926" t="s">
        <v>131</v>
      </c>
      <c r="F3926" t="s">
        <v>5611</v>
      </c>
      <c r="G3926" t="s">
        <v>133</v>
      </c>
      <c r="H3926" t="s">
        <v>134</v>
      </c>
      <c r="I3926" t="s">
        <v>135</v>
      </c>
      <c r="J3926" t="s">
        <v>136</v>
      </c>
      <c r="K3926" t="s">
        <v>137</v>
      </c>
      <c r="L3926" t="s">
        <v>11401</v>
      </c>
      <c r="M3926" t="s">
        <v>11402</v>
      </c>
      <c r="N3926">
        <v>0.36666666599999997</v>
      </c>
      <c r="O3926">
        <v>3</v>
      </c>
      <c r="P3926">
        <v>23</v>
      </c>
      <c r="Q3926">
        <v>113</v>
      </c>
      <c r="R3926">
        <v>278</v>
      </c>
      <c r="S3926">
        <v>9</v>
      </c>
      <c r="T3926">
        <v>52</v>
      </c>
      <c r="U3926">
        <v>0</v>
      </c>
      <c r="V3926">
        <v>0</v>
      </c>
      <c r="W3926">
        <v>0.74704064382586677</v>
      </c>
      <c r="X3926">
        <v>1.6935223582475998</v>
      </c>
      <c r="Y3926">
        <v>50.65273672544253</v>
      </c>
      <c r="Z3926">
        <v>45.896963340713292</v>
      </c>
      <c r="AA3926">
        <v>3.7580512408523004</v>
      </c>
      <c r="AB3926">
        <v>8.5113264535996045</v>
      </c>
      <c r="AC3926">
        <v>0</v>
      </c>
      <c r="AD3926">
        <v>0</v>
      </c>
      <c r="AE3926">
        <v>111.2596407626812</v>
      </c>
    </row>
    <row r="3927" spans="1:31" x14ac:dyDescent="0.25">
      <c r="A3927">
        <v>1878414</v>
      </c>
      <c r="B3927">
        <v>1</v>
      </c>
      <c r="C3927" t="s">
        <v>80</v>
      </c>
      <c r="D3927" t="s">
        <v>100</v>
      </c>
      <c r="E3927" t="s">
        <v>169</v>
      </c>
      <c r="F3927" t="s">
        <v>1123</v>
      </c>
      <c r="G3927" t="s">
        <v>363</v>
      </c>
      <c r="H3927" t="s">
        <v>143</v>
      </c>
      <c r="I3927" t="s">
        <v>135</v>
      </c>
      <c r="J3927" t="s">
        <v>136</v>
      </c>
      <c r="K3927" t="s">
        <v>137</v>
      </c>
      <c r="L3927" t="s">
        <v>11403</v>
      </c>
      <c r="M3927" t="s">
        <v>11404</v>
      </c>
      <c r="N3927">
        <v>2.4361111110000002</v>
      </c>
      <c r="O3927">
        <v>0</v>
      </c>
      <c r="P3927">
        <v>152</v>
      </c>
      <c r="Q3927">
        <v>0</v>
      </c>
      <c r="R3927">
        <v>2</v>
      </c>
      <c r="S3927">
        <v>0</v>
      </c>
      <c r="T3927">
        <v>10</v>
      </c>
      <c r="U3927">
        <v>0</v>
      </c>
      <c r="V3927">
        <v>0</v>
      </c>
      <c r="W3927">
        <v>0</v>
      </c>
      <c r="X3927">
        <v>93.694090885632008</v>
      </c>
      <c r="Y3927">
        <v>0</v>
      </c>
      <c r="Z3927">
        <v>0.82270686423944839</v>
      </c>
      <c r="AA3927">
        <v>0</v>
      </c>
      <c r="AB3927">
        <v>11.743227830875226</v>
      </c>
      <c r="AC3927">
        <v>0</v>
      </c>
      <c r="AD3927">
        <v>0</v>
      </c>
      <c r="AE3927">
        <v>106.26002558074669</v>
      </c>
    </row>
    <row r="3928" spans="1:31" x14ac:dyDescent="0.25">
      <c r="A3928">
        <v>1878749</v>
      </c>
      <c r="B3928">
        <v>1</v>
      </c>
      <c r="C3928" t="s">
        <v>80</v>
      </c>
      <c r="D3928" t="s">
        <v>107</v>
      </c>
      <c r="E3928" t="s">
        <v>131</v>
      </c>
      <c r="F3928" t="s">
        <v>11405</v>
      </c>
      <c r="G3928" t="s">
        <v>133</v>
      </c>
      <c r="H3928" t="s">
        <v>134</v>
      </c>
      <c r="I3928" t="s">
        <v>135</v>
      </c>
      <c r="J3928" t="s">
        <v>136</v>
      </c>
      <c r="K3928" t="s">
        <v>137</v>
      </c>
      <c r="L3928" t="s">
        <v>11406</v>
      </c>
      <c r="M3928" t="s">
        <v>11407</v>
      </c>
      <c r="N3928">
        <v>0.111111111</v>
      </c>
      <c r="O3928">
        <v>6</v>
      </c>
      <c r="P3928">
        <v>1007</v>
      </c>
      <c r="Q3928">
        <v>21</v>
      </c>
      <c r="R3928">
        <v>46</v>
      </c>
      <c r="S3928">
        <v>5</v>
      </c>
      <c r="T3928">
        <v>90</v>
      </c>
      <c r="U3928">
        <v>2</v>
      </c>
      <c r="V3928">
        <v>1</v>
      </c>
      <c r="W3928">
        <v>2.9086065536255559</v>
      </c>
      <c r="X3928">
        <v>30.416280718623604</v>
      </c>
      <c r="Y3928">
        <v>2.065685330694222</v>
      </c>
      <c r="Z3928">
        <v>2.0850164478762223</v>
      </c>
      <c r="AA3928">
        <v>3.1421281779833334</v>
      </c>
      <c r="AB3928">
        <v>11.491959512576221</v>
      </c>
      <c r="AC3928">
        <v>29.670470507287998</v>
      </c>
      <c r="AD3928">
        <v>0.46530000980222225</v>
      </c>
      <c r="AE3928">
        <v>82.245447258469369</v>
      </c>
    </row>
    <row r="3929" spans="1:31" x14ac:dyDescent="0.25">
      <c r="A3929">
        <v>1878457</v>
      </c>
      <c r="B3929">
        <v>1</v>
      </c>
      <c r="C3929" t="s">
        <v>80</v>
      </c>
      <c r="D3929" t="s">
        <v>105</v>
      </c>
      <c r="E3929" t="s">
        <v>210</v>
      </c>
      <c r="F3929" t="s">
        <v>11408</v>
      </c>
      <c r="G3929" t="s">
        <v>133</v>
      </c>
      <c r="H3929" t="s">
        <v>134</v>
      </c>
      <c r="I3929" t="s">
        <v>152</v>
      </c>
      <c r="J3929" t="s">
        <v>136</v>
      </c>
      <c r="K3929" t="s">
        <v>137</v>
      </c>
      <c r="L3929" t="s">
        <v>11409</v>
      </c>
      <c r="M3929" t="s">
        <v>11410</v>
      </c>
      <c r="N3929">
        <v>1.3888888E-2</v>
      </c>
      <c r="O3929">
        <v>13</v>
      </c>
      <c r="P3929">
        <v>27258</v>
      </c>
      <c r="Q3929">
        <v>28</v>
      </c>
      <c r="R3929">
        <v>1013</v>
      </c>
      <c r="S3929">
        <v>61</v>
      </c>
      <c r="T3929">
        <v>2125</v>
      </c>
      <c r="U3929">
        <v>9</v>
      </c>
      <c r="V3929">
        <v>7</v>
      </c>
      <c r="W3929">
        <v>0.21873201384552776</v>
      </c>
      <c r="X3929">
        <v>100.69588192655802</v>
      </c>
      <c r="Y3929">
        <v>6.2129958644221395</v>
      </c>
      <c r="Z3929">
        <v>5.2368154820508108</v>
      </c>
      <c r="AA3929">
        <v>53.477348918405262</v>
      </c>
      <c r="AB3929">
        <v>40.54680560610749</v>
      </c>
      <c r="AC3929">
        <v>14.416915886143334</v>
      </c>
      <c r="AD3929">
        <v>3.9037148685866248</v>
      </c>
      <c r="AE3929">
        <v>224.7092105661192</v>
      </c>
    </row>
    <row r="3930" spans="1:31" x14ac:dyDescent="0.25">
      <c r="A3930">
        <v>1878580</v>
      </c>
      <c r="B3930">
        <v>1</v>
      </c>
      <c r="C3930" t="s">
        <v>80</v>
      </c>
      <c r="D3930" t="s">
        <v>86</v>
      </c>
      <c r="E3930" t="s">
        <v>169</v>
      </c>
      <c r="F3930" t="s">
        <v>11411</v>
      </c>
      <c r="G3930" t="s">
        <v>469</v>
      </c>
      <c r="H3930" t="s">
        <v>143</v>
      </c>
      <c r="I3930" t="s">
        <v>135</v>
      </c>
      <c r="J3930" t="s">
        <v>136</v>
      </c>
      <c r="K3930" t="s">
        <v>137</v>
      </c>
      <c r="L3930" t="s">
        <v>11412</v>
      </c>
      <c r="M3930" t="s">
        <v>11413</v>
      </c>
      <c r="N3930">
        <v>0.23361111100000001</v>
      </c>
      <c r="O3930">
        <v>0</v>
      </c>
      <c r="P3930">
        <v>328</v>
      </c>
      <c r="Q3930">
        <v>0</v>
      </c>
      <c r="R3930">
        <v>0</v>
      </c>
      <c r="S3930">
        <v>0</v>
      </c>
      <c r="T3930">
        <v>2</v>
      </c>
      <c r="U3930">
        <v>0</v>
      </c>
      <c r="V3930">
        <v>0</v>
      </c>
      <c r="W3930">
        <v>0</v>
      </c>
      <c r="X3930">
        <v>24.369183338190336</v>
      </c>
      <c r="Y3930">
        <v>0</v>
      </c>
      <c r="Z3930">
        <v>0</v>
      </c>
      <c r="AA3930">
        <v>0</v>
      </c>
      <c r="AB3930">
        <v>0.13663625568625279</v>
      </c>
      <c r="AC3930">
        <v>0</v>
      </c>
      <c r="AD3930">
        <v>0</v>
      </c>
      <c r="AE3930">
        <v>24.505819593876588</v>
      </c>
    </row>
    <row r="3931" spans="1:31" x14ac:dyDescent="0.25">
      <c r="A3931">
        <v>1878729</v>
      </c>
      <c r="B3931">
        <v>1</v>
      </c>
      <c r="C3931" t="s">
        <v>80</v>
      </c>
      <c r="D3931" t="s">
        <v>103</v>
      </c>
      <c r="E3931" t="s">
        <v>146</v>
      </c>
      <c r="F3931" t="s">
        <v>11414</v>
      </c>
      <c r="G3931" t="s">
        <v>148</v>
      </c>
      <c r="H3931" t="s">
        <v>143</v>
      </c>
      <c r="I3931" t="s">
        <v>135</v>
      </c>
      <c r="J3931" t="s">
        <v>136</v>
      </c>
      <c r="K3931" t="s">
        <v>137</v>
      </c>
      <c r="L3931" t="s">
        <v>11415</v>
      </c>
      <c r="M3931" t="s">
        <v>11416</v>
      </c>
      <c r="N3931">
        <v>1.0877777769999999</v>
      </c>
      <c r="O3931">
        <v>0</v>
      </c>
      <c r="P3931">
        <v>19</v>
      </c>
      <c r="Q3931">
        <v>0</v>
      </c>
      <c r="R3931">
        <v>2</v>
      </c>
      <c r="S3931">
        <v>0</v>
      </c>
      <c r="T3931">
        <v>6</v>
      </c>
      <c r="U3931">
        <v>0</v>
      </c>
      <c r="V3931">
        <v>0</v>
      </c>
      <c r="W3931">
        <v>0</v>
      </c>
      <c r="X3931">
        <v>7.9639163542910758</v>
      </c>
      <c r="Y3931">
        <v>0</v>
      </c>
      <c r="Z3931">
        <v>7.3683204284908195</v>
      </c>
      <c r="AA3931">
        <v>0</v>
      </c>
      <c r="AB3931">
        <v>12.136633473512633</v>
      </c>
      <c r="AC3931">
        <v>0</v>
      </c>
      <c r="AD3931">
        <v>0</v>
      </c>
      <c r="AE3931">
        <v>27.468870256294529</v>
      </c>
    </row>
    <row r="3932" spans="1:31" x14ac:dyDescent="0.25">
      <c r="A3932">
        <v>1878208</v>
      </c>
      <c r="B3932">
        <v>1</v>
      </c>
      <c r="C3932" t="s">
        <v>80</v>
      </c>
      <c r="D3932" t="s">
        <v>100</v>
      </c>
      <c r="E3932" t="s">
        <v>146</v>
      </c>
      <c r="F3932" t="s">
        <v>11417</v>
      </c>
      <c r="G3932" t="s">
        <v>469</v>
      </c>
      <c r="H3932" t="s">
        <v>143</v>
      </c>
      <c r="I3932" t="s">
        <v>135</v>
      </c>
      <c r="J3932" t="s">
        <v>136</v>
      </c>
      <c r="K3932" t="s">
        <v>137</v>
      </c>
      <c r="L3932" t="s">
        <v>11418</v>
      </c>
      <c r="M3932" t="s">
        <v>11419</v>
      </c>
      <c r="N3932">
        <v>3.1563888879999999</v>
      </c>
      <c r="O3932">
        <v>0</v>
      </c>
      <c r="P3932">
        <v>13</v>
      </c>
      <c r="Q3932">
        <v>0</v>
      </c>
      <c r="R3932">
        <v>0</v>
      </c>
      <c r="S3932">
        <v>0</v>
      </c>
      <c r="T3932">
        <v>0</v>
      </c>
      <c r="U3932">
        <v>0</v>
      </c>
      <c r="V3932">
        <v>0</v>
      </c>
      <c r="W3932">
        <v>0</v>
      </c>
      <c r="X3932">
        <v>11.346847889633688</v>
      </c>
      <c r="Y3932">
        <v>0</v>
      </c>
      <c r="Z3932">
        <v>0</v>
      </c>
      <c r="AA3932">
        <v>0</v>
      </c>
      <c r="AB3932">
        <v>0</v>
      </c>
      <c r="AC3932">
        <v>0</v>
      </c>
      <c r="AD3932">
        <v>0</v>
      </c>
      <c r="AE3932">
        <v>11.346847889633688</v>
      </c>
    </row>
    <row r="3933" spans="1:31" x14ac:dyDescent="0.25">
      <c r="A3933">
        <v>1878145</v>
      </c>
      <c r="B3933">
        <v>1</v>
      </c>
      <c r="C3933" t="s">
        <v>81</v>
      </c>
      <c r="D3933" t="s">
        <v>123</v>
      </c>
      <c r="E3933" t="s">
        <v>210</v>
      </c>
      <c r="F3933" t="s">
        <v>11420</v>
      </c>
      <c r="G3933" t="s">
        <v>133</v>
      </c>
      <c r="H3933" t="s">
        <v>134</v>
      </c>
      <c r="I3933" t="s">
        <v>135</v>
      </c>
      <c r="J3933" t="s">
        <v>136</v>
      </c>
      <c r="K3933" t="s">
        <v>137</v>
      </c>
      <c r="L3933" t="s">
        <v>11421</v>
      </c>
      <c r="M3933" t="s">
        <v>11422</v>
      </c>
      <c r="N3933">
        <v>0.67583333300000004</v>
      </c>
      <c r="O3933">
        <v>0</v>
      </c>
      <c r="P3933">
        <v>119</v>
      </c>
      <c r="Q3933">
        <v>0</v>
      </c>
      <c r="R3933">
        <v>0</v>
      </c>
      <c r="S3933">
        <v>0</v>
      </c>
      <c r="T3933">
        <v>0</v>
      </c>
      <c r="U3933">
        <v>0</v>
      </c>
      <c r="V3933">
        <v>0</v>
      </c>
      <c r="W3933">
        <v>0</v>
      </c>
      <c r="X3933">
        <v>32.784173946261056</v>
      </c>
      <c r="Y3933">
        <v>0</v>
      </c>
      <c r="Z3933">
        <v>0</v>
      </c>
      <c r="AA3933">
        <v>0</v>
      </c>
      <c r="AB3933">
        <v>0</v>
      </c>
      <c r="AC3933">
        <v>0</v>
      </c>
      <c r="AD3933">
        <v>0</v>
      </c>
      <c r="AE3933">
        <v>32.784173946261056</v>
      </c>
    </row>
    <row r="3934" spans="1:31" x14ac:dyDescent="0.25">
      <c r="A3934">
        <v>1878245</v>
      </c>
      <c r="B3934">
        <v>1</v>
      </c>
      <c r="C3934" t="s">
        <v>80</v>
      </c>
      <c r="D3934" t="s">
        <v>93</v>
      </c>
      <c r="E3934" t="s">
        <v>140</v>
      </c>
      <c r="F3934" t="s">
        <v>11423</v>
      </c>
      <c r="G3934" t="s">
        <v>200</v>
      </c>
      <c r="H3934" t="s">
        <v>143</v>
      </c>
      <c r="I3934" t="s">
        <v>135</v>
      </c>
      <c r="J3934" t="s">
        <v>136</v>
      </c>
      <c r="K3934" t="s">
        <v>137</v>
      </c>
      <c r="L3934" t="s">
        <v>11424</v>
      </c>
      <c r="M3934" t="s">
        <v>11425</v>
      </c>
      <c r="N3934">
        <v>2.858055555</v>
      </c>
      <c r="O3934">
        <v>0</v>
      </c>
      <c r="P3934">
        <v>1</v>
      </c>
      <c r="Q3934">
        <v>0</v>
      </c>
      <c r="R3934">
        <v>0</v>
      </c>
      <c r="S3934">
        <v>0</v>
      </c>
      <c r="T3934">
        <v>0</v>
      </c>
      <c r="U3934">
        <v>0</v>
      </c>
      <c r="V3934">
        <v>0</v>
      </c>
      <c r="W3934">
        <v>0</v>
      </c>
      <c r="X3934">
        <v>0.48438237498500891</v>
      </c>
      <c r="Y3934">
        <v>0</v>
      </c>
      <c r="Z3934">
        <v>0</v>
      </c>
      <c r="AA3934">
        <v>0</v>
      </c>
      <c r="AB3934">
        <v>0</v>
      </c>
      <c r="AC3934">
        <v>0</v>
      </c>
      <c r="AD3934">
        <v>0</v>
      </c>
      <c r="AE3934">
        <v>0.48438237498500891</v>
      </c>
    </row>
    <row r="3935" spans="1:31" x14ac:dyDescent="0.25">
      <c r="A3935">
        <v>1878102</v>
      </c>
      <c r="B3935">
        <v>1</v>
      </c>
      <c r="C3935" t="s">
        <v>80</v>
      </c>
      <c r="D3935" t="s">
        <v>96</v>
      </c>
      <c r="E3935" t="s">
        <v>146</v>
      </c>
      <c r="F3935" t="s">
        <v>11426</v>
      </c>
      <c r="G3935" t="s">
        <v>148</v>
      </c>
      <c r="H3935" t="s">
        <v>143</v>
      </c>
      <c r="I3935" t="s">
        <v>135</v>
      </c>
      <c r="J3935" t="s">
        <v>136</v>
      </c>
      <c r="K3935" t="s">
        <v>137</v>
      </c>
      <c r="L3935" t="s">
        <v>11427</v>
      </c>
      <c r="M3935" t="s">
        <v>11428</v>
      </c>
      <c r="N3935">
        <v>4.278333333</v>
      </c>
      <c r="O3935">
        <v>0</v>
      </c>
      <c r="P3935">
        <v>11</v>
      </c>
      <c r="Q3935">
        <v>0</v>
      </c>
      <c r="R3935">
        <v>0</v>
      </c>
      <c r="S3935">
        <v>0</v>
      </c>
      <c r="T3935">
        <v>0</v>
      </c>
      <c r="U3935">
        <v>0</v>
      </c>
      <c r="V3935">
        <v>0</v>
      </c>
      <c r="W3935">
        <v>0</v>
      </c>
      <c r="X3935">
        <v>22.916909322043203</v>
      </c>
      <c r="Y3935">
        <v>0</v>
      </c>
      <c r="Z3935">
        <v>0</v>
      </c>
      <c r="AA3935">
        <v>0</v>
      </c>
      <c r="AB3935">
        <v>0</v>
      </c>
      <c r="AC3935">
        <v>0</v>
      </c>
      <c r="AD3935">
        <v>0</v>
      </c>
      <c r="AE3935">
        <v>22.916909322043203</v>
      </c>
    </row>
    <row r="3936" spans="1:31" x14ac:dyDescent="0.25">
      <c r="A3936">
        <v>1878308</v>
      </c>
      <c r="B3936">
        <v>1</v>
      </c>
      <c r="C3936" t="s">
        <v>81</v>
      </c>
      <c r="D3936" t="s">
        <v>112</v>
      </c>
      <c r="E3936" t="s">
        <v>146</v>
      </c>
      <c r="F3936" t="s">
        <v>11429</v>
      </c>
      <c r="G3936" t="s">
        <v>564</v>
      </c>
      <c r="H3936" t="s">
        <v>143</v>
      </c>
      <c r="I3936" t="s">
        <v>135</v>
      </c>
      <c r="J3936" t="s">
        <v>136</v>
      </c>
      <c r="K3936" t="s">
        <v>137</v>
      </c>
      <c r="L3936" t="s">
        <v>11430</v>
      </c>
      <c r="M3936" t="s">
        <v>11431</v>
      </c>
      <c r="N3936">
        <v>1.8863888879999999</v>
      </c>
      <c r="O3936">
        <v>0</v>
      </c>
      <c r="P3936">
        <v>96</v>
      </c>
      <c r="Q3936">
        <v>0</v>
      </c>
      <c r="R3936">
        <v>0</v>
      </c>
      <c r="S3936">
        <v>0</v>
      </c>
      <c r="T3936">
        <v>0</v>
      </c>
      <c r="U3936">
        <v>0</v>
      </c>
      <c r="V3936">
        <v>0</v>
      </c>
      <c r="W3936">
        <v>0</v>
      </c>
      <c r="X3936">
        <v>40.375834520180426</v>
      </c>
      <c r="Y3936">
        <v>0</v>
      </c>
      <c r="Z3936">
        <v>0</v>
      </c>
      <c r="AA3936">
        <v>0</v>
      </c>
      <c r="AB3936">
        <v>0</v>
      </c>
      <c r="AC3936">
        <v>0</v>
      </c>
      <c r="AD3936">
        <v>0</v>
      </c>
      <c r="AE3936">
        <v>40.375834520180426</v>
      </c>
    </row>
    <row r="3937" spans="1:31" x14ac:dyDescent="0.25">
      <c r="A3937">
        <v>1878331</v>
      </c>
      <c r="B3937">
        <v>1</v>
      </c>
      <c r="C3937" t="s">
        <v>80</v>
      </c>
      <c r="D3937" t="s">
        <v>84</v>
      </c>
      <c r="E3937" t="s">
        <v>140</v>
      </c>
      <c r="F3937" t="s">
        <v>11432</v>
      </c>
      <c r="G3937" t="s">
        <v>200</v>
      </c>
      <c r="H3937" t="s">
        <v>143</v>
      </c>
      <c r="I3937" t="s">
        <v>135</v>
      </c>
      <c r="J3937" t="s">
        <v>136</v>
      </c>
      <c r="K3937" t="s">
        <v>137</v>
      </c>
      <c r="L3937" t="s">
        <v>11433</v>
      </c>
      <c r="M3937" t="s">
        <v>11434</v>
      </c>
      <c r="N3937">
        <v>8.9749999999999996</v>
      </c>
      <c r="O3937">
        <v>0</v>
      </c>
      <c r="P3937">
        <v>9</v>
      </c>
      <c r="Q3937">
        <v>0</v>
      </c>
      <c r="R3937">
        <v>0</v>
      </c>
      <c r="S3937">
        <v>0</v>
      </c>
      <c r="T3937">
        <v>0</v>
      </c>
      <c r="U3937">
        <v>0</v>
      </c>
      <c r="V3937">
        <v>0</v>
      </c>
      <c r="W3937">
        <v>0</v>
      </c>
      <c r="X3937">
        <v>28.42464443672802</v>
      </c>
      <c r="Y3937">
        <v>0</v>
      </c>
      <c r="Z3937">
        <v>0</v>
      </c>
      <c r="AA3937">
        <v>0</v>
      </c>
      <c r="AB3937">
        <v>0</v>
      </c>
      <c r="AC3937">
        <v>0</v>
      </c>
      <c r="AD3937">
        <v>0</v>
      </c>
      <c r="AE3937">
        <v>28.42464443672802</v>
      </c>
    </row>
    <row r="3938" spans="1:31" x14ac:dyDescent="0.25">
      <c r="A3938">
        <v>1878686</v>
      </c>
      <c r="B3938">
        <v>1</v>
      </c>
      <c r="C3938" t="s">
        <v>80</v>
      </c>
      <c r="D3938" t="s">
        <v>97</v>
      </c>
      <c r="E3938" t="s">
        <v>146</v>
      </c>
      <c r="F3938" t="s">
        <v>1190</v>
      </c>
      <c r="G3938" t="s">
        <v>148</v>
      </c>
      <c r="H3938" t="s">
        <v>143</v>
      </c>
      <c r="I3938" t="s">
        <v>135</v>
      </c>
      <c r="J3938" t="s">
        <v>136</v>
      </c>
      <c r="K3938" t="s">
        <v>137</v>
      </c>
      <c r="L3938" t="s">
        <v>11435</v>
      </c>
      <c r="M3938" t="s">
        <v>11436</v>
      </c>
      <c r="N3938">
        <v>2.4191666660000002</v>
      </c>
      <c r="O3938">
        <v>0</v>
      </c>
      <c r="P3938">
        <v>26</v>
      </c>
      <c r="Q3938">
        <v>0</v>
      </c>
      <c r="R3938">
        <v>0</v>
      </c>
      <c r="S3938">
        <v>0</v>
      </c>
      <c r="T3938">
        <v>2</v>
      </c>
      <c r="U3938">
        <v>0</v>
      </c>
      <c r="V3938">
        <v>0</v>
      </c>
      <c r="W3938">
        <v>0</v>
      </c>
      <c r="X3938">
        <v>18.137955082829151</v>
      </c>
      <c r="Y3938">
        <v>0</v>
      </c>
      <c r="Z3938">
        <v>0</v>
      </c>
      <c r="AA3938">
        <v>0</v>
      </c>
      <c r="AB3938">
        <v>1.7330924930549865</v>
      </c>
      <c r="AC3938">
        <v>0</v>
      </c>
      <c r="AD3938">
        <v>0</v>
      </c>
      <c r="AE3938">
        <v>19.871047575884138</v>
      </c>
    </row>
    <row r="3939" spans="1:31" x14ac:dyDescent="0.25">
      <c r="A3939">
        <v>1878709</v>
      </c>
      <c r="B3939">
        <v>1</v>
      </c>
      <c r="C3939" t="s">
        <v>80</v>
      </c>
      <c r="D3939" t="s">
        <v>105</v>
      </c>
      <c r="E3939" t="s">
        <v>146</v>
      </c>
      <c r="F3939" t="s">
        <v>11437</v>
      </c>
      <c r="G3939" t="s">
        <v>363</v>
      </c>
      <c r="H3939" t="s">
        <v>143</v>
      </c>
      <c r="I3939" t="s">
        <v>135</v>
      </c>
      <c r="J3939" t="s">
        <v>136</v>
      </c>
      <c r="K3939" t="s">
        <v>137</v>
      </c>
      <c r="L3939" t="s">
        <v>11438</v>
      </c>
      <c r="M3939" t="s">
        <v>11439</v>
      </c>
      <c r="N3939">
        <v>3.4355555550000001</v>
      </c>
      <c r="O3939">
        <v>0</v>
      </c>
      <c r="P3939">
        <v>15</v>
      </c>
      <c r="Q3939">
        <v>0</v>
      </c>
      <c r="R3939">
        <v>13</v>
      </c>
      <c r="S3939">
        <v>0</v>
      </c>
      <c r="T3939">
        <v>2</v>
      </c>
      <c r="U3939">
        <v>0</v>
      </c>
      <c r="V3939">
        <v>0</v>
      </c>
      <c r="W3939">
        <v>0</v>
      </c>
      <c r="X3939">
        <v>13.469516370281294</v>
      </c>
      <c r="Y3939">
        <v>0</v>
      </c>
      <c r="Z3939">
        <v>22.2288976599264</v>
      </c>
      <c r="AA3939">
        <v>0</v>
      </c>
      <c r="AB3939">
        <v>9.484767634835066</v>
      </c>
      <c r="AC3939">
        <v>0</v>
      </c>
      <c r="AD3939">
        <v>0</v>
      </c>
      <c r="AE3939">
        <v>45.18318166504276</v>
      </c>
    </row>
    <row r="3940" spans="1:31" x14ac:dyDescent="0.25">
      <c r="A3940">
        <v>1878185</v>
      </c>
      <c r="B3940">
        <v>1</v>
      </c>
      <c r="C3940" t="s">
        <v>81</v>
      </c>
      <c r="D3940" t="s">
        <v>113</v>
      </c>
      <c r="E3940" t="s">
        <v>158</v>
      </c>
      <c r="F3940" t="s">
        <v>11440</v>
      </c>
      <c r="G3940" t="s">
        <v>219</v>
      </c>
      <c r="H3940" t="s">
        <v>134</v>
      </c>
      <c r="I3940" t="s">
        <v>135</v>
      </c>
      <c r="J3940" t="s">
        <v>136</v>
      </c>
      <c r="K3940" t="s">
        <v>137</v>
      </c>
      <c r="L3940" t="s">
        <v>11441</v>
      </c>
      <c r="M3940" t="s">
        <v>11442</v>
      </c>
      <c r="N3940">
        <v>1.8744444440000001</v>
      </c>
      <c r="O3940">
        <v>0</v>
      </c>
      <c r="P3940">
        <v>18</v>
      </c>
      <c r="Q3940">
        <v>57</v>
      </c>
      <c r="R3940">
        <v>166</v>
      </c>
      <c r="S3940">
        <v>3</v>
      </c>
      <c r="T3940">
        <v>6</v>
      </c>
      <c r="U3940">
        <v>0</v>
      </c>
      <c r="V3940">
        <v>0</v>
      </c>
      <c r="W3940">
        <v>0</v>
      </c>
      <c r="X3940">
        <v>7.5494660194488512</v>
      </c>
      <c r="Y3940">
        <v>632.90258371430741</v>
      </c>
      <c r="Z3940">
        <v>1562.4660479513345</v>
      </c>
      <c r="AA3940">
        <v>14.395078415325223</v>
      </c>
      <c r="AB3940">
        <v>12.093720749317681</v>
      </c>
      <c r="AC3940">
        <v>0</v>
      </c>
      <c r="AD3940">
        <v>0</v>
      </c>
      <c r="AE3940">
        <v>2229.4068968497336</v>
      </c>
    </row>
    <row r="3941" spans="1:31" x14ac:dyDescent="0.25">
      <c r="A3941">
        <v>1878431</v>
      </c>
      <c r="B3941">
        <v>1</v>
      </c>
      <c r="C3941" t="s">
        <v>81</v>
      </c>
      <c r="D3941" t="s">
        <v>118</v>
      </c>
      <c r="E3941" t="s">
        <v>140</v>
      </c>
      <c r="F3941" t="s">
        <v>11443</v>
      </c>
      <c r="G3941" t="s">
        <v>212</v>
      </c>
      <c r="H3941" t="s">
        <v>143</v>
      </c>
      <c r="I3941" t="s">
        <v>135</v>
      </c>
      <c r="J3941" t="s">
        <v>3</v>
      </c>
      <c r="K3941" t="s">
        <v>137</v>
      </c>
      <c r="L3941" t="s">
        <v>11444</v>
      </c>
      <c r="M3941" t="s">
        <v>11445</v>
      </c>
      <c r="N3941">
        <v>0.91583333300000003</v>
      </c>
      <c r="O3941">
        <v>0</v>
      </c>
      <c r="P3941">
        <v>6</v>
      </c>
      <c r="Q3941">
        <v>0</v>
      </c>
      <c r="R3941">
        <v>0</v>
      </c>
      <c r="S3941">
        <v>0</v>
      </c>
      <c r="T3941">
        <v>0</v>
      </c>
      <c r="U3941">
        <v>0</v>
      </c>
      <c r="V3941">
        <v>0</v>
      </c>
      <c r="W3941">
        <v>0</v>
      </c>
      <c r="X3941">
        <v>1.1465751036331611</v>
      </c>
      <c r="Y3941">
        <v>0</v>
      </c>
      <c r="Z3941">
        <v>0</v>
      </c>
      <c r="AA3941">
        <v>0</v>
      </c>
      <c r="AB3941">
        <v>0</v>
      </c>
      <c r="AC3941">
        <v>0</v>
      </c>
      <c r="AD3941">
        <v>0</v>
      </c>
      <c r="AE3941">
        <v>1.1465751036331611</v>
      </c>
    </row>
    <row r="3942" spans="1:31" x14ac:dyDescent="0.25">
      <c r="A3942">
        <v>1878268</v>
      </c>
      <c r="B3942">
        <v>1</v>
      </c>
      <c r="C3942" t="s">
        <v>81</v>
      </c>
      <c r="D3942" t="s">
        <v>128</v>
      </c>
      <c r="E3942" t="s">
        <v>158</v>
      </c>
      <c r="F3942" t="s">
        <v>11446</v>
      </c>
      <c r="G3942" t="s">
        <v>893</v>
      </c>
      <c r="H3942" t="s">
        <v>134</v>
      </c>
      <c r="I3942" t="s">
        <v>135</v>
      </c>
      <c r="J3942" t="s">
        <v>136</v>
      </c>
      <c r="K3942" t="s">
        <v>137</v>
      </c>
      <c r="L3942" t="s">
        <v>11447</v>
      </c>
      <c r="M3942" t="s">
        <v>11448</v>
      </c>
      <c r="N3942">
        <v>5.2236111110000003</v>
      </c>
      <c r="O3942">
        <v>0</v>
      </c>
      <c r="P3942">
        <v>518</v>
      </c>
      <c r="Q3942">
        <v>0</v>
      </c>
      <c r="R3942">
        <v>0</v>
      </c>
      <c r="S3942">
        <v>0</v>
      </c>
      <c r="T3942">
        <v>28</v>
      </c>
      <c r="U3942">
        <v>0</v>
      </c>
      <c r="V3942">
        <v>0</v>
      </c>
      <c r="W3942">
        <v>0</v>
      </c>
      <c r="X3942">
        <v>650.84820261297773</v>
      </c>
      <c r="Y3942">
        <v>0</v>
      </c>
      <c r="Z3942">
        <v>0</v>
      </c>
      <c r="AA3942">
        <v>0</v>
      </c>
      <c r="AB3942">
        <v>137.06587012704372</v>
      </c>
      <c r="AC3942">
        <v>0</v>
      </c>
      <c r="AD3942">
        <v>0</v>
      </c>
      <c r="AE3942">
        <v>787.91407274002142</v>
      </c>
    </row>
    <row r="3943" spans="1:31" x14ac:dyDescent="0.25">
      <c r="A3943">
        <v>1878809</v>
      </c>
      <c r="B3943">
        <v>1</v>
      </c>
      <c r="C3943" t="s">
        <v>81</v>
      </c>
      <c r="D3943" t="s">
        <v>122</v>
      </c>
      <c r="E3943" t="s">
        <v>146</v>
      </c>
      <c r="F3943" t="s">
        <v>11449</v>
      </c>
      <c r="G3943" t="s">
        <v>148</v>
      </c>
      <c r="H3943" t="s">
        <v>143</v>
      </c>
      <c r="I3943" t="s">
        <v>135</v>
      </c>
      <c r="J3943" t="s">
        <v>136</v>
      </c>
      <c r="K3943" t="s">
        <v>137</v>
      </c>
      <c r="L3943" t="s">
        <v>11450</v>
      </c>
      <c r="M3943" t="s">
        <v>11451</v>
      </c>
      <c r="N3943">
        <v>1.411944444</v>
      </c>
      <c r="O3943">
        <v>0</v>
      </c>
      <c r="P3943">
        <v>111</v>
      </c>
      <c r="Q3943">
        <v>0</v>
      </c>
      <c r="R3943">
        <v>0</v>
      </c>
      <c r="S3943">
        <v>0</v>
      </c>
      <c r="T3943">
        <v>8</v>
      </c>
      <c r="U3943">
        <v>0</v>
      </c>
      <c r="V3943">
        <v>0</v>
      </c>
      <c r="W3943">
        <v>0</v>
      </c>
      <c r="X3943">
        <v>27.028827351156977</v>
      </c>
      <c r="Y3943">
        <v>0</v>
      </c>
      <c r="Z3943">
        <v>0</v>
      </c>
      <c r="AA3943">
        <v>0</v>
      </c>
      <c r="AB3943">
        <v>7.1830968237628614</v>
      </c>
      <c r="AC3943">
        <v>0</v>
      </c>
      <c r="AD3943">
        <v>0</v>
      </c>
      <c r="AE3943">
        <v>34.211924174919837</v>
      </c>
    </row>
    <row r="3944" spans="1:31" x14ac:dyDescent="0.25">
      <c r="A3944">
        <v>1878417</v>
      </c>
      <c r="B3944">
        <v>1</v>
      </c>
      <c r="C3944" t="s">
        <v>80</v>
      </c>
      <c r="D3944" t="s">
        <v>95</v>
      </c>
      <c r="E3944" t="s">
        <v>146</v>
      </c>
      <c r="F3944" t="s">
        <v>11452</v>
      </c>
      <c r="G3944" t="s">
        <v>469</v>
      </c>
      <c r="H3944" t="s">
        <v>143</v>
      </c>
      <c r="I3944" t="s">
        <v>135</v>
      </c>
      <c r="J3944" t="s">
        <v>136</v>
      </c>
      <c r="K3944" t="s">
        <v>137</v>
      </c>
      <c r="L3944" t="s">
        <v>11453</v>
      </c>
      <c r="M3944" t="s">
        <v>11454</v>
      </c>
      <c r="N3944">
        <v>1.0366666659999999</v>
      </c>
      <c r="O3944">
        <v>0</v>
      </c>
      <c r="P3944">
        <v>95</v>
      </c>
      <c r="Q3944">
        <v>0</v>
      </c>
      <c r="R3944">
        <v>0</v>
      </c>
      <c r="S3944">
        <v>0</v>
      </c>
      <c r="T3944">
        <v>7</v>
      </c>
      <c r="U3944">
        <v>0</v>
      </c>
      <c r="V3944">
        <v>0</v>
      </c>
      <c r="W3944">
        <v>0</v>
      </c>
      <c r="X3944">
        <v>31.171780381037781</v>
      </c>
      <c r="Y3944">
        <v>0</v>
      </c>
      <c r="Z3944">
        <v>0</v>
      </c>
      <c r="AA3944">
        <v>0</v>
      </c>
      <c r="AB3944">
        <v>20.270325129120749</v>
      </c>
      <c r="AC3944">
        <v>0</v>
      </c>
      <c r="AD3944">
        <v>0</v>
      </c>
      <c r="AE3944">
        <v>51.442105510158527</v>
      </c>
    </row>
    <row r="3945" spans="1:31" x14ac:dyDescent="0.25">
      <c r="A3945">
        <v>1878517</v>
      </c>
      <c r="B3945">
        <v>1</v>
      </c>
      <c r="C3945" t="s">
        <v>80</v>
      </c>
      <c r="D3945" t="s">
        <v>82</v>
      </c>
      <c r="E3945" t="s">
        <v>222</v>
      </c>
      <c r="F3945" t="s">
        <v>11455</v>
      </c>
      <c r="G3945" t="s">
        <v>148</v>
      </c>
      <c r="H3945" t="s">
        <v>143</v>
      </c>
      <c r="I3945" t="s">
        <v>135</v>
      </c>
      <c r="J3945" t="s">
        <v>136</v>
      </c>
      <c r="K3945" t="s">
        <v>137</v>
      </c>
      <c r="L3945" t="s">
        <v>11456</v>
      </c>
      <c r="M3945" t="s">
        <v>11457</v>
      </c>
      <c r="N3945">
        <v>2.1402777770000001</v>
      </c>
      <c r="O3945">
        <v>0</v>
      </c>
      <c r="P3945">
        <v>0</v>
      </c>
      <c r="Q3945">
        <v>0</v>
      </c>
      <c r="R3945">
        <v>0</v>
      </c>
      <c r="S3945">
        <v>0</v>
      </c>
      <c r="T3945">
        <v>36</v>
      </c>
      <c r="U3945">
        <v>0</v>
      </c>
      <c r="V3945">
        <v>0</v>
      </c>
      <c r="W3945">
        <v>0</v>
      </c>
      <c r="X3945">
        <v>0</v>
      </c>
      <c r="Y3945">
        <v>0</v>
      </c>
      <c r="Z3945">
        <v>0</v>
      </c>
      <c r="AA3945">
        <v>0</v>
      </c>
      <c r="AB3945">
        <v>102.76612032058672</v>
      </c>
      <c r="AC3945">
        <v>0</v>
      </c>
      <c r="AD3945">
        <v>0</v>
      </c>
      <c r="AE3945">
        <v>102.76612032058672</v>
      </c>
    </row>
    <row r="3946" spans="1:31" x14ac:dyDescent="0.25">
      <c r="A3946">
        <v>1878371</v>
      </c>
      <c r="B3946">
        <v>1</v>
      </c>
      <c r="C3946" t="s">
        <v>80</v>
      </c>
      <c r="D3946" t="s">
        <v>102</v>
      </c>
      <c r="E3946" t="s">
        <v>146</v>
      </c>
      <c r="F3946" t="s">
        <v>11458</v>
      </c>
      <c r="G3946" t="s">
        <v>148</v>
      </c>
      <c r="H3946" t="s">
        <v>143</v>
      </c>
      <c r="I3946" t="s">
        <v>135</v>
      </c>
      <c r="J3946" t="s">
        <v>136</v>
      </c>
      <c r="K3946" t="s">
        <v>137</v>
      </c>
      <c r="L3946" t="s">
        <v>11459</v>
      </c>
      <c r="M3946" t="s">
        <v>11460</v>
      </c>
      <c r="N3946">
        <v>1.706111111</v>
      </c>
      <c r="O3946">
        <v>0</v>
      </c>
      <c r="P3946">
        <v>0</v>
      </c>
      <c r="Q3946">
        <v>0</v>
      </c>
      <c r="R3946">
        <v>1</v>
      </c>
      <c r="S3946">
        <v>0</v>
      </c>
      <c r="T3946">
        <v>0</v>
      </c>
      <c r="U3946">
        <v>0</v>
      </c>
      <c r="V3946">
        <v>0</v>
      </c>
      <c r="W3946">
        <v>0</v>
      </c>
      <c r="X3946">
        <v>0</v>
      </c>
      <c r="Y3946">
        <v>0</v>
      </c>
      <c r="Z3946">
        <v>4.8558221819853227</v>
      </c>
      <c r="AA3946">
        <v>0</v>
      </c>
      <c r="AB3946">
        <v>0</v>
      </c>
      <c r="AC3946">
        <v>0</v>
      </c>
      <c r="AD3946">
        <v>0</v>
      </c>
      <c r="AE3946">
        <v>4.8558221819853227</v>
      </c>
    </row>
    <row r="3947" spans="1:31" x14ac:dyDescent="0.25">
      <c r="A3947">
        <v>1878746</v>
      </c>
      <c r="B3947">
        <v>1</v>
      </c>
      <c r="C3947" t="s">
        <v>81</v>
      </c>
      <c r="D3947" t="s">
        <v>122</v>
      </c>
      <c r="E3947" t="s">
        <v>158</v>
      </c>
      <c r="F3947" t="s">
        <v>11461</v>
      </c>
      <c r="G3947" t="s">
        <v>219</v>
      </c>
      <c r="H3947" t="s">
        <v>134</v>
      </c>
      <c r="I3947" t="s">
        <v>135</v>
      </c>
      <c r="J3947" t="s">
        <v>136</v>
      </c>
      <c r="K3947" t="s">
        <v>137</v>
      </c>
      <c r="L3947" t="s">
        <v>11462</v>
      </c>
      <c r="M3947" t="s">
        <v>11463</v>
      </c>
      <c r="N3947">
        <v>1.841111111</v>
      </c>
      <c r="O3947">
        <v>0</v>
      </c>
      <c r="P3947">
        <v>0</v>
      </c>
      <c r="Q3947">
        <v>5</v>
      </c>
      <c r="R3947">
        <v>0</v>
      </c>
      <c r="S3947">
        <v>0</v>
      </c>
      <c r="T3947">
        <v>0</v>
      </c>
      <c r="U3947">
        <v>1</v>
      </c>
      <c r="V3947">
        <v>0</v>
      </c>
      <c r="W3947">
        <v>0</v>
      </c>
      <c r="X3947">
        <v>0</v>
      </c>
      <c r="Y3947">
        <v>7.0524529561524307</v>
      </c>
      <c r="Z3947">
        <v>0</v>
      </c>
      <c r="AA3947">
        <v>0</v>
      </c>
      <c r="AB3947">
        <v>0</v>
      </c>
      <c r="AC3947">
        <v>1.5958848809063246</v>
      </c>
      <c r="AD3947">
        <v>0</v>
      </c>
      <c r="AE3947">
        <v>8.6483378370587545</v>
      </c>
    </row>
    <row r="3948" spans="1:31" x14ac:dyDescent="0.25">
      <c r="A3948">
        <v>1878583</v>
      </c>
      <c r="B3948">
        <v>1</v>
      </c>
      <c r="C3948" t="s">
        <v>80</v>
      </c>
      <c r="D3948" t="s">
        <v>92</v>
      </c>
      <c r="E3948" t="s">
        <v>210</v>
      </c>
      <c r="F3948" t="s">
        <v>11464</v>
      </c>
      <c r="G3948" t="s">
        <v>133</v>
      </c>
      <c r="H3948" t="s">
        <v>134</v>
      </c>
      <c r="I3948" t="s">
        <v>135</v>
      </c>
      <c r="J3948" t="s">
        <v>136</v>
      </c>
      <c r="K3948" t="s">
        <v>137</v>
      </c>
      <c r="L3948" t="s">
        <v>11465</v>
      </c>
      <c r="M3948" t="s">
        <v>11466</v>
      </c>
      <c r="N3948">
        <v>1.3630555550000001</v>
      </c>
      <c r="O3948">
        <v>0</v>
      </c>
      <c r="P3948">
        <v>152</v>
      </c>
      <c r="Q3948">
        <v>0</v>
      </c>
      <c r="R3948">
        <v>0</v>
      </c>
      <c r="S3948">
        <v>0</v>
      </c>
      <c r="T3948">
        <v>5</v>
      </c>
      <c r="U3948">
        <v>0</v>
      </c>
      <c r="V3948">
        <v>0</v>
      </c>
      <c r="W3948">
        <v>0</v>
      </c>
      <c r="X3948">
        <v>59.168191908657938</v>
      </c>
      <c r="Y3948">
        <v>0</v>
      </c>
      <c r="Z3948">
        <v>0</v>
      </c>
      <c r="AA3948">
        <v>0</v>
      </c>
      <c r="AB3948">
        <v>14.541445246863582</v>
      </c>
      <c r="AC3948">
        <v>0</v>
      </c>
      <c r="AD3948">
        <v>0</v>
      </c>
      <c r="AE3948">
        <v>73.70963715552152</v>
      </c>
    </row>
    <row r="3949" spans="1:31" x14ac:dyDescent="0.25">
      <c r="A3949">
        <v>1878703</v>
      </c>
      <c r="B3949">
        <v>1</v>
      </c>
      <c r="C3949" t="s">
        <v>80</v>
      </c>
      <c r="D3949" t="s">
        <v>84</v>
      </c>
      <c r="E3949" t="s">
        <v>140</v>
      </c>
      <c r="F3949" t="s">
        <v>11467</v>
      </c>
      <c r="G3949" t="s">
        <v>200</v>
      </c>
      <c r="H3949" t="s">
        <v>143</v>
      </c>
      <c r="I3949" t="s">
        <v>135</v>
      </c>
      <c r="J3949" t="s">
        <v>136</v>
      </c>
      <c r="K3949" t="s">
        <v>137</v>
      </c>
      <c r="L3949" t="s">
        <v>11468</v>
      </c>
      <c r="M3949" t="s">
        <v>11469</v>
      </c>
      <c r="N3949">
        <v>2.6219444439999999</v>
      </c>
      <c r="O3949">
        <v>0</v>
      </c>
      <c r="P3949">
        <v>4</v>
      </c>
      <c r="Q3949">
        <v>0</v>
      </c>
      <c r="R3949">
        <v>0</v>
      </c>
      <c r="S3949">
        <v>0</v>
      </c>
      <c r="T3949">
        <v>0</v>
      </c>
      <c r="U3949">
        <v>0</v>
      </c>
      <c r="V3949">
        <v>0</v>
      </c>
      <c r="W3949">
        <v>0</v>
      </c>
      <c r="X3949">
        <v>1.5663175575682318</v>
      </c>
      <c r="Y3949">
        <v>0</v>
      </c>
      <c r="Z3949">
        <v>0</v>
      </c>
      <c r="AA3949">
        <v>0</v>
      </c>
      <c r="AB3949">
        <v>0</v>
      </c>
      <c r="AC3949">
        <v>0</v>
      </c>
      <c r="AD3949">
        <v>0</v>
      </c>
      <c r="AE3949">
        <v>1.5663175575682318</v>
      </c>
    </row>
    <row r="3950" spans="1:31" x14ac:dyDescent="0.25">
      <c r="A3950">
        <v>1878646</v>
      </c>
      <c r="B3950">
        <v>1</v>
      </c>
      <c r="C3950" t="s">
        <v>80</v>
      </c>
      <c r="D3950" t="s">
        <v>98</v>
      </c>
      <c r="E3950" t="s">
        <v>158</v>
      </c>
      <c r="F3950" t="s">
        <v>11470</v>
      </c>
      <c r="G3950" t="s">
        <v>293</v>
      </c>
      <c r="H3950" t="s">
        <v>134</v>
      </c>
      <c r="I3950" t="s">
        <v>135</v>
      </c>
      <c r="J3950" t="s">
        <v>136</v>
      </c>
      <c r="K3950" t="s">
        <v>137</v>
      </c>
      <c r="L3950" t="s">
        <v>11471</v>
      </c>
      <c r="M3950" t="s">
        <v>11472</v>
      </c>
      <c r="N3950">
        <v>2.0538888879999999</v>
      </c>
      <c r="O3950">
        <v>0</v>
      </c>
      <c r="P3950">
        <v>0</v>
      </c>
      <c r="Q3950">
        <v>0</v>
      </c>
      <c r="R3950">
        <v>13</v>
      </c>
      <c r="S3950">
        <v>0</v>
      </c>
      <c r="T3950">
        <v>1</v>
      </c>
      <c r="U3950">
        <v>0</v>
      </c>
      <c r="V3950">
        <v>0</v>
      </c>
      <c r="W3950">
        <v>0</v>
      </c>
      <c r="X3950">
        <v>0</v>
      </c>
      <c r="Y3950">
        <v>0</v>
      </c>
      <c r="Z3950">
        <v>141.02305950402928</v>
      </c>
      <c r="AA3950">
        <v>0</v>
      </c>
      <c r="AB3950">
        <v>0</v>
      </c>
      <c r="AC3950">
        <v>0</v>
      </c>
      <c r="AD3950">
        <v>0</v>
      </c>
      <c r="AE3950">
        <v>141.02305950402928</v>
      </c>
    </row>
    <row r="3951" spans="1:31" x14ac:dyDescent="0.25">
      <c r="A3951">
        <v>1878042</v>
      </c>
      <c r="B3951">
        <v>1</v>
      </c>
      <c r="C3951" t="s">
        <v>80</v>
      </c>
      <c r="D3951" t="s">
        <v>82</v>
      </c>
      <c r="E3951" t="s">
        <v>140</v>
      </c>
      <c r="F3951" t="s">
        <v>11473</v>
      </c>
      <c r="G3951" t="s">
        <v>163</v>
      </c>
      <c r="H3951" t="s">
        <v>143</v>
      </c>
      <c r="I3951" t="s">
        <v>135</v>
      </c>
      <c r="J3951" t="s">
        <v>136</v>
      </c>
      <c r="K3951" t="s">
        <v>137</v>
      </c>
      <c r="L3951" t="s">
        <v>11474</v>
      </c>
      <c r="M3951" t="s">
        <v>11475</v>
      </c>
      <c r="N3951">
        <v>1.601388888</v>
      </c>
      <c r="O3951">
        <v>0</v>
      </c>
      <c r="P3951">
        <v>1</v>
      </c>
      <c r="Q3951">
        <v>0</v>
      </c>
      <c r="R3951">
        <v>0</v>
      </c>
      <c r="S3951">
        <v>0</v>
      </c>
      <c r="T3951">
        <v>0</v>
      </c>
      <c r="U3951">
        <v>0</v>
      </c>
      <c r="V3951">
        <v>0</v>
      </c>
      <c r="W3951">
        <v>0</v>
      </c>
      <c r="X3951">
        <v>0.24649061066443337</v>
      </c>
      <c r="Y3951">
        <v>0</v>
      </c>
      <c r="Z3951">
        <v>0</v>
      </c>
      <c r="AA3951">
        <v>0</v>
      </c>
      <c r="AB3951">
        <v>0</v>
      </c>
      <c r="AC3951">
        <v>0</v>
      </c>
      <c r="AD3951">
        <v>0</v>
      </c>
      <c r="AE3951">
        <v>0.24649061066443337</v>
      </c>
    </row>
    <row r="3952" spans="1:31" x14ac:dyDescent="0.25">
      <c r="A3952">
        <v>1878683</v>
      </c>
      <c r="B3952">
        <v>1</v>
      </c>
      <c r="C3952" t="s">
        <v>80</v>
      </c>
      <c r="D3952" t="s">
        <v>104</v>
      </c>
      <c r="E3952" t="s">
        <v>158</v>
      </c>
      <c r="F3952" t="s">
        <v>11476</v>
      </c>
      <c r="G3952" t="s">
        <v>133</v>
      </c>
      <c r="H3952" t="s">
        <v>134</v>
      </c>
      <c r="I3952" t="s">
        <v>135</v>
      </c>
      <c r="J3952" t="s">
        <v>136</v>
      </c>
      <c r="K3952" t="s">
        <v>137</v>
      </c>
      <c r="L3952" t="s">
        <v>11477</v>
      </c>
      <c r="M3952" t="s">
        <v>11478</v>
      </c>
      <c r="N3952">
        <v>1.2436111110000001</v>
      </c>
      <c r="O3952">
        <v>0</v>
      </c>
      <c r="P3952">
        <v>7</v>
      </c>
      <c r="Q3952">
        <v>0</v>
      </c>
      <c r="R3952">
        <v>18</v>
      </c>
      <c r="S3952">
        <v>0</v>
      </c>
      <c r="T3952">
        <v>10</v>
      </c>
      <c r="U3952">
        <v>0</v>
      </c>
      <c r="V3952">
        <v>0</v>
      </c>
      <c r="W3952">
        <v>0</v>
      </c>
      <c r="X3952">
        <v>3.7488913766743459</v>
      </c>
      <c r="Y3952">
        <v>0</v>
      </c>
      <c r="Z3952">
        <v>14.513720630402476</v>
      </c>
      <c r="AA3952">
        <v>0</v>
      </c>
      <c r="AB3952">
        <v>18.268594327451712</v>
      </c>
      <c r="AC3952">
        <v>0</v>
      </c>
      <c r="AD3952">
        <v>0</v>
      </c>
      <c r="AE3952">
        <v>36.531206334528534</v>
      </c>
    </row>
    <row r="3953" spans="1:31" x14ac:dyDescent="0.25">
      <c r="A3953">
        <v>1878291</v>
      </c>
      <c r="B3953">
        <v>1</v>
      </c>
      <c r="C3953" t="s">
        <v>81</v>
      </c>
      <c r="D3953" t="s">
        <v>123</v>
      </c>
      <c r="E3953" t="s">
        <v>140</v>
      </c>
      <c r="F3953" t="s">
        <v>11479</v>
      </c>
      <c r="G3953" t="s">
        <v>163</v>
      </c>
      <c r="H3953" t="s">
        <v>143</v>
      </c>
      <c r="I3953" t="s">
        <v>135</v>
      </c>
      <c r="J3953" t="s">
        <v>136</v>
      </c>
      <c r="K3953" t="s">
        <v>137</v>
      </c>
      <c r="L3953" t="s">
        <v>11480</v>
      </c>
      <c r="M3953" t="s">
        <v>11481</v>
      </c>
      <c r="N3953">
        <v>2.9219444440000002</v>
      </c>
      <c r="O3953">
        <v>0</v>
      </c>
      <c r="P3953">
        <v>4</v>
      </c>
      <c r="Q3953">
        <v>0</v>
      </c>
      <c r="R3953">
        <v>0</v>
      </c>
      <c r="S3953">
        <v>0</v>
      </c>
      <c r="T3953">
        <v>0</v>
      </c>
      <c r="U3953">
        <v>0</v>
      </c>
      <c r="V3953">
        <v>0</v>
      </c>
      <c r="W3953">
        <v>0</v>
      </c>
      <c r="X3953">
        <v>0.99160808302771464</v>
      </c>
      <c r="Y3953">
        <v>0</v>
      </c>
      <c r="Z3953">
        <v>0</v>
      </c>
      <c r="AA3953">
        <v>0</v>
      </c>
      <c r="AB3953">
        <v>0</v>
      </c>
      <c r="AC3953">
        <v>0</v>
      </c>
      <c r="AD3953">
        <v>0</v>
      </c>
      <c r="AE3953">
        <v>0.99160808302771464</v>
      </c>
    </row>
    <row r="3954" spans="1:31" x14ac:dyDescent="0.25">
      <c r="A3954">
        <v>1878099</v>
      </c>
      <c r="B3954">
        <v>1</v>
      </c>
      <c r="C3954" t="s">
        <v>81</v>
      </c>
      <c r="D3954" t="s">
        <v>123</v>
      </c>
      <c r="E3954" t="s">
        <v>210</v>
      </c>
      <c r="F3954" t="s">
        <v>10481</v>
      </c>
      <c r="G3954" t="s">
        <v>133</v>
      </c>
      <c r="H3954" t="s">
        <v>134</v>
      </c>
      <c r="I3954" t="s">
        <v>135</v>
      </c>
      <c r="J3954" t="s">
        <v>136</v>
      </c>
      <c r="K3954" t="s">
        <v>137</v>
      </c>
      <c r="L3954" t="s">
        <v>11482</v>
      </c>
      <c r="M3954" t="s">
        <v>11483</v>
      </c>
      <c r="N3954">
        <v>0.83027777700000005</v>
      </c>
      <c r="O3954">
        <v>0</v>
      </c>
      <c r="P3954">
        <v>1004</v>
      </c>
      <c r="Q3954">
        <v>10</v>
      </c>
      <c r="R3954">
        <v>108</v>
      </c>
      <c r="S3954">
        <v>6</v>
      </c>
      <c r="T3954">
        <v>73</v>
      </c>
      <c r="U3954">
        <v>2</v>
      </c>
      <c r="V3954">
        <v>0</v>
      </c>
      <c r="W3954">
        <v>0</v>
      </c>
      <c r="X3954">
        <v>110.17017678324255</v>
      </c>
      <c r="Y3954">
        <v>18.571188424112698</v>
      </c>
      <c r="Z3954">
        <v>217.92755120619532</v>
      </c>
      <c r="AA3954">
        <v>62.173150627554534</v>
      </c>
      <c r="AB3954">
        <v>40.517404699002824</v>
      </c>
      <c r="AC3954">
        <v>33.197475489608003</v>
      </c>
      <c r="AD3954">
        <v>0</v>
      </c>
      <c r="AE3954">
        <v>482.55694722971595</v>
      </c>
    </row>
    <row r="3955" spans="1:31" x14ac:dyDescent="0.25">
      <c r="A3955">
        <v>1878248</v>
      </c>
      <c r="B3955">
        <v>1</v>
      </c>
      <c r="C3955" t="s">
        <v>80</v>
      </c>
      <c r="D3955" t="s">
        <v>89</v>
      </c>
      <c r="E3955" t="s">
        <v>140</v>
      </c>
      <c r="F3955" t="s">
        <v>11484</v>
      </c>
      <c r="G3955" t="s">
        <v>163</v>
      </c>
      <c r="H3955" t="s">
        <v>143</v>
      </c>
      <c r="I3955" t="s">
        <v>135</v>
      </c>
      <c r="J3955" t="s">
        <v>136</v>
      </c>
      <c r="K3955" t="s">
        <v>137</v>
      </c>
      <c r="L3955" t="s">
        <v>11485</v>
      </c>
      <c r="M3955" t="s">
        <v>11486</v>
      </c>
      <c r="N3955">
        <v>1.463055555</v>
      </c>
      <c r="O3955">
        <v>0</v>
      </c>
      <c r="P3955">
        <v>2</v>
      </c>
      <c r="Q3955">
        <v>0</v>
      </c>
      <c r="R3955">
        <v>0</v>
      </c>
      <c r="S3955">
        <v>0</v>
      </c>
      <c r="T3955">
        <v>0</v>
      </c>
      <c r="U3955">
        <v>0</v>
      </c>
      <c r="V3955">
        <v>0</v>
      </c>
      <c r="W3955">
        <v>0</v>
      </c>
      <c r="X3955">
        <v>0.7314973598288883</v>
      </c>
      <c r="Y3955">
        <v>0</v>
      </c>
      <c r="Z3955">
        <v>0</v>
      </c>
      <c r="AA3955">
        <v>0</v>
      </c>
      <c r="AB3955">
        <v>0</v>
      </c>
      <c r="AC3955">
        <v>0</v>
      </c>
      <c r="AD3955">
        <v>0</v>
      </c>
      <c r="AE3955">
        <v>0.7314973598288883</v>
      </c>
    </row>
    <row r="3956" spans="1:31" x14ac:dyDescent="0.25">
      <c r="A3956">
        <v>1878789</v>
      </c>
      <c r="B3956">
        <v>1</v>
      </c>
      <c r="C3956" t="s">
        <v>81</v>
      </c>
      <c r="D3956" t="s">
        <v>121</v>
      </c>
      <c r="E3956" t="s">
        <v>169</v>
      </c>
      <c r="F3956" t="s">
        <v>11487</v>
      </c>
      <c r="G3956" t="s">
        <v>183</v>
      </c>
      <c r="H3956" t="s">
        <v>143</v>
      </c>
      <c r="I3956" t="s">
        <v>135</v>
      </c>
      <c r="J3956" t="s">
        <v>136</v>
      </c>
      <c r="K3956" t="s">
        <v>137</v>
      </c>
      <c r="L3956" t="s">
        <v>11488</v>
      </c>
      <c r="M3956" t="s">
        <v>11489</v>
      </c>
      <c r="N3956">
        <v>1.3533333329999999</v>
      </c>
      <c r="O3956">
        <v>0</v>
      </c>
      <c r="P3956">
        <v>37</v>
      </c>
      <c r="Q3956">
        <v>0</v>
      </c>
      <c r="R3956">
        <v>0</v>
      </c>
      <c r="S3956">
        <v>0</v>
      </c>
      <c r="T3956">
        <v>0</v>
      </c>
      <c r="U3956">
        <v>0</v>
      </c>
      <c r="V3956">
        <v>0</v>
      </c>
      <c r="W3956">
        <v>0</v>
      </c>
      <c r="X3956">
        <v>7.3216057123843532</v>
      </c>
      <c r="Y3956">
        <v>0</v>
      </c>
      <c r="Z3956">
        <v>0</v>
      </c>
      <c r="AA3956">
        <v>0</v>
      </c>
      <c r="AB3956">
        <v>0</v>
      </c>
      <c r="AC3956">
        <v>0</v>
      </c>
      <c r="AD3956">
        <v>0</v>
      </c>
      <c r="AE3956">
        <v>7.3216057123843532</v>
      </c>
    </row>
    <row r="3957" spans="1:31" x14ac:dyDescent="0.25">
      <c r="A3957">
        <v>1878071</v>
      </c>
      <c r="B3957">
        <v>1</v>
      </c>
      <c r="C3957" t="s">
        <v>80</v>
      </c>
      <c r="D3957" t="s">
        <v>95</v>
      </c>
      <c r="E3957" t="s">
        <v>229</v>
      </c>
      <c r="F3957" t="s">
        <v>6842</v>
      </c>
      <c r="G3957" t="s">
        <v>133</v>
      </c>
      <c r="H3957" t="s">
        <v>134</v>
      </c>
      <c r="I3957" t="s">
        <v>135</v>
      </c>
      <c r="J3957" t="s">
        <v>136</v>
      </c>
      <c r="K3957" t="s">
        <v>137</v>
      </c>
      <c r="L3957" t="s">
        <v>11490</v>
      </c>
      <c r="M3957" t="s">
        <v>11491</v>
      </c>
      <c r="N3957">
        <v>0.21666666600000001</v>
      </c>
      <c r="O3957">
        <v>8</v>
      </c>
      <c r="P3957">
        <v>3830</v>
      </c>
      <c r="Q3957">
        <v>14</v>
      </c>
      <c r="R3957">
        <v>149</v>
      </c>
      <c r="S3957">
        <v>77</v>
      </c>
      <c r="T3957">
        <v>331</v>
      </c>
      <c r="U3957">
        <v>16</v>
      </c>
      <c r="V3957">
        <v>2</v>
      </c>
      <c r="W3957">
        <v>1.2835097515831499</v>
      </c>
      <c r="X3957">
        <v>146.70518229965163</v>
      </c>
      <c r="Y3957">
        <v>44.517684919610502</v>
      </c>
      <c r="Z3957">
        <v>14.499429373985398</v>
      </c>
      <c r="AA3957">
        <v>320.42752019125197</v>
      </c>
      <c r="AB3957">
        <v>51.273590677614123</v>
      </c>
      <c r="AC3957">
        <v>241.44544737864132</v>
      </c>
      <c r="AD3957">
        <v>2.1877579083869167</v>
      </c>
      <c r="AE3957">
        <v>822.3401225007251</v>
      </c>
    </row>
    <row r="3958" spans="1:31" x14ac:dyDescent="0.25">
      <c r="A3958">
        <v>1878735</v>
      </c>
      <c r="B3958">
        <v>1</v>
      </c>
      <c r="C3958" t="s">
        <v>81</v>
      </c>
      <c r="D3958" t="s">
        <v>123</v>
      </c>
      <c r="E3958" t="s">
        <v>131</v>
      </c>
      <c r="F3958" t="s">
        <v>9746</v>
      </c>
      <c r="G3958" t="s">
        <v>133</v>
      </c>
      <c r="H3958" t="s">
        <v>134</v>
      </c>
      <c r="I3958" t="s">
        <v>135</v>
      </c>
      <c r="J3958" t="s">
        <v>136</v>
      </c>
      <c r="K3958" t="s">
        <v>137</v>
      </c>
      <c r="L3958" t="s">
        <v>11492</v>
      </c>
      <c r="M3958" t="s">
        <v>11493</v>
      </c>
      <c r="N3958">
        <v>1.8927777770000001</v>
      </c>
      <c r="O3958">
        <v>0</v>
      </c>
      <c r="P3958">
        <v>1</v>
      </c>
      <c r="Q3958">
        <v>1</v>
      </c>
      <c r="R3958">
        <v>35</v>
      </c>
      <c r="S3958">
        <v>0</v>
      </c>
      <c r="T3958">
        <v>4</v>
      </c>
      <c r="U3958">
        <v>0</v>
      </c>
      <c r="V3958">
        <v>0</v>
      </c>
      <c r="W3958">
        <v>0</v>
      </c>
      <c r="X3958">
        <v>0.69685193879834673</v>
      </c>
      <c r="Y3958">
        <v>66.180857997377373</v>
      </c>
      <c r="Z3958">
        <v>187.37136423290406</v>
      </c>
      <c r="AA3958">
        <v>0</v>
      </c>
      <c r="AB3958">
        <v>17.542230867738734</v>
      </c>
      <c r="AC3958">
        <v>0</v>
      </c>
      <c r="AD3958">
        <v>0</v>
      </c>
      <c r="AE3958">
        <v>271.79130503681853</v>
      </c>
    </row>
    <row r="3959" spans="1:31" x14ac:dyDescent="0.25">
      <c r="A3959">
        <v>1878712</v>
      </c>
      <c r="B3959">
        <v>1</v>
      </c>
      <c r="C3959" t="s">
        <v>80</v>
      </c>
      <c r="D3959" t="s">
        <v>103</v>
      </c>
      <c r="E3959" t="s">
        <v>169</v>
      </c>
      <c r="F3959" t="s">
        <v>11494</v>
      </c>
      <c r="G3959" t="s">
        <v>2221</v>
      </c>
      <c r="H3959" t="s">
        <v>143</v>
      </c>
      <c r="I3959" t="s">
        <v>135</v>
      </c>
      <c r="J3959" t="s">
        <v>136</v>
      </c>
      <c r="K3959" t="s">
        <v>137</v>
      </c>
      <c r="L3959" t="s">
        <v>11495</v>
      </c>
      <c r="M3959" t="s">
        <v>11496</v>
      </c>
      <c r="N3959">
        <v>0.81361111100000005</v>
      </c>
      <c r="O3959">
        <v>0</v>
      </c>
      <c r="P3959">
        <v>124</v>
      </c>
      <c r="Q3959">
        <v>0</v>
      </c>
      <c r="R3959">
        <v>1</v>
      </c>
      <c r="S3959">
        <v>0</v>
      </c>
      <c r="T3959">
        <v>23</v>
      </c>
      <c r="U3959">
        <v>0</v>
      </c>
      <c r="V3959">
        <v>0</v>
      </c>
      <c r="W3959">
        <v>0</v>
      </c>
      <c r="X3959">
        <v>47.285905394471477</v>
      </c>
      <c r="Y3959">
        <v>0</v>
      </c>
      <c r="Z3959">
        <v>3.4183829342333339E-4</v>
      </c>
      <c r="AA3959">
        <v>0</v>
      </c>
      <c r="AB3959">
        <v>17.768488379429328</v>
      </c>
      <c r="AC3959">
        <v>0</v>
      </c>
      <c r="AD3959">
        <v>0</v>
      </c>
      <c r="AE3959">
        <v>65.054735612194236</v>
      </c>
    </row>
    <row r="3960" spans="1:31" x14ac:dyDescent="0.25">
      <c r="A3960">
        <v>1878758</v>
      </c>
      <c r="B3960">
        <v>1</v>
      </c>
      <c r="C3960" t="s">
        <v>81</v>
      </c>
      <c r="D3960" t="s">
        <v>127</v>
      </c>
      <c r="E3960" t="s">
        <v>146</v>
      </c>
      <c r="F3960" t="s">
        <v>11497</v>
      </c>
      <c r="G3960" t="s">
        <v>148</v>
      </c>
      <c r="H3960" t="s">
        <v>143</v>
      </c>
      <c r="I3960" t="s">
        <v>135</v>
      </c>
      <c r="J3960" t="s">
        <v>136</v>
      </c>
      <c r="K3960" t="s">
        <v>137</v>
      </c>
      <c r="L3960" t="s">
        <v>11498</v>
      </c>
      <c r="M3960" t="s">
        <v>11499</v>
      </c>
      <c r="N3960">
        <v>5.329722222</v>
      </c>
      <c r="O3960">
        <v>0</v>
      </c>
      <c r="P3960">
        <v>76</v>
      </c>
      <c r="Q3960">
        <v>0</v>
      </c>
      <c r="R3960">
        <v>1</v>
      </c>
      <c r="S3960">
        <v>0</v>
      </c>
      <c r="T3960">
        <v>7</v>
      </c>
      <c r="U3960">
        <v>0</v>
      </c>
      <c r="V3960">
        <v>0</v>
      </c>
      <c r="W3960">
        <v>0</v>
      </c>
      <c r="X3960">
        <v>130.12538382333213</v>
      </c>
      <c r="Y3960">
        <v>0</v>
      </c>
      <c r="Z3960">
        <v>0.61710510032811672</v>
      </c>
      <c r="AA3960">
        <v>0</v>
      </c>
      <c r="AB3960">
        <v>5.5768882749502042</v>
      </c>
      <c r="AC3960">
        <v>0</v>
      </c>
      <c r="AD3960">
        <v>0</v>
      </c>
      <c r="AE3960">
        <v>136.31937719861043</v>
      </c>
    </row>
    <row r="3961" spans="1:31" x14ac:dyDescent="0.25">
      <c r="A3961">
        <v>1878234</v>
      </c>
      <c r="B3961">
        <v>1</v>
      </c>
      <c r="C3961" t="s">
        <v>80</v>
      </c>
      <c r="D3961" t="s">
        <v>96</v>
      </c>
      <c r="E3961" t="s">
        <v>140</v>
      </c>
      <c r="F3961" t="s">
        <v>11500</v>
      </c>
      <c r="G3961" t="s">
        <v>163</v>
      </c>
      <c r="H3961" t="s">
        <v>143</v>
      </c>
      <c r="I3961" t="s">
        <v>135</v>
      </c>
      <c r="J3961" t="s">
        <v>136</v>
      </c>
      <c r="K3961" t="s">
        <v>137</v>
      </c>
      <c r="L3961" t="s">
        <v>11501</v>
      </c>
      <c r="M3961" t="s">
        <v>11502</v>
      </c>
      <c r="N3961">
        <v>3.4327777770000001</v>
      </c>
      <c r="O3961">
        <v>0</v>
      </c>
      <c r="P3961">
        <v>1</v>
      </c>
      <c r="Q3961">
        <v>0</v>
      </c>
      <c r="R3961">
        <v>0</v>
      </c>
      <c r="S3961">
        <v>0</v>
      </c>
      <c r="T3961">
        <v>0</v>
      </c>
      <c r="U3961">
        <v>0</v>
      </c>
      <c r="V3961">
        <v>0</v>
      </c>
      <c r="W3961">
        <v>0</v>
      </c>
      <c r="X3961">
        <v>0.70698842519592675</v>
      </c>
      <c r="Y3961">
        <v>0</v>
      </c>
      <c r="Z3961">
        <v>0</v>
      </c>
      <c r="AA3961">
        <v>0</v>
      </c>
      <c r="AB3961">
        <v>0</v>
      </c>
      <c r="AC3961">
        <v>0</v>
      </c>
      <c r="AD3961">
        <v>0</v>
      </c>
      <c r="AE3961">
        <v>0.70698842519592675</v>
      </c>
    </row>
    <row r="3962" spans="1:31" x14ac:dyDescent="0.25">
      <c r="A3962">
        <v>1878257</v>
      </c>
      <c r="B3962">
        <v>1</v>
      </c>
      <c r="C3962" t="s">
        <v>80</v>
      </c>
      <c r="D3962" t="s">
        <v>83</v>
      </c>
      <c r="E3962" t="s">
        <v>140</v>
      </c>
      <c r="F3962" t="s">
        <v>11503</v>
      </c>
      <c r="G3962" t="s">
        <v>207</v>
      </c>
      <c r="H3962" t="s">
        <v>143</v>
      </c>
      <c r="I3962" t="s">
        <v>135</v>
      </c>
      <c r="J3962" t="s">
        <v>136</v>
      </c>
      <c r="K3962" t="s">
        <v>137</v>
      </c>
      <c r="L3962" t="s">
        <v>11504</v>
      </c>
      <c r="M3962" t="s">
        <v>11505</v>
      </c>
      <c r="N3962">
        <v>1.2963888880000001</v>
      </c>
      <c r="O3962">
        <v>0</v>
      </c>
      <c r="P3962">
        <v>36</v>
      </c>
      <c r="Q3962">
        <v>0</v>
      </c>
      <c r="R3962">
        <v>0</v>
      </c>
      <c r="S3962">
        <v>0</v>
      </c>
      <c r="T3962">
        <v>3</v>
      </c>
      <c r="U3962">
        <v>0</v>
      </c>
      <c r="V3962">
        <v>0</v>
      </c>
      <c r="W3962">
        <v>0</v>
      </c>
      <c r="X3962">
        <v>20.672016404997532</v>
      </c>
      <c r="Y3962">
        <v>0</v>
      </c>
      <c r="Z3962">
        <v>0</v>
      </c>
      <c r="AA3962">
        <v>0</v>
      </c>
      <c r="AB3962">
        <v>27.636544816982656</v>
      </c>
      <c r="AC3962">
        <v>0</v>
      </c>
      <c r="AD3962">
        <v>0</v>
      </c>
      <c r="AE3962">
        <v>48.308561221980185</v>
      </c>
    </row>
    <row r="3963" spans="1:31" x14ac:dyDescent="0.25">
      <c r="A3963">
        <v>1878171</v>
      </c>
      <c r="B3963">
        <v>1</v>
      </c>
      <c r="C3963" t="s">
        <v>81</v>
      </c>
      <c r="D3963" t="s">
        <v>112</v>
      </c>
      <c r="E3963" t="s">
        <v>158</v>
      </c>
      <c r="F3963" t="s">
        <v>11506</v>
      </c>
      <c r="G3963" t="s">
        <v>476</v>
      </c>
      <c r="H3963" t="s">
        <v>134</v>
      </c>
      <c r="I3963" t="s">
        <v>135</v>
      </c>
      <c r="J3963" t="s">
        <v>136</v>
      </c>
      <c r="K3963" t="s">
        <v>172</v>
      </c>
      <c r="L3963" t="s">
        <v>11507</v>
      </c>
      <c r="M3963" t="s">
        <v>11508</v>
      </c>
      <c r="N3963">
        <v>0.30722222199999999</v>
      </c>
      <c r="O3963">
        <v>0</v>
      </c>
      <c r="P3963">
        <v>462</v>
      </c>
      <c r="Q3963">
        <v>0</v>
      </c>
      <c r="R3963">
        <v>48</v>
      </c>
      <c r="S3963">
        <v>0</v>
      </c>
      <c r="T3963">
        <v>48</v>
      </c>
      <c r="U3963">
        <v>0</v>
      </c>
      <c r="V3963">
        <v>0</v>
      </c>
      <c r="W3963">
        <v>0</v>
      </c>
      <c r="X3963">
        <v>22.562150719475383</v>
      </c>
      <c r="Y3963">
        <v>0</v>
      </c>
      <c r="Z3963">
        <v>12.198059914109349</v>
      </c>
      <c r="AA3963">
        <v>0</v>
      </c>
      <c r="AB3963">
        <v>5.2341846430243679</v>
      </c>
      <c r="AC3963">
        <v>0</v>
      </c>
      <c r="AD3963">
        <v>0</v>
      </c>
      <c r="AE3963">
        <v>39.994395276609104</v>
      </c>
    </row>
    <row r="3964" spans="1:31" x14ac:dyDescent="0.25">
      <c r="A3964">
        <v>1878526</v>
      </c>
      <c r="B3964">
        <v>1</v>
      </c>
      <c r="C3964" t="s">
        <v>80</v>
      </c>
      <c r="D3964" t="s">
        <v>86</v>
      </c>
      <c r="E3964" t="s">
        <v>169</v>
      </c>
      <c r="F3964" t="s">
        <v>11509</v>
      </c>
      <c r="G3964" t="s">
        <v>142</v>
      </c>
      <c r="H3964" t="s">
        <v>143</v>
      </c>
      <c r="I3964" t="s">
        <v>135</v>
      </c>
      <c r="J3964" t="s">
        <v>136</v>
      </c>
      <c r="K3964" t="s">
        <v>137</v>
      </c>
      <c r="L3964" t="s">
        <v>11510</v>
      </c>
      <c r="M3964" t="s">
        <v>11511</v>
      </c>
      <c r="N3964">
        <v>1.0094444440000001</v>
      </c>
      <c r="O3964">
        <v>0</v>
      </c>
      <c r="P3964">
        <v>390</v>
      </c>
      <c r="Q3964">
        <v>0</v>
      </c>
      <c r="R3964">
        <v>0</v>
      </c>
      <c r="S3964">
        <v>0</v>
      </c>
      <c r="T3964">
        <v>34</v>
      </c>
      <c r="U3964">
        <v>0</v>
      </c>
      <c r="V3964">
        <v>0</v>
      </c>
      <c r="W3964">
        <v>0</v>
      </c>
      <c r="X3964">
        <v>112.61707067212046</v>
      </c>
      <c r="Y3964">
        <v>0</v>
      </c>
      <c r="Z3964">
        <v>0</v>
      </c>
      <c r="AA3964">
        <v>0</v>
      </c>
      <c r="AB3964">
        <v>37.967517436922527</v>
      </c>
      <c r="AC3964">
        <v>0</v>
      </c>
      <c r="AD3964">
        <v>0</v>
      </c>
      <c r="AE3964">
        <v>150.58458810904298</v>
      </c>
    </row>
    <row r="3965" spans="1:31" x14ac:dyDescent="0.25">
      <c r="A3965">
        <v>1878612</v>
      </c>
      <c r="B3965">
        <v>1</v>
      </c>
      <c r="C3965" t="s">
        <v>81</v>
      </c>
      <c r="D3965" t="s">
        <v>116</v>
      </c>
      <c r="E3965" t="s">
        <v>158</v>
      </c>
      <c r="F3965" t="s">
        <v>10292</v>
      </c>
      <c r="G3965" t="s">
        <v>900</v>
      </c>
      <c r="H3965" t="s">
        <v>134</v>
      </c>
      <c r="I3965" t="s">
        <v>135</v>
      </c>
      <c r="J3965" t="s">
        <v>136</v>
      </c>
      <c r="K3965" t="s">
        <v>137</v>
      </c>
      <c r="L3965" t="s">
        <v>11512</v>
      </c>
      <c r="M3965" t="s">
        <v>11513</v>
      </c>
      <c r="N3965">
        <v>4.5563888879999999</v>
      </c>
      <c r="O3965">
        <v>0</v>
      </c>
      <c r="P3965">
        <v>119</v>
      </c>
      <c r="Q3965">
        <v>0</v>
      </c>
      <c r="R3965">
        <v>0</v>
      </c>
      <c r="S3965">
        <v>0</v>
      </c>
      <c r="T3965">
        <v>3</v>
      </c>
      <c r="U3965">
        <v>0</v>
      </c>
      <c r="V3965">
        <v>0</v>
      </c>
      <c r="W3965">
        <v>0</v>
      </c>
      <c r="X3965">
        <v>46.649394299119699</v>
      </c>
      <c r="Y3965">
        <v>0</v>
      </c>
      <c r="Z3965">
        <v>0</v>
      </c>
      <c r="AA3965">
        <v>0</v>
      </c>
      <c r="AB3965">
        <v>0.27355960512506444</v>
      </c>
      <c r="AC3965">
        <v>0</v>
      </c>
      <c r="AD3965">
        <v>0</v>
      </c>
      <c r="AE3965">
        <v>46.922953904244764</v>
      </c>
    </row>
    <row r="3966" spans="1:31" x14ac:dyDescent="0.25">
      <c r="A3966">
        <v>1878274</v>
      </c>
      <c r="B3966">
        <v>1</v>
      </c>
      <c r="C3966" t="s">
        <v>80</v>
      </c>
      <c r="D3966" t="s">
        <v>84</v>
      </c>
      <c r="E3966" t="s">
        <v>140</v>
      </c>
      <c r="F3966" t="s">
        <v>11514</v>
      </c>
      <c r="G3966" t="s">
        <v>212</v>
      </c>
      <c r="H3966" t="s">
        <v>143</v>
      </c>
      <c r="I3966" t="s">
        <v>135</v>
      </c>
      <c r="J3966" t="s">
        <v>3</v>
      </c>
      <c r="K3966" t="s">
        <v>137</v>
      </c>
      <c r="L3966" t="s">
        <v>11515</v>
      </c>
      <c r="M3966" t="s">
        <v>11516</v>
      </c>
      <c r="N3966">
        <v>6.9227777770000003</v>
      </c>
      <c r="O3966">
        <v>0</v>
      </c>
      <c r="P3966">
        <v>5</v>
      </c>
      <c r="Q3966">
        <v>0</v>
      </c>
      <c r="R3966">
        <v>0</v>
      </c>
      <c r="S3966">
        <v>0</v>
      </c>
      <c r="T3966">
        <v>0</v>
      </c>
      <c r="U3966">
        <v>0</v>
      </c>
      <c r="V3966">
        <v>0</v>
      </c>
      <c r="W3966">
        <v>0</v>
      </c>
      <c r="X3966">
        <v>6.8694262362360154</v>
      </c>
      <c r="Y3966">
        <v>0</v>
      </c>
      <c r="Z3966">
        <v>0</v>
      </c>
      <c r="AA3966">
        <v>0</v>
      </c>
      <c r="AB3966">
        <v>0</v>
      </c>
      <c r="AC3966">
        <v>0</v>
      </c>
      <c r="AD3966">
        <v>0</v>
      </c>
      <c r="AE3966">
        <v>6.8694262362360154</v>
      </c>
    </row>
    <row r="3967" spans="1:31" x14ac:dyDescent="0.25">
      <c r="A3967">
        <v>1878420</v>
      </c>
      <c r="B3967">
        <v>1</v>
      </c>
      <c r="C3967" t="s">
        <v>80</v>
      </c>
      <c r="D3967" t="s">
        <v>107</v>
      </c>
      <c r="E3967" t="s">
        <v>158</v>
      </c>
      <c r="F3967" t="s">
        <v>11517</v>
      </c>
      <c r="G3967" t="s">
        <v>293</v>
      </c>
      <c r="H3967" t="s">
        <v>134</v>
      </c>
      <c r="I3967" t="s">
        <v>135</v>
      </c>
      <c r="J3967" t="s">
        <v>136</v>
      </c>
      <c r="K3967" t="s">
        <v>137</v>
      </c>
      <c r="L3967" t="s">
        <v>11518</v>
      </c>
      <c r="M3967" t="s">
        <v>11519</v>
      </c>
      <c r="N3967">
        <v>3.4583333330000001</v>
      </c>
      <c r="O3967">
        <v>0</v>
      </c>
      <c r="P3967">
        <v>0</v>
      </c>
      <c r="Q3967">
        <v>1</v>
      </c>
      <c r="R3967">
        <v>0</v>
      </c>
      <c r="S3967">
        <v>0</v>
      </c>
      <c r="T3967">
        <v>0</v>
      </c>
      <c r="U3967">
        <v>1</v>
      </c>
      <c r="V3967">
        <v>0</v>
      </c>
      <c r="W3967">
        <v>0</v>
      </c>
      <c r="X3967">
        <v>0</v>
      </c>
      <c r="Y3967">
        <v>83.059137019265592</v>
      </c>
      <c r="Z3967">
        <v>0</v>
      </c>
      <c r="AA3967">
        <v>0</v>
      </c>
      <c r="AB3967">
        <v>0</v>
      </c>
      <c r="AC3967">
        <v>261.38555033742705</v>
      </c>
      <c r="AD3967">
        <v>0</v>
      </c>
      <c r="AE3967">
        <v>344.44468735669261</v>
      </c>
    </row>
    <row r="3968" spans="1:31" x14ac:dyDescent="0.25">
      <c r="A3968">
        <v>1878108</v>
      </c>
      <c r="B3968">
        <v>1</v>
      </c>
      <c r="C3968" t="s">
        <v>80</v>
      </c>
      <c r="D3968" t="s">
        <v>106</v>
      </c>
      <c r="E3968" t="s">
        <v>210</v>
      </c>
      <c r="F3968" t="s">
        <v>11520</v>
      </c>
      <c r="G3968" t="s">
        <v>133</v>
      </c>
      <c r="H3968" t="s">
        <v>134</v>
      </c>
      <c r="I3968" t="s">
        <v>135</v>
      </c>
      <c r="J3968" t="s">
        <v>136</v>
      </c>
      <c r="K3968" t="s">
        <v>137</v>
      </c>
      <c r="L3968" t="s">
        <v>11521</v>
      </c>
      <c r="M3968" t="s">
        <v>11522</v>
      </c>
      <c r="N3968">
        <v>7.1944443999999996E-2</v>
      </c>
      <c r="O3968">
        <v>0</v>
      </c>
      <c r="P3968">
        <v>7</v>
      </c>
      <c r="Q3968">
        <v>29</v>
      </c>
      <c r="R3968">
        <v>54</v>
      </c>
      <c r="S3968">
        <v>9</v>
      </c>
      <c r="T3968">
        <v>13</v>
      </c>
      <c r="U3968">
        <v>1</v>
      </c>
      <c r="V3968">
        <v>0</v>
      </c>
      <c r="W3968">
        <v>0</v>
      </c>
      <c r="X3968">
        <v>0.17256481861497086</v>
      </c>
      <c r="Y3968">
        <v>27.14411437516004</v>
      </c>
      <c r="Z3968">
        <v>24.12694339023377</v>
      </c>
      <c r="AA3968">
        <v>5.262552261486765</v>
      </c>
      <c r="AB3968">
        <v>4.3716788431477154</v>
      </c>
      <c r="AC3968">
        <v>1.9488760386900004</v>
      </c>
      <c r="AD3968">
        <v>0</v>
      </c>
      <c r="AE3968">
        <v>63.026729727333262</v>
      </c>
    </row>
    <row r="3969" spans="1:31" x14ac:dyDescent="0.25">
      <c r="A3969">
        <v>1878131</v>
      </c>
      <c r="B3969">
        <v>1</v>
      </c>
      <c r="C3969" t="s">
        <v>81</v>
      </c>
      <c r="D3969" t="s">
        <v>113</v>
      </c>
      <c r="E3969" t="s">
        <v>222</v>
      </c>
      <c r="F3969" t="s">
        <v>11523</v>
      </c>
      <c r="G3969" t="s">
        <v>148</v>
      </c>
      <c r="H3969" t="s">
        <v>143</v>
      </c>
      <c r="I3969" t="s">
        <v>135</v>
      </c>
      <c r="J3969" t="s">
        <v>136</v>
      </c>
      <c r="K3969" t="s">
        <v>137</v>
      </c>
      <c r="L3969" t="s">
        <v>11524</v>
      </c>
      <c r="M3969" t="s">
        <v>11525</v>
      </c>
      <c r="N3969">
        <v>1.630833333</v>
      </c>
      <c r="O3969">
        <v>0</v>
      </c>
      <c r="P3969">
        <v>83</v>
      </c>
      <c r="Q3969">
        <v>0</v>
      </c>
      <c r="R3969">
        <v>0</v>
      </c>
      <c r="S3969">
        <v>0</v>
      </c>
      <c r="T3969">
        <v>2</v>
      </c>
      <c r="U3969">
        <v>0</v>
      </c>
      <c r="V3969">
        <v>0</v>
      </c>
      <c r="W3969">
        <v>0</v>
      </c>
      <c r="X3969">
        <v>34.375684162883019</v>
      </c>
      <c r="Y3969">
        <v>0</v>
      </c>
      <c r="Z3969">
        <v>0</v>
      </c>
      <c r="AA3969">
        <v>0</v>
      </c>
      <c r="AB3969">
        <v>1.38542704872</v>
      </c>
      <c r="AC3969">
        <v>0</v>
      </c>
      <c r="AD3969">
        <v>0</v>
      </c>
      <c r="AE3969">
        <v>35.761111211603016</v>
      </c>
    </row>
    <row r="3970" spans="1:31" x14ac:dyDescent="0.25">
      <c r="A3970">
        <v>1878463</v>
      </c>
      <c r="B3970">
        <v>1</v>
      </c>
      <c r="C3970" t="s">
        <v>80</v>
      </c>
      <c r="D3970" t="s">
        <v>94</v>
      </c>
      <c r="E3970" t="s">
        <v>140</v>
      </c>
      <c r="F3970" t="s">
        <v>11526</v>
      </c>
      <c r="G3970" t="s">
        <v>163</v>
      </c>
      <c r="H3970" t="s">
        <v>143</v>
      </c>
      <c r="I3970" t="s">
        <v>135</v>
      </c>
      <c r="J3970" t="s">
        <v>136</v>
      </c>
      <c r="K3970" t="s">
        <v>137</v>
      </c>
      <c r="L3970" t="s">
        <v>11527</v>
      </c>
      <c r="M3970" t="s">
        <v>11528</v>
      </c>
      <c r="N3970">
        <v>1.4511111109999999</v>
      </c>
      <c r="O3970">
        <v>0</v>
      </c>
      <c r="P3970">
        <v>1</v>
      </c>
      <c r="Q3970">
        <v>0</v>
      </c>
      <c r="R3970">
        <v>0</v>
      </c>
      <c r="S3970">
        <v>0</v>
      </c>
      <c r="T3970">
        <v>0</v>
      </c>
      <c r="U3970">
        <v>0</v>
      </c>
      <c r="V3970">
        <v>0</v>
      </c>
      <c r="W3970">
        <v>0</v>
      </c>
      <c r="X3970">
        <v>0.1845947147607383</v>
      </c>
      <c r="Y3970">
        <v>0</v>
      </c>
      <c r="Z3970">
        <v>0</v>
      </c>
      <c r="AA3970">
        <v>0</v>
      </c>
      <c r="AB3970">
        <v>0</v>
      </c>
      <c r="AC3970">
        <v>0</v>
      </c>
      <c r="AD3970">
        <v>0</v>
      </c>
      <c r="AE3970">
        <v>0.1845947147607383</v>
      </c>
    </row>
    <row r="3971" spans="1:31" x14ac:dyDescent="0.25">
      <c r="A3971">
        <v>1878821</v>
      </c>
      <c r="B3971">
        <v>1</v>
      </c>
      <c r="C3971" t="s">
        <v>80</v>
      </c>
      <c r="D3971" t="s">
        <v>105</v>
      </c>
      <c r="E3971" t="s">
        <v>169</v>
      </c>
      <c r="F3971" t="s">
        <v>11529</v>
      </c>
      <c r="G3971" t="s">
        <v>2576</v>
      </c>
      <c r="H3971" t="s">
        <v>143</v>
      </c>
      <c r="I3971" t="s">
        <v>135</v>
      </c>
      <c r="J3971" t="s">
        <v>136</v>
      </c>
      <c r="K3971" t="s">
        <v>137</v>
      </c>
      <c r="L3971" t="s">
        <v>11530</v>
      </c>
      <c r="M3971" t="s">
        <v>11531</v>
      </c>
      <c r="N3971">
        <v>7.4063888880000004</v>
      </c>
      <c r="O3971">
        <v>0</v>
      </c>
      <c r="P3971">
        <v>104</v>
      </c>
      <c r="Q3971">
        <v>0</v>
      </c>
      <c r="R3971">
        <v>20</v>
      </c>
      <c r="S3971">
        <v>0</v>
      </c>
      <c r="T3971">
        <v>11</v>
      </c>
      <c r="U3971">
        <v>0</v>
      </c>
      <c r="V3971">
        <v>0</v>
      </c>
      <c r="W3971">
        <v>0</v>
      </c>
      <c r="X3971">
        <v>146.0105162669592</v>
      </c>
      <c r="Y3971">
        <v>0</v>
      </c>
      <c r="Z3971">
        <v>134.18788230668176</v>
      </c>
      <c r="AA3971">
        <v>0</v>
      </c>
      <c r="AB3971">
        <v>52.871228308881825</v>
      </c>
      <c r="AC3971">
        <v>0</v>
      </c>
      <c r="AD3971">
        <v>0</v>
      </c>
      <c r="AE3971">
        <v>333.06962688252275</v>
      </c>
    </row>
    <row r="3972" spans="1:31" x14ac:dyDescent="0.25">
      <c r="A3972">
        <v>1878606</v>
      </c>
      <c r="B3972">
        <v>1</v>
      </c>
      <c r="C3972" t="s">
        <v>80</v>
      </c>
      <c r="D3972" t="s">
        <v>107</v>
      </c>
      <c r="E3972" t="s">
        <v>140</v>
      </c>
      <c r="F3972" t="s">
        <v>11532</v>
      </c>
      <c r="G3972" t="s">
        <v>163</v>
      </c>
      <c r="H3972" t="s">
        <v>143</v>
      </c>
      <c r="I3972" t="s">
        <v>135</v>
      </c>
      <c r="J3972" t="s">
        <v>136</v>
      </c>
      <c r="K3972" t="s">
        <v>137</v>
      </c>
      <c r="L3972" t="s">
        <v>11533</v>
      </c>
      <c r="M3972" t="s">
        <v>11534</v>
      </c>
      <c r="N3972">
        <v>0.93222222200000004</v>
      </c>
      <c r="O3972">
        <v>0</v>
      </c>
      <c r="P3972">
        <v>0</v>
      </c>
      <c r="Q3972">
        <v>0</v>
      </c>
      <c r="R3972">
        <v>0</v>
      </c>
      <c r="S3972">
        <v>0</v>
      </c>
      <c r="T3972">
        <v>2</v>
      </c>
      <c r="U3972">
        <v>0</v>
      </c>
      <c r="V3972">
        <v>0</v>
      </c>
      <c r="W3972">
        <v>0</v>
      </c>
      <c r="X3972">
        <v>0</v>
      </c>
      <c r="Y3972">
        <v>0</v>
      </c>
      <c r="Z3972">
        <v>0</v>
      </c>
      <c r="AA3972">
        <v>0</v>
      </c>
      <c r="AB3972">
        <v>3.4603358529566415</v>
      </c>
      <c r="AC3972">
        <v>0</v>
      </c>
      <c r="AD3972">
        <v>0</v>
      </c>
      <c r="AE3972">
        <v>3.4603358529566415</v>
      </c>
    </row>
    <row r="3973" spans="1:31" x14ac:dyDescent="0.25">
      <c r="A3973">
        <v>1878629</v>
      </c>
      <c r="B3973">
        <v>1</v>
      </c>
      <c r="C3973" t="s">
        <v>80</v>
      </c>
      <c r="D3973" t="s">
        <v>95</v>
      </c>
      <c r="E3973" t="s">
        <v>158</v>
      </c>
      <c r="F3973" t="s">
        <v>11535</v>
      </c>
      <c r="G3973" t="s">
        <v>219</v>
      </c>
      <c r="H3973" t="s">
        <v>134</v>
      </c>
      <c r="I3973" t="s">
        <v>135</v>
      </c>
      <c r="J3973" t="s">
        <v>136</v>
      </c>
      <c r="K3973" t="s">
        <v>137</v>
      </c>
      <c r="L3973" t="s">
        <v>11536</v>
      </c>
      <c r="M3973" t="s">
        <v>11537</v>
      </c>
      <c r="N3973">
        <v>0.74750000000000005</v>
      </c>
      <c r="O3973">
        <v>0</v>
      </c>
      <c r="P3973">
        <v>470</v>
      </c>
      <c r="Q3973">
        <v>0</v>
      </c>
      <c r="R3973">
        <v>0</v>
      </c>
      <c r="S3973">
        <v>2</v>
      </c>
      <c r="T3973">
        <v>27</v>
      </c>
      <c r="U3973">
        <v>0</v>
      </c>
      <c r="V3973">
        <v>0</v>
      </c>
      <c r="W3973">
        <v>0</v>
      </c>
      <c r="X3973">
        <v>76.276481668051559</v>
      </c>
      <c r="Y3973">
        <v>0</v>
      </c>
      <c r="Z3973">
        <v>0</v>
      </c>
      <c r="AA3973">
        <v>1.0174775998409868</v>
      </c>
      <c r="AB3973">
        <v>15.041634785336726</v>
      </c>
      <c r="AC3973">
        <v>0</v>
      </c>
      <c r="AD3973">
        <v>0</v>
      </c>
      <c r="AE3973">
        <v>92.335594053229272</v>
      </c>
    </row>
    <row r="3974" spans="1:31" x14ac:dyDescent="0.25">
      <c r="A3974">
        <v>1878586</v>
      </c>
      <c r="B3974">
        <v>1</v>
      </c>
      <c r="C3974" t="s">
        <v>80</v>
      </c>
      <c r="D3974" t="s">
        <v>85</v>
      </c>
      <c r="E3974" t="s">
        <v>222</v>
      </c>
      <c r="F3974" t="s">
        <v>11538</v>
      </c>
      <c r="G3974" t="s">
        <v>663</v>
      </c>
      <c r="H3974" t="s">
        <v>143</v>
      </c>
      <c r="I3974" t="s">
        <v>135</v>
      </c>
      <c r="J3974" t="s">
        <v>136</v>
      </c>
      <c r="K3974" t="s">
        <v>137</v>
      </c>
      <c r="L3974" t="s">
        <v>11539</v>
      </c>
      <c r="M3974" t="s">
        <v>11540</v>
      </c>
      <c r="N3974">
        <v>2.247777777</v>
      </c>
      <c r="O3974">
        <v>0</v>
      </c>
      <c r="P3974">
        <v>57</v>
      </c>
      <c r="Q3974">
        <v>0</v>
      </c>
      <c r="R3974">
        <v>0</v>
      </c>
      <c r="S3974">
        <v>0</v>
      </c>
      <c r="T3974">
        <v>30</v>
      </c>
      <c r="U3974">
        <v>0</v>
      </c>
      <c r="V3974">
        <v>0</v>
      </c>
      <c r="W3974">
        <v>0</v>
      </c>
      <c r="X3974">
        <v>44.191652803287653</v>
      </c>
      <c r="Y3974">
        <v>0</v>
      </c>
      <c r="Z3974">
        <v>0</v>
      </c>
      <c r="AA3974">
        <v>0</v>
      </c>
      <c r="AB3974">
        <v>137.91549057129413</v>
      </c>
      <c r="AC3974">
        <v>0</v>
      </c>
      <c r="AD3974">
        <v>0</v>
      </c>
      <c r="AE3974">
        <v>182.10714337458177</v>
      </c>
    </row>
    <row r="3975" spans="1:31" x14ac:dyDescent="0.25">
      <c r="A3975">
        <v>1878151</v>
      </c>
      <c r="B3975">
        <v>1</v>
      </c>
      <c r="C3975" t="s">
        <v>81</v>
      </c>
      <c r="D3975" t="s">
        <v>126</v>
      </c>
      <c r="E3975" t="s">
        <v>158</v>
      </c>
      <c r="F3975" t="s">
        <v>11541</v>
      </c>
      <c r="G3975" t="s">
        <v>196</v>
      </c>
      <c r="H3975" t="s">
        <v>134</v>
      </c>
      <c r="I3975" t="s">
        <v>135</v>
      </c>
      <c r="J3975" t="s">
        <v>136</v>
      </c>
      <c r="K3975" t="s">
        <v>172</v>
      </c>
      <c r="L3975" t="s">
        <v>11542</v>
      </c>
      <c r="M3975" t="s">
        <v>11543</v>
      </c>
      <c r="N3975">
        <v>5.207514722</v>
      </c>
      <c r="O3975">
        <v>0</v>
      </c>
      <c r="P3975">
        <v>47</v>
      </c>
      <c r="Q3975">
        <v>0</v>
      </c>
      <c r="R3975">
        <v>10</v>
      </c>
      <c r="S3975">
        <v>0</v>
      </c>
      <c r="T3975">
        <v>1</v>
      </c>
      <c r="U3975">
        <v>0</v>
      </c>
      <c r="V3975">
        <v>0</v>
      </c>
      <c r="W3975">
        <v>0</v>
      </c>
      <c r="X3975">
        <v>32.427637915261201</v>
      </c>
      <c r="Y3975">
        <v>0</v>
      </c>
      <c r="Z3975">
        <v>46.59154832223458</v>
      </c>
      <c r="AA3975">
        <v>0</v>
      </c>
      <c r="AB3975">
        <v>0</v>
      </c>
      <c r="AC3975">
        <v>0</v>
      </c>
      <c r="AD3975">
        <v>0</v>
      </c>
      <c r="AE3975">
        <v>79.019186237495774</v>
      </c>
    </row>
    <row r="3976" spans="1:31" x14ac:dyDescent="0.25">
      <c r="A3976">
        <v>1878692</v>
      </c>
      <c r="B3976">
        <v>1</v>
      </c>
      <c r="C3976" t="s">
        <v>80</v>
      </c>
      <c r="D3976" t="s">
        <v>100</v>
      </c>
      <c r="E3976" t="s">
        <v>158</v>
      </c>
      <c r="F3976" t="s">
        <v>11544</v>
      </c>
      <c r="G3976" t="s">
        <v>133</v>
      </c>
      <c r="H3976" t="s">
        <v>134</v>
      </c>
      <c r="I3976" t="s">
        <v>135</v>
      </c>
      <c r="J3976" t="s">
        <v>136</v>
      </c>
      <c r="K3976" t="s">
        <v>137</v>
      </c>
      <c r="L3976" t="s">
        <v>11545</v>
      </c>
      <c r="M3976" t="s">
        <v>11546</v>
      </c>
      <c r="N3976">
        <v>0.82444444400000005</v>
      </c>
      <c r="O3976">
        <v>0</v>
      </c>
      <c r="P3976">
        <v>257</v>
      </c>
      <c r="Q3976">
        <v>0</v>
      </c>
      <c r="R3976">
        <v>0</v>
      </c>
      <c r="S3976">
        <v>0</v>
      </c>
      <c r="T3976">
        <v>9</v>
      </c>
      <c r="U3976">
        <v>0</v>
      </c>
      <c r="V3976">
        <v>0</v>
      </c>
      <c r="W3976">
        <v>0</v>
      </c>
      <c r="X3976">
        <v>60.898681159623735</v>
      </c>
      <c r="Y3976">
        <v>0</v>
      </c>
      <c r="Z3976">
        <v>0</v>
      </c>
      <c r="AA3976">
        <v>0</v>
      </c>
      <c r="AB3976">
        <v>2.6196343419000803</v>
      </c>
      <c r="AC3976">
        <v>0</v>
      </c>
      <c r="AD3976">
        <v>0</v>
      </c>
      <c r="AE3976">
        <v>63.518315501523816</v>
      </c>
    </row>
    <row r="3977" spans="1:31" x14ac:dyDescent="0.25">
      <c r="A3977">
        <v>1878543</v>
      </c>
      <c r="B3977">
        <v>1</v>
      </c>
      <c r="C3977" t="s">
        <v>81</v>
      </c>
      <c r="D3977" t="s">
        <v>121</v>
      </c>
      <c r="E3977" t="s">
        <v>146</v>
      </c>
      <c r="F3977" t="s">
        <v>11066</v>
      </c>
      <c r="G3977" t="s">
        <v>148</v>
      </c>
      <c r="H3977" t="s">
        <v>143</v>
      </c>
      <c r="I3977" t="s">
        <v>135</v>
      </c>
      <c r="J3977" t="s">
        <v>136</v>
      </c>
      <c r="K3977" t="s">
        <v>137</v>
      </c>
      <c r="L3977" t="s">
        <v>11547</v>
      </c>
      <c r="M3977" t="s">
        <v>11548</v>
      </c>
      <c r="N3977">
        <v>0.79833333299999998</v>
      </c>
      <c r="O3977">
        <v>0</v>
      </c>
      <c r="P3977">
        <v>3</v>
      </c>
      <c r="Q3977">
        <v>0</v>
      </c>
      <c r="R3977">
        <v>3</v>
      </c>
      <c r="S3977">
        <v>0</v>
      </c>
      <c r="T3977">
        <v>1</v>
      </c>
      <c r="U3977">
        <v>0</v>
      </c>
      <c r="V3977">
        <v>0</v>
      </c>
      <c r="W3977">
        <v>0</v>
      </c>
      <c r="X3977">
        <v>2.2112573180900101</v>
      </c>
      <c r="Y3977">
        <v>0</v>
      </c>
      <c r="Z3977">
        <v>3.1674945892664983</v>
      </c>
      <c r="AA3977">
        <v>0</v>
      </c>
      <c r="AB3977">
        <v>0</v>
      </c>
      <c r="AC3977">
        <v>0</v>
      </c>
      <c r="AD3977">
        <v>0</v>
      </c>
      <c r="AE3977">
        <v>5.3787519073565084</v>
      </c>
    </row>
    <row r="3978" spans="1:31" x14ac:dyDescent="0.25">
      <c r="A3978">
        <v>1878592</v>
      </c>
      <c r="B3978">
        <v>1</v>
      </c>
      <c r="C3978" t="s">
        <v>80</v>
      </c>
      <c r="D3978" t="s">
        <v>107</v>
      </c>
      <c r="E3978" t="s">
        <v>146</v>
      </c>
      <c r="F3978" t="s">
        <v>11549</v>
      </c>
      <c r="G3978" t="s">
        <v>148</v>
      </c>
      <c r="H3978" t="s">
        <v>143</v>
      </c>
      <c r="I3978" t="s">
        <v>135</v>
      </c>
      <c r="J3978" t="s">
        <v>136</v>
      </c>
      <c r="K3978" t="s">
        <v>137</v>
      </c>
      <c r="L3978" t="s">
        <v>11550</v>
      </c>
      <c r="M3978" t="s">
        <v>11551</v>
      </c>
      <c r="N3978">
        <v>1.9316666659999999</v>
      </c>
      <c r="O3978">
        <v>0</v>
      </c>
      <c r="P3978">
        <v>14</v>
      </c>
      <c r="Q3978">
        <v>0</v>
      </c>
      <c r="R3978">
        <v>0</v>
      </c>
      <c r="S3978">
        <v>0</v>
      </c>
      <c r="T3978">
        <v>0</v>
      </c>
      <c r="U3978">
        <v>0</v>
      </c>
      <c r="V3978">
        <v>0</v>
      </c>
      <c r="W3978">
        <v>0</v>
      </c>
      <c r="X3978">
        <v>4.8385968430803761</v>
      </c>
      <c r="Y3978">
        <v>0</v>
      </c>
      <c r="Z3978">
        <v>0</v>
      </c>
      <c r="AA3978">
        <v>0</v>
      </c>
      <c r="AB3978">
        <v>0</v>
      </c>
      <c r="AC3978">
        <v>0</v>
      </c>
      <c r="AD3978">
        <v>0</v>
      </c>
      <c r="AE3978">
        <v>4.8385968430803761</v>
      </c>
    </row>
    <row r="3979" spans="1:31" x14ac:dyDescent="0.25">
      <c r="A3979">
        <v>1878214</v>
      </c>
      <c r="B3979">
        <v>1</v>
      </c>
      <c r="C3979" t="s">
        <v>81</v>
      </c>
      <c r="D3979" t="s">
        <v>118</v>
      </c>
      <c r="E3979" t="s">
        <v>158</v>
      </c>
      <c r="F3979" t="s">
        <v>11552</v>
      </c>
      <c r="G3979" t="s">
        <v>219</v>
      </c>
      <c r="H3979" t="s">
        <v>134</v>
      </c>
      <c r="I3979" t="s">
        <v>135</v>
      </c>
      <c r="J3979" t="s">
        <v>136</v>
      </c>
      <c r="K3979" t="s">
        <v>137</v>
      </c>
      <c r="L3979" t="s">
        <v>11553</v>
      </c>
      <c r="M3979" t="s">
        <v>11554</v>
      </c>
      <c r="N3979">
        <v>2.4480555549999998</v>
      </c>
      <c r="O3979">
        <v>0</v>
      </c>
      <c r="P3979">
        <v>338</v>
      </c>
      <c r="Q3979">
        <v>2</v>
      </c>
      <c r="R3979">
        <v>17</v>
      </c>
      <c r="S3979">
        <v>0</v>
      </c>
      <c r="T3979">
        <v>34</v>
      </c>
      <c r="U3979">
        <v>0</v>
      </c>
      <c r="V3979">
        <v>0</v>
      </c>
      <c r="W3979">
        <v>0</v>
      </c>
      <c r="X3979">
        <v>166.97793511924297</v>
      </c>
      <c r="Y3979">
        <v>26.245146140399775</v>
      </c>
      <c r="Z3979">
        <v>35.741090333061095</v>
      </c>
      <c r="AA3979">
        <v>0</v>
      </c>
      <c r="AB3979">
        <v>27.921046217502862</v>
      </c>
      <c r="AC3979">
        <v>0</v>
      </c>
      <c r="AD3979">
        <v>0</v>
      </c>
      <c r="AE3979">
        <v>256.88521781020671</v>
      </c>
    </row>
    <row r="3980" spans="1:31" x14ac:dyDescent="0.25">
      <c r="A3980">
        <v>1878546</v>
      </c>
      <c r="B3980">
        <v>1</v>
      </c>
      <c r="C3980" t="s">
        <v>80</v>
      </c>
      <c r="D3980" t="s">
        <v>102</v>
      </c>
      <c r="E3980" t="s">
        <v>140</v>
      </c>
      <c r="F3980" t="s">
        <v>11555</v>
      </c>
      <c r="G3980" t="s">
        <v>163</v>
      </c>
      <c r="H3980" t="s">
        <v>143</v>
      </c>
      <c r="I3980" t="s">
        <v>135</v>
      </c>
      <c r="J3980" t="s">
        <v>136</v>
      </c>
      <c r="K3980" t="s">
        <v>137</v>
      </c>
      <c r="L3980" t="s">
        <v>11556</v>
      </c>
      <c r="M3980" t="s">
        <v>11557</v>
      </c>
      <c r="N3980">
        <v>0.80888888800000003</v>
      </c>
      <c r="O3980">
        <v>0</v>
      </c>
      <c r="P3980">
        <v>1</v>
      </c>
      <c r="Q3980">
        <v>0</v>
      </c>
      <c r="R3980">
        <v>0</v>
      </c>
      <c r="S3980">
        <v>0</v>
      </c>
      <c r="T3980">
        <v>0</v>
      </c>
      <c r="U3980">
        <v>0</v>
      </c>
      <c r="V3980">
        <v>0</v>
      </c>
      <c r="W3980">
        <v>0</v>
      </c>
      <c r="X3980">
        <v>0.24499133892576</v>
      </c>
      <c r="Y3980">
        <v>0</v>
      </c>
      <c r="Z3980">
        <v>0</v>
      </c>
      <c r="AA3980">
        <v>0</v>
      </c>
      <c r="AB3980">
        <v>0</v>
      </c>
      <c r="AC3980">
        <v>0</v>
      </c>
      <c r="AD3980">
        <v>0</v>
      </c>
      <c r="AE3980">
        <v>0.24499133892576</v>
      </c>
    </row>
    <row r="3981" spans="1:31" x14ac:dyDescent="0.25">
      <c r="A3981">
        <v>1878045</v>
      </c>
      <c r="B3981">
        <v>1</v>
      </c>
      <c r="C3981" t="s">
        <v>80</v>
      </c>
      <c r="D3981" t="s">
        <v>106</v>
      </c>
      <c r="E3981" t="s">
        <v>146</v>
      </c>
      <c r="F3981" t="s">
        <v>2245</v>
      </c>
      <c r="G3981" t="s">
        <v>148</v>
      </c>
      <c r="H3981" t="s">
        <v>143</v>
      </c>
      <c r="I3981" t="s">
        <v>135</v>
      </c>
      <c r="J3981" t="s">
        <v>136</v>
      </c>
      <c r="K3981" t="s">
        <v>137</v>
      </c>
      <c r="L3981" t="s">
        <v>11558</v>
      </c>
      <c r="M3981" t="s">
        <v>11559</v>
      </c>
      <c r="N3981">
        <v>2.1633333330000002</v>
      </c>
      <c r="O3981">
        <v>0</v>
      </c>
      <c r="P3981">
        <v>26</v>
      </c>
      <c r="Q3981">
        <v>0</v>
      </c>
      <c r="R3981">
        <v>0</v>
      </c>
      <c r="S3981">
        <v>0</v>
      </c>
      <c r="T3981">
        <v>1</v>
      </c>
      <c r="U3981">
        <v>0</v>
      </c>
      <c r="V3981">
        <v>0</v>
      </c>
      <c r="W3981">
        <v>0</v>
      </c>
      <c r="X3981">
        <v>8.2902148860677016</v>
      </c>
      <c r="Y3981">
        <v>0</v>
      </c>
      <c r="Z3981">
        <v>0</v>
      </c>
      <c r="AA3981">
        <v>0</v>
      </c>
      <c r="AB3981">
        <v>0.31262497913323339</v>
      </c>
      <c r="AC3981">
        <v>0</v>
      </c>
      <c r="AD3981">
        <v>0</v>
      </c>
      <c r="AE3981">
        <v>8.6028398652009344</v>
      </c>
    </row>
    <row r="3982" spans="1:31" x14ac:dyDescent="0.25">
      <c r="A3982">
        <v>1878377</v>
      </c>
      <c r="B3982">
        <v>1</v>
      </c>
      <c r="C3982" t="s">
        <v>80</v>
      </c>
      <c r="D3982" t="s">
        <v>109</v>
      </c>
      <c r="E3982" t="s">
        <v>146</v>
      </c>
      <c r="F3982" t="s">
        <v>11560</v>
      </c>
      <c r="G3982" t="s">
        <v>148</v>
      </c>
      <c r="H3982" t="s">
        <v>143</v>
      </c>
      <c r="I3982" t="s">
        <v>135</v>
      </c>
      <c r="J3982" t="s">
        <v>136</v>
      </c>
      <c r="K3982" t="s">
        <v>137</v>
      </c>
      <c r="L3982" t="s">
        <v>11561</v>
      </c>
      <c r="M3982" t="s">
        <v>11562</v>
      </c>
      <c r="N3982">
        <v>1.2236111110000001</v>
      </c>
      <c r="O3982">
        <v>0</v>
      </c>
      <c r="P3982">
        <v>4</v>
      </c>
      <c r="Q3982">
        <v>0</v>
      </c>
      <c r="R3982">
        <v>0</v>
      </c>
      <c r="S3982">
        <v>0</v>
      </c>
      <c r="T3982">
        <v>0</v>
      </c>
      <c r="U3982">
        <v>0</v>
      </c>
      <c r="V3982">
        <v>0</v>
      </c>
      <c r="W3982">
        <v>0</v>
      </c>
      <c r="X3982">
        <v>0.31181655253229196</v>
      </c>
      <c r="Y3982">
        <v>0</v>
      </c>
      <c r="Z3982">
        <v>0</v>
      </c>
      <c r="AA3982">
        <v>0</v>
      </c>
      <c r="AB3982">
        <v>0</v>
      </c>
      <c r="AC3982">
        <v>0</v>
      </c>
      <c r="AD3982">
        <v>0</v>
      </c>
      <c r="AE3982">
        <v>0.31181655253229196</v>
      </c>
    </row>
    <row r="3983" spans="1:31" x14ac:dyDescent="0.25">
      <c r="A3983">
        <v>1878732</v>
      </c>
      <c r="B3983">
        <v>1</v>
      </c>
      <c r="C3983" t="s">
        <v>80</v>
      </c>
      <c r="D3983" t="s">
        <v>107</v>
      </c>
      <c r="E3983" t="s">
        <v>131</v>
      </c>
      <c r="F3983" t="s">
        <v>11563</v>
      </c>
      <c r="G3983" t="s">
        <v>133</v>
      </c>
      <c r="H3983" t="s">
        <v>134</v>
      </c>
      <c r="I3983" t="s">
        <v>135</v>
      </c>
      <c r="J3983" t="s">
        <v>136</v>
      </c>
      <c r="K3983" t="s">
        <v>137</v>
      </c>
      <c r="L3983" t="s">
        <v>11564</v>
      </c>
      <c r="M3983" t="s">
        <v>11565</v>
      </c>
      <c r="N3983">
        <v>1.7794444439999999</v>
      </c>
      <c r="O3983">
        <v>6</v>
      </c>
      <c r="P3983">
        <v>1174</v>
      </c>
      <c r="Q3983">
        <v>13</v>
      </c>
      <c r="R3983">
        <v>45</v>
      </c>
      <c r="S3983">
        <v>9</v>
      </c>
      <c r="T3983">
        <v>94</v>
      </c>
      <c r="U3983">
        <v>1</v>
      </c>
      <c r="V3983">
        <v>0</v>
      </c>
      <c r="W3983">
        <v>9.1753495954103883</v>
      </c>
      <c r="X3983">
        <v>506.40332546171066</v>
      </c>
      <c r="Y3983">
        <v>121.83853493013847</v>
      </c>
      <c r="Z3983">
        <v>26.957633754548556</v>
      </c>
      <c r="AA3983">
        <v>126.2994749005863</v>
      </c>
      <c r="AB3983">
        <v>128.50487862922466</v>
      </c>
      <c r="AC3983">
        <v>137.16988721976708</v>
      </c>
      <c r="AD3983">
        <v>0</v>
      </c>
      <c r="AE3983">
        <v>1056.3490844913861</v>
      </c>
    </row>
    <row r="3984" spans="1:31" x14ac:dyDescent="0.25">
      <c r="A3984">
        <v>1878755</v>
      </c>
      <c r="B3984">
        <v>1</v>
      </c>
      <c r="C3984" t="s">
        <v>80</v>
      </c>
      <c r="D3984" t="s">
        <v>95</v>
      </c>
      <c r="E3984" t="s">
        <v>146</v>
      </c>
      <c r="F3984" t="s">
        <v>11566</v>
      </c>
      <c r="G3984" t="s">
        <v>541</v>
      </c>
      <c r="H3984" t="s">
        <v>143</v>
      </c>
      <c r="I3984" t="s">
        <v>135</v>
      </c>
      <c r="J3984" t="s">
        <v>136</v>
      </c>
      <c r="K3984" t="s">
        <v>137</v>
      </c>
      <c r="L3984" t="s">
        <v>11567</v>
      </c>
      <c r="M3984" t="s">
        <v>11568</v>
      </c>
      <c r="N3984">
        <v>0.97416666600000001</v>
      </c>
      <c r="O3984">
        <v>0</v>
      </c>
      <c r="P3984">
        <v>303</v>
      </c>
      <c r="Q3984">
        <v>0</v>
      </c>
      <c r="R3984">
        <v>0</v>
      </c>
      <c r="S3984">
        <v>0</v>
      </c>
      <c r="T3984">
        <v>4</v>
      </c>
      <c r="U3984">
        <v>0</v>
      </c>
      <c r="V3984">
        <v>0</v>
      </c>
      <c r="W3984">
        <v>0</v>
      </c>
      <c r="X3984">
        <v>78.91399614193314</v>
      </c>
      <c r="Y3984">
        <v>0</v>
      </c>
      <c r="Z3984">
        <v>0</v>
      </c>
      <c r="AA3984">
        <v>0</v>
      </c>
      <c r="AB3984">
        <v>0.63293058181216122</v>
      </c>
      <c r="AC3984">
        <v>0</v>
      </c>
      <c r="AD3984">
        <v>0</v>
      </c>
      <c r="AE3984">
        <v>79.546926723745301</v>
      </c>
    </row>
    <row r="3985" spans="1:31" x14ac:dyDescent="0.25">
      <c r="A3985">
        <v>1878231</v>
      </c>
      <c r="B3985">
        <v>1</v>
      </c>
      <c r="C3985" t="s">
        <v>81</v>
      </c>
      <c r="D3985" t="s">
        <v>123</v>
      </c>
      <c r="E3985" t="s">
        <v>210</v>
      </c>
      <c r="F3985" t="s">
        <v>3928</v>
      </c>
      <c r="G3985" t="s">
        <v>171</v>
      </c>
      <c r="H3985" t="s">
        <v>134</v>
      </c>
      <c r="I3985" t="s">
        <v>135</v>
      </c>
      <c r="J3985" t="s">
        <v>136</v>
      </c>
      <c r="K3985" t="s">
        <v>172</v>
      </c>
      <c r="L3985" t="s">
        <v>11569</v>
      </c>
      <c r="M3985" t="s">
        <v>11570</v>
      </c>
      <c r="N3985">
        <v>0.580320277</v>
      </c>
      <c r="O3985">
        <v>0</v>
      </c>
      <c r="P3985">
        <v>0</v>
      </c>
      <c r="Q3985">
        <v>2</v>
      </c>
      <c r="R3985">
        <v>1</v>
      </c>
      <c r="S3985">
        <v>9</v>
      </c>
      <c r="T3985">
        <v>0</v>
      </c>
      <c r="U3985">
        <v>1</v>
      </c>
      <c r="V3985">
        <v>0</v>
      </c>
      <c r="W3985">
        <v>0</v>
      </c>
      <c r="X3985">
        <v>0</v>
      </c>
      <c r="Y3985">
        <v>9.7799675688000021E-2</v>
      </c>
      <c r="Z3985">
        <v>0.31854418355769171</v>
      </c>
      <c r="AA3985">
        <v>47.55490865169768</v>
      </c>
      <c r="AB3985">
        <v>0</v>
      </c>
      <c r="AC3985">
        <v>58.110767612333092</v>
      </c>
      <c r="AD3985">
        <v>0</v>
      </c>
      <c r="AE3985">
        <v>106.08202012327646</v>
      </c>
    </row>
    <row r="3986" spans="1:31" x14ac:dyDescent="0.25">
      <c r="A3986">
        <v>1878669</v>
      </c>
      <c r="B3986">
        <v>1</v>
      </c>
      <c r="C3986" t="s">
        <v>81</v>
      </c>
      <c r="D3986" t="s">
        <v>123</v>
      </c>
      <c r="E3986" t="s">
        <v>169</v>
      </c>
      <c r="F3986" t="s">
        <v>11571</v>
      </c>
      <c r="G3986" t="s">
        <v>183</v>
      </c>
      <c r="H3986" t="s">
        <v>143</v>
      </c>
      <c r="I3986" t="s">
        <v>135</v>
      </c>
      <c r="J3986" t="s">
        <v>136</v>
      </c>
      <c r="K3986" t="s">
        <v>137</v>
      </c>
      <c r="L3986" t="s">
        <v>11572</v>
      </c>
      <c r="M3986" t="s">
        <v>11573</v>
      </c>
      <c r="N3986">
        <v>0.92500000000000004</v>
      </c>
      <c r="O3986">
        <v>0</v>
      </c>
      <c r="P3986">
        <v>0</v>
      </c>
      <c r="Q3986">
        <v>0</v>
      </c>
      <c r="R3986">
        <v>2</v>
      </c>
      <c r="S3986">
        <v>0</v>
      </c>
      <c r="T3986">
        <v>0</v>
      </c>
      <c r="U3986">
        <v>0</v>
      </c>
      <c r="V3986">
        <v>0</v>
      </c>
      <c r="W3986">
        <v>0</v>
      </c>
      <c r="X3986">
        <v>0</v>
      </c>
      <c r="Y3986">
        <v>0</v>
      </c>
      <c r="Z3986">
        <v>7.648911238127754</v>
      </c>
      <c r="AA3986">
        <v>0</v>
      </c>
      <c r="AB3986">
        <v>0</v>
      </c>
      <c r="AC3986">
        <v>0</v>
      </c>
      <c r="AD3986">
        <v>0</v>
      </c>
      <c r="AE3986">
        <v>7.648911238127754</v>
      </c>
    </row>
    <row r="3987" spans="1:31" x14ac:dyDescent="0.25">
      <c r="A3987">
        <v>1878277</v>
      </c>
      <c r="B3987">
        <v>1</v>
      </c>
      <c r="C3987" t="s">
        <v>80</v>
      </c>
      <c r="D3987" t="s">
        <v>108</v>
      </c>
      <c r="E3987" t="s">
        <v>140</v>
      </c>
      <c r="F3987" t="s">
        <v>11574</v>
      </c>
      <c r="G3987" t="s">
        <v>163</v>
      </c>
      <c r="H3987" t="s">
        <v>143</v>
      </c>
      <c r="I3987" t="s">
        <v>135</v>
      </c>
      <c r="J3987" t="s">
        <v>136</v>
      </c>
      <c r="K3987" t="s">
        <v>137</v>
      </c>
      <c r="L3987" t="s">
        <v>11575</v>
      </c>
      <c r="M3987" t="s">
        <v>11576</v>
      </c>
      <c r="N3987">
        <v>2.7963888880000001</v>
      </c>
      <c r="O3987">
        <v>0</v>
      </c>
      <c r="P3987">
        <v>1</v>
      </c>
      <c r="Q3987">
        <v>0</v>
      </c>
      <c r="R3987">
        <v>0</v>
      </c>
      <c r="S3987">
        <v>0</v>
      </c>
      <c r="T3987">
        <v>0</v>
      </c>
      <c r="U3987">
        <v>0</v>
      </c>
      <c r="V3987">
        <v>0</v>
      </c>
      <c r="W3987">
        <v>0</v>
      </c>
      <c r="X3987">
        <v>0.36209401496638999</v>
      </c>
      <c r="Y3987">
        <v>0</v>
      </c>
      <c r="Z3987">
        <v>0</v>
      </c>
      <c r="AA3987">
        <v>0</v>
      </c>
      <c r="AB3987">
        <v>0</v>
      </c>
      <c r="AC3987">
        <v>0</v>
      </c>
      <c r="AD3987">
        <v>0</v>
      </c>
      <c r="AE3987">
        <v>0.36209401496638999</v>
      </c>
    </row>
    <row r="3988" spans="1:31" x14ac:dyDescent="0.25">
      <c r="A3988">
        <v>1878715</v>
      </c>
      <c r="B3988">
        <v>1</v>
      </c>
      <c r="C3988" t="s">
        <v>81</v>
      </c>
      <c r="D3988" t="s">
        <v>122</v>
      </c>
      <c r="E3988" t="s">
        <v>210</v>
      </c>
      <c r="F3988" t="s">
        <v>11577</v>
      </c>
      <c r="G3988" t="s">
        <v>133</v>
      </c>
      <c r="H3988" t="s">
        <v>134</v>
      </c>
      <c r="I3988" t="s">
        <v>135</v>
      </c>
      <c r="J3988" t="s">
        <v>136</v>
      </c>
      <c r="K3988" t="s">
        <v>137</v>
      </c>
      <c r="L3988" t="s">
        <v>11578</v>
      </c>
      <c r="M3988" t="s">
        <v>11579</v>
      </c>
      <c r="N3988">
        <v>0.61750000000000005</v>
      </c>
      <c r="O3988">
        <v>0</v>
      </c>
      <c r="P3988">
        <v>3800</v>
      </c>
      <c r="Q3988">
        <v>0</v>
      </c>
      <c r="R3988">
        <v>1</v>
      </c>
      <c r="S3988">
        <v>0</v>
      </c>
      <c r="T3988">
        <v>242</v>
      </c>
      <c r="U3988">
        <v>0</v>
      </c>
      <c r="V3988">
        <v>0</v>
      </c>
      <c r="W3988">
        <v>0</v>
      </c>
      <c r="X3988">
        <v>528.86610821629836</v>
      </c>
      <c r="Y3988">
        <v>0</v>
      </c>
      <c r="Z3988">
        <v>5.110206267523501E-2</v>
      </c>
      <c r="AA3988">
        <v>0</v>
      </c>
      <c r="AB3988">
        <v>124.46953379867911</v>
      </c>
      <c r="AC3988">
        <v>0</v>
      </c>
      <c r="AD3988">
        <v>0</v>
      </c>
      <c r="AE3988">
        <v>653.38674407765268</v>
      </c>
    </row>
    <row r="3989" spans="1:31" x14ac:dyDescent="0.25">
      <c r="A3989">
        <v>1878174</v>
      </c>
      <c r="B3989">
        <v>1</v>
      </c>
      <c r="C3989" t="s">
        <v>81</v>
      </c>
      <c r="D3989" t="s">
        <v>120</v>
      </c>
      <c r="E3989" t="s">
        <v>140</v>
      </c>
      <c r="F3989" t="s">
        <v>11580</v>
      </c>
      <c r="G3989" t="s">
        <v>163</v>
      </c>
      <c r="H3989" t="s">
        <v>143</v>
      </c>
      <c r="I3989" t="s">
        <v>135</v>
      </c>
      <c r="J3989" t="s">
        <v>136</v>
      </c>
      <c r="K3989" t="s">
        <v>137</v>
      </c>
      <c r="L3989" t="s">
        <v>11581</v>
      </c>
      <c r="M3989" t="s">
        <v>11246</v>
      </c>
      <c r="N3989">
        <v>1.5094444440000001</v>
      </c>
      <c r="O3989">
        <v>0</v>
      </c>
      <c r="P3989">
        <v>1</v>
      </c>
      <c r="Q3989">
        <v>0</v>
      </c>
      <c r="R3989">
        <v>0</v>
      </c>
      <c r="S3989">
        <v>0</v>
      </c>
      <c r="T3989">
        <v>1</v>
      </c>
      <c r="U3989">
        <v>0</v>
      </c>
      <c r="V3989">
        <v>0</v>
      </c>
      <c r="W3989">
        <v>0</v>
      </c>
      <c r="X3989">
        <v>0.20151174616522222</v>
      </c>
      <c r="Y3989">
        <v>0</v>
      </c>
      <c r="Z3989">
        <v>0</v>
      </c>
      <c r="AA3989">
        <v>0</v>
      </c>
      <c r="AB3989">
        <v>2.7548039106025005E-2</v>
      </c>
      <c r="AC3989">
        <v>0</v>
      </c>
      <c r="AD3989">
        <v>0</v>
      </c>
      <c r="AE3989">
        <v>0.22905978527124721</v>
      </c>
    </row>
    <row r="3990" spans="1:31" x14ac:dyDescent="0.25">
      <c r="A3990">
        <v>1878652</v>
      </c>
      <c r="B3990">
        <v>1</v>
      </c>
      <c r="C3990" t="s">
        <v>80</v>
      </c>
      <c r="D3990" t="s">
        <v>82</v>
      </c>
      <c r="E3990" t="s">
        <v>140</v>
      </c>
      <c r="F3990" t="s">
        <v>11582</v>
      </c>
      <c r="G3990" t="s">
        <v>163</v>
      </c>
      <c r="H3990" t="s">
        <v>143</v>
      </c>
      <c r="I3990" t="s">
        <v>135</v>
      </c>
      <c r="J3990" t="s">
        <v>136</v>
      </c>
      <c r="K3990" t="s">
        <v>137</v>
      </c>
      <c r="L3990" t="s">
        <v>11583</v>
      </c>
      <c r="M3990" t="s">
        <v>11584</v>
      </c>
      <c r="N3990">
        <v>3.1974999999999998</v>
      </c>
      <c r="O3990">
        <v>0</v>
      </c>
      <c r="P3990">
        <v>3</v>
      </c>
      <c r="Q3990">
        <v>0</v>
      </c>
      <c r="R3990">
        <v>0</v>
      </c>
      <c r="S3990">
        <v>0</v>
      </c>
      <c r="T3990">
        <v>2</v>
      </c>
      <c r="U3990">
        <v>0</v>
      </c>
      <c r="V3990">
        <v>0</v>
      </c>
      <c r="W3990">
        <v>0</v>
      </c>
      <c r="X3990">
        <v>5.5779742357938957</v>
      </c>
      <c r="Y3990">
        <v>0</v>
      </c>
      <c r="Z3990">
        <v>0</v>
      </c>
      <c r="AA3990">
        <v>0</v>
      </c>
      <c r="AB3990">
        <v>1.4385341909916667E-3</v>
      </c>
      <c r="AC3990">
        <v>0</v>
      </c>
      <c r="AD3990">
        <v>0</v>
      </c>
      <c r="AE3990">
        <v>5.579412769984887</v>
      </c>
    </row>
    <row r="3991" spans="1:31" x14ac:dyDescent="0.25">
      <c r="A3991">
        <v>1878818</v>
      </c>
      <c r="B3991">
        <v>1</v>
      </c>
      <c r="C3991" t="s">
        <v>80</v>
      </c>
      <c r="D3991" t="s">
        <v>96</v>
      </c>
      <c r="E3991" t="s">
        <v>140</v>
      </c>
      <c r="F3991" t="s">
        <v>11585</v>
      </c>
      <c r="G3991" t="s">
        <v>163</v>
      </c>
      <c r="H3991" t="s">
        <v>143</v>
      </c>
      <c r="I3991" t="s">
        <v>135</v>
      </c>
      <c r="J3991" t="s">
        <v>136</v>
      </c>
      <c r="K3991" t="s">
        <v>137</v>
      </c>
      <c r="L3991" t="s">
        <v>11586</v>
      </c>
      <c r="M3991" t="s">
        <v>11587</v>
      </c>
      <c r="N3991">
        <v>3.352777777</v>
      </c>
      <c r="O3991">
        <v>0</v>
      </c>
      <c r="P3991">
        <v>15</v>
      </c>
      <c r="Q3991">
        <v>0</v>
      </c>
      <c r="R3991">
        <v>0</v>
      </c>
      <c r="S3991">
        <v>0</v>
      </c>
      <c r="T3991">
        <v>0</v>
      </c>
      <c r="U3991">
        <v>0</v>
      </c>
      <c r="V3991">
        <v>0</v>
      </c>
      <c r="W3991">
        <v>0</v>
      </c>
      <c r="X3991">
        <v>11.643688135403963</v>
      </c>
      <c r="Y3991">
        <v>0</v>
      </c>
      <c r="Z3991">
        <v>0</v>
      </c>
      <c r="AA3991">
        <v>0</v>
      </c>
      <c r="AB3991">
        <v>0</v>
      </c>
      <c r="AC3991">
        <v>0</v>
      </c>
      <c r="AD3991">
        <v>0</v>
      </c>
      <c r="AE3991">
        <v>11.643688135403963</v>
      </c>
    </row>
    <row r="3992" spans="1:31" x14ac:dyDescent="0.25">
      <c r="A3992">
        <v>1878675</v>
      </c>
      <c r="B3992">
        <v>1</v>
      </c>
      <c r="C3992" t="s">
        <v>80</v>
      </c>
      <c r="D3992" t="s">
        <v>94</v>
      </c>
      <c r="E3992" t="s">
        <v>140</v>
      </c>
      <c r="F3992" t="s">
        <v>11588</v>
      </c>
      <c r="G3992" t="s">
        <v>163</v>
      </c>
      <c r="H3992" t="s">
        <v>143</v>
      </c>
      <c r="I3992" t="s">
        <v>135</v>
      </c>
      <c r="J3992" t="s">
        <v>136</v>
      </c>
      <c r="K3992" t="s">
        <v>137</v>
      </c>
      <c r="L3992" t="s">
        <v>11589</v>
      </c>
      <c r="M3992" t="s">
        <v>11590</v>
      </c>
      <c r="N3992">
        <v>2.571388888</v>
      </c>
      <c r="O3992">
        <v>0</v>
      </c>
      <c r="P3992">
        <v>1</v>
      </c>
      <c r="Q3992">
        <v>0</v>
      </c>
      <c r="R3992">
        <v>0</v>
      </c>
      <c r="S3992">
        <v>0</v>
      </c>
      <c r="T3992">
        <v>1</v>
      </c>
      <c r="U3992">
        <v>0</v>
      </c>
      <c r="V3992">
        <v>0</v>
      </c>
      <c r="W3992">
        <v>0</v>
      </c>
      <c r="X3992">
        <v>7.9292759009627789E-2</v>
      </c>
      <c r="Y3992">
        <v>0</v>
      </c>
      <c r="Z3992">
        <v>0</v>
      </c>
      <c r="AA3992">
        <v>0</v>
      </c>
      <c r="AB3992">
        <v>0.69875634104340745</v>
      </c>
      <c r="AC3992">
        <v>0</v>
      </c>
      <c r="AD3992">
        <v>0</v>
      </c>
      <c r="AE3992">
        <v>0.77804910005303518</v>
      </c>
    </row>
    <row r="3993" spans="1:31" x14ac:dyDescent="0.25">
      <c r="A3993">
        <v>1878440</v>
      </c>
      <c r="B3993">
        <v>1</v>
      </c>
      <c r="C3993" t="s">
        <v>81</v>
      </c>
      <c r="D3993" t="s">
        <v>112</v>
      </c>
      <c r="E3993" t="s">
        <v>146</v>
      </c>
      <c r="F3993" t="s">
        <v>11591</v>
      </c>
      <c r="G3993" t="s">
        <v>148</v>
      </c>
      <c r="H3993" t="s">
        <v>143</v>
      </c>
      <c r="I3993" t="s">
        <v>135</v>
      </c>
      <c r="J3993" t="s">
        <v>136</v>
      </c>
      <c r="K3993" t="s">
        <v>137</v>
      </c>
      <c r="L3993" t="s">
        <v>11592</v>
      </c>
      <c r="M3993" t="s">
        <v>11593</v>
      </c>
      <c r="N3993">
        <v>1.7236111110000001</v>
      </c>
      <c r="O3993">
        <v>0</v>
      </c>
      <c r="P3993">
        <v>20</v>
      </c>
      <c r="Q3993">
        <v>0</v>
      </c>
      <c r="R3993">
        <v>15</v>
      </c>
      <c r="S3993">
        <v>0</v>
      </c>
      <c r="T3993">
        <v>1</v>
      </c>
      <c r="U3993">
        <v>0</v>
      </c>
      <c r="V3993">
        <v>0</v>
      </c>
      <c r="W3993">
        <v>0</v>
      </c>
      <c r="X3993">
        <v>3.6322163433381056</v>
      </c>
      <c r="Y3993">
        <v>0</v>
      </c>
      <c r="Z3993">
        <v>22.733716137819055</v>
      </c>
      <c r="AA3993">
        <v>0</v>
      </c>
      <c r="AB3993">
        <v>6.8187149355583337E-4</v>
      </c>
      <c r="AC3993">
        <v>0</v>
      </c>
      <c r="AD3993">
        <v>0</v>
      </c>
      <c r="AE3993">
        <v>26.366614352650714</v>
      </c>
    </row>
    <row r="3994" spans="1:31" x14ac:dyDescent="0.25">
      <c r="A3994">
        <v>1878795</v>
      </c>
      <c r="B3994">
        <v>1</v>
      </c>
      <c r="C3994" t="s">
        <v>80</v>
      </c>
      <c r="D3994" t="s">
        <v>98</v>
      </c>
      <c r="E3994" t="s">
        <v>169</v>
      </c>
      <c r="F3994" t="s">
        <v>4388</v>
      </c>
      <c r="G3994" t="s">
        <v>183</v>
      </c>
      <c r="H3994" t="s">
        <v>143</v>
      </c>
      <c r="I3994" t="s">
        <v>135</v>
      </c>
      <c r="J3994" t="s">
        <v>136</v>
      </c>
      <c r="K3994" t="s">
        <v>137</v>
      </c>
      <c r="L3994" t="s">
        <v>11594</v>
      </c>
      <c r="M3994" t="s">
        <v>11595</v>
      </c>
      <c r="N3994">
        <v>1.660833333</v>
      </c>
      <c r="O3994">
        <v>0</v>
      </c>
      <c r="P3994">
        <v>7</v>
      </c>
      <c r="Q3994">
        <v>0</v>
      </c>
      <c r="R3994">
        <v>7</v>
      </c>
      <c r="S3994">
        <v>0</v>
      </c>
      <c r="T3994">
        <v>5</v>
      </c>
      <c r="U3994">
        <v>0</v>
      </c>
      <c r="V3994">
        <v>0</v>
      </c>
      <c r="W3994">
        <v>0</v>
      </c>
      <c r="X3994">
        <v>4.2334489037561998</v>
      </c>
      <c r="Y3994">
        <v>0</v>
      </c>
      <c r="Z3994">
        <v>32.381072346063355</v>
      </c>
      <c r="AA3994">
        <v>0</v>
      </c>
      <c r="AB3994">
        <v>18.294369779811067</v>
      </c>
      <c r="AC3994">
        <v>0</v>
      </c>
      <c r="AD3994">
        <v>0</v>
      </c>
      <c r="AE3994">
        <v>54.908891029630624</v>
      </c>
    </row>
    <row r="3995" spans="1:31" x14ac:dyDescent="0.25">
      <c r="A3995">
        <v>1878483</v>
      </c>
      <c r="B3995">
        <v>1</v>
      </c>
      <c r="C3995" t="s">
        <v>80</v>
      </c>
      <c r="D3995" t="s">
        <v>85</v>
      </c>
      <c r="E3995" t="s">
        <v>140</v>
      </c>
      <c r="F3995" t="s">
        <v>11596</v>
      </c>
      <c r="G3995" t="s">
        <v>200</v>
      </c>
      <c r="H3995" t="s">
        <v>143</v>
      </c>
      <c r="I3995" t="s">
        <v>135</v>
      </c>
      <c r="J3995" t="s">
        <v>136</v>
      </c>
      <c r="K3995" t="s">
        <v>137</v>
      </c>
      <c r="L3995" t="s">
        <v>11597</v>
      </c>
      <c r="M3995" t="s">
        <v>11598</v>
      </c>
      <c r="N3995">
        <v>4.3913888879999998</v>
      </c>
      <c r="O3995">
        <v>0</v>
      </c>
      <c r="P3995">
        <v>9</v>
      </c>
      <c r="Q3995">
        <v>0</v>
      </c>
      <c r="R3995">
        <v>0</v>
      </c>
      <c r="S3995">
        <v>0</v>
      </c>
      <c r="T3995">
        <v>2</v>
      </c>
      <c r="U3995">
        <v>0</v>
      </c>
      <c r="V3995">
        <v>0</v>
      </c>
      <c r="W3995">
        <v>0</v>
      </c>
      <c r="X3995">
        <v>13.243413994770782</v>
      </c>
      <c r="Y3995">
        <v>0</v>
      </c>
      <c r="Z3995">
        <v>0</v>
      </c>
      <c r="AA3995">
        <v>0</v>
      </c>
      <c r="AB3995">
        <v>2.7169113226199935</v>
      </c>
      <c r="AC3995">
        <v>0</v>
      </c>
      <c r="AD3995">
        <v>0</v>
      </c>
      <c r="AE3995">
        <v>15.960325317390776</v>
      </c>
    </row>
    <row r="3996" spans="1:31" x14ac:dyDescent="0.25">
      <c r="A3996">
        <v>1878626</v>
      </c>
      <c r="B3996">
        <v>1</v>
      </c>
      <c r="C3996" t="s">
        <v>81</v>
      </c>
      <c r="D3996" t="s">
        <v>120</v>
      </c>
      <c r="E3996" t="s">
        <v>169</v>
      </c>
      <c r="F3996" t="s">
        <v>11599</v>
      </c>
      <c r="G3996" t="s">
        <v>183</v>
      </c>
      <c r="H3996" t="s">
        <v>143</v>
      </c>
      <c r="I3996" t="s">
        <v>135</v>
      </c>
      <c r="J3996" t="s">
        <v>136</v>
      </c>
      <c r="K3996" t="s">
        <v>137</v>
      </c>
      <c r="L3996" t="s">
        <v>11600</v>
      </c>
      <c r="M3996" t="s">
        <v>11601</v>
      </c>
      <c r="N3996">
        <v>2.423611111</v>
      </c>
      <c r="O3996">
        <v>0</v>
      </c>
      <c r="P3996">
        <v>0</v>
      </c>
      <c r="Q3996">
        <v>0</v>
      </c>
      <c r="R3996">
        <v>9</v>
      </c>
      <c r="S3996">
        <v>0</v>
      </c>
      <c r="T3996">
        <v>0</v>
      </c>
      <c r="U3996">
        <v>0</v>
      </c>
      <c r="V3996">
        <v>0</v>
      </c>
      <c r="W3996">
        <v>0</v>
      </c>
      <c r="X3996">
        <v>0</v>
      </c>
      <c r="Y3996">
        <v>0</v>
      </c>
      <c r="Z3996">
        <v>177.5900908998166</v>
      </c>
      <c r="AA3996">
        <v>0</v>
      </c>
      <c r="AB3996">
        <v>0</v>
      </c>
      <c r="AC3996">
        <v>0</v>
      </c>
      <c r="AD3996">
        <v>0</v>
      </c>
      <c r="AE3996">
        <v>177.5900908998166</v>
      </c>
    </row>
    <row r="3997" spans="1:31" x14ac:dyDescent="0.25">
      <c r="A3997">
        <v>1878134</v>
      </c>
      <c r="B3997">
        <v>1</v>
      </c>
      <c r="C3997" t="s">
        <v>80</v>
      </c>
      <c r="D3997" t="s">
        <v>96</v>
      </c>
      <c r="E3997" t="s">
        <v>140</v>
      </c>
      <c r="F3997" t="s">
        <v>11602</v>
      </c>
      <c r="G3997" t="s">
        <v>207</v>
      </c>
      <c r="H3997" t="s">
        <v>143</v>
      </c>
      <c r="I3997" t="s">
        <v>135</v>
      </c>
      <c r="J3997" t="s">
        <v>136</v>
      </c>
      <c r="K3997" t="s">
        <v>137</v>
      </c>
      <c r="L3997" t="s">
        <v>11603</v>
      </c>
      <c r="M3997" t="s">
        <v>11604</v>
      </c>
      <c r="N3997">
        <v>4.1116666659999996</v>
      </c>
      <c r="O3997">
        <v>0</v>
      </c>
      <c r="P3997">
        <v>2</v>
      </c>
      <c r="Q3997">
        <v>0</v>
      </c>
      <c r="R3997">
        <v>0</v>
      </c>
      <c r="S3997">
        <v>0</v>
      </c>
      <c r="T3997">
        <v>0</v>
      </c>
      <c r="U3997">
        <v>0</v>
      </c>
      <c r="V3997">
        <v>0</v>
      </c>
      <c r="W3997">
        <v>0</v>
      </c>
      <c r="X3997">
        <v>2.6391855059963292</v>
      </c>
      <c r="Y3997">
        <v>0</v>
      </c>
      <c r="Z3997">
        <v>0</v>
      </c>
      <c r="AA3997">
        <v>0</v>
      </c>
      <c r="AB3997">
        <v>0</v>
      </c>
      <c r="AC3997">
        <v>0</v>
      </c>
      <c r="AD3997">
        <v>0</v>
      </c>
      <c r="AE3997">
        <v>2.6391855059963292</v>
      </c>
    </row>
    <row r="3998" spans="1:31" x14ac:dyDescent="0.25">
      <c r="A3998">
        <v>1878111</v>
      </c>
      <c r="B3998">
        <v>1</v>
      </c>
      <c r="C3998" t="s">
        <v>80</v>
      </c>
      <c r="D3998" t="s">
        <v>88</v>
      </c>
      <c r="E3998" t="s">
        <v>131</v>
      </c>
      <c r="F3998" t="s">
        <v>11605</v>
      </c>
      <c r="G3998" t="s">
        <v>133</v>
      </c>
      <c r="H3998" t="s">
        <v>134</v>
      </c>
      <c r="I3998" t="s">
        <v>135</v>
      </c>
      <c r="J3998" t="s">
        <v>136</v>
      </c>
      <c r="K3998" t="s">
        <v>137</v>
      </c>
      <c r="L3998" t="s">
        <v>11606</v>
      </c>
      <c r="M3998" t="s">
        <v>11607</v>
      </c>
      <c r="N3998">
        <v>1.1797222220000001</v>
      </c>
      <c r="O3998">
        <v>0</v>
      </c>
      <c r="P3998">
        <v>0</v>
      </c>
      <c r="Q3998">
        <v>0</v>
      </c>
      <c r="R3998">
        <v>0</v>
      </c>
      <c r="S3998">
        <v>3</v>
      </c>
      <c r="T3998">
        <v>0</v>
      </c>
      <c r="U3998">
        <v>1</v>
      </c>
      <c r="V3998">
        <v>0</v>
      </c>
      <c r="W3998">
        <v>0</v>
      </c>
      <c r="X3998">
        <v>0</v>
      </c>
      <c r="Y3998">
        <v>0</v>
      </c>
      <c r="Z3998">
        <v>0</v>
      </c>
      <c r="AA3998">
        <v>46.171787455895995</v>
      </c>
      <c r="AB3998">
        <v>0</v>
      </c>
      <c r="AC3998">
        <v>26.629430061918249</v>
      </c>
      <c r="AD3998">
        <v>0</v>
      </c>
      <c r="AE3998">
        <v>72.801217517814251</v>
      </c>
    </row>
    <row r="3999" spans="1:31" x14ac:dyDescent="0.25">
      <c r="A3999">
        <v>1878775</v>
      </c>
      <c r="B3999">
        <v>1</v>
      </c>
      <c r="C3999" t="s">
        <v>81</v>
      </c>
      <c r="D3999" t="s">
        <v>112</v>
      </c>
      <c r="E3999" t="s">
        <v>146</v>
      </c>
      <c r="F3999" t="s">
        <v>10697</v>
      </c>
      <c r="G3999" t="s">
        <v>148</v>
      </c>
      <c r="H3999" t="s">
        <v>143</v>
      </c>
      <c r="I3999" t="s">
        <v>135</v>
      </c>
      <c r="J3999" t="s">
        <v>136</v>
      </c>
      <c r="K3999" t="s">
        <v>137</v>
      </c>
      <c r="L3999" t="s">
        <v>11608</v>
      </c>
      <c r="M3999" t="s">
        <v>11609</v>
      </c>
      <c r="N3999">
        <v>3.0416666659999998</v>
      </c>
      <c r="O3999">
        <v>0</v>
      </c>
      <c r="P3999">
        <v>13</v>
      </c>
      <c r="Q3999">
        <v>0</v>
      </c>
      <c r="R3999">
        <v>2</v>
      </c>
      <c r="S3999">
        <v>0</v>
      </c>
      <c r="T3999">
        <v>0</v>
      </c>
      <c r="U3999">
        <v>0</v>
      </c>
      <c r="V3999">
        <v>0</v>
      </c>
      <c r="W3999">
        <v>0</v>
      </c>
      <c r="X3999">
        <v>9.595495063780163</v>
      </c>
      <c r="Y3999">
        <v>0</v>
      </c>
      <c r="Z3999">
        <v>1.1764912746020251</v>
      </c>
      <c r="AA3999">
        <v>0</v>
      </c>
      <c r="AB3999">
        <v>0</v>
      </c>
      <c r="AC3999">
        <v>0</v>
      </c>
      <c r="AD3999">
        <v>0</v>
      </c>
      <c r="AE3999">
        <v>10.771986338382188</v>
      </c>
    </row>
    <row r="4000" spans="1:31" x14ac:dyDescent="0.25">
      <c r="A4000">
        <v>1878752</v>
      </c>
      <c r="B4000">
        <v>1</v>
      </c>
      <c r="C4000" t="s">
        <v>80</v>
      </c>
      <c r="D4000" t="s">
        <v>100</v>
      </c>
      <c r="E4000" t="s">
        <v>158</v>
      </c>
      <c r="F4000" t="s">
        <v>11610</v>
      </c>
      <c r="G4000" t="s">
        <v>219</v>
      </c>
      <c r="H4000" t="s">
        <v>134</v>
      </c>
      <c r="I4000" t="s">
        <v>135</v>
      </c>
      <c r="J4000" t="s">
        <v>136</v>
      </c>
      <c r="K4000" t="s">
        <v>137</v>
      </c>
      <c r="L4000" t="s">
        <v>11611</v>
      </c>
      <c r="M4000" t="s">
        <v>11612</v>
      </c>
      <c r="N4000">
        <v>2.3105555550000001</v>
      </c>
      <c r="O4000">
        <v>0</v>
      </c>
      <c r="P4000">
        <v>484</v>
      </c>
      <c r="Q4000">
        <v>0</v>
      </c>
      <c r="R4000">
        <v>4</v>
      </c>
      <c r="S4000">
        <v>0</v>
      </c>
      <c r="T4000">
        <v>33</v>
      </c>
      <c r="U4000">
        <v>0</v>
      </c>
      <c r="V4000">
        <v>0</v>
      </c>
      <c r="W4000">
        <v>0</v>
      </c>
      <c r="X4000">
        <v>279.20489838973896</v>
      </c>
      <c r="Y4000">
        <v>0</v>
      </c>
      <c r="Z4000">
        <v>2.0869482732493347</v>
      </c>
      <c r="AA4000">
        <v>0</v>
      </c>
      <c r="AB4000">
        <v>72.326528926061698</v>
      </c>
      <c r="AC4000">
        <v>0</v>
      </c>
      <c r="AD4000">
        <v>0</v>
      </c>
      <c r="AE4000">
        <v>353.61837558905</v>
      </c>
    </row>
    <row r="4001" spans="1:31" x14ac:dyDescent="0.25">
      <c r="A4001">
        <v>1878503</v>
      </c>
      <c r="B4001">
        <v>1</v>
      </c>
      <c r="C4001" t="s">
        <v>81</v>
      </c>
      <c r="D4001" t="s">
        <v>113</v>
      </c>
      <c r="E4001" t="s">
        <v>146</v>
      </c>
      <c r="F4001" t="s">
        <v>11613</v>
      </c>
      <c r="G4001" t="s">
        <v>148</v>
      </c>
      <c r="H4001" t="s">
        <v>143</v>
      </c>
      <c r="I4001" t="s">
        <v>135</v>
      </c>
      <c r="J4001" t="s">
        <v>136</v>
      </c>
      <c r="K4001" t="s">
        <v>137</v>
      </c>
      <c r="L4001" t="s">
        <v>11614</v>
      </c>
      <c r="M4001" t="s">
        <v>11615</v>
      </c>
      <c r="N4001">
        <v>2.0425</v>
      </c>
      <c r="O4001">
        <v>0</v>
      </c>
      <c r="P4001">
        <v>16</v>
      </c>
      <c r="Q4001">
        <v>0</v>
      </c>
      <c r="R4001">
        <v>0</v>
      </c>
      <c r="S4001">
        <v>0</v>
      </c>
      <c r="T4001">
        <v>0</v>
      </c>
      <c r="U4001">
        <v>0</v>
      </c>
      <c r="V4001">
        <v>0</v>
      </c>
      <c r="W4001">
        <v>0</v>
      </c>
      <c r="X4001">
        <v>3.7818507135835722</v>
      </c>
      <c r="Y4001">
        <v>0</v>
      </c>
      <c r="Z4001">
        <v>0</v>
      </c>
      <c r="AA4001">
        <v>0</v>
      </c>
      <c r="AB4001">
        <v>0</v>
      </c>
      <c r="AC4001">
        <v>0</v>
      </c>
      <c r="AD4001">
        <v>0</v>
      </c>
      <c r="AE4001">
        <v>3.7818507135835722</v>
      </c>
    </row>
    <row r="4002" spans="1:31" x14ac:dyDescent="0.25">
      <c r="A4002">
        <v>1878695</v>
      </c>
      <c r="B4002">
        <v>1</v>
      </c>
      <c r="C4002" t="s">
        <v>80</v>
      </c>
      <c r="D4002" t="s">
        <v>92</v>
      </c>
      <c r="E4002" t="s">
        <v>140</v>
      </c>
      <c r="F4002" t="s">
        <v>11616</v>
      </c>
      <c r="G4002" t="s">
        <v>207</v>
      </c>
      <c r="H4002" t="s">
        <v>143</v>
      </c>
      <c r="I4002" t="s">
        <v>135</v>
      </c>
      <c r="J4002" t="s">
        <v>136</v>
      </c>
      <c r="K4002" t="s">
        <v>137</v>
      </c>
      <c r="L4002" t="s">
        <v>11617</v>
      </c>
      <c r="M4002" t="s">
        <v>11618</v>
      </c>
      <c r="N4002">
        <v>2.6333333329999999</v>
      </c>
      <c r="O4002">
        <v>0</v>
      </c>
      <c r="P4002">
        <v>10</v>
      </c>
      <c r="Q4002">
        <v>0</v>
      </c>
      <c r="R4002">
        <v>0</v>
      </c>
      <c r="S4002">
        <v>0</v>
      </c>
      <c r="T4002">
        <v>0</v>
      </c>
      <c r="U4002">
        <v>0</v>
      </c>
      <c r="V4002">
        <v>0</v>
      </c>
      <c r="W4002">
        <v>0</v>
      </c>
      <c r="X4002">
        <v>8.9311553898604519</v>
      </c>
      <c r="Y4002">
        <v>0</v>
      </c>
      <c r="Z4002">
        <v>0</v>
      </c>
      <c r="AA4002">
        <v>0</v>
      </c>
      <c r="AB4002">
        <v>0</v>
      </c>
      <c r="AC4002">
        <v>0</v>
      </c>
      <c r="AD4002">
        <v>0</v>
      </c>
      <c r="AE4002">
        <v>8.9311553898604519</v>
      </c>
    </row>
    <row r="4003" spans="1:31" x14ac:dyDescent="0.25">
      <c r="A4003">
        <v>1878589</v>
      </c>
      <c r="B4003">
        <v>1</v>
      </c>
      <c r="C4003" t="s">
        <v>81</v>
      </c>
      <c r="D4003" t="s">
        <v>118</v>
      </c>
      <c r="E4003" t="s">
        <v>140</v>
      </c>
      <c r="F4003" t="s">
        <v>11443</v>
      </c>
      <c r="G4003" t="s">
        <v>207</v>
      </c>
      <c r="H4003" t="s">
        <v>143</v>
      </c>
      <c r="I4003" t="s">
        <v>135</v>
      </c>
      <c r="J4003" t="s">
        <v>136</v>
      </c>
      <c r="K4003" t="s">
        <v>137</v>
      </c>
      <c r="L4003" t="s">
        <v>11619</v>
      </c>
      <c r="M4003" t="s">
        <v>11620</v>
      </c>
      <c r="N4003">
        <v>1.8672222220000001</v>
      </c>
      <c r="O4003">
        <v>0</v>
      </c>
      <c r="P4003">
        <v>6</v>
      </c>
      <c r="Q4003">
        <v>0</v>
      </c>
      <c r="R4003">
        <v>0</v>
      </c>
      <c r="S4003">
        <v>0</v>
      </c>
      <c r="T4003">
        <v>0</v>
      </c>
      <c r="U4003">
        <v>0</v>
      </c>
      <c r="V4003">
        <v>0</v>
      </c>
      <c r="W4003">
        <v>0</v>
      </c>
      <c r="X4003">
        <v>2.4556867403659957</v>
      </c>
      <c r="Y4003">
        <v>0</v>
      </c>
      <c r="Z4003">
        <v>0</v>
      </c>
      <c r="AA4003">
        <v>0</v>
      </c>
      <c r="AB4003">
        <v>0</v>
      </c>
      <c r="AC4003">
        <v>0</v>
      </c>
      <c r="AD4003">
        <v>0</v>
      </c>
      <c r="AE4003">
        <v>2.4556867403659957</v>
      </c>
    </row>
    <row r="4004" spans="1:31" x14ac:dyDescent="0.25">
      <c r="A4004">
        <v>1878446</v>
      </c>
      <c r="B4004">
        <v>1</v>
      </c>
      <c r="C4004" t="s">
        <v>80</v>
      </c>
      <c r="D4004" t="s">
        <v>83</v>
      </c>
      <c r="E4004" t="s">
        <v>158</v>
      </c>
      <c r="F4004" t="s">
        <v>11621</v>
      </c>
      <c r="G4004" t="s">
        <v>293</v>
      </c>
      <c r="H4004" t="s">
        <v>134</v>
      </c>
      <c r="I4004" t="s">
        <v>135</v>
      </c>
      <c r="J4004" t="s">
        <v>136</v>
      </c>
      <c r="K4004" t="s">
        <v>137</v>
      </c>
      <c r="L4004" t="s">
        <v>11622</v>
      </c>
      <c r="M4004" t="s">
        <v>11623</v>
      </c>
      <c r="N4004">
        <v>1.120833333</v>
      </c>
      <c r="O4004">
        <v>0</v>
      </c>
      <c r="P4004">
        <v>0</v>
      </c>
      <c r="Q4004">
        <v>0</v>
      </c>
      <c r="R4004">
        <v>0</v>
      </c>
      <c r="S4004">
        <v>0</v>
      </c>
      <c r="T4004">
        <v>166</v>
      </c>
      <c r="U4004">
        <v>0</v>
      </c>
      <c r="V4004">
        <v>9</v>
      </c>
      <c r="W4004">
        <v>0</v>
      </c>
      <c r="X4004">
        <v>0</v>
      </c>
      <c r="Y4004">
        <v>0</v>
      </c>
      <c r="Z4004">
        <v>0</v>
      </c>
      <c r="AA4004">
        <v>0</v>
      </c>
      <c r="AB4004">
        <v>327.02158958447257</v>
      </c>
      <c r="AC4004">
        <v>0</v>
      </c>
      <c r="AD4004">
        <v>196.01642249508348</v>
      </c>
      <c r="AE4004">
        <v>523.03801207955598</v>
      </c>
    </row>
    <row r="4005" spans="1:31" x14ac:dyDescent="0.25">
      <c r="A4005">
        <v>1878449</v>
      </c>
      <c r="B4005">
        <v>1</v>
      </c>
      <c r="C4005" t="s">
        <v>80</v>
      </c>
      <c r="D4005" t="s">
        <v>104</v>
      </c>
      <c r="E4005" t="s">
        <v>140</v>
      </c>
      <c r="F4005" t="s">
        <v>11624</v>
      </c>
      <c r="G4005" t="s">
        <v>163</v>
      </c>
      <c r="H4005" t="s">
        <v>143</v>
      </c>
      <c r="I4005" t="s">
        <v>135</v>
      </c>
      <c r="J4005" t="s">
        <v>136</v>
      </c>
      <c r="K4005" t="s">
        <v>137</v>
      </c>
      <c r="L4005" t="s">
        <v>11625</v>
      </c>
      <c r="M4005" t="s">
        <v>11626</v>
      </c>
      <c r="N4005">
        <v>1.270277777</v>
      </c>
      <c r="O4005">
        <v>0</v>
      </c>
      <c r="P4005">
        <v>2</v>
      </c>
      <c r="Q4005">
        <v>0</v>
      </c>
      <c r="R4005">
        <v>0</v>
      </c>
      <c r="S4005">
        <v>0</v>
      </c>
      <c r="T4005">
        <v>1</v>
      </c>
      <c r="U4005">
        <v>0</v>
      </c>
      <c r="V4005">
        <v>0</v>
      </c>
      <c r="W4005">
        <v>0</v>
      </c>
      <c r="X4005">
        <v>0.54121972762928383</v>
      </c>
      <c r="Y4005">
        <v>0</v>
      </c>
      <c r="Z4005">
        <v>0</v>
      </c>
      <c r="AA4005">
        <v>0</v>
      </c>
      <c r="AB4005">
        <v>4.7850398159062495E-2</v>
      </c>
      <c r="AC4005">
        <v>0</v>
      </c>
      <c r="AD4005">
        <v>0</v>
      </c>
      <c r="AE4005">
        <v>0.58907012578834628</v>
      </c>
    </row>
    <row r="4006" spans="1:31" x14ac:dyDescent="0.25">
      <c r="A4006">
        <v>1878117</v>
      </c>
      <c r="B4006">
        <v>1</v>
      </c>
      <c r="C4006" t="s">
        <v>80</v>
      </c>
      <c r="D4006" t="s">
        <v>94</v>
      </c>
      <c r="E4006" t="s">
        <v>140</v>
      </c>
      <c r="F4006" t="s">
        <v>11627</v>
      </c>
      <c r="G4006" t="s">
        <v>142</v>
      </c>
      <c r="H4006" t="s">
        <v>143</v>
      </c>
      <c r="I4006" t="s">
        <v>135</v>
      </c>
      <c r="J4006" t="s">
        <v>136</v>
      </c>
      <c r="K4006" t="s">
        <v>137</v>
      </c>
      <c r="L4006" t="s">
        <v>11628</v>
      </c>
      <c r="M4006" t="s">
        <v>11629</v>
      </c>
      <c r="N4006">
        <v>1.791666666</v>
      </c>
      <c r="O4006">
        <v>0</v>
      </c>
      <c r="P4006">
        <v>0</v>
      </c>
      <c r="Q4006">
        <v>0</v>
      </c>
      <c r="R4006">
        <v>0</v>
      </c>
      <c r="S4006">
        <v>0</v>
      </c>
      <c r="T4006">
        <v>1</v>
      </c>
      <c r="U4006">
        <v>0</v>
      </c>
      <c r="V4006">
        <v>0</v>
      </c>
      <c r="W4006">
        <v>0</v>
      </c>
      <c r="X4006">
        <v>0</v>
      </c>
      <c r="Y4006">
        <v>0</v>
      </c>
      <c r="Z4006">
        <v>0</v>
      </c>
      <c r="AA4006">
        <v>0</v>
      </c>
      <c r="AB4006">
        <v>0.90399739042191751</v>
      </c>
      <c r="AC4006">
        <v>0</v>
      </c>
      <c r="AD4006">
        <v>0</v>
      </c>
      <c r="AE4006">
        <v>0.90399739042191751</v>
      </c>
    </row>
    <row r="4007" spans="1:31" x14ac:dyDescent="0.25">
      <c r="A4007">
        <v>1878094</v>
      </c>
      <c r="B4007">
        <v>1</v>
      </c>
      <c r="C4007" t="s">
        <v>81</v>
      </c>
      <c r="D4007" t="s">
        <v>122</v>
      </c>
      <c r="E4007" t="s">
        <v>210</v>
      </c>
      <c r="F4007" t="s">
        <v>11630</v>
      </c>
      <c r="G4007" t="s">
        <v>133</v>
      </c>
      <c r="H4007" t="s">
        <v>134</v>
      </c>
      <c r="I4007" t="s">
        <v>135</v>
      </c>
      <c r="J4007" t="s">
        <v>136</v>
      </c>
      <c r="K4007" t="s">
        <v>137</v>
      </c>
      <c r="L4007" t="s">
        <v>11631</v>
      </c>
      <c r="M4007" t="s">
        <v>11632</v>
      </c>
      <c r="N4007">
        <v>0.36277777700000002</v>
      </c>
      <c r="O4007">
        <v>0</v>
      </c>
      <c r="P4007">
        <v>2697</v>
      </c>
      <c r="Q4007">
        <v>0</v>
      </c>
      <c r="R4007">
        <v>0</v>
      </c>
      <c r="S4007">
        <v>2</v>
      </c>
      <c r="T4007">
        <v>561</v>
      </c>
      <c r="U4007">
        <v>0</v>
      </c>
      <c r="V4007">
        <v>0</v>
      </c>
      <c r="W4007">
        <v>0</v>
      </c>
      <c r="X4007">
        <v>122.66794266632962</v>
      </c>
      <c r="Y4007">
        <v>0</v>
      </c>
      <c r="Z4007">
        <v>0</v>
      </c>
      <c r="AA4007">
        <v>2.464960971359849</v>
      </c>
      <c r="AB4007">
        <v>65.492581847489447</v>
      </c>
      <c r="AC4007">
        <v>0</v>
      </c>
      <c r="AD4007">
        <v>0</v>
      </c>
      <c r="AE4007">
        <v>190.6254854851789</v>
      </c>
    </row>
    <row r="4008" spans="1:31" x14ac:dyDescent="0.25">
      <c r="A4008">
        <v>1878140</v>
      </c>
      <c r="B4008">
        <v>1</v>
      </c>
      <c r="C4008" t="s">
        <v>80</v>
      </c>
      <c r="D4008" t="s">
        <v>93</v>
      </c>
      <c r="E4008" t="s">
        <v>140</v>
      </c>
      <c r="F4008" t="s">
        <v>11423</v>
      </c>
      <c r="G4008" t="s">
        <v>212</v>
      </c>
      <c r="H4008" t="s">
        <v>143</v>
      </c>
      <c r="I4008" t="s">
        <v>135</v>
      </c>
      <c r="J4008" t="s">
        <v>136</v>
      </c>
      <c r="K4008" t="s">
        <v>137</v>
      </c>
      <c r="L4008" t="s">
        <v>11633</v>
      </c>
      <c r="M4008" t="s">
        <v>11634</v>
      </c>
      <c r="N4008">
        <v>1.1074999999999999</v>
      </c>
      <c r="O4008">
        <v>0</v>
      </c>
      <c r="P4008">
        <v>1</v>
      </c>
      <c r="Q4008">
        <v>0</v>
      </c>
      <c r="R4008">
        <v>0</v>
      </c>
      <c r="S4008">
        <v>0</v>
      </c>
      <c r="T4008">
        <v>0</v>
      </c>
      <c r="U4008">
        <v>0</v>
      </c>
      <c r="V4008">
        <v>0</v>
      </c>
      <c r="W4008">
        <v>0</v>
      </c>
      <c r="X4008">
        <v>0.15670907357669139</v>
      </c>
      <c r="Y4008">
        <v>0</v>
      </c>
      <c r="Z4008">
        <v>0</v>
      </c>
      <c r="AA4008">
        <v>0</v>
      </c>
      <c r="AB4008">
        <v>0</v>
      </c>
      <c r="AC4008">
        <v>0</v>
      </c>
      <c r="AD4008">
        <v>0</v>
      </c>
      <c r="AE4008">
        <v>0.15670907357669139</v>
      </c>
    </row>
    <row r="4009" spans="1:31" x14ac:dyDescent="0.25">
      <c r="A4009">
        <v>1878263</v>
      </c>
      <c r="B4009">
        <v>1</v>
      </c>
      <c r="C4009" t="s">
        <v>81</v>
      </c>
      <c r="D4009" t="s">
        <v>128</v>
      </c>
      <c r="E4009" t="s">
        <v>140</v>
      </c>
      <c r="F4009" t="s">
        <v>11635</v>
      </c>
      <c r="G4009" t="s">
        <v>200</v>
      </c>
      <c r="H4009" t="s">
        <v>143</v>
      </c>
      <c r="I4009" t="s">
        <v>135</v>
      </c>
      <c r="J4009" t="s">
        <v>136</v>
      </c>
      <c r="K4009" t="s">
        <v>137</v>
      </c>
      <c r="L4009" t="s">
        <v>11275</v>
      </c>
      <c r="M4009" t="s">
        <v>11636</v>
      </c>
      <c r="N4009">
        <v>6.2927777770000004</v>
      </c>
      <c r="O4009">
        <v>0</v>
      </c>
      <c r="P4009">
        <v>9</v>
      </c>
      <c r="Q4009">
        <v>0</v>
      </c>
      <c r="R4009">
        <v>0</v>
      </c>
      <c r="S4009">
        <v>0</v>
      </c>
      <c r="T4009">
        <v>0</v>
      </c>
      <c r="U4009">
        <v>0</v>
      </c>
      <c r="V4009">
        <v>0</v>
      </c>
      <c r="W4009">
        <v>0</v>
      </c>
      <c r="X4009">
        <v>18.099281111540922</v>
      </c>
      <c r="Y4009">
        <v>0</v>
      </c>
      <c r="Z4009">
        <v>0</v>
      </c>
      <c r="AA4009">
        <v>0</v>
      </c>
      <c r="AB4009">
        <v>0</v>
      </c>
      <c r="AC4009">
        <v>0</v>
      </c>
      <c r="AD4009">
        <v>0</v>
      </c>
      <c r="AE4009">
        <v>18.099281111540922</v>
      </c>
    </row>
    <row r="4010" spans="1:31" x14ac:dyDescent="0.25">
      <c r="A4010">
        <v>1878804</v>
      </c>
      <c r="B4010">
        <v>1</v>
      </c>
      <c r="C4010" t="s">
        <v>80</v>
      </c>
      <c r="D4010" t="s">
        <v>97</v>
      </c>
      <c r="E4010" t="s">
        <v>140</v>
      </c>
      <c r="F4010" t="s">
        <v>11637</v>
      </c>
      <c r="G4010" t="s">
        <v>200</v>
      </c>
      <c r="H4010" t="s">
        <v>143</v>
      </c>
      <c r="I4010" t="s">
        <v>135</v>
      </c>
      <c r="J4010" t="s">
        <v>136</v>
      </c>
      <c r="K4010" t="s">
        <v>137</v>
      </c>
      <c r="L4010" t="s">
        <v>11638</v>
      </c>
      <c r="M4010" t="s">
        <v>11639</v>
      </c>
      <c r="N4010">
        <v>1.99</v>
      </c>
      <c r="O4010">
        <v>0</v>
      </c>
      <c r="P4010">
        <v>1</v>
      </c>
      <c r="Q4010">
        <v>0</v>
      </c>
      <c r="R4010">
        <v>0</v>
      </c>
      <c r="S4010">
        <v>0</v>
      </c>
      <c r="T4010">
        <v>0</v>
      </c>
      <c r="U4010">
        <v>0</v>
      </c>
      <c r="V4010">
        <v>0</v>
      </c>
      <c r="W4010">
        <v>0</v>
      </c>
      <c r="X4010">
        <v>0.58473517049234169</v>
      </c>
      <c r="Y4010">
        <v>0</v>
      </c>
      <c r="Z4010">
        <v>0</v>
      </c>
      <c r="AA4010">
        <v>0</v>
      </c>
      <c r="AB4010">
        <v>0</v>
      </c>
      <c r="AC4010">
        <v>0</v>
      </c>
      <c r="AD4010">
        <v>0</v>
      </c>
      <c r="AE4010">
        <v>0.58473517049234169</v>
      </c>
    </row>
    <row r="4011" spans="1:31" x14ac:dyDescent="0.25">
      <c r="A4011">
        <v>1878409</v>
      </c>
      <c r="B4011">
        <v>1</v>
      </c>
      <c r="C4011" t="s">
        <v>80</v>
      </c>
      <c r="D4011" t="s">
        <v>101</v>
      </c>
      <c r="E4011" t="s">
        <v>140</v>
      </c>
      <c r="F4011" t="s">
        <v>11640</v>
      </c>
      <c r="G4011" t="s">
        <v>200</v>
      </c>
      <c r="H4011" t="s">
        <v>143</v>
      </c>
      <c r="I4011" t="s">
        <v>135</v>
      </c>
      <c r="J4011" t="s">
        <v>136</v>
      </c>
      <c r="K4011" t="s">
        <v>137</v>
      </c>
      <c r="L4011" t="s">
        <v>11641</v>
      </c>
      <c r="M4011" t="s">
        <v>11642</v>
      </c>
      <c r="N4011">
        <v>2.5522222220000002</v>
      </c>
      <c r="O4011">
        <v>0</v>
      </c>
      <c r="P4011">
        <v>1</v>
      </c>
      <c r="Q4011">
        <v>0</v>
      </c>
      <c r="R4011">
        <v>0</v>
      </c>
      <c r="S4011">
        <v>0</v>
      </c>
      <c r="T4011">
        <v>0</v>
      </c>
      <c r="U4011">
        <v>0</v>
      </c>
      <c r="V4011">
        <v>0</v>
      </c>
      <c r="W4011">
        <v>0</v>
      </c>
      <c r="X4011">
        <v>1.5229570310003002</v>
      </c>
      <c r="Y4011">
        <v>0</v>
      </c>
      <c r="Z4011">
        <v>0</v>
      </c>
      <c r="AA4011">
        <v>0</v>
      </c>
      <c r="AB4011">
        <v>0</v>
      </c>
      <c r="AC4011">
        <v>0</v>
      </c>
      <c r="AD4011">
        <v>0</v>
      </c>
      <c r="AE4011">
        <v>1.5229570310003002</v>
      </c>
    </row>
    <row r="4012" spans="1:31" x14ac:dyDescent="0.25">
      <c r="A4012">
        <v>1878326</v>
      </c>
      <c r="B4012">
        <v>1</v>
      </c>
      <c r="C4012" t="s">
        <v>80</v>
      </c>
      <c r="D4012" t="s">
        <v>104</v>
      </c>
      <c r="E4012" t="s">
        <v>169</v>
      </c>
      <c r="F4012" t="s">
        <v>11643</v>
      </c>
      <c r="G4012" t="s">
        <v>183</v>
      </c>
      <c r="H4012" t="s">
        <v>143</v>
      </c>
      <c r="I4012" t="s">
        <v>135</v>
      </c>
      <c r="J4012" t="s">
        <v>136</v>
      </c>
      <c r="K4012" t="s">
        <v>137</v>
      </c>
      <c r="L4012" t="s">
        <v>11644</v>
      </c>
      <c r="M4012" t="s">
        <v>11645</v>
      </c>
      <c r="N4012">
        <v>3.5038888880000001</v>
      </c>
      <c r="O4012">
        <v>0</v>
      </c>
      <c r="P4012">
        <v>7</v>
      </c>
      <c r="Q4012">
        <v>0</v>
      </c>
      <c r="R4012">
        <v>16</v>
      </c>
      <c r="S4012">
        <v>0</v>
      </c>
      <c r="T4012">
        <v>6</v>
      </c>
      <c r="U4012">
        <v>0</v>
      </c>
      <c r="V4012">
        <v>0</v>
      </c>
      <c r="W4012">
        <v>0</v>
      </c>
      <c r="X4012">
        <v>8.3258211347221156</v>
      </c>
      <c r="Y4012">
        <v>0</v>
      </c>
      <c r="Z4012">
        <v>49.186474775801493</v>
      </c>
      <c r="AA4012">
        <v>0</v>
      </c>
      <c r="AB4012">
        <v>40.652611253591985</v>
      </c>
      <c r="AC4012">
        <v>0</v>
      </c>
      <c r="AD4012">
        <v>0</v>
      </c>
      <c r="AE4012">
        <v>98.16490716411559</v>
      </c>
    </row>
    <row r="4013" spans="1:31" x14ac:dyDescent="0.25">
      <c r="A4013">
        <v>1878658</v>
      </c>
      <c r="B4013">
        <v>1</v>
      </c>
      <c r="C4013" t="s">
        <v>80</v>
      </c>
      <c r="D4013" t="s">
        <v>105</v>
      </c>
      <c r="E4013" t="s">
        <v>131</v>
      </c>
      <c r="F4013" t="s">
        <v>11646</v>
      </c>
      <c r="G4013" t="s">
        <v>133</v>
      </c>
      <c r="H4013" t="s">
        <v>134</v>
      </c>
      <c r="I4013" t="s">
        <v>135</v>
      </c>
      <c r="J4013" t="s">
        <v>136</v>
      </c>
      <c r="K4013" t="s">
        <v>137</v>
      </c>
      <c r="L4013" t="s">
        <v>11647</v>
      </c>
      <c r="M4013" t="s">
        <v>11648</v>
      </c>
      <c r="N4013">
        <v>0.957777777</v>
      </c>
      <c r="O4013">
        <v>0</v>
      </c>
      <c r="P4013">
        <v>2361</v>
      </c>
      <c r="Q4013">
        <v>0</v>
      </c>
      <c r="R4013">
        <v>0</v>
      </c>
      <c r="S4013">
        <v>1</v>
      </c>
      <c r="T4013">
        <v>748</v>
      </c>
      <c r="U4013">
        <v>0</v>
      </c>
      <c r="V4013">
        <v>2</v>
      </c>
      <c r="W4013">
        <v>0</v>
      </c>
      <c r="X4013">
        <v>714.30443490462972</v>
      </c>
      <c r="Y4013">
        <v>0</v>
      </c>
      <c r="Z4013">
        <v>0</v>
      </c>
      <c r="AA4013">
        <v>71.841521734468472</v>
      </c>
      <c r="AB4013">
        <v>1043.4340525529433</v>
      </c>
      <c r="AC4013">
        <v>0</v>
      </c>
      <c r="AD4013">
        <v>9.3200029035760661</v>
      </c>
      <c r="AE4013">
        <v>1838.9000120956175</v>
      </c>
    </row>
    <row r="4014" spans="1:31" x14ac:dyDescent="0.25">
      <c r="A4014">
        <v>1878618</v>
      </c>
      <c r="B4014">
        <v>1</v>
      </c>
      <c r="C4014" t="s">
        <v>80</v>
      </c>
      <c r="D4014" t="s">
        <v>104</v>
      </c>
      <c r="E4014" t="s">
        <v>146</v>
      </c>
      <c r="F4014" t="s">
        <v>10400</v>
      </c>
      <c r="G4014" t="s">
        <v>148</v>
      </c>
      <c r="H4014" t="s">
        <v>143</v>
      </c>
      <c r="I4014" t="s">
        <v>135</v>
      </c>
      <c r="J4014" t="s">
        <v>136</v>
      </c>
      <c r="K4014" t="s">
        <v>137</v>
      </c>
      <c r="L4014" t="s">
        <v>11649</v>
      </c>
      <c r="M4014" t="s">
        <v>11650</v>
      </c>
      <c r="N4014">
        <v>1.601111111</v>
      </c>
      <c r="O4014">
        <v>0</v>
      </c>
      <c r="P4014">
        <v>2</v>
      </c>
      <c r="Q4014">
        <v>0</v>
      </c>
      <c r="R4014">
        <v>0</v>
      </c>
      <c r="S4014">
        <v>0</v>
      </c>
      <c r="T4014">
        <v>1</v>
      </c>
      <c r="U4014">
        <v>0</v>
      </c>
      <c r="V4014">
        <v>0</v>
      </c>
      <c r="W4014">
        <v>0</v>
      </c>
      <c r="X4014">
        <v>6.1197069095079764</v>
      </c>
      <c r="Y4014">
        <v>0</v>
      </c>
      <c r="Z4014">
        <v>0</v>
      </c>
      <c r="AA4014">
        <v>0</v>
      </c>
      <c r="AB4014">
        <v>0.53961922712258914</v>
      </c>
      <c r="AC4014">
        <v>0</v>
      </c>
      <c r="AD4014">
        <v>0</v>
      </c>
      <c r="AE4014">
        <v>6.6593261366305656</v>
      </c>
    </row>
    <row r="4015" spans="1:31" x14ac:dyDescent="0.25">
      <c r="A4015">
        <v>1878343</v>
      </c>
      <c r="B4015">
        <v>1</v>
      </c>
      <c r="C4015" t="s">
        <v>80</v>
      </c>
      <c r="D4015" t="s">
        <v>103</v>
      </c>
      <c r="E4015" t="s">
        <v>140</v>
      </c>
      <c r="F4015" t="s">
        <v>11651</v>
      </c>
      <c r="G4015" t="s">
        <v>163</v>
      </c>
      <c r="H4015" t="s">
        <v>143</v>
      </c>
      <c r="I4015" t="s">
        <v>135</v>
      </c>
      <c r="J4015" t="s">
        <v>136</v>
      </c>
      <c r="K4015" t="s">
        <v>137</v>
      </c>
      <c r="L4015" t="s">
        <v>11652</v>
      </c>
      <c r="M4015" t="s">
        <v>11653</v>
      </c>
      <c r="N4015">
        <v>1.5422222219999999</v>
      </c>
      <c r="O4015">
        <v>0</v>
      </c>
      <c r="P4015">
        <v>1</v>
      </c>
      <c r="Q4015">
        <v>0</v>
      </c>
      <c r="R4015">
        <v>0</v>
      </c>
      <c r="S4015">
        <v>0</v>
      </c>
      <c r="T4015">
        <v>0</v>
      </c>
      <c r="U4015">
        <v>0</v>
      </c>
      <c r="V4015">
        <v>0</v>
      </c>
      <c r="W4015">
        <v>0</v>
      </c>
      <c r="X4015">
        <v>0.61673680993583169</v>
      </c>
      <c r="Y4015">
        <v>0</v>
      </c>
      <c r="Z4015">
        <v>0</v>
      </c>
      <c r="AA4015">
        <v>0</v>
      </c>
      <c r="AB4015">
        <v>0</v>
      </c>
      <c r="AC4015">
        <v>0</v>
      </c>
      <c r="AD4015">
        <v>0</v>
      </c>
      <c r="AE4015">
        <v>0.61673680993583169</v>
      </c>
    </row>
    <row r="4016" spans="1:31" x14ac:dyDescent="0.25">
      <c r="A4016">
        <v>1878535</v>
      </c>
      <c r="B4016">
        <v>1</v>
      </c>
      <c r="C4016" t="s">
        <v>80</v>
      </c>
      <c r="D4016" t="s">
        <v>88</v>
      </c>
      <c r="E4016" t="s">
        <v>140</v>
      </c>
      <c r="F4016" t="s">
        <v>11654</v>
      </c>
      <c r="G4016" t="s">
        <v>163</v>
      </c>
      <c r="H4016" t="s">
        <v>143</v>
      </c>
      <c r="I4016" t="s">
        <v>135</v>
      </c>
      <c r="J4016" t="s">
        <v>136</v>
      </c>
      <c r="K4016" t="s">
        <v>137</v>
      </c>
      <c r="L4016" t="s">
        <v>11655</v>
      </c>
      <c r="M4016" t="s">
        <v>11656</v>
      </c>
      <c r="N4016">
        <v>3.2088888880000002</v>
      </c>
      <c r="O4016">
        <v>0</v>
      </c>
      <c r="P4016">
        <v>1</v>
      </c>
      <c r="Q4016">
        <v>0</v>
      </c>
      <c r="R4016">
        <v>0</v>
      </c>
      <c r="S4016">
        <v>0</v>
      </c>
      <c r="T4016">
        <v>0</v>
      </c>
      <c r="U4016">
        <v>0</v>
      </c>
      <c r="V4016">
        <v>0</v>
      </c>
      <c r="W4016">
        <v>0</v>
      </c>
      <c r="X4016">
        <v>1.2953714879850424</v>
      </c>
      <c r="Y4016">
        <v>0</v>
      </c>
      <c r="Z4016">
        <v>0</v>
      </c>
      <c r="AA4016">
        <v>0</v>
      </c>
      <c r="AB4016">
        <v>0</v>
      </c>
      <c r="AC4016">
        <v>0</v>
      </c>
      <c r="AD4016">
        <v>0</v>
      </c>
      <c r="AE4016">
        <v>1.2953714879850424</v>
      </c>
    </row>
    <row r="4017" spans="1:31" x14ac:dyDescent="0.25">
      <c r="A4017">
        <v>1878180</v>
      </c>
      <c r="B4017">
        <v>1</v>
      </c>
      <c r="C4017" t="s">
        <v>81</v>
      </c>
      <c r="D4017" t="s">
        <v>112</v>
      </c>
      <c r="E4017" t="s">
        <v>140</v>
      </c>
      <c r="F4017" t="s">
        <v>11657</v>
      </c>
      <c r="G4017" t="s">
        <v>163</v>
      </c>
      <c r="H4017" t="s">
        <v>143</v>
      </c>
      <c r="I4017" t="s">
        <v>135</v>
      </c>
      <c r="J4017" t="s">
        <v>136</v>
      </c>
      <c r="K4017" t="s">
        <v>137</v>
      </c>
      <c r="L4017" t="s">
        <v>11658</v>
      </c>
      <c r="M4017" t="s">
        <v>11659</v>
      </c>
      <c r="N4017">
        <v>13.253888888000001</v>
      </c>
      <c r="O4017">
        <v>0</v>
      </c>
      <c r="P4017">
        <v>1</v>
      </c>
      <c r="Q4017">
        <v>0</v>
      </c>
      <c r="R4017">
        <v>0</v>
      </c>
      <c r="S4017">
        <v>0</v>
      </c>
      <c r="T4017">
        <v>0</v>
      </c>
      <c r="U4017">
        <v>0</v>
      </c>
      <c r="V4017">
        <v>0</v>
      </c>
      <c r="W4017">
        <v>0</v>
      </c>
      <c r="X4017">
        <v>1.4167381538317152</v>
      </c>
      <c r="Y4017">
        <v>0</v>
      </c>
      <c r="Z4017">
        <v>0</v>
      </c>
      <c r="AA4017">
        <v>0</v>
      </c>
      <c r="AB4017">
        <v>0</v>
      </c>
      <c r="AC4017">
        <v>0</v>
      </c>
      <c r="AD4017">
        <v>0</v>
      </c>
      <c r="AE4017">
        <v>1.4167381538317152</v>
      </c>
    </row>
    <row r="4018" spans="1:31" x14ac:dyDescent="0.25">
      <c r="A4018">
        <v>1878057</v>
      </c>
      <c r="B4018">
        <v>1</v>
      </c>
      <c r="C4018" t="s">
        <v>80</v>
      </c>
      <c r="D4018" t="s">
        <v>88</v>
      </c>
      <c r="E4018" t="s">
        <v>140</v>
      </c>
      <c r="F4018" t="s">
        <v>11660</v>
      </c>
      <c r="G4018" t="s">
        <v>148</v>
      </c>
      <c r="H4018" t="s">
        <v>143</v>
      </c>
      <c r="I4018" t="s">
        <v>135</v>
      </c>
      <c r="J4018" t="s">
        <v>136</v>
      </c>
      <c r="K4018" t="s">
        <v>137</v>
      </c>
      <c r="L4018" t="s">
        <v>11661</v>
      </c>
      <c r="M4018" t="s">
        <v>11662</v>
      </c>
      <c r="N4018">
        <v>0.46250000000000002</v>
      </c>
      <c r="O4018">
        <v>0</v>
      </c>
      <c r="P4018">
        <v>0</v>
      </c>
      <c r="Q4018">
        <v>0</v>
      </c>
      <c r="R4018">
        <v>0</v>
      </c>
      <c r="S4018">
        <v>0</v>
      </c>
      <c r="T4018">
        <v>1</v>
      </c>
      <c r="U4018">
        <v>0</v>
      </c>
      <c r="V4018">
        <v>0</v>
      </c>
      <c r="W4018">
        <v>0</v>
      </c>
      <c r="X4018">
        <v>0</v>
      </c>
      <c r="Y4018">
        <v>0</v>
      </c>
      <c r="Z4018">
        <v>0</v>
      </c>
      <c r="AA4018">
        <v>0</v>
      </c>
      <c r="AB4018">
        <v>7.0158773726548507</v>
      </c>
      <c r="AC4018">
        <v>0</v>
      </c>
      <c r="AD4018">
        <v>0</v>
      </c>
      <c r="AE4018">
        <v>7.0158773726548507</v>
      </c>
    </row>
    <row r="4019" spans="1:31" x14ac:dyDescent="0.25">
      <c r="A4019">
        <v>1878512</v>
      </c>
      <c r="B4019">
        <v>1</v>
      </c>
      <c r="C4019" t="s">
        <v>80</v>
      </c>
      <c r="D4019" t="s">
        <v>104</v>
      </c>
      <c r="E4019" t="s">
        <v>140</v>
      </c>
      <c r="F4019" t="s">
        <v>11663</v>
      </c>
      <c r="G4019" t="s">
        <v>163</v>
      </c>
      <c r="H4019" t="s">
        <v>143</v>
      </c>
      <c r="I4019" t="s">
        <v>135</v>
      </c>
      <c r="J4019" t="s">
        <v>136</v>
      </c>
      <c r="K4019" t="s">
        <v>137</v>
      </c>
      <c r="L4019" t="s">
        <v>11664</v>
      </c>
      <c r="M4019" t="s">
        <v>11665</v>
      </c>
      <c r="N4019">
        <v>1.810277777</v>
      </c>
      <c r="O4019">
        <v>0</v>
      </c>
      <c r="P4019">
        <v>1</v>
      </c>
      <c r="Q4019">
        <v>0</v>
      </c>
      <c r="R4019">
        <v>0</v>
      </c>
      <c r="S4019">
        <v>0</v>
      </c>
      <c r="T4019">
        <v>0</v>
      </c>
      <c r="U4019">
        <v>0</v>
      </c>
      <c r="V4019">
        <v>0</v>
      </c>
      <c r="W4019">
        <v>0</v>
      </c>
      <c r="X4019">
        <v>0.49057876138582673</v>
      </c>
      <c r="Y4019">
        <v>0</v>
      </c>
      <c r="Z4019">
        <v>0</v>
      </c>
      <c r="AA4019">
        <v>0</v>
      </c>
      <c r="AB4019">
        <v>0</v>
      </c>
      <c r="AC4019">
        <v>0</v>
      </c>
      <c r="AD4019">
        <v>0</v>
      </c>
      <c r="AE4019">
        <v>0.49057876138582673</v>
      </c>
    </row>
    <row r="4020" spans="1:31" x14ac:dyDescent="0.25">
      <c r="A4020">
        <v>1878578</v>
      </c>
      <c r="B4020">
        <v>1</v>
      </c>
      <c r="C4020" t="s">
        <v>80</v>
      </c>
      <c r="D4020" t="s">
        <v>94</v>
      </c>
      <c r="E4020" t="s">
        <v>146</v>
      </c>
      <c r="F4020" t="s">
        <v>11666</v>
      </c>
      <c r="G4020" t="s">
        <v>148</v>
      </c>
      <c r="H4020" t="s">
        <v>143</v>
      </c>
      <c r="I4020" t="s">
        <v>135</v>
      </c>
      <c r="J4020" t="s">
        <v>136</v>
      </c>
      <c r="K4020" t="s">
        <v>137</v>
      </c>
      <c r="L4020" t="s">
        <v>11667</v>
      </c>
      <c r="M4020" t="s">
        <v>11668</v>
      </c>
      <c r="N4020">
        <v>0.77833333299999996</v>
      </c>
      <c r="O4020">
        <v>0</v>
      </c>
      <c r="P4020">
        <v>72</v>
      </c>
      <c r="Q4020">
        <v>0</v>
      </c>
      <c r="R4020">
        <v>0</v>
      </c>
      <c r="S4020">
        <v>0</v>
      </c>
      <c r="T4020">
        <v>3</v>
      </c>
      <c r="U4020">
        <v>0</v>
      </c>
      <c r="V4020">
        <v>0</v>
      </c>
      <c r="W4020">
        <v>0</v>
      </c>
      <c r="X4020">
        <v>14.903552160372602</v>
      </c>
      <c r="Y4020">
        <v>0</v>
      </c>
      <c r="Z4020">
        <v>0</v>
      </c>
      <c r="AA4020">
        <v>0</v>
      </c>
      <c r="AB4020">
        <v>0.43227518286262923</v>
      </c>
      <c r="AC4020">
        <v>0</v>
      </c>
      <c r="AD4020">
        <v>0</v>
      </c>
      <c r="AE4020">
        <v>15.335827343235231</v>
      </c>
    </row>
    <row r="4021" spans="1:31" x14ac:dyDescent="0.25">
      <c r="A4021">
        <v>1878412</v>
      </c>
      <c r="B4021">
        <v>1</v>
      </c>
      <c r="C4021" t="s">
        <v>81</v>
      </c>
      <c r="D4021" t="s">
        <v>127</v>
      </c>
      <c r="E4021" t="s">
        <v>140</v>
      </c>
      <c r="F4021" t="s">
        <v>11669</v>
      </c>
      <c r="G4021" t="s">
        <v>200</v>
      </c>
      <c r="H4021" t="s">
        <v>143</v>
      </c>
      <c r="I4021" t="s">
        <v>135</v>
      </c>
      <c r="J4021" t="s">
        <v>136</v>
      </c>
      <c r="K4021" t="s">
        <v>137</v>
      </c>
      <c r="L4021" t="s">
        <v>11670</v>
      </c>
      <c r="M4021" t="s">
        <v>11671</v>
      </c>
      <c r="N4021">
        <v>3.83</v>
      </c>
      <c r="O4021">
        <v>0</v>
      </c>
      <c r="P4021">
        <v>12</v>
      </c>
      <c r="Q4021">
        <v>0</v>
      </c>
      <c r="R4021">
        <v>0</v>
      </c>
      <c r="S4021">
        <v>0</v>
      </c>
      <c r="T4021">
        <v>3</v>
      </c>
      <c r="U4021">
        <v>0</v>
      </c>
      <c r="V4021">
        <v>0</v>
      </c>
      <c r="W4021">
        <v>0</v>
      </c>
      <c r="X4021">
        <v>8.4278443875388689</v>
      </c>
      <c r="Y4021">
        <v>0</v>
      </c>
      <c r="Z4021">
        <v>0</v>
      </c>
      <c r="AA4021">
        <v>0</v>
      </c>
      <c r="AB4021">
        <v>1.926258387433825</v>
      </c>
      <c r="AC4021">
        <v>0</v>
      </c>
      <c r="AD4021">
        <v>0</v>
      </c>
      <c r="AE4021">
        <v>10.354102774972693</v>
      </c>
    </row>
    <row r="4022" spans="1:31" x14ac:dyDescent="0.25">
      <c r="A4022">
        <v>1878704</v>
      </c>
      <c r="B4022">
        <v>1</v>
      </c>
      <c r="C4022" t="s">
        <v>80</v>
      </c>
      <c r="D4022" t="s">
        <v>108</v>
      </c>
      <c r="E4022" t="s">
        <v>140</v>
      </c>
      <c r="F4022" t="s">
        <v>11672</v>
      </c>
      <c r="G4022" t="s">
        <v>212</v>
      </c>
      <c r="H4022" t="s">
        <v>143</v>
      </c>
      <c r="I4022" t="s">
        <v>135</v>
      </c>
      <c r="J4022" t="s">
        <v>136</v>
      </c>
      <c r="K4022" t="s">
        <v>137</v>
      </c>
      <c r="L4022" t="s">
        <v>11673</v>
      </c>
      <c r="M4022" t="s">
        <v>11674</v>
      </c>
      <c r="N4022">
        <v>3.9136111109999998</v>
      </c>
      <c r="O4022">
        <v>0</v>
      </c>
      <c r="P4022">
        <v>1</v>
      </c>
      <c r="Q4022">
        <v>0</v>
      </c>
      <c r="R4022">
        <v>0</v>
      </c>
      <c r="S4022">
        <v>0</v>
      </c>
      <c r="T4022">
        <v>0</v>
      </c>
      <c r="U4022">
        <v>0</v>
      </c>
      <c r="V4022">
        <v>0</v>
      </c>
      <c r="W4022">
        <v>0</v>
      </c>
      <c r="X4022">
        <v>0.54503976513056251</v>
      </c>
      <c r="Y4022">
        <v>0</v>
      </c>
      <c r="Z4022">
        <v>0</v>
      </c>
      <c r="AA4022">
        <v>0</v>
      </c>
      <c r="AB4022">
        <v>0</v>
      </c>
      <c r="AC4022">
        <v>0</v>
      </c>
      <c r="AD4022">
        <v>0</v>
      </c>
      <c r="AE4022">
        <v>0.54503976513056251</v>
      </c>
    </row>
    <row r="4023" spans="1:31" x14ac:dyDescent="0.25">
      <c r="A4023">
        <v>1878555</v>
      </c>
      <c r="B4023">
        <v>1</v>
      </c>
      <c r="C4023" t="s">
        <v>80</v>
      </c>
      <c r="D4023" t="s">
        <v>107</v>
      </c>
      <c r="E4023" t="s">
        <v>131</v>
      </c>
      <c r="F4023" t="s">
        <v>4213</v>
      </c>
      <c r="G4023" t="s">
        <v>133</v>
      </c>
      <c r="H4023" t="s">
        <v>134</v>
      </c>
      <c r="I4023" t="s">
        <v>135</v>
      </c>
      <c r="J4023" t="s">
        <v>136</v>
      </c>
      <c r="K4023" t="s">
        <v>137</v>
      </c>
      <c r="L4023" t="s">
        <v>11675</v>
      </c>
      <c r="M4023" t="s">
        <v>11676</v>
      </c>
      <c r="N4023">
        <v>0.38916666599999999</v>
      </c>
      <c r="O4023">
        <v>0</v>
      </c>
      <c r="P4023">
        <v>464</v>
      </c>
      <c r="Q4023">
        <v>16</v>
      </c>
      <c r="R4023">
        <v>34</v>
      </c>
      <c r="S4023">
        <v>7</v>
      </c>
      <c r="T4023">
        <v>22</v>
      </c>
      <c r="U4023">
        <v>1</v>
      </c>
      <c r="V4023">
        <v>0</v>
      </c>
      <c r="W4023">
        <v>0</v>
      </c>
      <c r="X4023">
        <v>38.258152597417876</v>
      </c>
      <c r="Y4023">
        <v>81.37747845041973</v>
      </c>
      <c r="Z4023">
        <v>30.268907176619013</v>
      </c>
      <c r="AA4023">
        <v>38.772473347425596</v>
      </c>
      <c r="AB4023">
        <v>15.257737635090825</v>
      </c>
      <c r="AC4023">
        <v>28.148637469800271</v>
      </c>
      <c r="AD4023">
        <v>0</v>
      </c>
      <c r="AE4023">
        <v>232.0833866767733</v>
      </c>
    </row>
    <row r="4024" spans="1:31" x14ac:dyDescent="0.25">
      <c r="A4024">
        <v>1878678</v>
      </c>
      <c r="B4024">
        <v>1</v>
      </c>
      <c r="C4024" t="s">
        <v>80</v>
      </c>
      <c r="D4024" t="s">
        <v>100</v>
      </c>
      <c r="E4024" t="s">
        <v>131</v>
      </c>
      <c r="F4024" t="s">
        <v>11677</v>
      </c>
      <c r="G4024" t="s">
        <v>133</v>
      </c>
      <c r="H4024" t="s">
        <v>134</v>
      </c>
      <c r="I4024" t="s">
        <v>135</v>
      </c>
      <c r="J4024" t="s">
        <v>136</v>
      </c>
      <c r="K4024" t="s">
        <v>137</v>
      </c>
      <c r="L4024" t="s">
        <v>11678</v>
      </c>
      <c r="M4024" t="s">
        <v>11679</v>
      </c>
      <c r="N4024">
        <v>0.950555555</v>
      </c>
      <c r="O4024">
        <v>2</v>
      </c>
      <c r="P4024">
        <v>0</v>
      </c>
      <c r="Q4024">
        <v>1</v>
      </c>
      <c r="R4024">
        <v>0</v>
      </c>
      <c r="S4024">
        <v>2</v>
      </c>
      <c r="T4024">
        <v>0</v>
      </c>
      <c r="U4024">
        <v>0</v>
      </c>
      <c r="V4024">
        <v>0</v>
      </c>
      <c r="W4024">
        <v>0.62546671006326171</v>
      </c>
      <c r="X4024">
        <v>0</v>
      </c>
      <c r="Y4024">
        <v>3.2286332796085335</v>
      </c>
      <c r="Z4024">
        <v>0</v>
      </c>
      <c r="AA4024">
        <v>0.43638442562949004</v>
      </c>
      <c r="AB4024">
        <v>0</v>
      </c>
      <c r="AC4024">
        <v>0</v>
      </c>
      <c r="AD4024">
        <v>0</v>
      </c>
      <c r="AE4024">
        <v>4.2904844153012851</v>
      </c>
    </row>
    <row r="4025" spans="1:31" x14ac:dyDescent="0.25">
      <c r="A4025">
        <v>1878741</v>
      </c>
      <c r="B4025">
        <v>1</v>
      </c>
      <c r="C4025" t="s">
        <v>81</v>
      </c>
      <c r="D4025" t="s">
        <v>123</v>
      </c>
      <c r="E4025" t="s">
        <v>146</v>
      </c>
      <c r="F4025" t="s">
        <v>11680</v>
      </c>
      <c r="G4025" t="s">
        <v>148</v>
      </c>
      <c r="H4025" t="s">
        <v>143</v>
      </c>
      <c r="I4025" t="s">
        <v>135</v>
      </c>
      <c r="J4025" t="s">
        <v>136</v>
      </c>
      <c r="K4025" t="s">
        <v>137</v>
      </c>
      <c r="L4025" t="s">
        <v>11681</v>
      </c>
      <c r="M4025" t="s">
        <v>11682</v>
      </c>
      <c r="N4025">
        <v>0.91083333300000002</v>
      </c>
      <c r="O4025">
        <v>0</v>
      </c>
      <c r="P4025">
        <v>0</v>
      </c>
      <c r="Q4025">
        <v>0</v>
      </c>
      <c r="R4025">
        <v>3</v>
      </c>
      <c r="S4025">
        <v>0</v>
      </c>
      <c r="T4025">
        <v>0</v>
      </c>
      <c r="U4025">
        <v>0</v>
      </c>
      <c r="V4025">
        <v>0</v>
      </c>
      <c r="W4025">
        <v>0</v>
      </c>
      <c r="X4025">
        <v>0</v>
      </c>
      <c r="Y4025">
        <v>0</v>
      </c>
      <c r="Z4025">
        <v>0.64602487459818758</v>
      </c>
      <c r="AA4025">
        <v>0</v>
      </c>
      <c r="AB4025">
        <v>0</v>
      </c>
      <c r="AC4025">
        <v>0</v>
      </c>
      <c r="AD4025">
        <v>0</v>
      </c>
      <c r="AE4025">
        <v>0.64602487459818758</v>
      </c>
    </row>
    <row r="4026" spans="1:31" x14ac:dyDescent="0.25">
      <c r="A4026">
        <v>1878386</v>
      </c>
      <c r="B4026">
        <v>1</v>
      </c>
      <c r="C4026" t="s">
        <v>80</v>
      </c>
      <c r="D4026" t="s">
        <v>85</v>
      </c>
      <c r="E4026" t="s">
        <v>222</v>
      </c>
      <c r="F4026" t="s">
        <v>10409</v>
      </c>
      <c r="G4026" t="s">
        <v>663</v>
      </c>
      <c r="H4026" t="s">
        <v>143</v>
      </c>
      <c r="I4026" t="s">
        <v>135</v>
      </c>
      <c r="J4026" t="s">
        <v>136</v>
      </c>
      <c r="K4026" t="s">
        <v>137</v>
      </c>
      <c r="L4026" t="s">
        <v>11683</v>
      </c>
      <c r="M4026" t="s">
        <v>11684</v>
      </c>
      <c r="N4026">
        <v>1.18</v>
      </c>
      <c r="O4026">
        <v>0</v>
      </c>
      <c r="P4026">
        <v>79</v>
      </c>
      <c r="Q4026">
        <v>0</v>
      </c>
      <c r="R4026">
        <v>0</v>
      </c>
      <c r="S4026">
        <v>0</v>
      </c>
      <c r="T4026">
        <v>55</v>
      </c>
      <c r="U4026">
        <v>0</v>
      </c>
      <c r="V4026">
        <v>0</v>
      </c>
      <c r="W4026">
        <v>0</v>
      </c>
      <c r="X4026">
        <v>27.451278129244436</v>
      </c>
      <c r="Y4026">
        <v>0</v>
      </c>
      <c r="Z4026">
        <v>0</v>
      </c>
      <c r="AA4026">
        <v>0</v>
      </c>
      <c r="AB4026">
        <v>106.74509284022558</v>
      </c>
      <c r="AC4026">
        <v>0</v>
      </c>
      <c r="AD4026">
        <v>0</v>
      </c>
      <c r="AE4026">
        <v>134.19637096947002</v>
      </c>
    </row>
    <row r="4027" spans="1:31" x14ac:dyDescent="0.25">
      <c r="A4027">
        <v>1878635</v>
      </c>
      <c r="B4027">
        <v>1</v>
      </c>
      <c r="C4027" t="s">
        <v>80</v>
      </c>
      <c r="D4027" t="s">
        <v>97</v>
      </c>
      <c r="E4027" t="s">
        <v>140</v>
      </c>
      <c r="F4027" t="s">
        <v>11685</v>
      </c>
      <c r="G4027" t="s">
        <v>207</v>
      </c>
      <c r="H4027" t="s">
        <v>143</v>
      </c>
      <c r="I4027" t="s">
        <v>135</v>
      </c>
      <c r="J4027" t="s">
        <v>136</v>
      </c>
      <c r="K4027" t="s">
        <v>137</v>
      </c>
      <c r="L4027" t="s">
        <v>11686</v>
      </c>
      <c r="M4027" t="s">
        <v>11687</v>
      </c>
      <c r="N4027">
        <v>1.657777777</v>
      </c>
      <c r="O4027">
        <v>0</v>
      </c>
      <c r="P4027">
        <v>1</v>
      </c>
      <c r="Q4027">
        <v>0</v>
      </c>
      <c r="R4027">
        <v>0</v>
      </c>
      <c r="S4027">
        <v>0</v>
      </c>
      <c r="T4027">
        <v>0</v>
      </c>
      <c r="U4027">
        <v>0</v>
      </c>
      <c r="V4027">
        <v>0</v>
      </c>
      <c r="W4027">
        <v>0</v>
      </c>
      <c r="X4027">
        <v>0</v>
      </c>
      <c r="Y4027">
        <v>0</v>
      </c>
      <c r="Z4027">
        <v>0</v>
      </c>
      <c r="AA4027">
        <v>0</v>
      </c>
      <c r="AB4027">
        <v>0</v>
      </c>
      <c r="AC4027">
        <v>0</v>
      </c>
      <c r="AD4027">
        <v>0</v>
      </c>
      <c r="AE4027">
        <v>0</v>
      </c>
    </row>
    <row r="4028" spans="1:31" x14ac:dyDescent="0.25">
      <c r="A4028">
        <v>1878200</v>
      </c>
      <c r="B4028">
        <v>1</v>
      </c>
      <c r="C4028" t="s">
        <v>80</v>
      </c>
      <c r="D4028" t="s">
        <v>83</v>
      </c>
      <c r="E4028" t="s">
        <v>140</v>
      </c>
      <c r="F4028" t="s">
        <v>11688</v>
      </c>
      <c r="G4028" t="s">
        <v>163</v>
      </c>
      <c r="H4028" t="s">
        <v>143</v>
      </c>
      <c r="I4028" t="s">
        <v>135</v>
      </c>
      <c r="J4028" t="s">
        <v>136</v>
      </c>
      <c r="K4028" t="s">
        <v>137</v>
      </c>
      <c r="L4028" t="s">
        <v>11689</v>
      </c>
      <c r="M4028" t="s">
        <v>11690</v>
      </c>
      <c r="N4028">
        <v>1.250555555</v>
      </c>
      <c r="O4028">
        <v>0</v>
      </c>
      <c r="P4028">
        <v>2</v>
      </c>
      <c r="Q4028">
        <v>0</v>
      </c>
      <c r="R4028">
        <v>0</v>
      </c>
      <c r="S4028">
        <v>0</v>
      </c>
      <c r="T4028">
        <v>1</v>
      </c>
      <c r="U4028">
        <v>0</v>
      </c>
      <c r="V4028">
        <v>0</v>
      </c>
      <c r="W4028">
        <v>0</v>
      </c>
      <c r="X4028">
        <v>1.2568647731545959</v>
      </c>
      <c r="Y4028">
        <v>0</v>
      </c>
      <c r="Z4028">
        <v>0</v>
      </c>
      <c r="AA4028">
        <v>0</v>
      </c>
      <c r="AB4028">
        <v>5.4967288962627574</v>
      </c>
      <c r="AC4028">
        <v>0</v>
      </c>
      <c r="AD4028">
        <v>0</v>
      </c>
      <c r="AE4028">
        <v>6.7535936694173531</v>
      </c>
    </row>
    <row r="4029" spans="1:31" x14ac:dyDescent="0.25">
      <c r="A4029">
        <v>1878641</v>
      </c>
      <c r="B4029">
        <v>1</v>
      </c>
      <c r="C4029" t="s">
        <v>80</v>
      </c>
      <c r="D4029" t="s">
        <v>100</v>
      </c>
      <c r="E4029" t="s">
        <v>146</v>
      </c>
      <c r="F4029" t="s">
        <v>3496</v>
      </c>
      <c r="G4029" t="s">
        <v>148</v>
      </c>
      <c r="H4029" t="s">
        <v>143</v>
      </c>
      <c r="I4029" t="s">
        <v>135</v>
      </c>
      <c r="J4029" t="s">
        <v>136</v>
      </c>
      <c r="K4029" t="s">
        <v>137</v>
      </c>
      <c r="L4029" t="s">
        <v>11691</v>
      </c>
      <c r="M4029" t="s">
        <v>11692</v>
      </c>
      <c r="N4029">
        <v>0.79861111100000004</v>
      </c>
      <c r="O4029">
        <v>0</v>
      </c>
      <c r="P4029">
        <v>38</v>
      </c>
      <c r="Q4029">
        <v>0</v>
      </c>
      <c r="R4029">
        <v>2</v>
      </c>
      <c r="S4029">
        <v>0</v>
      </c>
      <c r="T4029">
        <v>5</v>
      </c>
      <c r="U4029">
        <v>0</v>
      </c>
      <c r="V4029">
        <v>0</v>
      </c>
      <c r="W4029">
        <v>0</v>
      </c>
      <c r="X4029">
        <v>8.0282176682944151</v>
      </c>
      <c r="Y4029">
        <v>0</v>
      </c>
      <c r="Z4029">
        <v>0.17245926800625</v>
      </c>
      <c r="AA4029">
        <v>0</v>
      </c>
      <c r="AB4029">
        <v>6.5966521719856255</v>
      </c>
      <c r="AC4029">
        <v>0</v>
      </c>
      <c r="AD4029">
        <v>0</v>
      </c>
      <c r="AE4029">
        <v>14.797329108286291</v>
      </c>
    </row>
    <row r="4030" spans="1:31" x14ac:dyDescent="0.25">
      <c r="A4030">
        <v>1878100</v>
      </c>
      <c r="B4030">
        <v>1</v>
      </c>
      <c r="C4030" t="s">
        <v>80</v>
      </c>
      <c r="D4030" t="s">
        <v>88</v>
      </c>
      <c r="E4030" t="s">
        <v>131</v>
      </c>
      <c r="F4030" t="s">
        <v>11693</v>
      </c>
      <c r="G4030" t="s">
        <v>133</v>
      </c>
      <c r="H4030" t="s">
        <v>134</v>
      </c>
      <c r="I4030" t="s">
        <v>135</v>
      </c>
      <c r="J4030" t="s">
        <v>136</v>
      </c>
      <c r="K4030" t="s">
        <v>137</v>
      </c>
      <c r="L4030" t="s">
        <v>11694</v>
      </c>
      <c r="M4030" t="s">
        <v>11695</v>
      </c>
      <c r="N4030">
        <v>0.31</v>
      </c>
      <c r="O4030">
        <v>0</v>
      </c>
      <c r="P4030">
        <v>595</v>
      </c>
      <c r="Q4030">
        <v>0</v>
      </c>
      <c r="R4030">
        <v>0</v>
      </c>
      <c r="S4030">
        <v>1</v>
      </c>
      <c r="T4030">
        <v>97</v>
      </c>
      <c r="U4030">
        <v>0</v>
      </c>
      <c r="V4030">
        <v>0</v>
      </c>
      <c r="W4030">
        <v>0</v>
      </c>
      <c r="X4030">
        <v>43.924805223874955</v>
      </c>
      <c r="Y4030">
        <v>0</v>
      </c>
      <c r="Z4030">
        <v>0</v>
      </c>
      <c r="AA4030">
        <v>11.249303500656389</v>
      </c>
      <c r="AB4030">
        <v>25.370081351250796</v>
      </c>
      <c r="AC4030">
        <v>0</v>
      </c>
      <c r="AD4030">
        <v>0</v>
      </c>
      <c r="AE4030">
        <v>80.54419007578214</v>
      </c>
    </row>
    <row r="4031" spans="1:31" x14ac:dyDescent="0.25">
      <c r="A4031">
        <v>1878120</v>
      </c>
      <c r="B4031">
        <v>1</v>
      </c>
      <c r="C4031" t="s">
        <v>80</v>
      </c>
      <c r="D4031" t="s">
        <v>94</v>
      </c>
      <c r="E4031" t="s">
        <v>210</v>
      </c>
      <c r="F4031" t="s">
        <v>9543</v>
      </c>
      <c r="G4031" t="s">
        <v>476</v>
      </c>
      <c r="H4031" t="s">
        <v>134</v>
      </c>
      <c r="I4031" t="s">
        <v>135</v>
      </c>
      <c r="J4031" t="s">
        <v>136</v>
      </c>
      <c r="K4031" t="s">
        <v>137</v>
      </c>
      <c r="L4031" t="s">
        <v>11696</v>
      </c>
      <c r="M4031" t="s">
        <v>11697</v>
      </c>
      <c r="N4031">
        <v>0.57861111099999996</v>
      </c>
      <c r="O4031">
        <v>0</v>
      </c>
      <c r="P4031">
        <v>19334</v>
      </c>
      <c r="Q4031">
        <v>1</v>
      </c>
      <c r="R4031">
        <v>315</v>
      </c>
      <c r="S4031">
        <v>12</v>
      </c>
      <c r="T4031">
        <v>3321</v>
      </c>
      <c r="U4031">
        <v>2</v>
      </c>
      <c r="V4031">
        <v>11</v>
      </c>
      <c r="W4031">
        <v>0</v>
      </c>
      <c r="X4031">
        <v>1769.2555885788017</v>
      </c>
      <c r="Y4031">
        <v>3.3137689194347004</v>
      </c>
      <c r="Z4031">
        <v>130.28032843379492</v>
      </c>
      <c r="AA4031">
        <v>751.17646697146461</v>
      </c>
      <c r="AB4031">
        <v>1514.6589103817084</v>
      </c>
      <c r="AC4031">
        <v>144.37307190234995</v>
      </c>
      <c r="AD4031">
        <v>91.770992214097774</v>
      </c>
      <c r="AE4031">
        <v>4404.8291274016519</v>
      </c>
    </row>
    <row r="4032" spans="1:31" x14ac:dyDescent="0.25">
      <c r="A4032">
        <v>1878406</v>
      </c>
      <c r="B4032">
        <v>1</v>
      </c>
      <c r="C4032" t="s">
        <v>80</v>
      </c>
      <c r="D4032" t="s">
        <v>82</v>
      </c>
      <c r="E4032" t="s">
        <v>222</v>
      </c>
      <c r="F4032" t="s">
        <v>9192</v>
      </c>
      <c r="G4032" t="s">
        <v>663</v>
      </c>
      <c r="H4032" t="s">
        <v>143</v>
      </c>
      <c r="I4032" t="s">
        <v>135</v>
      </c>
      <c r="J4032" t="s">
        <v>136</v>
      </c>
      <c r="K4032" t="s">
        <v>137</v>
      </c>
      <c r="L4032" t="s">
        <v>11698</v>
      </c>
      <c r="M4032" t="s">
        <v>11699</v>
      </c>
      <c r="N4032">
        <v>0.889444444</v>
      </c>
      <c r="O4032">
        <v>0</v>
      </c>
      <c r="P4032">
        <v>70</v>
      </c>
      <c r="Q4032">
        <v>0</v>
      </c>
      <c r="R4032">
        <v>0</v>
      </c>
      <c r="S4032">
        <v>0</v>
      </c>
      <c r="T4032">
        <v>42</v>
      </c>
      <c r="U4032">
        <v>0</v>
      </c>
      <c r="V4032">
        <v>0</v>
      </c>
      <c r="W4032">
        <v>0</v>
      </c>
      <c r="X4032">
        <v>23.132245383731721</v>
      </c>
      <c r="Y4032">
        <v>0</v>
      </c>
      <c r="Z4032">
        <v>0</v>
      </c>
      <c r="AA4032">
        <v>0</v>
      </c>
      <c r="AB4032">
        <v>48.66144260771658</v>
      </c>
      <c r="AC4032">
        <v>0</v>
      </c>
      <c r="AD4032">
        <v>0</v>
      </c>
      <c r="AE4032">
        <v>71.793687991448309</v>
      </c>
    </row>
    <row r="4033" spans="1:31" x14ac:dyDescent="0.25">
      <c r="A4033">
        <v>1878429</v>
      </c>
      <c r="B4033">
        <v>1</v>
      </c>
      <c r="C4033" t="s">
        <v>80</v>
      </c>
      <c r="D4033" t="s">
        <v>84</v>
      </c>
      <c r="E4033" t="s">
        <v>146</v>
      </c>
      <c r="F4033" t="s">
        <v>11700</v>
      </c>
      <c r="G4033" t="s">
        <v>212</v>
      </c>
      <c r="H4033" t="s">
        <v>143</v>
      </c>
      <c r="I4033" t="s">
        <v>135</v>
      </c>
      <c r="J4033" t="s">
        <v>3</v>
      </c>
      <c r="K4033" t="s">
        <v>137</v>
      </c>
      <c r="L4033" t="s">
        <v>11701</v>
      </c>
      <c r="M4033" t="s">
        <v>11702</v>
      </c>
      <c r="N4033">
        <v>3.4125000000000001</v>
      </c>
      <c r="O4033">
        <v>0</v>
      </c>
      <c r="P4033">
        <v>196</v>
      </c>
      <c r="Q4033">
        <v>0</v>
      </c>
      <c r="R4033">
        <v>0</v>
      </c>
      <c r="S4033">
        <v>0</v>
      </c>
      <c r="T4033">
        <v>19</v>
      </c>
      <c r="U4033">
        <v>0</v>
      </c>
      <c r="V4033">
        <v>0</v>
      </c>
      <c r="W4033">
        <v>0</v>
      </c>
      <c r="X4033">
        <v>165.23115813785645</v>
      </c>
      <c r="Y4033">
        <v>0</v>
      </c>
      <c r="Z4033">
        <v>0</v>
      </c>
      <c r="AA4033">
        <v>0</v>
      </c>
      <c r="AB4033">
        <v>24.585182737862549</v>
      </c>
      <c r="AC4033">
        <v>0</v>
      </c>
      <c r="AD4033">
        <v>0</v>
      </c>
      <c r="AE4033">
        <v>189.81634087571899</v>
      </c>
    </row>
    <row r="4034" spans="1:31" x14ac:dyDescent="0.25">
      <c r="A4034">
        <v>1878137</v>
      </c>
      <c r="B4034">
        <v>1</v>
      </c>
      <c r="C4034" t="s">
        <v>80</v>
      </c>
      <c r="D4034" t="s">
        <v>104</v>
      </c>
      <c r="E4034" t="s">
        <v>146</v>
      </c>
      <c r="F4034" t="s">
        <v>11703</v>
      </c>
      <c r="G4034" t="s">
        <v>148</v>
      </c>
      <c r="H4034" t="s">
        <v>143</v>
      </c>
      <c r="I4034" t="s">
        <v>135</v>
      </c>
      <c r="J4034" t="s">
        <v>136</v>
      </c>
      <c r="K4034" t="s">
        <v>137</v>
      </c>
      <c r="L4034" t="s">
        <v>11704</v>
      </c>
      <c r="M4034" t="s">
        <v>11705</v>
      </c>
      <c r="N4034">
        <v>3.6369444440000001</v>
      </c>
      <c r="O4034">
        <v>0</v>
      </c>
      <c r="P4034">
        <v>71</v>
      </c>
      <c r="Q4034">
        <v>0</v>
      </c>
      <c r="R4034">
        <v>0</v>
      </c>
      <c r="S4034">
        <v>0</v>
      </c>
      <c r="T4034">
        <v>39</v>
      </c>
      <c r="U4034">
        <v>0</v>
      </c>
      <c r="V4034">
        <v>0</v>
      </c>
      <c r="W4034">
        <v>0</v>
      </c>
      <c r="X4034">
        <v>59.358037303703043</v>
      </c>
      <c r="Y4034">
        <v>0</v>
      </c>
      <c r="Z4034">
        <v>0</v>
      </c>
      <c r="AA4034">
        <v>0</v>
      </c>
      <c r="AB4034">
        <v>198.02236115168392</v>
      </c>
      <c r="AC4034">
        <v>0</v>
      </c>
      <c r="AD4034">
        <v>0</v>
      </c>
      <c r="AE4034">
        <v>257.38039845538697</v>
      </c>
    </row>
    <row r="4035" spans="1:31" x14ac:dyDescent="0.25">
      <c r="A4035">
        <v>1878575</v>
      </c>
      <c r="B4035">
        <v>1</v>
      </c>
      <c r="C4035" t="s">
        <v>81</v>
      </c>
      <c r="D4035" t="s">
        <v>123</v>
      </c>
      <c r="E4035" t="s">
        <v>146</v>
      </c>
      <c r="F4035" t="s">
        <v>11706</v>
      </c>
      <c r="G4035" t="s">
        <v>469</v>
      </c>
      <c r="H4035" t="s">
        <v>143</v>
      </c>
      <c r="I4035" t="s">
        <v>135</v>
      </c>
      <c r="J4035" t="s">
        <v>136</v>
      </c>
      <c r="K4035" t="s">
        <v>137</v>
      </c>
      <c r="L4035" t="s">
        <v>11707</v>
      </c>
      <c r="M4035" t="s">
        <v>11708</v>
      </c>
      <c r="N4035">
        <v>1.3930555549999999</v>
      </c>
      <c r="O4035">
        <v>0</v>
      </c>
      <c r="P4035">
        <v>109</v>
      </c>
      <c r="Q4035">
        <v>0</v>
      </c>
      <c r="R4035">
        <v>0</v>
      </c>
      <c r="S4035">
        <v>0</v>
      </c>
      <c r="T4035">
        <v>3</v>
      </c>
      <c r="U4035">
        <v>0</v>
      </c>
      <c r="V4035">
        <v>0</v>
      </c>
      <c r="W4035">
        <v>0</v>
      </c>
      <c r="X4035">
        <v>44.174692237803761</v>
      </c>
      <c r="Y4035">
        <v>0</v>
      </c>
      <c r="Z4035">
        <v>0</v>
      </c>
      <c r="AA4035">
        <v>0</v>
      </c>
      <c r="AB4035">
        <v>2.1014248771051998</v>
      </c>
      <c r="AC4035">
        <v>0</v>
      </c>
      <c r="AD4035">
        <v>0</v>
      </c>
      <c r="AE4035">
        <v>46.276117114908963</v>
      </c>
    </row>
    <row r="4036" spans="1:31" x14ac:dyDescent="0.25">
      <c r="A4036">
        <v>1878515</v>
      </c>
      <c r="B4036">
        <v>1</v>
      </c>
      <c r="C4036" t="s">
        <v>80</v>
      </c>
      <c r="D4036" t="s">
        <v>94</v>
      </c>
      <c r="E4036" t="s">
        <v>146</v>
      </c>
      <c r="F4036" t="s">
        <v>11709</v>
      </c>
      <c r="G4036" t="s">
        <v>148</v>
      </c>
      <c r="H4036" t="s">
        <v>143</v>
      </c>
      <c r="I4036" t="s">
        <v>135</v>
      </c>
      <c r="J4036" t="s">
        <v>136</v>
      </c>
      <c r="K4036" t="s">
        <v>137</v>
      </c>
      <c r="L4036" t="s">
        <v>11710</v>
      </c>
      <c r="M4036" t="s">
        <v>11711</v>
      </c>
      <c r="N4036">
        <v>7.7780555549999999</v>
      </c>
      <c r="O4036">
        <v>0</v>
      </c>
      <c r="P4036">
        <v>22</v>
      </c>
      <c r="Q4036">
        <v>0</v>
      </c>
      <c r="R4036">
        <v>2</v>
      </c>
      <c r="S4036">
        <v>0</v>
      </c>
      <c r="T4036">
        <v>1</v>
      </c>
      <c r="U4036">
        <v>0</v>
      </c>
      <c r="V4036">
        <v>0</v>
      </c>
      <c r="W4036">
        <v>0</v>
      </c>
      <c r="X4036">
        <v>39.046743043091979</v>
      </c>
      <c r="Y4036">
        <v>0</v>
      </c>
      <c r="Z4036">
        <v>11.09795506789929</v>
      </c>
      <c r="AA4036">
        <v>0</v>
      </c>
      <c r="AB4036">
        <v>4.7821315363853847</v>
      </c>
      <c r="AC4036">
        <v>0</v>
      </c>
      <c r="AD4036">
        <v>0</v>
      </c>
      <c r="AE4036">
        <v>54.926829647376657</v>
      </c>
    </row>
    <row r="4037" spans="1:31" x14ac:dyDescent="0.25">
      <c r="A4037">
        <v>1878266</v>
      </c>
      <c r="B4037">
        <v>1</v>
      </c>
      <c r="C4037" t="s">
        <v>80</v>
      </c>
      <c r="D4037" t="s">
        <v>106</v>
      </c>
      <c r="E4037" t="s">
        <v>140</v>
      </c>
      <c r="F4037" t="s">
        <v>11712</v>
      </c>
      <c r="G4037" t="s">
        <v>142</v>
      </c>
      <c r="H4037" t="s">
        <v>143</v>
      </c>
      <c r="I4037" t="s">
        <v>135</v>
      </c>
      <c r="J4037" t="s">
        <v>136</v>
      </c>
      <c r="K4037" t="s">
        <v>137</v>
      </c>
      <c r="L4037" t="s">
        <v>11713</v>
      </c>
      <c r="M4037" t="s">
        <v>11714</v>
      </c>
      <c r="N4037">
        <v>2.1747222220000002</v>
      </c>
      <c r="O4037">
        <v>0</v>
      </c>
      <c r="P4037">
        <v>11</v>
      </c>
      <c r="Q4037">
        <v>0</v>
      </c>
      <c r="R4037">
        <v>0</v>
      </c>
      <c r="S4037">
        <v>0</v>
      </c>
      <c r="T4037">
        <v>0</v>
      </c>
      <c r="U4037">
        <v>0</v>
      </c>
      <c r="V4037">
        <v>0</v>
      </c>
      <c r="W4037">
        <v>0</v>
      </c>
      <c r="X4037">
        <v>6.6750288380721603</v>
      </c>
      <c r="Y4037">
        <v>0</v>
      </c>
      <c r="Z4037">
        <v>0</v>
      </c>
      <c r="AA4037">
        <v>0</v>
      </c>
      <c r="AB4037">
        <v>0</v>
      </c>
      <c r="AC4037">
        <v>0</v>
      </c>
      <c r="AD4037">
        <v>0</v>
      </c>
      <c r="AE4037">
        <v>6.6750288380721603</v>
      </c>
    </row>
    <row r="4038" spans="1:31" x14ac:dyDescent="0.25">
      <c r="A4038">
        <v>1878323</v>
      </c>
      <c r="B4038">
        <v>1</v>
      </c>
      <c r="C4038" t="s">
        <v>80</v>
      </c>
      <c r="D4038" t="s">
        <v>99</v>
      </c>
      <c r="E4038" t="s">
        <v>140</v>
      </c>
      <c r="F4038" t="s">
        <v>11715</v>
      </c>
      <c r="G4038" t="s">
        <v>163</v>
      </c>
      <c r="H4038" t="s">
        <v>143</v>
      </c>
      <c r="I4038" t="s">
        <v>135</v>
      </c>
      <c r="J4038" t="s">
        <v>136</v>
      </c>
      <c r="K4038" t="s">
        <v>137</v>
      </c>
      <c r="L4038" t="s">
        <v>11716</v>
      </c>
      <c r="M4038" t="s">
        <v>11717</v>
      </c>
      <c r="N4038">
        <v>6.9972222220000004</v>
      </c>
      <c r="O4038">
        <v>0</v>
      </c>
      <c r="P4038">
        <v>0</v>
      </c>
      <c r="Q4038">
        <v>0</v>
      </c>
      <c r="R4038">
        <v>0</v>
      </c>
      <c r="S4038">
        <v>0</v>
      </c>
      <c r="T4038">
        <v>1</v>
      </c>
      <c r="U4038">
        <v>0</v>
      </c>
      <c r="V4038">
        <v>0</v>
      </c>
      <c r="W4038">
        <v>0</v>
      </c>
      <c r="X4038">
        <v>0</v>
      </c>
      <c r="Y4038">
        <v>0</v>
      </c>
      <c r="Z4038">
        <v>0</v>
      </c>
      <c r="AA4038">
        <v>0</v>
      </c>
      <c r="AB4038">
        <v>0</v>
      </c>
      <c r="AC4038">
        <v>0</v>
      </c>
      <c r="AD4038">
        <v>0</v>
      </c>
      <c r="AE4038">
        <v>0</v>
      </c>
    </row>
    <row r="4039" spans="1:31" x14ac:dyDescent="0.25">
      <c r="A4039">
        <v>1878615</v>
      </c>
      <c r="B4039">
        <v>1</v>
      </c>
      <c r="C4039" t="s">
        <v>80</v>
      </c>
      <c r="D4039" t="s">
        <v>93</v>
      </c>
      <c r="E4039" t="s">
        <v>146</v>
      </c>
      <c r="F4039" t="s">
        <v>11718</v>
      </c>
      <c r="G4039" t="s">
        <v>469</v>
      </c>
      <c r="H4039" t="s">
        <v>143</v>
      </c>
      <c r="I4039" t="s">
        <v>135</v>
      </c>
      <c r="J4039" t="s">
        <v>136</v>
      </c>
      <c r="K4039" t="s">
        <v>137</v>
      </c>
      <c r="L4039" t="s">
        <v>11719</v>
      </c>
      <c r="M4039" t="s">
        <v>11720</v>
      </c>
      <c r="N4039">
        <v>7.5083333330000004</v>
      </c>
      <c r="O4039">
        <v>0</v>
      </c>
      <c r="P4039">
        <v>8</v>
      </c>
      <c r="Q4039">
        <v>0</v>
      </c>
      <c r="R4039">
        <v>3</v>
      </c>
      <c r="S4039">
        <v>0</v>
      </c>
      <c r="T4039">
        <v>1</v>
      </c>
      <c r="U4039">
        <v>0</v>
      </c>
      <c r="V4039">
        <v>0</v>
      </c>
      <c r="W4039">
        <v>0</v>
      </c>
      <c r="X4039">
        <v>13.474094787453103</v>
      </c>
      <c r="Y4039">
        <v>0</v>
      </c>
      <c r="Z4039">
        <v>125.51165736953141</v>
      </c>
      <c r="AA4039">
        <v>0</v>
      </c>
      <c r="AB4039">
        <v>2.9603432067271895</v>
      </c>
      <c r="AC4039">
        <v>0</v>
      </c>
      <c r="AD4039">
        <v>0</v>
      </c>
      <c r="AE4039">
        <v>141.94609536371172</v>
      </c>
    </row>
    <row r="4040" spans="1:31" x14ac:dyDescent="0.25">
      <c r="A4040">
        <v>1878558</v>
      </c>
      <c r="B4040">
        <v>1</v>
      </c>
      <c r="C4040" t="s">
        <v>80</v>
      </c>
      <c r="D4040" t="s">
        <v>85</v>
      </c>
      <c r="E4040" t="s">
        <v>140</v>
      </c>
      <c r="F4040" t="s">
        <v>11721</v>
      </c>
      <c r="G4040" t="s">
        <v>207</v>
      </c>
      <c r="H4040" t="s">
        <v>143</v>
      </c>
      <c r="I4040" t="s">
        <v>135</v>
      </c>
      <c r="J4040" t="s">
        <v>136</v>
      </c>
      <c r="K4040" t="s">
        <v>137</v>
      </c>
      <c r="L4040" t="s">
        <v>11722</v>
      </c>
      <c r="M4040" t="s">
        <v>11723</v>
      </c>
      <c r="N4040">
        <v>3.5133333329999998</v>
      </c>
      <c r="O4040">
        <v>0</v>
      </c>
      <c r="P4040">
        <v>1</v>
      </c>
      <c r="Q4040">
        <v>0</v>
      </c>
      <c r="R4040">
        <v>0</v>
      </c>
      <c r="S4040">
        <v>0</v>
      </c>
      <c r="T4040">
        <v>0</v>
      </c>
      <c r="U4040">
        <v>0</v>
      </c>
      <c r="V4040">
        <v>0</v>
      </c>
      <c r="W4040">
        <v>0</v>
      </c>
      <c r="X4040">
        <v>0.78840887888822375</v>
      </c>
      <c r="Y4040">
        <v>0</v>
      </c>
      <c r="Z4040">
        <v>0</v>
      </c>
      <c r="AA4040">
        <v>0</v>
      </c>
      <c r="AB4040">
        <v>0</v>
      </c>
      <c r="AC4040">
        <v>0</v>
      </c>
      <c r="AD4040">
        <v>0</v>
      </c>
      <c r="AE4040">
        <v>0.78840887888822375</v>
      </c>
    </row>
    <row r="4041" spans="1:31" x14ac:dyDescent="0.25">
      <c r="A4041">
        <v>1878366</v>
      </c>
      <c r="B4041">
        <v>1</v>
      </c>
      <c r="C4041" t="s">
        <v>81</v>
      </c>
      <c r="D4041" t="s">
        <v>113</v>
      </c>
      <c r="E4041" t="s">
        <v>210</v>
      </c>
      <c r="F4041" t="s">
        <v>11724</v>
      </c>
      <c r="G4041" t="s">
        <v>133</v>
      </c>
      <c r="H4041" t="s">
        <v>134</v>
      </c>
      <c r="I4041" t="s">
        <v>135</v>
      </c>
      <c r="J4041" t="s">
        <v>136</v>
      </c>
      <c r="K4041" t="s">
        <v>137</v>
      </c>
      <c r="L4041" t="s">
        <v>11725</v>
      </c>
      <c r="M4041" t="s">
        <v>11726</v>
      </c>
      <c r="N4041">
        <v>2.0294444440000001</v>
      </c>
      <c r="O4041">
        <v>3</v>
      </c>
      <c r="P4041">
        <v>793</v>
      </c>
      <c r="Q4041">
        <v>38</v>
      </c>
      <c r="R4041">
        <v>316</v>
      </c>
      <c r="S4041">
        <v>4</v>
      </c>
      <c r="T4041">
        <v>89</v>
      </c>
      <c r="U4041">
        <v>5</v>
      </c>
      <c r="V4041">
        <v>0</v>
      </c>
      <c r="W4041">
        <v>3.4043174164737073</v>
      </c>
      <c r="X4041">
        <v>302.63175161760711</v>
      </c>
      <c r="Y4041">
        <v>426.74257864417353</v>
      </c>
      <c r="Z4041">
        <v>831.07705506660068</v>
      </c>
      <c r="AA4041">
        <v>246.50404813413317</v>
      </c>
      <c r="AB4041">
        <v>141.12143982696395</v>
      </c>
      <c r="AC4041">
        <v>1836.3292481850167</v>
      </c>
      <c r="AD4041">
        <v>0</v>
      </c>
      <c r="AE4041">
        <v>3787.8104388909687</v>
      </c>
    </row>
    <row r="4042" spans="1:31" x14ac:dyDescent="0.25">
      <c r="A4042">
        <v>1878389</v>
      </c>
      <c r="B4042">
        <v>1</v>
      </c>
      <c r="C4042" t="s">
        <v>80</v>
      </c>
      <c r="D4042" t="s">
        <v>93</v>
      </c>
      <c r="E4042" t="s">
        <v>169</v>
      </c>
      <c r="F4042" t="s">
        <v>10822</v>
      </c>
      <c r="G4042" t="s">
        <v>564</v>
      </c>
      <c r="H4042" t="s">
        <v>143</v>
      </c>
      <c r="I4042" t="s">
        <v>135</v>
      </c>
      <c r="J4042" t="s">
        <v>136</v>
      </c>
      <c r="K4042" t="s">
        <v>137</v>
      </c>
      <c r="L4042" t="s">
        <v>11727</v>
      </c>
      <c r="M4042" t="s">
        <v>11728</v>
      </c>
      <c r="N4042">
        <v>3.7311111110000001</v>
      </c>
      <c r="O4042">
        <v>0</v>
      </c>
      <c r="P4042">
        <v>2</v>
      </c>
      <c r="Q4042">
        <v>0</v>
      </c>
      <c r="R4042">
        <v>11</v>
      </c>
      <c r="S4042">
        <v>0</v>
      </c>
      <c r="T4042">
        <v>5</v>
      </c>
      <c r="U4042">
        <v>0</v>
      </c>
      <c r="V4042">
        <v>0</v>
      </c>
      <c r="W4042">
        <v>0</v>
      </c>
      <c r="X4042">
        <v>20.692952151907608</v>
      </c>
      <c r="Y4042">
        <v>0</v>
      </c>
      <c r="Z4042">
        <v>464.75945684311114</v>
      </c>
      <c r="AA4042">
        <v>0</v>
      </c>
      <c r="AB4042">
        <v>115.14714706798718</v>
      </c>
      <c r="AC4042">
        <v>0</v>
      </c>
      <c r="AD4042">
        <v>0</v>
      </c>
      <c r="AE4042">
        <v>600.59955606300593</v>
      </c>
    </row>
    <row r="4043" spans="1:31" x14ac:dyDescent="0.25">
      <c r="A4043">
        <v>1878701</v>
      </c>
      <c r="B4043">
        <v>1</v>
      </c>
      <c r="C4043" t="s">
        <v>80</v>
      </c>
      <c r="D4043" t="s">
        <v>96</v>
      </c>
      <c r="E4043" t="s">
        <v>140</v>
      </c>
      <c r="F4043" t="s">
        <v>11729</v>
      </c>
      <c r="G4043" t="s">
        <v>200</v>
      </c>
      <c r="H4043" t="s">
        <v>143</v>
      </c>
      <c r="I4043" t="s">
        <v>135</v>
      </c>
      <c r="J4043" t="s">
        <v>136</v>
      </c>
      <c r="K4043" t="s">
        <v>137</v>
      </c>
      <c r="L4043" t="s">
        <v>11730</v>
      </c>
      <c r="M4043" t="s">
        <v>11731</v>
      </c>
      <c r="N4043">
        <v>1.968611111</v>
      </c>
      <c r="O4043">
        <v>0</v>
      </c>
      <c r="P4043">
        <v>1</v>
      </c>
      <c r="Q4043">
        <v>0</v>
      </c>
      <c r="R4043">
        <v>0</v>
      </c>
      <c r="S4043">
        <v>0</v>
      </c>
      <c r="T4043">
        <v>0</v>
      </c>
      <c r="U4043">
        <v>0</v>
      </c>
      <c r="V4043">
        <v>0</v>
      </c>
      <c r="W4043">
        <v>0</v>
      </c>
      <c r="X4043">
        <v>0.9632294973246367</v>
      </c>
      <c r="Y4043">
        <v>0</v>
      </c>
      <c r="Z4043">
        <v>0</v>
      </c>
      <c r="AA4043">
        <v>0</v>
      </c>
      <c r="AB4043">
        <v>0</v>
      </c>
      <c r="AC4043">
        <v>0</v>
      </c>
      <c r="AD4043">
        <v>0</v>
      </c>
      <c r="AE4043">
        <v>0.9632294973246367</v>
      </c>
    </row>
    <row r="4044" spans="1:31" x14ac:dyDescent="0.25">
      <c r="A4044">
        <v>1878532</v>
      </c>
      <c r="B4044">
        <v>1</v>
      </c>
      <c r="C4044" t="s">
        <v>80</v>
      </c>
      <c r="D4044" t="s">
        <v>110</v>
      </c>
      <c r="E4044" t="s">
        <v>210</v>
      </c>
      <c r="F4044" t="s">
        <v>11732</v>
      </c>
      <c r="G4044" t="s">
        <v>212</v>
      </c>
      <c r="H4044" t="s">
        <v>134</v>
      </c>
      <c r="I4044" t="s">
        <v>135</v>
      </c>
      <c r="J4044" t="s">
        <v>3</v>
      </c>
      <c r="K4044" t="s">
        <v>137</v>
      </c>
      <c r="L4044" t="s">
        <v>11733</v>
      </c>
      <c r="M4044" t="s">
        <v>11734</v>
      </c>
      <c r="N4044">
        <v>0.74583333299999999</v>
      </c>
      <c r="O4044">
        <v>0</v>
      </c>
      <c r="P4044">
        <v>2467</v>
      </c>
      <c r="Q4044">
        <v>0</v>
      </c>
      <c r="R4044">
        <v>0</v>
      </c>
      <c r="S4044">
        <v>1</v>
      </c>
      <c r="T4044">
        <v>360</v>
      </c>
      <c r="U4044">
        <v>0</v>
      </c>
      <c r="V4044">
        <v>2</v>
      </c>
      <c r="W4044">
        <v>0</v>
      </c>
      <c r="X4044">
        <v>592.73512054358309</v>
      </c>
      <c r="Y4044">
        <v>0</v>
      </c>
      <c r="Z4044">
        <v>0</v>
      </c>
      <c r="AA4044">
        <v>144.12908020569827</v>
      </c>
      <c r="AB4044">
        <v>477.65778522803794</v>
      </c>
      <c r="AC4044">
        <v>0</v>
      </c>
      <c r="AD4044">
        <v>29.598454954478239</v>
      </c>
      <c r="AE4044">
        <v>1244.1204409317975</v>
      </c>
    </row>
    <row r="4045" spans="1:31" x14ac:dyDescent="0.25">
      <c r="A4045">
        <v>1878160</v>
      </c>
      <c r="B4045">
        <v>1</v>
      </c>
      <c r="C4045" t="s">
        <v>80</v>
      </c>
      <c r="D4045" t="s">
        <v>86</v>
      </c>
      <c r="E4045" t="s">
        <v>158</v>
      </c>
      <c r="F4045" t="s">
        <v>7794</v>
      </c>
      <c r="G4045" t="s">
        <v>171</v>
      </c>
      <c r="H4045" t="s">
        <v>134</v>
      </c>
      <c r="I4045" t="s">
        <v>135</v>
      </c>
      <c r="J4045" t="s">
        <v>136</v>
      </c>
      <c r="K4045" t="s">
        <v>172</v>
      </c>
      <c r="L4045" t="s">
        <v>11735</v>
      </c>
      <c r="M4045" t="s">
        <v>11736</v>
      </c>
      <c r="N4045">
        <v>4.7806119440000003</v>
      </c>
      <c r="O4045">
        <v>0</v>
      </c>
      <c r="P4045">
        <v>63</v>
      </c>
      <c r="Q4045">
        <v>0</v>
      </c>
      <c r="R4045">
        <v>0</v>
      </c>
      <c r="S4045">
        <v>0</v>
      </c>
      <c r="T4045">
        <v>59</v>
      </c>
      <c r="U4045">
        <v>0</v>
      </c>
      <c r="V4045">
        <v>0</v>
      </c>
      <c r="W4045">
        <v>0</v>
      </c>
      <c r="X4045">
        <v>121.5441403525187</v>
      </c>
      <c r="Y4045">
        <v>0</v>
      </c>
      <c r="Z4045">
        <v>0</v>
      </c>
      <c r="AA4045">
        <v>0</v>
      </c>
      <c r="AB4045">
        <v>146.30734875905785</v>
      </c>
      <c r="AC4045">
        <v>0</v>
      </c>
      <c r="AD4045">
        <v>0</v>
      </c>
      <c r="AE4045">
        <v>267.85148911157654</v>
      </c>
    </row>
    <row r="4046" spans="1:31" x14ac:dyDescent="0.25">
      <c r="A4046">
        <v>1878681</v>
      </c>
      <c r="B4046">
        <v>1</v>
      </c>
      <c r="C4046" t="s">
        <v>80</v>
      </c>
      <c r="D4046" t="s">
        <v>107</v>
      </c>
      <c r="E4046" t="s">
        <v>140</v>
      </c>
      <c r="F4046" t="s">
        <v>11737</v>
      </c>
      <c r="G4046" t="s">
        <v>163</v>
      </c>
      <c r="H4046" t="s">
        <v>143</v>
      </c>
      <c r="I4046" t="s">
        <v>135</v>
      </c>
      <c r="J4046" t="s">
        <v>136</v>
      </c>
      <c r="K4046" t="s">
        <v>137</v>
      </c>
      <c r="L4046" t="s">
        <v>11738</v>
      </c>
      <c r="M4046" t="s">
        <v>11739</v>
      </c>
      <c r="N4046">
        <v>8.8436111109999995</v>
      </c>
      <c r="O4046">
        <v>0</v>
      </c>
      <c r="P4046">
        <v>0</v>
      </c>
      <c r="Q4046">
        <v>0</v>
      </c>
      <c r="R4046">
        <v>0</v>
      </c>
      <c r="S4046">
        <v>0</v>
      </c>
      <c r="T4046">
        <v>1</v>
      </c>
      <c r="U4046">
        <v>0</v>
      </c>
      <c r="V4046">
        <v>0</v>
      </c>
      <c r="W4046">
        <v>0</v>
      </c>
      <c r="X4046">
        <v>0</v>
      </c>
      <c r="Y4046">
        <v>0</v>
      </c>
      <c r="Z4046">
        <v>0</v>
      </c>
      <c r="AA4046">
        <v>0</v>
      </c>
      <c r="AB4046">
        <v>11.659590789689117</v>
      </c>
      <c r="AC4046">
        <v>0</v>
      </c>
      <c r="AD4046">
        <v>0</v>
      </c>
      <c r="AE4046">
        <v>11.659590789689117</v>
      </c>
    </row>
    <row r="4047" spans="1:31" x14ac:dyDescent="0.25">
      <c r="A4047">
        <v>1878054</v>
      </c>
      <c r="B4047">
        <v>1</v>
      </c>
      <c r="C4047" t="s">
        <v>81</v>
      </c>
      <c r="D4047" t="s">
        <v>117</v>
      </c>
      <c r="E4047" t="s">
        <v>169</v>
      </c>
      <c r="F4047" t="s">
        <v>11740</v>
      </c>
      <c r="G4047" t="s">
        <v>183</v>
      </c>
      <c r="H4047" t="s">
        <v>143</v>
      </c>
      <c r="I4047" t="s">
        <v>135</v>
      </c>
      <c r="J4047" t="s">
        <v>136</v>
      </c>
      <c r="K4047" t="s">
        <v>137</v>
      </c>
      <c r="L4047" t="s">
        <v>11741</v>
      </c>
      <c r="M4047" t="s">
        <v>11742</v>
      </c>
      <c r="N4047">
        <v>1.345555555</v>
      </c>
      <c r="O4047">
        <v>0</v>
      </c>
      <c r="P4047">
        <v>30</v>
      </c>
      <c r="Q4047">
        <v>0</v>
      </c>
      <c r="R4047">
        <v>0</v>
      </c>
      <c r="S4047">
        <v>0</v>
      </c>
      <c r="T4047">
        <v>2</v>
      </c>
      <c r="U4047">
        <v>0</v>
      </c>
      <c r="V4047">
        <v>0</v>
      </c>
      <c r="W4047">
        <v>0</v>
      </c>
      <c r="X4047">
        <v>4.1248484868123221</v>
      </c>
      <c r="Y4047">
        <v>0</v>
      </c>
      <c r="Z4047">
        <v>0</v>
      </c>
      <c r="AA4047">
        <v>0</v>
      </c>
      <c r="AB4047">
        <v>1.5676291842919223</v>
      </c>
      <c r="AC4047">
        <v>0</v>
      </c>
      <c r="AD4047">
        <v>0</v>
      </c>
      <c r="AE4047">
        <v>5.6924776711042444</v>
      </c>
    </row>
    <row r="4048" spans="1:31" x14ac:dyDescent="0.25">
      <c r="A4048">
        <v>1878246</v>
      </c>
      <c r="B4048">
        <v>1</v>
      </c>
      <c r="C4048" t="s">
        <v>81</v>
      </c>
      <c r="D4048" t="s">
        <v>117</v>
      </c>
      <c r="E4048" t="s">
        <v>169</v>
      </c>
      <c r="F4048" t="s">
        <v>11743</v>
      </c>
      <c r="G4048" t="s">
        <v>171</v>
      </c>
      <c r="H4048" t="s">
        <v>143</v>
      </c>
      <c r="I4048" t="s">
        <v>135</v>
      </c>
      <c r="J4048" t="s">
        <v>136</v>
      </c>
      <c r="K4048" t="s">
        <v>172</v>
      </c>
      <c r="L4048" t="s">
        <v>11744</v>
      </c>
      <c r="M4048" t="s">
        <v>11153</v>
      </c>
      <c r="N4048">
        <v>6.8060008329999997</v>
      </c>
      <c r="O4048">
        <v>0</v>
      </c>
      <c r="P4048">
        <v>25</v>
      </c>
      <c r="Q4048">
        <v>0</v>
      </c>
      <c r="R4048">
        <v>12</v>
      </c>
      <c r="S4048">
        <v>0</v>
      </c>
      <c r="T4048">
        <v>6</v>
      </c>
      <c r="U4048">
        <v>0</v>
      </c>
      <c r="V4048">
        <v>0</v>
      </c>
      <c r="W4048">
        <v>0</v>
      </c>
      <c r="X4048">
        <v>44.056846020646169</v>
      </c>
      <c r="Y4048">
        <v>0</v>
      </c>
      <c r="Z4048">
        <v>46.471797164930486</v>
      </c>
      <c r="AA4048">
        <v>0</v>
      </c>
      <c r="AB4048">
        <v>39.566473653353093</v>
      </c>
      <c r="AC4048">
        <v>0</v>
      </c>
      <c r="AD4048">
        <v>0</v>
      </c>
      <c r="AE4048">
        <v>130.09511683892975</v>
      </c>
    </row>
    <row r="4049" spans="1:31" x14ac:dyDescent="0.25">
      <c r="A4049">
        <v>1878489</v>
      </c>
      <c r="B4049">
        <v>1</v>
      </c>
      <c r="C4049" t="s">
        <v>80</v>
      </c>
      <c r="D4049" t="s">
        <v>108</v>
      </c>
      <c r="E4049" t="s">
        <v>146</v>
      </c>
      <c r="F4049" t="s">
        <v>11745</v>
      </c>
      <c r="G4049" t="s">
        <v>148</v>
      </c>
      <c r="H4049" t="s">
        <v>143</v>
      </c>
      <c r="I4049" t="s">
        <v>135</v>
      </c>
      <c r="J4049" t="s">
        <v>136</v>
      </c>
      <c r="K4049" t="s">
        <v>137</v>
      </c>
      <c r="L4049" t="s">
        <v>11746</v>
      </c>
      <c r="M4049" t="s">
        <v>11747</v>
      </c>
      <c r="N4049">
        <v>3.1544444440000001</v>
      </c>
      <c r="O4049">
        <v>0</v>
      </c>
      <c r="P4049">
        <v>7</v>
      </c>
      <c r="Q4049">
        <v>0</v>
      </c>
      <c r="R4049">
        <v>1</v>
      </c>
      <c r="S4049">
        <v>0</v>
      </c>
      <c r="T4049">
        <v>3</v>
      </c>
      <c r="U4049">
        <v>0</v>
      </c>
      <c r="V4049">
        <v>0</v>
      </c>
      <c r="W4049">
        <v>0</v>
      </c>
      <c r="X4049">
        <v>4.582100429807876</v>
      </c>
      <c r="Y4049">
        <v>0</v>
      </c>
      <c r="Z4049">
        <v>16.24758851164367</v>
      </c>
      <c r="AA4049">
        <v>0</v>
      </c>
      <c r="AB4049">
        <v>25.87752349442713</v>
      </c>
      <c r="AC4049">
        <v>0</v>
      </c>
      <c r="AD4049">
        <v>0</v>
      </c>
      <c r="AE4049">
        <v>46.707212435878674</v>
      </c>
    </row>
    <row r="4050" spans="1:31" x14ac:dyDescent="0.25">
      <c r="A4050">
        <v>1878738</v>
      </c>
      <c r="B4050">
        <v>1</v>
      </c>
      <c r="C4050" t="s">
        <v>81</v>
      </c>
      <c r="D4050" t="s">
        <v>120</v>
      </c>
      <c r="E4050" t="s">
        <v>140</v>
      </c>
      <c r="F4050" t="s">
        <v>11748</v>
      </c>
      <c r="G4050" t="s">
        <v>163</v>
      </c>
      <c r="H4050" t="s">
        <v>143</v>
      </c>
      <c r="I4050" t="s">
        <v>135</v>
      </c>
      <c r="J4050" t="s">
        <v>136</v>
      </c>
      <c r="K4050" t="s">
        <v>137</v>
      </c>
      <c r="L4050" t="s">
        <v>11749</v>
      </c>
      <c r="M4050" t="s">
        <v>11750</v>
      </c>
      <c r="N4050">
        <v>2.4902777770000002</v>
      </c>
      <c r="O4050">
        <v>0</v>
      </c>
      <c r="P4050">
        <v>1</v>
      </c>
      <c r="Q4050">
        <v>0</v>
      </c>
      <c r="R4050">
        <v>0</v>
      </c>
      <c r="S4050">
        <v>0</v>
      </c>
      <c r="T4050">
        <v>0</v>
      </c>
      <c r="U4050">
        <v>0</v>
      </c>
      <c r="V4050">
        <v>0</v>
      </c>
      <c r="W4050">
        <v>0</v>
      </c>
      <c r="X4050">
        <v>0.56484000911016674</v>
      </c>
      <c r="Y4050">
        <v>0</v>
      </c>
      <c r="Z4050">
        <v>0</v>
      </c>
      <c r="AA4050">
        <v>0</v>
      </c>
      <c r="AB4050">
        <v>0</v>
      </c>
      <c r="AC4050">
        <v>0</v>
      </c>
      <c r="AD4050">
        <v>0</v>
      </c>
      <c r="AE4050">
        <v>0.56484000911016674</v>
      </c>
    </row>
    <row r="4051" spans="1:31" x14ac:dyDescent="0.25">
      <c r="A4051">
        <v>1878097</v>
      </c>
      <c r="B4051">
        <v>1</v>
      </c>
      <c r="C4051" t="s">
        <v>80</v>
      </c>
      <c r="D4051" t="s">
        <v>85</v>
      </c>
      <c r="E4051" t="s">
        <v>140</v>
      </c>
      <c r="F4051" t="s">
        <v>10119</v>
      </c>
      <c r="G4051" t="s">
        <v>200</v>
      </c>
      <c r="H4051" t="s">
        <v>143</v>
      </c>
      <c r="I4051" t="s">
        <v>135</v>
      </c>
      <c r="J4051" t="s">
        <v>136</v>
      </c>
      <c r="K4051" t="s">
        <v>137</v>
      </c>
      <c r="L4051" t="s">
        <v>11751</v>
      </c>
      <c r="M4051" t="s">
        <v>11752</v>
      </c>
      <c r="N4051">
        <v>2.1983333329999999</v>
      </c>
      <c r="O4051">
        <v>0</v>
      </c>
      <c r="P4051">
        <v>3</v>
      </c>
      <c r="Q4051">
        <v>0</v>
      </c>
      <c r="R4051">
        <v>0</v>
      </c>
      <c r="S4051">
        <v>0</v>
      </c>
      <c r="T4051">
        <v>1</v>
      </c>
      <c r="U4051">
        <v>0</v>
      </c>
      <c r="V4051">
        <v>0</v>
      </c>
      <c r="W4051">
        <v>0</v>
      </c>
      <c r="X4051">
        <v>2.562985471515602</v>
      </c>
      <c r="Y4051">
        <v>0</v>
      </c>
      <c r="Z4051">
        <v>0</v>
      </c>
      <c r="AA4051">
        <v>0</v>
      </c>
      <c r="AB4051">
        <v>0.76410534624468007</v>
      </c>
      <c r="AC4051">
        <v>0</v>
      </c>
      <c r="AD4051">
        <v>0</v>
      </c>
      <c r="AE4051">
        <v>3.3270908177602818</v>
      </c>
    </row>
    <row r="4052" spans="1:31" x14ac:dyDescent="0.25">
      <c r="A4052">
        <v>1878595</v>
      </c>
      <c r="B4052">
        <v>1</v>
      </c>
      <c r="C4052" t="s">
        <v>80</v>
      </c>
      <c r="D4052" t="s">
        <v>96</v>
      </c>
      <c r="E4052" t="s">
        <v>140</v>
      </c>
      <c r="F4052" t="s">
        <v>11753</v>
      </c>
      <c r="G4052" t="s">
        <v>200</v>
      </c>
      <c r="H4052" t="s">
        <v>143</v>
      </c>
      <c r="I4052" t="s">
        <v>135</v>
      </c>
      <c r="J4052" t="s">
        <v>136</v>
      </c>
      <c r="K4052" t="s">
        <v>137</v>
      </c>
      <c r="L4052" t="s">
        <v>11754</v>
      </c>
      <c r="M4052" t="s">
        <v>11755</v>
      </c>
      <c r="N4052">
        <v>1.534166666</v>
      </c>
      <c r="O4052">
        <v>0</v>
      </c>
      <c r="P4052">
        <v>1</v>
      </c>
      <c r="Q4052">
        <v>0</v>
      </c>
      <c r="R4052">
        <v>0</v>
      </c>
      <c r="S4052">
        <v>0</v>
      </c>
      <c r="T4052">
        <v>0</v>
      </c>
      <c r="U4052">
        <v>0</v>
      </c>
      <c r="V4052">
        <v>0</v>
      </c>
      <c r="W4052">
        <v>0</v>
      </c>
      <c r="X4052">
        <v>0.32854390534165889</v>
      </c>
      <c r="Y4052">
        <v>0</v>
      </c>
      <c r="Z4052">
        <v>0</v>
      </c>
      <c r="AA4052">
        <v>0</v>
      </c>
      <c r="AB4052">
        <v>0</v>
      </c>
      <c r="AC4052">
        <v>0</v>
      </c>
      <c r="AD4052">
        <v>0</v>
      </c>
      <c r="AE4052">
        <v>0.32854390534165889</v>
      </c>
    </row>
    <row r="4053" spans="1:31" x14ac:dyDescent="0.25">
      <c r="A4053">
        <v>1878355</v>
      </c>
      <c r="B4053">
        <v>1</v>
      </c>
      <c r="C4053" t="s">
        <v>80</v>
      </c>
      <c r="D4053" t="s">
        <v>97</v>
      </c>
      <c r="E4053" t="s">
        <v>140</v>
      </c>
      <c r="F4053" t="s">
        <v>11756</v>
      </c>
      <c r="G4053" t="s">
        <v>207</v>
      </c>
      <c r="H4053" t="s">
        <v>143</v>
      </c>
      <c r="I4053" t="s">
        <v>135</v>
      </c>
      <c r="J4053" t="s">
        <v>136</v>
      </c>
      <c r="K4053" t="s">
        <v>137</v>
      </c>
      <c r="L4053" t="s">
        <v>11757</v>
      </c>
      <c r="M4053" t="s">
        <v>11758</v>
      </c>
      <c r="N4053">
        <v>1.291111111</v>
      </c>
      <c r="O4053">
        <v>0</v>
      </c>
      <c r="P4053">
        <v>1</v>
      </c>
      <c r="Q4053">
        <v>0</v>
      </c>
      <c r="R4053">
        <v>0</v>
      </c>
      <c r="S4053">
        <v>0</v>
      </c>
      <c r="T4053">
        <v>0</v>
      </c>
      <c r="U4053">
        <v>0</v>
      </c>
      <c r="V4053">
        <v>0</v>
      </c>
      <c r="W4053">
        <v>0</v>
      </c>
      <c r="X4053">
        <v>0.11597681872028777</v>
      </c>
      <c r="Y4053">
        <v>0</v>
      </c>
      <c r="Z4053">
        <v>0</v>
      </c>
      <c r="AA4053">
        <v>0</v>
      </c>
      <c r="AB4053">
        <v>0</v>
      </c>
      <c r="AC4053">
        <v>0</v>
      </c>
      <c r="AD4053">
        <v>0</v>
      </c>
      <c r="AE4053">
        <v>0.11597681872028777</v>
      </c>
    </row>
    <row r="4054" spans="1:31" x14ac:dyDescent="0.25">
      <c r="A4054">
        <v>1878687</v>
      </c>
      <c r="B4054">
        <v>1</v>
      </c>
      <c r="C4054" t="s">
        <v>81</v>
      </c>
      <c r="D4054" t="s">
        <v>121</v>
      </c>
      <c r="E4054" t="s">
        <v>140</v>
      </c>
      <c r="F4054" t="s">
        <v>11759</v>
      </c>
      <c r="G4054" t="s">
        <v>163</v>
      </c>
      <c r="H4054" t="s">
        <v>143</v>
      </c>
      <c r="I4054" t="s">
        <v>135</v>
      </c>
      <c r="J4054" t="s">
        <v>136</v>
      </c>
      <c r="K4054" t="s">
        <v>137</v>
      </c>
      <c r="L4054" t="s">
        <v>11760</v>
      </c>
      <c r="M4054" t="s">
        <v>11761</v>
      </c>
      <c r="N4054">
        <v>0.72972222200000003</v>
      </c>
      <c r="O4054">
        <v>0</v>
      </c>
      <c r="P4054">
        <v>0</v>
      </c>
      <c r="Q4054">
        <v>0</v>
      </c>
      <c r="R4054">
        <v>0</v>
      </c>
      <c r="S4054">
        <v>0</v>
      </c>
      <c r="T4054">
        <v>1</v>
      </c>
      <c r="U4054">
        <v>0</v>
      </c>
      <c r="V4054">
        <v>0</v>
      </c>
      <c r="W4054">
        <v>0</v>
      </c>
      <c r="X4054">
        <v>0</v>
      </c>
      <c r="Y4054">
        <v>0</v>
      </c>
      <c r="Z4054">
        <v>0</v>
      </c>
      <c r="AA4054">
        <v>0</v>
      </c>
      <c r="AB4054">
        <v>0.39653745109989169</v>
      </c>
      <c r="AC4054">
        <v>0</v>
      </c>
      <c r="AD4054">
        <v>0</v>
      </c>
      <c r="AE4054">
        <v>0.39653745109989169</v>
      </c>
    </row>
    <row r="4055" spans="1:31" x14ac:dyDescent="0.25">
      <c r="A4055">
        <v>1878710</v>
      </c>
      <c r="B4055">
        <v>1</v>
      </c>
      <c r="C4055" t="s">
        <v>80</v>
      </c>
      <c r="D4055" t="s">
        <v>96</v>
      </c>
      <c r="E4055" t="s">
        <v>146</v>
      </c>
      <c r="F4055" t="s">
        <v>11762</v>
      </c>
      <c r="G4055" t="s">
        <v>148</v>
      </c>
      <c r="H4055" t="s">
        <v>143</v>
      </c>
      <c r="I4055" t="s">
        <v>135</v>
      </c>
      <c r="J4055" t="s">
        <v>136</v>
      </c>
      <c r="K4055" t="s">
        <v>137</v>
      </c>
      <c r="L4055" t="s">
        <v>11763</v>
      </c>
      <c r="M4055" t="s">
        <v>11764</v>
      </c>
      <c r="N4055">
        <v>3.710555555</v>
      </c>
      <c r="O4055">
        <v>0</v>
      </c>
      <c r="P4055">
        <v>32</v>
      </c>
      <c r="Q4055">
        <v>0</v>
      </c>
      <c r="R4055">
        <v>0</v>
      </c>
      <c r="S4055">
        <v>0</v>
      </c>
      <c r="T4055">
        <v>3</v>
      </c>
      <c r="U4055">
        <v>0</v>
      </c>
      <c r="V4055">
        <v>0</v>
      </c>
      <c r="W4055">
        <v>0</v>
      </c>
      <c r="X4055">
        <v>163.85423243874195</v>
      </c>
      <c r="Y4055">
        <v>0</v>
      </c>
      <c r="Z4055">
        <v>0</v>
      </c>
      <c r="AA4055">
        <v>0</v>
      </c>
      <c r="AB4055">
        <v>7.2905274426645148</v>
      </c>
      <c r="AC4055">
        <v>0</v>
      </c>
      <c r="AD4055">
        <v>0</v>
      </c>
      <c r="AE4055">
        <v>171.14475988140646</v>
      </c>
    </row>
    <row r="4056" spans="1:31" x14ac:dyDescent="0.25">
      <c r="A4056">
        <v>1878524</v>
      </c>
      <c r="B4056">
        <v>1</v>
      </c>
      <c r="C4056" t="s">
        <v>81</v>
      </c>
      <c r="D4056" t="s">
        <v>115</v>
      </c>
      <c r="E4056" t="s">
        <v>146</v>
      </c>
      <c r="F4056" t="s">
        <v>11765</v>
      </c>
      <c r="G4056" t="s">
        <v>148</v>
      </c>
      <c r="H4056" t="s">
        <v>143</v>
      </c>
      <c r="I4056" t="s">
        <v>135</v>
      </c>
      <c r="J4056" t="s">
        <v>136</v>
      </c>
      <c r="K4056" t="s">
        <v>137</v>
      </c>
      <c r="L4056" t="s">
        <v>11766</v>
      </c>
      <c r="M4056" t="s">
        <v>11767</v>
      </c>
      <c r="N4056">
        <v>1.7455555549999999</v>
      </c>
      <c r="O4056">
        <v>0</v>
      </c>
      <c r="P4056">
        <v>20</v>
      </c>
      <c r="Q4056">
        <v>0</v>
      </c>
      <c r="R4056">
        <v>1</v>
      </c>
      <c r="S4056">
        <v>0</v>
      </c>
      <c r="T4056">
        <v>2</v>
      </c>
      <c r="U4056">
        <v>0</v>
      </c>
      <c r="V4056">
        <v>0</v>
      </c>
      <c r="W4056">
        <v>0</v>
      </c>
      <c r="X4056">
        <v>3.7705191589231308</v>
      </c>
      <c r="Y4056">
        <v>0</v>
      </c>
      <c r="Z4056">
        <v>1.3811758722120713</v>
      </c>
      <c r="AA4056">
        <v>0</v>
      </c>
      <c r="AB4056">
        <v>1.8336519349840399</v>
      </c>
      <c r="AC4056">
        <v>0</v>
      </c>
      <c r="AD4056">
        <v>0</v>
      </c>
      <c r="AE4056">
        <v>6.9853469661192422</v>
      </c>
    </row>
    <row r="4057" spans="1:31" x14ac:dyDescent="0.25">
      <c r="A4057">
        <v>1878209</v>
      </c>
      <c r="B4057">
        <v>1</v>
      </c>
      <c r="C4057" t="s">
        <v>81</v>
      </c>
      <c r="D4057" t="s">
        <v>117</v>
      </c>
      <c r="E4057" t="s">
        <v>169</v>
      </c>
      <c r="F4057" t="s">
        <v>11768</v>
      </c>
      <c r="G4057" t="s">
        <v>171</v>
      </c>
      <c r="H4057" t="s">
        <v>143</v>
      </c>
      <c r="I4057" t="s">
        <v>135</v>
      </c>
      <c r="J4057" t="s">
        <v>136</v>
      </c>
      <c r="K4057" t="s">
        <v>172</v>
      </c>
      <c r="L4057" t="s">
        <v>11769</v>
      </c>
      <c r="M4057" t="s">
        <v>11770</v>
      </c>
      <c r="N4057">
        <v>6.3771472219999996</v>
      </c>
      <c r="O4057">
        <v>0</v>
      </c>
      <c r="P4057">
        <v>49</v>
      </c>
      <c r="Q4057">
        <v>0</v>
      </c>
      <c r="R4057">
        <v>2</v>
      </c>
      <c r="S4057">
        <v>0</v>
      </c>
      <c r="T4057">
        <v>0</v>
      </c>
      <c r="U4057">
        <v>0</v>
      </c>
      <c r="V4057">
        <v>0</v>
      </c>
      <c r="W4057">
        <v>0</v>
      </c>
      <c r="X4057">
        <v>41.98945051153725</v>
      </c>
      <c r="Y4057">
        <v>0</v>
      </c>
      <c r="Z4057">
        <v>1.993789926428454</v>
      </c>
      <c r="AA4057">
        <v>0</v>
      </c>
      <c r="AB4057">
        <v>0</v>
      </c>
      <c r="AC4057">
        <v>0</v>
      </c>
      <c r="AD4057">
        <v>0</v>
      </c>
      <c r="AE4057">
        <v>43.983240437965705</v>
      </c>
    </row>
    <row r="4058" spans="1:31" x14ac:dyDescent="0.25">
      <c r="A4058">
        <v>1878850</v>
      </c>
      <c r="B4058">
        <v>1</v>
      </c>
      <c r="C4058" t="s">
        <v>80</v>
      </c>
      <c r="D4058" t="s">
        <v>93</v>
      </c>
      <c r="E4058" t="s">
        <v>146</v>
      </c>
      <c r="F4058" t="s">
        <v>11771</v>
      </c>
      <c r="G4058" t="s">
        <v>148</v>
      </c>
      <c r="H4058" t="s">
        <v>143</v>
      </c>
      <c r="I4058" t="s">
        <v>135</v>
      </c>
      <c r="J4058" t="s">
        <v>136</v>
      </c>
      <c r="K4058" t="s">
        <v>137</v>
      </c>
      <c r="L4058" t="s">
        <v>11772</v>
      </c>
      <c r="M4058" t="s">
        <v>11773</v>
      </c>
      <c r="N4058">
        <v>9.6977777770000007</v>
      </c>
      <c r="O4058">
        <v>0</v>
      </c>
      <c r="P4058">
        <v>7</v>
      </c>
      <c r="Q4058">
        <v>0</v>
      </c>
      <c r="R4058">
        <v>3</v>
      </c>
      <c r="S4058">
        <v>0</v>
      </c>
      <c r="T4058">
        <v>9</v>
      </c>
      <c r="U4058">
        <v>0</v>
      </c>
      <c r="V4058">
        <v>0</v>
      </c>
      <c r="W4058">
        <v>0</v>
      </c>
      <c r="X4058">
        <v>19.473591333231305</v>
      </c>
      <c r="Y4058">
        <v>0</v>
      </c>
      <c r="Z4058">
        <v>65.211737895132984</v>
      </c>
      <c r="AA4058">
        <v>0</v>
      </c>
      <c r="AB4058">
        <v>58.919232892354238</v>
      </c>
      <c r="AC4058">
        <v>0</v>
      </c>
      <c r="AD4058">
        <v>0</v>
      </c>
      <c r="AE4058">
        <v>143.60456212071853</v>
      </c>
    </row>
    <row r="4059" spans="1:31" x14ac:dyDescent="0.25">
      <c r="A4059">
        <v>1878186</v>
      </c>
      <c r="B4059">
        <v>1</v>
      </c>
      <c r="C4059" t="s">
        <v>80</v>
      </c>
      <c r="D4059" t="s">
        <v>104</v>
      </c>
      <c r="E4059" t="s">
        <v>146</v>
      </c>
      <c r="F4059" t="s">
        <v>11774</v>
      </c>
      <c r="G4059" t="s">
        <v>171</v>
      </c>
      <c r="H4059" t="s">
        <v>143</v>
      </c>
      <c r="I4059" t="s">
        <v>135</v>
      </c>
      <c r="J4059" t="s">
        <v>136</v>
      </c>
      <c r="K4059" t="s">
        <v>172</v>
      </c>
      <c r="L4059" t="s">
        <v>11775</v>
      </c>
      <c r="M4059" t="s">
        <v>11776</v>
      </c>
      <c r="N4059">
        <v>7.2682694440000004</v>
      </c>
      <c r="O4059">
        <v>0</v>
      </c>
      <c r="P4059">
        <v>55</v>
      </c>
      <c r="Q4059">
        <v>0</v>
      </c>
      <c r="R4059">
        <v>1</v>
      </c>
      <c r="S4059">
        <v>0</v>
      </c>
      <c r="T4059">
        <v>5</v>
      </c>
      <c r="U4059">
        <v>0</v>
      </c>
      <c r="V4059">
        <v>0</v>
      </c>
      <c r="W4059">
        <v>0</v>
      </c>
      <c r="X4059">
        <v>99.513057596059198</v>
      </c>
      <c r="Y4059">
        <v>0</v>
      </c>
      <c r="Z4059">
        <v>1.1509883931035156</v>
      </c>
      <c r="AA4059">
        <v>0</v>
      </c>
      <c r="AB4059">
        <v>7.4301461214330526</v>
      </c>
      <c r="AC4059">
        <v>0</v>
      </c>
      <c r="AD4059">
        <v>0</v>
      </c>
      <c r="AE4059">
        <v>108.09419211059577</v>
      </c>
    </row>
    <row r="4060" spans="1:31" x14ac:dyDescent="0.25">
      <c r="A4060">
        <v>1878315</v>
      </c>
      <c r="B4060">
        <v>1</v>
      </c>
      <c r="C4060" t="s">
        <v>80</v>
      </c>
      <c r="D4060" t="s">
        <v>87</v>
      </c>
      <c r="E4060" t="s">
        <v>222</v>
      </c>
      <c r="F4060" t="s">
        <v>11777</v>
      </c>
      <c r="G4060" t="s">
        <v>148</v>
      </c>
      <c r="H4060" t="s">
        <v>143</v>
      </c>
      <c r="I4060" t="s">
        <v>135</v>
      </c>
      <c r="J4060" t="s">
        <v>136</v>
      </c>
      <c r="K4060" t="s">
        <v>137</v>
      </c>
      <c r="L4060" t="s">
        <v>11778</v>
      </c>
      <c r="M4060" t="s">
        <v>11779</v>
      </c>
      <c r="N4060">
        <v>0.650277777</v>
      </c>
      <c r="O4060">
        <v>0</v>
      </c>
      <c r="P4060">
        <v>79</v>
      </c>
      <c r="Q4060">
        <v>0</v>
      </c>
      <c r="R4060">
        <v>0</v>
      </c>
      <c r="S4060">
        <v>0</v>
      </c>
      <c r="T4060">
        <v>30</v>
      </c>
      <c r="U4060">
        <v>0</v>
      </c>
      <c r="V4060">
        <v>0</v>
      </c>
      <c r="W4060">
        <v>0</v>
      </c>
      <c r="X4060">
        <v>12.759860628112129</v>
      </c>
      <c r="Y4060">
        <v>0</v>
      </c>
      <c r="Z4060">
        <v>0</v>
      </c>
      <c r="AA4060">
        <v>0</v>
      </c>
      <c r="AB4060">
        <v>22.815708780711567</v>
      </c>
      <c r="AC4060">
        <v>0</v>
      </c>
      <c r="AD4060">
        <v>0</v>
      </c>
      <c r="AE4060">
        <v>35.575569408823696</v>
      </c>
    </row>
    <row r="4061" spans="1:31" x14ac:dyDescent="0.25">
      <c r="A4061">
        <v>1878418</v>
      </c>
      <c r="B4061">
        <v>1</v>
      </c>
      <c r="C4061" t="s">
        <v>80</v>
      </c>
      <c r="D4061" t="s">
        <v>96</v>
      </c>
      <c r="E4061" t="s">
        <v>140</v>
      </c>
      <c r="F4061" t="s">
        <v>11780</v>
      </c>
      <c r="G4061" t="s">
        <v>200</v>
      </c>
      <c r="H4061" t="s">
        <v>143</v>
      </c>
      <c r="I4061" t="s">
        <v>135</v>
      </c>
      <c r="J4061" t="s">
        <v>136</v>
      </c>
      <c r="K4061" t="s">
        <v>137</v>
      </c>
      <c r="L4061" t="s">
        <v>11781</v>
      </c>
      <c r="M4061" t="s">
        <v>11782</v>
      </c>
      <c r="N4061">
        <v>1.782777777</v>
      </c>
      <c r="O4061">
        <v>0</v>
      </c>
      <c r="P4061">
        <v>0</v>
      </c>
      <c r="Q4061">
        <v>0</v>
      </c>
      <c r="R4061">
        <v>0</v>
      </c>
      <c r="S4061">
        <v>0</v>
      </c>
      <c r="T4061">
        <v>14</v>
      </c>
      <c r="U4061">
        <v>0</v>
      </c>
      <c r="V4061">
        <v>0</v>
      </c>
      <c r="W4061">
        <v>0</v>
      </c>
      <c r="X4061">
        <v>0</v>
      </c>
      <c r="Y4061">
        <v>0</v>
      </c>
      <c r="Z4061">
        <v>0</v>
      </c>
      <c r="AA4061">
        <v>0</v>
      </c>
      <c r="AB4061">
        <v>11.135992589536004</v>
      </c>
      <c r="AC4061">
        <v>0</v>
      </c>
      <c r="AD4061">
        <v>0</v>
      </c>
      <c r="AE4061">
        <v>11.135992589536004</v>
      </c>
    </row>
    <row r="4062" spans="1:31" x14ac:dyDescent="0.25">
      <c r="A4062">
        <v>1878810</v>
      </c>
      <c r="B4062">
        <v>1</v>
      </c>
      <c r="C4062" t="s">
        <v>80</v>
      </c>
      <c r="D4062" t="s">
        <v>90</v>
      </c>
      <c r="E4062" t="s">
        <v>140</v>
      </c>
      <c r="F4062" t="s">
        <v>11783</v>
      </c>
      <c r="G4062" t="s">
        <v>163</v>
      </c>
      <c r="H4062" t="s">
        <v>143</v>
      </c>
      <c r="I4062" t="s">
        <v>135</v>
      </c>
      <c r="J4062" t="s">
        <v>136</v>
      </c>
      <c r="K4062" t="s">
        <v>137</v>
      </c>
      <c r="L4062" t="s">
        <v>11784</v>
      </c>
      <c r="M4062" t="s">
        <v>11785</v>
      </c>
      <c r="N4062">
        <v>1.4375</v>
      </c>
      <c r="O4062">
        <v>0</v>
      </c>
      <c r="P4062">
        <v>4</v>
      </c>
      <c r="Q4062">
        <v>0</v>
      </c>
      <c r="R4062">
        <v>0</v>
      </c>
      <c r="S4062">
        <v>0</v>
      </c>
      <c r="T4062">
        <v>0</v>
      </c>
      <c r="U4062">
        <v>0</v>
      </c>
      <c r="V4062">
        <v>0</v>
      </c>
      <c r="W4062">
        <v>0</v>
      </c>
      <c r="X4062">
        <v>2.2528348989468392</v>
      </c>
      <c r="Y4062">
        <v>0</v>
      </c>
      <c r="Z4062">
        <v>0</v>
      </c>
      <c r="AA4062">
        <v>0</v>
      </c>
      <c r="AB4062">
        <v>0</v>
      </c>
      <c r="AC4062">
        <v>0</v>
      </c>
      <c r="AD4062">
        <v>0</v>
      </c>
      <c r="AE4062">
        <v>2.2528348989468392</v>
      </c>
    </row>
    <row r="4063" spans="1:31" x14ac:dyDescent="0.25">
      <c r="A4063">
        <v>1878518</v>
      </c>
      <c r="B4063">
        <v>1</v>
      </c>
      <c r="C4063" t="s">
        <v>80</v>
      </c>
      <c r="D4063" t="s">
        <v>103</v>
      </c>
      <c r="E4063" t="s">
        <v>131</v>
      </c>
      <c r="F4063" t="s">
        <v>1901</v>
      </c>
      <c r="G4063" t="s">
        <v>133</v>
      </c>
      <c r="H4063" t="s">
        <v>134</v>
      </c>
      <c r="I4063" t="s">
        <v>135</v>
      </c>
      <c r="J4063" t="s">
        <v>136</v>
      </c>
      <c r="K4063" t="s">
        <v>137</v>
      </c>
      <c r="L4063" t="s">
        <v>11786</v>
      </c>
      <c r="M4063" t="s">
        <v>11787</v>
      </c>
      <c r="N4063">
        <v>1.4713888879999999</v>
      </c>
      <c r="O4063">
        <v>0</v>
      </c>
      <c r="P4063">
        <v>0</v>
      </c>
      <c r="Q4063">
        <v>0</v>
      </c>
      <c r="R4063">
        <v>0</v>
      </c>
      <c r="S4063">
        <v>9</v>
      </c>
      <c r="T4063">
        <v>0</v>
      </c>
      <c r="U4063">
        <v>13</v>
      </c>
      <c r="V4063">
        <v>0</v>
      </c>
      <c r="W4063">
        <v>0</v>
      </c>
      <c r="X4063">
        <v>0</v>
      </c>
      <c r="Y4063">
        <v>0</v>
      </c>
      <c r="Z4063">
        <v>0</v>
      </c>
      <c r="AA4063">
        <v>62.759589883296634</v>
      </c>
      <c r="AB4063">
        <v>0</v>
      </c>
      <c r="AC4063">
        <v>1125.8679857674351</v>
      </c>
      <c r="AD4063">
        <v>0</v>
      </c>
      <c r="AE4063">
        <v>1188.6275756507318</v>
      </c>
    </row>
    <row r="4064" spans="1:31" x14ac:dyDescent="0.25">
      <c r="A4064">
        <v>1878747</v>
      </c>
      <c r="B4064">
        <v>1</v>
      </c>
      <c r="C4064" t="s">
        <v>80</v>
      </c>
      <c r="D4064" t="s">
        <v>82</v>
      </c>
      <c r="E4064" t="s">
        <v>169</v>
      </c>
      <c r="F4064" t="s">
        <v>11788</v>
      </c>
      <c r="G4064" t="s">
        <v>469</v>
      </c>
      <c r="H4064" t="s">
        <v>143</v>
      </c>
      <c r="I4064" t="s">
        <v>135</v>
      </c>
      <c r="J4064" t="s">
        <v>136</v>
      </c>
      <c r="K4064" t="s">
        <v>137</v>
      </c>
      <c r="L4064" t="s">
        <v>11789</v>
      </c>
      <c r="M4064" t="s">
        <v>11790</v>
      </c>
      <c r="N4064">
        <v>2.1175000000000002</v>
      </c>
      <c r="O4064">
        <v>0</v>
      </c>
      <c r="P4064">
        <v>515</v>
      </c>
      <c r="Q4064">
        <v>0</v>
      </c>
      <c r="R4064">
        <v>0</v>
      </c>
      <c r="S4064">
        <v>0</v>
      </c>
      <c r="T4064">
        <v>145</v>
      </c>
      <c r="U4064">
        <v>0</v>
      </c>
      <c r="V4064">
        <v>0</v>
      </c>
      <c r="W4064">
        <v>0</v>
      </c>
      <c r="X4064">
        <v>386.31689297837306</v>
      </c>
      <c r="Y4064">
        <v>0</v>
      </c>
      <c r="Z4064">
        <v>0</v>
      </c>
      <c r="AA4064">
        <v>0</v>
      </c>
      <c r="AB4064">
        <v>191.43341538747086</v>
      </c>
      <c r="AC4064">
        <v>0</v>
      </c>
      <c r="AD4064">
        <v>0</v>
      </c>
      <c r="AE4064">
        <v>577.75030836584392</v>
      </c>
    </row>
    <row r="4065" spans="1:31" x14ac:dyDescent="0.25">
      <c r="A4065">
        <v>1878129</v>
      </c>
      <c r="B4065">
        <v>1</v>
      </c>
      <c r="C4065" t="s">
        <v>80</v>
      </c>
      <c r="D4065" t="s">
        <v>98</v>
      </c>
      <c r="E4065" t="s">
        <v>158</v>
      </c>
      <c r="F4065" t="s">
        <v>11791</v>
      </c>
      <c r="G4065" t="s">
        <v>219</v>
      </c>
      <c r="H4065" t="s">
        <v>134</v>
      </c>
      <c r="I4065" t="s">
        <v>135</v>
      </c>
      <c r="J4065" t="s">
        <v>136</v>
      </c>
      <c r="K4065" t="s">
        <v>137</v>
      </c>
      <c r="L4065" t="s">
        <v>11792</v>
      </c>
      <c r="M4065" t="s">
        <v>11793</v>
      </c>
      <c r="N4065">
        <v>3.0958333329999999</v>
      </c>
      <c r="O4065">
        <v>0</v>
      </c>
      <c r="P4065">
        <v>5</v>
      </c>
      <c r="Q4065">
        <v>0</v>
      </c>
      <c r="R4065">
        <v>30</v>
      </c>
      <c r="S4065">
        <v>0</v>
      </c>
      <c r="T4065">
        <v>15</v>
      </c>
      <c r="U4065">
        <v>0</v>
      </c>
      <c r="V4065">
        <v>0</v>
      </c>
      <c r="W4065">
        <v>0</v>
      </c>
      <c r="X4065">
        <v>3.3029368871220006</v>
      </c>
      <c r="Y4065">
        <v>0</v>
      </c>
      <c r="Z4065">
        <v>136.73568072530293</v>
      </c>
      <c r="AA4065">
        <v>0</v>
      </c>
      <c r="AB4065">
        <v>48.366188244146514</v>
      </c>
      <c r="AC4065">
        <v>0</v>
      </c>
      <c r="AD4065">
        <v>0</v>
      </c>
      <c r="AE4065">
        <v>188.40480585657144</v>
      </c>
    </row>
    <row r="4066" spans="1:31" x14ac:dyDescent="0.25">
      <c r="A4066">
        <v>1878106</v>
      </c>
      <c r="B4066">
        <v>1</v>
      </c>
      <c r="C4066" t="s">
        <v>81</v>
      </c>
      <c r="D4066" t="s">
        <v>128</v>
      </c>
      <c r="E4066" t="s">
        <v>131</v>
      </c>
      <c r="F4066" t="s">
        <v>11794</v>
      </c>
      <c r="G4066" t="s">
        <v>133</v>
      </c>
      <c r="H4066" t="s">
        <v>134</v>
      </c>
      <c r="I4066" t="s">
        <v>135</v>
      </c>
      <c r="J4066" t="s">
        <v>136</v>
      </c>
      <c r="K4066" t="s">
        <v>137</v>
      </c>
      <c r="L4066" t="s">
        <v>11795</v>
      </c>
      <c r="M4066" t="s">
        <v>11796</v>
      </c>
      <c r="N4066">
        <v>7.8888888000000004E-2</v>
      </c>
      <c r="O4066">
        <v>0</v>
      </c>
      <c r="P4066">
        <v>0</v>
      </c>
      <c r="Q4066">
        <v>0</v>
      </c>
      <c r="R4066">
        <v>0</v>
      </c>
      <c r="S4066">
        <v>23</v>
      </c>
      <c r="T4066">
        <v>0</v>
      </c>
      <c r="U4066">
        <v>23</v>
      </c>
      <c r="V4066">
        <v>0</v>
      </c>
      <c r="W4066">
        <v>0</v>
      </c>
      <c r="X4066">
        <v>0</v>
      </c>
      <c r="Y4066">
        <v>0</v>
      </c>
      <c r="Z4066">
        <v>0</v>
      </c>
      <c r="AA4066">
        <v>22.868008697684289</v>
      </c>
      <c r="AB4066">
        <v>0</v>
      </c>
      <c r="AC4066">
        <v>157.83283005470491</v>
      </c>
      <c r="AD4066">
        <v>0</v>
      </c>
      <c r="AE4066">
        <v>180.70083875238919</v>
      </c>
    </row>
    <row r="4067" spans="1:31" x14ac:dyDescent="0.25">
      <c r="A4067">
        <v>1878727</v>
      </c>
      <c r="B4067">
        <v>1</v>
      </c>
      <c r="C4067" t="s">
        <v>80</v>
      </c>
      <c r="D4067" t="s">
        <v>92</v>
      </c>
      <c r="E4067" t="s">
        <v>140</v>
      </c>
      <c r="F4067" t="s">
        <v>11797</v>
      </c>
      <c r="G4067" t="s">
        <v>207</v>
      </c>
      <c r="H4067" t="s">
        <v>143</v>
      </c>
      <c r="I4067" t="s">
        <v>135</v>
      </c>
      <c r="J4067" t="s">
        <v>136</v>
      </c>
      <c r="K4067" t="s">
        <v>137</v>
      </c>
      <c r="L4067" t="s">
        <v>11798</v>
      </c>
      <c r="M4067" t="s">
        <v>11799</v>
      </c>
      <c r="N4067">
        <v>3.295833333</v>
      </c>
      <c r="O4067">
        <v>0</v>
      </c>
      <c r="P4067">
        <v>1</v>
      </c>
      <c r="Q4067">
        <v>0</v>
      </c>
      <c r="R4067">
        <v>0</v>
      </c>
      <c r="S4067">
        <v>0</v>
      </c>
      <c r="T4067">
        <v>0</v>
      </c>
      <c r="U4067">
        <v>0</v>
      </c>
      <c r="V4067">
        <v>0</v>
      </c>
      <c r="W4067">
        <v>0</v>
      </c>
      <c r="X4067">
        <v>0</v>
      </c>
      <c r="Y4067">
        <v>0</v>
      </c>
      <c r="Z4067">
        <v>0</v>
      </c>
      <c r="AA4067">
        <v>0</v>
      </c>
      <c r="AB4067">
        <v>0</v>
      </c>
      <c r="AC4067">
        <v>0</v>
      </c>
      <c r="AD4067">
        <v>0</v>
      </c>
      <c r="AE4067">
        <v>0</v>
      </c>
    </row>
    <row r="4068" spans="1:31" x14ac:dyDescent="0.25">
      <c r="A4068">
        <v>1878206</v>
      </c>
      <c r="B4068">
        <v>1</v>
      </c>
      <c r="C4068" t="s">
        <v>80</v>
      </c>
      <c r="D4068" t="s">
        <v>101</v>
      </c>
      <c r="E4068" t="s">
        <v>146</v>
      </c>
      <c r="F4068" t="s">
        <v>6213</v>
      </c>
      <c r="G4068" t="s">
        <v>453</v>
      </c>
      <c r="H4068" t="s">
        <v>143</v>
      </c>
      <c r="I4068" t="s">
        <v>135</v>
      </c>
      <c r="J4068" t="s">
        <v>136</v>
      </c>
      <c r="K4068" t="s">
        <v>137</v>
      </c>
      <c r="L4068" t="s">
        <v>11800</v>
      </c>
      <c r="M4068" t="s">
        <v>11801</v>
      </c>
      <c r="N4068">
        <v>0.94138888799999998</v>
      </c>
      <c r="O4068">
        <v>0</v>
      </c>
      <c r="P4068">
        <v>162</v>
      </c>
      <c r="Q4068">
        <v>0</v>
      </c>
      <c r="R4068">
        <v>0</v>
      </c>
      <c r="S4068">
        <v>0</v>
      </c>
      <c r="T4068">
        <v>5</v>
      </c>
      <c r="U4068">
        <v>0</v>
      </c>
      <c r="V4068">
        <v>0</v>
      </c>
      <c r="W4068">
        <v>0</v>
      </c>
      <c r="X4068">
        <v>35.870557178900192</v>
      </c>
      <c r="Y4068">
        <v>0</v>
      </c>
      <c r="Z4068">
        <v>0</v>
      </c>
      <c r="AA4068">
        <v>0</v>
      </c>
      <c r="AB4068">
        <v>15.516184663147063</v>
      </c>
      <c r="AC4068">
        <v>0</v>
      </c>
      <c r="AD4068">
        <v>0</v>
      </c>
      <c r="AE4068">
        <v>51.386741842047257</v>
      </c>
    </row>
    <row r="4069" spans="1:31" x14ac:dyDescent="0.25">
      <c r="A4069">
        <v>1878292</v>
      </c>
      <c r="B4069">
        <v>1</v>
      </c>
      <c r="C4069" t="s">
        <v>81</v>
      </c>
      <c r="D4069" t="s">
        <v>122</v>
      </c>
      <c r="E4069" t="s">
        <v>140</v>
      </c>
      <c r="F4069" t="s">
        <v>11802</v>
      </c>
      <c r="G4069" t="s">
        <v>163</v>
      </c>
      <c r="H4069" t="s">
        <v>143</v>
      </c>
      <c r="I4069" t="s">
        <v>135</v>
      </c>
      <c r="J4069" t="s">
        <v>136</v>
      </c>
      <c r="K4069" t="s">
        <v>137</v>
      </c>
      <c r="L4069" t="s">
        <v>11803</v>
      </c>
      <c r="M4069" t="s">
        <v>11804</v>
      </c>
      <c r="N4069">
        <v>1.1077777769999999</v>
      </c>
      <c r="O4069">
        <v>0</v>
      </c>
      <c r="P4069">
        <v>0</v>
      </c>
      <c r="Q4069">
        <v>0</v>
      </c>
      <c r="R4069">
        <v>1</v>
      </c>
      <c r="S4069">
        <v>0</v>
      </c>
      <c r="T4069">
        <v>0</v>
      </c>
      <c r="U4069">
        <v>0</v>
      </c>
      <c r="V4069">
        <v>0</v>
      </c>
      <c r="W4069">
        <v>0</v>
      </c>
      <c r="X4069">
        <v>0</v>
      </c>
      <c r="Y4069">
        <v>0</v>
      </c>
      <c r="Z4069">
        <v>0.55403845626797554</v>
      </c>
      <c r="AA4069">
        <v>0</v>
      </c>
      <c r="AB4069">
        <v>0</v>
      </c>
      <c r="AC4069">
        <v>0</v>
      </c>
      <c r="AD4069">
        <v>0</v>
      </c>
      <c r="AE4069">
        <v>0.55403845626797554</v>
      </c>
    </row>
    <row r="4070" spans="1:31" x14ac:dyDescent="0.25">
      <c r="A4070">
        <v>1878684</v>
      </c>
      <c r="B4070">
        <v>1</v>
      </c>
      <c r="C4070" t="s">
        <v>81</v>
      </c>
      <c r="D4070" t="s">
        <v>118</v>
      </c>
      <c r="E4070" t="s">
        <v>158</v>
      </c>
      <c r="F4070" t="s">
        <v>11805</v>
      </c>
      <c r="G4070" t="s">
        <v>219</v>
      </c>
      <c r="H4070" t="s">
        <v>134</v>
      </c>
      <c r="I4070" t="s">
        <v>135</v>
      </c>
      <c r="J4070" t="s">
        <v>136</v>
      </c>
      <c r="K4070" t="s">
        <v>137</v>
      </c>
      <c r="L4070" t="s">
        <v>11806</v>
      </c>
      <c r="M4070" t="s">
        <v>11807</v>
      </c>
      <c r="N4070">
        <v>1.26</v>
      </c>
      <c r="O4070">
        <v>0</v>
      </c>
      <c r="P4070">
        <v>4</v>
      </c>
      <c r="Q4070">
        <v>21</v>
      </c>
      <c r="R4070">
        <v>9</v>
      </c>
      <c r="S4070">
        <v>0</v>
      </c>
      <c r="T4070">
        <v>3</v>
      </c>
      <c r="U4070">
        <v>0</v>
      </c>
      <c r="V4070">
        <v>0</v>
      </c>
      <c r="W4070">
        <v>0</v>
      </c>
      <c r="X4070">
        <v>1.2201123319165124</v>
      </c>
      <c r="Y4070">
        <v>62.342389936337476</v>
      </c>
      <c r="Z4070">
        <v>17.190128197393729</v>
      </c>
      <c r="AA4070">
        <v>0</v>
      </c>
      <c r="AB4070">
        <v>2.5089749683375051</v>
      </c>
      <c r="AC4070">
        <v>0</v>
      </c>
      <c r="AD4070">
        <v>0</v>
      </c>
      <c r="AE4070">
        <v>83.261605433985224</v>
      </c>
    </row>
    <row r="4071" spans="1:31" x14ac:dyDescent="0.25">
      <c r="A4071">
        <v>1878647</v>
      </c>
      <c r="B4071">
        <v>1</v>
      </c>
      <c r="C4071" t="s">
        <v>80</v>
      </c>
      <c r="D4071" t="s">
        <v>89</v>
      </c>
      <c r="E4071" t="s">
        <v>140</v>
      </c>
      <c r="F4071" t="s">
        <v>11808</v>
      </c>
      <c r="G4071" t="s">
        <v>212</v>
      </c>
      <c r="H4071" t="s">
        <v>143</v>
      </c>
      <c r="I4071" t="s">
        <v>135</v>
      </c>
      <c r="J4071" t="s">
        <v>3</v>
      </c>
      <c r="K4071" t="s">
        <v>137</v>
      </c>
      <c r="L4071" t="s">
        <v>11809</v>
      </c>
      <c r="M4071" t="s">
        <v>11810</v>
      </c>
      <c r="N4071">
        <v>3.5575000000000001</v>
      </c>
      <c r="O4071">
        <v>0</v>
      </c>
      <c r="P4071">
        <v>1</v>
      </c>
      <c r="Q4071">
        <v>0</v>
      </c>
      <c r="R4071">
        <v>0</v>
      </c>
      <c r="S4071">
        <v>0</v>
      </c>
      <c r="T4071">
        <v>0</v>
      </c>
      <c r="U4071">
        <v>0</v>
      </c>
      <c r="V4071">
        <v>0</v>
      </c>
      <c r="W4071">
        <v>0</v>
      </c>
      <c r="X4071">
        <v>1.9870265011404469</v>
      </c>
      <c r="Y4071">
        <v>0</v>
      </c>
      <c r="Z4071">
        <v>0</v>
      </c>
      <c r="AA4071">
        <v>0</v>
      </c>
      <c r="AB4071">
        <v>0</v>
      </c>
      <c r="AC4071">
        <v>0</v>
      </c>
      <c r="AD4071">
        <v>0</v>
      </c>
      <c r="AE4071">
        <v>1.9870265011404469</v>
      </c>
    </row>
    <row r="4072" spans="1:31" x14ac:dyDescent="0.25">
      <c r="A4072">
        <v>1878690</v>
      </c>
      <c r="B4072">
        <v>1</v>
      </c>
      <c r="C4072" t="s">
        <v>81</v>
      </c>
      <c r="D4072" t="s">
        <v>121</v>
      </c>
      <c r="E4072" t="s">
        <v>146</v>
      </c>
      <c r="F4072" t="s">
        <v>11811</v>
      </c>
      <c r="G4072" t="s">
        <v>148</v>
      </c>
      <c r="H4072" t="s">
        <v>143</v>
      </c>
      <c r="I4072" t="s">
        <v>135</v>
      </c>
      <c r="J4072" t="s">
        <v>136</v>
      </c>
      <c r="K4072" t="s">
        <v>137</v>
      </c>
      <c r="L4072" t="s">
        <v>11812</v>
      </c>
      <c r="M4072" t="s">
        <v>11813</v>
      </c>
      <c r="N4072">
        <v>1.7775000000000001</v>
      </c>
      <c r="O4072">
        <v>0</v>
      </c>
      <c r="P4072">
        <v>37</v>
      </c>
      <c r="Q4072">
        <v>0</v>
      </c>
      <c r="R4072">
        <v>0</v>
      </c>
      <c r="S4072">
        <v>0</v>
      </c>
      <c r="T4072">
        <v>0</v>
      </c>
      <c r="U4072">
        <v>0</v>
      </c>
      <c r="V4072">
        <v>0</v>
      </c>
      <c r="W4072">
        <v>0</v>
      </c>
      <c r="X4072">
        <v>7.081309862719829</v>
      </c>
      <c r="Y4072">
        <v>0</v>
      </c>
      <c r="Z4072">
        <v>0</v>
      </c>
      <c r="AA4072">
        <v>0</v>
      </c>
      <c r="AB4072">
        <v>0</v>
      </c>
      <c r="AC4072">
        <v>0</v>
      </c>
      <c r="AD4072">
        <v>0</v>
      </c>
      <c r="AE4072">
        <v>7.081309862719829</v>
      </c>
    </row>
    <row r="4073" spans="1:31" x14ac:dyDescent="0.25">
      <c r="A4073">
        <v>1878149</v>
      </c>
      <c r="B4073">
        <v>1</v>
      </c>
      <c r="C4073" t="s">
        <v>81</v>
      </c>
      <c r="D4073" t="s">
        <v>120</v>
      </c>
      <c r="E4073" t="s">
        <v>169</v>
      </c>
      <c r="F4073" t="s">
        <v>11814</v>
      </c>
      <c r="G4073" t="s">
        <v>171</v>
      </c>
      <c r="H4073" t="s">
        <v>143</v>
      </c>
      <c r="I4073" t="s">
        <v>135</v>
      </c>
      <c r="J4073" t="s">
        <v>136</v>
      </c>
      <c r="K4073" t="s">
        <v>172</v>
      </c>
      <c r="L4073" t="s">
        <v>11815</v>
      </c>
      <c r="M4073" t="s">
        <v>11668</v>
      </c>
      <c r="N4073">
        <v>8.3803008329999997</v>
      </c>
      <c r="O4073">
        <v>0</v>
      </c>
      <c r="P4073">
        <v>62</v>
      </c>
      <c r="Q4073">
        <v>0</v>
      </c>
      <c r="R4073">
        <v>1</v>
      </c>
      <c r="S4073">
        <v>0</v>
      </c>
      <c r="T4073">
        <v>10</v>
      </c>
      <c r="U4073">
        <v>0</v>
      </c>
      <c r="V4073">
        <v>0</v>
      </c>
      <c r="W4073">
        <v>0</v>
      </c>
      <c r="X4073">
        <v>99.782130081372401</v>
      </c>
      <c r="Y4073">
        <v>0</v>
      </c>
      <c r="Z4073">
        <v>30.42738810717178</v>
      </c>
      <c r="AA4073">
        <v>0</v>
      </c>
      <c r="AB4073">
        <v>23.848990598212332</v>
      </c>
      <c r="AC4073">
        <v>0</v>
      </c>
      <c r="AD4073">
        <v>0</v>
      </c>
      <c r="AE4073">
        <v>154.05850878675651</v>
      </c>
    </row>
    <row r="4074" spans="1:31" x14ac:dyDescent="0.25">
      <c r="A4074">
        <v>1878498</v>
      </c>
      <c r="B4074">
        <v>1</v>
      </c>
      <c r="C4074" t="s">
        <v>80</v>
      </c>
      <c r="D4074" t="s">
        <v>106</v>
      </c>
      <c r="E4074" t="s">
        <v>158</v>
      </c>
      <c r="F4074" t="s">
        <v>11816</v>
      </c>
      <c r="G4074" t="s">
        <v>219</v>
      </c>
      <c r="H4074" t="s">
        <v>134</v>
      </c>
      <c r="I4074" t="s">
        <v>135</v>
      </c>
      <c r="J4074" t="s">
        <v>136</v>
      </c>
      <c r="K4074" t="s">
        <v>137</v>
      </c>
      <c r="L4074" t="s">
        <v>11817</v>
      </c>
      <c r="M4074" t="s">
        <v>11818</v>
      </c>
      <c r="N4074">
        <v>3.3633333329999999</v>
      </c>
      <c r="O4074">
        <v>0</v>
      </c>
      <c r="P4074">
        <v>4</v>
      </c>
      <c r="Q4074">
        <v>0</v>
      </c>
      <c r="R4074">
        <v>8</v>
      </c>
      <c r="S4074">
        <v>0</v>
      </c>
      <c r="T4074">
        <v>2</v>
      </c>
      <c r="U4074">
        <v>0</v>
      </c>
      <c r="V4074">
        <v>0</v>
      </c>
      <c r="W4074">
        <v>0</v>
      </c>
      <c r="X4074">
        <v>9.80009404382238</v>
      </c>
      <c r="Y4074">
        <v>0</v>
      </c>
      <c r="Z4074">
        <v>132.78905209072298</v>
      </c>
      <c r="AA4074">
        <v>0</v>
      </c>
      <c r="AB4074">
        <v>5.54685974372748</v>
      </c>
      <c r="AC4074">
        <v>0</v>
      </c>
      <c r="AD4074">
        <v>0</v>
      </c>
      <c r="AE4074">
        <v>148.13600587827284</v>
      </c>
    </row>
    <row r="4075" spans="1:31" x14ac:dyDescent="0.25">
      <c r="A4075">
        <v>1878521</v>
      </c>
      <c r="B4075">
        <v>1</v>
      </c>
      <c r="C4075" t="s">
        <v>80</v>
      </c>
      <c r="D4075" t="s">
        <v>104</v>
      </c>
      <c r="E4075" t="s">
        <v>140</v>
      </c>
      <c r="F4075" t="s">
        <v>11819</v>
      </c>
      <c r="G4075" t="s">
        <v>163</v>
      </c>
      <c r="H4075" t="s">
        <v>143</v>
      </c>
      <c r="I4075" t="s">
        <v>135</v>
      </c>
      <c r="J4075" t="s">
        <v>136</v>
      </c>
      <c r="K4075" t="s">
        <v>137</v>
      </c>
      <c r="L4075" t="s">
        <v>11766</v>
      </c>
      <c r="M4075" t="s">
        <v>11820</v>
      </c>
      <c r="N4075">
        <v>3.9302777770000001</v>
      </c>
      <c r="O4075">
        <v>0</v>
      </c>
      <c r="P4075">
        <v>1</v>
      </c>
      <c r="Q4075">
        <v>0</v>
      </c>
      <c r="R4075">
        <v>0</v>
      </c>
      <c r="S4075">
        <v>0</v>
      </c>
      <c r="T4075">
        <v>0</v>
      </c>
      <c r="U4075">
        <v>0</v>
      </c>
      <c r="V4075">
        <v>0</v>
      </c>
      <c r="W4075">
        <v>0</v>
      </c>
      <c r="X4075">
        <v>0.52298750756680279</v>
      </c>
      <c r="Y4075">
        <v>0</v>
      </c>
      <c r="Z4075">
        <v>0</v>
      </c>
      <c r="AA4075">
        <v>0</v>
      </c>
      <c r="AB4075">
        <v>0</v>
      </c>
      <c r="AC4075">
        <v>0</v>
      </c>
      <c r="AD4075">
        <v>0</v>
      </c>
      <c r="AE4075">
        <v>0.52298750756680279</v>
      </c>
    </row>
    <row r="4076" spans="1:31" x14ac:dyDescent="0.25">
      <c r="A4076">
        <v>1878143</v>
      </c>
      <c r="B4076">
        <v>1</v>
      </c>
      <c r="C4076" t="s">
        <v>80</v>
      </c>
      <c r="D4076" t="s">
        <v>94</v>
      </c>
      <c r="E4076" t="s">
        <v>146</v>
      </c>
      <c r="F4076" t="s">
        <v>11821</v>
      </c>
      <c r="G4076" t="s">
        <v>469</v>
      </c>
      <c r="H4076" t="s">
        <v>143</v>
      </c>
      <c r="I4076" t="s">
        <v>135</v>
      </c>
      <c r="J4076" t="s">
        <v>136</v>
      </c>
      <c r="K4076" t="s">
        <v>137</v>
      </c>
      <c r="L4076" t="s">
        <v>11822</v>
      </c>
      <c r="M4076" t="s">
        <v>11823</v>
      </c>
      <c r="N4076">
        <v>1.7108333330000001</v>
      </c>
      <c r="O4076">
        <v>0</v>
      </c>
      <c r="P4076">
        <v>2</v>
      </c>
      <c r="Q4076">
        <v>0</v>
      </c>
      <c r="R4076">
        <v>5</v>
      </c>
      <c r="S4076">
        <v>0</v>
      </c>
      <c r="T4076">
        <v>1</v>
      </c>
      <c r="U4076">
        <v>0</v>
      </c>
      <c r="V4076">
        <v>0</v>
      </c>
      <c r="W4076">
        <v>0</v>
      </c>
      <c r="X4076">
        <v>7.1097100757133339E-2</v>
      </c>
      <c r="Y4076">
        <v>0</v>
      </c>
      <c r="Z4076">
        <v>8.1386261078395403</v>
      </c>
      <c r="AA4076">
        <v>0</v>
      </c>
      <c r="AB4076">
        <v>1.2403941743032292</v>
      </c>
      <c r="AC4076">
        <v>0</v>
      </c>
      <c r="AD4076">
        <v>0</v>
      </c>
      <c r="AE4076">
        <v>9.4501173828999043</v>
      </c>
    </row>
    <row r="4077" spans="1:31" x14ac:dyDescent="0.25">
      <c r="A4077">
        <v>1878335</v>
      </c>
      <c r="B4077">
        <v>1</v>
      </c>
      <c r="C4077" t="s">
        <v>80</v>
      </c>
      <c r="D4077" t="s">
        <v>83</v>
      </c>
      <c r="E4077" t="s">
        <v>140</v>
      </c>
      <c r="F4077" t="s">
        <v>11824</v>
      </c>
      <c r="G4077" t="s">
        <v>142</v>
      </c>
      <c r="H4077" t="s">
        <v>143</v>
      </c>
      <c r="I4077" t="s">
        <v>135</v>
      </c>
      <c r="J4077" t="s">
        <v>136</v>
      </c>
      <c r="K4077" t="s">
        <v>137</v>
      </c>
      <c r="L4077" t="s">
        <v>11825</v>
      </c>
      <c r="M4077" t="s">
        <v>11826</v>
      </c>
      <c r="N4077">
        <v>6.2736111110000001</v>
      </c>
      <c r="O4077">
        <v>0</v>
      </c>
      <c r="P4077">
        <v>0</v>
      </c>
      <c r="Q4077">
        <v>0</v>
      </c>
      <c r="R4077">
        <v>0</v>
      </c>
      <c r="S4077">
        <v>0</v>
      </c>
      <c r="T4077">
        <v>7</v>
      </c>
      <c r="U4077">
        <v>0</v>
      </c>
      <c r="V4077">
        <v>0</v>
      </c>
      <c r="W4077">
        <v>0</v>
      </c>
      <c r="X4077">
        <v>0</v>
      </c>
      <c r="Y4077">
        <v>0</v>
      </c>
      <c r="Z4077">
        <v>0</v>
      </c>
      <c r="AA4077">
        <v>0</v>
      </c>
      <c r="AB4077">
        <v>201.06205327405593</v>
      </c>
      <c r="AC4077">
        <v>0</v>
      </c>
      <c r="AD4077">
        <v>0</v>
      </c>
      <c r="AE4077">
        <v>201.06205327405593</v>
      </c>
    </row>
    <row r="4078" spans="1:31" x14ac:dyDescent="0.25">
      <c r="A4078">
        <v>1878312</v>
      </c>
      <c r="B4078">
        <v>1</v>
      </c>
      <c r="C4078" t="s">
        <v>81</v>
      </c>
      <c r="D4078" t="s">
        <v>112</v>
      </c>
      <c r="E4078" t="s">
        <v>146</v>
      </c>
      <c r="F4078" t="s">
        <v>6933</v>
      </c>
      <c r="G4078" t="s">
        <v>148</v>
      </c>
      <c r="H4078" t="s">
        <v>143</v>
      </c>
      <c r="I4078" t="s">
        <v>135</v>
      </c>
      <c r="J4078" t="s">
        <v>136</v>
      </c>
      <c r="K4078" t="s">
        <v>137</v>
      </c>
      <c r="L4078" t="s">
        <v>11827</v>
      </c>
      <c r="M4078" t="s">
        <v>11828</v>
      </c>
      <c r="N4078">
        <v>10.942500000000001</v>
      </c>
      <c r="O4078">
        <v>0</v>
      </c>
      <c r="P4078">
        <v>2</v>
      </c>
      <c r="Q4078">
        <v>0</v>
      </c>
      <c r="R4078">
        <v>1</v>
      </c>
      <c r="S4078">
        <v>0</v>
      </c>
      <c r="T4078">
        <v>0</v>
      </c>
      <c r="U4078">
        <v>0</v>
      </c>
      <c r="V4078">
        <v>0</v>
      </c>
      <c r="W4078">
        <v>0</v>
      </c>
      <c r="X4078">
        <v>2.5856594028333332E-3</v>
      </c>
      <c r="Y4078">
        <v>0</v>
      </c>
      <c r="Z4078">
        <v>0</v>
      </c>
      <c r="AA4078">
        <v>0</v>
      </c>
      <c r="AB4078">
        <v>0</v>
      </c>
      <c r="AC4078">
        <v>0</v>
      </c>
      <c r="AD4078">
        <v>0</v>
      </c>
      <c r="AE4078">
        <v>2.5856594028333332E-3</v>
      </c>
    </row>
    <row r="4079" spans="1:31" x14ac:dyDescent="0.25">
      <c r="A4079">
        <v>1878212</v>
      </c>
      <c r="B4079">
        <v>1</v>
      </c>
      <c r="C4079" t="s">
        <v>80</v>
      </c>
      <c r="D4079" t="s">
        <v>106</v>
      </c>
      <c r="E4079" t="s">
        <v>140</v>
      </c>
      <c r="F4079" t="s">
        <v>11829</v>
      </c>
      <c r="G4079" t="s">
        <v>142</v>
      </c>
      <c r="H4079" t="s">
        <v>143</v>
      </c>
      <c r="I4079" t="s">
        <v>135</v>
      </c>
      <c r="J4079" t="s">
        <v>136</v>
      </c>
      <c r="K4079" t="s">
        <v>137</v>
      </c>
      <c r="L4079" t="s">
        <v>11830</v>
      </c>
      <c r="M4079" t="s">
        <v>11831</v>
      </c>
      <c r="N4079">
        <v>1.1386111109999999</v>
      </c>
      <c r="O4079">
        <v>0</v>
      </c>
      <c r="P4079">
        <v>1</v>
      </c>
      <c r="Q4079">
        <v>0</v>
      </c>
      <c r="R4079">
        <v>0</v>
      </c>
      <c r="S4079">
        <v>0</v>
      </c>
      <c r="T4079">
        <v>0</v>
      </c>
      <c r="U4079">
        <v>0</v>
      </c>
      <c r="V4079">
        <v>0</v>
      </c>
      <c r="W4079">
        <v>0</v>
      </c>
      <c r="X4079">
        <v>0.20421572214495998</v>
      </c>
      <c r="Y4079">
        <v>0</v>
      </c>
      <c r="Z4079">
        <v>0</v>
      </c>
      <c r="AA4079">
        <v>0</v>
      </c>
      <c r="AB4079">
        <v>0</v>
      </c>
      <c r="AC4079">
        <v>0</v>
      </c>
      <c r="AD4079">
        <v>0</v>
      </c>
      <c r="AE4079">
        <v>0.20421572214495998</v>
      </c>
    </row>
    <row r="4080" spans="1:31" x14ac:dyDescent="0.25">
      <c r="A4080">
        <v>1878358</v>
      </c>
      <c r="B4080">
        <v>1</v>
      </c>
      <c r="C4080" t="s">
        <v>81</v>
      </c>
      <c r="D4080" t="s">
        <v>115</v>
      </c>
      <c r="E4080" t="s">
        <v>146</v>
      </c>
      <c r="F4080" t="s">
        <v>11832</v>
      </c>
      <c r="G4080" t="s">
        <v>148</v>
      </c>
      <c r="H4080" t="s">
        <v>143</v>
      </c>
      <c r="I4080" t="s">
        <v>135</v>
      </c>
      <c r="J4080" t="s">
        <v>136</v>
      </c>
      <c r="K4080" t="s">
        <v>137</v>
      </c>
      <c r="L4080" t="s">
        <v>11833</v>
      </c>
      <c r="M4080" t="s">
        <v>11834</v>
      </c>
      <c r="N4080">
        <v>0.72</v>
      </c>
      <c r="O4080">
        <v>0</v>
      </c>
      <c r="P4080">
        <v>5</v>
      </c>
      <c r="Q4080">
        <v>0</v>
      </c>
      <c r="R4080">
        <v>4</v>
      </c>
      <c r="S4080">
        <v>0</v>
      </c>
      <c r="T4080">
        <v>0</v>
      </c>
      <c r="U4080">
        <v>0</v>
      </c>
      <c r="V4080">
        <v>0</v>
      </c>
      <c r="W4080">
        <v>0</v>
      </c>
      <c r="X4080">
        <v>0.22184923380198837</v>
      </c>
      <c r="Y4080">
        <v>0</v>
      </c>
      <c r="Z4080">
        <v>1.0406231144404279</v>
      </c>
      <c r="AA4080">
        <v>0</v>
      </c>
      <c r="AB4080">
        <v>0</v>
      </c>
      <c r="AC4080">
        <v>0</v>
      </c>
      <c r="AD4080">
        <v>0</v>
      </c>
      <c r="AE4080">
        <v>1.2624723482424163</v>
      </c>
    </row>
    <row r="4081" spans="1:31" x14ac:dyDescent="0.25">
      <c r="A4081">
        <v>1878753</v>
      </c>
      <c r="B4081">
        <v>1</v>
      </c>
      <c r="C4081" t="s">
        <v>81</v>
      </c>
      <c r="D4081" t="s">
        <v>114</v>
      </c>
      <c r="E4081" t="s">
        <v>146</v>
      </c>
      <c r="F4081" t="s">
        <v>11835</v>
      </c>
      <c r="G4081" t="s">
        <v>148</v>
      </c>
      <c r="H4081" t="s">
        <v>143</v>
      </c>
      <c r="I4081" t="s">
        <v>135</v>
      </c>
      <c r="J4081" t="s">
        <v>136</v>
      </c>
      <c r="K4081" t="s">
        <v>137</v>
      </c>
      <c r="L4081" t="s">
        <v>11836</v>
      </c>
      <c r="M4081" t="s">
        <v>11837</v>
      </c>
      <c r="N4081">
        <v>1.043055555</v>
      </c>
      <c r="O4081">
        <v>0</v>
      </c>
      <c r="P4081">
        <v>26</v>
      </c>
      <c r="Q4081">
        <v>0</v>
      </c>
      <c r="R4081">
        <v>0</v>
      </c>
      <c r="S4081">
        <v>0</v>
      </c>
      <c r="T4081">
        <v>0</v>
      </c>
      <c r="U4081">
        <v>0</v>
      </c>
      <c r="V4081">
        <v>0</v>
      </c>
      <c r="W4081">
        <v>0</v>
      </c>
      <c r="X4081">
        <v>2.7186469313591952</v>
      </c>
      <c r="Y4081">
        <v>0</v>
      </c>
      <c r="Z4081">
        <v>0</v>
      </c>
      <c r="AA4081">
        <v>0</v>
      </c>
      <c r="AB4081">
        <v>0</v>
      </c>
      <c r="AC4081">
        <v>0</v>
      </c>
      <c r="AD4081">
        <v>0</v>
      </c>
      <c r="AE4081">
        <v>2.7186469313591952</v>
      </c>
    </row>
    <row r="4082" spans="1:31" x14ac:dyDescent="0.25">
      <c r="A4082">
        <v>1878066</v>
      </c>
      <c r="B4082">
        <v>1</v>
      </c>
      <c r="C4082" t="s">
        <v>80</v>
      </c>
      <c r="D4082" t="s">
        <v>85</v>
      </c>
      <c r="E4082" t="s">
        <v>222</v>
      </c>
      <c r="F4082" t="s">
        <v>10620</v>
      </c>
      <c r="G4082" t="s">
        <v>663</v>
      </c>
      <c r="H4082" t="s">
        <v>143</v>
      </c>
      <c r="I4082" t="s">
        <v>135</v>
      </c>
      <c r="J4082" t="s">
        <v>136</v>
      </c>
      <c r="K4082" t="s">
        <v>137</v>
      </c>
      <c r="L4082" t="s">
        <v>11838</v>
      </c>
      <c r="M4082" t="s">
        <v>11839</v>
      </c>
      <c r="N4082">
        <v>0.49611111099999999</v>
      </c>
      <c r="O4082">
        <v>0</v>
      </c>
      <c r="P4082">
        <v>90</v>
      </c>
      <c r="Q4082">
        <v>0</v>
      </c>
      <c r="R4082">
        <v>0</v>
      </c>
      <c r="S4082">
        <v>0</v>
      </c>
      <c r="T4082">
        <v>4</v>
      </c>
      <c r="U4082">
        <v>0</v>
      </c>
      <c r="V4082">
        <v>0</v>
      </c>
      <c r="W4082">
        <v>0</v>
      </c>
      <c r="X4082">
        <v>10.262636205109731</v>
      </c>
      <c r="Y4082">
        <v>0</v>
      </c>
      <c r="Z4082">
        <v>0</v>
      </c>
      <c r="AA4082">
        <v>0</v>
      </c>
      <c r="AB4082">
        <v>0.37076624277759745</v>
      </c>
      <c r="AC4082">
        <v>0</v>
      </c>
      <c r="AD4082">
        <v>0</v>
      </c>
      <c r="AE4082">
        <v>10.633402447887327</v>
      </c>
    </row>
    <row r="4083" spans="1:31" x14ac:dyDescent="0.25">
      <c r="A4083">
        <v>1878707</v>
      </c>
      <c r="B4083">
        <v>1</v>
      </c>
      <c r="C4083" t="s">
        <v>81</v>
      </c>
      <c r="D4083" t="s">
        <v>113</v>
      </c>
      <c r="E4083" t="s">
        <v>222</v>
      </c>
      <c r="F4083" t="s">
        <v>4774</v>
      </c>
      <c r="G4083" t="s">
        <v>148</v>
      </c>
      <c r="H4083" t="s">
        <v>143</v>
      </c>
      <c r="I4083" t="s">
        <v>135</v>
      </c>
      <c r="J4083" t="s">
        <v>136</v>
      </c>
      <c r="K4083" t="s">
        <v>137</v>
      </c>
      <c r="L4083" t="s">
        <v>11840</v>
      </c>
      <c r="M4083" t="s">
        <v>11841</v>
      </c>
      <c r="N4083">
        <v>1.4727777769999999</v>
      </c>
      <c r="O4083">
        <v>0</v>
      </c>
      <c r="P4083">
        <v>26</v>
      </c>
      <c r="Q4083">
        <v>0</v>
      </c>
      <c r="R4083">
        <v>0</v>
      </c>
      <c r="S4083">
        <v>0</v>
      </c>
      <c r="T4083">
        <v>14</v>
      </c>
      <c r="U4083">
        <v>0</v>
      </c>
      <c r="V4083">
        <v>0</v>
      </c>
      <c r="W4083">
        <v>0</v>
      </c>
      <c r="X4083">
        <v>14.821846129269222</v>
      </c>
      <c r="Y4083">
        <v>0</v>
      </c>
      <c r="Z4083">
        <v>0</v>
      </c>
      <c r="AA4083">
        <v>0</v>
      </c>
      <c r="AB4083">
        <v>60.671872309126258</v>
      </c>
      <c r="AC4083">
        <v>0</v>
      </c>
      <c r="AD4083">
        <v>0</v>
      </c>
      <c r="AE4083">
        <v>75.493718438395476</v>
      </c>
    </row>
    <row r="4084" spans="1:31" x14ac:dyDescent="0.25">
      <c r="A4084">
        <v>1878375</v>
      </c>
      <c r="B4084">
        <v>1</v>
      </c>
      <c r="C4084" t="s">
        <v>80</v>
      </c>
      <c r="D4084" t="s">
        <v>108</v>
      </c>
      <c r="E4084" t="s">
        <v>146</v>
      </c>
      <c r="F4084" t="s">
        <v>11842</v>
      </c>
      <c r="G4084" t="s">
        <v>148</v>
      </c>
      <c r="H4084" t="s">
        <v>143</v>
      </c>
      <c r="I4084" t="s">
        <v>135</v>
      </c>
      <c r="J4084" t="s">
        <v>136</v>
      </c>
      <c r="K4084" t="s">
        <v>137</v>
      </c>
      <c r="L4084" t="s">
        <v>11843</v>
      </c>
      <c r="M4084" t="s">
        <v>11844</v>
      </c>
      <c r="N4084">
        <v>5.7322222219999999</v>
      </c>
      <c r="O4084">
        <v>0</v>
      </c>
      <c r="P4084">
        <v>0</v>
      </c>
      <c r="Q4084">
        <v>0</v>
      </c>
      <c r="R4084">
        <v>2</v>
      </c>
      <c r="S4084">
        <v>0</v>
      </c>
      <c r="T4084">
        <v>0</v>
      </c>
      <c r="U4084">
        <v>0</v>
      </c>
      <c r="V4084">
        <v>0</v>
      </c>
      <c r="W4084">
        <v>0</v>
      </c>
      <c r="X4084">
        <v>0</v>
      </c>
      <c r="Y4084">
        <v>0</v>
      </c>
      <c r="Z4084">
        <v>49.438044993334067</v>
      </c>
      <c r="AA4084">
        <v>0</v>
      </c>
      <c r="AB4084">
        <v>0</v>
      </c>
      <c r="AC4084">
        <v>0</v>
      </c>
      <c r="AD4084">
        <v>0</v>
      </c>
      <c r="AE4084">
        <v>49.438044993334067</v>
      </c>
    </row>
    <row r="4085" spans="1:31" x14ac:dyDescent="0.25">
      <c r="A4085">
        <v>1878561</v>
      </c>
      <c r="B4085">
        <v>1</v>
      </c>
      <c r="C4085" t="s">
        <v>80</v>
      </c>
      <c r="D4085" t="s">
        <v>106</v>
      </c>
      <c r="E4085" t="s">
        <v>158</v>
      </c>
      <c r="F4085" t="s">
        <v>11845</v>
      </c>
      <c r="G4085" t="s">
        <v>133</v>
      </c>
      <c r="H4085" t="s">
        <v>134</v>
      </c>
      <c r="I4085" t="s">
        <v>135</v>
      </c>
      <c r="J4085" t="s">
        <v>136</v>
      </c>
      <c r="K4085" t="s">
        <v>137</v>
      </c>
      <c r="L4085" t="s">
        <v>11846</v>
      </c>
      <c r="M4085" t="s">
        <v>11847</v>
      </c>
      <c r="N4085">
        <v>0.57388888800000004</v>
      </c>
      <c r="O4085">
        <v>0</v>
      </c>
      <c r="P4085">
        <v>619</v>
      </c>
      <c r="Q4085">
        <v>1</v>
      </c>
      <c r="R4085">
        <v>27</v>
      </c>
      <c r="S4085">
        <v>0</v>
      </c>
      <c r="T4085">
        <v>138</v>
      </c>
      <c r="U4085">
        <v>0</v>
      </c>
      <c r="V4085">
        <v>0</v>
      </c>
      <c r="W4085">
        <v>0</v>
      </c>
      <c r="X4085">
        <v>80.363150088398228</v>
      </c>
      <c r="Y4085">
        <v>73.642929992512023</v>
      </c>
      <c r="Z4085">
        <v>66.141778859725775</v>
      </c>
      <c r="AA4085">
        <v>0</v>
      </c>
      <c r="AB4085">
        <v>108.55118850068287</v>
      </c>
      <c r="AC4085">
        <v>0</v>
      </c>
      <c r="AD4085">
        <v>0</v>
      </c>
      <c r="AE4085">
        <v>328.6990474413189</v>
      </c>
    </row>
    <row r="4086" spans="1:31" x14ac:dyDescent="0.25">
      <c r="A4086">
        <v>1878229</v>
      </c>
      <c r="B4086">
        <v>1</v>
      </c>
      <c r="C4086" t="s">
        <v>80</v>
      </c>
      <c r="D4086" t="s">
        <v>93</v>
      </c>
      <c r="E4086" t="s">
        <v>222</v>
      </c>
      <c r="F4086" t="s">
        <v>11848</v>
      </c>
      <c r="G4086" t="s">
        <v>171</v>
      </c>
      <c r="H4086" t="s">
        <v>143</v>
      </c>
      <c r="I4086" t="s">
        <v>135</v>
      </c>
      <c r="J4086" t="s">
        <v>136</v>
      </c>
      <c r="K4086" t="s">
        <v>172</v>
      </c>
      <c r="L4086" t="s">
        <v>11849</v>
      </c>
      <c r="M4086" t="s">
        <v>11850</v>
      </c>
      <c r="N4086">
        <v>2.3333333330000001</v>
      </c>
      <c r="O4086">
        <v>0</v>
      </c>
      <c r="P4086">
        <v>79</v>
      </c>
      <c r="Q4086">
        <v>0</v>
      </c>
      <c r="R4086">
        <v>2</v>
      </c>
      <c r="S4086">
        <v>0</v>
      </c>
      <c r="T4086">
        <v>10</v>
      </c>
      <c r="U4086">
        <v>0</v>
      </c>
      <c r="V4086">
        <v>0</v>
      </c>
      <c r="W4086">
        <v>0</v>
      </c>
      <c r="X4086">
        <v>30.124279594690659</v>
      </c>
      <c r="Y4086">
        <v>0</v>
      </c>
      <c r="Z4086">
        <v>10.139883971999835</v>
      </c>
      <c r="AA4086">
        <v>0</v>
      </c>
      <c r="AB4086">
        <v>31.026294059236669</v>
      </c>
      <c r="AC4086">
        <v>0</v>
      </c>
      <c r="AD4086">
        <v>0</v>
      </c>
      <c r="AE4086">
        <v>71.290457625927161</v>
      </c>
    </row>
    <row r="4087" spans="1:31" x14ac:dyDescent="0.25">
      <c r="A4087">
        <v>1878080</v>
      </c>
      <c r="B4087">
        <v>1</v>
      </c>
      <c r="C4087" t="s">
        <v>81</v>
      </c>
      <c r="D4087" t="s">
        <v>128</v>
      </c>
      <c r="E4087" t="s">
        <v>210</v>
      </c>
      <c r="F4087" t="s">
        <v>4246</v>
      </c>
      <c r="G4087" t="s">
        <v>133</v>
      </c>
      <c r="H4087" t="s">
        <v>134</v>
      </c>
      <c r="I4087" t="s">
        <v>135</v>
      </c>
      <c r="J4087" t="s">
        <v>136</v>
      </c>
      <c r="K4087" t="s">
        <v>137</v>
      </c>
      <c r="L4087" t="s">
        <v>11851</v>
      </c>
      <c r="M4087" t="s">
        <v>11852</v>
      </c>
      <c r="N4087">
        <v>0.141666666</v>
      </c>
      <c r="O4087">
        <v>0</v>
      </c>
      <c r="P4087">
        <v>0</v>
      </c>
      <c r="Q4087">
        <v>5</v>
      </c>
      <c r="R4087">
        <v>0</v>
      </c>
      <c r="S4087">
        <v>1</v>
      </c>
      <c r="T4087">
        <v>0</v>
      </c>
      <c r="U4087">
        <v>0</v>
      </c>
      <c r="V4087">
        <v>0</v>
      </c>
      <c r="W4087">
        <v>0</v>
      </c>
      <c r="X4087">
        <v>0</v>
      </c>
      <c r="Y4087">
        <v>9.0059980435409237</v>
      </c>
      <c r="Z4087">
        <v>0</v>
      </c>
      <c r="AA4087">
        <v>0.70698244498200002</v>
      </c>
      <c r="AB4087">
        <v>0</v>
      </c>
      <c r="AC4087">
        <v>0</v>
      </c>
      <c r="AD4087">
        <v>0</v>
      </c>
      <c r="AE4087">
        <v>9.7129804885229234</v>
      </c>
    </row>
    <row r="4088" spans="1:31" x14ac:dyDescent="0.25">
      <c r="A4088">
        <v>1878667</v>
      </c>
      <c r="B4088">
        <v>1</v>
      </c>
      <c r="C4088" t="s">
        <v>80</v>
      </c>
      <c r="D4088" t="s">
        <v>103</v>
      </c>
      <c r="E4088" t="s">
        <v>146</v>
      </c>
      <c r="F4088" t="s">
        <v>11853</v>
      </c>
      <c r="G4088" t="s">
        <v>148</v>
      </c>
      <c r="H4088" t="s">
        <v>143</v>
      </c>
      <c r="I4088" t="s">
        <v>135</v>
      </c>
      <c r="J4088" t="s">
        <v>136</v>
      </c>
      <c r="K4088" t="s">
        <v>137</v>
      </c>
      <c r="L4088" t="s">
        <v>11854</v>
      </c>
      <c r="M4088" t="s">
        <v>11855</v>
      </c>
      <c r="N4088">
        <v>1.298611111</v>
      </c>
      <c r="O4088">
        <v>0</v>
      </c>
      <c r="P4088">
        <v>1</v>
      </c>
      <c r="Q4088">
        <v>0</v>
      </c>
      <c r="R4088">
        <v>2</v>
      </c>
      <c r="S4088">
        <v>0</v>
      </c>
      <c r="T4088">
        <v>0</v>
      </c>
      <c r="U4088">
        <v>0</v>
      </c>
      <c r="V4088">
        <v>0</v>
      </c>
      <c r="W4088">
        <v>0</v>
      </c>
      <c r="X4088">
        <v>0.86961272273942514</v>
      </c>
      <c r="Y4088">
        <v>0</v>
      </c>
      <c r="Z4088">
        <v>20.214511343642595</v>
      </c>
      <c r="AA4088">
        <v>0</v>
      </c>
      <c r="AB4088">
        <v>0</v>
      </c>
      <c r="AC4088">
        <v>0</v>
      </c>
      <c r="AD4088">
        <v>0</v>
      </c>
      <c r="AE4088">
        <v>21.084124066382021</v>
      </c>
    </row>
    <row r="4089" spans="1:31" x14ac:dyDescent="0.25">
      <c r="A4089">
        <v>1878767</v>
      </c>
      <c r="B4089">
        <v>1</v>
      </c>
      <c r="C4089" t="s">
        <v>81</v>
      </c>
      <c r="D4089" t="s">
        <v>115</v>
      </c>
      <c r="E4089" t="s">
        <v>158</v>
      </c>
      <c r="F4089" t="s">
        <v>11856</v>
      </c>
      <c r="G4089" t="s">
        <v>219</v>
      </c>
      <c r="H4089" t="s">
        <v>134</v>
      </c>
      <c r="I4089" t="s">
        <v>135</v>
      </c>
      <c r="J4089" t="s">
        <v>136</v>
      </c>
      <c r="K4089" t="s">
        <v>137</v>
      </c>
      <c r="L4089" t="s">
        <v>11857</v>
      </c>
      <c r="M4089" t="s">
        <v>11858</v>
      </c>
      <c r="N4089">
        <v>1.332777777</v>
      </c>
      <c r="O4089">
        <v>0</v>
      </c>
      <c r="P4089">
        <v>282</v>
      </c>
      <c r="Q4089">
        <v>0</v>
      </c>
      <c r="R4089">
        <v>13</v>
      </c>
      <c r="S4089">
        <v>1</v>
      </c>
      <c r="T4089">
        <v>7</v>
      </c>
      <c r="U4089">
        <v>1</v>
      </c>
      <c r="V4089">
        <v>0</v>
      </c>
      <c r="W4089">
        <v>0</v>
      </c>
      <c r="X4089">
        <v>84.340219077101082</v>
      </c>
      <c r="Y4089">
        <v>0</v>
      </c>
      <c r="Z4089">
        <v>13.473621036748712</v>
      </c>
      <c r="AA4089">
        <v>1.8133591825403776</v>
      </c>
      <c r="AB4089">
        <v>4.3383209094162289</v>
      </c>
      <c r="AC4089">
        <v>19.771539526499982</v>
      </c>
      <c r="AD4089">
        <v>0</v>
      </c>
      <c r="AE4089">
        <v>123.73705973230638</v>
      </c>
    </row>
    <row r="4090" spans="1:31" x14ac:dyDescent="0.25">
      <c r="A4090">
        <v>1878813</v>
      </c>
      <c r="B4090">
        <v>1</v>
      </c>
      <c r="C4090" t="s">
        <v>80</v>
      </c>
      <c r="D4090" t="s">
        <v>94</v>
      </c>
      <c r="E4090" t="s">
        <v>146</v>
      </c>
      <c r="F4090" t="s">
        <v>11709</v>
      </c>
      <c r="G4090" t="s">
        <v>148</v>
      </c>
      <c r="H4090" t="s">
        <v>143</v>
      </c>
      <c r="I4090" t="s">
        <v>135</v>
      </c>
      <c r="J4090" t="s">
        <v>136</v>
      </c>
      <c r="K4090" t="s">
        <v>137</v>
      </c>
      <c r="L4090" t="s">
        <v>11859</v>
      </c>
      <c r="M4090" t="s">
        <v>11860</v>
      </c>
      <c r="N4090">
        <v>0.94750000000000001</v>
      </c>
      <c r="O4090">
        <v>0</v>
      </c>
      <c r="P4090">
        <v>22</v>
      </c>
      <c r="Q4090">
        <v>0</v>
      </c>
      <c r="R4090">
        <v>2</v>
      </c>
      <c r="S4090">
        <v>0</v>
      </c>
      <c r="T4090">
        <v>1</v>
      </c>
      <c r="U4090">
        <v>0</v>
      </c>
      <c r="V4090">
        <v>0</v>
      </c>
      <c r="W4090">
        <v>0</v>
      </c>
      <c r="X4090">
        <v>4.3725583769991809</v>
      </c>
      <c r="Y4090">
        <v>0</v>
      </c>
      <c r="Z4090">
        <v>1.1303411355021376</v>
      </c>
      <c r="AA4090">
        <v>0</v>
      </c>
      <c r="AB4090">
        <v>0.35999834477386505</v>
      </c>
      <c r="AC4090">
        <v>0</v>
      </c>
      <c r="AD4090">
        <v>0</v>
      </c>
      <c r="AE4090">
        <v>5.8628978572751844</v>
      </c>
    </row>
    <row r="4091" spans="1:31" x14ac:dyDescent="0.25">
      <c r="A4091">
        <v>1878272</v>
      </c>
      <c r="B4091">
        <v>1</v>
      </c>
      <c r="C4091" t="s">
        <v>80</v>
      </c>
      <c r="D4091" t="s">
        <v>94</v>
      </c>
      <c r="E4091" t="s">
        <v>140</v>
      </c>
      <c r="F4091" t="s">
        <v>11861</v>
      </c>
      <c r="G4091" t="s">
        <v>163</v>
      </c>
      <c r="H4091" t="s">
        <v>143</v>
      </c>
      <c r="I4091" t="s">
        <v>135</v>
      </c>
      <c r="J4091" t="s">
        <v>136</v>
      </c>
      <c r="K4091" t="s">
        <v>137</v>
      </c>
      <c r="L4091" t="s">
        <v>11862</v>
      </c>
      <c r="M4091" t="s">
        <v>11863</v>
      </c>
      <c r="N4091">
        <v>8.2438888880000007</v>
      </c>
      <c r="O4091">
        <v>0</v>
      </c>
      <c r="P4091">
        <v>0</v>
      </c>
      <c r="Q4091">
        <v>0</v>
      </c>
      <c r="R4091">
        <v>1</v>
      </c>
      <c r="S4091">
        <v>0</v>
      </c>
      <c r="T4091">
        <v>0</v>
      </c>
      <c r="U4091">
        <v>0</v>
      </c>
      <c r="V4091">
        <v>0</v>
      </c>
      <c r="W4091">
        <v>0</v>
      </c>
      <c r="X4091">
        <v>0</v>
      </c>
      <c r="Y4091">
        <v>0</v>
      </c>
      <c r="Z4091">
        <v>1.2595488178480136</v>
      </c>
      <c r="AA4091">
        <v>0</v>
      </c>
      <c r="AB4091">
        <v>0</v>
      </c>
      <c r="AC4091">
        <v>0</v>
      </c>
      <c r="AD4091">
        <v>0</v>
      </c>
      <c r="AE4091">
        <v>1.2595488178480136</v>
      </c>
    </row>
    <row r="4092" spans="1:31" x14ac:dyDescent="0.25">
      <c r="A4092">
        <v>1878438</v>
      </c>
      <c r="B4092">
        <v>1</v>
      </c>
      <c r="C4092" t="s">
        <v>80</v>
      </c>
      <c r="D4092" t="s">
        <v>103</v>
      </c>
      <c r="E4092" t="s">
        <v>131</v>
      </c>
      <c r="F4092" t="s">
        <v>1626</v>
      </c>
      <c r="G4092" t="s">
        <v>133</v>
      </c>
      <c r="H4092" t="s">
        <v>134</v>
      </c>
      <c r="I4092" t="s">
        <v>135</v>
      </c>
      <c r="J4092" t="s">
        <v>136</v>
      </c>
      <c r="K4092" t="s">
        <v>137</v>
      </c>
      <c r="L4092" t="s">
        <v>11864</v>
      </c>
      <c r="M4092" t="s">
        <v>11865</v>
      </c>
      <c r="N4092">
        <v>0.645277777</v>
      </c>
      <c r="O4092">
        <v>0</v>
      </c>
      <c r="P4092">
        <v>962</v>
      </c>
      <c r="Q4092">
        <v>9</v>
      </c>
      <c r="R4092">
        <v>13</v>
      </c>
      <c r="S4092">
        <v>3</v>
      </c>
      <c r="T4092">
        <v>132</v>
      </c>
      <c r="U4092">
        <v>0</v>
      </c>
      <c r="V4092">
        <v>3</v>
      </c>
      <c r="W4092">
        <v>0</v>
      </c>
      <c r="X4092">
        <v>177.94595425833177</v>
      </c>
      <c r="Y4092">
        <v>137.8075011147674</v>
      </c>
      <c r="Z4092">
        <v>38.44459849960068</v>
      </c>
      <c r="AA4092">
        <v>8.663825842876534</v>
      </c>
      <c r="AB4092">
        <v>129.85188985509819</v>
      </c>
      <c r="AC4092">
        <v>0</v>
      </c>
      <c r="AD4092">
        <v>2.8168414486793543</v>
      </c>
      <c r="AE4092">
        <v>495.5306110193539</v>
      </c>
    </row>
    <row r="4093" spans="1:31" x14ac:dyDescent="0.25">
      <c r="A4093">
        <v>1878601</v>
      </c>
      <c r="B4093">
        <v>1</v>
      </c>
      <c r="C4093" t="s">
        <v>80</v>
      </c>
      <c r="D4093" t="s">
        <v>100</v>
      </c>
      <c r="E4093" t="s">
        <v>146</v>
      </c>
      <c r="F4093" t="s">
        <v>11866</v>
      </c>
      <c r="G4093" t="s">
        <v>148</v>
      </c>
      <c r="H4093" t="s">
        <v>143</v>
      </c>
      <c r="I4093" t="s">
        <v>135</v>
      </c>
      <c r="J4093" t="s">
        <v>136</v>
      </c>
      <c r="K4093" t="s">
        <v>137</v>
      </c>
      <c r="L4093" t="s">
        <v>11867</v>
      </c>
      <c r="M4093" t="s">
        <v>11868</v>
      </c>
      <c r="N4093">
        <v>0.586388888</v>
      </c>
      <c r="O4093">
        <v>0</v>
      </c>
      <c r="P4093">
        <v>33</v>
      </c>
      <c r="Q4093">
        <v>0</v>
      </c>
      <c r="R4093">
        <v>1</v>
      </c>
      <c r="S4093">
        <v>0</v>
      </c>
      <c r="T4093">
        <v>4</v>
      </c>
      <c r="U4093">
        <v>0</v>
      </c>
      <c r="V4093">
        <v>0</v>
      </c>
      <c r="W4093">
        <v>0</v>
      </c>
      <c r="X4093">
        <v>3.4721034012936816</v>
      </c>
      <c r="Y4093">
        <v>0</v>
      </c>
      <c r="Z4093">
        <v>7.6828517983180009E-2</v>
      </c>
      <c r="AA4093">
        <v>0</v>
      </c>
      <c r="AB4093">
        <v>2.1241663096856609</v>
      </c>
      <c r="AC4093">
        <v>0</v>
      </c>
      <c r="AD4093">
        <v>0</v>
      </c>
      <c r="AE4093">
        <v>5.6730982289625222</v>
      </c>
    </row>
    <row r="4094" spans="1:31" x14ac:dyDescent="0.25">
      <c r="A4094">
        <v>1878773</v>
      </c>
      <c r="B4094">
        <v>1</v>
      </c>
      <c r="C4094" t="s">
        <v>80</v>
      </c>
      <c r="D4094" t="s">
        <v>103</v>
      </c>
      <c r="E4094" t="s">
        <v>140</v>
      </c>
      <c r="F4094" t="s">
        <v>11869</v>
      </c>
      <c r="G4094" t="s">
        <v>163</v>
      </c>
      <c r="H4094" t="s">
        <v>143</v>
      </c>
      <c r="I4094" t="s">
        <v>135</v>
      </c>
      <c r="J4094" t="s">
        <v>136</v>
      </c>
      <c r="K4094" t="s">
        <v>137</v>
      </c>
      <c r="L4094" t="s">
        <v>11870</v>
      </c>
      <c r="M4094" t="s">
        <v>11871</v>
      </c>
      <c r="N4094">
        <v>1.3747222219999999</v>
      </c>
      <c r="O4094">
        <v>0</v>
      </c>
      <c r="P4094">
        <v>1</v>
      </c>
      <c r="Q4094">
        <v>0</v>
      </c>
      <c r="R4094">
        <v>0</v>
      </c>
      <c r="S4094">
        <v>0</v>
      </c>
      <c r="T4094">
        <v>0</v>
      </c>
      <c r="U4094">
        <v>0</v>
      </c>
      <c r="V4094">
        <v>0</v>
      </c>
      <c r="W4094">
        <v>0</v>
      </c>
      <c r="X4094">
        <v>0.34355831278269666</v>
      </c>
      <c r="Y4094">
        <v>0</v>
      </c>
      <c r="Z4094">
        <v>0</v>
      </c>
      <c r="AA4094">
        <v>0</v>
      </c>
      <c r="AB4094">
        <v>0</v>
      </c>
      <c r="AC4094">
        <v>0</v>
      </c>
      <c r="AD4094">
        <v>0</v>
      </c>
      <c r="AE4094">
        <v>0.34355831278269666</v>
      </c>
    </row>
    <row r="4095" spans="1:31" x14ac:dyDescent="0.25">
      <c r="A4095">
        <v>1878458</v>
      </c>
      <c r="B4095">
        <v>1</v>
      </c>
      <c r="C4095" t="s">
        <v>80</v>
      </c>
      <c r="D4095" t="s">
        <v>92</v>
      </c>
      <c r="E4095" t="s">
        <v>169</v>
      </c>
      <c r="F4095" t="s">
        <v>11872</v>
      </c>
      <c r="G4095" t="s">
        <v>171</v>
      </c>
      <c r="H4095" t="s">
        <v>143</v>
      </c>
      <c r="I4095" t="s">
        <v>135</v>
      </c>
      <c r="J4095" t="s">
        <v>136</v>
      </c>
      <c r="K4095" t="s">
        <v>172</v>
      </c>
      <c r="L4095" t="s">
        <v>11873</v>
      </c>
      <c r="M4095" t="s">
        <v>11874</v>
      </c>
      <c r="N4095">
        <v>3.2880833329999999</v>
      </c>
      <c r="O4095">
        <v>0</v>
      </c>
      <c r="P4095">
        <v>85</v>
      </c>
      <c r="Q4095">
        <v>0</v>
      </c>
      <c r="R4095">
        <v>0</v>
      </c>
      <c r="S4095">
        <v>0</v>
      </c>
      <c r="T4095">
        <v>3</v>
      </c>
      <c r="U4095">
        <v>0</v>
      </c>
      <c r="V4095">
        <v>0</v>
      </c>
      <c r="W4095">
        <v>0</v>
      </c>
      <c r="X4095">
        <v>59.563185206498652</v>
      </c>
      <c r="Y4095">
        <v>0</v>
      </c>
      <c r="Z4095">
        <v>0</v>
      </c>
      <c r="AA4095">
        <v>0</v>
      </c>
      <c r="AB4095">
        <v>3.0802801482093551</v>
      </c>
      <c r="AC4095">
        <v>0</v>
      </c>
      <c r="AD4095">
        <v>0</v>
      </c>
      <c r="AE4095">
        <v>62.643465354708006</v>
      </c>
    </row>
    <row r="4096" spans="1:31" x14ac:dyDescent="0.25">
      <c r="A4096">
        <v>1878252</v>
      </c>
      <c r="B4096">
        <v>1</v>
      </c>
      <c r="C4096" t="s">
        <v>80</v>
      </c>
      <c r="D4096" t="s">
        <v>83</v>
      </c>
      <c r="E4096" t="s">
        <v>140</v>
      </c>
      <c r="F4096" t="s">
        <v>11875</v>
      </c>
      <c r="G4096" t="s">
        <v>200</v>
      </c>
      <c r="H4096" t="s">
        <v>143</v>
      </c>
      <c r="I4096" t="s">
        <v>135</v>
      </c>
      <c r="J4096" t="s">
        <v>136</v>
      </c>
      <c r="K4096" t="s">
        <v>137</v>
      </c>
      <c r="L4096" t="s">
        <v>11876</v>
      </c>
      <c r="M4096" t="s">
        <v>11877</v>
      </c>
      <c r="N4096">
        <v>0.75527777699999998</v>
      </c>
      <c r="O4096">
        <v>0</v>
      </c>
      <c r="P4096">
        <v>2</v>
      </c>
      <c r="Q4096">
        <v>0</v>
      </c>
      <c r="R4096">
        <v>0</v>
      </c>
      <c r="S4096">
        <v>0</v>
      </c>
      <c r="T4096">
        <v>1</v>
      </c>
      <c r="U4096">
        <v>0</v>
      </c>
      <c r="V4096">
        <v>0</v>
      </c>
      <c r="W4096">
        <v>0</v>
      </c>
      <c r="X4096">
        <v>6.5502038486467781E-2</v>
      </c>
      <c r="Y4096">
        <v>0</v>
      </c>
      <c r="Z4096">
        <v>0</v>
      </c>
      <c r="AA4096">
        <v>0</v>
      </c>
      <c r="AB4096">
        <v>7.902147571511111E-3</v>
      </c>
      <c r="AC4096">
        <v>0</v>
      </c>
      <c r="AD4096">
        <v>0</v>
      </c>
      <c r="AE4096">
        <v>7.3404186057978896E-2</v>
      </c>
    </row>
    <row r="4097" spans="1:31" x14ac:dyDescent="0.25">
      <c r="A4097">
        <v>1878103</v>
      </c>
      <c r="B4097">
        <v>1</v>
      </c>
      <c r="C4097" t="s">
        <v>80</v>
      </c>
      <c r="D4097" t="s">
        <v>98</v>
      </c>
      <c r="E4097" t="s">
        <v>131</v>
      </c>
      <c r="F4097" t="s">
        <v>11878</v>
      </c>
      <c r="G4097" t="s">
        <v>133</v>
      </c>
      <c r="H4097" t="s">
        <v>134</v>
      </c>
      <c r="I4097" t="s">
        <v>135</v>
      </c>
      <c r="J4097" t="s">
        <v>136</v>
      </c>
      <c r="K4097" t="s">
        <v>137</v>
      </c>
      <c r="L4097" t="s">
        <v>11879</v>
      </c>
      <c r="M4097" t="s">
        <v>11880</v>
      </c>
      <c r="N4097">
        <v>1.5591666660000001</v>
      </c>
      <c r="O4097">
        <v>0</v>
      </c>
      <c r="P4097">
        <v>100</v>
      </c>
      <c r="Q4097">
        <v>16</v>
      </c>
      <c r="R4097">
        <v>11</v>
      </c>
      <c r="S4097">
        <v>2</v>
      </c>
      <c r="T4097">
        <v>9</v>
      </c>
      <c r="U4097">
        <v>0</v>
      </c>
      <c r="V4097">
        <v>0</v>
      </c>
      <c r="W4097">
        <v>0</v>
      </c>
      <c r="X4097">
        <v>19.515577396097193</v>
      </c>
      <c r="Y4097">
        <v>63.206877429044596</v>
      </c>
      <c r="Z4097">
        <v>49.785522397607139</v>
      </c>
      <c r="AA4097">
        <v>11.467835455986268</v>
      </c>
      <c r="AB4097">
        <v>20.202353412219104</v>
      </c>
      <c r="AC4097">
        <v>0</v>
      </c>
      <c r="AD4097">
        <v>0</v>
      </c>
      <c r="AE4097">
        <v>164.17816609095431</v>
      </c>
    </row>
    <row r="4098" spans="1:31" x14ac:dyDescent="0.25">
      <c r="A4098">
        <v>1878644</v>
      </c>
      <c r="B4098">
        <v>1</v>
      </c>
      <c r="C4098" t="s">
        <v>81</v>
      </c>
      <c r="D4098" t="s">
        <v>112</v>
      </c>
      <c r="E4098" t="s">
        <v>146</v>
      </c>
      <c r="F4098" t="s">
        <v>11881</v>
      </c>
      <c r="G4098" t="s">
        <v>469</v>
      </c>
      <c r="H4098" t="s">
        <v>143</v>
      </c>
      <c r="I4098" t="s">
        <v>135</v>
      </c>
      <c r="J4098" t="s">
        <v>136</v>
      </c>
      <c r="K4098" t="s">
        <v>137</v>
      </c>
      <c r="L4098" t="s">
        <v>11882</v>
      </c>
      <c r="M4098" t="s">
        <v>11883</v>
      </c>
      <c r="N4098">
        <v>1.1741666660000001</v>
      </c>
      <c r="O4098">
        <v>0</v>
      </c>
      <c r="P4098">
        <v>180</v>
      </c>
      <c r="Q4098">
        <v>0</v>
      </c>
      <c r="R4098">
        <v>2</v>
      </c>
      <c r="S4098">
        <v>0</v>
      </c>
      <c r="T4098">
        <v>7</v>
      </c>
      <c r="U4098">
        <v>0</v>
      </c>
      <c r="V4098">
        <v>0</v>
      </c>
      <c r="W4098">
        <v>0</v>
      </c>
      <c r="X4098">
        <v>39.491633345202516</v>
      </c>
      <c r="Y4098">
        <v>0</v>
      </c>
      <c r="Z4098">
        <v>0.38144386980705114</v>
      </c>
      <c r="AA4098">
        <v>0</v>
      </c>
      <c r="AB4098">
        <v>0.53362914252927085</v>
      </c>
      <c r="AC4098">
        <v>0</v>
      </c>
      <c r="AD4098">
        <v>0</v>
      </c>
      <c r="AE4098">
        <v>40.406706357538837</v>
      </c>
    </row>
    <row r="4099" spans="1:31" x14ac:dyDescent="0.25">
      <c r="A4099">
        <v>1878295</v>
      </c>
      <c r="B4099">
        <v>1</v>
      </c>
      <c r="C4099" t="s">
        <v>81</v>
      </c>
      <c r="D4099" t="s">
        <v>113</v>
      </c>
      <c r="E4099" t="s">
        <v>158</v>
      </c>
      <c r="F4099" t="s">
        <v>11884</v>
      </c>
      <c r="G4099" t="s">
        <v>3448</v>
      </c>
      <c r="H4099" t="s">
        <v>134</v>
      </c>
      <c r="I4099" t="s">
        <v>135</v>
      </c>
      <c r="J4099" t="s">
        <v>136</v>
      </c>
      <c r="K4099" t="s">
        <v>137</v>
      </c>
      <c r="L4099" t="s">
        <v>11885</v>
      </c>
      <c r="M4099" t="s">
        <v>11886</v>
      </c>
      <c r="N4099">
        <v>3.841388888</v>
      </c>
      <c r="O4099">
        <v>0</v>
      </c>
      <c r="P4099">
        <v>115</v>
      </c>
      <c r="Q4099">
        <v>0</v>
      </c>
      <c r="R4099">
        <v>13</v>
      </c>
      <c r="S4099">
        <v>0</v>
      </c>
      <c r="T4099">
        <v>7</v>
      </c>
      <c r="U4099">
        <v>0</v>
      </c>
      <c r="V4099">
        <v>0</v>
      </c>
      <c r="W4099">
        <v>0</v>
      </c>
      <c r="X4099">
        <v>93.452118803519681</v>
      </c>
      <c r="Y4099">
        <v>0</v>
      </c>
      <c r="Z4099">
        <v>36.728978353719732</v>
      </c>
      <c r="AA4099">
        <v>0</v>
      </c>
      <c r="AB4099">
        <v>16.454029418756331</v>
      </c>
      <c r="AC4099">
        <v>0</v>
      </c>
      <c r="AD4099">
        <v>0</v>
      </c>
      <c r="AE4099">
        <v>146.63512657599574</v>
      </c>
    </row>
    <row r="4100" spans="1:31" x14ac:dyDescent="0.25">
      <c r="A4100">
        <v>1878238</v>
      </c>
      <c r="B4100">
        <v>1</v>
      </c>
      <c r="C4100" t="s">
        <v>80</v>
      </c>
      <c r="D4100" t="s">
        <v>84</v>
      </c>
      <c r="E4100" t="s">
        <v>169</v>
      </c>
      <c r="F4100" t="s">
        <v>11887</v>
      </c>
      <c r="G4100" t="s">
        <v>196</v>
      </c>
      <c r="H4100" t="s">
        <v>143</v>
      </c>
      <c r="I4100" t="s">
        <v>135</v>
      </c>
      <c r="J4100" t="s">
        <v>136</v>
      </c>
      <c r="K4100" t="s">
        <v>172</v>
      </c>
      <c r="L4100" t="s">
        <v>11888</v>
      </c>
      <c r="M4100" t="s">
        <v>11889</v>
      </c>
      <c r="N4100">
        <v>2.9998222220000001</v>
      </c>
      <c r="O4100">
        <v>0</v>
      </c>
      <c r="P4100">
        <v>428</v>
      </c>
      <c r="Q4100">
        <v>0</v>
      </c>
      <c r="R4100">
        <v>0</v>
      </c>
      <c r="S4100">
        <v>0</v>
      </c>
      <c r="T4100">
        <v>58</v>
      </c>
      <c r="U4100">
        <v>0</v>
      </c>
      <c r="V4100">
        <v>0</v>
      </c>
      <c r="W4100">
        <v>0</v>
      </c>
      <c r="X4100">
        <v>371.4078126200813</v>
      </c>
      <c r="Y4100">
        <v>0</v>
      </c>
      <c r="Z4100">
        <v>0</v>
      </c>
      <c r="AA4100">
        <v>0</v>
      </c>
      <c r="AB4100">
        <v>178.55454942977642</v>
      </c>
      <c r="AC4100">
        <v>0</v>
      </c>
      <c r="AD4100">
        <v>0</v>
      </c>
      <c r="AE4100">
        <v>549.96236204985769</v>
      </c>
    </row>
    <row r="4101" spans="1:31" x14ac:dyDescent="0.25">
      <c r="A4101">
        <v>1878215</v>
      </c>
      <c r="B4101">
        <v>1</v>
      </c>
      <c r="C4101" t="s">
        <v>80</v>
      </c>
      <c r="D4101" t="s">
        <v>93</v>
      </c>
      <c r="E4101" t="s">
        <v>140</v>
      </c>
      <c r="F4101" t="s">
        <v>11423</v>
      </c>
      <c r="G4101" t="s">
        <v>200</v>
      </c>
      <c r="H4101" t="s">
        <v>143</v>
      </c>
      <c r="I4101" t="s">
        <v>135</v>
      </c>
      <c r="J4101" t="s">
        <v>136</v>
      </c>
      <c r="K4101" t="s">
        <v>137</v>
      </c>
      <c r="L4101" t="s">
        <v>11890</v>
      </c>
      <c r="M4101" t="s">
        <v>11891</v>
      </c>
      <c r="N4101">
        <v>0.332777777</v>
      </c>
      <c r="O4101">
        <v>0</v>
      </c>
      <c r="P4101">
        <v>1</v>
      </c>
      <c r="Q4101">
        <v>0</v>
      </c>
      <c r="R4101">
        <v>0</v>
      </c>
      <c r="S4101">
        <v>0</v>
      </c>
      <c r="T4101">
        <v>0</v>
      </c>
      <c r="U4101">
        <v>0</v>
      </c>
      <c r="V4101">
        <v>0</v>
      </c>
      <c r="W4101">
        <v>0</v>
      </c>
      <c r="X4101">
        <v>5.3870276881305558E-2</v>
      </c>
      <c r="Y4101">
        <v>0</v>
      </c>
      <c r="Z4101">
        <v>0</v>
      </c>
      <c r="AA4101">
        <v>0</v>
      </c>
      <c r="AB4101">
        <v>0</v>
      </c>
      <c r="AC4101">
        <v>0</v>
      </c>
      <c r="AD4101">
        <v>0</v>
      </c>
      <c r="AE4101">
        <v>5.3870276881305558E-2</v>
      </c>
    </row>
    <row r="4102" spans="1:31" x14ac:dyDescent="0.25">
      <c r="A4102">
        <v>1878401</v>
      </c>
      <c r="B4102">
        <v>1</v>
      </c>
      <c r="C4102" t="s">
        <v>80</v>
      </c>
      <c r="D4102" t="s">
        <v>98</v>
      </c>
      <c r="E4102" t="s">
        <v>140</v>
      </c>
      <c r="F4102" t="s">
        <v>11892</v>
      </c>
      <c r="G4102" t="s">
        <v>200</v>
      </c>
      <c r="H4102" t="s">
        <v>143</v>
      </c>
      <c r="I4102" t="s">
        <v>135</v>
      </c>
      <c r="J4102" t="s">
        <v>136</v>
      </c>
      <c r="K4102" t="s">
        <v>137</v>
      </c>
      <c r="L4102" t="s">
        <v>11893</v>
      </c>
      <c r="M4102" t="s">
        <v>11894</v>
      </c>
      <c r="N4102">
        <v>1.7794444439999999</v>
      </c>
      <c r="O4102">
        <v>0</v>
      </c>
      <c r="P4102">
        <v>0</v>
      </c>
      <c r="Q4102">
        <v>0</v>
      </c>
      <c r="R4102">
        <v>0</v>
      </c>
      <c r="S4102">
        <v>0</v>
      </c>
      <c r="T4102">
        <v>2</v>
      </c>
      <c r="U4102">
        <v>0</v>
      </c>
      <c r="V4102">
        <v>0</v>
      </c>
      <c r="W4102">
        <v>0</v>
      </c>
      <c r="X4102">
        <v>0</v>
      </c>
      <c r="Y4102">
        <v>0</v>
      </c>
      <c r="Z4102">
        <v>0</v>
      </c>
      <c r="AA4102">
        <v>0</v>
      </c>
      <c r="AB4102">
        <v>4.0025267870179597</v>
      </c>
      <c r="AC4102">
        <v>0</v>
      </c>
      <c r="AD4102">
        <v>0</v>
      </c>
      <c r="AE4102">
        <v>4.0025267870179597</v>
      </c>
    </row>
    <row r="4103" spans="1:31" x14ac:dyDescent="0.25">
      <c r="A4103">
        <v>1878092</v>
      </c>
      <c r="B4103">
        <v>1</v>
      </c>
      <c r="C4103" t="s">
        <v>81</v>
      </c>
      <c r="D4103" t="s">
        <v>113</v>
      </c>
      <c r="E4103" t="s">
        <v>131</v>
      </c>
      <c r="F4103" t="s">
        <v>11895</v>
      </c>
      <c r="G4103" t="s">
        <v>133</v>
      </c>
      <c r="H4103" t="s">
        <v>134</v>
      </c>
      <c r="I4103" t="s">
        <v>135</v>
      </c>
      <c r="J4103" t="s">
        <v>136</v>
      </c>
      <c r="K4103" t="s">
        <v>137</v>
      </c>
      <c r="L4103" t="s">
        <v>11896</v>
      </c>
      <c r="M4103" t="s">
        <v>11897</v>
      </c>
      <c r="N4103">
        <v>0.67749999999999999</v>
      </c>
      <c r="O4103">
        <v>0</v>
      </c>
      <c r="P4103">
        <v>671</v>
      </c>
      <c r="Q4103">
        <v>0</v>
      </c>
      <c r="R4103">
        <v>14</v>
      </c>
      <c r="S4103">
        <v>0</v>
      </c>
      <c r="T4103">
        <v>91</v>
      </c>
      <c r="U4103">
        <v>0</v>
      </c>
      <c r="V4103">
        <v>0</v>
      </c>
      <c r="W4103">
        <v>0</v>
      </c>
      <c r="X4103">
        <v>80.417259420479866</v>
      </c>
      <c r="Y4103">
        <v>0</v>
      </c>
      <c r="Z4103">
        <v>41.562015033805885</v>
      </c>
      <c r="AA4103">
        <v>0</v>
      </c>
      <c r="AB4103">
        <v>17.556378428837419</v>
      </c>
      <c r="AC4103">
        <v>0</v>
      </c>
      <c r="AD4103">
        <v>0</v>
      </c>
      <c r="AE4103">
        <v>139.53565288312319</v>
      </c>
    </row>
    <row r="4104" spans="1:31" x14ac:dyDescent="0.25">
      <c r="A4104">
        <v>1878115</v>
      </c>
      <c r="B4104">
        <v>1</v>
      </c>
      <c r="C4104" t="s">
        <v>80</v>
      </c>
      <c r="D4104" t="s">
        <v>98</v>
      </c>
      <c r="E4104" t="s">
        <v>158</v>
      </c>
      <c r="F4104" t="s">
        <v>11898</v>
      </c>
      <c r="G4104" t="s">
        <v>219</v>
      </c>
      <c r="H4104" t="s">
        <v>134</v>
      </c>
      <c r="I4104" t="s">
        <v>135</v>
      </c>
      <c r="J4104" t="s">
        <v>136</v>
      </c>
      <c r="K4104" t="s">
        <v>137</v>
      </c>
      <c r="L4104" t="s">
        <v>11899</v>
      </c>
      <c r="M4104" t="s">
        <v>11900</v>
      </c>
      <c r="N4104">
        <v>4.136666666</v>
      </c>
      <c r="O4104">
        <v>0</v>
      </c>
      <c r="P4104">
        <v>11</v>
      </c>
      <c r="Q4104">
        <v>0</v>
      </c>
      <c r="R4104">
        <v>22</v>
      </c>
      <c r="S4104">
        <v>0</v>
      </c>
      <c r="T4104">
        <v>11</v>
      </c>
      <c r="U4104">
        <v>0</v>
      </c>
      <c r="V4104">
        <v>0</v>
      </c>
      <c r="W4104">
        <v>0</v>
      </c>
      <c r="X4104">
        <v>11.868019623641841</v>
      </c>
      <c r="Y4104">
        <v>0</v>
      </c>
      <c r="Z4104">
        <v>213.25082200404793</v>
      </c>
      <c r="AA4104">
        <v>0</v>
      </c>
      <c r="AB4104">
        <v>62.669167668834859</v>
      </c>
      <c r="AC4104">
        <v>0</v>
      </c>
      <c r="AD4104">
        <v>0</v>
      </c>
      <c r="AE4104">
        <v>287.78800929652459</v>
      </c>
    </row>
    <row r="4105" spans="1:31" x14ac:dyDescent="0.25">
      <c r="A4105">
        <v>1878802</v>
      </c>
      <c r="B4105">
        <v>1</v>
      </c>
      <c r="C4105" t="s">
        <v>80</v>
      </c>
      <c r="D4105" t="s">
        <v>99</v>
      </c>
      <c r="E4105" t="s">
        <v>146</v>
      </c>
      <c r="F4105" t="s">
        <v>11077</v>
      </c>
      <c r="G4105" t="s">
        <v>148</v>
      </c>
      <c r="H4105" t="s">
        <v>143</v>
      </c>
      <c r="I4105" t="s">
        <v>135</v>
      </c>
      <c r="J4105" t="s">
        <v>136</v>
      </c>
      <c r="K4105" t="s">
        <v>137</v>
      </c>
      <c r="L4105" t="s">
        <v>11901</v>
      </c>
      <c r="M4105" t="s">
        <v>11902</v>
      </c>
      <c r="N4105">
        <v>1.501666666</v>
      </c>
      <c r="O4105">
        <v>0</v>
      </c>
      <c r="P4105">
        <v>12</v>
      </c>
      <c r="Q4105">
        <v>0</v>
      </c>
      <c r="R4105">
        <v>0</v>
      </c>
      <c r="S4105">
        <v>0</v>
      </c>
      <c r="T4105">
        <v>0</v>
      </c>
      <c r="U4105">
        <v>0</v>
      </c>
      <c r="V4105">
        <v>0</v>
      </c>
      <c r="W4105">
        <v>0</v>
      </c>
      <c r="X4105">
        <v>4.2923359216916266</v>
      </c>
      <c r="Y4105">
        <v>0</v>
      </c>
      <c r="Z4105">
        <v>0</v>
      </c>
      <c r="AA4105">
        <v>0</v>
      </c>
      <c r="AB4105">
        <v>0</v>
      </c>
      <c r="AC4105">
        <v>0</v>
      </c>
      <c r="AD4105">
        <v>0</v>
      </c>
      <c r="AE4105">
        <v>4.2923359216916266</v>
      </c>
    </row>
    <row r="4106" spans="1:31" x14ac:dyDescent="0.25">
      <c r="A4106">
        <v>1878384</v>
      </c>
      <c r="B4106">
        <v>1</v>
      </c>
      <c r="C4106" t="s">
        <v>80</v>
      </c>
      <c r="D4106" t="s">
        <v>84</v>
      </c>
      <c r="E4106" t="s">
        <v>140</v>
      </c>
      <c r="F4106" t="s">
        <v>11903</v>
      </c>
      <c r="G4106" t="s">
        <v>163</v>
      </c>
      <c r="H4106" t="s">
        <v>143</v>
      </c>
      <c r="I4106" t="s">
        <v>135</v>
      </c>
      <c r="J4106" t="s">
        <v>136</v>
      </c>
      <c r="K4106" t="s">
        <v>137</v>
      </c>
      <c r="L4106" t="s">
        <v>11904</v>
      </c>
      <c r="M4106" t="s">
        <v>11905</v>
      </c>
      <c r="N4106">
        <v>4.7436111109999999</v>
      </c>
      <c r="O4106">
        <v>0</v>
      </c>
      <c r="P4106">
        <v>0</v>
      </c>
      <c r="Q4106">
        <v>0</v>
      </c>
      <c r="R4106">
        <v>0</v>
      </c>
      <c r="S4106">
        <v>0</v>
      </c>
      <c r="T4106">
        <v>1</v>
      </c>
      <c r="U4106">
        <v>0</v>
      </c>
      <c r="V4106">
        <v>0</v>
      </c>
      <c r="W4106">
        <v>0</v>
      </c>
      <c r="X4106">
        <v>0</v>
      </c>
      <c r="Y4106">
        <v>0</v>
      </c>
      <c r="Z4106">
        <v>0</v>
      </c>
      <c r="AA4106">
        <v>0</v>
      </c>
      <c r="AB4106">
        <v>2.6709105512136082</v>
      </c>
      <c r="AC4106">
        <v>0</v>
      </c>
      <c r="AD4106">
        <v>0</v>
      </c>
      <c r="AE4106">
        <v>2.6709105512136082</v>
      </c>
    </row>
    <row r="4107" spans="1:31" x14ac:dyDescent="0.25">
      <c r="A4107">
        <v>1878361</v>
      </c>
      <c r="B4107">
        <v>1</v>
      </c>
      <c r="C4107" t="s">
        <v>80</v>
      </c>
      <c r="D4107" t="s">
        <v>105</v>
      </c>
      <c r="E4107" t="s">
        <v>140</v>
      </c>
      <c r="F4107" t="s">
        <v>11906</v>
      </c>
      <c r="G4107" t="s">
        <v>163</v>
      </c>
      <c r="H4107" t="s">
        <v>143</v>
      </c>
      <c r="I4107" t="s">
        <v>135</v>
      </c>
      <c r="J4107" t="s">
        <v>136</v>
      </c>
      <c r="K4107" t="s">
        <v>137</v>
      </c>
      <c r="L4107" t="s">
        <v>11907</v>
      </c>
      <c r="M4107" t="s">
        <v>11908</v>
      </c>
      <c r="N4107">
        <v>1.6388888880000001</v>
      </c>
      <c r="O4107">
        <v>0</v>
      </c>
      <c r="P4107">
        <v>0</v>
      </c>
      <c r="Q4107">
        <v>0</v>
      </c>
      <c r="R4107">
        <v>0</v>
      </c>
      <c r="S4107">
        <v>1</v>
      </c>
      <c r="T4107">
        <v>0</v>
      </c>
      <c r="U4107">
        <v>0</v>
      </c>
      <c r="V4107">
        <v>0</v>
      </c>
      <c r="W4107">
        <v>0</v>
      </c>
      <c r="X4107">
        <v>0</v>
      </c>
      <c r="Y4107">
        <v>0</v>
      </c>
      <c r="Z4107">
        <v>0</v>
      </c>
      <c r="AA4107">
        <v>1.9485081151296018</v>
      </c>
      <c r="AB4107">
        <v>0</v>
      </c>
      <c r="AC4107">
        <v>0</v>
      </c>
      <c r="AD4107">
        <v>0</v>
      </c>
      <c r="AE4107">
        <v>1.9485081151296018</v>
      </c>
    </row>
    <row r="4108" spans="1:31" x14ac:dyDescent="0.25">
      <c r="A4108">
        <v>1878610</v>
      </c>
      <c r="B4108">
        <v>1</v>
      </c>
      <c r="C4108" t="s">
        <v>81</v>
      </c>
      <c r="D4108" t="s">
        <v>116</v>
      </c>
      <c r="E4108" t="s">
        <v>169</v>
      </c>
      <c r="F4108" t="s">
        <v>11909</v>
      </c>
      <c r="G4108" t="s">
        <v>183</v>
      </c>
      <c r="H4108" t="s">
        <v>143</v>
      </c>
      <c r="I4108" t="s">
        <v>135</v>
      </c>
      <c r="J4108" t="s">
        <v>136</v>
      </c>
      <c r="K4108" t="s">
        <v>137</v>
      </c>
      <c r="L4108" t="s">
        <v>11910</v>
      </c>
      <c r="M4108" t="s">
        <v>11911</v>
      </c>
      <c r="N4108">
        <v>2.0527777770000002</v>
      </c>
      <c r="O4108">
        <v>0</v>
      </c>
      <c r="P4108">
        <v>19</v>
      </c>
      <c r="Q4108">
        <v>0</v>
      </c>
      <c r="R4108">
        <v>8</v>
      </c>
      <c r="S4108">
        <v>0</v>
      </c>
      <c r="T4108">
        <v>1</v>
      </c>
      <c r="U4108">
        <v>0</v>
      </c>
      <c r="V4108">
        <v>0</v>
      </c>
      <c r="W4108">
        <v>0</v>
      </c>
      <c r="X4108">
        <v>10.286312842533359</v>
      </c>
      <c r="Y4108">
        <v>0</v>
      </c>
      <c r="Z4108">
        <v>5.137551101378941</v>
      </c>
      <c r="AA4108">
        <v>0</v>
      </c>
      <c r="AB4108">
        <v>0</v>
      </c>
      <c r="AC4108">
        <v>0</v>
      </c>
      <c r="AD4108">
        <v>0</v>
      </c>
      <c r="AE4108">
        <v>15.4238639439123</v>
      </c>
    </row>
    <row r="4109" spans="1:31" x14ac:dyDescent="0.25">
      <c r="A4109">
        <v>1878175</v>
      </c>
      <c r="B4109">
        <v>1</v>
      </c>
      <c r="C4109" t="s">
        <v>80</v>
      </c>
      <c r="D4109" t="s">
        <v>110</v>
      </c>
      <c r="E4109" t="s">
        <v>146</v>
      </c>
      <c r="F4109" t="s">
        <v>11912</v>
      </c>
      <c r="G4109" t="s">
        <v>196</v>
      </c>
      <c r="H4109" t="s">
        <v>143</v>
      </c>
      <c r="I4109" t="s">
        <v>135</v>
      </c>
      <c r="J4109" t="s">
        <v>136</v>
      </c>
      <c r="K4109" t="s">
        <v>172</v>
      </c>
      <c r="L4109" t="s">
        <v>11913</v>
      </c>
      <c r="M4109" t="s">
        <v>11914</v>
      </c>
      <c r="N4109">
        <v>0.98333333300000003</v>
      </c>
      <c r="O4109">
        <v>0</v>
      </c>
      <c r="P4109">
        <v>125</v>
      </c>
      <c r="Q4109">
        <v>0</v>
      </c>
      <c r="R4109">
        <v>0</v>
      </c>
      <c r="S4109">
        <v>0</v>
      </c>
      <c r="T4109">
        <v>10</v>
      </c>
      <c r="U4109">
        <v>0</v>
      </c>
      <c r="V4109">
        <v>0</v>
      </c>
      <c r="W4109">
        <v>0</v>
      </c>
      <c r="X4109">
        <v>34.237095815458375</v>
      </c>
      <c r="Y4109">
        <v>0</v>
      </c>
      <c r="Z4109">
        <v>0</v>
      </c>
      <c r="AA4109">
        <v>0</v>
      </c>
      <c r="AB4109">
        <v>3.186582869029134</v>
      </c>
      <c r="AC4109">
        <v>0</v>
      </c>
      <c r="AD4109">
        <v>0</v>
      </c>
      <c r="AE4109">
        <v>37.423678684487506</v>
      </c>
    </row>
    <row r="4110" spans="1:31" x14ac:dyDescent="0.25">
      <c r="A4110">
        <v>1878424</v>
      </c>
      <c r="B4110">
        <v>1</v>
      </c>
      <c r="C4110" t="s">
        <v>80</v>
      </c>
      <c r="D4110" t="s">
        <v>85</v>
      </c>
      <c r="E4110" t="s">
        <v>146</v>
      </c>
      <c r="F4110" t="s">
        <v>11915</v>
      </c>
      <c r="G4110" t="s">
        <v>148</v>
      </c>
      <c r="H4110" t="s">
        <v>143</v>
      </c>
      <c r="I4110" t="s">
        <v>135</v>
      </c>
      <c r="J4110" t="s">
        <v>136</v>
      </c>
      <c r="K4110" t="s">
        <v>137</v>
      </c>
      <c r="L4110" t="s">
        <v>11916</v>
      </c>
      <c r="M4110" t="s">
        <v>11917</v>
      </c>
      <c r="N4110">
        <v>3.2427777770000001</v>
      </c>
      <c r="O4110">
        <v>0</v>
      </c>
      <c r="P4110">
        <v>214</v>
      </c>
      <c r="Q4110">
        <v>0</v>
      </c>
      <c r="R4110">
        <v>0</v>
      </c>
      <c r="S4110">
        <v>0</v>
      </c>
      <c r="T4110">
        <v>34</v>
      </c>
      <c r="U4110">
        <v>0</v>
      </c>
      <c r="V4110">
        <v>0</v>
      </c>
      <c r="W4110">
        <v>0</v>
      </c>
      <c r="X4110">
        <v>215.97991749214611</v>
      </c>
      <c r="Y4110">
        <v>0</v>
      </c>
      <c r="Z4110">
        <v>0</v>
      </c>
      <c r="AA4110">
        <v>0</v>
      </c>
      <c r="AB4110">
        <v>116.45112323538474</v>
      </c>
      <c r="AC4110">
        <v>0</v>
      </c>
      <c r="AD4110">
        <v>0</v>
      </c>
      <c r="AE4110">
        <v>332.43104072753084</v>
      </c>
    </row>
    <row r="4111" spans="1:31" x14ac:dyDescent="0.25">
      <c r="A4111">
        <v>1878716</v>
      </c>
      <c r="B4111">
        <v>1</v>
      </c>
      <c r="C4111" t="s">
        <v>81</v>
      </c>
      <c r="D4111" t="s">
        <v>113</v>
      </c>
      <c r="E4111" t="s">
        <v>146</v>
      </c>
      <c r="F4111" t="s">
        <v>1303</v>
      </c>
      <c r="G4111" t="s">
        <v>148</v>
      </c>
      <c r="H4111" t="s">
        <v>143</v>
      </c>
      <c r="I4111" t="s">
        <v>135</v>
      </c>
      <c r="J4111" t="s">
        <v>136</v>
      </c>
      <c r="K4111" t="s">
        <v>137</v>
      </c>
      <c r="L4111" t="s">
        <v>11918</v>
      </c>
      <c r="M4111" t="s">
        <v>11919</v>
      </c>
      <c r="N4111">
        <v>5.6183333329999998</v>
      </c>
      <c r="O4111">
        <v>0</v>
      </c>
      <c r="P4111">
        <v>18</v>
      </c>
      <c r="Q4111">
        <v>0</v>
      </c>
      <c r="R4111">
        <v>0</v>
      </c>
      <c r="S4111">
        <v>0</v>
      </c>
      <c r="T4111">
        <v>1</v>
      </c>
      <c r="U4111">
        <v>0</v>
      </c>
      <c r="V4111">
        <v>0</v>
      </c>
      <c r="W4111">
        <v>0</v>
      </c>
      <c r="X4111">
        <v>17.406712625494063</v>
      </c>
      <c r="Y4111">
        <v>0</v>
      </c>
      <c r="Z4111">
        <v>0</v>
      </c>
      <c r="AA4111">
        <v>0</v>
      </c>
      <c r="AB4111">
        <v>0.46786655928304177</v>
      </c>
      <c r="AC4111">
        <v>0</v>
      </c>
      <c r="AD4111">
        <v>0</v>
      </c>
      <c r="AE4111">
        <v>17.874579184777105</v>
      </c>
    </row>
    <row r="4112" spans="1:31" x14ac:dyDescent="0.25">
      <c r="A4112">
        <v>1878178</v>
      </c>
      <c r="B4112">
        <v>1</v>
      </c>
      <c r="C4112" t="s">
        <v>80</v>
      </c>
      <c r="D4112" t="s">
        <v>103</v>
      </c>
      <c r="E4112" t="s">
        <v>210</v>
      </c>
      <c r="F4112" t="s">
        <v>714</v>
      </c>
      <c r="G4112" t="s">
        <v>133</v>
      </c>
      <c r="H4112" t="s">
        <v>134</v>
      </c>
      <c r="I4112" t="s">
        <v>135</v>
      </c>
      <c r="J4112" t="s">
        <v>136</v>
      </c>
      <c r="K4112" t="s">
        <v>137</v>
      </c>
      <c r="L4112" t="s">
        <v>11920</v>
      </c>
      <c r="M4112" t="s">
        <v>11921</v>
      </c>
      <c r="N4112">
        <v>0.453055555</v>
      </c>
      <c r="O4112">
        <v>0</v>
      </c>
      <c r="P4112">
        <v>4424</v>
      </c>
      <c r="Q4112">
        <v>0</v>
      </c>
      <c r="R4112">
        <v>72</v>
      </c>
      <c r="S4112">
        <v>0</v>
      </c>
      <c r="T4112">
        <v>412</v>
      </c>
      <c r="U4112">
        <v>0</v>
      </c>
      <c r="V4112">
        <v>0</v>
      </c>
      <c r="W4112">
        <v>0</v>
      </c>
      <c r="X4112">
        <v>468.64141849290138</v>
      </c>
      <c r="Y4112">
        <v>0</v>
      </c>
      <c r="Z4112">
        <v>46.933958362559864</v>
      </c>
      <c r="AA4112">
        <v>0</v>
      </c>
      <c r="AB4112">
        <v>208.77081573687107</v>
      </c>
      <c r="AC4112">
        <v>0</v>
      </c>
      <c r="AD4112">
        <v>0</v>
      </c>
      <c r="AE4112">
        <v>724.34619259233239</v>
      </c>
    </row>
    <row r="4113" spans="1:31" x14ac:dyDescent="0.25">
      <c r="A4113">
        <v>1878510</v>
      </c>
      <c r="B4113">
        <v>1</v>
      </c>
      <c r="C4113" t="s">
        <v>80</v>
      </c>
      <c r="D4113" t="s">
        <v>96</v>
      </c>
      <c r="E4113" t="s">
        <v>140</v>
      </c>
      <c r="F4113" t="s">
        <v>11922</v>
      </c>
      <c r="G4113" t="s">
        <v>200</v>
      </c>
      <c r="H4113" t="s">
        <v>143</v>
      </c>
      <c r="I4113" t="s">
        <v>135</v>
      </c>
      <c r="J4113" t="s">
        <v>136</v>
      </c>
      <c r="K4113" t="s">
        <v>137</v>
      </c>
      <c r="L4113" t="s">
        <v>11923</v>
      </c>
      <c r="M4113" t="s">
        <v>11924</v>
      </c>
      <c r="N4113">
        <v>5.2588888880000004</v>
      </c>
      <c r="O4113">
        <v>0</v>
      </c>
      <c r="P4113">
        <v>1</v>
      </c>
      <c r="Q4113">
        <v>0</v>
      </c>
      <c r="R4113">
        <v>0</v>
      </c>
      <c r="S4113">
        <v>0</v>
      </c>
      <c r="T4113">
        <v>0</v>
      </c>
      <c r="U4113">
        <v>0</v>
      </c>
      <c r="V4113">
        <v>0</v>
      </c>
      <c r="W4113">
        <v>0</v>
      </c>
      <c r="X4113">
        <v>9.6126935935249076</v>
      </c>
      <c r="Y4113">
        <v>0</v>
      </c>
      <c r="Z4113">
        <v>0</v>
      </c>
      <c r="AA4113">
        <v>0</v>
      </c>
      <c r="AB4113">
        <v>0</v>
      </c>
      <c r="AC4113">
        <v>0</v>
      </c>
      <c r="AD4113">
        <v>0</v>
      </c>
      <c r="AE4113">
        <v>9.6126935935249076</v>
      </c>
    </row>
    <row r="4114" spans="1:31" x14ac:dyDescent="0.25">
      <c r="A4114">
        <v>1878155</v>
      </c>
      <c r="B4114">
        <v>1</v>
      </c>
      <c r="C4114" t="s">
        <v>80</v>
      </c>
      <c r="D4114" t="s">
        <v>95</v>
      </c>
      <c r="E4114" t="s">
        <v>140</v>
      </c>
      <c r="F4114" t="s">
        <v>11925</v>
      </c>
      <c r="G4114" t="s">
        <v>163</v>
      </c>
      <c r="H4114" t="s">
        <v>143</v>
      </c>
      <c r="I4114" t="s">
        <v>135</v>
      </c>
      <c r="J4114" t="s">
        <v>136</v>
      </c>
      <c r="K4114" t="s">
        <v>137</v>
      </c>
      <c r="L4114" t="s">
        <v>11926</v>
      </c>
      <c r="M4114" t="s">
        <v>11927</v>
      </c>
      <c r="N4114">
        <v>2.9925000000000002</v>
      </c>
      <c r="O4114">
        <v>0</v>
      </c>
      <c r="P4114">
        <v>7</v>
      </c>
      <c r="Q4114">
        <v>0</v>
      </c>
      <c r="R4114">
        <v>0</v>
      </c>
      <c r="S4114">
        <v>0</v>
      </c>
      <c r="T4114">
        <v>0</v>
      </c>
      <c r="U4114">
        <v>0</v>
      </c>
      <c r="V4114">
        <v>0</v>
      </c>
      <c r="W4114">
        <v>0</v>
      </c>
      <c r="X4114">
        <v>3.5856545131024742</v>
      </c>
      <c r="Y4114">
        <v>0</v>
      </c>
      <c r="Z4114">
        <v>0</v>
      </c>
      <c r="AA4114">
        <v>0</v>
      </c>
      <c r="AB4114">
        <v>0</v>
      </c>
      <c r="AC4114">
        <v>0</v>
      </c>
      <c r="AD4114">
        <v>0</v>
      </c>
      <c r="AE4114">
        <v>3.5856545131024742</v>
      </c>
    </row>
    <row r="4115" spans="1:31" x14ac:dyDescent="0.25">
      <c r="A4115">
        <v>1878484</v>
      </c>
      <c r="B4115">
        <v>1</v>
      </c>
      <c r="C4115" t="s">
        <v>80</v>
      </c>
      <c r="D4115" t="s">
        <v>94</v>
      </c>
      <c r="E4115" t="s">
        <v>210</v>
      </c>
      <c r="F4115" t="s">
        <v>7581</v>
      </c>
      <c r="G4115" t="s">
        <v>133</v>
      </c>
      <c r="H4115" t="s">
        <v>134</v>
      </c>
      <c r="I4115" t="s">
        <v>135</v>
      </c>
      <c r="J4115" t="s">
        <v>136</v>
      </c>
      <c r="K4115" t="s">
        <v>137</v>
      </c>
      <c r="L4115" t="s">
        <v>11928</v>
      </c>
      <c r="M4115" t="s">
        <v>11929</v>
      </c>
      <c r="N4115">
        <v>0.60916666600000002</v>
      </c>
      <c r="O4115">
        <v>0</v>
      </c>
      <c r="P4115">
        <v>3243</v>
      </c>
      <c r="Q4115">
        <v>80</v>
      </c>
      <c r="R4115">
        <v>735</v>
      </c>
      <c r="S4115">
        <v>18</v>
      </c>
      <c r="T4115">
        <v>396</v>
      </c>
      <c r="U4115">
        <v>4</v>
      </c>
      <c r="V4115">
        <v>2</v>
      </c>
      <c r="W4115">
        <v>0</v>
      </c>
      <c r="X4115">
        <v>332.74070373653785</v>
      </c>
      <c r="Y4115">
        <v>268.96244125304509</v>
      </c>
      <c r="Z4115">
        <v>1159.3188209002637</v>
      </c>
      <c r="AA4115">
        <v>100.19027959103232</v>
      </c>
      <c r="AB4115">
        <v>271.67314026047211</v>
      </c>
      <c r="AC4115">
        <v>793.46783453185628</v>
      </c>
      <c r="AD4115">
        <v>1.6277413404333958</v>
      </c>
      <c r="AE4115">
        <v>2927.9809616136408</v>
      </c>
    </row>
    <row r="4116" spans="1:31" x14ac:dyDescent="0.25">
      <c r="A4116">
        <v>1878112</v>
      </c>
      <c r="B4116">
        <v>1</v>
      </c>
      <c r="C4116" t="s">
        <v>80</v>
      </c>
      <c r="D4116" t="s">
        <v>93</v>
      </c>
      <c r="E4116" t="s">
        <v>210</v>
      </c>
      <c r="F4116" t="s">
        <v>8791</v>
      </c>
      <c r="G4116" t="s">
        <v>133</v>
      </c>
      <c r="H4116" t="s">
        <v>134</v>
      </c>
      <c r="I4116" t="s">
        <v>135</v>
      </c>
      <c r="J4116" t="s">
        <v>136</v>
      </c>
      <c r="K4116" t="s">
        <v>137</v>
      </c>
      <c r="L4116" t="s">
        <v>11274</v>
      </c>
      <c r="M4116" t="s">
        <v>11930</v>
      </c>
      <c r="N4116">
        <v>0.61083333299999998</v>
      </c>
      <c r="O4116">
        <v>0</v>
      </c>
      <c r="P4116">
        <v>8</v>
      </c>
      <c r="Q4116">
        <v>29</v>
      </c>
      <c r="R4116">
        <v>94</v>
      </c>
      <c r="S4116">
        <v>6</v>
      </c>
      <c r="T4116">
        <v>15</v>
      </c>
      <c r="U4116">
        <v>0</v>
      </c>
      <c r="V4116">
        <v>0</v>
      </c>
      <c r="W4116">
        <v>0</v>
      </c>
      <c r="X4116">
        <v>1.2369204877034345</v>
      </c>
      <c r="Y4116">
        <v>77.833044090694358</v>
      </c>
      <c r="Z4116">
        <v>155.62189848288273</v>
      </c>
      <c r="AA4116">
        <v>131.29290132874337</v>
      </c>
      <c r="AB4116">
        <v>21.95975266076552</v>
      </c>
      <c r="AC4116">
        <v>0</v>
      </c>
      <c r="AD4116">
        <v>0</v>
      </c>
      <c r="AE4116">
        <v>387.94451705078939</v>
      </c>
    </row>
    <row r="4117" spans="1:31" x14ac:dyDescent="0.25">
      <c r="A4117">
        <v>1878255</v>
      </c>
      <c r="B4117">
        <v>1</v>
      </c>
      <c r="C4117" t="s">
        <v>80</v>
      </c>
      <c r="D4117" t="s">
        <v>110</v>
      </c>
      <c r="E4117" t="s">
        <v>140</v>
      </c>
      <c r="F4117" t="s">
        <v>11931</v>
      </c>
      <c r="G4117" t="s">
        <v>163</v>
      </c>
      <c r="H4117" t="s">
        <v>143</v>
      </c>
      <c r="I4117" t="s">
        <v>135</v>
      </c>
      <c r="J4117" t="s">
        <v>136</v>
      </c>
      <c r="K4117" t="s">
        <v>137</v>
      </c>
      <c r="L4117" t="s">
        <v>11932</v>
      </c>
      <c r="M4117" t="s">
        <v>11933</v>
      </c>
      <c r="N4117">
        <v>1.7452777770000001</v>
      </c>
      <c r="O4117">
        <v>0</v>
      </c>
      <c r="P4117">
        <v>0</v>
      </c>
      <c r="Q4117">
        <v>0</v>
      </c>
      <c r="R4117">
        <v>0</v>
      </c>
      <c r="S4117">
        <v>0</v>
      </c>
      <c r="T4117">
        <v>1</v>
      </c>
      <c r="U4117">
        <v>0</v>
      </c>
      <c r="V4117">
        <v>0</v>
      </c>
      <c r="W4117">
        <v>0</v>
      </c>
      <c r="X4117">
        <v>0</v>
      </c>
      <c r="Y4117">
        <v>0</v>
      </c>
      <c r="Z4117">
        <v>0</v>
      </c>
      <c r="AA4117">
        <v>0</v>
      </c>
      <c r="AB4117">
        <v>1.3735592442223155</v>
      </c>
      <c r="AC4117">
        <v>0</v>
      </c>
      <c r="AD4117">
        <v>0</v>
      </c>
      <c r="AE4117">
        <v>1.3735592442223155</v>
      </c>
    </row>
    <row r="4118" spans="1:31" x14ac:dyDescent="0.25">
      <c r="A4118">
        <v>1878696</v>
      </c>
      <c r="B4118">
        <v>1</v>
      </c>
      <c r="C4118" t="s">
        <v>80</v>
      </c>
      <c r="D4118" t="s">
        <v>104</v>
      </c>
      <c r="E4118" t="s">
        <v>146</v>
      </c>
      <c r="F4118" t="s">
        <v>11934</v>
      </c>
      <c r="G4118" t="s">
        <v>148</v>
      </c>
      <c r="H4118" t="s">
        <v>143</v>
      </c>
      <c r="I4118" t="s">
        <v>135</v>
      </c>
      <c r="J4118" t="s">
        <v>136</v>
      </c>
      <c r="K4118" t="s">
        <v>137</v>
      </c>
      <c r="L4118" t="s">
        <v>11935</v>
      </c>
      <c r="M4118" t="s">
        <v>11936</v>
      </c>
      <c r="N4118">
        <v>1.4530555549999999</v>
      </c>
      <c r="O4118">
        <v>0</v>
      </c>
      <c r="P4118">
        <v>1</v>
      </c>
      <c r="Q4118">
        <v>0</v>
      </c>
      <c r="R4118">
        <v>6</v>
      </c>
      <c r="S4118">
        <v>0</v>
      </c>
      <c r="T4118">
        <v>0</v>
      </c>
      <c r="U4118">
        <v>0</v>
      </c>
      <c r="V4118">
        <v>0</v>
      </c>
      <c r="W4118">
        <v>0</v>
      </c>
      <c r="X4118">
        <v>0.44898721014247223</v>
      </c>
      <c r="Y4118">
        <v>0</v>
      </c>
      <c r="Z4118">
        <v>4.7336367439818705</v>
      </c>
      <c r="AA4118">
        <v>0</v>
      </c>
      <c r="AB4118">
        <v>0</v>
      </c>
      <c r="AC4118">
        <v>0</v>
      </c>
      <c r="AD4118">
        <v>0</v>
      </c>
      <c r="AE4118">
        <v>5.1826239541243426</v>
      </c>
    </row>
    <row r="4119" spans="1:31" x14ac:dyDescent="0.25">
      <c r="A4119">
        <v>1878590</v>
      </c>
      <c r="B4119">
        <v>1</v>
      </c>
      <c r="C4119" t="s">
        <v>81</v>
      </c>
      <c r="D4119" t="s">
        <v>112</v>
      </c>
      <c r="E4119" t="s">
        <v>169</v>
      </c>
      <c r="F4119" t="s">
        <v>11937</v>
      </c>
      <c r="G4119" t="s">
        <v>183</v>
      </c>
      <c r="H4119" t="s">
        <v>143</v>
      </c>
      <c r="I4119" t="s">
        <v>135</v>
      </c>
      <c r="J4119" t="s">
        <v>136</v>
      </c>
      <c r="K4119" t="s">
        <v>137</v>
      </c>
      <c r="L4119" t="s">
        <v>11938</v>
      </c>
      <c r="M4119" t="s">
        <v>11939</v>
      </c>
      <c r="N4119">
        <v>5.0138888880000003</v>
      </c>
      <c r="O4119">
        <v>0</v>
      </c>
      <c r="P4119">
        <v>35</v>
      </c>
      <c r="Q4119">
        <v>0</v>
      </c>
      <c r="R4119">
        <v>19</v>
      </c>
      <c r="S4119">
        <v>0</v>
      </c>
      <c r="T4119">
        <v>0</v>
      </c>
      <c r="U4119">
        <v>0</v>
      </c>
      <c r="V4119">
        <v>0</v>
      </c>
      <c r="W4119">
        <v>0</v>
      </c>
      <c r="X4119">
        <v>33.556912205921257</v>
      </c>
      <c r="Y4119">
        <v>0</v>
      </c>
      <c r="Z4119">
        <v>24.022953260344913</v>
      </c>
      <c r="AA4119">
        <v>0</v>
      </c>
      <c r="AB4119">
        <v>0</v>
      </c>
      <c r="AC4119">
        <v>0</v>
      </c>
      <c r="AD4119">
        <v>0</v>
      </c>
      <c r="AE4119">
        <v>57.57986546626617</v>
      </c>
    </row>
    <row r="4120" spans="1:31" x14ac:dyDescent="0.25">
      <c r="A4120">
        <v>1878341</v>
      </c>
      <c r="B4120">
        <v>1</v>
      </c>
      <c r="C4120" t="s">
        <v>81</v>
      </c>
      <c r="D4120" t="s">
        <v>118</v>
      </c>
      <c r="E4120" t="s">
        <v>169</v>
      </c>
      <c r="F4120" t="s">
        <v>10954</v>
      </c>
      <c r="G4120" t="s">
        <v>183</v>
      </c>
      <c r="H4120" t="s">
        <v>143</v>
      </c>
      <c r="I4120" t="s">
        <v>135</v>
      </c>
      <c r="J4120" t="s">
        <v>136</v>
      </c>
      <c r="K4120" t="s">
        <v>137</v>
      </c>
      <c r="L4120" t="s">
        <v>11940</v>
      </c>
      <c r="M4120" t="s">
        <v>11941</v>
      </c>
      <c r="N4120">
        <v>0.884444444</v>
      </c>
      <c r="O4120">
        <v>0</v>
      </c>
      <c r="P4120">
        <v>7</v>
      </c>
      <c r="Q4120">
        <v>0</v>
      </c>
      <c r="R4120">
        <v>5</v>
      </c>
      <c r="S4120">
        <v>0</v>
      </c>
      <c r="T4120">
        <v>3</v>
      </c>
      <c r="U4120">
        <v>0</v>
      </c>
      <c r="V4120">
        <v>1</v>
      </c>
      <c r="W4120">
        <v>0</v>
      </c>
      <c r="X4120">
        <v>2.3940118729971203</v>
      </c>
      <c r="Y4120">
        <v>0</v>
      </c>
      <c r="Z4120">
        <v>25.960704471545025</v>
      </c>
      <c r="AA4120">
        <v>0</v>
      </c>
      <c r="AB4120">
        <v>2.045683620878346</v>
      </c>
      <c r="AC4120">
        <v>0</v>
      </c>
      <c r="AD4120">
        <v>0.18779226366085169</v>
      </c>
      <c r="AE4120">
        <v>30.588192229081343</v>
      </c>
    </row>
    <row r="4121" spans="1:31" x14ac:dyDescent="0.25">
      <c r="A4121">
        <v>1878490</v>
      </c>
      <c r="B4121">
        <v>1</v>
      </c>
      <c r="C4121" t="s">
        <v>80</v>
      </c>
      <c r="D4121" t="s">
        <v>83</v>
      </c>
      <c r="E4121" t="s">
        <v>140</v>
      </c>
      <c r="F4121" t="s">
        <v>11942</v>
      </c>
      <c r="G4121" t="s">
        <v>163</v>
      </c>
      <c r="H4121" t="s">
        <v>143</v>
      </c>
      <c r="I4121" t="s">
        <v>135</v>
      </c>
      <c r="J4121" t="s">
        <v>136</v>
      </c>
      <c r="K4121" t="s">
        <v>137</v>
      </c>
      <c r="L4121" t="s">
        <v>11943</v>
      </c>
      <c r="M4121" t="s">
        <v>11944</v>
      </c>
      <c r="N4121">
        <v>6.9905555550000003</v>
      </c>
      <c r="O4121">
        <v>0</v>
      </c>
      <c r="P4121">
        <v>5</v>
      </c>
      <c r="Q4121">
        <v>0</v>
      </c>
      <c r="R4121">
        <v>0</v>
      </c>
      <c r="S4121">
        <v>0</v>
      </c>
      <c r="T4121">
        <v>0</v>
      </c>
      <c r="U4121">
        <v>0</v>
      </c>
      <c r="V4121">
        <v>0</v>
      </c>
      <c r="W4121">
        <v>0</v>
      </c>
      <c r="X4121">
        <v>10.794285527044048</v>
      </c>
      <c r="Y4121">
        <v>0</v>
      </c>
      <c r="Z4121">
        <v>0</v>
      </c>
      <c r="AA4121">
        <v>0</v>
      </c>
      <c r="AB4121">
        <v>0</v>
      </c>
      <c r="AC4121">
        <v>0</v>
      </c>
      <c r="AD4121">
        <v>0</v>
      </c>
      <c r="AE4121">
        <v>10.794285527044048</v>
      </c>
    </row>
    <row r="4122" spans="1:31" x14ac:dyDescent="0.25">
      <c r="A4122">
        <v>1878736</v>
      </c>
      <c r="B4122">
        <v>1</v>
      </c>
      <c r="C4122" t="s">
        <v>80</v>
      </c>
      <c r="D4122" t="s">
        <v>95</v>
      </c>
      <c r="E4122" t="s">
        <v>146</v>
      </c>
      <c r="F4122" t="s">
        <v>11566</v>
      </c>
      <c r="G4122" t="s">
        <v>469</v>
      </c>
      <c r="H4122" t="s">
        <v>143</v>
      </c>
      <c r="I4122" t="s">
        <v>135</v>
      </c>
      <c r="J4122" t="s">
        <v>136</v>
      </c>
      <c r="K4122" t="s">
        <v>137</v>
      </c>
      <c r="L4122" t="s">
        <v>11945</v>
      </c>
      <c r="M4122" t="s">
        <v>11946</v>
      </c>
      <c r="N4122">
        <v>0.38555555499999999</v>
      </c>
      <c r="O4122">
        <v>0</v>
      </c>
      <c r="P4122">
        <v>303</v>
      </c>
      <c r="Q4122">
        <v>0</v>
      </c>
      <c r="R4122">
        <v>0</v>
      </c>
      <c r="S4122">
        <v>0</v>
      </c>
      <c r="T4122">
        <v>4</v>
      </c>
      <c r="U4122">
        <v>0</v>
      </c>
      <c r="V4122">
        <v>0</v>
      </c>
      <c r="W4122">
        <v>0</v>
      </c>
      <c r="X4122">
        <v>29.830174923921607</v>
      </c>
      <c r="Y4122">
        <v>0</v>
      </c>
      <c r="Z4122">
        <v>0</v>
      </c>
      <c r="AA4122">
        <v>0</v>
      </c>
      <c r="AB4122">
        <v>0.27065298368313329</v>
      </c>
      <c r="AC4122">
        <v>0</v>
      </c>
      <c r="AD4122">
        <v>0</v>
      </c>
      <c r="AE4122">
        <v>30.100827907604739</v>
      </c>
    </row>
    <row r="4123" spans="1:31" x14ac:dyDescent="0.25">
      <c r="A4123">
        <v>1878381</v>
      </c>
      <c r="B4123">
        <v>1</v>
      </c>
      <c r="C4123" t="s">
        <v>80</v>
      </c>
      <c r="D4123" t="s">
        <v>92</v>
      </c>
      <c r="E4123" t="s">
        <v>140</v>
      </c>
      <c r="F4123" t="s">
        <v>11947</v>
      </c>
      <c r="G4123" t="s">
        <v>163</v>
      </c>
      <c r="H4123" t="s">
        <v>143</v>
      </c>
      <c r="I4123" t="s">
        <v>135</v>
      </c>
      <c r="J4123" t="s">
        <v>136</v>
      </c>
      <c r="K4123" t="s">
        <v>137</v>
      </c>
      <c r="L4123" t="s">
        <v>11948</v>
      </c>
      <c r="M4123" t="s">
        <v>11949</v>
      </c>
      <c r="N4123">
        <v>2.792777777</v>
      </c>
      <c r="O4123">
        <v>0</v>
      </c>
      <c r="P4123">
        <v>6</v>
      </c>
      <c r="Q4123">
        <v>0</v>
      </c>
      <c r="R4123">
        <v>0</v>
      </c>
      <c r="S4123">
        <v>0</v>
      </c>
      <c r="T4123">
        <v>0</v>
      </c>
      <c r="U4123">
        <v>0</v>
      </c>
      <c r="V4123">
        <v>0</v>
      </c>
      <c r="W4123">
        <v>0</v>
      </c>
      <c r="X4123">
        <v>3.7663234181677594</v>
      </c>
      <c r="Y4123">
        <v>0</v>
      </c>
      <c r="Z4123">
        <v>0</v>
      </c>
      <c r="AA4123">
        <v>0</v>
      </c>
      <c r="AB4123">
        <v>0</v>
      </c>
      <c r="AC4123">
        <v>0</v>
      </c>
      <c r="AD4123">
        <v>0</v>
      </c>
      <c r="AE4123">
        <v>3.7663234181677594</v>
      </c>
    </row>
    <row r="4124" spans="1:31" x14ac:dyDescent="0.25">
      <c r="A4124">
        <v>1878172</v>
      </c>
      <c r="B4124">
        <v>1</v>
      </c>
      <c r="C4124" t="s">
        <v>81</v>
      </c>
      <c r="D4124" t="s">
        <v>118</v>
      </c>
      <c r="E4124" t="s">
        <v>131</v>
      </c>
      <c r="F4124" t="s">
        <v>2992</v>
      </c>
      <c r="G4124" t="s">
        <v>133</v>
      </c>
      <c r="H4124" t="s">
        <v>134</v>
      </c>
      <c r="I4124" t="s">
        <v>152</v>
      </c>
      <c r="J4124" t="s">
        <v>136</v>
      </c>
      <c r="K4124" t="s">
        <v>137</v>
      </c>
      <c r="L4124" t="s">
        <v>11950</v>
      </c>
      <c r="M4124" t="s">
        <v>11951</v>
      </c>
      <c r="N4124">
        <v>9.7222220000000008E-3</v>
      </c>
      <c r="O4124">
        <v>0</v>
      </c>
      <c r="P4124">
        <v>1763</v>
      </c>
      <c r="Q4124">
        <v>52</v>
      </c>
      <c r="R4124">
        <v>61</v>
      </c>
      <c r="S4124">
        <v>1</v>
      </c>
      <c r="T4124">
        <v>136</v>
      </c>
      <c r="U4124">
        <v>0</v>
      </c>
      <c r="V4124">
        <v>0</v>
      </c>
      <c r="W4124">
        <v>0</v>
      </c>
      <c r="X4124">
        <v>2.5605209888075304</v>
      </c>
      <c r="Y4124">
        <v>2.5265137595508604</v>
      </c>
      <c r="Z4124">
        <v>1.2797463896855945</v>
      </c>
      <c r="AA4124">
        <v>1.8658294900408334E-2</v>
      </c>
      <c r="AB4124">
        <v>0.47365441557841942</v>
      </c>
      <c r="AC4124">
        <v>0</v>
      </c>
      <c r="AD4124">
        <v>0</v>
      </c>
      <c r="AE4124">
        <v>6.8590938485228135</v>
      </c>
    </row>
    <row r="4125" spans="1:31" x14ac:dyDescent="0.25">
      <c r="A4125">
        <v>1878364</v>
      </c>
      <c r="B4125">
        <v>1</v>
      </c>
      <c r="C4125" t="s">
        <v>80</v>
      </c>
      <c r="D4125" t="s">
        <v>103</v>
      </c>
      <c r="E4125" t="s">
        <v>146</v>
      </c>
      <c r="F4125" t="s">
        <v>11952</v>
      </c>
      <c r="G4125" t="s">
        <v>363</v>
      </c>
      <c r="H4125" t="s">
        <v>143</v>
      </c>
      <c r="I4125" t="s">
        <v>135</v>
      </c>
      <c r="J4125" t="s">
        <v>136</v>
      </c>
      <c r="K4125" t="s">
        <v>137</v>
      </c>
      <c r="L4125" t="s">
        <v>11953</v>
      </c>
      <c r="M4125" t="s">
        <v>11954</v>
      </c>
      <c r="N4125">
        <v>3.625</v>
      </c>
      <c r="O4125">
        <v>0</v>
      </c>
      <c r="P4125">
        <v>65</v>
      </c>
      <c r="Q4125">
        <v>0</v>
      </c>
      <c r="R4125">
        <v>0</v>
      </c>
      <c r="S4125">
        <v>0</v>
      </c>
      <c r="T4125">
        <v>9</v>
      </c>
      <c r="U4125">
        <v>0</v>
      </c>
      <c r="V4125">
        <v>0</v>
      </c>
      <c r="W4125">
        <v>0</v>
      </c>
      <c r="X4125">
        <v>36.275797179413424</v>
      </c>
      <c r="Y4125">
        <v>0</v>
      </c>
      <c r="Z4125">
        <v>0</v>
      </c>
      <c r="AA4125">
        <v>0</v>
      </c>
      <c r="AB4125">
        <v>6.2492368504242064</v>
      </c>
      <c r="AC4125">
        <v>0</v>
      </c>
      <c r="AD4125">
        <v>0</v>
      </c>
      <c r="AE4125">
        <v>42.525034029837627</v>
      </c>
    </row>
    <row r="4126" spans="1:31" x14ac:dyDescent="0.25">
      <c r="A4126">
        <v>1878613</v>
      </c>
      <c r="B4126">
        <v>1</v>
      </c>
      <c r="C4126" t="s">
        <v>80</v>
      </c>
      <c r="D4126" t="s">
        <v>108</v>
      </c>
      <c r="E4126" t="s">
        <v>131</v>
      </c>
      <c r="F4126" t="s">
        <v>11955</v>
      </c>
      <c r="G4126" t="s">
        <v>133</v>
      </c>
      <c r="H4126" t="s">
        <v>134</v>
      </c>
      <c r="I4126" t="s">
        <v>152</v>
      </c>
      <c r="J4126" t="s">
        <v>136</v>
      </c>
      <c r="K4126" t="s">
        <v>137</v>
      </c>
      <c r="L4126" t="s">
        <v>11956</v>
      </c>
      <c r="M4126" t="s">
        <v>11957</v>
      </c>
      <c r="N4126">
        <v>6.9444440000000001E-3</v>
      </c>
      <c r="O4126">
        <v>0</v>
      </c>
      <c r="P4126">
        <v>446</v>
      </c>
      <c r="Q4126">
        <v>0</v>
      </c>
      <c r="R4126">
        <v>49</v>
      </c>
      <c r="S4126">
        <v>1</v>
      </c>
      <c r="T4126">
        <v>47</v>
      </c>
      <c r="U4126">
        <v>0</v>
      </c>
      <c r="V4126">
        <v>0</v>
      </c>
      <c r="W4126">
        <v>0</v>
      </c>
      <c r="X4126">
        <v>0.53527679369541681</v>
      </c>
      <c r="Y4126">
        <v>0</v>
      </c>
      <c r="Z4126">
        <v>0.15077952762491667</v>
      </c>
      <c r="AA4126">
        <v>4.6225247893833331E-2</v>
      </c>
      <c r="AB4126">
        <v>0.2579905351715</v>
      </c>
      <c r="AC4126">
        <v>0</v>
      </c>
      <c r="AD4126">
        <v>0</v>
      </c>
      <c r="AE4126">
        <v>0.99027210438566682</v>
      </c>
    </row>
    <row r="4127" spans="1:31" x14ac:dyDescent="0.25">
      <c r="A4127">
        <v>1878275</v>
      </c>
      <c r="B4127">
        <v>1</v>
      </c>
      <c r="C4127" t="s">
        <v>80</v>
      </c>
      <c r="D4127" t="s">
        <v>92</v>
      </c>
      <c r="E4127" t="s">
        <v>146</v>
      </c>
      <c r="F4127" t="s">
        <v>11958</v>
      </c>
      <c r="G4127" t="s">
        <v>171</v>
      </c>
      <c r="H4127" t="s">
        <v>143</v>
      </c>
      <c r="I4127" t="s">
        <v>135</v>
      </c>
      <c r="J4127" t="s">
        <v>136</v>
      </c>
      <c r="K4127" t="s">
        <v>172</v>
      </c>
      <c r="L4127" t="s">
        <v>11959</v>
      </c>
      <c r="M4127" t="s">
        <v>11960</v>
      </c>
      <c r="N4127">
        <v>0.39999166600000002</v>
      </c>
      <c r="O4127">
        <v>0</v>
      </c>
      <c r="P4127">
        <v>13</v>
      </c>
      <c r="Q4127">
        <v>0</v>
      </c>
      <c r="R4127">
        <v>0</v>
      </c>
      <c r="S4127">
        <v>0</v>
      </c>
      <c r="T4127">
        <v>1</v>
      </c>
      <c r="U4127">
        <v>0</v>
      </c>
      <c r="V4127">
        <v>0</v>
      </c>
      <c r="W4127">
        <v>0</v>
      </c>
      <c r="X4127">
        <v>1.8603843102240003</v>
      </c>
      <c r="Y4127">
        <v>0</v>
      </c>
      <c r="Z4127">
        <v>0</v>
      </c>
      <c r="AA4127">
        <v>0</v>
      </c>
      <c r="AB4127">
        <v>0.91568548538399996</v>
      </c>
      <c r="AC4127">
        <v>0</v>
      </c>
      <c r="AD4127">
        <v>0</v>
      </c>
      <c r="AE4127">
        <v>2.7760697956080005</v>
      </c>
    </row>
    <row r="4128" spans="1:31" x14ac:dyDescent="0.25">
      <c r="A4128">
        <v>1878467</v>
      </c>
      <c r="B4128">
        <v>1</v>
      </c>
      <c r="C4128" t="s">
        <v>80</v>
      </c>
      <c r="D4128" t="s">
        <v>97</v>
      </c>
      <c r="E4128" t="s">
        <v>140</v>
      </c>
      <c r="F4128" t="s">
        <v>11961</v>
      </c>
      <c r="G4128" t="s">
        <v>163</v>
      </c>
      <c r="H4128" t="s">
        <v>143</v>
      </c>
      <c r="I4128" t="s">
        <v>135</v>
      </c>
      <c r="J4128" t="s">
        <v>136</v>
      </c>
      <c r="K4128" t="s">
        <v>137</v>
      </c>
      <c r="L4128" t="s">
        <v>11962</v>
      </c>
      <c r="M4128" t="s">
        <v>11963</v>
      </c>
      <c r="N4128">
        <v>3.0294444440000001</v>
      </c>
      <c r="O4128">
        <v>0</v>
      </c>
      <c r="P4128">
        <v>1</v>
      </c>
      <c r="Q4128">
        <v>0</v>
      </c>
      <c r="R4128">
        <v>0</v>
      </c>
      <c r="S4128">
        <v>0</v>
      </c>
      <c r="T4128">
        <v>0</v>
      </c>
      <c r="U4128">
        <v>0</v>
      </c>
      <c r="V4128">
        <v>0</v>
      </c>
      <c r="W4128">
        <v>0</v>
      </c>
      <c r="X4128">
        <v>1.2525213060977956</v>
      </c>
      <c r="Y4128">
        <v>0</v>
      </c>
      <c r="Z4128">
        <v>0</v>
      </c>
      <c r="AA4128">
        <v>0</v>
      </c>
      <c r="AB4128">
        <v>0</v>
      </c>
      <c r="AC4128">
        <v>0</v>
      </c>
      <c r="AD4128">
        <v>0</v>
      </c>
      <c r="AE4128">
        <v>1.2525213060977956</v>
      </c>
    </row>
    <row r="4129" spans="1:31" x14ac:dyDescent="0.25">
      <c r="A4129">
        <v>1878132</v>
      </c>
      <c r="B4129">
        <v>1</v>
      </c>
      <c r="C4129" t="s">
        <v>81</v>
      </c>
      <c r="D4129" t="s">
        <v>123</v>
      </c>
      <c r="E4129" t="s">
        <v>146</v>
      </c>
      <c r="F4129" t="s">
        <v>11964</v>
      </c>
      <c r="G4129" t="s">
        <v>148</v>
      </c>
      <c r="H4129" t="s">
        <v>143</v>
      </c>
      <c r="I4129" t="s">
        <v>135</v>
      </c>
      <c r="J4129" t="s">
        <v>136</v>
      </c>
      <c r="K4129" t="s">
        <v>137</v>
      </c>
      <c r="L4129" t="s">
        <v>11965</v>
      </c>
      <c r="M4129" t="s">
        <v>11381</v>
      </c>
      <c r="N4129">
        <v>2.0244444439999998</v>
      </c>
      <c r="O4129">
        <v>0</v>
      </c>
      <c r="P4129">
        <v>22</v>
      </c>
      <c r="Q4129">
        <v>0</v>
      </c>
      <c r="R4129">
        <v>0</v>
      </c>
      <c r="S4129">
        <v>0</v>
      </c>
      <c r="T4129">
        <v>4</v>
      </c>
      <c r="U4129">
        <v>0</v>
      </c>
      <c r="V4129">
        <v>0</v>
      </c>
      <c r="W4129">
        <v>0</v>
      </c>
      <c r="X4129">
        <v>8.0886632631659943</v>
      </c>
      <c r="Y4129">
        <v>0</v>
      </c>
      <c r="Z4129">
        <v>0</v>
      </c>
      <c r="AA4129">
        <v>0</v>
      </c>
      <c r="AB4129">
        <v>1.1733169089954314</v>
      </c>
      <c r="AC4129">
        <v>0</v>
      </c>
      <c r="AD4129">
        <v>0</v>
      </c>
      <c r="AE4129">
        <v>9.2619801721614259</v>
      </c>
    </row>
    <row r="4130" spans="1:31" x14ac:dyDescent="0.25">
      <c r="A4130">
        <v>1878487</v>
      </c>
      <c r="B4130">
        <v>1</v>
      </c>
      <c r="C4130" t="s">
        <v>81</v>
      </c>
      <c r="D4130" t="s">
        <v>123</v>
      </c>
      <c r="E4130" t="s">
        <v>131</v>
      </c>
      <c r="F4130" t="s">
        <v>9746</v>
      </c>
      <c r="G4130" t="s">
        <v>133</v>
      </c>
      <c r="H4130" t="s">
        <v>134</v>
      </c>
      <c r="I4130" t="s">
        <v>135</v>
      </c>
      <c r="J4130" t="s">
        <v>136</v>
      </c>
      <c r="K4130" t="s">
        <v>137</v>
      </c>
      <c r="L4130" t="s">
        <v>11966</v>
      </c>
      <c r="M4130" t="s">
        <v>11333</v>
      </c>
      <c r="N4130">
        <v>3.7675000000000001</v>
      </c>
      <c r="O4130">
        <v>0</v>
      </c>
      <c r="P4130">
        <v>1</v>
      </c>
      <c r="Q4130">
        <v>1</v>
      </c>
      <c r="R4130">
        <v>35</v>
      </c>
      <c r="S4130">
        <v>0</v>
      </c>
      <c r="T4130">
        <v>4</v>
      </c>
      <c r="U4130">
        <v>0</v>
      </c>
      <c r="V4130">
        <v>0</v>
      </c>
      <c r="W4130">
        <v>0</v>
      </c>
      <c r="X4130">
        <v>1.2404171567035567</v>
      </c>
      <c r="Y4130">
        <v>147.42273355042255</v>
      </c>
      <c r="Z4130">
        <v>402.55332199517579</v>
      </c>
      <c r="AA4130">
        <v>0</v>
      </c>
      <c r="AB4130">
        <v>51.752518493887287</v>
      </c>
      <c r="AC4130">
        <v>0</v>
      </c>
      <c r="AD4130">
        <v>0</v>
      </c>
      <c r="AE4130">
        <v>602.96899119618911</v>
      </c>
    </row>
    <row r="4131" spans="1:31" x14ac:dyDescent="0.25">
      <c r="A4131">
        <v>1878507</v>
      </c>
      <c r="B4131">
        <v>1</v>
      </c>
      <c r="C4131" t="s">
        <v>80</v>
      </c>
      <c r="D4131" t="s">
        <v>96</v>
      </c>
      <c r="E4131" t="s">
        <v>140</v>
      </c>
      <c r="F4131" t="s">
        <v>11967</v>
      </c>
      <c r="G4131" t="s">
        <v>163</v>
      </c>
      <c r="H4131" t="s">
        <v>143</v>
      </c>
      <c r="I4131" t="s">
        <v>135</v>
      </c>
      <c r="J4131" t="s">
        <v>136</v>
      </c>
      <c r="K4131" t="s">
        <v>137</v>
      </c>
      <c r="L4131" t="s">
        <v>11968</v>
      </c>
      <c r="M4131" t="s">
        <v>11969</v>
      </c>
      <c r="N4131">
        <v>5.0102777769999998</v>
      </c>
      <c r="O4131">
        <v>0</v>
      </c>
      <c r="P4131">
        <v>1</v>
      </c>
      <c r="Q4131">
        <v>0</v>
      </c>
      <c r="R4131">
        <v>0</v>
      </c>
      <c r="S4131">
        <v>0</v>
      </c>
      <c r="T4131">
        <v>0</v>
      </c>
      <c r="U4131">
        <v>0</v>
      </c>
      <c r="V4131">
        <v>0</v>
      </c>
      <c r="W4131">
        <v>0</v>
      </c>
      <c r="X4131">
        <v>0.98477996998011019</v>
      </c>
      <c r="Y4131">
        <v>0</v>
      </c>
      <c r="Z4131">
        <v>0</v>
      </c>
      <c r="AA4131">
        <v>0</v>
      </c>
      <c r="AB4131">
        <v>0</v>
      </c>
      <c r="AC4131">
        <v>0</v>
      </c>
      <c r="AD4131">
        <v>0</v>
      </c>
      <c r="AE4131">
        <v>0.98477996998011019</v>
      </c>
    </row>
    <row r="4132" spans="1:31" x14ac:dyDescent="0.25">
      <c r="A4132">
        <v>1878673</v>
      </c>
      <c r="B4132">
        <v>1</v>
      </c>
      <c r="C4132" t="s">
        <v>81</v>
      </c>
      <c r="D4132" t="s">
        <v>122</v>
      </c>
      <c r="E4132" t="s">
        <v>146</v>
      </c>
      <c r="F4132" t="s">
        <v>11970</v>
      </c>
      <c r="G4132" t="s">
        <v>924</v>
      </c>
      <c r="H4132" t="s">
        <v>143</v>
      </c>
      <c r="I4132" t="s">
        <v>135</v>
      </c>
      <c r="J4132" t="s">
        <v>136</v>
      </c>
      <c r="K4132" t="s">
        <v>137</v>
      </c>
      <c r="L4132" t="s">
        <v>11971</v>
      </c>
      <c r="M4132" t="s">
        <v>11972</v>
      </c>
      <c r="N4132">
        <v>1.4241666660000001</v>
      </c>
      <c r="O4132">
        <v>0</v>
      </c>
      <c r="P4132">
        <v>167</v>
      </c>
      <c r="Q4132">
        <v>0</v>
      </c>
      <c r="R4132">
        <v>0</v>
      </c>
      <c r="S4132">
        <v>0</v>
      </c>
      <c r="T4132">
        <v>5</v>
      </c>
      <c r="U4132">
        <v>0</v>
      </c>
      <c r="V4132">
        <v>0</v>
      </c>
      <c r="W4132">
        <v>0</v>
      </c>
      <c r="X4132">
        <v>49.088750100153334</v>
      </c>
      <c r="Y4132">
        <v>0</v>
      </c>
      <c r="Z4132">
        <v>0</v>
      </c>
      <c r="AA4132">
        <v>0</v>
      </c>
      <c r="AB4132">
        <v>1.8336414868929864</v>
      </c>
      <c r="AC4132">
        <v>0</v>
      </c>
      <c r="AD4132">
        <v>0</v>
      </c>
      <c r="AE4132">
        <v>50.92239158704632</v>
      </c>
    </row>
    <row r="4133" spans="1:31" x14ac:dyDescent="0.25">
      <c r="A4133">
        <v>1878650</v>
      </c>
      <c r="B4133">
        <v>1</v>
      </c>
      <c r="C4133" t="s">
        <v>81</v>
      </c>
      <c r="D4133" t="s">
        <v>118</v>
      </c>
      <c r="E4133" t="s">
        <v>131</v>
      </c>
      <c r="F4133" t="s">
        <v>8892</v>
      </c>
      <c r="G4133" t="s">
        <v>133</v>
      </c>
      <c r="H4133" t="s">
        <v>134</v>
      </c>
      <c r="I4133" t="s">
        <v>135</v>
      </c>
      <c r="J4133" t="s">
        <v>136</v>
      </c>
      <c r="K4133" t="s">
        <v>137</v>
      </c>
      <c r="L4133" t="s">
        <v>11973</v>
      </c>
      <c r="M4133" t="s">
        <v>11974</v>
      </c>
      <c r="N4133">
        <v>1.5747222219999999</v>
      </c>
      <c r="O4133">
        <v>3</v>
      </c>
      <c r="P4133">
        <v>52</v>
      </c>
      <c r="Q4133">
        <v>38</v>
      </c>
      <c r="R4133">
        <v>87</v>
      </c>
      <c r="S4133">
        <v>1</v>
      </c>
      <c r="T4133">
        <v>24</v>
      </c>
      <c r="U4133">
        <v>0</v>
      </c>
      <c r="V4133">
        <v>0</v>
      </c>
      <c r="W4133">
        <v>7.8103952740276723</v>
      </c>
      <c r="X4133">
        <v>22.762493340074109</v>
      </c>
      <c r="Y4133">
        <v>150.06240032139772</v>
      </c>
      <c r="Z4133">
        <v>393.49357775346897</v>
      </c>
      <c r="AA4133">
        <v>1.54956699720459</v>
      </c>
      <c r="AB4133">
        <v>71.482915079625172</v>
      </c>
      <c r="AC4133">
        <v>0</v>
      </c>
      <c r="AD4133">
        <v>0</v>
      </c>
      <c r="AE4133">
        <v>647.16134876579815</v>
      </c>
    </row>
    <row r="4134" spans="1:31" x14ac:dyDescent="0.25">
      <c r="A4134">
        <v>1878822</v>
      </c>
      <c r="B4134">
        <v>1</v>
      </c>
      <c r="C4134" t="s">
        <v>81</v>
      </c>
      <c r="D4134" t="s">
        <v>112</v>
      </c>
      <c r="E4134" t="s">
        <v>158</v>
      </c>
      <c r="F4134" t="s">
        <v>9094</v>
      </c>
      <c r="G4134" t="s">
        <v>293</v>
      </c>
      <c r="H4134" t="s">
        <v>134</v>
      </c>
      <c r="I4134" t="s">
        <v>135</v>
      </c>
      <c r="J4134" t="s">
        <v>136</v>
      </c>
      <c r="K4134" t="s">
        <v>137</v>
      </c>
      <c r="L4134" t="s">
        <v>11975</v>
      </c>
      <c r="M4134" t="s">
        <v>11976</v>
      </c>
      <c r="N4134">
        <v>1.8291666660000001</v>
      </c>
      <c r="O4134">
        <v>0</v>
      </c>
      <c r="P4134">
        <v>173</v>
      </c>
      <c r="Q4134">
        <v>0</v>
      </c>
      <c r="R4134">
        <v>0</v>
      </c>
      <c r="S4134">
        <v>0</v>
      </c>
      <c r="T4134">
        <v>10</v>
      </c>
      <c r="U4134">
        <v>0</v>
      </c>
      <c r="V4134">
        <v>0</v>
      </c>
      <c r="W4134">
        <v>0</v>
      </c>
      <c r="X4134">
        <v>22.294415404919835</v>
      </c>
      <c r="Y4134">
        <v>0</v>
      </c>
      <c r="Z4134">
        <v>0</v>
      </c>
      <c r="AA4134">
        <v>0</v>
      </c>
      <c r="AB4134">
        <v>1.4627423608513854</v>
      </c>
      <c r="AC4134">
        <v>0</v>
      </c>
      <c r="AD4134">
        <v>0</v>
      </c>
      <c r="AE4134">
        <v>23.757157765771222</v>
      </c>
    </row>
    <row r="4135" spans="1:31" x14ac:dyDescent="0.25">
      <c r="A4135">
        <v>1878630</v>
      </c>
      <c r="B4135">
        <v>1</v>
      </c>
      <c r="C4135" t="s">
        <v>80</v>
      </c>
      <c r="D4135" t="s">
        <v>92</v>
      </c>
      <c r="E4135" t="s">
        <v>140</v>
      </c>
      <c r="F4135" t="s">
        <v>11977</v>
      </c>
      <c r="G4135" t="s">
        <v>163</v>
      </c>
      <c r="H4135" t="s">
        <v>143</v>
      </c>
      <c r="I4135" t="s">
        <v>135</v>
      </c>
      <c r="J4135" t="s">
        <v>136</v>
      </c>
      <c r="K4135" t="s">
        <v>137</v>
      </c>
      <c r="L4135" t="s">
        <v>11978</v>
      </c>
      <c r="M4135" t="s">
        <v>11979</v>
      </c>
      <c r="N4135">
        <v>1.0352777769999999</v>
      </c>
      <c r="O4135">
        <v>0</v>
      </c>
      <c r="P4135">
        <v>2</v>
      </c>
      <c r="Q4135">
        <v>0</v>
      </c>
      <c r="R4135">
        <v>0</v>
      </c>
      <c r="S4135">
        <v>0</v>
      </c>
      <c r="T4135">
        <v>0</v>
      </c>
      <c r="U4135">
        <v>0</v>
      </c>
      <c r="V4135">
        <v>0</v>
      </c>
      <c r="W4135">
        <v>0</v>
      </c>
      <c r="X4135">
        <v>0.63806818121584996</v>
      </c>
      <c r="Y4135">
        <v>0</v>
      </c>
      <c r="Z4135">
        <v>0</v>
      </c>
      <c r="AA4135">
        <v>0</v>
      </c>
      <c r="AB4135">
        <v>0</v>
      </c>
      <c r="AC4135">
        <v>0</v>
      </c>
      <c r="AD4135">
        <v>0</v>
      </c>
      <c r="AE4135">
        <v>0.63806818121584996</v>
      </c>
    </row>
    <row r="4136" spans="1:31" x14ac:dyDescent="0.25">
      <c r="A4136">
        <v>1878799</v>
      </c>
      <c r="B4136">
        <v>1</v>
      </c>
      <c r="C4136" t="s">
        <v>80</v>
      </c>
      <c r="D4136" t="s">
        <v>105</v>
      </c>
      <c r="E4136" t="s">
        <v>140</v>
      </c>
      <c r="F4136" t="s">
        <v>11980</v>
      </c>
      <c r="G4136" t="s">
        <v>212</v>
      </c>
      <c r="H4136" t="s">
        <v>143</v>
      </c>
      <c r="I4136" t="s">
        <v>135</v>
      </c>
      <c r="J4136" t="s">
        <v>136</v>
      </c>
      <c r="K4136" t="s">
        <v>137</v>
      </c>
      <c r="L4136" t="s">
        <v>11981</v>
      </c>
      <c r="M4136" t="s">
        <v>11982</v>
      </c>
      <c r="N4136">
        <v>1.7741666659999999</v>
      </c>
      <c r="O4136">
        <v>0</v>
      </c>
      <c r="P4136">
        <v>13</v>
      </c>
      <c r="Q4136">
        <v>0</v>
      </c>
      <c r="R4136">
        <v>0</v>
      </c>
      <c r="S4136">
        <v>0</v>
      </c>
      <c r="T4136">
        <v>0</v>
      </c>
      <c r="U4136">
        <v>0</v>
      </c>
      <c r="V4136">
        <v>0</v>
      </c>
      <c r="W4136">
        <v>0</v>
      </c>
      <c r="X4136">
        <v>6.9005461606025795</v>
      </c>
      <c r="Y4136">
        <v>0</v>
      </c>
      <c r="Z4136">
        <v>0</v>
      </c>
      <c r="AA4136">
        <v>0</v>
      </c>
      <c r="AB4136">
        <v>0</v>
      </c>
      <c r="AC4136">
        <v>0</v>
      </c>
      <c r="AD4136">
        <v>0</v>
      </c>
      <c r="AE4136">
        <v>6.9005461606025795</v>
      </c>
    </row>
    <row r="4137" spans="1:31" x14ac:dyDescent="0.25">
      <c r="A4137">
        <v>1878587</v>
      </c>
      <c r="B4137">
        <v>1</v>
      </c>
      <c r="C4137" t="s">
        <v>80</v>
      </c>
      <c r="D4137" t="s">
        <v>110</v>
      </c>
      <c r="E4137" t="s">
        <v>158</v>
      </c>
      <c r="F4137" t="s">
        <v>11983</v>
      </c>
      <c r="G4137" t="s">
        <v>212</v>
      </c>
      <c r="H4137" t="s">
        <v>134</v>
      </c>
      <c r="I4137" t="s">
        <v>135</v>
      </c>
      <c r="J4137" t="s">
        <v>3</v>
      </c>
      <c r="K4137" t="s">
        <v>137</v>
      </c>
      <c r="L4137" t="s">
        <v>11984</v>
      </c>
      <c r="M4137" t="s">
        <v>11985</v>
      </c>
      <c r="N4137">
        <v>0.573333333</v>
      </c>
      <c r="O4137">
        <v>0</v>
      </c>
      <c r="P4137">
        <v>1773</v>
      </c>
      <c r="Q4137">
        <v>0</v>
      </c>
      <c r="R4137">
        <v>0</v>
      </c>
      <c r="S4137">
        <v>1</v>
      </c>
      <c r="T4137">
        <v>300</v>
      </c>
      <c r="U4137">
        <v>0</v>
      </c>
      <c r="V4137">
        <v>1</v>
      </c>
      <c r="W4137">
        <v>0</v>
      </c>
      <c r="X4137">
        <v>312.74887491866639</v>
      </c>
      <c r="Y4137">
        <v>0</v>
      </c>
      <c r="Z4137">
        <v>0</v>
      </c>
      <c r="AA4137">
        <v>115.66169469552922</v>
      </c>
      <c r="AB4137">
        <v>276.29374638937173</v>
      </c>
      <c r="AC4137">
        <v>0</v>
      </c>
      <c r="AD4137">
        <v>1.1511595683824398</v>
      </c>
      <c r="AE4137">
        <v>705.8554755719498</v>
      </c>
    </row>
    <row r="4138" spans="1:31" x14ac:dyDescent="0.25">
      <c r="A4138">
        <v>1878089</v>
      </c>
      <c r="B4138">
        <v>1</v>
      </c>
      <c r="C4138" t="s">
        <v>80</v>
      </c>
      <c r="D4138" t="s">
        <v>103</v>
      </c>
      <c r="E4138" t="s">
        <v>131</v>
      </c>
      <c r="F4138" t="s">
        <v>11986</v>
      </c>
      <c r="G4138" t="s">
        <v>133</v>
      </c>
      <c r="H4138" t="s">
        <v>134</v>
      </c>
      <c r="I4138" t="s">
        <v>135</v>
      </c>
      <c r="J4138" t="s">
        <v>136</v>
      </c>
      <c r="K4138" t="s">
        <v>137</v>
      </c>
      <c r="L4138" t="s">
        <v>11987</v>
      </c>
      <c r="M4138" t="s">
        <v>11988</v>
      </c>
      <c r="N4138">
        <v>1.4411111109999999</v>
      </c>
      <c r="O4138">
        <v>0</v>
      </c>
      <c r="P4138">
        <v>0</v>
      </c>
      <c r="Q4138">
        <v>0</v>
      </c>
      <c r="R4138">
        <v>0</v>
      </c>
      <c r="S4138">
        <v>4</v>
      </c>
      <c r="T4138">
        <v>0</v>
      </c>
      <c r="U4138">
        <v>20</v>
      </c>
      <c r="V4138">
        <v>0</v>
      </c>
      <c r="W4138">
        <v>0</v>
      </c>
      <c r="X4138">
        <v>0</v>
      </c>
      <c r="Y4138">
        <v>0</v>
      </c>
      <c r="Z4138">
        <v>0</v>
      </c>
      <c r="AA4138">
        <v>54.137832140718878</v>
      </c>
      <c r="AB4138">
        <v>0</v>
      </c>
      <c r="AC4138">
        <v>1546.3859739973771</v>
      </c>
      <c r="AD4138">
        <v>0</v>
      </c>
      <c r="AE4138">
        <v>1600.523806138096</v>
      </c>
    </row>
    <row r="4139" spans="1:31" x14ac:dyDescent="0.25">
      <c r="A4139">
        <v>1878444</v>
      </c>
      <c r="B4139">
        <v>1</v>
      </c>
      <c r="C4139" t="s">
        <v>80</v>
      </c>
      <c r="D4139" t="s">
        <v>92</v>
      </c>
      <c r="E4139" t="s">
        <v>158</v>
      </c>
      <c r="F4139" t="s">
        <v>11989</v>
      </c>
      <c r="G4139" t="s">
        <v>219</v>
      </c>
      <c r="H4139" t="s">
        <v>134</v>
      </c>
      <c r="I4139" t="s">
        <v>135</v>
      </c>
      <c r="J4139" t="s">
        <v>136</v>
      </c>
      <c r="K4139" t="s">
        <v>137</v>
      </c>
      <c r="L4139" t="s">
        <v>11990</v>
      </c>
      <c r="M4139" t="s">
        <v>11991</v>
      </c>
      <c r="N4139">
        <v>2.9880555549999999</v>
      </c>
      <c r="O4139">
        <v>0</v>
      </c>
      <c r="P4139">
        <v>142</v>
      </c>
      <c r="Q4139">
        <v>0</v>
      </c>
      <c r="R4139">
        <v>0</v>
      </c>
      <c r="S4139">
        <v>0</v>
      </c>
      <c r="T4139">
        <v>4</v>
      </c>
      <c r="U4139">
        <v>0</v>
      </c>
      <c r="V4139">
        <v>0</v>
      </c>
      <c r="W4139">
        <v>0</v>
      </c>
      <c r="X4139">
        <v>125.78373102919848</v>
      </c>
      <c r="Y4139">
        <v>0</v>
      </c>
      <c r="Z4139">
        <v>0</v>
      </c>
      <c r="AA4139">
        <v>0</v>
      </c>
      <c r="AB4139">
        <v>24.132220296257323</v>
      </c>
      <c r="AC4139">
        <v>0</v>
      </c>
      <c r="AD4139">
        <v>0</v>
      </c>
      <c r="AE4139">
        <v>149.91595132545581</v>
      </c>
    </row>
    <row r="4140" spans="1:31" x14ac:dyDescent="0.25">
      <c r="A4140">
        <v>1878971</v>
      </c>
      <c r="B4140">
        <v>1</v>
      </c>
      <c r="C4140" t="s">
        <v>80</v>
      </c>
      <c r="D4140" t="s">
        <v>110</v>
      </c>
      <c r="E4140" t="s">
        <v>146</v>
      </c>
      <c r="F4140" t="s">
        <v>11992</v>
      </c>
      <c r="G4140" t="s">
        <v>196</v>
      </c>
      <c r="H4140" t="s">
        <v>143</v>
      </c>
      <c r="I4140" t="s">
        <v>135</v>
      </c>
      <c r="J4140" t="s">
        <v>136</v>
      </c>
      <c r="K4140" t="s">
        <v>172</v>
      </c>
      <c r="L4140" t="s">
        <v>11993</v>
      </c>
      <c r="M4140" t="s">
        <v>11994</v>
      </c>
      <c r="N4140">
        <v>0.23966944400000001</v>
      </c>
      <c r="O4140">
        <v>0</v>
      </c>
      <c r="P4140">
        <v>79</v>
      </c>
      <c r="Q4140">
        <v>0</v>
      </c>
      <c r="R4140">
        <v>0</v>
      </c>
      <c r="S4140">
        <v>0</v>
      </c>
      <c r="T4140">
        <v>8</v>
      </c>
      <c r="U4140">
        <v>0</v>
      </c>
      <c r="V4140">
        <v>0</v>
      </c>
      <c r="W4140">
        <v>0</v>
      </c>
      <c r="X4140">
        <v>6.0711480033927376</v>
      </c>
      <c r="Y4140">
        <v>0</v>
      </c>
      <c r="Z4140">
        <v>0</v>
      </c>
      <c r="AA4140">
        <v>0</v>
      </c>
      <c r="AB4140">
        <v>0.28825089684990807</v>
      </c>
      <c r="AC4140">
        <v>0</v>
      </c>
      <c r="AD4140">
        <v>0</v>
      </c>
      <c r="AE4140">
        <v>6.3593989002426454</v>
      </c>
    </row>
    <row r="4141" spans="1:31" x14ac:dyDescent="0.25">
      <c r="A4141">
        <v>1879326</v>
      </c>
      <c r="B4141">
        <v>1</v>
      </c>
      <c r="C4141" t="s">
        <v>81</v>
      </c>
      <c r="D4141" t="s">
        <v>117</v>
      </c>
      <c r="E4141" t="s">
        <v>169</v>
      </c>
      <c r="F4141" t="s">
        <v>11995</v>
      </c>
      <c r="G4141" t="s">
        <v>183</v>
      </c>
      <c r="H4141" t="s">
        <v>143</v>
      </c>
      <c r="I4141" t="s">
        <v>135</v>
      </c>
      <c r="J4141" t="s">
        <v>136</v>
      </c>
      <c r="K4141" t="s">
        <v>137</v>
      </c>
      <c r="L4141" t="s">
        <v>11996</v>
      </c>
      <c r="M4141" t="s">
        <v>11997</v>
      </c>
      <c r="N4141">
        <v>0.65361111100000002</v>
      </c>
      <c r="O4141">
        <v>0</v>
      </c>
      <c r="P4141">
        <v>53</v>
      </c>
      <c r="Q4141">
        <v>0</v>
      </c>
      <c r="R4141">
        <v>1</v>
      </c>
      <c r="S4141">
        <v>0</v>
      </c>
      <c r="T4141">
        <v>4</v>
      </c>
      <c r="U4141">
        <v>0</v>
      </c>
      <c r="V4141">
        <v>0</v>
      </c>
      <c r="W4141">
        <v>0</v>
      </c>
      <c r="X4141">
        <v>6.1427790809196274</v>
      </c>
      <c r="Y4141">
        <v>0</v>
      </c>
      <c r="Z4141">
        <v>1.3674861097391253</v>
      </c>
      <c r="AA4141">
        <v>0</v>
      </c>
      <c r="AB4141">
        <v>2.5252599616571678</v>
      </c>
      <c r="AC4141">
        <v>0</v>
      </c>
      <c r="AD4141">
        <v>0</v>
      </c>
      <c r="AE4141">
        <v>10.035525152315921</v>
      </c>
    </row>
    <row r="4142" spans="1:31" x14ac:dyDescent="0.25">
      <c r="A4142">
        <v>1879349</v>
      </c>
      <c r="B4142">
        <v>1</v>
      </c>
      <c r="C4142" t="s">
        <v>80</v>
      </c>
      <c r="D4142" t="s">
        <v>109</v>
      </c>
      <c r="E4142" t="s">
        <v>146</v>
      </c>
      <c r="F4142" t="s">
        <v>11998</v>
      </c>
      <c r="G4142" t="s">
        <v>148</v>
      </c>
      <c r="H4142" t="s">
        <v>143</v>
      </c>
      <c r="I4142" t="s">
        <v>135</v>
      </c>
      <c r="J4142" t="s">
        <v>136</v>
      </c>
      <c r="K4142" t="s">
        <v>137</v>
      </c>
      <c r="L4142" t="s">
        <v>11999</v>
      </c>
      <c r="M4142" t="s">
        <v>12000</v>
      </c>
      <c r="N4142">
        <v>0.89805555500000001</v>
      </c>
      <c r="O4142">
        <v>0</v>
      </c>
      <c r="P4142">
        <v>0</v>
      </c>
      <c r="Q4142">
        <v>0</v>
      </c>
      <c r="R4142">
        <v>6</v>
      </c>
      <c r="S4142">
        <v>0</v>
      </c>
      <c r="T4142">
        <v>2</v>
      </c>
      <c r="U4142">
        <v>0</v>
      </c>
      <c r="V4142">
        <v>0</v>
      </c>
      <c r="W4142">
        <v>0</v>
      </c>
      <c r="X4142">
        <v>0</v>
      </c>
      <c r="Y4142">
        <v>0</v>
      </c>
      <c r="Z4142">
        <v>13.468223790239607</v>
      </c>
      <c r="AA4142">
        <v>0</v>
      </c>
      <c r="AB4142">
        <v>0.86288033743252246</v>
      </c>
      <c r="AC4142">
        <v>0</v>
      </c>
      <c r="AD4142">
        <v>0</v>
      </c>
      <c r="AE4142">
        <v>14.33110412767213</v>
      </c>
    </row>
    <row r="4143" spans="1:31" x14ac:dyDescent="0.25">
      <c r="A4143">
        <v>1879117</v>
      </c>
      <c r="B4143">
        <v>1</v>
      </c>
      <c r="C4143" t="s">
        <v>81</v>
      </c>
      <c r="D4143" t="s">
        <v>118</v>
      </c>
      <c r="E4143" t="s">
        <v>140</v>
      </c>
      <c r="F4143" t="s">
        <v>12001</v>
      </c>
      <c r="G4143" t="s">
        <v>163</v>
      </c>
      <c r="H4143" t="s">
        <v>143</v>
      </c>
      <c r="I4143" t="s">
        <v>135</v>
      </c>
      <c r="J4143" t="s">
        <v>136</v>
      </c>
      <c r="K4143" t="s">
        <v>137</v>
      </c>
      <c r="L4143" t="s">
        <v>12002</v>
      </c>
      <c r="M4143" t="s">
        <v>12003</v>
      </c>
      <c r="N4143">
        <v>2.775833333</v>
      </c>
      <c r="O4143">
        <v>0</v>
      </c>
      <c r="P4143">
        <v>1</v>
      </c>
      <c r="Q4143">
        <v>0</v>
      </c>
      <c r="R4143">
        <v>0</v>
      </c>
      <c r="S4143">
        <v>0</v>
      </c>
      <c r="T4143">
        <v>0</v>
      </c>
      <c r="U4143">
        <v>0</v>
      </c>
      <c r="V4143">
        <v>0</v>
      </c>
      <c r="W4143">
        <v>0</v>
      </c>
      <c r="X4143">
        <v>1.6544189449338318</v>
      </c>
      <c r="Y4143">
        <v>0</v>
      </c>
      <c r="Z4143">
        <v>0</v>
      </c>
      <c r="AA4143">
        <v>0</v>
      </c>
      <c r="AB4143">
        <v>0</v>
      </c>
      <c r="AC4143">
        <v>0</v>
      </c>
      <c r="AD4143">
        <v>0</v>
      </c>
      <c r="AE4143">
        <v>1.6544189449338318</v>
      </c>
    </row>
    <row r="4144" spans="1:31" x14ac:dyDescent="0.25">
      <c r="A4144">
        <v>1879372</v>
      </c>
      <c r="B4144">
        <v>1</v>
      </c>
      <c r="C4144" t="s">
        <v>80</v>
      </c>
      <c r="D4144" t="s">
        <v>84</v>
      </c>
      <c r="E4144" t="s">
        <v>140</v>
      </c>
      <c r="F4144" t="s">
        <v>12004</v>
      </c>
      <c r="G4144" t="s">
        <v>148</v>
      </c>
      <c r="H4144" t="s">
        <v>143</v>
      </c>
      <c r="I4144" t="s">
        <v>135</v>
      </c>
      <c r="J4144" t="s">
        <v>136</v>
      </c>
      <c r="K4144" t="s">
        <v>137</v>
      </c>
      <c r="L4144" t="s">
        <v>12005</v>
      </c>
      <c r="M4144" t="s">
        <v>12006</v>
      </c>
      <c r="N4144">
        <v>1.1363888879999999</v>
      </c>
      <c r="O4144">
        <v>0</v>
      </c>
      <c r="P4144">
        <v>3</v>
      </c>
      <c r="Q4144">
        <v>0</v>
      </c>
      <c r="R4144">
        <v>0</v>
      </c>
      <c r="S4144">
        <v>0</v>
      </c>
      <c r="T4144">
        <v>0</v>
      </c>
      <c r="U4144">
        <v>0</v>
      </c>
      <c r="V4144">
        <v>0</v>
      </c>
      <c r="W4144">
        <v>0</v>
      </c>
      <c r="X4144">
        <v>1.1288862045444374</v>
      </c>
      <c r="Y4144">
        <v>0</v>
      </c>
      <c r="Z4144">
        <v>0</v>
      </c>
      <c r="AA4144">
        <v>0</v>
      </c>
      <c r="AB4144">
        <v>0</v>
      </c>
      <c r="AC4144">
        <v>0</v>
      </c>
      <c r="AD4144">
        <v>0</v>
      </c>
      <c r="AE4144">
        <v>1.1288862045444374</v>
      </c>
    </row>
    <row r="4145" spans="1:31" x14ac:dyDescent="0.25">
      <c r="A4145">
        <v>1878954</v>
      </c>
      <c r="B4145">
        <v>1</v>
      </c>
      <c r="C4145" t="s">
        <v>80</v>
      </c>
      <c r="D4145" t="s">
        <v>106</v>
      </c>
      <c r="E4145" t="s">
        <v>158</v>
      </c>
      <c r="F4145" t="s">
        <v>12007</v>
      </c>
      <c r="G4145" t="s">
        <v>171</v>
      </c>
      <c r="H4145" t="s">
        <v>134</v>
      </c>
      <c r="I4145" t="s">
        <v>135</v>
      </c>
      <c r="J4145" t="s">
        <v>136</v>
      </c>
      <c r="K4145" t="s">
        <v>172</v>
      </c>
      <c r="L4145" t="s">
        <v>12008</v>
      </c>
      <c r="M4145" t="s">
        <v>12009</v>
      </c>
      <c r="N4145">
        <v>9.0050000000000008</v>
      </c>
      <c r="O4145">
        <v>0</v>
      </c>
      <c r="P4145">
        <v>469</v>
      </c>
      <c r="Q4145">
        <v>0</v>
      </c>
      <c r="R4145">
        <v>25</v>
      </c>
      <c r="S4145">
        <v>1</v>
      </c>
      <c r="T4145">
        <v>68</v>
      </c>
      <c r="U4145">
        <v>0</v>
      </c>
      <c r="V4145">
        <v>0</v>
      </c>
      <c r="W4145">
        <v>0</v>
      </c>
      <c r="X4145">
        <v>578.19625351614945</v>
      </c>
      <c r="Y4145">
        <v>0</v>
      </c>
      <c r="Z4145">
        <v>93.792372921070026</v>
      </c>
      <c r="AA4145">
        <v>17.381443386577526</v>
      </c>
      <c r="AB4145">
        <v>389.81259714367042</v>
      </c>
      <c r="AC4145">
        <v>0</v>
      </c>
      <c r="AD4145">
        <v>0</v>
      </c>
      <c r="AE4145">
        <v>1079.1826669674674</v>
      </c>
    </row>
    <row r="4146" spans="1:31" x14ac:dyDescent="0.25">
      <c r="A4146">
        <v>1879203</v>
      </c>
      <c r="B4146">
        <v>1</v>
      </c>
      <c r="C4146" t="s">
        <v>80</v>
      </c>
      <c r="D4146" t="s">
        <v>103</v>
      </c>
      <c r="E4146" t="s">
        <v>169</v>
      </c>
      <c r="F4146" t="s">
        <v>12010</v>
      </c>
      <c r="G4146" t="s">
        <v>469</v>
      </c>
      <c r="H4146" t="s">
        <v>143</v>
      </c>
      <c r="I4146" t="s">
        <v>135</v>
      </c>
      <c r="J4146" t="s">
        <v>136</v>
      </c>
      <c r="K4146" t="s">
        <v>137</v>
      </c>
      <c r="L4146" t="s">
        <v>12011</v>
      </c>
      <c r="M4146" t="s">
        <v>12012</v>
      </c>
      <c r="N4146">
        <v>0.48638888800000002</v>
      </c>
      <c r="O4146">
        <v>0</v>
      </c>
      <c r="P4146">
        <v>198</v>
      </c>
      <c r="Q4146">
        <v>0</v>
      </c>
      <c r="R4146">
        <v>7</v>
      </c>
      <c r="S4146">
        <v>0</v>
      </c>
      <c r="T4146">
        <v>8</v>
      </c>
      <c r="U4146">
        <v>0</v>
      </c>
      <c r="V4146">
        <v>0</v>
      </c>
      <c r="W4146">
        <v>0</v>
      </c>
      <c r="X4146">
        <v>29.43753134525495</v>
      </c>
      <c r="Y4146">
        <v>0</v>
      </c>
      <c r="Z4146">
        <v>8.5453922034869407</v>
      </c>
      <c r="AA4146">
        <v>0</v>
      </c>
      <c r="AB4146">
        <v>4.6626898384323487</v>
      </c>
      <c r="AC4146">
        <v>0</v>
      </c>
      <c r="AD4146">
        <v>0</v>
      </c>
      <c r="AE4146">
        <v>42.645613387174244</v>
      </c>
    </row>
    <row r="4147" spans="1:31" x14ac:dyDescent="0.25">
      <c r="A4147">
        <v>1879263</v>
      </c>
      <c r="B4147">
        <v>1</v>
      </c>
      <c r="C4147" t="s">
        <v>81</v>
      </c>
      <c r="D4147" t="s">
        <v>115</v>
      </c>
      <c r="E4147" t="s">
        <v>146</v>
      </c>
      <c r="F4147" t="s">
        <v>12013</v>
      </c>
      <c r="G4147" t="s">
        <v>363</v>
      </c>
      <c r="H4147" t="s">
        <v>143</v>
      </c>
      <c r="I4147" t="s">
        <v>135</v>
      </c>
      <c r="J4147" t="s">
        <v>136</v>
      </c>
      <c r="K4147" t="s">
        <v>137</v>
      </c>
      <c r="L4147" t="s">
        <v>12014</v>
      </c>
      <c r="M4147" t="s">
        <v>12015</v>
      </c>
      <c r="N4147">
        <v>6.1411111109999998</v>
      </c>
      <c r="O4147">
        <v>0</v>
      </c>
      <c r="P4147">
        <v>19</v>
      </c>
      <c r="Q4147">
        <v>0</v>
      </c>
      <c r="R4147">
        <v>5</v>
      </c>
      <c r="S4147">
        <v>0</v>
      </c>
      <c r="T4147">
        <v>0</v>
      </c>
      <c r="U4147">
        <v>0</v>
      </c>
      <c r="V4147">
        <v>0</v>
      </c>
      <c r="W4147">
        <v>0</v>
      </c>
      <c r="X4147">
        <v>10.307458043585003</v>
      </c>
      <c r="Y4147">
        <v>0</v>
      </c>
      <c r="Z4147">
        <v>19.631291480557977</v>
      </c>
      <c r="AA4147">
        <v>0</v>
      </c>
      <c r="AB4147">
        <v>0</v>
      </c>
      <c r="AC4147">
        <v>0</v>
      </c>
      <c r="AD4147">
        <v>0</v>
      </c>
      <c r="AE4147">
        <v>29.938749524142978</v>
      </c>
    </row>
    <row r="4148" spans="1:31" x14ac:dyDescent="0.25">
      <c r="A4148">
        <v>1879455</v>
      </c>
      <c r="B4148">
        <v>1</v>
      </c>
      <c r="C4148" t="s">
        <v>80</v>
      </c>
      <c r="D4148" t="s">
        <v>103</v>
      </c>
      <c r="E4148" t="s">
        <v>146</v>
      </c>
      <c r="F4148" t="s">
        <v>11414</v>
      </c>
      <c r="G4148" t="s">
        <v>148</v>
      </c>
      <c r="H4148" t="s">
        <v>143</v>
      </c>
      <c r="I4148" t="s">
        <v>135</v>
      </c>
      <c r="J4148" t="s">
        <v>136</v>
      </c>
      <c r="K4148" t="s">
        <v>137</v>
      </c>
      <c r="L4148" t="s">
        <v>12016</v>
      </c>
      <c r="M4148" t="s">
        <v>12017</v>
      </c>
      <c r="N4148">
        <v>0.55805555500000004</v>
      </c>
      <c r="O4148">
        <v>0</v>
      </c>
      <c r="P4148">
        <v>19</v>
      </c>
      <c r="Q4148">
        <v>0</v>
      </c>
      <c r="R4148">
        <v>2</v>
      </c>
      <c r="S4148">
        <v>0</v>
      </c>
      <c r="T4148">
        <v>6</v>
      </c>
      <c r="U4148">
        <v>0</v>
      </c>
      <c r="V4148">
        <v>0</v>
      </c>
      <c r="W4148">
        <v>0</v>
      </c>
      <c r="X4148">
        <v>3.619593655418714</v>
      </c>
      <c r="Y4148">
        <v>0</v>
      </c>
      <c r="Z4148">
        <v>3.3514490519014051</v>
      </c>
      <c r="AA4148">
        <v>0</v>
      </c>
      <c r="AB4148">
        <v>4.5091419926906342</v>
      </c>
      <c r="AC4148">
        <v>0</v>
      </c>
      <c r="AD4148">
        <v>0</v>
      </c>
      <c r="AE4148">
        <v>11.480184700010753</v>
      </c>
    </row>
    <row r="4149" spans="1:31" x14ac:dyDescent="0.25">
      <c r="A4149">
        <v>1879057</v>
      </c>
      <c r="B4149">
        <v>1</v>
      </c>
      <c r="C4149" t="s">
        <v>80</v>
      </c>
      <c r="D4149" t="s">
        <v>96</v>
      </c>
      <c r="E4149" t="s">
        <v>146</v>
      </c>
      <c r="F4149" t="s">
        <v>12018</v>
      </c>
      <c r="G4149" t="s">
        <v>148</v>
      </c>
      <c r="H4149" t="s">
        <v>143</v>
      </c>
      <c r="I4149" t="s">
        <v>135</v>
      </c>
      <c r="J4149" t="s">
        <v>136</v>
      </c>
      <c r="K4149" t="s">
        <v>137</v>
      </c>
      <c r="L4149" t="s">
        <v>12019</v>
      </c>
      <c r="M4149" t="s">
        <v>12020</v>
      </c>
      <c r="N4149">
        <v>2.0805555550000001</v>
      </c>
      <c r="O4149">
        <v>0</v>
      </c>
      <c r="P4149">
        <v>94</v>
      </c>
      <c r="Q4149">
        <v>0</v>
      </c>
      <c r="R4149">
        <v>1</v>
      </c>
      <c r="S4149">
        <v>0</v>
      </c>
      <c r="T4149">
        <v>10</v>
      </c>
      <c r="U4149">
        <v>0</v>
      </c>
      <c r="V4149">
        <v>0</v>
      </c>
      <c r="W4149">
        <v>0</v>
      </c>
      <c r="X4149">
        <v>66.016626786374175</v>
      </c>
      <c r="Y4149">
        <v>0</v>
      </c>
      <c r="Z4149">
        <v>5.9533558155649677</v>
      </c>
      <c r="AA4149">
        <v>0</v>
      </c>
      <c r="AB4149">
        <v>8.8208053630202823</v>
      </c>
      <c r="AC4149">
        <v>0</v>
      </c>
      <c r="AD4149">
        <v>0</v>
      </c>
      <c r="AE4149">
        <v>80.790787964959421</v>
      </c>
    </row>
    <row r="4150" spans="1:31" x14ac:dyDescent="0.25">
      <c r="A4150">
        <v>1879157</v>
      </c>
      <c r="B4150">
        <v>1</v>
      </c>
      <c r="C4150" t="s">
        <v>81</v>
      </c>
      <c r="D4150" t="s">
        <v>112</v>
      </c>
      <c r="E4150" t="s">
        <v>169</v>
      </c>
      <c r="F4150" t="s">
        <v>12021</v>
      </c>
      <c r="G4150" t="s">
        <v>183</v>
      </c>
      <c r="H4150" t="s">
        <v>143</v>
      </c>
      <c r="I4150" t="s">
        <v>135</v>
      </c>
      <c r="J4150" t="s">
        <v>136</v>
      </c>
      <c r="K4150" t="s">
        <v>137</v>
      </c>
      <c r="L4150" t="s">
        <v>12022</v>
      </c>
      <c r="M4150" t="s">
        <v>12023</v>
      </c>
      <c r="N4150">
        <v>3.1405555550000002</v>
      </c>
      <c r="O4150">
        <v>0</v>
      </c>
      <c r="P4150">
        <v>0</v>
      </c>
      <c r="Q4150">
        <v>0</v>
      </c>
      <c r="R4150">
        <v>1</v>
      </c>
      <c r="S4150">
        <v>0</v>
      </c>
      <c r="T4150">
        <v>0</v>
      </c>
      <c r="U4150">
        <v>0</v>
      </c>
      <c r="V4150">
        <v>0</v>
      </c>
      <c r="W4150">
        <v>0</v>
      </c>
      <c r="X4150">
        <v>0</v>
      </c>
      <c r="Y4150">
        <v>0</v>
      </c>
      <c r="Z4150">
        <v>0.52347232386804343</v>
      </c>
      <c r="AA4150">
        <v>0</v>
      </c>
      <c r="AB4150">
        <v>0</v>
      </c>
      <c r="AC4150">
        <v>0</v>
      </c>
      <c r="AD4150">
        <v>0</v>
      </c>
      <c r="AE4150">
        <v>0.52347232386804343</v>
      </c>
    </row>
    <row r="4151" spans="1:31" x14ac:dyDescent="0.25">
      <c r="A4151">
        <v>1879080</v>
      </c>
      <c r="B4151">
        <v>1</v>
      </c>
      <c r="C4151" t="s">
        <v>80</v>
      </c>
      <c r="D4151" t="s">
        <v>93</v>
      </c>
      <c r="E4151" t="s">
        <v>158</v>
      </c>
      <c r="F4151" t="s">
        <v>12024</v>
      </c>
      <c r="G4151" t="s">
        <v>508</v>
      </c>
      <c r="H4151" t="s">
        <v>134</v>
      </c>
      <c r="I4151" t="s">
        <v>135</v>
      </c>
      <c r="J4151" t="s">
        <v>136</v>
      </c>
      <c r="K4151" t="s">
        <v>137</v>
      </c>
      <c r="L4151" t="s">
        <v>12025</v>
      </c>
      <c r="M4151" t="s">
        <v>12026</v>
      </c>
      <c r="N4151">
        <v>12.205</v>
      </c>
      <c r="O4151">
        <v>0</v>
      </c>
      <c r="P4151">
        <v>13</v>
      </c>
      <c r="Q4151">
        <v>0</v>
      </c>
      <c r="R4151">
        <v>6</v>
      </c>
      <c r="S4151">
        <v>0</v>
      </c>
      <c r="T4151">
        <v>11</v>
      </c>
      <c r="U4151">
        <v>0</v>
      </c>
      <c r="V4151">
        <v>0</v>
      </c>
      <c r="W4151">
        <v>0</v>
      </c>
      <c r="X4151">
        <v>60.244767676305578</v>
      </c>
      <c r="Y4151">
        <v>0</v>
      </c>
      <c r="Z4151">
        <v>71.616040415377668</v>
      </c>
      <c r="AA4151">
        <v>0</v>
      </c>
      <c r="AB4151">
        <v>52.180168627676011</v>
      </c>
      <c r="AC4151">
        <v>0</v>
      </c>
      <c r="AD4151">
        <v>0</v>
      </c>
      <c r="AE4151">
        <v>184.04097671935926</v>
      </c>
    </row>
    <row r="4152" spans="1:31" x14ac:dyDescent="0.25">
      <c r="A4152">
        <v>1879409</v>
      </c>
      <c r="B4152">
        <v>1</v>
      </c>
      <c r="C4152" t="s">
        <v>81</v>
      </c>
      <c r="D4152" t="s">
        <v>113</v>
      </c>
      <c r="E4152" t="s">
        <v>158</v>
      </c>
      <c r="F4152" t="s">
        <v>12027</v>
      </c>
      <c r="G4152" t="s">
        <v>133</v>
      </c>
      <c r="H4152" t="s">
        <v>134</v>
      </c>
      <c r="I4152" t="s">
        <v>135</v>
      </c>
      <c r="J4152" t="s">
        <v>136</v>
      </c>
      <c r="K4152" t="s">
        <v>137</v>
      </c>
      <c r="L4152" t="s">
        <v>12028</v>
      </c>
      <c r="M4152" t="s">
        <v>12029</v>
      </c>
      <c r="N4152">
        <v>1.5294444439999999</v>
      </c>
      <c r="O4152">
        <v>0</v>
      </c>
      <c r="P4152">
        <v>350</v>
      </c>
      <c r="Q4152">
        <v>1</v>
      </c>
      <c r="R4152">
        <v>20</v>
      </c>
      <c r="S4152">
        <v>0</v>
      </c>
      <c r="T4152">
        <v>10</v>
      </c>
      <c r="U4152">
        <v>1</v>
      </c>
      <c r="V4152">
        <v>0</v>
      </c>
      <c r="W4152">
        <v>0</v>
      </c>
      <c r="X4152">
        <v>98.401642620806712</v>
      </c>
      <c r="Y4152">
        <v>28.920354000850541</v>
      </c>
      <c r="Z4152">
        <v>22.180849668672781</v>
      </c>
      <c r="AA4152">
        <v>0</v>
      </c>
      <c r="AB4152">
        <v>3.5535508656716832</v>
      </c>
      <c r="AC4152">
        <v>109.24365899217833</v>
      </c>
      <c r="AD4152">
        <v>0</v>
      </c>
      <c r="AE4152">
        <v>262.30005614818003</v>
      </c>
    </row>
    <row r="4153" spans="1:31" x14ac:dyDescent="0.25">
      <c r="A4153">
        <v>1879200</v>
      </c>
      <c r="B4153">
        <v>1</v>
      </c>
      <c r="C4153" t="s">
        <v>80</v>
      </c>
      <c r="D4153" t="s">
        <v>96</v>
      </c>
      <c r="E4153" t="s">
        <v>222</v>
      </c>
      <c r="F4153" t="s">
        <v>12030</v>
      </c>
      <c r="G4153" t="s">
        <v>469</v>
      </c>
      <c r="H4153" t="s">
        <v>143</v>
      </c>
      <c r="I4153" t="s">
        <v>135</v>
      </c>
      <c r="J4153" t="s">
        <v>136</v>
      </c>
      <c r="K4153" t="s">
        <v>137</v>
      </c>
      <c r="L4153" t="s">
        <v>12031</v>
      </c>
      <c r="M4153" t="s">
        <v>12032</v>
      </c>
      <c r="N4153">
        <v>5.3611111109999996</v>
      </c>
      <c r="O4153">
        <v>0</v>
      </c>
      <c r="P4153">
        <v>18</v>
      </c>
      <c r="Q4153">
        <v>0</v>
      </c>
      <c r="R4153">
        <v>0</v>
      </c>
      <c r="S4153">
        <v>0</v>
      </c>
      <c r="T4153">
        <v>0</v>
      </c>
      <c r="U4153">
        <v>0</v>
      </c>
      <c r="V4153">
        <v>0</v>
      </c>
      <c r="W4153">
        <v>0</v>
      </c>
      <c r="X4153">
        <v>95.186157453602064</v>
      </c>
      <c r="Y4153">
        <v>0</v>
      </c>
      <c r="Z4153">
        <v>0</v>
      </c>
      <c r="AA4153">
        <v>0</v>
      </c>
      <c r="AB4153">
        <v>0</v>
      </c>
      <c r="AC4153">
        <v>0</v>
      </c>
      <c r="AD4153">
        <v>0</v>
      </c>
      <c r="AE4153">
        <v>95.186157453602064</v>
      </c>
    </row>
    <row r="4154" spans="1:31" x14ac:dyDescent="0.25">
      <c r="A4154">
        <v>1879366</v>
      </c>
      <c r="B4154">
        <v>1</v>
      </c>
      <c r="C4154" t="s">
        <v>80</v>
      </c>
      <c r="D4154" t="s">
        <v>110</v>
      </c>
      <c r="E4154" t="s">
        <v>146</v>
      </c>
      <c r="F4154" t="s">
        <v>12033</v>
      </c>
      <c r="G4154" t="s">
        <v>148</v>
      </c>
      <c r="H4154" t="s">
        <v>143</v>
      </c>
      <c r="I4154" t="s">
        <v>135</v>
      </c>
      <c r="J4154" t="s">
        <v>136</v>
      </c>
      <c r="K4154" t="s">
        <v>137</v>
      </c>
      <c r="L4154" t="s">
        <v>12034</v>
      </c>
      <c r="M4154" t="s">
        <v>12035</v>
      </c>
      <c r="N4154">
        <v>1.4155555550000001</v>
      </c>
      <c r="O4154">
        <v>0</v>
      </c>
      <c r="P4154">
        <v>130</v>
      </c>
      <c r="Q4154">
        <v>0</v>
      </c>
      <c r="R4154">
        <v>0</v>
      </c>
      <c r="S4154">
        <v>0</v>
      </c>
      <c r="T4154">
        <v>6</v>
      </c>
      <c r="U4154">
        <v>0</v>
      </c>
      <c r="V4154">
        <v>0</v>
      </c>
      <c r="W4154">
        <v>0</v>
      </c>
      <c r="X4154">
        <v>57.065757993007253</v>
      </c>
      <c r="Y4154">
        <v>0</v>
      </c>
      <c r="Z4154">
        <v>0</v>
      </c>
      <c r="AA4154">
        <v>0</v>
      </c>
      <c r="AB4154">
        <v>1.6207366084236834</v>
      </c>
      <c r="AC4154">
        <v>0</v>
      </c>
      <c r="AD4154">
        <v>0</v>
      </c>
      <c r="AE4154">
        <v>58.686494601430937</v>
      </c>
    </row>
    <row r="4155" spans="1:31" x14ac:dyDescent="0.25">
      <c r="A4155">
        <v>1879223</v>
      </c>
      <c r="B4155">
        <v>1</v>
      </c>
      <c r="C4155" t="s">
        <v>80</v>
      </c>
      <c r="D4155" t="s">
        <v>97</v>
      </c>
      <c r="E4155" t="s">
        <v>169</v>
      </c>
      <c r="F4155" t="s">
        <v>12036</v>
      </c>
      <c r="G4155" t="s">
        <v>183</v>
      </c>
      <c r="H4155" t="s">
        <v>143</v>
      </c>
      <c r="I4155" t="s">
        <v>135</v>
      </c>
      <c r="J4155" t="s">
        <v>136</v>
      </c>
      <c r="K4155" t="s">
        <v>137</v>
      </c>
      <c r="L4155" t="s">
        <v>12037</v>
      </c>
      <c r="M4155" t="s">
        <v>12038</v>
      </c>
      <c r="N4155">
        <v>2.7713888880000002</v>
      </c>
      <c r="O4155">
        <v>0</v>
      </c>
      <c r="P4155">
        <v>18</v>
      </c>
      <c r="Q4155">
        <v>0</v>
      </c>
      <c r="R4155">
        <v>25</v>
      </c>
      <c r="S4155">
        <v>0</v>
      </c>
      <c r="T4155">
        <v>5</v>
      </c>
      <c r="U4155">
        <v>0</v>
      </c>
      <c r="V4155">
        <v>0</v>
      </c>
      <c r="W4155">
        <v>0</v>
      </c>
      <c r="X4155">
        <v>70.439003692140361</v>
      </c>
      <c r="Y4155">
        <v>0</v>
      </c>
      <c r="Z4155">
        <v>48.616169407181395</v>
      </c>
      <c r="AA4155">
        <v>0</v>
      </c>
      <c r="AB4155">
        <v>143.18798703107365</v>
      </c>
      <c r="AC4155">
        <v>0</v>
      </c>
      <c r="AD4155">
        <v>0</v>
      </c>
      <c r="AE4155">
        <v>262.24316013039538</v>
      </c>
    </row>
    <row r="4156" spans="1:31" x14ac:dyDescent="0.25">
      <c r="A4156">
        <v>1879266</v>
      </c>
      <c r="B4156">
        <v>1</v>
      </c>
      <c r="C4156" t="s">
        <v>80</v>
      </c>
      <c r="D4156" t="s">
        <v>101</v>
      </c>
      <c r="E4156" t="s">
        <v>140</v>
      </c>
      <c r="F4156" t="s">
        <v>12039</v>
      </c>
      <c r="G4156" t="s">
        <v>163</v>
      </c>
      <c r="H4156" t="s">
        <v>143</v>
      </c>
      <c r="I4156" t="s">
        <v>135</v>
      </c>
      <c r="J4156" t="s">
        <v>136</v>
      </c>
      <c r="K4156" t="s">
        <v>137</v>
      </c>
      <c r="L4156" t="s">
        <v>12040</v>
      </c>
      <c r="M4156" t="s">
        <v>12041</v>
      </c>
      <c r="N4156">
        <v>1.3674999999999999</v>
      </c>
      <c r="O4156">
        <v>0</v>
      </c>
      <c r="P4156">
        <v>2</v>
      </c>
      <c r="Q4156">
        <v>0</v>
      </c>
      <c r="R4156">
        <v>0</v>
      </c>
      <c r="S4156">
        <v>0</v>
      </c>
      <c r="T4156">
        <v>0</v>
      </c>
      <c r="U4156">
        <v>0</v>
      </c>
      <c r="V4156">
        <v>0</v>
      </c>
      <c r="W4156">
        <v>0</v>
      </c>
      <c r="X4156">
        <v>0.80155102436619907</v>
      </c>
      <c r="Y4156">
        <v>0</v>
      </c>
      <c r="Z4156">
        <v>0</v>
      </c>
      <c r="AA4156">
        <v>0</v>
      </c>
      <c r="AB4156">
        <v>0</v>
      </c>
      <c r="AC4156">
        <v>0</v>
      </c>
      <c r="AD4156">
        <v>0</v>
      </c>
      <c r="AE4156">
        <v>0.80155102436619907</v>
      </c>
    </row>
    <row r="4157" spans="1:31" x14ac:dyDescent="0.25">
      <c r="A4157">
        <v>1879243</v>
      </c>
      <c r="B4157">
        <v>1</v>
      </c>
      <c r="C4157" t="s">
        <v>81</v>
      </c>
      <c r="D4157" t="s">
        <v>121</v>
      </c>
      <c r="E4157" t="s">
        <v>146</v>
      </c>
      <c r="F4157" t="s">
        <v>12042</v>
      </c>
      <c r="G4157" t="s">
        <v>148</v>
      </c>
      <c r="H4157" t="s">
        <v>143</v>
      </c>
      <c r="I4157" t="s">
        <v>135</v>
      </c>
      <c r="J4157" t="s">
        <v>136</v>
      </c>
      <c r="K4157" t="s">
        <v>137</v>
      </c>
      <c r="L4157" t="s">
        <v>12043</v>
      </c>
      <c r="M4157" t="s">
        <v>12044</v>
      </c>
      <c r="N4157">
        <v>1.1644444439999999</v>
      </c>
      <c r="O4157">
        <v>0</v>
      </c>
      <c r="P4157">
        <v>19</v>
      </c>
      <c r="Q4157">
        <v>0</v>
      </c>
      <c r="R4157">
        <v>1</v>
      </c>
      <c r="S4157">
        <v>0</v>
      </c>
      <c r="T4157">
        <v>0</v>
      </c>
      <c r="U4157">
        <v>0</v>
      </c>
      <c r="V4157">
        <v>0</v>
      </c>
      <c r="W4157">
        <v>0</v>
      </c>
      <c r="X4157">
        <v>3.1548133374794221</v>
      </c>
      <c r="Y4157">
        <v>0</v>
      </c>
      <c r="Z4157">
        <v>0.13396794726510444</v>
      </c>
      <c r="AA4157">
        <v>0</v>
      </c>
      <c r="AB4157">
        <v>0</v>
      </c>
      <c r="AC4157">
        <v>0</v>
      </c>
      <c r="AD4157">
        <v>0</v>
      </c>
      <c r="AE4157">
        <v>3.2887812847445264</v>
      </c>
    </row>
    <row r="4158" spans="1:31" x14ac:dyDescent="0.25">
      <c r="A4158">
        <v>1879392</v>
      </c>
      <c r="B4158">
        <v>1</v>
      </c>
      <c r="C4158" t="s">
        <v>81</v>
      </c>
      <c r="D4158" t="s">
        <v>115</v>
      </c>
      <c r="E4158" t="s">
        <v>158</v>
      </c>
      <c r="F4158" t="s">
        <v>12045</v>
      </c>
      <c r="G4158" t="s">
        <v>219</v>
      </c>
      <c r="H4158" t="s">
        <v>134</v>
      </c>
      <c r="I4158" t="s">
        <v>135</v>
      </c>
      <c r="J4158" t="s">
        <v>136</v>
      </c>
      <c r="K4158" t="s">
        <v>137</v>
      </c>
      <c r="L4158" t="s">
        <v>12046</v>
      </c>
      <c r="M4158" t="s">
        <v>12047</v>
      </c>
      <c r="N4158">
        <v>1.3533333329999999</v>
      </c>
      <c r="O4158">
        <v>0</v>
      </c>
      <c r="P4158">
        <v>77</v>
      </c>
      <c r="Q4158">
        <v>0</v>
      </c>
      <c r="R4158">
        <v>23</v>
      </c>
      <c r="S4158">
        <v>1</v>
      </c>
      <c r="T4158">
        <v>5</v>
      </c>
      <c r="U4158">
        <v>0</v>
      </c>
      <c r="V4158">
        <v>0</v>
      </c>
      <c r="W4158">
        <v>0</v>
      </c>
      <c r="X4158">
        <v>40.633629524144084</v>
      </c>
      <c r="Y4158">
        <v>0</v>
      </c>
      <c r="Z4158">
        <v>41.060732707311388</v>
      </c>
      <c r="AA4158">
        <v>45.877395772367656</v>
      </c>
      <c r="AB4158">
        <v>6.8377491328975646</v>
      </c>
      <c r="AC4158">
        <v>0</v>
      </c>
      <c r="AD4158">
        <v>0</v>
      </c>
      <c r="AE4158">
        <v>134.40950713672069</v>
      </c>
    </row>
    <row r="4159" spans="1:31" x14ac:dyDescent="0.25">
      <c r="A4159">
        <v>1879286</v>
      </c>
      <c r="B4159">
        <v>1</v>
      </c>
      <c r="C4159" t="s">
        <v>80</v>
      </c>
      <c r="D4159" t="s">
        <v>103</v>
      </c>
      <c r="E4159" t="s">
        <v>146</v>
      </c>
      <c r="F4159" t="s">
        <v>11414</v>
      </c>
      <c r="G4159" t="s">
        <v>148</v>
      </c>
      <c r="H4159" t="s">
        <v>143</v>
      </c>
      <c r="I4159" t="s">
        <v>135</v>
      </c>
      <c r="J4159" t="s">
        <v>136</v>
      </c>
      <c r="K4159" t="s">
        <v>137</v>
      </c>
      <c r="L4159" t="s">
        <v>12048</v>
      </c>
      <c r="M4159" t="s">
        <v>12049</v>
      </c>
      <c r="N4159">
        <v>0.59611111100000003</v>
      </c>
      <c r="O4159">
        <v>0</v>
      </c>
      <c r="P4159">
        <v>19</v>
      </c>
      <c r="Q4159">
        <v>0</v>
      </c>
      <c r="R4159">
        <v>2</v>
      </c>
      <c r="S4159">
        <v>0</v>
      </c>
      <c r="T4159">
        <v>6</v>
      </c>
      <c r="U4159">
        <v>0</v>
      </c>
      <c r="V4159">
        <v>0</v>
      </c>
      <c r="W4159">
        <v>0</v>
      </c>
      <c r="X4159">
        <v>4.0060641642405033</v>
      </c>
      <c r="Y4159">
        <v>0</v>
      </c>
      <c r="Z4159">
        <v>4.225363780307327</v>
      </c>
      <c r="AA4159">
        <v>0</v>
      </c>
      <c r="AB4159">
        <v>7.2803378443635713</v>
      </c>
      <c r="AC4159">
        <v>0</v>
      </c>
      <c r="AD4159">
        <v>0</v>
      </c>
      <c r="AE4159">
        <v>15.511765788911401</v>
      </c>
    </row>
    <row r="4160" spans="1:31" x14ac:dyDescent="0.25">
      <c r="A4160">
        <v>1878931</v>
      </c>
      <c r="B4160">
        <v>1</v>
      </c>
      <c r="C4160" t="s">
        <v>81</v>
      </c>
      <c r="D4160" t="s">
        <v>115</v>
      </c>
      <c r="E4160" t="s">
        <v>169</v>
      </c>
      <c r="F4160" t="s">
        <v>12050</v>
      </c>
      <c r="G4160" t="s">
        <v>171</v>
      </c>
      <c r="H4160" t="s">
        <v>143</v>
      </c>
      <c r="I4160" t="s">
        <v>135</v>
      </c>
      <c r="J4160" t="s">
        <v>136</v>
      </c>
      <c r="K4160" t="s">
        <v>172</v>
      </c>
      <c r="L4160" t="s">
        <v>12051</v>
      </c>
      <c r="M4160" t="s">
        <v>12052</v>
      </c>
      <c r="N4160">
        <v>9.6619600000000005</v>
      </c>
      <c r="O4160">
        <v>0</v>
      </c>
      <c r="P4160">
        <v>56</v>
      </c>
      <c r="Q4160">
        <v>0</v>
      </c>
      <c r="R4160">
        <v>3</v>
      </c>
      <c r="S4160">
        <v>0</v>
      </c>
      <c r="T4160">
        <v>2</v>
      </c>
      <c r="U4160">
        <v>0</v>
      </c>
      <c r="V4160">
        <v>0</v>
      </c>
      <c r="W4160">
        <v>0</v>
      </c>
      <c r="X4160">
        <v>72.077781523337734</v>
      </c>
      <c r="Y4160">
        <v>0</v>
      </c>
      <c r="Z4160">
        <v>38.069972921128283</v>
      </c>
      <c r="AA4160">
        <v>0</v>
      </c>
      <c r="AB4160">
        <v>0.42049011404578329</v>
      </c>
      <c r="AC4160">
        <v>0</v>
      </c>
      <c r="AD4160">
        <v>0</v>
      </c>
      <c r="AE4160">
        <v>110.56824455851179</v>
      </c>
    </row>
    <row r="4161" spans="1:31" x14ac:dyDescent="0.25">
      <c r="A4161">
        <v>1879137</v>
      </c>
      <c r="B4161">
        <v>1</v>
      </c>
      <c r="C4161" t="s">
        <v>80</v>
      </c>
      <c r="D4161" t="s">
        <v>103</v>
      </c>
      <c r="E4161" t="s">
        <v>140</v>
      </c>
      <c r="F4161" t="s">
        <v>12053</v>
      </c>
      <c r="G4161" t="s">
        <v>163</v>
      </c>
      <c r="H4161" t="s">
        <v>143</v>
      </c>
      <c r="I4161" t="s">
        <v>135</v>
      </c>
      <c r="J4161" t="s">
        <v>136</v>
      </c>
      <c r="K4161" t="s">
        <v>137</v>
      </c>
      <c r="L4161" t="s">
        <v>12054</v>
      </c>
      <c r="M4161" t="s">
        <v>12055</v>
      </c>
      <c r="N4161">
        <v>1.6563888879999999</v>
      </c>
      <c r="O4161">
        <v>0</v>
      </c>
      <c r="P4161">
        <v>2</v>
      </c>
      <c r="Q4161">
        <v>0</v>
      </c>
      <c r="R4161">
        <v>0</v>
      </c>
      <c r="S4161">
        <v>0</v>
      </c>
      <c r="T4161">
        <v>0</v>
      </c>
      <c r="U4161">
        <v>0</v>
      </c>
      <c r="V4161">
        <v>0</v>
      </c>
      <c r="W4161">
        <v>0</v>
      </c>
      <c r="X4161">
        <v>1.1948730344714289</v>
      </c>
      <c r="Y4161">
        <v>0</v>
      </c>
      <c r="Z4161">
        <v>0</v>
      </c>
      <c r="AA4161">
        <v>0</v>
      </c>
      <c r="AB4161">
        <v>0</v>
      </c>
      <c r="AC4161">
        <v>0</v>
      </c>
      <c r="AD4161">
        <v>0</v>
      </c>
      <c r="AE4161">
        <v>1.1948730344714289</v>
      </c>
    </row>
    <row r="4162" spans="1:31" x14ac:dyDescent="0.25">
      <c r="A4162">
        <v>1878951</v>
      </c>
      <c r="B4162">
        <v>1</v>
      </c>
      <c r="C4162" t="s">
        <v>80</v>
      </c>
      <c r="D4162" t="s">
        <v>110</v>
      </c>
      <c r="E4162" t="s">
        <v>222</v>
      </c>
      <c r="F4162" t="s">
        <v>12056</v>
      </c>
      <c r="G4162" t="s">
        <v>196</v>
      </c>
      <c r="H4162" t="s">
        <v>143</v>
      </c>
      <c r="I4162" t="s">
        <v>135</v>
      </c>
      <c r="J4162" t="s">
        <v>136</v>
      </c>
      <c r="K4162" t="s">
        <v>172</v>
      </c>
      <c r="L4162" t="s">
        <v>12057</v>
      </c>
      <c r="M4162" t="s">
        <v>12058</v>
      </c>
      <c r="N4162">
        <v>0.60745555500000004</v>
      </c>
      <c r="O4162">
        <v>0</v>
      </c>
      <c r="P4162">
        <v>107</v>
      </c>
      <c r="Q4162">
        <v>0</v>
      </c>
      <c r="R4162">
        <v>0</v>
      </c>
      <c r="S4162">
        <v>0</v>
      </c>
      <c r="T4162">
        <v>4</v>
      </c>
      <c r="U4162">
        <v>0</v>
      </c>
      <c r="V4162">
        <v>0</v>
      </c>
      <c r="W4162">
        <v>0</v>
      </c>
      <c r="X4162">
        <v>18.342457802847036</v>
      </c>
      <c r="Y4162">
        <v>0</v>
      </c>
      <c r="Z4162">
        <v>0</v>
      </c>
      <c r="AA4162">
        <v>0</v>
      </c>
      <c r="AB4162">
        <v>8.3032646455687503E-2</v>
      </c>
      <c r="AC4162">
        <v>0</v>
      </c>
      <c r="AD4162">
        <v>0</v>
      </c>
      <c r="AE4162">
        <v>18.425490449302725</v>
      </c>
    </row>
    <row r="4163" spans="1:31" x14ac:dyDescent="0.25">
      <c r="A4163">
        <v>1878928</v>
      </c>
      <c r="B4163">
        <v>1</v>
      </c>
      <c r="C4163" t="s">
        <v>80</v>
      </c>
      <c r="D4163" t="s">
        <v>94</v>
      </c>
      <c r="E4163" t="s">
        <v>140</v>
      </c>
      <c r="F4163" t="s">
        <v>12059</v>
      </c>
      <c r="G4163" t="s">
        <v>163</v>
      </c>
      <c r="H4163" t="s">
        <v>143</v>
      </c>
      <c r="I4163" t="s">
        <v>135</v>
      </c>
      <c r="J4163" t="s">
        <v>136</v>
      </c>
      <c r="K4163" t="s">
        <v>137</v>
      </c>
      <c r="L4163" t="s">
        <v>12060</v>
      </c>
      <c r="M4163" t="s">
        <v>12061</v>
      </c>
      <c r="N4163">
        <v>3.5125000000000002</v>
      </c>
      <c r="O4163">
        <v>0</v>
      </c>
      <c r="P4163">
        <v>1</v>
      </c>
      <c r="Q4163">
        <v>0</v>
      </c>
      <c r="R4163">
        <v>0</v>
      </c>
      <c r="S4163">
        <v>0</v>
      </c>
      <c r="T4163">
        <v>0</v>
      </c>
      <c r="U4163">
        <v>0</v>
      </c>
      <c r="V4163">
        <v>0</v>
      </c>
      <c r="W4163">
        <v>0</v>
      </c>
      <c r="X4163">
        <v>0.32558998805116002</v>
      </c>
      <c r="Y4163">
        <v>0</v>
      </c>
      <c r="Z4163">
        <v>0</v>
      </c>
      <c r="AA4163">
        <v>0</v>
      </c>
      <c r="AB4163">
        <v>0</v>
      </c>
      <c r="AC4163">
        <v>0</v>
      </c>
      <c r="AD4163">
        <v>0</v>
      </c>
      <c r="AE4163">
        <v>0.32558998805116002</v>
      </c>
    </row>
    <row r="4164" spans="1:31" x14ac:dyDescent="0.25">
      <c r="A4164">
        <v>1878974</v>
      </c>
      <c r="B4164">
        <v>1</v>
      </c>
      <c r="C4164" t="s">
        <v>80</v>
      </c>
      <c r="D4164" t="s">
        <v>106</v>
      </c>
      <c r="E4164" t="s">
        <v>158</v>
      </c>
      <c r="F4164" t="s">
        <v>12062</v>
      </c>
      <c r="G4164" t="s">
        <v>219</v>
      </c>
      <c r="H4164" t="s">
        <v>134</v>
      </c>
      <c r="I4164" t="s">
        <v>135</v>
      </c>
      <c r="J4164" t="s">
        <v>136</v>
      </c>
      <c r="K4164" t="s">
        <v>137</v>
      </c>
      <c r="L4164" t="s">
        <v>12063</v>
      </c>
      <c r="M4164" t="s">
        <v>12064</v>
      </c>
      <c r="N4164">
        <v>1.5672222220000001</v>
      </c>
      <c r="O4164">
        <v>0</v>
      </c>
      <c r="P4164">
        <v>0</v>
      </c>
      <c r="Q4164">
        <v>0</v>
      </c>
      <c r="R4164">
        <v>4</v>
      </c>
      <c r="S4164">
        <v>0</v>
      </c>
      <c r="T4164">
        <v>1</v>
      </c>
      <c r="U4164">
        <v>0</v>
      </c>
      <c r="V4164">
        <v>0</v>
      </c>
      <c r="W4164">
        <v>0</v>
      </c>
      <c r="X4164">
        <v>0</v>
      </c>
      <c r="Y4164">
        <v>0</v>
      </c>
      <c r="Z4164">
        <v>43.100543945897179</v>
      </c>
      <c r="AA4164">
        <v>0</v>
      </c>
      <c r="AB4164">
        <v>4.9942909495153875</v>
      </c>
      <c r="AC4164">
        <v>0</v>
      </c>
      <c r="AD4164">
        <v>0</v>
      </c>
      <c r="AE4164">
        <v>48.094834895412568</v>
      </c>
    </row>
    <row r="4165" spans="1:31" x14ac:dyDescent="0.25">
      <c r="A4165">
        <v>1879120</v>
      </c>
      <c r="B4165">
        <v>1</v>
      </c>
      <c r="C4165" t="s">
        <v>80</v>
      </c>
      <c r="D4165" t="s">
        <v>103</v>
      </c>
      <c r="E4165" t="s">
        <v>222</v>
      </c>
      <c r="F4165" t="s">
        <v>12065</v>
      </c>
      <c r="G4165" t="s">
        <v>663</v>
      </c>
      <c r="H4165" t="s">
        <v>143</v>
      </c>
      <c r="I4165" t="s">
        <v>135</v>
      </c>
      <c r="J4165" t="s">
        <v>136</v>
      </c>
      <c r="K4165" t="s">
        <v>137</v>
      </c>
      <c r="L4165" t="s">
        <v>12066</v>
      </c>
      <c r="M4165" t="s">
        <v>12067</v>
      </c>
      <c r="N4165">
        <v>0.73138888800000001</v>
      </c>
      <c r="O4165">
        <v>0</v>
      </c>
      <c r="P4165">
        <v>80</v>
      </c>
      <c r="Q4165">
        <v>0</v>
      </c>
      <c r="R4165">
        <v>0</v>
      </c>
      <c r="S4165">
        <v>0</v>
      </c>
      <c r="T4165">
        <v>11</v>
      </c>
      <c r="U4165">
        <v>0</v>
      </c>
      <c r="V4165">
        <v>0</v>
      </c>
      <c r="W4165">
        <v>0</v>
      </c>
      <c r="X4165">
        <v>26.306926923059617</v>
      </c>
      <c r="Y4165">
        <v>0</v>
      </c>
      <c r="Z4165">
        <v>0</v>
      </c>
      <c r="AA4165">
        <v>0</v>
      </c>
      <c r="AB4165">
        <v>38.430229480242275</v>
      </c>
      <c r="AC4165">
        <v>0</v>
      </c>
      <c r="AD4165">
        <v>0</v>
      </c>
      <c r="AE4165">
        <v>64.737156403301896</v>
      </c>
    </row>
    <row r="4166" spans="1:31" x14ac:dyDescent="0.25">
      <c r="A4166">
        <v>1879206</v>
      </c>
      <c r="B4166">
        <v>1</v>
      </c>
      <c r="C4166" t="s">
        <v>80</v>
      </c>
      <c r="D4166" t="s">
        <v>106</v>
      </c>
      <c r="E4166" t="s">
        <v>169</v>
      </c>
      <c r="F4166" t="s">
        <v>12068</v>
      </c>
      <c r="G4166" t="s">
        <v>142</v>
      </c>
      <c r="H4166" t="s">
        <v>143</v>
      </c>
      <c r="I4166" t="s">
        <v>135</v>
      </c>
      <c r="J4166" t="s">
        <v>136</v>
      </c>
      <c r="K4166" t="s">
        <v>137</v>
      </c>
      <c r="L4166" t="s">
        <v>12069</v>
      </c>
      <c r="M4166" t="s">
        <v>12070</v>
      </c>
      <c r="N4166">
        <v>4.6713888880000001</v>
      </c>
      <c r="O4166">
        <v>0</v>
      </c>
      <c r="P4166">
        <v>0</v>
      </c>
      <c r="Q4166">
        <v>0</v>
      </c>
      <c r="R4166">
        <v>1</v>
      </c>
      <c r="S4166">
        <v>0</v>
      </c>
      <c r="T4166">
        <v>0</v>
      </c>
      <c r="U4166">
        <v>0</v>
      </c>
      <c r="V4166">
        <v>0</v>
      </c>
      <c r="W4166">
        <v>0</v>
      </c>
      <c r="X4166">
        <v>0</v>
      </c>
      <c r="Y4166">
        <v>0</v>
      </c>
      <c r="Z4166">
        <v>19.832690312757379</v>
      </c>
      <c r="AA4166">
        <v>0</v>
      </c>
      <c r="AB4166">
        <v>0</v>
      </c>
      <c r="AC4166">
        <v>0</v>
      </c>
      <c r="AD4166">
        <v>0</v>
      </c>
      <c r="AE4166">
        <v>19.832690312757379</v>
      </c>
    </row>
    <row r="4167" spans="1:31" x14ac:dyDescent="0.25">
      <c r="A4167">
        <v>1878868</v>
      </c>
      <c r="B4167">
        <v>1</v>
      </c>
      <c r="C4167" t="s">
        <v>81</v>
      </c>
      <c r="D4167" t="s">
        <v>113</v>
      </c>
      <c r="E4167" t="s">
        <v>169</v>
      </c>
      <c r="F4167" t="s">
        <v>12071</v>
      </c>
      <c r="G4167" t="s">
        <v>183</v>
      </c>
      <c r="H4167" t="s">
        <v>143</v>
      </c>
      <c r="I4167" t="s">
        <v>135</v>
      </c>
      <c r="J4167" t="s">
        <v>136</v>
      </c>
      <c r="K4167" t="s">
        <v>137</v>
      </c>
      <c r="L4167" t="s">
        <v>12072</v>
      </c>
      <c r="M4167" t="s">
        <v>12073</v>
      </c>
      <c r="N4167">
        <v>0.811111111</v>
      </c>
      <c r="O4167">
        <v>0</v>
      </c>
      <c r="P4167">
        <v>0</v>
      </c>
      <c r="Q4167">
        <v>0</v>
      </c>
      <c r="R4167">
        <v>0</v>
      </c>
      <c r="S4167">
        <v>0</v>
      </c>
      <c r="T4167">
        <v>11</v>
      </c>
      <c r="U4167">
        <v>0</v>
      </c>
      <c r="V4167">
        <v>0</v>
      </c>
      <c r="W4167">
        <v>0</v>
      </c>
      <c r="X4167">
        <v>0</v>
      </c>
      <c r="Y4167">
        <v>0</v>
      </c>
      <c r="Z4167">
        <v>0</v>
      </c>
      <c r="AA4167">
        <v>0</v>
      </c>
      <c r="AB4167">
        <v>8.1613429818103587</v>
      </c>
      <c r="AC4167">
        <v>0</v>
      </c>
      <c r="AD4167">
        <v>0</v>
      </c>
      <c r="AE4167">
        <v>8.1613429818103587</v>
      </c>
    </row>
    <row r="4168" spans="1:31" x14ac:dyDescent="0.25">
      <c r="A4168">
        <v>1878911</v>
      </c>
      <c r="B4168">
        <v>1</v>
      </c>
      <c r="C4168" t="s">
        <v>81</v>
      </c>
      <c r="D4168" t="s">
        <v>113</v>
      </c>
      <c r="E4168" t="s">
        <v>169</v>
      </c>
      <c r="F4168" t="s">
        <v>12074</v>
      </c>
      <c r="G4168" t="s">
        <v>183</v>
      </c>
      <c r="H4168" t="s">
        <v>143</v>
      </c>
      <c r="I4168" t="s">
        <v>135</v>
      </c>
      <c r="J4168" t="s">
        <v>136</v>
      </c>
      <c r="K4168" t="s">
        <v>137</v>
      </c>
      <c r="L4168" t="s">
        <v>12075</v>
      </c>
      <c r="M4168" t="s">
        <v>12076</v>
      </c>
      <c r="N4168">
        <v>2.2733333330000001</v>
      </c>
      <c r="O4168">
        <v>0</v>
      </c>
      <c r="P4168">
        <v>0</v>
      </c>
      <c r="Q4168">
        <v>0</v>
      </c>
      <c r="R4168">
        <v>10</v>
      </c>
      <c r="S4168">
        <v>0</v>
      </c>
      <c r="T4168">
        <v>1</v>
      </c>
      <c r="U4168">
        <v>0</v>
      </c>
      <c r="V4168">
        <v>0</v>
      </c>
      <c r="W4168">
        <v>0</v>
      </c>
      <c r="X4168">
        <v>0</v>
      </c>
      <c r="Y4168">
        <v>0</v>
      </c>
      <c r="Z4168">
        <v>186.97566947497774</v>
      </c>
      <c r="AA4168">
        <v>0</v>
      </c>
      <c r="AB4168">
        <v>2.0952958496799532</v>
      </c>
      <c r="AC4168">
        <v>0</v>
      </c>
      <c r="AD4168">
        <v>0</v>
      </c>
      <c r="AE4168">
        <v>189.07096532465769</v>
      </c>
    </row>
    <row r="4169" spans="1:31" x14ac:dyDescent="0.25">
      <c r="A4169">
        <v>1879160</v>
      </c>
      <c r="B4169">
        <v>1</v>
      </c>
      <c r="C4169" t="s">
        <v>80</v>
      </c>
      <c r="D4169" t="s">
        <v>88</v>
      </c>
      <c r="E4169" t="s">
        <v>158</v>
      </c>
      <c r="F4169" t="s">
        <v>12077</v>
      </c>
      <c r="G4169" t="s">
        <v>133</v>
      </c>
      <c r="H4169" t="s">
        <v>134</v>
      </c>
      <c r="I4169" t="s">
        <v>135</v>
      </c>
      <c r="J4169" t="s">
        <v>136</v>
      </c>
      <c r="K4169" t="s">
        <v>137</v>
      </c>
      <c r="L4169" t="s">
        <v>12078</v>
      </c>
      <c r="M4169" t="s">
        <v>12079</v>
      </c>
      <c r="N4169">
        <v>1.0877777769999999</v>
      </c>
      <c r="O4169">
        <v>2</v>
      </c>
      <c r="P4169">
        <v>966</v>
      </c>
      <c r="Q4169">
        <v>0</v>
      </c>
      <c r="R4169">
        <v>0</v>
      </c>
      <c r="S4169">
        <v>16</v>
      </c>
      <c r="T4169">
        <v>171</v>
      </c>
      <c r="U4169">
        <v>8</v>
      </c>
      <c r="V4169">
        <v>3</v>
      </c>
      <c r="W4169">
        <v>109.58498190517875</v>
      </c>
      <c r="X4169">
        <v>637.10772690020917</v>
      </c>
      <c r="Y4169">
        <v>0</v>
      </c>
      <c r="Z4169">
        <v>0</v>
      </c>
      <c r="AA4169">
        <v>302.3926447398361</v>
      </c>
      <c r="AB4169">
        <v>245.09122905406664</v>
      </c>
      <c r="AC4169">
        <v>708.56295067661529</v>
      </c>
      <c r="AD4169">
        <v>208.96857213883479</v>
      </c>
      <c r="AE4169">
        <v>2211.7081054147407</v>
      </c>
    </row>
    <row r="4170" spans="1:31" x14ac:dyDescent="0.25">
      <c r="A4170">
        <v>1879060</v>
      </c>
      <c r="B4170">
        <v>1</v>
      </c>
      <c r="C4170" t="s">
        <v>80</v>
      </c>
      <c r="D4170" t="s">
        <v>99</v>
      </c>
      <c r="E4170" t="s">
        <v>140</v>
      </c>
      <c r="F4170" t="s">
        <v>12080</v>
      </c>
      <c r="G4170" t="s">
        <v>163</v>
      </c>
      <c r="H4170" t="s">
        <v>143</v>
      </c>
      <c r="I4170" t="s">
        <v>135</v>
      </c>
      <c r="J4170" t="s">
        <v>136</v>
      </c>
      <c r="K4170" t="s">
        <v>137</v>
      </c>
      <c r="L4170" t="s">
        <v>12081</v>
      </c>
      <c r="M4170" t="s">
        <v>12082</v>
      </c>
      <c r="N4170">
        <v>5.4408333329999996</v>
      </c>
      <c r="O4170">
        <v>0</v>
      </c>
      <c r="P4170">
        <v>1</v>
      </c>
      <c r="Q4170">
        <v>0</v>
      </c>
      <c r="R4170">
        <v>0</v>
      </c>
      <c r="S4170">
        <v>0</v>
      </c>
      <c r="T4170">
        <v>0</v>
      </c>
      <c r="U4170">
        <v>0</v>
      </c>
      <c r="V4170">
        <v>0</v>
      </c>
      <c r="W4170">
        <v>0</v>
      </c>
      <c r="X4170">
        <v>4.0955968645415624</v>
      </c>
      <c r="Y4170">
        <v>0</v>
      </c>
      <c r="Z4170">
        <v>0</v>
      </c>
      <c r="AA4170">
        <v>0</v>
      </c>
      <c r="AB4170">
        <v>0</v>
      </c>
      <c r="AC4170">
        <v>0</v>
      </c>
      <c r="AD4170">
        <v>0</v>
      </c>
      <c r="AE4170">
        <v>4.0955968645415624</v>
      </c>
    </row>
    <row r="4171" spans="1:31" x14ac:dyDescent="0.25">
      <c r="A4171">
        <v>1879077</v>
      </c>
      <c r="B4171">
        <v>1</v>
      </c>
      <c r="C4171" t="s">
        <v>80</v>
      </c>
      <c r="D4171" t="s">
        <v>100</v>
      </c>
      <c r="E4171" t="s">
        <v>169</v>
      </c>
      <c r="F4171" t="s">
        <v>12083</v>
      </c>
      <c r="G4171" t="s">
        <v>469</v>
      </c>
      <c r="H4171" t="s">
        <v>143</v>
      </c>
      <c r="I4171" t="s">
        <v>135</v>
      </c>
      <c r="J4171" t="s">
        <v>136</v>
      </c>
      <c r="K4171" t="s">
        <v>137</v>
      </c>
      <c r="L4171" t="s">
        <v>12084</v>
      </c>
      <c r="M4171" t="s">
        <v>12085</v>
      </c>
      <c r="N4171">
        <v>3.5280555549999999</v>
      </c>
      <c r="O4171">
        <v>0</v>
      </c>
      <c r="P4171">
        <v>42</v>
      </c>
      <c r="Q4171">
        <v>0</v>
      </c>
      <c r="R4171">
        <v>10</v>
      </c>
      <c r="S4171">
        <v>0</v>
      </c>
      <c r="T4171">
        <v>12</v>
      </c>
      <c r="U4171">
        <v>0</v>
      </c>
      <c r="V4171">
        <v>0</v>
      </c>
      <c r="W4171">
        <v>0</v>
      </c>
      <c r="X4171">
        <v>44.329633368932363</v>
      </c>
      <c r="Y4171">
        <v>0</v>
      </c>
      <c r="Z4171">
        <v>14.589054093584085</v>
      </c>
      <c r="AA4171">
        <v>0</v>
      </c>
      <c r="AB4171">
        <v>40.888968269837108</v>
      </c>
      <c r="AC4171">
        <v>0</v>
      </c>
      <c r="AD4171">
        <v>0</v>
      </c>
      <c r="AE4171">
        <v>99.807655732353552</v>
      </c>
    </row>
    <row r="4172" spans="1:31" x14ac:dyDescent="0.25">
      <c r="A4172">
        <v>1879289</v>
      </c>
      <c r="B4172">
        <v>1</v>
      </c>
      <c r="C4172" t="s">
        <v>81</v>
      </c>
      <c r="D4172" t="s">
        <v>112</v>
      </c>
      <c r="E4172" t="s">
        <v>140</v>
      </c>
      <c r="F4172" t="s">
        <v>12086</v>
      </c>
      <c r="G4172" t="s">
        <v>163</v>
      </c>
      <c r="H4172" t="s">
        <v>143</v>
      </c>
      <c r="I4172" t="s">
        <v>135</v>
      </c>
      <c r="J4172" t="s">
        <v>136</v>
      </c>
      <c r="K4172" t="s">
        <v>137</v>
      </c>
      <c r="L4172" t="s">
        <v>12087</v>
      </c>
      <c r="M4172" t="s">
        <v>12088</v>
      </c>
      <c r="N4172">
        <v>3.1972222220000002</v>
      </c>
      <c r="O4172">
        <v>0</v>
      </c>
      <c r="P4172">
        <v>0</v>
      </c>
      <c r="Q4172">
        <v>0</v>
      </c>
      <c r="R4172">
        <v>1</v>
      </c>
      <c r="S4172">
        <v>0</v>
      </c>
      <c r="T4172">
        <v>0</v>
      </c>
      <c r="U4172">
        <v>0</v>
      </c>
      <c r="V4172">
        <v>0</v>
      </c>
      <c r="W4172">
        <v>0</v>
      </c>
      <c r="X4172">
        <v>0</v>
      </c>
      <c r="Y4172">
        <v>0</v>
      </c>
      <c r="Z4172">
        <v>0.71123958276961519</v>
      </c>
      <c r="AA4172">
        <v>0</v>
      </c>
      <c r="AB4172">
        <v>0</v>
      </c>
      <c r="AC4172">
        <v>0</v>
      </c>
      <c r="AD4172">
        <v>0</v>
      </c>
      <c r="AE4172">
        <v>0.71123958276961519</v>
      </c>
    </row>
    <row r="4173" spans="1:31" x14ac:dyDescent="0.25">
      <c r="A4173">
        <v>1879220</v>
      </c>
      <c r="B4173">
        <v>1</v>
      </c>
      <c r="C4173" t="s">
        <v>81</v>
      </c>
      <c r="D4173" t="s">
        <v>112</v>
      </c>
      <c r="E4173" t="s">
        <v>140</v>
      </c>
      <c r="F4173" t="s">
        <v>12089</v>
      </c>
      <c r="G4173" t="s">
        <v>163</v>
      </c>
      <c r="H4173" t="s">
        <v>143</v>
      </c>
      <c r="I4173" t="s">
        <v>135</v>
      </c>
      <c r="J4173" t="s">
        <v>136</v>
      </c>
      <c r="K4173" t="s">
        <v>137</v>
      </c>
      <c r="L4173" t="s">
        <v>12090</v>
      </c>
      <c r="M4173" t="s">
        <v>12091</v>
      </c>
      <c r="N4173">
        <v>0.62805555499999999</v>
      </c>
      <c r="O4173">
        <v>0</v>
      </c>
      <c r="P4173">
        <v>3</v>
      </c>
      <c r="Q4173">
        <v>0</v>
      </c>
      <c r="R4173">
        <v>0</v>
      </c>
      <c r="S4173">
        <v>0</v>
      </c>
      <c r="T4173">
        <v>0</v>
      </c>
      <c r="U4173">
        <v>0</v>
      </c>
      <c r="V4173">
        <v>0</v>
      </c>
      <c r="W4173">
        <v>0</v>
      </c>
      <c r="X4173">
        <v>0.21910207681197696</v>
      </c>
      <c r="Y4173">
        <v>0</v>
      </c>
      <c r="Z4173">
        <v>0</v>
      </c>
      <c r="AA4173">
        <v>0</v>
      </c>
      <c r="AB4173">
        <v>0</v>
      </c>
      <c r="AC4173">
        <v>0</v>
      </c>
      <c r="AD4173">
        <v>0</v>
      </c>
      <c r="AE4173">
        <v>0.21910207681197696</v>
      </c>
    </row>
    <row r="4174" spans="1:31" x14ac:dyDescent="0.25">
      <c r="A4174">
        <v>1879369</v>
      </c>
      <c r="B4174">
        <v>1</v>
      </c>
      <c r="C4174" t="s">
        <v>81</v>
      </c>
      <c r="D4174" t="s">
        <v>118</v>
      </c>
      <c r="E4174" t="s">
        <v>140</v>
      </c>
      <c r="F4174" t="s">
        <v>12092</v>
      </c>
      <c r="G4174" t="s">
        <v>163</v>
      </c>
      <c r="H4174" t="s">
        <v>143</v>
      </c>
      <c r="I4174" t="s">
        <v>135</v>
      </c>
      <c r="J4174" t="s">
        <v>136</v>
      </c>
      <c r="K4174" t="s">
        <v>137</v>
      </c>
      <c r="L4174" t="s">
        <v>12093</v>
      </c>
      <c r="M4174" t="s">
        <v>12094</v>
      </c>
      <c r="N4174">
        <v>1.788611111</v>
      </c>
      <c r="O4174">
        <v>0</v>
      </c>
      <c r="P4174">
        <v>1</v>
      </c>
      <c r="Q4174">
        <v>0</v>
      </c>
      <c r="R4174">
        <v>0</v>
      </c>
      <c r="S4174">
        <v>0</v>
      </c>
      <c r="T4174">
        <v>0</v>
      </c>
      <c r="U4174">
        <v>0</v>
      </c>
      <c r="V4174">
        <v>0</v>
      </c>
      <c r="W4174">
        <v>0</v>
      </c>
      <c r="X4174">
        <v>0.60818079546373993</v>
      </c>
      <c r="Y4174">
        <v>0</v>
      </c>
      <c r="Z4174">
        <v>0</v>
      </c>
      <c r="AA4174">
        <v>0</v>
      </c>
      <c r="AB4174">
        <v>0</v>
      </c>
      <c r="AC4174">
        <v>0</v>
      </c>
      <c r="AD4174">
        <v>0</v>
      </c>
      <c r="AE4174">
        <v>0.60818079546373993</v>
      </c>
    </row>
    <row r="4175" spans="1:31" x14ac:dyDescent="0.25">
      <c r="A4175">
        <v>1878977</v>
      </c>
      <c r="B4175">
        <v>1</v>
      </c>
      <c r="C4175" t="s">
        <v>80</v>
      </c>
      <c r="D4175" t="s">
        <v>97</v>
      </c>
      <c r="E4175" t="s">
        <v>140</v>
      </c>
      <c r="F4175" t="s">
        <v>12095</v>
      </c>
      <c r="G4175" t="s">
        <v>163</v>
      </c>
      <c r="H4175" t="s">
        <v>143</v>
      </c>
      <c r="I4175" t="s">
        <v>135</v>
      </c>
      <c r="J4175" t="s">
        <v>136</v>
      </c>
      <c r="K4175" t="s">
        <v>137</v>
      </c>
      <c r="L4175" t="s">
        <v>12096</v>
      </c>
      <c r="M4175" t="s">
        <v>12097</v>
      </c>
      <c r="N4175">
        <v>1.378333333</v>
      </c>
      <c r="O4175">
        <v>0</v>
      </c>
      <c r="P4175">
        <v>2</v>
      </c>
      <c r="Q4175">
        <v>0</v>
      </c>
      <c r="R4175">
        <v>0</v>
      </c>
      <c r="S4175">
        <v>0</v>
      </c>
      <c r="T4175">
        <v>0</v>
      </c>
      <c r="U4175">
        <v>0</v>
      </c>
      <c r="V4175">
        <v>0</v>
      </c>
      <c r="W4175">
        <v>0</v>
      </c>
      <c r="X4175">
        <v>1.8538265834206999</v>
      </c>
      <c r="Y4175">
        <v>0</v>
      </c>
      <c r="Z4175">
        <v>0</v>
      </c>
      <c r="AA4175">
        <v>0</v>
      </c>
      <c r="AB4175">
        <v>0</v>
      </c>
      <c r="AC4175">
        <v>0</v>
      </c>
      <c r="AD4175">
        <v>0</v>
      </c>
      <c r="AE4175">
        <v>1.8538265834206999</v>
      </c>
    </row>
    <row r="4176" spans="1:31" x14ac:dyDescent="0.25">
      <c r="A4176">
        <v>1879226</v>
      </c>
      <c r="B4176">
        <v>1</v>
      </c>
      <c r="C4176" t="s">
        <v>80</v>
      </c>
      <c r="D4176" t="s">
        <v>107</v>
      </c>
      <c r="E4176" t="s">
        <v>140</v>
      </c>
      <c r="F4176" t="s">
        <v>12098</v>
      </c>
      <c r="G4176" t="s">
        <v>163</v>
      </c>
      <c r="H4176" t="s">
        <v>143</v>
      </c>
      <c r="I4176" t="s">
        <v>135</v>
      </c>
      <c r="J4176" t="s">
        <v>136</v>
      </c>
      <c r="K4176" t="s">
        <v>137</v>
      </c>
      <c r="L4176" t="s">
        <v>12099</v>
      </c>
      <c r="M4176" t="s">
        <v>12100</v>
      </c>
      <c r="N4176">
        <v>3.3616666660000001</v>
      </c>
      <c r="O4176">
        <v>0</v>
      </c>
      <c r="P4176">
        <v>1</v>
      </c>
      <c r="Q4176">
        <v>0</v>
      </c>
      <c r="R4176">
        <v>0</v>
      </c>
      <c r="S4176">
        <v>0</v>
      </c>
      <c r="T4176">
        <v>0</v>
      </c>
      <c r="U4176">
        <v>0</v>
      </c>
      <c r="V4176">
        <v>0</v>
      </c>
      <c r="W4176">
        <v>0</v>
      </c>
      <c r="X4176">
        <v>1.8904814939551362</v>
      </c>
      <c r="Y4176">
        <v>0</v>
      </c>
      <c r="Z4176">
        <v>0</v>
      </c>
      <c r="AA4176">
        <v>0</v>
      </c>
      <c r="AB4176">
        <v>0</v>
      </c>
      <c r="AC4176">
        <v>0</v>
      </c>
      <c r="AD4176">
        <v>0</v>
      </c>
      <c r="AE4176">
        <v>1.8904814939551362</v>
      </c>
    </row>
    <row r="4177" spans="1:31" x14ac:dyDescent="0.25">
      <c r="A4177">
        <v>1879034</v>
      </c>
      <c r="B4177">
        <v>1</v>
      </c>
      <c r="C4177" t="s">
        <v>81</v>
      </c>
      <c r="D4177" t="s">
        <v>123</v>
      </c>
      <c r="E4177" t="s">
        <v>146</v>
      </c>
      <c r="F4177" t="s">
        <v>12101</v>
      </c>
      <c r="G4177" t="s">
        <v>148</v>
      </c>
      <c r="H4177" t="s">
        <v>143</v>
      </c>
      <c r="I4177" t="s">
        <v>135</v>
      </c>
      <c r="J4177" t="s">
        <v>136</v>
      </c>
      <c r="K4177" t="s">
        <v>137</v>
      </c>
      <c r="L4177" t="s">
        <v>12102</v>
      </c>
      <c r="M4177" t="s">
        <v>12103</v>
      </c>
      <c r="N4177">
        <v>1.9738888880000001</v>
      </c>
      <c r="O4177">
        <v>0</v>
      </c>
      <c r="P4177">
        <v>1</v>
      </c>
      <c r="Q4177">
        <v>0</v>
      </c>
      <c r="R4177">
        <v>1</v>
      </c>
      <c r="S4177">
        <v>0</v>
      </c>
      <c r="T4177">
        <v>2</v>
      </c>
      <c r="U4177">
        <v>0</v>
      </c>
      <c r="V4177">
        <v>0</v>
      </c>
      <c r="W4177">
        <v>0</v>
      </c>
      <c r="X4177">
        <v>0.21100111436992</v>
      </c>
      <c r="Y4177">
        <v>0</v>
      </c>
      <c r="Z4177">
        <v>10.238755654383016</v>
      </c>
      <c r="AA4177">
        <v>0</v>
      </c>
      <c r="AB4177">
        <v>6.1533448237976796</v>
      </c>
      <c r="AC4177">
        <v>0</v>
      </c>
      <c r="AD4177">
        <v>0</v>
      </c>
      <c r="AE4177">
        <v>16.603101592550615</v>
      </c>
    </row>
    <row r="4178" spans="1:31" x14ac:dyDescent="0.25">
      <c r="A4178">
        <v>1879432</v>
      </c>
      <c r="B4178">
        <v>1</v>
      </c>
      <c r="C4178" t="s">
        <v>81</v>
      </c>
      <c r="D4178" t="s">
        <v>115</v>
      </c>
      <c r="E4178" t="s">
        <v>158</v>
      </c>
      <c r="F4178" t="s">
        <v>12104</v>
      </c>
      <c r="G4178" t="s">
        <v>293</v>
      </c>
      <c r="H4178" t="s">
        <v>134</v>
      </c>
      <c r="I4178" t="s">
        <v>135</v>
      </c>
      <c r="J4178" t="s">
        <v>136</v>
      </c>
      <c r="K4178" t="s">
        <v>137</v>
      </c>
      <c r="L4178" t="s">
        <v>12105</v>
      </c>
      <c r="M4178" t="s">
        <v>12106</v>
      </c>
      <c r="N4178">
        <v>2.5150000000000001</v>
      </c>
      <c r="O4178">
        <v>0</v>
      </c>
      <c r="P4178">
        <v>27</v>
      </c>
      <c r="Q4178">
        <v>2</v>
      </c>
      <c r="R4178">
        <v>3</v>
      </c>
      <c r="S4178">
        <v>1</v>
      </c>
      <c r="T4178">
        <v>0</v>
      </c>
      <c r="U4178">
        <v>0</v>
      </c>
      <c r="V4178">
        <v>0</v>
      </c>
      <c r="W4178">
        <v>0</v>
      </c>
      <c r="X4178">
        <v>17.638659291329475</v>
      </c>
      <c r="Y4178">
        <v>34.557023188311405</v>
      </c>
      <c r="Z4178">
        <v>0.75709111951317776</v>
      </c>
      <c r="AA4178">
        <v>1.4081370193652851</v>
      </c>
      <c r="AB4178">
        <v>0</v>
      </c>
      <c r="AC4178">
        <v>0</v>
      </c>
      <c r="AD4178">
        <v>0</v>
      </c>
      <c r="AE4178">
        <v>54.360910618519341</v>
      </c>
    </row>
    <row r="4179" spans="1:31" x14ac:dyDescent="0.25">
      <c r="A4179">
        <v>1878934</v>
      </c>
      <c r="B4179">
        <v>1</v>
      </c>
      <c r="C4179" t="s">
        <v>80</v>
      </c>
      <c r="D4179" t="s">
        <v>90</v>
      </c>
      <c r="E4179" t="s">
        <v>140</v>
      </c>
      <c r="F4179" t="s">
        <v>12107</v>
      </c>
      <c r="G4179" t="s">
        <v>207</v>
      </c>
      <c r="H4179" t="s">
        <v>143</v>
      </c>
      <c r="I4179" t="s">
        <v>135</v>
      </c>
      <c r="J4179" t="s">
        <v>136</v>
      </c>
      <c r="K4179" t="s">
        <v>137</v>
      </c>
      <c r="L4179" t="s">
        <v>12108</v>
      </c>
      <c r="M4179" t="s">
        <v>12109</v>
      </c>
      <c r="N4179">
        <v>3.9513888879999999</v>
      </c>
      <c r="O4179">
        <v>0</v>
      </c>
      <c r="P4179">
        <v>6</v>
      </c>
      <c r="Q4179">
        <v>0</v>
      </c>
      <c r="R4179">
        <v>0</v>
      </c>
      <c r="S4179">
        <v>0</v>
      </c>
      <c r="T4179">
        <v>0</v>
      </c>
      <c r="U4179">
        <v>0</v>
      </c>
      <c r="V4179">
        <v>0</v>
      </c>
      <c r="W4179">
        <v>0</v>
      </c>
      <c r="X4179">
        <v>6.7155271200034878</v>
      </c>
      <c r="Y4179">
        <v>0</v>
      </c>
      <c r="Z4179">
        <v>0</v>
      </c>
      <c r="AA4179">
        <v>0</v>
      </c>
      <c r="AB4179">
        <v>0</v>
      </c>
      <c r="AC4179">
        <v>0</v>
      </c>
      <c r="AD4179">
        <v>0</v>
      </c>
      <c r="AE4179">
        <v>6.7155271200034878</v>
      </c>
    </row>
    <row r="4180" spans="1:31" x14ac:dyDescent="0.25">
      <c r="A4180">
        <v>1879183</v>
      </c>
      <c r="B4180">
        <v>1</v>
      </c>
      <c r="C4180" t="s">
        <v>80</v>
      </c>
      <c r="D4180" t="s">
        <v>111</v>
      </c>
      <c r="E4180" t="s">
        <v>146</v>
      </c>
      <c r="F4180" t="s">
        <v>12110</v>
      </c>
      <c r="G4180" t="s">
        <v>148</v>
      </c>
      <c r="H4180" t="s">
        <v>143</v>
      </c>
      <c r="I4180" t="s">
        <v>135</v>
      </c>
      <c r="J4180" t="s">
        <v>136</v>
      </c>
      <c r="K4180" t="s">
        <v>137</v>
      </c>
      <c r="L4180" t="s">
        <v>12111</v>
      </c>
      <c r="M4180" t="s">
        <v>12112</v>
      </c>
      <c r="N4180">
        <v>0.40055555500000001</v>
      </c>
      <c r="O4180">
        <v>0</v>
      </c>
      <c r="P4180">
        <v>4</v>
      </c>
      <c r="Q4180">
        <v>0</v>
      </c>
      <c r="R4180">
        <v>5</v>
      </c>
      <c r="S4180">
        <v>0</v>
      </c>
      <c r="T4180">
        <v>3</v>
      </c>
      <c r="U4180">
        <v>0</v>
      </c>
      <c r="V4180">
        <v>0</v>
      </c>
      <c r="W4180">
        <v>0</v>
      </c>
      <c r="X4180">
        <v>1.0068320419090928</v>
      </c>
      <c r="Y4180">
        <v>0</v>
      </c>
      <c r="Z4180">
        <v>0.91950430249116855</v>
      </c>
      <c r="AA4180">
        <v>0</v>
      </c>
      <c r="AB4180">
        <v>3.3453713021907112</v>
      </c>
      <c r="AC4180">
        <v>0</v>
      </c>
      <c r="AD4180">
        <v>0</v>
      </c>
      <c r="AE4180">
        <v>5.271707646590972</v>
      </c>
    </row>
    <row r="4181" spans="1:31" x14ac:dyDescent="0.25">
      <c r="A4181">
        <v>1878877</v>
      </c>
      <c r="B4181">
        <v>1</v>
      </c>
      <c r="C4181" t="s">
        <v>81</v>
      </c>
      <c r="D4181" t="s">
        <v>123</v>
      </c>
      <c r="E4181" t="s">
        <v>210</v>
      </c>
      <c r="F4181" t="s">
        <v>1349</v>
      </c>
      <c r="G4181" t="s">
        <v>133</v>
      </c>
      <c r="H4181" t="s">
        <v>134</v>
      </c>
      <c r="I4181" t="s">
        <v>135</v>
      </c>
      <c r="J4181" t="s">
        <v>136</v>
      </c>
      <c r="K4181" t="s">
        <v>137</v>
      </c>
      <c r="L4181" t="s">
        <v>12113</v>
      </c>
      <c r="M4181" t="s">
        <v>12114</v>
      </c>
      <c r="N4181">
        <v>0.72222222199999997</v>
      </c>
      <c r="O4181">
        <v>7</v>
      </c>
      <c r="P4181">
        <v>1284</v>
      </c>
      <c r="Q4181">
        <v>99</v>
      </c>
      <c r="R4181">
        <v>70</v>
      </c>
      <c r="S4181">
        <v>26</v>
      </c>
      <c r="T4181">
        <v>110</v>
      </c>
      <c r="U4181">
        <v>7</v>
      </c>
      <c r="V4181">
        <v>0</v>
      </c>
      <c r="W4181">
        <v>1.091700618164503</v>
      </c>
      <c r="X4181">
        <v>122.8721224580075</v>
      </c>
      <c r="Y4181">
        <v>69.623347630990608</v>
      </c>
      <c r="Z4181">
        <v>47.856557506481749</v>
      </c>
      <c r="AA4181">
        <v>66.64728658939238</v>
      </c>
      <c r="AB4181">
        <v>28.954259458902115</v>
      </c>
      <c r="AC4181">
        <v>161.04257333918736</v>
      </c>
      <c r="AD4181">
        <v>0</v>
      </c>
      <c r="AE4181">
        <v>498.08784760112621</v>
      </c>
    </row>
    <row r="4182" spans="1:31" x14ac:dyDescent="0.25">
      <c r="A4182">
        <v>1878854</v>
      </c>
      <c r="B4182">
        <v>1</v>
      </c>
      <c r="C4182" t="s">
        <v>80</v>
      </c>
      <c r="D4182" t="s">
        <v>96</v>
      </c>
      <c r="E4182" t="s">
        <v>169</v>
      </c>
      <c r="F4182" t="s">
        <v>12115</v>
      </c>
      <c r="G4182" t="s">
        <v>501</v>
      </c>
      <c r="H4182" t="s">
        <v>143</v>
      </c>
      <c r="I4182" t="s">
        <v>135</v>
      </c>
      <c r="J4182" t="s">
        <v>136</v>
      </c>
      <c r="K4182" t="s">
        <v>137</v>
      </c>
      <c r="L4182" t="s">
        <v>12116</v>
      </c>
      <c r="M4182" t="s">
        <v>12117</v>
      </c>
      <c r="N4182">
        <v>2.4649999999999999</v>
      </c>
      <c r="O4182">
        <v>0</v>
      </c>
      <c r="P4182">
        <v>205</v>
      </c>
      <c r="Q4182">
        <v>0</v>
      </c>
      <c r="R4182">
        <v>0</v>
      </c>
      <c r="S4182">
        <v>0</v>
      </c>
      <c r="T4182">
        <v>27</v>
      </c>
      <c r="U4182">
        <v>0</v>
      </c>
      <c r="V4182">
        <v>0</v>
      </c>
      <c r="W4182">
        <v>0</v>
      </c>
      <c r="X4182">
        <v>97.078827347913304</v>
      </c>
      <c r="Y4182">
        <v>0</v>
      </c>
      <c r="Z4182">
        <v>0</v>
      </c>
      <c r="AA4182">
        <v>0</v>
      </c>
      <c r="AB4182">
        <v>121.17042647741884</v>
      </c>
      <c r="AC4182">
        <v>0</v>
      </c>
      <c r="AD4182">
        <v>0</v>
      </c>
      <c r="AE4182">
        <v>218.24925382533215</v>
      </c>
    </row>
    <row r="4183" spans="1:31" x14ac:dyDescent="0.25">
      <c r="A4183">
        <v>1879046</v>
      </c>
      <c r="B4183">
        <v>1</v>
      </c>
      <c r="C4183" t="s">
        <v>80</v>
      </c>
      <c r="D4183" t="s">
        <v>96</v>
      </c>
      <c r="E4183" t="s">
        <v>140</v>
      </c>
      <c r="F4183" t="s">
        <v>12118</v>
      </c>
      <c r="G4183" t="s">
        <v>200</v>
      </c>
      <c r="H4183" t="s">
        <v>143</v>
      </c>
      <c r="I4183" t="s">
        <v>135</v>
      </c>
      <c r="J4183" t="s">
        <v>136</v>
      </c>
      <c r="K4183" t="s">
        <v>137</v>
      </c>
      <c r="L4183" t="s">
        <v>12119</v>
      </c>
      <c r="M4183" t="s">
        <v>12120</v>
      </c>
      <c r="N4183">
        <v>6.6505555550000004</v>
      </c>
      <c r="O4183">
        <v>0</v>
      </c>
      <c r="P4183">
        <v>1</v>
      </c>
      <c r="Q4183">
        <v>0</v>
      </c>
      <c r="R4183">
        <v>0</v>
      </c>
      <c r="S4183">
        <v>0</v>
      </c>
      <c r="T4183">
        <v>0</v>
      </c>
      <c r="U4183">
        <v>0</v>
      </c>
      <c r="V4183">
        <v>0</v>
      </c>
      <c r="W4183">
        <v>0</v>
      </c>
      <c r="X4183">
        <v>2.3644146074650352</v>
      </c>
      <c r="Y4183">
        <v>0</v>
      </c>
      <c r="Z4183">
        <v>0</v>
      </c>
      <c r="AA4183">
        <v>0</v>
      </c>
      <c r="AB4183">
        <v>0</v>
      </c>
      <c r="AC4183">
        <v>0</v>
      </c>
      <c r="AD4183">
        <v>0</v>
      </c>
      <c r="AE4183">
        <v>2.3644146074650352</v>
      </c>
    </row>
    <row r="4184" spans="1:31" x14ac:dyDescent="0.25">
      <c r="A4184">
        <v>1879418</v>
      </c>
      <c r="B4184">
        <v>1</v>
      </c>
      <c r="C4184" t="s">
        <v>81</v>
      </c>
      <c r="D4184" t="s">
        <v>115</v>
      </c>
      <c r="E4184" t="s">
        <v>131</v>
      </c>
      <c r="F4184" t="s">
        <v>12121</v>
      </c>
      <c r="G4184" t="s">
        <v>133</v>
      </c>
      <c r="H4184" t="s">
        <v>134</v>
      </c>
      <c r="I4184" t="s">
        <v>152</v>
      </c>
      <c r="J4184" t="s">
        <v>136</v>
      </c>
      <c r="K4184" t="s">
        <v>137</v>
      </c>
      <c r="L4184" t="s">
        <v>12122</v>
      </c>
      <c r="M4184" t="s">
        <v>12123</v>
      </c>
      <c r="N4184">
        <v>6.6666659999999999E-3</v>
      </c>
      <c r="O4184">
        <v>0</v>
      </c>
      <c r="P4184">
        <v>358</v>
      </c>
      <c r="Q4184">
        <v>0</v>
      </c>
      <c r="R4184">
        <v>25</v>
      </c>
      <c r="S4184">
        <v>0</v>
      </c>
      <c r="T4184">
        <v>15</v>
      </c>
      <c r="U4184">
        <v>0</v>
      </c>
      <c r="V4184">
        <v>0</v>
      </c>
      <c r="W4184">
        <v>0</v>
      </c>
      <c r="X4184">
        <v>0.29061288863431983</v>
      </c>
      <c r="Y4184">
        <v>0</v>
      </c>
      <c r="Z4184">
        <v>6.3346908396346685E-2</v>
      </c>
      <c r="AA4184">
        <v>0</v>
      </c>
      <c r="AB4184">
        <v>3.3336277978560008E-2</v>
      </c>
      <c r="AC4184">
        <v>0</v>
      </c>
      <c r="AD4184">
        <v>0</v>
      </c>
      <c r="AE4184">
        <v>0.38729607500922647</v>
      </c>
    </row>
    <row r="4185" spans="1:31" x14ac:dyDescent="0.25">
      <c r="A4185">
        <v>1879000</v>
      </c>
      <c r="B4185">
        <v>1</v>
      </c>
      <c r="C4185" t="s">
        <v>80</v>
      </c>
      <c r="D4185" t="s">
        <v>100</v>
      </c>
      <c r="E4185" t="s">
        <v>146</v>
      </c>
      <c r="F4185" t="s">
        <v>2818</v>
      </c>
      <c r="G4185" t="s">
        <v>196</v>
      </c>
      <c r="H4185" t="s">
        <v>143</v>
      </c>
      <c r="I4185" t="s">
        <v>135</v>
      </c>
      <c r="J4185" t="s">
        <v>136</v>
      </c>
      <c r="K4185" t="s">
        <v>172</v>
      </c>
      <c r="L4185" t="s">
        <v>12124</v>
      </c>
      <c r="M4185" t="s">
        <v>12125</v>
      </c>
      <c r="N4185">
        <v>1.029561111</v>
      </c>
      <c r="O4185">
        <v>0</v>
      </c>
      <c r="P4185">
        <v>40</v>
      </c>
      <c r="Q4185">
        <v>0</v>
      </c>
      <c r="R4185">
        <v>0</v>
      </c>
      <c r="S4185">
        <v>0</v>
      </c>
      <c r="T4185">
        <v>27</v>
      </c>
      <c r="U4185">
        <v>0</v>
      </c>
      <c r="V4185">
        <v>0</v>
      </c>
      <c r="W4185">
        <v>0</v>
      </c>
      <c r="X4185">
        <v>11.987517246093153</v>
      </c>
      <c r="Y4185">
        <v>0</v>
      </c>
      <c r="Z4185">
        <v>0</v>
      </c>
      <c r="AA4185">
        <v>0</v>
      </c>
      <c r="AB4185">
        <v>45.716476564934489</v>
      </c>
      <c r="AC4185">
        <v>0</v>
      </c>
      <c r="AD4185">
        <v>0</v>
      </c>
      <c r="AE4185">
        <v>57.703993811027644</v>
      </c>
    </row>
    <row r="4186" spans="1:31" x14ac:dyDescent="0.25">
      <c r="A4186">
        <v>1878900</v>
      </c>
      <c r="B4186">
        <v>1</v>
      </c>
      <c r="C4186" t="s">
        <v>81</v>
      </c>
      <c r="D4186" t="s">
        <v>113</v>
      </c>
      <c r="E4186" t="s">
        <v>131</v>
      </c>
      <c r="F4186" t="s">
        <v>12126</v>
      </c>
      <c r="G4186" t="s">
        <v>133</v>
      </c>
      <c r="H4186" t="s">
        <v>134</v>
      </c>
      <c r="I4186" t="s">
        <v>135</v>
      </c>
      <c r="J4186" t="s">
        <v>136</v>
      </c>
      <c r="K4186" t="s">
        <v>137</v>
      </c>
      <c r="L4186" t="s">
        <v>12127</v>
      </c>
      <c r="M4186" t="s">
        <v>12128</v>
      </c>
      <c r="N4186">
        <v>1.4375</v>
      </c>
      <c r="O4186">
        <v>0</v>
      </c>
      <c r="P4186">
        <v>311</v>
      </c>
      <c r="Q4186">
        <v>18</v>
      </c>
      <c r="R4186">
        <v>2</v>
      </c>
      <c r="S4186">
        <v>6</v>
      </c>
      <c r="T4186">
        <v>6</v>
      </c>
      <c r="U4186">
        <v>2</v>
      </c>
      <c r="V4186">
        <v>0</v>
      </c>
      <c r="W4186">
        <v>0</v>
      </c>
      <c r="X4186">
        <v>67.036646003588686</v>
      </c>
      <c r="Y4186">
        <v>101.6950660759593</v>
      </c>
      <c r="Z4186">
        <v>5.0672758944942897</v>
      </c>
      <c r="AA4186">
        <v>103.3116928281318</v>
      </c>
      <c r="AB4186">
        <v>3.2285726266570873</v>
      </c>
      <c r="AC4186">
        <v>204.42157772447501</v>
      </c>
      <c r="AD4186">
        <v>0</v>
      </c>
      <c r="AE4186">
        <v>484.76083115330619</v>
      </c>
    </row>
    <row r="4187" spans="1:31" x14ac:dyDescent="0.25">
      <c r="A4187">
        <v>1879249</v>
      </c>
      <c r="B4187">
        <v>1</v>
      </c>
      <c r="C4187" t="s">
        <v>80</v>
      </c>
      <c r="D4187" t="s">
        <v>93</v>
      </c>
      <c r="E4187" t="s">
        <v>140</v>
      </c>
      <c r="F4187" t="s">
        <v>12129</v>
      </c>
      <c r="G4187" t="s">
        <v>163</v>
      </c>
      <c r="H4187" t="s">
        <v>143</v>
      </c>
      <c r="I4187" t="s">
        <v>135</v>
      </c>
      <c r="J4187" t="s">
        <v>136</v>
      </c>
      <c r="K4187" t="s">
        <v>137</v>
      </c>
      <c r="L4187" t="s">
        <v>12130</v>
      </c>
      <c r="M4187" t="s">
        <v>12131</v>
      </c>
      <c r="N4187">
        <v>6.1563888880000004</v>
      </c>
      <c r="O4187">
        <v>0</v>
      </c>
      <c r="P4187">
        <v>1</v>
      </c>
      <c r="Q4187">
        <v>0</v>
      </c>
      <c r="R4187">
        <v>0</v>
      </c>
      <c r="S4187">
        <v>0</v>
      </c>
      <c r="T4187">
        <v>0</v>
      </c>
      <c r="U4187">
        <v>0</v>
      </c>
      <c r="V4187">
        <v>0</v>
      </c>
      <c r="W4187">
        <v>0</v>
      </c>
      <c r="X4187">
        <v>0</v>
      </c>
      <c r="Y4187">
        <v>0</v>
      </c>
      <c r="Z4187">
        <v>0</v>
      </c>
      <c r="AA4187">
        <v>0</v>
      </c>
      <c r="AB4187">
        <v>0</v>
      </c>
      <c r="AC4187">
        <v>0</v>
      </c>
      <c r="AD4187">
        <v>0</v>
      </c>
      <c r="AE4187">
        <v>0</v>
      </c>
    </row>
    <row r="4188" spans="1:31" x14ac:dyDescent="0.25">
      <c r="A4188">
        <v>1878963</v>
      </c>
      <c r="B4188">
        <v>1</v>
      </c>
      <c r="C4188" t="s">
        <v>80</v>
      </c>
      <c r="D4188" t="s">
        <v>94</v>
      </c>
      <c r="E4188" t="s">
        <v>210</v>
      </c>
      <c r="F4188" t="s">
        <v>12132</v>
      </c>
      <c r="G4188" t="s">
        <v>171</v>
      </c>
      <c r="H4188" t="s">
        <v>134</v>
      </c>
      <c r="I4188" t="s">
        <v>135</v>
      </c>
      <c r="J4188" t="s">
        <v>136</v>
      </c>
      <c r="K4188" t="s">
        <v>172</v>
      </c>
      <c r="L4188" t="s">
        <v>12133</v>
      </c>
      <c r="M4188" t="s">
        <v>12134</v>
      </c>
      <c r="N4188">
        <v>5.8861238880000002</v>
      </c>
      <c r="O4188">
        <v>0</v>
      </c>
      <c r="P4188">
        <v>374</v>
      </c>
      <c r="Q4188">
        <v>0</v>
      </c>
      <c r="R4188">
        <v>1</v>
      </c>
      <c r="S4188">
        <v>3</v>
      </c>
      <c r="T4188">
        <v>23</v>
      </c>
      <c r="U4188">
        <v>0</v>
      </c>
      <c r="V4188">
        <v>0</v>
      </c>
      <c r="W4188">
        <v>0</v>
      </c>
      <c r="X4188">
        <v>167.91700676062254</v>
      </c>
      <c r="Y4188">
        <v>0</v>
      </c>
      <c r="Z4188">
        <v>4.6634431009441109</v>
      </c>
      <c r="AA4188">
        <v>50.383665018118585</v>
      </c>
      <c r="AB4188">
        <v>37.649041583525367</v>
      </c>
      <c r="AC4188">
        <v>0</v>
      </c>
      <c r="AD4188">
        <v>0</v>
      </c>
      <c r="AE4188">
        <v>260.6131564632106</v>
      </c>
    </row>
    <row r="4189" spans="1:31" x14ac:dyDescent="0.25">
      <c r="A4189">
        <v>1879401</v>
      </c>
      <c r="B4189">
        <v>1</v>
      </c>
      <c r="C4189" t="s">
        <v>80</v>
      </c>
      <c r="D4189" t="s">
        <v>106</v>
      </c>
      <c r="E4189" t="s">
        <v>146</v>
      </c>
      <c r="F4189" t="s">
        <v>12135</v>
      </c>
      <c r="G4189" t="s">
        <v>148</v>
      </c>
      <c r="H4189" t="s">
        <v>143</v>
      </c>
      <c r="I4189" t="s">
        <v>135</v>
      </c>
      <c r="J4189" t="s">
        <v>136</v>
      </c>
      <c r="K4189" t="s">
        <v>137</v>
      </c>
      <c r="L4189" t="s">
        <v>12088</v>
      </c>
      <c r="M4189" t="s">
        <v>12136</v>
      </c>
      <c r="N4189">
        <v>1.0591666660000001</v>
      </c>
      <c r="O4189">
        <v>0</v>
      </c>
      <c r="P4189">
        <v>11</v>
      </c>
      <c r="Q4189">
        <v>0</v>
      </c>
      <c r="R4189">
        <v>4</v>
      </c>
      <c r="S4189">
        <v>0</v>
      </c>
      <c r="T4189">
        <v>1</v>
      </c>
      <c r="U4189">
        <v>0</v>
      </c>
      <c r="V4189">
        <v>0</v>
      </c>
      <c r="W4189">
        <v>0</v>
      </c>
      <c r="X4189">
        <v>4.6097013508446754</v>
      </c>
      <c r="Y4189">
        <v>0</v>
      </c>
      <c r="Z4189">
        <v>17.373697681119268</v>
      </c>
      <c r="AA4189">
        <v>0</v>
      </c>
      <c r="AB4189">
        <v>5.2055337595248052E-2</v>
      </c>
      <c r="AC4189">
        <v>0</v>
      </c>
      <c r="AD4189">
        <v>0</v>
      </c>
      <c r="AE4189">
        <v>22.03545436955919</v>
      </c>
    </row>
    <row r="4190" spans="1:31" x14ac:dyDescent="0.25">
      <c r="A4190">
        <v>1879063</v>
      </c>
      <c r="B4190">
        <v>1</v>
      </c>
      <c r="C4190" t="s">
        <v>81</v>
      </c>
      <c r="D4190" t="s">
        <v>112</v>
      </c>
      <c r="E4190" t="s">
        <v>140</v>
      </c>
      <c r="F4190" t="s">
        <v>12137</v>
      </c>
      <c r="G4190" t="s">
        <v>163</v>
      </c>
      <c r="H4190" t="s">
        <v>143</v>
      </c>
      <c r="I4190" t="s">
        <v>135</v>
      </c>
      <c r="J4190" t="s">
        <v>136</v>
      </c>
      <c r="K4190" t="s">
        <v>137</v>
      </c>
      <c r="L4190" t="s">
        <v>12138</v>
      </c>
      <c r="M4190" t="s">
        <v>12139</v>
      </c>
      <c r="N4190">
        <v>5.1683333329999996</v>
      </c>
      <c r="O4190">
        <v>0</v>
      </c>
      <c r="P4190">
        <v>1</v>
      </c>
      <c r="Q4190">
        <v>0</v>
      </c>
      <c r="R4190">
        <v>0</v>
      </c>
      <c r="S4190">
        <v>0</v>
      </c>
      <c r="T4190">
        <v>0</v>
      </c>
      <c r="U4190">
        <v>0</v>
      </c>
      <c r="V4190">
        <v>0</v>
      </c>
      <c r="W4190">
        <v>0</v>
      </c>
      <c r="X4190">
        <v>0.53188954495224061</v>
      </c>
      <c r="Y4190">
        <v>0</v>
      </c>
      <c r="Z4190">
        <v>0</v>
      </c>
      <c r="AA4190">
        <v>0</v>
      </c>
      <c r="AB4190">
        <v>0</v>
      </c>
      <c r="AC4190">
        <v>0</v>
      </c>
      <c r="AD4190">
        <v>0</v>
      </c>
      <c r="AE4190">
        <v>0.53188954495224061</v>
      </c>
    </row>
    <row r="4191" spans="1:31" x14ac:dyDescent="0.25">
      <c r="A4191">
        <v>1879255</v>
      </c>
      <c r="B4191">
        <v>1</v>
      </c>
      <c r="C4191" t="s">
        <v>80</v>
      </c>
      <c r="D4191" t="s">
        <v>89</v>
      </c>
      <c r="E4191" t="s">
        <v>169</v>
      </c>
      <c r="F4191" t="s">
        <v>12140</v>
      </c>
      <c r="G4191" t="s">
        <v>564</v>
      </c>
      <c r="H4191" t="s">
        <v>143</v>
      </c>
      <c r="I4191" t="s">
        <v>135</v>
      </c>
      <c r="J4191" t="s">
        <v>136</v>
      </c>
      <c r="K4191" t="s">
        <v>137</v>
      </c>
      <c r="L4191" t="s">
        <v>12141</v>
      </c>
      <c r="M4191" t="s">
        <v>12142</v>
      </c>
      <c r="N4191">
        <v>1.0833333329999999</v>
      </c>
      <c r="O4191">
        <v>0</v>
      </c>
      <c r="P4191">
        <v>82</v>
      </c>
      <c r="Q4191">
        <v>0</v>
      </c>
      <c r="R4191">
        <v>0</v>
      </c>
      <c r="S4191">
        <v>0</v>
      </c>
      <c r="T4191">
        <v>3</v>
      </c>
      <c r="U4191">
        <v>0</v>
      </c>
      <c r="V4191">
        <v>0</v>
      </c>
      <c r="W4191">
        <v>0</v>
      </c>
      <c r="X4191">
        <v>40.867951261912204</v>
      </c>
      <c r="Y4191">
        <v>0</v>
      </c>
      <c r="Z4191">
        <v>0</v>
      </c>
      <c r="AA4191">
        <v>0</v>
      </c>
      <c r="AB4191">
        <v>4.9438218270935206</v>
      </c>
      <c r="AC4191">
        <v>0</v>
      </c>
      <c r="AD4191">
        <v>0</v>
      </c>
      <c r="AE4191">
        <v>45.811773089005726</v>
      </c>
    </row>
    <row r="4192" spans="1:31" x14ac:dyDescent="0.25">
      <c r="A4192">
        <v>1879355</v>
      </c>
      <c r="B4192">
        <v>1</v>
      </c>
      <c r="C4192" t="s">
        <v>80</v>
      </c>
      <c r="D4192" t="s">
        <v>97</v>
      </c>
      <c r="E4192" t="s">
        <v>210</v>
      </c>
      <c r="F4192" t="s">
        <v>1104</v>
      </c>
      <c r="G4192" t="s">
        <v>133</v>
      </c>
      <c r="H4192" t="s">
        <v>134</v>
      </c>
      <c r="I4192" t="s">
        <v>135</v>
      </c>
      <c r="J4192" t="s">
        <v>136</v>
      </c>
      <c r="K4192" t="s">
        <v>137</v>
      </c>
      <c r="L4192" t="s">
        <v>12143</v>
      </c>
      <c r="M4192" t="s">
        <v>12144</v>
      </c>
      <c r="N4192">
        <v>1.278611111</v>
      </c>
      <c r="O4192">
        <v>2</v>
      </c>
      <c r="P4192">
        <v>892</v>
      </c>
      <c r="Q4192">
        <v>1</v>
      </c>
      <c r="R4192">
        <v>28</v>
      </c>
      <c r="S4192">
        <v>7</v>
      </c>
      <c r="T4192">
        <v>61</v>
      </c>
      <c r="U4192">
        <v>0</v>
      </c>
      <c r="V4192">
        <v>0</v>
      </c>
      <c r="W4192">
        <v>59.30747151806203</v>
      </c>
      <c r="X4192">
        <v>404.61167615133701</v>
      </c>
      <c r="Y4192">
        <v>0.13486547640484087</v>
      </c>
      <c r="Z4192">
        <v>15.399351245889381</v>
      </c>
      <c r="AA4192">
        <v>47.727900765470174</v>
      </c>
      <c r="AB4192">
        <v>111.08963838417436</v>
      </c>
      <c r="AC4192">
        <v>0</v>
      </c>
      <c r="AD4192">
        <v>0</v>
      </c>
      <c r="AE4192">
        <v>638.27090354133782</v>
      </c>
    </row>
    <row r="4193" spans="1:31" x14ac:dyDescent="0.25">
      <c r="A4193">
        <v>1879292</v>
      </c>
      <c r="B4193">
        <v>1</v>
      </c>
      <c r="C4193" t="s">
        <v>81</v>
      </c>
      <c r="D4193" t="s">
        <v>119</v>
      </c>
      <c r="E4193" t="s">
        <v>210</v>
      </c>
      <c r="F4193" t="s">
        <v>10558</v>
      </c>
      <c r="G4193" t="s">
        <v>133</v>
      </c>
      <c r="H4193" t="s">
        <v>134</v>
      </c>
      <c r="I4193" t="s">
        <v>135</v>
      </c>
      <c r="J4193" t="s">
        <v>136</v>
      </c>
      <c r="K4193" t="s">
        <v>137</v>
      </c>
      <c r="L4193" t="s">
        <v>12145</v>
      </c>
      <c r="M4193" t="s">
        <v>12146</v>
      </c>
      <c r="N4193">
        <v>0.47805555500000002</v>
      </c>
      <c r="O4193">
        <v>1</v>
      </c>
      <c r="P4193">
        <v>2580</v>
      </c>
      <c r="Q4193">
        <v>26</v>
      </c>
      <c r="R4193">
        <v>511</v>
      </c>
      <c r="S4193">
        <v>11</v>
      </c>
      <c r="T4193">
        <v>235</v>
      </c>
      <c r="U4193">
        <v>0</v>
      </c>
      <c r="V4193">
        <v>2</v>
      </c>
      <c r="W4193">
        <v>0.37455617051648504</v>
      </c>
      <c r="X4193">
        <v>189.62154407499517</v>
      </c>
      <c r="Y4193">
        <v>79.168754269646058</v>
      </c>
      <c r="Z4193">
        <v>377.04546757958371</v>
      </c>
      <c r="AA4193">
        <v>57.326670306620024</v>
      </c>
      <c r="AB4193">
        <v>45.638955040504072</v>
      </c>
      <c r="AC4193">
        <v>0</v>
      </c>
      <c r="AD4193">
        <v>0.17152350335044447</v>
      </c>
      <c r="AE4193">
        <v>749.34747094521595</v>
      </c>
    </row>
    <row r="4194" spans="1:31" x14ac:dyDescent="0.25">
      <c r="A4194">
        <v>1879149</v>
      </c>
      <c r="B4194">
        <v>1</v>
      </c>
      <c r="C4194" t="s">
        <v>80</v>
      </c>
      <c r="D4194" t="s">
        <v>93</v>
      </c>
      <c r="E4194" t="s">
        <v>146</v>
      </c>
      <c r="F4194" t="s">
        <v>12147</v>
      </c>
      <c r="G4194" t="s">
        <v>148</v>
      </c>
      <c r="H4194" t="s">
        <v>143</v>
      </c>
      <c r="I4194" t="s">
        <v>135</v>
      </c>
      <c r="J4194" t="s">
        <v>136</v>
      </c>
      <c r="K4194" t="s">
        <v>137</v>
      </c>
      <c r="L4194" t="s">
        <v>12148</v>
      </c>
      <c r="M4194" t="s">
        <v>12149</v>
      </c>
      <c r="N4194">
        <v>1.4063888879999999</v>
      </c>
      <c r="O4194">
        <v>0</v>
      </c>
      <c r="P4194">
        <v>269</v>
      </c>
      <c r="Q4194">
        <v>0</v>
      </c>
      <c r="R4194">
        <v>0</v>
      </c>
      <c r="S4194">
        <v>0</v>
      </c>
      <c r="T4194">
        <v>5</v>
      </c>
      <c r="U4194">
        <v>0</v>
      </c>
      <c r="V4194">
        <v>0</v>
      </c>
      <c r="W4194">
        <v>0</v>
      </c>
      <c r="X4194">
        <v>89.150569441749013</v>
      </c>
      <c r="Y4194">
        <v>0</v>
      </c>
      <c r="Z4194">
        <v>0</v>
      </c>
      <c r="AA4194">
        <v>0</v>
      </c>
      <c r="AB4194">
        <v>3.6090347492240893</v>
      </c>
      <c r="AC4194">
        <v>0</v>
      </c>
      <c r="AD4194">
        <v>0</v>
      </c>
      <c r="AE4194">
        <v>92.759604190973107</v>
      </c>
    </row>
    <row r="4195" spans="1:31" x14ac:dyDescent="0.25">
      <c r="A4195">
        <v>1879315</v>
      </c>
      <c r="B4195">
        <v>1</v>
      </c>
      <c r="C4195" t="s">
        <v>80</v>
      </c>
      <c r="D4195" t="s">
        <v>94</v>
      </c>
      <c r="E4195" t="s">
        <v>146</v>
      </c>
      <c r="F4195" t="s">
        <v>12150</v>
      </c>
      <c r="G4195" t="s">
        <v>148</v>
      </c>
      <c r="H4195" t="s">
        <v>143</v>
      </c>
      <c r="I4195" t="s">
        <v>135</v>
      </c>
      <c r="J4195" t="s">
        <v>136</v>
      </c>
      <c r="K4195" t="s">
        <v>137</v>
      </c>
      <c r="L4195" t="s">
        <v>12151</v>
      </c>
      <c r="M4195" t="s">
        <v>12152</v>
      </c>
      <c r="N4195">
        <v>8.5711111110000004</v>
      </c>
      <c r="O4195">
        <v>0</v>
      </c>
      <c r="P4195">
        <v>41</v>
      </c>
      <c r="Q4195">
        <v>0</v>
      </c>
      <c r="R4195">
        <v>18</v>
      </c>
      <c r="S4195">
        <v>0</v>
      </c>
      <c r="T4195">
        <v>1</v>
      </c>
      <c r="U4195">
        <v>0</v>
      </c>
      <c r="V4195">
        <v>0</v>
      </c>
      <c r="W4195">
        <v>0</v>
      </c>
      <c r="X4195">
        <v>100.31319146855542</v>
      </c>
      <c r="Y4195">
        <v>0</v>
      </c>
      <c r="Z4195">
        <v>50.539336059456183</v>
      </c>
      <c r="AA4195">
        <v>0</v>
      </c>
      <c r="AB4195">
        <v>11.794526452601602</v>
      </c>
      <c r="AC4195">
        <v>0</v>
      </c>
      <c r="AD4195">
        <v>0</v>
      </c>
      <c r="AE4195">
        <v>162.64705398061318</v>
      </c>
    </row>
    <row r="4196" spans="1:31" x14ac:dyDescent="0.25">
      <c r="A4196">
        <v>1879435</v>
      </c>
      <c r="B4196">
        <v>1</v>
      </c>
      <c r="C4196" t="s">
        <v>80</v>
      </c>
      <c r="D4196" t="s">
        <v>99</v>
      </c>
      <c r="E4196" t="s">
        <v>210</v>
      </c>
      <c r="F4196" t="s">
        <v>12153</v>
      </c>
      <c r="G4196" t="s">
        <v>133</v>
      </c>
      <c r="H4196" t="s">
        <v>134</v>
      </c>
      <c r="I4196" t="s">
        <v>135</v>
      </c>
      <c r="J4196" t="s">
        <v>136</v>
      </c>
      <c r="K4196" t="s">
        <v>137</v>
      </c>
      <c r="L4196" t="s">
        <v>12154</v>
      </c>
      <c r="M4196" t="s">
        <v>12155</v>
      </c>
      <c r="N4196">
        <v>7.3888888E-2</v>
      </c>
      <c r="O4196">
        <v>6</v>
      </c>
      <c r="P4196">
        <v>1280</v>
      </c>
      <c r="Q4196">
        <v>0</v>
      </c>
      <c r="R4196">
        <v>19</v>
      </c>
      <c r="S4196">
        <v>9</v>
      </c>
      <c r="T4196">
        <v>124</v>
      </c>
      <c r="U4196">
        <v>0</v>
      </c>
      <c r="V4196">
        <v>3</v>
      </c>
      <c r="W4196">
        <v>12.233469387682931</v>
      </c>
      <c r="X4196">
        <v>29.992676001919826</v>
      </c>
      <c r="Y4196">
        <v>0</v>
      </c>
      <c r="Z4196">
        <v>0.10148171674736056</v>
      </c>
      <c r="AA4196">
        <v>13.960022784698037</v>
      </c>
      <c r="AB4196">
        <v>6.8669381556904776</v>
      </c>
      <c r="AC4196">
        <v>0</v>
      </c>
      <c r="AD4196">
        <v>0.24013100651718777</v>
      </c>
      <c r="AE4196">
        <v>63.394719053255812</v>
      </c>
    </row>
    <row r="4197" spans="1:31" x14ac:dyDescent="0.25">
      <c r="A4197">
        <v>1879123</v>
      </c>
      <c r="B4197">
        <v>1</v>
      </c>
      <c r="C4197" t="s">
        <v>80</v>
      </c>
      <c r="D4197" t="s">
        <v>95</v>
      </c>
      <c r="E4197" t="s">
        <v>229</v>
      </c>
      <c r="F4197" t="s">
        <v>12156</v>
      </c>
      <c r="G4197" t="s">
        <v>2221</v>
      </c>
      <c r="H4197" t="s">
        <v>134</v>
      </c>
      <c r="I4197" t="s">
        <v>135</v>
      </c>
      <c r="J4197" t="s">
        <v>136</v>
      </c>
      <c r="K4197" t="s">
        <v>137</v>
      </c>
      <c r="L4197" t="s">
        <v>12157</v>
      </c>
      <c r="M4197" t="s">
        <v>12158</v>
      </c>
      <c r="N4197">
        <v>1.9372222219999999</v>
      </c>
      <c r="O4197">
        <v>0</v>
      </c>
      <c r="P4197">
        <v>13</v>
      </c>
      <c r="Q4197">
        <v>0</v>
      </c>
      <c r="R4197">
        <v>0</v>
      </c>
      <c r="S4197">
        <v>5</v>
      </c>
      <c r="T4197">
        <v>0</v>
      </c>
      <c r="U4197">
        <v>2</v>
      </c>
      <c r="V4197">
        <v>0</v>
      </c>
      <c r="W4197">
        <v>0</v>
      </c>
      <c r="X4197">
        <v>5.6140094281934729</v>
      </c>
      <c r="Y4197">
        <v>0</v>
      </c>
      <c r="Z4197">
        <v>0</v>
      </c>
      <c r="AA4197">
        <v>1971.05961614018</v>
      </c>
      <c r="AB4197">
        <v>0</v>
      </c>
      <c r="AC4197">
        <v>894.27884905054293</v>
      </c>
      <c r="AD4197">
        <v>0</v>
      </c>
      <c r="AE4197">
        <v>2870.9524746189163</v>
      </c>
    </row>
    <row r="4198" spans="1:31" x14ac:dyDescent="0.25">
      <c r="A4198">
        <v>1879172</v>
      </c>
      <c r="B4198">
        <v>1</v>
      </c>
      <c r="C4198" t="s">
        <v>80</v>
      </c>
      <c r="D4198" t="s">
        <v>83</v>
      </c>
      <c r="E4198" t="s">
        <v>146</v>
      </c>
      <c r="F4198" t="s">
        <v>12159</v>
      </c>
      <c r="G4198" t="s">
        <v>148</v>
      </c>
      <c r="H4198" t="s">
        <v>143</v>
      </c>
      <c r="I4198" t="s">
        <v>135</v>
      </c>
      <c r="J4198" t="s">
        <v>136</v>
      </c>
      <c r="K4198" t="s">
        <v>137</v>
      </c>
      <c r="L4198" t="s">
        <v>12160</v>
      </c>
      <c r="M4198" t="s">
        <v>12161</v>
      </c>
      <c r="N4198">
        <v>2.2497222219999999</v>
      </c>
      <c r="O4198">
        <v>0</v>
      </c>
      <c r="P4198">
        <v>99</v>
      </c>
      <c r="Q4198">
        <v>0</v>
      </c>
      <c r="R4198">
        <v>0</v>
      </c>
      <c r="S4198">
        <v>0</v>
      </c>
      <c r="T4198">
        <v>2</v>
      </c>
      <c r="U4198">
        <v>0</v>
      </c>
      <c r="V4198">
        <v>0</v>
      </c>
      <c r="W4198">
        <v>0</v>
      </c>
      <c r="X4198">
        <v>85.796087682218101</v>
      </c>
      <c r="Y4198">
        <v>0</v>
      </c>
      <c r="Z4198">
        <v>0</v>
      </c>
      <c r="AA4198">
        <v>0</v>
      </c>
      <c r="AB4198">
        <v>0.91827997056911248</v>
      </c>
      <c r="AC4198">
        <v>0</v>
      </c>
      <c r="AD4198">
        <v>0</v>
      </c>
      <c r="AE4198">
        <v>86.714367652787217</v>
      </c>
    </row>
    <row r="4199" spans="1:31" x14ac:dyDescent="0.25">
      <c r="A4199">
        <v>1879335</v>
      </c>
      <c r="B4199">
        <v>1</v>
      </c>
      <c r="C4199" t="s">
        <v>81</v>
      </c>
      <c r="D4199" t="s">
        <v>115</v>
      </c>
      <c r="E4199" t="s">
        <v>146</v>
      </c>
      <c r="F4199" t="s">
        <v>12162</v>
      </c>
      <c r="G4199" t="s">
        <v>363</v>
      </c>
      <c r="H4199" t="s">
        <v>143</v>
      </c>
      <c r="I4199" t="s">
        <v>135</v>
      </c>
      <c r="J4199" t="s">
        <v>136</v>
      </c>
      <c r="K4199" t="s">
        <v>137</v>
      </c>
      <c r="L4199" t="s">
        <v>12163</v>
      </c>
      <c r="M4199" t="s">
        <v>12164</v>
      </c>
      <c r="N4199">
        <v>2.145</v>
      </c>
      <c r="O4199">
        <v>0</v>
      </c>
      <c r="P4199">
        <v>12</v>
      </c>
      <c r="Q4199">
        <v>0</v>
      </c>
      <c r="R4199">
        <v>1</v>
      </c>
      <c r="S4199">
        <v>0</v>
      </c>
      <c r="T4199">
        <v>0</v>
      </c>
      <c r="U4199">
        <v>0</v>
      </c>
      <c r="V4199">
        <v>0</v>
      </c>
      <c r="W4199">
        <v>0</v>
      </c>
      <c r="X4199">
        <v>2.2927938504554239</v>
      </c>
      <c r="Y4199">
        <v>0</v>
      </c>
      <c r="Z4199">
        <v>6.92456400245475E-2</v>
      </c>
      <c r="AA4199">
        <v>0</v>
      </c>
      <c r="AB4199">
        <v>0</v>
      </c>
      <c r="AC4199">
        <v>0</v>
      </c>
      <c r="AD4199">
        <v>0</v>
      </c>
      <c r="AE4199">
        <v>2.3620394904799715</v>
      </c>
    </row>
    <row r="4200" spans="1:31" x14ac:dyDescent="0.25">
      <c r="A4200">
        <v>1878894</v>
      </c>
      <c r="B4200">
        <v>1</v>
      </c>
      <c r="C4200" t="s">
        <v>81</v>
      </c>
      <c r="D4200" t="s">
        <v>122</v>
      </c>
      <c r="E4200" t="s">
        <v>158</v>
      </c>
      <c r="F4200" t="s">
        <v>12165</v>
      </c>
      <c r="G4200" t="s">
        <v>133</v>
      </c>
      <c r="H4200" t="s">
        <v>134</v>
      </c>
      <c r="I4200" t="s">
        <v>135</v>
      </c>
      <c r="J4200" t="s">
        <v>136</v>
      </c>
      <c r="K4200" t="s">
        <v>137</v>
      </c>
      <c r="L4200" t="s">
        <v>12166</v>
      </c>
      <c r="M4200" t="s">
        <v>12167</v>
      </c>
      <c r="N4200">
        <v>1.1425000000000001</v>
      </c>
      <c r="O4200">
        <v>0</v>
      </c>
      <c r="P4200">
        <v>151</v>
      </c>
      <c r="Q4200">
        <v>0</v>
      </c>
      <c r="R4200">
        <v>0</v>
      </c>
      <c r="S4200">
        <v>0</v>
      </c>
      <c r="T4200">
        <v>7</v>
      </c>
      <c r="U4200">
        <v>0</v>
      </c>
      <c r="V4200">
        <v>0</v>
      </c>
      <c r="W4200">
        <v>0</v>
      </c>
      <c r="X4200">
        <v>22.737755366154129</v>
      </c>
      <c r="Y4200">
        <v>0</v>
      </c>
      <c r="Z4200">
        <v>0</v>
      </c>
      <c r="AA4200">
        <v>0</v>
      </c>
      <c r="AB4200">
        <v>2.3934316392070607</v>
      </c>
      <c r="AC4200">
        <v>0</v>
      </c>
      <c r="AD4200">
        <v>0</v>
      </c>
      <c r="AE4200">
        <v>25.131187005361191</v>
      </c>
    </row>
    <row r="4201" spans="1:31" x14ac:dyDescent="0.25">
      <c r="A4201">
        <v>1878943</v>
      </c>
      <c r="B4201">
        <v>1</v>
      </c>
      <c r="C4201" t="s">
        <v>81</v>
      </c>
      <c r="D4201" t="s">
        <v>125</v>
      </c>
      <c r="E4201" t="s">
        <v>158</v>
      </c>
      <c r="F4201" t="s">
        <v>7052</v>
      </c>
      <c r="G4201" t="s">
        <v>171</v>
      </c>
      <c r="H4201" t="s">
        <v>134</v>
      </c>
      <c r="I4201" t="s">
        <v>135</v>
      </c>
      <c r="J4201" t="s">
        <v>136</v>
      </c>
      <c r="K4201" t="s">
        <v>172</v>
      </c>
      <c r="L4201" t="s">
        <v>12168</v>
      </c>
      <c r="M4201" t="s">
        <v>12169</v>
      </c>
      <c r="N4201">
        <v>8.8087072220000007</v>
      </c>
      <c r="O4201">
        <v>0</v>
      </c>
      <c r="P4201">
        <v>131</v>
      </c>
      <c r="Q4201">
        <v>0</v>
      </c>
      <c r="R4201">
        <v>1</v>
      </c>
      <c r="S4201">
        <v>0</v>
      </c>
      <c r="T4201">
        <v>8</v>
      </c>
      <c r="U4201">
        <v>0</v>
      </c>
      <c r="V4201">
        <v>0</v>
      </c>
      <c r="W4201">
        <v>0</v>
      </c>
      <c r="X4201">
        <v>116.78638051329719</v>
      </c>
      <c r="Y4201">
        <v>0</v>
      </c>
      <c r="Z4201">
        <v>0</v>
      </c>
      <c r="AA4201">
        <v>0</v>
      </c>
      <c r="AB4201">
        <v>6.3485610447999488</v>
      </c>
      <c r="AC4201">
        <v>0</v>
      </c>
      <c r="AD4201">
        <v>0</v>
      </c>
      <c r="AE4201">
        <v>123.13494155809714</v>
      </c>
    </row>
    <row r="4202" spans="1:31" x14ac:dyDescent="0.25">
      <c r="A4202">
        <v>1878980</v>
      </c>
      <c r="B4202">
        <v>1</v>
      </c>
      <c r="C4202" t="s">
        <v>81</v>
      </c>
      <c r="D4202" t="s">
        <v>118</v>
      </c>
      <c r="E4202" t="s">
        <v>158</v>
      </c>
      <c r="F4202" t="s">
        <v>12170</v>
      </c>
      <c r="G4202" t="s">
        <v>219</v>
      </c>
      <c r="H4202" t="s">
        <v>134</v>
      </c>
      <c r="I4202" t="s">
        <v>135</v>
      </c>
      <c r="J4202" t="s">
        <v>136</v>
      </c>
      <c r="K4202" t="s">
        <v>137</v>
      </c>
      <c r="L4202" t="s">
        <v>12171</v>
      </c>
      <c r="M4202" t="s">
        <v>12172</v>
      </c>
      <c r="N4202">
        <v>7.8150000000000004</v>
      </c>
      <c r="O4202">
        <v>0</v>
      </c>
      <c r="P4202">
        <v>0</v>
      </c>
      <c r="Q4202">
        <v>0</v>
      </c>
      <c r="R4202">
        <v>2</v>
      </c>
      <c r="S4202">
        <v>0</v>
      </c>
      <c r="T4202">
        <v>0</v>
      </c>
      <c r="U4202">
        <v>0</v>
      </c>
      <c r="V4202">
        <v>0</v>
      </c>
      <c r="W4202">
        <v>0</v>
      </c>
      <c r="X4202">
        <v>0</v>
      </c>
      <c r="Y4202">
        <v>0</v>
      </c>
      <c r="Z4202">
        <v>24.154533871385578</v>
      </c>
      <c r="AA4202">
        <v>0</v>
      </c>
      <c r="AB4202">
        <v>0</v>
      </c>
      <c r="AC4202">
        <v>0</v>
      </c>
      <c r="AD4202">
        <v>0</v>
      </c>
      <c r="AE4202">
        <v>24.154533871385578</v>
      </c>
    </row>
    <row r="4203" spans="1:31" x14ac:dyDescent="0.25">
      <c r="A4203">
        <v>1879378</v>
      </c>
      <c r="B4203">
        <v>1</v>
      </c>
      <c r="C4203" t="s">
        <v>80</v>
      </c>
      <c r="D4203" t="s">
        <v>100</v>
      </c>
      <c r="E4203" t="s">
        <v>146</v>
      </c>
      <c r="F4203" t="s">
        <v>12173</v>
      </c>
      <c r="G4203" t="s">
        <v>148</v>
      </c>
      <c r="H4203" t="s">
        <v>143</v>
      </c>
      <c r="I4203" t="s">
        <v>135</v>
      </c>
      <c r="J4203" t="s">
        <v>136</v>
      </c>
      <c r="K4203" t="s">
        <v>137</v>
      </c>
      <c r="L4203" t="s">
        <v>12174</v>
      </c>
      <c r="M4203" t="s">
        <v>12175</v>
      </c>
      <c r="N4203">
        <v>2.4655555549999999</v>
      </c>
      <c r="O4203">
        <v>0</v>
      </c>
      <c r="P4203">
        <v>20</v>
      </c>
      <c r="Q4203">
        <v>0</v>
      </c>
      <c r="R4203">
        <v>0</v>
      </c>
      <c r="S4203">
        <v>0</v>
      </c>
      <c r="T4203">
        <v>6</v>
      </c>
      <c r="U4203">
        <v>0</v>
      </c>
      <c r="V4203">
        <v>0</v>
      </c>
      <c r="W4203">
        <v>0</v>
      </c>
      <c r="X4203">
        <v>8.7944008131600615</v>
      </c>
      <c r="Y4203">
        <v>0</v>
      </c>
      <c r="Z4203">
        <v>0</v>
      </c>
      <c r="AA4203">
        <v>0</v>
      </c>
      <c r="AB4203">
        <v>24.249961768002152</v>
      </c>
      <c r="AC4203">
        <v>0</v>
      </c>
      <c r="AD4203">
        <v>0</v>
      </c>
      <c r="AE4203">
        <v>33.044362581162211</v>
      </c>
    </row>
    <row r="4204" spans="1:31" x14ac:dyDescent="0.25">
      <c r="A4204">
        <v>1879129</v>
      </c>
      <c r="B4204">
        <v>1</v>
      </c>
      <c r="C4204" t="s">
        <v>80</v>
      </c>
      <c r="D4204" t="s">
        <v>110</v>
      </c>
      <c r="E4204" t="s">
        <v>169</v>
      </c>
      <c r="F4204" t="s">
        <v>12176</v>
      </c>
      <c r="G4204" t="s">
        <v>453</v>
      </c>
      <c r="H4204" t="s">
        <v>143</v>
      </c>
      <c r="I4204" t="s">
        <v>135</v>
      </c>
      <c r="J4204" t="s">
        <v>136</v>
      </c>
      <c r="K4204" t="s">
        <v>137</v>
      </c>
      <c r="L4204" t="s">
        <v>12177</v>
      </c>
      <c r="M4204" t="s">
        <v>12178</v>
      </c>
      <c r="N4204">
        <v>0.44</v>
      </c>
      <c r="O4204">
        <v>0</v>
      </c>
      <c r="P4204">
        <v>235</v>
      </c>
      <c r="Q4204">
        <v>0</v>
      </c>
      <c r="R4204">
        <v>0</v>
      </c>
      <c r="S4204">
        <v>0</v>
      </c>
      <c r="T4204">
        <v>17</v>
      </c>
      <c r="U4204">
        <v>0</v>
      </c>
      <c r="V4204">
        <v>0</v>
      </c>
      <c r="W4204">
        <v>0</v>
      </c>
      <c r="X4204">
        <v>35.105292769332642</v>
      </c>
      <c r="Y4204">
        <v>0</v>
      </c>
      <c r="Z4204">
        <v>0</v>
      </c>
      <c r="AA4204">
        <v>0</v>
      </c>
      <c r="AB4204">
        <v>1.58662093555698</v>
      </c>
      <c r="AC4204">
        <v>0</v>
      </c>
      <c r="AD4204">
        <v>0</v>
      </c>
      <c r="AE4204">
        <v>36.691913704889622</v>
      </c>
    </row>
    <row r="4205" spans="1:31" x14ac:dyDescent="0.25">
      <c r="A4205">
        <v>1879229</v>
      </c>
      <c r="B4205">
        <v>1</v>
      </c>
      <c r="C4205" t="s">
        <v>81</v>
      </c>
      <c r="D4205" t="s">
        <v>128</v>
      </c>
      <c r="E4205" t="s">
        <v>140</v>
      </c>
      <c r="F4205" t="s">
        <v>12179</v>
      </c>
      <c r="G4205" t="s">
        <v>163</v>
      </c>
      <c r="H4205" t="s">
        <v>143</v>
      </c>
      <c r="I4205" t="s">
        <v>135</v>
      </c>
      <c r="J4205" t="s">
        <v>136</v>
      </c>
      <c r="K4205" t="s">
        <v>137</v>
      </c>
      <c r="L4205" t="s">
        <v>12180</v>
      </c>
      <c r="M4205" t="s">
        <v>12181</v>
      </c>
      <c r="N4205">
        <v>1.9755555549999999</v>
      </c>
      <c r="O4205">
        <v>0</v>
      </c>
      <c r="P4205">
        <v>0</v>
      </c>
      <c r="Q4205">
        <v>0</v>
      </c>
      <c r="R4205">
        <v>0</v>
      </c>
      <c r="S4205">
        <v>0</v>
      </c>
      <c r="T4205">
        <v>16</v>
      </c>
      <c r="U4205">
        <v>0</v>
      </c>
      <c r="V4205">
        <v>1</v>
      </c>
      <c r="W4205">
        <v>0</v>
      </c>
      <c r="X4205">
        <v>0</v>
      </c>
      <c r="Y4205">
        <v>0</v>
      </c>
      <c r="Z4205">
        <v>0</v>
      </c>
      <c r="AA4205">
        <v>0</v>
      </c>
      <c r="AB4205">
        <v>22.755886770611653</v>
      </c>
      <c r="AC4205">
        <v>0</v>
      </c>
      <c r="AD4205">
        <v>6.4790337956786841</v>
      </c>
      <c r="AE4205">
        <v>29.234920566290338</v>
      </c>
    </row>
    <row r="4206" spans="1:31" x14ac:dyDescent="0.25">
      <c r="A4206">
        <v>1878837</v>
      </c>
      <c r="B4206">
        <v>1</v>
      </c>
      <c r="C4206" t="s">
        <v>80</v>
      </c>
      <c r="D4206" t="s">
        <v>88</v>
      </c>
      <c r="E4206" t="s">
        <v>146</v>
      </c>
      <c r="F4206" t="s">
        <v>12182</v>
      </c>
      <c r="G4206" t="s">
        <v>469</v>
      </c>
      <c r="H4206" t="s">
        <v>143</v>
      </c>
      <c r="I4206" t="s">
        <v>135</v>
      </c>
      <c r="J4206" t="s">
        <v>136</v>
      </c>
      <c r="K4206" t="s">
        <v>137</v>
      </c>
      <c r="L4206" t="s">
        <v>12183</v>
      </c>
      <c r="M4206" t="s">
        <v>12184</v>
      </c>
      <c r="N4206">
        <v>0.65361111100000002</v>
      </c>
      <c r="O4206">
        <v>0</v>
      </c>
      <c r="P4206">
        <v>13</v>
      </c>
      <c r="Q4206">
        <v>0</v>
      </c>
      <c r="R4206">
        <v>0</v>
      </c>
      <c r="S4206">
        <v>0</v>
      </c>
      <c r="T4206">
        <v>8</v>
      </c>
      <c r="U4206">
        <v>0</v>
      </c>
      <c r="V4206">
        <v>0</v>
      </c>
      <c r="W4206">
        <v>0</v>
      </c>
      <c r="X4206">
        <v>2.1979208462642199</v>
      </c>
      <c r="Y4206">
        <v>0</v>
      </c>
      <c r="Z4206">
        <v>0</v>
      </c>
      <c r="AA4206">
        <v>0</v>
      </c>
      <c r="AB4206">
        <v>16.769426521600558</v>
      </c>
      <c r="AC4206">
        <v>0</v>
      </c>
      <c r="AD4206">
        <v>0</v>
      </c>
      <c r="AE4206">
        <v>18.967347367864779</v>
      </c>
    </row>
    <row r="4207" spans="1:31" x14ac:dyDescent="0.25">
      <c r="A4207">
        <v>1878937</v>
      </c>
      <c r="B4207">
        <v>1</v>
      </c>
      <c r="C4207" t="s">
        <v>80</v>
      </c>
      <c r="D4207" t="s">
        <v>106</v>
      </c>
      <c r="E4207" t="s">
        <v>146</v>
      </c>
      <c r="F4207" t="s">
        <v>8154</v>
      </c>
      <c r="G4207" t="s">
        <v>148</v>
      </c>
      <c r="H4207" t="s">
        <v>143</v>
      </c>
      <c r="I4207" t="s">
        <v>135</v>
      </c>
      <c r="J4207" t="s">
        <v>136</v>
      </c>
      <c r="K4207" t="s">
        <v>137</v>
      </c>
      <c r="L4207" t="s">
        <v>12185</v>
      </c>
      <c r="M4207" t="s">
        <v>12186</v>
      </c>
      <c r="N4207">
        <v>3.290277777</v>
      </c>
      <c r="O4207">
        <v>0</v>
      </c>
      <c r="P4207">
        <v>21</v>
      </c>
      <c r="Q4207">
        <v>0</v>
      </c>
      <c r="R4207">
        <v>1</v>
      </c>
      <c r="S4207">
        <v>0</v>
      </c>
      <c r="T4207">
        <v>3</v>
      </c>
      <c r="U4207">
        <v>0</v>
      </c>
      <c r="V4207">
        <v>0</v>
      </c>
      <c r="W4207">
        <v>0</v>
      </c>
      <c r="X4207">
        <v>10.441274432556742</v>
      </c>
      <c r="Y4207">
        <v>0</v>
      </c>
      <c r="Z4207">
        <v>2.4851358956109149</v>
      </c>
      <c r="AA4207">
        <v>0</v>
      </c>
      <c r="AB4207">
        <v>22.77717242027132</v>
      </c>
      <c r="AC4207">
        <v>0</v>
      </c>
      <c r="AD4207">
        <v>0</v>
      </c>
      <c r="AE4207">
        <v>35.703582748438976</v>
      </c>
    </row>
    <row r="4208" spans="1:31" x14ac:dyDescent="0.25">
      <c r="A4208">
        <v>1879375</v>
      </c>
      <c r="B4208">
        <v>1</v>
      </c>
      <c r="C4208" t="s">
        <v>81</v>
      </c>
      <c r="D4208" t="s">
        <v>112</v>
      </c>
      <c r="E4208" t="s">
        <v>146</v>
      </c>
      <c r="F4208" t="s">
        <v>12187</v>
      </c>
      <c r="G4208" t="s">
        <v>148</v>
      </c>
      <c r="H4208" t="s">
        <v>143</v>
      </c>
      <c r="I4208" t="s">
        <v>135</v>
      </c>
      <c r="J4208" t="s">
        <v>136</v>
      </c>
      <c r="K4208" t="s">
        <v>137</v>
      </c>
      <c r="L4208" t="s">
        <v>12188</v>
      </c>
      <c r="M4208" t="s">
        <v>12189</v>
      </c>
      <c r="N4208">
        <v>2.105</v>
      </c>
      <c r="O4208">
        <v>0</v>
      </c>
      <c r="P4208">
        <v>8</v>
      </c>
      <c r="Q4208">
        <v>0</v>
      </c>
      <c r="R4208">
        <v>0</v>
      </c>
      <c r="S4208">
        <v>0</v>
      </c>
      <c r="T4208">
        <v>1</v>
      </c>
      <c r="U4208">
        <v>0</v>
      </c>
      <c r="V4208">
        <v>0</v>
      </c>
      <c r="W4208">
        <v>0</v>
      </c>
      <c r="X4208">
        <v>3.8230947381675744</v>
      </c>
      <c r="Y4208">
        <v>0</v>
      </c>
      <c r="Z4208">
        <v>0</v>
      </c>
      <c r="AA4208">
        <v>0</v>
      </c>
      <c r="AB4208">
        <v>0</v>
      </c>
      <c r="AC4208">
        <v>0</v>
      </c>
      <c r="AD4208">
        <v>0</v>
      </c>
      <c r="AE4208">
        <v>3.8230947381675744</v>
      </c>
    </row>
    <row r="4209" spans="1:31" x14ac:dyDescent="0.25">
      <c r="A4209">
        <v>1879043</v>
      </c>
      <c r="B4209">
        <v>1</v>
      </c>
      <c r="C4209" t="s">
        <v>80</v>
      </c>
      <c r="D4209" t="s">
        <v>96</v>
      </c>
      <c r="E4209" t="s">
        <v>140</v>
      </c>
      <c r="F4209" t="s">
        <v>12190</v>
      </c>
      <c r="G4209" t="s">
        <v>163</v>
      </c>
      <c r="H4209" t="s">
        <v>143</v>
      </c>
      <c r="I4209" t="s">
        <v>135</v>
      </c>
      <c r="J4209" t="s">
        <v>136</v>
      </c>
      <c r="K4209" t="s">
        <v>137</v>
      </c>
      <c r="L4209" t="s">
        <v>12191</v>
      </c>
      <c r="M4209" t="s">
        <v>12192</v>
      </c>
      <c r="N4209">
        <v>1.2094444440000001</v>
      </c>
      <c r="O4209">
        <v>0</v>
      </c>
      <c r="P4209">
        <v>1</v>
      </c>
      <c r="Q4209">
        <v>0</v>
      </c>
      <c r="R4209">
        <v>0</v>
      </c>
      <c r="S4209">
        <v>0</v>
      </c>
      <c r="T4209">
        <v>0</v>
      </c>
      <c r="U4209">
        <v>0</v>
      </c>
      <c r="V4209">
        <v>0</v>
      </c>
      <c r="W4209">
        <v>0</v>
      </c>
      <c r="X4209">
        <v>1.409131724325E-3</v>
      </c>
      <c r="Y4209">
        <v>0</v>
      </c>
      <c r="Z4209">
        <v>0</v>
      </c>
      <c r="AA4209">
        <v>0</v>
      </c>
      <c r="AB4209">
        <v>0</v>
      </c>
      <c r="AC4209">
        <v>0</v>
      </c>
      <c r="AD4209">
        <v>0</v>
      </c>
      <c r="AE4209">
        <v>1.409131724325E-3</v>
      </c>
    </row>
    <row r="4210" spans="1:31" x14ac:dyDescent="0.25">
      <c r="A4210">
        <v>1879421</v>
      </c>
      <c r="B4210">
        <v>1</v>
      </c>
      <c r="C4210" t="s">
        <v>81</v>
      </c>
      <c r="D4210" t="s">
        <v>116</v>
      </c>
      <c r="E4210" t="s">
        <v>158</v>
      </c>
      <c r="F4210" t="s">
        <v>12193</v>
      </c>
      <c r="G4210" t="s">
        <v>293</v>
      </c>
      <c r="H4210" t="s">
        <v>134</v>
      </c>
      <c r="I4210" t="s">
        <v>135</v>
      </c>
      <c r="J4210" t="s">
        <v>136</v>
      </c>
      <c r="K4210" t="s">
        <v>137</v>
      </c>
      <c r="L4210" t="s">
        <v>12194</v>
      </c>
      <c r="M4210" t="s">
        <v>12195</v>
      </c>
      <c r="N4210">
        <v>1.4524999999999999</v>
      </c>
      <c r="O4210">
        <v>0</v>
      </c>
      <c r="P4210">
        <v>71</v>
      </c>
      <c r="Q4210">
        <v>0</v>
      </c>
      <c r="R4210">
        <v>0</v>
      </c>
      <c r="S4210">
        <v>3</v>
      </c>
      <c r="T4210">
        <v>6</v>
      </c>
      <c r="U4210">
        <v>0</v>
      </c>
      <c r="V4210">
        <v>0</v>
      </c>
      <c r="W4210">
        <v>0</v>
      </c>
      <c r="X4210">
        <v>12.323168057632884</v>
      </c>
      <c r="Y4210">
        <v>0</v>
      </c>
      <c r="Z4210">
        <v>0</v>
      </c>
      <c r="AA4210">
        <v>23.263419722219851</v>
      </c>
      <c r="AB4210">
        <v>0.18741761620003999</v>
      </c>
      <c r="AC4210">
        <v>0</v>
      </c>
      <c r="AD4210">
        <v>0</v>
      </c>
      <c r="AE4210">
        <v>35.774005396052772</v>
      </c>
    </row>
    <row r="4211" spans="1:31" x14ac:dyDescent="0.25">
      <c r="A4211">
        <v>1879066</v>
      </c>
      <c r="B4211">
        <v>1</v>
      </c>
      <c r="C4211" t="s">
        <v>81</v>
      </c>
      <c r="D4211" t="s">
        <v>120</v>
      </c>
      <c r="E4211" t="s">
        <v>140</v>
      </c>
      <c r="F4211" t="s">
        <v>12196</v>
      </c>
      <c r="G4211" t="s">
        <v>163</v>
      </c>
      <c r="H4211" t="s">
        <v>143</v>
      </c>
      <c r="I4211" t="s">
        <v>135</v>
      </c>
      <c r="J4211" t="s">
        <v>136</v>
      </c>
      <c r="K4211" t="s">
        <v>137</v>
      </c>
      <c r="L4211" t="s">
        <v>12197</v>
      </c>
      <c r="M4211" t="s">
        <v>12198</v>
      </c>
      <c r="N4211">
        <v>1.7397222219999999</v>
      </c>
      <c r="O4211">
        <v>0</v>
      </c>
      <c r="P4211">
        <v>1</v>
      </c>
      <c r="Q4211">
        <v>0</v>
      </c>
      <c r="R4211">
        <v>0</v>
      </c>
      <c r="S4211">
        <v>0</v>
      </c>
      <c r="T4211">
        <v>0</v>
      </c>
      <c r="U4211">
        <v>0</v>
      </c>
      <c r="V4211">
        <v>0</v>
      </c>
      <c r="W4211">
        <v>0</v>
      </c>
      <c r="X4211">
        <v>0.16852409707851446</v>
      </c>
      <c r="Y4211">
        <v>0</v>
      </c>
      <c r="Z4211">
        <v>0</v>
      </c>
      <c r="AA4211">
        <v>0</v>
      </c>
      <c r="AB4211">
        <v>0</v>
      </c>
      <c r="AC4211">
        <v>0</v>
      </c>
      <c r="AD4211">
        <v>0</v>
      </c>
      <c r="AE4211">
        <v>0.16852409707851446</v>
      </c>
    </row>
    <row r="4212" spans="1:31" x14ac:dyDescent="0.25">
      <c r="A4212">
        <v>1879398</v>
      </c>
      <c r="B4212">
        <v>1</v>
      </c>
      <c r="C4212" t="s">
        <v>80</v>
      </c>
      <c r="D4212" t="s">
        <v>96</v>
      </c>
      <c r="E4212" t="s">
        <v>140</v>
      </c>
      <c r="F4212" t="s">
        <v>12199</v>
      </c>
      <c r="G4212" t="s">
        <v>200</v>
      </c>
      <c r="H4212" t="s">
        <v>143</v>
      </c>
      <c r="I4212" t="s">
        <v>135</v>
      </c>
      <c r="J4212" t="s">
        <v>136</v>
      </c>
      <c r="K4212" t="s">
        <v>137</v>
      </c>
      <c r="L4212" t="s">
        <v>12200</v>
      </c>
      <c r="M4212" t="s">
        <v>12201</v>
      </c>
      <c r="N4212">
        <v>3.1130555549999999</v>
      </c>
      <c r="O4212">
        <v>0</v>
      </c>
      <c r="P4212">
        <v>2</v>
      </c>
      <c r="Q4212">
        <v>0</v>
      </c>
      <c r="R4212">
        <v>0</v>
      </c>
      <c r="S4212">
        <v>0</v>
      </c>
      <c r="T4212">
        <v>0</v>
      </c>
      <c r="U4212">
        <v>0</v>
      </c>
      <c r="V4212">
        <v>0</v>
      </c>
      <c r="W4212">
        <v>0</v>
      </c>
      <c r="X4212">
        <v>2.0100500902226188</v>
      </c>
      <c r="Y4212">
        <v>0</v>
      </c>
      <c r="Z4212">
        <v>0</v>
      </c>
      <c r="AA4212">
        <v>0</v>
      </c>
      <c r="AB4212">
        <v>0</v>
      </c>
      <c r="AC4212">
        <v>0</v>
      </c>
      <c r="AD4212">
        <v>0</v>
      </c>
      <c r="AE4212">
        <v>2.0100500902226188</v>
      </c>
    </row>
    <row r="4213" spans="1:31" x14ac:dyDescent="0.25">
      <c r="A4213">
        <v>1878874</v>
      </c>
      <c r="B4213">
        <v>1</v>
      </c>
      <c r="C4213" t="s">
        <v>80</v>
      </c>
      <c r="D4213" t="s">
        <v>108</v>
      </c>
      <c r="E4213" t="s">
        <v>131</v>
      </c>
      <c r="F4213" t="s">
        <v>9348</v>
      </c>
      <c r="G4213" t="s">
        <v>133</v>
      </c>
      <c r="H4213" t="s">
        <v>134</v>
      </c>
      <c r="I4213" t="s">
        <v>152</v>
      </c>
      <c r="J4213" t="s">
        <v>136</v>
      </c>
      <c r="K4213" t="s">
        <v>137</v>
      </c>
      <c r="L4213" t="s">
        <v>12202</v>
      </c>
      <c r="M4213" t="s">
        <v>12203</v>
      </c>
      <c r="N4213">
        <v>6.9444440000000001E-3</v>
      </c>
      <c r="O4213">
        <v>0</v>
      </c>
      <c r="P4213">
        <v>354</v>
      </c>
      <c r="Q4213">
        <v>0</v>
      </c>
      <c r="R4213">
        <v>70</v>
      </c>
      <c r="S4213">
        <v>3</v>
      </c>
      <c r="T4213">
        <v>36</v>
      </c>
      <c r="U4213">
        <v>0</v>
      </c>
      <c r="V4213">
        <v>0</v>
      </c>
      <c r="W4213">
        <v>0</v>
      </c>
      <c r="X4213">
        <v>0.3985422051062637</v>
      </c>
      <c r="Y4213">
        <v>0</v>
      </c>
      <c r="Z4213">
        <v>0.56804477961886801</v>
      </c>
      <c r="AA4213">
        <v>3.5048031723069445E-2</v>
      </c>
      <c r="AB4213">
        <v>0.14667781976349994</v>
      </c>
      <c r="AC4213">
        <v>0</v>
      </c>
      <c r="AD4213">
        <v>0</v>
      </c>
      <c r="AE4213">
        <v>1.148312836211701</v>
      </c>
    </row>
    <row r="4214" spans="1:31" x14ac:dyDescent="0.25">
      <c r="A4214">
        <v>1878880</v>
      </c>
      <c r="B4214">
        <v>1</v>
      </c>
      <c r="C4214" t="s">
        <v>81</v>
      </c>
      <c r="D4214" t="s">
        <v>122</v>
      </c>
      <c r="E4214" t="s">
        <v>210</v>
      </c>
      <c r="F4214" t="s">
        <v>12204</v>
      </c>
      <c r="G4214" t="s">
        <v>133</v>
      </c>
      <c r="H4214" t="s">
        <v>134</v>
      </c>
      <c r="I4214" t="s">
        <v>135</v>
      </c>
      <c r="J4214" t="s">
        <v>136</v>
      </c>
      <c r="K4214" t="s">
        <v>137</v>
      </c>
      <c r="L4214" t="s">
        <v>12205</v>
      </c>
      <c r="M4214" t="s">
        <v>12206</v>
      </c>
      <c r="N4214">
        <v>0.34888888800000001</v>
      </c>
      <c r="O4214">
        <v>0</v>
      </c>
      <c r="P4214">
        <v>3095</v>
      </c>
      <c r="Q4214">
        <v>0</v>
      </c>
      <c r="R4214">
        <v>0</v>
      </c>
      <c r="S4214">
        <v>2</v>
      </c>
      <c r="T4214">
        <v>180</v>
      </c>
      <c r="U4214">
        <v>0</v>
      </c>
      <c r="V4214">
        <v>0</v>
      </c>
      <c r="W4214">
        <v>0</v>
      </c>
      <c r="X4214">
        <v>128.77381449913636</v>
      </c>
      <c r="Y4214">
        <v>0</v>
      </c>
      <c r="Z4214">
        <v>0</v>
      </c>
      <c r="AA4214">
        <v>49.360036700178973</v>
      </c>
      <c r="AB4214">
        <v>39.595890771597155</v>
      </c>
      <c r="AC4214">
        <v>0</v>
      </c>
      <c r="AD4214">
        <v>0</v>
      </c>
      <c r="AE4214">
        <v>217.72974197091247</v>
      </c>
    </row>
    <row r="4215" spans="1:31" x14ac:dyDescent="0.25">
      <c r="A4215">
        <v>1878897</v>
      </c>
      <c r="B4215">
        <v>1</v>
      </c>
      <c r="C4215" t="s">
        <v>80</v>
      </c>
      <c r="D4215" t="s">
        <v>93</v>
      </c>
      <c r="E4215" t="s">
        <v>140</v>
      </c>
      <c r="F4215" t="s">
        <v>12207</v>
      </c>
      <c r="G4215" t="s">
        <v>163</v>
      </c>
      <c r="H4215" t="s">
        <v>143</v>
      </c>
      <c r="I4215" t="s">
        <v>135</v>
      </c>
      <c r="J4215" t="s">
        <v>136</v>
      </c>
      <c r="K4215" t="s">
        <v>137</v>
      </c>
      <c r="L4215" t="s">
        <v>12208</v>
      </c>
      <c r="M4215" t="s">
        <v>12209</v>
      </c>
      <c r="N4215">
        <v>2.5863888880000001</v>
      </c>
      <c r="O4215">
        <v>0</v>
      </c>
      <c r="P4215">
        <v>0</v>
      </c>
      <c r="Q4215">
        <v>0</v>
      </c>
      <c r="R4215">
        <v>1</v>
      </c>
      <c r="S4215">
        <v>0</v>
      </c>
      <c r="T4215">
        <v>0</v>
      </c>
      <c r="U4215">
        <v>0</v>
      </c>
      <c r="V4215">
        <v>0</v>
      </c>
      <c r="W4215">
        <v>0</v>
      </c>
      <c r="X4215">
        <v>0</v>
      </c>
      <c r="Y4215">
        <v>0</v>
      </c>
      <c r="Z4215">
        <v>22.802673361289084</v>
      </c>
      <c r="AA4215">
        <v>0</v>
      </c>
      <c r="AB4215">
        <v>0</v>
      </c>
      <c r="AC4215">
        <v>0</v>
      </c>
      <c r="AD4215">
        <v>0</v>
      </c>
      <c r="AE4215">
        <v>22.802673361289084</v>
      </c>
    </row>
    <row r="4216" spans="1:31" x14ac:dyDescent="0.25">
      <c r="A4216">
        <v>1879003</v>
      </c>
      <c r="B4216">
        <v>1</v>
      </c>
      <c r="C4216" t="s">
        <v>81</v>
      </c>
      <c r="D4216" t="s">
        <v>128</v>
      </c>
      <c r="E4216" t="s">
        <v>210</v>
      </c>
      <c r="F4216" t="s">
        <v>5153</v>
      </c>
      <c r="G4216" t="s">
        <v>133</v>
      </c>
      <c r="H4216" t="s">
        <v>134</v>
      </c>
      <c r="I4216" t="s">
        <v>135</v>
      </c>
      <c r="J4216" t="s">
        <v>136</v>
      </c>
      <c r="K4216" t="s">
        <v>137</v>
      </c>
      <c r="L4216" t="s">
        <v>12210</v>
      </c>
      <c r="M4216" t="s">
        <v>12211</v>
      </c>
      <c r="N4216">
        <v>0.38527777699999999</v>
      </c>
      <c r="O4216">
        <v>8</v>
      </c>
      <c r="P4216">
        <v>1488</v>
      </c>
      <c r="Q4216">
        <v>55</v>
      </c>
      <c r="R4216">
        <v>85</v>
      </c>
      <c r="S4216">
        <v>9</v>
      </c>
      <c r="T4216">
        <v>99</v>
      </c>
      <c r="U4216">
        <v>3</v>
      </c>
      <c r="V4216">
        <v>0</v>
      </c>
      <c r="W4216">
        <v>2.1975136744145138</v>
      </c>
      <c r="X4216">
        <v>84.108577372674688</v>
      </c>
      <c r="Y4216">
        <v>60.665417098125374</v>
      </c>
      <c r="Z4216">
        <v>33.935510457489478</v>
      </c>
      <c r="AA4216">
        <v>115.76909477960611</v>
      </c>
      <c r="AB4216">
        <v>15.459989561073336</v>
      </c>
      <c r="AC4216">
        <v>2.3468229940364806</v>
      </c>
      <c r="AD4216">
        <v>0</v>
      </c>
      <c r="AE4216">
        <v>314.48292593741991</v>
      </c>
    </row>
    <row r="4217" spans="1:31" x14ac:dyDescent="0.25">
      <c r="A4217">
        <v>1878920</v>
      </c>
      <c r="B4217">
        <v>1</v>
      </c>
      <c r="C4217" t="s">
        <v>80</v>
      </c>
      <c r="D4217" t="s">
        <v>100</v>
      </c>
      <c r="E4217" t="s">
        <v>169</v>
      </c>
      <c r="F4217" t="s">
        <v>12212</v>
      </c>
      <c r="G4217" t="s">
        <v>183</v>
      </c>
      <c r="H4217" t="s">
        <v>143</v>
      </c>
      <c r="I4217" t="s">
        <v>135</v>
      </c>
      <c r="J4217" t="s">
        <v>136</v>
      </c>
      <c r="K4217" t="s">
        <v>137</v>
      </c>
      <c r="L4217" t="s">
        <v>12213</v>
      </c>
      <c r="M4217" t="s">
        <v>12214</v>
      </c>
      <c r="N4217">
        <v>0.653888888</v>
      </c>
      <c r="O4217">
        <v>0</v>
      </c>
      <c r="P4217">
        <v>60</v>
      </c>
      <c r="Q4217">
        <v>0</v>
      </c>
      <c r="R4217">
        <v>9</v>
      </c>
      <c r="S4217">
        <v>0</v>
      </c>
      <c r="T4217">
        <v>6</v>
      </c>
      <c r="U4217">
        <v>0</v>
      </c>
      <c r="V4217">
        <v>0</v>
      </c>
      <c r="W4217">
        <v>0</v>
      </c>
      <c r="X4217">
        <v>9.7912089680346934</v>
      </c>
      <c r="Y4217">
        <v>0</v>
      </c>
      <c r="Z4217">
        <v>14.47279975899384</v>
      </c>
      <c r="AA4217">
        <v>0</v>
      </c>
      <c r="AB4217">
        <v>3.114045791656554</v>
      </c>
      <c r="AC4217">
        <v>0</v>
      </c>
      <c r="AD4217">
        <v>0</v>
      </c>
      <c r="AE4217">
        <v>27.378054518685087</v>
      </c>
    </row>
    <row r="4218" spans="1:31" x14ac:dyDescent="0.25">
      <c r="A4218">
        <v>1879252</v>
      </c>
      <c r="B4218">
        <v>1</v>
      </c>
      <c r="C4218" t="s">
        <v>81</v>
      </c>
      <c r="D4218" t="s">
        <v>114</v>
      </c>
      <c r="E4218" t="s">
        <v>158</v>
      </c>
      <c r="F4218" t="s">
        <v>12215</v>
      </c>
      <c r="G4218" t="s">
        <v>133</v>
      </c>
      <c r="H4218" t="s">
        <v>134</v>
      </c>
      <c r="I4218" t="s">
        <v>135</v>
      </c>
      <c r="J4218" t="s">
        <v>136</v>
      </c>
      <c r="K4218" t="s">
        <v>137</v>
      </c>
      <c r="L4218" t="s">
        <v>12216</v>
      </c>
      <c r="M4218" t="s">
        <v>12217</v>
      </c>
      <c r="N4218">
        <v>0.15722222199999999</v>
      </c>
      <c r="O4218">
        <v>0</v>
      </c>
      <c r="P4218">
        <v>50</v>
      </c>
      <c r="Q4218">
        <v>0</v>
      </c>
      <c r="R4218">
        <v>36</v>
      </c>
      <c r="S4218">
        <v>0</v>
      </c>
      <c r="T4218">
        <v>8</v>
      </c>
      <c r="U4218">
        <v>0</v>
      </c>
      <c r="V4218">
        <v>1</v>
      </c>
      <c r="W4218">
        <v>0</v>
      </c>
      <c r="X4218">
        <v>1.2057758595526749</v>
      </c>
      <c r="Y4218">
        <v>0</v>
      </c>
      <c r="Z4218">
        <v>1.3212240792700156</v>
      </c>
      <c r="AA4218">
        <v>0</v>
      </c>
      <c r="AB4218">
        <v>0.61660812221911332</v>
      </c>
      <c r="AC4218">
        <v>0</v>
      </c>
      <c r="AD4218">
        <v>5.8072581425921026</v>
      </c>
      <c r="AE4218">
        <v>8.9508662036339075</v>
      </c>
    </row>
    <row r="4219" spans="1:31" x14ac:dyDescent="0.25">
      <c r="A4219">
        <v>1879312</v>
      </c>
      <c r="B4219">
        <v>1</v>
      </c>
      <c r="C4219" t="s">
        <v>80</v>
      </c>
      <c r="D4219" t="s">
        <v>106</v>
      </c>
      <c r="E4219" t="s">
        <v>158</v>
      </c>
      <c r="F4219" t="s">
        <v>12062</v>
      </c>
      <c r="G4219" t="s">
        <v>293</v>
      </c>
      <c r="H4219" t="s">
        <v>134</v>
      </c>
      <c r="I4219" t="s">
        <v>135</v>
      </c>
      <c r="J4219" t="s">
        <v>136</v>
      </c>
      <c r="K4219" t="s">
        <v>137</v>
      </c>
      <c r="L4219" t="s">
        <v>12218</v>
      </c>
      <c r="M4219" t="s">
        <v>12219</v>
      </c>
      <c r="N4219">
        <v>1.9063888879999999</v>
      </c>
      <c r="O4219">
        <v>0</v>
      </c>
      <c r="P4219">
        <v>0</v>
      </c>
      <c r="Q4219">
        <v>0</v>
      </c>
      <c r="R4219">
        <v>4</v>
      </c>
      <c r="S4219">
        <v>0</v>
      </c>
      <c r="T4219">
        <v>1</v>
      </c>
      <c r="U4219">
        <v>0</v>
      </c>
      <c r="V4219">
        <v>0</v>
      </c>
      <c r="W4219">
        <v>0</v>
      </c>
      <c r="X4219">
        <v>0</v>
      </c>
      <c r="Y4219">
        <v>0</v>
      </c>
      <c r="Z4219">
        <v>52.515763782519215</v>
      </c>
      <c r="AA4219">
        <v>0</v>
      </c>
      <c r="AB4219">
        <v>6.1045846689350807</v>
      </c>
      <c r="AC4219">
        <v>0</v>
      </c>
      <c r="AD4219">
        <v>0</v>
      </c>
      <c r="AE4219">
        <v>58.620348451454298</v>
      </c>
    </row>
    <row r="4220" spans="1:31" x14ac:dyDescent="0.25">
      <c r="A4220">
        <v>1878957</v>
      </c>
      <c r="B4220">
        <v>1</v>
      </c>
      <c r="C4220" t="s">
        <v>81</v>
      </c>
      <c r="D4220" t="s">
        <v>118</v>
      </c>
      <c r="E4220" t="s">
        <v>158</v>
      </c>
      <c r="F4220" t="s">
        <v>12220</v>
      </c>
      <c r="G4220" t="s">
        <v>219</v>
      </c>
      <c r="H4220" t="s">
        <v>134</v>
      </c>
      <c r="I4220" t="s">
        <v>135</v>
      </c>
      <c r="J4220" t="s">
        <v>136</v>
      </c>
      <c r="K4220" t="s">
        <v>137</v>
      </c>
      <c r="L4220" t="s">
        <v>12221</v>
      </c>
      <c r="M4220" t="s">
        <v>12222</v>
      </c>
      <c r="N4220">
        <v>4.238888888</v>
      </c>
      <c r="O4220">
        <v>1</v>
      </c>
      <c r="P4220">
        <v>3</v>
      </c>
      <c r="Q4220">
        <v>33</v>
      </c>
      <c r="R4220">
        <v>55</v>
      </c>
      <c r="S4220">
        <v>1</v>
      </c>
      <c r="T4220">
        <v>6</v>
      </c>
      <c r="U4220">
        <v>0</v>
      </c>
      <c r="V4220">
        <v>0</v>
      </c>
      <c r="W4220">
        <v>0.39577464834000003</v>
      </c>
      <c r="X4220">
        <v>2.5392425042084366</v>
      </c>
      <c r="Y4220">
        <v>300.47870171287059</v>
      </c>
      <c r="Z4220">
        <v>523.34215387997961</v>
      </c>
      <c r="AA4220">
        <v>4.2186117587343279</v>
      </c>
      <c r="AB4220">
        <v>97.42911776430401</v>
      </c>
      <c r="AC4220">
        <v>0</v>
      </c>
      <c r="AD4220">
        <v>0</v>
      </c>
      <c r="AE4220">
        <v>928.403602268437</v>
      </c>
    </row>
    <row r="4221" spans="1:31" x14ac:dyDescent="0.25">
      <c r="A4221">
        <v>1879212</v>
      </c>
      <c r="B4221">
        <v>1</v>
      </c>
      <c r="C4221" t="s">
        <v>80</v>
      </c>
      <c r="D4221" t="s">
        <v>90</v>
      </c>
      <c r="E4221" t="s">
        <v>140</v>
      </c>
      <c r="F4221" t="s">
        <v>12223</v>
      </c>
      <c r="G4221" t="s">
        <v>163</v>
      </c>
      <c r="H4221" t="s">
        <v>143</v>
      </c>
      <c r="I4221" t="s">
        <v>135</v>
      </c>
      <c r="J4221" t="s">
        <v>136</v>
      </c>
      <c r="K4221" t="s">
        <v>137</v>
      </c>
      <c r="L4221" t="s">
        <v>12224</v>
      </c>
      <c r="M4221" t="s">
        <v>12225</v>
      </c>
      <c r="N4221">
        <v>2.0977777770000001</v>
      </c>
      <c r="O4221">
        <v>0</v>
      </c>
      <c r="P4221">
        <v>1</v>
      </c>
      <c r="Q4221">
        <v>0</v>
      </c>
      <c r="R4221">
        <v>0</v>
      </c>
      <c r="S4221">
        <v>0</v>
      </c>
      <c r="T4221">
        <v>0</v>
      </c>
      <c r="U4221">
        <v>0</v>
      </c>
      <c r="V4221">
        <v>0</v>
      </c>
      <c r="W4221">
        <v>0</v>
      </c>
      <c r="X4221">
        <v>0.36746442772906662</v>
      </c>
      <c r="Y4221">
        <v>0</v>
      </c>
      <c r="Z4221">
        <v>0</v>
      </c>
      <c r="AA4221">
        <v>0</v>
      </c>
      <c r="AB4221">
        <v>0</v>
      </c>
      <c r="AC4221">
        <v>0</v>
      </c>
      <c r="AD4221">
        <v>0</v>
      </c>
      <c r="AE4221">
        <v>0.36746442772906662</v>
      </c>
    </row>
    <row r="4222" spans="1:31" x14ac:dyDescent="0.25">
      <c r="A4222">
        <v>1878960</v>
      </c>
      <c r="B4222">
        <v>1</v>
      </c>
      <c r="C4222" t="s">
        <v>80</v>
      </c>
      <c r="D4222" t="s">
        <v>97</v>
      </c>
      <c r="E4222" t="s">
        <v>169</v>
      </c>
      <c r="F4222" t="s">
        <v>12226</v>
      </c>
      <c r="G4222" t="s">
        <v>183</v>
      </c>
      <c r="H4222" t="s">
        <v>143</v>
      </c>
      <c r="I4222" t="s">
        <v>135</v>
      </c>
      <c r="J4222" t="s">
        <v>136</v>
      </c>
      <c r="K4222" t="s">
        <v>137</v>
      </c>
      <c r="L4222" t="s">
        <v>12227</v>
      </c>
      <c r="M4222" t="s">
        <v>12228</v>
      </c>
      <c r="N4222">
        <v>1.2294444440000001</v>
      </c>
      <c r="O4222">
        <v>0</v>
      </c>
      <c r="P4222">
        <v>133</v>
      </c>
      <c r="Q4222">
        <v>0</v>
      </c>
      <c r="R4222">
        <v>1</v>
      </c>
      <c r="S4222">
        <v>0</v>
      </c>
      <c r="T4222">
        <v>24</v>
      </c>
      <c r="U4222">
        <v>0</v>
      </c>
      <c r="V4222">
        <v>0</v>
      </c>
      <c r="W4222">
        <v>0</v>
      </c>
      <c r="X4222">
        <v>39.12455664232268</v>
      </c>
      <c r="Y4222">
        <v>0</v>
      </c>
      <c r="Z4222">
        <v>1.5573170478000001E-2</v>
      </c>
      <c r="AA4222">
        <v>0</v>
      </c>
      <c r="AB4222">
        <v>10.635605227246772</v>
      </c>
      <c r="AC4222">
        <v>0</v>
      </c>
      <c r="AD4222">
        <v>0</v>
      </c>
      <c r="AE4222">
        <v>49.775735040047451</v>
      </c>
    </row>
    <row r="4223" spans="1:31" x14ac:dyDescent="0.25">
      <c r="A4223">
        <v>1879126</v>
      </c>
      <c r="B4223">
        <v>1</v>
      </c>
      <c r="C4223" t="s">
        <v>81</v>
      </c>
      <c r="D4223" t="s">
        <v>122</v>
      </c>
      <c r="E4223" t="s">
        <v>146</v>
      </c>
      <c r="F4223" t="s">
        <v>12229</v>
      </c>
      <c r="G4223" t="s">
        <v>148</v>
      </c>
      <c r="H4223" t="s">
        <v>143</v>
      </c>
      <c r="I4223" t="s">
        <v>135</v>
      </c>
      <c r="J4223" t="s">
        <v>136</v>
      </c>
      <c r="K4223" t="s">
        <v>137</v>
      </c>
      <c r="L4223" t="s">
        <v>12230</v>
      </c>
      <c r="M4223" t="s">
        <v>12231</v>
      </c>
      <c r="N4223">
        <v>2.673888888</v>
      </c>
      <c r="O4223">
        <v>0</v>
      </c>
      <c r="P4223">
        <v>24</v>
      </c>
      <c r="Q4223">
        <v>0</v>
      </c>
      <c r="R4223">
        <v>0</v>
      </c>
      <c r="S4223">
        <v>0</v>
      </c>
      <c r="T4223">
        <v>0</v>
      </c>
      <c r="U4223">
        <v>0</v>
      </c>
      <c r="V4223">
        <v>0</v>
      </c>
      <c r="W4223">
        <v>0</v>
      </c>
      <c r="X4223">
        <v>12.592849342312983</v>
      </c>
      <c r="Y4223">
        <v>0</v>
      </c>
      <c r="Z4223">
        <v>0</v>
      </c>
      <c r="AA4223">
        <v>0</v>
      </c>
      <c r="AB4223">
        <v>0</v>
      </c>
      <c r="AC4223">
        <v>0</v>
      </c>
      <c r="AD4223">
        <v>0</v>
      </c>
      <c r="AE4223">
        <v>12.592849342312983</v>
      </c>
    </row>
    <row r="4224" spans="1:31" x14ac:dyDescent="0.25">
      <c r="A4224">
        <v>1879338</v>
      </c>
      <c r="B4224">
        <v>1</v>
      </c>
      <c r="C4224" t="s">
        <v>80</v>
      </c>
      <c r="D4224" t="s">
        <v>100</v>
      </c>
      <c r="E4224" t="s">
        <v>210</v>
      </c>
      <c r="F4224" t="s">
        <v>2773</v>
      </c>
      <c r="G4224" t="s">
        <v>133</v>
      </c>
      <c r="H4224" t="s">
        <v>134</v>
      </c>
      <c r="I4224" t="s">
        <v>135</v>
      </c>
      <c r="J4224" t="s">
        <v>136</v>
      </c>
      <c r="K4224" t="s">
        <v>137</v>
      </c>
      <c r="L4224" t="s">
        <v>12232</v>
      </c>
      <c r="M4224" t="s">
        <v>12233</v>
      </c>
      <c r="N4224">
        <v>5.6944443999999997E-2</v>
      </c>
      <c r="O4224">
        <v>4</v>
      </c>
      <c r="P4224">
        <v>1551</v>
      </c>
      <c r="Q4224">
        <v>4</v>
      </c>
      <c r="R4224">
        <v>83</v>
      </c>
      <c r="S4224">
        <v>9</v>
      </c>
      <c r="T4224">
        <v>60</v>
      </c>
      <c r="U4224">
        <v>0</v>
      </c>
      <c r="V4224">
        <v>0</v>
      </c>
      <c r="W4224">
        <v>9.0674181640603813</v>
      </c>
      <c r="X4224">
        <v>29.800843466617785</v>
      </c>
      <c r="Y4224">
        <v>1.2030922844575556</v>
      </c>
      <c r="Z4224">
        <v>3.3421865019225931</v>
      </c>
      <c r="AA4224">
        <v>21.355768485279402</v>
      </c>
      <c r="AB4224">
        <v>3.2853711012714317</v>
      </c>
      <c r="AC4224">
        <v>0</v>
      </c>
      <c r="AD4224">
        <v>0</v>
      </c>
      <c r="AE4224">
        <v>68.05468000360915</v>
      </c>
    </row>
    <row r="4225" spans="1:31" x14ac:dyDescent="0.25">
      <c r="A4225">
        <v>1879461</v>
      </c>
      <c r="B4225">
        <v>1</v>
      </c>
      <c r="C4225" t="s">
        <v>81</v>
      </c>
      <c r="D4225" t="s">
        <v>113</v>
      </c>
      <c r="E4225" t="s">
        <v>146</v>
      </c>
      <c r="F4225" t="s">
        <v>12234</v>
      </c>
      <c r="G4225" t="s">
        <v>148</v>
      </c>
      <c r="H4225" t="s">
        <v>143</v>
      </c>
      <c r="I4225" t="s">
        <v>135</v>
      </c>
      <c r="J4225" t="s">
        <v>136</v>
      </c>
      <c r="K4225" t="s">
        <v>137</v>
      </c>
      <c r="L4225" t="s">
        <v>12235</v>
      </c>
      <c r="M4225" t="s">
        <v>12236</v>
      </c>
      <c r="N4225">
        <v>1.6741666660000001</v>
      </c>
      <c r="O4225">
        <v>0</v>
      </c>
      <c r="P4225">
        <v>9</v>
      </c>
      <c r="Q4225">
        <v>0</v>
      </c>
      <c r="R4225">
        <v>0</v>
      </c>
      <c r="S4225">
        <v>0</v>
      </c>
      <c r="T4225">
        <v>0</v>
      </c>
      <c r="U4225">
        <v>0</v>
      </c>
      <c r="V4225">
        <v>0</v>
      </c>
      <c r="W4225">
        <v>0</v>
      </c>
      <c r="X4225">
        <v>3.6634462931197769</v>
      </c>
      <c r="Y4225">
        <v>0</v>
      </c>
      <c r="Z4225">
        <v>0</v>
      </c>
      <c r="AA4225">
        <v>0</v>
      </c>
      <c r="AB4225">
        <v>0</v>
      </c>
      <c r="AC4225">
        <v>0</v>
      </c>
      <c r="AD4225">
        <v>0</v>
      </c>
      <c r="AE4225">
        <v>3.6634462931197769</v>
      </c>
    </row>
    <row r="4226" spans="1:31" x14ac:dyDescent="0.25">
      <c r="A4226">
        <v>1879269</v>
      </c>
      <c r="B4226">
        <v>1</v>
      </c>
      <c r="C4226" t="s">
        <v>80</v>
      </c>
      <c r="D4226" t="s">
        <v>105</v>
      </c>
      <c r="E4226" t="s">
        <v>140</v>
      </c>
      <c r="F4226" t="s">
        <v>12237</v>
      </c>
      <c r="G4226" t="s">
        <v>163</v>
      </c>
      <c r="H4226" t="s">
        <v>143</v>
      </c>
      <c r="I4226" t="s">
        <v>135</v>
      </c>
      <c r="J4226" t="s">
        <v>136</v>
      </c>
      <c r="K4226" t="s">
        <v>137</v>
      </c>
      <c r="L4226" t="s">
        <v>12238</v>
      </c>
      <c r="M4226" t="s">
        <v>12232</v>
      </c>
      <c r="N4226">
        <v>1.5125</v>
      </c>
      <c r="O4226">
        <v>0</v>
      </c>
      <c r="P4226">
        <v>9</v>
      </c>
      <c r="Q4226">
        <v>0</v>
      </c>
      <c r="R4226">
        <v>0</v>
      </c>
      <c r="S4226">
        <v>0</v>
      </c>
      <c r="T4226">
        <v>3</v>
      </c>
      <c r="U4226">
        <v>0</v>
      </c>
      <c r="V4226">
        <v>0</v>
      </c>
      <c r="W4226">
        <v>0</v>
      </c>
      <c r="X4226">
        <v>4.216318368095334</v>
      </c>
      <c r="Y4226">
        <v>0</v>
      </c>
      <c r="Z4226">
        <v>0</v>
      </c>
      <c r="AA4226">
        <v>0</v>
      </c>
      <c r="AB4226">
        <v>0.93313648070152333</v>
      </c>
      <c r="AC4226">
        <v>0</v>
      </c>
      <c r="AD4226">
        <v>0</v>
      </c>
      <c r="AE4226">
        <v>5.1494548487968572</v>
      </c>
    </row>
    <row r="4227" spans="1:31" x14ac:dyDescent="0.25">
      <c r="A4227">
        <v>1879146</v>
      </c>
      <c r="B4227">
        <v>1</v>
      </c>
      <c r="C4227" t="s">
        <v>80</v>
      </c>
      <c r="D4227" t="s">
        <v>93</v>
      </c>
      <c r="E4227" t="s">
        <v>169</v>
      </c>
      <c r="F4227" t="s">
        <v>12239</v>
      </c>
      <c r="G4227" t="s">
        <v>171</v>
      </c>
      <c r="H4227" t="s">
        <v>143</v>
      </c>
      <c r="I4227" t="s">
        <v>135</v>
      </c>
      <c r="J4227" t="s">
        <v>136</v>
      </c>
      <c r="K4227" t="s">
        <v>172</v>
      </c>
      <c r="L4227" t="s">
        <v>12240</v>
      </c>
      <c r="M4227" t="s">
        <v>12241</v>
      </c>
      <c r="N4227">
        <v>3.553785</v>
      </c>
      <c r="O4227">
        <v>0</v>
      </c>
      <c r="P4227">
        <v>46</v>
      </c>
      <c r="Q4227">
        <v>0</v>
      </c>
      <c r="R4227">
        <v>2</v>
      </c>
      <c r="S4227">
        <v>0</v>
      </c>
      <c r="T4227">
        <v>16</v>
      </c>
      <c r="U4227">
        <v>0</v>
      </c>
      <c r="V4227">
        <v>0</v>
      </c>
      <c r="W4227">
        <v>0</v>
      </c>
      <c r="X4227">
        <v>29.158465313703175</v>
      </c>
      <c r="Y4227">
        <v>0</v>
      </c>
      <c r="Z4227">
        <v>72.096516656375371</v>
      </c>
      <c r="AA4227">
        <v>0</v>
      </c>
      <c r="AB4227">
        <v>264.58158584458067</v>
      </c>
      <c r="AC4227">
        <v>0</v>
      </c>
      <c r="AD4227">
        <v>0</v>
      </c>
      <c r="AE4227">
        <v>365.83656781465925</v>
      </c>
    </row>
    <row r="4228" spans="1:31" x14ac:dyDescent="0.25">
      <c r="A4228">
        <v>1878940</v>
      </c>
      <c r="B4228">
        <v>1</v>
      </c>
      <c r="C4228" t="s">
        <v>81</v>
      </c>
      <c r="D4228" t="s">
        <v>118</v>
      </c>
      <c r="E4228" t="s">
        <v>146</v>
      </c>
      <c r="F4228" t="s">
        <v>1421</v>
      </c>
      <c r="G4228" t="s">
        <v>148</v>
      </c>
      <c r="H4228" t="s">
        <v>143</v>
      </c>
      <c r="I4228" t="s">
        <v>135</v>
      </c>
      <c r="J4228" t="s">
        <v>136</v>
      </c>
      <c r="K4228" t="s">
        <v>137</v>
      </c>
      <c r="L4228" t="s">
        <v>12242</v>
      </c>
      <c r="M4228" t="s">
        <v>12243</v>
      </c>
      <c r="N4228">
        <v>1.5825</v>
      </c>
      <c r="O4228">
        <v>0</v>
      </c>
      <c r="P4228">
        <v>26</v>
      </c>
      <c r="Q4228">
        <v>0</v>
      </c>
      <c r="R4228">
        <v>5</v>
      </c>
      <c r="S4228">
        <v>0</v>
      </c>
      <c r="T4228">
        <v>0</v>
      </c>
      <c r="U4228">
        <v>0</v>
      </c>
      <c r="V4228">
        <v>0</v>
      </c>
      <c r="W4228">
        <v>0</v>
      </c>
      <c r="X4228">
        <v>9.0766706280951688</v>
      </c>
      <c r="Y4228">
        <v>0</v>
      </c>
      <c r="Z4228">
        <v>10.5430194486266</v>
      </c>
      <c r="AA4228">
        <v>0</v>
      </c>
      <c r="AB4228">
        <v>0</v>
      </c>
      <c r="AC4228">
        <v>0</v>
      </c>
      <c r="AD4228">
        <v>0</v>
      </c>
      <c r="AE4228">
        <v>19.619690076721767</v>
      </c>
    </row>
    <row r="4229" spans="1:31" x14ac:dyDescent="0.25">
      <c r="A4229">
        <v>1879092</v>
      </c>
      <c r="B4229">
        <v>1</v>
      </c>
      <c r="C4229" t="s">
        <v>80</v>
      </c>
      <c r="D4229" t="s">
        <v>104</v>
      </c>
      <c r="E4229" t="s">
        <v>140</v>
      </c>
      <c r="F4229" t="s">
        <v>12244</v>
      </c>
      <c r="G4229" t="s">
        <v>163</v>
      </c>
      <c r="H4229" t="s">
        <v>143</v>
      </c>
      <c r="I4229" t="s">
        <v>135</v>
      </c>
      <c r="J4229" t="s">
        <v>136</v>
      </c>
      <c r="K4229" t="s">
        <v>137</v>
      </c>
      <c r="L4229" t="s">
        <v>12245</v>
      </c>
      <c r="M4229" t="s">
        <v>12246</v>
      </c>
      <c r="N4229">
        <v>5.5141666660000004</v>
      </c>
      <c r="O4229">
        <v>0</v>
      </c>
      <c r="P4229">
        <v>1</v>
      </c>
      <c r="Q4229">
        <v>0</v>
      </c>
      <c r="R4229">
        <v>0</v>
      </c>
      <c r="S4229">
        <v>0</v>
      </c>
      <c r="T4229">
        <v>0</v>
      </c>
      <c r="U4229">
        <v>0</v>
      </c>
      <c r="V4229">
        <v>0</v>
      </c>
      <c r="W4229">
        <v>0</v>
      </c>
      <c r="X4229">
        <v>2.0233935474493832</v>
      </c>
      <c r="Y4229">
        <v>0</v>
      </c>
      <c r="Z4229">
        <v>0</v>
      </c>
      <c r="AA4229">
        <v>0</v>
      </c>
      <c r="AB4229">
        <v>0</v>
      </c>
      <c r="AC4229">
        <v>0</v>
      </c>
      <c r="AD4229">
        <v>0</v>
      </c>
      <c r="AE4229">
        <v>2.0233935474493832</v>
      </c>
    </row>
    <row r="4230" spans="1:31" x14ac:dyDescent="0.25">
      <c r="A4230">
        <v>1879115</v>
      </c>
      <c r="B4230">
        <v>1</v>
      </c>
      <c r="C4230" t="s">
        <v>80</v>
      </c>
      <c r="D4230" t="s">
        <v>104</v>
      </c>
      <c r="E4230" t="s">
        <v>140</v>
      </c>
      <c r="F4230" t="s">
        <v>12247</v>
      </c>
      <c r="G4230" t="s">
        <v>163</v>
      </c>
      <c r="H4230" t="s">
        <v>143</v>
      </c>
      <c r="I4230" t="s">
        <v>135</v>
      </c>
      <c r="J4230" t="s">
        <v>136</v>
      </c>
      <c r="K4230" t="s">
        <v>137</v>
      </c>
      <c r="L4230" t="s">
        <v>12248</v>
      </c>
      <c r="M4230" t="s">
        <v>12249</v>
      </c>
      <c r="N4230">
        <v>1.0761111109999999</v>
      </c>
      <c r="O4230">
        <v>0</v>
      </c>
      <c r="P4230">
        <v>0</v>
      </c>
      <c r="Q4230">
        <v>0</v>
      </c>
      <c r="R4230">
        <v>0</v>
      </c>
      <c r="S4230">
        <v>0</v>
      </c>
      <c r="T4230">
        <v>1</v>
      </c>
      <c r="U4230">
        <v>0</v>
      </c>
      <c r="V4230">
        <v>0</v>
      </c>
      <c r="W4230">
        <v>0</v>
      </c>
      <c r="X4230">
        <v>0</v>
      </c>
      <c r="Y4230">
        <v>0</v>
      </c>
      <c r="Z4230">
        <v>0</v>
      </c>
      <c r="AA4230">
        <v>0</v>
      </c>
      <c r="AB4230">
        <v>0.35119971996600141</v>
      </c>
      <c r="AC4230">
        <v>0</v>
      </c>
      <c r="AD4230">
        <v>0</v>
      </c>
      <c r="AE4230">
        <v>0.35119971996600141</v>
      </c>
    </row>
    <row r="4231" spans="1:31" x14ac:dyDescent="0.25">
      <c r="A4231">
        <v>1878969</v>
      </c>
      <c r="B4231">
        <v>1</v>
      </c>
      <c r="C4231" t="s">
        <v>81</v>
      </c>
      <c r="D4231" t="s">
        <v>128</v>
      </c>
      <c r="E4231" t="s">
        <v>146</v>
      </c>
      <c r="F4231" t="s">
        <v>2404</v>
      </c>
      <c r="G4231" t="s">
        <v>148</v>
      </c>
      <c r="H4231" t="s">
        <v>143</v>
      </c>
      <c r="I4231" t="s">
        <v>135</v>
      </c>
      <c r="J4231" t="s">
        <v>136</v>
      </c>
      <c r="K4231" t="s">
        <v>137</v>
      </c>
      <c r="L4231" t="s">
        <v>12250</v>
      </c>
      <c r="M4231" t="s">
        <v>12251</v>
      </c>
      <c r="N4231">
        <v>5.687777777</v>
      </c>
      <c r="O4231">
        <v>0</v>
      </c>
      <c r="P4231">
        <v>8</v>
      </c>
      <c r="Q4231">
        <v>0</v>
      </c>
      <c r="R4231">
        <v>1</v>
      </c>
      <c r="S4231">
        <v>0</v>
      </c>
      <c r="T4231">
        <v>0</v>
      </c>
      <c r="U4231">
        <v>0</v>
      </c>
      <c r="V4231">
        <v>0</v>
      </c>
      <c r="W4231">
        <v>0</v>
      </c>
      <c r="X4231">
        <v>5.042271877084592</v>
      </c>
      <c r="Y4231">
        <v>0</v>
      </c>
      <c r="Z4231">
        <v>0.90558839423288895</v>
      </c>
      <c r="AA4231">
        <v>0</v>
      </c>
      <c r="AB4231">
        <v>0</v>
      </c>
      <c r="AC4231">
        <v>0</v>
      </c>
      <c r="AD4231">
        <v>0</v>
      </c>
      <c r="AE4231">
        <v>5.9478602713174809</v>
      </c>
    </row>
    <row r="4232" spans="1:31" x14ac:dyDescent="0.25">
      <c r="A4232">
        <v>1879069</v>
      </c>
      <c r="B4232">
        <v>1</v>
      </c>
      <c r="C4232" t="s">
        <v>81</v>
      </c>
      <c r="D4232" t="s">
        <v>112</v>
      </c>
      <c r="E4232" t="s">
        <v>146</v>
      </c>
      <c r="F4232" t="s">
        <v>12252</v>
      </c>
      <c r="G4232" t="s">
        <v>148</v>
      </c>
      <c r="H4232" t="s">
        <v>143</v>
      </c>
      <c r="I4232" t="s">
        <v>135</v>
      </c>
      <c r="J4232" t="s">
        <v>136</v>
      </c>
      <c r="K4232" t="s">
        <v>137</v>
      </c>
      <c r="L4232" t="s">
        <v>12253</v>
      </c>
      <c r="M4232" t="s">
        <v>12254</v>
      </c>
      <c r="N4232">
        <v>3.815555555</v>
      </c>
      <c r="O4232">
        <v>0</v>
      </c>
      <c r="P4232">
        <v>61</v>
      </c>
      <c r="Q4232">
        <v>0</v>
      </c>
      <c r="R4232">
        <v>0</v>
      </c>
      <c r="S4232">
        <v>0</v>
      </c>
      <c r="T4232">
        <v>1</v>
      </c>
      <c r="U4232">
        <v>0</v>
      </c>
      <c r="V4232">
        <v>0</v>
      </c>
      <c r="W4232">
        <v>0</v>
      </c>
      <c r="X4232">
        <v>42.028760036471041</v>
      </c>
      <c r="Y4232">
        <v>0</v>
      </c>
      <c r="Z4232">
        <v>0</v>
      </c>
      <c r="AA4232">
        <v>0</v>
      </c>
      <c r="AB4232">
        <v>4.5981757330739996E-2</v>
      </c>
      <c r="AC4232">
        <v>0</v>
      </c>
      <c r="AD4232">
        <v>0</v>
      </c>
      <c r="AE4232">
        <v>42.074741793801785</v>
      </c>
    </row>
    <row r="4233" spans="1:31" x14ac:dyDescent="0.25">
      <c r="A4233">
        <v>1878946</v>
      </c>
      <c r="B4233">
        <v>1</v>
      </c>
      <c r="C4233" t="s">
        <v>80</v>
      </c>
      <c r="D4233" t="s">
        <v>93</v>
      </c>
      <c r="E4233" t="s">
        <v>158</v>
      </c>
      <c r="F4233" t="s">
        <v>12255</v>
      </c>
      <c r="G4233" t="s">
        <v>171</v>
      </c>
      <c r="H4233" t="s">
        <v>134</v>
      </c>
      <c r="I4233" t="s">
        <v>135</v>
      </c>
      <c r="J4233" t="s">
        <v>136</v>
      </c>
      <c r="K4233" t="s">
        <v>172</v>
      </c>
      <c r="L4233" t="s">
        <v>12256</v>
      </c>
      <c r="M4233" t="s">
        <v>12257</v>
      </c>
      <c r="N4233">
        <v>9.2250972220000005</v>
      </c>
      <c r="O4233">
        <v>0</v>
      </c>
      <c r="P4233">
        <v>162</v>
      </c>
      <c r="Q4233">
        <v>0</v>
      </c>
      <c r="R4233">
        <v>7</v>
      </c>
      <c r="S4233">
        <v>0</v>
      </c>
      <c r="T4233">
        <v>19</v>
      </c>
      <c r="U4233">
        <v>0</v>
      </c>
      <c r="V4233">
        <v>0</v>
      </c>
      <c r="W4233">
        <v>0</v>
      </c>
      <c r="X4233">
        <v>318.60551524965462</v>
      </c>
      <c r="Y4233">
        <v>0</v>
      </c>
      <c r="Z4233">
        <v>53.289378119049353</v>
      </c>
      <c r="AA4233">
        <v>0</v>
      </c>
      <c r="AB4233">
        <v>80.705799369880523</v>
      </c>
      <c r="AC4233">
        <v>0</v>
      </c>
      <c r="AD4233">
        <v>0</v>
      </c>
      <c r="AE4233">
        <v>452.60069273858448</v>
      </c>
    </row>
    <row r="4234" spans="1:31" x14ac:dyDescent="0.25">
      <c r="A4234">
        <v>1879407</v>
      </c>
      <c r="B4234">
        <v>1</v>
      </c>
      <c r="C4234" t="s">
        <v>81</v>
      </c>
      <c r="D4234" t="s">
        <v>123</v>
      </c>
      <c r="E4234" t="s">
        <v>158</v>
      </c>
      <c r="F4234" t="s">
        <v>12258</v>
      </c>
      <c r="G4234" t="s">
        <v>133</v>
      </c>
      <c r="H4234" t="s">
        <v>134</v>
      </c>
      <c r="I4234" t="s">
        <v>135</v>
      </c>
      <c r="J4234" t="s">
        <v>136</v>
      </c>
      <c r="K4234" t="s">
        <v>137</v>
      </c>
      <c r="L4234" t="s">
        <v>12259</v>
      </c>
      <c r="M4234" t="s">
        <v>12260</v>
      </c>
      <c r="N4234">
        <v>0.890833333</v>
      </c>
      <c r="O4234">
        <v>0</v>
      </c>
      <c r="P4234">
        <v>0</v>
      </c>
      <c r="Q4234">
        <v>0</v>
      </c>
      <c r="R4234">
        <v>0</v>
      </c>
      <c r="S4234">
        <v>1</v>
      </c>
      <c r="T4234">
        <v>0</v>
      </c>
      <c r="U4234">
        <v>3</v>
      </c>
      <c r="V4234">
        <v>0</v>
      </c>
      <c r="W4234">
        <v>0</v>
      </c>
      <c r="X4234">
        <v>0</v>
      </c>
      <c r="Y4234">
        <v>0</v>
      </c>
      <c r="Z4234">
        <v>0</v>
      </c>
      <c r="AA4234">
        <v>0.58894695869001723</v>
      </c>
      <c r="AB4234">
        <v>0</v>
      </c>
      <c r="AC4234">
        <v>879.35306018594588</v>
      </c>
      <c r="AD4234">
        <v>0</v>
      </c>
      <c r="AE4234">
        <v>879.94200714463591</v>
      </c>
    </row>
    <row r="4235" spans="1:31" x14ac:dyDescent="0.25">
      <c r="A4235">
        <v>1879009</v>
      </c>
      <c r="B4235">
        <v>1</v>
      </c>
      <c r="C4235" t="s">
        <v>80</v>
      </c>
      <c r="D4235" t="s">
        <v>109</v>
      </c>
      <c r="E4235" t="s">
        <v>140</v>
      </c>
      <c r="F4235" t="s">
        <v>12261</v>
      </c>
      <c r="G4235" t="s">
        <v>163</v>
      </c>
      <c r="H4235" t="s">
        <v>143</v>
      </c>
      <c r="I4235" t="s">
        <v>135</v>
      </c>
      <c r="J4235" t="s">
        <v>136</v>
      </c>
      <c r="K4235" t="s">
        <v>137</v>
      </c>
      <c r="L4235" t="s">
        <v>12262</v>
      </c>
      <c r="M4235" t="s">
        <v>12263</v>
      </c>
      <c r="N4235">
        <v>1.1869444440000001</v>
      </c>
      <c r="O4235">
        <v>0</v>
      </c>
      <c r="P4235">
        <v>1</v>
      </c>
      <c r="Q4235">
        <v>0</v>
      </c>
      <c r="R4235">
        <v>0</v>
      </c>
      <c r="S4235">
        <v>0</v>
      </c>
      <c r="T4235">
        <v>0</v>
      </c>
      <c r="U4235">
        <v>0</v>
      </c>
      <c r="V4235">
        <v>0</v>
      </c>
      <c r="W4235">
        <v>0</v>
      </c>
      <c r="X4235">
        <v>0.1764760169651875</v>
      </c>
      <c r="Y4235">
        <v>0</v>
      </c>
      <c r="Z4235">
        <v>0</v>
      </c>
      <c r="AA4235">
        <v>0</v>
      </c>
      <c r="AB4235">
        <v>0</v>
      </c>
      <c r="AC4235">
        <v>0</v>
      </c>
      <c r="AD4235">
        <v>0</v>
      </c>
      <c r="AE4235">
        <v>0.1764760169651875</v>
      </c>
    </row>
    <row r="4236" spans="1:31" x14ac:dyDescent="0.25">
      <c r="A4236">
        <v>1879055</v>
      </c>
      <c r="B4236">
        <v>1</v>
      </c>
      <c r="C4236" t="s">
        <v>80</v>
      </c>
      <c r="D4236" t="s">
        <v>84</v>
      </c>
      <c r="E4236" t="s">
        <v>140</v>
      </c>
      <c r="F4236" t="s">
        <v>12264</v>
      </c>
      <c r="G4236" t="s">
        <v>163</v>
      </c>
      <c r="H4236" t="s">
        <v>143</v>
      </c>
      <c r="I4236" t="s">
        <v>135</v>
      </c>
      <c r="J4236" t="s">
        <v>136</v>
      </c>
      <c r="K4236" t="s">
        <v>137</v>
      </c>
      <c r="L4236" t="s">
        <v>12265</v>
      </c>
      <c r="M4236" t="s">
        <v>12266</v>
      </c>
      <c r="N4236">
        <v>2.1019444439999999</v>
      </c>
      <c r="O4236">
        <v>0</v>
      </c>
      <c r="P4236">
        <v>2</v>
      </c>
      <c r="Q4236">
        <v>0</v>
      </c>
      <c r="R4236">
        <v>0</v>
      </c>
      <c r="S4236">
        <v>0</v>
      </c>
      <c r="T4236">
        <v>0</v>
      </c>
      <c r="U4236">
        <v>0</v>
      </c>
      <c r="V4236">
        <v>0</v>
      </c>
      <c r="W4236">
        <v>0</v>
      </c>
      <c r="X4236">
        <v>0.94552075744939179</v>
      </c>
      <c r="Y4236">
        <v>0</v>
      </c>
      <c r="Z4236">
        <v>0</v>
      </c>
      <c r="AA4236">
        <v>0</v>
      </c>
      <c r="AB4236">
        <v>0</v>
      </c>
      <c r="AC4236">
        <v>0</v>
      </c>
      <c r="AD4236">
        <v>0</v>
      </c>
      <c r="AE4236">
        <v>0.94552075744939179</v>
      </c>
    </row>
    <row r="4237" spans="1:31" x14ac:dyDescent="0.25">
      <c r="A4237">
        <v>1879029</v>
      </c>
      <c r="B4237">
        <v>1</v>
      </c>
      <c r="C4237" t="s">
        <v>81</v>
      </c>
      <c r="D4237" t="s">
        <v>128</v>
      </c>
      <c r="E4237" t="s">
        <v>140</v>
      </c>
      <c r="F4237" t="s">
        <v>12267</v>
      </c>
      <c r="G4237" t="s">
        <v>200</v>
      </c>
      <c r="H4237" t="s">
        <v>143</v>
      </c>
      <c r="I4237" t="s">
        <v>135</v>
      </c>
      <c r="J4237" t="s">
        <v>136</v>
      </c>
      <c r="K4237" t="s">
        <v>137</v>
      </c>
      <c r="L4237" t="s">
        <v>12268</v>
      </c>
      <c r="M4237" t="s">
        <v>12269</v>
      </c>
      <c r="N4237">
        <v>1.5977777769999999</v>
      </c>
      <c r="O4237">
        <v>0</v>
      </c>
      <c r="P4237">
        <v>7</v>
      </c>
      <c r="Q4237">
        <v>0</v>
      </c>
      <c r="R4237">
        <v>0</v>
      </c>
      <c r="S4237">
        <v>0</v>
      </c>
      <c r="T4237">
        <v>0</v>
      </c>
      <c r="U4237">
        <v>0</v>
      </c>
      <c r="V4237">
        <v>0</v>
      </c>
      <c r="W4237">
        <v>0</v>
      </c>
      <c r="X4237">
        <v>2.4365813001982897</v>
      </c>
      <c r="Y4237">
        <v>0</v>
      </c>
      <c r="Z4237">
        <v>0</v>
      </c>
      <c r="AA4237">
        <v>0</v>
      </c>
      <c r="AB4237">
        <v>0</v>
      </c>
      <c r="AC4237">
        <v>0</v>
      </c>
      <c r="AD4237">
        <v>0</v>
      </c>
      <c r="AE4237">
        <v>2.4365813001982897</v>
      </c>
    </row>
    <row r="4238" spans="1:31" x14ac:dyDescent="0.25">
      <c r="A4238">
        <v>1879341</v>
      </c>
      <c r="B4238">
        <v>1</v>
      </c>
      <c r="C4238" t="s">
        <v>80</v>
      </c>
      <c r="D4238" t="s">
        <v>97</v>
      </c>
      <c r="E4238" t="s">
        <v>140</v>
      </c>
      <c r="F4238" t="s">
        <v>12270</v>
      </c>
      <c r="G4238" t="s">
        <v>163</v>
      </c>
      <c r="H4238" t="s">
        <v>143</v>
      </c>
      <c r="I4238" t="s">
        <v>135</v>
      </c>
      <c r="J4238" t="s">
        <v>136</v>
      </c>
      <c r="K4238" t="s">
        <v>137</v>
      </c>
      <c r="L4238" t="s">
        <v>12271</v>
      </c>
      <c r="M4238" t="s">
        <v>12272</v>
      </c>
      <c r="N4238">
        <v>3.4083333329999999</v>
      </c>
      <c r="O4238">
        <v>0</v>
      </c>
      <c r="P4238">
        <v>1</v>
      </c>
      <c r="Q4238">
        <v>0</v>
      </c>
      <c r="R4238">
        <v>0</v>
      </c>
      <c r="S4238">
        <v>0</v>
      </c>
      <c r="T4238">
        <v>0</v>
      </c>
      <c r="U4238">
        <v>0</v>
      </c>
      <c r="V4238">
        <v>0</v>
      </c>
      <c r="W4238">
        <v>0</v>
      </c>
      <c r="X4238">
        <v>0.79175124133580221</v>
      </c>
      <c r="Y4238">
        <v>0</v>
      </c>
      <c r="Z4238">
        <v>0</v>
      </c>
      <c r="AA4238">
        <v>0</v>
      </c>
      <c r="AB4238">
        <v>0</v>
      </c>
      <c r="AC4238">
        <v>0</v>
      </c>
      <c r="AD4238">
        <v>0</v>
      </c>
      <c r="AE4238">
        <v>0.79175124133580221</v>
      </c>
    </row>
    <row r="4239" spans="1:31" x14ac:dyDescent="0.25">
      <c r="A4239">
        <v>1879178</v>
      </c>
      <c r="B4239">
        <v>1</v>
      </c>
      <c r="C4239" t="s">
        <v>81</v>
      </c>
      <c r="D4239" t="s">
        <v>123</v>
      </c>
      <c r="E4239" t="s">
        <v>210</v>
      </c>
      <c r="F4239" t="s">
        <v>12273</v>
      </c>
      <c r="G4239" t="s">
        <v>133</v>
      </c>
      <c r="H4239" t="s">
        <v>134</v>
      </c>
      <c r="I4239" t="s">
        <v>135</v>
      </c>
      <c r="J4239" t="s">
        <v>136</v>
      </c>
      <c r="K4239" t="s">
        <v>137</v>
      </c>
      <c r="L4239" t="s">
        <v>12274</v>
      </c>
      <c r="M4239" t="s">
        <v>12275</v>
      </c>
      <c r="N4239">
        <v>0.83833333300000001</v>
      </c>
      <c r="O4239">
        <v>1</v>
      </c>
      <c r="P4239">
        <v>8484</v>
      </c>
      <c r="Q4239">
        <v>14</v>
      </c>
      <c r="R4239">
        <v>138</v>
      </c>
      <c r="S4239">
        <v>6</v>
      </c>
      <c r="T4239">
        <v>433</v>
      </c>
      <c r="U4239">
        <v>1</v>
      </c>
      <c r="V4239">
        <v>2</v>
      </c>
      <c r="W4239">
        <v>0.11777656144797669</v>
      </c>
      <c r="X4239">
        <v>1637.0586905077482</v>
      </c>
      <c r="Y4239">
        <v>50.094713007501056</v>
      </c>
      <c r="Z4239">
        <v>91.924816808037789</v>
      </c>
      <c r="AA4239">
        <v>97.846315558004022</v>
      </c>
      <c r="AB4239">
        <v>316.26201165235534</v>
      </c>
      <c r="AC4239">
        <v>2.0347544091001812</v>
      </c>
      <c r="AD4239">
        <v>8.4822136024761114</v>
      </c>
      <c r="AE4239">
        <v>2203.8212921066706</v>
      </c>
    </row>
    <row r="4240" spans="1:31" x14ac:dyDescent="0.25">
      <c r="A4240">
        <v>1878992</v>
      </c>
      <c r="B4240">
        <v>1</v>
      </c>
      <c r="C4240" t="s">
        <v>80</v>
      </c>
      <c r="D4240" t="s">
        <v>110</v>
      </c>
      <c r="E4240" t="s">
        <v>146</v>
      </c>
      <c r="F4240" t="s">
        <v>12276</v>
      </c>
      <c r="G4240" t="s">
        <v>196</v>
      </c>
      <c r="H4240" t="s">
        <v>143</v>
      </c>
      <c r="I4240" t="s">
        <v>135</v>
      </c>
      <c r="J4240" t="s">
        <v>136</v>
      </c>
      <c r="K4240" t="s">
        <v>172</v>
      </c>
      <c r="L4240" t="s">
        <v>12277</v>
      </c>
      <c r="M4240" t="s">
        <v>12278</v>
      </c>
      <c r="N4240">
        <v>0.67557777699999999</v>
      </c>
      <c r="O4240">
        <v>0</v>
      </c>
      <c r="P4240">
        <v>134</v>
      </c>
      <c r="Q4240">
        <v>0</v>
      </c>
      <c r="R4240">
        <v>0</v>
      </c>
      <c r="S4240">
        <v>0</v>
      </c>
      <c r="T4240">
        <v>15</v>
      </c>
      <c r="U4240">
        <v>0</v>
      </c>
      <c r="V4240">
        <v>0</v>
      </c>
      <c r="W4240">
        <v>0</v>
      </c>
      <c r="X4240">
        <v>25.793034505632466</v>
      </c>
      <c r="Y4240">
        <v>0</v>
      </c>
      <c r="Z4240">
        <v>0</v>
      </c>
      <c r="AA4240">
        <v>0</v>
      </c>
      <c r="AB4240">
        <v>3.062768733592212</v>
      </c>
      <c r="AC4240">
        <v>0</v>
      </c>
      <c r="AD4240">
        <v>0</v>
      </c>
      <c r="AE4240">
        <v>28.855803239224677</v>
      </c>
    </row>
    <row r="4241" spans="1:31" x14ac:dyDescent="0.25">
      <c r="A4241">
        <v>1878886</v>
      </c>
      <c r="B4241">
        <v>1</v>
      </c>
      <c r="C4241" t="s">
        <v>80</v>
      </c>
      <c r="D4241" t="s">
        <v>106</v>
      </c>
      <c r="E4241" t="s">
        <v>131</v>
      </c>
      <c r="F4241" t="s">
        <v>12279</v>
      </c>
      <c r="G4241" t="s">
        <v>133</v>
      </c>
      <c r="H4241" t="s">
        <v>134</v>
      </c>
      <c r="I4241" t="s">
        <v>135</v>
      </c>
      <c r="J4241" t="s">
        <v>136</v>
      </c>
      <c r="K4241" t="s">
        <v>137</v>
      </c>
      <c r="L4241" t="s">
        <v>12280</v>
      </c>
      <c r="M4241" t="s">
        <v>12281</v>
      </c>
      <c r="N4241">
        <v>2.6769444440000001</v>
      </c>
      <c r="O4241">
        <v>0</v>
      </c>
      <c r="P4241">
        <v>75</v>
      </c>
      <c r="Q4241">
        <v>13</v>
      </c>
      <c r="R4241">
        <v>16</v>
      </c>
      <c r="S4241">
        <v>2</v>
      </c>
      <c r="T4241">
        <v>13</v>
      </c>
      <c r="U4241">
        <v>1</v>
      </c>
      <c r="V4241">
        <v>0</v>
      </c>
      <c r="W4241">
        <v>0</v>
      </c>
      <c r="X4241">
        <v>53.508374361857619</v>
      </c>
      <c r="Y4241">
        <v>366.6291296473949</v>
      </c>
      <c r="Z4241">
        <v>168.16719417624932</v>
      </c>
      <c r="AA4241">
        <v>23.10960201140032</v>
      </c>
      <c r="AB4241">
        <v>71.4929496790391</v>
      </c>
      <c r="AC4241">
        <v>167.2664413538007</v>
      </c>
      <c r="AD4241">
        <v>0</v>
      </c>
      <c r="AE4241">
        <v>850.17369122974196</v>
      </c>
    </row>
    <row r="4242" spans="1:31" x14ac:dyDescent="0.25">
      <c r="A4242">
        <v>1879384</v>
      </c>
      <c r="B4242">
        <v>1</v>
      </c>
      <c r="C4242" t="s">
        <v>80</v>
      </c>
      <c r="D4242" t="s">
        <v>88</v>
      </c>
      <c r="E4242" t="s">
        <v>140</v>
      </c>
      <c r="F4242" t="s">
        <v>12282</v>
      </c>
      <c r="G4242" t="s">
        <v>207</v>
      </c>
      <c r="H4242" t="s">
        <v>143</v>
      </c>
      <c r="I4242" t="s">
        <v>135</v>
      </c>
      <c r="J4242" t="s">
        <v>136</v>
      </c>
      <c r="K4242" t="s">
        <v>137</v>
      </c>
      <c r="L4242" t="s">
        <v>12283</v>
      </c>
      <c r="M4242" t="s">
        <v>12284</v>
      </c>
      <c r="N4242">
        <v>1.7819444440000001</v>
      </c>
      <c r="O4242">
        <v>0</v>
      </c>
      <c r="P4242">
        <v>2</v>
      </c>
      <c r="Q4242">
        <v>0</v>
      </c>
      <c r="R4242">
        <v>0</v>
      </c>
      <c r="S4242">
        <v>0</v>
      </c>
      <c r="T4242">
        <v>0</v>
      </c>
      <c r="U4242">
        <v>0</v>
      </c>
      <c r="V4242">
        <v>0</v>
      </c>
      <c r="W4242">
        <v>0</v>
      </c>
      <c r="X4242">
        <v>1.4517115093273987</v>
      </c>
      <c r="Y4242">
        <v>0</v>
      </c>
      <c r="Z4242">
        <v>0</v>
      </c>
      <c r="AA4242">
        <v>0</v>
      </c>
      <c r="AB4242">
        <v>0</v>
      </c>
      <c r="AC4242">
        <v>0</v>
      </c>
      <c r="AD4242">
        <v>0</v>
      </c>
      <c r="AE4242">
        <v>1.4517115093273987</v>
      </c>
    </row>
    <row r="4243" spans="1:31" x14ac:dyDescent="0.25">
      <c r="A4243">
        <v>1879427</v>
      </c>
      <c r="B4243">
        <v>1</v>
      </c>
      <c r="C4243" t="s">
        <v>80</v>
      </c>
      <c r="D4243" t="s">
        <v>103</v>
      </c>
      <c r="E4243" t="s">
        <v>146</v>
      </c>
      <c r="F4243" t="s">
        <v>12285</v>
      </c>
      <c r="G4243" t="s">
        <v>148</v>
      </c>
      <c r="H4243" t="s">
        <v>143</v>
      </c>
      <c r="I4243" t="s">
        <v>135</v>
      </c>
      <c r="J4243" t="s">
        <v>136</v>
      </c>
      <c r="K4243" t="s">
        <v>137</v>
      </c>
      <c r="L4243" t="s">
        <v>12286</v>
      </c>
      <c r="M4243" t="s">
        <v>12287</v>
      </c>
      <c r="N4243">
        <v>0.55861111100000005</v>
      </c>
      <c r="O4243">
        <v>0</v>
      </c>
      <c r="P4243">
        <v>22</v>
      </c>
      <c r="Q4243">
        <v>0</v>
      </c>
      <c r="R4243">
        <v>0</v>
      </c>
      <c r="S4243">
        <v>0</v>
      </c>
      <c r="T4243">
        <v>3</v>
      </c>
      <c r="U4243">
        <v>0</v>
      </c>
      <c r="V4243">
        <v>0</v>
      </c>
      <c r="W4243">
        <v>0</v>
      </c>
      <c r="X4243">
        <v>8.1662114216977582</v>
      </c>
      <c r="Y4243">
        <v>0</v>
      </c>
      <c r="Z4243">
        <v>0</v>
      </c>
      <c r="AA4243">
        <v>0</v>
      </c>
      <c r="AB4243">
        <v>9.6666825607671661E-2</v>
      </c>
      <c r="AC4243">
        <v>0</v>
      </c>
      <c r="AD4243">
        <v>0</v>
      </c>
      <c r="AE4243">
        <v>8.2628782473054301</v>
      </c>
    </row>
    <row r="4244" spans="1:31" x14ac:dyDescent="0.25">
      <c r="A4244">
        <v>1879304</v>
      </c>
      <c r="B4244">
        <v>1</v>
      </c>
      <c r="C4244" t="s">
        <v>80</v>
      </c>
      <c r="D4244" t="s">
        <v>90</v>
      </c>
      <c r="E4244" t="s">
        <v>146</v>
      </c>
      <c r="F4244" t="s">
        <v>12288</v>
      </c>
      <c r="G4244" t="s">
        <v>142</v>
      </c>
      <c r="H4244" t="s">
        <v>143</v>
      </c>
      <c r="I4244" t="s">
        <v>135</v>
      </c>
      <c r="J4244" t="s">
        <v>136</v>
      </c>
      <c r="K4244" t="s">
        <v>137</v>
      </c>
      <c r="L4244" t="s">
        <v>12289</v>
      </c>
      <c r="M4244" t="s">
        <v>12290</v>
      </c>
      <c r="N4244">
        <v>0.50388888799999998</v>
      </c>
      <c r="O4244">
        <v>0</v>
      </c>
      <c r="P4244">
        <v>81</v>
      </c>
      <c r="Q4244">
        <v>0</v>
      </c>
      <c r="R4244">
        <v>0</v>
      </c>
      <c r="S4244">
        <v>0</v>
      </c>
      <c r="T4244">
        <v>9</v>
      </c>
      <c r="U4244">
        <v>0</v>
      </c>
      <c r="V4244">
        <v>0</v>
      </c>
      <c r="W4244">
        <v>0</v>
      </c>
      <c r="X4244">
        <v>8.7997995330296135</v>
      </c>
      <c r="Y4244">
        <v>0</v>
      </c>
      <c r="Z4244">
        <v>0</v>
      </c>
      <c r="AA4244">
        <v>0</v>
      </c>
      <c r="AB4244">
        <v>1.0315116349516067</v>
      </c>
      <c r="AC4244">
        <v>0</v>
      </c>
      <c r="AD4244">
        <v>0</v>
      </c>
      <c r="AE4244">
        <v>9.8313111679812195</v>
      </c>
    </row>
    <row r="4245" spans="1:31" x14ac:dyDescent="0.25">
      <c r="A4245">
        <v>1878903</v>
      </c>
      <c r="B4245">
        <v>1</v>
      </c>
      <c r="C4245" t="s">
        <v>80</v>
      </c>
      <c r="D4245" t="s">
        <v>98</v>
      </c>
      <c r="E4245" t="s">
        <v>131</v>
      </c>
      <c r="F4245" t="s">
        <v>12291</v>
      </c>
      <c r="G4245" t="s">
        <v>133</v>
      </c>
      <c r="H4245" t="s">
        <v>134</v>
      </c>
      <c r="I4245" t="s">
        <v>135</v>
      </c>
      <c r="J4245" t="s">
        <v>136</v>
      </c>
      <c r="K4245" t="s">
        <v>137</v>
      </c>
      <c r="L4245" t="s">
        <v>12292</v>
      </c>
      <c r="M4245" t="s">
        <v>12293</v>
      </c>
      <c r="N4245">
        <v>1.090833333</v>
      </c>
      <c r="O4245">
        <v>0</v>
      </c>
      <c r="P4245">
        <v>20</v>
      </c>
      <c r="Q4245">
        <v>12</v>
      </c>
      <c r="R4245">
        <v>117</v>
      </c>
      <c r="S4245">
        <v>2</v>
      </c>
      <c r="T4245">
        <v>28</v>
      </c>
      <c r="U4245">
        <v>2</v>
      </c>
      <c r="V4245">
        <v>0</v>
      </c>
      <c r="W4245">
        <v>0</v>
      </c>
      <c r="X4245">
        <v>8.6328766162846158</v>
      </c>
      <c r="Y4245">
        <v>236.55601104550917</v>
      </c>
      <c r="Z4245">
        <v>828.4947236775098</v>
      </c>
      <c r="AA4245">
        <v>36.367110053824639</v>
      </c>
      <c r="AB4245">
        <v>137.92739505953583</v>
      </c>
      <c r="AC4245">
        <v>178.03387045438879</v>
      </c>
      <c r="AD4245">
        <v>0</v>
      </c>
      <c r="AE4245">
        <v>1426.0119869070529</v>
      </c>
    </row>
    <row r="4246" spans="1:31" x14ac:dyDescent="0.25">
      <c r="A4246">
        <v>1879095</v>
      </c>
      <c r="B4246">
        <v>1</v>
      </c>
      <c r="C4246" t="s">
        <v>81</v>
      </c>
      <c r="D4246" t="s">
        <v>119</v>
      </c>
      <c r="E4246" t="s">
        <v>169</v>
      </c>
      <c r="F4246" t="s">
        <v>12294</v>
      </c>
      <c r="G4246" t="s">
        <v>183</v>
      </c>
      <c r="H4246" t="s">
        <v>143</v>
      </c>
      <c r="I4246" t="s">
        <v>135</v>
      </c>
      <c r="J4246" t="s">
        <v>136</v>
      </c>
      <c r="K4246" t="s">
        <v>137</v>
      </c>
      <c r="L4246" t="s">
        <v>12295</v>
      </c>
      <c r="M4246" t="s">
        <v>12296</v>
      </c>
      <c r="N4246">
        <v>0.86194444400000003</v>
      </c>
      <c r="O4246">
        <v>0</v>
      </c>
      <c r="P4246">
        <v>4</v>
      </c>
      <c r="Q4246">
        <v>0</v>
      </c>
      <c r="R4246">
        <v>14</v>
      </c>
      <c r="S4246">
        <v>0</v>
      </c>
      <c r="T4246">
        <v>3</v>
      </c>
      <c r="U4246">
        <v>0</v>
      </c>
      <c r="V4246">
        <v>1</v>
      </c>
      <c r="W4246">
        <v>0</v>
      </c>
      <c r="X4246">
        <v>0.37733168075290668</v>
      </c>
      <c r="Y4246">
        <v>0</v>
      </c>
      <c r="Z4246">
        <v>21.149692226197061</v>
      </c>
      <c r="AA4246">
        <v>0</v>
      </c>
      <c r="AB4246">
        <v>6.264878366046668</v>
      </c>
      <c r="AC4246">
        <v>0</v>
      </c>
      <c r="AD4246">
        <v>10.090524566669561</v>
      </c>
      <c r="AE4246">
        <v>37.882426839666195</v>
      </c>
    </row>
    <row r="4247" spans="1:31" x14ac:dyDescent="0.25">
      <c r="A4247">
        <v>1878949</v>
      </c>
      <c r="B4247">
        <v>1</v>
      </c>
      <c r="C4247" t="s">
        <v>81</v>
      </c>
      <c r="D4247" t="s">
        <v>121</v>
      </c>
      <c r="E4247" t="s">
        <v>146</v>
      </c>
      <c r="F4247" t="s">
        <v>11066</v>
      </c>
      <c r="G4247" t="s">
        <v>148</v>
      </c>
      <c r="H4247" t="s">
        <v>143</v>
      </c>
      <c r="I4247" t="s">
        <v>135</v>
      </c>
      <c r="J4247" t="s">
        <v>136</v>
      </c>
      <c r="K4247" t="s">
        <v>137</v>
      </c>
      <c r="L4247" t="s">
        <v>12297</v>
      </c>
      <c r="M4247" t="s">
        <v>12298</v>
      </c>
      <c r="N4247">
        <v>0.75277777700000004</v>
      </c>
      <c r="O4247">
        <v>0</v>
      </c>
      <c r="P4247">
        <v>3</v>
      </c>
      <c r="Q4247">
        <v>0</v>
      </c>
      <c r="R4247">
        <v>3</v>
      </c>
      <c r="S4247">
        <v>0</v>
      </c>
      <c r="T4247">
        <v>1</v>
      </c>
      <c r="U4247">
        <v>0</v>
      </c>
      <c r="V4247">
        <v>0</v>
      </c>
      <c r="W4247">
        <v>0</v>
      </c>
      <c r="X4247">
        <v>1.7889489111179002</v>
      </c>
      <c r="Y4247">
        <v>0</v>
      </c>
      <c r="Z4247">
        <v>3.0080271484776944</v>
      </c>
      <c r="AA4247">
        <v>0</v>
      </c>
      <c r="AB4247">
        <v>0</v>
      </c>
      <c r="AC4247">
        <v>0</v>
      </c>
      <c r="AD4247">
        <v>0</v>
      </c>
      <c r="AE4247">
        <v>4.796976059595595</v>
      </c>
    </row>
    <row r="4248" spans="1:31" x14ac:dyDescent="0.25">
      <c r="A4248">
        <v>1879049</v>
      </c>
      <c r="B4248">
        <v>1</v>
      </c>
      <c r="C4248" t="s">
        <v>81</v>
      </c>
      <c r="D4248" t="s">
        <v>123</v>
      </c>
      <c r="E4248" t="s">
        <v>146</v>
      </c>
      <c r="F4248" t="s">
        <v>12299</v>
      </c>
      <c r="G4248" t="s">
        <v>469</v>
      </c>
      <c r="H4248" t="s">
        <v>143</v>
      </c>
      <c r="I4248" t="s">
        <v>135</v>
      </c>
      <c r="J4248" t="s">
        <v>136</v>
      </c>
      <c r="K4248" t="s">
        <v>137</v>
      </c>
      <c r="L4248" t="s">
        <v>12300</v>
      </c>
      <c r="M4248" t="s">
        <v>12301</v>
      </c>
      <c r="N4248">
        <v>2.6038888880000002</v>
      </c>
      <c r="O4248">
        <v>0</v>
      </c>
      <c r="P4248">
        <v>242</v>
      </c>
      <c r="Q4248">
        <v>0</v>
      </c>
      <c r="R4248">
        <v>0</v>
      </c>
      <c r="S4248">
        <v>0</v>
      </c>
      <c r="T4248">
        <v>8</v>
      </c>
      <c r="U4248">
        <v>0</v>
      </c>
      <c r="V4248">
        <v>0</v>
      </c>
      <c r="W4248">
        <v>0</v>
      </c>
      <c r="X4248">
        <v>124.42673550129577</v>
      </c>
      <c r="Y4248">
        <v>0</v>
      </c>
      <c r="Z4248">
        <v>0</v>
      </c>
      <c r="AA4248">
        <v>0</v>
      </c>
      <c r="AB4248">
        <v>15.460156949316012</v>
      </c>
      <c r="AC4248">
        <v>0</v>
      </c>
      <c r="AD4248">
        <v>0</v>
      </c>
      <c r="AE4248">
        <v>139.88689245061178</v>
      </c>
    </row>
    <row r="4249" spans="1:31" x14ac:dyDescent="0.25">
      <c r="A4249">
        <v>1879298</v>
      </c>
      <c r="B4249">
        <v>1</v>
      </c>
      <c r="C4249" t="s">
        <v>81</v>
      </c>
      <c r="D4249" t="s">
        <v>112</v>
      </c>
      <c r="E4249" t="s">
        <v>146</v>
      </c>
      <c r="F4249" t="s">
        <v>5125</v>
      </c>
      <c r="G4249" t="s">
        <v>148</v>
      </c>
      <c r="H4249" t="s">
        <v>143</v>
      </c>
      <c r="I4249" t="s">
        <v>135</v>
      </c>
      <c r="J4249" t="s">
        <v>136</v>
      </c>
      <c r="K4249" t="s">
        <v>137</v>
      </c>
      <c r="L4249" t="s">
        <v>12302</v>
      </c>
      <c r="M4249" t="s">
        <v>12303</v>
      </c>
      <c r="N4249">
        <v>1.856944444</v>
      </c>
      <c r="O4249">
        <v>0</v>
      </c>
      <c r="P4249">
        <v>12</v>
      </c>
      <c r="Q4249">
        <v>0</v>
      </c>
      <c r="R4249">
        <v>1</v>
      </c>
      <c r="S4249">
        <v>0</v>
      </c>
      <c r="T4249">
        <v>0</v>
      </c>
      <c r="U4249">
        <v>0</v>
      </c>
      <c r="V4249">
        <v>0</v>
      </c>
      <c r="W4249">
        <v>0</v>
      </c>
      <c r="X4249">
        <v>5.95968203904944</v>
      </c>
      <c r="Y4249">
        <v>0</v>
      </c>
      <c r="Z4249">
        <v>6.2034291404217692</v>
      </c>
      <c r="AA4249">
        <v>0</v>
      </c>
      <c r="AB4249">
        <v>0</v>
      </c>
      <c r="AC4249">
        <v>0</v>
      </c>
      <c r="AD4249">
        <v>0</v>
      </c>
      <c r="AE4249">
        <v>12.163111179471208</v>
      </c>
    </row>
    <row r="4250" spans="1:31" x14ac:dyDescent="0.25">
      <c r="A4250">
        <v>1878909</v>
      </c>
      <c r="B4250">
        <v>1</v>
      </c>
      <c r="C4250" t="s">
        <v>80</v>
      </c>
      <c r="D4250" t="s">
        <v>100</v>
      </c>
      <c r="E4250" t="s">
        <v>210</v>
      </c>
      <c r="F4250" t="s">
        <v>12304</v>
      </c>
      <c r="G4250" t="s">
        <v>133</v>
      </c>
      <c r="H4250" t="s">
        <v>134</v>
      </c>
      <c r="I4250" t="s">
        <v>135</v>
      </c>
      <c r="J4250" t="s">
        <v>136</v>
      </c>
      <c r="K4250" t="s">
        <v>137</v>
      </c>
      <c r="L4250" t="s">
        <v>12305</v>
      </c>
      <c r="M4250" t="s">
        <v>12306</v>
      </c>
      <c r="N4250">
        <v>0.28527777700000001</v>
      </c>
      <c r="O4250">
        <v>4</v>
      </c>
      <c r="P4250">
        <v>840</v>
      </c>
      <c r="Q4250">
        <v>23</v>
      </c>
      <c r="R4250">
        <v>363</v>
      </c>
      <c r="S4250">
        <v>12</v>
      </c>
      <c r="T4250">
        <v>134</v>
      </c>
      <c r="U4250">
        <v>1</v>
      </c>
      <c r="V4250">
        <v>1</v>
      </c>
      <c r="W4250">
        <v>0.62945816640155239</v>
      </c>
      <c r="X4250">
        <v>43.704928574697263</v>
      </c>
      <c r="Y4250">
        <v>6.015905034815435</v>
      </c>
      <c r="Z4250">
        <v>41.09673520627139</v>
      </c>
      <c r="AA4250">
        <v>61.49089668185885</v>
      </c>
      <c r="AB4250">
        <v>26.560277493329657</v>
      </c>
      <c r="AC4250">
        <v>0</v>
      </c>
      <c r="AD4250">
        <v>0.19421096453094558</v>
      </c>
      <c r="AE4250">
        <v>179.69241212190511</v>
      </c>
    </row>
    <row r="4251" spans="1:31" x14ac:dyDescent="0.25">
      <c r="A4251">
        <v>1879112</v>
      </c>
      <c r="B4251">
        <v>1</v>
      </c>
      <c r="C4251" t="s">
        <v>80</v>
      </c>
      <c r="D4251" t="s">
        <v>89</v>
      </c>
      <c r="E4251" t="s">
        <v>140</v>
      </c>
      <c r="F4251" t="s">
        <v>12307</v>
      </c>
      <c r="G4251" t="s">
        <v>212</v>
      </c>
      <c r="H4251" t="s">
        <v>143</v>
      </c>
      <c r="I4251" t="s">
        <v>135</v>
      </c>
      <c r="J4251" t="s">
        <v>3</v>
      </c>
      <c r="K4251" t="s">
        <v>137</v>
      </c>
      <c r="L4251" t="s">
        <v>12308</v>
      </c>
      <c r="M4251" t="s">
        <v>12309</v>
      </c>
      <c r="N4251">
        <v>1.94</v>
      </c>
      <c r="O4251">
        <v>0</v>
      </c>
      <c r="P4251">
        <v>11</v>
      </c>
      <c r="Q4251">
        <v>0</v>
      </c>
      <c r="R4251">
        <v>0</v>
      </c>
      <c r="S4251">
        <v>0</v>
      </c>
      <c r="T4251">
        <v>0</v>
      </c>
      <c r="U4251">
        <v>0</v>
      </c>
      <c r="V4251">
        <v>0</v>
      </c>
      <c r="W4251">
        <v>0</v>
      </c>
      <c r="X4251">
        <v>15.598159302641488</v>
      </c>
      <c r="Y4251">
        <v>0</v>
      </c>
      <c r="Z4251">
        <v>0</v>
      </c>
      <c r="AA4251">
        <v>0</v>
      </c>
      <c r="AB4251">
        <v>0</v>
      </c>
      <c r="AC4251">
        <v>0</v>
      </c>
      <c r="AD4251">
        <v>0</v>
      </c>
      <c r="AE4251">
        <v>15.598159302641488</v>
      </c>
    </row>
    <row r="4252" spans="1:31" x14ac:dyDescent="0.25">
      <c r="A4252">
        <v>1879450</v>
      </c>
      <c r="B4252">
        <v>1</v>
      </c>
      <c r="C4252" t="s">
        <v>81</v>
      </c>
      <c r="D4252" t="s">
        <v>113</v>
      </c>
      <c r="E4252" t="s">
        <v>140</v>
      </c>
      <c r="F4252" t="s">
        <v>12310</v>
      </c>
      <c r="G4252" t="s">
        <v>200</v>
      </c>
      <c r="H4252" t="s">
        <v>143</v>
      </c>
      <c r="I4252" t="s">
        <v>135</v>
      </c>
      <c r="J4252" t="s">
        <v>136</v>
      </c>
      <c r="K4252" t="s">
        <v>137</v>
      </c>
      <c r="L4252" t="s">
        <v>12311</v>
      </c>
      <c r="M4252" t="s">
        <v>12312</v>
      </c>
      <c r="N4252">
        <v>0.86666666599999997</v>
      </c>
      <c r="O4252">
        <v>0</v>
      </c>
      <c r="P4252">
        <v>3</v>
      </c>
      <c r="Q4252">
        <v>0</v>
      </c>
      <c r="R4252">
        <v>0</v>
      </c>
      <c r="S4252">
        <v>0</v>
      </c>
      <c r="T4252">
        <v>0</v>
      </c>
      <c r="U4252">
        <v>0</v>
      </c>
      <c r="V4252">
        <v>0</v>
      </c>
      <c r="W4252">
        <v>0</v>
      </c>
      <c r="X4252">
        <v>0.44747644956439664</v>
      </c>
      <c r="Y4252">
        <v>0</v>
      </c>
      <c r="Z4252">
        <v>0</v>
      </c>
      <c r="AA4252">
        <v>0</v>
      </c>
      <c r="AB4252">
        <v>0</v>
      </c>
      <c r="AC4252">
        <v>0</v>
      </c>
      <c r="AD4252">
        <v>0</v>
      </c>
      <c r="AE4252">
        <v>0.44747644956439664</v>
      </c>
    </row>
    <row r="4253" spans="1:31" x14ac:dyDescent="0.25">
      <c r="A4253">
        <v>1878863</v>
      </c>
      <c r="B4253">
        <v>1</v>
      </c>
      <c r="C4253" t="s">
        <v>81</v>
      </c>
      <c r="D4253" t="s">
        <v>123</v>
      </c>
      <c r="E4253" t="s">
        <v>131</v>
      </c>
      <c r="F4253" t="s">
        <v>12313</v>
      </c>
      <c r="G4253" t="s">
        <v>133</v>
      </c>
      <c r="H4253" t="s">
        <v>134</v>
      </c>
      <c r="I4253" t="s">
        <v>135</v>
      </c>
      <c r="J4253" t="s">
        <v>136</v>
      </c>
      <c r="K4253" t="s">
        <v>137</v>
      </c>
      <c r="L4253" t="s">
        <v>12314</v>
      </c>
      <c r="M4253" t="s">
        <v>12315</v>
      </c>
      <c r="N4253">
        <v>1.8719444439999999</v>
      </c>
      <c r="O4253">
        <v>0</v>
      </c>
      <c r="P4253">
        <v>385</v>
      </c>
      <c r="Q4253">
        <v>79</v>
      </c>
      <c r="R4253">
        <v>37</v>
      </c>
      <c r="S4253">
        <v>3</v>
      </c>
      <c r="T4253">
        <v>55</v>
      </c>
      <c r="U4253">
        <v>1</v>
      </c>
      <c r="V4253">
        <v>1</v>
      </c>
      <c r="W4253">
        <v>0</v>
      </c>
      <c r="X4253">
        <v>94.615236579830864</v>
      </c>
      <c r="Y4253">
        <v>263.73443101222574</v>
      </c>
      <c r="Z4253">
        <v>60.973248818623283</v>
      </c>
      <c r="AA4253">
        <v>16.057314437237373</v>
      </c>
      <c r="AB4253">
        <v>37.338195504074378</v>
      </c>
      <c r="AC4253">
        <v>88.722338569445725</v>
      </c>
      <c r="AD4253">
        <v>2.1863926488288876</v>
      </c>
      <c r="AE4253">
        <v>563.62715757026626</v>
      </c>
    </row>
    <row r="4254" spans="1:31" x14ac:dyDescent="0.25">
      <c r="A4254">
        <v>1879032</v>
      </c>
      <c r="B4254">
        <v>1</v>
      </c>
      <c r="C4254" t="s">
        <v>80</v>
      </c>
      <c r="D4254" t="s">
        <v>84</v>
      </c>
      <c r="E4254" t="s">
        <v>140</v>
      </c>
      <c r="F4254" t="s">
        <v>12316</v>
      </c>
      <c r="G4254" t="s">
        <v>207</v>
      </c>
      <c r="H4254" t="s">
        <v>143</v>
      </c>
      <c r="I4254" t="s">
        <v>135</v>
      </c>
      <c r="J4254" t="s">
        <v>136</v>
      </c>
      <c r="K4254" t="s">
        <v>137</v>
      </c>
      <c r="L4254" t="s">
        <v>12317</v>
      </c>
      <c r="M4254" t="s">
        <v>12318</v>
      </c>
      <c r="N4254">
        <v>1.4755555549999999</v>
      </c>
      <c r="O4254">
        <v>0</v>
      </c>
      <c r="P4254">
        <v>8</v>
      </c>
      <c r="Q4254">
        <v>0</v>
      </c>
      <c r="R4254">
        <v>0</v>
      </c>
      <c r="S4254">
        <v>0</v>
      </c>
      <c r="T4254">
        <v>2</v>
      </c>
      <c r="U4254">
        <v>0</v>
      </c>
      <c r="V4254">
        <v>0</v>
      </c>
      <c r="W4254">
        <v>0</v>
      </c>
      <c r="X4254">
        <v>4.1456682607935997</v>
      </c>
      <c r="Y4254">
        <v>0</v>
      </c>
      <c r="Z4254">
        <v>0</v>
      </c>
      <c r="AA4254">
        <v>0</v>
      </c>
      <c r="AB4254">
        <v>14.490651908164748</v>
      </c>
      <c r="AC4254">
        <v>0</v>
      </c>
      <c r="AD4254">
        <v>0</v>
      </c>
      <c r="AE4254">
        <v>18.636320168958349</v>
      </c>
    </row>
    <row r="4255" spans="1:31" x14ac:dyDescent="0.25">
      <c r="A4255">
        <v>1879175</v>
      </c>
      <c r="B4255">
        <v>1</v>
      </c>
      <c r="C4255" t="s">
        <v>81</v>
      </c>
      <c r="D4255" t="s">
        <v>118</v>
      </c>
      <c r="E4255" t="s">
        <v>140</v>
      </c>
      <c r="F4255" t="s">
        <v>12319</v>
      </c>
      <c r="G4255" t="s">
        <v>207</v>
      </c>
      <c r="H4255" t="s">
        <v>143</v>
      </c>
      <c r="I4255" t="s">
        <v>135</v>
      </c>
      <c r="J4255" t="s">
        <v>136</v>
      </c>
      <c r="K4255" t="s">
        <v>137</v>
      </c>
      <c r="L4255" t="s">
        <v>12320</v>
      </c>
      <c r="M4255" t="s">
        <v>12321</v>
      </c>
      <c r="N4255">
        <v>0.87305555499999998</v>
      </c>
      <c r="O4255">
        <v>0</v>
      </c>
      <c r="P4255">
        <v>9</v>
      </c>
      <c r="Q4255">
        <v>0</v>
      </c>
      <c r="R4255">
        <v>0</v>
      </c>
      <c r="S4255">
        <v>0</v>
      </c>
      <c r="T4255">
        <v>2</v>
      </c>
      <c r="U4255">
        <v>0</v>
      </c>
      <c r="V4255">
        <v>0</v>
      </c>
      <c r="W4255">
        <v>0</v>
      </c>
      <c r="X4255">
        <v>1.6464036788708802</v>
      </c>
      <c r="Y4255">
        <v>0</v>
      </c>
      <c r="Z4255">
        <v>0</v>
      </c>
      <c r="AA4255">
        <v>0</v>
      </c>
      <c r="AB4255">
        <v>1.1264438606604403</v>
      </c>
      <c r="AC4255">
        <v>0</v>
      </c>
      <c r="AD4255">
        <v>0</v>
      </c>
      <c r="AE4255">
        <v>2.7728475395313206</v>
      </c>
    </row>
    <row r="4256" spans="1:31" x14ac:dyDescent="0.25">
      <c r="A4256">
        <v>1879218</v>
      </c>
      <c r="B4256">
        <v>1</v>
      </c>
      <c r="C4256" t="s">
        <v>80</v>
      </c>
      <c r="D4256" t="s">
        <v>98</v>
      </c>
      <c r="E4256" t="s">
        <v>131</v>
      </c>
      <c r="F4256" t="s">
        <v>12322</v>
      </c>
      <c r="G4256" t="s">
        <v>133</v>
      </c>
      <c r="H4256" t="s">
        <v>134</v>
      </c>
      <c r="I4256" t="s">
        <v>135</v>
      </c>
      <c r="J4256" t="s">
        <v>136</v>
      </c>
      <c r="K4256" t="s">
        <v>137</v>
      </c>
      <c r="L4256" t="s">
        <v>12323</v>
      </c>
      <c r="M4256" t="s">
        <v>12324</v>
      </c>
      <c r="N4256">
        <v>0.94805555500000005</v>
      </c>
      <c r="O4256">
        <v>0</v>
      </c>
      <c r="P4256">
        <v>76</v>
      </c>
      <c r="Q4256">
        <v>0</v>
      </c>
      <c r="R4256">
        <v>15</v>
      </c>
      <c r="S4256">
        <v>0</v>
      </c>
      <c r="T4256">
        <v>24</v>
      </c>
      <c r="U4256">
        <v>0</v>
      </c>
      <c r="V4256">
        <v>0</v>
      </c>
      <c r="W4256">
        <v>0</v>
      </c>
      <c r="X4256">
        <v>34.218423268711952</v>
      </c>
      <c r="Y4256">
        <v>0</v>
      </c>
      <c r="Z4256">
        <v>51.028112837446827</v>
      </c>
      <c r="AA4256">
        <v>0</v>
      </c>
      <c r="AB4256">
        <v>34.76198513260065</v>
      </c>
      <c r="AC4256">
        <v>0</v>
      </c>
      <c r="AD4256">
        <v>0</v>
      </c>
      <c r="AE4256">
        <v>120.00852123875941</v>
      </c>
    </row>
    <row r="4257" spans="1:31" x14ac:dyDescent="0.25">
      <c r="A4257">
        <v>1879075</v>
      </c>
      <c r="B4257">
        <v>1</v>
      </c>
      <c r="C4257" t="s">
        <v>80</v>
      </c>
      <c r="D4257" t="s">
        <v>84</v>
      </c>
      <c r="E4257" t="s">
        <v>140</v>
      </c>
      <c r="F4257" t="s">
        <v>12325</v>
      </c>
      <c r="G4257" t="s">
        <v>163</v>
      </c>
      <c r="H4257" t="s">
        <v>143</v>
      </c>
      <c r="I4257" t="s">
        <v>135</v>
      </c>
      <c r="J4257" t="s">
        <v>136</v>
      </c>
      <c r="K4257" t="s">
        <v>137</v>
      </c>
      <c r="L4257" t="s">
        <v>12326</v>
      </c>
      <c r="M4257" t="s">
        <v>12327</v>
      </c>
      <c r="N4257">
        <v>2.8294444439999999</v>
      </c>
      <c r="O4257">
        <v>0</v>
      </c>
      <c r="P4257">
        <v>1</v>
      </c>
      <c r="Q4257">
        <v>0</v>
      </c>
      <c r="R4257">
        <v>0</v>
      </c>
      <c r="S4257">
        <v>0</v>
      </c>
      <c r="T4257">
        <v>0</v>
      </c>
      <c r="U4257">
        <v>0</v>
      </c>
      <c r="V4257">
        <v>0</v>
      </c>
      <c r="W4257">
        <v>0</v>
      </c>
      <c r="X4257">
        <v>0.25340774293386392</v>
      </c>
      <c r="Y4257">
        <v>0</v>
      </c>
      <c r="Z4257">
        <v>0</v>
      </c>
      <c r="AA4257">
        <v>0</v>
      </c>
      <c r="AB4257">
        <v>0</v>
      </c>
      <c r="AC4257">
        <v>0</v>
      </c>
      <c r="AD4257">
        <v>0</v>
      </c>
      <c r="AE4257">
        <v>0.25340774293386392</v>
      </c>
    </row>
    <row r="4258" spans="1:31" x14ac:dyDescent="0.25">
      <c r="A4258">
        <v>1879318</v>
      </c>
      <c r="B4258">
        <v>1</v>
      </c>
      <c r="C4258" t="s">
        <v>81</v>
      </c>
      <c r="D4258" t="s">
        <v>118</v>
      </c>
      <c r="E4258" t="s">
        <v>140</v>
      </c>
      <c r="F4258" t="s">
        <v>12328</v>
      </c>
      <c r="G4258" t="s">
        <v>163</v>
      </c>
      <c r="H4258" t="s">
        <v>143</v>
      </c>
      <c r="I4258" t="s">
        <v>135</v>
      </c>
      <c r="J4258" t="s">
        <v>136</v>
      </c>
      <c r="K4258" t="s">
        <v>137</v>
      </c>
      <c r="L4258" t="s">
        <v>12329</v>
      </c>
      <c r="M4258" t="s">
        <v>12330</v>
      </c>
      <c r="N4258">
        <v>0.87527777699999998</v>
      </c>
      <c r="O4258">
        <v>0</v>
      </c>
      <c r="P4258">
        <v>2</v>
      </c>
      <c r="Q4258">
        <v>0</v>
      </c>
      <c r="R4258">
        <v>0</v>
      </c>
      <c r="S4258">
        <v>0</v>
      </c>
      <c r="T4258">
        <v>0</v>
      </c>
      <c r="U4258">
        <v>0</v>
      </c>
      <c r="V4258">
        <v>0</v>
      </c>
      <c r="W4258">
        <v>0</v>
      </c>
      <c r="X4258">
        <v>0.5636042455570176</v>
      </c>
      <c r="Y4258">
        <v>0</v>
      </c>
      <c r="Z4258">
        <v>0</v>
      </c>
      <c r="AA4258">
        <v>0</v>
      </c>
      <c r="AB4258">
        <v>0</v>
      </c>
      <c r="AC4258">
        <v>0</v>
      </c>
      <c r="AD4258">
        <v>0</v>
      </c>
      <c r="AE4258">
        <v>0.5636042455570176</v>
      </c>
    </row>
    <row r="4259" spans="1:31" x14ac:dyDescent="0.25">
      <c r="A4259">
        <v>1878883</v>
      </c>
      <c r="B4259">
        <v>1</v>
      </c>
      <c r="C4259" t="s">
        <v>80</v>
      </c>
      <c r="D4259" t="s">
        <v>94</v>
      </c>
      <c r="E4259" t="s">
        <v>146</v>
      </c>
      <c r="F4259" t="s">
        <v>11347</v>
      </c>
      <c r="G4259" t="s">
        <v>469</v>
      </c>
      <c r="H4259" t="s">
        <v>143</v>
      </c>
      <c r="I4259" t="s">
        <v>135</v>
      </c>
      <c r="J4259" t="s">
        <v>136</v>
      </c>
      <c r="K4259" t="s">
        <v>137</v>
      </c>
      <c r="L4259" t="s">
        <v>12331</v>
      </c>
      <c r="M4259" t="s">
        <v>12332</v>
      </c>
      <c r="N4259">
        <v>6.7125000000000004</v>
      </c>
      <c r="O4259">
        <v>0</v>
      </c>
      <c r="P4259">
        <v>21</v>
      </c>
      <c r="Q4259">
        <v>0</v>
      </c>
      <c r="R4259">
        <v>5</v>
      </c>
      <c r="S4259">
        <v>0</v>
      </c>
      <c r="T4259">
        <v>3</v>
      </c>
      <c r="U4259">
        <v>0</v>
      </c>
      <c r="V4259">
        <v>0</v>
      </c>
      <c r="W4259">
        <v>0</v>
      </c>
      <c r="X4259">
        <v>19.990870390383357</v>
      </c>
      <c r="Y4259">
        <v>0</v>
      </c>
      <c r="Z4259">
        <v>94.288551167004897</v>
      </c>
      <c r="AA4259">
        <v>0</v>
      </c>
      <c r="AB4259">
        <v>22.316257890641246</v>
      </c>
      <c r="AC4259">
        <v>0</v>
      </c>
      <c r="AD4259">
        <v>0</v>
      </c>
      <c r="AE4259">
        <v>136.5956794480295</v>
      </c>
    </row>
    <row r="4260" spans="1:31" x14ac:dyDescent="0.25">
      <c r="A4260">
        <v>1879381</v>
      </c>
      <c r="B4260">
        <v>1</v>
      </c>
      <c r="C4260" t="s">
        <v>81</v>
      </c>
      <c r="D4260" t="s">
        <v>128</v>
      </c>
      <c r="E4260" t="s">
        <v>210</v>
      </c>
      <c r="F4260" t="s">
        <v>4246</v>
      </c>
      <c r="G4260" t="s">
        <v>133</v>
      </c>
      <c r="H4260" t="s">
        <v>134</v>
      </c>
      <c r="I4260" t="s">
        <v>135</v>
      </c>
      <c r="J4260" t="s">
        <v>136</v>
      </c>
      <c r="K4260" t="s">
        <v>137</v>
      </c>
      <c r="L4260" t="s">
        <v>12333</v>
      </c>
      <c r="M4260" t="s">
        <v>12334</v>
      </c>
      <c r="N4260">
        <v>0.237777777</v>
      </c>
      <c r="O4260">
        <v>0</v>
      </c>
      <c r="P4260">
        <v>0</v>
      </c>
      <c r="Q4260">
        <v>5</v>
      </c>
      <c r="R4260">
        <v>0</v>
      </c>
      <c r="S4260">
        <v>1</v>
      </c>
      <c r="T4260">
        <v>0</v>
      </c>
      <c r="U4260">
        <v>0</v>
      </c>
      <c r="V4260">
        <v>0</v>
      </c>
      <c r="W4260">
        <v>0</v>
      </c>
      <c r="X4260">
        <v>0</v>
      </c>
      <c r="Y4260">
        <v>20.261355964020222</v>
      </c>
      <c r="Z4260">
        <v>0</v>
      </c>
      <c r="AA4260">
        <v>1.6394803903302</v>
      </c>
      <c r="AB4260">
        <v>0</v>
      </c>
      <c r="AC4260">
        <v>0</v>
      </c>
      <c r="AD4260">
        <v>0</v>
      </c>
      <c r="AE4260">
        <v>21.900836354350421</v>
      </c>
    </row>
    <row r="4261" spans="1:31" x14ac:dyDescent="0.25">
      <c r="A4261">
        <v>1878846</v>
      </c>
      <c r="B4261">
        <v>1</v>
      </c>
      <c r="C4261" t="s">
        <v>80</v>
      </c>
      <c r="D4261" t="s">
        <v>96</v>
      </c>
      <c r="E4261" t="s">
        <v>146</v>
      </c>
      <c r="F4261" t="s">
        <v>12335</v>
      </c>
      <c r="G4261" t="s">
        <v>469</v>
      </c>
      <c r="H4261" t="s">
        <v>143</v>
      </c>
      <c r="I4261" t="s">
        <v>135</v>
      </c>
      <c r="J4261" t="s">
        <v>136</v>
      </c>
      <c r="K4261" t="s">
        <v>137</v>
      </c>
      <c r="L4261" t="s">
        <v>12336</v>
      </c>
      <c r="M4261" t="s">
        <v>12337</v>
      </c>
      <c r="N4261">
        <v>1.1244444440000001</v>
      </c>
      <c r="O4261">
        <v>0</v>
      </c>
      <c r="P4261">
        <v>122</v>
      </c>
      <c r="Q4261">
        <v>0</v>
      </c>
      <c r="R4261">
        <v>0</v>
      </c>
      <c r="S4261">
        <v>0</v>
      </c>
      <c r="T4261">
        <v>4</v>
      </c>
      <c r="U4261">
        <v>0</v>
      </c>
      <c r="V4261">
        <v>0</v>
      </c>
      <c r="W4261">
        <v>0</v>
      </c>
      <c r="X4261">
        <v>51.412218559075406</v>
      </c>
      <c r="Y4261">
        <v>0</v>
      </c>
      <c r="Z4261">
        <v>0</v>
      </c>
      <c r="AA4261">
        <v>0</v>
      </c>
      <c r="AB4261">
        <v>17.86699505354925</v>
      </c>
      <c r="AC4261">
        <v>0</v>
      </c>
      <c r="AD4261">
        <v>0</v>
      </c>
      <c r="AE4261">
        <v>69.279213612624659</v>
      </c>
    </row>
    <row r="4262" spans="1:31" x14ac:dyDescent="0.25">
      <c r="A4262">
        <v>1879324</v>
      </c>
      <c r="B4262">
        <v>1</v>
      </c>
      <c r="C4262" t="s">
        <v>80</v>
      </c>
      <c r="D4262" t="s">
        <v>96</v>
      </c>
      <c r="E4262" t="s">
        <v>140</v>
      </c>
      <c r="F4262" t="s">
        <v>12338</v>
      </c>
      <c r="G4262" t="s">
        <v>200</v>
      </c>
      <c r="H4262" t="s">
        <v>143</v>
      </c>
      <c r="I4262" t="s">
        <v>135</v>
      </c>
      <c r="J4262" t="s">
        <v>136</v>
      </c>
      <c r="K4262" t="s">
        <v>137</v>
      </c>
      <c r="L4262" t="s">
        <v>12339</v>
      </c>
      <c r="M4262" t="s">
        <v>12340</v>
      </c>
      <c r="N4262">
        <v>6.5552777769999997</v>
      </c>
      <c r="O4262">
        <v>0</v>
      </c>
      <c r="P4262">
        <v>1</v>
      </c>
      <c r="Q4262">
        <v>0</v>
      </c>
      <c r="R4262">
        <v>0</v>
      </c>
      <c r="S4262">
        <v>0</v>
      </c>
      <c r="T4262">
        <v>0</v>
      </c>
      <c r="U4262">
        <v>0</v>
      </c>
      <c r="V4262">
        <v>0</v>
      </c>
      <c r="W4262">
        <v>0</v>
      </c>
      <c r="X4262">
        <v>9.6869164870000014E-5</v>
      </c>
      <c r="Y4262">
        <v>0</v>
      </c>
      <c r="Z4262">
        <v>0</v>
      </c>
      <c r="AA4262">
        <v>0</v>
      </c>
      <c r="AB4262">
        <v>0</v>
      </c>
      <c r="AC4262">
        <v>0</v>
      </c>
      <c r="AD4262">
        <v>0</v>
      </c>
      <c r="AE4262">
        <v>9.6869164870000014E-5</v>
      </c>
    </row>
    <row r="4263" spans="1:31" x14ac:dyDescent="0.25">
      <c r="A4263">
        <v>1878840</v>
      </c>
      <c r="B4263">
        <v>1</v>
      </c>
      <c r="C4263" t="s">
        <v>80</v>
      </c>
      <c r="D4263" t="s">
        <v>94</v>
      </c>
      <c r="E4263" t="s">
        <v>146</v>
      </c>
      <c r="F4263" t="s">
        <v>12341</v>
      </c>
      <c r="G4263" t="s">
        <v>148</v>
      </c>
      <c r="H4263" t="s">
        <v>143</v>
      </c>
      <c r="I4263" t="s">
        <v>135</v>
      </c>
      <c r="J4263" t="s">
        <v>136</v>
      </c>
      <c r="K4263" t="s">
        <v>137</v>
      </c>
      <c r="L4263" t="s">
        <v>12342</v>
      </c>
      <c r="M4263" t="s">
        <v>12343</v>
      </c>
      <c r="N4263">
        <v>2.4708333329999999</v>
      </c>
      <c r="O4263">
        <v>0</v>
      </c>
      <c r="P4263">
        <v>20</v>
      </c>
      <c r="Q4263">
        <v>0</v>
      </c>
      <c r="R4263">
        <v>5</v>
      </c>
      <c r="S4263">
        <v>0</v>
      </c>
      <c r="T4263">
        <v>2</v>
      </c>
      <c r="U4263">
        <v>0</v>
      </c>
      <c r="V4263">
        <v>0</v>
      </c>
      <c r="W4263">
        <v>0</v>
      </c>
      <c r="X4263">
        <v>8.0636244557310643</v>
      </c>
      <c r="Y4263">
        <v>0</v>
      </c>
      <c r="Z4263">
        <v>24.873857689629478</v>
      </c>
      <c r="AA4263">
        <v>0</v>
      </c>
      <c r="AB4263">
        <v>2.7608164435259099</v>
      </c>
      <c r="AC4263">
        <v>0</v>
      </c>
      <c r="AD4263">
        <v>0</v>
      </c>
      <c r="AE4263">
        <v>35.698298588886452</v>
      </c>
    </row>
    <row r="4264" spans="1:31" x14ac:dyDescent="0.25">
      <c r="A4264">
        <v>1878975</v>
      </c>
      <c r="B4264">
        <v>1</v>
      </c>
      <c r="C4264" t="s">
        <v>80</v>
      </c>
      <c r="D4264" t="s">
        <v>96</v>
      </c>
      <c r="E4264" t="s">
        <v>140</v>
      </c>
      <c r="F4264" t="s">
        <v>12344</v>
      </c>
      <c r="G4264" t="s">
        <v>200</v>
      </c>
      <c r="H4264" t="s">
        <v>143</v>
      </c>
      <c r="I4264" t="s">
        <v>135</v>
      </c>
      <c r="J4264" t="s">
        <v>136</v>
      </c>
      <c r="K4264" t="s">
        <v>137</v>
      </c>
      <c r="L4264" t="s">
        <v>12345</v>
      </c>
      <c r="M4264" t="s">
        <v>12346</v>
      </c>
      <c r="N4264">
        <v>1.8774999999999999</v>
      </c>
      <c r="O4264">
        <v>0</v>
      </c>
      <c r="P4264">
        <v>1</v>
      </c>
      <c r="Q4264">
        <v>0</v>
      </c>
      <c r="R4264">
        <v>0</v>
      </c>
      <c r="S4264">
        <v>0</v>
      </c>
      <c r="T4264">
        <v>0</v>
      </c>
      <c r="U4264">
        <v>0</v>
      </c>
      <c r="V4264">
        <v>0</v>
      </c>
      <c r="W4264">
        <v>0</v>
      </c>
      <c r="X4264">
        <v>1.3513201926583027</v>
      </c>
      <c r="Y4264">
        <v>0</v>
      </c>
      <c r="Z4264">
        <v>0</v>
      </c>
      <c r="AA4264">
        <v>0</v>
      </c>
      <c r="AB4264">
        <v>0</v>
      </c>
      <c r="AC4264">
        <v>0</v>
      </c>
      <c r="AD4264">
        <v>0</v>
      </c>
      <c r="AE4264">
        <v>1.3513201926583027</v>
      </c>
    </row>
    <row r="4265" spans="1:31" x14ac:dyDescent="0.25">
      <c r="A4265">
        <v>1878952</v>
      </c>
      <c r="B4265">
        <v>1</v>
      </c>
      <c r="C4265" t="s">
        <v>81</v>
      </c>
      <c r="D4265" t="s">
        <v>116</v>
      </c>
      <c r="E4265" t="s">
        <v>140</v>
      </c>
      <c r="F4265" t="s">
        <v>12347</v>
      </c>
      <c r="G4265" t="s">
        <v>163</v>
      </c>
      <c r="H4265" t="s">
        <v>143</v>
      </c>
      <c r="I4265" t="s">
        <v>135</v>
      </c>
      <c r="J4265" t="s">
        <v>136</v>
      </c>
      <c r="K4265" t="s">
        <v>137</v>
      </c>
      <c r="L4265" t="s">
        <v>12348</v>
      </c>
      <c r="M4265" t="s">
        <v>12349</v>
      </c>
      <c r="N4265">
        <v>7.1927777769999999</v>
      </c>
      <c r="O4265">
        <v>0</v>
      </c>
      <c r="P4265">
        <v>1</v>
      </c>
      <c r="Q4265">
        <v>0</v>
      </c>
      <c r="R4265">
        <v>0</v>
      </c>
      <c r="S4265">
        <v>0</v>
      </c>
      <c r="T4265">
        <v>0</v>
      </c>
      <c r="U4265">
        <v>0</v>
      </c>
      <c r="V4265">
        <v>0</v>
      </c>
      <c r="W4265">
        <v>0</v>
      </c>
      <c r="X4265">
        <v>7.6188083267451676E-2</v>
      </c>
      <c r="Y4265">
        <v>0</v>
      </c>
      <c r="Z4265">
        <v>0</v>
      </c>
      <c r="AA4265">
        <v>0</v>
      </c>
      <c r="AB4265">
        <v>0</v>
      </c>
      <c r="AC4265">
        <v>0</v>
      </c>
      <c r="AD4265">
        <v>0</v>
      </c>
      <c r="AE4265">
        <v>7.6188083267451676E-2</v>
      </c>
    </row>
    <row r="4266" spans="1:31" x14ac:dyDescent="0.25">
      <c r="A4266">
        <v>1878852</v>
      </c>
      <c r="B4266">
        <v>1</v>
      </c>
      <c r="C4266" t="s">
        <v>80</v>
      </c>
      <c r="D4266" t="s">
        <v>108</v>
      </c>
      <c r="E4266" t="s">
        <v>131</v>
      </c>
      <c r="F4266" t="s">
        <v>11955</v>
      </c>
      <c r="G4266" t="s">
        <v>133</v>
      </c>
      <c r="H4266" t="s">
        <v>134</v>
      </c>
      <c r="I4266" t="s">
        <v>152</v>
      </c>
      <c r="J4266" t="s">
        <v>136</v>
      </c>
      <c r="K4266" t="s">
        <v>137</v>
      </c>
      <c r="L4266" t="s">
        <v>12350</v>
      </c>
      <c r="M4266" t="s">
        <v>12351</v>
      </c>
      <c r="N4266">
        <v>4.8611110999999999E-2</v>
      </c>
      <c r="O4266">
        <v>0</v>
      </c>
      <c r="P4266">
        <v>446</v>
      </c>
      <c r="Q4266">
        <v>0</v>
      </c>
      <c r="R4266">
        <v>49</v>
      </c>
      <c r="S4266">
        <v>1</v>
      </c>
      <c r="T4266">
        <v>47</v>
      </c>
      <c r="U4266">
        <v>0</v>
      </c>
      <c r="V4266">
        <v>0</v>
      </c>
      <c r="W4266">
        <v>0</v>
      </c>
      <c r="X4266">
        <v>2.2882382465403142</v>
      </c>
      <c r="Y4266">
        <v>0</v>
      </c>
      <c r="Z4266">
        <v>0.7847343584787293</v>
      </c>
      <c r="AA4266">
        <v>0.18951813043177779</v>
      </c>
      <c r="AB4266">
        <v>0.80726417670125739</v>
      </c>
      <c r="AC4266">
        <v>0</v>
      </c>
      <c r="AD4266">
        <v>0</v>
      </c>
      <c r="AE4266">
        <v>4.0697549121520789</v>
      </c>
    </row>
    <row r="4267" spans="1:31" x14ac:dyDescent="0.25">
      <c r="A4267">
        <v>1878998</v>
      </c>
      <c r="B4267">
        <v>1</v>
      </c>
      <c r="C4267" t="s">
        <v>80</v>
      </c>
      <c r="D4267" t="s">
        <v>103</v>
      </c>
      <c r="E4267" t="s">
        <v>210</v>
      </c>
      <c r="F4267" t="s">
        <v>12352</v>
      </c>
      <c r="G4267" t="s">
        <v>133</v>
      </c>
      <c r="H4267" t="s">
        <v>134</v>
      </c>
      <c r="I4267" t="s">
        <v>135</v>
      </c>
      <c r="J4267" t="s">
        <v>136</v>
      </c>
      <c r="K4267" t="s">
        <v>137</v>
      </c>
      <c r="L4267" t="s">
        <v>12353</v>
      </c>
      <c r="M4267" t="s">
        <v>12354</v>
      </c>
      <c r="N4267">
        <v>0.30583333299999999</v>
      </c>
      <c r="O4267">
        <v>0</v>
      </c>
      <c r="P4267">
        <v>818</v>
      </c>
      <c r="Q4267">
        <v>0</v>
      </c>
      <c r="R4267">
        <v>19</v>
      </c>
      <c r="S4267">
        <v>0</v>
      </c>
      <c r="T4267">
        <v>106</v>
      </c>
      <c r="U4267">
        <v>0</v>
      </c>
      <c r="V4267">
        <v>0</v>
      </c>
      <c r="W4267">
        <v>0</v>
      </c>
      <c r="X4267">
        <v>77.562437493519027</v>
      </c>
      <c r="Y4267">
        <v>0</v>
      </c>
      <c r="Z4267">
        <v>6.5601603046705881</v>
      </c>
      <c r="AA4267">
        <v>0</v>
      </c>
      <c r="AB4267">
        <v>33.031990275074122</v>
      </c>
      <c r="AC4267">
        <v>0</v>
      </c>
      <c r="AD4267">
        <v>0</v>
      </c>
      <c r="AE4267">
        <v>117.15458807326374</v>
      </c>
    </row>
    <row r="4268" spans="1:31" x14ac:dyDescent="0.25">
      <c r="A4268">
        <v>1878875</v>
      </c>
      <c r="B4268">
        <v>1</v>
      </c>
      <c r="C4268" t="s">
        <v>81</v>
      </c>
      <c r="D4268" t="s">
        <v>121</v>
      </c>
      <c r="E4268" t="s">
        <v>146</v>
      </c>
      <c r="F4268" t="s">
        <v>12355</v>
      </c>
      <c r="G4268" t="s">
        <v>148</v>
      </c>
      <c r="H4268" t="s">
        <v>143</v>
      </c>
      <c r="I4268" t="s">
        <v>135</v>
      </c>
      <c r="J4268" t="s">
        <v>136</v>
      </c>
      <c r="K4268" t="s">
        <v>137</v>
      </c>
      <c r="L4268" t="s">
        <v>12356</v>
      </c>
      <c r="M4268" t="s">
        <v>12357</v>
      </c>
      <c r="N4268">
        <v>1.373611111</v>
      </c>
      <c r="O4268">
        <v>0</v>
      </c>
      <c r="P4268">
        <v>1</v>
      </c>
      <c r="Q4268">
        <v>0</v>
      </c>
      <c r="R4268">
        <v>0</v>
      </c>
      <c r="S4268">
        <v>0</v>
      </c>
      <c r="T4268">
        <v>0</v>
      </c>
      <c r="U4268">
        <v>0</v>
      </c>
      <c r="V4268">
        <v>0</v>
      </c>
      <c r="W4268">
        <v>0</v>
      </c>
      <c r="X4268">
        <v>4.9238488172822226E-2</v>
      </c>
      <c r="Y4268">
        <v>0</v>
      </c>
      <c r="Z4268">
        <v>0</v>
      </c>
      <c r="AA4268">
        <v>0</v>
      </c>
      <c r="AB4268">
        <v>0</v>
      </c>
      <c r="AC4268">
        <v>0</v>
      </c>
      <c r="AD4268">
        <v>0</v>
      </c>
      <c r="AE4268">
        <v>4.9238488172822226E-2</v>
      </c>
    </row>
    <row r="4269" spans="1:31" x14ac:dyDescent="0.25">
      <c r="A4269">
        <v>1879061</v>
      </c>
      <c r="B4269">
        <v>1</v>
      </c>
      <c r="C4269" t="s">
        <v>80</v>
      </c>
      <c r="D4269" t="s">
        <v>96</v>
      </c>
      <c r="E4269" t="s">
        <v>140</v>
      </c>
      <c r="F4269" t="s">
        <v>12358</v>
      </c>
      <c r="G4269" t="s">
        <v>207</v>
      </c>
      <c r="H4269" t="s">
        <v>143</v>
      </c>
      <c r="I4269" t="s">
        <v>135</v>
      </c>
      <c r="J4269" t="s">
        <v>136</v>
      </c>
      <c r="K4269" t="s">
        <v>137</v>
      </c>
      <c r="L4269" t="s">
        <v>12359</v>
      </c>
      <c r="M4269" t="s">
        <v>12360</v>
      </c>
      <c r="N4269">
        <v>9.6466666659999998</v>
      </c>
      <c r="O4269">
        <v>0</v>
      </c>
      <c r="P4269">
        <v>0</v>
      </c>
      <c r="Q4269">
        <v>0</v>
      </c>
      <c r="R4269">
        <v>0</v>
      </c>
      <c r="S4269">
        <v>0</v>
      </c>
      <c r="T4269">
        <v>1</v>
      </c>
      <c r="U4269">
        <v>0</v>
      </c>
      <c r="V4269">
        <v>0</v>
      </c>
      <c r="W4269">
        <v>0</v>
      </c>
      <c r="X4269">
        <v>0</v>
      </c>
      <c r="Y4269">
        <v>0</v>
      </c>
      <c r="Z4269">
        <v>0</v>
      </c>
      <c r="AA4269">
        <v>0</v>
      </c>
      <c r="AB4269">
        <v>46.994621530410633</v>
      </c>
      <c r="AC4269">
        <v>0</v>
      </c>
      <c r="AD4269">
        <v>0</v>
      </c>
      <c r="AE4269">
        <v>46.994621530410633</v>
      </c>
    </row>
    <row r="4270" spans="1:31" x14ac:dyDescent="0.25">
      <c r="A4270">
        <v>1879393</v>
      </c>
      <c r="B4270">
        <v>1</v>
      </c>
      <c r="C4270" t="s">
        <v>80</v>
      </c>
      <c r="D4270" t="s">
        <v>108</v>
      </c>
      <c r="E4270" t="s">
        <v>169</v>
      </c>
      <c r="F4270" t="s">
        <v>12361</v>
      </c>
      <c r="G4270" t="s">
        <v>363</v>
      </c>
      <c r="H4270" t="s">
        <v>143</v>
      </c>
      <c r="I4270" t="s">
        <v>135</v>
      </c>
      <c r="J4270" t="s">
        <v>136</v>
      </c>
      <c r="K4270" t="s">
        <v>137</v>
      </c>
      <c r="L4270" t="s">
        <v>12362</v>
      </c>
      <c r="M4270" t="s">
        <v>12363</v>
      </c>
      <c r="N4270">
        <v>4.1502777770000003</v>
      </c>
      <c r="O4270">
        <v>0</v>
      </c>
      <c r="P4270">
        <v>25</v>
      </c>
      <c r="Q4270">
        <v>0</v>
      </c>
      <c r="R4270">
        <v>6</v>
      </c>
      <c r="S4270">
        <v>0</v>
      </c>
      <c r="T4270">
        <v>2</v>
      </c>
      <c r="U4270">
        <v>0</v>
      </c>
      <c r="V4270">
        <v>0</v>
      </c>
      <c r="W4270">
        <v>0</v>
      </c>
      <c r="X4270">
        <v>17.642151838775234</v>
      </c>
      <c r="Y4270">
        <v>0</v>
      </c>
      <c r="Z4270">
        <v>8.1572353444712</v>
      </c>
      <c r="AA4270">
        <v>0</v>
      </c>
      <c r="AB4270">
        <v>4.4090540646246712</v>
      </c>
      <c r="AC4270">
        <v>0</v>
      </c>
      <c r="AD4270">
        <v>0</v>
      </c>
      <c r="AE4270">
        <v>30.208441247871107</v>
      </c>
    </row>
    <row r="4271" spans="1:31" x14ac:dyDescent="0.25">
      <c r="A4271">
        <v>1879167</v>
      </c>
      <c r="B4271">
        <v>1</v>
      </c>
      <c r="C4271" t="s">
        <v>80</v>
      </c>
      <c r="D4271" t="s">
        <v>96</v>
      </c>
      <c r="E4271" t="s">
        <v>140</v>
      </c>
      <c r="F4271" t="s">
        <v>12364</v>
      </c>
      <c r="G4271" t="s">
        <v>163</v>
      </c>
      <c r="H4271" t="s">
        <v>143</v>
      </c>
      <c r="I4271" t="s">
        <v>135</v>
      </c>
      <c r="J4271" t="s">
        <v>136</v>
      </c>
      <c r="K4271" t="s">
        <v>137</v>
      </c>
      <c r="L4271" t="s">
        <v>12365</v>
      </c>
      <c r="M4271" t="s">
        <v>12366</v>
      </c>
      <c r="N4271">
        <v>4.9349999999999996</v>
      </c>
      <c r="O4271">
        <v>0</v>
      </c>
      <c r="P4271">
        <v>1</v>
      </c>
      <c r="Q4271">
        <v>0</v>
      </c>
      <c r="R4271">
        <v>0</v>
      </c>
      <c r="S4271">
        <v>0</v>
      </c>
      <c r="T4271">
        <v>0</v>
      </c>
      <c r="U4271">
        <v>0</v>
      </c>
      <c r="V4271">
        <v>0</v>
      </c>
      <c r="W4271">
        <v>0</v>
      </c>
      <c r="X4271">
        <v>2.4418839010674303</v>
      </c>
      <c r="Y4271">
        <v>0</v>
      </c>
      <c r="Z4271">
        <v>0</v>
      </c>
      <c r="AA4271">
        <v>0</v>
      </c>
      <c r="AB4271">
        <v>0</v>
      </c>
      <c r="AC4271">
        <v>0</v>
      </c>
      <c r="AD4271">
        <v>0</v>
      </c>
      <c r="AE4271">
        <v>2.4418839010674303</v>
      </c>
    </row>
    <row r="4272" spans="1:31" x14ac:dyDescent="0.25">
      <c r="A4272">
        <v>1879015</v>
      </c>
      <c r="B4272">
        <v>1</v>
      </c>
      <c r="C4272" t="s">
        <v>80</v>
      </c>
      <c r="D4272" t="s">
        <v>98</v>
      </c>
      <c r="E4272" t="s">
        <v>146</v>
      </c>
      <c r="F4272" t="s">
        <v>12367</v>
      </c>
      <c r="G4272" t="s">
        <v>541</v>
      </c>
      <c r="H4272" t="s">
        <v>143</v>
      </c>
      <c r="I4272" t="s">
        <v>135</v>
      </c>
      <c r="J4272" t="s">
        <v>136</v>
      </c>
      <c r="K4272" t="s">
        <v>137</v>
      </c>
      <c r="L4272" t="s">
        <v>12368</v>
      </c>
      <c r="M4272" t="s">
        <v>12369</v>
      </c>
      <c r="N4272">
        <v>1.6525000000000001</v>
      </c>
      <c r="O4272">
        <v>0</v>
      </c>
      <c r="P4272">
        <v>90</v>
      </c>
      <c r="Q4272">
        <v>0</v>
      </c>
      <c r="R4272">
        <v>3</v>
      </c>
      <c r="S4272">
        <v>0</v>
      </c>
      <c r="T4272">
        <v>9</v>
      </c>
      <c r="U4272">
        <v>0</v>
      </c>
      <c r="V4272">
        <v>0</v>
      </c>
      <c r="W4272">
        <v>0</v>
      </c>
      <c r="X4272">
        <v>39.849214345378954</v>
      </c>
      <c r="Y4272">
        <v>0</v>
      </c>
      <c r="Z4272">
        <v>5.5115186784739363</v>
      </c>
      <c r="AA4272">
        <v>0</v>
      </c>
      <c r="AB4272">
        <v>42.769521309597231</v>
      </c>
      <c r="AC4272">
        <v>0</v>
      </c>
      <c r="AD4272">
        <v>0</v>
      </c>
      <c r="AE4272">
        <v>88.130254333450125</v>
      </c>
    </row>
    <row r="4273" spans="1:31" x14ac:dyDescent="0.25">
      <c r="A4273">
        <v>1879347</v>
      </c>
      <c r="B4273">
        <v>1</v>
      </c>
      <c r="C4273" t="s">
        <v>80</v>
      </c>
      <c r="D4273" t="s">
        <v>108</v>
      </c>
      <c r="E4273" t="s">
        <v>146</v>
      </c>
      <c r="F4273" t="s">
        <v>11842</v>
      </c>
      <c r="G4273" t="s">
        <v>148</v>
      </c>
      <c r="H4273" t="s">
        <v>143</v>
      </c>
      <c r="I4273" t="s">
        <v>135</v>
      </c>
      <c r="J4273" t="s">
        <v>136</v>
      </c>
      <c r="K4273" t="s">
        <v>137</v>
      </c>
      <c r="L4273" t="s">
        <v>12370</v>
      </c>
      <c r="M4273" t="s">
        <v>12371</v>
      </c>
      <c r="N4273">
        <v>0.65277777699999995</v>
      </c>
      <c r="O4273">
        <v>0</v>
      </c>
      <c r="P4273">
        <v>0</v>
      </c>
      <c r="Q4273">
        <v>0</v>
      </c>
      <c r="R4273">
        <v>2</v>
      </c>
      <c r="S4273">
        <v>0</v>
      </c>
      <c r="T4273">
        <v>0</v>
      </c>
      <c r="U4273">
        <v>0</v>
      </c>
      <c r="V4273">
        <v>0</v>
      </c>
      <c r="W4273">
        <v>0</v>
      </c>
      <c r="X4273">
        <v>0</v>
      </c>
      <c r="Y4273">
        <v>0</v>
      </c>
      <c r="Z4273">
        <v>5.7486971066629167</v>
      </c>
      <c r="AA4273">
        <v>0</v>
      </c>
      <c r="AB4273">
        <v>0</v>
      </c>
      <c r="AC4273">
        <v>0</v>
      </c>
      <c r="AD4273">
        <v>0</v>
      </c>
      <c r="AE4273">
        <v>5.7486971066629167</v>
      </c>
    </row>
    <row r="4274" spans="1:31" x14ac:dyDescent="0.25">
      <c r="A4274">
        <v>1878869</v>
      </c>
      <c r="B4274">
        <v>1</v>
      </c>
      <c r="C4274" t="s">
        <v>81</v>
      </c>
      <c r="D4274" t="s">
        <v>121</v>
      </c>
      <c r="E4274" t="s">
        <v>158</v>
      </c>
      <c r="F4274" t="s">
        <v>4580</v>
      </c>
      <c r="G4274" t="s">
        <v>133</v>
      </c>
      <c r="H4274" t="s">
        <v>134</v>
      </c>
      <c r="I4274" t="s">
        <v>152</v>
      </c>
      <c r="J4274" t="s">
        <v>136</v>
      </c>
      <c r="K4274" t="s">
        <v>137</v>
      </c>
      <c r="L4274" t="s">
        <v>12372</v>
      </c>
      <c r="M4274" t="s">
        <v>12373</v>
      </c>
      <c r="N4274">
        <v>1.9444444000000002E-2</v>
      </c>
      <c r="O4274">
        <v>0</v>
      </c>
      <c r="P4274">
        <v>1034</v>
      </c>
      <c r="Q4274">
        <v>0</v>
      </c>
      <c r="R4274">
        <v>24</v>
      </c>
      <c r="S4274">
        <v>2</v>
      </c>
      <c r="T4274">
        <v>44</v>
      </c>
      <c r="U4274">
        <v>0</v>
      </c>
      <c r="V4274">
        <v>0</v>
      </c>
      <c r="W4274">
        <v>0</v>
      </c>
      <c r="X4274">
        <v>1.5932443339683502</v>
      </c>
      <c r="Y4274">
        <v>0</v>
      </c>
      <c r="Z4274">
        <v>5.6688124105958353E-2</v>
      </c>
      <c r="AA4274">
        <v>9.8352158106844459E-2</v>
      </c>
      <c r="AB4274">
        <v>0.16436567139646108</v>
      </c>
      <c r="AC4274">
        <v>0</v>
      </c>
      <c r="AD4274">
        <v>0</v>
      </c>
      <c r="AE4274">
        <v>1.9126502875776139</v>
      </c>
    </row>
    <row r="4275" spans="1:31" x14ac:dyDescent="0.25">
      <c r="A4275">
        <v>1879201</v>
      </c>
      <c r="B4275">
        <v>1</v>
      </c>
      <c r="C4275" t="s">
        <v>80</v>
      </c>
      <c r="D4275" t="s">
        <v>101</v>
      </c>
      <c r="E4275" t="s">
        <v>169</v>
      </c>
      <c r="F4275" t="s">
        <v>12374</v>
      </c>
      <c r="G4275" t="s">
        <v>469</v>
      </c>
      <c r="H4275" t="s">
        <v>143</v>
      </c>
      <c r="I4275" t="s">
        <v>135</v>
      </c>
      <c r="J4275" t="s">
        <v>136</v>
      </c>
      <c r="K4275" t="s">
        <v>137</v>
      </c>
      <c r="L4275" t="s">
        <v>12375</v>
      </c>
      <c r="M4275" t="s">
        <v>12376</v>
      </c>
      <c r="N4275">
        <v>0.53111111099999997</v>
      </c>
      <c r="O4275">
        <v>0</v>
      </c>
      <c r="P4275">
        <v>281</v>
      </c>
      <c r="Q4275">
        <v>0</v>
      </c>
      <c r="R4275">
        <v>1</v>
      </c>
      <c r="S4275">
        <v>0</v>
      </c>
      <c r="T4275">
        <v>53</v>
      </c>
      <c r="U4275">
        <v>0</v>
      </c>
      <c r="V4275">
        <v>0</v>
      </c>
      <c r="W4275">
        <v>0</v>
      </c>
      <c r="X4275">
        <v>41.121282022773535</v>
      </c>
      <c r="Y4275">
        <v>0</v>
      </c>
      <c r="Z4275">
        <v>4.5197540833511116E-2</v>
      </c>
      <c r="AA4275">
        <v>0</v>
      </c>
      <c r="AB4275">
        <v>48.196157861810214</v>
      </c>
      <c r="AC4275">
        <v>0</v>
      </c>
      <c r="AD4275">
        <v>0</v>
      </c>
      <c r="AE4275">
        <v>89.362637425417262</v>
      </c>
    </row>
    <row r="4276" spans="1:31" x14ac:dyDescent="0.25">
      <c r="A4276">
        <v>1879307</v>
      </c>
      <c r="B4276">
        <v>1</v>
      </c>
      <c r="C4276" t="s">
        <v>80</v>
      </c>
      <c r="D4276" t="s">
        <v>84</v>
      </c>
      <c r="E4276" t="s">
        <v>158</v>
      </c>
      <c r="F4276" t="s">
        <v>12377</v>
      </c>
      <c r="G4276" t="s">
        <v>560</v>
      </c>
      <c r="H4276" t="s">
        <v>134</v>
      </c>
      <c r="I4276" t="s">
        <v>135</v>
      </c>
      <c r="J4276" t="s">
        <v>136</v>
      </c>
      <c r="K4276" t="s">
        <v>137</v>
      </c>
      <c r="L4276" t="s">
        <v>12378</v>
      </c>
      <c r="M4276" t="s">
        <v>12379</v>
      </c>
      <c r="N4276">
        <v>3.0208333330000001</v>
      </c>
      <c r="O4276">
        <v>0</v>
      </c>
      <c r="P4276">
        <v>112</v>
      </c>
      <c r="Q4276">
        <v>0</v>
      </c>
      <c r="R4276">
        <v>0</v>
      </c>
      <c r="S4276">
        <v>0</v>
      </c>
      <c r="T4276">
        <v>3</v>
      </c>
      <c r="U4276">
        <v>0</v>
      </c>
      <c r="V4276">
        <v>0</v>
      </c>
      <c r="W4276">
        <v>0</v>
      </c>
      <c r="X4276">
        <v>164.55774227560354</v>
      </c>
      <c r="Y4276">
        <v>0</v>
      </c>
      <c r="Z4276">
        <v>0</v>
      </c>
      <c r="AA4276">
        <v>0</v>
      </c>
      <c r="AB4276">
        <v>12.96157042271158</v>
      </c>
      <c r="AC4276">
        <v>0</v>
      </c>
      <c r="AD4276">
        <v>0</v>
      </c>
      <c r="AE4276">
        <v>177.51931269831513</v>
      </c>
    </row>
    <row r="4277" spans="1:31" x14ac:dyDescent="0.25">
      <c r="A4277">
        <v>1878915</v>
      </c>
      <c r="B4277">
        <v>1</v>
      </c>
      <c r="C4277" t="s">
        <v>80</v>
      </c>
      <c r="D4277" t="s">
        <v>108</v>
      </c>
      <c r="E4277" t="s">
        <v>169</v>
      </c>
      <c r="F4277" t="s">
        <v>12380</v>
      </c>
      <c r="G4277" t="s">
        <v>453</v>
      </c>
      <c r="H4277" t="s">
        <v>143</v>
      </c>
      <c r="I4277" t="s">
        <v>135</v>
      </c>
      <c r="J4277" t="s">
        <v>136</v>
      </c>
      <c r="K4277" t="s">
        <v>137</v>
      </c>
      <c r="L4277" t="s">
        <v>12381</v>
      </c>
      <c r="M4277" t="s">
        <v>12382</v>
      </c>
      <c r="N4277">
        <v>2.9733333329999998</v>
      </c>
      <c r="O4277">
        <v>0</v>
      </c>
      <c r="P4277">
        <v>64</v>
      </c>
      <c r="Q4277">
        <v>0</v>
      </c>
      <c r="R4277">
        <v>9</v>
      </c>
      <c r="S4277">
        <v>0</v>
      </c>
      <c r="T4277">
        <v>2</v>
      </c>
      <c r="U4277">
        <v>0</v>
      </c>
      <c r="V4277">
        <v>0</v>
      </c>
      <c r="W4277">
        <v>0</v>
      </c>
      <c r="X4277">
        <v>27.278079958494068</v>
      </c>
      <c r="Y4277">
        <v>0</v>
      </c>
      <c r="Z4277">
        <v>17.68915473438916</v>
      </c>
      <c r="AA4277">
        <v>0</v>
      </c>
      <c r="AB4277">
        <v>0.16622587523580667</v>
      </c>
      <c r="AC4277">
        <v>0</v>
      </c>
      <c r="AD4277">
        <v>0</v>
      </c>
      <c r="AE4277">
        <v>45.133460568119034</v>
      </c>
    </row>
    <row r="4278" spans="1:31" x14ac:dyDescent="0.25">
      <c r="A4278">
        <v>1879353</v>
      </c>
      <c r="B4278">
        <v>1</v>
      </c>
      <c r="C4278" t="s">
        <v>80</v>
      </c>
      <c r="D4278" t="s">
        <v>106</v>
      </c>
      <c r="E4278" t="s">
        <v>146</v>
      </c>
      <c r="F4278" t="s">
        <v>12383</v>
      </c>
      <c r="G4278" t="s">
        <v>148</v>
      </c>
      <c r="H4278" t="s">
        <v>143</v>
      </c>
      <c r="I4278" t="s">
        <v>135</v>
      </c>
      <c r="J4278" t="s">
        <v>136</v>
      </c>
      <c r="K4278" t="s">
        <v>137</v>
      </c>
      <c r="L4278" t="s">
        <v>12384</v>
      </c>
      <c r="M4278" t="s">
        <v>12385</v>
      </c>
      <c r="N4278">
        <v>2.7713888880000002</v>
      </c>
      <c r="O4278">
        <v>0</v>
      </c>
      <c r="P4278">
        <v>49</v>
      </c>
      <c r="Q4278">
        <v>0</v>
      </c>
      <c r="R4278">
        <v>0</v>
      </c>
      <c r="S4278">
        <v>0</v>
      </c>
      <c r="T4278">
        <v>8</v>
      </c>
      <c r="U4278">
        <v>0</v>
      </c>
      <c r="V4278">
        <v>0</v>
      </c>
      <c r="W4278">
        <v>0</v>
      </c>
      <c r="X4278">
        <v>20.453969883786144</v>
      </c>
      <c r="Y4278">
        <v>0</v>
      </c>
      <c r="Z4278">
        <v>0</v>
      </c>
      <c r="AA4278">
        <v>0</v>
      </c>
      <c r="AB4278">
        <v>6.4774473718599124</v>
      </c>
      <c r="AC4278">
        <v>0</v>
      </c>
      <c r="AD4278">
        <v>0</v>
      </c>
      <c r="AE4278">
        <v>26.931417255646057</v>
      </c>
    </row>
    <row r="4279" spans="1:31" x14ac:dyDescent="0.25">
      <c r="A4279">
        <v>1879433</v>
      </c>
      <c r="B4279">
        <v>1</v>
      </c>
      <c r="C4279" t="s">
        <v>81</v>
      </c>
      <c r="D4279" t="s">
        <v>122</v>
      </c>
      <c r="E4279" t="s">
        <v>169</v>
      </c>
      <c r="F4279" t="s">
        <v>12386</v>
      </c>
      <c r="G4279" t="s">
        <v>183</v>
      </c>
      <c r="H4279" t="s">
        <v>143</v>
      </c>
      <c r="I4279" t="s">
        <v>135</v>
      </c>
      <c r="J4279" t="s">
        <v>136</v>
      </c>
      <c r="K4279" t="s">
        <v>137</v>
      </c>
      <c r="L4279" t="s">
        <v>12387</v>
      </c>
      <c r="M4279" t="s">
        <v>12388</v>
      </c>
      <c r="N4279">
        <v>1.149444444</v>
      </c>
      <c r="O4279">
        <v>0</v>
      </c>
      <c r="P4279">
        <v>72</v>
      </c>
      <c r="Q4279">
        <v>0</v>
      </c>
      <c r="R4279">
        <v>0</v>
      </c>
      <c r="S4279">
        <v>0</v>
      </c>
      <c r="T4279">
        <v>10</v>
      </c>
      <c r="U4279">
        <v>0</v>
      </c>
      <c r="V4279">
        <v>0</v>
      </c>
      <c r="W4279">
        <v>0</v>
      </c>
      <c r="X4279">
        <v>7.7398164788489829</v>
      </c>
      <c r="Y4279">
        <v>0</v>
      </c>
      <c r="Z4279">
        <v>0</v>
      </c>
      <c r="AA4279">
        <v>0</v>
      </c>
      <c r="AB4279">
        <v>3.5859354517516806</v>
      </c>
      <c r="AC4279">
        <v>0</v>
      </c>
      <c r="AD4279">
        <v>0</v>
      </c>
      <c r="AE4279">
        <v>11.325751930600664</v>
      </c>
    </row>
    <row r="4280" spans="1:31" x14ac:dyDescent="0.25">
      <c r="A4280">
        <v>1879104</v>
      </c>
      <c r="B4280">
        <v>1</v>
      </c>
      <c r="C4280" t="s">
        <v>81</v>
      </c>
      <c r="D4280" t="s">
        <v>120</v>
      </c>
      <c r="E4280" t="s">
        <v>140</v>
      </c>
      <c r="F4280" t="s">
        <v>12389</v>
      </c>
      <c r="G4280" t="s">
        <v>163</v>
      </c>
      <c r="H4280" t="s">
        <v>143</v>
      </c>
      <c r="I4280" t="s">
        <v>135</v>
      </c>
      <c r="J4280" t="s">
        <v>136</v>
      </c>
      <c r="K4280" t="s">
        <v>137</v>
      </c>
      <c r="L4280" t="s">
        <v>12390</v>
      </c>
      <c r="M4280" t="s">
        <v>12391</v>
      </c>
      <c r="N4280">
        <v>2.0150000000000001</v>
      </c>
      <c r="O4280">
        <v>0</v>
      </c>
      <c r="P4280">
        <v>1</v>
      </c>
      <c r="Q4280">
        <v>0</v>
      </c>
      <c r="R4280">
        <v>0</v>
      </c>
      <c r="S4280">
        <v>0</v>
      </c>
      <c r="T4280">
        <v>0</v>
      </c>
      <c r="U4280">
        <v>0</v>
      </c>
      <c r="V4280">
        <v>0</v>
      </c>
      <c r="W4280">
        <v>0</v>
      </c>
      <c r="X4280">
        <v>1.2616185581950001E-3</v>
      </c>
      <c r="Y4280">
        <v>0</v>
      </c>
      <c r="Z4280">
        <v>0</v>
      </c>
      <c r="AA4280">
        <v>0</v>
      </c>
      <c r="AB4280">
        <v>0</v>
      </c>
      <c r="AC4280">
        <v>0</v>
      </c>
      <c r="AD4280">
        <v>0</v>
      </c>
      <c r="AE4280">
        <v>1.2616185581950001E-3</v>
      </c>
    </row>
    <row r="4281" spans="1:31" x14ac:dyDescent="0.25">
      <c r="A4281">
        <v>1879078</v>
      </c>
      <c r="B4281">
        <v>1</v>
      </c>
      <c r="C4281" t="s">
        <v>81</v>
      </c>
      <c r="D4281" t="s">
        <v>113</v>
      </c>
      <c r="E4281" t="s">
        <v>140</v>
      </c>
      <c r="F4281" t="s">
        <v>12392</v>
      </c>
      <c r="G4281" t="s">
        <v>200</v>
      </c>
      <c r="H4281" t="s">
        <v>143</v>
      </c>
      <c r="I4281" t="s">
        <v>135</v>
      </c>
      <c r="J4281" t="s">
        <v>136</v>
      </c>
      <c r="K4281" t="s">
        <v>137</v>
      </c>
      <c r="L4281" t="s">
        <v>12393</v>
      </c>
      <c r="M4281" t="s">
        <v>12394</v>
      </c>
      <c r="N4281">
        <v>12.369444444000001</v>
      </c>
      <c r="O4281">
        <v>0</v>
      </c>
      <c r="P4281">
        <v>16</v>
      </c>
      <c r="Q4281">
        <v>0</v>
      </c>
      <c r="R4281">
        <v>0</v>
      </c>
      <c r="S4281">
        <v>0</v>
      </c>
      <c r="T4281">
        <v>1</v>
      </c>
      <c r="U4281">
        <v>0</v>
      </c>
      <c r="V4281">
        <v>0</v>
      </c>
      <c r="W4281">
        <v>0</v>
      </c>
      <c r="X4281">
        <v>62.919871449051477</v>
      </c>
      <c r="Y4281">
        <v>0</v>
      </c>
      <c r="Z4281">
        <v>0</v>
      </c>
      <c r="AA4281">
        <v>0</v>
      </c>
      <c r="AB4281">
        <v>93.958585156722719</v>
      </c>
      <c r="AC4281">
        <v>0</v>
      </c>
      <c r="AD4281">
        <v>0</v>
      </c>
      <c r="AE4281">
        <v>156.8784566057742</v>
      </c>
    </row>
    <row r="4282" spans="1:31" x14ac:dyDescent="0.25">
      <c r="A4282">
        <v>1879247</v>
      </c>
      <c r="B4282">
        <v>1</v>
      </c>
      <c r="C4282" t="s">
        <v>80</v>
      </c>
      <c r="D4282" t="s">
        <v>90</v>
      </c>
      <c r="E4282" t="s">
        <v>140</v>
      </c>
      <c r="F4282" t="s">
        <v>12395</v>
      </c>
      <c r="G4282" t="s">
        <v>142</v>
      </c>
      <c r="H4282" t="s">
        <v>143</v>
      </c>
      <c r="I4282" t="s">
        <v>135</v>
      </c>
      <c r="J4282" t="s">
        <v>136</v>
      </c>
      <c r="K4282" t="s">
        <v>137</v>
      </c>
      <c r="L4282" t="s">
        <v>12396</v>
      </c>
      <c r="M4282" t="s">
        <v>12397</v>
      </c>
      <c r="N4282">
        <v>1.6950000000000001</v>
      </c>
      <c r="O4282">
        <v>0</v>
      </c>
      <c r="P4282">
        <v>11</v>
      </c>
      <c r="Q4282">
        <v>0</v>
      </c>
      <c r="R4282">
        <v>0</v>
      </c>
      <c r="S4282">
        <v>0</v>
      </c>
      <c r="T4282">
        <v>1</v>
      </c>
      <c r="U4282">
        <v>0</v>
      </c>
      <c r="V4282">
        <v>0</v>
      </c>
      <c r="W4282">
        <v>0</v>
      </c>
      <c r="X4282">
        <v>3.9565320598635103</v>
      </c>
      <c r="Y4282">
        <v>0</v>
      </c>
      <c r="Z4282">
        <v>0</v>
      </c>
      <c r="AA4282">
        <v>0</v>
      </c>
      <c r="AB4282">
        <v>8.4465863760742863</v>
      </c>
      <c r="AC4282">
        <v>0</v>
      </c>
      <c r="AD4282">
        <v>0</v>
      </c>
      <c r="AE4282">
        <v>12.403118435937797</v>
      </c>
    </row>
    <row r="4283" spans="1:31" x14ac:dyDescent="0.25">
      <c r="A4283">
        <v>1879413</v>
      </c>
      <c r="B4283">
        <v>1</v>
      </c>
      <c r="C4283" t="s">
        <v>80</v>
      </c>
      <c r="D4283" t="s">
        <v>108</v>
      </c>
      <c r="E4283" t="s">
        <v>140</v>
      </c>
      <c r="F4283" t="s">
        <v>12398</v>
      </c>
      <c r="G4283" t="s">
        <v>200</v>
      </c>
      <c r="H4283" t="s">
        <v>143</v>
      </c>
      <c r="I4283" t="s">
        <v>135</v>
      </c>
      <c r="J4283" t="s">
        <v>136</v>
      </c>
      <c r="K4283" t="s">
        <v>137</v>
      </c>
      <c r="L4283" t="s">
        <v>12399</v>
      </c>
      <c r="M4283" t="s">
        <v>12400</v>
      </c>
      <c r="N4283">
        <v>6.3113888879999998</v>
      </c>
      <c r="O4283">
        <v>0</v>
      </c>
      <c r="P4283">
        <v>0</v>
      </c>
      <c r="Q4283">
        <v>0</v>
      </c>
      <c r="R4283">
        <v>1</v>
      </c>
      <c r="S4283">
        <v>0</v>
      </c>
      <c r="T4283">
        <v>0</v>
      </c>
      <c r="U4283">
        <v>0</v>
      </c>
      <c r="V4283">
        <v>0</v>
      </c>
      <c r="W4283">
        <v>0</v>
      </c>
      <c r="X4283">
        <v>0</v>
      </c>
      <c r="Y4283">
        <v>0</v>
      </c>
      <c r="Z4283">
        <v>0.68003407244951752</v>
      </c>
      <c r="AA4283">
        <v>0</v>
      </c>
      <c r="AB4283">
        <v>0</v>
      </c>
      <c r="AC4283">
        <v>0</v>
      </c>
      <c r="AD4283">
        <v>0</v>
      </c>
      <c r="AE4283">
        <v>0.68003407244951752</v>
      </c>
    </row>
    <row r="4284" spans="1:31" x14ac:dyDescent="0.25">
      <c r="A4284">
        <v>1879290</v>
      </c>
      <c r="B4284">
        <v>1</v>
      </c>
      <c r="C4284" t="s">
        <v>81</v>
      </c>
      <c r="D4284" t="s">
        <v>112</v>
      </c>
      <c r="E4284" t="s">
        <v>140</v>
      </c>
      <c r="F4284" t="s">
        <v>12401</v>
      </c>
      <c r="G4284" t="s">
        <v>163</v>
      </c>
      <c r="H4284" t="s">
        <v>143</v>
      </c>
      <c r="I4284" t="s">
        <v>135</v>
      </c>
      <c r="J4284" t="s">
        <v>136</v>
      </c>
      <c r="K4284" t="s">
        <v>137</v>
      </c>
      <c r="L4284" t="s">
        <v>12402</v>
      </c>
      <c r="M4284" t="s">
        <v>12403</v>
      </c>
      <c r="N4284">
        <v>1.625555555</v>
      </c>
      <c r="O4284">
        <v>0</v>
      </c>
      <c r="P4284">
        <v>1</v>
      </c>
      <c r="Q4284">
        <v>0</v>
      </c>
      <c r="R4284">
        <v>0</v>
      </c>
      <c r="S4284">
        <v>0</v>
      </c>
      <c r="T4284">
        <v>0</v>
      </c>
      <c r="U4284">
        <v>0</v>
      </c>
      <c r="V4284">
        <v>0</v>
      </c>
      <c r="W4284">
        <v>0</v>
      </c>
      <c r="X4284">
        <v>0.42145310107158146</v>
      </c>
      <c r="Y4284">
        <v>0</v>
      </c>
      <c r="Z4284">
        <v>0</v>
      </c>
      <c r="AA4284">
        <v>0</v>
      </c>
      <c r="AB4284">
        <v>0</v>
      </c>
      <c r="AC4284">
        <v>0</v>
      </c>
      <c r="AD4284">
        <v>0</v>
      </c>
      <c r="AE4284">
        <v>0.42145310107158146</v>
      </c>
    </row>
    <row r="4285" spans="1:31" x14ac:dyDescent="0.25">
      <c r="A4285">
        <v>1879098</v>
      </c>
      <c r="B4285">
        <v>1</v>
      </c>
      <c r="C4285" t="s">
        <v>80</v>
      </c>
      <c r="D4285" t="s">
        <v>100</v>
      </c>
      <c r="E4285" t="s">
        <v>140</v>
      </c>
      <c r="F4285" t="s">
        <v>12404</v>
      </c>
      <c r="G4285" t="s">
        <v>212</v>
      </c>
      <c r="H4285" t="s">
        <v>143</v>
      </c>
      <c r="I4285" t="s">
        <v>135</v>
      </c>
      <c r="J4285" t="s">
        <v>136</v>
      </c>
      <c r="K4285" t="s">
        <v>137</v>
      </c>
      <c r="L4285" t="s">
        <v>12405</v>
      </c>
      <c r="M4285" t="s">
        <v>12406</v>
      </c>
      <c r="N4285">
        <v>2.0472222219999998</v>
      </c>
      <c r="O4285">
        <v>0</v>
      </c>
      <c r="P4285">
        <v>0</v>
      </c>
      <c r="Q4285">
        <v>0</v>
      </c>
      <c r="R4285">
        <v>0</v>
      </c>
      <c r="S4285">
        <v>0</v>
      </c>
      <c r="T4285">
        <v>1</v>
      </c>
      <c r="U4285">
        <v>0</v>
      </c>
      <c r="V4285">
        <v>0</v>
      </c>
      <c r="W4285">
        <v>0</v>
      </c>
      <c r="X4285">
        <v>0</v>
      </c>
      <c r="Y4285">
        <v>0</v>
      </c>
      <c r="Z4285">
        <v>0</v>
      </c>
      <c r="AA4285">
        <v>0</v>
      </c>
      <c r="AB4285">
        <v>0</v>
      </c>
      <c r="AC4285">
        <v>0</v>
      </c>
      <c r="AD4285">
        <v>0</v>
      </c>
      <c r="AE4285">
        <v>0</v>
      </c>
    </row>
    <row r="4286" spans="1:31" x14ac:dyDescent="0.25">
      <c r="A4286">
        <v>1879270</v>
      </c>
      <c r="B4286">
        <v>1</v>
      </c>
      <c r="C4286" t="s">
        <v>80</v>
      </c>
      <c r="D4286" t="s">
        <v>85</v>
      </c>
      <c r="E4286" t="s">
        <v>146</v>
      </c>
      <c r="F4286" t="s">
        <v>12407</v>
      </c>
      <c r="G4286" t="s">
        <v>564</v>
      </c>
      <c r="H4286" t="s">
        <v>143</v>
      </c>
      <c r="I4286" t="s">
        <v>135</v>
      </c>
      <c r="J4286" t="s">
        <v>136</v>
      </c>
      <c r="K4286" t="s">
        <v>137</v>
      </c>
      <c r="L4286" t="s">
        <v>12408</v>
      </c>
      <c r="M4286" t="s">
        <v>12409</v>
      </c>
      <c r="N4286">
        <v>1.3474999999999999</v>
      </c>
      <c r="O4286">
        <v>0</v>
      </c>
      <c r="P4286">
        <v>100</v>
      </c>
      <c r="Q4286">
        <v>0</v>
      </c>
      <c r="R4286">
        <v>0</v>
      </c>
      <c r="S4286">
        <v>0</v>
      </c>
      <c r="T4286">
        <v>10</v>
      </c>
      <c r="U4286">
        <v>0</v>
      </c>
      <c r="V4286">
        <v>0</v>
      </c>
      <c r="W4286">
        <v>0</v>
      </c>
      <c r="X4286">
        <v>41.610498717998269</v>
      </c>
      <c r="Y4286">
        <v>0</v>
      </c>
      <c r="Z4286">
        <v>0</v>
      </c>
      <c r="AA4286">
        <v>0</v>
      </c>
      <c r="AB4286">
        <v>13.823482236837004</v>
      </c>
      <c r="AC4286">
        <v>0</v>
      </c>
      <c r="AD4286">
        <v>0</v>
      </c>
      <c r="AE4286">
        <v>55.43398095483527</v>
      </c>
    </row>
    <row r="4287" spans="1:31" x14ac:dyDescent="0.25">
      <c r="A4287">
        <v>1879121</v>
      </c>
      <c r="B4287">
        <v>1</v>
      </c>
      <c r="C4287" t="s">
        <v>80</v>
      </c>
      <c r="D4287" t="s">
        <v>95</v>
      </c>
      <c r="E4287" t="s">
        <v>229</v>
      </c>
      <c r="F4287" t="s">
        <v>3399</v>
      </c>
      <c r="G4287" t="s">
        <v>2221</v>
      </c>
      <c r="H4287" t="s">
        <v>134</v>
      </c>
      <c r="I4287" t="s">
        <v>135</v>
      </c>
      <c r="J4287" t="s">
        <v>5</v>
      </c>
      <c r="K4287" t="s">
        <v>137</v>
      </c>
      <c r="L4287" t="s">
        <v>12410</v>
      </c>
      <c r="M4287" t="s">
        <v>12411</v>
      </c>
      <c r="N4287">
        <v>1.8461111109999999</v>
      </c>
      <c r="O4287">
        <v>0</v>
      </c>
      <c r="P4287">
        <v>137</v>
      </c>
      <c r="Q4287">
        <v>0</v>
      </c>
      <c r="R4287">
        <v>1</v>
      </c>
      <c r="S4287">
        <v>24</v>
      </c>
      <c r="T4287">
        <v>8</v>
      </c>
      <c r="U4287">
        <v>4</v>
      </c>
      <c r="V4287">
        <v>0</v>
      </c>
      <c r="W4287">
        <v>0</v>
      </c>
      <c r="X4287">
        <v>56.67055864273636</v>
      </c>
      <c r="Y4287">
        <v>0</v>
      </c>
      <c r="Z4287">
        <v>7.9983230340671119E-2</v>
      </c>
      <c r="AA4287">
        <v>1661.9009983668288</v>
      </c>
      <c r="AB4287">
        <v>14.378974680168705</v>
      </c>
      <c r="AC4287">
        <v>2628.4612297945146</v>
      </c>
      <c r="AD4287">
        <v>0</v>
      </c>
      <c r="AE4287">
        <v>4361.491744714589</v>
      </c>
    </row>
    <row r="4288" spans="1:31" x14ac:dyDescent="0.25">
      <c r="A4288">
        <v>1879227</v>
      </c>
      <c r="B4288">
        <v>1</v>
      </c>
      <c r="C4288" t="s">
        <v>80</v>
      </c>
      <c r="D4288" t="s">
        <v>102</v>
      </c>
      <c r="E4288" t="s">
        <v>146</v>
      </c>
      <c r="F4288" t="s">
        <v>12412</v>
      </c>
      <c r="G4288" t="s">
        <v>541</v>
      </c>
      <c r="H4288" t="s">
        <v>143</v>
      </c>
      <c r="I4288" t="s">
        <v>135</v>
      </c>
      <c r="J4288" t="s">
        <v>136</v>
      </c>
      <c r="K4288" t="s">
        <v>137</v>
      </c>
      <c r="L4288" t="s">
        <v>12413</v>
      </c>
      <c r="M4288" t="s">
        <v>12414</v>
      </c>
      <c r="N4288">
        <v>1.9069444440000001</v>
      </c>
      <c r="O4288">
        <v>0</v>
      </c>
      <c r="P4288">
        <v>0</v>
      </c>
      <c r="Q4288">
        <v>0</v>
      </c>
      <c r="R4288">
        <v>1</v>
      </c>
      <c r="S4288">
        <v>0</v>
      </c>
      <c r="T4288">
        <v>0</v>
      </c>
      <c r="U4288">
        <v>0</v>
      </c>
      <c r="V4288">
        <v>0</v>
      </c>
      <c r="W4288">
        <v>0</v>
      </c>
      <c r="X4288">
        <v>0</v>
      </c>
      <c r="Y4288">
        <v>0</v>
      </c>
      <c r="Z4288">
        <v>17.4904567795875</v>
      </c>
      <c r="AA4288">
        <v>0</v>
      </c>
      <c r="AB4288">
        <v>0</v>
      </c>
      <c r="AC4288">
        <v>0</v>
      </c>
      <c r="AD4288">
        <v>0</v>
      </c>
      <c r="AE4288">
        <v>17.4904567795875</v>
      </c>
    </row>
    <row r="4289" spans="1:31" x14ac:dyDescent="0.25">
      <c r="A4289">
        <v>1879370</v>
      </c>
      <c r="B4289">
        <v>1</v>
      </c>
      <c r="C4289" t="s">
        <v>80</v>
      </c>
      <c r="D4289" t="s">
        <v>85</v>
      </c>
      <c r="E4289" t="s">
        <v>222</v>
      </c>
      <c r="F4289" t="s">
        <v>12415</v>
      </c>
      <c r="G4289" t="s">
        <v>148</v>
      </c>
      <c r="H4289" t="s">
        <v>143</v>
      </c>
      <c r="I4289" t="s">
        <v>135</v>
      </c>
      <c r="J4289" t="s">
        <v>136</v>
      </c>
      <c r="K4289" t="s">
        <v>137</v>
      </c>
      <c r="L4289" t="s">
        <v>12416</v>
      </c>
      <c r="M4289" t="s">
        <v>12417</v>
      </c>
      <c r="N4289">
        <v>1.4272222219999999</v>
      </c>
      <c r="O4289">
        <v>0</v>
      </c>
      <c r="P4289">
        <v>0</v>
      </c>
      <c r="Q4289">
        <v>0</v>
      </c>
      <c r="R4289">
        <v>0</v>
      </c>
      <c r="S4289">
        <v>0</v>
      </c>
      <c r="T4289">
        <v>1</v>
      </c>
      <c r="U4289">
        <v>0</v>
      </c>
      <c r="V4289">
        <v>0</v>
      </c>
      <c r="W4289">
        <v>0</v>
      </c>
      <c r="X4289">
        <v>0</v>
      </c>
      <c r="Y4289">
        <v>0</v>
      </c>
      <c r="Z4289">
        <v>0</v>
      </c>
      <c r="AA4289">
        <v>0</v>
      </c>
      <c r="AB4289">
        <v>1.4930912279991635</v>
      </c>
      <c r="AC4289">
        <v>0</v>
      </c>
      <c r="AD4289">
        <v>0</v>
      </c>
      <c r="AE4289">
        <v>1.4930912279991635</v>
      </c>
    </row>
    <row r="4290" spans="1:31" x14ac:dyDescent="0.25">
      <c r="A4290">
        <v>1878892</v>
      </c>
      <c r="B4290">
        <v>1</v>
      </c>
      <c r="C4290" t="s">
        <v>80</v>
      </c>
      <c r="D4290" t="s">
        <v>93</v>
      </c>
      <c r="E4290" t="s">
        <v>169</v>
      </c>
      <c r="F4290" t="s">
        <v>12418</v>
      </c>
      <c r="G4290" t="s">
        <v>183</v>
      </c>
      <c r="H4290" t="s">
        <v>143</v>
      </c>
      <c r="I4290" t="s">
        <v>135</v>
      </c>
      <c r="J4290" t="s">
        <v>136</v>
      </c>
      <c r="K4290" t="s">
        <v>137</v>
      </c>
      <c r="L4290" t="s">
        <v>12419</v>
      </c>
      <c r="M4290" t="s">
        <v>12420</v>
      </c>
      <c r="N4290">
        <v>5.6911111109999997</v>
      </c>
      <c r="O4290">
        <v>0</v>
      </c>
      <c r="P4290">
        <v>3</v>
      </c>
      <c r="Q4290">
        <v>0</v>
      </c>
      <c r="R4290">
        <v>12</v>
      </c>
      <c r="S4290">
        <v>0</v>
      </c>
      <c r="T4290">
        <v>8</v>
      </c>
      <c r="U4290">
        <v>0</v>
      </c>
      <c r="V4290">
        <v>0</v>
      </c>
      <c r="W4290">
        <v>0</v>
      </c>
      <c r="X4290">
        <v>1.747404825085245</v>
      </c>
      <c r="Y4290">
        <v>0</v>
      </c>
      <c r="Z4290">
        <v>379.56472610798409</v>
      </c>
      <c r="AA4290">
        <v>0</v>
      </c>
      <c r="AB4290">
        <v>214.5995744969436</v>
      </c>
      <c r="AC4290">
        <v>0</v>
      </c>
      <c r="AD4290">
        <v>0</v>
      </c>
      <c r="AE4290">
        <v>595.91170543001294</v>
      </c>
    </row>
    <row r="4291" spans="1:31" x14ac:dyDescent="0.25">
      <c r="A4291">
        <v>1879184</v>
      </c>
      <c r="B4291">
        <v>1</v>
      </c>
      <c r="C4291" t="s">
        <v>80</v>
      </c>
      <c r="D4291" t="s">
        <v>94</v>
      </c>
      <c r="E4291" t="s">
        <v>146</v>
      </c>
      <c r="F4291" t="s">
        <v>12421</v>
      </c>
      <c r="G4291" t="s">
        <v>469</v>
      </c>
      <c r="H4291" t="s">
        <v>143</v>
      </c>
      <c r="I4291" t="s">
        <v>135</v>
      </c>
      <c r="J4291" t="s">
        <v>136</v>
      </c>
      <c r="K4291" t="s">
        <v>137</v>
      </c>
      <c r="L4291" t="s">
        <v>12422</v>
      </c>
      <c r="M4291" t="s">
        <v>12423</v>
      </c>
      <c r="N4291">
        <v>3.7949999999999999</v>
      </c>
      <c r="O4291">
        <v>0</v>
      </c>
      <c r="P4291">
        <v>62</v>
      </c>
      <c r="Q4291">
        <v>0</v>
      </c>
      <c r="R4291">
        <v>1</v>
      </c>
      <c r="S4291">
        <v>0</v>
      </c>
      <c r="T4291">
        <v>15</v>
      </c>
      <c r="U4291">
        <v>0</v>
      </c>
      <c r="V4291">
        <v>0</v>
      </c>
      <c r="W4291">
        <v>0</v>
      </c>
      <c r="X4291">
        <v>42.327086516602684</v>
      </c>
      <c r="Y4291">
        <v>0</v>
      </c>
      <c r="Z4291">
        <v>4.98771867555981</v>
      </c>
      <c r="AA4291">
        <v>0</v>
      </c>
      <c r="AB4291">
        <v>31.625786837484384</v>
      </c>
      <c r="AC4291">
        <v>0</v>
      </c>
      <c r="AD4291">
        <v>0</v>
      </c>
      <c r="AE4291">
        <v>78.940592029646879</v>
      </c>
    </row>
    <row r="4292" spans="1:31" x14ac:dyDescent="0.25">
      <c r="A4292">
        <v>1879035</v>
      </c>
      <c r="B4292">
        <v>1</v>
      </c>
      <c r="C4292" t="s">
        <v>81</v>
      </c>
      <c r="D4292" t="s">
        <v>127</v>
      </c>
      <c r="E4292" t="s">
        <v>140</v>
      </c>
      <c r="F4292" t="s">
        <v>12424</v>
      </c>
      <c r="G4292" t="s">
        <v>163</v>
      </c>
      <c r="H4292" t="s">
        <v>143</v>
      </c>
      <c r="I4292" t="s">
        <v>135</v>
      </c>
      <c r="J4292" t="s">
        <v>136</v>
      </c>
      <c r="K4292" t="s">
        <v>137</v>
      </c>
      <c r="L4292" t="s">
        <v>12425</v>
      </c>
      <c r="M4292" t="s">
        <v>12426</v>
      </c>
      <c r="N4292">
        <v>2.4011111110000001</v>
      </c>
      <c r="O4292">
        <v>0</v>
      </c>
      <c r="P4292">
        <v>2</v>
      </c>
      <c r="Q4292">
        <v>0</v>
      </c>
      <c r="R4292">
        <v>0</v>
      </c>
      <c r="S4292">
        <v>0</v>
      </c>
      <c r="T4292">
        <v>0</v>
      </c>
      <c r="U4292">
        <v>0</v>
      </c>
      <c r="V4292">
        <v>0</v>
      </c>
      <c r="W4292">
        <v>0</v>
      </c>
      <c r="X4292">
        <v>1.5921512341878665</v>
      </c>
      <c r="Y4292">
        <v>0</v>
      </c>
      <c r="Z4292">
        <v>0</v>
      </c>
      <c r="AA4292">
        <v>0</v>
      </c>
      <c r="AB4292">
        <v>0</v>
      </c>
      <c r="AC4292">
        <v>0</v>
      </c>
      <c r="AD4292">
        <v>0</v>
      </c>
      <c r="AE4292">
        <v>1.5921512341878665</v>
      </c>
    </row>
    <row r="4293" spans="1:31" x14ac:dyDescent="0.25">
      <c r="A4293">
        <v>1879327</v>
      </c>
      <c r="B4293">
        <v>1</v>
      </c>
      <c r="C4293" t="s">
        <v>80</v>
      </c>
      <c r="D4293" t="s">
        <v>93</v>
      </c>
      <c r="E4293" t="s">
        <v>210</v>
      </c>
      <c r="F4293" t="s">
        <v>12427</v>
      </c>
      <c r="G4293" t="s">
        <v>133</v>
      </c>
      <c r="H4293" t="s">
        <v>134</v>
      </c>
      <c r="I4293" t="s">
        <v>135</v>
      </c>
      <c r="J4293" t="s">
        <v>136</v>
      </c>
      <c r="K4293" t="s">
        <v>137</v>
      </c>
      <c r="L4293" t="s">
        <v>12428</v>
      </c>
      <c r="M4293" t="s">
        <v>12429</v>
      </c>
      <c r="N4293">
        <v>7.3333333000000001E-2</v>
      </c>
      <c r="O4293">
        <v>0</v>
      </c>
      <c r="P4293">
        <v>377</v>
      </c>
      <c r="Q4293">
        <v>46</v>
      </c>
      <c r="R4293">
        <v>314</v>
      </c>
      <c r="S4293">
        <v>13</v>
      </c>
      <c r="T4293">
        <v>191</v>
      </c>
      <c r="U4293">
        <v>0</v>
      </c>
      <c r="V4293">
        <v>0</v>
      </c>
      <c r="W4293">
        <v>0</v>
      </c>
      <c r="X4293">
        <v>7.8579235290283194</v>
      </c>
      <c r="Y4293">
        <v>11.012080775238395</v>
      </c>
      <c r="Z4293">
        <v>54.171432997689308</v>
      </c>
      <c r="AA4293">
        <v>9.5445977078299471</v>
      </c>
      <c r="AB4293">
        <v>31.678664378043141</v>
      </c>
      <c r="AC4293">
        <v>0</v>
      </c>
      <c r="AD4293">
        <v>0</v>
      </c>
      <c r="AE4293">
        <v>114.26469938782911</v>
      </c>
    </row>
    <row r="4294" spans="1:31" x14ac:dyDescent="0.25">
      <c r="A4294">
        <v>1878995</v>
      </c>
      <c r="B4294">
        <v>1</v>
      </c>
      <c r="C4294" t="s">
        <v>80</v>
      </c>
      <c r="D4294" t="s">
        <v>100</v>
      </c>
      <c r="E4294" t="s">
        <v>140</v>
      </c>
      <c r="F4294" t="s">
        <v>12430</v>
      </c>
      <c r="G4294" t="s">
        <v>163</v>
      </c>
      <c r="H4294" t="s">
        <v>143</v>
      </c>
      <c r="I4294" t="s">
        <v>135</v>
      </c>
      <c r="J4294" t="s">
        <v>136</v>
      </c>
      <c r="K4294" t="s">
        <v>137</v>
      </c>
      <c r="L4294" t="s">
        <v>12431</v>
      </c>
      <c r="M4294" t="s">
        <v>12432</v>
      </c>
      <c r="N4294">
        <v>0.27444444400000001</v>
      </c>
      <c r="O4294">
        <v>0</v>
      </c>
      <c r="P4294">
        <v>1</v>
      </c>
      <c r="Q4294">
        <v>0</v>
      </c>
      <c r="R4294">
        <v>0</v>
      </c>
      <c r="S4294">
        <v>0</v>
      </c>
      <c r="T4294">
        <v>0</v>
      </c>
      <c r="U4294">
        <v>0</v>
      </c>
      <c r="V4294">
        <v>0</v>
      </c>
      <c r="W4294">
        <v>0</v>
      </c>
      <c r="X4294">
        <v>1.1937156746363331E-2</v>
      </c>
      <c r="Y4294">
        <v>0</v>
      </c>
      <c r="Z4294">
        <v>0</v>
      </c>
      <c r="AA4294">
        <v>0</v>
      </c>
      <c r="AB4294">
        <v>0</v>
      </c>
      <c r="AC4294">
        <v>0</v>
      </c>
      <c r="AD4294">
        <v>0</v>
      </c>
      <c r="AE4294">
        <v>1.1937156746363331E-2</v>
      </c>
    </row>
    <row r="4295" spans="1:31" x14ac:dyDescent="0.25">
      <c r="A4295">
        <v>1879018</v>
      </c>
      <c r="B4295">
        <v>1</v>
      </c>
      <c r="C4295" t="s">
        <v>80</v>
      </c>
      <c r="D4295" t="s">
        <v>83</v>
      </c>
      <c r="E4295" t="s">
        <v>131</v>
      </c>
      <c r="F4295" t="s">
        <v>12433</v>
      </c>
      <c r="G4295" t="s">
        <v>133</v>
      </c>
      <c r="H4295" t="s">
        <v>134</v>
      </c>
      <c r="I4295" t="s">
        <v>135</v>
      </c>
      <c r="J4295" t="s">
        <v>136</v>
      </c>
      <c r="K4295" t="s">
        <v>137</v>
      </c>
      <c r="L4295" t="s">
        <v>12434</v>
      </c>
      <c r="M4295" t="s">
        <v>12435</v>
      </c>
      <c r="N4295">
        <v>0.893055555</v>
      </c>
      <c r="O4295">
        <v>0</v>
      </c>
      <c r="P4295">
        <v>151</v>
      </c>
      <c r="Q4295">
        <v>0</v>
      </c>
      <c r="R4295">
        <v>0</v>
      </c>
      <c r="S4295">
        <v>8</v>
      </c>
      <c r="T4295">
        <v>45</v>
      </c>
      <c r="U4295">
        <v>7</v>
      </c>
      <c r="V4295">
        <v>8</v>
      </c>
      <c r="W4295">
        <v>0</v>
      </c>
      <c r="X4295">
        <v>35.242201170620127</v>
      </c>
      <c r="Y4295">
        <v>0</v>
      </c>
      <c r="Z4295">
        <v>0</v>
      </c>
      <c r="AA4295">
        <v>46.549469245223463</v>
      </c>
      <c r="AB4295">
        <v>220.3302342210153</v>
      </c>
      <c r="AC4295">
        <v>1557.8438624117891</v>
      </c>
      <c r="AD4295">
        <v>204.67404342070421</v>
      </c>
      <c r="AE4295">
        <v>2064.6398104693521</v>
      </c>
    </row>
    <row r="4296" spans="1:31" x14ac:dyDescent="0.25">
      <c r="A4296">
        <v>1879350</v>
      </c>
      <c r="B4296">
        <v>1</v>
      </c>
      <c r="C4296" t="s">
        <v>80</v>
      </c>
      <c r="D4296" t="s">
        <v>94</v>
      </c>
      <c r="E4296" t="s">
        <v>140</v>
      </c>
      <c r="F4296" t="s">
        <v>12436</v>
      </c>
      <c r="G4296" t="s">
        <v>207</v>
      </c>
      <c r="H4296" t="s">
        <v>143</v>
      </c>
      <c r="I4296" t="s">
        <v>135</v>
      </c>
      <c r="J4296" t="s">
        <v>136</v>
      </c>
      <c r="K4296" t="s">
        <v>137</v>
      </c>
      <c r="L4296" t="s">
        <v>12437</v>
      </c>
      <c r="M4296" t="s">
        <v>12438</v>
      </c>
      <c r="N4296">
        <v>8.0449999999999999</v>
      </c>
      <c r="O4296">
        <v>0</v>
      </c>
      <c r="P4296">
        <v>1</v>
      </c>
      <c r="Q4296">
        <v>0</v>
      </c>
      <c r="R4296">
        <v>0</v>
      </c>
      <c r="S4296">
        <v>0</v>
      </c>
      <c r="T4296">
        <v>0</v>
      </c>
      <c r="U4296">
        <v>0</v>
      </c>
      <c r="V4296">
        <v>0</v>
      </c>
      <c r="W4296">
        <v>0</v>
      </c>
      <c r="X4296">
        <v>0.22914588219929002</v>
      </c>
      <c r="Y4296">
        <v>0</v>
      </c>
      <c r="Z4296">
        <v>0</v>
      </c>
      <c r="AA4296">
        <v>0</v>
      </c>
      <c r="AB4296">
        <v>0</v>
      </c>
      <c r="AC4296">
        <v>0</v>
      </c>
      <c r="AD4296">
        <v>0</v>
      </c>
      <c r="AE4296">
        <v>0.22914588219929002</v>
      </c>
    </row>
    <row r="4297" spans="1:31" x14ac:dyDescent="0.25">
      <c r="A4297">
        <v>1879373</v>
      </c>
      <c r="B4297">
        <v>1</v>
      </c>
      <c r="C4297" t="s">
        <v>81</v>
      </c>
      <c r="D4297" t="s">
        <v>112</v>
      </c>
      <c r="E4297" t="s">
        <v>146</v>
      </c>
      <c r="F4297" t="s">
        <v>12439</v>
      </c>
      <c r="G4297" t="s">
        <v>924</v>
      </c>
      <c r="H4297" t="s">
        <v>143</v>
      </c>
      <c r="I4297" t="s">
        <v>135</v>
      </c>
      <c r="J4297" t="s">
        <v>136</v>
      </c>
      <c r="K4297" t="s">
        <v>137</v>
      </c>
      <c r="L4297" t="s">
        <v>12440</v>
      </c>
      <c r="M4297" t="s">
        <v>12441</v>
      </c>
      <c r="N4297">
        <v>3.4211111110000001</v>
      </c>
      <c r="O4297">
        <v>0</v>
      </c>
      <c r="P4297">
        <v>232</v>
      </c>
      <c r="Q4297">
        <v>0</v>
      </c>
      <c r="R4297">
        <v>0</v>
      </c>
      <c r="S4297">
        <v>0</v>
      </c>
      <c r="T4297">
        <v>22</v>
      </c>
      <c r="U4297">
        <v>0</v>
      </c>
      <c r="V4297">
        <v>0</v>
      </c>
      <c r="W4297">
        <v>0</v>
      </c>
      <c r="X4297">
        <v>209.01263305302791</v>
      </c>
      <c r="Y4297">
        <v>0</v>
      </c>
      <c r="Z4297">
        <v>0</v>
      </c>
      <c r="AA4297">
        <v>0</v>
      </c>
      <c r="AB4297">
        <v>9.1671625248852564</v>
      </c>
      <c r="AC4297">
        <v>0</v>
      </c>
      <c r="AD4297">
        <v>0</v>
      </c>
      <c r="AE4297">
        <v>218.17979557791318</v>
      </c>
    </row>
    <row r="4298" spans="1:31" x14ac:dyDescent="0.25">
      <c r="A4298">
        <v>1879164</v>
      </c>
      <c r="B4298">
        <v>1</v>
      </c>
      <c r="C4298" t="s">
        <v>80</v>
      </c>
      <c r="D4298" t="s">
        <v>110</v>
      </c>
      <c r="E4298" t="s">
        <v>169</v>
      </c>
      <c r="F4298" t="s">
        <v>12442</v>
      </c>
      <c r="G4298" t="s">
        <v>453</v>
      </c>
      <c r="H4298" t="s">
        <v>143</v>
      </c>
      <c r="I4298" t="s">
        <v>135</v>
      </c>
      <c r="J4298" t="s">
        <v>136</v>
      </c>
      <c r="K4298" t="s">
        <v>137</v>
      </c>
      <c r="L4298" t="s">
        <v>12443</v>
      </c>
      <c r="M4298" t="s">
        <v>12444</v>
      </c>
      <c r="N4298">
        <v>0.94444444400000005</v>
      </c>
      <c r="O4298">
        <v>0</v>
      </c>
      <c r="P4298">
        <v>656</v>
      </c>
      <c r="Q4298">
        <v>0</v>
      </c>
      <c r="R4298">
        <v>0</v>
      </c>
      <c r="S4298">
        <v>0</v>
      </c>
      <c r="T4298">
        <v>30</v>
      </c>
      <c r="U4298">
        <v>0</v>
      </c>
      <c r="V4298">
        <v>0</v>
      </c>
      <c r="W4298">
        <v>0</v>
      </c>
      <c r="X4298">
        <v>219.10522223980615</v>
      </c>
      <c r="Y4298">
        <v>0</v>
      </c>
      <c r="Z4298">
        <v>0</v>
      </c>
      <c r="AA4298">
        <v>0</v>
      </c>
      <c r="AB4298">
        <v>24.273536380565226</v>
      </c>
      <c r="AC4298">
        <v>0</v>
      </c>
      <c r="AD4298">
        <v>0</v>
      </c>
      <c r="AE4298">
        <v>243.37875862037137</v>
      </c>
    </row>
    <row r="4299" spans="1:31" x14ac:dyDescent="0.25">
      <c r="A4299">
        <v>1879041</v>
      </c>
      <c r="B4299">
        <v>1</v>
      </c>
      <c r="C4299" t="s">
        <v>80</v>
      </c>
      <c r="D4299" t="s">
        <v>100</v>
      </c>
      <c r="E4299" t="s">
        <v>140</v>
      </c>
      <c r="F4299" t="s">
        <v>12445</v>
      </c>
      <c r="G4299" t="s">
        <v>163</v>
      </c>
      <c r="H4299" t="s">
        <v>143</v>
      </c>
      <c r="I4299" t="s">
        <v>135</v>
      </c>
      <c r="J4299" t="s">
        <v>136</v>
      </c>
      <c r="K4299" t="s">
        <v>137</v>
      </c>
      <c r="L4299" t="s">
        <v>12446</v>
      </c>
      <c r="M4299" t="s">
        <v>12447</v>
      </c>
      <c r="N4299">
        <v>1.864166666</v>
      </c>
      <c r="O4299">
        <v>0</v>
      </c>
      <c r="P4299">
        <v>1</v>
      </c>
      <c r="Q4299">
        <v>0</v>
      </c>
      <c r="R4299">
        <v>0</v>
      </c>
      <c r="S4299">
        <v>0</v>
      </c>
      <c r="T4299">
        <v>0</v>
      </c>
      <c r="U4299">
        <v>0</v>
      </c>
      <c r="V4299">
        <v>0</v>
      </c>
      <c r="W4299">
        <v>0</v>
      </c>
      <c r="X4299">
        <v>0.66696799154556996</v>
      </c>
      <c r="Y4299">
        <v>0</v>
      </c>
      <c r="Z4299">
        <v>0</v>
      </c>
      <c r="AA4299">
        <v>0</v>
      </c>
      <c r="AB4299">
        <v>0</v>
      </c>
      <c r="AC4299">
        <v>0</v>
      </c>
      <c r="AD4299">
        <v>0</v>
      </c>
      <c r="AE4299">
        <v>0.66696799154556996</v>
      </c>
    </row>
    <row r="4300" spans="1:31" x14ac:dyDescent="0.25">
      <c r="A4300">
        <v>1878849</v>
      </c>
      <c r="B4300">
        <v>1</v>
      </c>
      <c r="C4300" t="s">
        <v>80</v>
      </c>
      <c r="D4300" t="s">
        <v>91</v>
      </c>
      <c r="E4300" t="s">
        <v>140</v>
      </c>
      <c r="F4300" t="s">
        <v>12448</v>
      </c>
      <c r="G4300" t="s">
        <v>207</v>
      </c>
      <c r="H4300" t="s">
        <v>143</v>
      </c>
      <c r="I4300" t="s">
        <v>135</v>
      </c>
      <c r="J4300" t="s">
        <v>136</v>
      </c>
      <c r="K4300" t="s">
        <v>137</v>
      </c>
      <c r="L4300" t="s">
        <v>12449</v>
      </c>
      <c r="M4300" t="s">
        <v>12450</v>
      </c>
      <c r="N4300">
        <v>0.80638888799999997</v>
      </c>
      <c r="O4300">
        <v>0</v>
      </c>
      <c r="P4300">
        <v>10</v>
      </c>
      <c r="Q4300">
        <v>0</v>
      </c>
      <c r="R4300">
        <v>0</v>
      </c>
      <c r="S4300">
        <v>0</v>
      </c>
      <c r="T4300">
        <v>0</v>
      </c>
      <c r="U4300">
        <v>0</v>
      </c>
      <c r="V4300">
        <v>0</v>
      </c>
      <c r="W4300">
        <v>0</v>
      </c>
      <c r="X4300">
        <v>1.9026000929073228</v>
      </c>
      <c r="Y4300">
        <v>0</v>
      </c>
      <c r="Z4300">
        <v>0</v>
      </c>
      <c r="AA4300">
        <v>0</v>
      </c>
      <c r="AB4300">
        <v>0</v>
      </c>
      <c r="AC4300">
        <v>0</v>
      </c>
      <c r="AD4300">
        <v>0</v>
      </c>
      <c r="AE4300">
        <v>1.9026000929073228</v>
      </c>
    </row>
    <row r="4301" spans="1:31" x14ac:dyDescent="0.25">
      <c r="A4301">
        <v>1878872</v>
      </c>
      <c r="B4301">
        <v>1</v>
      </c>
      <c r="C4301" t="s">
        <v>80</v>
      </c>
      <c r="D4301" t="s">
        <v>104</v>
      </c>
      <c r="E4301" t="s">
        <v>210</v>
      </c>
      <c r="F4301" t="s">
        <v>2026</v>
      </c>
      <c r="G4301" t="s">
        <v>343</v>
      </c>
      <c r="H4301" t="s">
        <v>134</v>
      </c>
      <c r="I4301" t="s">
        <v>135</v>
      </c>
      <c r="J4301" t="s">
        <v>136</v>
      </c>
      <c r="K4301" t="s">
        <v>137</v>
      </c>
      <c r="L4301" t="s">
        <v>12451</v>
      </c>
      <c r="M4301" t="s">
        <v>12452</v>
      </c>
      <c r="N4301">
        <v>9.7744444440000002</v>
      </c>
      <c r="O4301">
        <v>8</v>
      </c>
      <c r="P4301">
        <v>0</v>
      </c>
      <c r="Q4301">
        <v>59</v>
      </c>
      <c r="R4301">
        <v>1</v>
      </c>
      <c r="S4301">
        <v>18</v>
      </c>
      <c r="T4301">
        <v>1</v>
      </c>
      <c r="U4301">
        <v>0</v>
      </c>
      <c r="V4301">
        <v>0</v>
      </c>
      <c r="W4301">
        <v>41.941856565594833</v>
      </c>
      <c r="X4301">
        <v>0</v>
      </c>
      <c r="Y4301">
        <v>3663.4735288211791</v>
      </c>
      <c r="Z4301">
        <v>172.75876875712328</v>
      </c>
      <c r="AA4301">
        <v>1472.2832838685197</v>
      </c>
      <c r="AB4301">
        <v>52.397222154398982</v>
      </c>
      <c r="AC4301">
        <v>0</v>
      </c>
      <c r="AD4301">
        <v>0</v>
      </c>
      <c r="AE4301">
        <v>5402.8546601668158</v>
      </c>
    </row>
    <row r="4302" spans="1:31" x14ac:dyDescent="0.25">
      <c r="A4302">
        <v>1879058</v>
      </c>
      <c r="B4302">
        <v>1</v>
      </c>
      <c r="C4302" t="s">
        <v>81</v>
      </c>
      <c r="D4302" t="s">
        <v>118</v>
      </c>
      <c r="E4302" t="s">
        <v>146</v>
      </c>
      <c r="F4302" t="s">
        <v>12453</v>
      </c>
      <c r="G4302" t="s">
        <v>148</v>
      </c>
      <c r="H4302" t="s">
        <v>143</v>
      </c>
      <c r="I4302" t="s">
        <v>135</v>
      </c>
      <c r="J4302" t="s">
        <v>136</v>
      </c>
      <c r="K4302" t="s">
        <v>137</v>
      </c>
      <c r="L4302" t="s">
        <v>12454</v>
      </c>
      <c r="M4302" t="s">
        <v>12455</v>
      </c>
      <c r="N4302">
        <v>2.539722222</v>
      </c>
      <c r="O4302">
        <v>0</v>
      </c>
      <c r="P4302">
        <v>174</v>
      </c>
      <c r="Q4302">
        <v>0</v>
      </c>
      <c r="R4302">
        <v>1</v>
      </c>
      <c r="S4302">
        <v>0</v>
      </c>
      <c r="T4302">
        <v>15</v>
      </c>
      <c r="U4302">
        <v>0</v>
      </c>
      <c r="V4302">
        <v>0</v>
      </c>
      <c r="W4302">
        <v>0</v>
      </c>
      <c r="X4302">
        <v>92.650934374756346</v>
      </c>
      <c r="Y4302">
        <v>0</v>
      </c>
      <c r="Z4302">
        <v>0.81329032993604589</v>
      </c>
      <c r="AA4302">
        <v>0</v>
      </c>
      <c r="AB4302">
        <v>17.972125548444417</v>
      </c>
      <c r="AC4302">
        <v>0</v>
      </c>
      <c r="AD4302">
        <v>0</v>
      </c>
      <c r="AE4302">
        <v>111.43635025313682</v>
      </c>
    </row>
    <row r="4303" spans="1:31" x14ac:dyDescent="0.25">
      <c r="A4303">
        <v>1879456</v>
      </c>
      <c r="B4303">
        <v>1</v>
      </c>
      <c r="C4303" t="s">
        <v>81</v>
      </c>
      <c r="D4303" t="s">
        <v>113</v>
      </c>
      <c r="E4303" t="s">
        <v>210</v>
      </c>
      <c r="F4303" t="s">
        <v>12456</v>
      </c>
      <c r="G4303" t="s">
        <v>133</v>
      </c>
      <c r="H4303" t="s">
        <v>134</v>
      </c>
      <c r="I4303" t="s">
        <v>152</v>
      </c>
      <c r="J4303" t="s">
        <v>136</v>
      </c>
      <c r="K4303" t="s">
        <v>137</v>
      </c>
      <c r="L4303" t="s">
        <v>12457</v>
      </c>
      <c r="M4303" t="s">
        <v>12458</v>
      </c>
      <c r="N4303">
        <v>1.1111111E-2</v>
      </c>
      <c r="O4303">
        <v>2</v>
      </c>
      <c r="P4303">
        <v>2358</v>
      </c>
      <c r="Q4303">
        <v>99</v>
      </c>
      <c r="R4303">
        <v>304</v>
      </c>
      <c r="S4303">
        <v>15</v>
      </c>
      <c r="T4303">
        <v>322</v>
      </c>
      <c r="U4303">
        <v>2</v>
      </c>
      <c r="V4303">
        <v>0</v>
      </c>
      <c r="W4303">
        <v>1.8560585488133333E-2</v>
      </c>
      <c r="X4303">
        <v>5.971378008859868</v>
      </c>
      <c r="Y4303">
        <v>4.8474763042733011</v>
      </c>
      <c r="Z4303">
        <v>11.415216292696567</v>
      </c>
      <c r="AA4303">
        <v>1.4973987431922671</v>
      </c>
      <c r="AB4303">
        <v>1.7062927425886343</v>
      </c>
      <c r="AC4303">
        <v>1.0731456092637999</v>
      </c>
      <c r="AD4303">
        <v>0</v>
      </c>
      <c r="AE4303">
        <v>26.529468286362569</v>
      </c>
    </row>
    <row r="4304" spans="1:31" x14ac:dyDescent="0.25">
      <c r="A4304">
        <v>1878889</v>
      </c>
      <c r="B4304">
        <v>1</v>
      </c>
      <c r="C4304" t="s">
        <v>81</v>
      </c>
      <c r="D4304" t="s">
        <v>118</v>
      </c>
      <c r="E4304" t="s">
        <v>210</v>
      </c>
      <c r="F4304" t="s">
        <v>12459</v>
      </c>
      <c r="G4304" t="s">
        <v>133</v>
      </c>
      <c r="H4304" t="s">
        <v>134</v>
      </c>
      <c r="I4304" t="s">
        <v>135</v>
      </c>
      <c r="J4304" t="s">
        <v>136</v>
      </c>
      <c r="K4304" t="s">
        <v>137</v>
      </c>
      <c r="L4304" t="s">
        <v>12460</v>
      </c>
      <c r="M4304" t="s">
        <v>12461</v>
      </c>
      <c r="N4304">
        <v>1.320277777</v>
      </c>
      <c r="O4304">
        <v>0</v>
      </c>
      <c r="P4304">
        <v>88</v>
      </c>
      <c r="Q4304">
        <v>0</v>
      </c>
      <c r="R4304">
        <v>9</v>
      </c>
      <c r="S4304">
        <v>0</v>
      </c>
      <c r="T4304">
        <v>8</v>
      </c>
      <c r="U4304">
        <v>0</v>
      </c>
      <c r="V4304">
        <v>0</v>
      </c>
      <c r="W4304">
        <v>0</v>
      </c>
      <c r="X4304">
        <v>19.621475086735277</v>
      </c>
      <c r="Y4304">
        <v>0</v>
      </c>
      <c r="Z4304">
        <v>17.220194727720568</v>
      </c>
      <c r="AA4304">
        <v>0</v>
      </c>
      <c r="AB4304">
        <v>1.0501550963392532</v>
      </c>
      <c r="AC4304">
        <v>0</v>
      </c>
      <c r="AD4304">
        <v>0</v>
      </c>
      <c r="AE4304">
        <v>37.891824910795094</v>
      </c>
    </row>
    <row r="4305" spans="1:31" x14ac:dyDescent="0.25">
      <c r="A4305">
        <v>1879101</v>
      </c>
      <c r="B4305">
        <v>1</v>
      </c>
      <c r="C4305" t="s">
        <v>80</v>
      </c>
      <c r="D4305" t="s">
        <v>103</v>
      </c>
      <c r="E4305" t="s">
        <v>146</v>
      </c>
      <c r="F4305" t="s">
        <v>11414</v>
      </c>
      <c r="G4305" t="s">
        <v>148</v>
      </c>
      <c r="H4305" t="s">
        <v>143</v>
      </c>
      <c r="I4305" t="s">
        <v>135</v>
      </c>
      <c r="J4305" t="s">
        <v>136</v>
      </c>
      <c r="K4305" t="s">
        <v>137</v>
      </c>
      <c r="L4305" t="s">
        <v>12462</v>
      </c>
      <c r="M4305" t="s">
        <v>12463</v>
      </c>
      <c r="N4305">
        <v>1.181944444</v>
      </c>
      <c r="O4305">
        <v>0</v>
      </c>
      <c r="P4305">
        <v>19</v>
      </c>
      <c r="Q4305">
        <v>0</v>
      </c>
      <c r="R4305">
        <v>2</v>
      </c>
      <c r="S4305">
        <v>0</v>
      </c>
      <c r="T4305">
        <v>6</v>
      </c>
      <c r="U4305">
        <v>0</v>
      </c>
      <c r="V4305">
        <v>0</v>
      </c>
      <c r="W4305">
        <v>0</v>
      </c>
      <c r="X4305">
        <v>7.4552623346511737</v>
      </c>
      <c r="Y4305">
        <v>0</v>
      </c>
      <c r="Z4305">
        <v>8.4493589419921395</v>
      </c>
      <c r="AA4305">
        <v>0</v>
      </c>
      <c r="AB4305">
        <v>15.352396813394252</v>
      </c>
      <c r="AC4305">
        <v>0</v>
      </c>
      <c r="AD4305">
        <v>0</v>
      </c>
      <c r="AE4305">
        <v>31.257018090037565</v>
      </c>
    </row>
    <row r="4306" spans="1:31" x14ac:dyDescent="0.25">
      <c r="A4306">
        <v>1879410</v>
      </c>
      <c r="B4306">
        <v>1</v>
      </c>
      <c r="C4306" t="s">
        <v>80</v>
      </c>
      <c r="D4306" t="s">
        <v>94</v>
      </c>
      <c r="E4306" t="s">
        <v>169</v>
      </c>
      <c r="F4306" t="s">
        <v>12464</v>
      </c>
      <c r="G4306" t="s">
        <v>183</v>
      </c>
      <c r="H4306" t="s">
        <v>143</v>
      </c>
      <c r="I4306" t="s">
        <v>135</v>
      </c>
      <c r="J4306" t="s">
        <v>136</v>
      </c>
      <c r="K4306" t="s">
        <v>137</v>
      </c>
      <c r="L4306" t="s">
        <v>12465</v>
      </c>
      <c r="M4306" t="s">
        <v>12466</v>
      </c>
      <c r="N4306">
        <v>3.9933333329999998</v>
      </c>
      <c r="O4306">
        <v>0</v>
      </c>
      <c r="P4306">
        <v>105</v>
      </c>
      <c r="Q4306">
        <v>0</v>
      </c>
      <c r="R4306">
        <v>1</v>
      </c>
      <c r="S4306">
        <v>0</v>
      </c>
      <c r="T4306">
        <v>5</v>
      </c>
      <c r="U4306">
        <v>0</v>
      </c>
      <c r="V4306">
        <v>0</v>
      </c>
      <c r="W4306">
        <v>0</v>
      </c>
      <c r="X4306">
        <v>101.29808024014328</v>
      </c>
      <c r="Y4306">
        <v>0</v>
      </c>
      <c r="Z4306">
        <v>0</v>
      </c>
      <c r="AA4306">
        <v>0</v>
      </c>
      <c r="AB4306">
        <v>0.43696054600772</v>
      </c>
      <c r="AC4306">
        <v>0</v>
      </c>
      <c r="AD4306">
        <v>0</v>
      </c>
      <c r="AE4306">
        <v>101.735040786151</v>
      </c>
    </row>
    <row r="4307" spans="1:31" x14ac:dyDescent="0.25">
      <c r="A4307">
        <v>1879224</v>
      </c>
      <c r="B4307">
        <v>1</v>
      </c>
      <c r="C4307" t="s">
        <v>80</v>
      </c>
      <c r="D4307" t="s">
        <v>110</v>
      </c>
      <c r="E4307" t="s">
        <v>146</v>
      </c>
      <c r="F4307" t="s">
        <v>12467</v>
      </c>
      <c r="G4307" t="s">
        <v>148</v>
      </c>
      <c r="H4307" t="s">
        <v>143</v>
      </c>
      <c r="I4307" t="s">
        <v>135</v>
      </c>
      <c r="J4307" t="s">
        <v>136</v>
      </c>
      <c r="K4307" t="s">
        <v>137</v>
      </c>
      <c r="L4307" t="s">
        <v>12468</v>
      </c>
      <c r="M4307" t="s">
        <v>12469</v>
      </c>
      <c r="N4307">
        <v>1.834166666</v>
      </c>
      <c r="O4307">
        <v>0</v>
      </c>
      <c r="P4307">
        <v>89</v>
      </c>
      <c r="Q4307">
        <v>0</v>
      </c>
      <c r="R4307">
        <v>0</v>
      </c>
      <c r="S4307">
        <v>0</v>
      </c>
      <c r="T4307">
        <v>4</v>
      </c>
      <c r="U4307">
        <v>0</v>
      </c>
      <c r="V4307">
        <v>0</v>
      </c>
      <c r="W4307">
        <v>0</v>
      </c>
      <c r="X4307">
        <v>55.850215488017426</v>
      </c>
      <c r="Y4307">
        <v>0</v>
      </c>
      <c r="Z4307">
        <v>0</v>
      </c>
      <c r="AA4307">
        <v>0</v>
      </c>
      <c r="AB4307">
        <v>0.39774996200032781</v>
      </c>
      <c r="AC4307">
        <v>0</v>
      </c>
      <c r="AD4307">
        <v>0</v>
      </c>
      <c r="AE4307">
        <v>56.247965450017752</v>
      </c>
    </row>
    <row r="4308" spans="1:31" x14ac:dyDescent="0.25">
      <c r="A4308">
        <v>1879267</v>
      </c>
      <c r="B4308">
        <v>1</v>
      </c>
      <c r="C4308" t="s">
        <v>81</v>
      </c>
      <c r="D4308" t="s">
        <v>126</v>
      </c>
      <c r="E4308" t="s">
        <v>140</v>
      </c>
      <c r="F4308" t="s">
        <v>12470</v>
      </c>
      <c r="G4308" t="s">
        <v>163</v>
      </c>
      <c r="H4308" t="s">
        <v>143</v>
      </c>
      <c r="I4308" t="s">
        <v>135</v>
      </c>
      <c r="J4308" t="s">
        <v>136</v>
      </c>
      <c r="K4308" t="s">
        <v>137</v>
      </c>
      <c r="L4308" t="s">
        <v>12471</v>
      </c>
      <c r="M4308" t="s">
        <v>12472</v>
      </c>
      <c r="N4308">
        <v>5.1133333329999999</v>
      </c>
      <c r="O4308">
        <v>0</v>
      </c>
      <c r="P4308">
        <v>1</v>
      </c>
      <c r="Q4308">
        <v>0</v>
      </c>
      <c r="R4308">
        <v>0</v>
      </c>
      <c r="S4308">
        <v>0</v>
      </c>
      <c r="T4308">
        <v>0</v>
      </c>
      <c r="U4308">
        <v>0</v>
      </c>
      <c r="V4308">
        <v>0</v>
      </c>
      <c r="W4308">
        <v>0</v>
      </c>
      <c r="X4308">
        <v>1.4622712487761</v>
      </c>
      <c r="Y4308">
        <v>0</v>
      </c>
      <c r="Z4308">
        <v>0</v>
      </c>
      <c r="AA4308">
        <v>0</v>
      </c>
      <c r="AB4308">
        <v>0</v>
      </c>
      <c r="AC4308">
        <v>0</v>
      </c>
      <c r="AD4308">
        <v>0</v>
      </c>
      <c r="AE4308">
        <v>1.4622712487761</v>
      </c>
    </row>
    <row r="4309" spans="1:31" x14ac:dyDescent="0.25">
      <c r="A4309">
        <v>1878932</v>
      </c>
      <c r="B4309">
        <v>1</v>
      </c>
      <c r="C4309" t="s">
        <v>80</v>
      </c>
      <c r="D4309" t="s">
        <v>107</v>
      </c>
      <c r="E4309" t="s">
        <v>140</v>
      </c>
      <c r="F4309" t="s">
        <v>12473</v>
      </c>
      <c r="G4309" t="s">
        <v>163</v>
      </c>
      <c r="H4309" t="s">
        <v>143</v>
      </c>
      <c r="I4309" t="s">
        <v>135</v>
      </c>
      <c r="J4309" t="s">
        <v>136</v>
      </c>
      <c r="K4309" t="s">
        <v>137</v>
      </c>
      <c r="L4309" t="s">
        <v>12474</v>
      </c>
      <c r="M4309" t="s">
        <v>12475</v>
      </c>
      <c r="N4309">
        <v>2.9474999999999998</v>
      </c>
      <c r="O4309">
        <v>0</v>
      </c>
      <c r="P4309">
        <v>1</v>
      </c>
      <c r="Q4309">
        <v>0</v>
      </c>
      <c r="R4309">
        <v>0</v>
      </c>
      <c r="S4309">
        <v>0</v>
      </c>
      <c r="T4309">
        <v>0</v>
      </c>
      <c r="U4309">
        <v>0</v>
      </c>
      <c r="V4309">
        <v>0</v>
      </c>
      <c r="W4309">
        <v>0</v>
      </c>
      <c r="X4309">
        <v>0.15732070156531666</v>
      </c>
      <c r="Y4309">
        <v>0</v>
      </c>
      <c r="Z4309">
        <v>0</v>
      </c>
      <c r="AA4309">
        <v>0</v>
      </c>
      <c r="AB4309">
        <v>0</v>
      </c>
      <c r="AC4309">
        <v>0</v>
      </c>
      <c r="AD4309">
        <v>0</v>
      </c>
      <c r="AE4309">
        <v>0.15732070156531666</v>
      </c>
    </row>
    <row r="4310" spans="1:31" x14ac:dyDescent="0.25">
      <c r="A4310">
        <v>1879081</v>
      </c>
      <c r="B4310">
        <v>1</v>
      </c>
      <c r="C4310" t="s">
        <v>80</v>
      </c>
      <c r="D4310" t="s">
        <v>102</v>
      </c>
      <c r="E4310" t="s">
        <v>140</v>
      </c>
      <c r="F4310" t="s">
        <v>12476</v>
      </c>
      <c r="G4310" t="s">
        <v>163</v>
      </c>
      <c r="H4310" t="s">
        <v>143</v>
      </c>
      <c r="I4310" t="s">
        <v>135</v>
      </c>
      <c r="J4310" t="s">
        <v>136</v>
      </c>
      <c r="K4310" t="s">
        <v>137</v>
      </c>
      <c r="L4310" t="s">
        <v>12477</v>
      </c>
      <c r="M4310" t="s">
        <v>12478</v>
      </c>
      <c r="N4310">
        <v>2.381388888</v>
      </c>
      <c r="O4310">
        <v>0</v>
      </c>
      <c r="P4310">
        <v>1</v>
      </c>
      <c r="Q4310">
        <v>0</v>
      </c>
      <c r="R4310">
        <v>0</v>
      </c>
      <c r="S4310">
        <v>0</v>
      </c>
      <c r="T4310">
        <v>0</v>
      </c>
      <c r="U4310">
        <v>0</v>
      </c>
      <c r="V4310">
        <v>0</v>
      </c>
      <c r="W4310">
        <v>0</v>
      </c>
      <c r="X4310">
        <v>3.934185836343889E-2</v>
      </c>
      <c r="Y4310">
        <v>0</v>
      </c>
      <c r="Z4310">
        <v>0</v>
      </c>
      <c r="AA4310">
        <v>0</v>
      </c>
      <c r="AB4310">
        <v>0</v>
      </c>
      <c r="AC4310">
        <v>0</v>
      </c>
      <c r="AD4310">
        <v>0</v>
      </c>
      <c r="AE4310">
        <v>3.934185836343889E-2</v>
      </c>
    </row>
    <row r="4311" spans="1:31" x14ac:dyDescent="0.25">
      <c r="A4311">
        <v>1879181</v>
      </c>
      <c r="B4311">
        <v>1</v>
      </c>
      <c r="C4311" t="s">
        <v>80</v>
      </c>
      <c r="D4311" t="s">
        <v>84</v>
      </c>
      <c r="E4311" t="s">
        <v>158</v>
      </c>
      <c r="F4311" t="s">
        <v>12479</v>
      </c>
      <c r="G4311" t="s">
        <v>179</v>
      </c>
      <c r="H4311" t="s">
        <v>134</v>
      </c>
      <c r="I4311" t="s">
        <v>135</v>
      </c>
      <c r="J4311" t="s">
        <v>136</v>
      </c>
      <c r="K4311" t="s">
        <v>137</v>
      </c>
      <c r="L4311" t="s">
        <v>12480</v>
      </c>
      <c r="M4311" t="s">
        <v>12481</v>
      </c>
      <c r="N4311">
        <v>2.611111111</v>
      </c>
      <c r="O4311">
        <v>0</v>
      </c>
      <c r="P4311">
        <v>5</v>
      </c>
      <c r="Q4311">
        <v>0</v>
      </c>
      <c r="R4311">
        <v>15</v>
      </c>
      <c r="S4311">
        <v>0</v>
      </c>
      <c r="T4311">
        <v>8</v>
      </c>
      <c r="U4311">
        <v>0</v>
      </c>
      <c r="V4311">
        <v>0</v>
      </c>
      <c r="W4311">
        <v>0</v>
      </c>
      <c r="X4311">
        <v>3.5094354968492047</v>
      </c>
      <c r="Y4311">
        <v>0</v>
      </c>
      <c r="Z4311">
        <v>37.064727267912474</v>
      </c>
      <c r="AA4311">
        <v>0</v>
      </c>
      <c r="AB4311">
        <v>35.563567367884318</v>
      </c>
      <c r="AC4311">
        <v>0</v>
      </c>
      <c r="AD4311">
        <v>0</v>
      </c>
      <c r="AE4311">
        <v>76.137730132645999</v>
      </c>
    </row>
    <row r="4312" spans="1:31" x14ac:dyDescent="0.25">
      <c r="A4312">
        <v>1878938</v>
      </c>
      <c r="B4312">
        <v>1</v>
      </c>
      <c r="C4312" t="s">
        <v>80</v>
      </c>
      <c r="D4312" t="s">
        <v>103</v>
      </c>
      <c r="E4312" t="s">
        <v>169</v>
      </c>
      <c r="F4312" t="s">
        <v>12482</v>
      </c>
      <c r="G4312" t="s">
        <v>183</v>
      </c>
      <c r="H4312" t="s">
        <v>143</v>
      </c>
      <c r="I4312" t="s">
        <v>135</v>
      </c>
      <c r="J4312" t="s">
        <v>136</v>
      </c>
      <c r="K4312" t="s">
        <v>137</v>
      </c>
      <c r="L4312" t="s">
        <v>12483</v>
      </c>
      <c r="M4312" t="s">
        <v>12484</v>
      </c>
      <c r="N4312">
        <v>2.133611111</v>
      </c>
      <c r="O4312">
        <v>0</v>
      </c>
      <c r="P4312">
        <v>0</v>
      </c>
      <c r="Q4312">
        <v>0</v>
      </c>
      <c r="R4312">
        <v>3</v>
      </c>
      <c r="S4312">
        <v>0</v>
      </c>
      <c r="T4312">
        <v>0</v>
      </c>
      <c r="U4312">
        <v>0</v>
      </c>
      <c r="V4312">
        <v>0</v>
      </c>
      <c r="W4312">
        <v>0</v>
      </c>
      <c r="X4312">
        <v>0</v>
      </c>
      <c r="Y4312">
        <v>0</v>
      </c>
      <c r="Z4312">
        <v>6.1161212744352005</v>
      </c>
      <c r="AA4312">
        <v>0</v>
      </c>
      <c r="AB4312">
        <v>0</v>
      </c>
      <c r="AC4312">
        <v>0</v>
      </c>
      <c r="AD4312">
        <v>0</v>
      </c>
      <c r="AE4312">
        <v>6.1161212744352005</v>
      </c>
    </row>
    <row r="4313" spans="1:31" x14ac:dyDescent="0.25">
      <c r="A4313">
        <v>1879330</v>
      </c>
      <c r="B4313">
        <v>1</v>
      </c>
      <c r="C4313" t="s">
        <v>81</v>
      </c>
      <c r="D4313" t="s">
        <v>122</v>
      </c>
      <c r="E4313" t="s">
        <v>158</v>
      </c>
      <c r="F4313" t="s">
        <v>12485</v>
      </c>
      <c r="G4313" t="s">
        <v>219</v>
      </c>
      <c r="H4313" t="s">
        <v>134</v>
      </c>
      <c r="I4313" t="s">
        <v>135</v>
      </c>
      <c r="J4313" t="s">
        <v>136</v>
      </c>
      <c r="K4313" t="s">
        <v>137</v>
      </c>
      <c r="L4313" t="s">
        <v>12486</v>
      </c>
      <c r="M4313" t="s">
        <v>12487</v>
      </c>
      <c r="N4313">
        <v>1.784166666</v>
      </c>
      <c r="O4313">
        <v>0</v>
      </c>
      <c r="P4313">
        <v>56</v>
      </c>
      <c r="Q4313">
        <v>0</v>
      </c>
      <c r="R4313">
        <v>0</v>
      </c>
      <c r="S4313">
        <v>0</v>
      </c>
      <c r="T4313">
        <v>1</v>
      </c>
      <c r="U4313">
        <v>0</v>
      </c>
      <c r="V4313">
        <v>0</v>
      </c>
      <c r="W4313">
        <v>0</v>
      </c>
      <c r="X4313">
        <v>13.136715276125157</v>
      </c>
      <c r="Y4313">
        <v>0</v>
      </c>
      <c r="Z4313">
        <v>0</v>
      </c>
      <c r="AA4313">
        <v>0</v>
      </c>
      <c r="AB4313">
        <v>0.70294447415483474</v>
      </c>
      <c r="AC4313">
        <v>0</v>
      </c>
      <c r="AD4313">
        <v>0</v>
      </c>
      <c r="AE4313">
        <v>13.839659750279992</v>
      </c>
    </row>
    <row r="4314" spans="1:31" x14ac:dyDescent="0.25">
      <c r="A4314">
        <v>1879399</v>
      </c>
      <c r="B4314">
        <v>1</v>
      </c>
      <c r="C4314" t="s">
        <v>80</v>
      </c>
      <c r="D4314" t="s">
        <v>109</v>
      </c>
      <c r="E4314" t="s">
        <v>146</v>
      </c>
      <c r="F4314" t="s">
        <v>12488</v>
      </c>
      <c r="G4314" t="s">
        <v>148</v>
      </c>
      <c r="H4314" t="s">
        <v>143</v>
      </c>
      <c r="I4314" t="s">
        <v>135</v>
      </c>
      <c r="J4314" t="s">
        <v>136</v>
      </c>
      <c r="K4314" t="s">
        <v>137</v>
      </c>
      <c r="L4314" t="s">
        <v>12489</v>
      </c>
      <c r="M4314" t="s">
        <v>12490</v>
      </c>
      <c r="N4314">
        <v>1.1713888880000001</v>
      </c>
      <c r="O4314">
        <v>0</v>
      </c>
      <c r="P4314">
        <v>1</v>
      </c>
      <c r="Q4314">
        <v>0</v>
      </c>
      <c r="R4314">
        <v>4</v>
      </c>
      <c r="S4314">
        <v>0</v>
      </c>
      <c r="T4314">
        <v>5</v>
      </c>
      <c r="U4314">
        <v>0</v>
      </c>
      <c r="V4314">
        <v>0</v>
      </c>
      <c r="W4314">
        <v>0</v>
      </c>
      <c r="X4314">
        <v>0.39715457847009777</v>
      </c>
      <c r="Y4314">
        <v>0</v>
      </c>
      <c r="Z4314">
        <v>10.571293028841129</v>
      </c>
      <c r="AA4314">
        <v>0</v>
      </c>
      <c r="AB4314">
        <v>14.347291872628587</v>
      </c>
      <c r="AC4314">
        <v>0</v>
      </c>
      <c r="AD4314">
        <v>0</v>
      </c>
      <c r="AE4314">
        <v>25.315739479939815</v>
      </c>
    </row>
    <row r="4315" spans="1:31" x14ac:dyDescent="0.25">
      <c r="A4315">
        <v>1879067</v>
      </c>
      <c r="B4315">
        <v>1</v>
      </c>
      <c r="C4315" t="s">
        <v>81</v>
      </c>
      <c r="D4315" t="s">
        <v>112</v>
      </c>
      <c r="E4315" t="s">
        <v>140</v>
      </c>
      <c r="F4315" t="s">
        <v>12491</v>
      </c>
      <c r="G4315" t="s">
        <v>163</v>
      </c>
      <c r="H4315" t="s">
        <v>143</v>
      </c>
      <c r="I4315" t="s">
        <v>135</v>
      </c>
      <c r="J4315" t="s">
        <v>136</v>
      </c>
      <c r="K4315" t="s">
        <v>137</v>
      </c>
      <c r="L4315" t="s">
        <v>12492</v>
      </c>
      <c r="M4315" t="s">
        <v>12493</v>
      </c>
      <c r="N4315">
        <v>2.304444444</v>
      </c>
      <c r="O4315">
        <v>0</v>
      </c>
      <c r="P4315">
        <v>1</v>
      </c>
      <c r="Q4315">
        <v>0</v>
      </c>
      <c r="R4315">
        <v>0</v>
      </c>
      <c r="S4315">
        <v>0</v>
      </c>
      <c r="T4315">
        <v>0</v>
      </c>
      <c r="U4315">
        <v>0</v>
      </c>
      <c r="V4315">
        <v>0</v>
      </c>
      <c r="W4315">
        <v>0</v>
      </c>
      <c r="X4315">
        <v>0.52762994136933339</v>
      </c>
      <c r="Y4315">
        <v>0</v>
      </c>
      <c r="Z4315">
        <v>0</v>
      </c>
      <c r="AA4315">
        <v>0</v>
      </c>
      <c r="AB4315">
        <v>0</v>
      </c>
      <c r="AC4315">
        <v>0</v>
      </c>
      <c r="AD4315">
        <v>0</v>
      </c>
      <c r="AE4315">
        <v>0.52762994136933339</v>
      </c>
    </row>
    <row r="4316" spans="1:31" x14ac:dyDescent="0.25">
      <c r="A4316">
        <v>1879445</v>
      </c>
      <c r="B4316">
        <v>1</v>
      </c>
      <c r="C4316" t="s">
        <v>80</v>
      </c>
      <c r="D4316" t="s">
        <v>82</v>
      </c>
      <c r="E4316" t="s">
        <v>169</v>
      </c>
      <c r="F4316" t="s">
        <v>12494</v>
      </c>
      <c r="G4316" t="s">
        <v>142</v>
      </c>
      <c r="H4316" t="s">
        <v>143</v>
      </c>
      <c r="I4316" t="s">
        <v>135</v>
      </c>
      <c r="J4316" t="s">
        <v>136</v>
      </c>
      <c r="K4316" t="s">
        <v>137</v>
      </c>
      <c r="L4316" t="s">
        <v>12495</v>
      </c>
      <c r="M4316" t="s">
        <v>12496</v>
      </c>
      <c r="N4316">
        <v>0.6925</v>
      </c>
      <c r="O4316">
        <v>0</v>
      </c>
      <c r="P4316">
        <v>0</v>
      </c>
      <c r="Q4316">
        <v>0</v>
      </c>
      <c r="R4316">
        <v>0</v>
      </c>
      <c r="S4316">
        <v>0</v>
      </c>
      <c r="T4316">
        <v>130</v>
      </c>
      <c r="U4316">
        <v>0</v>
      </c>
      <c r="V4316">
        <v>0</v>
      </c>
      <c r="W4316">
        <v>0</v>
      </c>
      <c r="X4316">
        <v>0</v>
      </c>
      <c r="Y4316">
        <v>0</v>
      </c>
      <c r="Z4316">
        <v>0</v>
      </c>
      <c r="AA4316">
        <v>0</v>
      </c>
      <c r="AB4316">
        <v>38.39319756372872</v>
      </c>
      <c r="AC4316">
        <v>0</v>
      </c>
      <c r="AD4316">
        <v>0</v>
      </c>
      <c r="AE4316">
        <v>38.39319756372872</v>
      </c>
    </row>
    <row r="4317" spans="1:31" x14ac:dyDescent="0.25">
      <c r="A4317">
        <v>1879422</v>
      </c>
      <c r="B4317">
        <v>1</v>
      </c>
      <c r="C4317" t="s">
        <v>80</v>
      </c>
      <c r="D4317" t="s">
        <v>107</v>
      </c>
      <c r="E4317" t="s">
        <v>169</v>
      </c>
      <c r="F4317" t="s">
        <v>12497</v>
      </c>
      <c r="G4317" t="s">
        <v>183</v>
      </c>
      <c r="H4317" t="s">
        <v>143</v>
      </c>
      <c r="I4317" t="s">
        <v>135</v>
      </c>
      <c r="J4317" t="s">
        <v>136</v>
      </c>
      <c r="K4317" t="s">
        <v>137</v>
      </c>
      <c r="L4317" t="s">
        <v>12498</v>
      </c>
      <c r="M4317" t="s">
        <v>12499</v>
      </c>
      <c r="N4317">
        <v>0.48333333299999998</v>
      </c>
      <c r="O4317">
        <v>0</v>
      </c>
      <c r="P4317">
        <v>288</v>
      </c>
      <c r="Q4317">
        <v>0</v>
      </c>
      <c r="R4317">
        <v>6</v>
      </c>
      <c r="S4317">
        <v>0</v>
      </c>
      <c r="T4317">
        <v>28</v>
      </c>
      <c r="U4317">
        <v>0</v>
      </c>
      <c r="V4317">
        <v>0</v>
      </c>
      <c r="W4317">
        <v>0</v>
      </c>
      <c r="X4317">
        <v>32.320773860181482</v>
      </c>
      <c r="Y4317">
        <v>0</v>
      </c>
      <c r="Z4317">
        <v>0.39544021854355005</v>
      </c>
      <c r="AA4317">
        <v>0</v>
      </c>
      <c r="AB4317">
        <v>7.766496316690584</v>
      </c>
      <c r="AC4317">
        <v>0</v>
      </c>
      <c r="AD4317">
        <v>0</v>
      </c>
      <c r="AE4317">
        <v>40.482710395415616</v>
      </c>
    </row>
    <row r="4318" spans="1:31" x14ac:dyDescent="0.25">
      <c r="A4318">
        <v>1878904</v>
      </c>
      <c r="B4318">
        <v>1</v>
      </c>
      <c r="C4318" t="s">
        <v>81</v>
      </c>
      <c r="D4318" t="s">
        <v>113</v>
      </c>
      <c r="E4318" t="s">
        <v>146</v>
      </c>
      <c r="F4318" t="s">
        <v>12500</v>
      </c>
      <c r="G4318" t="s">
        <v>148</v>
      </c>
      <c r="H4318" t="s">
        <v>143</v>
      </c>
      <c r="I4318" t="s">
        <v>135</v>
      </c>
      <c r="J4318" t="s">
        <v>136</v>
      </c>
      <c r="K4318" t="s">
        <v>137</v>
      </c>
      <c r="L4318" t="s">
        <v>12501</v>
      </c>
      <c r="M4318" t="s">
        <v>12502</v>
      </c>
      <c r="N4318">
        <v>1.396111111</v>
      </c>
      <c r="O4318">
        <v>0</v>
      </c>
      <c r="P4318">
        <v>0</v>
      </c>
      <c r="Q4318">
        <v>0</v>
      </c>
      <c r="R4318">
        <v>0</v>
      </c>
      <c r="S4318">
        <v>0</v>
      </c>
      <c r="T4318">
        <v>8</v>
      </c>
      <c r="U4318">
        <v>0</v>
      </c>
      <c r="V4318">
        <v>0</v>
      </c>
      <c r="W4318">
        <v>0</v>
      </c>
      <c r="X4318">
        <v>0</v>
      </c>
      <c r="Y4318">
        <v>0</v>
      </c>
      <c r="Z4318">
        <v>0</v>
      </c>
      <c r="AA4318">
        <v>0</v>
      </c>
      <c r="AB4318">
        <v>11.957877442309663</v>
      </c>
      <c r="AC4318">
        <v>0</v>
      </c>
      <c r="AD4318">
        <v>0</v>
      </c>
      <c r="AE4318">
        <v>11.957877442309663</v>
      </c>
    </row>
    <row r="4319" spans="1:31" x14ac:dyDescent="0.25">
      <c r="A4319">
        <v>1878858</v>
      </c>
      <c r="B4319">
        <v>1</v>
      </c>
      <c r="C4319" t="s">
        <v>80</v>
      </c>
      <c r="D4319" t="s">
        <v>103</v>
      </c>
      <c r="E4319" t="s">
        <v>146</v>
      </c>
      <c r="F4319" t="s">
        <v>11414</v>
      </c>
      <c r="G4319" t="s">
        <v>148</v>
      </c>
      <c r="H4319" t="s">
        <v>143</v>
      </c>
      <c r="I4319" t="s">
        <v>135</v>
      </c>
      <c r="J4319" t="s">
        <v>136</v>
      </c>
      <c r="K4319" t="s">
        <v>137</v>
      </c>
      <c r="L4319" t="s">
        <v>12503</v>
      </c>
      <c r="M4319" t="s">
        <v>12504</v>
      </c>
      <c r="N4319">
        <v>0.826944444</v>
      </c>
      <c r="O4319">
        <v>0</v>
      </c>
      <c r="P4319">
        <v>19</v>
      </c>
      <c r="Q4319">
        <v>0</v>
      </c>
      <c r="R4319">
        <v>2</v>
      </c>
      <c r="S4319">
        <v>0</v>
      </c>
      <c r="T4319">
        <v>6</v>
      </c>
      <c r="U4319">
        <v>0</v>
      </c>
      <c r="V4319">
        <v>0</v>
      </c>
      <c r="W4319">
        <v>0</v>
      </c>
      <c r="X4319">
        <v>3.3022796279077733</v>
      </c>
      <c r="Y4319">
        <v>0</v>
      </c>
      <c r="Z4319">
        <v>4.2507024365505739</v>
      </c>
      <c r="AA4319">
        <v>0</v>
      </c>
      <c r="AB4319">
        <v>5.5559901366124116</v>
      </c>
      <c r="AC4319">
        <v>0</v>
      </c>
      <c r="AD4319">
        <v>0</v>
      </c>
      <c r="AE4319">
        <v>13.10897220107076</v>
      </c>
    </row>
    <row r="4320" spans="1:31" x14ac:dyDescent="0.25">
      <c r="A4320">
        <v>1879004</v>
      </c>
      <c r="B4320">
        <v>1</v>
      </c>
      <c r="C4320" t="s">
        <v>80</v>
      </c>
      <c r="D4320" t="s">
        <v>93</v>
      </c>
      <c r="E4320" t="s">
        <v>210</v>
      </c>
      <c r="F4320" t="s">
        <v>296</v>
      </c>
      <c r="G4320" t="s">
        <v>476</v>
      </c>
      <c r="H4320" t="s">
        <v>134</v>
      </c>
      <c r="I4320" t="s">
        <v>135</v>
      </c>
      <c r="J4320" t="s">
        <v>136</v>
      </c>
      <c r="K4320" t="s">
        <v>137</v>
      </c>
      <c r="L4320" t="s">
        <v>12505</v>
      </c>
      <c r="M4320" t="s">
        <v>12506</v>
      </c>
      <c r="N4320">
        <v>0.40111111100000002</v>
      </c>
      <c r="O4320">
        <v>0</v>
      </c>
      <c r="P4320">
        <v>1598</v>
      </c>
      <c r="Q4320">
        <v>35</v>
      </c>
      <c r="R4320">
        <v>152</v>
      </c>
      <c r="S4320">
        <v>11</v>
      </c>
      <c r="T4320">
        <v>214</v>
      </c>
      <c r="U4320">
        <v>1</v>
      </c>
      <c r="V4320">
        <v>1</v>
      </c>
      <c r="W4320">
        <v>0</v>
      </c>
      <c r="X4320">
        <v>139.71769958466493</v>
      </c>
      <c r="Y4320">
        <v>90.898472939831862</v>
      </c>
      <c r="Z4320">
        <v>226.91868487951072</v>
      </c>
      <c r="AA4320">
        <v>26.47357578063972</v>
      </c>
      <c r="AB4320">
        <v>121.14840525331816</v>
      </c>
      <c r="AC4320">
        <v>124.53187864826928</v>
      </c>
      <c r="AD4320">
        <v>10.571906061855488</v>
      </c>
      <c r="AE4320">
        <v>740.2606231480903</v>
      </c>
    </row>
    <row r="4321" spans="1:31" x14ac:dyDescent="0.25">
      <c r="A4321">
        <v>1879213</v>
      </c>
      <c r="B4321">
        <v>1</v>
      </c>
      <c r="C4321" t="s">
        <v>81</v>
      </c>
      <c r="D4321" t="s">
        <v>118</v>
      </c>
      <c r="E4321" t="s">
        <v>131</v>
      </c>
      <c r="F4321" t="s">
        <v>2198</v>
      </c>
      <c r="G4321" t="s">
        <v>133</v>
      </c>
      <c r="H4321" t="s">
        <v>134</v>
      </c>
      <c r="I4321" t="s">
        <v>152</v>
      </c>
      <c r="J4321" t="s">
        <v>136</v>
      </c>
      <c r="K4321" t="s">
        <v>137</v>
      </c>
      <c r="L4321" t="s">
        <v>12507</v>
      </c>
      <c r="M4321" t="s">
        <v>12508</v>
      </c>
      <c r="N4321">
        <v>8.3333330000000001E-3</v>
      </c>
      <c r="O4321">
        <v>1</v>
      </c>
      <c r="P4321">
        <v>353</v>
      </c>
      <c r="Q4321">
        <v>44</v>
      </c>
      <c r="R4321">
        <v>33</v>
      </c>
      <c r="S4321">
        <v>9</v>
      </c>
      <c r="T4321">
        <v>38</v>
      </c>
      <c r="U4321">
        <v>0</v>
      </c>
      <c r="V4321">
        <v>0</v>
      </c>
      <c r="W4321">
        <v>3.4570827550500002E-3</v>
      </c>
      <c r="X4321">
        <v>0.46218101634936648</v>
      </c>
      <c r="Y4321">
        <v>5.4102704541719326</v>
      </c>
      <c r="Z4321">
        <v>0.33340016829892494</v>
      </c>
      <c r="AA4321">
        <v>0.54388538827536659</v>
      </c>
      <c r="AB4321">
        <v>0.24724651448886667</v>
      </c>
      <c r="AC4321">
        <v>0</v>
      </c>
      <c r="AD4321">
        <v>0</v>
      </c>
      <c r="AE4321">
        <v>7.0004406243395074</v>
      </c>
    </row>
    <row r="4322" spans="1:31" x14ac:dyDescent="0.25">
      <c r="A4322">
        <v>1878961</v>
      </c>
      <c r="B4322">
        <v>1</v>
      </c>
      <c r="C4322" t="s">
        <v>80</v>
      </c>
      <c r="D4322" t="s">
        <v>89</v>
      </c>
      <c r="E4322" t="s">
        <v>140</v>
      </c>
      <c r="F4322" t="s">
        <v>12509</v>
      </c>
      <c r="G4322" t="s">
        <v>207</v>
      </c>
      <c r="H4322" t="s">
        <v>143</v>
      </c>
      <c r="I4322" t="s">
        <v>135</v>
      </c>
      <c r="J4322" t="s">
        <v>136</v>
      </c>
      <c r="K4322" t="s">
        <v>137</v>
      </c>
      <c r="L4322" t="s">
        <v>12510</v>
      </c>
      <c r="M4322" t="s">
        <v>12511</v>
      </c>
      <c r="N4322">
        <v>2.892222222</v>
      </c>
      <c r="O4322">
        <v>0</v>
      </c>
      <c r="P4322">
        <v>1</v>
      </c>
      <c r="Q4322">
        <v>0</v>
      </c>
      <c r="R4322">
        <v>0</v>
      </c>
      <c r="S4322">
        <v>0</v>
      </c>
      <c r="T4322">
        <v>1</v>
      </c>
      <c r="U4322">
        <v>0</v>
      </c>
      <c r="V4322">
        <v>0</v>
      </c>
      <c r="W4322">
        <v>0</v>
      </c>
      <c r="X4322">
        <v>0.43538553984602618</v>
      </c>
      <c r="Y4322">
        <v>0</v>
      </c>
      <c r="Z4322">
        <v>0</v>
      </c>
      <c r="AA4322">
        <v>0</v>
      </c>
      <c r="AB4322">
        <v>1.0737169046506283</v>
      </c>
      <c r="AC4322">
        <v>0</v>
      </c>
      <c r="AD4322">
        <v>0</v>
      </c>
      <c r="AE4322">
        <v>1.5091024444966545</v>
      </c>
    </row>
    <row r="4323" spans="1:31" x14ac:dyDescent="0.25">
      <c r="A4323">
        <v>1878984</v>
      </c>
      <c r="B4323">
        <v>1</v>
      </c>
      <c r="C4323" t="s">
        <v>81</v>
      </c>
      <c r="D4323" t="s">
        <v>112</v>
      </c>
      <c r="E4323" t="s">
        <v>140</v>
      </c>
      <c r="F4323" t="s">
        <v>12512</v>
      </c>
      <c r="G4323" t="s">
        <v>163</v>
      </c>
      <c r="H4323" t="s">
        <v>143</v>
      </c>
      <c r="I4323" t="s">
        <v>135</v>
      </c>
      <c r="J4323" t="s">
        <v>136</v>
      </c>
      <c r="K4323" t="s">
        <v>137</v>
      </c>
      <c r="L4323" t="s">
        <v>12513</v>
      </c>
      <c r="M4323" t="s">
        <v>12514</v>
      </c>
      <c r="N4323">
        <v>4.8449999999999998</v>
      </c>
      <c r="O4323">
        <v>0</v>
      </c>
      <c r="P4323">
        <v>1</v>
      </c>
      <c r="Q4323">
        <v>0</v>
      </c>
      <c r="R4323">
        <v>0</v>
      </c>
      <c r="S4323">
        <v>0</v>
      </c>
      <c r="T4323">
        <v>0</v>
      </c>
      <c r="U4323">
        <v>0</v>
      </c>
      <c r="V4323">
        <v>0</v>
      </c>
      <c r="W4323">
        <v>0</v>
      </c>
      <c r="X4323">
        <v>5.6180986713999993E-2</v>
      </c>
      <c r="Y4323">
        <v>0</v>
      </c>
      <c r="Z4323">
        <v>0</v>
      </c>
      <c r="AA4323">
        <v>0</v>
      </c>
      <c r="AB4323">
        <v>0</v>
      </c>
      <c r="AC4323">
        <v>0</v>
      </c>
      <c r="AD4323">
        <v>0</v>
      </c>
      <c r="AE4323">
        <v>5.6180986713999993E-2</v>
      </c>
    </row>
    <row r="4324" spans="1:31" x14ac:dyDescent="0.25">
      <c r="A4324">
        <v>1879362</v>
      </c>
      <c r="B4324">
        <v>1</v>
      </c>
      <c r="C4324" t="s">
        <v>80</v>
      </c>
      <c r="D4324" t="s">
        <v>89</v>
      </c>
      <c r="E4324" t="s">
        <v>222</v>
      </c>
      <c r="F4324" t="s">
        <v>12515</v>
      </c>
      <c r="G4324" t="s">
        <v>148</v>
      </c>
      <c r="H4324" t="s">
        <v>143</v>
      </c>
      <c r="I4324" t="s">
        <v>135</v>
      </c>
      <c r="J4324" t="s">
        <v>136</v>
      </c>
      <c r="K4324" t="s">
        <v>137</v>
      </c>
      <c r="L4324" t="s">
        <v>12516</v>
      </c>
      <c r="M4324" t="s">
        <v>12517</v>
      </c>
      <c r="N4324">
        <v>1.3047222220000001</v>
      </c>
      <c r="O4324">
        <v>0</v>
      </c>
      <c r="P4324">
        <v>8</v>
      </c>
      <c r="Q4324">
        <v>0</v>
      </c>
      <c r="R4324">
        <v>0</v>
      </c>
      <c r="S4324">
        <v>0</v>
      </c>
      <c r="T4324">
        <v>0</v>
      </c>
      <c r="U4324">
        <v>0</v>
      </c>
      <c r="V4324">
        <v>0</v>
      </c>
      <c r="W4324">
        <v>0</v>
      </c>
      <c r="X4324">
        <v>10.103432924707567</v>
      </c>
      <c r="Y4324">
        <v>0</v>
      </c>
      <c r="Z4324">
        <v>0</v>
      </c>
      <c r="AA4324">
        <v>0</v>
      </c>
      <c r="AB4324">
        <v>0</v>
      </c>
      <c r="AC4324">
        <v>0</v>
      </c>
      <c r="AD4324">
        <v>0</v>
      </c>
      <c r="AE4324">
        <v>10.103432924707567</v>
      </c>
    </row>
    <row r="4325" spans="1:31" x14ac:dyDescent="0.25">
      <c r="A4325">
        <v>1879319</v>
      </c>
      <c r="B4325">
        <v>1</v>
      </c>
      <c r="C4325" t="s">
        <v>81</v>
      </c>
      <c r="D4325" t="s">
        <v>115</v>
      </c>
      <c r="E4325" t="s">
        <v>169</v>
      </c>
      <c r="F4325" t="s">
        <v>12518</v>
      </c>
      <c r="G4325" t="s">
        <v>183</v>
      </c>
      <c r="H4325" t="s">
        <v>143</v>
      </c>
      <c r="I4325" t="s">
        <v>135</v>
      </c>
      <c r="J4325" t="s">
        <v>136</v>
      </c>
      <c r="K4325" t="s">
        <v>137</v>
      </c>
      <c r="L4325" t="s">
        <v>12519</v>
      </c>
      <c r="M4325" t="s">
        <v>12520</v>
      </c>
      <c r="N4325">
        <v>2.8050000000000002</v>
      </c>
      <c r="O4325">
        <v>0</v>
      </c>
      <c r="P4325">
        <v>17</v>
      </c>
      <c r="Q4325">
        <v>0</v>
      </c>
      <c r="R4325">
        <v>11</v>
      </c>
      <c r="S4325">
        <v>0</v>
      </c>
      <c r="T4325">
        <v>3</v>
      </c>
      <c r="U4325">
        <v>0</v>
      </c>
      <c r="V4325">
        <v>0</v>
      </c>
      <c r="W4325">
        <v>0</v>
      </c>
      <c r="X4325">
        <v>4.9155234748343792</v>
      </c>
      <c r="Y4325">
        <v>0</v>
      </c>
      <c r="Z4325">
        <v>47.551631770164597</v>
      </c>
      <c r="AA4325">
        <v>0</v>
      </c>
      <c r="AB4325">
        <v>2.2478048656177152</v>
      </c>
      <c r="AC4325">
        <v>0</v>
      </c>
      <c r="AD4325">
        <v>0</v>
      </c>
      <c r="AE4325">
        <v>54.714960110616694</v>
      </c>
    </row>
    <row r="4326" spans="1:31" x14ac:dyDescent="0.25">
      <c r="A4326">
        <v>1879462</v>
      </c>
      <c r="B4326">
        <v>1</v>
      </c>
      <c r="C4326" t="s">
        <v>81</v>
      </c>
      <c r="D4326" t="s">
        <v>122</v>
      </c>
      <c r="E4326" t="s">
        <v>158</v>
      </c>
      <c r="F4326" t="s">
        <v>12521</v>
      </c>
      <c r="G4326" t="s">
        <v>293</v>
      </c>
      <c r="H4326" t="s">
        <v>134</v>
      </c>
      <c r="I4326" t="s">
        <v>135</v>
      </c>
      <c r="J4326" t="s">
        <v>136</v>
      </c>
      <c r="K4326" t="s">
        <v>137</v>
      </c>
      <c r="L4326" t="s">
        <v>12522</v>
      </c>
      <c r="M4326" t="s">
        <v>12523</v>
      </c>
      <c r="N4326">
        <v>3.0783333329999998</v>
      </c>
      <c r="O4326">
        <v>0</v>
      </c>
      <c r="P4326">
        <v>78</v>
      </c>
      <c r="Q4326">
        <v>0</v>
      </c>
      <c r="R4326">
        <v>0</v>
      </c>
      <c r="S4326">
        <v>0</v>
      </c>
      <c r="T4326">
        <v>8</v>
      </c>
      <c r="U4326">
        <v>0</v>
      </c>
      <c r="V4326">
        <v>0</v>
      </c>
      <c r="W4326">
        <v>0</v>
      </c>
      <c r="X4326">
        <v>32.157007056437735</v>
      </c>
      <c r="Y4326">
        <v>0</v>
      </c>
      <c r="Z4326">
        <v>0</v>
      </c>
      <c r="AA4326">
        <v>0</v>
      </c>
      <c r="AB4326">
        <v>15.210048646900823</v>
      </c>
      <c r="AC4326">
        <v>0</v>
      </c>
      <c r="AD4326">
        <v>0</v>
      </c>
      <c r="AE4326">
        <v>47.367055703338558</v>
      </c>
    </row>
    <row r="4327" spans="1:31" x14ac:dyDescent="0.25">
      <c r="A4327">
        <v>1879170</v>
      </c>
      <c r="B4327">
        <v>1</v>
      </c>
      <c r="C4327" t="s">
        <v>81</v>
      </c>
      <c r="D4327" t="s">
        <v>115</v>
      </c>
      <c r="E4327" t="s">
        <v>146</v>
      </c>
      <c r="F4327" t="s">
        <v>12524</v>
      </c>
      <c r="G4327" t="s">
        <v>148</v>
      </c>
      <c r="H4327" t="s">
        <v>143</v>
      </c>
      <c r="I4327" t="s">
        <v>135</v>
      </c>
      <c r="J4327" t="s">
        <v>136</v>
      </c>
      <c r="K4327" t="s">
        <v>137</v>
      </c>
      <c r="L4327" t="s">
        <v>12525</v>
      </c>
      <c r="M4327" t="s">
        <v>12526</v>
      </c>
      <c r="N4327">
        <v>4.7741666660000002</v>
      </c>
      <c r="O4327">
        <v>0</v>
      </c>
      <c r="P4327">
        <v>3</v>
      </c>
      <c r="Q4327">
        <v>0</v>
      </c>
      <c r="R4327">
        <v>0</v>
      </c>
      <c r="S4327">
        <v>0</v>
      </c>
      <c r="T4327">
        <v>0</v>
      </c>
      <c r="U4327">
        <v>0</v>
      </c>
      <c r="V4327">
        <v>0</v>
      </c>
      <c r="W4327">
        <v>0</v>
      </c>
      <c r="X4327">
        <v>1.2947605651145206</v>
      </c>
      <c r="Y4327">
        <v>0</v>
      </c>
      <c r="Z4327">
        <v>0</v>
      </c>
      <c r="AA4327">
        <v>0</v>
      </c>
      <c r="AB4327">
        <v>0</v>
      </c>
      <c r="AC4327">
        <v>0</v>
      </c>
      <c r="AD4327">
        <v>0</v>
      </c>
      <c r="AE4327">
        <v>1.2947605651145206</v>
      </c>
    </row>
    <row r="4328" spans="1:31" x14ac:dyDescent="0.25">
      <c r="A4328">
        <v>1878941</v>
      </c>
      <c r="B4328">
        <v>1</v>
      </c>
      <c r="C4328" t="s">
        <v>81</v>
      </c>
      <c r="D4328" t="s">
        <v>122</v>
      </c>
      <c r="E4328" t="s">
        <v>169</v>
      </c>
      <c r="F4328" t="s">
        <v>8886</v>
      </c>
      <c r="G4328" t="s">
        <v>171</v>
      </c>
      <c r="H4328" t="s">
        <v>143</v>
      </c>
      <c r="I4328" t="s">
        <v>135</v>
      </c>
      <c r="J4328" t="s">
        <v>136</v>
      </c>
      <c r="K4328" t="s">
        <v>172</v>
      </c>
      <c r="L4328" t="s">
        <v>12527</v>
      </c>
      <c r="M4328" t="s">
        <v>12528</v>
      </c>
      <c r="N4328">
        <v>8.414722222</v>
      </c>
      <c r="O4328">
        <v>0</v>
      </c>
      <c r="P4328">
        <v>43</v>
      </c>
      <c r="Q4328">
        <v>0</v>
      </c>
      <c r="R4328">
        <v>2</v>
      </c>
      <c r="S4328">
        <v>0</v>
      </c>
      <c r="T4328">
        <v>2</v>
      </c>
      <c r="U4328">
        <v>0</v>
      </c>
      <c r="V4328">
        <v>0</v>
      </c>
      <c r="W4328">
        <v>0</v>
      </c>
      <c r="X4328">
        <v>66.406261521467641</v>
      </c>
      <c r="Y4328">
        <v>0</v>
      </c>
      <c r="Z4328">
        <v>3.0947565912186472</v>
      </c>
      <c r="AA4328">
        <v>0</v>
      </c>
      <c r="AB4328">
        <v>11.760547253863747</v>
      </c>
      <c r="AC4328">
        <v>0</v>
      </c>
      <c r="AD4328">
        <v>0</v>
      </c>
      <c r="AE4328">
        <v>81.26156536655003</v>
      </c>
    </row>
    <row r="4329" spans="1:31" x14ac:dyDescent="0.25">
      <c r="A4329">
        <v>1879027</v>
      </c>
      <c r="B4329">
        <v>1</v>
      </c>
      <c r="C4329" t="s">
        <v>80</v>
      </c>
      <c r="D4329" t="s">
        <v>93</v>
      </c>
      <c r="E4329" t="s">
        <v>169</v>
      </c>
      <c r="F4329" t="s">
        <v>12529</v>
      </c>
      <c r="G4329" t="s">
        <v>183</v>
      </c>
      <c r="H4329" t="s">
        <v>143</v>
      </c>
      <c r="I4329" t="s">
        <v>135</v>
      </c>
      <c r="J4329" t="s">
        <v>136</v>
      </c>
      <c r="K4329" t="s">
        <v>137</v>
      </c>
      <c r="L4329" t="s">
        <v>12530</v>
      </c>
      <c r="M4329" t="s">
        <v>12531</v>
      </c>
      <c r="N4329">
        <v>2.2972222219999998</v>
      </c>
      <c r="O4329">
        <v>0</v>
      </c>
      <c r="P4329">
        <v>177</v>
      </c>
      <c r="Q4329">
        <v>0</v>
      </c>
      <c r="R4329">
        <v>19</v>
      </c>
      <c r="S4329">
        <v>0</v>
      </c>
      <c r="T4329">
        <v>13</v>
      </c>
      <c r="U4329">
        <v>0</v>
      </c>
      <c r="V4329">
        <v>0</v>
      </c>
      <c r="W4329">
        <v>0</v>
      </c>
      <c r="X4329">
        <v>46.996548523288126</v>
      </c>
      <c r="Y4329">
        <v>0</v>
      </c>
      <c r="Z4329">
        <v>86.259481054329015</v>
      </c>
      <c r="AA4329">
        <v>0</v>
      </c>
      <c r="AB4329">
        <v>23.534434196070212</v>
      </c>
      <c r="AC4329">
        <v>0</v>
      </c>
      <c r="AD4329">
        <v>0</v>
      </c>
      <c r="AE4329">
        <v>156.79046377368735</v>
      </c>
    </row>
    <row r="4330" spans="1:31" x14ac:dyDescent="0.25">
      <c r="A4330">
        <v>1879276</v>
      </c>
      <c r="B4330">
        <v>1</v>
      </c>
      <c r="C4330" t="s">
        <v>80</v>
      </c>
      <c r="D4330" t="s">
        <v>101</v>
      </c>
      <c r="E4330" t="s">
        <v>140</v>
      </c>
      <c r="F4330" t="s">
        <v>12532</v>
      </c>
      <c r="G4330" t="s">
        <v>163</v>
      </c>
      <c r="H4330" t="s">
        <v>143</v>
      </c>
      <c r="I4330" t="s">
        <v>135</v>
      </c>
      <c r="J4330" t="s">
        <v>136</v>
      </c>
      <c r="K4330" t="s">
        <v>137</v>
      </c>
      <c r="L4330" t="s">
        <v>12533</v>
      </c>
      <c r="M4330" t="s">
        <v>12534</v>
      </c>
      <c r="N4330">
        <v>3.1911111110000001</v>
      </c>
      <c r="O4330">
        <v>0</v>
      </c>
      <c r="P4330">
        <v>1</v>
      </c>
      <c r="Q4330">
        <v>0</v>
      </c>
      <c r="R4330">
        <v>0</v>
      </c>
      <c r="S4330">
        <v>0</v>
      </c>
      <c r="T4330">
        <v>0</v>
      </c>
      <c r="U4330">
        <v>0</v>
      </c>
      <c r="V4330">
        <v>0</v>
      </c>
      <c r="W4330">
        <v>0</v>
      </c>
      <c r="X4330">
        <v>0.46861203109206895</v>
      </c>
      <c r="Y4330">
        <v>0</v>
      </c>
      <c r="Z4330">
        <v>0</v>
      </c>
      <c r="AA4330">
        <v>0</v>
      </c>
      <c r="AB4330">
        <v>0</v>
      </c>
      <c r="AC4330">
        <v>0</v>
      </c>
      <c r="AD4330">
        <v>0</v>
      </c>
      <c r="AE4330">
        <v>0.46861203109206895</v>
      </c>
    </row>
    <row r="4331" spans="1:31" x14ac:dyDescent="0.25">
      <c r="A4331">
        <v>1878901</v>
      </c>
      <c r="B4331">
        <v>1</v>
      </c>
      <c r="C4331" t="s">
        <v>81</v>
      </c>
      <c r="D4331" t="s">
        <v>112</v>
      </c>
      <c r="E4331" t="s">
        <v>146</v>
      </c>
      <c r="F4331" t="s">
        <v>12535</v>
      </c>
      <c r="G4331" t="s">
        <v>363</v>
      </c>
      <c r="H4331" t="s">
        <v>143</v>
      </c>
      <c r="I4331" t="s">
        <v>135</v>
      </c>
      <c r="J4331" t="s">
        <v>136</v>
      </c>
      <c r="K4331" t="s">
        <v>137</v>
      </c>
      <c r="L4331" t="s">
        <v>12536</v>
      </c>
      <c r="M4331" t="s">
        <v>12537</v>
      </c>
      <c r="N4331">
        <v>5.7863888880000003</v>
      </c>
      <c r="O4331">
        <v>0</v>
      </c>
      <c r="P4331">
        <v>31</v>
      </c>
      <c r="Q4331">
        <v>0</v>
      </c>
      <c r="R4331">
        <v>0</v>
      </c>
      <c r="S4331">
        <v>0</v>
      </c>
      <c r="T4331">
        <v>5</v>
      </c>
      <c r="U4331">
        <v>0</v>
      </c>
      <c r="V4331">
        <v>0</v>
      </c>
      <c r="W4331">
        <v>0</v>
      </c>
      <c r="X4331">
        <v>16.076595531082731</v>
      </c>
      <c r="Y4331">
        <v>0</v>
      </c>
      <c r="Z4331">
        <v>0</v>
      </c>
      <c r="AA4331">
        <v>0</v>
      </c>
      <c r="AB4331">
        <v>11.253937657590686</v>
      </c>
      <c r="AC4331">
        <v>0</v>
      </c>
      <c r="AD4331">
        <v>0</v>
      </c>
      <c r="AE4331">
        <v>27.330533188673417</v>
      </c>
    </row>
    <row r="4332" spans="1:31" x14ac:dyDescent="0.25">
      <c r="A4332">
        <v>1879210</v>
      </c>
      <c r="B4332">
        <v>1</v>
      </c>
      <c r="C4332" t="s">
        <v>81</v>
      </c>
      <c r="D4332" t="s">
        <v>117</v>
      </c>
      <c r="E4332" t="s">
        <v>140</v>
      </c>
      <c r="F4332" t="s">
        <v>12538</v>
      </c>
      <c r="G4332" t="s">
        <v>163</v>
      </c>
      <c r="H4332" t="s">
        <v>143</v>
      </c>
      <c r="I4332" t="s">
        <v>135</v>
      </c>
      <c r="J4332" t="s">
        <v>136</v>
      </c>
      <c r="K4332" t="s">
        <v>137</v>
      </c>
      <c r="L4332" t="s">
        <v>12539</v>
      </c>
      <c r="M4332" t="s">
        <v>12540</v>
      </c>
      <c r="N4332">
        <v>3.1116666660000001</v>
      </c>
      <c r="O4332">
        <v>0</v>
      </c>
      <c r="P4332">
        <v>1</v>
      </c>
      <c r="Q4332">
        <v>0</v>
      </c>
      <c r="R4332">
        <v>0</v>
      </c>
      <c r="S4332">
        <v>0</v>
      </c>
      <c r="T4332">
        <v>0</v>
      </c>
      <c r="U4332">
        <v>0</v>
      </c>
      <c r="V4332">
        <v>0</v>
      </c>
      <c r="W4332">
        <v>0</v>
      </c>
      <c r="X4332">
        <v>1.3375875261202224E-2</v>
      </c>
      <c r="Y4332">
        <v>0</v>
      </c>
      <c r="Z4332">
        <v>0</v>
      </c>
      <c r="AA4332">
        <v>0</v>
      </c>
      <c r="AB4332">
        <v>0</v>
      </c>
      <c r="AC4332">
        <v>0</v>
      </c>
      <c r="AD4332">
        <v>0</v>
      </c>
      <c r="AE4332">
        <v>1.3375875261202224E-2</v>
      </c>
    </row>
    <row r="4333" spans="1:31" x14ac:dyDescent="0.25">
      <c r="A4333">
        <v>1878855</v>
      </c>
      <c r="B4333">
        <v>1</v>
      </c>
      <c r="C4333" t="s">
        <v>81</v>
      </c>
      <c r="D4333" t="s">
        <v>122</v>
      </c>
      <c r="E4333" t="s">
        <v>210</v>
      </c>
      <c r="F4333" t="s">
        <v>12541</v>
      </c>
      <c r="G4333" t="s">
        <v>133</v>
      </c>
      <c r="H4333" t="s">
        <v>134</v>
      </c>
      <c r="I4333" t="s">
        <v>135</v>
      </c>
      <c r="J4333" t="s">
        <v>136</v>
      </c>
      <c r="K4333" t="s">
        <v>137</v>
      </c>
      <c r="L4333" t="s">
        <v>12542</v>
      </c>
      <c r="M4333" t="s">
        <v>12543</v>
      </c>
      <c r="N4333">
        <v>0.657205555</v>
      </c>
      <c r="O4333">
        <v>23</v>
      </c>
      <c r="P4333">
        <v>846</v>
      </c>
      <c r="Q4333">
        <v>66</v>
      </c>
      <c r="R4333">
        <v>21</v>
      </c>
      <c r="S4333">
        <v>22</v>
      </c>
      <c r="T4333">
        <v>69</v>
      </c>
      <c r="U4333">
        <v>3</v>
      </c>
      <c r="V4333">
        <v>1</v>
      </c>
      <c r="W4333">
        <v>3.2570452546558513</v>
      </c>
      <c r="X4333">
        <v>48.609697524896255</v>
      </c>
      <c r="Y4333">
        <v>35.56649711895993</v>
      </c>
      <c r="Z4333">
        <v>4.9405714759974169</v>
      </c>
      <c r="AA4333">
        <v>30.119277596671331</v>
      </c>
      <c r="AB4333">
        <v>12.618369771489837</v>
      </c>
      <c r="AC4333">
        <v>91.112938273689821</v>
      </c>
      <c r="AD4333">
        <v>1.3087674895437309</v>
      </c>
      <c r="AE4333">
        <v>227.53316450590415</v>
      </c>
    </row>
    <row r="4334" spans="1:31" x14ac:dyDescent="0.25">
      <c r="A4334">
        <v>1879396</v>
      </c>
      <c r="B4334">
        <v>1</v>
      </c>
      <c r="C4334" t="s">
        <v>80</v>
      </c>
      <c r="D4334" t="s">
        <v>98</v>
      </c>
      <c r="E4334" t="s">
        <v>169</v>
      </c>
      <c r="F4334" t="s">
        <v>4388</v>
      </c>
      <c r="G4334" t="s">
        <v>183</v>
      </c>
      <c r="H4334" t="s">
        <v>143</v>
      </c>
      <c r="I4334" t="s">
        <v>135</v>
      </c>
      <c r="J4334" t="s">
        <v>136</v>
      </c>
      <c r="K4334" t="s">
        <v>137</v>
      </c>
      <c r="L4334" t="s">
        <v>12544</v>
      </c>
      <c r="M4334" t="s">
        <v>12545</v>
      </c>
      <c r="N4334">
        <v>1.206111111</v>
      </c>
      <c r="O4334">
        <v>0</v>
      </c>
      <c r="P4334">
        <v>7</v>
      </c>
      <c r="Q4334">
        <v>0</v>
      </c>
      <c r="R4334">
        <v>7</v>
      </c>
      <c r="S4334">
        <v>0</v>
      </c>
      <c r="T4334">
        <v>5</v>
      </c>
      <c r="U4334">
        <v>0</v>
      </c>
      <c r="V4334">
        <v>0</v>
      </c>
      <c r="W4334">
        <v>0</v>
      </c>
      <c r="X4334">
        <v>3.2005461460863716</v>
      </c>
      <c r="Y4334">
        <v>0</v>
      </c>
      <c r="Z4334">
        <v>25.772909644760926</v>
      </c>
      <c r="AA4334">
        <v>0</v>
      </c>
      <c r="AB4334">
        <v>15.204775279556683</v>
      </c>
      <c r="AC4334">
        <v>0</v>
      </c>
      <c r="AD4334">
        <v>0</v>
      </c>
      <c r="AE4334">
        <v>44.178231070403982</v>
      </c>
    </row>
    <row r="4335" spans="1:31" x14ac:dyDescent="0.25">
      <c r="A4335">
        <v>1879024</v>
      </c>
      <c r="B4335">
        <v>1</v>
      </c>
      <c r="C4335" t="s">
        <v>81</v>
      </c>
      <c r="D4335" t="s">
        <v>112</v>
      </c>
      <c r="E4335" t="s">
        <v>140</v>
      </c>
      <c r="F4335" t="s">
        <v>12546</v>
      </c>
      <c r="G4335" t="s">
        <v>163</v>
      </c>
      <c r="H4335" t="s">
        <v>143</v>
      </c>
      <c r="I4335" t="s">
        <v>135</v>
      </c>
      <c r="J4335" t="s">
        <v>136</v>
      </c>
      <c r="K4335" t="s">
        <v>137</v>
      </c>
      <c r="L4335" t="s">
        <v>12547</v>
      </c>
      <c r="M4335" t="s">
        <v>12548</v>
      </c>
      <c r="N4335">
        <v>5.6955555550000003</v>
      </c>
      <c r="O4335">
        <v>0</v>
      </c>
      <c r="P4335">
        <v>1</v>
      </c>
      <c r="Q4335">
        <v>0</v>
      </c>
      <c r="R4335">
        <v>0</v>
      </c>
      <c r="S4335">
        <v>0</v>
      </c>
      <c r="T4335">
        <v>0</v>
      </c>
      <c r="U4335">
        <v>0</v>
      </c>
      <c r="V4335">
        <v>0</v>
      </c>
      <c r="W4335">
        <v>0</v>
      </c>
      <c r="X4335">
        <v>4.198505514858633</v>
      </c>
      <c r="Y4335">
        <v>0</v>
      </c>
      <c r="Z4335">
        <v>0</v>
      </c>
      <c r="AA4335">
        <v>0</v>
      </c>
      <c r="AB4335">
        <v>0</v>
      </c>
      <c r="AC4335">
        <v>0</v>
      </c>
      <c r="AD4335">
        <v>0</v>
      </c>
      <c r="AE4335">
        <v>4.198505514858633</v>
      </c>
    </row>
    <row r="4336" spans="1:31" x14ac:dyDescent="0.25">
      <c r="A4336">
        <v>1879047</v>
      </c>
      <c r="B4336">
        <v>1</v>
      </c>
      <c r="C4336" t="s">
        <v>80</v>
      </c>
      <c r="D4336" t="s">
        <v>99</v>
      </c>
      <c r="E4336" t="s">
        <v>158</v>
      </c>
      <c r="F4336" t="s">
        <v>12549</v>
      </c>
      <c r="G4336" t="s">
        <v>133</v>
      </c>
      <c r="H4336" t="s">
        <v>134</v>
      </c>
      <c r="I4336" t="s">
        <v>135</v>
      </c>
      <c r="J4336" t="s">
        <v>136</v>
      </c>
      <c r="K4336" t="s">
        <v>137</v>
      </c>
      <c r="L4336" t="s">
        <v>12550</v>
      </c>
      <c r="M4336" t="s">
        <v>12551</v>
      </c>
      <c r="N4336">
        <v>1.7522222220000001</v>
      </c>
      <c r="O4336">
        <v>0</v>
      </c>
      <c r="P4336">
        <v>147</v>
      </c>
      <c r="Q4336">
        <v>0</v>
      </c>
      <c r="R4336">
        <v>0</v>
      </c>
      <c r="S4336">
        <v>0</v>
      </c>
      <c r="T4336">
        <v>8</v>
      </c>
      <c r="U4336">
        <v>0</v>
      </c>
      <c r="V4336">
        <v>0</v>
      </c>
      <c r="W4336">
        <v>0</v>
      </c>
      <c r="X4336">
        <v>79.439854644875794</v>
      </c>
      <c r="Y4336">
        <v>0</v>
      </c>
      <c r="Z4336">
        <v>0</v>
      </c>
      <c r="AA4336">
        <v>0</v>
      </c>
      <c r="AB4336">
        <v>24.768678542210694</v>
      </c>
      <c r="AC4336">
        <v>0</v>
      </c>
      <c r="AD4336">
        <v>0</v>
      </c>
      <c r="AE4336">
        <v>104.20853318708649</v>
      </c>
    </row>
    <row r="4337" spans="1:31" x14ac:dyDescent="0.25">
      <c r="A4337">
        <v>1879465</v>
      </c>
      <c r="B4337">
        <v>1</v>
      </c>
      <c r="C4337" t="s">
        <v>81</v>
      </c>
      <c r="D4337" t="s">
        <v>114</v>
      </c>
      <c r="E4337" t="s">
        <v>158</v>
      </c>
      <c r="F4337" t="s">
        <v>12552</v>
      </c>
      <c r="G4337" t="s">
        <v>219</v>
      </c>
      <c r="H4337" t="s">
        <v>134</v>
      </c>
      <c r="I4337" t="s">
        <v>135</v>
      </c>
      <c r="J4337" t="s">
        <v>136</v>
      </c>
      <c r="K4337" t="s">
        <v>137</v>
      </c>
      <c r="L4337" t="s">
        <v>12553</v>
      </c>
      <c r="M4337" t="s">
        <v>12554</v>
      </c>
      <c r="N4337">
        <v>1.3316666660000001</v>
      </c>
      <c r="O4337">
        <v>0</v>
      </c>
      <c r="P4337">
        <v>260</v>
      </c>
      <c r="Q4337">
        <v>0</v>
      </c>
      <c r="R4337">
        <v>2</v>
      </c>
      <c r="S4337">
        <v>0</v>
      </c>
      <c r="T4337">
        <v>12</v>
      </c>
      <c r="U4337">
        <v>0</v>
      </c>
      <c r="V4337">
        <v>0</v>
      </c>
      <c r="W4337">
        <v>0</v>
      </c>
      <c r="X4337">
        <v>27.789432975618336</v>
      </c>
      <c r="Y4337">
        <v>0</v>
      </c>
      <c r="Z4337">
        <v>2.1608211950648892E-2</v>
      </c>
      <c r="AA4337">
        <v>0</v>
      </c>
      <c r="AB4337">
        <v>2.174794148693298</v>
      </c>
      <c r="AC4337">
        <v>0</v>
      </c>
      <c r="AD4337">
        <v>0</v>
      </c>
      <c r="AE4337">
        <v>29.985835336262284</v>
      </c>
    </row>
    <row r="4338" spans="1:31" x14ac:dyDescent="0.25">
      <c r="A4338">
        <v>1879216</v>
      </c>
      <c r="B4338">
        <v>1</v>
      </c>
      <c r="C4338" t="s">
        <v>80</v>
      </c>
      <c r="D4338" t="s">
        <v>92</v>
      </c>
      <c r="E4338" t="s">
        <v>140</v>
      </c>
      <c r="F4338" t="s">
        <v>12555</v>
      </c>
      <c r="G4338" t="s">
        <v>207</v>
      </c>
      <c r="H4338" t="s">
        <v>143</v>
      </c>
      <c r="I4338" t="s">
        <v>135</v>
      </c>
      <c r="J4338" t="s">
        <v>136</v>
      </c>
      <c r="K4338" t="s">
        <v>137</v>
      </c>
      <c r="L4338" t="s">
        <v>12556</v>
      </c>
      <c r="M4338" t="s">
        <v>12557</v>
      </c>
      <c r="N4338">
        <v>3.0588888879999998</v>
      </c>
      <c r="O4338">
        <v>0</v>
      </c>
      <c r="P4338">
        <v>2</v>
      </c>
      <c r="Q4338">
        <v>0</v>
      </c>
      <c r="R4338">
        <v>0</v>
      </c>
      <c r="S4338">
        <v>0</v>
      </c>
      <c r="T4338">
        <v>0</v>
      </c>
      <c r="U4338">
        <v>0</v>
      </c>
      <c r="V4338">
        <v>0</v>
      </c>
      <c r="W4338">
        <v>0</v>
      </c>
      <c r="X4338">
        <v>1.3834798699536299</v>
      </c>
      <c r="Y4338">
        <v>0</v>
      </c>
      <c r="Z4338">
        <v>0</v>
      </c>
      <c r="AA4338">
        <v>0</v>
      </c>
      <c r="AB4338">
        <v>0</v>
      </c>
      <c r="AC4338">
        <v>0</v>
      </c>
      <c r="AD4338">
        <v>0</v>
      </c>
      <c r="AE4338">
        <v>1.3834798699536299</v>
      </c>
    </row>
    <row r="4339" spans="1:31" x14ac:dyDescent="0.25">
      <c r="A4339">
        <v>1878918</v>
      </c>
      <c r="B4339">
        <v>1</v>
      </c>
      <c r="C4339" t="s">
        <v>80</v>
      </c>
      <c r="D4339" t="s">
        <v>105</v>
      </c>
      <c r="E4339" t="s">
        <v>146</v>
      </c>
      <c r="F4339" t="s">
        <v>11437</v>
      </c>
      <c r="G4339" t="s">
        <v>469</v>
      </c>
      <c r="H4339" t="s">
        <v>143</v>
      </c>
      <c r="I4339" t="s">
        <v>135</v>
      </c>
      <c r="J4339" t="s">
        <v>136</v>
      </c>
      <c r="K4339" t="s">
        <v>137</v>
      </c>
      <c r="L4339" t="s">
        <v>12558</v>
      </c>
      <c r="M4339" t="s">
        <v>12559</v>
      </c>
      <c r="N4339">
        <v>1.6730555549999999</v>
      </c>
      <c r="O4339">
        <v>0</v>
      </c>
      <c r="P4339">
        <v>15</v>
      </c>
      <c r="Q4339">
        <v>0</v>
      </c>
      <c r="R4339">
        <v>13</v>
      </c>
      <c r="S4339">
        <v>0</v>
      </c>
      <c r="T4339">
        <v>2</v>
      </c>
      <c r="U4339">
        <v>0</v>
      </c>
      <c r="V4339">
        <v>0</v>
      </c>
      <c r="W4339">
        <v>0</v>
      </c>
      <c r="X4339">
        <v>4.8608924763942687</v>
      </c>
      <c r="Y4339">
        <v>0</v>
      </c>
      <c r="Z4339">
        <v>11.454846025445901</v>
      </c>
      <c r="AA4339">
        <v>0</v>
      </c>
      <c r="AB4339">
        <v>4.776622132282788</v>
      </c>
      <c r="AC4339">
        <v>0</v>
      </c>
      <c r="AD4339">
        <v>0</v>
      </c>
      <c r="AE4339">
        <v>21.092360634122958</v>
      </c>
    </row>
    <row r="4340" spans="1:31" x14ac:dyDescent="0.25">
      <c r="A4340">
        <v>1879064</v>
      </c>
      <c r="B4340">
        <v>1</v>
      </c>
      <c r="C4340" t="s">
        <v>80</v>
      </c>
      <c r="D4340" t="s">
        <v>100</v>
      </c>
      <c r="E4340" t="s">
        <v>210</v>
      </c>
      <c r="F4340" t="s">
        <v>1788</v>
      </c>
      <c r="G4340" t="s">
        <v>133</v>
      </c>
      <c r="H4340" t="s">
        <v>134</v>
      </c>
      <c r="I4340" t="s">
        <v>135</v>
      </c>
      <c r="J4340" t="s">
        <v>136</v>
      </c>
      <c r="K4340" t="s">
        <v>137</v>
      </c>
      <c r="L4340" t="s">
        <v>12560</v>
      </c>
      <c r="M4340" t="s">
        <v>12561</v>
      </c>
      <c r="N4340">
        <v>0.2</v>
      </c>
      <c r="O4340">
        <v>1</v>
      </c>
      <c r="P4340">
        <v>1265</v>
      </c>
      <c r="Q4340">
        <v>18</v>
      </c>
      <c r="R4340">
        <v>442</v>
      </c>
      <c r="S4340">
        <v>13</v>
      </c>
      <c r="T4340">
        <v>248</v>
      </c>
      <c r="U4340">
        <v>0</v>
      </c>
      <c r="V4340">
        <v>1</v>
      </c>
      <c r="W4340">
        <v>0.123655869</v>
      </c>
      <c r="X4340">
        <v>79.155687159288064</v>
      </c>
      <c r="Y4340">
        <v>90.62646472166</v>
      </c>
      <c r="Z4340">
        <v>112.10766578668802</v>
      </c>
      <c r="AA4340">
        <v>45.368111099813405</v>
      </c>
      <c r="AB4340">
        <v>50.85434525696494</v>
      </c>
      <c r="AC4340">
        <v>0</v>
      </c>
      <c r="AD4340">
        <v>33.077014904338</v>
      </c>
      <c r="AE4340">
        <v>411.31294479775244</v>
      </c>
    </row>
    <row r="4341" spans="1:31" x14ac:dyDescent="0.25">
      <c r="A4341">
        <v>1879402</v>
      </c>
      <c r="B4341">
        <v>1</v>
      </c>
      <c r="C4341" t="s">
        <v>81</v>
      </c>
      <c r="D4341" t="s">
        <v>121</v>
      </c>
      <c r="E4341" t="s">
        <v>146</v>
      </c>
      <c r="F4341" t="s">
        <v>7542</v>
      </c>
      <c r="G4341" t="s">
        <v>148</v>
      </c>
      <c r="H4341" t="s">
        <v>143</v>
      </c>
      <c r="I4341" t="s">
        <v>135</v>
      </c>
      <c r="J4341" t="s">
        <v>136</v>
      </c>
      <c r="K4341" t="s">
        <v>137</v>
      </c>
      <c r="L4341" t="s">
        <v>12562</v>
      </c>
      <c r="M4341" t="s">
        <v>12563</v>
      </c>
      <c r="N4341">
        <v>1.184722222</v>
      </c>
      <c r="O4341">
        <v>0</v>
      </c>
      <c r="P4341">
        <v>4</v>
      </c>
      <c r="Q4341">
        <v>0</v>
      </c>
      <c r="R4341">
        <v>21</v>
      </c>
      <c r="S4341">
        <v>0</v>
      </c>
      <c r="T4341">
        <v>0</v>
      </c>
      <c r="U4341">
        <v>0</v>
      </c>
      <c r="V4341">
        <v>0</v>
      </c>
      <c r="W4341">
        <v>0</v>
      </c>
      <c r="X4341">
        <v>1.2486149067943391</v>
      </c>
      <c r="Y4341">
        <v>0</v>
      </c>
      <c r="Z4341">
        <v>8.9619142221930002</v>
      </c>
      <c r="AA4341">
        <v>0</v>
      </c>
      <c r="AB4341">
        <v>0</v>
      </c>
      <c r="AC4341">
        <v>0</v>
      </c>
      <c r="AD4341">
        <v>0</v>
      </c>
      <c r="AE4341">
        <v>10.210529128987339</v>
      </c>
    </row>
    <row r="4342" spans="1:31" x14ac:dyDescent="0.25">
      <c r="A4342">
        <v>1878861</v>
      </c>
      <c r="B4342">
        <v>1</v>
      </c>
      <c r="C4342" t="s">
        <v>80</v>
      </c>
      <c r="D4342" t="s">
        <v>108</v>
      </c>
      <c r="E4342" t="s">
        <v>210</v>
      </c>
      <c r="F4342" t="s">
        <v>10255</v>
      </c>
      <c r="G4342" t="s">
        <v>133</v>
      </c>
      <c r="H4342" t="s">
        <v>134</v>
      </c>
      <c r="I4342" t="s">
        <v>135</v>
      </c>
      <c r="J4342" t="s">
        <v>136</v>
      </c>
      <c r="K4342" t="s">
        <v>137</v>
      </c>
      <c r="L4342" t="s">
        <v>12564</v>
      </c>
      <c r="M4342" t="s">
        <v>12565</v>
      </c>
      <c r="N4342">
        <v>0.466388888</v>
      </c>
      <c r="O4342">
        <v>0</v>
      </c>
      <c r="P4342">
        <v>2308</v>
      </c>
      <c r="Q4342">
        <v>0</v>
      </c>
      <c r="R4342">
        <v>131</v>
      </c>
      <c r="S4342">
        <v>1</v>
      </c>
      <c r="T4342">
        <v>825</v>
      </c>
      <c r="U4342">
        <v>1</v>
      </c>
      <c r="V4342">
        <v>2</v>
      </c>
      <c r="W4342">
        <v>0</v>
      </c>
      <c r="X4342">
        <v>130.53030353214328</v>
      </c>
      <c r="Y4342">
        <v>0</v>
      </c>
      <c r="Z4342">
        <v>74.766273534551743</v>
      </c>
      <c r="AA4342">
        <v>15.168446369979925</v>
      </c>
      <c r="AB4342">
        <v>155.28446863546321</v>
      </c>
      <c r="AC4342">
        <v>57.116600921256492</v>
      </c>
      <c r="AD4342">
        <v>3.1012894705890535</v>
      </c>
      <c r="AE4342">
        <v>435.96738246398371</v>
      </c>
    </row>
    <row r="4343" spans="1:31" x14ac:dyDescent="0.25">
      <c r="A4343">
        <v>1879356</v>
      </c>
      <c r="B4343">
        <v>1</v>
      </c>
      <c r="C4343" t="s">
        <v>80</v>
      </c>
      <c r="D4343" t="s">
        <v>85</v>
      </c>
      <c r="E4343" t="s">
        <v>140</v>
      </c>
      <c r="F4343" t="s">
        <v>12566</v>
      </c>
      <c r="G4343" t="s">
        <v>200</v>
      </c>
      <c r="H4343" t="s">
        <v>143</v>
      </c>
      <c r="I4343" t="s">
        <v>135</v>
      </c>
      <c r="J4343" t="s">
        <v>136</v>
      </c>
      <c r="K4343" t="s">
        <v>137</v>
      </c>
      <c r="L4343" t="s">
        <v>12567</v>
      </c>
      <c r="M4343" t="s">
        <v>12568</v>
      </c>
      <c r="N4343">
        <v>1.59</v>
      </c>
      <c r="O4343">
        <v>0</v>
      </c>
      <c r="P4343">
        <v>7</v>
      </c>
      <c r="Q4343">
        <v>0</v>
      </c>
      <c r="R4343">
        <v>0</v>
      </c>
      <c r="S4343">
        <v>0</v>
      </c>
      <c r="T4343">
        <v>0</v>
      </c>
      <c r="U4343">
        <v>0</v>
      </c>
      <c r="V4343">
        <v>0</v>
      </c>
      <c r="W4343">
        <v>0</v>
      </c>
      <c r="X4343">
        <v>3.8682893473785254</v>
      </c>
      <c r="Y4343">
        <v>0</v>
      </c>
      <c r="Z4343">
        <v>0</v>
      </c>
      <c r="AA4343">
        <v>0</v>
      </c>
      <c r="AB4343">
        <v>0</v>
      </c>
      <c r="AC4343">
        <v>0</v>
      </c>
      <c r="AD4343">
        <v>0</v>
      </c>
      <c r="AE4343">
        <v>3.8682893473785254</v>
      </c>
    </row>
    <row r="4344" spans="1:31" x14ac:dyDescent="0.25">
      <c r="A4344">
        <v>1879256</v>
      </c>
      <c r="B4344">
        <v>1</v>
      </c>
      <c r="C4344" t="s">
        <v>80</v>
      </c>
      <c r="D4344" t="s">
        <v>103</v>
      </c>
      <c r="E4344" t="s">
        <v>158</v>
      </c>
      <c r="F4344" t="s">
        <v>12569</v>
      </c>
      <c r="G4344" t="s">
        <v>133</v>
      </c>
      <c r="H4344" t="s">
        <v>134</v>
      </c>
      <c r="I4344" t="s">
        <v>152</v>
      </c>
      <c r="J4344" t="s">
        <v>136</v>
      </c>
      <c r="K4344" t="s">
        <v>137</v>
      </c>
      <c r="L4344" t="s">
        <v>12570</v>
      </c>
      <c r="M4344" t="s">
        <v>12571</v>
      </c>
      <c r="N4344">
        <v>1.7500000000000002E-2</v>
      </c>
      <c r="O4344">
        <v>3</v>
      </c>
      <c r="P4344">
        <v>901</v>
      </c>
      <c r="Q4344">
        <v>4</v>
      </c>
      <c r="R4344">
        <v>116</v>
      </c>
      <c r="S4344">
        <v>7</v>
      </c>
      <c r="T4344">
        <v>90</v>
      </c>
      <c r="U4344">
        <v>0</v>
      </c>
      <c r="V4344">
        <v>0</v>
      </c>
      <c r="W4344">
        <v>6.1284270219515012E-2</v>
      </c>
      <c r="X4344">
        <v>3.3582680580680302</v>
      </c>
      <c r="Y4344">
        <v>0.22926101487590006</v>
      </c>
      <c r="Z4344">
        <v>0.72273291739803047</v>
      </c>
      <c r="AA4344">
        <v>0.10235765183987</v>
      </c>
      <c r="AB4344">
        <v>1.1105492591635231</v>
      </c>
      <c r="AC4344">
        <v>0</v>
      </c>
      <c r="AD4344">
        <v>0</v>
      </c>
      <c r="AE4344">
        <v>5.5844531715648689</v>
      </c>
    </row>
    <row r="4345" spans="1:31" x14ac:dyDescent="0.25">
      <c r="A4345">
        <v>1879316</v>
      </c>
      <c r="B4345">
        <v>1</v>
      </c>
      <c r="C4345" t="s">
        <v>80</v>
      </c>
      <c r="D4345" t="s">
        <v>98</v>
      </c>
      <c r="E4345" t="s">
        <v>146</v>
      </c>
      <c r="F4345" t="s">
        <v>12572</v>
      </c>
      <c r="G4345" t="s">
        <v>148</v>
      </c>
      <c r="H4345" t="s">
        <v>143</v>
      </c>
      <c r="I4345" t="s">
        <v>135</v>
      </c>
      <c r="J4345" t="s">
        <v>136</v>
      </c>
      <c r="K4345" t="s">
        <v>137</v>
      </c>
      <c r="L4345" t="s">
        <v>12573</v>
      </c>
      <c r="M4345" t="s">
        <v>12574</v>
      </c>
      <c r="N4345">
        <v>3.96</v>
      </c>
      <c r="O4345">
        <v>0</v>
      </c>
      <c r="P4345">
        <v>0</v>
      </c>
      <c r="Q4345">
        <v>0</v>
      </c>
      <c r="R4345">
        <v>14</v>
      </c>
      <c r="S4345">
        <v>0</v>
      </c>
      <c r="T4345">
        <v>7</v>
      </c>
      <c r="U4345">
        <v>0</v>
      </c>
      <c r="V4345">
        <v>0</v>
      </c>
      <c r="W4345">
        <v>0</v>
      </c>
      <c r="X4345">
        <v>0</v>
      </c>
      <c r="Y4345">
        <v>0</v>
      </c>
      <c r="Z4345">
        <v>102.66871698468529</v>
      </c>
      <c r="AA4345">
        <v>0</v>
      </c>
      <c r="AB4345">
        <v>24.158523121714559</v>
      </c>
      <c r="AC4345">
        <v>0</v>
      </c>
      <c r="AD4345">
        <v>0</v>
      </c>
      <c r="AE4345">
        <v>126.82724010639984</v>
      </c>
    </row>
    <row r="4346" spans="1:31" x14ac:dyDescent="0.25">
      <c r="A4346">
        <v>1879007</v>
      </c>
      <c r="B4346">
        <v>1</v>
      </c>
      <c r="C4346" t="s">
        <v>80</v>
      </c>
      <c r="D4346" t="s">
        <v>105</v>
      </c>
      <c r="E4346" t="s">
        <v>140</v>
      </c>
      <c r="F4346" t="s">
        <v>12575</v>
      </c>
      <c r="G4346" t="s">
        <v>212</v>
      </c>
      <c r="H4346" t="s">
        <v>143</v>
      </c>
      <c r="I4346" t="s">
        <v>135</v>
      </c>
      <c r="J4346" t="s">
        <v>3</v>
      </c>
      <c r="K4346" t="s">
        <v>137</v>
      </c>
      <c r="L4346" t="s">
        <v>12576</v>
      </c>
      <c r="M4346" t="s">
        <v>12577</v>
      </c>
      <c r="N4346">
        <v>13.335833333</v>
      </c>
      <c r="O4346">
        <v>0</v>
      </c>
      <c r="P4346">
        <v>3</v>
      </c>
      <c r="Q4346">
        <v>0</v>
      </c>
      <c r="R4346">
        <v>0</v>
      </c>
      <c r="S4346">
        <v>0</v>
      </c>
      <c r="T4346">
        <v>0</v>
      </c>
      <c r="U4346">
        <v>0</v>
      </c>
      <c r="V4346">
        <v>0</v>
      </c>
      <c r="W4346">
        <v>0</v>
      </c>
      <c r="X4346">
        <v>15.702038715438626</v>
      </c>
      <c r="Y4346">
        <v>0</v>
      </c>
      <c r="Z4346">
        <v>0</v>
      </c>
      <c r="AA4346">
        <v>0</v>
      </c>
      <c r="AB4346">
        <v>0</v>
      </c>
      <c r="AC4346">
        <v>0</v>
      </c>
      <c r="AD4346">
        <v>0</v>
      </c>
      <c r="AE4346">
        <v>15.702038715438626</v>
      </c>
    </row>
    <row r="4347" spans="1:31" x14ac:dyDescent="0.25">
      <c r="A4347">
        <v>1879193</v>
      </c>
      <c r="B4347">
        <v>1</v>
      </c>
      <c r="C4347" t="s">
        <v>80</v>
      </c>
      <c r="D4347" t="s">
        <v>83</v>
      </c>
      <c r="E4347" t="s">
        <v>229</v>
      </c>
      <c r="F4347" t="s">
        <v>12578</v>
      </c>
      <c r="G4347" t="s">
        <v>133</v>
      </c>
      <c r="H4347" t="s">
        <v>232</v>
      </c>
      <c r="I4347" t="s">
        <v>135</v>
      </c>
      <c r="J4347" t="s">
        <v>136</v>
      </c>
      <c r="K4347" t="s">
        <v>137</v>
      </c>
      <c r="L4347" t="s">
        <v>12579</v>
      </c>
      <c r="M4347" t="s">
        <v>12580</v>
      </c>
      <c r="N4347">
        <v>0.65305555500000001</v>
      </c>
      <c r="O4347">
        <v>0</v>
      </c>
      <c r="P4347">
        <v>8754</v>
      </c>
      <c r="Q4347">
        <v>0</v>
      </c>
      <c r="R4347">
        <v>0</v>
      </c>
      <c r="S4347">
        <v>1</v>
      </c>
      <c r="T4347">
        <v>735</v>
      </c>
      <c r="U4347">
        <v>0</v>
      </c>
      <c r="V4347">
        <v>0</v>
      </c>
      <c r="W4347">
        <v>0</v>
      </c>
      <c r="X4347">
        <v>1488.7649909960132</v>
      </c>
      <c r="Y4347">
        <v>0</v>
      </c>
      <c r="Z4347">
        <v>0</v>
      </c>
      <c r="AA4347">
        <v>16.26131740152384</v>
      </c>
      <c r="AB4347">
        <v>462.4285752786293</v>
      </c>
      <c r="AC4347">
        <v>0</v>
      </c>
      <c r="AD4347">
        <v>0</v>
      </c>
      <c r="AE4347">
        <v>1967.4548836761664</v>
      </c>
    </row>
    <row r="4348" spans="1:31" x14ac:dyDescent="0.25">
      <c r="A4348">
        <v>1878944</v>
      </c>
      <c r="B4348">
        <v>1</v>
      </c>
      <c r="C4348" t="s">
        <v>81</v>
      </c>
      <c r="D4348" t="s">
        <v>119</v>
      </c>
      <c r="E4348" t="s">
        <v>146</v>
      </c>
      <c r="F4348" t="s">
        <v>702</v>
      </c>
      <c r="G4348" t="s">
        <v>171</v>
      </c>
      <c r="H4348" t="s">
        <v>143</v>
      </c>
      <c r="I4348" t="s">
        <v>135</v>
      </c>
      <c r="J4348" t="s">
        <v>136</v>
      </c>
      <c r="K4348" t="s">
        <v>172</v>
      </c>
      <c r="L4348" t="s">
        <v>12581</v>
      </c>
      <c r="M4348" t="s">
        <v>12582</v>
      </c>
      <c r="N4348">
        <v>7.971122222</v>
      </c>
      <c r="O4348">
        <v>0</v>
      </c>
      <c r="P4348">
        <v>62</v>
      </c>
      <c r="Q4348">
        <v>0</v>
      </c>
      <c r="R4348">
        <v>1</v>
      </c>
      <c r="S4348">
        <v>0</v>
      </c>
      <c r="T4348">
        <v>2</v>
      </c>
      <c r="U4348">
        <v>0</v>
      </c>
      <c r="V4348">
        <v>0</v>
      </c>
      <c r="W4348">
        <v>0</v>
      </c>
      <c r="X4348">
        <v>85.100750282493507</v>
      </c>
      <c r="Y4348">
        <v>0</v>
      </c>
      <c r="Z4348">
        <v>0.12273996863021441</v>
      </c>
      <c r="AA4348">
        <v>0</v>
      </c>
      <c r="AB4348">
        <v>7.4813919644147937</v>
      </c>
      <c r="AC4348">
        <v>0</v>
      </c>
      <c r="AD4348">
        <v>0</v>
      </c>
      <c r="AE4348">
        <v>92.704882215538518</v>
      </c>
    </row>
    <row r="4349" spans="1:31" x14ac:dyDescent="0.25">
      <c r="A4349">
        <v>1878881</v>
      </c>
      <c r="B4349">
        <v>1</v>
      </c>
      <c r="C4349" t="s">
        <v>80</v>
      </c>
      <c r="D4349" t="s">
        <v>83</v>
      </c>
      <c r="E4349" t="s">
        <v>158</v>
      </c>
      <c r="F4349" t="s">
        <v>12583</v>
      </c>
      <c r="G4349" t="s">
        <v>133</v>
      </c>
      <c r="H4349" t="s">
        <v>134</v>
      </c>
      <c r="I4349" t="s">
        <v>135</v>
      </c>
      <c r="J4349" t="s">
        <v>136</v>
      </c>
      <c r="K4349" t="s">
        <v>137</v>
      </c>
      <c r="L4349" t="s">
        <v>12584</v>
      </c>
      <c r="M4349" t="s">
        <v>12585</v>
      </c>
      <c r="N4349">
        <v>1.0227777769999999</v>
      </c>
      <c r="O4349">
        <v>0</v>
      </c>
      <c r="P4349">
        <v>0</v>
      </c>
      <c r="Q4349">
        <v>1</v>
      </c>
      <c r="R4349">
        <v>0</v>
      </c>
      <c r="S4349">
        <v>6</v>
      </c>
      <c r="T4349">
        <v>0</v>
      </c>
      <c r="U4349">
        <v>8</v>
      </c>
      <c r="V4349">
        <v>0</v>
      </c>
      <c r="W4349">
        <v>0</v>
      </c>
      <c r="X4349">
        <v>0</v>
      </c>
      <c r="Y4349">
        <v>0.79628324052875565</v>
      </c>
      <c r="Z4349">
        <v>0</v>
      </c>
      <c r="AA4349">
        <v>11.613834651486318</v>
      </c>
      <c r="AB4349">
        <v>0</v>
      </c>
      <c r="AC4349">
        <v>479.89840853226553</v>
      </c>
      <c r="AD4349">
        <v>0</v>
      </c>
      <c r="AE4349">
        <v>492.30852642428061</v>
      </c>
    </row>
    <row r="4350" spans="1:31" x14ac:dyDescent="0.25">
      <c r="A4350">
        <v>1879087</v>
      </c>
      <c r="B4350">
        <v>1</v>
      </c>
      <c r="C4350" t="s">
        <v>80</v>
      </c>
      <c r="D4350" t="s">
        <v>85</v>
      </c>
      <c r="E4350" t="s">
        <v>140</v>
      </c>
      <c r="F4350" t="s">
        <v>12586</v>
      </c>
      <c r="G4350" t="s">
        <v>200</v>
      </c>
      <c r="H4350" t="s">
        <v>143</v>
      </c>
      <c r="I4350" t="s">
        <v>135</v>
      </c>
      <c r="J4350" t="s">
        <v>136</v>
      </c>
      <c r="K4350" t="s">
        <v>137</v>
      </c>
      <c r="L4350" t="s">
        <v>12587</v>
      </c>
      <c r="M4350" t="s">
        <v>12588</v>
      </c>
      <c r="N4350">
        <v>2.1002777770000001</v>
      </c>
      <c r="O4350">
        <v>0</v>
      </c>
      <c r="P4350">
        <v>9</v>
      </c>
      <c r="Q4350">
        <v>0</v>
      </c>
      <c r="R4350">
        <v>0</v>
      </c>
      <c r="S4350">
        <v>0</v>
      </c>
      <c r="T4350">
        <v>3</v>
      </c>
      <c r="U4350">
        <v>0</v>
      </c>
      <c r="V4350">
        <v>0</v>
      </c>
      <c r="W4350">
        <v>0</v>
      </c>
      <c r="X4350">
        <v>5.4358878542585174</v>
      </c>
      <c r="Y4350">
        <v>0</v>
      </c>
      <c r="Z4350">
        <v>0</v>
      </c>
      <c r="AA4350">
        <v>0</v>
      </c>
      <c r="AB4350">
        <v>3.3100571394392122</v>
      </c>
      <c r="AC4350">
        <v>0</v>
      </c>
      <c r="AD4350">
        <v>0</v>
      </c>
      <c r="AE4350">
        <v>8.74594499369773</v>
      </c>
    </row>
    <row r="4351" spans="1:31" x14ac:dyDescent="0.25">
      <c r="A4351">
        <v>1878838</v>
      </c>
      <c r="B4351">
        <v>1</v>
      </c>
      <c r="C4351" t="s">
        <v>80</v>
      </c>
      <c r="D4351" t="s">
        <v>104</v>
      </c>
      <c r="E4351" t="s">
        <v>131</v>
      </c>
      <c r="F4351" t="s">
        <v>4025</v>
      </c>
      <c r="G4351" t="s">
        <v>133</v>
      </c>
      <c r="H4351" t="s">
        <v>134</v>
      </c>
      <c r="I4351" t="s">
        <v>135</v>
      </c>
      <c r="J4351" t="s">
        <v>136</v>
      </c>
      <c r="K4351" t="s">
        <v>137</v>
      </c>
      <c r="L4351" t="s">
        <v>12589</v>
      </c>
      <c r="M4351" t="s">
        <v>12590</v>
      </c>
      <c r="N4351">
        <v>1.0391666660000001</v>
      </c>
      <c r="O4351">
        <v>1</v>
      </c>
      <c r="P4351">
        <v>22</v>
      </c>
      <c r="Q4351">
        <v>0</v>
      </c>
      <c r="R4351">
        <v>61</v>
      </c>
      <c r="S4351">
        <v>1</v>
      </c>
      <c r="T4351">
        <v>8</v>
      </c>
      <c r="U4351">
        <v>4</v>
      </c>
      <c r="V4351">
        <v>0</v>
      </c>
      <c r="W4351">
        <v>0.49267024138499915</v>
      </c>
      <c r="X4351">
        <v>6.5880848503960046</v>
      </c>
      <c r="Y4351">
        <v>0</v>
      </c>
      <c r="Z4351">
        <v>38.201547828779916</v>
      </c>
      <c r="AA4351">
        <v>0</v>
      </c>
      <c r="AB4351">
        <v>1.8336973641492122</v>
      </c>
      <c r="AC4351">
        <v>332.96690716398291</v>
      </c>
      <c r="AD4351">
        <v>0</v>
      </c>
      <c r="AE4351">
        <v>380.08290744869305</v>
      </c>
    </row>
    <row r="4352" spans="1:31" x14ac:dyDescent="0.25">
      <c r="A4352">
        <v>1878927</v>
      </c>
      <c r="B4352">
        <v>1</v>
      </c>
      <c r="C4352" t="s">
        <v>80</v>
      </c>
      <c r="D4352" t="s">
        <v>104</v>
      </c>
      <c r="E4352" t="s">
        <v>131</v>
      </c>
      <c r="F4352" t="s">
        <v>12591</v>
      </c>
      <c r="G4352" t="s">
        <v>133</v>
      </c>
      <c r="H4352" t="s">
        <v>134</v>
      </c>
      <c r="I4352" t="s">
        <v>135</v>
      </c>
      <c r="J4352" t="s">
        <v>136</v>
      </c>
      <c r="K4352" t="s">
        <v>137</v>
      </c>
      <c r="L4352" t="s">
        <v>12592</v>
      </c>
      <c r="M4352" t="s">
        <v>12593</v>
      </c>
      <c r="N4352">
        <v>1.265833333</v>
      </c>
      <c r="O4352">
        <v>7</v>
      </c>
      <c r="P4352">
        <v>339</v>
      </c>
      <c r="Q4352">
        <v>13</v>
      </c>
      <c r="R4352">
        <v>13</v>
      </c>
      <c r="S4352">
        <v>17</v>
      </c>
      <c r="T4352">
        <v>44</v>
      </c>
      <c r="U4352">
        <v>0</v>
      </c>
      <c r="V4352">
        <v>0</v>
      </c>
      <c r="W4352">
        <v>2.7746868939098133</v>
      </c>
      <c r="X4352">
        <v>61.966700652673744</v>
      </c>
      <c r="Y4352">
        <v>28.818228050346345</v>
      </c>
      <c r="Z4352">
        <v>2.4090709045437002</v>
      </c>
      <c r="AA4352">
        <v>56.276373524211991</v>
      </c>
      <c r="AB4352">
        <v>31.761632048089794</v>
      </c>
      <c r="AC4352">
        <v>0</v>
      </c>
      <c r="AD4352">
        <v>0</v>
      </c>
      <c r="AE4352">
        <v>184.00669207377535</v>
      </c>
    </row>
    <row r="4353" spans="1:31" x14ac:dyDescent="0.25">
      <c r="A4353">
        <v>1878950</v>
      </c>
      <c r="B4353">
        <v>1</v>
      </c>
      <c r="C4353" t="s">
        <v>80</v>
      </c>
      <c r="D4353" t="s">
        <v>104</v>
      </c>
      <c r="E4353" t="s">
        <v>140</v>
      </c>
      <c r="F4353" t="s">
        <v>12594</v>
      </c>
      <c r="G4353" t="s">
        <v>163</v>
      </c>
      <c r="H4353" t="s">
        <v>143</v>
      </c>
      <c r="I4353" t="s">
        <v>135</v>
      </c>
      <c r="J4353" t="s">
        <v>136</v>
      </c>
      <c r="K4353" t="s">
        <v>137</v>
      </c>
      <c r="L4353" t="s">
        <v>12595</v>
      </c>
      <c r="M4353" t="s">
        <v>12596</v>
      </c>
      <c r="N4353">
        <v>1.2536111109999999</v>
      </c>
      <c r="O4353">
        <v>0</v>
      </c>
      <c r="P4353">
        <v>5</v>
      </c>
      <c r="Q4353">
        <v>0</v>
      </c>
      <c r="R4353">
        <v>0</v>
      </c>
      <c r="S4353">
        <v>0</v>
      </c>
      <c r="T4353">
        <v>0</v>
      </c>
      <c r="U4353">
        <v>0</v>
      </c>
      <c r="V4353">
        <v>0</v>
      </c>
      <c r="W4353">
        <v>0</v>
      </c>
      <c r="X4353">
        <v>0.43096415991294446</v>
      </c>
      <c r="Y4353">
        <v>0</v>
      </c>
      <c r="Z4353">
        <v>0</v>
      </c>
      <c r="AA4353">
        <v>0</v>
      </c>
      <c r="AB4353">
        <v>0</v>
      </c>
      <c r="AC4353">
        <v>0</v>
      </c>
      <c r="AD4353">
        <v>0</v>
      </c>
      <c r="AE4353">
        <v>0.43096415991294446</v>
      </c>
    </row>
    <row r="4354" spans="1:31" x14ac:dyDescent="0.25">
      <c r="A4354">
        <v>1879119</v>
      </c>
      <c r="B4354">
        <v>1</v>
      </c>
      <c r="C4354" t="s">
        <v>80</v>
      </c>
      <c r="D4354" t="s">
        <v>95</v>
      </c>
      <c r="E4354" t="s">
        <v>229</v>
      </c>
      <c r="F4354" t="s">
        <v>12597</v>
      </c>
      <c r="G4354" t="s">
        <v>2221</v>
      </c>
      <c r="H4354" t="s">
        <v>134</v>
      </c>
      <c r="I4354" t="s">
        <v>135</v>
      </c>
      <c r="J4354" t="s">
        <v>5</v>
      </c>
      <c r="K4354" t="s">
        <v>137</v>
      </c>
      <c r="L4354" t="s">
        <v>12598</v>
      </c>
      <c r="M4354" t="s">
        <v>12599</v>
      </c>
      <c r="N4354">
        <v>1.810277777</v>
      </c>
      <c r="O4354">
        <v>0</v>
      </c>
      <c r="P4354">
        <v>0</v>
      </c>
      <c r="Q4354">
        <v>0</v>
      </c>
      <c r="R4354">
        <v>0</v>
      </c>
      <c r="S4354">
        <v>0</v>
      </c>
      <c r="T4354">
        <v>0</v>
      </c>
      <c r="U4354">
        <v>1</v>
      </c>
      <c r="V4354">
        <v>0</v>
      </c>
      <c r="W4354">
        <v>0</v>
      </c>
      <c r="X4354">
        <v>0</v>
      </c>
      <c r="Y4354">
        <v>0</v>
      </c>
      <c r="Z4354">
        <v>0</v>
      </c>
      <c r="AA4354">
        <v>0</v>
      </c>
      <c r="AB4354">
        <v>0</v>
      </c>
      <c r="AC4354">
        <v>7121.2613812413865</v>
      </c>
      <c r="AD4354">
        <v>0</v>
      </c>
      <c r="AE4354">
        <v>7121.2613812413865</v>
      </c>
    </row>
    <row r="4355" spans="1:31" x14ac:dyDescent="0.25">
      <c r="A4355">
        <v>1879096</v>
      </c>
      <c r="B4355">
        <v>1</v>
      </c>
      <c r="C4355" t="s">
        <v>80</v>
      </c>
      <c r="D4355" t="s">
        <v>104</v>
      </c>
      <c r="E4355" t="s">
        <v>146</v>
      </c>
      <c r="F4355" t="s">
        <v>12600</v>
      </c>
      <c r="G4355" t="s">
        <v>363</v>
      </c>
      <c r="H4355" t="s">
        <v>143</v>
      </c>
      <c r="I4355" t="s">
        <v>135</v>
      </c>
      <c r="J4355" t="s">
        <v>136</v>
      </c>
      <c r="K4355" t="s">
        <v>137</v>
      </c>
      <c r="L4355" t="s">
        <v>12601</v>
      </c>
      <c r="M4355" t="s">
        <v>12602</v>
      </c>
      <c r="N4355">
        <v>7.3569444439999998</v>
      </c>
      <c r="O4355">
        <v>0</v>
      </c>
      <c r="P4355">
        <v>14</v>
      </c>
      <c r="Q4355">
        <v>0</v>
      </c>
      <c r="R4355">
        <v>3</v>
      </c>
      <c r="S4355">
        <v>0</v>
      </c>
      <c r="T4355">
        <v>2</v>
      </c>
      <c r="U4355">
        <v>0</v>
      </c>
      <c r="V4355">
        <v>0</v>
      </c>
      <c r="W4355">
        <v>0</v>
      </c>
      <c r="X4355">
        <v>13.697414239416398</v>
      </c>
      <c r="Y4355">
        <v>0</v>
      </c>
      <c r="Z4355">
        <v>23.179850775407807</v>
      </c>
      <c r="AA4355">
        <v>0</v>
      </c>
      <c r="AB4355">
        <v>1.800505901408989</v>
      </c>
      <c r="AC4355">
        <v>0</v>
      </c>
      <c r="AD4355">
        <v>0</v>
      </c>
      <c r="AE4355">
        <v>38.677770916233193</v>
      </c>
    </row>
    <row r="4356" spans="1:31" x14ac:dyDescent="0.25">
      <c r="A4356">
        <v>1878973</v>
      </c>
      <c r="B4356">
        <v>1</v>
      </c>
      <c r="C4356" t="s">
        <v>80</v>
      </c>
      <c r="D4356" t="s">
        <v>102</v>
      </c>
      <c r="E4356" t="s">
        <v>146</v>
      </c>
      <c r="F4356" t="s">
        <v>12603</v>
      </c>
      <c r="G4356" t="s">
        <v>148</v>
      </c>
      <c r="H4356" t="s">
        <v>143</v>
      </c>
      <c r="I4356" t="s">
        <v>135</v>
      </c>
      <c r="J4356" t="s">
        <v>136</v>
      </c>
      <c r="K4356" t="s">
        <v>137</v>
      </c>
      <c r="L4356" t="s">
        <v>12604</v>
      </c>
      <c r="M4356" t="s">
        <v>12605</v>
      </c>
      <c r="N4356">
        <v>1.886666666</v>
      </c>
      <c r="O4356">
        <v>0</v>
      </c>
      <c r="P4356">
        <v>0</v>
      </c>
      <c r="Q4356">
        <v>0</v>
      </c>
      <c r="R4356">
        <v>1</v>
      </c>
      <c r="S4356">
        <v>0</v>
      </c>
      <c r="T4356">
        <v>0</v>
      </c>
      <c r="U4356">
        <v>0</v>
      </c>
      <c r="V4356">
        <v>0</v>
      </c>
      <c r="W4356">
        <v>0</v>
      </c>
      <c r="X4356">
        <v>0</v>
      </c>
      <c r="Y4356">
        <v>0</v>
      </c>
      <c r="Z4356">
        <v>23.676150007039375</v>
      </c>
      <c r="AA4356">
        <v>0</v>
      </c>
      <c r="AB4356">
        <v>0</v>
      </c>
      <c r="AC4356">
        <v>0</v>
      </c>
      <c r="AD4356">
        <v>0</v>
      </c>
      <c r="AE4356">
        <v>23.676150007039375</v>
      </c>
    </row>
    <row r="4357" spans="1:31" x14ac:dyDescent="0.25">
      <c r="A4357">
        <v>1879405</v>
      </c>
      <c r="B4357">
        <v>1</v>
      </c>
      <c r="C4357" t="s">
        <v>80</v>
      </c>
      <c r="D4357" t="s">
        <v>107</v>
      </c>
      <c r="E4357" t="s">
        <v>222</v>
      </c>
      <c r="F4357" t="s">
        <v>12606</v>
      </c>
      <c r="G4357" t="s">
        <v>663</v>
      </c>
      <c r="H4357" t="s">
        <v>143</v>
      </c>
      <c r="I4357" t="s">
        <v>135</v>
      </c>
      <c r="J4357" t="s">
        <v>136</v>
      </c>
      <c r="K4357" t="s">
        <v>137</v>
      </c>
      <c r="L4357" t="s">
        <v>12607</v>
      </c>
      <c r="M4357" t="s">
        <v>12608</v>
      </c>
      <c r="N4357">
        <v>3.312777777</v>
      </c>
      <c r="O4357">
        <v>0</v>
      </c>
      <c r="P4357">
        <v>9</v>
      </c>
      <c r="Q4357">
        <v>0</v>
      </c>
      <c r="R4357">
        <v>0</v>
      </c>
      <c r="S4357">
        <v>0</v>
      </c>
      <c r="T4357">
        <v>0</v>
      </c>
      <c r="U4357">
        <v>0</v>
      </c>
      <c r="V4357">
        <v>0</v>
      </c>
      <c r="W4357">
        <v>0</v>
      </c>
      <c r="X4357">
        <v>6.7945318696412267</v>
      </c>
      <c r="Y4357">
        <v>0</v>
      </c>
      <c r="Z4357">
        <v>0</v>
      </c>
      <c r="AA4357">
        <v>0</v>
      </c>
      <c r="AB4357">
        <v>0</v>
      </c>
      <c r="AC4357">
        <v>0</v>
      </c>
      <c r="AD4357">
        <v>0</v>
      </c>
      <c r="AE4357">
        <v>6.7945318696412267</v>
      </c>
    </row>
    <row r="4358" spans="1:31" x14ac:dyDescent="0.25">
      <c r="A4358">
        <v>1878967</v>
      </c>
      <c r="B4358">
        <v>1</v>
      </c>
      <c r="C4358" t="s">
        <v>81</v>
      </c>
      <c r="D4358" t="s">
        <v>120</v>
      </c>
      <c r="E4358" t="s">
        <v>169</v>
      </c>
      <c r="F4358" t="s">
        <v>4856</v>
      </c>
      <c r="G4358" t="s">
        <v>183</v>
      </c>
      <c r="H4358" t="s">
        <v>143</v>
      </c>
      <c r="I4358" t="s">
        <v>135</v>
      </c>
      <c r="J4358" t="s">
        <v>136</v>
      </c>
      <c r="K4358" t="s">
        <v>137</v>
      </c>
      <c r="L4358" t="s">
        <v>12609</v>
      </c>
      <c r="M4358" t="s">
        <v>12610</v>
      </c>
      <c r="N4358">
        <v>1.3386111110000001</v>
      </c>
      <c r="O4358">
        <v>0</v>
      </c>
      <c r="P4358">
        <v>0</v>
      </c>
      <c r="Q4358">
        <v>0</v>
      </c>
      <c r="R4358">
        <v>5</v>
      </c>
      <c r="S4358">
        <v>0</v>
      </c>
      <c r="T4358">
        <v>1</v>
      </c>
      <c r="U4358">
        <v>0</v>
      </c>
      <c r="V4358">
        <v>0</v>
      </c>
      <c r="W4358">
        <v>0</v>
      </c>
      <c r="X4358">
        <v>0</v>
      </c>
      <c r="Y4358">
        <v>0</v>
      </c>
      <c r="Z4358">
        <v>45.90753933421945</v>
      </c>
      <c r="AA4358">
        <v>0</v>
      </c>
      <c r="AB4358">
        <v>2.630728324746979</v>
      </c>
      <c r="AC4358">
        <v>0</v>
      </c>
      <c r="AD4358">
        <v>0</v>
      </c>
      <c r="AE4358">
        <v>48.538267658966433</v>
      </c>
    </row>
    <row r="4359" spans="1:31" x14ac:dyDescent="0.25">
      <c r="A4359">
        <v>1878910</v>
      </c>
      <c r="B4359">
        <v>1</v>
      </c>
      <c r="C4359" t="s">
        <v>81</v>
      </c>
      <c r="D4359" t="s">
        <v>128</v>
      </c>
      <c r="E4359" t="s">
        <v>169</v>
      </c>
      <c r="F4359" t="s">
        <v>12611</v>
      </c>
      <c r="G4359" t="s">
        <v>183</v>
      </c>
      <c r="H4359" t="s">
        <v>143</v>
      </c>
      <c r="I4359" t="s">
        <v>135</v>
      </c>
      <c r="J4359" t="s">
        <v>136</v>
      </c>
      <c r="K4359" t="s">
        <v>137</v>
      </c>
      <c r="L4359" t="s">
        <v>12612</v>
      </c>
      <c r="M4359" t="s">
        <v>12613</v>
      </c>
      <c r="N4359">
        <v>1.777222222</v>
      </c>
      <c r="O4359">
        <v>0</v>
      </c>
      <c r="P4359">
        <v>1</v>
      </c>
      <c r="Q4359">
        <v>0</v>
      </c>
      <c r="R4359">
        <v>7</v>
      </c>
      <c r="S4359">
        <v>0</v>
      </c>
      <c r="T4359">
        <v>0</v>
      </c>
      <c r="U4359">
        <v>0</v>
      </c>
      <c r="V4359">
        <v>0</v>
      </c>
      <c r="W4359">
        <v>0</v>
      </c>
      <c r="X4359">
        <v>0.25024056405535006</v>
      </c>
      <c r="Y4359">
        <v>0</v>
      </c>
      <c r="Z4359">
        <v>13.898823851297418</v>
      </c>
      <c r="AA4359">
        <v>0</v>
      </c>
      <c r="AB4359">
        <v>0</v>
      </c>
      <c r="AC4359">
        <v>0</v>
      </c>
      <c r="AD4359">
        <v>0</v>
      </c>
      <c r="AE4359">
        <v>14.149064415352768</v>
      </c>
    </row>
    <row r="4360" spans="1:31" x14ac:dyDescent="0.25">
      <c r="A4360">
        <v>1879159</v>
      </c>
      <c r="B4360">
        <v>1</v>
      </c>
      <c r="C4360" t="s">
        <v>81</v>
      </c>
      <c r="D4360" t="s">
        <v>112</v>
      </c>
      <c r="E4360" t="s">
        <v>146</v>
      </c>
      <c r="F4360" t="s">
        <v>12614</v>
      </c>
      <c r="G4360" t="s">
        <v>148</v>
      </c>
      <c r="H4360" t="s">
        <v>143</v>
      </c>
      <c r="I4360" t="s">
        <v>135</v>
      </c>
      <c r="J4360" t="s">
        <v>136</v>
      </c>
      <c r="K4360" t="s">
        <v>137</v>
      </c>
      <c r="L4360" t="s">
        <v>12615</v>
      </c>
      <c r="M4360" t="s">
        <v>12616</v>
      </c>
      <c r="N4360">
        <v>6.307222222</v>
      </c>
      <c r="O4360">
        <v>0</v>
      </c>
      <c r="P4360">
        <v>2</v>
      </c>
      <c r="Q4360">
        <v>0</v>
      </c>
      <c r="R4360">
        <v>0</v>
      </c>
      <c r="S4360">
        <v>0</v>
      </c>
      <c r="T4360">
        <v>0</v>
      </c>
      <c r="U4360">
        <v>0</v>
      </c>
      <c r="V4360">
        <v>0</v>
      </c>
      <c r="W4360">
        <v>0</v>
      </c>
      <c r="X4360">
        <v>2.5386863157890627</v>
      </c>
      <c r="Y4360">
        <v>0</v>
      </c>
      <c r="Z4360">
        <v>0</v>
      </c>
      <c r="AA4360">
        <v>0</v>
      </c>
      <c r="AB4360">
        <v>0</v>
      </c>
      <c r="AC4360">
        <v>0</v>
      </c>
      <c r="AD4360">
        <v>0</v>
      </c>
      <c r="AE4360">
        <v>2.5386863157890627</v>
      </c>
    </row>
    <row r="4361" spans="1:31" x14ac:dyDescent="0.25">
      <c r="A4361">
        <v>1879259</v>
      </c>
      <c r="B4361">
        <v>1</v>
      </c>
      <c r="C4361" t="s">
        <v>80</v>
      </c>
      <c r="D4361" t="s">
        <v>105</v>
      </c>
      <c r="E4361" t="s">
        <v>146</v>
      </c>
      <c r="F4361" t="s">
        <v>12617</v>
      </c>
      <c r="G4361" t="s">
        <v>453</v>
      </c>
      <c r="H4361" t="s">
        <v>143</v>
      </c>
      <c r="I4361" t="s">
        <v>135</v>
      </c>
      <c r="J4361" t="s">
        <v>136</v>
      </c>
      <c r="K4361" t="s">
        <v>137</v>
      </c>
      <c r="L4361" t="s">
        <v>12618</v>
      </c>
      <c r="M4361" t="s">
        <v>12619</v>
      </c>
      <c r="N4361">
        <v>0.42777777700000003</v>
      </c>
      <c r="O4361">
        <v>0</v>
      </c>
      <c r="P4361">
        <v>61</v>
      </c>
      <c r="Q4361">
        <v>0</v>
      </c>
      <c r="R4361">
        <v>0</v>
      </c>
      <c r="S4361">
        <v>0</v>
      </c>
      <c r="T4361">
        <v>0</v>
      </c>
      <c r="U4361">
        <v>0</v>
      </c>
      <c r="V4361">
        <v>0</v>
      </c>
      <c r="W4361">
        <v>0</v>
      </c>
      <c r="X4361">
        <v>7.1769049872348374</v>
      </c>
      <c r="Y4361">
        <v>0</v>
      </c>
      <c r="Z4361">
        <v>0</v>
      </c>
      <c r="AA4361">
        <v>0</v>
      </c>
      <c r="AB4361">
        <v>0</v>
      </c>
      <c r="AC4361">
        <v>0</v>
      </c>
      <c r="AD4361">
        <v>0</v>
      </c>
      <c r="AE4361">
        <v>7.1769049872348374</v>
      </c>
    </row>
    <row r="4362" spans="1:31" x14ac:dyDescent="0.25">
      <c r="A4362">
        <v>1879245</v>
      </c>
      <c r="B4362">
        <v>1</v>
      </c>
      <c r="C4362" t="s">
        <v>80</v>
      </c>
      <c r="D4362" t="s">
        <v>105</v>
      </c>
      <c r="E4362" t="s">
        <v>146</v>
      </c>
      <c r="F4362" t="s">
        <v>12620</v>
      </c>
      <c r="G4362" t="s">
        <v>148</v>
      </c>
      <c r="H4362" t="s">
        <v>143</v>
      </c>
      <c r="I4362" t="s">
        <v>135</v>
      </c>
      <c r="J4362" t="s">
        <v>136</v>
      </c>
      <c r="K4362" t="s">
        <v>137</v>
      </c>
      <c r="L4362" t="s">
        <v>12621</v>
      </c>
      <c r="M4362" t="s">
        <v>12622</v>
      </c>
      <c r="N4362">
        <v>1.6472222219999999</v>
      </c>
      <c r="O4362">
        <v>0</v>
      </c>
      <c r="P4362">
        <v>80</v>
      </c>
      <c r="Q4362">
        <v>0</v>
      </c>
      <c r="R4362">
        <v>0</v>
      </c>
      <c r="S4362">
        <v>0</v>
      </c>
      <c r="T4362">
        <v>2</v>
      </c>
      <c r="U4362">
        <v>0</v>
      </c>
      <c r="V4362">
        <v>0</v>
      </c>
      <c r="W4362">
        <v>0</v>
      </c>
      <c r="X4362">
        <v>41.73166449298504</v>
      </c>
      <c r="Y4362">
        <v>0</v>
      </c>
      <c r="Z4362">
        <v>0</v>
      </c>
      <c r="AA4362">
        <v>0</v>
      </c>
      <c r="AB4362">
        <v>3.8607514398603193</v>
      </c>
      <c r="AC4362">
        <v>0</v>
      </c>
      <c r="AD4362">
        <v>0</v>
      </c>
      <c r="AE4362">
        <v>45.592415932845356</v>
      </c>
    </row>
    <row r="4363" spans="1:31" x14ac:dyDescent="0.25">
      <c r="A4363">
        <v>1879196</v>
      </c>
      <c r="B4363">
        <v>1</v>
      </c>
      <c r="C4363" t="s">
        <v>81</v>
      </c>
      <c r="D4363" t="s">
        <v>128</v>
      </c>
      <c r="E4363" t="s">
        <v>140</v>
      </c>
      <c r="F4363" t="s">
        <v>12623</v>
      </c>
      <c r="G4363" t="s">
        <v>207</v>
      </c>
      <c r="H4363" t="s">
        <v>143</v>
      </c>
      <c r="I4363" t="s">
        <v>135</v>
      </c>
      <c r="J4363" t="s">
        <v>136</v>
      </c>
      <c r="K4363" t="s">
        <v>137</v>
      </c>
      <c r="L4363" t="s">
        <v>12624</v>
      </c>
      <c r="M4363" t="s">
        <v>12625</v>
      </c>
      <c r="N4363">
        <v>1.454722222</v>
      </c>
      <c r="O4363">
        <v>0</v>
      </c>
      <c r="P4363">
        <v>1</v>
      </c>
      <c r="Q4363">
        <v>0</v>
      </c>
      <c r="R4363">
        <v>0</v>
      </c>
      <c r="S4363">
        <v>0</v>
      </c>
      <c r="T4363">
        <v>0</v>
      </c>
      <c r="U4363">
        <v>0</v>
      </c>
      <c r="V4363">
        <v>0</v>
      </c>
      <c r="W4363">
        <v>0</v>
      </c>
      <c r="X4363">
        <v>9.6209697022667781E-2</v>
      </c>
      <c r="Y4363">
        <v>0</v>
      </c>
      <c r="Z4363">
        <v>0</v>
      </c>
      <c r="AA4363">
        <v>0</v>
      </c>
      <c r="AB4363">
        <v>0</v>
      </c>
      <c r="AC4363">
        <v>0</v>
      </c>
      <c r="AD4363">
        <v>0</v>
      </c>
      <c r="AE4363">
        <v>9.6209697022667781E-2</v>
      </c>
    </row>
    <row r="4364" spans="1:31" x14ac:dyDescent="0.25">
      <c r="A4364">
        <v>1879219</v>
      </c>
      <c r="B4364">
        <v>1</v>
      </c>
      <c r="C4364" t="s">
        <v>81</v>
      </c>
      <c r="D4364" t="s">
        <v>114</v>
      </c>
      <c r="E4364" t="s">
        <v>158</v>
      </c>
      <c r="F4364" t="s">
        <v>12626</v>
      </c>
      <c r="G4364" t="s">
        <v>347</v>
      </c>
      <c r="H4364" t="s">
        <v>134</v>
      </c>
      <c r="I4364" t="s">
        <v>135</v>
      </c>
      <c r="J4364" t="s">
        <v>3</v>
      </c>
      <c r="K4364" t="s">
        <v>137</v>
      </c>
      <c r="L4364" t="s">
        <v>12627</v>
      </c>
      <c r="M4364" t="s">
        <v>12628</v>
      </c>
      <c r="N4364">
        <v>1.444722222</v>
      </c>
      <c r="O4364">
        <v>0</v>
      </c>
      <c r="P4364">
        <v>6</v>
      </c>
      <c r="Q4364">
        <v>0</v>
      </c>
      <c r="R4364">
        <v>3</v>
      </c>
      <c r="S4364">
        <v>0</v>
      </c>
      <c r="T4364">
        <v>6</v>
      </c>
      <c r="U4364">
        <v>0</v>
      </c>
      <c r="V4364">
        <v>1</v>
      </c>
      <c r="W4364">
        <v>0</v>
      </c>
      <c r="X4364">
        <v>2.8553738066745913</v>
      </c>
      <c r="Y4364">
        <v>0</v>
      </c>
      <c r="Z4364">
        <v>0.37435933399697285</v>
      </c>
      <c r="AA4364">
        <v>0</v>
      </c>
      <c r="AB4364">
        <v>3.0117574646108762</v>
      </c>
      <c r="AC4364">
        <v>0</v>
      </c>
      <c r="AD4364">
        <v>59.682966505507046</v>
      </c>
      <c r="AE4364">
        <v>65.92445711078949</v>
      </c>
    </row>
    <row r="4365" spans="1:31" x14ac:dyDescent="0.25">
      <c r="A4365">
        <v>1878990</v>
      </c>
      <c r="B4365">
        <v>1</v>
      </c>
      <c r="C4365" t="s">
        <v>80</v>
      </c>
      <c r="D4365" t="s">
        <v>94</v>
      </c>
      <c r="E4365" t="s">
        <v>210</v>
      </c>
      <c r="F4365" t="s">
        <v>12629</v>
      </c>
      <c r="G4365" t="s">
        <v>133</v>
      </c>
      <c r="H4365" t="s">
        <v>134</v>
      </c>
      <c r="I4365" t="s">
        <v>135</v>
      </c>
      <c r="J4365" t="s">
        <v>136</v>
      </c>
      <c r="K4365" t="s">
        <v>137</v>
      </c>
      <c r="L4365" t="s">
        <v>12630</v>
      </c>
      <c r="M4365" t="s">
        <v>12631</v>
      </c>
      <c r="N4365">
        <v>0.81444444400000005</v>
      </c>
      <c r="O4365">
        <v>0</v>
      </c>
      <c r="P4365">
        <v>363</v>
      </c>
      <c r="Q4365">
        <v>1</v>
      </c>
      <c r="R4365">
        <v>30</v>
      </c>
      <c r="S4365">
        <v>2</v>
      </c>
      <c r="T4365">
        <v>52</v>
      </c>
      <c r="U4365">
        <v>1</v>
      </c>
      <c r="V4365">
        <v>0</v>
      </c>
      <c r="W4365">
        <v>0</v>
      </c>
      <c r="X4365">
        <v>53.536819483329403</v>
      </c>
      <c r="Y4365">
        <v>0.22503909294869001</v>
      </c>
      <c r="Z4365">
        <v>27.752903423545636</v>
      </c>
      <c r="AA4365">
        <v>4.1881104512668399</v>
      </c>
      <c r="AB4365">
        <v>22.338481778332447</v>
      </c>
      <c r="AC4365">
        <v>31.386359603518869</v>
      </c>
      <c r="AD4365">
        <v>0</v>
      </c>
      <c r="AE4365">
        <v>139.42771383294189</v>
      </c>
    </row>
    <row r="4366" spans="1:31" x14ac:dyDescent="0.25">
      <c r="A4366">
        <v>1878884</v>
      </c>
      <c r="B4366">
        <v>1</v>
      </c>
      <c r="C4366" t="s">
        <v>81</v>
      </c>
      <c r="D4366" t="s">
        <v>128</v>
      </c>
      <c r="E4366" t="s">
        <v>169</v>
      </c>
      <c r="F4366" t="s">
        <v>12632</v>
      </c>
      <c r="G4366" t="s">
        <v>183</v>
      </c>
      <c r="H4366" t="s">
        <v>143</v>
      </c>
      <c r="I4366" t="s">
        <v>135</v>
      </c>
      <c r="J4366" t="s">
        <v>136</v>
      </c>
      <c r="K4366" t="s">
        <v>137</v>
      </c>
      <c r="L4366" t="s">
        <v>12633</v>
      </c>
      <c r="M4366" t="s">
        <v>12634</v>
      </c>
      <c r="N4366">
        <v>1.6144444440000001</v>
      </c>
      <c r="O4366">
        <v>0</v>
      </c>
      <c r="P4366">
        <v>11</v>
      </c>
      <c r="Q4366">
        <v>0</v>
      </c>
      <c r="R4366">
        <v>11</v>
      </c>
      <c r="S4366">
        <v>0</v>
      </c>
      <c r="T4366">
        <v>3</v>
      </c>
      <c r="U4366">
        <v>0</v>
      </c>
      <c r="V4366">
        <v>0</v>
      </c>
      <c r="W4366">
        <v>0</v>
      </c>
      <c r="X4366">
        <v>4.632711586160811</v>
      </c>
      <c r="Y4366">
        <v>0</v>
      </c>
      <c r="Z4366">
        <v>4.5442302466951885</v>
      </c>
      <c r="AA4366">
        <v>0</v>
      </c>
      <c r="AB4366">
        <v>3.2982878127676249</v>
      </c>
      <c r="AC4366">
        <v>0</v>
      </c>
      <c r="AD4366">
        <v>0</v>
      </c>
      <c r="AE4366">
        <v>12.475229645623624</v>
      </c>
    </row>
    <row r="4367" spans="1:31" x14ac:dyDescent="0.25">
      <c r="A4367">
        <v>1879425</v>
      </c>
      <c r="B4367">
        <v>1</v>
      </c>
      <c r="C4367" t="s">
        <v>81</v>
      </c>
      <c r="D4367" t="s">
        <v>115</v>
      </c>
      <c r="E4367" t="s">
        <v>158</v>
      </c>
      <c r="F4367" t="s">
        <v>9638</v>
      </c>
      <c r="G4367" t="s">
        <v>293</v>
      </c>
      <c r="H4367" t="s">
        <v>134</v>
      </c>
      <c r="I4367" t="s">
        <v>135</v>
      </c>
      <c r="J4367" t="s">
        <v>136</v>
      </c>
      <c r="K4367" t="s">
        <v>137</v>
      </c>
      <c r="L4367" t="s">
        <v>12635</v>
      </c>
      <c r="M4367" t="s">
        <v>12636</v>
      </c>
      <c r="N4367">
        <v>4.9752777769999996</v>
      </c>
      <c r="O4367">
        <v>0</v>
      </c>
      <c r="P4367">
        <v>50</v>
      </c>
      <c r="Q4367">
        <v>0</v>
      </c>
      <c r="R4367">
        <v>1</v>
      </c>
      <c r="S4367">
        <v>0</v>
      </c>
      <c r="T4367">
        <v>3</v>
      </c>
      <c r="U4367">
        <v>0</v>
      </c>
      <c r="V4367">
        <v>0</v>
      </c>
      <c r="W4367">
        <v>0</v>
      </c>
      <c r="X4367">
        <v>42.671423810778009</v>
      </c>
      <c r="Y4367">
        <v>0</v>
      </c>
      <c r="Z4367">
        <v>1.8528379261911292</v>
      </c>
      <c r="AA4367">
        <v>0</v>
      </c>
      <c r="AB4367">
        <v>2.0597173755959668</v>
      </c>
      <c r="AC4367">
        <v>0</v>
      </c>
      <c r="AD4367">
        <v>0</v>
      </c>
      <c r="AE4367">
        <v>46.583979112565103</v>
      </c>
    </row>
    <row r="4368" spans="1:31" x14ac:dyDescent="0.25">
      <c r="A4368">
        <v>1879282</v>
      </c>
      <c r="B4368">
        <v>1</v>
      </c>
      <c r="C4368" t="s">
        <v>80</v>
      </c>
      <c r="D4368" t="s">
        <v>94</v>
      </c>
      <c r="E4368" t="s">
        <v>140</v>
      </c>
      <c r="F4368" t="s">
        <v>12637</v>
      </c>
      <c r="G4368" t="s">
        <v>163</v>
      </c>
      <c r="H4368" t="s">
        <v>143</v>
      </c>
      <c r="I4368" t="s">
        <v>135</v>
      </c>
      <c r="J4368" t="s">
        <v>136</v>
      </c>
      <c r="K4368" t="s">
        <v>137</v>
      </c>
      <c r="L4368" t="s">
        <v>12638</v>
      </c>
      <c r="M4368" t="s">
        <v>12639</v>
      </c>
      <c r="N4368">
        <v>0.83027777700000005</v>
      </c>
      <c r="O4368">
        <v>0</v>
      </c>
      <c r="P4368">
        <v>1</v>
      </c>
      <c r="Q4368">
        <v>0</v>
      </c>
      <c r="R4368">
        <v>0</v>
      </c>
      <c r="S4368">
        <v>0</v>
      </c>
      <c r="T4368">
        <v>0</v>
      </c>
      <c r="U4368">
        <v>0</v>
      </c>
      <c r="V4368">
        <v>0</v>
      </c>
      <c r="W4368">
        <v>0</v>
      </c>
      <c r="X4368">
        <v>1.4474193427865E-2</v>
      </c>
      <c r="Y4368">
        <v>0</v>
      </c>
      <c r="Z4368">
        <v>0</v>
      </c>
      <c r="AA4368">
        <v>0</v>
      </c>
      <c r="AB4368">
        <v>0</v>
      </c>
      <c r="AC4368">
        <v>0</v>
      </c>
      <c r="AD4368">
        <v>0</v>
      </c>
      <c r="AE4368">
        <v>1.4474193427865E-2</v>
      </c>
    </row>
    <row r="4369" spans="1:31" x14ac:dyDescent="0.25">
      <c r="A4369">
        <v>1879182</v>
      </c>
      <c r="B4369">
        <v>1</v>
      </c>
      <c r="C4369" t="s">
        <v>81</v>
      </c>
      <c r="D4369" t="s">
        <v>112</v>
      </c>
      <c r="E4369" t="s">
        <v>140</v>
      </c>
      <c r="F4369" t="s">
        <v>12640</v>
      </c>
      <c r="G4369" t="s">
        <v>142</v>
      </c>
      <c r="H4369" t="s">
        <v>143</v>
      </c>
      <c r="I4369" t="s">
        <v>135</v>
      </c>
      <c r="J4369" t="s">
        <v>136</v>
      </c>
      <c r="K4369" t="s">
        <v>137</v>
      </c>
      <c r="L4369" t="s">
        <v>12641</v>
      </c>
      <c r="M4369" t="s">
        <v>12642</v>
      </c>
      <c r="N4369">
        <v>0.98305555499999997</v>
      </c>
      <c r="O4369">
        <v>0</v>
      </c>
      <c r="P4369">
        <v>0</v>
      </c>
      <c r="Q4369">
        <v>0</v>
      </c>
      <c r="R4369">
        <v>1</v>
      </c>
      <c r="S4369">
        <v>0</v>
      </c>
      <c r="T4369">
        <v>0</v>
      </c>
      <c r="U4369">
        <v>0</v>
      </c>
      <c r="V4369">
        <v>0</v>
      </c>
      <c r="W4369">
        <v>0</v>
      </c>
      <c r="X4369">
        <v>0</v>
      </c>
      <c r="Y4369">
        <v>0</v>
      </c>
      <c r="Z4369">
        <v>0.37290984894537144</v>
      </c>
      <c r="AA4369">
        <v>0</v>
      </c>
      <c r="AB4369">
        <v>0</v>
      </c>
      <c r="AC4369">
        <v>0</v>
      </c>
      <c r="AD4369">
        <v>0</v>
      </c>
      <c r="AE4369">
        <v>0.37290984894537144</v>
      </c>
    </row>
    <row r="4370" spans="1:31" x14ac:dyDescent="0.25">
      <c r="A4370">
        <v>1879116</v>
      </c>
      <c r="B4370">
        <v>1</v>
      </c>
      <c r="C4370" t="s">
        <v>81</v>
      </c>
      <c r="D4370" t="s">
        <v>118</v>
      </c>
      <c r="E4370" t="s">
        <v>131</v>
      </c>
      <c r="F4370" t="s">
        <v>2702</v>
      </c>
      <c r="G4370" t="s">
        <v>133</v>
      </c>
      <c r="H4370" t="s">
        <v>134</v>
      </c>
      <c r="I4370" t="s">
        <v>152</v>
      </c>
      <c r="J4370" t="s">
        <v>136</v>
      </c>
      <c r="K4370" t="s">
        <v>137</v>
      </c>
      <c r="L4370" t="s">
        <v>12643</v>
      </c>
      <c r="M4370" t="s">
        <v>12644</v>
      </c>
      <c r="N4370">
        <v>2.6666665999999999E-2</v>
      </c>
      <c r="O4370">
        <v>2</v>
      </c>
      <c r="P4370">
        <v>2899</v>
      </c>
      <c r="Q4370">
        <v>85</v>
      </c>
      <c r="R4370">
        <v>123</v>
      </c>
      <c r="S4370">
        <v>6</v>
      </c>
      <c r="T4370">
        <v>220</v>
      </c>
      <c r="U4370">
        <v>0</v>
      </c>
      <c r="V4370">
        <v>1</v>
      </c>
      <c r="W4370">
        <v>2.516433117866667E-2</v>
      </c>
      <c r="X4370">
        <v>14.775837548514559</v>
      </c>
      <c r="Y4370">
        <v>13.183969517895795</v>
      </c>
      <c r="Z4370">
        <v>8.6586209758038901</v>
      </c>
      <c r="AA4370">
        <v>0.87095795185146674</v>
      </c>
      <c r="AB4370">
        <v>2.2639741725382425</v>
      </c>
      <c r="AC4370">
        <v>0</v>
      </c>
      <c r="AD4370">
        <v>8.4765640508266682E-2</v>
      </c>
      <c r="AE4370">
        <v>39.863290138290886</v>
      </c>
    </row>
    <row r="4371" spans="1:31" x14ac:dyDescent="0.25">
      <c r="A4371">
        <v>1879139</v>
      </c>
      <c r="B4371">
        <v>1</v>
      </c>
      <c r="C4371" t="s">
        <v>81</v>
      </c>
      <c r="D4371" t="s">
        <v>118</v>
      </c>
      <c r="E4371" t="s">
        <v>158</v>
      </c>
      <c r="F4371" t="s">
        <v>12645</v>
      </c>
      <c r="G4371" t="s">
        <v>219</v>
      </c>
      <c r="H4371" t="s">
        <v>134</v>
      </c>
      <c r="I4371" t="s">
        <v>135</v>
      </c>
      <c r="J4371" t="s">
        <v>136</v>
      </c>
      <c r="K4371" t="s">
        <v>137</v>
      </c>
      <c r="L4371" t="s">
        <v>12646</v>
      </c>
      <c r="M4371" t="s">
        <v>12647</v>
      </c>
      <c r="N4371">
        <v>0.93916666599999998</v>
      </c>
      <c r="O4371">
        <v>0</v>
      </c>
      <c r="P4371">
        <v>122</v>
      </c>
      <c r="Q4371">
        <v>0</v>
      </c>
      <c r="R4371">
        <v>2</v>
      </c>
      <c r="S4371">
        <v>0</v>
      </c>
      <c r="T4371">
        <v>3</v>
      </c>
      <c r="U4371">
        <v>0</v>
      </c>
      <c r="V4371">
        <v>0</v>
      </c>
      <c r="W4371">
        <v>0</v>
      </c>
      <c r="X4371">
        <v>26.388588251986135</v>
      </c>
      <c r="Y4371">
        <v>0</v>
      </c>
      <c r="Z4371">
        <v>0.31696313528304498</v>
      </c>
      <c r="AA4371">
        <v>0</v>
      </c>
      <c r="AB4371">
        <v>1.0207293527220134</v>
      </c>
      <c r="AC4371">
        <v>0</v>
      </c>
      <c r="AD4371">
        <v>0</v>
      </c>
      <c r="AE4371">
        <v>27.726280739991196</v>
      </c>
    </row>
    <row r="4372" spans="1:31" x14ac:dyDescent="0.25">
      <c r="A4372">
        <v>1878993</v>
      </c>
      <c r="B4372">
        <v>1</v>
      </c>
      <c r="C4372" t="s">
        <v>80</v>
      </c>
      <c r="D4372" t="s">
        <v>84</v>
      </c>
      <c r="E4372" t="s">
        <v>146</v>
      </c>
      <c r="F4372" t="s">
        <v>12648</v>
      </c>
      <c r="G4372" t="s">
        <v>469</v>
      </c>
      <c r="H4372" t="s">
        <v>143</v>
      </c>
      <c r="I4372" t="s">
        <v>135</v>
      </c>
      <c r="J4372" t="s">
        <v>136</v>
      </c>
      <c r="K4372" t="s">
        <v>137</v>
      </c>
      <c r="L4372" t="s">
        <v>12649</v>
      </c>
      <c r="M4372" t="s">
        <v>12650</v>
      </c>
      <c r="N4372">
        <v>1.220277777</v>
      </c>
      <c r="O4372">
        <v>0</v>
      </c>
      <c r="P4372">
        <v>56</v>
      </c>
      <c r="Q4372">
        <v>0</v>
      </c>
      <c r="R4372">
        <v>0</v>
      </c>
      <c r="S4372">
        <v>0</v>
      </c>
      <c r="T4372">
        <v>11</v>
      </c>
      <c r="U4372">
        <v>0</v>
      </c>
      <c r="V4372">
        <v>0</v>
      </c>
      <c r="W4372">
        <v>0</v>
      </c>
      <c r="X4372">
        <v>16.76362989141494</v>
      </c>
      <c r="Y4372">
        <v>0</v>
      </c>
      <c r="Z4372">
        <v>0</v>
      </c>
      <c r="AA4372">
        <v>0</v>
      </c>
      <c r="AB4372">
        <v>6.6791552190196679</v>
      </c>
      <c r="AC4372">
        <v>0</v>
      </c>
      <c r="AD4372">
        <v>0</v>
      </c>
      <c r="AE4372">
        <v>23.442785110434606</v>
      </c>
    </row>
    <row r="4373" spans="1:31" x14ac:dyDescent="0.25">
      <c r="A4373">
        <v>1878947</v>
      </c>
      <c r="B4373">
        <v>1</v>
      </c>
      <c r="C4373" t="s">
        <v>80</v>
      </c>
      <c r="D4373" t="s">
        <v>97</v>
      </c>
      <c r="E4373" t="s">
        <v>229</v>
      </c>
      <c r="F4373" t="s">
        <v>12651</v>
      </c>
      <c r="G4373" t="s">
        <v>2221</v>
      </c>
      <c r="H4373" t="s">
        <v>134</v>
      </c>
      <c r="I4373" t="s">
        <v>135</v>
      </c>
      <c r="J4373" t="s">
        <v>5</v>
      </c>
      <c r="K4373" t="s">
        <v>137</v>
      </c>
      <c r="L4373" t="s">
        <v>12652</v>
      </c>
      <c r="M4373" t="s">
        <v>12650</v>
      </c>
      <c r="N4373">
        <v>2.4483333329999999</v>
      </c>
      <c r="O4373">
        <v>3</v>
      </c>
      <c r="P4373">
        <v>703</v>
      </c>
      <c r="Q4373">
        <v>4</v>
      </c>
      <c r="R4373">
        <v>0</v>
      </c>
      <c r="S4373">
        <v>11</v>
      </c>
      <c r="T4373">
        <v>9</v>
      </c>
      <c r="U4373">
        <v>1</v>
      </c>
      <c r="V4373">
        <v>0</v>
      </c>
      <c r="W4373">
        <v>526.49717890861609</v>
      </c>
      <c r="X4373">
        <v>476.13182988809064</v>
      </c>
      <c r="Y4373">
        <v>89.804510019571694</v>
      </c>
      <c r="Z4373">
        <v>0</v>
      </c>
      <c r="AA4373">
        <v>686.6829755384764</v>
      </c>
      <c r="AB4373">
        <v>89.452082216875226</v>
      </c>
      <c r="AC4373">
        <v>65.596420689715842</v>
      </c>
      <c r="AD4373">
        <v>0</v>
      </c>
      <c r="AE4373">
        <v>1934.1649972613461</v>
      </c>
    </row>
    <row r="4374" spans="1:31" x14ac:dyDescent="0.25">
      <c r="A4374">
        <v>1879156</v>
      </c>
      <c r="B4374">
        <v>1</v>
      </c>
      <c r="C4374" t="s">
        <v>81</v>
      </c>
      <c r="D4374" t="s">
        <v>128</v>
      </c>
      <c r="E4374" t="s">
        <v>222</v>
      </c>
      <c r="F4374" t="s">
        <v>12653</v>
      </c>
      <c r="G4374" t="s">
        <v>663</v>
      </c>
      <c r="H4374" t="s">
        <v>143</v>
      </c>
      <c r="I4374" t="s">
        <v>135</v>
      </c>
      <c r="J4374" t="s">
        <v>136</v>
      </c>
      <c r="K4374" t="s">
        <v>137</v>
      </c>
      <c r="L4374" t="s">
        <v>12654</v>
      </c>
      <c r="M4374" t="s">
        <v>12655</v>
      </c>
      <c r="N4374">
        <v>1.5494444439999999</v>
      </c>
      <c r="O4374">
        <v>0</v>
      </c>
      <c r="P4374">
        <v>50</v>
      </c>
      <c r="Q4374">
        <v>0</v>
      </c>
      <c r="R4374">
        <v>0</v>
      </c>
      <c r="S4374">
        <v>0</v>
      </c>
      <c r="T4374">
        <v>3</v>
      </c>
      <c r="U4374">
        <v>0</v>
      </c>
      <c r="V4374">
        <v>0</v>
      </c>
      <c r="W4374">
        <v>0</v>
      </c>
      <c r="X4374">
        <v>16.501424614419907</v>
      </c>
      <c r="Y4374">
        <v>0</v>
      </c>
      <c r="Z4374">
        <v>0</v>
      </c>
      <c r="AA4374">
        <v>0</v>
      </c>
      <c r="AB4374">
        <v>2.9930415386848166</v>
      </c>
      <c r="AC4374">
        <v>0</v>
      </c>
      <c r="AD4374">
        <v>0</v>
      </c>
      <c r="AE4374">
        <v>19.494466153104725</v>
      </c>
    </row>
    <row r="4375" spans="1:31" x14ac:dyDescent="0.25">
      <c r="A4375">
        <v>1878953</v>
      </c>
      <c r="B4375">
        <v>1</v>
      </c>
      <c r="C4375" t="s">
        <v>80</v>
      </c>
      <c r="D4375" t="s">
        <v>92</v>
      </c>
      <c r="E4375" t="s">
        <v>146</v>
      </c>
      <c r="F4375" t="s">
        <v>12656</v>
      </c>
      <c r="G4375" t="s">
        <v>171</v>
      </c>
      <c r="H4375" t="s">
        <v>143</v>
      </c>
      <c r="I4375" t="s">
        <v>135</v>
      </c>
      <c r="J4375" t="s">
        <v>136</v>
      </c>
      <c r="K4375" t="s">
        <v>172</v>
      </c>
      <c r="L4375" t="s">
        <v>12657</v>
      </c>
      <c r="M4375" t="s">
        <v>12658</v>
      </c>
      <c r="N4375">
        <v>7.7257230549999996</v>
      </c>
      <c r="O4375">
        <v>0</v>
      </c>
      <c r="P4375">
        <v>12</v>
      </c>
      <c r="Q4375">
        <v>0</v>
      </c>
      <c r="R4375">
        <v>11</v>
      </c>
      <c r="S4375">
        <v>0</v>
      </c>
      <c r="T4375">
        <v>1</v>
      </c>
      <c r="U4375">
        <v>0</v>
      </c>
      <c r="V4375">
        <v>0</v>
      </c>
      <c r="W4375">
        <v>0</v>
      </c>
      <c r="X4375">
        <v>34.608325539600798</v>
      </c>
      <c r="Y4375">
        <v>0</v>
      </c>
      <c r="Z4375">
        <v>48.642887453776993</v>
      </c>
      <c r="AA4375">
        <v>0</v>
      </c>
      <c r="AB4375">
        <v>1.4333627868092444</v>
      </c>
      <c r="AC4375">
        <v>0</v>
      </c>
      <c r="AD4375">
        <v>0</v>
      </c>
      <c r="AE4375">
        <v>84.684575780187032</v>
      </c>
    </row>
    <row r="4376" spans="1:31" x14ac:dyDescent="0.25">
      <c r="A4376">
        <v>1879202</v>
      </c>
      <c r="B4376">
        <v>1</v>
      </c>
      <c r="C4376" t="s">
        <v>81</v>
      </c>
      <c r="D4376" t="s">
        <v>123</v>
      </c>
      <c r="E4376" t="s">
        <v>158</v>
      </c>
      <c r="F4376" t="s">
        <v>12258</v>
      </c>
      <c r="G4376" t="s">
        <v>900</v>
      </c>
      <c r="H4376" t="s">
        <v>134</v>
      </c>
      <c r="I4376" t="s">
        <v>135</v>
      </c>
      <c r="J4376" t="s">
        <v>136</v>
      </c>
      <c r="K4376" t="s">
        <v>137</v>
      </c>
      <c r="L4376" t="s">
        <v>12659</v>
      </c>
      <c r="M4376" t="s">
        <v>12660</v>
      </c>
      <c r="N4376">
        <v>4.8416666660000001</v>
      </c>
      <c r="O4376">
        <v>0</v>
      </c>
      <c r="P4376">
        <v>0</v>
      </c>
      <c r="Q4376">
        <v>0</v>
      </c>
      <c r="R4376">
        <v>0</v>
      </c>
      <c r="S4376">
        <v>1</v>
      </c>
      <c r="T4376">
        <v>0</v>
      </c>
      <c r="U4376">
        <v>3</v>
      </c>
      <c r="V4376">
        <v>0</v>
      </c>
      <c r="W4376">
        <v>0</v>
      </c>
      <c r="X4376">
        <v>0</v>
      </c>
      <c r="Y4376">
        <v>0</v>
      </c>
      <c r="Z4376">
        <v>0</v>
      </c>
      <c r="AA4376">
        <v>3.4583328131774751</v>
      </c>
      <c r="AB4376">
        <v>0</v>
      </c>
      <c r="AC4376">
        <v>5608.524666147634</v>
      </c>
      <c r="AD4376">
        <v>0</v>
      </c>
      <c r="AE4376">
        <v>5611.9829989608115</v>
      </c>
    </row>
    <row r="4377" spans="1:31" x14ac:dyDescent="0.25">
      <c r="A4377">
        <v>1879016</v>
      </c>
      <c r="B4377">
        <v>1</v>
      </c>
      <c r="C4377" t="s">
        <v>80</v>
      </c>
      <c r="D4377" t="s">
        <v>98</v>
      </c>
      <c r="E4377" t="s">
        <v>140</v>
      </c>
      <c r="F4377" t="s">
        <v>12661</v>
      </c>
      <c r="G4377" t="s">
        <v>163</v>
      </c>
      <c r="H4377" t="s">
        <v>143</v>
      </c>
      <c r="I4377" t="s">
        <v>135</v>
      </c>
      <c r="J4377" t="s">
        <v>136</v>
      </c>
      <c r="K4377" t="s">
        <v>137</v>
      </c>
      <c r="L4377" t="s">
        <v>12662</v>
      </c>
      <c r="M4377" t="s">
        <v>12663</v>
      </c>
      <c r="N4377">
        <v>4.6786111110000004</v>
      </c>
      <c r="O4377">
        <v>0</v>
      </c>
      <c r="P4377">
        <v>1</v>
      </c>
      <c r="Q4377">
        <v>0</v>
      </c>
      <c r="R4377">
        <v>0</v>
      </c>
      <c r="S4377">
        <v>0</v>
      </c>
      <c r="T4377">
        <v>0</v>
      </c>
      <c r="U4377">
        <v>0</v>
      </c>
      <c r="V4377">
        <v>0</v>
      </c>
      <c r="W4377">
        <v>0</v>
      </c>
      <c r="X4377">
        <v>0.32469059977157888</v>
      </c>
      <c r="Y4377">
        <v>0</v>
      </c>
      <c r="Z4377">
        <v>0</v>
      </c>
      <c r="AA4377">
        <v>0</v>
      </c>
      <c r="AB4377">
        <v>0</v>
      </c>
      <c r="AC4377">
        <v>0</v>
      </c>
      <c r="AD4377">
        <v>0</v>
      </c>
      <c r="AE4377">
        <v>0.32469059977157888</v>
      </c>
    </row>
    <row r="4378" spans="1:31" x14ac:dyDescent="0.25">
      <c r="A4378">
        <v>1879408</v>
      </c>
      <c r="B4378">
        <v>1</v>
      </c>
      <c r="C4378" t="s">
        <v>81</v>
      </c>
      <c r="D4378" t="s">
        <v>117</v>
      </c>
      <c r="E4378" t="s">
        <v>158</v>
      </c>
      <c r="F4378" t="s">
        <v>12664</v>
      </c>
      <c r="G4378" t="s">
        <v>219</v>
      </c>
      <c r="H4378" t="s">
        <v>134</v>
      </c>
      <c r="I4378" t="s">
        <v>135</v>
      </c>
      <c r="J4378" t="s">
        <v>136</v>
      </c>
      <c r="K4378" t="s">
        <v>137</v>
      </c>
      <c r="L4378" t="s">
        <v>12665</v>
      </c>
      <c r="M4378" t="s">
        <v>12666</v>
      </c>
      <c r="N4378">
        <v>1.0024999999999999</v>
      </c>
      <c r="O4378">
        <v>0</v>
      </c>
      <c r="P4378">
        <v>132</v>
      </c>
      <c r="Q4378">
        <v>1</v>
      </c>
      <c r="R4378">
        <v>21</v>
      </c>
      <c r="S4378">
        <v>1</v>
      </c>
      <c r="T4378">
        <v>44</v>
      </c>
      <c r="U4378">
        <v>1</v>
      </c>
      <c r="V4378">
        <v>2</v>
      </c>
      <c r="W4378">
        <v>0</v>
      </c>
      <c r="X4378">
        <v>32.465418985250921</v>
      </c>
      <c r="Y4378">
        <v>14.454483069325834</v>
      </c>
      <c r="Z4378">
        <v>21.469645294573095</v>
      </c>
      <c r="AA4378">
        <v>13.228898571461999</v>
      </c>
      <c r="AB4378">
        <v>32.438301917071776</v>
      </c>
      <c r="AC4378">
        <v>86.190861859291971</v>
      </c>
      <c r="AD4378">
        <v>1.1181916604989217</v>
      </c>
      <c r="AE4378">
        <v>201.36580135747451</v>
      </c>
    </row>
    <row r="4379" spans="1:31" x14ac:dyDescent="0.25">
      <c r="A4379">
        <v>1879010</v>
      </c>
      <c r="B4379">
        <v>1</v>
      </c>
      <c r="C4379" t="s">
        <v>80</v>
      </c>
      <c r="D4379" t="s">
        <v>105</v>
      </c>
      <c r="E4379" t="s">
        <v>169</v>
      </c>
      <c r="F4379" t="s">
        <v>11529</v>
      </c>
      <c r="G4379" t="s">
        <v>142</v>
      </c>
      <c r="H4379" t="s">
        <v>143</v>
      </c>
      <c r="I4379" t="s">
        <v>135</v>
      </c>
      <c r="J4379" t="s">
        <v>136</v>
      </c>
      <c r="K4379" t="s">
        <v>137</v>
      </c>
      <c r="L4379" t="s">
        <v>12667</v>
      </c>
      <c r="M4379" t="s">
        <v>12668</v>
      </c>
      <c r="N4379">
        <v>1.3152777769999999</v>
      </c>
      <c r="O4379">
        <v>0</v>
      </c>
      <c r="P4379">
        <v>104</v>
      </c>
      <c r="Q4379">
        <v>0</v>
      </c>
      <c r="R4379">
        <v>20</v>
      </c>
      <c r="S4379">
        <v>0</v>
      </c>
      <c r="T4379">
        <v>11</v>
      </c>
      <c r="U4379">
        <v>0</v>
      </c>
      <c r="V4379">
        <v>0</v>
      </c>
      <c r="W4379">
        <v>0</v>
      </c>
      <c r="X4379">
        <v>34.797610684167303</v>
      </c>
      <c r="Y4379">
        <v>0</v>
      </c>
      <c r="Z4379">
        <v>32.951540557253729</v>
      </c>
      <c r="AA4379">
        <v>0</v>
      </c>
      <c r="AB4379">
        <v>16.965744515994192</v>
      </c>
      <c r="AC4379">
        <v>0</v>
      </c>
      <c r="AD4379">
        <v>0</v>
      </c>
      <c r="AE4379">
        <v>84.714895757415221</v>
      </c>
    </row>
    <row r="4380" spans="1:31" x14ac:dyDescent="0.25">
      <c r="A4380">
        <v>1879222</v>
      </c>
      <c r="B4380">
        <v>1</v>
      </c>
      <c r="C4380" t="s">
        <v>80</v>
      </c>
      <c r="D4380" t="s">
        <v>96</v>
      </c>
      <c r="E4380" t="s">
        <v>140</v>
      </c>
      <c r="F4380" t="s">
        <v>12669</v>
      </c>
      <c r="G4380" t="s">
        <v>200</v>
      </c>
      <c r="H4380" t="s">
        <v>143</v>
      </c>
      <c r="I4380" t="s">
        <v>135</v>
      </c>
      <c r="J4380" t="s">
        <v>136</v>
      </c>
      <c r="K4380" t="s">
        <v>137</v>
      </c>
      <c r="L4380" t="s">
        <v>12670</v>
      </c>
      <c r="M4380" t="s">
        <v>12671</v>
      </c>
      <c r="N4380">
        <v>2.3663888879999999</v>
      </c>
      <c r="O4380">
        <v>0</v>
      </c>
      <c r="P4380">
        <v>1</v>
      </c>
      <c r="Q4380">
        <v>0</v>
      </c>
      <c r="R4380">
        <v>0</v>
      </c>
      <c r="S4380">
        <v>0</v>
      </c>
      <c r="T4380">
        <v>0</v>
      </c>
      <c r="U4380">
        <v>0</v>
      </c>
      <c r="V4380">
        <v>0</v>
      </c>
      <c r="W4380">
        <v>0</v>
      </c>
      <c r="X4380">
        <v>0.95713068577526372</v>
      </c>
      <c r="Y4380">
        <v>0</v>
      </c>
      <c r="Z4380">
        <v>0</v>
      </c>
      <c r="AA4380">
        <v>0</v>
      </c>
      <c r="AB4380">
        <v>0</v>
      </c>
      <c r="AC4380">
        <v>0</v>
      </c>
      <c r="AD4380">
        <v>0</v>
      </c>
      <c r="AE4380">
        <v>0.95713068577526372</v>
      </c>
    </row>
    <row r="4381" spans="1:31" x14ac:dyDescent="0.25">
      <c r="A4381">
        <v>1878867</v>
      </c>
      <c r="B4381">
        <v>1</v>
      </c>
      <c r="C4381" t="s">
        <v>80</v>
      </c>
      <c r="D4381" t="s">
        <v>98</v>
      </c>
      <c r="E4381" t="s">
        <v>210</v>
      </c>
      <c r="F4381" t="s">
        <v>12672</v>
      </c>
      <c r="G4381" t="s">
        <v>133</v>
      </c>
      <c r="H4381" t="s">
        <v>134</v>
      </c>
      <c r="I4381" t="s">
        <v>135</v>
      </c>
      <c r="J4381" t="s">
        <v>136</v>
      </c>
      <c r="K4381" t="s">
        <v>137</v>
      </c>
      <c r="L4381" t="s">
        <v>12673</v>
      </c>
      <c r="M4381" t="s">
        <v>12674</v>
      </c>
      <c r="N4381">
        <v>0.340277777</v>
      </c>
      <c r="O4381">
        <v>0</v>
      </c>
      <c r="P4381">
        <v>357</v>
      </c>
      <c r="Q4381">
        <v>0</v>
      </c>
      <c r="R4381">
        <v>26</v>
      </c>
      <c r="S4381">
        <v>0</v>
      </c>
      <c r="T4381">
        <v>47</v>
      </c>
      <c r="U4381">
        <v>0</v>
      </c>
      <c r="V4381">
        <v>0</v>
      </c>
      <c r="W4381">
        <v>0</v>
      </c>
      <c r="X4381">
        <v>21.734505112884165</v>
      </c>
      <c r="Y4381">
        <v>0</v>
      </c>
      <c r="Z4381">
        <v>48.563115171940574</v>
      </c>
      <c r="AA4381">
        <v>0</v>
      </c>
      <c r="AB4381">
        <v>21.847171092908443</v>
      </c>
      <c r="AC4381">
        <v>0</v>
      </c>
      <c r="AD4381">
        <v>0</v>
      </c>
      <c r="AE4381">
        <v>92.144791377733185</v>
      </c>
    </row>
    <row r="4382" spans="1:31" x14ac:dyDescent="0.25">
      <c r="A4382">
        <v>1879030</v>
      </c>
      <c r="B4382">
        <v>1</v>
      </c>
      <c r="C4382" t="s">
        <v>80</v>
      </c>
      <c r="D4382" t="s">
        <v>96</v>
      </c>
      <c r="E4382" t="s">
        <v>146</v>
      </c>
      <c r="F4382" t="s">
        <v>12675</v>
      </c>
      <c r="G4382" t="s">
        <v>453</v>
      </c>
      <c r="H4382" t="s">
        <v>143</v>
      </c>
      <c r="I4382" t="s">
        <v>135</v>
      </c>
      <c r="J4382" t="s">
        <v>136</v>
      </c>
      <c r="K4382" t="s">
        <v>137</v>
      </c>
      <c r="L4382" t="s">
        <v>12676</v>
      </c>
      <c r="M4382" t="s">
        <v>12677</v>
      </c>
      <c r="N4382">
        <v>0.54444444400000003</v>
      </c>
      <c r="O4382">
        <v>0</v>
      </c>
      <c r="P4382">
        <v>11</v>
      </c>
      <c r="Q4382">
        <v>0</v>
      </c>
      <c r="R4382">
        <v>0</v>
      </c>
      <c r="S4382">
        <v>0</v>
      </c>
      <c r="T4382">
        <v>6</v>
      </c>
      <c r="U4382">
        <v>0</v>
      </c>
      <c r="V4382">
        <v>0</v>
      </c>
      <c r="W4382">
        <v>0</v>
      </c>
      <c r="X4382">
        <v>8.661249442299999</v>
      </c>
      <c r="Y4382">
        <v>0</v>
      </c>
      <c r="Z4382">
        <v>0</v>
      </c>
      <c r="AA4382">
        <v>0</v>
      </c>
      <c r="AB4382">
        <v>18.5994445897337</v>
      </c>
      <c r="AC4382">
        <v>0</v>
      </c>
      <c r="AD4382">
        <v>0</v>
      </c>
      <c r="AE4382">
        <v>27.260694032033697</v>
      </c>
    </row>
    <row r="4383" spans="1:31" x14ac:dyDescent="0.25">
      <c r="A4383">
        <v>1879199</v>
      </c>
      <c r="B4383">
        <v>1</v>
      </c>
      <c r="C4383" t="s">
        <v>81</v>
      </c>
      <c r="D4383" t="s">
        <v>120</v>
      </c>
      <c r="E4383" t="s">
        <v>140</v>
      </c>
      <c r="F4383" t="s">
        <v>12678</v>
      </c>
      <c r="G4383" t="s">
        <v>163</v>
      </c>
      <c r="H4383" t="s">
        <v>143</v>
      </c>
      <c r="I4383" t="s">
        <v>135</v>
      </c>
      <c r="J4383" t="s">
        <v>136</v>
      </c>
      <c r="K4383" t="s">
        <v>137</v>
      </c>
      <c r="L4383" t="s">
        <v>12679</v>
      </c>
      <c r="M4383" t="s">
        <v>12680</v>
      </c>
      <c r="N4383">
        <v>1.669444444</v>
      </c>
      <c r="O4383">
        <v>0</v>
      </c>
      <c r="P4383">
        <v>2</v>
      </c>
      <c r="Q4383">
        <v>0</v>
      </c>
      <c r="R4383">
        <v>0</v>
      </c>
      <c r="S4383">
        <v>0</v>
      </c>
      <c r="T4383">
        <v>0</v>
      </c>
      <c r="U4383">
        <v>0</v>
      </c>
      <c r="V4383">
        <v>0</v>
      </c>
      <c r="W4383">
        <v>0</v>
      </c>
      <c r="X4383">
        <v>0.26087678248301394</v>
      </c>
      <c r="Y4383">
        <v>0</v>
      </c>
      <c r="Z4383">
        <v>0</v>
      </c>
      <c r="AA4383">
        <v>0</v>
      </c>
      <c r="AB4383">
        <v>0</v>
      </c>
      <c r="AC4383">
        <v>0</v>
      </c>
      <c r="AD4383">
        <v>0</v>
      </c>
      <c r="AE4383">
        <v>0.26087678248301394</v>
      </c>
    </row>
    <row r="4384" spans="1:31" x14ac:dyDescent="0.25">
      <c r="A4384">
        <v>1879385</v>
      </c>
      <c r="B4384">
        <v>1</v>
      </c>
      <c r="C4384" t="s">
        <v>80</v>
      </c>
      <c r="D4384" t="s">
        <v>100</v>
      </c>
      <c r="E4384" t="s">
        <v>146</v>
      </c>
      <c r="F4384" t="s">
        <v>12681</v>
      </c>
      <c r="G4384" t="s">
        <v>148</v>
      </c>
      <c r="H4384" t="s">
        <v>143</v>
      </c>
      <c r="I4384" t="s">
        <v>135</v>
      </c>
      <c r="J4384" t="s">
        <v>136</v>
      </c>
      <c r="K4384" t="s">
        <v>137</v>
      </c>
      <c r="L4384" t="s">
        <v>12682</v>
      </c>
      <c r="M4384" t="s">
        <v>12683</v>
      </c>
      <c r="N4384">
        <v>0.819722222</v>
      </c>
      <c r="O4384">
        <v>0</v>
      </c>
      <c r="P4384">
        <v>15</v>
      </c>
      <c r="Q4384">
        <v>0</v>
      </c>
      <c r="R4384">
        <v>0</v>
      </c>
      <c r="S4384">
        <v>0</v>
      </c>
      <c r="T4384">
        <v>0</v>
      </c>
      <c r="U4384">
        <v>0</v>
      </c>
      <c r="V4384">
        <v>0</v>
      </c>
      <c r="W4384">
        <v>0</v>
      </c>
      <c r="X4384">
        <v>3.7900010050931519</v>
      </c>
      <c r="Y4384">
        <v>0</v>
      </c>
      <c r="Z4384">
        <v>0</v>
      </c>
      <c r="AA4384">
        <v>0</v>
      </c>
      <c r="AB4384">
        <v>0</v>
      </c>
      <c r="AC4384">
        <v>0</v>
      </c>
      <c r="AD4384">
        <v>0</v>
      </c>
      <c r="AE4384">
        <v>3.7900010050931519</v>
      </c>
    </row>
    <row r="4385" spans="1:31" x14ac:dyDescent="0.25">
      <c r="A4385">
        <v>1879242</v>
      </c>
      <c r="B4385">
        <v>1</v>
      </c>
      <c r="C4385" t="s">
        <v>80</v>
      </c>
      <c r="D4385" t="s">
        <v>103</v>
      </c>
      <c r="E4385" t="s">
        <v>131</v>
      </c>
      <c r="F4385" t="s">
        <v>5432</v>
      </c>
      <c r="G4385" t="s">
        <v>133</v>
      </c>
      <c r="H4385" t="s">
        <v>134</v>
      </c>
      <c r="I4385" t="s">
        <v>135</v>
      </c>
      <c r="J4385" t="s">
        <v>136</v>
      </c>
      <c r="K4385" t="s">
        <v>137</v>
      </c>
      <c r="L4385" t="s">
        <v>12684</v>
      </c>
      <c r="M4385" t="s">
        <v>12685</v>
      </c>
      <c r="N4385">
        <v>0.278888888</v>
      </c>
      <c r="O4385">
        <v>0</v>
      </c>
      <c r="P4385">
        <v>8</v>
      </c>
      <c r="Q4385">
        <v>0</v>
      </c>
      <c r="R4385">
        <v>8</v>
      </c>
      <c r="S4385">
        <v>2</v>
      </c>
      <c r="T4385">
        <v>11</v>
      </c>
      <c r="U4385">
        <v>1</v>
      </c>
      <c r="V4385">
        <v>0</v>
      </c>
      <c r="W4385">
        <v>0</v>
      </c>
      <c r="X4385">
        <v>0.35181477482866719</v>
      </c>
      <c r="Y4385">
        <v>0</v>
      </c>
      <c r="Z4385">
        <v>6.5110575976405718</v>
      </c>
      <c r="AA4385">
        <v>12.512571878878187</v>
      </c>
      <c r="AB4385">
        <v>5.8987974338975642</v>
      </c>
      <c r="AC4385">
        <v>4.6236915249197397</v>
      </c>
      <c r="AD4385">
        <v>0</v>
      </c>
      <c r="AE4385">
        <v>29.897933210164727</v>
      </c>
    </row>
    <row r="4386" spans="1:31" x14ac:dyDescent="0.25">
      <c r="A4386">
        <v>1879265</v>
      </c>
      <c r="B4386">
        <v>1</v>
      </c>
      <c r="C4386" t="s">
        <v>81</v>
      </c>
      <c r="D4386" t="s">
        <v>126</v>
      </c>
      <c r="E4386" t="s">
        <v>146</v>
      </c>
      <c r="F4386" t="s">
        <v>12686</v>
      </c>
      <c r="G4386" t="s">
        <v>2417</v>
      </c>
      <c r="H4386" t="s">
        <v>143</v>
      </c>
      <c r="I4386" t="s">
        <v>135</v>
      </c>
      <c r="J4386" t="s">
        <v>136</v>
      </c>
      <c r="K4386" t="s">
        <v>137</v>
      </c>
      <c r="L4386" t="s">
        <v>12687</v>
      </c>
      <c r="M4386" t="s">
        <v>12688</v>
      </c>
      <c r="N4386">
        <v>3.1438888880000002</v>
      </c>
      <c r="O4386">
        <v>0</v>
      </c>
      <c r="P4386">
        <v>6</v>
      </c>
      <c r="Q4386">
        <v>0</v>
      </c>
      <c r="R4386">
        <v>3</v>
      </c>
      <c r="S4386">
        <v>0</v>
      </c>
      <c r="T4386">
        <v>0</v>
      </c>
      <c r="U4386">
        <v>0</v>
      </c>
      <c r="V4386">
        <v>0</v>
      </c>
      <c r="W4386">
        <v>0</v>
      </c>
      <c r="X4386">
        <v>1.488368627045775</v>
      </c>
      <c r="Y4386">
        <v>0</v>
      </c>
      <c r="Z4386">
        <v>0.41870191342018498</v>
      </c>
      <c r="AA4386">
        <v>0</v>
      </c>
      <c r="AB4386">
        <v>0</v>
      </c>
      <c r="AC4386">
        <v>0</v>
      </c>
      <c r="AD4386">
        <v>0</v>
      </c>
      <c r="AE4386">
        <v>1.90707054046596</v>
      </c>
    </row>
    <row r="4387" spans="1:31" x14ac:dyDescent="0.25">
      <c r="A4387">
        <v>1879099</v>
      </c>
      <c r="B4387">
        <v>1</v>
      </c>
      <c r="C4387" t="s">
        <v>80</v>
      </c>
      <c r="D4387" t="s">
        <v>108</v>
      </c>
      <c r="E4387" t="s">
        <v>146</v>
      </c>
      <c r="F4387" t="s">
        <v>12689</v>
      </c>
      <c r="G4387" t="s">
        <v>469</v>
      </c>
      <c r="H4387" t="s">
        <v>143</v>
      </c>
      <c r="I4387" t="s">
        <v>135</v>
      </c>
      <c r="J4387" t="s">
        <v>136</v>
      </c>
      <c r="K4387" t="s">
        <v>137</v>
      </c>
      <c r="L4387" t="s">
        <v>12690</v>
      </c>
      <c r="M4387" t="s">
        <v>12691</v>
      </c>
      <c r="N4387">
        <v>1.9386111109999999</v>
      </c>
      <c r="O4387">
        <v>0</v>
      </c>
      <c r="P4387">
        <v>227</v>
      </c>
      <c r="Q4387">
        <v>0</v>
      </c>
      <c r="R4387">
        <v>0</v>
      </c>
      <c r="S4387">
        <v>0</v>
      </c>
      <c r="T4387">
        <v>27</v>
      </c>
      <c r="U4387">
        <v>0</v>
      </c>
      <c r="V4387">
        <v>0</v>
      </c>
      <c r="W4387">
        <v>0</v>
      </c>
      <c r="X4387">
        <v>64.206461556337544</v>
      </c>
      <c r="Y4387">
        <v>0</v>
      </c>
      <c r="Z4387">
        <v>0</v>
      </c>
      <c r="AA4387">
        <v>0</v>
      </c>
      <c r="AB4387">
        <v>23.838697287888529</v>
      </c>
      <c r="AC4387">
        <v>0</v>
      </c>
      <c r="AD4387">
        <v>0</v>
      </c>
      <c r="AE4387">
        <v>88.04515884422608</v>
      </c>
    </row>
    <row r="4388" spans="1:31" x14ac:dyDescent="0.25">
      <c r="A4388">
        <v>1879365</v>
      </c>
      <c r="B4388">
        <v>1</v>
      </c>
      <c r="C4388" t="s">
        <v>81</v>
      </c>
      <c r="D4388" t="s">
        <v>118</v>
      </c>
      <c r="E4388" t="s">
        <v>158</v>
      </c>
      <c r="F4388" t="s">
        <v>12692</v>
      </c>
      <c r="G4388" t="s">
        <v>219</v>
      </c>
      <c r="H4388" t="s">
        <v>134</v>
      </c>
      <c r="I4388" t="s">
        <v>135</v>
      </c>
      <c r="J4388" t="s">
        <v>136</v>
      </c>
      <c r="K4388" t="s">
        <v>137</v>
      </c>
      <c r="L4388" t="s">
        <v>12693</v>
      </c>
      <c r="M4388" t="s">
        <v>12694</v>
      </c>
      <c r="N4388">
        <v>1.075555555</v>
      </c>
      <c r="O4388">
        <v>0</v>
      </c>
      <c r="P4388">
        <v>0</v>
      </c>
      <c r="Q4388">
        <v>11</v>
      </c>
      <c r="R4388">
        <v>0</v>
      </c>
      <c r="S4388">
        <v>2</v>
      </c>
      <c r="T4388">
        <v>0</v>
      </c>
      <c r="U4388">
        <v>0</v>
      </c>
      <c r="V4388">
        <v>0</v>
      </c>
      <c r="W4388">
        <v>0</v>
      </c>
      <c r="X4388">
        <v>0</v>
      </c>
      <c r="Y4388">
        <v>50.144376319408181</v>
      </c>
      <c r="Z4388">
        <v>0</v>
      </c>
      <c r="AA4388">
        <v>3.3565995378237825</v>
      </c>
      <c r="AB4388">
        <v>0</v>
      </c>
      <c r="AC4388">
        <v>0</v>
      </c>
      <c r="AD4388">
        <v>0</v>
      </c>
      <c r="AE4388">
        <v>53.500975857231964</v>
      </c>
    </row>
    <row r="4389" spans="1:31" x14ac:dyDescent="0.25">
      <c r="A4389">
        <v>1879342</v>
      </c>
      <c r="B4389">
        <v>1</v>
      </c>
      <c r="C4389" t="s">
        <v>80</v>
      </c>
      <c r="D4389" t="s">
        <v>93</v>
      </c>
      <c r="E4389" t="s">
        <v>210</v>
      </c>
      <c r="F4389" t="s">
        <v>8791</v>
      </c>
      <c r="G4389" t="s">
        <v>133</v>
      </c>
      <c r="H4389" t="s">
        <v>134</v>
      </c>
      <c r="I4389" t="s">
        <v>135</v>
      </c>
      <c r="J4389" t="s">
        <v>136</v>
      </c>
      <c r="K4389" t="s">
        <v>137</v>
      </c>
      <c r="L4389" t="s">
        <v>12695</v>
      </c>
      <c r="M4389" t="s">
        <v>12696</v>
      </c>
      <c r="N4389">
        <v>0.55472222199999999</v>
      </c>
      <c r="O4389">
        <v>0</v>
      </c>
      <c r="P4389">
        <v>8</v>
      </c>
      <c r="Q4389">
        <v>29</v>
      </c>
      <c r="R4389">
        <v>94</v>
      </c>
      <c r="S4389">
        <v>6</v>
      </c>
      <c r="T4389">
        <v>15</v>
      </c>
      <c r="U4389">
        <v>0</v>
      </c>
      <c r="V4389">
        <v>0</v>
      </c>
      <c r="W4389">
        <v>0</v>
      </c>
      <c r="X4389">
        <v>1.680832599340075</v>
      </c>
      <c r="Y4389">
        <v>77.889639124964631</v>
      </c>
      <c r="Z4389">
        <v>170.53000891395169</v>
      </c>
      <c r="AA4389">
        <v>117.55252642807712</v>
      </c>
      <c r="AB4389">
        <v>20.584478705061251</v>
      </c>
      <c r="AC4389">
        <v>0</v>
      </c>
      <c r="AD4389">
        <v>0</v>
      </c>
      <c r="AE4389">
        <v>388.23748577139474</v>
      </c>
    </row>
    <row r="4390" spans="1:31" x14ac:dyDescent="0.25">
      <c r="A4390">
        <v>1878930</v>
      </c>
      <c r="B4390">
        <v>1</v>
      </c>
      <c r="C4390" t="s">
        <v>80</v>
      </c>
      <c r="D4390" t="s">
        <v>93</v>
      </c>
      <c r="E4390" t="s">
        <v>169</v>
      </c>
      <c r="F4390" t="s">
        <v>12697</v>
      </c>
      <c r="G4390" t="s">
        <v>469</v>
      </c>
      <c r="H4390" t="s">
        <v>143</v>
      </c>
      <c r="I4390" t="s">
        <v>135</v>
      </c>
      <c r="J4390" t="s">
        <v>136</v>
      </c>
      <c r="K4390" t="s">
        <v>137</v>
      </c>
      <c r="L4390" t="s">
        <v>12698</v>
      </c>
      <c r="M4390" t="s">
        <v>12699</v>
      </c>
      <c r="N4390">
        <v>8.8891666659999995</v>
      </c>
      <c r="O4390">
        <v>0</v>
      </c>
      <c r="P4390">
        <v>0</v>
      </c>
      <c r="Q4390">
        <v>0</v>
      </c>
      <c r="R4390">
        <v>11</v>
      </c>
      <c r="S4390">
        <v>0</v>
      </c>
      <c r="T4390">
        <v>3</v>
      </c>
      <c r="U4390">
        <v>0</v>
      </c>
      <c r="V4390">
        <v>0</v>
      </c>
      <c r="W4390">
        <v>0</v>
      </c>
      <c r="X4390">
        <v>0</v>
      </c>
      <c r="Y4390">
        <v>0</v>
      </c>
      <c r="Z4390">
        <v>996.16458216769263</v>
      </c>
      <c r="AA4390">
        <v>0</v>
      </c>
      <c r="AB4390">
        <v>228.25734764966245</v>
      </c>
      <c r="AC4390">
        <v>0</v>
      </c>
      <c r="AD4390">
        <v>0</v>
      </c>
      <c r="AE4390">
        <v>1224.421929817355</v>
      </c>
    </row>
    <row r="4391" spans="1:31" x14ac:dyDescent="0.25">
      <c r="A4391">
        <v>1879136</v>
      </c>
      <c r="B4391">
        <v>1</v>
      </c>
      <c r="C4391" t="s">
        <v>80</v>
      </c>
      <c r="D4391" t="s">
        <v>97</v>
      </c>
      <c r="E4391" t="s">
        <v>146</v>
      </c>
      <c r="F4391" t="s">
        <v>12700</v>
      </c>
      <c r="G4391" t="s">
        <v>148</v>
      </c>
      <c r="H4391" t="s">
        <v>143</v>
      </c>
      <c r="I4391" t="s">
        <v>135</v>
      </c>
      <c r="J4391" t="s">
        <v>136</v>
      </c>
      <c r="K4391" t="s">
        <v>137</v>
      </c>
      <c r="L4391" t="s">
        <v>12701</v>
      </c>
      <c r="M4391" t="s">
        <v>12702</v>
      </c>
      <c r="N4391">
        <v>4.3433333330000004</v>
      </c>
      <c r="O4391">
        <v>0</v>
      </c>
      <c r="P4391">
        <v>3</v>
      </c>
      <c r="Q4391">
        <v>0</v>
      </c>
      <c r="R4391">
        <v>6</v>
      </c>
      <c r="S4391">
        <v>0</v>
      </c>
      <c r="T4391">
        <v>3</v>
      </c>
      <c r="U4391">
        <v>0</v>
      </c>
      <c r="V4391">
        <v>0</v>
      </c>
      <c r="W4391">
        <v>0</v>
      </c>
      <c r="X4391">
        <v>3.494355888527434</v>
      </c>
      <c r="Y4391">
        <v>0</v>
      </c>
      <c r="Z4391">
        <v>25.33375142650463</v>
      </c>
      <c r="AA4391">
        <v>0</v>
      </c>
      <c r="AB4391">
        <v>51.215370003256616</v>
      </c>
      <c r="AC4391">
        <v>0</v>
      </c>
      <c r="AD4391">
        <v>0</v>
      </c>
      <c r="AE4391">
        <v>80.04347731828868</v>
      </c>
    </row>
    <row r="4392" spans="1:31" x14ac:dyDescent="0.25">
      <c r="A4392">
        <v>1879279</v>
      </c>
      <c r="B4392">
        <v>1</v>
      </c>
      <c r="C4392" t="s">
        <v>81</v>
      </c>
      <c r="D4392" t="s">
        <v>112</v>
      </c>
      <c r="E4392" t="s">
        <v>140</v>
      </c>
      <c r="F4392" t="s">
        <v>12703</v>
      </c>
      <c r="G4392" t="s">
        <v>207</v>
      </c>
      <c r="H4392" t="s">
        <v>143</v>
      </c>
      <c r="I4392" t="s">
        <v>135</v>
      </c>
      <c r="J4392" t="s">
        <v>136</v>
      </c>
      <c r="K4392" t="s">
        <v>137</v>
      </c>
      <c r="L4392" t="s">
        <v>12704</v>
      </c>
      <c r="M4392" t="s">
        <v>12705</v>
      </c>
      <c r="N4392">
        <v>0.76722222200000001</v>
      </c>
      <c r="O4392">
        <v>0</v>
      </c>
      <c r="P4392">
        <v>1</v>
      </c>
      <c r="Q4392">
        <v>0</v>
      </c>
      <c r="R4392">
        <v>0</v>
      </c>
      <c r="S4392">
        <v>0</v>
      </c>
      <c r="T4392">
        <v>0</v>
      </c>
      <c r="U4392">
        <v>0</v>
      </c>
      <c r="V4392">
        <v>0</v>
      </c>
      <c r="W4392">
        <v>0</v>
      </c>
      <c r="X4392">
        <v>4.700445846315E-3</v>
      </c>
      <c r="Y4392">
        <v>0</v>
      </c>
      <c r="Z4392">
        <v>0</v>
      </c>
      <c r="AA4392">
        <v>0</v>
      </c>
      <c r="AB4392">
        <v>0</v>
      </c>
      <c r="AC4392">
        <v>0</v>
      </c>
      <c r="AD4392">
        <v>0</v>
      </c>
      <c r="AE4392">
        <v>4.700445846315E-3</v>
      </c>
    </row>
    <row r="4393" spans="1:31" x14ac:dyDescent="0.25">
      <c r="A4393">
        <v>1879428</v>
      </c>
      <c r="B4393">
        <v>1</v>
      </c>
      <c r="C4393" t="s">
        <v>81</v>
      </c>
      <c r="D4393" t="s">
        <v>117</v>
      </c>
      <c r="E4393" t="s">
        <v>158</v>
      </c>
      <c r="F4393" t="s">
        <v>12706</v>
      </c>
      <c r="G4393" t="s">
        <v>133</v>
      </c>
      <c r="H4393" t="s">
        <v>134</v>
      </c>
      <c r="I4393" t="s">
        <v>152</v>
      </c>
      <c r="J4393" t="s">
        <v>136</v>
      </c>
      <c r="K4393" t="s">
        <v>137</v>
      </c>
      <c r="L4393" t="s">
        <v>12707</v>
      </c>
      <c r="M4393" t="s">
        <v>12708</v>
      </c>
      <c r="N4393">
        <v>3.2222222000000002E-2</v>
      </c>
      <c r="O4393">
        <v>0</v>
      </c>
      <c r="P4393">
        <v>491</v>
      </c>
      <c r="Q4393">
        <v>1</v>
      </c>
      <c r="R4393">
        <v>49</v>
      </c>
      <c r="S4393">
        <v>1</v>
      </c>
      <c r="T4393">
        <v>223</v>
      </c>
      <c r="U4393">
        <v>2</v>
      </c>
      <c r="V4393">
        <v>5</v>
      </c>
      <c r="W4393">
        <v>0</v>
      </c>
      <c r="X4393">
        <v>3.7680036074066434</v>
      </c>
      <c r="Y4393">
        <v>0.45880958521332998</v>
      </c>
      <c r="Z4393">
        <v>1.1179405058624854</v>
      </c>
      <c r="AA4393">
        <v>0.42312000588469328</v>
      </c>
      <c r="AB4393">
        <v>6.0866682547300295</v>
      </c>
      <c r="AC4393">
        <v>4.1402178247027646</v>
      </c>
      <c r="AD4393">
        <v>1.9089683649041764</v>
      </c>
      <c r="AE4393">
        <v>17.903728148704122</v>
      </c>
    </row>
    <row r="4394" spans="1:31" x14ac:dyDescent="0.25">
      <c r="A4394">
        <v>1878887</v>
      </c>
      <c r="B4394">
        <v>1</v>
      </c>
      <c r="C4394" t="s">
        <v>80</v>
      </c>
      <c r="D4394" t="s">
        <v>104</v>
      </c>
      <c r="E4394" t="s">
        <v>169</v>
      </c>
      <c r="F4394" t="s">
        <v>12709</v>
      </c>
      <c r="G4394" t="s">
        <v>363</v>
      </c>
      <c r="H4394" t="s">
        <v>143</v>
      </c>
      <c r="I4394" t="s">
        <v>135</v>
      </c>
      <c r="J4394" t="s">
        <v>136</v>
      </c>
      <c r="K4394" t="s">
        <v>137</v>
      </c>
      <c r="L4394" t="s">
        <v>12710</v>
      </c>
      <c r="M4394" t="s">
        <v>12711</v>
      </c>
      <c r="N4394">
        <v>3.448611111</v>
      </c>
      <c r="O4394">
        <v>0</v>
      </c>
      <c r="P4394">
        <v>1</v>
      </c>
      <c r="Q4394">
        <v>0</v>
      </c>
      <c r="R4394">
        <v>5</v>
      </c>
      <c r="S4394">
        <v>0</v>
      </c>
      <c r="T4394">
        <v>0</v>
      </c>
      <c r="U4394">
        <v>0</v>
      </c>
      <c r="V4394">
        <v>0</v>
      </c>
      <c r="W4394">
        <v>0</v>
      </c>
      <c r="X4394">
        <v>1.5358439117861775</v>
      </c>
      <c r="Y4394">
        <v>0</v>
      </c>
      <c r="Z4394">
        <v>15.97086205093041</v>
      </c>
      <c r="AA4394">
        <v>0</v>
      </c>
      <c r="AB4394">
        <v>0</v>
      </c>
      <c r="AC4394">
        <v>0</v>
      </c>
      <c r="AD4394">
        <v>0</v>
      </c>
      <c r="AE4394">
        <v>17.506705962716588</v>
      </c>
    </row>
    <row r="4395" spans="1:31" x14ac:dyDescent="0.25">
      <c r="A4395">
        <v>1879211</v>
      </c>
      <c r="B4395">
        <v>1</v>
      </c>
      <c r="C4395" t="s">
        <v>80</v>
      </c>
      <c r="D4395" t="s">
        <v>99</v>
      </c>
      <c r="E4395" t="s">
        <v>146</v>
      </c>
      <c r="F4395" t="s">
        <v>12712</v>
      </c>
      <c r="G4395" t="s">
        <v>148</v>
      </c>
      <c r="H4395" t="s">
        <v>143</v>
      </c>
      <c r="I4395" t="s">
        <v>135</v>
      </c>
      <c r="J4395" t="s">
        <v>136</v>
      </c>
      <c r="K4395" t="s">
        <v>137</v>
      </c>
      <c r="L4395" t="s">
        <v>12713</v>
      </c>
      <c r="M4395" t="s">
        <v>12714</v>
      </c>
      <c r="N4395">
        <v>2.5497222220000002</v>
      </c>
      <c r="O4395">
        <v>0</v>
      </c>
      <c r="P4395">
        <v>40</v>
      </c>
      <c r="Q4395">
        <v>0</v>
      </c>
      <c r="R4395">
        <v>0</v>
      </c>
      <c r="S4395">
        <v>0</v>
      </c>
      <c r="T4395">
        <v>6</v>
      </c>
      <c r="U4395">
        <v>0</v>
      </c>
      <c r="V4395">
        <v>0</v>
      </c>
      <c r="W4395">
        <v>0</v>
      </c>
      <c r="X4395">
        <v>37.064297991501043</v>
      </c>
      <c r="Y4395">
        <v>0</v>
      </c>
      <c r="Z4395">
        <v>0</v>
      </c>
      <c r="AA4395">
        <v>0</v>
      </c>
      <c r="AB4395">
        <v>17.387303747330062</v>
      </c>
      <c r="AC4395">
        <v>0</v>
      </c>
      <c r="AD4395">
        <v>0</v>
      </c>
      <c r="AE4395">
        <v>54.451601738831101</v>
      </c>
    </row>
    <row r="4396" spans="1:31" x14ac:dyDescent="0.25">
      <c r="A4396">
        <v>1879374</v>
      </c>
      <c r="B4396">
        <v>1</v>
      </c>
      <c r="C4396" t="s">
        <v>80</v>
      </c>
      <c r="D4396" t="s">
        <v>104</v>
      </c>
      <c r="E4396" t="s">
        <v>131</v>
      </c>
      <c r="F4396" t="s">
        <v>4025</v>
      </c>
      <c r="G4396" t="s">
        <v>133</v>
      </c>
      <c r="H4396" t="s">
        <v>134</v>
      </c>
      <c r="I4396" t="s">
        <v>135</v>
      </c>
      <c r="J4396" t="s">
        <v>136</v>
      </c>
      <c r="K4396" t="s">
        <v>137</v>
      </c>
      <c r="L4396" t="s">
        <v>12715</v>
      </c>
      <c r="M4396" t="s">
        <v>12716</v>
      </c>
      <c r="N4396">
        <v>2.6613888879999998</v>
      </c>
      <c r="O4396">
        <v>1</v>
      </c>
      <c r="P4396">
        <v>22</v>
      </c>
      <c r="Q4396">
        <v>0</v>
      </c>
      <c r="R4396">
        <v>61</v>
      </c>
      <c r="S4396">
        <v>1</v>
      </c>
      <c r="T4396">
        <v>8</v>
      </c>
      <c r="U4396">
        <v>4</v>
      </c>
      <c r="V4396">
        <v>0</v>
      </c>
      <c r="W4396">
        <v>1.9592339342502592</v>
      </c>
      <c r="X4396">
        <v>26.199267413290343</v>
      </c>
      <c r="Y4396">
        <v>0</v>
      </c>
      <c r="Z4396">
        <v>125.18977482277091</v>
      </c>
      <c r="AA4396">
        <v>0</v>
      </c>
      <c r="AB4396">
        <v>7.0283876643784691</v>
      </c>
      <c r="AC4396">
        <v>833.87094113365436</v>
      </c>
      <c r="AD4396">
        <v>0</v>
      </c>
      <c r="AE4396">
        <v>994.24760496834438</v>
      </c>
    </row>
    <row r="4397" spans="1:31" x14ac:dyDescent="0.25">
      <c r="A4397">
        <v>1878856</v>
      </c>
      <c r="B4397">
        <v>1</v>
      </c>
      <c r="C4397" t="s">
        <v>81</v>
      </c>
      <c r="D4397" t="s">
        <v>122</v>
      </c>
      <c r="E4397" t="s">
        <v>210</v>
      </c>
      <c r="F4397" t="s">
        <v>12717</v>
      </c>
      <c r="G4397" t="s">
        <v>133</v>
      </c>
      <c r="H4397" t="s">
        <v>134</v>
      </c>
      <c r="I4397" t="s">
        <v>135</v>
      </c>
      <c r="J4397" t="s">
        <v>136</v>
      </c>
      <c r="K4397" t="s">
        <v>137</v>
      </c>
      <c r="L4397" t="s">
        <v>12718</v>
      </c>
      <c r="M4397" t="s">
        <v>12719</v>
      </c>
      <c r="N4397">
        <v>0.65277777699999995</v>
      </c>
      <c r="O4397">
        <v>0</v>
      </c>
      <c r="P4397">
        <v>442</v>
      </c>
      <c r="Q4397">
        <v>175</v>
      </c>
      <c r="R4397">
        <v>8</v>
      </c>
      <c r="S4397">
        <v>17</v>
      </c>
      <c r="T4397">
        <v>55</v>
      </c>
      <c r="U4397">
        <v>0</v>
      </c>
      <c r="V4397">
        <v>1</v>
      </c>
      <c r="W4397">
        <v>0</v>
      </c>
      <c r="X4397">
        <v>43.947848652581712</v>
      </c>
      <c r="Y4397">
        <v>400.8898039749966</v>
      </c>
      <c r="Z4397">
        <v>0.91205469926552085</v>
      </c>
      <c r="AA4397">
        <v>139.64737640752844</v>
      </c>
      <c r="AB4397">
        <v>4.9114616645600186</v>
      </c>
      <c r="AC4397">
        <v>0</v>
      </c>
      <c r="AD4397">
        <v>0.47790797461223056</v>
      </c>
      <c r="AE4397">
        <v>590.78645337354442</v>
      </c>
    </row>
    <row r="4398" spans="1:31" x14ac:dyDescent="0.25">
      <c r="A4398">
        <v>1879397</v>
      </c>
      <c r="B4398">
        <v>1</v>
      </c>
      <c r="C4398" t="s">
        <v>80</v>
      </c>
      <c r="D4398" t="s">
        <v>104</v>
      </c>
      <c r="E4398" t="s">
        <v>140</v>
      </c>
      <c r="F4398" t="s">
        <v>12720</v>
      </c>
      <c r="G4398" t="s">
        <v>207</v>
      </c>
      <c r="H4398" t="s">
        <v>143</v>
      </c>
      <c r="I4398" t="s">
        <v>135</v>
      </c>
      <c r="J4398" t="s">
        <v>136</v>
      </c>
      <c r="K4398" t="s">
        <v>137</v>
      </c>
      <c r="L4398" t="s">
        <v>12721</v>
      </c>
      <c r="M4398" t="s">
        <v>12722</v>
      </c>
      <c r="N4398">
        <v>2.343611111</v>
      </c>
      <c r="O4398">
        <v>0</v>
      </c>
      <c r="P4398">
        <v>5</v>
      </c>
      <c r="Q4398">
        <v>0</v>
      </c>
      <c r="R4398">
        <v>0</v>
      </c>
      <c r="S4398">
        <v>0</v>
      </c>
      <c r="T4398">
        <v>1</v>
      </c>
      <c r="U4398">
        <v>0</v>
      </c>
      <c r="V4398">
        <v>0</v>
      </c>
      <c r="W4398">
        <v>0</v>
      </c>
      <c r="X4398">
        <v>2.0885888828639017</v>
      </c>
      <c r="Y4398">
        <v>0</v>
      </c>
      <c r="Z4398">
        <v>0</v>
      </c>
      <c r="AA4398">
        <v>0</v>
      </c>
      <c r="AB4398">
        <v>0</v>
      </c>
      <c r="AC4398">
        <v>0</v>
      </c>
      <c r="AD4398">
        <v>0</v>
      </c>
      <c r="AE4398">
        <v>2.0885888828639017</v>
      </c>
    </row>
    <row r="4399" spans="1:31" x14ac:dyDescent="0.25">
      <c r="A4399">
        <v>1879165</v>
      </c>
      <c r="B4399">
        <v>1</v>
      </c>
      <c r="C4399" t="s">
        <v>80</v>
      </c>
      <c r="D4399" t="s">
        <v>96</v>
      </c>
      <c r="E4399" t="s">
        <v>140</v>
      </c>
      <c r="F4399" t="s">
        <v>12723</v>
      </c>
      <c r="G4399" t="s">
        <v>163</v>
      </c>
      <c r="H4399" t="s">
        <v>143</v>
      </c>
      <c r="I4399" t="s">
        <v>135</v>
      </c>
      <c r="J4399" t="s">
        <v>136</v>
      </c>
      <c r="K4399" t="s">
        <v>137</v>
      </c>
      <c r="L4399" t="s">
        <v>12724</v>
      </c>
      <c r="M4399" t="s">
        <v>12725</v>
      </c>
      <c r="N4399">
        <v>5.563055555</v>
      </c>
      <c r="O4399">
        <v>0</v>
      </c>
      <c r="P4399">
        <v>1</v>
      </c>
      <c r="Q4399">
        <v>0</v>
      </c>
      <c r="R4399">
        <v>0</v>
      </c>
      <c r="S4399">
        <v>0</v>
      </c>
      <c r="T4399">
        <v>0</v>
      </c>
      <c r="U4399">
        <v>0</v>
      </c>
      <c r="V4399">
        <v>0</v>
      </c>
      <c r="W4399">
        <v>0</v>
      </c>
      <c r="X4399">
        <v>3.2226688148833746</v>
      </c>
      <c r="Y4399">
        <v>0</v>
      </c>
      <c r="Z4399">
        <v>0</v>
      </c>
      <c r="AA4399">
        <v>0</v>
      </c>
      <c r="AB4399">
        <v>0</v>
      </c>
      <c r="AC4399">
        <v>0</v>
      </c>
      <c r="AD4399">
        <v>0</v>
      </c>
      <c r="AE4399">
        <v>3.2226688148833746</v>
      </c>
    </row>
    <row r="4400" spans="1:31" x14ac:dyDescent="0.25">
      <c r="A4400">
        <v>1878873</v>
      </c>
      <c r="B4400">
        <v>1</v>
      </c>
      <c r="C4400" t="s">
        <v>81</v>
      </c>
      <c r="D4400" t="s">
        <v>119</v>
      </c>
      <c r="E4400" t="s">
        <v>131</v>
      </c>
      <c r="F4400" t="s">
        <v>1547</v>
      </c>
      <c r="G4400" t="s">
        <v>133</v>
      </c>
      <c r="H4400" t="s">
        <v>134</v>
      </c>
      <c r="I4400" t="s">
        <v>152</v>
      </c>
      <c r="J4400" t="s">
        <v>136</v>
      </c>
      <c r="K4400" t="s">
        <v>137</v>
      </c>
      <c r="L4400" t="s">
        <v>12726</v>
      </c>
      <c r="M4400" t="s">
        <v>12727</v>
      </c>
      <c r="N4400">
        <v>6.9444440000000001E-3</v>
      </c>
      <c r="O4400">
        <v>0</v>
      </c>
      <c r="P4400">
        <v>1498</v>
      </c>
      <c r="Q4400">
        <v>92</v>
      </c>
      <c r="R4400">
        <v>334</v>
      </c>
      <c r="S4400">
        <v>2</v>
      </c>
      <c r="T4400">
        <v>66</v>
      </c>
      <c r="U4400">
        <v>0</v>
      </c>
      <c r="V4400">
        <v>0</v>
      </c>
      <c r="W4400">
        <v>0</v>
      </c>
      <c r="X4400">
        <v>1.0583068151764587</v>
      </c>
      <c r="Y4400">
        <v>4.9043418664574041</v>
      </c>
      <c r="Z4400">
        <v>11.649093091625009</v>
      </c>
      <c r="AA4400">
        <v>2.7340981283166668E-2</v>
      </c>
      <c r="AB4400">
        <v>0.1036487466291111</v>
      </c>
      <c r="AC4400">
        <v>0</v>
      </c>
      <c r="AD4400">
        <v>0</v>
      </c>
      <c r="AE4400">
        <v>17.74273150117115</v>
      </c>
    </row>
    <row r="4401" spans="1:31" x14ac:dyDescent="0.25">
      <c r="A4401">
        <v>1879251</v>
      </c>
      <c r="B4401">
        <v>1</v>
      </c>
      <c r="C4401" t="s">
        <v>80</v>
      </c>
      <c r="D4401" t="s">
        <v>94</v>
      </c>
      <c r="E4401" t="s">
        <v>140</v>
      </c>
      <c r="F4401" t="s">
        <v>12728</v>
      </c>
      <c r="G4401" t="s">
        <v>163</v>
      </c>
      <c r="H4401" t="s">
        <v>143</v>
      </c>
      <c r="I4401" t="s">
        <v>135</v>
      </c>
      <c r="J4401" t="s">
        <v>136</v>
      </c>
      <c r="K4401" t="s">
        <v>137</v>
      </c>
      <c r="L4401" t="s">
        <v>12729</v>
      </c>
      <c r="M4401" t="s">
        <v>12730</v>
      </c>
      <c r="N4401">
        <v>1.0480555549999999</v>
      </c>
      <c r="O4401">
        <v>0</v>
      </c>
      <c r="P4401">
        <v>0</v>
      </c>
      <c r="Q4401">
        <v>0</v>
      </c>
      <c r="R4401">
        <v>0</v>
      </c>
      <c r="S4401">
        <v>0</v>
      </c>
      <c r="T4401">
        <v>1</v>
      </c>
      <c r="U4401">
        <v>0</v>
      </c>
      <c r="V4401">
        <v>0</v>
      </c>
      <c r="W4401">
        <v>0</v>
      </c>
      <c r="X4401">
        <v>0</v>
      </c>
      <c r="Y4401">
        <v>0</v>
      </c>
      <c r="Z4401">
        <v>0</v>
      </c>
      <c r="AA4401">
        <v>0</v>
      </c>
      <c r="AB4401">
        <v>1.2395302514870634</v>
      </c>
      <c r="AC4401">
        <v>0</v>
      </c>
      <c r="AD4401">
        <v>0</v>
      </c>
      <c r="AE4401">
        <v>1.2395302514870634</v>
      </c>
    </row>
    <row r="4402" spans="1:31" x14ac:dyDescent="0.25">
      <c r="A4402">
        <v>1878956</v>
      </c>
      <c r="B4402">
        <v>1</v>
      </c>
      <c r="C4402" t="s">
        <v>80</v>
      </c>
      <c r="D4402" t="s">
        <v>93</v>
      </c>
      <c r="E4402" t="s">
        <v>169</v>
      </c>
      <c r="F4402" t="s">
        <v>12731</v>
      </c>
      <c r="G4402" t="s">
        <v>171</v>
      </c>
      <c r="H4402" t="s">
        <v>143</v>
      </c>
      <c r="I4402" t="s">
        <v>135</v>
      </c>
      <c r="J4402" t="s">
        <v>136</v>
      </c>
      <c r="K4402" t="s">
        <v>172</v>
      </c>
      <c r="L4402" t="s">
        <v>12732</v>
      </c>
      <c r="M4402" t="s">
        <v>12733</v>
      </c>
      <c r="N4402">
        <v>8.2871600000000001</v>
      </c>
      <c r="O4402">
        <v>0</v>
      </c>
      <c r="P4402">
        <v>146</v>
      </c>
      <c r="Q4402">
        <v>0</v>
      </c>
      <c r="R4402">
        <v>7</v>
      </c>
      <c r="S4402">
        <v>0</v>
      </c>
      <c r="T4402">
        <v>34</v>
      </c>
      <c r="U4402">
        <v>0</v>
      </c>
      <c r="V4402">
        <v>0</v>
      </c>
      <c r="W4402">
        <v>0</v>
      </c>
      <c r="X4402">
        <v>300.00333170863252</v>
      </c>
      <c r="Y4402">
        <v>0</v>
      </c>
      <c r="Z4402">
        <v>182.60807077844805</v>
      </c>
      <c r="AA4402">
        <v>0</v>
      </c>
      <c r="AB4402">
        <v>649.52096980814474</v>
      </c>
      <c r="AC4402">
        <v>0</v>
      </c>
      <c r="AD4402">
        <v>0</v>
      </c>
      <c r="AE4402">
        <v>1132.1323722952252</v>
      </c>
    </row>
    <row r="4403" spans="1:31" x14ac:dyDescent="0.25">
      <c r="A4403">
        <v>1879205</v>
      </c>
      <c r="B4403">
        <v>1</v>
      </c>
      <c r="C4403" t="s">
        <v>80</v>
      </c>
      <c r="D4403" t="s">
        <v>95</v>
      </c>
      <c r="E4403" t="s">
        <v>146</v>
      </c>
      <c r="F4403" t="s">
        <v>12734</v>
      </c>
      <c r="G4403" t="s">
        <v>148</v>
      </c>
      <c r="H4403" t="s">
        <v>143</v>
      </c>
      <c r="I4403" t="s">
        <v>135</v>
      </c>
      <c r="J4403" t="s">
        <v>136</v>
      </c>
      <c r="K4403" t="s">
        <v>137</v>
      </c>
      <c r="L4403" t="s">
        <v>12735</v>
      </c>
      <c r="M4403" t="s">
        <v>12736</v>
      </c>
      <c r="N4403">
        <v>0.43361111099999999</v>
      </c>
      <c r="O4403">
        <v>0</v>
      </c>
      <c r="P4403">
        <v>1</v>
      </c>
      <c r="Q4403">
        <v>0</v>
      </c>
      <c r="R4403">
        <v>0</v>
      </c>
      <c r="S4403">
        <v>0</v>
      </c>
      <c r="T4403">
        <v>0</v>
      </c>
      <c r="U4403">
        <v>0</v>
      </c>
      <c r="V4403">
        <v>0</v>
      </c>
      <c r="W4403">
        <v>0</v>
      </c>
      <c r="X4403">
        <v>6.2847044051020845E-2</v>
      </c>
      <c r="Y4403">
        <v>0</v>
      </c>
      <c r="Z4403">
        <v>0</v>
      </c>
      <c r="AA4403">
        <v>0</v>
      </c>
      <c r="AB4403">
        <v>0</v>
      </c>
      <c r="AC4403">
        <v>0</v>
      </c>
      <c r="AD4403">
        <v>0</v>
      </c>
      <c r="AE4403">
        <v>6.2847044051020845E-2</v>
      </c>
    </row>
    <row r="4404" spans="1:31" x14ac:dyDescent="0.25">
      <c r="A4404">
        <v>1879460</v>
      </c>
      <c r="B4404">
        <v>1</v>
      </c>
      <c r="C4404" t="s">
        <v>80</v>
      </c>
      <c r="D4404" t="s">
        <v>103</v>
      </c>
      <c r="E4404" t="s">
        <v>140</v>
      </c>
      <c r="F4404" t="s">
        <v>12737</v>
      </c>
      <c r="G4404" t="s">
        <v>200</v>
      </c>
      <c r="H4404" t="s">
        <v>143</v>
      </c>
      <c r="I4404" t="s">
        <v>135</v>
      </c>
      <c r="J4404" t="s">
        <v>136</v>
      </c>
      <c r="K4404" t="s">
        <v>137</v>
      </c>
      <c r="L4404" t="s">
        <v>12738</v>
      </c>
      <c r="M4404" t="s">
        <v>12739</v>
      </c>
      <c r="N4404">
        <v>0.65527777700000001</v>
      </c>
      <c r="O4404">
        <v>0</v>
      </c>
      <c r="P4404">
        <v>12</v>
      </c>
      <c r="Q4404">
        <v>0</v>
      </c>
      <c r="R4404">
        <v>0</v>
      </c>
      <c r="S4404">
        <v>0</v>
      </c>
      <c r="T4404">
        <v>0</v>
      </c>
      <c r="U4404">
        <v>0</v>
      </c>
      <c r="V4404">
        <v>0</v>
      </c>
      <c r="W4404">
        <v>0</v>
      </c>
      <c r="X4404">
        <v>2.267085813681867</v>
      </c>
      <c r="Y4404">
        <v>0</v>
      </c>
      <c r="Z4404">
        <v>0</v>
      </c>
      <c r="AA4404">
        <v>0</v>
      </c>
      <c r="AB4404">
        <v>0</v>
      </c>
      <c r="AC4404">
        <v>0</v>
      </c>
      <c r="AD4404">
        <v>0</v>
      </c>
      <c r="AE4404">
        <v>2.267085813681867</v>
      </c>
    </row>
    <row r="4405" spans="1:31" x14ac:dyDescent="0.25">
      <c r="A4405">
        <v>1879125</v>
      </c>
      <c r="B4405">
        <v>1</v>
      </c>
      <c r="C4405" t="s">
        <v>80</v>
      </c>
      <c r="D4405" t="s">
        <v>95</v>
      </c>
      <c r="E4405" t="s">
        <v>229</v>
      </c>
      <c r="F4405" t="s">
        <v>12740</v>
      </c>
      <c r="G4405" t="s">
        <v>2221</v>
      </c>
      <c r="H4405" t="s">
        <v>134</v>
      </c>
      <c r="I4405" t="s">
        <v>135</v>
      </c>
      <c r="J4405" t="s">
        <v>136</v>
      </c>
      <c r="K4405" t="s">
        <v>137</v>
      </c>
      <c r="L4405" t="s">
        <v>12741</v>
      </c>
      <c r="M4405" t="s">
        <v>12742</v>
      </c>
      <c r="N4405">
        <v>0.53138888799999995</v>
      </c>
      <c r="O4405">
        <v>0</v>
      </c>
      <c r="P4405">
        <v>0</v>
      </c>
      <c r="Q4405">
        <v>0</v>
      </c>
      <c r="R4405">
        <v>0</v>
      </c>
      <c r="S4405">
        <v>3</v>
      </c>
      <c r="T4405">
        <v>0</v>
      </c>
      <c r="U4405">
        <v>0</v>
      </c>
      <c r="V4405">
        <v>0</v>
      </c>
      <c r="W4405">
        <v>0</v>
      </c>
      <c r="X4405">
        <v>0</v>
      </c>
      <c r="Y4405">
        <v>0</v>
      </c>
      <c r="Z4405">
        <v>0</v>
      </c>
      <c r="AA4405">
        <v>389.92038509906183</v>
      </c>
      <c r="AB4405">
        <v>0</v>
      </c>
      <c r="AC4405">
        <v>0</v>
      </c>
      <c r="AD4405">
        <v>0</v>
      </c>
      <c r="AE4405">
        <v>389.92038509906183</v>
      </c>
    </row>
    <row r="4406" spans="1:31" x14ac:dyDescent="0.25">
      <c r="A4406">
        <v>1879102</v>
      </c>
      <c r="B4406">
        <v>1</v>
      </c>
      <c r="C4406" t="s">
        <v>80</v>
      </c>
      <c r="D4406" t="s">
        <v>100</v>
      </c>
      <c r="E4406" t="s">
        <v>210</v>
      </c>
      <c r="F4406" t="s">
        <v>12743</v>
      </c>
      <c r="G4406" t="s">
        <v>133</v>
      </c>
      <c r="H4406" t="s">
        <v>134</v>
      </c>
      <c r="I4406" t="s">
        <v>135</v>
      </c>
      <c r="J4406" t="s">
        <v>136</v>
      </c>
      <c r="K4406" t="s">
        <v>137</v>
      </c>
      <c r="L4406" t="s">
        <v>12744</v>
      </c>
      <c r="M4406" t="s">
        <v>12745</v>
      </c>
      <c r="N4406">
        <v>0.58694444400000001</v>
      </c>
      <c r="O4406">
        <v>0</v>
      </c>
      <c r="P4406">
        <v>0</v>
      </c>
      <c r="Q4406">
        <v>3</v>
      </c>
      <c r="R4406">
        <v>0</v>
      </c>
      <c r="S4406">
        <v>0</v>
      </c>
      <c r="T4406">
        <v>0</v>
      </c>
      <c r="U4406">
        <v>0</v>
      </c>
      <c r="V4406">
        <v>0</v>
      </c>
      <c r="W4406">
        <v>0</v>
      </c>
      <c r="X4406">
        <v>0</v>
      </c>
      <c r="Y4406">
        <v>52.041755759050368</v>
      </c>
      <c r="Z4406">
        <v>0</v>
      </c>
      <c r="AA4406">
        <v>0</v>
      </c>
      <c r="AB4406">
        <v>0</v>
      </c>
      <c r="AC4406">
        <v>0</v>
      </c>
      <c r="AD4406">
        <v>0</v>
      </c>
      <c r="AE4406">
        <v>52.041755759050368</v>
      </c>
    </row>
    <row r="4407" spans="1:31" x14ac:dyDescent="0.25">
      <c r="A4407">
        <v>1879294</v>
      </c>
      <c r="B4407">
        <v>1</v>
      </c>
      <c r="C4407" t="s">
        <v>80</v>
      </c>
      <c r="D4407" t="s">
        <v>92</v>
      </c>
      <c r="E4407" t="s">
        <v>140</v>
      </c>
      <c r="F4407" t="s">
        <v>12746</v>
      </c>
      <c r="G4407" t="s">
        <v>207</v>
      </c>
      <c r="H4407" t="s">
        <v>143</v>
      </c>
      <c r="I4407" t="s">
        <v>135</v>
      </c>
      <c r="J4407" t="s">
        <v>136</v>
      </c>
      <c r="K4407" t="s">
        <v>137</v>
      </c>
      <c r="L4407" t="s">
        <v>12747</v>
      </c>
      <c r="M4407" t="s">
        <v>12748</v>
      </c>
      <c r="N4407">
        <v>1.8702777770000001</v>
      </c>
      <c r="O4407">
        <v>0</v>
      </c>
      <c r="P4407">
        <v>1</v>
      </c>
      <c r="Q4407">
        <v>0</v>
      </c>
      <c r="R4407">
        <v>0</v>
      </c>
      <c r="S4407">
        <v>0</v>
      </c>
      <c r="T4407">
        <v>0</v>
      </c>
      <c r="U4407">
        <v>0</v>
      </c>
      <c r="V4407">
        <v>0</v>
      </c>
      <c r="W4407">
        <v>0</v>
      </c>
      <c r="X4407">
        <v>0.40853112960943838</v>
      </c>
      <c r="Y4407">
        <v>0</v>
      </c>
      <c r="Z4407">
        <v>0</v>
      </c>
      <c r="AA4407">
        <v>0</v>
      </c>
      <c r="AB4407">
        <v>0</v>
      </c>
      <c r="AC4407">
        <v>0</v>
      </c>
      <c r="AD4407">
        <v>0</v>
      </c>
      <c r="AE4407">
        <v>0.40853112960943838</v>
      </c>
    </row>
    <row r="4408" spans="1:31" x14ac:dyDescent="0.25">
      <c r="A4408">
        <v>1879268</v>
      </c>
      <c r="B4408">
        <v>1</v>
      </c>
      <c r="C4408" t="s">
        <v>81</v>
      </c>
      <c r="D4408" t="s">
        <v>122</v>
      </c>
      <c r="E4408" t="s">
        <v>140</v>
      </c>
      <c r="F4408" t="s">
        <v>12749</v>
      </c>
      <c r="G4408" t="s">
        <v>163</v>
      </c>
      <c r="H4408" t="s">
        <v>143</v>
      </c>
      <c r="I4408" t="s">
        <v>135</v>
      </c>
      <c r="J4408" t="s">
        <v>136</v>
      </c>
      <c r="K4408" t="s">
        <v>137</v>
      </c>
      <c r="L4408" t="s">
        <v>12750</v>
      </c>
      <c r="M4408" t="s">
        <v>12751</v>
      </c>
      <c r="N4408">
        <v>3.542777777</v>
      </c>
      <c r="O4408">
        <v>0</v>
      </c>
      <c r="P4408">
        <v>1</v>
      </c>
      <c r="Q4408">
        <v>0</v>
      </c>
      <c r="R4408">
        <v>0</v>
      </c>
      <c r="S4408">
        <v>0</v>
      </c>
      <c r="T4408">
        <v>0</v>
      </c>
      <c r="U4408">
        <v>0</v>
      </c>
      <c r="V4408">
        <v>0</v>
      </c>
      <c r="W4408">
        <v>0</v>
      </c>
      <c r="X4408">
        <v>1.0585838748096945</v>
      </c>
      <c r="Y4408">
        <v>0</v>
      </c>
      <c r="Z4408">
        <v>0</v>
      </c>
      <c r="AA4408">
        <v>0</v>
      </c>
      <c r="AB4408">
        <v>0</v>
      </c>
      <c r="AC4408">
        <v>0</v>
      </c>
      <c r="AD4408">
        <v>0</v>
      </c>
      <c r="AE4408">
        <v>1.0585838748096945</v>
      </c>
    </row>
    <row r="4409" spans="1:31" x14ac:dyDescent="0.25">
      <c r="A4409">
        <v>1879417</v>
      </c>
      <c r="B4409">
        <v>1</v>
      </c>
      <c r="C4409" t="s">
        <v>81</v>
      </c>
      <c r="D4409" t="s">
        <v>114</v>
      </c>
      <c r="E4409" t="s">
        <v>146</v>
      </c>
      <c r="F4409" t="s">
        <v>12752</v>
      </c>
      <c r="G4409" t="s">
        <v>2417</v>
      </c>
      <c r="H4409" t="s">
        <v>143</v>
      </c>
      <c r="I4409" t="s">
        <v>135</v>
      </c>
      <c r="J4409" t="s">
        <v>136</v>
      </c>
      <c r="K4409" t="s">
        <v>137</v>
      </c>
      <c r="L4409" t="s">
        <v>12753</v>
      </c>
      <c r="M4409" t="s">
        <v>12754</v>
      </c>
      <c r="N4409">
        <v>1.735833333</v>
      </c>
      <c r="O4409">
        <v>0</v>
      </c>
      <c r="P4409">
        <v>97</v>
      </c>
      <c r="Q4409">
        <v>0</v>
      </c>
      <c r="R4409">
        <v>1</v>
      </c>
      <c r="S4409">
        <v>0</v>
      </c>
      <c r="T4409">
        <v>11</v>
      </c>
      <c r="U4409">
        <v>0</v>
      </c>
      <c r="V4409">
        <v>0</v>
      </c>
      <c r="W4409">
        <v>0</v>
      </c>
      <c r="X4409">
        <v>22.059593755797124</v>
      </c>
      <c r="Y4409">
        <v>0</v>
      </c>
      <c r="Z4409">
        <v>0.79243330261885836</v>
      </c>
      <c r="AA4409">
        <v>0</v>
      </c>
      <c r="AB4409">
        <v>6.4082949179778108</v>
      </c>
      <c r="AC4409">
        <v>0</v>
      </c>
      <c r="AD4409">
        <v>0</v>
      </c>
      <c r="AE4409">
        <v>29.26032197639379</v>
      </c>
    </row>
    <row r="4410" spans="1:31" x14ac:dyDescent="0.25">
      <c r="A4410">
        <v>1878896</v>
      </c>
      <c r="B4410">
        <v>1</v>
      </c>
      <c r="C4410" t="s">
        <v>80</v>
      </c>
      <c r="D4410" t="s">
        <v>106</v>
      </c>
      <c r="E4410" t="s">
        <v>146</v>
      </c>
      <c r="F4410" t="s">
        <v>12755</v>
      </c>
      <c r="G4410" t="s">
        <v>148</v>
      </c>
      <c r="H4410" t="s">
        <v>143</v>
      </c>
      <c r="I4410" t="s">
        <v>135</v>
      </c>
      <c r="J4410" t="s">
        <v>136</v>
      </c>
      <c r="K4410" t="s">
        <v>137</v>
      </c>
      <c r="L4410" t="s">
        <v>12756</v>
      </c>
      <c r="M4410" t="s">
        <v>12757</v>
      </c>
      <c r="N4410">
        <v>3.298611111</v>
      </c>
      <c r="O4410">
        <v>0</v>
      </c>
      <c r="P4410">
        <v>0</v>
      </c>
      <c r="Q4410">
        <v>0</v>
      </c>
      <c r="R4410">
        <v>5</v>
      </c>
      <c r="S4410">
        <v>0</v>
      </c>
      <c r="T4410">
        <v>1</v>
      </c>
      <c r="U4410">
        <v>0</v>
      </c>
      <c r="V4410">
        <v>0</v>
      </c>
      <c r="W4410">
        <v>0</v>
      </c>
      <c r="X4410">
        <v>0</v>
      </c>
      <c r="Y4410">
        <v>0</v>
      </c>
      <c r="Z4410">
        <v>87.66820930874826</v>
      </c>
      <c r="AA4410">
        <v>0</v>
      </c>
      <c r="AB4410">
        <v>29.62440491893387</v>
      </c>
      <c r="AC4410">
        <v>0</v>
      </c>
      <c r="AD4410">
        <v>0</v>
      </c>
      <c r="AE4410">
        <v>117.29261422768212</v>
      </c>
    </row>
    <row r="4411" spans="1:31" x14ac:dyDescent="0.25">
      <c r="A4411">
        <v>1879331</v>
      </c>
      <c r="B4411">
        <v>1</v>
      </c>
      <c r="C4411" t="s">
        <v>81</v>
      </c>
      <c r="D4411" t="s">
        <v>122</v>
      </c>
      <c r="E4411" t="s">
        <v>169</v>
      </c>
      <c r="F4411" t="s">
        <v>12758</v>
      </c>
      <c r="G4411" t="s">
        <v>183</v>
      </c>
      <c r="H4411" t="s">
        <v>143</v>
      </c>
      <c r="I4411" t="s">
        <v>135</v>
      </c>
      <c r="J4411" t="s">
        <v>136</v>
      </c>
      <c r="K4411" t="s">
        <v>137</v>
      </c>
      <c r="L4411" t="s">
        <v>12759</v>
      </c>
      <c r="M4411" t="s">
        <v>12760</v>
      </c>
      <c r="N4411">
        <v>2.7116666660000002</v>
      </c>
      <c r="O4411">
        <v>0</v>
      </c>
      <c r="P4411">
        <v>78</v>
      </c>
      <c r="Q4411">
        <v>0</v>
      </c>
      <c r="R4411">
        <v>0</v>
      </c>
      <c r="S4411">
        <v>0</v>
      </c>
      <c r="T4411">
        <v>8</v>
      </c>
      <c r="U4411">
        <v>0</v>
      </c>
      <c r="V4411">
        <v>0</v>
      </c>
      <c r="W4411">
        <v>0</v>
      </c>
      <c r="X4411">
        <v>37.082686255486138</v>
      </c>
      <c r="Y4411">
        <v>0</v>
      </c>
      <c r="Z4411">
        <v>0</v>
      </c>
      <c r="AA4411">
        <v>0</v>
      </c>
      <c r="AB4411">
        <v>20.444771416800666</v>
      </c>
      <c r="AC4411">
        <v>0</v>
      </c>
      <c r="AD4411">
        <v>0</v>
      </c>
      <c r="AE4411">
        <v>57.527457672286801</v>
      </c>
    </row>
    <row r="4412" spans="1:31" x14ac:dyDescent="0.25">
      <c r="A4412">
        <v>1878833</v>
      </c>
      <c r="B4412">
        <v>1</v>
      </c>
      <c r="C4412" t="s">
        <v>80</v>
      </c>
      <c r="D4412" t="s">
        <v>104</v>
      </c>
      <c r="E4412" t="s">
        <v>140</v>
      </c>
      <c r="F4412" t="s">
        <v>12761</v>
      </c>
      <c r="G4412" t="s">
        <v>200</v>
      </c>
      <c r="H4412" t="s">
        <v>143</v>
      </c>
      <c r="I4412" t="s">
        <v>135</v>
      </c>
      <c r="J4412" t="s">
        <v>136</v>
      </c>
      <c r="K4412" t="s">
        <v>137</v>
      </c>
      <c r="L4412" t="s">
        <v>12762</v>
      </c>
      <c r="M4412" t="s">
        <v>12763</v>
      </c>
      <c r="N4412">
        <v>0.75777777700000004</v>
      </c>
      <c r="O4412">
        <v>0</v>
      </c>
      <c r="P4412">
        <v>5</v>
      </c>
      <c r="Q4412">
        <v>0</v>
      </c>
      <c r="R4412">
        <v>0</v>
      </c>
      <c r="S4412">
        <v>0</v>
      </c>
      <c r="T4412">
        <v>0</v>
      </c>
      <c r="U4412">
        <v>0</v>
      </c>
      <c r="V4412">
        <v>0</v>
      </c>
      <c r="W4412">
        <v>0</v>
      </c>
      <c r="X4412">
        <v>0.67226007995934678</v>
      </c>
      <c r="Y4412">
        <v>0</v>
      </c>
      <c r="Z4412">
        <v>0</v>
      </c>
      <c r="AA4412">
        <v>0</v>
      </c>
      <c r="AB4412">
        <v>0</v>
      </c>
      <c r="AC4412">
        <v>0</v>
      </c>
      <c r="AD4412">
        <v>0</v>
      </c>
      <c r="AE4412">
        <v>0.67226007995934678</v>
      </c>
    </row>
    <row r="4413" spans="1:31" x14ac:dyDescent="0.25">
      <c r="A4413">
        <v>1878933</v>
      </c>
      <c r="B4413">
        <v>1</v>
      </c>
      <c r="C4413" t="s">
        <v>80</v>
      </c>
      <c r="D4413" t="s">
        <v>100</v>
      </c>
      <c r="E4413" t="s">
        <v>169</v>
      </c>
      <c r="F4413" t="s">
        <v>12764</v>
      </c>
      <c r="G4413" t="s">
        <v>171</v>
      </c>
      <c r="H4413" t="s">
        <v>143</v>
      </c>
      <c r="I4413" t="s">
        <v>135</v>
      </c>
      <c r="J4413" t="s">
        <v>136</v>
      </c>
      <c r="K4413" t="s">
        <v>172</v>
      </c>
      <c r="L4413" t="s">
        <v>12765</v>
      </c>
      <c r="M4413" t="s">
        <v>12766</v>
      </c>
      <c r="N4413">
        <v>6.5510777769999997</v>
      </c>
      <c r="O4413">
        <v>0</v>
      </c>
      <c r="P4413">
        <v>137</v>
      </c>
      <c r="Q4413">
        <v>0</v>
      </c>
      <c r="R4413">
        <v>11</v>
      </c>
      <c r="S4413">
        <v>0</v>
      </c>
      <c r="T4413">
        <v>11</v>
      </c>
      <c r="U4413">
        <v>0</v>
      </c>
      <c r="V4413">
        <v>0</v>
      </c>
      <c r="W4413">
        <v>0</v>
      </c>
      <c r="X4413">
        <v>338.05373596729817</v>
      </c>
      <c r="Y4413">
        <v>0</v>
      </c>
      <c r="Z4413">
        <v>33.283858585733789</v>
      </c>
      <c r="AA4413">
        <v>0</v>
      </c>
      <c r="AB4413">
        <v>31.026175173695954</v>
      </c>
      <c r="AC4413">
        <v>0</v>
      </c>
      <c r="AD4413">
        <v>0</v>
      </c>
      <c r="AE4413">
        <v>402.36376972672792</v>
      </c>
    </row>
    <row r="4414" spans="1:31" x14ac:dyDescent="0.25">
      <c r="A4414">
        <v>1878939</v>
      </c>
      <c r="B4414">
        <v>1</v>
      </c>
      <c r="C4414" t="s">
        <v>81</v>
      </c>
      <c r="D4414" t="s">
        <v>123</v>
      </c>
      <c r="E4414" t="s">
        <v>158</v>
      </c>
      <c r="F4414" t="s">
        <v>12767</v>
      </c>
      <c r="G4414" t="s">
        <v>171</v>
      </c>
      <c r="H4414" t="s">
        <v>134</v>
      </c>
      <c r="I4414" t="s">
        <v>135</v>
      </c>
      <c r="J4414" t="s">
        <v>136</v>
      </c>
      <c r="K4414" t="s">
        <v>172</v>
      </c>
      <c r="L4414" t="s">
        <v>12768</v>
      </c>
      <c r="M4414" t="s">
        <v>12769</v>
      </c>
      <c r="N4414">
        <v>7.9118211110000001</v>
      </c>
      <c r="O4414">
        <v>0</v>
      </c>
      <c r="P4414">
        <v>1630</v>
      </c>
      <c r="Q4414">
        <v>0</v>
      </c>
      <c r="R4414">
        <v>0</v>
      </c>
      <c r="S4414">
        <v>0</v>
      </c>
      <c r="T4414">
        <v>62</v>
      </c>
      <c r="U4414">
        <v>0</v>
      </c>
      <c r="V4414">
        <v>0</v>
      </c>
      <c r="W4414">
        <v>0</v>
      </c>
      <c r="X4414">
        <v>3195.361059785856</v>
      </c>
      <c r="Y4414">
        <v>0</v>
      </c>
      <c r="Z4414">
        <v>0</v>
      </c>
      <c r="AA4414">
        <v>0</v>
      </c>
      <c r="AB4414">
        <v>379.77178007516096</v>
      </c>
      <c r="AC4414">
        <v>0</v>
      </c>
      <c r="AD4414">
        <v>0</v>
      </c>
      <c r="AE4414">
        <v>3575.1328398610171</v>
      </c>
    </row>
    <row r="4415" spans="1:31" x14ac:dyDescent="0.25">
      <c r="A4415">
        <v>1879480</v>
      </c>
      <c r="B4415">
        <v>1</v>
      </c>
      <c r="C4415" t="s">
        <v>81</v>
      </c>
      <c r="D4415" t="s">
        <v>113</v>
      </c>
      <c r="E4415" t="s">
        <v>140</v>
      </c>
      <c r="F4415" t="s">
        <v>12310</v>
      </c>
      <c r="G4415" t="s">
        <v>200</v>
      </c>
      <c r="H4415" t="s">
        <v>143</v>
      </c>
      <c r="I4415" t="s">
        <v>135</v>
      </c>
      <c r="J4415" t="s">
        <v>136</v>
      </c>
      <c r="K4415" t="s">
        <v>137</v>
      </c>
      <c r="L4415" t="s">
        <v>12770</v>
      </c>
      <c r="M4415" t="s">
        <v>12771</v>
      </c>
      <c r="N4415">
        <v>6.7972222220000003</v>
      </c>
      <c r="O4415">
        <v>0</v>
      </c>
      <c r="P4415">
        <v>3</v>
      </c>
      <c r="Q4415">
        <v>0</v>
      </c>
      <c r="R4415">
        <v>0</v>
      </c>
      <c r="S4415">
        <v>0</v>
      </c>
      <c r="T4415">
        <v>0</v>
      </c>
      <c r="U4415">
        <v>0</v>
      </c>
      <c r="V4415">
        <v>0</v>
      </c>
      <c r="W4415">
        <v>0</v>
      </c>
      <c r="X4415">
        <v>2.5745321204134775</v>
      </c>
      <c r="Y4415">
        <v>0</v>
      </c>
      <c r="Z4415">
        <v>0</v>
      </c>
      <c r="AA4415">
        <v>0</v>
      </c>
      <c r="AB4415">
        <v>0</v>
      </c>
      <c r="AC4415">
        <v>0</v>
      </c>
      <c r="AD4415">
        <v>0</v>
      </c>
      <c r="AE4415">
        <v>2.5745321204134775</v>
      </c>
    </row>
    <row r="4416" spans="1:31" x14ac:dyDescent="0.25">
      <c r="A4416">
        <v>1879231</v>
      </c>
      <c r="B4416">
        <v>1</v>
      </c>
      <c r="C4416" t="s">
        <v>81</v>
      </c>
      <c r="D4416" t="s">
        <v>118</v>
      </c>
      <c r="E4416" t="s">
        <v>158</v>
      </c>
      <c r="F4416" t="s">
        <v>12772</v>
      </c>
      <c r="G4416" t="s">
        <v>219</v>
      </c>
      <c r="H4416" t="s">
        <v>134</v>
      </c>
      <c r="I4416" t="s">
        <v>135</v>
      </c>
      <c r="J4416" t="s">
        <v>136</v>
      </c>
      <c r="K4416" t="s">
        <v>137</v>
      </c>
      <c r="L4416" t="s">
        <v>12773</v>
      </c>
      <c r="M4416" t="s">
        <v>12015</v>
      </c>
      <c r="N4416">
        <v>6.642222222</v>
      </c>
      <c r="O4416">
        <v>0</v>
      </c>
      <c r="P4416">
        <v>39</v>
      </c>
      <c r="Q4416">
        <v>0</v>
      </c>
      <c r="R4416">
        <v>0</v>
      </c>
      <c r="S4416">
        <v>0</v>
      </c>
      <c r="T4416">
        <v>1</v>
      </c>
      <c r="U4416">
        <v>0</v>
      </c>
      <c r="V4416">
        <v>0</v>
      </c>
      <c r="W4416">
        <v>0</v>
      </c>
      <c r="X4416">
        <v>30.063572364264115</v>
      </c>
      <c r="Y4416">
        <v>0</v>
      </c>
      <c r="Z4416">
        <v>0</v>
      </c>
      <c r="AA4416">
        <v>0</v>
      </c>
      <c r="AB4416">
        <v>0.23833040573249056</v>
      </c>
      <c r="AC4416">
        <v>0</v>
      </c>
      <c r="AD4416">
        <v>0</v>
      </c>
      <c r="AE4416">
        <v>30.301902769996605</v>
      </c>
    </row>
    <row r="4417" spans="1:31" x14ac:dyDescent="0.25">
      <c r="A4417">
        <v>1878899</v>
      </c>
      <c r="B4417">
        <v>1</v>
      </c>
      <c r="C4417" t="s">
        <v>81</v>
      </c>
      <c r="D4417" t="s">
        <v>120</v>
      </c>
      <c r="E4417" t="s">
        <v>158</v>
      </c>
      <c r="F4417" t="s">
        <v>1909</v>
      </c>
      <c r="G4417" t="s">
        <v>133</v>
      </c>
      <c r="H4417" t="s">
        <v>134</v>
      </c>
      <c r="I4417" t="s">
        <v>135</v>
      </c>
      <c r="J4417" t="s">
        <v>136</v>
      </c>
      <c r="K4417" t="s">
        <v>137</v>
      </c>
      <c r="L4417" t="s">
        <v>12774</v>
      </c>
      <c r="M4417" t="s">
        <v>12775</v>
      </c>
      <c r="N4417">
        <v>0.32611111100000001</v>
      </c>
      <c r="O4417">
        <v>0</v>
      </c>
      <c r="P4417">
        <v>900</v>
      </c>
      <c r="Q4417">
        <v>0</v>
      </c>
      <c r="R4417">
        <v>12</v>
      </c>
      <c r="S4417">
        <v>1</v>
      </c>
      <c r="T4417">
        <v>92</v>
      </c>
      <c r="U4417">
        <v>0</v>
      </c>
      <c r="V4417">
        <v>0</v>
      </c>
      <c r="W4417">
        <v>0</v>
      </c>
      <c r="X4417">
        <v>48.124738273217496</v>
      </c>
      <c r="Y4417">
        <v>0</v>
      </c>
      <c r="Z4417">
        <v>0.34026437989628494</v>
      </c>
      <c r="AA4417">
        <v>1.6775461921204065</v>
      </c>
      <c r="AB4417">
        <v>25.305318901933731</v>
      </c>
      <c r="AC4417">
        <v>0</v>
      </c>
      <c r="AD4417">
        <v>0</v>
      </c>
      <c r="AE4417">
        <v>75.447867747167919</v>
      </c>
    </row>
    <row r="4418" spans="1:31" x14ac:dyDescent="0.25">
      <c r="A4418">
        <v>1879168</v>
      </c>
      <c r="B4418">
        <v>1</v>
      </c>
      <c r="C4418" t="s">
        <v>80</v>
      </c>
      <c r="D4418" t="s">
        <v>95</v>
      </c>
      <c r="E4418" t="s">
        <v>146</v>
      </c>
      <c r="F4418" t="s">
        <v>12776</v>
      </c>
      <c r="G4418" t="s">
        <v>148</v>
      </c>
      <c r="H4418" t="s">
        <v>143</v>
      </c>
      <c r="I4418" t="s">
        <v>135</v>
      </c>
      <c r="J4418" t="s">
        <v>136</v>
      </c>
      <c r="K4418" t="s">
        <v>137</v>
      </c>
      <c r="L4418" t="s">
        <v>12443</v>
      </c>
      <c r="M4418" t="s">
        <v>12777</v>
      </c>
      <c r="N4418">
        <v>0.71333333300000001</v>
      </c>
      <c r="O4418">
        <v>0</v>
      </c>
      <c r="P4418">
        <v>32</v>
      </c>
      <c r="Q4418">
        <v>0</v>
      </c>
      <c r="R4418">
        <v>0</v>
      </c>
      <c r="S4418">
        <v>0</v>
      </c>
      <c r="T4418">
        <v>0</v>
      </c>
      <c r="U4418">
        <v>0</v>
      </c>
      <c r="V4418">
        <v>0</v>
      </c>
      <c r="W4418">
        <v>0</v>
      </c>
      <c r="X4418">
        <v>6.5674300570144712</v>
      </c>
      <c r="Y4418">
        <v>0</v>
      </c>
      <c r="Z4418">
        <v>0</v>
      </c>
      <c r="AA4418">
        <v>0</v>
      </c>
      <c r="AB4418">
        <v>0</v>
      </c>
      <c r="AC4418">
        <v>0</v>
      </c>
      <c r="AD4418">
        <v>0</v>
      </c>
      <c r="AE4418">
        <v>6.5674300570144712</v>
      </c>
    </row>
    <row r="4419" spans="1:31" x14ac:dyDescent="0.25">
      <c r="A4419">
        <v>1879394</v>
      </c>
      <c r="B4419">
        <v>1</v>
      </c>
      <c r="C4419" t="s">
        <v>80</v>
      </c>
      <c r="D4419" t="s">
        <v>94</v>
      </c>
      <c r="E4419" t="s">
        <v>210</v>
      </c>
      <c r="F4419" t="s">
        <v>12778</v>
      </c>
      <c r="G4419" t="s">
        <v>12779</v>
      </c>
      <c r="H4419" t="s">
        <v>134</v>
      </c>
      <c r="I4419" t="s">
        <v>135</v>
      </c>
      <c r="J4419" t="s">
        <v>136</v>
      </c>
      <c r="K4419" t="s">
        <v>137</v>
      </c>
      <c r="L4419" t="s">
        <v>12780</v>
      </c>
      <c r="M4419" t="s">
        <v>12781</v>
      </c>
      <c r="N4419">
        <v>1.684722222</v>
      </c>
      <c r="O4419">
        <v>1</v>
      </c>
      <c r="P4419">
        <v>1640</v>
      </c>
      <c r="Q4419">
        <v>24</v>
      </c>
      <c r="R4419">
        <v>65</v>
      </c>
      <c r="S4419">
        <v>23</v>
      </c>
      <c r="T4419">
        <v>341</v>
      </c>
      <c r="U4419">
        <v>13</v>
      </c>
      <c r="V4419">
        <v>0</v>
      </c>
      <c r="W4419">
        <v>2.2024426864235611</v>
      </c>
      <c r="X4419">
        <v>485.18719173314162</v>
      </c>
      <c r="Y4419">
        <v>110.77421780027696</v>
      </c>
      <c r="Z4419">
        <v>202.90596072758004</v>
      </c>
      <c r="AA4419">
        <v>450.64717906970048</v>
      </c>
      <c r="AB4419">
        <v>227.26942508953388</v>
      </c>
      <c r="AC4419">
        <v>1088.263466230401</v>
      </c>
      <c r="AD4419">
        <v>0</v>
      </c>
      <c r="AE4419">
        <v>2567.2498833370573</v>
      </c>
    </row>
    <row r="4420" spans="1:31" x14ac:dyDescent="0.25">
      <c r="A4420">
        <v>1878916</v>
      </c>
      <c r="B4420">
        <v>1</v>
      </c>
      <c r="C4420" t="s">
        <v>80</v>
      </c>
      <c r="D4420" t="s">
        <v>98</v>
      </c>
      <c r="E4420" t="s">
        <v>169</v>
      </c>
      <c r="F4420" t="s">
        <v>4388</v>
      </c>
      <c r="G4420" t="s">
        <v>183</v>
      </c>
      <c r="H4420" t="s">
        <v>143</v>
      </c>
      <c r="I4420" t="s">
        <v>135</v>
      </c>
      <c r="J4420" t="s">
        <v>136</v>
      </c>
      <c r="K4420" t="s">
        <v>137</v>
      </c>
      <c r="L4420" t="s">
        <v>12782</v>
      </c>
      <c r="M4420" t="s">
        <v>12783</v>
      </c>
      <c r="N4420">
        <v>0.66805555500000002</v>
      </c>
      <c r="O4420">
        <v>0</v>
      </c>
      <c r="P4420">
        <v>7</v>
      </c>
      <c r="Q4420">
        <v>0</v>
      </c>
      <c r="R4420">
        <v>7</v>
      </c>
      <c r="S4420">
        <v>0</v>
      </c>
      <c r="T4420">
        <v>5</v>
      </c>
      <c r="U4420">
        <v>0</v>
      </c>
      <c r="V4420">
        <v>0</v>
      </c>
      <c r="W4420">
        <v>0</v>
      </c>
      <c r="X4420">
        <v>1.1346722419235111</v>
      </c>
      <c r="Y4420">
        <v>0</v>
      </c>
      <c r="Z4420">
        <v>13.763461273648257</v>
      </c>
      <c r="AA4420">
        <v>0</v>
      </c>
      <c r="AB4420">
        <v>7.6979873603305569</v>
      </c>
      <c r="AC4420">
        <v>0</v>
      </c>
      <c r="AD4420">
        <v>0</v>
      </c>
      <c r="AE4420">
        <v>22.596120875902326</v>
      </c>
    </row>
    <row r="4421" spans="1:31" x14ac:dyDescent="0.25">
      <c r="A4421">
        <v>1879454</v>
      </c>
      <c r="B4421">
        <v>1</v>
      </c>
      <c r="C4421" t="s">
        <v>80</v>
      </c>
      <c r="D4421" t="s">
        <v>85</v>
      </c>
      <c r="E4421" t="s">
        <v>140</v>
      </c>
      <c r="F4421" t="s">
        <v>12784</v>
      </c>
      <c r="G4421" t="s">
        <v>207</v>
      </c>
      <c r="H4421" t="s">
        <v>143</v>
      </c>
      <c r="I4421" t="s">
        <v>135</v>
      </c>
      <c r="J4421" t="s">
        <v>136</v>
      </c>
      <c r="K4421" t="s">
        <v>137</v>
      </c>
      <c r="L4421" t="s">
        <v>12785</v>
      </c>
      <c r="M4421" t="s">
        <v>12786</v>
      </c>
      <c r="N4421">
        <v>0.87305555499999998</v>
      </c>
      <c r="O4421">
        <v>0</v>
      </c>
      <c r="P4421">
        <v>12</v>
      </c>
      <c r="Q4421">
        <v>0</v>
      </c>
      <c r="R4421">
        <v>0</v>
      </c>
      <c r="S4421">
        <v>0</v>
      </c>
      <c r="T4421">
        <v>1</v>
      </c>
      <c r="U4421">
        <v>0</v>
      </c>
      <c r="V4421">
        <v>0</v>
      </c>
      <c r="W4421">
        <v>0</v>
      </c>
      <c r="X4421">
        <v>3.6803932021103996</v>
      </c>
      <c r="Y4421">
        <v>0</v>
      </c>
      <c r="Z4421">
        <v>0</v>
      </c>
      <c r="AA4421">
        <v>0</v>
      </c>
      <c r="AB4421">
        <v>0.20447659245463998</v>
      </c>
      <c r="AC4421">
        <v>0</v>
      </c>
      <c r="AD4421">
        <v>0</v>
      </c>
      <c r="AE4421">
        <v>3.8848697945650397</v>
      </c>
    </row>
    <row r="4422" spans="1:31" x14ac:dyDescent="0.25">
      <c r="A4422">
        <v>1878959</v>
      </c>
      <c r="B4422">
        <v>1</v>
      </c>
      <c r="C4422" t="s">
        <v>80</v>
      </c>
      <c r="D4422" t="s">
        <v>108</v>
      </c>
      <c r="E4422" t="s">
        <v>140</v>
      </c>
      <c r="F4422" t="s">
        <v>12787</v>
      </c>
      <c r="G4422" t="s">
        <v>212</v>
      </c>
      <c r="H4422" t="s">
        <v>143</v>
      </c>
      <c r="I4422" t="s">
        <v>135</v>
      </c>
      <c r="J4422" t="s">
        <v>136</v>
      </c>
      <c r="K4422" t="s">
        <v>137</v>
      </c>
      <c r="L4422" t="s">
        <v>12788</v>
      </c>
      <c r="M4422" t="s">
        <v>12789</v>
      </c>
      <c r="N4422">
        <v>8.438055555</v>
      </c>
      <c r="O4422">
        <v>0</v>
      </c>
      <c r="P4422">
        <v>0</v>
      </c>
      <c r="Q4422">
        <v>0</v>
      </c>
      <c r="R4422">
        <v>1</v>
      </c>
      <c r="S4422">
        <v>0</v>
      </c>
      <c r="T4422">
        <v>0</v>
      </c>
      <c r="U4422">
        <v>0</v>
      </c>
      <c r="V4422">
        <v>0</v>
      </c>
      <c r="W4422">
        <v>0</v>
      </c>
      <c r="X4422">
        <v>0</v>
      </c>
      <c r="Y4422">
        <v>0</v>
      </c>
      <c r="Z4422">
        <v>40.569904433803778</v>
      </c>
      <c r="AA4422">
        <v>0</v>
      </c>
      <c r="AB4422">
        <v>0</v>
      </c>
      <c r="AC4422">
        <v>0</v>
      </c>
      <c r="AD4422">
        <v>0</v>
      </c>
      <c r="AE4422">
        <v>40.569904433803778</v>
      </c>
    </row>
    <row r="4423" spans="1:31" x14ac:dyDescent="0.25">
      <c r="A4423">
        <v>1879354</v>
      </c>
      <c r="B4423">
        <v>1</v>
      </c>
      <c r="C4423" t="s">
        <v>80</v>
      </c>
      <c r="D4423" t="s">
        <v>84</v>
      </c>
      <c r="E4423" t="s">
        <v>222</v>
      </c>
      <c r="F4423" t="s">
        <v>12790</v>
      </c>
      <c r="G4423" t="s">
        <v>663</v>
      </c>
      <c r="H4423" t="s">
        <v>143</v>
      </c>
      <c r="I4423" t="s">
        <v>135</v>
      </c>
      <c r="J4423" t="s">
        <v>136</v>
      </c>
      <c r="K4423" t="s">
        <v>137</v>
      </c>
      <c r="L4423" t="s">
        <v>12791</v>
      </c>
      <c r="M4423" t="s">
        <v>12792</v>
      </c>
      <c r="N4423">
        <v>1.3233333329999999</v>
      </c>
      <c r="O4423">
        <v>0</v>
      </c>
      <c r="P4423">
        <v>167</v>
      </c>
      <c r="Q4423">
        <v>0</v>
      </c>
      <c r="R4423">
        <v>0</v>
      </c>
      <c r="S4423">
        <v>0</v>
      </c>
      <c r="T4423">
        <v>12</v>
      </c>
      <c r="U4423">
        <v>0</v>
      </c>
      <c r="V4423">
        <v>0</v>
      </c>
      <c r="W4423">
        <v>0</v>
      </c>
      <c r="X4423">
        <v>60.087672122442946</v>
      </c>
      <c r="Y4423">
        <v>0</v>
      </c>
      <c r="Z4423">
        <v>0</v>
      </c>
      <c r="AA4423">
        <v>0</v>
      </c>
      <c r="AB4423">
        <v>12.295053747795038</v>
      </c>
      <c r="AC4423">
        <v>0</v>
      </c>
      <c r="AD4423">
        <v>0</v>
      </c>
      <c r="AE4423">
        <v>72.382725870237977</v>
      </c>
    </row>
    <row r="4424" spans="1:31" x14ac:dyDescent="0.25">
      <c r="A4424">
        <v>1879457</v>
      </c>
      <c r="B4424">
        <v>1</v>
      </c>
      <c r="C4424" t="s">
        <v>80</v>
      </c>
      <c r="D4424" t="s">
        <v>98</v>
      </c>
      <c r="E4424" t="s">
        <v>146</v>
      </c>
      <c r="F4424" t="s">
        <v>12793</v>
      </c>
      <c r="G4424" t="s">
        <v>148</v>
      </c>
      <c r="H4424" t="s">
        <v>143</v>
      </c>
      <c r="I4424" t="s">
        <v>135</v>
      </c>
      <c r="J4424" t="s">
        <v>136</v>
      </c>
      <c r="K4424" t="s">
        <v>137</v>
      </c>
      <c r="L4424" t="s">
        <v>12794</v>
      </c>
      <c r="M4424" t="s">
        <v>12795</v>
      </c>
      <c r="N4424">
        <v>7.0724999999999998</v>
      </c>
      <c r="O4424">
        <v>0</v>
      </c>
      <c r="P4424">
        <v>0</v>
      </c>
      <c r="Q4424">
        <v>0</v>
      </c>
      <c r="R4424">
        <v>11</v>
      </c>
      <c r="S4424">
        <v>0</v>
      </c>
      <c r="T4424">
        <v>1</v>
      </c>
      <c r="U4424">
        <v>0</v>
      </c>
      <c r="V4424">
        <v>0</v>
      </c>
      <c r="W4424">
        <v>0</v>
      </c>
      <c r="X4424">
        <v>0</v>
      </c>
      <c r="Y4424">
        <v>0</v>
      </c>
      <c r="Z4424">
        <v>171.74660306502767</v>
      </c>
      <c r="AA4424">
        <v>0</v>
      </c>
      <c r="AB4424">
        <v>0</v>
      </c>
      <c r="AC4424">
        <v>0</v>
      </c>
      <c r="AD4424">
        <v>0</v>
      </c>
      <c r="AE4424">
        <v>171.74660306502767</v>
      </c>
    </row>
    <row r="4425" spans="1:31" x14ac:dyDescent="0.25">
      <c r="A4425">
        <v>1879128</v>
      </c>
      <c r="B4425">
        <v>1</v>
      </c>
      <c r="C4425" t="s">
        <v>80</v>
      </c>
      <c r="D4425" t="s">
        <v>92</v>
      </c>
      <c r="E4425" t="s">
        <v>140</v>
      </c>
      <c r="F4425" t="s">
        <v>12796</v>
      </c>
      <c r="G4425" t="s">
        <v>163</v>
      </c>
      <c r="H4425" t="s">
        <v>143</v>
      </c>
      <c r="I4425" t="s">
        <v>135</v>
      </c>
      <c r="J4425" t="s">
        <v>136</v>
      </c>
      <c r="K4425" t="s">
        <v>137</v>
      </c>
      <c r="L4425" t="s">
        <v>12797</v>
      </c>
      <c r="M4425" t="s">
        <v>12798</v>
      </c>
      <c r="N4425">
        <v>0.61583333299999998</v>
      </c>
      <c r="O4425">
        <v>0</v>
      </c>
      <c r="P4425">
        <v>0</v>
      </c>
      <c r="Q4425">
        <v>0</v>
      </c>
      <c r="R4425">
        <v>1</v>
      </c>
      <c r="S4425">
        <v>0</v>
      </c>
      <c r="T4425">
        <v>0</v>
      </c>
      <c r="U4425">
        <v>0</v>
      </c>
      <c r="V4425">
        <v>0</v>
      </c>
      <c r="W4425">
        <v>0</v>
      </c>
      <c r="X4425">
        <v>0</v>
      </c>
      <c r="Y4425">
        <v>0</v>
      </c>
      <c r="Z4425">
        <v>0.36998322943523254</v>
      </c>
      <c r="AA4425">
        <v>0</v>
      </c>
      <c r="AB4425">
        <v>0</v>
      </c>
      <c r="AC4425">
        <v>0</v>
      </c>
      <c r="AD4425">
        <v>0</v>
      </c>
      <c r="AE4425">
        <v>0.36998322943523254</v>
      </c>
    </row>
    <row r="4426" spans="1:31" x14ac:dyDescent="0.25">
      <c r="A4426">
        <v>1879248</v>
      </c>
      <c r="B4426">
        <v>1</v>
      </c>
      <c r="C4426" t="s">
        <v>81</v>
      </c>
      <c r="D4426" t="s">
        <v>120</v>
      </c>
      <c r="E4426" t="s">
        <v>146</v>
      </c>
      <c r="F4426" t="s">
        <v>12799</v>
      </c>
      <c r="G4426" t="s">
        <v>212</v>
      </c>
      <c r="H4426" t="s">
        <v>143</v>
      </c>
      <c r="I4426" t="s">
        <v>135</v>
      </c>
      <c r="J4426" t="s">
        <v>3</v>
      </c>
      <c r="K4426" t="s">
        <v>137</v>
      </c>
      <c r="L4426" t="s">
        <v>12800</v>
      </c>
      <c r="M4426" t="s">
        <v>12801</v>
      </c>
      <c r="N4426">
        <v>2.6697222219999999</v>
      </c>
      <c r="O4426">
        <v>0</v>
      </c>
      <c r="P4426">
        <v>26</v>
      </c>
      <c r="Q4426">
        <v>0</v>
      </c>
      <c r="R4426">
        <v>0</v>
      </c>
      <c r="S4426">
        <v>0</v>
      </c>
      <c r="T4426">
        <v>1</v>
      </c>
      <c r="U4426">
        <v>0</v>
      </c>
      <c r="V4426">
        <v>0</v>
      </c>
      <c r="W4426">
        <v>0</v>
      </c>
      <c r="X4426">
        <v>10.9538024998896</v>
      </c>
      <c r="Y4426">
        <v>0</v>
      </c>
      <c r="Z4426">
        <v>0</v>
      </c>
      <c r="AA4426">
        <v>0</v>
      </c>
      <c r="AB4426">
        <v>2.2406988952577778E-3</v>
      </c>
      <c r="AC4426">
        <v>0</v>
      </c>
      <c r="AD4426">
        <v>0</v>
      </c>
      <c r="AE4426">
        <v>10.956043198784858</v>
      </c>
    </row>
    <row r="4427" spans="1:31" x14ac:dyDescent="0.25">
      <c r="A4427">
        <v>1879414</v>
      </c>
      <c r="B4427">
        <v>1</v>
      </c>
      <c r="C4427" t="s">
        <v>80</v>
      </c>
      <c r="D4427" t="s">
        <v>82</v>
      </c>
      <c r="E4427" t="s">
        <v>140</v>
      </c>
      <c r="F4427" t="s">
        <v>12802</v>
      </c>
      <c r="G4427" t="s">
        <v>163</v>
      </c>
      <c r="H4427" t="s">
        <v>143</v>
      </c>
      <c r="I4427" t="s">
        <v>135</v>
      </c>
      <c r="J4427" t="s">
        <v>136</v>
      </c>
      <c r="K4427" t="s">
        <v>137</v>
      </c>
      <c r="L4427" t="s">
        <v>12803</v>
      </c>
      <c r="M4427" t="s">
        <v>12804</v>
      </c>
      <c r="N4427">
        <v>1.8530555550000001</v>
      </c>
      <c r="O4427">
        <v>0</v>
      </c>
      <c r="P4427">
        <v>1</v>
      </c>
      <c r="Q4427">
        <v>0</v>
      </c>
      <c r="R4427">
        <v>0</v>
      </c>
      <c r="S4427">
        <v>0</v>
      </c>
      <c r="T4427">
        <v>0</v>
      </c>
      <c r="U4427">
        <v>0</v>
      </c>
      <c r="V4427">
        <v>0</v>
      </c>
      <c r="W4427">
        <v>0</v>
      </c>
      <c r="X4427">
        <v>0.5753733202220972</v>
      </c>
      <c r="Y4427">
        <v>0</v>
      </c>
      <c r="Z4427">
        <v>0</v>
      </c>
      <c r="AA4427">
        <v>0</v>
      </c>
      <c r="AB4427">
        <v>0</v>
      </c>
      <c r="AC4427">
        <v>0</v>
      </c>
      <c r="AD4427">
        <v>0</v>
      </c>
      <c r="AE4427">
        <v>0.5753733202220972</v>
      </c>
    </row>
    <row r="4428" spans="1:31" x14ac:dyDescent="0.25">
      <c r="A4428">
        <v>1879148</v>
      </c>
      <c r="B4428">
        <v>1</v>
      </c>
      <c r="C4428" t="s">
        <v>80</v>
      </c>
      <c r="D4428" t="s">
        <v>97</v>
      </c>
      <c r="E4428" t="s">
        <v>140</v>
      </c>
      <c r="F4428" t="s">
        <v>12805</v>
      </c>
      <c r="G4428" t="s">
        <v>212</v>
      </c>
      <c r="H4428" t="s">
        <v>143</v>
      </c>
      <c r="I4428" t="s">
        <v>135</v>
      </c>
      <c r="J4428" t="s">
        <v>3</v>
      </c>
      <c r="K4428" t="s">
        <v>137</v>
      </c>
      <c r="L4428" t="s">
        <v>12806</v>
      </c>
      <c r="M4428" t="s">
        <v>12807</v>
      </c>
      <c r="N4428">
        <v>2.412222222</v>
      </c>
      <c r="O4428">
        <v>0</v>
      </c>
      <c r="P4428">
        <v>1</v>
      </c>
      <c r="Q4428">
        <v>0</v>
      </c>
      <c r="R4428">
        <v>0</v>
      </c>
      <c r="S4428">
        <v>0</v>
      </c>
      <c r="T4428">
        <v>0</v>
      </c>
      <c r="U4428">
        <v>0</v>
      </c>
      <c r="V4428">
        <v>0</v>
      </c>
      <c r="W4428">
        <v>0</v>
      </c>
      <c r="X4428">
        <v>1.6655206183285522</v>
      </c>
      <c r="Y4428">
        <v>0</v>
      </c>
      <c r="Z4428">
        <v>0</v>
      </c>
      <c r="AA4428">
        <v>0</v>
      </c>
      <c r="AB4428">
        <v>0</v>
      </c>
      <c r="AC4428">
        <v>0</v>
      </c>
      <c r="AD4428">
        <v>0</v>
      </c>
      <c r="AE4428">
        <v>1.6655206183285522</v>
      </c>
    </row>
    <row r="4429" spans="1:31" x14ac:dyDescent="0.25">
      <c r="A4429">
        <v>1879122</v>
      </c>
      <c r="B4429">
        <v>1</v>
      </c>
      <c r="C4429" t="s">
        <v>81</v>
      </c>
      <c r="D4429" t="s">
        <v>117</v>
      </c>
      <c r="E4429" t="s">
        <v>131</v>
      </c>
      <c r="F4429" t="s">
        <v>12808</v>
      </c>
      <c r="G4429" t="s">
        <v>133</v>
      </c>
      <c r="H4429" t="s">
        <v>134</v>
      </c>
      <c r="I4429" t="s">
        <v>135</v>
      </c>
      <c r="J4429" t="s">
        <v>136</v>
      </c>
      <c r="K4429" t="s">
        <v>137</v>
      </c>
      <c r="L4429" t="s">
        <v>12809</v>
      </c>
      <c r="M4429" t="s">
        <v>12810</v>
      </c>
      <c r="N4429">
        <v>0.34</v>
      </c>
      <c r="O4429">
        <v>0</v>
      </c>
      <c r="P4429">
        <v>242</v>
      </c>
      <c r="Q4429">
        <v>9</v>
      </c>
      <c r="R4429">
        <v>24</v>
      </c>
      <c r="S4429">
        <v>0</v>
      </c>
      <c r="T4429">
        <v>6</v>
      </c>
      <c r="U4429">
        <v>0</v>
      </c>
      <c r="V4429">
        <v>0</v>
      </c>
      <c r="W4429">
        <v>0</v>
      </c>
      <c r="X4429">
        <v>14.568042921156156</v>
      </c>
      <c r="Y4429">
        <v>0.64866136753176007</v>
      </c>
      <c r="Z4429">
        <v>4.395844200782081</v>
      </c>
      <c r="AA4429">
        <v>0</v>
      </c>
      <c r="AB4429">
        <v>1.85532741538648</v>
      </c>
      <c r="AC4429">
        <v>0</v>
      </c>
      <c r="AD4429">
        <v>0</v>
      </c>
      <c r="AE4429">
        <v>21.467875904856477</v>
      </c>
    </row>
    <row r="4430" spans="1:31" x14ac:dyDescent="0.25">
      <c r="A4430">
        <v>1879291</v>
      </c>
      <c r="B4430">
        <v>1</v>
      </c>
      <c r="C4430" t="s">
        <v>81</v>
      </c>
      <c r="D4430" t="s">
        <v>112</v>
      </c>
      <c r="E4430" t="s">
        <v>146</v>
      </c>
      <c r="F4430" t="s">
        <v>12811</v>
      </c>
      <c r="G4430" t="s">
        <v>148</v>
      </c>
      <c r="H4430" t="s">
        <v>143</v>
      </c>
      <c r="I4430" t="s">
        <v>135</v>
      </c>
      <c r="J4430" t="s">
        <v>136</v>
      </c>
      <c r="K4430" t="s">
        <v>137</v>
      </c>
      <c r="L4430" t="s">
        <v>12812</v>
      </c>
      <c r="M4430" t="s">
        <v>12813</v>
      </c>
      <c r="N4430">
        <v>1.5449999999999999</v>
      </c>
      <c r="O4430">
        <v>0</v>
      </c>
      <c r="P4430">
        <v>20</v>
      </c>
      <c r="Q4430">
        <v>0</v>
      </c>
      <c r="R4430">
        <v>15</v>
      </c>
      <c r="S4430">
        <v>0</v>
      </c>
      <c r="T4430">
        <v>0</v>
      </c>
      <c r="U4430">
        <v>0</v>
      </c>
      <c r="V4430">
        <v>0</v>
      </c>
      <c r="W4430">
        <v>0</v>
      </c>
      <c r="X4430">
        <v>9.450744300940892</v>
      </c>
      <c r="Y4430">
        <v>0</v>
      </c>
      <c r="Z4430">
        <v>11.80221210162196</v>
      </c>
      <c r="AA4430">
        <v>0</v>
      </c>
      <c r="AB4430">
        <v>0</v>
      </c>
      <c r="AC4430">
        <v>0</v>
      </c>
      <c r="AD4430">
        <v>0</v>
      </c>
      <c r="AE4430">
        <v>21.252956402562852</v>
      </c>
    </row>
    <row r="4431" spans="1:31" x14ac:dyDescent="0.25">
      <c r="A4431">
        <v>1879391</v>
      </c>
      <c r="B4431">
        <v>1</v>
      </c>
      <c r="C4431" t="s">
        <v>81</v>
      </c>
      <c r="D4431" t="s">
        <v>119</v>
      </c>
      <c r="E4431" t="s">
        <v>146</v>
      </c>
      <c r="F4431" t="s">
        <v>12814</v>
      </c>
      <c r="G4431" t="s">
        <v>148</v>
      </c>
      <c r="H4431" t="s">
        <v>143</v>
      </c>
      <c r="I4431" t="s">
        <v>135</v>
      </c>
      <c r="J4431" t="s">
        <v>136</v>
      </c>
      <c r="K4431" t="s">
        <v>137</v>
      </c>
      <c r="L4431" t="s">
        <v>12815</v>
      </c>
      <c r="M4431" t="s">
        <v>12816</v>
      </c>
      <c r="N4431">
        <v>0.57138888799999998</v>
      </c>
      <c r="O4431">
        <v>0</v>
      </c>
      <c r="P4431">
        <v>33</v>
      </c>
      <c r="Q4431">
        <v>0</v>
      </c>
      <c r="R4431">
        <v>0</v>
      </c>
      <c r="S4431">
        <v>0</v>
      </c>
      <c r="T4431">
        <v>0</v>
      </c>
      <c r="U4431">
        <v>0</v>
      </c>
      <c r="V4431">
        <v>0</v>
      </c>
      <c r="W4431">
        <v>0</v>
      </c>
      <c r="X4431">
        <v>3.7903260389115121</v>
      </c>
      <c r="Y4431">
        <v>0</v>
      </c>
      <c r="Z4431">
        <v>0</v>
      </c>
      <c r="AA4431">
        <v>0</v>
      </c>
      <c r="AB4431">
        <v>0</v>
      </c>
      <c r="AC4431">
        <v>0</v>
      </c>
      <c r="AD4431">
        <v>0</v>
      </c>
      <c r="AE4431">
        <v>3.7903260389115121</v>
      </c>
    </row>
    <row r="4432" spans="1:31" x14ac:dyDescent="0.25">
      <c r="A4432">
        <v>1879440</v>
      </c>
      <c r="B4432">
        <v>1</v>
      </c>
      <c r="C4432" t="s">
        <v>80</v>
      </c>
      <c r="D4432" t="s">
        <v>85</v>
      </c>
      <c r="E4432" t="s">
        <v>222</v>
      </c>
      <c r="F4432" t="s">
        <v>12415</v>
      </c>
      <c r="G4432" t="s">
        <v>501</v>
      </c>
      <c r="H4432" t="s">
        <v>143</v>
      </c>
      <c r="I4432" t="s">
        <v>135</v>
      </c>
      <c r="J4432" t="s">
        <v>136</v>
      </c>
      <c r="K4432" t="s">
        <v>137</v>
      </c>
      <c r="L4432" t="s">
        <v>12817</v>
      </c>
      <c r="M4432" t="s">
        <v>12818</v>
      </c>
      <c r="N4432">
        <v>6.2530555550000004</v>
      </c>
      <c r="O4432">
        <v>0</v>
      </c>
      <c r="P4432">
        <v>0</v>
      </c>
      <c r="Q4432">
        <v>0</v>
      </c>
      <c r="R4432">
        <v>0</v>
      </c>
      <c r="S4432">
        <v>0</v>
      </c>
      <c r="T4432">
        <v>1</v>
      </c>
      <c r="U4432">
        <v>0</v>
      </c>
      <c r="V4432">
        <v>0</v>
      </c>
      <c r="W4432">
        <v>0</v>
      </c>
      <c r="X4432">
        <v>0</v>
      </c>
      <c r="Y4432">
        <v>0</v>
      </c>
      <c r="Z4432">
        <v>0</v>
      </c>
      <c r="AA4432">
        <v>0</v>
      </c>
      <c r="AB4432">
        <v>4.4529487463412938</v>
      </c>
      <c r="AC4432">
        <v>0</v>
      </c>
      <c r="AD4432">
        <v>0</v>
      </c>
      <c r="AE4432">
        <v>4.4529487463412938</v>
      </c>
    </row>
    <row r="4433" spans="1:31" x14ac:dyDescent="0.25">
      <c r="A4433">
        <v>1878836</v>
      </c>
      <c r="B4433">
        <v>1</v>
      </c>
      <c r="C4433" t="s">
        <v>80</v>
      </c>
      <c r="D4433" t="s">
        <v>95</v>
      </c>
      <c r="E4433" t="s">
        <v>158</v>
      </c>
      <c r="F4433" t="s">
        <v>12819</v>
      </c>
      <c r="G4433" t="s">
        <v>212</v>
      </c>
      <c r="H4433" t="s">
        <v>134</v>
      </c>
      <c r="I4433" t="s">
        <v>135</v>
      </c>
      <c r="J4433" t="s">
        <v>3</v>
      </c>
      <c r="K4433" t="s">
        <v>137</v>
      </c>
      <c r="L4433" t="s">
        <v>12820</v>
      </c>
      <c r="M4433" t="s">
        <v>12821</v>
      </c>
      <c r="N4433">
        <v>10.271666666</v>
      </c>
      <c r="O4433">
        <v>1</v>
      </c>
      <c r="P4433">
        <v>0</v>
      </c>
      <c r="Q4433">
        <v>6</v>
      </c>
      <c r="R4433">
        <v>0</v>
      </c>
      <c r="S4433">
        <v>0</v>
      </c>
      <c r="T4433">
        <v>0</v>
      </c>
      <c r="U4433">
        <v>0</v>
      </c>
      <c r="V4433">
        <v>0</v>
      </c>
      <c r="W4433">
        <v>2.700204015349815</v>
      </c>
      <c r="X4433">
        <v>0</v>
      </c>
      <c r="Y4433">
        <v>20.065761551969349</v>
      </c>
      <c r="Z4433">
        <v>0</v>
      </c>
      <c r="AA4433">
        <v>0</v>
      </c>
      <c r="AB4433">
        <v>0</v>
      </c>
      <c r="AC4433">
        <v>0</v>
      </c>
      <c r="AD4433">
        <v>0</v>
      </c>
      <c r="AE4433">
        <v>22.765965567319164</v>
      </c>
    </row>
    <row r="4434" spans="1:31" x14ac:dyDescent="0.25">
      <c r="A4434">
        <v>1879334</v>
      </c>
      <c r="B4434">
        <v>1</v>
      </c>
      <c r="C4434" t="s">
        <v>80</v>
      </c>
      <c r="D4434" t="s">
        <v>100</v>
      </c>
      <c r="E4434" t="s">
        <v>169</v>
      </c>
      <c r="F4434" t="s">
        <v>12822</v>
      </c>
      <c r="G4434" t="s">
        <v>2258</v>
      </c>
      <c r="H4434" t="s">
        <v>143</v>
      </c>
      <c r="I4434" t="s">
        <v>135</v>
      </c>
      <c r="J4434" t="s">
        <v>136</v>
      </c>
      <c r="K4434" t="s">
        <v>137</v>
      </c>
      <c r="L4434" t="s">
        <v>12823</v>
      </c>
      <c r="M4434" t="s">
        <v>12824</v>
      </c>
      <c r="N4434">
        <v>1.1475</v>
      </c>
      <c r="O4434">
        <v>0</v>
      </c>
      <c r="P4434">
        <v>172</v>
      </c>
      <c r="Q4434">
        <v>0</v>
      </c>
      <c r="R4434">
        <v>4</v>
      </c>
      <c r="S4434">
        <v>0</v>
      </c>
      <c r="T4434">
        <v>28</v>
      </c>
      <c r="U4434">
        <v>0</v>
      </c>
      <c r="V4434">
        <v>0</v>
      </c>
      <c r="W4434">
        <v>0</v>
      </c>
      <c r="X4434">
        <v>95.258250470885073</v>
      </c>
      <c r="Y4434">
        <v>0</v>
      </c>
      <c r="Z4434">
        <v>0.46672704083970418</v>
      </c>
      <c r="AA4434">
        <v>0</v>
      </c>
      <c r="AB4434">
        <v>30.278536876041947</v>
      </c>
      <c r="AC4434">
        <v>0</v>
      </c>
      <c r="AD4434">
        <v>0</v>
      </c>
      <c r="AE4434">
        <v>126.00351438776673</v>
      </c>
    </row>
    <row r="4435" spans="1:31" x14ac:dyDescent="0.25">
      <c r="A4435">
        <v>1879228</v>
      </c>
      <c r="B4435">
        <v>1</v>
      </c>
      <c r="C4435" t="s">
        <v>80</v>
      </c>
      <c r="D4435" t="s">
        <v>85</v>
      </c>
      <c r="E4435" t="s">
        <v>146</v>
      </c>
      <c r="F4435" t="s">
        <v>11915</v>
      </c>
      <c r="G4435" t="s">
        <v>148</v>
      </c>
      <c r="H4435" t="s">
        <v>143</v>
      </c>
      <c r="I4435" t="s">
        <v>135</v>
      </c>
      <c r="J4435" t="s">
        <v>136</v>
      </c>
      <c r="K4435" t="s">
        <v>137</v>
      </c>
      <c r="L4435" t="s">
        <v>12825</v>
      </c>
      <c r="M4435" t="s">
        <v>12826</v>
      </c>
      <c r="N4435">
        <v>0.76527777699999999</v>
      </c>
      <c r="O4435">
        <v>0</v>
      </c>
      <c r="P4435">
        <v>214</v>
      </c>
      <c r="Q4435">
        <v>0</v>
      </c>
      <c r="R4435">
        <v>0</v>
      </c>
      <c r="S4435">
        <v>0</v>
      </c>
      <c r="T4435">
        <v>34</v>
      </c>
      <c r="U4435">
        <v>0</v>
      </c>
      <c r="V4435">
        <v>0</v>
      </c>
      <c r="W4435">
        <v>0</v>
      </c>
      <c r="X4435">
        <v>52.125057028973423</v>
      </c>
      <c r="Y4435">
        <v>0</v>
      </c>
      <c r="Z4435">
        <v>0</v>
      </c>
      <c r="AA4435">
        <v>0</v>
      </c>
      <c r="AB4435">
        <v>21.338170105498772</v>
      </c>
      <c r="AC4435">
        <v>0</v>
      </c>
      <c r="AD4435">
        <v>0</v>
      </c>
      <c r="AE4435">
        <v>73.463227134472191</v>
      </c>
    </row>
    <row r="4436" spans="1:31" x14ac:dyDescent="0.25">
      <c r="A4436">
        <v>1878893</v>
      </c>
      <c r="B4436">
        <v>1</v>
      </c>
      <c r="C4436" t="s">
        <v>80</v>
      </c>
      <c r="D4436" t="s">
        <v>106</v>
      </c>
      <c r="E4436" t="s">
        <v>131</v>
      </c>
      <c r="F4436" t="s">
        <v>12827</v>
      </c>
      <c r="G4436" t="s">
        <v>133</v>
      </c>
      <c r="H4436" t="s">
        <v>134</v>
      </c>
      <c r="I4436" t="s">
        <v>152</v>
      </c>
      <c r="J4436" t="s">
        <v>136</v>
      </c>
      <c r="K4436" t="s">
        <v>137</v>
      </c>
      <c r="L4436" t="s">
        <v>12828</v>
      </c>
      <c r="M4436" t="s">
        <v>12829</v>
      </c>
      <c r="N4436">
        <v>1.3888888E-2</v>
      </c>
      <c r="O4436">
        <v>0</v>
      </c>
      <c r="P4436">
        <v>268</v>
      </c>
      <c r="Q4436">
        <v>0</v>
      </c>
      <c r="R4436">
        <v>4</v>
      </c>
      <c r="S4436">
        <v>1</v>
      </c>
      <c r="T4436">
        <v>32</v>
      </c>
      <c r="U4436">
        <v>0</v>
      </c>
      <c r="V4436">
        <v>0</v>
      </c>
      <c r="W4436">
        <v>0</v>
      </c>
      <c r="X4436">
        <v>0.28818764398515267</v>
      </c>
      <c r="Y4436">
        <v>0</v>
      </c>
      <c r="Z4436">
        <v>1.6552444778222222E-2</v>
      </c>
      <c r="AA4436">
        <v>0</v>
      </c>
      <c r="AB4436">
        <v>0.17062789980775003</v>
      </c>
      <c r="AC4436">
        <v>0</v>
      </c>
      <c r="AD4436">
        <v>0</v>
      </c>
      <c r="AE4436">
        <v>0.47536798857112494</v>
      </c>
    </row>
    <row r="4437" spans="1:31" x14ac:dyDescent="0.25">
      <c r="A4437">
        <v>1878979</v>
      </c>
      <c r="B4437">
        <v>1</v>
      </c>
      <c r="C4437" t="s">
        <v>81</v>
      </c>
      <c r="D4437" t="s">
        <v>113</v>
      </c>
      <c r="E4437" t="s">
        <v>140</v>
      </c>
      <c r="F4437" t="s">
        <v>12830</v>
      </c>
      <c r="G4437" t="s">
        <v>163</v>
      </c>
      <c r="H4437" t="s">
        <v>143</v>
      </c>
      <c r="I4437" t="s">
        <v>135</v>
      </c>
      <c r="J4437" t="s">
        <v>136</v>
      </c>
      <c r="K4437" t="s">
        <v>137</v>
      </c>
      <c r="L4437" t="s">
        <v>12831</v>
      </c>
      <c r="M4437" t="s">
        <v>12832</v>
      </c>
      <c r="N4437">
        <v>3.0249999999999999</v>
      </c>
      <c r="O4437">
        <v>0</v>
      </c>
      <c r="P4437">
        <v>1</v>
      </c>
      <c r="Q4437">
        <v>0</v>
      </c>
      <c r="R4437">
        <v>0</v>
      </c>
      <c r="S4437">
        <v>0</v>
      </c>
      <c r="T4437">
        <v>0</v>
      </c>
      <c r="U4437">
        <v>0</v>
      </c>
      <c r="V4437">
        <v>0</v>
      </c>
      <c r="W4437">
        <v>0</v>
      </c>
      <c r="X4437">
        <v>0.19325411054328751</v>
      </c>
      <c r="Y4437">
        <v>0</v>
      </c>
      <c r="Z4437">
        <v>0</v>
      </c>
      <c r="AA4437">
        <v>0</v>
      </c>
      <c r="AB4437">
        <v>0</v>
      </c>
      <c r="AC4437">
        <v>0</v>
      </c>
      <c r="AD4437">
        <v>0</v>
      </c>
      <c r="AE4437">
        <v>0.19325411054328751</v>
      </c>
    </row>
    <row r="4438" spans="1:31" x14ac:dyDescent="0.25">
      <c r="A4438">
        <v>1879377</v>
      </c>
      <c r="B4438">
        <v>1</v>
      </c>
      <c r="C4438" t="s">
        <v>80</v>
      </c>
      <c r="D4438" t="s">
        <v>102</v>
      </c>
      <c r="E4438" t="s">
        <v>169</v>
      </c>
      <c r="F4438" t="s">
        <v>12833</v>
      </c>
      <c r="G4438" t="s">
        <v>148</v>
      </c>
      <c r="H4438" t="s">
        <v>143</v>
      </c>
      <c r="I4438" t="s">
        <v>135</v>
      </c>
      <c r="J4438" t="s">
        <v>136</v>
      </c>
      <c r="K4438" t="s">
        <v>137</v>
      </c>
      <c r="L4438" t="s">
        <v>12834</v>
      </c>
      <c r="M4438" t="s">
        <v>12835</v>
      </c>
      <c r="N4438">
        <v>1.7694444439999999</v>
      </c>
      <c r="O4438">
        <v>0</v>
      </c>
      <c r="P4438">
        <v>1</v>
      </c>
      <c r="Q4438">
        <v>0</v>
      </c>
      <c r="R4438">
        <v>9</v>
      </c>
      <c r="S4438">
        <v>0</v>
      </c>
      <c r="T4438">
        <v>2</v>
      </c>
      <c r="U4438">
        <v>0</v>
      </c>
      <c r="V4438">
        <v>0</v>
      </c>
      <c r="W4438">
        <v>0</v>
      </c>
      <c r="X4438">
        <v>17.285847605420372</v>
      </c>
      <c r="Y4438">
        <v>0</v>
      </c>
      <c r="Z4438">
        <v>83.548864471353085</v>
      </c>
      <c r="AA4438">
        <v>0</v>
      </c>
      <c r="AB4438">
        <v>6.7123186261301022</v>
      </c>
      <c r="AC4438">
        <v>0</v>
      </c>
      <c r="AD4438">
        <v>0</v>
      </c>
      <c r="AE4438">
        <v>107.54703070290356</v>
      </c>
    </row>
    <row r="4439" spans="1:31" x14ac:dyDescent="0.25">
      <c r="A4439">
        <v>1878936</v>
      </c>
      <c r="B4439">
        <v>1</v>
      </c>
      <c r="C4439" t="s">
        <v>81</v>
      </c>
      <c r="D4439" t="s">
        <v>112</v>
      </c>
      <c r="E4439" t="s">
        <v>158</v>
      </c>
      <c r="F4439" t="s">
        <v>12836</v>
      </c>
      <c r="G4439" t="s">
        <v>219</v>
      </c>
      <c r="H4439" t="s">
        <v>134</v>
      </c>
      <c r="I4439" t="s">
        <v>135</v>
      </c>
      <c r="J4439" t="s">
        <v>136</v>
      </c>
      <c r="K4439" t="s">
        <v>137</v>
      </c>
      <c r="L4439" t="s">
        <v>12837</v>
      </c>
      <c r="M4439" t="s">
        <v>12838</v>
      </c>
      <c r="N4439">
        <v>1.136111111</v>
      </c>
      <c r="O4439">
        <v>0</v>
      </c>
      <c r="P4439">
        <v>26</v>
      </c>
      <c r="Q4439">
        <v>18</v>
      </c>
      <c r="R4439">
        <v>8</v>
      </c>
      <c r="S4439">
        <v>2</v>
      </c>
      <c r="T4439">
        <v>2</v>
      </c>
      <c r="U4439">
        <v>0</v>
      </c>
      <c r="V4439">
        <v>0</v>
      </c>
      <c r="W4439">
        <v>0</v>
      </c>
      <c r="X4439">
        <v>3.1850379797082162</v>
      </c>
      <c r="Y4439">
        <v>30.641146107677457</v>
      </c>
      <c r="Z4439">
        <v>0.2965352260531266</v>
      </c>
      <c r="AA4439">
        <v>6.0600520224961798</v>
      </c>
      <c r="AB4439">
        <v>0.18306881836518221</v>
      </c>
      <c r="AC4439">
        <v>0</v>
      </c>
      <c r="AD4439">
        <v>0</v>
      </c>
      <c r="AE4439">
        <v>40.365840154300152</v>
      </c>
    </row>
    <row r="4440" spans="1:31" x14ac:dyDescent="0.25">
      <c r="A4440">
        <v>1878925</v>
      </c>
      <c r="B4440">
        <v>1</v>
      </c>
      <c r="C4440" t="s">
        <v>81</v>
      </c>
      <c r="D4440" t="s">
        <v>115</v>
      </c>
      <c r="E4440" t="s">
        <v>140</v>
      </c>
      <c r="F4440" t="s">
        <v>12839</v>
      </c>
      <c r="G4440" t="s">
        <v>163</v>
      </c>
      <c r="H4440" t="s">
        <v>143</v>
      </c>
      <c r="I4440" t="s">
        <v>135</v>
      </c>
      <c r="J4440" t="s">
        <v>136</v>
      </c>
      <c r="K4440" t="s">
        <v>137</v>
      </c>
      <c r="L4440" t="s">
        <v>12840</v>
      </c>
      <c r="M4440" t="s">
        <v>12841</v>
      </c>
      <c r="N4440">
        <v>4.2516666660000002</v>
      </c>
      <c r="O4440">
        <v>0</v>
      </c>
      <c r="P4440">
        <v>1</v>
      </c>
      <c r="Q4440">
        <v>0</v>
      </c>
      <c r="R4440">
        <v>0</v>
      </c>
      <c r="S4440">
        <v>0</v>
      </c>
      <c r="T4440">
        <v>0</v>
      </c>
      <c r="U4440">
        <v>0</v>
      </c>
      <c r="V4440">
        <v>0</v>
      </c>
      <c r="W4440">
        <v>0</v>
      </c>
      <c r="X4440">
        <v>0.70420124031313414</v>
      </c>
      <c r="Y4440">
        <v>0</v>
      </c>
      <c r="Z4440">
        <v>0</v>
      </c>
      <c r="AA4440">
        <v>0</v>
      </c>
      <c r="AB4440">
        <v>0</v>
      </c>
      <c r="AC4440">
        <v>0</v>
      </c>
      <c r="AD4440">
        <v>0</v>
      </c>
      <c r="AE4440">
        <v>0.70420124031313414</v>
      </c>
    </row>
    <row r="4441" spans="1:31" x14ac:dyDescent="0.25">
      <c r="A4441">
        <v>1878902</v>
      </c>
      <c r="B4441">
        <v>1</v>
      </c>
      <c r="C4441" t="s">
        <v>81</v>
      </c>
      <c r="D4441" t="s">
        <v>123</v>
      </c>
      <c r="E4441" t="s">
        <v>158</v>
      </c>
      <c r="F4441" t="s">
        <v>372</v>
      </c>
      <c r="G4441" t="s">
        <v>133</v>
      </c>
      <c r="H4441" t="s">
        <v>134</v>
      </c>
      <c r="I4441" t="s">
        <v>135</v>
      </c>
      <c r="J4441" t="s">
        <v>136</v>
      </c>
      <c r="K4441" t="s">
        <v>137</v>
      </c>
      <c r="L4441" t="s">
        <v>12842</v>
      </c>
      <c r="M4441" t="s">
        <v>12843</v>
      </c>
      <c r="N4441">
        <v>1.825555555</v>
      </c>
      <c r="O4441">
        <v>5</v>
      </c>
      <c r="P4441">
        <v>7</v>
      </c>
      <c r="Q4441">
        <v>178</v>
      </c>
      <c r="R4441">
        <v>128</v>
      </c>
      <c r="S4441">
        <v>28</v>
      </c>
      <c r="T4441">
        <v>15</v>
      </c>
      <c r="U4441">
        <v>0</v>
      </c>
      <c r="V4441">
        <v>0</v>
      </c>
      <c r="W4441">
        <v>8.3107388401851026</v>
      </c>
      <c r="X4441">
        <v>13.794889571396038</v>
      </c>
      <c r="Y4441">
        <v>495.34224536280288</v>
      </c>
      <c r="Z4441">
        <v>537.86872004824897</v>
      </c>
      <c r="AA4441">
        <v>64.378365897396151</v>
      </c>
      <c r="AB4441">
        <v>52.794226146174715</v>
      </c>
      <c r="AC4441">
        <v>0</v>
      </c>
      <c r="AD4441">
        <v>0</v>
      </c>
      <c r="AE4441">
        <v>1172.4891858662038</v>
      </c>
    </row>
    <row r="4442" spans="1:31" x14ac:dyDescent="0.25">
      <c r="A4442">
        <v>1879234</v>
      </c>
      <c r="B4442">
        <v>1</v>
      </c>
      <c r="C4442" t="s">
        <v>80</v>
      </c>
      <c r="D4442" t="s">
        <v>100</v>
      </c>
      <c r="E4442" t="s">
        <v>146</v>
      </c>
      <c r="F4442" t="s">
        <v>12844</v>
      </c>
      <c r="G4442" t="s">
        <v>148</v>
      </c>
      <c r="H4442" t="s">
        <v>143</v>
      </c>
      <c r="I4442" t="s">
        <v>135</v>
      </c>
      <c r="J4442" t="s">
        <v>136</v>
      </c>
      <c r="K4442" t="s">
        <v>137</v>
      </c>
      <c r="L4442" t="s">
        <v>12845</v>
      </c>
      <c r="M4442" t="s">
        <v>12846</v>
      </c>
      <c r="N4442">
        <v>1.8997222220000001</v>
      </c>
      <c r="O4442">
        <v>0</v>
      </c>
      <c r="P4442">
        <v>41</v>
      </c>
      <c r="Q4442">
        <v>0</v>
      </c>
      <c r="R4442">
        <v>1</v>
      </c>
      <c r="S4442">
        <v>0</v>
      </c>
      <c r="T4442">
        <v>3</v>
      </c>
      <c r="U4442">
        <v>0</v>
      </c>
      <c r="V4442">
        <v>0</v>
      </c>
      <c r="W4442">
        <v>0</v>
      </c>
      <c r="X4442">
        <v>23.299842604340103</v>
      </c>
      <c r="Y4442">
        <v>0</v>
      </c>
      <c r="Z4442">
        <v>9.3401626310665842E-2</v>
      </c>
      <c r="AA4442">
        <v>0</v>
      </c>
      <c r="AB4442">
        <v>8.8532203144369266</v>
      </c>
      <c r="AC4442">
        <v>0</v>
      </c>
      <c r="AD4442">
        <v>0</v>
      </c>
      <c r="AE4442">
        <v>32.246464545087697</v>
      </c>
    </row>
    <row r="4443" spans="1:31" x14ac:dyDescent="0.25">
      <c r="A4443">
        <v>1878879</v>
      </c>
      <c r="B4443">
        <v>1</v>
      </c>
      <c r="C4443" t="s">
        <v>80</v>
      </c>
      <c r="D4443" t="s">
        <v>100</v>
      </c>
      <c r="E4443" t="s">
        <v>140</v>
      </c>
      <c r="F4443" t="s">
        <v>12847</v>
      </c>
      <c r="G4443" t="s">
        <v>163</v>
      </c>
      <c r="H4443" t="s">
        <v>143</v>
      </c>
      <c r="I4443" t="s">
        <v>135</v>
      </c>
      <c r="J4443" t="s">
        <v>136</v>
      </c>
      <c r="K4443" t="s">
        <v>137</v>
      </c>
      <c r="L4443" t="s">
        <v>12848</v>
      </c>
      <c r="M4443" t="s">
        <v>12849</v>
      </c>
      <c r="N4443">
        <v>3.818333333</v>
      </c>
      <c r="O4443">
        <v>0</v>
      </c>
      <c r="P4443">
        <v>1</v>
      </c>
      <c r="Q4443">
        <v>0</v>
      </c>
      <c r="R4443">
        <v>0</v>
      </c>
      <c r="S4443">
        <v>0</v>
      </c>
      <c r="T4443">
        <v>0</v>
      </c>
      <c r="U4443">
        <v>0</v>
      </c>
      <c r="V4443">
        <v>0</v>
      </c>
      <c r="W4443">
        <v>0</v>
      </c>
      <c r="X4443">
        <v>0.29753599579282219</v>
      </c>
      <c r="Y4443">
        <v>0</v>
      </c>
      <c r="Z4443">
        <v>0</v>
      </c>
      <c r="AA4443">
        <v>0</v>
      </c>
      <c r="AB4443">
        <v>0</v>
      </c>
      <c r="AC4443">
        <v>0</v>
      </c>
      <c r="AD4443">
        <v>0</v>
      </c>
      <c r="AE4443">
        <v>0.29753599579282219</v>
      </c>
    </row>
    <row r="4444" spans="1:31" x14ac:dyDescent="0.25">
      <c r="A4444">
        <v>1879094</v>
      </c>
      <c r="B4444">
        <v>1</v>
      </c>
      <c r="C4444" t="s">
        <v>80</v>
      </c>
      <c r="D4444" t="s">
        <v>107</v>
      </c>
      <c r="E4444" t="s">
        <v>210</v>
      </c>
      <c r="F4444" t="s">
        <v>12850</v>
      </c>
      <c r="G4444" t="s">
        <v>133</v>
      </c>
      <c r="H4444" t="s">
        <v>134</v>
      </c>
      <c r="I4444" t="s">
        <v>135</v>
      </c>
      <c r="J4444" t="s">
        <v>136</v>
      </c>
      <c r="K4444" t="s">
        <v>137</v>
      </c>
      <c r="L4444" t="s">
        <v>12851</v>
      </c>
      <c r="M4444" t="s">
        <v>12852</v>
      </c>
      <c r="N4444">
        <v>1.0108333329999999</v>
      </c>
      <c r="O4444">
        <v>2</v>
      </c>
      <c r="P4444">
        <v>848</v>
      </c>
      <c r="Q4444">
        <v>64</v>
      </c>
      <c r="R4444">
        <v>61</v>
      </c>
      <c r="S4444">
        <v>14</v>
      </c>
      <c r="T4444">
        <v>69</v>
      </c>
      <c r="U4444">
        <v>1</v>
      </c>
      <c r="V4444">
        <v>0</v>
      </c>
      <c r="W4444">
        <v>2.24569689828536</v>
      </c>
      <c r="X4444">
        <v>161.64791993140611</v>
      </c>
      <c r="Y4444">
        <v>390.58693051131161</v>
      </c>
      <c r="Z4444">
        <v>136.74538098913547</v>
      </c>
      <c r="AA4444">
        <v>236.86910088748786</v>
      </c>
      <c r="AB4444">
        <v>53.150584453680594</v>
      </c>
      <c r="AC4444">
        <v>56.985652118733491</v>
      </c>
      <c r="AD4444">
        <v>0</v>
      </c>
      <c r="AE4444">
        <v>1038.2312657900407</v>
      </c>
    </row>
    <row r="4445" spans="1:31" x14ac:dyDescent="0.25">
      <c r="A4445">
        <v>1879297</v>
      </c>
      <c r="B4445">
        <v>1</v>
      </c>
      <c r="C4445" t="s">
        <v>81</v>
      </c>
      <c r="D4445" t="s">
        <v>120</v>
      </c>
      <c r="E4445" t="s">
        <v>140</v>
      </c>
      <c r="F4445" t="s">
        <v>12853</v>
      </c>
      <c r="G4445" t="s">
        <v>163</v>
      </c>
      <c r="H4445" t="s">
        <v>143</v>
      </c>
      <c r="I4445" t="s">
        <v>135</v>
      </c>
      <c r="J4445" t="s">
        <v>136</v>
      </c>
      <c r="K4445" t="s">
        <v>137</v>
      </c>
      <c r="L4445" t="s">
        <v>12854</v>
      </c>
      <c r="M4445" t="s">
        <v>12855</v>
      </c>
      <c r="N4445">
        <v>3.4827777769999999</v>
      </c>
      <c r="O4445">
        <v>0</v>
      </c>
      <c r="P4445">
        <v>2</v>
      </c>
      <c r="Q4445">
        <v>0</v>
      </c>
      <c r="R4445">
        <v>0</v>
      </c>
      <c r="S4445">
        <v>0</v>
      </c>
      <c r="T4445">
        <v>0</v>
      </c>
      <c r="U4445">
        <v>0</v>
      </c>
      <c r="V4445">
        <v>0</v>
      </c>
      <c r="W4445">
        <v>0</v>
      </c>
      <c r="X4445">
        <v>1.7943382335030482</v>
      </c>
      <c r="Y4445">
        <v>0</v>
      </c>
      <c r="Z4445">
        <v>0</v>
      </c>
      <c r="AA4445">
        <v>0</v>
      </c>
      <c r="AB4445">
        <v>0</v>
      </c>
      <c r="AC4445">
        <v>0</v>
      </c>
      <c r="AD4445">
        <v>0</v>
      </c>
      <c r="AE4445">
        <v>1.7943382335030482</v>
      </c>
    </row>
    <row r="4446" spans="1:31" x14ac:dyDescent="0.25">
      <c r="A4446">
        <v>1879031</v>
      </c>
      <c r="B4446">
        <v>1</v>
      </c>
      <c r="C4446" t="s">
        <v>81</v>
      </c>
      <c r="D4446" t="s">
        <v>127</v>
      </c>
      <c r="E4446" t="s">
        <v>158</v>
      </c>
      <c r="F4446" t="s">
        <v>12856</v>
      </c>
      <c r="G4446" t="s">
        <v>293</v>
      </c>
      <c r="H4446" t="s">
        <v>134</v>
      </c>
      <c r="I4446" t="s">
        <v>135</v>
      </c>
      <c r="J4446" t="s">
        <v>136</v>
      </c>
      <c r="K4446" t="s">
        <v>137</v>
      </c>
      <c r="L4446" t="s">
        <v>12857</v>
      </c>
      <c r="M4446" t="s">
        <v>12858</v>
      </c>
      <c r="N4446">
        <v>2.031111111</v>
      </c>
      <c r="O4446">
        <v>0</v>
      </c>
      <c r="P4446">
        <v>47</v>
      </c>
      <c r="Q4446">
        <v>0</v>
      </c>
      <c r="R4446">
        <v>0</v>
      </c>
      <c r="S4446">
        <v>0</v>
      </c>
      <c r="T4446">
        <v>0</v>
      </c>
      <c r="U4446">
        <v>0</v>
      </c>
      <c r="V4446">
        <v>0</v>
      </c>
      <c r="W4446">
        <v>0</v>
      </c>
      <c r="X4446">
        <v>11.650809270443894</v>
      </c>
      <c r="Y4446">
        <v>0</v>
      </c>
      <c r="Z4446">
        <v>0</v>
      </c>
      <c r="AA4446">
        <v>0</v>
      </c>
      <c r="AB4446">
        <v>0</v>
      </c>
      <c r="AC4446">
        <v>0</v>
      </c>
      <c r="AD4446">
        <v>0</v>
      </c>
      <c r="AE4446">
        <v>11.650809270443894</v>
      </c>
    </row>
    <row r="4447" spans="1:31" x14ac:dyDescent="0.25">
      <c r="A4447">
        <v>1879151</v>
      </c>
      <c r="B4447">
        <v>1</v>
      </c>
      <c r="C4447" t="s">
        <v>81</v>
      </c>
      <c r="D4447" t="s">
        <v>128</v>
      </c>
      <c r="E4447" t="s">
        <v>140</v>
      </c>
      <c r="F4447" t="s">
        <v>12859</v>
      </c>
      <c r="G4447" t="s">
        <v>163</v>
      </c>
      <c r="H4447" t="s">
        <v>143</v>
      </c>
      <c r="I4447" t="s">
        <v>135</v>
      </c>
      <c r="J4447" t="s">
        <v>136</v>
      </c>
      <c r="K4447" t="s">
        <v>137</v>
      </c>
      <c r="L4447" t="s">
        <v>12860</v>
      </c>
      <c r="M4447" t="s">
        <v>12861</v>
      </c>
      <c r="N4447">
        <v>1.768611111</v>
      </c>
      <c r="O4447">
        <v>0</v>
      </c>
      <c r="P4447">
        <v>5</v>
      </c>
      <c r="Q4447">
        <v>0</v>
      </c>
      <c r="R4447">
        <v>0</v>
      </c>
      <c r="S4447">
        <v>0</v>
      </c>
      <c r="T4447">
        <v>0</v>
      </c>
      <c r="U4447">
        <v>0</v>
      </c>
      <c r="V4447">
        <v>0</v>
      </c>
      <c r="W4447">
        <v>0</v>
      </c>
      <c r="X4447">
        <v>2.0951012260671456</v>
      </c>
      <c r="Y4447">
        <v>0</v>
      </c>
      <c r="Z4447">
        <v>0</v>
      </c>
      <c r="AA4447">
        <v>0</v>
      </c>
      <c r="AB4447">
        <v>0</v>
      </c>
      <c r="AC4447">
        <v>0</v>
      </c>
      <c r="AD4447">
        <v>0</v>
      </c>
      <c r="AE4447">
        <v>2.0951012260671456</v>
      </c>
    </row>
    <row r="4448" spans="1:31" x14ac:dyDescent="0.25">
      <c r="A4448">
        <v>1879337</v>
      </c>
      <c r="B4448">
        <v>1</v>
      </c>
      <c r="C4448" t="s">
        <v>80</v>
      </c>
      <c r="D4448" t="s">
        <v>100</v>
      </c>
      <c r="E4448" t="s">
        <v>146</v>
      </c>
      <c r="F4448" t="s">
        <v>12862</v>
      </c>
      <c r="G4448" t="s">
        <v>212</v>
      </c>
      <c r="H4448" t="s">
        <v>143</v>
      </c>
      <c r="I4448" t="s">
        <v>135</v>
      </c>
      <c r="J4448" t="s">
        <v>3</v>
      </c>
      <c r="K4448" t="s">
        <v>137</v>
      </c>
      <c r="L4448" t="s">
        <v>12863</v>
      </c>
      <c r="M4448" t="s">
        <v>12864</v>
      </c>
      <c r="N4448">
        <v>3.7602777770000002</v>
      </c>
      <c r="O4448">
        <v>0</v>
      </c>
      <c r="P4448">
        <v>11</v>
      </c>
      <c r="Q4448">
        <v>0</v>
      </c>
      <c r="R4448">
        <v>10</v>
      </c>
      <c r="S4448">
        <v>0</v>
      </c>
      <c r="T4448">
        <v>0</v>
      </c>
      <c r="U4448">
        <v>0</v>
      </c>
      <c r="V4448">
        <v>0</v>
      </c>
      <c r="W4448">
        <v>0</v>
      </c>
      <c r="X4448">
        <v>12.683537790435015</v>
      </c>
      <c r="Y4448">
        <v>0</v>
      </c>
      <c r="Z4448">
        <v>25.292613950520693</v>
      </c>
      <c r="AA4448">
        <v>0</v>
      </c>
      <c r="AB4448">
        <v>0</v>
      </c>
      <c r="AC4448">
        <v>0</v>
      </c>
      <c r="AD4448">
        <v>0</v>
      </c>
      <c r="AE4448">
        <v>37.976151740955707</v>
      </c>
    </row>
    <row r="4449" spans="1:31" x14ac:dyDescent="0.25">
      <c r="A4449">
        <v>1879217</v>
      </c>
      <c r="B4449">
        <v>1</v>
      </c>
      <c r="C4449" t="s">
        <v>80</v>
      </c>
      <c r="D4449" t="s">
        <v>83</v>
      </c>
      <c r="E4449" t="s">
        <v>140</v>
      </c>
      <c r="F4449" t="s">
        <v>12865</v>
      </c>
      <c r="G4449" t="s">
        <v>212</v>
      </c>
      <c r="H4449" t="s">
        <v>143</v>
      </c>
      <c r="I4449" t="s">
        <v>135</v>
      </c>
      <c r="J4449" t="s">
        <v>136</v>
      </c>
      <c r="K4449" t="s">
        <v>137</v>
      </c>
      <c r="L4449" t="s">
        <v>12866</v>
      </c>
      <c r="M4449" t="s">
        <v>12867</v>
      </c>
      <c r="N4449">
        <v>4.2891666659999999</v>
      </c>
      <c r="O4449">
        <v>0</v>
      </c>
      <c r="P4449">
        <v>1</v>
      </c>
      <c r="Q4449">
        <v>0</v>
      </c>
      <c r="R4449">
        <v>0</v>
      </c>
      <c r="S4449">
        <v>0</v>
      </c>
      <c r="T4449">
        <v>0</v>
      </c>
      <c r="U4449">
        <v>0</v>
      </c>
      <c r="V4449">
        <v>0</v>
      </c>
      <c r="W4449">
        <v>0</v>
      </c>
      <c r="X4449">
        <v>2.5006489649813086</v>
      </c>
      <c r="Y4449">
        <v>0</v>
      </c>
      <c r="Z4449">
        <v>0</v>
      </c>
      <c r="AA4449">
        <v>0</v>
      </c>
      <c r="AB4449">
        <v>0</v>
      </c>
      <c r="AC4449">
        <v>0</v>
      </c>
      <c r="AD4449">
        <v>0</v>
      </c>
      <c r="AE4449">
        <v>2.5006489649813086</v>
      </c>
    </row>
    <row r="4450" spans="1:31" x14ac:dyDescent="0.25">
      <c r="A4450">
        <v>1879194</v>
      </c>
      <c r="B4450">
        <v>1</v>
      </c>
      <c r="C4450" t="s">
        <v>80</v>
      </c>
      <c r="D4450" t="s">
        <v>105</v>
      </c>
      <c r="E4450" t="s">
        <v>140</v>
      </c>
      <c r="F4450" t="s">
        <v>12868</v>
      </c>
      <c r="G4450" t="s">
        <v>163</v>
      </c>
      <c r="H4450" t="s">
        <v>143</v>
      </c>
      <c r="I4450" t="s">
        <v>135</v>
      </c>
      <c r="J4450" t="s">
        <v>136</v>
      </c>
      <c r="K4450" t="s">
        <v>137</v>
      </c>
      <c r="L4450" t="s">
        <v>12869</v>
      </c>
      <c r="M4450" t="s">
        <v>12870</v>
      </c>
      <c r="N4450">
        <v>1.996388888</v>
      </c>
      <c r="O4450">
        <v>0</v>
      </c>
      <c r="P4450">
        <v>2</v>
      </c>
      <c r="Q4450">
        <v>0</v>
      </c>
      <c r="R4450">
        <v>0</v>
      </c>
      <c r="S4450">
        <v>0</v>
      </c>
      <c r="T4450">
        <v>0</v>
      </c>
      <c r="U4450">
        <v>0</v>
      </c>
      <c r="V4450">
        <v>0</v>
      </c>
      <c r="W4450">
        <v>0</v>
      </c>
      <c r="X4450">
        <v>0.13267793755121918</v>
      </c>
      <c r="Y4450">
        <v>0</v>
      </c>
      <c r="Z4450">
        <v>0</v>
      </c>
      <c r="AA4450">
        <v>0</v>
      </c>
      <c r="AB4450">
        <v>0</v>
      </c>
      <c r="AC4450">
        <v>0</v>
      </c>
      <c r="AD4450">
        <v>0</v>
      </c>
      <c r="AE4450">
        <v>0.13267793755121918</v>
      </c>
    </row>
    <row r="4451" spans="1:31" x14ac:dyDescent="0.25">
      <c r="A4451">
        <v>1879025</v>
      </c>
      <c r="B4451">
        <v>1</v>
      </c>
      <c r="C4451" t="s">
        <v>80</v>
      </c>
      <c r="D4451" t="s">
        <v>108</v>
      </c>
      <c r="E4451" t="s">
        <v>140</v>
      </c>
      <c r="F4451" t="s">
        <v>12871</v>
      </c>
      <c r="G4451" t="s">
        <v>163</v>
      </c>
      <c r="H4451" t="s">
        <v>143</v>
      </c>
      <c r="I4451" t="s">
        <v>135</v>
      </c>
      <c r="J4451" t="s">
        <v>136</v>
      </c>
      <c r="K4451" t="s">
        <v>137</v>
      </c>
      <c r="L4451" t="s">
        <v>12872</v>
      </c>
      <c r="M4451" t="s">
        <v>12873</v>
      </c>
      <c r="N4451">
        <v>9.8613888880000005</v>
      </c>
      <c r="O4451">
        <v>0</v>
      </c>
      <c r="P4451">
        <v>1</v>
      </c>
      <c r="Q4451">
        <v>0</v>
      </c>
      <c r="R4451">
        <v>0</v>
      </c>
      <c r="S4451">
        <v>0</v>
      </c>
      <c r="T4451">
        <v>0</v>
      </c>
      <c r="U4451">
        <v>0</v>
      </c>
      <c r="V4451">
        <v>0</v>
      </c>
      <c r="W4451">
        <v>0</v>
      </c>
      <c r="X4451">
        <v>1.0469972669206453</v>
      </c>
      <c r="Y4451">
        <v>0</v>
      </c>
      <c r="Z4451">
        <v>0</v>
      </c>
      <c r="AA4451">
        <v>0</v>
      </c>
      <c r="AB4451">
        <v>0</v>
      </c>
      <c r="AC4451">
        <v>0</v>
      </c>
      <c r="AD4451">
        <v>0</v>
      </c>
      <c r="AE4451">
        <v>1.0469972669206453</v>
      </c>
    </row>
    <row r="4452" spans="1:31" x14ac:dyDescent="0.25">
      <c r="A4452">
        <v>1879323</v>
      </c>
      <c r="B4452">
        <v>1</v>
      </c>
      <c r="C4452" t="s">
        <v>80</v>
      </c>
      <c r="D4452" t="s">
        <v>94</v>
      </c>
      <c r="E4452" t="s">
        <v>146</v>
      </c>
      <c r="F4452" t="s">
        <v>12874</v>
      </c>
      <c r="G4452" t="s">
        <v>148</v>
      </c>
      <c r="H4452" t="s">
        <v>143</v>
      </c>
      <c r="I4452" t="s">
        <v>135</v>
      </c>
      <c r="J4452" t="s">
        <v>136</v>
      </c>
      <c r="K4452" t="s">
        <v>137</v>
      </c>
      <c r="L4452" t="s">
        <v>12875</v>
      </c>
      <c r="M4452" t="s">
        <v>12876</v>
      </c>
      <c r="N4452">
        <v>1.988611111</v>
      </c>
      <c r="O4452">
        <v>0</v>
      </c>
      <c r="P4452">
        <v>3</v>
      </c>
      <c r="Q4452">
        <v>0</v>
      </c>
      <c r="R4452">
        <v>14</v>
      </c>
      <c r="S4452">
        <v>0</v>
      </c>
      <c r="T4452">
        <v>1</v>
      </c>
      <c r="U4452">
        <v>0</v>
      </c>
      <c r="V4452">
        <v>0</v>
      </c>
      <c r="W4452">
        <v>0</v>
      </c>
      <c r="X4452">
        <v>0.6207992768631081</v>
      </c>
      <c r="Y4452">
        <v>0</v>
      </c>
      <c r="Z4452">
        <v>16.560485890408209</v>
      </c>
      <c r="AA4452">
        <v>0</v>
      </c>
      <c r="AB4452">
        <v>3.452768611983533</v>
      </c>
      <c r="AC4452">
        <v>0</v>
      </c>
      <c r="AD4452">
        <v>0</v>
      </c>
      <c r="AE4452">
        <v>20.634053779254849</v>
      </c>
    </row>
    <row r="4453" spans="1:31" x14ac:dyDescent="0.25">
      <c r="A4453">
        <v>1879237</v>
      </c>
      <c r="B4453">
        <v>1</v>
      </c>
      <c r="C4453" t="s">
        <v>80</v>
      </c>
      <c r="D4453" t="s">
        <v>103</v>
      </c>
      <c r="E4453" t="s">
        <v>158</v>
      </c>
      <c r="F4453" t="s">
        <v>12877</v>
      </c>
      <c r="G4453" t="s">
        <v>347</v>
      </c>
      <c r="H4453" t="s">
        <v>134</v>
      </c>
      <c r="I4453" t="s">
        <v>135</v>
      </c>
      <c r="J4453" t="s">
        <v>136</v>
      </c>
      <c r="K4453" t="s">
        <v>137</v>
      </c>
      <c r="L4453" t="s">
        <v>12878</v>
      </c>
      <c r="M4453" t="s">
        <v>12879</v>
      </c>
      <c r="N4453">
        <v>0.50333333300000005</v>
      </c>
      <c r="O4453">
        <v>0</v>
      </c>
      <c r="P4453">
        <v>680</v>
      </c>
      <c r="Q4453">
        <v>0</v>
      </c>
      <c r="R4453">
        <v>0</v>
      </c>
      <c r="S4453">
        <v>0</v>
      </c>
      <c r="T4453">
        <v>226</v>
      </c>
      <c r="U4453">
        <v>0</v>
      </c>
      <c r="V4453">
        <v>0</v>
      </c>
      <c r="W4453">
        <v>0</v>
      </c>
      <c r="X4453">
        <v>75.37829561386441</v>
      </c>
      <c r="Y4453">
        <v>0</v>
      </c>
      <c r="Z4453">
        <v>0</v>
      </c>
      <c r="AA4453">
        <v>0</v>
      </c>
      <c r="AB4453">
        <v>89.70089466216713</v>
      </c>
      <c r="AC4453">
        <v>0</v>
      </c>
      <c r="AD4453">
        <v>0</v>
      </c>
      <c r="AE4453">
        <v>165.07919027603154</v>
      </c>
    </row>
    <row r="4454" spans="1:31" x14ac:dyDescent="0.25">
      <c r="A4454">
        <v>1878839</v>
      </c>
      <c r="B4454">
        <v>1</v>
      </c>
      <c r="C4454" t="s">
        <v>81</v>
      </c>
      <c r="D4454" t="s">
        <v>116</v>
      </c>
      <c r="E4454" t="s">
        <v>146</v>
      </c>
      <c r="F4454" t="s">
        <v>11226</v>
      </c>
      <c r="G4454" t="s">
        <v>148</v>
      </c>
      <c r="H4454" t="s">
        <v>143</v>
      </c>
      <c r="I4454" t="s">
        <v>135</v>
      </c>
      <c r="J4454" t="s">
        <v>136</v>
      </c>
      <c r="K4454" t="s">
        <v>137</v>
      </c>
      <c r="L4454" t="s">
        <v>12880</v>
      </c>
      <c r="M4454" t="s">
        <v>12881</v>
      </c>
      <c r="N4454">
        <v>1.5138888880000001</v>
      </c>
      <c r="O4454">
        <v>0</v>
      </c>
      <c r="P4454">
        <v>125</v>
      </c>
      <c r="Q4454">
        <v>0</v>
      </c>
      <c r="R4454">
        <v>7</v>
      </c>
      <c r="S4454">
        <v>0</v>
      </c>
      <c r="T4454">
        <v>10</v>
      </c>
      <c r="U4454">
        <v>0</v>
      </c>
      <c r="V4454">
        <v>0</v>
      </c>
      <c r="W4454">
        <v>0</v>
      </c>
      <c r="X4454">
        <v>30.064327510795966</v>
      </c>
      <c r="Y4454">
        <v>0</v>
      </c>
      <c r="Z4454">
        <v>2.5051336934897548</v>
      </c>
      <c r="AA4454">
        <v>0</v>
      </c>
      <c r="AB4454">
        <v>2.9475555131861304</v>
      </c>
      <c r="AC4454">
        <v>0</v>
      </c>
      <c r="AD4454">
        <v>0</v>
      </c>
      <c r="AE4454">
        <v>35.517016717471854</v>
      </c>
    </row>
    <row r="4455" spans="1:31" x14ac:dyDescent="0.25">
      <c r="A4455">
        <v>1879088</v>
      </c>
      <c r="B4455">
        <v>1</v>
      </c>
      <c r="C4455" t="s">
        <v>81</v>
      </c>
      <c r="D4455" t="s">
        <v>128</v>
      </c>
      <c r="E4455" t="s">
        <v>140</v>
      </c>
      <c r="F4455" t="s">
        <v>12882</v>
      </c>
      <c r="G4455" t="s">
        <v>212</v>
      </c>
      <c r="H4455" t="s">
        <v>143</v>
      </c>
      <c r="I4455" t="s">
        <v>135</v>
      </c>
      <c r="J4455" t="s">
        <v>136</v>
      </c>
      <c r="K4455" t="s">
        <v>137</v>
      </c>
      <c r="L4455" t="s">
        <v>12883</v>
      </c>
      <c r="M4455" t="s">
        <v>12884</v>
      </c>
      <c r="N4455">
        <v>6.3994444440000002</v>
      </c>
      <c r="O4455">
        <v>0</v>
      </c>
      <c r="P4455">
        <v>6</v>
      </c>
      <c r="Q4455">
        <v>0</v>
      </c>
      <c r="R4455">
        <v>0</v>
      </c>
      <c r="S4455">
        <v>0</v>
      </c>
      <c r="T4455">
        <v>1</v>
      </c>
      <c r="U4455">
        <v>0</v>
      </c>
      <c r="V4455">
        <v>0</v>
      </c>
      <c r="W4455">
        <v>0</v>
      </c>
      <c r="X4455">
        <v>9.8252400472631702</v>
      </c>
      <c r="Y4455">
        <v>0</v>
      </c>
      <c r="Z4455">
        <v>0</v>
      </c>
      <c r="AA4455">
        <v>0</v>
      </c>
      <c r="AB4455">
        <v>0</v>
      </c>
      <c r="AC4455">
        <v>0</v>
      </c>
      <c r="AD4455">
        <v>0</v>
      </c>
      <c r="AE4455">
        <v>9.8252400472631702</v>
      </c>
    </row>
    <row r="4456" spans="1:31" x14ac:dyDescent="0.25">
      <c r="A4456">
        <v>1878988</v>
      </c>
      <c r="B4456">
        <v>1</v>
      </c>
      <c r="C4456" t="s">
        <v>80</v>
      </c>
      <c r="D4456" t="s">
        <v>104</v>
      </c>
      <c r="E4456" t="s">
        <v>140</v>
      </c>
      <c r="F4456" t="s">
        <v>12885</v>
      </c>
      <c r="G4456" t="s">
        <v>163</v>
      </c>
      <c r="H4456" t="s">
        <v>143</v>
      </c>
      <c r="I4456" t="s">
        <v>135</v>
      </c>
      <c r="J4456" t="s">
        <v>136</v>
      </c>
      <c r="K4456" t="s">
        <v>137</v>
      </c>
      <c r="L4456" t="s">
        <v>12886</v>
      </c>
      <c r="M4456" t="s">
        <v>12887</v>
      </c>
      <c r="N4456">
        <v>2.2322222219999999</v>
      </c>
      <c r="O4456">
        <v>0</v>
      </c>
      <c r="P4456">
        <v>11</v>
      </c>
      <c r="Q4456">
        <v>0</v>
      </c>
      <c r="R4456">
        <v>0</v>
      </c>
      <c r="S4456">
        <v>0</v>
      </c>
      <c r="T4456">
        <v>0</v>
      </c>
      <c r="U4456">
        <v>0</v>
      </c>
      <c r="V4456">
        <v>0</v>
      </c>
      <c r="W4456">
        <v>0</v>
      </c>
      <c r="X4456">
        <v>7.1374970592037936</v>
      </c>
      <c r="Y4456">
        <v>0</v>
      </c>
      <c r="Z4456">
        <v>0</v>
      </c>
      <c r="AA4456">
        <v>0</v>
      </c>
      <c r="AB4456">
        <v>0</v>
      </c>
      <c r="AC4456">
        <v>0</v>
      </c>
      <c r="AD4456">
        <v>0</v>
      </c>
      <c r="AE4456">
        <v>7.1374970592037936</v>
      </c>
    </row>
    <row r="4457" spans="1:31" x14ac:dyDescent="0.25">
      <c r="A4457">
        <v>1879131</v>
      </c>
      <c r="B4457">
        <v>1</v>
      </c>
      <c r="C4457" t="s">
        <v>81</v>
      </c>
      <c r="D4457" t="s">
        <v>127</v>
      </c>
      <c r="E4457" t="s">
        <v>158</v>
      </c>
      <c r="F4457" t="s">
        <v>12888</v>
      </c>
      <c r="G4457" t="s">
        <v>219</v>
      </c>
      <c r="H4457" t="s">
        <v>134</v>
      </c>
      <c r="I4457" t="s">
        <v>135</v>
      </c>
      <c r="J4457" t="s">
        <v>136</v>
      </c>
      <c r="K4457" t="s">
        <v>137</v>
      </c>
      <c r="L4457" t="s">
        <v>12889</v>
      </c>
      <c r="M4457" t="s">
        <v>12890</v>
      </c>
      <c r="N4457">
        <v>4.2491666659999998</v>
      </c>
      <c r="O4457">
        <v>0</v>
      </c>
      <c r="P4457">
        <v>62</v>
      </c>
      <c r="Q4457">
        <v>0</v>
      </c>
      <c r="R4457">
        <v>14</v>
      </c>
      <c r="S4457">
        <v>0</v>
      </c>
      <c r="T4457">
        <v>4</v>
      </c>
      <c r="U4457">
        <v>0</v>
      </c>
      <c r="V4457">
        <v>0</v>
      </c>
      <c r="W4457">
        <v>0</v>
      </c>
      <c r="X4457">
        <v>80.366297490265424</v>
      </c>
      <c r="Y4457">
        <v>0</v>
      </c>
      <c r="Z4457">
        <v>36.486706864551103</v>
      </c>
      <c r="AA4457">
        <v>0</v>
      </c>
      <c r="AB4457">
        <v>7.6367126819863129</v>
      </c>
      <c r="AC4457">
        <v>0</v>
      </c>
      <c r="AD4457">
        <v>0</v>
      </c>
      <c r="AE4457">
        <v>124.48971703680284</v>
      </c>
    </row>
    <row r="4458" spans="1:31" x14ac:dyDescent="0.25">
      <c r="A4458">
        <v>1879380</v>
      </c>
      <c r="B4458">
        <v>1</v>
      </c>
      <c r="C4458" t="s">
        <v>80</v>
      </c>
      <c r="D4458" t="s">
        <v>106</v>
      </c>
      <c r="E4458" t="s">
        <v>140</v>
      </c>
      <c r="F4458" t="s">
        <v>12891</v>
      </c>
      <c r="G4458" t="s">
        <v>163</v>
      </c>
      <c r="H4458" t="s">
        <v>143</v>
      </c>
      <c r="I4458" t="s">
        <v>135</v>
      </c>
      <c r="J4458" t="s">
        <v>136</v>
      </c>
      <c r="K4458" t="s">
        <v>137</v>
      </c>
      <c r="L4458" t="s">
        <v>12892</v>
      </c>
      <c r="M4458" t="s">
        <v>12893</v>
      </c>
      <c r="N4458">
        <v>2.4086111109999999</v>
      </c>
      <c r="O4458">
        <v>0</v>
      </c>
      <c r="P4458">
        <v>2</v>
      </c>
      <c r="Q4458">
        <v>0</v>
      </c>
      <c r="R4458">
        <v>0</v>
      </c>
      <c r="S4458">
        <v>0</v>
      </c>
      <c r="T4458">
        <v>2</v>
      </c>
      <c r="U4458">
        <v>0</v>
      </c>
      <c r="V4458">
        <v>0</v>
      </c>
      <c r="W4458">
        <v>0</v>
      </c>
      <c r="X4458">
        <v>1.2232865750742945</v>
      </c>
      <c r="Y4458">
        <v>0</v>
      </c>
      <c r="Z4458">
        <v>0</v>
      </c>
      <c r="AA4458">
        <v>0</v>
      </c>
      <c r="AB4458">
        <v>2.5981919991363815</v>
      </c>
      <c r="AC4458">
        <v>0</v>
      </c>
      <c r="AD4458">
        <v>0</v>
      </c>
      <c r="AE4458">
        <v>3.8214785742106763</v>
      </c>
    </row>
    <row r="4459" spans="1:31" x14ac:dyDescent="0.25">
      <c r="A4459">
        <v>1879280</v>
      </c>
      <c r="B4459">
        <v>1</v>
      </c>
      <c r="C4459" t="s">
        <v>80</v>
      </c>
      <c r="D4459" t="s">
        <v>103</v>
      </c>
      <c r="E4459" t="s">
        <v>229</v>
      </c>
      <c r="F4459" t="s">
        <v>12894</v>
      </c>
      <c r="G4459" t="s">
        <v>133</v>
      </c>
      <c r="H4459" t="s">
        <v>134</v>
      </c>
      <c r="I4459" t="s">
        <v>152</v>
      </c>
      <c r="J4459" t="s">
        <v>136</v>
      </c>
      <c r="K4459" t="s">
        <v>137</v>
      </c>
      <c r="L4459" t="s">
        <v>12895</v>
      </c>
      <c r="M4459" t="s">
        <v>12896</v>
      </c>
      <c r="N4459">
        <v>4.1388887999999999E-2</v>
      </c>
      <c r="O4459">
        <v>2</v>
      </c>
      <c r="P4459">
        <v>348</v>
      </c>
      <c r="Q4459">
        <v>40</v>
      </c>
      <c r="R4459">
        <v>79</v>
      </c>
      <c r="S4459">
        <v>20</v>
      </c>
      <c r="T4459">
        <v>60</v>
      </c>
      <c r="U4459">
        <v>6</v>
      </c>
      <c r="V4459">
        <v>1</v>
      </c>
      <c r="W4459">
        <v>0.10234360151091029</v>
      </c>
      <c r="X4459">
        <v>4.5589398487836092</v>
      </c>
      <c r="Y4459">
        <v>15.12234086309461</v>
      </c>
      <c r="Z4459">
        <v>6.3631383106429897</v>
      </c>
      <c r="AA4459">
        <v>3.8046138675070638</v>
      </c>
      <c r="AB4459">
        <v>2.4558377124618067</v>
      </c>
      <c r="AC4459">
        <v>31.83304542116727</v>
      </c>
      <c r="AD4459">
        <v>1.0425545954440718</v>
      </c>
      <c r="AE4459">
        <v>65.282814220612337</v>
      </c>
    </row>
    <row r="4460" spans="1:31" x14ac:dyDescent="0.25">
      <c r="A4460">
        <v>1879400</v>
      </c>
      <c r="B4460">
        <v>1</v>
      </c>
      <c r="C4460" t="s">
        <v>81</v>
      </c>
      <c r="D4460" t="s">
        <v>114</v>
      </c>
      <c r="E4460" t="s">
        <v>131</v>
      </c>
      <c r="F4460" t="s">
        <v>12897</v>
      </c>
      <c r="G4460" t="s">
        <v>133</v>
      </c>
      <c r="H4460" t="s">
        <v>134</v>
      </c>
      <c r="I4460" t="s">
        <v>152</v>
      </c>
      <c r="J4460" t="s">
        <v>136</v>
      </c>
      <c r="K4460" t="s">
        <v>137</v>
      </c>
      <c r="L4460" t="s">
        <v>12898</v>
      </c>
      <c r="M4460" t="s">
        <v>12899</v>
      </c>
      <c r="N4460">
        <v>8.3333330000000001E-3</v>
      </c>
      <c r="O4460">
        <v>0</v>
      </c>
      <c r="P4460">
        <v>859</v>
      </c>
      <c r="Q4460">
        <v>0</v>
      </c>
      <c r="R4460">
        <v>9</v>
      </c>
      <c r="S4460">
        <v>1</v>
      </c>
      <c r="T4460">
        <v>71</v>
      </c>
      <c r="U4460">
        <v>0</v>
      </c>
      <c r="V4460">
        <v>0</v>
      </c>
      <c r="W4460">
        <v>0</v>
      </c>
      <c r="X4460">
        <v>0.83846037332911694</v>
      </c>
      <c r="Y4460">
        <v>0</v>
      </c>
      <c r="Z4460">
        <v>1.5826026544558329E-2</v>
      </c>
      <c r="AA4460">
        <v>0</v>
      </c>
      <c r="AB4460">
        <v>0.12378032803180006</v>
      </c>
      <c r="AC4460">
        <v>0</v>
      </c>
      <c r="AD4460">
        <v>0</v>
      </c>
      <c r="AE4460">
        <v>0.97806672790547533</v>
      </c>
    </row>
    <row r="4461" spans="1:31" x14ac:dyDescent="0.25">
      <c r="A4461">
        <v>1879068</v>
      </c>
      <c r="B4461">
        <v>1</v>
      </c>
      <c r="C4461" t="s">
        <v>80</v>
      </c>
      <c r="D4461" t="s">
        <v>104</v>
      </c>
      <c r="E4461" t="s">
        <v>169</v>
      </c>
      <c r="F4461" t="s">
        <v>12900</v>
      </c>
      <c r="G4461" t="s">
        <v>142</v>
      </c>
      <c r="H4461" t="s">
        <v>143</v>
      </c>
      <c r="I4461" t="s">
        <v>135</v>
      </c>
      <c r="J4461" t="s">
        <v>136</v>
      </c>
      <c r="K4461" t="s">
        <v>137</v>
      </c>
      <c r="L4461" t="s">
        <v>12901</v>
      </c>
      <c r="M4461" t="s">
        <v>12902</v>
      </c>
      <c r="N4461">
        <v>8.914722222</v>
      </c>
      <c r="O4461">
        <v>2</v>
      </c>
      <c r="P4461">
        <v>0</v>
      </c>
      <c r="Q4461">
        <v>6</v>
      </c>
      <c r="R4461">
        <v>0</v>
      </c>
      <c r="S4461">
        <v>0</v>
      </c>
      <c r="T4461">
        <v>0</v>
      </c>
      <c r="U4461">
        <v>0</v>
      </c>
      <c r="V4461">
        <v>0</v>
      </c>
      <c r="W4461">
        <v>40.139736355168672</v>
      </c>
      <c r="X4461">
        <v>0</v>
      </c>
      <c r="Y4461">
        <v>76.645138892349706</v>
      </c>
      <c r="Z4461">
        <v>0</v>
      </c>
      <c r="AA4461">
        <v>0</v>
      </c>
      <c r="AB4461">
        <v>0</v>
      </c>
      <c r="AC4461">
        <v>0</v>
      </c>
      <c r="AD4461">
        <v>0</v>
      </c>
      <c r="AE4461">
        <v>116.78487524751839</v>
      </c>
    </row>
    <row r="4462" spans="1:31" x14ac:dyDescent="0.25">
      <c r="A4462">
        <v>1879446</v>
      </c>
      <c r="B4462">
        <v>1</v>
      </c>
      <c r="C4462" t="s">
        <v>80</v>
      </c>
      <c r="D4462" t="s">
        <v>99</v>
      </c>
      <c r="E4462" t="s">
        <v>158</v>
      </c>
      <c r="F4462" t="s">
        <v>12903</v>
      </c>
      <c r="G4462" t="s">
        <v>8093</v>
      </c>
      <c r="H4462" t="s">
        <v>134</v>
      </c>
      <c r="I4462" t="s">
        <v>135</v>
      </c>
      <c r="J4462" t="s">
        <v>136</v>
      </c>
      <c r="K4462" t="s">
        <v>137</v>
      </c>
      <c r="L4462" t="s">
        <v>12904</v>
      </c>
      <c r="M4462" t="s">
        <v>12905</v>
      </c>
      <c r="N4462">
        <v>1.05</v>
      </c>
      <c r="O4462">
        <v>4</v>
      </c>
      <c r="P4462">
        <v>825</v>
      </c>
      <c r="Q4462">
        <v>0</v>
      </c>
      <c r="R4462">
        <v>5</v>
      </c>
      <c r="S4462">
        <v>8</v>
      </c>
      <c r="T4462">
        <v>54</v>
      </c>
      <c r="U4462">
        <v>0</v>
      </c>
      <c r="V4462">
        <v>1</v>
      </c>
      <c r="W4462">
        <v>101.89839447241486</v>
      </c>
      <c r="X4462">
        <v>268.35140313353997</v>
      </c>
      <c r="Y4462">
        <v>0</v>
      </c>
      <c r="Z4462">
        <v>0.42300606999749329</v>
      </c>
      <c r="AA4462">
        <v>186.59762331884528</v>
      </c>
      <c r="AB4462">
        <v>39.125889716589349</v>
      </c>
      <c r="AC4462">
        <v>0</v>
      </c>
      <c r="AD4462">
        <v>1.7674710488998002</v>
      </c>
      <c r="AE4462">
        <v>598.16378776028671</v>
      </c>
    </row>
    <row r="4463" spans="1:31" x14ac:dyDescent="0.25">
      <c r="A4463">
        <v>1878922</v>
      </c>
      <c r="B4463">
        <v>1</v>
      </c>
      <c r="C4463" t="s">
        <v>80</v>
      </c>
      <c r="D4463" t="s">
        <v>88</v>
      </c>
      <c r="E4463" t="s">
        <v>131</v>
      </c>
      <c r="F4463" t="s">
        <v>11693</v>
      </c>
      <c r="G4463" t="s">
        <v>293</v>
      </c>
      <c r="H4463" t="s">
        <v>134</v>
      </c>
      <c r="I4463" t="s">
        <v>135</v>
      </c>
      <c r="J4463" t="s">
        <v>136</v>
      </c>
      <c r="K4463" t="s">
        <v>137</v>
      </c>
      <c r="L4463" t="s">
        <v>12906</v>
      </c>
      <c r="M4463" t="s">
        <v>12907</v>
      </c>
      <c r="N4463">
        <v>2.0180555550000001</v>
      </c>
      <c r="O4463">
        <v>0</v>
      </c>
      <c r="P4463">
        <v>595</v>
      </c>
      <c r="Q4463">
        <v>0</v>
      </c>
      <c r="R4463">
        <v>0</v>
      </c>
      <c r="S4463">
        <v>1</v>
      </c>
      <c r="T4463">
        <v>97</v>
      </c>
      <c r="U4463">
        <v>0</v>
      </c>
      <c r="V4463">
        <v>0</v>
      </c>
      <c r="W4463">
        <v>0</v>
      </c>
      <c r="X4463">
        <v>393.43484314251918</v>
      </c>
      <c r="Y4463">
        <v>0</v>
      </c>
      <c r="Z4463">
        <v>0</v>
      </c>
      <c r="AA4463">
        <v>90.08570199735675</v>
      </c>
      <c r="AB4463">
        <v>229.88960091874227</v>
      </c>
      <c r="AC4463">
        <v>0</v>
      </c>
      <c r="AD4463">
        <v>0</v>
      </c>
      <c r="AE4463">
        <v>713.41014605861824</v>
      </c>
    </row>
    <row r="4464" spans="1:31" x14ac:dyDescent="0.25">
      <c r="A4464">
        <v>1878945</v>
      </c>
      <c r="B4464">
        <v>1</v>
      </c>
      <c r="C4464" t="s">
        <v>80</v>
      </c>
      <c r="D4464" t="s">
        <v>90</v>
      </c>
      <c r="E4464" t="s">
        <v>146</v>
      </c>
      <c r="F4464" t="s">
        <v>12908</v>
      </c>
      <c r="G4464" t="s">
        <v>541</v>
      </c>
      <c r="H4464" t="s">
        <v>143</v>
      </c>
      <c r="I4464" t="s">
        <v>135</v>
      </c>
      <c r="J4464" t="s">
        <v>136</v>
      </c>
      <c r="K4464" t="s">
        <v>137</v>
      </c>
      <c r="L4464" t="s">
        <v>12909</v>
      </c>
      <c r="M4464" t="s">
        <v>12910</v>
      </c>
      <c r="N4464">
        <v>3.4594444439999998</v>
      </c>
      <c r="O4464">
        <v>0</v>
      </c>
      <c r="P4464">
        <v>1</v>
      </c>
      <c r="Q4464">
        <v>0</v>
      </c>
      <c r="R4464">
        <v>0</v>
      </c>
      <c r="S4464">
        <v>0</v>
      </c>
      <c r="T4464">
        <v>0</v>
      </c>
      <c r="U4464">
        <v>0</v>
      </c>
      <c r="V4464">
        <v>0</v>
      </c>
      <c r="W4464">
        <v>0</v>
      </c>
      <c r="X4464">
        <v>2.4860223448094345</v>
      </c>
      <c r="Y4464">
        <v>0</v>
      </c>
      <c r="Z4464">
        <v>0</v>
      </c>
      <c r="AA4464">
        <v>0</v>
      </c>
      <c r="AB4464">
        <v>0</v>
      </c>
      <c r="AC4464">
        <v>0</v>
      </c>
      <c r="AD4464">
        <v>0</v>
      </c>
      <c r="AE4464">
        <v>2.4860223448094345</v>
      </c>
    </row>
    <row r="4465" spans="1:31" x14ac:dyDescent="0.25">
      <c r="A4465">
        <v>1879045</v>
      </c>
      <c r="B4465">
        <v>1</v>
      </c>
      <c r="C4465" t="s">
        <v>81</v>
      </c>
      <c r="D4465" t="s">
        <v>119</v>
      </c>
      <c r="E4465" t="s">
        <v>169</v>
      </c>
      <c r="F4465" t="s">
        <v>12911</v>
      </c>
      <c r="G4465" t="s">
        <v>183</v>
      </c>
      <c r="H4465" t="s">
        <v>143</v>
      </c>
      <c r="I4465" t="s">
        <v>135</v>
      </c>
      <c r="J4465" t="s">
        <v>136</v>
      </c>
      <c r="K4465" t="s">
        <v>137</v>
      </c>
      <c r="L4465" t="s">
        <v>12912</v>
      </c>
      <c r="M4465" t="s">
        <v>12913</v>
      </c>
      <c r="N4465">
        <v>1.266388888</v>
      </c>
      <c r="O4465">
        <v>0</v>
      </c>
      <c r="P4465">
        <v>29</v>
      </c>
      <c r="Q4465">
        <v>0</v>
      </c>
      <c r="R4465">
        <v>26</v>
      </c>
      <c r="S4465">
        <v>0</v>
      </c>
      <c r="T4465">
        <v>3</v>
      </c>
      <c r="U4465">
        <v>0</v>
      </c>
      <c r="V4465">
        <v>0</v>
      </c>
      <c r="W4465">
        <v>0</v>
      </c>
      <c r="X4465">
        <v>12.292447659101079</v>
      </c>
      <c r="Y4465">
        <v>0</v>
      </c>
      <c r="Z4465">
        <v>99.458517447599249</v>
      </c>
      <c r="AA4465">
        <v>0</v>
      </c>
      <c r="AB4465">
        <v>1.733984157540323</v>
      </c>
      <c r="AC4465">
        <v>0</v>
      </c>
      <c r="AD4465">
        <v>0</v>
      </c>
      <c r="AE4465">
        <v>113.48494926424065</v>
      </c>
    </row>
    <row r="4466" spans="1:31" x14ac:dyDescent="0.25">
      <c r="A4466">
        <v>1879406</v>
      </c>
      <c r="B4466">
        <v>1</v>
      </c>
      <c r="C4466" t="s">
        <v>80</v>
      </c>
      <c r="D4466" t="s">
        <v>100</v>
      </c>
      <c r="E4466" t="s">
        <v>140</v>
      </c>
      <c r="F4466" t="s">
        <v>7789</v>
      </c>
      <c r="G4466" t="s">
        <v>163</v>
      </c>
      <c r="H4466" t="s">
        <v>143</v>
      </c>
      <c r="I4466" t="s">
        <v>135</v>
      </c>
      <c r="J4466" t="s">
        <v>136</v>
      </c>
      <c r="K4466" t="s">
        <v>137</v>
      </c>
      <c r="L4466" t="s">
        <v>12914</v>
      </c>
      <c r="M4466" t="s">
        <v>12915</v>
      </c>
      <c r="N4466">
        <v>0.76416666600000005</v>
      </c>
      <c r="O4466">
        <v>0</v>
      </c>
      <c r="P4466">
        <v>1</v>
      </c>
      <c r="Q4466">
        <v>0</v>
      </c>
      <c r="R4466">
        <v>1</v>
      </c>
      <c r="S4466">
        <v>0</v>
      </c>
      <c r="T4466">
        <v>0</v>
      </c>
      <c r="U4466">
        <v>0</v>
      </c>
      <c r="V4466">
        <v>0</v>
      </c>
      <c r="W4466">
        <v>0</v>
      </c>
      <c r="X4466">
        <v>2.5525097696576668E-2</v>
      </c>
      <c r="Y4466">
        <v>0</v>
      </c>
      <c r="Z4466">
        <v>4.5534757581619172E-2</v>
      </c>
      <c r="AA4466">
        <v>0</v>
      </c>
      <c r="AB4466">
        <v>0</v>
      </c>
      <c r="AC4466">
        <v>0</v>
      </c>
      <c r="AD4466">
        <v>0</v>
      </c>
      <c r="AE4466">
        <v>7.1059855278195833E-2</v>
      </c>
    </row>
    <row r="4467" spans="1:31" x14ac:dyDescent="0.25">
      <c r="A4467">
        <v>1879300</v>
      </c>
      <c r="B4467">
        <v>1</v>
      </c>
      <c r="C4467" t="s">
        <v>80</v>
      </c>
      <c r="D4467" t="s">
        <v>108</v>
      </c>
      <c r="E4467" t="s">
        <v>169</v>
      </c>
      <c r="F4467" t="s">
        <v>12361</v>
      </c>
      <c r="G4467" t="s">
        <v>183</v>
      </c>
      <c r="H4467" t="s">
        <v>143</v>
      </c>
      <c r="I4467" t="s">
        <v>135</v>
      </c>
      <c r="J4467" t="s">
        <v>136</v>
      </c>
      <c r="K4467" t="s">
        <v>137</v>
      </c>
      <c r="L4467" t="s">
        <v>12916</v>
      </c>
      <c r="M4467" t="s">
        <v>12917</v>
      </c>
      <c r="N4467">
        <v>1.099444444</v>
      </c>
      <c r="O4467">
        <v>0</v>
      </c>
      <c r="P4467">
        <v>25</v>
      </c>
      <c r="Q4467">
        <v>0</v>
      </c>
      <c r="R4467">
        <v>6</v>
      </c>
      <c r="S4467">
        <v>0</v>
      </c>
      <c r="T4467">
        <v>2</v>
      </c>
      <c r="U4467">
        <v>0</v>
      </c>
      <c r="V4467">
        <v>0</v>
      </c>
      <c r="W4467">
        <v>0</v>
      </c>
      <c r="X4467">
        <v>4.7557941838128155</v>
      </c>
      <c r="Y4467">
        <v>0</v>
      </c>
      <c r="Z4467">
        <v>2.4818405341438226</v>
      </c>
      <c r="AA4467">
        <v>0</v>
      </c>
      <c r="AB4467">
        <v>1.5491016924586078</v>
      </c>
      <c r="AC4467">
        <v>0</v>
      </c>
      <c r="AD4467">
        <v>0</v>
      </c>
      <c r="AE4467">
        <v>8.7867364104152461</v>
      </c>
    </row>
    <row r="4468" spans="1:31" x14ac:dyDescent="0.25">
      <c r="A4468">
        <v>1879051</v>
      </c>
      <c r="B4468">
        <v>1</v>
      </c>
      <c r="C4468" t="s">
        <v>80</v>
      </c>
      <c r="D4468" t="s">
        <v>98</v>
      </c>
      <c r="E4468" t="s">
        <v>146</v>
      </c>
      <c r="F4468" t="s">
        <v>12918</v>
      </c>
      <c r="G4468" t="s">
        <v>148</v>
      </c>
      <c r="H4468" t="s">
        <v>143</v>
      </c>
      <c r="I4468" t="s">
        <v>135</v>
      </c>
      <c r="J4468" t="s">
        <v>136</v>
      </c>
      <c r="K4468" t="s">
        <v>137</v>
      </c>
      <c r="L4468" t="s">
        <v>12919</v>
      </c>
      <c r="M4468" t="s">
        <v>12920</v>
      </c>
      <c r="N4468">
        <v>3.1716666660000001</v>
      </c>
      <c r="O4468">
        <v>0</v>
      </c>
      <c r="P4468">
        <v>0</v>
      </c>
      <c r="Q4468">
        <v>0</v>
      </c>
      <c r="R4468">
        <v>1</v>
      </c>
      <c r="S4468">
        <v>0</v>
      </c>
      <c r="T4468">
        <v>0</v>
      </c>
      <c r="U4468">
        <v>0</v>
      </c>
      <c r="V4468">
        <v>0</v>
      </c>
      <c r="W4468">
        <v>0</v>
      </c>
      <c r="X4468">
        <v>0</v>
      </c>
      <c r="Y4468">
        <v>0</v>
      </c>
      <c r="Z4468">
        <v>0</v>
      </c>
      <c r="AA4468">
        <v>0</v>
      </c>
      <c r="AB4468">
        <v>0</v>
      </c>
      <c r="AC4468">
        <v>0</v>
      </c>
      <c r="AD4468">
        <v>0</v>
      </c>
      <c r="AE4468">
        <v>0</v>
      </c>
    </row>
    <row r="4469" spans="1:31" x14ac:dyDescent="0.25">
      <c r="A4469">
        <v>1878905</v>
      </c>
      <c r="B4469">
        <v>1</v>
      </c>
      <c r="C4469" t="s">
        <v>80</v>
      </c>
      <c r="D4469" t="s">
        <v>93</v>
      </c>
      <c r="E4469" t="s">
        <v>158</v>
      </c>
      <c r="F4469" t="s">
        <v>12921</v>
      </c>
      <c r="G4469" t="s">
        <v>293</v>
      </c>
      <c r="H4469" t="s">
        <v>134</v>
      </c>
      <c r="I4469" t="s">
        <v>135</v>
      </c>
      <c r="J4469" t="s">
        <v>136</v>
      </c>
      <c r="K4469" t="s">
        <v>137</v>
      </c>
      <c r="L4469" t="s">
        <v>12922</v>
      </c>
      <c r="M4469" t="s">
        <v>12923</v>
      </c>
      <c r="N4469">
        <v>2.821388888</v>
      </c>
      <c r="O4469">
        <v>0</v>
      </c>
      <c r="P4469">
        <v>15</v>
      </c>
      <c r="Q4469">
        <v>0</v>
      </c>
      <c r="R4469">
        <v>7</v>
      </c>
      <c r="S4469">
        <v>0</v>
      </c>
      <c r="T4469">
        <v>5</v>
      </c>
      <c r="U4469">
        <v>0</v>
      </c>
      <c r="V4469">
        <v>0</v>
      </c>
      <c r="W4469">
        <v>0</v>
      </c>
      <c r="X4469">
        <v>7.7669009248458245</v>
      </c>
      <c r="Y4469">
        <v>0</v>
      </c>
      <c r="Z4469">
        <v>36.734161514772772</v>
      </c>
      <c r="AA4469">
        <v>0</v>
      </c>
      <c r="AB4469">
        <v>22.320202492831484</v>
      </c>
      <c r="AC4469">
        <v>0</v>
      </c>
      <c r="AD4469">
        <v>0</v>
      </c>
      <c r="AE4469">
        <v>66.821264932450077</v>
      </c>
    </row>
    <row r="4470" spans="1:31" x14ac:dyDescent="0.25">
      <c r="A4470">
        <v>1879360</v>
      </c>
      <c r="B4470">
        <v>1</v>
      </c>
      <c r="C4470" t="s">
        <v>81</v>
      </c>
      <c r="D4470" t="s">
        <v>115</v>
      </c>
      <c r="E4470" t="s">
        <v>131</v>
      </c>
      <c r="F4470" t="s">
        <v>1915</v>
      </c>
      <c r="G4470" t="s">
        <v>133</v>
      </c>
      <c r="H4470" t="s">
        <v>134</v>
      </c>
      <c r="I4470" t="s">
        <v>135</v>
      </c>
      <c r="J4470" t="s">
        <v>136</v>
      </c>
      <c r="K4470" t="s">
        <v>137</v>
      </c>
      <c r="L4470" t="s">
        <v>12924</v>
      </c>
      <c r="M4470" t="s">
        <v>12925</v>
      </c>
      <c r="N4470">
        <v>0.66194444399999997</v>
      </c>
      <c r="O4470">
        <v>0</v>
      </c>
      <c r="P4470">
        <v>226</v>
      </c>
      <c r="Q4470">
        <v>0</v>
      </c>
      <c r="R4470">
        <v>44</v>
      </c>
      <c r="S4470">
        <v>5</v>
      </c>
      <c r="T4470">
        <v>21</v>
      </c>
      <c r="U4470">
        <v>0</v>
      </c>
      <c r="V4470">
        <v>0</v>
      </c>
      <c r="W4470">
        <v>0</v>
      </c>
      <c r="X4470">
        <v>33.409236366218266</v>
      </c>
      <c r="Y4470">
        <v>0</v>
      </c>
      <c r="Z4470">
        <v>46.010509916078114</v>
      </c>
      <c r="AA4470">
        <v>32.134721069546387</v>
      </c>
      <c r="AB4470">
        <v>17.117159652722918</v>
      </c>
      <c r="AC4470">
        <v>0</v>
      </c>
      <c r="AD4470">
        <v>0</v>
      </c>
      <c r="AE4470">
        <v>128.67162700456569</v>
      </c>
    </row>
    <row r="4471" spans="1:31" x14ac:dyDescent="0.25">
      <c r="A4471">
        <v>1879254</v>
      </c>
      <c r="B4471">
        <v>1</v>
      </c>
      <c r="C4471" t="s">
        <v>80</v>
      </c>
      <c r="D4471" t="s">
        <v>85</v>
      </c>
      <c r="E4471" t="s">
        <v>146</v>
      </c>
      <c r="F4471" t="s">
        <v>12926</v>
      </c>
      <c r="G4471" t="s">
        <v>1124</v>
      </c>
      <c r="H4471" t="s">
        <v>143</v>
      </c>
      <c r="I4471" t="s">
        <v>135</v>
      </c>
      <c r="J4471" t="s">
        <v>136</v>
      </c>
      <c r="K4471" t="s">
        <v>137</v>
      </c>
      <c r="L4471" t="s">
        <v>12927</v>
      </c>
      <c r="M4471" t="s">
        <v>12928</v>
      </c>
      <c r="N4471">
        <v>1.1527777770000001</v>
      </c>
      <c r="O4471">
        <v>0</v>
      </c>
      <c r="P4471">
        <v>188</v>
      </c>
      <c r="Q4471">
        <v>0</v>
      </c>
      <c r="R4471">
        <v>0</v>
      </c>
      <c r="S4471">
        <v>0</v>
      </c>
      <c r="T4471">
        <v>21</v>
      </c>
      <c r="U4471">
        <v>0</v>
      </c>
      <c r="V4471">
        <v>0</v>
      </c>
      <c r="W4471">
        <v>0</v>
      </c>
      <c r="X4471">
        <v>75.319202347612801</v>
      </c>
      <c r="Y4471">
        <v>0</v>
      </c>
      <c r="Z4471">
        <v>0</v>
      </c>
      <c r="AA4471">
        <v>0</v>
      </c>
      <c r="AB4471">
        <v>15.707253919076269</v>
      </c>
      <c r="AC4471">
        <v>0</v>
      </c>
      <c r="AD4471">
        <v>0</v>
      </c>
      <c r="AE4471">
        <v>91.026456266689067</v>
      </c>
    </row>
    <row r="4472" spans="1:31" x14ac:dyDescent="0.25">
      <c r="A4472">
        <v>1879005</v>
      </c>
      <c r="B4472">
        <v>1</v>
      </c>
      <c r="C4472" t="s">
        <v>81</v>
      </c>
      <c r="D4472" t="s">
        <v>115</v>
      </c>
      <c r="E4472" t="s">
        <v>169</v>
      </c>
      <c r="F4472" t="s">
        <v>12929</v>
      </c>
      <c r="G4472" t="s">
        <v>171</v>
      </c>
      <c r="H4472" t="s">
        <v>143</v>
      </c>
      <c r="I4472" t="s">
        <v>135</v>
      </c>
      <c r="J4472" t="s">
        <v>136</v>
      </c>
      <c r="K4472" t="s">
        <v>172</v>
      </c>
      <c r="L4472" t="s">
        <v>12930</v>
      </c>
      <c r="M4472" t="s">
        <v>12931</v>
      </c>
      <c r="N4472">
        <v>6.7221305549999997</v>
      </c>
      <c r="O4472">
        <v>0</v>
      </c>
      <c r="P4472">
        <v>13</v>
      </c>
      <c r="Q4472">
        <v>0</v>
      </c>
      <c r="R4472">
        <v>1</v>
      </c>
      <c r="S4472">
        <v>0</v>
      </c>
      <c r="T4472">
        <v>1</v>
      </c>
      <c r="U4472">
        <v>0</v>
      </c>
      <c r="V4472">
        <v>0</v>
      </c>
      <c r="W4472">
        <v>0</v>
      </c>
      <c r="X4472">
        <v>12.226047375806004</v>
      </c>
      <c r="Y4472">
        <v>0</v>
      </c>
      <c r="Z4472">
        <v>4.2129538734171668</v>
      </c>
      <c r="AA4472">
        <v>0</v>
      </c>
      <c r="AB4472">
        <v>0.12169151626094445</v>
      </c>
      <c r="AC4472">
        <v>0</v>
      </c>
      <c r="AD4472">
        <v>0</v>
      </c>
      <c r="AE4472">
        <v>16.560692765484117</v>
      </c>
    </row>
    <row r="4473" spans="1:31" x14ac:dyDescent="0.25">
      <c r="A4473">
        <v>1879260</v>
      </c>
      <c r="B4473">
        <v>1</v>
      </c>
      <c r="C4473" t="s">
        <v>80</v>
      </c>
      <c r="D4473" t="s">
        <v>84</v>
      </c>
      <c r="E4473" t="s">
        <v>210</v>
      </c>
      <c r="F4473" t="s">
        <v>12932</v>
      </c>
      <c r="G4473" t="s">
        <v>560</v>
      </c>
      <c r="H4473" t="s">
        <v>134</v>
      </c>
      <c r="I4473" t="s">
        <v>135</v>
      </c>
      <c r="J4473" t="s">
        <v>136</v>
      </c>
      <c r="K4473" t="s">
        <v>137</v>
      </c>
      <c r="L4473" t="s">
        <v>12933</v>
      </c>
      <c r="M4473" t="s">
        <v>12934</v>
      </c>
      <c r="N4473">
        <v>0.88388888799999998</v>
      </c>
      <c r="O4473">
        <v>0</v>
      </c>
      <c r="P4473">
        <v>3446</v>
      </c>
      <c r="Q4473">
        <v>0</v>
      </c>
      <c r="R4473">
        <v>0</v>
      </c>
      <c r="S4473">
        <v>0</v>
      </c>
      <c r="T4473">
        <v>294</v>
      </c>
      <c r="U4473">
        <v>0</v>
      </c>
      <c r="V4473">
        <v>0</v>
      </c>
      <c r="W4473">
        <v>0</v>
      </c>
      <c r="X4473">
        <v>1936.995647929506</v>
      </c>
      <c r="Y4473">
        <v>0</v>
      </c>
      <c r="Z4473">
        <v>0</v>
      </c>
      <c r="AA4473">
        <v>0</v>
      </c>
      <c r="AB4473">
        <v>211.52123414165075</v>
      </c>
      <c r="AC4473">
        <v>0</v>
      </c>
      <c r="AD4473">
        <v>0</v>
      </c>
      <c r="AE4473">
        <v>2148.5168820711569</v>
      </c>
    </row>
    <row r="4474" spans="1:31" x14ac:dyDescent="0.25">
      <c r="A4474">
        <v>1878962</v>
      </c>
      <c r="B4474">
        <v>1</v>
      </c>
      <c r="C4474" t="s">
        <v>80</v>
      </c>
      <c r="D4474" t="s">
        <v>93</v>
      </c>
      <c r="E4474" t="s">
        <v>146</v>
      </c>
      <c r="F4474" t="s">
        <v>12935</v>
      </c>
      <c r="G4474" t="s">
        <v>1606</v>
      </c>
      <c r="H4474" t="s">
        <v>143</v>
      </c>
      <c r="I4474" t="s">
        <v>135</v>
      </c>
      <c r="J4474" t="s">
        <v>136</v>
      </c>
      <c r="K4474" t="s">
        <v>137</v>
      </c>
      <c r="L4474" t="s">
        <v>12936</v>
      </c>
      <c r="M4474" t="s">
        <v>12937</v>
      </c>
      <c r="N4474">
        <v>2.798888888</v>
      </c>
      <c r="O4474">
        <v>0</v>
      </c>
      <c r="P4474">
        <v>66</v>
      </c>
      <c r="Q4474">
        <v>0</v>
      </c>
      <c r="R4474">
        <v>0</v>
      </c>
      <c r="S4474">
        <v>0</v>
      </c>
      <c r="T4474">
        <v>16</v>
      </c>
      <c r="U4474">
        <v>0</v>
      </c>
      <c r="V4474">
        <v>0</v>
      </c>
      <c r="W4474">
        <v>0</v>
      </c>
      <c r="X4474">
        <v>41.292644940177794</v>
      </c>
      <c r="Y4474">
        <v>0</v>
      </c>
      <c r="Z4474">
        <v>0</v>
      </c>
      <c r="AA4474">
        <v>0</v>
      </c>
      <c r="AB4474">
        <v>88.689181534190638</v>
      </c>
      <c r="AC4474">
        <v>0</v>
      </c>
      <c r="AD4474">
        <v>0</v>
      </c>
      <c r="AE4474">
        <v>129.98182647436843</v>
      </c>
    </row>
    <row r="4475" spans="1:31" x14ac:dyDescent="0.25">
      <c r="A4475">
        <v>1879108</v>
      </c>
      <c r="B4475">
        <v>1</v>
      </c>
      <c r="C4475" t="s">
        <v>80</v>
      </c>
      <c r="D4475" t="s">
        <v>87</v>
      </c>
      <c r="E4475" t="s">
        <v>146</v>
      </c>
      <c r="F4475" t="s">
        <v>12938</v>
      </c>
      <c r="G4475" t="s">
        <v>142</v>
      </c>
      <c r="H4475" t="s">
        <v>143</v>
      </c>
      <c r="I4475" t="s">
        <v>135</v>
      </c>
      <c r="J4475" t="s">
        <v>136</v>
      </c>
      <c r="K4475" t="s">
        <v>137</v>
      </c>
      <c r="L4475" t="s">
        <v>12939</v>
      </c>
      <c r="M4475" t="s">
        <v>12940</v>
      </c>
      <c r="N4475">
        <v>0.62611111100000005</v>
      </c>
      <c r="O4475">
        <v>0</v>
      </c>
      <c r="P4475">
        <v>82</v>
      </c>
      <c r="Q4475">
        <v>0</v>
      </c>
      <c r="R4475">
        <v>0</v>
      </c>
      <c r="S4475">
        <v>0</v>
      </c>
      <c r="T4475">
        <v>0</v>
      </c>
      <c r="U4475">
        <v>0</v>
      </c>
      <c r="V4475">
        <v>0</v>
      </c>
      <c r="W4475">
        <v>0</v>
      </c>
      <c r="X4475">
        <v>15.418826871333446</v>
      </c>
      <c r="Y4475">
        <v>0</v>
      </c>
      <c r="Z4475">
        <v>0</v>
      </c>
      <c r="AA4475">
        <v>0</v>
      </c>
      <c r="AB4475">
        <v>0</v>
      </c>
      <c r="AC4475">
        <v>0</v>
      </c>
      <c r="AD4475">
        <v>0</v>
      </c>
      <c r="AE4475">
        <v>15.418826871333446</v>
      </c>
    </row>
    <row r="4476" spans="1:31" x14ac:dyDescent="0.25">
      <c r="A4476">
        <v>1878842</v>
      </c>
      <c r="B4476">
        <v>1</v>
      </c>
      <c r="C4476" t="s">
        <v>80</v>
      </c>
      <c r="D4476" t="s">
        <v>82</v>
      </c>
      <c r="E4476" t="s">
        <v>210</v>
      </c>
      <c r="F4476" t="s">
        <v>12941</v>
      </c>
      <c r="G4476" t="s">
        <v>476</v>
      </c>
      <c r="H4476" t="s">
        <v>134</v>
      </c>
      <c r="I4476" t="s">
        <v>152</v>
      </c>
      <c r="J4476" t="s">
        <v>136</v>
      </c>
      <c r="K4476" t="s">
        <v>172</v>
      </c>
      <c r="L4476" t="s">
        <v>12942</v>
      </c>
      <c r="M4476" t="s">
        <v>12943</v>
      </c>
      <c r="N4476">
        <v>1.8055555000000001E-2</v>
      </c>
      <c r="O4476">
        <v>12</v>
      </c>
      <c r="P4476">
        <v>7082</v>
      </c>
      <c r="Q4476">
        <v>0</v>
      </c>
      <c r="R4476">
        <v>0</v>
      </c>
      <c r="S4476">
        <v>2</v>
      </c>
      <c r="T4476">
        <v>1377</v>
      </c>
      <c r="U4476">
        <v>0</v>
      </c>
      <c r="V4476">
        <v>4</v>
      </c>
      <c r="W4476">
        <v>3.6658860714215272E-2</v>
      </c>
      <c r="X4476">
        <v>21.524867405210166</v>
      </c>
      <c r="Y4476">
        <v>0</v>
      </c>
      <c r="Z4476">
        <v>0</v>
      </c>
      <c r="AA4476">
        <v>5.2366759737564985</v>
      </c>
      <c r="AB4476">
        <v>19.353724725842298</v>
      </c>
      <c r="AC4476">
        <v>0</v>
      </c>
      <c r="AD4476">
        <v>1.4911741852380209</v>
      </c>
      <c r="AE4476">
        <v>47.643101150761197</v>
      </c>
    </row>
    <row r="4477" spans="1:31" x14ac:dyDescent="0.25">
      <c r="A4477">
        <v>1879340</v>
      </c>
      <c r="B4477">
        <v>1</v>
      </c>
      <c r="C4477" t="s">
        <v>80</v>
      </c>
      <c r="D4477" t="s">
        <v>104</v>
      </c>
      <c r="E4477" t="s">
        <v>140</v>
      </c>
      <c r="F4477" t="s">
        <v>12944</v>
      </c>
      <c r="G4477" t="s">
        <v>163</v>
      </c>
      <c r="H4477" t="s">
        <v>143</v>
      </c>
      <c r="I4477" t="s">
        <v>135</v>
      </c>
      <c r="J4477" t="s">
        <v>136</v>
      </c>
      <c r="K4477" t="s">
        <v>137</v>
      </c>
      <c r="L4477" t="s">
        <v>12945</v>
      </c>
      <c r="M4477" t="s">
        <v>12946</v>
      </c>
      <c r="N4477">
        <v>1.679444444</v>
      </c>
      <c r="O4477">
        <v>0</v>
      </c>
      <c r="P4477">
        <v>1</v>
      </c>
      <c r="Q4477">
        <v>0</v>
      </c>
      <c r="R4477">
        <v>0</v>
      </c>
      <c r="S4477">
        <v>0</v>
      </c>
      <c r="T4477">
        <v>0</v>
      </c>
      <c r="U4477">
        <v>0</v>
      </c>
      <c r="V4477">
        <v>0</v>
      </c>
      <c r="W4477">
        <v>0</v>
      </c>
      <c r="X4477">
        <v>0.40720144155015225</v>
      </c>
      <c r="Y4477">
        <v>0</v>
      </c>
      <c r="Z4477">
        <v>0</v>
      </c>
      <c r="AA4477">
        <v>0</v>
      </c>
      <c r="AB4477">
        <v>0</v>
      </c>
      <c r="AC4477">
        <v>0</v>
      </c>
      <c r="AD4477">
        <v>0</v>
      </c>
      <c r="AE4477">
        <v>0.40720144155015225</v>
      </c>
    </row>
    <row r="4478" spans="1:31" x14ac:dyDescent="0.25">
      <c r="A4478">
        <v>1878865</v>
      </c>
      <c r="B4478">
        <v>1</v>
      </c>
      <c r="C4478" t="s">
        <v>80</v>
      </c>
      <c r="D4478" t="s">
        <v>105</v>
      </c>
      <c r="E4478" t="s">
        <v>131</v>
      </c>
      <c r="F4478" t="s">
        <v>12947</v>
      </c>
      <c r="G4478" t="s">
        <v>133</v>
      </c>
      <c r="H4478" t="s">
        <v>134</v>
      </c>
      <c r="I4478" t="s">
        <v>135</v>
      </c>
      <c r="J4478" t="s">
        <v>136</v>
      </c>
      <c r="K4478" t="s">
        <v>137</v>
      </c>
      <c r="L4478" t="s">
        <v>12948</v>
      </c>
      <c r="M4478" t="s">
        <v>12949</v>
      </c>
      <c r="N4478">
        <v>0.17361111100000001</v>
      </c>
      <c r="O4478">
        <v>0</v>
      </c>
      <c r="P4478">
        <v>1124</v>
      </c>
      <c r="Q4478">
        <v>0</v>
      </c>
      <c r="R4478">
        <v>173</v>
      </c>
      <c r="S4478">
        <v>1</v>
      </c>
      <c r="T4478">
        <v>163</v>
      </c>
      <c r="U4478">
        <v>0</v>
      </c>
      <c r="V4478">
        <v>1</v>
      </c>
      <c r="W4478">
        <v>0</v>
      </c>
      <c r="X4478">
        <v>32.570957753785962</v>
      </c>
      <c r="Y4478">
        <v>0</v>
      </c>
      <c r="Z4478">
        <v>8.4377479086006915</v>
      </c>
      <c r="AA4478">
        <v>0.47821348436875005</v>
      </c>
      <c r="AB4478">
        <v>14.555249337197905</v>
      </c>
      <c r="AC4478">
        <v>0</v>
      </c>
      <c r="AD4478">
        <v>0.20892990336458334</v>
      </c>
      <c r="AE4478">
        <v>56.251098387317896</v>
      </c>
    </row>
    <row r="4479" spans="1:31" x14ac:dyDescent="0.25">
      <c r="A4479">
        <v>1879171</v>
      </c>
      <c r="B4479">
        <v>1</v>
      </c>
      <c r="C4479" t="s">
        <v>80</v>
      </c>
      <c r="D4479" t="s">
        <v>103</v>
      </c>
      <c r="E4479" t="s">
        <v>146</v>
      </c>
      <c r="F4479" t="s">
        <v>12950</v>
      </c>
      <c r="G4479" t="s">
        <v>2417</v>
      </c>
      <c r="H4479" t="s">
        <v>143</v>
      </c>
      <c r="I4479" t="s">
        <v>135</v>
      </c>
      <c r="J4479" t="s">
        <v>136</v>
      </c>
      <c r="K4479" t="s">
        <v>137</v>
      </c>
      <c r="L4479" t="s">
        <v>12951</v>
      </c>
      <c r="M4479" t="s">
        <v>12952</v>
      </c>
      <c r="N4479">
        <v>1.346944444</v>
      </c>
      <c r="O4479">
        <v>0</v>
      </c>
      <c r="P4479">
        <v>7</v>
      </c>
      <c r="Q4479">
        <v>0</v>
      </c>
      <c r="R4479">
        <v>14</v>
      </c>
      <c r="S4479">
        <v>0</v>
      </c>
      <c r="T4479">
        <v>14</v>
      </c>
      <c r="U4479">
        <v>0</v>
      </c>
      <c r="V4479">
        <v>0</v>
      </c>
      <c r="W4479">
        <v>0</v>
      </c>
      <c r="X4479">
        <v>4.9581390612469942</v>
      </c>
      <c r="Y4479">
        <v>0</v>
      </c>
      <c r="Z4479">
        <v>23.293606853328804</v>
      </c>
      <c r="AA4479">
        <v>0</v>
      </c>
      <c r="AB4479">
        <v>8.7232513508566267</v>
      </c>
      <c r="AC4479">
        <v>0</v>
      </c>
      <c r="AD4479">
        <v>0</v>
      </c>
      <c r="AE4479">
        <v>36.974997265432428</v>
      </c>
    </row>
    <row r="4480" spans="1:31" x14ac:dyDescent="0.25">
      <c r="A4480">
        <v>1879463</v>
      </c>
      <c r="B4480">
        <v>1</v>
      </c>
      <c r="C4480" t="s">
        <v>80</v>
      </c>
      <c r="D4480" t="s">
        <v>96</v>
      </c>
      <c r="E4480" t="s">
        <v>140</v>
      </c>
      <c r="F4480" t="s">
        <v>12953</v>
      </c>
      <c r="G4480" t="s">
        <v>163</v>
      </c>
      <c r="H4480" t="s">
        <v>143</v>
      </c>
      <c r="I4480" t="s">
        <v>135</v>
      </c>
      <c r="J4480" t="s">
        <v>136</v>
      </c>
      <c r="K4480" t="s">
        <v>137</v>
      </c>
      <c r="L4480" t="s">
        <v>12954</v>
      </c>
      <c r="M4480" t="s">
        <v>12955</v>
      </c>
      <c r="N4480">
        <v>3.0383333330000002</v>
      </c>
      <c r="O4480">
        <v>0</v>
      </c>
      <c r="P4480">
        <v>1</v>
      </c>
      <c r="Q4480">
        <v>0</v>
      </c>
      <c r="R4480">
        <v>0</v>
      </c>
      <c r="S4480">
        <v>0</v>
      </c>
      <c r="T4480">
        <v>0</v>
      </c>
      <c r="U4480">
        <v>0</v>
      </c>
      <c r="V4480">
        <v>0</v>
      </c>
      <c r="W4480">
        <v>0</v>
      </c>
      <c r="X4480">
        <v>0.68917540493688345</v>
      </c>
      <c r="Y4480">
        <v>0</v>
      </c>
      <c r="Z4480">
        <v>0</v>
      </c>
      <c r="AA4480">
        <v>0</v>
      </c>
      <c r="AB4480">
        <v>0</v>
      </c>
      <c r="AC4480">
        <v>0</v>
      </c>
      <c r="AD4480">
        <v>0</v>
      </c>
      <c r="AE4480">
        <v>0.68917540493688345</v>
      </c>
    </row>
    <row r="4481" spans="1:31" x14ac:dyDescent="0.25">
      <c r="A4481">
        <v>1879383</v>
      </c>
      <c r="B4481">
        <v>1</v>
      </c>
      <c r="C4481" t="s">
        <v>80</v>
      </c>
      <c r="D4481" t="s">
        <v>94</v>
      </c>
      <c r="E4481" t="s">
        <v>210</v>
      </c>
      <c r="F4481" t="s">
        <v>9676</v>
      </c>
      <c r="G4481" t="s">
        <v>133</v>
      </c>
      <c r="H4481" t="s">
        <v>134</v>
      </c>
      <c r="I4481" t="s">
        <v>152</v>
      </c>
      <c r="J4481" t="s">
        <v>136</v>
      </c>
      <c r="K4481" t="s">
        <v>137</v>
      </c>
      <c r="L4481" t="s">
        <v>12956</v>
      </c>
      <c r="M4481" t="s">
        <v>12957</v>
      </c>
      <c r="N4481">
        <v>1.8333333E-2</v>
      </c>
      <c r="O4481">
        <v>1</v>
      </c>
      <c r="P4481">
        <v>2900</v>
      </c>
      <c r="Q4481">
        <v>45</v>
      </c>
      <c r="R4481">
        <v>90</v>
      </c>
      <c r="S4481">
        <v>29</v>
      </c>
      <c r="T4481">
        <v>555</v>
      </c>
      <c r="U4481">
        <v>15</v>
      </c>
      <c r="V4481">
        <v>0</v>
      </c>
      <c r="W4481">
        <v>2.3904533995246668E-2</v>
      </c>
      <c r="X4481">
        <v>9.044678188040157</v>
      </c>
      <c r="Y4481">
        <v>2.1247377339807305</v>
      </c>
      <c r="Z4481">
        <v>2.7687800891225396</v>
      </c>
      <c r="AA4481">
        <v>6.145438756348466</v>
      </c>
      <c r="AB4481">
        <v>3.906693682785662</v>
      </c>
      <c r="AC4481">
        <v>12.864091465732592</v>
      </c>
      <c r="AD4481">
        <v>0</v>
      </c>
      <c r="AE4481">
        <v>36.878324450005394</v>
      </c>
    </row>
    <row r="4482" spans="1:31" x14ac:dyDescent="0.25">
      <c r="A4482">
        <v>1879028</v>
      </c>
      <c r="B4482">
        <v>1</v>
      </c>
      <c r="C4482" t="s">
        <v>80</v>
      </c>
      <c r="D4482" t="s">
        <v>95</v>
      </c>
      <c r="E4482" t="s">
        <v>140</v>
      </c>
      <c r="F4482" t="s">
        <v>12958</v>
      </c>
      <c r="G4482" t="s">
        <v>200</v>
      </c>
      <c r="H4482" t="s">
        <v>143</v>
      </c>
      <c r="I4482" t="s">
        <v>135</v>
      </c>
      <c r="J4482" t="s">
        <v>136</v>
      </c>
      <c r="K4482" t="s">
        <v>137</v>
      </c>
      <c r="L4482" t="s">
        <v>12959</v>
      </c>
      <c r="M4482" t="s">
        <v>12960</v>
      </c>
      <c r="N4482">
        <v>6.7705555549999996</v>
      </c>
      <c r="O4482">
        <v>0</v>
      </c>
      <c r="P4482">
        <v>4</v>
      </c>
      <c r="Q4482">
        <v>0</v>
      </c>
      <c r="R4482">
        <v>0</v>
      </c>
      <c r="S4482">
        <v>0</v>
      </c>
      <c r="T4482">
        <v>0</v>
      </c>
      <c r="U4482">
        <v>0</v>
      </c>
      <c r="V4482">
        <v>0</v>
      </c>
      <c r="W4482">
        <v>0</v>
      </c>
      <c r="X4482">
        <v>0</v>
      </c>
      <c r="Y4482">
        <v>0</v>
      </c>
      <c r="Z4482">
        <v>0</v>
      </c>
      <c r="AA4482">
        <v>0</v>
      </c>
      <c r="AB4482">
        <v>0</v>
      </c>
      <c r="AC4482">
        <v>0</v>
      </c>
      <c r="AD4482">
        <v>0</v>
      </c>
      <c r="AE4482">
        <v>0</v>
      </c>
    </row>
    <row r="4483" spans="1:31" x14ac:dyDescent="0.25">
      <c r="A4483">
        <v>1879426</v>
      </c>
      <c r="B4483">
        <v>1</v>
      </c>
      <c r="C4483" t="s">
        <v>80</v>
      </c>
      <c r="D4483" t="s">
        <v>94</v>
      </c>
      <c r="E4483" t="s">
        <v>140</v>
      </c>
      <c r="F4483" t="s">
        <v>12961</v>
      </c>
      <c r="G4483" t="s">
        <v>163</v>
      </c>
      <c r="H4483" t="s">
        <v>143</v>
      </c>
      <c r="I4483" t="s">
        <v>135</v>
      </c>
      <c r="J4483" t="s">
        <v>136</v>
      </c>
      <c r="K4483" t="s">
        <v>137</v>
      </c>
      <c r="L4483" t="s">
        <v>12962</v>
      </c>
      <c r="M4483" t="s">
        <v>12963</v>
      </c>
      <c r="N4483">
        <v>2.432222222</v>
      </c>
      <c r="O4483">
        <v>0</v>
      </c>
      <c r="P4483">
        <v>2</v>
      </c>
      <c r="Q4483">
        <v>0</v>
      </c>
      <c r="R4483">
        <v>0</v>
      </c>
      <c r="S4483">
        <v>0</v>
      </c>
      <c r="T4483">
        <v>0</v>
      </c>
      <c r="U4483">
        <v>0</v>
      </c>
      <c r="V4483">
        <v>0</v>
      </c>
      <c r="W4483">
        <v>0</v>
      </c>
      <c r="X4483">
        <v>0.6105271325466366</v>
      </c>
      <c r="Y4483">
        <v>0</v>
      </c>
      <c r="Z4483">
        <v>0</v>
      </c>
      <c r="AA4483">
        <v>0</v>
      </c>
      <c r="AB4483">
        <v>0</v>
      </c>
      <c r="AC4483">
        <v>0</v>
      </c>
      <c r="AD4483">
        <v>0</v>
      </c>
      <c r="AE4483">
        <v>0.6105271325466366</v>
      </c>
    </row>
    <row r="4484" spans="1:31" x14ac:dyDescent="0.25">
      <c r="A4484">
        <v>1879277</v>
      </c>
      <c r="B4484">
        <v>1</v>
      </c>
      <c r="C4484" t="s">
        <v>81</v>
      </c>
      <c r="D4484" t="s">
        <v>123</v>
      </c>
      <c r="E4484" t="s">
        <v>210</v>
      </c>
      <c r="F4484" t="s">
        <v>1349</v>
      </c>
      <c r="G4484" t="s">
        <v>133</v>
      </c>
      <c r="H4484" t="s">
        <v>134</v>
      </c>
      <c r="I4484" t="s">
        <v>135</v>
      </c>
      <c r="J4484" t="s">
        <v>136</v>
      </c>
      <c r="K4484" t="s">
        <v>137</v>
      </c>
      <c r="L4484" t="s">
        <v>12964</v>
      </c>
      <c r="M4484" t="s">
        <v>12965</v>
      </c>
      <c r="N4484">
        <v>0.29499999999999998</v>
      </c>
      <c r="O4484">
        <v>7</v>
      </c>
      <c r="P4484">
        <v>1284</v>
      </c>
      <c r="Q4484">
        <v>99</v>
      </c>
      <c r="R4484">
        <v>70</v>
      </c>
      <c r="S4484">
        <v>26</v>
      </c>
      <c r="T4484">
        <v>110</v>
      </c>
      <c r="U4484">
        <v>7</v>
      </c>
      <c r="V4484">
        <v>0</v>
      </c>
      <c r="W4484">
        <v>0.75297164032121477</v>
      </c>
      <c r="X4484">
        <v>85.00127092716572</v>
      </c>
      <c r="Y4484">
        <v>37.589064555764843</v>
      </c>
      <c r="Z4484">
        <v>22.81046933573078</v>
      </c>
      <c r="AA4484">
        <v>40.239132690464132</v>
      </c>
      <c r="AB4484">
        <v>20.641921610125191</v>
      </c>
      <c r="AC4484">
        <v>82.947186754500478</v>
      </c>
      <c r="AD4484">
        <v>0</v>
      </c>
      <c r="AE4484">
        <v>289.98201751407237</v>
      </c>
    </row>
    <row r="4485" spans="1:31" x14ac:dyDescent="0.25">
      <c r="A4485">
        <v>1878885</v>
      </c>
      <c r="B4485">
        <v>1</v>
      </c>
      <c r="C4485" t="s">
        <v>81</v>
      </c>
      <c r="D4485" t="s">
        <v>126</v>
      </c>
      <c r="E4485" t="s">
        <v>158</v>
      </c>
      <c r="F4485" t="s">
        <v>12966</v>
      </c>
      <c r="G4485" t="s">
        <v>133</v>
      </c>
      <c r="H4485" t="s">
        <v>134</v>
      </c>
      <c r="I4485" t="s">
        <v>135</v>
      </c>
      <c r="J4485" t="s">
        <v>136</v>
      </c>
      <c r="K4485" t="s">
        <v>137</v>
      </c>
      <c r="L4485" t="s">
        <v>12967</v>
      </c>
      <c r="M4485" t="s">
        <v>12968</v>
      </c>
      <c r="N4485">
        <v>1.459166666</v>
      </c>
      <c r="O4485">
        <v>0</v>
      </c>
      <c r="P4485">
        <v>63</v>
      </c>
      <c r="Q4485">
        <v>0</v>
      </c>
      <c r="R4485">
        <v>6</v>
      </c>
      <c r="S4485">
        <v>0</v>
      </c>
      <c r="T4485">
        <v>5</v>
      </c>
      <c r="U4485">
        <v>0</v>
      </c>
      <c r="V4485">
        <v>0</v>
      </c>
      <c r="W4485">
        <v>0</v>
      </c>
      <c r="X4485">
        <v>9.1880405297494345</v>
      </c>
      <c r="Y4485">
        <v>0</v>
      </c>
      <c r="Z4485">
        <v>15.884640771912228</v>
      </c>
      <c r="AA4485">
        <v>0</v>
      </c>
      <c r="AB4485">
        <v>14.30284069811203</v>
      </c>
      <c r="AC4485">
        <v>0</v>
      </c>
      <c r="AD4485">
        <v>0</v>
      </c>
      <c r="AE4485">
        <v>39.375521999773689</v>
      </c>
    </row>
    <row r="4486" spans="1:31" x14ac:dyDescent="0.25">
      <c r="A4486">
        <v>1879134</v>
      </c>
      <c r="B4486">
        <v>1</v>
      </c>
      <c r="C4486" t="s">
        <v>81</v>
      </c>
      <c r="D4486" t="s">
        <v>121</v>
      </c>
      <c r="E4486" t="s">
        <v>131</v>
      </c>
      <c r="F4486" t="s">
        <v>4429</v>
      </c>
      <c r="G4486" t="s">
        <v>133</v>
      </c>
      <c r="H4486" t="s">
        <v>134</v>
      </c>
      <c r="I4486" t="s">
        <v>135</v>
      </c>
      <c r="J4486" t="s">
        <v>136</v>
      </c>
      <c r="K4486" t="s">
        <v>137</v>
      </c>
      <c r="L4486" t="s">
        <v>12969</v>
      </c>
      <c r="M4486" t="s">
        <v>12970</v>
      </c>
      <c r="N4486">
        <v>0.84833333300000002</v>
      </c>
      <c r="O4486">
        <v>0</v>
      </c>
      <c r="P4486">
        <v>442</v>
      </c>
      <c r="Q4486">
        <v>0</v>
      </c>
      <c r="R4486">
        <v>0</v>
      </c>
      <c r="S4486">
        <v>1</v>
      </c>
      <c r="T4486">
        <v>24</v>
      </c>
      <c r="U4486">
        <v>0</v>
      </c>
      <c r="V4486">
        <v>0</v>
      </c>
      <c r="W4486">
        <v>0</v>
      </c>
      <c r="X4486">
        <v>47.26852538532296</v>
      </c>
      <c r="Y4486">
        <v>0</v>
      </c>
      <c r="Z4486">
        <v>0</v>
      </c>
      <c r="AA4486">
        <v>1.0585929704880752</v>
      </c>
      <c r="AB4486">
        <v>2.8958944190334286</v>
      </c>
      <c r="AC4486">
        <v>0</v>
      </c>
      <c r="AD4486">
        <v>0</v>
      </c>
      <c r="AE4486">
        <v>51.223012774844463</v>
      </c>
    </row>
    <row r="4487" spans="1:31" x14ac:dyDescent="0.25">
      <c r="A4487">
        <v>1878985</v>
      </c>
      <c r="B4487">
        <v>1</v>
      </c>
      <c r="C4487" t="s">
        <v>80</v>
      </c>
      <c r="D4487" t="s">
        <v>98</v>
      </c>
      <c r="E4487" t="s">
        <v>169</v>
      </c>
      <c r="F4487" t="s">
        <v>4388</v>
      </c>
      <c r="G4487" t="s">
        <v>183</v>
      </c>
      <c r="H4487" t="s">
        <v>143</v>
      </c>
      <c r="I4487" t="s">
        <v>135</v>
      </c>
      <c r="J4487" t="s">
        <v>136</v>
      </c>
      <c r="K4487" t="s">
        <v>137</v>
      </c>
      <c r="L4487" t="s">
        <v>12971</v>
      </c>
      <c r="M4487" t="s">
        <v>12972</v>
      </c>
      <c r="N4487">
        <v>2.0961111109999999</v>
      </c>
      <c r="O4487">
        <v>0</v>
      </c>
      <c r="P4487">
        <v>7</v>
      </c>
      <c r="Q4487">
        <v>0</v>
      </c>
      <c r="R4487">
        <v>7</v>
      </c>
      <c r="S4487">
        <v>0</v>
      </c>
      <c r="T4487">
        <v>5</v>
      </c>
      <c r="U4487">
        <v>0</v>
      </c>
      <c r="V4487">
        <v>0</v>
      </c>
      <c r="W4487">
        <v>0</v>
      </c>
      <c r="X4487">
        <v>4.6456544472211423</v>
      </c>
      <c r="Y4487">
        <v>0</v>
      </c>
      <c r="Z4487">
        <v>47.059348713443946</v>
      </c>
      <c r="AA4487">
        <v>0</v>
      </c>
      <c r="AB4487">
        <v>31.025756324489933</v>
      </c>
      <c r="AC4487">
        <v>0</v>
      </c>
      <c r="AD4487">
        <v>0</v>
      </c>
      <c r="AE4487">
        <v>82.730759485155019</v>
      </c>
    </row>
    <row r="4488" spans="1:31" x14ac:dyDescent="0.25">
      <c r="A4488">
        <v>1879850</v>
      </c>
      <c r="B4488">
        <v>1</v>
      </c>
      <c r="C4488" t="s">
        <v>80</v>
      </c>
      <c r="D4488" t="s">
        <v>106</v>
      </c>
      <c r="E4488" t="s">
        <v>158</v>
      </c>
      <c r="F4488" t="s">
        <v>12973</v>
      </c>
      <c r="G4488" t="s">
        <v>219</v>
      </c>
      <c r="H4488" t="s">
        <v>134</v>
      </c>
      <c r="I4488" t="s">
        <v>135</v>
      </c>
      <c r="J4488" t="s">
        <v>136</v>
      </c>
      <c r="K4488" t="s">
        <v>137</v>
      </c>
      <c r="L4488" t="s">
        <v>12974</v>
      </c>
      <c r="M4488" t="s">
        <v>12975</v>
      </c>
      <c r="N4488">
        <v>2.5027777769999999</v>
      </c>
      <c r="O4488">
        <v>0</v>
      </c>
      <c r="P4488">
        <v>0</v>
      </c>
      <c r="Q4488">
        <v>0</v>
      </c>
      <c r="R4488">
        <v>11</v>
      </c>
      <c r="S4488">
        <v>0</v>
      </c>
      <c r="T4488">
        <v>2</v>
      </c>
      <c r="U4488">
        <v>0</v>
      </c>
      <c r="V4488">
        <v>0</v>
      </c>
      <c r="W4488">
        <v>0</v>
      </c>
      <c r="X4488">
        <v>0</v>
      </c>
      <c r="Y4488">
        <v>0</v>
      </c>
      <c r="Z4488">
        <v>214.71969456593973</v>
      </c>
      <c r="AA4488">
        <v>0</v>
      </c>
      <c r="AB4488">
        <v>7.1683137566617505</v>
      </c>
      <c r="AC4488">
        <v>0</v>
      </c>
      <c r="AD4488">
        <v>0</v>
      </c>
      <c r="AE4488">
        <v>221.88800832260148</v>
      </c>
    </row>
    <row r="4489" spans="1:31" x14ac:dyDescent="0.25">
      <c r="A4489">
        <v>1879990</v>
      </c>
      <c r="B4489">
        <v>1</v>
      </c>
      <c r="C4489" t="s">
        <v>81</v>
      </c>
      <c r="D4489" t="s">
        <v>123</v>
      </c>
      <c r="E4489" t="s">
        <v>146</v>
      </c>
      <c r="F4489" t="s">
        <v>12976</v>
      </c>
      <c r="G4489" t="s">
        <v>148</v>
      </c>
      <c r="H4489" t="s">
        <v>143</v>
      </c>
      <c r="I4489" t="s">
        <v>135</v>
      </c>
      <c r="J4489" t="s">
        <v>136</v>
      </c>
      <c r="K4489" t="s">
        <v>137</v>
      </c>
      <c r="L4489" t="s">
        <v>12977</v>
      </c>
      <c r="M4489" t="s">
        <v>12978</v>
      </c>
      <c r="N4489">
        <v>0.60944444399999997</v>
      </c>
      <c r="O4489">
        <v>0</v>
      </c>
      <c r="P4489">
        <v>0</v>
      </c>
      <c r="Q4489">
        <v>0</v>
      </c>
      <c r="R4489">
        <v>7</v>
      </c>
      <c r="S4489">
        <v>0</v>
      </c>
      <c r="T4489">
        <v>6</v>
      </c>
      <c r="U4489">
        <v>0</v>
      </c>
      <c r="V4489">
        <v>1</v>
      </c>
      <c r="W4489">
        <v>0</v>
      </c>
      <c r="X4489">
        <v>0</v>
      </c>
      <c r="Y4489">
        <v>0</v>
      </c>
      <c r="Z4489">
        <v>5.2918824569291072</v>
      </c>
      <c r="AA4489">
        <v>0</v>
      </c>
      <c r="AB4489">
        <v>6.7376269641510627</v>
      </c>
      <c r="AC4489">
        <v>0</v>
      </c>
      <c r="AD4489">
        <v>6.0348030970466676E-2</v>
      </c>
      <c r="AE4489">
        <v>12.089857452050637</v>
      </c>
    </row>
    <row r="4490" spans="1:31" x14ac:dyDescent="0.25">
      <c r="A4490">
        <v>1879827</v>
      </c>
      <c r="B4490">
        <v>1</v>
      </c>
      <c r="C4490" t="s">
        <v>80</v>
      </c>
      <c r="D4490" t="s">
        <v>93</v>
      </c>
      <c r="E4490" t="s">
        <v>146</v>
      </c>
      <c r="F4490" t="s">
        <v>12979</v>
      </c>
      <c r="G4490" t="s">
        <v>148</v>
      </c>
      <c r="H4490" t="s">
        <v>143</v>
      </c>
      <c r="I4490" t="s">
        <v>135</v>
      </c>
      <c r="J4490" t="s">
        <v>136</v>
      </c>
      <c r="K4490" t="s">
        <v>137</v>
      </c>
      <c r="L4490" t="s">
        <v>12980</v>
      </c>
      <c r="M4490" t="s">
        <v>12981</v>
      </c>
      <c r="N4490">
        <v>1.034166666</v>
      </c>
      <c r="O4490">
        <v>0</v>
      </c>
      <c r="P4490">
        <v>50</v>
      </c>
      <c r="Q4490">
        <v>0</v>
      </c>
      <c r="R4490">
        <v>7</v>
      </c>
      <c r="S4490">
        <v>0</v>
      </c>
      <c r="T4490">
        <v>9</v>
      </c>
      <c r="U4490">
        <v>0</v>
      </c>
      <c r="V4490">
        <v>0</v>
      </c>
      <c r="W4490">
        <v>0</v>
      </c>
      <c r="X4490">
        <v>16.440015086486056</v>
      </c>
      <c r="Y4490">
        <v>0</v>
      </c>
      <c r="Z4490">
        <v>5.3255091219081976</v>
      </c>
      <c r="AA4490">
        <v>0</v>
      </c>
      <c r="AB4490">
        <v>22.610393823784008</v>
      </c>
      <c r="AC4490">
        <v>0</v>
      </c>
      <c r="AD4490">
        <v>0</v>
      </c>
      <c r="AE4490">
        <v>44.375918032178262</v>
      </c>
    </row>
    <row r="4491" spans="1:31" x14ac:dyDescent="0.25">
      <c r="A4491">
        <v>1879658</v>
      </c>
      <c r="B4491">
        <v>1</v>
      </c>
      <c r="C4491" t="s">
        <v>80</v>
      </c>
      <c r="D4491" t="s">
        <v>99</v>
      </c>
      <c r="E4491" t="s">
        <v>158</v>
      </c>
      <c r="F4491" t="s">
        <v>12982</v>
      </c>
      <c r="G4491" t="s">
        <v>508</v>
      </c>
      <c r="H4491" t="s">
        <v>134</v>
      </c>
      <c r="I4491" t="s">
        <v>135</v>
      </c>
      <c r="J4491" t="s">
        <v>136</v>
      </c>
      <c r="K4491" t="s">
        <v>137</v>
      </c>
      <c r="L4491" t="s">
        <v>12983</v>
      </c>
      <c r="M4491" t="s">
        <v>12984</v>
      </c>
      <c r="N4491">
        <v>1.7727777769999999</v>
      </c>
      <c r="O4491">
        <v>0</v>
      </c>
      <c r="P4491">
        <v>0</v>
      </c>
      <c r="Q4491">
        <v>1</v>
      </c>
      <c r="R4491">
        <v>0</v>
      </c>
      <c r="S4491">
        <v>0</v>
      </c>
      <c r="T4491">
        <v>0</v>
      </c>
      <c r="U4491">
        <v>0</v>
      </c>
      <c r="V4491">
        <v>0</v>
      </c>
      <c r="W4491">
        <v>0</v>
      </c>
      <c r="X4491">
        <v>0</v>
      </c>
      <c r="Y4491">
        <v>4.4549684621830892</v>
      </c>
      <c r="Z4491">
        <v>0</v>
      </c>
      <c r="AA4491">
        <v>0</v>
      </c>
      <c r="AB4491">
        <v>0</v>
      </c>
      <c r="AC4491">
        <v>0</v>
      </c>
      <c r="AD4491">
        <v>0</v>
      </c>
      <c r="AE4491">
        <v>4.4549684621830892</v>
      </c>
    </row>
    <row r="4492" spans="1:31" x14ac:dyDescent="0.25">
      <c r="A4492">
        <v>1879681</v>
      </c>
      <c r="B4492">
        <v>1</v>
      </c>
      <c r="C4492" t="s">
        <v>80</v>
      </c>
      <c r="D4492" t="s">
        <v>101</v>
      </c>
      <c r="E4492" t="s">
        <v>131</v>
      </c>
      <c r="F4492" t="s">
        <v>12985</v>
      </c>
      <c r="G4492" t="s">
        <v>133</v>
      </c>
      <c r="H4492" t="s">
        <v>134</v>
      </c>
      <c r="I4492" t="s">
        <v>152</v>
      </c>
      <c r="J4492" t="s">
        <v>136</v>
      </c>
      <c r="K4492" t="s">
        <v>137</v>
      </c>
      <c r="L4492" t="s">
        <v>12986</v>
      </c>
      <c r="M4492" t="s">
        <v>12987</v>
      </c>
      <c r="N4492">
        <v>4.1666660000000003E-3</v>
      </c>
      <c r="O4492">
        <v>21</v>
      </c>
      <c r="P4492">
        <v>3600</v>
      </c>
      <c r="Q4492">
        <v>21</v>
      </c>
      <c r="R4492">
        <v>114</v>
      </c>
      <c r="S4492">
        <v>34</v>
      </c>
      <c r="T4492">
        <v>421</v>
      </c>
      <c r="U4492">
        <v>6</v>
      </c>
      <c r="V4492">
        <v>1</v>
      </c>
      <c r="W4492">
        <v>4.4664862840875001E-2</v>
      </c>
      <c r="X4492">
        <v>4.4834470681036001</v>
      </c>
      <c r="Y4492">
        <v>1.8564770190743873</v>
      </c>
      <c r="Z4492">
        <v>0.20957359997512509</v>
      </c>
      <c r="AA4492">
        <v>2.0937399719514254</v>
      </c>
      <c r="AB4492">
        <v>1.9733230745017645</v>
      </c>
      <c r="AC4492">
        <v>0.54181526127322499</v>
      </c>
      <c r="AD4492">
        <v>1.4204053525000001E-3</v>
      </c>
      <c r="AE4492">
        <v>11.204461263072902</v>
      </c>
    </row>
    <row r="4493" spans="1:31" x14ac:dyDescent="0.25">
      <c r="A4493">
        <v>1879781</v>
      </c>
      <c r="B4493">
        <v>1</v>
      </c>
      <c r="C4493" t="s">
        <v>80</v>
      </c>
      <c r="D4493" t="s">
        <v>96</v>
      </c>
      <c r="E4493" t="s">
        <v>140</v>
      </c>
      <c r="F4493" t="s">
        <v>12988</v>
      </c>
      <c r="G4493" t="s">
        <v>163</v>
      </c>
      <c r="H4493" t="s">
        <v>143</v>
      </c>
      <c r="I4493" t="s">
        <v>135</v>
      </c>
      <c r="J4493" t="s">
        <v>136</v>
      </c>
      <c r="K4493" t="s">
        <v>137</v>
      </c>
      <c r="L4493" t="s">
        <v>12989</v>
      </c>
      <c r="M4493" t="s">
        <v>12990</v>
      </c>
      <c r="N4493">
        <v>2.8386111110000001</v>
      </c>
      <c r="O4493">
        <v>0</v>
      </c>
      <c r="P4493">
        <v>0</v>
      </c>
      <c r="Q4493">
        <v>0</v>
      </c>
      <c r="R4493">
        <v>1</v>
      </c>
      <c r="S4493">
        <v>0</v>
      </c>
      <c r="T4493">
        <v>0</v>
      </c>
      <c r="U4493">
        <v>0</v>
      </c>
      <c r="V4493">
        <v>0</v>
      </c>
      <c r="W4493">
        <v>0</v>
      </c>
      <c r="X4493">
        <v>0</v>
      </c>
      <c r="Y4493">
        <v>0</v>
      </c>
      <c r="Z4493">
        <v>0.81056266922523346</v>
      </c>
      <c r="AA4493">
        <v>0</v>
      </c>
      <c r="AB4493">
        <v>0</v>
      </c>
      <c r="AC4493">
        <v>0</v>
      </c>
      <c r="AD4493">
        <v>0</v>
      </c>
      <c r="AE4493">
        <v>0.81056266922523346</v>
      </c>
    </row>
    <row r="4494" spans="1:31" x14ac:dyDescent="0.25">
      <c r="A4494">
        <v>1879844</v>
      </c>
      <c r="B4494">
        <v>1</v>
      </c>
      <c r="C4494" t="s">
        <v>81</v>
      </c>
      <c r="D4494" t="s">
        <v>115</v>
      </c>
      <c r="E4494" t="s">
        <v>146</v>
      </c>
      <c r="F4494" t="s">
        <v>12991</v>
      </c>
      <c r="G4494" t="s">
        <v>541</v>
      </c>
      <c r="H4494" t="s">
        <v>143</v>
      </c>
      <c r="I4494" t="s">
        <v>135</v>
      </c>
      <c r="J4494" t="s">
        <v>136</v>
      </c>
      <c r="K4494" t="s">
        <v>137</v>
      </c>
      <c r="L4494" t="s">
        <v>12992</v>
      </c>
      <c r="M4494" t="s">
        <v>12993</v>
      </c>
      <c r="N4494">
        <v>2.273055555</v>
      </c>
      <c r="O4494">
        <v>0</v>
      </c>
      <c r="P4494">
        <v>4</v>
      </c>
      <c r="Q4494">
        <v>0</v>
      </c>
      <c r="R4494">
        <v>1</v>
      </c>
      <c r="S4494">
        <v>0</v>
      </c>
      <c r="T4494">
        <v>0</v>
      </c>
      <c r="U4494">
        <v>0</v>
      </c>
      <c r="V4494">
        <v>0</v>
      </c>
      <c r="W4494">
        <v>0</v>
      </c>
      <c r="X4494">
        <v>0.1420591341185086</v>
      </c>
      <c r="Y4494">
        <v>0</v>
      </c>
      <c r="Z4494">
        <v>0.33626933506378331</v>
      </c>
      <c r="AA4494">
        <v>0</v>
      </c>
      <c r="AB4494">
        <v>0</v>
      </c>
      <c r="AC4494">
        <v>0</v>
      </c>
      <c r="AD4494">
        <v>0</v>
      </c>
      <c r="AE4494">
        <v>0.47832846918229188</v>
      </c>
    </row>
    <row r="4495" spans="1:31" x14ac:dyDescent="0.25">
      <c r="A4495">
        <v>1879641</v>
      </c>
      <c r="B4495">
        <v>1</v>
      </c>
      <c r="C4495" t="s">
        <v>80</v>
      </c>
      <c r="D4495" t="s">
        <v>104</v>
      </c>
      <c r="E4495" t="s">
        <v>146</v>
      </c>
      <c r="F4495" t="s">
        <v>12994</v>
      </c>
      <c r="G4495" t="s">
        <v>212</v>
      </c>
      <c r="H4495" t="s">
        <v>143</v>
      </c>
      <c r="I4495" t="s">
        <v>135</v>
      </c>
      <c r="J4495" t="s">
        <v>136</v>
      </c>
      <c r="K4495" t="s">
        <v>137</v>
      </c>
      <c r="L4495" t="s">
        <v>12995</v>
      </c>
      <c r="M4495" t="s">
        <v>12996</v>
      </c>
      <c r="N4495">
        <v>1.0405555550000001</v>
      </c>
      <c r="O4495">
        <v>0</v>
      </c>
      <c r="P4495">
        <v>64</v>
      </c>
      <c r="Q4495">
        <v>0</v>
      </c>
      <c r="R4495">
        <v>0</v>
      </c>
      <c r="S4495">
        <v>0</v>
      </c>
      <c r="T4495">
        <v>1</v>
      </c>
      <c r="U4495">
        <v>0</v>
      </c>
      <c r="V4495">
        <v>0</v>
      </c>
      <c r="W4495">
        <v>0</v>
      </c>
      <c r="X4495">
        <v>18.977903124152121</v>
      </c>
      <c r="Y4495">
        <v>0</v>
      </c>
      <c r="Z4495">
        <v>0</v>
      </c>
      <c r="AA4495">
        <v>0</v>
      </c>
      <c r="AB4495">
        <v>0.97696539513478342</v>
      </c>
      <c r="AC4495">
        <v>0</v>
      </c>
      <c r="AD4495">
        <v>0</v>
      </c>
      <c r="AE4495">
        <v>19.954868519286904</v>
      </c>
    </row>
    <row r="4496" spans="1:31" x14ac:dyDescent="0.25">
      <c r="A4496">
        <v>1879558</v>
      </c>
      <c r="B4496">
        <v>1</v>
      </c>
      <c r="C4496" t="s">
        <v>80</v>
      </c>
      <c r="D4496" t="s">
        <v>95</v>
      </c>
      <c r="E4496" t="s">
        <v>158</v>
      </c>
      <c r="F4496" t="s">
        <v>8067</v>
      </c>
      <c r="G4496" t="s">
        <v>219</v>
      </c>
      <c r="H4496" t="s">
        <v>134</v>
      </c>
      <c r="I4496" t="s">
        <v>135</v>
      </c>
      <c r="J4496" t="s">
        <v>136</v>
      </c>
      <c r="K4496" t="s">
        <v>137</v>
      </c>
      <c r="L4496" t="s">
        <v>12997</v>
      </c>
      <c r="M4496" t="s">
        <v>12998</v>
      </c>
      <c r="N4496">
        <v>3.2522222219999999</v>
      </c>
      <c r="O4496">
        <v>0</v>
      </c>
      <c r="P4496">
        <v>554</v>
      </c>
      <c r="Q4496">
        <v>0</v>
      </c>
      <c r="R4496">
        <v>1</v>
      </c>
      <c r="S4496">
        <v>2</v>
      </c>
      <c r="T4496">
        <v>53</v>
      </c>
      <c r="U4496">
        <v>0</v>
      </c>
      <c r="V4496">
        <v>0</v>
      </c>
      <c r="W4496">
        <v>0</v>
      </c>
      <c r="X4496">
        <v>389.0953846039173</v>
      </c>
      <c r="Y4496">
        <v>0</v>
      </c>
      <c r="Z4496">
        <v>0.13607985554915</v>
      </c>
      <c r="AA4496">
        <v>16.274606288937548</v>
      </c>
      <c r="AB4496">
        <v>139.99644720534084</v>
      </c>
      <c r="AC4496">
        <v>0</v>
      </c>
      <c r="AD4496">
        <v>0</v>
      </c>
      <c r="AE4496">
        <v>545.50251795374481</v>
      </c>
    </row>
    <row r="4497" spans="1:31" x14ac:dyDescent="0.25">
      <c r="A4497">
        <v>1879890</v>
      </c>
      <c r="B4497">
        <v>1</v>
      </c>
      <c r="C4497" t="s">
        <v>80</v>
      </c>
      <c r="D4497" t="s">
        <v>90</v>
      </c>
      <c r="E4497" t="s">
        <v>140</v>
      </c>
      <c r="F4497" t="s">
        <v>12999</v>
      </c>
      <c r="G4497" t="s">
        <v>207</v>
      </c>
      <c r="H4497" t="s">
        <v>143</v>
      </c>
      <c r="I4497" t="s">
        <v>135</v>
      </c>
      <c r="J4497" t="s">
        <v>136</v>
      </c>
      <c r="K4497" t="s">
        <v>137</v>
      </c>
      <c r="L4497" t="s">
        <v>13000</v>
      </c>
      <c r="M4497" t="s">
        <v>13001</v>
      </c>
      <c r="N4497">
        <v>1.9511111109999999</v>
      </c>
      <c r="O4497">
        <v>0</v>
      </c>
      <c r="P4497">
        <v>5</v>
      </c>
      <c r="Q4497">
        <v>0</v>
      </c>
      <c r="R4497">
        <v>0</v>
      </c>
      <c r="S4497">
        <v>0</v>
      </c>
      <c r="T4497">
        <v>0</v>
      </c>
      <c r="U4497">
        <v>0</v>
      </c>
      <c r="V4497">
        <v>0</v>
      </c>
      <c r="W4497">
        <v>0</v>
      </c>
      <c r="X4497">
        <v>2.0778467273180543</v>
      </c>
      <c r="Y4497">
        <v>0</v>
      </c>
      <c r="Z4497">
        <v>0</v>
      </c>
      <c r="AA4497">
        <v>0</v>
      </c>
      <c r="AB4497">
        <v>0</v>
      </c>
      <c r="AC4497">
        <v>0</v>
      </c>
      <c r="AD4497">
        <v>0</v>
      </c>
      <c r="AE4497">
        <v>2.0778467273180543</v>
      </c>
    </row>
    <row r="4498" spans="1:31" x14ac:dyDescent="0.25">
      <c r="A4498">
        <v>1879698</v>
      </c>
      <c r="B4498">
        <v>1</v>
      </c>
      <c r="C4498" t="s">
        <v>80</v>
      </c>
      <c r="D4498" t="s">
        <v>84</v>
      </c>
      <c r="E4498" t="s">
        <v>140</v>
      </c>
      <c r="F4498" t="s">
        <v>13002</v>
      </c>
      <c r="G4498" t="s">
        <v>163</v>
      </c>
      <c r="H4498" t="s">
        <v>143</v>
      </c>
      <c r="I4498" t="s">
        <v>135</v>
      </c>
      <c r="J4498" t="s">
        <v>136</v>
      </c>
      <c r="K4498" t="s">
        <v>137</v>
      </c>
      <c r="L4498" t="s">
        <v>13003</v>
      </c>
      <c r="M4498" t="s">
        <v>13004</v>
      </c>
      <c r="N4498">
        <v>1.8863888879999999</v>
      </c>
      <c r="O4498">
        <v>0</v>
      </c>
      <c r="P4498">
        <v>0</v>
      </c>
      <c r="Q4498">
        <v>0</v>
      </c>
      <c r="R4498">
        <v>1</v>
      </c>
      <c r="S4498">
        <v>0</v>
      </c>
      <c r="T4498">
        <v>0</v>
      </c>
      <c r="U4498">
        <v>0</v>
      </c>
      <c r="V4498">
        <v>0</v>
      </c>
      <c r="W4498">
        <v>0</v>
      </c>
      <c r="X4498">
        <v>0</v>
      </c>
      <c r="Y4498">
        <v>0</v>
      </c>
      <c r="Z4498">
        <v>4.4031016812377775E-3</v>
      </c>
      <c r="AA4498">
        <v>0</v>
      </c>
      <c r="AB4498">
        <v>0</v>
      </c>
      <c r="AC4498">
        <v>0</v>
      </c>
      <c r="AD4498">
        <v>0</v>
      </c>
      <c r="AE4498">
        <v>4.4031016812377775E-3</v>
      </c>
    </row>
    <row r="4499" spans="1:31" x14ac:dyDescent="0.25">
      <c r="A4499">
        <v>1879704</v>
      </c>
      <c r="B4499">
        <v>1</v>
      </c>
      <c r="C4499" t="s">
        <v>80</v>
      </c>
      <c r="D4499" t="s">
        <v>106</v>
      </c>
      <c r="E4499" t="s">
        <v>169</v>
      </c>
      <c r="F4499" t="s">
        <v>13005</v>
      </c>
      <c r="G4499" t="s">
        <v>183</v>
      </c>
      <c r="H4499" t="s">
        <v>143</v>
      </c>
      <c r="I4499" t="s">
        <v>135</v>
      </c>
      <c r="J4499" t="s">
        <v>136</v>
      </c>
      <c r="K4499" t="s">
        <v>137</v>
      </c>
      <c r="L4499" t="s">
        <v>13006</v>
      </c>
      <c r="M4499" t="s">
        <v>13007</v>
      </c>
      <c r="N4499">
        <v>1.0916666660000001</v>
      </c>
      <c r="O4499">
        <v>0</v>
      </c>
      <c r="P4499">
        <v>13</v>
      </c>
      <c r="Q4499">
        <v>0</v>
      </c>
      <c r="R4499">
        <v>10</v>
      </c>
      <c r="S4499">
        <v>0</v>
      </c>
      <c r="T4499">
        <v>3</v>
      </c>
      <c r="U4499">
        <v>0</v>
      </c>
      <c r="V4499">
        <v>0</v>
      </c>
      <c r="W4499">
        <v>0</v>
      </c>
      <c r="X4499">
        <v>2.2568014215947447</v>
      </c>
      <c r="Y4499">
        <v>0</v>
      </c>
      <c r="Z4499">
        <v>4.9708936558952868</v>
      </c>
      <c r="AA4499">
        <v>0</v>
      </c>
      <c r="AB4499">
        <v>0.34376524270187997</v>
      </c>
      <c r="AC4499">
        <v>0</v>
      </c>
      <c r="AD4499">
        <v>0</v>
      </c>
      <c r="AE4499">
        <v>7.5714603201919113</v>
      </c>
    </row>
    <row r="4500" spans="1:31" x14ac:dyDescent="0.25">
      <c r="A4500">
        <v>1879907</v>
      </c>
      <c r="B4500">
        <v>1</v>
      </c>
      <c r="C4500" t="s">
        <v>80</v>
      </c>
      <c r="D4500" t="s">
        <v>104</v>
      </c>
      <c r="E4500" t="s">
        <v>146</v>
      </c>
      <c r="F4500" t="s">
        <v>13008</v>
      </c>
      <c r="G4500" t="s">
        <v>148</v>
      </c>
      <c r="H4500" t="s">
        <v>143</v>
      </c>
      <c r="I4500" t="s">
        <v>135</v>
      </c>
      <c r="J4500" t="s">
        <v>136</v>
      </c>
      <c r="K4500" t="s">
        <v>137</v>
      </c>
      <c r="L4500" t="s">
        <v>13009</v>
      </c>
      <c r="M4500" t="s">
        <v>13010</v>
      </c>
      <c r="N4500">
        <v>2.3305555550000001</v>
      </c>
      <c r="O4500">
        <v>0</v>
      </c>
      <c r="P4500">
        <v>0</v>
      </c>
      <c r="Q4500">
        <v>0</v>
      </c>
      <c r="R4500">
        <v>0</v>
      </c>
      <c r="S4500">
        <v>0</v>
      </c>
      <c r="T4500">
        <v>1</v>
      </c>
      <c r="U4500">
        <v>0</v>
      </c>
      <c r="V4500">
        <v>0</v>
      </c>
      <c r="W4500">
        <v>0</v>
      </c>
      <c r="X4500">
        <v>0</v>
      </c>
      <c r="Y4500">
        <v>0</v>
      </c>
      <c r="Z4500">
        <v>0</v>
      </c>
      <c r="AA4500">
        <v>0</v>
      </c>
      <c r="AB4500">
        <v>3.5663021781191109</v>
      </c>
      <c r="AC4500">
        <v>0</v>
      </c>
      <c r="AD4500">
        <v>0</v>
      </c>
      <c r="AE4500">
        <v>3.5663021781191109</v>
      </c>
    </row>
    <row r="4501" spans="1:31" x14ac:dyDescent="0.25">
      <c r="A4501">
        <v>1879933</v>
      </c>
      <c r="B4501">
        <v>1</v>
      </c>
      <c r="C4501" t="s">
        <v>81</v>
      </c>
      <c r="D4501" t="s">
        <v>114</v>
      </c>
      <c r="E4501" t="s">
        <v>158</v>
      </c>
      <c r="F4501" t="s">
        <v>13011</v>
      </c>
      <c r="G4501" t="s">
        <v>219</v>
      </c>
      <c r="H4501" t="s">
        <v>134</v>
      </c>
      <c r="I4501" t="s">
        <v>135</v>
      </c>
      <c r="J4501" t="s">
        <v>136</v>
      </c>
      <c r="K4501" t="s">
        <v>137</v>
      </c>
      <c r="L4501" t="s">
        <v>13012</v>
      </c>
      <c r="M4501" t="s">
        <v>13013</v>
      </c>
      <c r="N4501">
        <v>2.8194444440000002</v>
      </c>
      <c r="O4501">
        <v>0</v>
      </c>
      <c r="P4501">
        <v>37</v>
      </c>
      <c r="Q4501">
        <v>0</v>
      </c>
      <c r="R4501">
        <v>0</v>
      </c>
      <c r="S4501">
        <v>0</v>
      </c>
      <c r="T4501">
        <v>0</v>
      </c>
      <c r="U4501">
        <v>0</v>
      </c>
      <c r="V4501">
        <v>0</v>
      </c>
      <c r="W4501">
        <v>0</v>
      </c>
      <c r="X4501">
        <v>18.142707940743104</v>
      </c>
      <c r="Y4501">
        <v>0</v>
      </c>
      <c r="Z4501">
        <v>0</v>
      </c>
      <c r="AA4501">
        <v>0</v>
      </c>
      <c r="AB4501">
        <v>0</v>
      </c>
      <c r="AC4501">
        <v>0</v>
      </c>
      <c r="AD4501">
        <v>0</v>
      </c>
      <c r="AE4501">
        <v>18.142707940743104</v>
      </c>
    </row>
    <row r="4502" spans="1:31" x14ac:dyDescent="0.25">
      <c r="A4502">
        <v>1879535</v>
      </c>
      <c r="B4502">
        <v>1</v>
      </c>
      <c r="C4502" t="s">
        <v>80</v>
      </c>
      <c r="D4502" t="s">
        <v>90</v>
      </c>
      <c r="E4502" t="s">
        <v>158</v>
      </c>
      <c r="F4502" t="s">
        <v>13014</v>
      </c>
      <c r="G4502" t="s">
        <v>343</v>
      </c>
      <c r="H4502" t="s">
        <v>134</v>
      </c>
      <c r="I4502" t="s">
        <v>135</v>
      </c>
      <c r="J4502" t="s">
        <v>136</v>
      </c>
      <c r="K4502" t="s">
        <v>137</v>
      </c>
      <c r="L4502" t="s">
        <v>13015</v>
      </c>
      <c r="M4502" t="s">
        <v>13016</v>
      </c>
      <c r="N4502">
        <v>2.1519444440000002</v>
      </c>
      <c r="O4502">
        <v>0</v>
      </c>
      <c r="P4502">
        <v>445</v>
      </c>
      <c r="Q4502">
        <v>0</v>
      </c>
      <c r="R4502">
        <v>0</v>
      </c>
      <c r="S4502">
        <v>0</v>
      </c>
      <c r="T4502">
        <v>38</v>
      </c>
      <c r="U4502">
        <v>0</v>
      </c>
      <c r="V4502">
        <v>0</v>
      </c>
      <c r="W4502">
        <v>0</v>
      </c>
      <c r="X4502">
        <v>192.28102291453251</v>
      </c>
      <c r="Y4502">
        <v>0</v>
      </c>
      <c r="Z4502">
        <v>0</v>
      </c>
      <c r="AA4502">
        <v>0</v>
      </c>
      <c r="AB4502">
        <v>62.598972161236965</v>
      </c>
      <c r="AC4502">
        <v>0</v>
      </c>
      <c r="AD4502">
        <v>0</v>
      </c>
      <c r="AE4502">
        <v>254.87999507576947</v>
      </c>
    </row>
    <row r="4503" spans="1:31" x14ac:dyDescent="0.25">
      <c r="A4503">
        <v>1879913</v>
      </c>
      <c r="B4503">
        <v>1</v>
      </c>
      <c r="C4503" t="s">
        <v>80</v>
      </c>
      <c r="D4503" t="s">
        <v>106</v>
      </c>
      <c r="E4503" t="s">
        <v>146</v>
      </c>
      <c r="F4503" t="s">
        <v>13017</v>
      </c>
      <c r="G4503" t="s">
        <v>148</v>
      </c>
      <c r="H4503" t="s">
        <v>143</v>
      </c>
      <c r="I4503" t="s">
        <v>135</v>
      </c>
      <c r="J4503" t="s">
        <v>136</v>
      </c>
      <c r="K4503" t="s">
        <v>137</v>
      </c>
      <c r="L4503" t="s">
        <v>13018</v>
      </c>
      <c r="M4503" t="s">
        <v>13019</v>
      </c>
      <c r="N4503">
        <v>0.87666666599999998</v>
      </c>
      <c r="O4503">
        <v>0</v>
      </c>
      <c r="P4503">
        <v>15</v>
      </c>
      <c r="Q4503">
        <v>0</v>
      </c>
      <c r="R4503">
        <v>4</v>
      </c>
      <c r="S4503">
        <v>0</v>
      </c>
      <c r="T4503">
        <v>4</v>
      </c>
      <c r="U4503">
        <v>0</v>
      </c>
      <c r="V4503">
        <v>0</v>
      </c>
      <c r="W4503">
        <v>0</v>
      </c>
      <c r="X4503">
        <v>4.2032180944260045</v>
      </c>
      <c r="Y4503">
        <v>0</v>
      </c>
      <c r="Z4503">
        <v>10.185528167199211</v>
      </c>
      <c r="AA4503">
        <v>0</v>
      </c>
      <c r="AB4503">
        <v>0.25732923449664563</v>
      </c>
      <c r="AC4503">
        <v>0</v>
      </c>
      <c r="AD4503">
        <v>0</v>
      </c>
      <c r="AE4503">
        <v>14.646075496121862</v>
      </c>
    </row>
    <row r="4504" spans="1:31" x14ac:dyDescent="0.25">
      <c r="A4504">
        <v>1879927</v>
      </c>
      <c r="B4504">
        <v>1</v>
      </c>
      <c r="C4504" t="s">
        <v>80</v>
      </c>
      <c r="D4504" t="s">
        <v>104</v>
      </c>
      <c r="E4504" t="s">
        <v>158</v>
      </c>
      <c r="F4504" t="s">
        <v>13020</v>
      </c>
      <c r="G4504" t="s">
        <v>219</v>
      </c>
      <c r="H4504" t="s">
        <v>134</v>
      </c>
      <c r="I4504" t="s">
        <v>135</v>
      </c>
      <c r="J4504" t="s">
        <v>136</v>
      </c>
      <c r="K4504" t="s">
        <v>137</v>
      </c>
      <c r="L4504" t="s">
        <v>13021</v>
      </c>
      <c r="M4504" t="s">
        <v>13022</v>
      </c>
      <c r="N4504">
        <v>2.6383333329999998</v>
      </c>
      <c r="O4504">
        <v>0</v>
      </c>
      <c r="P4504">
        <v>0</v>
      </c>
      <c r="Q4504">
        <v>0</v>
      </c>
      <c r="R4504">
        <v>0</v>
      </c>
      <c r="S4504">
        <v>0</v>
      </c>
      <c r="T4504">
        <v>0</v>
      </c>
      <c r="U4504">
        <v>1</v>
      </c>
      <c r="V4504">
        <v>0</v>
      </c>
      <c r="W4504">
        <v>0</v>
      </c>
      <c r="X4504">
        <v>0</v>
      </c>
      <c r="Y4504">
        <v>0</v>
      </c>
      <c r="Z4504">
        <v>0</v>
      </c>
      <c r="AA4504">
        <v>0</v>
      </c>
      <c r="AB4504">
        <v>0</v>
      </c>
      <c r="AC4504">
        <v>511.65685341813878</v>
      </c>
      <c r="AD4504">
        <v>0</v>
      </c>
      <c r="AE4504">
        <v>511.65685341813878</v>
      </c>
    </row>
    <row r="4505" spans="1:31" x14ac:dyDescent="0.25">
      <c r="A4505">
        <v>1879621</v>
      </c>
      <c r="B4505">
        <v>1</v>
      </c>
      <c r="C4505" t="s">
        <v>81</v>
      </c>
      <c r="D4505" t="s">
        <v>122</v>
      </c>
      <c r="E4505" t="s">
        <v>169</v>
      </c>
      <c r="F4505" t="s">
        <v>8886</v>
      </c>
      <c r="G4505" t="s">
        <v>171</v>
      </c>
      <c r="H4505" t="s">
        <v>143</v>
      </c>
      <c r="I4505" t="s">
        <v>135</v>
      </c>
      <c r="J4505" t="s">
        <v>136</v>
      </c>
      <c r="K4505" t="s">
        <v>172</v>
      </c>
      <c r="L4505" t="s">
        <v>13023</v>
      </c>
      <c r="M4505" t="s">
        <v>13024</v>
      </c>
      <c r="N4505">
        <v>8.6233333329999997</v>
      </c>
      <c r="O4505">
        <v>0</v>
      </c>
      <c r="P4505">
        <v>43</v>
      </c>
      <c r="Q4505">
        <v>0</v>
      </c>
      <c r="R4505">
        <v>2</v>
      </c>
      <c r="S4505">
        <v>0</v>
      </c>
      <c r="T4505">
        <v>2</v>
      </c>
      <c r="U4505">
        <v>0</v>
      </c>
      <c r="V4505">
        <v>0</v>
      </c>
      <c r="W4505">
        <v>0</v>
      </c>
      <c r="X4505">
        <v>69.207749404255665</v>
      </c>
      <c r="Y4505">
        <v>0</v>
      </c>
      <c r="Z4505">
        <v>2.9985129575755201</v>
      </c>
      <c r="AA4505">
        <v>0</v>
      </c>
      <c r="AB4505">
        <v>10.736841571477063</v>
      </c>
      <c r="AC4505">
        <v>0</v>
      </c>
      <c r="AD4505">
        <v>0</v>
      </c>
      <c r="AE4505">
        <v>82.943103933308237</v>
      </c>
    </row>
    <row r="4506" spans="1:31" x14ac:dyDescent="0.25">
      <c r="A4506">
        <v>1879870</v>
      </c>
      <c r="B4506">
        <v>1</v>
      </c>
      <c r="C4506" t="s">
        <v>80</v>
      </c>
      <c r="D4506" t="s">
        <v>97</v>
      </c>
      <c r="E4506" t="s">
        <v>169</v>
      </c>
      <c r="F4506" t="s">
        <v>12036</v>
      </c>
      <c r="G4506" t="s">
        <v>183</v>
      </c>
      <c r="H4506" t="s">
        <v>143</v>
      </c>
      <c r="I4506" t="s">
        <v>135</v>
      </c>
      <c r="J4506" t="s">
        <v>136</v>
      </c>
      <c r="K4506" t="s">
        <v>137</v>
      </c>
      <c r="L4506" t="s">
        <v>13025</v>
      </c>
      <c r="M4506" t="s">
        <v>13026</v>
      </c>
      <c r="N4506">
        <v>1.219166666</v>
      </c>
      <c r="O4506">
        <v>0</v>
      </c>
      <c r="P4506">
        <v>18</v>
      </c>
      <c r="Q4506">
        <v>0</v>
      </c>
      <c r="R4506">
        <v>25</v>
      </c>
      <c r="S4506">
        <v>0</v>
      </c>
      <c r="T4506">
        <v>5</v>
      </c>
      <c r="U4506">
        <v>0</v>
      </c>
      <c r="V4506">
        <v>0</v>
      </c>
      <c r="W4506">
        <v>0</v>
      </c>
      <c r="X4506">
        <v>31.813177115053897</v>
      </c>
      <c r="Y4506">
        <v>0</v>
      </c>
      <c r="Z4506">
        <v>21.644493290107523</v>
      </c>
      <c r="AA4506">
        <v>0</v>
      </c>
      <c r="AB4506">
        <v>58.361062129662663</v>
      </c>
      <c r="AC4506">
        <v>0</v>
      </c>
      <c r="AD4506">
        <v>0</v>
      </c>
      <c r="AE4506">
        <v>111.81873253482408</v>
      </c>
    </row>
    <row r="4507" spans="1:31" x14ac:dyDescent="0.25">
      <c r="A4507">
        <v>1879721</v>
      </c>
      <c r="B4507">
        <v>1</v>
      </c>
      <c r="C4507" t="s">
        <v>80</v>
      </c>
      <c r="D4507" t="s">
        <v>98</v>
      </c>
      <c r="E4507" t="s">
        <v>146</v>
      </c>
      <c r="F4507" t="s">
        <v>13027</v>
      </c>
      <c r="G4507" t="s">
        <v>148</v>
      </c>
      <c r="H4507" t="s">
        <v>143</v>
      </c>
      <c r="I4507" t="s">
        <v>135</v>
      </c>
      <c r="J4507" t="s">
        <v>136</v>
      </c>
      <c r="K4507" t="s">
        <v>137</v>
      </c>
      <c r="L4507" t="s">
        <v>13028</v>
      </c>
      <c r="M4507" t="s">
        <v>13029</v>
      </c>
      <c r="N4507">
        <v>2.2119444439999998</v>
      </c>
      <c r="O4507">
        <v>0</v>
      </c>
      <c r="P4507">
        <v>6</v>
      </c>
      <c r="Q4507">
        <v>0</v>
      </c>
      <c r="R4507">
        <v>11</v>
      </c>
      <c r="S4507">
        <v>0</v>
      </c>
      <c r="T4507">
        <v>3</v>
      </c>
      <c r="U4507">
        <v>0</v>
      </c>
      <c r="V4507">
        <v>0</v>
      </c>
      <c r="W4507">
        <v>0</v>
      </c>
      <c r="X4507">
        <v>6.9204603497233119</v>
      </c>
      <c r="Y4507">
        <v>0</v>
      </c>
      <c r="Z4507">
        <v>10.40389342764793</v>
      </c>
      <c r="AA4507">
        <v>0</v>
      </c>
      <c r="AB4507">
        <v>13.176684527994542</v>
      </c>
      <c r="AC4507">
        <v>0</v>
      </c>
      <c r="AD4507">
        <v>0</v>
      </c>
      <c r="AE4507">
        <v>30.501038305365785</v>
      </c>
    </row>
    <row r="4508" spans="1:31" x14ac:dyDescent="0.25">
      <c r="A4508">
        <v>1879578</v>
      </c>
      <c r="B4508">
        <v>1</v>
      </c>
      <c r="C4508" t="s">
        <v>80</v>
      </c>
      <c r="D4508" t="s">
        <v>83</v>
      </c>
      <c r="E4508" t="s">
        <v>131</v>
      </c>
      <c r="F4508" t="s">
        <v>13030</v>
      </c>
      <c r="G4508" t="s">
        <v>171</v>
      </c>
      <c r="H4508" t="s">
        <v>134</v>
      </c>
      <c r="I4508" t="s">
        <v>135</v>
      </c>
      <c r="J4508" t="s">
        <v>136</v>
      </c>
      <c r="K4508" t="s">
        <v>172</v>
      </c>
      <c r="L4508" t="s">
        <v>13031</v>
      </c>
      <c r="M4508" t="s">
        <v>13032</v>
      </c>
      <c r="N4508">
        <v>1.759188888</v>
      </c>
      <c r="O4508">
        <v>4</v>
      </c>
      <c r="P4508">
        <v>264</v>
      </c>
      <c r="Q4508">
        <v>8</v>
      </c>
      <c r="R4508">
        <v>22</v>
      </c>
      <c r="S4508">
        <v>11</v>
      </c>
      <c r="T4508">
        <v>17</v>
      </c>
      <c r="U4508">
        <v>0</v>
      </c>
      <c r="V4508">
        <v>0</v>
      </c>
      <c r="W4508">
        <v>7.5321484995366923</v>
      </c>
      <c r="X4508">
        <v>97.566423371211883</v>
      </c>
      <c r="Y4508">
        <v>25.930387434279055</v>
      </c>
      <c r="Z4508">
        <v>19.733072258016641</v>
      </c>
      <c r="AA4508">
        <v>390.74804648421883</v>
      </c>
      <c r="AB4508">
        <v>18.03303111208983</v>
      </c>
      <c r="AC4508">
        <v>0</v>
      </c>
      <c r="AD4508">
        <v>0</v>
      </c>
      <c r="AE4508">
        <v>559.54310915935287</v>
      </c>
    </row>
    <row r="4509" spans="1:31" x14ac:dyDescent="0.25">
      <c r="A4509">
        <v>1879970</v>
      </c>
      <c r="B4509">
        <v>1</v>
      </c>
      <c r="C4509" t="s">
        <v>80</v>
      </c>
      <c r="D4509" t="s">
        <v>108</v>
      </c>
      <c r="E4509" t="s">
        <v>146</v>
      </c>
      <c r="F4509" t="s">
        <v>13033</v>
      </c>
      <c r="G4509" t="s">
        <v>148</v>
      </c>
      <c r="H4509" t="s">
        <v>143</v>
      </c>
      <c r="I4509" t="s">
        <v>135</v>
      </c>
      <c r="J4509" t="s">
        <v>136</v>
      </c>
      <c r="K4509" t="s">
        <v>137</v>
      </c>
      <c r="L4509" t="s">
        <v>13034</v>
      </c>
      <c r="M4509" t="s">
        <v>13035</v>
      </c>
      <c r="N4509">
        <v>0.78027777700000001</v>
      </c>
      <c r="O4509">
        <v>0</v>
      </c>
      <c r="P4509">
        <v>18</v>
      </c>
      <c r="Q4509">
        <v>0</v>
      </c>
      <c r="R4509">
        <v>8</v>
      </c>
      <c r="S4509">
        <v>0</v>
      </c>
      <c r="T4509">
        <v>5</v>
      </c>
      <c r="U4509">
        <v>0</v>
      </c>
      <c r="V4509">
        <v>0</v>
      </c>
      <c r="W4509">
        <v>0</v>
      </c>
      <c r="X4509">
        <v>4.6104923241167688</v>
      </c>
      <c r="Y4509">
        <v>0</v>
      </c>
      <c r="Z4509">
        <v>8.3186784987834415</v>
      </c>
      <c r="AA4509">
        <v>0</v>
      </c>
      <c r="AB4509">
        <v>5.2770987120473372</v>
      </c>
      <c r="AC4509">
        <v>0</v>
      </c>
      <c r="AD4509">
        <v>0</v>
      </c>
      <c r="AE4509">
        <v>18.206269534947548</v>
      </c>
    </row>
    <row r="4510" spans="1:31" x14ac:dyDescent="0.25">
      <c r="A4510">
        <v>1879638</v>
      </c>
      <c r="B4510">
        <v>1</v>
      </c>
      <c r="C4510" t="s">
        <v>81</v>
      </c>
      <c r="D4510" t="s">
        <v>120</v>
      </c>
      <c r="E4510" t="s">
        <v>146</v>
      </c>
      <c r="F4510" t="s">
        <v>7689</v>
      </c>
      <c r="G4510" t="s">
        <v>148</v>
      </c>
      <c r="H4510" t="s">
        <v>143</v>
      </c>
      <c r="I4510" t="s">
        <v>135</v>
      </c>
      <c r="J4510" t="s">
        <v>136</v>
      </c>
      <c r="K4510" t="s">
        <v>137</v>
      </c>
      <c r="L4510" t="s">
        <v>13036</v>
      </c>
      <c r="M4510" t="s">
        <v>13037</v>
      </c>
      <c r="N4510">
        <v>1.355277777</v>
      </c>
      <c r="O4510">
        <v>0</v>
      </c>
      <c r="P4510">
        <v>43</v>
      </c>
      <c r="Q4510">
        <v>0</v>
      </c>
      <c r="R4510">
        <v>0</v>
      </c>
      <c r="S4510">
        <v>0</v>
      </c>
      <c r="T4510">
        <v>4</v>
      </c>
      <c r="U4510">
        <v>0</v>
      </c>
      <c r="V4510">
        <v>0</v>
      </c>
      <c r="W4510">
        <v>0</v>
      </c>
      <c r="X4510">
        <v>18.383497335132933</v>
      </c>
      <c r="Y4510">
        <v>0</v>
      </c>
      <c r="Z4510">
        <v>0</v>
      </c>
      <c r="AA4510">
        <v>0</v>
      </c>
      <c r="AB4510">
        <v>2.9925942217818848</v>
      </c>
      <c r="AC4510">
        <v>0</v>
      </c>
      <c r="AD4510">
        <v>0</v>
      </c>
      <c r="AE4510">
        <v>21.376091556914819</v>
      </c>
    </row>
    <row r="4511" spans="1:31" x14ac:dyDescent="0.25">
      <c r="A4511">
        <v>1879701</v>
      </c>
      <c r="B4511">
        <v>1</v>
      </c>
      <c r="C4511" t="s">
        <v>81</v>
      </c>
      <c r="D4511" t="s">
        <v>119</v>
      </c>
      <c r="E4511" t="s">
        <v>210</v>
      </c>
      <c r="F4511" t="s">
        <v>1926</v>
      </c>
      <c r="G4511" t="s">
        <v>133</v>
      </c>
      <c r="H4511" t="s">
        <v>134</v>
      </c>
      <c r="I4511" t="s">
        <v>135</v>
      </c>
      <c r="J4511" t="s">
        <v>136</v>
      </c>
      <c r="K4511" t="s">
        <v>137</v>
      </c>
      <c r="L4511" t="s">
        <v>13038</v>
      </c>
      <c r="M4511" t="s">
        <v>13039</v>
      </c>
      <c r="N4511">
        <v>0.21</v>
      </c>
      <c r="O4511">
        <v>0</v>
      </c>
      <c r="P4511">
        <v>471</v>
      </c>
      <c r="Q4511">
        <v>45</v>
      </c>
      <c r="R4511">
        <v>109</v>
      </c>
      <c r="S4511">
        <v>2</v>
      </c>
      <c r="T4511">
        <v>17</v>
      </c>
      <c r="U4511">
        <v>0</v>
      </c>
      <c r="V4511">
        <v>0</v>
      </c>
      <c r="W4511">
        <v>0</v>
      </c>
      <c r="X4511">
        <v>16.226529956760256</v>
      </c>
      <c r="Y4511">
        <v>51.417044997255438</v>
      </c>
      <c r="Z4511">
        <v>100.73585391980835</v>
      </c>
      <c r="AA4511">
        <v>1.8648355763152502</v>
      </c>
      <c r="AB4511">
        <v>0.98490854237873993</v>
      </c>
      <c r="AC4511">
        <v>0</v>
      </c>
      <c r="AD4511">
        <v>0</v>
      </c>
      <c r="AE4511">
        <v>171.22917299251804</v>
      </c>
    </row>
    <row r="4512" spans="1:31" x14ac:dyDescent="0.25">
      <c r="A4512">
        <v>1879807</v>
      </c>
      <c r="B4512">
        <v>1</v>
      </c>
      <c r="C4512" t="s">
        <v>80</v>
      </c>
      <c r="D4512" t="s">
        <v>100</v>
      </c>
      <c r="E4512" t="s">
        <v>210</v>
      </c>
      <c r="F4512" t="s">
        <v>13040</v>
      </c>
      <c r="G4512" t="s">
        <v>133</v>
      </c>
      <c r="H4512" t="s">
        <v>134</v>
      </c>
      <c r="I4512" t="s">
        <v>135</v>
      </c>
      <c r="J4512" t="s">
        <v>136</v>
      </c>
      <c r="K4512" t="s">
        <v>137</v>
      </c>
      <c r="L4512" t="s">
        <v>13041</v>
      </c>
      <c r="M4512" t="s">
        <v>13042</v>
      </c>
      <c r="N4512">
        <v>0.51361111100000001</v>
      </c>
      <c r="O4512">
        <v>1</v>
      </c>
      <c r="P4512">
        <v>8998</v>
      </c>
      <c r="Q4512">
        <v>0</v>
      </c>
      <c r="R4512">
        <v>84</v>
      </c>
      <c r="S4512">
        <v>12</v>
      </c>
      <c r="T4512">
        <v>763</v>
      </c>
      <c r="U4512">
        <v>0</v>
      </c>
      <c r="V4512">
        <v>0</v>
      </c>
      <c r="W4512">
        <v>8.9556933652575115</v>
      </c>
      <c r="X4512">
        <v>1375.6069883626205</v>
      </c>
      <c r="Y4512">
        <v>0</v>
      </c>
      <c r="Z4512">
        <v>8.6811663567959325</v>
      </c>
      <c r="AA4512">
        <v>180.34182419663273</v>
      </c>
      <c r="AB4512">
        <v>530.95825340071144</v>
      </c>
      <c r="AC4512">
        <v>0</v>
      </c>
      <c r="AD4512">
        <v>0</v>
      </c>
      <c r="AE4512">
        <v>2104.5439256820182</v>
      </c>
    </row>
    <row r="4513" spans="1:31" x14ac:dyDescent="0.25">
      <c r="A4513">
        <v>1879555</v>
      </c>
      <c r="B4513">
        <v>1</v>
      </c>
      <c r="C4513" t="s">
        <v>80</v>
      </c>
      <c r="D4513" t="s">
        <v>93</v>
      </c>
      <c r="E4513" t="s">
        <v>146</v>
      </c>
      <c r="F4513" t="s">
        <v>2059</v>
      </c>
      <c r="G4513" t="s">
        <v>148</v>
      </c>
      <c r="H4513" t="s">
        <v>143</v>
      </c>
      <c r="I4513" t="s">
        <v>135</v>
      </c>
      <c r="J4513" t="s">
        <v>136</v>
      </c>
      <c r="K4513" t="s">
        <v>137</v>
      </c>
      <c r="L4513" t="s">
        <v>13043</v>
      </c>
      <c r="M4513" t="s">
        <v>13044</v>
      </c>
      <c r="N4513">
        <v>4.6122222219999998</v>
      </c>
      <c r="O4513">
        <v>0</v>
      </c>
      <c r="P4513">
        <v>20</v>
      </c>
      <c r="Q4513">
        <v>0</v>
      </c>
      <c r="R4513">
        <v>17</v>
      </c>
      <c r="S4513">
        <v>0</v>
      </c>
      <c r="T4513">
        <v>2</v>
      </c>
      <c r="U4513">
        <v>0</v>
      </c>
      <c r="V4513">
        <v>0</v>
      </c>
      <c r="W4513">
        <v>0</v>
      </c>
      <c r="X4513">
        <v>35.477203508508019</v>
      </c>
      <c r="Y4513">
        <v>0</v>
      </c>
      <c r="Z4513">
        <v>88.488115546777124</v>
      </c>
      <c r="AA4513">
        <v>0</v>
      </c>
      <c r="AB4513">
        <v>7.9771313693279504</v>
      </c>
      <c r="AC4513">
        <v>0</v>
      </c>
      <c r="AD4513">
        <v>0</v>
      </c>
      <c r="AE4513">
        <v>131.9424504246131</v>
      </c>
    </row>
    <row r="4514" spans="1:31" x14ac:dyDescent="0.25">
      <c r="A4514">
        <v>1879598</v>
      </c>
      <c r="B4514">
        <v>1</v>
      </c>
      <c r="C4514" t="s">
        <v>81</v>
      </c>
      <c r="D4514" t="s">
        <v>120</v>
      </c>
      <c r="E4514" t="s">
        <v>146</v>
      </c>
      <c r="F4514" t="s">
        <v>7689</v>
      </c>
      <c r="G4514" t="s">
        <v>148</v>
      </c>
      <c r="H4514" t="s">
        <v>143</v>
      </c>
      <c r="I4514" t="s">
        <v>135</v>
      </c>
      <c r="J4514" t="s">
        <v>136</v>
      </c>
      <c r="K4514" t="s">
        <v>137</v>
      </c>
      <c r="L4514" t="s">
        <v>13045</v>
      </c>
      <c r="M4514" t="s">
        <v>13046</v>
      </c>
      <c r="N4514">
        <v>0.35305555500000002</v>
      </c>
      <c r="O4514">
        <v>0</v>
      </c>
      <c r="P4514">
        <v>43</v>
      </c>
      <c r="Q4514">
        <v>0</v>
      </c>
      <c r="R4514">
        <v>0</v>
      </c>
      <c r="S4514">
        <v>0</v>
      </c>
      <c r="T4514">
        <v>4</v>
      </c>
      <c r="U4514">
        <v>0</v>
      </c>
      <c r="V4514">
        <v>0</v>
      </c>
      <c r="W4514">
        <v>0</v>
      </c>
      <c r="X4514">
        <v>4.2281848041642629</v>
      </c>
      <c r="Y4514">
        <v>0</v>
      </c>
      <c r="Z4514">
        <v>0</v>
      </c>
      <c r="AA4514">
        <v>0</v>
      </c>
      <c r="AB4514">
        <v>0.69335768267575848</v>
      </c>
      <c r="AC4514">
        <v>0</v>
      </c>
      <c r="AD4514">
        <v>0</v>
      </c>
      <c r="AE4514">
        <v>4.9215424868400213</v>
      </c>
    </row>
    <row r="4515" spans="1:31" x14ac:dyDescent="0.25">
      <c r="A4515">
        <v>1879847</v>
      </c>
      <c r="B4515">
        <v>1</v>
      </c>
      <c r="C4515" t="s">
        <v>81</v>
      </c>
      <c r="D4515" t="s">
        <v>123</v>
      </c>
      <c r="E4515" t="s">
        <v>229</v>
      </c>
      <c r="F4515" t="s">
        <v>13047</v>
      </c>
      <c r="G4515" t="s">
        <v>476</v>
      </c>
      <c r="H4515" t="s">
        <v>134</v>
      </c>
      <c r="I4515" t="s">
        <v>135</v>
      </c>
      <c r="J4515" t="s">
        <v>136</v>
      </c>
      <c r="K4515" t="s">
        <v>137</v>
      </c>
      <c r="L4515" t="s">
        <v>13048</v>
      </c>
      <c r="M4515" t="s">
        <v>13049</v>
      </c>
      <c r="N4515">
        <v>0.704166666</v>
      </c>
      <c r="O4515">
        <v>0</v>
      </c>
      <c r="P4515">
        <v>2199</v>
      </c>
      <c r="Q4515">
        <v>0</v>
      </c>
      <c r="R4515">
        <v>156</v>
      </c>
      <c r="S4515">
        <v>21</v>
      </c>
      <c r="T4515">
        <v>467</v>
      </c>
      <c r="U4515">
        <v>17</v>
      </c>
      <c r="V4515">
        <v>15</v>
      </c>
      <c r="W4515">
        <v>0</v>
      </c>
      <c r="X4515">
        <v>416.98160572967754</v>
      </c>
      <c r="Y4515">
        <v>0</v>
      </c>
      <c r="Z4515">
        <v>99.545121381362904</v>
      </c>
      <c r="AA4515">
        <v>759.47107833134294</v>
      </c>
      <c r="AB4515">
        <v>393.8401012274656</v>
      </c>
      <c r="AC4515">
        <v>761.27225427334258</v>
      </c>
      <c r="AD4515">
        <v>80.924510156240117</v>
      </c>
      <c r="AE4515">
        <v>2512.0346710994318</v>
      </c>
    </row>
    <row r="4516" spans="1:31" x14ac:dyDescent="0.25">
      <c r="A4516">
        <v>1879953</v>
      </c>
      <c r="B4516">
        <v>1</v>
      </c>
      <c r="C4516" t="s">
        <v>81</v>
      </c>
      <c r="D4516" t="s">
        <v>118</v>
      </c>
      <c r="E4516" t="s">
        <v>146</v>
      </c>
      <c r="F4516" t="s">
        <v>13050</v>
      </c>
      <c r="G4516" t="s">
        <v>148</v>
      </c>
      <c r="H4516" t="s">
        <v>143</v>
      </c>
      <c r="I4516" t="s">
        <v>135</v>
      </c>
      <c r="J4516" t="s">
        <v>136</v>
      </c>
      <c r="K4516" t="s">
        <v>137</v>
      </c>
      <c r="L4516" t="s">
        <v>13051</v>
      </c>
      <c r="M4516" t="s">
        <v>13052</v>
      </c>
      <c r="N4516">
        <v>1.5838888879999999</v>
      </c>
      <c r="O4516">
        <v>0</v>
      </c>
      <c r="P4516">
        <v>20</v>
      </c>
      <c r="Q4516">
        <v>0</v>
      </c>
      <c r="R4516">
        <v>1</v>
      </c>
      <c r="S4516">
        <v>0</v>
      </c>
      <c r="T4516">
        <v>2</v>
      </c>
      <c r="U4516">
        <v>0</v>
      </c>
      <c r="V4516">
        <v>0</v>
      </c>
      <c r="W4516">
        <v>0</v>
      </c>
      <c r="X4516">
        <v>8.9948054921240903</v>
      </c>
      <c r="Y4516">
        <v>0</v>
      </c>
      <c r="Z4516">
        <v>0</v>
      </c>
      <c r="AA4516">
        <v>0</v>
      </c>
      <c r="AB4516">
        <v>0.48534628131188884</v>
      </c>
      <c r="AC4516">
        <v>0</v>
      </c>
      <c r="AD4516">
        <v>0</v>
      </c>
      <c r="AE4516">
        <v>9.4801517734359795</v>
      </c>
    </row>
    <row r="4517" spans="1:31" x14ac:dyDescent="0.25">
      <c r="A4517">
        <v>1879787</v>
      </c>
      <c r="B4517">
        <v>1</v>
      </c>
      <c r="C4517" t="s">
        <v>80</v>
      </c>
      <c r="D4517" t="s">
        <v>83</v>
      </c>
      <c r="E4517" t="s">
        <v>140</v>
      </c>
      <c r="F4517" t="s">
        <v>13053</v>
      </c>
      <c r="G4517" t="s">
        <v>200</v>
      </c>
      <c r="H4517" t="s">
        <v>143</v>
      </c>
      <c r="I4517" t="s">
        <v>135</v>
      </c>
      <c r="J4517" t="s">
        <v>136</v>
      </c>
      <c r="K4517" t="s">
        <v>137</v>
      </c>
      <c r="L4517" t="s">
        <v>13054</v>
      </c>
      <c r="M4517" t="s">
        <v>13055</v>
      </c>
      <c r="N4517">
        <v>9.665277777</v>
      </c>
      <c r="O4517">
        <v>0</v>
      </c>
      <c r="P4517">
        <v>0</v>
      </c>
      <c r="Q4517">
        <v>0</v>
      </c>
      <c r="R4517">
        <v>0</v>
      </c>
      <c r="S4517">
        <v>0</v>
      </c>
      <c r="T4517">
        <v>1</v>
      </c>
      <c r="U4517">
        <v>0</v>
      </c>
      <c r="V4517">
        <v>0</v>
      </c>
      <c r="W4517">
        <v>0</v>
      </c>
      <c r="X4517">
        <v>0</v>
      </c>
      <c r="Y4517">
        <v>0</v>
      </c>
      <c r="Z4517">
        <v>0</v>
      </c>
      <c r="AA4517">
        <v>0</v>
      </c>
      <c r="AB4517">
        <v>0.2247811530129861</v>
      </c>
      <c r="AC4517">
        <v>0</v>
      </c>
      <c r="AD4517">
        <v>0</v>
      </c>
      <c r="AE4517">
        <v>0.2247811530129861</v>
      </c>
    </row>
    <row r="4518" spans="1:31" x14ac:dyDescent="0.25">
      <c r="A4518">
        <v>1879930</v>
      </c>
      <c r="B4518">
        <v>1</v>
      </c>
      <c r="C4518" t="s">
        <v>80</v>
      </c>
      <c r="D4518" t="s">
        <v>111</v>
      </c>
      <c r="E4518" t="s">
        <v>140</v>
      </c>
      <c r="F4518" t="s">
        <v>13056</v>
      </c>
      <c r="G4518" t="s">
        <v>207</v>
      </c>
      <c r="H4518" t="s">
        <v>143</v>
      </c>
      <c r="I4518" t="s">
        <v>135</v>
      </c>
      <c r="J4518" t="s">
        <v>136</v>
      </c>
      <c r="K4518" t="s">
        <v>137</v>
      </c>
      <c r="L4518" t="s">
        <v>13057</v>
      </c>
      <c r="M4518" t="s">
        <v>13058</v>
      </c>
      <c r="N4518">
        <v>0.97250000000000003</v>
      </c>
      <c r="O4518">
        <v>0</v>
      </c>
      <c r="P4518">
        <v>11</v>
      </c>
      <c r="Q4518">
        <v>0</v>
      </c>
      <c r="R4518">
        <v>0</v>
      </c>
      <c r="S4518">
        <v>0</v>
      </c>
      <c r="T4518">
        <v>2</v>
      </c>
      <c r="U4518">
        <v>0</v>
      </c>
      <c r="V4518">
        <v>0</v>
      </c>
      <c r="W4518">
        <v>0</v>
      </c>
      <c r="X4518">
        <v>2.8614489370233067</v>
      </c>
      <c r="Y4518">
        <v>0</v>
      </c>
      <c r="Z4518">
        <v>0</v>
      </c>
      <c r="AA4518">
        <v>0</v>
      </c>
      <c r="AB4518">
        <v>0.26780261228957497</v>
      </c>
      <c r="AC4518">
        <v>0</v>
      </c>
      <c r="AD4518">
        <v>0</v>
      </c>
      <c r="AE4518">
        <v>3.1292515493128819</v>
      </c>
    </row>
    <row r="4519" spans="1:31" x14ac:dyDescent="0.25">
      <c r="A4519">
        <v>1879867</v>
      </c>
      <c r="B4519">
        <v>1</v>
      </c>
      <c r="C4519" t="s">
        <v>80</v>
      </c>
      <c r="D4519" t="s">
        <v>96</v>
      </c>
      <c r="E4519" t="s">
        <v>169</v>
      </c>
      <c r="F4519" t="s">
        <v>13059</v>
      </c>
      <c r="G4519" t="s">
        <v>2576</v>
      </c>
      <c r="H4519" t="s">
        <v>143</v>
      </c>
      <c r="I4519" t="s">
        <v>135</v>
      </c>
      <c r="J4519" t="s">
        <v>136</v>
      </c>
      <c r="K4519" t="s">
        <v>137</v>
      </c>
      <c r="L4519" t="s">
        <v>13060</v>
      </c>
      <c r="M4519" t="s">
        <v>13061</v>
      </c>
      <c r="N4519">
        <v>4.22</v>
      </c>
      <c r="O4519">
        <v>0</v>
      </c>
      <c r="P4519">
        <v>279</v>
      </c>
      <c r="Q4519">
        <v>0</v>
      </c>
      <c r="R4519">
        <v>1</v>
      </c>
      <c r="S4519">
        <v>0</v>
      </c>
      <c r="T4519">
        <v>83</v>
      </c>
      <c r="U4519">
        <v>0</v>
      </c>
      <c r="V4519">
        <v>0</v>
      </c>
      <c r="W4519">
        <v>0</v>
      </c>
      <c r="X4519">
        <v>836.50345495831345</v>
      </c>
      <c r="Y4519">
        <v>0</v>
      </c>
      <c r="Z4519">
        <v>0.29335305367835995</v>
      </c>
      <c r="AA4519">
        <v>0</v>
      </c>
      <c r="AB4519">
        <v>1277.4701384720915</v>
      </c>
      <c r="AC4519">
        <v>0</v>
      </c>
      <c r="AD4519">
        <v>0</v>
      </c>
      <c r="AE4519">
        <v>2114.2669464840833</v>
      </c>
    </row>
    <row r="4520" spans="1:31" x14ac:dyDescent="0.25">
      <c r="A4520">
        <v>1879973</v>
      </c>
      <c r="B4520">
        <v>1</v>
      </c>
      <c r="C4520" t="s">
        <v>81</v>
      </c>
      <c r="D4520" t="s">
        <v>123</v>
      </c>
      <c r="E4520" t="s">
        <v>131</v>
      </c>
      <c r="F4520" t="s">
        <v>2537</v>
      </c>
      <c r="G4520" t="s">
        <v>133</v>
      </c>
      <c r="H4520" t="s">
        <v>134</v>
      </c>
      <c r="I4520" t="s">
        <v>135</v>
      </c>
      <c r="J4520" t="s">
        <v>136</v>
      </c>
      <c r="K4520" t="s">
        <v>137</v>
      </c>
      <c r="L4520" t="s">
        <v>13062</v>
      </c>
      <c r="M4520" t="s">
        <v>13063</v>
      </c>
      <c r="N4520">
        <v>4.9463888880000004</v>
      </c>
      <c r="O4520">
        <v>0</v>
      </c>
      <c r="P4520">
        <v>4</v>
      </c>
      <c r="Q4520">
        <v>1</v>
      </c>
      <c r="R4520">
        <v>128</v>
      </c>
      <c r="S4520">
        <v>0</v>
      </c>
      <c r="T4520">
        <v>8</v>
      </c>
      <c r="U4520">
        <v>0</v>
      </c>
      <c r="V4520">
        <v>0</v>
      </c>
      <c r="W4520">
        <v>0</v>
      </c>
      <c r="X4520">
        <v>13.451704865334461</v>
      </c>
      <c r="Y4520">
        <v>11.115724833639206</v>
      </c>
      <c r="Z4520">
        <v>1133.6086782925461</v>
      </c>
      <c r="AA4520">
        <v>0</v>
      </c>
      <c r="AB4520">
        <v>35.488309409151341</v>
      </c>
      <c r="AC4520">
        <v>0</v>
      </c>
      <c r="AD4520">
        <v>0</v>
      </c>
      <c r="AE4520">
        <v>1193.664417400671</v>
      </c>
    </row>
    <row r="4521" spans="1:31" x14ac:dyDescent="0.25">
      <c r="A4521">
        <v>1879724</v>
      </c>
      <c r="B4521">
        <v>1</v>
      </c>
      <c r="C4521" t="s">
        <v>80</v>
      </c>
      <c r="D4521" t="s">
        <v>103</v>
      </c>
      <c r="E4521" t="s">
        <v>146</v>
      </c>
      <c r="F4521" t="s">
        <v>13064</v>
      </c>
      <c r="G4521" t="s">
        <v>148</v>
      </c>
      <c r="H4521" t="s">
        <v>143</v>
      </c>
      <c r="I4521" t="s">
        <v>135</v>
      </c>
      <c r="J4521" t="s">
        <v>136</v>
      </c>
      <c r="K4521" t="s">
        <v>137</v>
      </c>
      <c r="L4521" t="s">
        <v>13065</v>
      </c>
      <c r="M4521" t="s">
        <v>13066</v>
      </c>
      <c r="N4521">
        <v>2.483055555</v>
      </c>
      <c r="O4521">
        <v>0</v>
      </c>
      <c r="P4521">
        <v>4</v>
      </c>
      <c r="Q4521">
        <v>0</v>
      </c>
      <c r="R4521">
        <v>0</v>
      </c>
      <c r="S4521">
        <v>0</v>
      </c>
      <c r="T4521">
        <v>1</v>
      </c>
      <c r="U4521">
        <v>0</v>
      </c>
      <c r="V4521">
        <v>0</v>
      </c>
      <c r="W4521">
        <v>0</v>
      </c>
      <c r="X4521">
        <v>3.0758275028694468</v>
      </c>
      <c r="Y4521">
        <v>0</v>
      </c>
      <c r="Z4521">
        <v>0</v>
      </c>
      <c r="AA4521">
        <v>0</v>
      </c>
      <c r="AB4521">
        <v>10.08562545060899</v>
      </c>
      <c r="AC4521">
        <v>0</v>
      </c>
      <c r="AD4521">
        <v>0</v>
      </c>
      <c r="AE4521">
        <v>13.161452953478438</v>
      </c>
    </row>
    <row r="4522" spans="1:31" x14ac:dyDescent="0.25">
      <c r="A4522">
        <v>1879733</v>
      </c>
      <c r="B4522">
        <v>1</v>
      </c>
      <c r="C4522" t="s">
        <v>80</v>
      </c>
      <c r="D4522" t="s">
        <v>99</v>
      </c>
      <c r="E4522" t="s">
        <v>140</v>
      </c>
      <c r="F4522" t="s">
        <v>13067</v>
      </c>
      <c r="G4522" t="s">
        <v>163</v>
      </c>
      <c r="H4522" t="s">
        <v>143</v>
      </c>
      <c r="I4522" t="s">
        <v>135</v>
      </c>
      <c r="J4522" t="s">
        <v>136</v>
      </c>
      <c r="K4522" t="s">
        <v>137</v>
      </c>
      <c r="L4522" t="s">
        <v>13068</v>
      </c>
      <c r="M4522" t="s">
        <v>13069</v>
      </c>
      <c r="N4522">
        <v>6.4638888879999996</v>
      </c>
      <c r="O4522">
        <v>0</v>
      </c>
      <c r="P4522">
        <v>2</v>
      </c>
      <c r="Q4522">
        <v>0</v>
      </c>
      <c r="R4522">
        <v>0</v>
      </c>
      <c r="S4522">
        <v>0</v>
      </c>
      <c r="T4522">
        <v>0</v>
      </c>
      <c r="U4522">
        <v>0</v>
      </c>
      <c r="V4522">
        <v>0</v>
      </c>
      <c r="W4522">
        <v>0</v>
      </c>
      <c r="X4522">
        <v>3.2882626355040494</v>
      </c>
      <c r="Y4522">
        <v>0</v>
      </c>
      <c r="Z4522">
        <v>0</v>
      </c>
      <c r="AA4522">
        <v>0</v>
      </c>
      <c r="AB4522">
        <v>0</v>
      </c>
      <c r="AC4522">
        <v>0</v>
      </c>
      <c r="AD4522">
        <v>0</v>
      </c>
      <c r="AE4522">
        <v>3.2882626355040494</v>
      </c>
    </row>
    <row r="4523" spans="1:31" x14ac:dyDescent="0.25">
      <c r="A4523">
        <v>1879664</v>
      </c>
      <c r="B4523">
        <v>1</v>
      </c>
      <c r="C4523" t="s">
        <v>80</v>
      </c>
      <c r="D4523" t="s">
        <v>97</v>
      </c>
      <c r="E4523" t="s">
        <v>146</v>
      </c>
      <c r="F4523" t="s">
        <v>13070</v>
      </c>
      <c r="G4523" t="s">
        <v>469</v>
      </c>
      <c r="H4523" t="s">
        <v>143</v>
      </c>
      <c r="I4523" t="s">
        <v>135</v>
      </c>
      <c r="J4523" t="s">
        <v>136</v>
      </c>
      <c r="K4523" t="s">
        <v>137</v>
      </c>
      <c r="L4523" t="s">
        <v>13071</v>
      </c>
      <c r="M4523" t="s">
        <v>13072</v>
      </c>
      <c r="N4523">
        <v>1.187777777</v>
      </c>
      <c r="O4523">
        <v>0</v>
      </c>
      <c r="P4523">
        <v>38</v>
      </c>
      <c r="Q4523">
        <v>0</v>
      </c>
      <c r="R4523">
        <v>30</v>
      </c>
      <c r="S4523">
        <v>0</v>
      </c>
      <c r="T4523">
        <v>7</v>
      </c>
      <c r="U4523">
        <v>0</v>
      </c>
      <c r="V4523">
        <v>0</v>
      </c>
      <c r="W4523">
        <v>0</v>
      </c>
      <c r="X4523">
        <v>16.519696717839196</v>
      </c>
      <c r="Y4523">
        <v>0</v>
      </c>
      <c r="Z4523">
        <v>22.329818267732396</v>
      </c>
      <c r="AA4523">
        <v>0</v>
      </c>
      <c r="AB4523">
        <v>4.1857295343608802</v>
      </c>
      <c r="AC4523">
        <v>0</v>
      </c>
      <c r="AD4523">
        <v>0</v>
      </c>
      <c r="AE4523">
        <v>43.035244519932469</v>
      </c>
    </row>
    <row r="4524" spans="1:31" x14ac:dyDescent="0.25">
      <c r="A4524">
        <v>1879587</v>
      </c>
      <c r="B4524">
        <v>1</v>
      </c>
      <c r="C4524" t="s">
        <v>81</v>
      </c>
      <c r="D4524" t="s">
        <v>125</v>
      </c>
      <c r="E4524" t="s">
        <v>158</v>
      </c>
      <c r="F4524" t="s">
        <v>7052</v>
      </c>
      <c r="G4524" t="s">
        <v>171</v>
      </c>
      <c r="H4524" t="s">
        <v>134</v>
      </c>
      <c r="I4524" t="s">
        <v>135</v>
      </c>
      <c r="J4524" t="s">
        <v>136</v>
      </c>
      <c r="K4524" t="s">
        <v>172</v>
      </c>
      <c r="L4524" t="s">
        <v>13073</v>
      </c>
      <c r="M4524" t="s">
        <v>13074</v>
      </c>
      <c r="N4524">
        <v>9.7789655549999992</v>
      </c>
      <c r="O4524">
        <v>0</v>
      </c>
      <c r="P4524">
        <v>131</v>
      </c>
      <c r="Q4524">
        <v>0</v>
      </c>
      <c r="R4524">
        <v>1</v>
      </c>
      <c r="S4524">
        <v>0</v>
      </c>
      <c r="T4524">
        <v>8</v>
      </c>
      <c r="U4524">
        <v>0</v>
      </c>
      <c r="V4524">
        <v>0</v>
      </c>
      <c r="W4524">
        <v>0</v>
      </c>
      <c r="X4524">
        <v>132.86360153995557</v>
      </c>
      <c r="Y4524">
        <v>0</v>
      </c>
      <c r="Z4524">
        <v>0</v>
      </c>
      <c r="AA4524">
        <v>0</v>
      </c>
      <c r="AB4524">
        <v>6.3205356996629574</v>
      </c>
      <c r="AC4524">
        <v>0</v>
      </c>
      <c r="AD4524">
        <v>0</v>
      </c>
      <c r="AE4524">
        <v>139.18413723961854</v>
      </c>
    </row>
    <row r="4525" spans="1:31" x14ac:dyDescent="0.25">
      <c r="A4525">
        <v>1879687</v>
      </c>
      <c r="B4525">
        <v>1</v>
      </c>
      <c r="C4525" t="s">
        <v>80</v>
      </c>
      <c r="D4525" t="s">
        <v>93</v>
      </c>
      <c r="E4525" t="s">
        <v>146</v>
      </c>
      <c r="F4525" t="s">
        <v>8419</v>
      </c>
      <c r="G4525" t="s">
        <v>564</v>
      </c>
      <c r="H4525" t="s">
        <v>143</v>
      </c>
      <c r="I4525" t="s">
        <v>135</v>
      </c>
      <c r="J4525" t="s">
        <v>136</v>
      </c>
      <c r="K4525" t="s">
        <v>137</v>
      </c>
      <c r="L4525" t="s">
        <v>13075</v>
      </c>
      <c r="M4525" t="s">
        <v>13076</v>
      </c>
      <c r="N4525">
        <v>2.7152777769999998</v>
      </c>
      <c r="O4525">
        <v>0</v>
      </c>
      <c r="P4525">
        <v>0</v>
      </c>
      <c r="Q4525">
        <v>0</v>
      </c>
      <c r="R4525">
        <v>6</v>
      </c>
      <c r="S4525">
        <v>0</v>
      </c>
      <c r="T4525">
        <v>2</v>
      </c>
      <c r="U4525">
        <v>0</v>
      </c>
      <c r="V4525">
        <v>0</v>
      </c>
      <c r="W4525">
        <v>0</v>
      </c>
      <c r="X4525">
        <v>0</v>
      </c>
      <c r="Y4525">
        <v>0</v>
      </c>
      <c r="Z4525">
        <v>182.10103789400981</v>
      </c>
      <c r="AA4525">
        <v>0</v>
      </c>
      <c r="AB4525">
        <v>54.424282261127594</v>
      </c>
      <c r="AC4525">
        <v>0</v>
      </c>
      <c r="AD4525">
        <v>0</v>
      </c>
      <c r="AE4525">
        <v>236.52532015513739</v>
      </c>
    </row>
    <row r="4526" spans="1:31" x14ac:dyDescent="0.25">
      <c r="A4526">
        <v>1879564</v>
      </c>
      <c r="B4526">
        <v>1</v>
      </c>
      <c r="C4526" t="s">
        <v>80</v>
      </c>
      <c r="D4526" t="s">
        <v>108</v>
      </c>
      <c r="E4526" t="s">
        <v>131</v>
      </c>
      <c r="F4526" t="s">
        <v>11955</v>
      </c>
      <c r="G4526" t="s">
        <v>133</v>
      </c>
      <c r="H4526" t="s">
        <v>134</v>
      </c>
      <c r="I4526" t="s">
        <v>152</v>
      </c>
      <c r="J4526" t="s">
        <v>136</v>
      </c>
      <c r="K4526" t="s">
        <v>137</v>
      </c>
      <c r="L4526" t="s">
        <v>13077</v>
      </c>
      <c r="M4526" t="s">
        <v>13078</v>
      </c>
      <c r="N4526">
        <v>2.3611111000000001E-2</v>
      </c>
      <c r="O4526">
        <v>0</v>
      </c>
      <c r="P4526">
        <v>446</v>
      </c>
      <c r="Q4526">
        <v>0</v>
      </c>
      <c r="R4526">
        <v>49</v>
      </c>
      <c r="S4526">
        <v>1</v>
      </c>
      <c r="T4526">
        <v>47</v>
      </c>
      <c r="U4526">
        <v>0</v>
      </c>
      <c r="V4526">
        <v>0</v>
      </c>
      <c r="W4526">
        <v>0</v>
      </c>
      <c r="X4526">
        <v>1.2652435133943305</v>
      </c>
      <c r="Y4526">
        <v>0</v>
      </c>
      <c r="Z4526">
        <v>0.48708213336947082</v>
      </c>
      <c r="AA4526">
        <v>0.10092144737033333</v>
      </c>
      <c r="AB4526">
        <v>0.49327209170012487</v>
      </c>
      <c r="AC4526">
        <v>0</v>
      </c>
      <c r="AD4526">
        <v>0</v>
      </c>
      <c r="AE4526">
        <v>2.3465191858342593</v>
      </c>
    </row>
    <row r="4527" spans="1:31" x14ac:dyDescent="0.25">
      <c r="A4527">
        <v>1879796</v>
      </c>
      <c r="B4527">
        <v>1</v>
      </c>
      <c r="C4527" t="s">
        <v>80</v>
      </c>
      <c r="D4527" t="s">
        <v>95</v>
      </c>
      <c r="E4527" t="s">
        <v>210</v>
      </c>
      <c r="F4527" t="s">
        <v>7887</v>
      </c>
      <c r="G4527" t="s">
        <v>133</v>
      </c>
      <c r="H4527" t="s">
        <v>134</v>
      </c>
      <c r="I4527" t="s">
        <v>135</v>
      </c>
      <c r="J4527" t="s">
        <v>136</v>
      </c>
      <c r="K4527" t="s">
        <v>137</v>
      </c>
      <c r="L4527" t="s">
        <v>13079</v>
      </c>
      <c r="M4527" t="s">
        <v>13080</v>
      </c>
      <c r="N4527">
        <v>3.031666666</v>
      </c>
      <c r="O4527">
        <v>0</v>
      </c>
      <c r="P4527">
        <v>151</v>
      </c>
      <c r="Q4527">
        <v>0</v>
      </c>
      <c r="R4527">
        <v>0</v>
      </c>
      <c r="S4527">
        <v>0</v>
      </c>
      <c r="T4527">
        <v>8</v>
      </c>
      <c r="U4527">
        <v>2</v>
      </c>
      <c r="V4527">
        <v>0</v>
      </c>
      <c r="W4527">
        <v>0</v>
      </c>
      <c r="X4527">
        <v>134.43503247276374</v>
      </c>
      <c r="Y4527">
        <v>0</v>
      </c>
      <c r="Z4527">
        <v>0</v>
      </c>
      <c r="AA4527">
        <v>0</v>
      </c>
      <c r="AB4527">
        <v>27.051111127181933</v>
      </c>
      <c r="AC4527">
        <v>481.75006198563364</v>
      </c>
      <c r="AD4527">
        <v>0</v>
      </c>
      <c r="AE4527">
        <v>643.23620558557934</v>
      </c>
    </row>
    <row r="4528" spans="1:31" x14ac:dyDescent="0.25">
      <c r="A4528">
        <v>1879604</v>
      </c>
      <c r="B4528">
        <v>1</v>
      </c>
      <c r="C4528" t="s">
        <v>80</v>
      </c>
      <c r="D4528" t="s">
        <v>107</v>
      </c>
      <c r="E4528" t="s">
        <v>158</v>
      </c>
      <c r="F4528" t="s">
        <v>13081</v>
      </c>
      <c r="G4528" t="s">
        <v>219</v>
      </c>
      <c r="H4528" t="s">
        <v>134</v>
      </c>
      <c r="I4528" t="s">
        <v>135</v>
      </c>
      <c r="J4528" t="s">
        <v>136</v>
      </c>
      <c r="K4528" t="s">
        <v>137</v>
      </c>
      <c r="L4528" t="s">
        <v>13082</v>
      </c>
      <c r="M4528" t="s">
        <v>13083</v>
      </c>
      <c r="N4528">
        <v>1.7705555550000001</v>
      </c>
      <c r="O4528">
        <v>0</v>
      </c>
      <c r="P4528">
        <v>180</v>
      </c>
      <c r="Q4528">
        <v>0</v>
      </c>
      <c r="R4528">
        <v>0</v>
      </c>
      <c r="S4528">
        <v>0</v>
      </c>
      <c r="T4528">
        <v>5</v>
      </c>
      <c r="U4528">
        <v>0</v>
      </c>
      <c r="V4528">
        <v>0</v>
      </c>
      <c r="W4528">
        <v>0</v>
      </c>
      <c r="X4528">
        <v>59.102515990874721</v>
      </c>
      <c r="Y4528">
        <v>0</v>
      </c>
      <c r="Z4528">
        <v>0</v>
      </c>
      <c r="AA4528">
        <v>0</v>
      </c>
      <c r="AB4528">
        <v>5.4049752620661788</v>
      </c>
      <c r="AC4528">
        <v>0</v>
      </c>
      <c r="AD4528">
        <v>0</v>
      </c>
      <c r="AE4528">
        <v>64.507491252940895</v>
      </c>
    </row>
    <row r="4529" spans="1:31" x14ac:dyDescent="0.25">
      <c r="A4529">
        <v>1879501</v>
      </c>
      <c r="B4529">
        <v>1</v>
      </c>
      <c r="C4529" t="s">
        <v>81</v>
      </c>
      <c r="D4529" t="s">
        <v>113</v>
      </c>
      <c r="E4529" t="s">
        <v>158</v>
      </c>
      <c r="F4529" t="s">
        <v>13084</v>
      </c>
      <c r="G4529" t="s">
        <v>196</v>
      </c>
      <c r="H4529" t="s">
        <v>134</v>
      </c>
      <c r="I4529" t="s">
        <v>135</v>
      </c>
      <c r="J4529" t="s">
        <v>136</v>
      </c>
      <c r="K4529" t="s">
        <v>172</v>
      </c>
      <c r="L4529" t="s">
        <v>13085</v>
      </c>
      <c r="M4529" t="s">
        <v>13086</v>
      </c>
      <c r="N4529">
        <v>2.2581619439999998</v>
      </c>
      <c r="O4529">
        <v>0</v>
      </c>
      <c r="P4529">
        <v>23</v>
      </c>
      <c r="Q4529">
        <v>0</v>
      </c>
      <c r="R4529">
        <v>0</v>
      </c>
      <c r="S4529">
        <v>0</v>
      </c>
      <c r="T4529">
        <v>0</v>
      </c>
      <c r="U4529">
        <v>0</v>
      </c>
      <c r="V4529">
        <v>0</v>
      </c>
      <c r="W4529">
        <v>0</v>
      </c>
      <c r="X4529">
        <v>4.4422840170027795</v>
      </c>
      <c r="Y4529">
        <v>0</v>
      </c>
      <c r="Z4529">
        <v>0</v>
      </c>
      <c r="AA4529">
        <v>0</v>
      </c>
      <c r="AB4529">
        <v>0</v>
      </c>
      <c r="AC4529">
        <v>0</v>
      </c>
      <c r="AD4529">
        <v>0</v>
      </c>
      <c r="AE4529">
        <v>4.4422840170027795</v>
      </c>
    </row>
    <row r="4530" spans="1:31" x14ac:dyDescent="0.25">
      <c r="A4530">
        <v>1879896</v>
      </c>
      <c r="B4530">
        <v>1</v>
      </c>
      <c r="C4530" t="s">
        <v>80</v>
      </c>
      <c r="D4530" t="s">
        <v>84</v>
      </c>
      <c r="E4530" t="s">
        <v>222</v>
      </c>
      <c r="F4530" t="s">
        <v>13087</v>
      </c>
      <c r="G4530" t="s">
        <v>663</v>
      </c>
      <c r="H4530" t="s">
        <v>143</v>
      </c>
      <c r="I4530" t="s">
        <v>135</v>
      </c>
      <c r="J4530" t="s">
        <v>136</v>
      </c>
      <c r="K4530" t="s">
        <v>137</v>
      </c>
      <c r="L4530" t="s">
        <v>13088</v>
      </c>
      <c r="M4530" t="s">
        <v>13089</v>
      </c>
      <c r="N4530">
        <v>0.748611111</v>
      </c>
      <c r="O4530">
        <v>0</v>
      </c>
      <c r="P4530">
        <v>125</v>
      </c>
      <c r="Q4530">
        <v>0</v>
      </c>
      <c r="R4530">
        <v>0</v>
      </c>
      <c r="S4530">
        <v>0</v>
      </c>
      <c r="T4530">
        <v>3</v>
      </c>
      <c r="U4530">
        <v>0</v>
      </c>
      <c r="V4530">
        <v>0</v>
      </c>
      <c r="W4530">
        <v>0</v>
      </c>
      <c r="X4530">
        <v>25.215891843725952</v>
      </c>
      <c r="Y4530">
        <v>0</v>
      </c>
      <c r="Z4530">
        <v>0</v>
      </c>
      <c r="AA4530">
        <v>0</v>
      </c>
      <c r="AB4530">
        <v>4.2725869836231558</v>
      </c>
      <c r="AC4530">
        <v>0</v>
      </c>
      <c r="AD4530">
        <v>0</v>
      </c>
      <c r="AE4530">
        <v>29.488478827349109</v>
      </c>
    </row>
    <row r="4531" spans="1:31" x14ac:dyDescent="0.25">
      <c r="A4531">
        <v>1879647</v>
      </c>
      <c r="B4531">
        <v>1</v>
      </c>
      <c r="C4531" t="s">
        <v>80</v>
      </c>
      <c r="D4531" t="s">
        <v>93</v>
      </c>
      <c r="E4531" t="s">
        <v>146</v>
      </c>
      <c r="F4531" t="s">
        <v>13090</v>
      </c>
      <c r="G4531" t="s">
        <v>148</v>
      </c>
      <c r="H4531" t="s">
        <v>143</v>
      </c>
      <c r="I4531" t="s">
        <v>135</v>
      </c>
      <c r="J4531" t="s">
        <v>136</v>
      </c>
      <c r="K4531" t="s">
        <v>137</v>
      </c>
      <c r="L4531" t="s">
        <v>13091</v>
      </c>
      <c r="M4531" t="s">
        <v>13092</v>
      </c>
      <c r="N4531">
        <v>0.90694444399999996</v>
      </c>
      <c r="O4531">
        <v>0</v>
      </c>
      <c r="P4531">
        <v>0</v>
      </c>
      <c r="Q4531">
        <v>0</v>
      </c>
      <c r="R4531">
        <v>1</v>
      </c>
      <c r="S4531">
        <v>0</v>
      </c>
      <c r="T4531">
        <v>0</v>
      </c>
      <c r="U4531">
        <v>0</v>
      </c>
      <c r="V4531">
        <v>0</v>
      </c>
      <c r="W4531">
        <v>0</v>
      </c>
      <c r="X4531">
        <v>0</v>
      </c>
      <c r="Y4531">
        <v>0</v>
      </c>
      <c r="Z4531">
        <v>5.1708288494154546</v>
      </c>
      <c r="AA4531">
        <v>0</v>
      </c>
      <c r="AB4531">
        <v>0</v>
      </c>
      <c r="AC4531">
        <v>0</v>
      </c>
      <c r="AD4531">
        <v>0</v>
      </c>
      <c r="AE4531">
        <v>5.1708288494154546</v>
      </c>
    </row>
    <row r="4532" spans="1:31" x14ac:dyDescent="0.25">
      <c r="A4532">
        <v>1879962</v>
      </c>
      <c r="B4532">
        <v>1</v>
      </c>
      <c r="C4532" t="s">
        <v>80</v>
      </c>
      <c r="D4532" t="s">
        <v>111</v>
      </c>
      <c r="E4532" t="s">
        <v>222</v>
      </c>
      <c r="F4532" t="s">
        <v>13093</v>
      </c>
      <c r="G4532" t="s">
        <v>663</v>
      </c>
      <c r="H4532" t="s">
        <v>143</v>
      </c>
      <c r="I4532" t="s">
        <v>135</v>
      </c>
      <c r="J4532" t="s">
        <v>136</v>
      </c>
      <c r="K4532" t="s">
        <v>137</v>
      </c>
      <c r="L4532" t="s">
        <v>13094</v>
      </c>
      <c r="M4532" t="s">
        <v>13095</v>
      </c>
      <c r="N4532">
        <v>1.1272222220000001</v>
      </c>
      <c r="O4532">
        <v>0</v>
      </c>
      <c r="P4532">
        <v>101</v>
      </c>
      <c r="Q4532">
        <v>0</v>
      </c>
      <c r="R4532">
        <v>0</v>
      </c>
      <c r="S4532">
        <v>0</v>
      </c>
      <c r="T4532">
        <v>4</v>
      </c>
      <c r="U4532">
        <v>0</v>
      </c>
      <c r="V4532">
        <v>0</v>
      </c>
      <c r="W4532">
        <v>0</v>
      </c>
      <c r="X4532">
        <v>36.676891578361207</v>
      </c>
      <c r="Y4532">
        <v>0</v>
      </c>
      <c r="Z4532">
        <v>0</v>
      </c>
      <c r="AA4532">
        <v>0</v>
      </c>
      <c r="AB4532">
        <v>1.9547405409755068</v>
      </c>
      <c r="AC4532">
        <v>0</v>
      </c>
      <c r="AD4532">
        <v>0</v>
      </c>
      <c r="AE4532">
        <v>38.631632119336714</v>
      </c>
    </row>
    <row r="4533" spans="1:31" x14ac:dyDescent="0.25">
      <c r="A4533">
        <v>1879584</v>
      </c>
      <c r="B4533">
        <v>1</v>
      </c>
      <c r="C4533" t="s">
        <v>80</v>
      </c>
      <c r="D4533" t="s">
        <v>95</v>
      </c>
      <c r="E4533" t="s">
        <v>146</v>
      </c>
      <c r="F4533" t="s">
        <v>13096</v>
      </c>
      <c r="G4533" t="s">
        <v>171</v>
      </c>
      <c r="H4533" t="s">
        <v>143</v>
      </c>
      <c r="I4533" t="s">
        <v>135</v>
      </c>
      <c r="J4533" t="s">
        <v>136</v>
      </c>
      <c r="K4533" t="s">
        <v>172</v>
      </c>
      <c r="L4533" t="s">
        <v>13097</v>
      </c>
      <c r="M4533" t="s">
        <v>13098</v>
      </c>
      <c r="N4533">
        <v>8.0822508329999998</v>
      </c>
      <c r="O4533">
        <v>0</v>
      </c>
      <c r="P4533">
        <v>65</v>
      </c>
      <c r="Q4533">
        <v>0</v>
      </c>
      <c r="R4533">
        <v>0</v>
      </c>
      <c r="S4533">
        <v>0</v>
      </c>
      <c r="T4533">
        <v>2</v>
      </c>
      <c r="U4533">
        <v>0</v>
      </c>
      <c r="V4533">
        <v>0</v>
      </c>
      <c r="W4533">
        <v>0</v>
      </c>
      <c r="X4533">
        <v>157.36738740151711</v>
      </c>
      <c r="Y4533">
        <v>0</v>
      </c>
      <c r="Z4533">
        <v>0</v>
      </c>
      <c r="AA4533">
        <v>0</v>
      </c>
      <c r="AB4533">
        <v>14.466766481957618</v>
      </c>
      <c r="AC4533">
        <v>0</v>
      </c>
      <c r="AD4533">
        <v>0</v>
      </c>
      <c r="AE4533">
        <v>171.83415388347473</v>
      </c>
    </row>
    <row r="4534" spans="1:31" x14ac:dyDescent="0.25">
      <c r="A4534">
        <v>1879521</v>
      </c>
      <c r="B4534">
        <v>1</v>
      </c>
      <c r="C4534" t="s">
        <v>80</v>
      </c>
      <c r="D4534" t="s">
        <v>100</v>
      </c>
      <c r="E4534" t="s">
        <v>158</v>
      </c>
      <c r="F4534" t="s">
        <v>13099</v>
      </c>
      <c r="G4534" t="s">
        <v>219</v>
      </c>
      <c r="H4534" t="s">
        <v>134</v>
      </c>
      <c r="I4534" t="s">
        <v>135</v>
      </c>
      <c r="J4534" t="s">
        <v>136</v>
      </c>
      <c r="K4534" t="s">
        <v>137</v>
      </c>
      <c r="L4534" t="s">
        <v>13100</v>
      </c>
      <c r="M4534" t="s">
        <v>13101</v>
      </c>
      <c r="N4534">
        <v>0.824722222</v>
      </c>
      <c r="O4534">
        <v>0</v>
      </c>
      <c r="P4534">
        <v>106</v>
      </c>
      <c r="Q4534">
        <v>0</v>
      </c>
      <c r="R4534">
        <v>1</v>
      </c>
      <c r="S4534">
        <v>0</v>
      </c>
      <c r="T4534">
        <v>8</v>
      </c>
      <c r="U4534">
        <v>0</v>
      </c>
      <c r="V4534">
        <v>0</v>
      </c>
      <c r="W4534">
        <v>0</v>
      </c>
      <c r="X4534">
        <v>15.726439607251582</v>
      </c>
      <c r="Y4534">
        <v>0</v>
      </c>
      <c r="Z4534">
        <v>0.23114526411715558</v>
      </c>
      <c r="AA4534">
        <v>0</v>
      </c>
      <c r="AB4534">
        <v>7.7136032853531384</v>
      </c>
      <c r="AC4534">
        <v>0</v>
      </c>
      <c r="AD4534">
        <v>0</v>
      </c>
      <c r="AE4534">
        <v>23.671188156721875</v>
      </c>
    </row>
    <row r="4535" spans="1:31" x14ac:dyDescent="0.25">
      <c r="A4535">
        <v>1879627</v>
      </c>
      <c r="B4535">
        <v>1</v>
      </c>
      <c r="C4535" t="s">
        <v>80</v>
      </c>
      <c r="D4535" t="s">
        <v>94</v>
      </c>
      <c r="E4535" t="s">
        <v>158</v>
      </c>
      <c r="F4535" t="s">
        <v>13102</v>
      </c>
      <c r="G4535" t="s">
        <v>171</v>
      </c>
      <c r="H4535" t="s">
        <v>134</v>
      </c>
      <c r="I4535" t="s">
        <v>135</v>
      </c>
      <c r="J4535" t="s">
        <v>136</v>
      </c>
      <c r="K4535" t="s">
        <v>172</v>
      </c>
      <c r="L4535" t="s">
        <v>13103</v>
      </c>
      <c r="M4535" t="s">
        <v>13104</v>
      </c>
      <c r="N4535">
        <v>8.1994444439999992</v>
      </c>
      <c r="O4535">
        <v>0</v>
      </c>
      <c r="P4535">
        <v>51</v>
      </c>
      <c r="Q4535">
        <v>0</v>
      </c>
      <c r="R4535">
        <v>0</v>
      </c>
      <c r="S4535">
        <v>0</v>
      </c>
      <c r="T4535">
        <v>1</v>
      </c>
      <c r="U4535">
        <v>0</v>
      </c>
      <c r="V4535">
        <v>0</v>
      </c>
      <c r="W4535">
        <v>0</v>
      </c>
      <c r="X4535">
        <v>23.315506557572025</v>
      </c>
      <c r="Y4535">
        <v>0</v>
      </c>
      <c r="Z4535">
        <v>0</v>
      </c>
      <c r="AA4535">
        <v>0</v>
      </c>
      <c r="AB4535">
        <v>5.0587105116275011E-2</v>
      </c>
      <c r="AC4535">
        <v>0</v>
      </c>
      <c r="AD4535">
        <v>0</v>
      </c>
      <c r="AE4535">
        <v>23.3660936626883</v>
      </c>
    </row>
    <row r="4536" spans="1:31" x14ac:dyDescent="0.25">
      <c r="A4536">
        <v>1879876</v>
      </c>
      <c r="B4536">
        <v>1</v>
      </c>
      <c r="C4536" t="s">
        <v>81</v>
      </c>
      <c r="D4536" t="s">
        <v>113</v>
      </c>
      <c r="E4536" t="s">
        <v>158</v>
      </c>
      <c r="F4536" t="s">
        <v>13105</v>
      </c>
      <c r="G4536" t="s">
        <v>133</v>
      </c>
      <c r="H4536" t="s">
        <v>134</v>
      </c>
      <c r="I4536" t="s">
        <v>135</v>
      </c>
      <c r="J4536" t="s">
        <v>136</v>
      </c>
      <c r="K4536" t="s">
        <v>137</v>
      </c>
      <c r="L4536" t="s">
        <v>13106</v>
      </c>
      <c r="M4536" t="s">
        <v>13107</v>
      </c>
      <c r="N4536">
        <v>0.63333333300000005</v>
      </c>
      <c r="O4536">
        <v>0</v>
      </c>
      <c r="P4536">
        <v>423</v>
      </c>
      <c r="Q4536">
        <v>1</v>
      </c>
      <c r="R4536">
        <v>31</v>
      </c>
      <c r="S4536">
        <v>3</v>
      </c>
      <c r="T4536">
        <v>69</v>
      </c>
      <c r="U4536">
        <v>2</v>
      </c>
      <c r="V4536">
        <v>2</v>
      </c>
      <c r="W4536">
        <v>0</v>
      </c>
      <c r="X4536">
        <v>77.40036581987296</v>
      </c>
      <c r="Y4536">
        <v>20.828016880860421</v>
      </c>
      <c r="Z4536">
        <v>12.118868866427215</v>
      </c>
      <c r="AA4536">
        <v>27.316009582104005</v>
      </c>
      <c r="AB4536">
        <v>29.744219555127806</v>
      </c>
      <c r="AC4536">
        <v>20.738929571930079</v>
      </c>
      <c r="AD4536">
        <v>1.6899847938511272</v>
      </c>
      <c r="AE4536">
        <v>189.83639507017361</v>
      </c>
    </row>
    <row r="4537" spans="1:31" x14ac:dyDescent="0.25">
      <c r="A4537">
        <v>1879770</v>
      </c>
      <c r="B4537">
        <v>1</v>
      </c>
      <c r="C4537" t="s">
        <v>80</v>
      </c>
      <c r="D4537" t="s">
        <v>96</v>
      </c>
      <c r="E4537" t="s">
        <v>140</v>
      </c>
      <c r="F4537" t="s">
        <v>13108</v>
      </c>
      <c r="G4537" t="s">
        <v>207</v>
      </c>
      <c r="H4537" t="s">
        <v>143</v>
      </c>
      <c r="I4537" t="s">
        <v>135</v>
      </c>
      <c r="J4537" t="s">
        <v>136</v>
      </c>
      <c r="K4537" t="s">
        <v>137</v>
      </c>
      <c r="L4537" t="s">
        <v>13109</v>
      </c>
      <c r="M4537" t="s">
        <v>13110</v>
      </c>
      <c r="N4537">
        <v>2.3308333330000002</v>
      </c>
      <c r="O4537">
        <v>0</v>
      </c>
      <c r="P4537">
        <v>0</v>
      </c>
      <c r="Q4537">
        <v>0</v>
      </c>
      <c r="R4537">
        <v>0</v>
      </c>
      <c r="S4537">
        <v>0</v>
      </c>
      <c r="T4537">
        <v>3</v>
      </c>
      <c r="U4537">
        <v>0</v>
      </c>
      <c r="V4537">
        <v>0</v>
      </c>
      <c r="W4537">
        <v>0</v>
      </c>
      <c r="X4537">
        <v>0</v>
      </c>
      <c r="Y4537">
        <v>0</v>
      </c>
      <c r="Z4537">
        <v>0</v>
      </c>
      <c r="AA4537">
        <v>0</v>
      </c>
      <c r="AB4537">
        <v>4.099829273299493</v>
      </c>
      <c r="AC4537">
        <v>0</v>
      </c>
      <c r="AD4537">
        <v>0</v>
      </c>
      <c r="AE4537">
        <v>4.099829273299493</v>
      </c>
    </row>
    <row r="4538" spans="1:31" x14ac:dyDescent="0.25">
      <c r="A4538">
        <v>1879707</v>
      </c>
      <c r="B4538">
        <v>1</v>
      </c>
      <c r="C4538" t="s">
        <v>81</v>
      </c>
      <c r="D4538" t="s">
        <v>128</v>
      </c>
      <c r="E4538" t="s">
        <v>169</v>
      </c>
      <c r="F4538" t="s">
        <v>13111</v>
      </c>
      <c r="G4538" t="s">
        <v>183</v>
      </c>
      <c r="H4538" t="s">
        <v>143</v>
      </c>
      <c r="I4538" t="s">
        <v>135</v>
      </c>
      <c r="J4538" t="s">
        <v>136</v>
      </c>
      <c r="K4538" t="s">
        <v>137</v>
      </c>
      <c r="L4538" t="s">
        <v>13112</v>
      </c>
      <c r="M4538" t="s">
        <v>13113</v>
      </c>
      <c r="N4538">
        <v>0.96972222200000002</v>
      </c>
      <c r="O4538">
        <v>0</v>
      </c>
      <c r="P4538">
        <v>182</v>
      </c>
      <c r="Q4538">
        <v>0</v>
      </c>
      <c r="R4538">
        <v>18</v>
      </c>
      <c r="S4538">
        <v>0</v>
      </c>
      <c r="T4538">
        <v>16</v>
      </c>
      <c r="U4538">
        <v>0</v>
      </c>
      <c r="V4538">
        <v>0</v>
      </c>
      <c r="W4538">
        <v>0</v>
      </c>
      <c r="X4538">
        <v>46.239634826912173</v>
      </c>
      <c r="Y4538">
        <v>0</v>
      </c>
      <c r="Z4538">
        <v>19.161826327294015</v>
      </c>
      <c r="AA4538">
        <v>0</v>
      </c>
      <c r="AB4538">
        <v>12.839857675018786</v>
      </c>
      <c r="AC4538">
        <v>0</v>
      </c>
      <c r="AD4538">
        <v>0</v>
      </c>
      <c r="AE4538">
        <v>78.24131882922498</v>
      </c>
    </row>
    <row r="4539" spans="1:31" x14ac:dyDescent="0.25">
      <c r="A4539">
        <v>1879544</v>
      </c>
      <c r="B4539">
        <v>1</v>
      </c>
      <c r="C4539" t="s">
        <v>81</v>
      </c>
      <c r="D4539" t="s">
        <v>117</v>
      </c>
      <c r="E4539" t="s">
        <v>131</v>
      </c>
      <c r="F4539" t="s">
        <v>1681</v>
      </c>
      <c r="G4539" t="s">
        <v>133</v>
      </c>
      <c r="H4539" t="s">
        <v>134</v>
      </c>
      <c r="I4539" t="s">
        <v>152</v>
      </c>
      <c r="J4539" t="s">
        <v>136</v>
      </c>
      <c r="K4539" t="s">
        <v>137</v>
      </c>
      <c r="L4539" t="s">
        <v>13114</v>
      </c>
      <c r="M4539" t="s">
        <v>13115</v>
      </c>
      <c r="N4539">
        <v>1.1111111E-2</v>
      </c>
      <c r="O4539">
        <v>1</v>
      </c>
      <c r="P4539">
        <v>685</v>
      </c>
      <c r="Q4539">
        <v>2</v>
      </c>
      <c r="R4539">
        <v>17</v>
      </c>
      <c r="S4539">
        <v>3</v>
      </c>
      <c r="T4539">
        <v>18</v>
      </c>
      <c r="U4539">
        <v>0</v>
      </c>
      <c r="V4539">
        <v>0</v>
      </c>
      <c r="W4539">
        <v>3.1577989454444444E-3</v>
      </c>
      <c r="X4539">
        <v>0.5697667866469337</v>
      </c>
      <c r="Y4539">
        <v>6.6122299400344448E-2</v>
      </c>
      <c r="Z4539">
        <v>6.766977335122222E-2</v>
      </c>
      <c r="AA4539">
        <v>5.9175327423111122E-2</v>
      </c>
      <c r="AB4539">
        <v>3.1860818248700004E-2</v>
      </c>
      <c r="AC4539">
        <v>0</v>
      </c>
      <c r="AD4539">
        <v>0</v>
      </c>
      <c r="AE4539">
        <v>0.79775280401575599</v>
      </c>
    </row>
    <row r="4540" spans="1:31" x14ac:dyDescent="0.25">
      <c r="A4540">
        <v>1879561</v>
      </c>
      <c r="B4540">
        <v>1</v>
      </c>
      <c r="C4540" t="s">
        <v>80</v>
      </c>
      <c r="D4540" t="s">
        <v>100</v>
      </c>
      <c r="E4540" t="s">
        <v>158</v>
      </c>
      <c r="F4540" t="s">
        <v>13116</v>
      </c>
      <c r="G4540" t="s">
        <v>133</v>
      </c>
      <c r="H4540" t="s">
        <v>134</v>
      </c>
      <c r="I4540" t="s">
        <v>135</v>
      </c>
      <c r="J4540" t="s">
        <v>136</v>
      </c>
      <c r="K4540" t="s">
        <v>137</v>
      </c>
      <c r="L4540" t="s">
        <v>13117</v>
      </c>
      <c r="M4540" t="s">
        <v>13118</v>
      </c>
      <c r="N4540">
        <v>0.58611111100000002</v>
      </c>
      <c r="O4540">
        <v>0</v>
      </c>
      <c r="P4540">
        <v>781</v>
      </c>
      <c r="Q4540">
        <v>0</v>
      </c>
      <c r="R4540">
        <v>114</v>
      </c>
      <c r="S4540">
        <v>0</v>
      </c>
      <c r="T4540">
        <v>82</v>
      </c>
      <c r="U4540">
        <v>0</v>
      </c>
      <c r="V4540">
        <v>0</v>
      </c>
      <c r="W4540">
        <v>0</v>
      </c>
      <c r="X4540">
        <v>146.66261178932464</v>
      </c>
      <c r="Y4540">
        <v>0</v>
      </c>
      <c r="Z4540">
        <v>59.173426049589658</v>
      </c>
      <c r="AA4540">
        <v>0</v>
      </c>
      <c r="AB4540">
        <v>31.933870239481656</v>
      </c>
      <c r="AC4540">
        <v>0</v>
      </c>
      <c r="AD4540">
        <v>0</v>
      </c>
      <c r="AE4540">
        <v>237.76990807839596</v>
      </c>
    </row>
    <row r="4541" spans="1:31" x14ac:dyDescent="0.25">
      <c r="A4541">
        <v>1879567</v>
      </c>
      <c r="B4541">
        <v>1</v>
      </c>
      <c r="C4541" t="s">
        <v>80</v>
      </c>
      <c r="D4541" t="s">
        <v>82</v>
      </c>
      <c r="E4541" t="s">
        <v>146</v>
      </c>
      <c r="F4541" t="s">
        <v>6667</v>
      </c>
      <c r="G4541" t="s">
        <v>501</v>
      </c>
      <c r="H4541" t="s">
        <v>143</v>
      </c>
      <c r="I4541" t="s">
        <v>135</v>
      </c>
      <c r="J4541" t="s">
        <v>136</v>
      </c>
      <c r="K4541" t="s">
        <v>137</v>
      </c>
      <c r="L4541" t="s">
        <v>13119</v>
      </c>
      <c r="M4541" t="s">
        <v>13120</v>
      </c>
      <c r="N4541">
        <v>4.4869444439999997</v>
      </c>
      <c r="O4541">
        <v>0</v>
      </c>
      <c r="P4541">
        <v>45</v>
      </c>
      <c r="Q4541">
        <v>0</v>
      </c>
      <c r="R4541">
        <v>0</v>
      </c>
      <c r="S4541">
        <v>0</v>
      </c>
      <c r="T4541">
        <v>1</v>
      </c>
      <c r="U4541">
        <v>0</v>
      </c>
      <c r="V4541">
        <v>0</v>
      </c>
      <c r="W4541">
        <v>0</v>
      </c>
      <c r="X4541">
        <v>30.173907554852235</v>
      </c>
      <c r="Y4541">
        <v>0</v>
      </c>
      <c r="Z4541">
        <v>0</v>
      </c>
      <c r="AA4541">
        <v>0</v>
      </c>
      <c r="AB4541">
        <v>2.139444111855556E-3</v>
      </c>
      <c r="AC4541">
        <v>0</v>
      </c>
      <c r="AD4541">
        <v>0</v>
      </c>
      <c r="AE4541">
        <v>30.17604699896409</v>
      </c>
    </row>
    <row r="4542" spans="1:31" x14ac:dyDescent="0.25">
      <c r="A4542">
        <v>1879690</v>
      </c>
      <c r="B4542">
        <v>1</v>
      </c>
      <c r="C4542" t="s">
        <v>80</v>
      </c>
      <c r="D4542" t="s">
        <v>93</v>
      </c>
      <c r="E4542" t="s">
        <v>222</v>
      </c>
      <c r="F4542" t="s">
        <v>13121</v>
      </c>
      <c r="G4542" t="s">
        <v>212</v>
      </c>
      <c r="H4542" t="s">
        <v>143</v>
      </c>
      <c r="I4542" t="s">
        <v>135</v>
      </c>
      <c r="J4542" t="s">
        <v>3</v>
      </c>
      <c r="K4542" t="s">
        <v>137</v>
      </c>
      <c r="L4542" t="s">
        <v>13122</v>
      </c>
      <c r="M4542" t="s">
        <v>13123</v>
      </c>
      <c r="N4542">
        <v>4.1886111110000002</v>
      </c>
      <c r="O4542">
        <v>0</v>
      </c>
      <c r="P4542">
        <v>1</v>
      </c>
      <c r="Q4542">
        <v>0</v>
      </c>
      <c r="R4542">
        <v>0</v>
      </c>
      <c r="S4542">
        <v>0</v>
      </c>
      <c r="T4542">
        <v>0</v>
      </c>
      <c r="U4542">
        <v>0</v>
      </c>
      <c r="V4542">
        <v>0</v>
      </c>
      <c r="W4542">
        <v>0</v>
      </c>
      <c r="X4542">
        <v>1.0731979371468601</v>
      </c>
      <c r="Y4542">
        <v>0</v>
      </c>
      <c r="Z4542">
        <v>0</v>
      </c>
      <c r="AA4542">
        <v>0</v>
      </c>
      <c r="AB4542">
        <v>0</v>
      </c>
      <c r="AC4542">
        <v>0</v>
      </c>
      <c r="AD4542">
        <v>0</v>
      </c>
      <c r="AE4542">
        <v>1.0731979371468601</v>
      </c>
    </row>
    <row r="4543" spans="1:31" x14ac:dyDescent="0.25">
      <c r="A4543">
        <v>1879498</v>
      </c>
      <c r="B4543">
        <v>1</v>
      </c>
      <c r="C4543" t="s">
        <v>80</v>
      </c>
      <c r="D4543" t="s">
        <v>94</v>
      </c>
      <c r="E4543" t="s">
        <v>210</v>
      </c>
      <c r="F4543" t="s">
        <v>8393</v>
      </c>
      <c r="G4543" t="s">
        <v>133</v>
      </c>
      <c r="H4543" t="s">
        <v>134</v>
      </c>
      <c r="I4543" t="s">
        <v>152</v>
      </c>
      <c r="J4543" t="s">
        <v>136</v>
      </c>
      <c r="K4543" t="s">
        <v>137</v>
      </c>
      <c r="L4543" t="s">
        <v>13124</v>
      </c>
      <c r="M4543" t="s">
        <v>13125</v>
      </c>
      <c r="N4543">
        <v>0.01</v>
      </c>
      <c r="O4543">
        <v>3</v>
      </c>
      <c r="P4543">
        <v>3195</v>
      </c>
      <c r="Q4543">
        <v>64</v>
      </c>
      <c r="R4543">
        <v>378</v>
      </c>
      <c r="S4543">
        <v>29</v>
      </c>
      <c r="T4543">
        <v>287</v>
      </c>
      <c r="U4543">
        <v>0</v>
      </c>
      <c r="V4543">
        <v>0</v>
      </c>
      <c r="W4543">
        <v>6.8150082194700007E-2</v>
      </c>
      <c r="X4543">
        <v>2.6128516379541562</v>
      </c>
      <c r="Y4543">
        <v>1.9325353591991299</v>
      </c>
      <c r="Z4543">
        <v>2.2343635272264999</v>
      </c>
      <c r="AA4543">
        <v>0.83364852169104009</v>
      </c>
      <c r="AB4543">
        <v>0.70996459022340019</v>
      </c>
      <c r="AC4543">
        <v>0</v>
      </c>
      <c r="AD4543">
        <v>0</v>
      </c>
      <c r="AE4543">
        <v>8.3915137184889268</v>
      </c>
    </row>
    <row r="4544" spans="1:31" x14ac:dyDescent="0.25">
      <c r="A4544">
        <v>1879853</v>
      </c>
      <c r="B4544">
        <v>1</v>
      </c>
      <c r="C4544" t="s">
        <v>80</v>
      </c>
      <c r="D4544" t="s">
        <v>95</v>
      </c>
      <c r="E4544" t="s">
        <v>229</v>
      </c>
      <c r="F4544" t="s">
        <v>9060</v>
      </c>
      <c r="G4544" t="s">
        <v>133</v>
      </c>
      <c r="H4544" t="s">
        <v>134</v>
      </c>
      <c r="I4544" t="s">
        <v>135</v>
      </c>
      <c r="J4544" t="s">
        <v>136</v>
      </c>
      <c r="K4544" t="s">
        <v>137</v>
      </c>
      <c r="L4544" t="s">
        <v>13126</v>
      </c>
      <c r="M4544" t="s">
        <v>13127</v>
      </c>
      <c r="N4544">
        <v>0.50113694399999997</v>
      </c>
      <c r="O4544">
        <v>7</v>
      </c>
      <c r="P4544">
        <v>3976</v>
      </c>
      <c r="Q4544">
        <v>2</v>
      </c>
      <c r="R4544">
        <v>44</v>
      </c>
      <c r="S4544">
        <v>17</v>
      </c>
      <c r="T4544">
        <v>236</v>
      </c>
      <c r="U4544">
        <v>3</v>
      </c>
      <c r="V4544">
        <v>1</v>
      </c>
      <c r="W4544">
        <v>8.6561175908367876</v>
      </c>
      <c r="X4544">
        <v>597.0204639432668</v>
      </c>
      <c r="Y4544">
        <v>0.47667482239754777</v>
      </c>
      <c r="Z4544">
        <v>11.795702500843838</v>
      </c>
      <c r="AA4544">
        <v>55.330750299718332</v>
      </c>
      <c r="AB4544">
        <v>142.43808318192552</v>
      </c>
      <c r="AC4544">
        <v>69.349186913342038</v>
      </c>
      <c r="AD4544">
        <v>8.8788154552161672E-2</v>
      </c>
      <c r="AE4544">
        <v>885.155767406883</v>
      </c>
    </row>
    <row r="4545" spans="1:31" x14ac:dyDescent="0.25">
      <c r="A4545">
        <v>1879939</v>
      </c>
      <c r="B4545">
        <v>1</v>
      </c>
      <c r="C4545" t="s">
        <v>80</v>
      </c>
      <c r="D4545" t="s">
        <v>92</v>
      </c>
      <c r="E4545" t="s">
        <v>158</v>
      </c>
      <c r="F4545" t="s">
        <v>13128</v>
      </c>
      <c r="G4545" t="s">
        <v>293</v>
      </c>
      <c r="H4545" t="s">
        <v>134</v>
      </c>
      <c r="I4545" t="s">
        <v>135</v>
      </c>
      <c r="J4545" t="s">
        <v>136</v>
      </c>
      <c r="K4545" t="s">
        <v>137</v>
      </c>
      <c r="L4545" t="s">
        <v>13129</v>
      </c>
      <c r="M4545" t="s">
        <v>13130</v>
      </c>
      <c r="N4545">
        <v>1.2297222219999999</v>
      </c>
      <c r="O4545">
        <v>0</v>
      </c>
      <c r="P4545">
        <v>177</v>
      </c>
      <c r="Q4545">
        <v>0</v>
      </c>
      <c r="R4545">
        <v>0</v>
      </c>
      <c r="S4545">
        <v>0</v>
      </c>
      <c r="T4545">
        <v>12</v>
      </c>
      <c r="U4545">
        <v>0</v>
      </c>
      <c r="V4545">
        <v>0</v>
      </c>
      <c r="W4545">
        <v>0</v>
      </c>
      <c r="X4545">
        <v>71.595002384271908</v>
      </c>
      <c r="Y4545">
        <v>0</v>
      </c>
      <c r="Z4545">
        <v>0</v>
      </c>
      <c r="AA4545">
        <v>0</v>
      </c>
      <c r="AB4545">
        <v>67.905142456995861</v>
      </c>
      <c r="AC4545">
        <v>0</v>
      </c>
      <c r="AD4545">
        <v>0</v>
      </c>
      <c r="AE4545">
        <v>139.50014484126777</v>
      </c>
    </row>
    <row r="4546" spans="1:31" x14ac:dyDescent="0.25">
      <c r="A4546">
        <v>1879893</v>
      </c>
      <c r="B4546">
        <v>1</v>
      </c>
      <c r="C4546" t="s">
        <v>80</v>
      </c>
      <c r="D4546" t="s">
        <v>100</v>
      </c>
      <c r="E4546" t="s">
        <v>222</v>
      </c>
      <c r="F4546" t="s">
        <v>13131</v>
      </c>
      <c r="G4546" t="s">
        <v>1124</v>
      </c>
      <c r="H4546" t="s">
        <v>143</v>
      </c>
      <c r="I4546" t="s">
        <v>135</v>
      </c>
      <c r="J4546" t="s">
        <v>136</v>
      </c>
      <c r="K4546" t="s">
        <v>137</v>
      </c>
      <c r="L4546" t="s">
        <v>13132</v>
      </c>
      <c r="M4546" t="s">
        <v>13133</v>
      </c>
      <c r="N4546">
        <v>2.9783333330000001</v>
      </c>
      <c r="O4546">
        <v>0</v>
      </c>
      <c r="P4546">
        <v>61</v>
      </c>
      <c r="Q4546">
        <v>0</v>
      </c>
      <c r="R4546">
        <v>0</v>
      </c>
      <c r="S4546">
        <v>0</v>
      </c>
      <c r="T4546">
        <v>3</v>
      </c>
      <c r="U4546">
        <v>0</v>
      </c>
      <c r="V4546">
        <v>0</v>
      </c>
      <c r="W4546">
        <v>0</v>
      </c>
      <c r="X4546">
        <v>46.948203839905837</v>
      </c>
      <c r="Y4546">
        <v>0</v>
      </c>
      <c r="Z4546">
        <v>0</v>
      </c>
      <c r="AA4546">
        <v>0</v>
      </c>
      <c r="AB4546">
        <v>5.3437436919804631</v>
      </c>
      <c r="AC4546">
        <v>0</v>
      </c>
      <c r="AD4546">
        <v>0</v>
      </c>
      <c r="AE4546">
        <v>52.291947531886301</v>
      </c>
    </row>
    <row r="4547" spans="1:31" x14ac:dyDescent="0.25">
      <c r="A4547">
        <v>1879899</v>
      </c>
      <c r="B4547">
        <v>1</v>
      </c>
      <c r="C4547" t="s">
        <v>80</v>
      </c>
      <c r="D4547" t="s">
        <v>109</v>
      </c>
      <c r="E4547" t="s">
        <v>146</v>
      </c>
      <c r="F4547" t="s">
        <v>11560</v>
      </c>
      <c r="G4547" t="s">
        <v>148</v>
      </c>
      <c r="H4547" t="s">
        <v>143</v>
      </c>
      <c r="I4547" t="s">
        <v>135</v>
      </c>
      <c r="J4547" t="s">
        <v>136</v>
      </c>
      <c r="K4547" t="s">
        <v>137</v>
      </c>
      <c r="L4547" t="s">
        <v>13134</v>
      </c>
      <c r="M4547" t="s">
        <v>13135</v>
      </c>
      <c r="N4547">
        <v>1.098055555</v>
      </c>
      <c r="O4547">
        <v>0</v>
      </c>
      <c r="P4547">
        <v>4</v>
      </c>
      <c r="Q4547">
        <v>0</v>
      </c>
      <c r="R4547">
        <v>0</v>
      </c>
      <c r="S4547">
        <v>0</v>
      </c>
      <c r="T4547">
        <v>0</v>
      </c>
      <c r="U4547">
        <v>0</v>
      </c>
      <c r="V4547">
        <v>0</v>
      </c>
      <c r="W4547">
        <v>0</v>
      </c>
      <c r="X4547">
        <v>0.32138046502207218</v>
      </c>
      <c r="Y4547">
        <v>0</v>
      </c>
      <c r="Z4547">
        <v>0</v>
      </c>
      <c r="AA4547">
        <v>0</v>
      </c>
      <c r="AB4547">
        <v>0</v>
      </c>
      <c r="AC4547">
        <v>0</v>
      </c>
      <c r="AD4547">
        <v>0</v>
      </c>
      <c r="AE4547">
        <v>0.32138046502207218</v>
      </c>
    </row>
    <row r="4548" spans="1:31" x14ac:dyDescent="0.25">
      <c r="A4548">
        <v>1879504</v>
      </c>
      <c r="B4548">
        <v>1</v>
      </c>
      <c r="C4548" t="s">
        <v>81</v>
      </c>
      <c r="D4548" t="s">
        <v>113</v>
      </c>
      <c r="E4548" t="s">
        <v>158</v>
      </c>
      <c r="F4548" t="s">
        <v>13136</v>
      </c>
      <c r="G4548" t="s">
        <v>196</v>
      </c>
      <c r="H4548" t="s">
        <v>134</v>
      </c>
      <c r="I4548" t="s">
        <v>135</v>
      </c>
      <c r="J4548" t="s">
        <v>136</v>
      </c>
      <c r="K4548" t="s">
        <v>172</v>
      </c>
      <c r="L4548" t="s">
        <v>13137</v>
      </c>
      <c r="M4548" t="s">
        <v>13138</v>
      </c>
      <c r="N4548">
        <v>2.1550266659999999</v>
      </c>
      <c r="O4548">
        <v>0</v>
      </c>
      <c r="P4548">
        <v>21</v>
      </c>
      <c r="Q4548">
        <v>0</v>
      </c>
      <c r="R4548">
        <v>3</v>
      </c>
      <c r="S4548">
        <v>0</v>
      </c>
      <c r="T4548">
        <v>0</v>
      </c>
      <c r="U4548">
        <v>0</v>
      </c>
      <c r="V4548">
        <v>0</v>
      </c>
      <c r="W4548">
        <v>0</v>
      </c>
      <c r="X4548">
        <v>2.640702511395232</v>
      </c>
      <c r="Y4548">
        <v>0</v>
      </c>
      <c r="Z4548">
        <v>0.53620331879262495</v>
      </c>
      <c r="AA4548">
        <v>0</v>
      </c>
      <c r="AB4548">
        <v>0</v>
      </c>
      <c r="AC4548">
        <v>0</v>
      </c>
      <c r="AD4548">
        <v>0</v>
      </c>
      <c r="AE4548">
        <v>3.1769058301878568</v>
      </c>
    </row>
    <row r="4549" spans="1:31" x14ac:dyDescent="0.25">
      <c r="A4549">
        <v>1879959</v>
      </c>
      <c r="B4549">
        <v>1</v>
      </c>
      <c r="C4549" t="s">
        <v>81</v>
      </c>
      <c r="D4549" t="s">
        <v>127</v>
      </c>
      <c r="E4549" t="s">
        <v>169</v>
      </c>
      <c r="F4549" t="s">
        <v>13139</v>
      </c>
      <c r="G4549" t="s">
        <v>183</v>
      </c>
      <c r="H4549" t="s">
        <v>143</v>
      </c>
      <c r="I4549" t="s">
        <v>135</v>
      </c>
      <c r="J4549" t="s">
        <v>136</v>
      </c>
      <c r="K4549" t="s">
        <v>137</v>
      </c>
      <c r="L4549" t="s">
        <v>13140</v>
      </c>
      <c r="M4549" t="s">
        <v>13141</v>
      </c>
      <c r="N4549">
        <v>3.324166666</v>
      </c>
      <c r="O4549">
        <v>0</v>
      </c>
      <c r="P4549">
        <v>62</v>
      </c>
      <c r="Q4549">
        <v>0</v>
      </c>
      <c r="R4549">
        <v>14</v>
      </c>
      <c r="S4549">
        <v>0</v>
      </c>
      <c r="T4549">
        <v>4</v>
      </c>
      <c r="U4549">
        <v>0</v>
      </c>
      <c r="V4549">
        <v>0</v>
      </c>
      <c r="W4549">
        <v>0</v>
      </c>
      <c r="X4549">
        <v>63.277654751899242</v>
      </c>
      <c r="Y4549">
        <v>0</v>
      </c>
      <c r="Z4549">
        <v>22.863421158399589</v>
      </c>
      <c r="AA4549">
        <v>0</v>
      </c>
      <c r="AB4549">
        <v>3.9654337434153271</v>
      </c>
      <c r="AC4549">
        <v>0</v>
      </c>
      <c r="AD4549">
        <v>0</v>
      </c>
      <c r="AE4549">
        <v>90.10650965371417</v>
      </c>
    </row>
    <row r="4550" spans="1:31" x14ac:dyDescent="0.25">
      <c r="A4550">
        <v>1879936</v>
      </c>
      <c r="B4550">
        <v>1</v>
      </c>
      <c r="C4550" t="s">
        <v>81</v>
      </c>
      <c r="D4550" t="s">
        <v>127</v>
      </c>
      <c r="E4550" t="s">
        <v>131</v>
      </c>
      <c r="F4550" t="s">
        <v>390</v>
      </c>
      <c r="G4550" t="s">
        <v>133</v>
      </c>
      <c r="H4550" t="s">
        <v>134</v>
      </c>
      <c r="I4550" t="s">
        <v>135</v>
      </c>
      <c r="J4550" t="s">
        <v>136</v>
      </c>
      <c r="K4550" t="s">
        <v>137</v>
      </c>
      <c r="L4550" t="s">
        <v>13142</v>
      </c>
      <c r="M4550" t="s">
        <v>13143</v>
      </c>
      <c r="N4550">
        <v>3.5022222219999999</v>
      </c>
      <c r="O4550">
        <v>2</v>
      </c>
      <c r="P4550">
        <v>52</v>
      </c>
      <c r="Q4550">
        <v>79</v>
      </c>
      <c r="R4550">
        <v>74</v>
      </c>
      <c r="S4550">
        <v>0</v>
      </c>
      <c r="T4550">
        <v>5</v>
      </c>
      <c r="U4550">
        <v>1</v>
      </c>
      <c r="V4550">
        <v>0</v>
      </c>
      <c r="W4550">
        <v>5.760951417827636</v>
      </c>
      <c r="X4550">
        <v>50.695905878250926</v>
      </c>
      <c r="Y4550">
        <v>858.13008963918082</v>
      </c>
      <c r="Z4550">
        <v>754.89665914742091</v>
      </c>
      <c r="AA4550">
        <v>0</v>
      </c>
      <c r="AB4550">
        <v>9.4064198908755738</v>
      </c>
      <c r="AC4550">
        <v>355.36532019080136</v>
      </c>
      <c r="AD4550">
        <v>0</v>
      </c>
      <c r="AE4550">
        <v>2034.2553461643572</v>
      </c>
    </row>
    <row r="4551" spans="1:31" x14ac:dyDescent="0.25">
      <c r="A4551">
        <v>1879810</v>
      </c>
      <c r="B4551">
        <v>1</v>
      </c>
      <c r="C4551" t="s">
        <v>80</v>
      </c>
      <c r="D4551" t="s">
        <v>103</v>
      </c>
      <c r="E4551" t="s">
        <v>158</v>
      </c>
      <c r="F4551" t="s">
        <v>13144</v>
      </c>
      <c r="G4551" t="s">
        <v>476</v>
      </c>
      <c r="H4551" t="s">
        <v>134</v>
      </c>
      <c r="I4551" t="s">
        <v>152</v>
      </c>
      <c r="J4551" t="s">
        <v>136</v>
      </c>
      <c r="K4551" t="s">
        <v>137</v>
      </c>
      <c r="L4551" t="s">
        <v>13145</v>
      </c>
      <c r="M4551" t="s">
        <v>13146</v>
      </c>
      <c r="N4551">
        <v>1.6666666E-2</v>
      </c>
      <c r="O4551">
        <v>0</v>
      </c>
      <c r="P4551">
        <v>11280</v>
      </c>
      <c r="Q4551">
        <v>30</v>
      </c>
      <c r="R4551">
        <v>62</v>
      </c>
      <c r="S4551">
        <v>44</v>
      </c>
      <c r="T4551">
        <v>1380</v>
      </c>
      <c r="U4551">
        <v>12</v>
      </c>
      <c r="V4551">
        <v>9</v>
      </c>
      <c r="W4551">
        <v>0</v>
      </c>
      <c r="X4551">
        <v>54.751491659855404</v>
      </c>
      <c r="Y4551">
        <v>6.5792616304818319</v>
      </c>
      <c r="Z4551">
        <v>4.9144216214336662</v>
      </c>
      <c r="AA4551">
        <v>27.454944164715933</v>
      </c>
      <c r="AB4551">
        <v>26.800465288386249</v>
      </c>
      <c r="AC4551">
        <v>4.6283337727722671</v>
      </c>
      <c r="AD4551">
        <v>2.2014489863961999</v>
      </c>
      <c r="AE4551">
        <v>127.33036712404154</v>
      </c>
    </row>
    <row r="4552" spans="1:31" x14ac:dyDescent="0.25">
      <c r="A4552">
        <v>1879859</v>
      </c>
      <c r="B4552">
        <v>1</v>
      </c>
      <c r="C4552" t="s">
        <v>81</v>
      </c>
      <c r="D4552" t="s">
        <v>112</v>
      </c>
      <c r="E4552" t="s">
        <v>140</v>
      </c>
      <c r="F4552" t="s">
        <v>13147</v>
      </c>
      <c r="G4552" t="s">
        <v>163</v>
      </c>
      <c r="H4552" t="s">
        <v>143</v>
      </c>
      <c r="I4552" t="s">
        <v>135</v>
      </c>
      <c r="J4552" t="s">
        <v>136</v>
      </c>
      <c r="K4552" t="s">
        <v>137</v>
      </c>
      <c r="L4552" t="s">
        <v>13148</v>
      </c>
      <c r="M4552" t="s">
        <v>13149</v>
      </c>
      <c r="N4552">
        <v>5.2133333329999996</v>
      </c>
      <c r="O4552">
        <v>0</v>
      </c>
      <c r="P4552">
        <v>1</v>
      </c>
      <c r="Q4552">
        <v>0</v>
      </c>
      <c r="R4552">
        <v>0</v>
      </c>
      <c r="S4552">
        <v>0</v>
      </c>
      <c r="T4552">
        <v>0</v>
      </c>
      <c r="U4552">
        <v>0</v>
      </c>
      <c r="V4552">
        <v>0</v>
      </c>
      <c r="W4552">
        <v>0</v>
      </c>
      <c r="X4552">
        <v>1.4259518483519473</v>
      </c>
      <c r="Y4552">
        <v>0</v>
      </c>
      <c r="Z4552">
        <v>0</v>
      </c>
      <c r="AA4552">
        <v>0</v>
      </c>
      <c r="AB4552">
        <v>0</v>
      </c>
      <c r="AC4552">
        <v>0</v>
      </c>
      <c r="AD4552">
        <v>0</v>
      </c>
      <c r="AE4552">
        <v>1.4259518483519473</v>
      </c>
    </row>
    <row r="4553" spans="1:31" x14ac:dyDescent="0.25">
      <c r="A4553">
        <v>1879630</v>
      </c>
      <c r="B4553">
        <v>1</v>
      </c>
      <c r="C4553" t="s">
        <v>80</v>
      </c>
      <c r="D4553" t="s">
        <v>95</v>
      </c>
      <c r="E4553" t="s">
        <v>229</v>
      </c>
      <c r="F4553" t="s">
        <v>9060</v>
      </c>
      <c r="G4553" t="s">
        <v>133</v>
      </c>
      <c r="H4553" t="s">
        <v>134</v>
      </c>
      <c r="I4553" t="s">
        <v>135</v>
      </c>
      <c r="J4553" t="s">
        <v>136</v>
      </c>
      <c r="K4553" t="s">
        <v>137</v>
      </c>
      <c r="L4553" t="s">
        <v>13150</v>
      </c>
      <c r="M4553" t="s">
        <v>13151</v>
      </c>
      <c r="N4553">
        <v>0.42638888800000002</v>
      </c>
      <c r="O4553">
        <v>7</v>
      </c>
      <c r="P4553">
        <v>3422</v>
      </c>
      <c r="Q4553">
        <v>2</v>
      </c>
      <c r="R4553">
        <v>43</v>
      </c>
      <c r="S4553">
        <v>15</v>
      </c>
      <c r="T4553">
        <v>183</v>
      </c>
      <c r="U4553">
        <v>3</v>
      </c>
      <c r="V4553">
        <v>1</v>
      </c>
      <c r="W4553">
        <v>5.9864861157749116</v>
      </c>
      <c r="X4553">
        <v>405.18468658959165</v>
      </c>
      <c r="Y4553">
        <v>0.38645708399557777</v>
      </c>
      <c r="Z4553">
        <v>9.7317737055801743</v>
      </c>
      <c r="AA4553">
        <v>42.066175375395964</v>
      </c>
      <c r="AB4553">
        <v>88.972921182285518</v>
      </c>
      <c r="AC4553">
        <v>67.400997247923669</v>
      </c>
      <c r="AD4553">
        <v>9.8413732722433339E-2</v>
      </c>
      <c r="AE4553">
        <v>619.82791103326997</v>
      </c>
    </row>
    <row r="4554" spans="1:31" x14ac:dyDescent="0.25">
      <c r="A4554">
        <v>1879879</v>
      </c>
      <c r="B4554">
        <v>1</v>
      </c>
      <c r="C4554" t="s">
        <v>80</v>
      </c>
      <c r="D4554" t="s">
        <v>98</v>
      </c>
      <c r="E4554" t="s">
        <v>158</v>
      </c>
      <c r="F4554" t="s">
        <v>13152</v>
      </c>
      <c r="G4554" t="s">
        <v>219</v>
      </c>
      <c r="H4554" t="s">
        <v>134</v>
      </c>
      <c r="I4554" t="s">
        <v>135</v>
      </c>
      <c r="J4554" t="s">
        <v>136</v>
      </c>
      <c r="K4554" t="s">
        <v>137</v>
      </c>
      <c r="L4554" t="s">
        <v>13153</v>
      </c>
      <c r="M4554" t="s">
        <v>13154</v>
      </c>
      <c r="N4554">
        <v>0.96944444399999996</v>
      </c>
      <c r="O4554">
        <v>0</v>
      </c>
      <c r="P4554">
        <v>5</v>
      </c>
      <c r="Q4554">
        <v>0</v>
      </c>
      <c r="R4554">
        <v>12</v>
      </c>
      <c r="S4554">
        <v>0</v>
      </c>
      <c r="T4554">
        <v>0</v>
      </c>
      <c r="U4554">
        <v>0</v>
      </c>
      <c r="V4554">
        <v>0</v>
      </c>
      <c r="W4554">
        <v>0</v>
      </c>
      <c r="X4554">
        <v>0.82489652484000275</v>
      </c>
      <c r="Y4554">
        <v>0</v>
      </c>
      <c r="Z4554">
        <v>12.136922122981883</v>
      </c>
      <c r="AA4554">
        <v>0</v>
      </c>
      <c r="AB4554">
        <v>0</v>
      </c>
      <c r="AC4554">
        <v>0</v>
      </c>
      <c r="AD4554">
        <v>0</v>
      </c>
      <c r="AE4554">
        <v>12.961818647821886</v>
      </c>
    </row>
    <row r="4555" spans="1:31" x14ac:dyDescent="0.25">
      <c r="A4555">
        <v>1879524</v>
      </c>
      <c r="B4555">
        <v>1</v>
      </c>
      <c r="C4555" t="s">
        <v>81</v>
      </c>
      <c r="D4555" t="s">
        <v>112</v>
      </c>
      <c r="E4555" t="s">
        <v>146</v>
      </c>
      <c r="F4555" t="s">
        <v>13155</v>
      </c>
      <c r="G4555" t="s">
        <v>148</v>
      </c>
      <c r="H4555" t="s">
        <v>143</v>
      </c>
      <c r="I4555" t="s">
        <v>135</v>
      </c>
      <c r="J4555" t="s">
        <v>136</v>
      </c>
      <c r="K4555" t="s">
        <v>137</v>
      </c>
      <c r="L4555" t="s">
        <v>13156</v>
      </c>
      <c r="M4555" t="s">
        <v>13157</v>
      </c>
      <c r="N4555">
        <v>4.6055555549999996</v>
      </c>
      <c r="O4555">
        <v>0</v>
      </c>
      <c r="P4555">
        <v>13</v>
      </c>
      <c r="Q4555">
        <v>0</v>
      </c>
      <c r="R4555">
        <v>0</v>
      </c>
      <c r="S4555">
        <v>0</v>
      </c>
      <c r="T4555">
        <v>0</v>
      </c>
      <c r="U4555">
        <v>0</v>
      </c>
      <c r="V4555">
        <v>0</v>
      </c>
      <c r="W4555">
        <v>0</v>
      </c>
      <c r="X4555">
        <v>4.665911810701167</v>
      </c>
      <c r="Y4555">
        <v>0</v>
      </c>
      <c r="Z4555">
        <v>0</v>
      </c>
      <c r="AA4555">
        <v>0</v>
      </c>
      <c r="AB4555">
        <v>0</v>
      </c>
      <c r="AC4555">
        <v>0</v>
      </c>
      <c r="AD4555">
        <v>0</v>
      </c>
      <c r="AE4555">
        <v>4.665911810701167</v>
      </c>
    </row>
    <row r="4556" spans="1:31" x14ac:dyDescent="0.25">
      <c r="A4556">
        <v>1879581</v>
      </c>
      <c r="B4556">
        <v>1</v>
      </c>
      <c r="C4556" t="s">
        <v>80</v>
      </c>
      <c r="D4556" t="s">
        <v>106</v>
      </c>
      <c r="E4556" t="s">
        <v>210</v>
      </c>
      <c r="F4556" t="s">
        <v>7097</v>
      </c>
      <c r="G4556" t="s">
        <v>476</v>
      </c>
      <c r="H4556" t="s">
        <v>134</v>
      </c>
      <c r="I4556" t="s">
        <v>135</v>
      </c>
      <c r="J4556" t="s">
        <v>136</v>
      </c>
      <c r="K4556" t="s">
        <v>137</v>
      </c>
      <c r="L4556" t="s">
        <v>13158</v>
      </c>
      <c r="M4556" t="s">
        <v>13159</v>
      </c>
      <c r="N4556">
        <v>0.46666666600000001</v>
      </c>
      <c r="O4556">
        <v>0</v>
      </c>
      <c r="P4556">
        <v>7</v>
      </c>
      <c r="Q4556">
        <v>29</v>
      </c>
      <c r="R4556">
        <v>54</v>
      </c>
      <c r="S4556">
        <v>9</v>
      </c>
      <c r="T4556">
        <v>13</v>
      </c>
      <c r="U4556">
        <v>1</v>
      </c>
      <c r="V4556">
        <v>0</v>
      </c>
      <c r="W4556">
        <v>0</v>
      </c>
      <c r="X4556">
        <v>1.3134751796763333</v>
      </c>
      <c r="Y4556">
        <v>179.59304947553852</v>
      </c>
      <c r="Z4556">
        <v>176.71244048527575</v>
      </c>
      <c r="AA4556">
        <v>28.246035857558404</v>
      </c>
      <c r="AB4556">
        <v>23.481932718225337</v>
      </c>
      <c r="AC4556">
        <v>5.9089446158400012</v>
      </c>
      <c r="AD4556">
        <v>0</v>
      </c>
      <c r="AE4556">
        <v>415.25587833211438</v>
      </c>
    </row>
    <row r="4557" spans="1:31" x14ac:dyDescent="0.25">
      <c r="A4557">
        <v>1879470</v>
      </c>
      <c r="B4557">
        <v>1</v>
      </c>
      <c r="C4557" t="s">
        <v>81</v>
      </c>
      <c r="D4557" t="s">
        <v>115</v>
      </c>
      <c r="E4557" t="s">
        <v>146</v>
      </c>
      <c r="F4557" t="s">
        <v>13160</v>
      </c>
      <c r="G4557" t="s">
        <v>148</v>
      </c>
      <c r="H4557" t="s">
        <v>143</v>
      </c>
      <c r="I4557" t="s">
        <v>135</v>
      </c>
      <c r="J4557" t="s">
        <v>136</v>
      </c>
      <c r="K4557" t="s">
        <v>137</v>
      </c>
      <c r="L4557" t="s">
        <v>13161</v>
      </c>
      <c r="M4557" t="s">
        <v>13162</v>
      </c>
      <c r="N4557">
        <v>3.113888888</v>
      </c>
      <c r="O4557">
        <v>0</v>
      </c>
      <c r="P4557">
        <v>9</v>
      </c>
      <c r="Q4557">
        <v>0</v>
      </c>
      <c r="R4557">
        <v>1</v>
      </c>
      <c r="S4557">
        <v>0</v>
      </c>
      <c r="T4557">
        <v>0</v>
      </c>
      <c r="U4557">
        <v>0</v>
      </c>
      <c r="V4557">
        <v>0</v>
      </c>
      <c r="W4557">
        <v>0</v>
      </c>
      <c r="X4557">
        <v>0.41715206516038011</v>
      </c>
      <c r="Y4557">
        <v>0</v>
      </c>
      <c r="Z4557">
        <v>3.2254721912180933</v>
      </c>
      <c r="AA4557">
        <v>0</v>
      </c>
      <c r="AB4557">
        <v>0</v>
      </c>
      <c r="AC4557">
        <v>0</v>
      </c>
      <c r="AD4557">
        <v>0</v>
      </c>
      <c r="AE4557">
        <v>3.6426242563784732</v>
      </c>
    </row>
    <row r="4558" spans="1:31" x14ac:dyDescent="0.25">
      <c r="A4558">
        <v>1879825</v>
      </c>
      <c r="B4558">
        <v>1</v>
      </c>
      <c r="C4558" t="s">
        <v>80</v>
      </c>
      <c r="D4558" t="s">
        <v>106</v>
      </c>
      <c r="E4558" t="s">
        <v>210</v>
      </c>
      <c r="F4558" t="s">
        <v>7097</v>
      </c>
      <c r="G4558" t="s">
        <v>171</v>
      </c>
      <c r="H4558" t="s">
        <v>134</v>
      </c>
      <c r="I4558" t="s">
        <v>135</v>
      </c>
      <c r="J4558" t="s">
        <v>136</v>
      </c>
      <c r="K4558" t="s">
        <v>172</v>
      </c>
      <c r="L4558" t="s">
        <v>13163</v>
      </c>
      <c r="M4558" t="s">
        <v>13164</v>
      </c>
      <c r="N4558">
        <v>0.898888888</v>
      </c>
      <c r="O4558">
        <v>0</v>
      </c>
      <c r="P4558">
        <v>7</v>
      </c>
      <c r="Q4558">
        <v>29</v>
      </c>
      <c r="R4558">
        <v>54</v>
      </c>
      <c r="S4558">
        <v>9</v>
      </c>
      <c r="T4558">
        <v>13</v>
      </c>
      <c r="U4558">
        <v>1</v>
      </c>
      <c r="V4558">
        <v>0</v>
      </c>
      <c r="W4558">
        <v>0</v>
      </c>
      <c r="X4558">
        <v>3.2175964279474791</v>
      </c>
      <c r="Y4558">
        <v>372.35163371794687</v>
      </c>
      <c r="Z4558">
        <v>340.79830965617987</v>
      </c>
      <c r="AA4558">
        <v>63.850931195641543</v>
      </c>
      <c r="AB4558">
        <v>56.175056288407589</v>
      </c>
      <c r="AC4558">
        <v>10.671654334248</v>
      </c>
      <c r="AD4558">
        <v>0</v>
      </c>
      <c r="AE4558">
        <v>847.06518162037139</v>
      </c>
    </row>
    <row r="4559" spans="1:31" x14ac:dyDescent="0.25">
      <c r="A4559">
        <v>1879779</v>
      </c>
      <c r="B4559">
        <v>1</v>
      </c>
      <c r="C4559" t="s">
        <v>81</v>
      </c>
      <c r="D4559" t="s">
        <v>127</v>
      </c>
      <c r="E4559" t="s">
        <v>210</v>
      </c>
      <c r="F4559" t="s">
        <v>4340</v>
      </c>
      <c r="G4559" t="s">
        <v>133</v>
      </c>
      <c r="H4559" t="s">
        <v>134</v>
      </c>
      <c r="I4559" t="s">
        <v>135</v>
      </c>
      <c r="J4559" t="s">
        <v>136</v>
      </c>
      <c r="K4559" t="s">
        <v>137</v>
      </c>
      <c r="L4559" t="s">
        <v>13165</v>
      </c>
      <c r="M4559" t="s">
        <v>13166</v>
      </c>
      <c r="N4559">
        <v>1.503333333</v>
      </c>
      <c r="O4559">
        <v>9</v>
      </c>
      <c r="P4559">
        <v>4475</v>
      </c>
      <c r="Q4559">
        <v>578</v>
      </c>
      <c r="R4559">
        <v>405</v>
      </c>
      <c r="S4559">
        <v>52</v>
      </c>
      <c r="T4559">
        <v>475</v>
      </c>
      <c r="U4559">
        <v>15</v>
      </c>
      <c r="V4559">
        <v>2</v>
      </c>
      <c r="W4559">
        <v>7.958184998593766</v>
      </c>
      <c r="X4559">
        <v>1524.7910660440944</v>
      </c>
      <c r="Y4559">
        <v>2678.8165605795521</v>
      </c>
      <c r="Z4559">
        <v>1018.7780343828717</v>
      </c>
      <c r="AA4559">
        <v>1554.1793367136852</v>
      </c>
      <c r="AB4559">
        <v>393.01108800569864</v>
      </c>
      <c r="AC4559">
        <v>1112.3416952942637</v>
      </c>
      <c r="AD4559">
        <v>2.605670044951697</v>
      </c>
      <c r="AE4559">
        <v>8292.4816360637124</v>
      </c>
    </row>
    <row r="4560" spans="1:31" x14ac:dyDescent="0.25">
      <c r="A4560">
        <v>1879616</v>
      </c>
      <c r="B4560">
        <v>1</v>
      </c>
      <c r="C4560" t="s">
        <v>80</v>
      </c>
      <c r="D4560" t="s">
        <v>97</v>
      </c>
      <c r="E4560" t="s">
        <v>140</v>
      </c>
      <c r="F4560" t="s">
        <v>13167</v>
      </c>
      <c r="G4560" t="s">
        <v>207</v>
      </c>
      <c r="H4560" t="s">
        <v>143</v>
      </c>
      <c r="I4560" t="s">
        <v>135</v>
      </c>
      <c r="J4560" t="s">
        <v>136</v>
      </c>
      <c r="K4560" t="s">
        <v>137</v>
      </c>
      <c r="L4560" t="s">
        <v>13168</v>
      </c>
      <c r="M4560" t="s">
        <v>13169</v>
      </c>
      <c r="N4560">
        <v>1.496111111</v>
      </c>
      <c r="O4560">
        <v>0</v>
      </c>
      <c r="P4560">
        <v>1</v>
      </c>
      <c r="Q4560">
        <v>0</v>
      </c>
      <c r="R4560">
        <v>0</v>
      </c>
      <c r="S4560">
        <v>0</v>
      </c>
      <c r="T4560">
        <v>0</v>
      </c>
      <c r="U4560">
        <v>0</v>
      </c>
      <c r="V4560">
        <v>0</v>
      </c>
      <c r="W4560">
        <v>0</v>
      </c>
      <c r="X4560">
        <v>0.37996129494674996</v>
      </c>
      <c r="Y4560">
        <v>0</v>
      </c>
      <c r="Z4560">
        <v>0</v>
      </c>
      <c r="AA4560">
        <v>0</v>
      </c>
      <c r="AB4560">
        <v>0</v>
      </c>
      <c r="AC4560">
        <v>0</v>
      </c>
      <c r="AD4560">
        <v>0</v>
      </c>
      <c r="AE4560">
        <v>0.37996129494674996</v>
      </c>
    </row>
    <row r="4561" spans="1:31" x14ac:dyDescent="0.25">
      <c r="A4561">
        <v>1879547</v>
      </c>
      <c r="B4561">
        <v>1</v>
      </c>
      <c r="C4561" t="s">
        <v>80</v>
      </c>
      <c r="D4561" t="s">
        <v>106</v>
      </c>
      <c r="E4561" t="s">
        <v>146</v>
      </c>
      <c r="F4561" t="s">
        <v>13170</v>
      </c>
      <c r="G4561" t="s">
        <v>148</v>
      </c>
      <c r="H4561" t="s">
        <v>143</v>
      </c>
      <c r="I4561" t="s">
        <v>135</v>
      </c>
      <c r="J4561" t="s">
        <v>136</v>
      </c>
      <c r="K4561" t="s">
        <v>137</v>
      </c>
      <c r="L4561" t="s">
        <v>13171</v>
      </c>
      <c r="M4561" t="s">
        <v>13172</v>
      </c>
      <c r="N4561">
        <v>0.760833333</v>
      </c>
      <c r="O4561">
        <v>0</v>
      </c>
      <c r="P4561">
        <v>0</v>
      </c>
      <c r="Q4561">
        <v>0</v>
      </c>
      <c r="R4561">
        <v>1</v>
      </c>
      <c r="S4561">
        <v>0</v>
      </c>
      <c r="T4561">
        <v>0</v>
      </c>
      <c r="U4561">
        <v>0</v>
      </c>
      <c r="V4561">
        <v>0</v>
      </c>
      <c r="W4561">
        <v>0</v>
      </c>
      <c r="X4561">
        <v>0</v>
      </c>
      <c r="Y4561">
        <v>0</v>
      </c>
      <c r="Z4561">
        <v>3.478239953531574</v>
      </c>
      <c r="AA4561">
        <v>0</v>
      </c>
      <c r="AB4561">
        <v>0</v>
      </c>
      <c r="AC4561">
        <v>0</v>
      </c>
      <c r="AD4561">
        <v>0</v>
      </c>
      <c r="AE4561">
        <v>3.478239953531574</v>
      </c>
    </row>
    <row r="4562" spans="1:31" x14ac:dyDescent="0.25">
      <c r="A4562">
        <v>1879988</v>
      </c>
      <c r="B4562">
        <v>1</v>
      </c>
      <c r="C4562" t="s">
        <v>80</v>
      </c>
      <c r="D4562" t="s">
        <v>99</v>
      </c>
      <c r="E4562" t="s">
        <v>210</v>
      </c>
      <c r="F4562" t="s">
        <v>3454</v>
      </c>
      <c r="G4562" t="s">
        <v>133</v>
      </c>
      <c r="H4562" t="s">
        <v>134</v>
      </c>
      <c r="I4562" t="s">
        <v>135</v>
      </c>
      <c r="J4562" t="s">
        <v>136</v>
      </c>
      <c r="K4562" t="s">
        <v>137</v>
      </c>
      <c r="L4562" t="s">
        <v>13173</v>
      </c>
      <c r="M4562" t="s">
        <v>13174</v>
      </c>
      <c r="N4562">
        <v>0.133611111</v>
      </c>
      <c r="O4562">
        <v>4</v>
      </c>
      <c r="P4562">
        <v>808</v>
      </c>
      <c r="Q4562">
        <v>11</v>
      </c>
      <c r="R4562">
        <v>99</v>
      </c>
      <c r="S4562">
        <v>20</v>
      </c>
      <c r="T4562">
        <v>52</v>
      </c>
      <c r="U4562">
        <v>0</v>
      </c>
      <c r="V4562">
        <v>4</v>
      </c>
      <c r="W4562">
        <v>1.4737130390865136</v>
      </c>
      <c r="X4562">
        <v>21.430449983986666</v>
      </c>
      <c r="Y4562">
        <v>5.9058248898410026</v>
      </c>
      <c r="Z4562">
        <v>8.7647363193766896</v>
      </c>
      <c r="AA4562">
        <v>7.5131440586871872</v>
      </c>
      <c r="AB4562">
        <v>2.4141262644096146</v>
      </c>
      <c r="AC4562">
        <v>0</v>
      </c>
      <c r="AD4562">
        <v>0.57308127397202513</v>
      </c>
      <c r="AE4562">
        <v>48.075075829359704</v>
      </c>
    </row>
    <row r="4563" spans="1:31" x14ac:dyDescent="0.25">
      <c r="A4563">
        <v>1879656</v>
      </c>
      <c r="B4563">
        <v>1</v>
      </c>
      <c r="C4563" t="s">
        <v>80</v>
      </c>
      <c r="D4563" t="s">
        <v>87</v>
      </c>
      <c r="E4563" t="s">
        <v>140</v>
      </c>
      <c r="F4563" t="s">
        <v>13175</v>
      </c>
      <c r="G4563" t="s">
        <v>163</v>
      </c>
      <c r="H4563" t="s">
        <v>143</v>
      </c>
      <c r="I4563" t="s">
        <v>135</v>
      </c>
      <c r="J4563" t="s">
        <v>136</v>
      </c>
      <c r="K4563" t="s">
        <v>137</v>
      </c>
      <c r="L4563" t="s">
        <v>13176</v>
      </c>
      <c r="M4563" t="s">
        <v>13177</v>
      </c>
      <c r="N4563">
        <v>2.6319444440000002</v>
      </c>
      <c r="O4563">
        <v>0</v>
      </c>
      <c r="P4563">
        <v>2</v>
      </c>
      <c r="Q4563">
        <v>0</v>
      </c>
      <c r="R4563">
        <v>0</v>
      </c>
      <c r="S4563">
        <v>0</v>
      </c>
      <c r="T4563">
        <v>1</v>
      </c>
      <c r="U4563">
        <v>0</v>
      </c>
      <c r="V4563">
        <v>0</v>
      </c>
      <c r="W4563">
        <v>0</v>
      </c>
      <c r="X4563">
        <v>1.4002351693108317</v>
      </c>
      <c r="Y4563">
        <v>0</v>
      </c>
      <c r="Z4563">
        <v>0</v>
      </c>
      <c r="AA4563">
        <v>0</v>
      </c>
      <c r="AB4563">
        <v>1.2553825358396713</v>
      </c>
      <c r="AC4563">
        <v>0</v>
      </c>
      <c r="AD4563">
        <v>0</v>
      </c>
      <c r="AE4563">
        <v>2.6556177051505028</v>
      </c>
    </row>
    <row r="4564" spans="1:31" x14ac:dyDescent="0.25">
      <c r="A4564">
        <v>1879719</v>
      </c>
      <c r="B4564">
        <v>1</v>
      </c>
      <c r="C4564" t="s">
        <v>81</v>
      </c>
      <c r="D4564" t="s">
        <v>118</v>
      </c>
      <c r="E4564" t="s">
        <v>169</v>
      </c>
      <c r="F4564" t="s">
        <v>13178</v>
      </c>
      <c r="G4564" t="s">
        <v>183</v>
      </c>
      <c r="H4564" t="s">
        <v>143</v>
      </c>
      <c r="I4564" t="s">
        <v>135</v>
      </c>
      <c r="J4564" t="s">
        <v>136</v>
      </c>
      <c r="K4564" t="s">
        <v>137</v>
      </c>
      <c r="L4564" t="s">
        <v>13179</v>
      </c>
      <c r="M4564" t="s">
        <v>13180</v>
      </c>
      <c r="N4564">
        <v>2.525555555</v>
      </c>
      <c r="O4564">
        <v>0</v>
      </c>
      <c r="P4564">
        <v>71</v>
      </c>
      <c r="Q4564">
        <v>0</v>
      </c>
      <c r="R4564">
        <v>4</v>
      </c>
      <c r="S4564">
        <v>0</v>
      </c>
      <c r="T4564">
        <v>0</v>
      </c>
      <c r="U4564">
        <v>0</v>
      </c>
      <c r="V4564">
        <v>0</v>
      </c>
      <c r="W4564">
        <v>0</v>
      </c>
      <c r="X4564">
        <v>23.13494854334969</v>
      </c>
      <c r="Y4564">
        <v>0</v>
      </c>
      <c r="Z4564">
        <v>28.532043039830491</v>
      </c>
      <c r="AA4564">
        <v>0</v>
      </c>
      <c r="AB4564">
        <v>0</v>
      </c>
      <c r="AC4564">
        <v>0</v>
      </c>
      <c r="AD4564">
        <v>0</v>
      </c>
      <c r="AE4564">
        <v>51.666991583180177</v>
      </c>
    </row>
    <row r="4565" spans="1:31" x14ac:dyDescent="0.25">
      <c r="A4565">
        <v>1879862</v>
      </c>
      <c r="B4565">
        <v>1</v>
      </c>
      <c r="C4565" t="s">
        <v>80</v>
      </c>
      <c r="D4565" t="s">
        <v>106</v>
      </c>
      <c r="E4565" t="s">
        <v>222</v>
      </c>
      <c r="F4565" t="s">
        <v>13181</v>
      </c>
      <c r="G4565" t="s">
        <v>148</v>
      </c>
      <c r="H4565" t="s">
        <v>143</v>
      </c>
      <c r="I4565" t="s">
        <v>135</v>
      </c>
      <c r="J4565" t="s">
        <v>136</v>
      </c>
      <c r="K4565" t="s">
        <v>137</v>
      </c>
      <c r="L4565" t="s">
        <v>13182</v>
      </c>
      <c r="M4565" t="s">
        <v>13183</v>
      </c>
      <c r="N4565">
        <v>0.70611111100000001</v>
      </c>
      <c r="O4565">
        <v>0</v>
      </c>
      <c r="P4565">
        <v>0</v>
      </c>
      <c r="Q4565">
        <v>0</v>
      </c>
      <c r="R4565">
        <v>0</v>
      </c>
      <c r="S4565">
        <v>0</v>
      </c>
      <c r="T4565">
        <v>3</v>
      </c>
      <c r="U4565">
        <v>0</v>
      </c>
      <c r="V4565">
        <v>0</v>
      </c>
      <c r="W4565">
        <v>0</v>
      </c>
      <c r="X4565">
        <v>0</v>
      </c>
      <c r="Y4565">
        <v>0</v>
      </c>
      <c r="Z4565">
        <v>0</v>
      </c>
      <c r="AA4565">
        <v>0</v>
      </c>
      <c r="AB4565">
        <v>18.622854661630988</v>
      </c>
      <c r="AC4565">
        <v>0</v>
      </c>
      <c r="AD4565">
        <v>0</v>
      </c>
      <c r="AE4565">
        <v>18.622854661630988</v>
      </c>
    </row>
    <row r="4566" spans="1:31" x14ac:dyDescent="0.25">
      <c r="A4566">
        <v>1879507</v>
      </c>
      <c r="B4566">
        <v>1</v>
      </c>
      <c r="C4566" t="s">
        <v>80</v>
      </c>
      <c r="D4566" t="s">
        <v>83</v>
      </c>
      <c r="E4566" t="s">
        <v>229</v>
      </c>
      <c r="F4566" t="s">
        <v>13184</v>
      </c>
      <c r="G4566" t="s">
        <v>133</v>
      </c>
      <c r="H4566" t="s">
        <v>134</v>
      </c>
      <c r="I4566" t="s">
        <v>135</v>
      </c>
      <c r="J4566" t="s">
        <v>136</v>
      </c>
      <c r="K4566" t="s">
        <v>137</v>
      </c>
      <c r="L4566" t="s">
        <v>13185</v>
      </c>
      <c r="M4566" t="s">
        <v>13186</v>
      </c>
      <c r="N4566">
        <v>1.275075833</v>
      </c>
      <c r="O4566">
        <v>0</v>
      </c>
      <c r="P4566">
        <v>323</v>
      </c>
      <c r="Q4566">
        <v>0</v>
      </c>
      <c r="R4566">
        <v>0</v>
      </c>
      <c r="S4566">
        <v>12</v>
      </c>
      <c r="T4566">
        <v>62</v>
      </c>
      <c r="U4566">
        <v>7</v>
      </c>
      <c r="V4566">
        <v>12</v>
      </c>
      <c r="W4566">
        <v>0</v>
      </c>
      <c r="X4566">
        <v>98.035438430369538</v>
      </c>
      <c r="Y4566">
        <v>0</v>
      </c>
      <c r="Z4566">
        <v>0</v>
      </c>
      <c r="AA4566">
        <v>155.2026496760507</v>
      </c>
      <c r="AB4566">
        <v>198.15709820567832</v>
      </c>
      <c r="AC4566">
        <v>1003.2598849651635</v>
      </c>
      <c r="AD4566">
        <v>118.68138055595561</v>
      </c>
      <c r="AE4566">
        <v>1573.3364518332176</v>
      </c>
    </row>
    <row r="4567" spans="1:31" x14ac:dyDescent="0.25">
      <c r="A4567">
        <v>1879882</v>
      </c>
      <c r="B4567">
        <v>1</v>
      </c>
      <c r="C4567" t="s">
        <v>80</v>
      </c>
      <c r="D4567" t="s">
        <v>98</v>
      </c>
      <c r="E4567" t="s">
        <v>158</v>
      </c>
      <c r="F4567" t="s">
        <v>13187</v>
      </c>
      <c r="G4567" t="s">
        <v>219</v>
      </c>
      <c r="H4567" t="s">
        <v>134</v>
      </c>
      <c r="I4567" t="s">
        <v>135</v>
      </c>
      <c r="J4567" t="s">
        <v>136</v>
      </c>
      <c r="K4567" t="s">
        <v>137</v>
      </c>
      <c r="L4567" t="s">
        <v>13188</v>
      </c>
      <c r="M4567" t="s">
        <v>13189</v>
      </c>
      <c r="N4567">
        <v>1.369444444</v>
      </c>
      <c r="O4567">
        <v>0</v>
      </c>
      <c r="P4567">
        <v>26</v>
      </c>
      <c r="Q4567">
        <v>0</v>
      </c>
      <c r="R4567">
        <v>19</v>
      </c>
      <c r="S4567">
        <v>0</v>
      </c>
      <c r="T4567">
        <v>8</v>
      </c>
      <c r="U4567">
        <v>0</v>
      </c>
      <c r="V4567">
        <v>0</v>
      </c>
      <c r="W4567">
        <v>0</v>
      </c>
      <c r="X4567">
        <v>17.976804811308348</v>
      </c>
      <c r="Y4567">
        <v>0</v>
      </c>
      <c r="Z4567">
        <v>24.037114951612395</v>
      </c>
      <c r="AA4567">
        <v>0</v>
      </c>
      <c r="AB4567">
        <v>28.30856047050073</v>
      </c>
      <c r="AC4567">
        <v>0</v>
      </c>
      <c r="AD4567">
        <v>0</v>
      </c>
      <c r="AE4567">
        <v>70.322480233421473</v>
      </c>
    </row>
    <row r="4568" spans="1:31" x14ac:dyDescent="0.25">
      <c r="A4568">
        <v>1879905</v>
      </c>
      <c r="B4568">
        <v>1</v>
      </c>
      <c r="C4568" t="s">
        <v>81</v>
      </c>
      <c r="D4568" t="s">
        <v>121</v>
      </c>
      <c r="E4568" t="s">
        <v>146</v>
      </c>
      <c r="F4568" t="s">
        <v>13190</v>
      </c>
      <c r="G4568" t="s">
        <v>148</v>
      </c>
      <c r="H4568" t="s">
        <v>143</v>
      </c>
      <c r="I4568" t="s">
        <v>135</v>
      </c>
      <c r="J4568" t="s">
        <v>136</v>
      </c>
      <c r="K4568" t="s">
        <v>137</v>
      </c>
      <c r="L4568" t="s">
        <v>13191</v>
      </c>
      <c r="M4568" t="s">
        <v>13192</v>
      </c>
      <c r="N4568">
        <v>2.0955555549999998</v>
      </c>
      <c r="O4568">
        <v>0</v>
      </c>
      <c r="P4568">
        <v>35</v>
      </c>
      <c r="Q4568">
        <v>0</v>
      </c>
      <c r="R4568">
        <v>3</v>
      </c>
      <c r="S4568">
        <v>0</v>
      </c>
      <c r="T4568">
        <v>2</v>
      </c>
      <c r="U4568">
        <v>0</v>
      </c>
      <c r="V4568">
        <v>0</v>
      </c>
      <c r="W4568">
        <v>0</v>
      </c>
      <c r="X4568">
        <v>16.732638858867347</v>
      </c>
      <c r="Y4568">
        <v>0</v>
      </c>
      <c r="Z4568">
        <v>1.7025720699904101</v>
      </c>
      <c r="AA4568">
        <v>0</v>
      </c>
      <c r="AB4568">
        <v>0.15485972977124443</v>
      </c>
      <c r="AC4568">
        <v>0</v>
      </c>
      <c r="AD4568">
        <v>0</v>
      </c>
      <c r="AE4568">
        <v>18.590070658629003</v>
      </c>
    </row>
    <row r="4569" spans="1:31" x14ac:dyDescent="0.25">
      <c r="A4569">
        <v>1879739</v>
      </c>
      <c r="B4569">
        <v>1</v>
      </c>
      <c r="C4569" t="s">
        <v>80</v>
      </c>
      <c r="D4569" t="s">
        <v>105</v>
      </c>
      <c r="E4569" t="s">
        <v>146</v>
      </c>
      <c r="F4569" t="s">
        <v>13193</v>
      </c>
      <c r="G4569" t="s">
        <v>943</v>
      </c>
      <c r="H4569" t="s">
        <v>143</v>
      </c>
      <c r="I4569" t="s">
        <v>135</v>
      </c>
      <c r="J4569" t="s">
        <v>136</v>
      </c>
      <c r="K4569" t="s">
        <v>137</v>
      </c>
      <c r="L4569" t="s">
        <v>13194</v>
      </c>
      <c r="M4569" t="s">
        <v>13195</v>
      </c>
      <c r="N4569">
        <v>2.747222222</v>
      </c>
      <c r="O4569">
        <v>0</v>
      </c>
      <c r="P4569">
        <v>142</v>
      </c>
      <c r="Q4569">
        <v>0</v>
      </c>
      <c r="R4569">
        <v>1</v>
      </c>
      <c r="S4569">
        <v>0</v>
      </c>
      <c r="T4569">
        <v>4</v>
      </c>
      <c r="U4569">
        <v>0</v>
      </c>
      <c r="V4569">
        <v>0</v>
      </c>
      <c r="W4569">
        <v>0</v>
      </c>
      <c r="X4569">
        <v>94.808410492162707</v>
      </c>
      <c r="Y4569">
        <v>0</v>
      </c>
      <c r="Z4569">
        <v>1.2980863134129541</v>
      </c>
      <c r="AA4569">
        <v>0</v>
      </c>
      <c r="AB4569">
        <v>4.8295782511477539</v>
      </c>
      <c r="AC4569">
        <v>0</v>
      </c>
      <c r="AD4569">
        <v>0</v>
      </c>
      <c r="AE4569">
        <v>100.93607505672341</v>
      </c>
    </row>
    <row r="4570" spans="1:31" x14ac:dyDescent="0.25">
      <c r="A4570">
        <v>1879819</v>
      </c>
      <c r="B4570">
        <v>1</v>
      </c>
      <c r="C4570" t="s">
        <v>81</v>
      </c>
      <c r="D4570" t="s">
        <v>113</v>
      </c>
      <c r="E4570" t="s">
        <v>158</v>
      </c>
      <c r="F4570" t="s">
        <v>13196</v>
      </c>
      <c r="G4570" t="s">
        <v>133</v>
      </c>
      <c r="H4570" t="s">
        <v>134</v>
      </c>
      <c r="I4570" t="s">
        <v>135</v>
      </c>
      <c r="J4570" t="s">
        <v>136</v>
      </c>
      <c r="K4570" t="s">
        <v>137</v>
      </c>
      <c r="L4570" t="s">
        <v>13197</v>
      </c>
      <c r="M4570" t="s">
        <v>13198</v>
      </c>
      <c r="N4570">
        <v>1.0263888880000001</v>
      </c>
      <c r="O4570">
        <v>0</v>
      </c>
      <c r="P4570">
        <v>170</v>
      </c>
      <c r="Q4570">
        <v>0</v>
      </c>
      <c r="R4570">
        <v>4</v>
      </c>
      <c r="S4570">
        <v>2</v>
      </c>
      <c r="T4570">
        <v>34</v>
      </c>
      <c r="U4570">
        <v>2</v>
      </c>
      <c r="V4570">
        <v>2</v>
      </c>
      <c r="W4570">
        <v>0</v>
      </c>
      <c r="X4570">
        <v>44.319604427140661</v>
      </c>
      <c r="Y4570">
        <v>0</v>
      </c>
      <c r="Z4570">
        <v>3.6409913427687433</v>
      </c>
      <c r="AA4570">
        <v>3.3890395426286641</v>
      </c>
      <c r="AB4570">
        <v>77.898441032413729</v>
      </c>
      <c r="AC4570">
        <v>60.832877321112889</v>
      </c>
      <c r="AD4570">
        <v>25.263040837040869</v>
      </c>
      <c r="AE4570">
        <v>215.34399450310559</v>
      </c>
    </row>
    <row r="4571" spans="1:31" x14ac:dyDescent="0.25">
      <c r="A4571">
        <v>1879925</v>
      </c>
      <c r="B4571">
        <v>1</v>
      </c>
      <c r="C4571" t="s">
        <v>81</v>
      </c>
      <c r="D4571" t="s">
        <v>113</v>
      </c>
      <c r="E4571" t="s">
        <v>169</v>
      </c>
      <c r="F4571" t="s">
        <v>13199</v>
      </c>
      <c r="G4571" t="s">
        <v>183</v>
      </c>
      <c r="H4571" t="s">
        <v>143</v>
      </c>
      <c r="I4571" t="s">
        <v>135</v>
      </c>
      <c r="J4571" t="s">
        <v>136</v>
      </c>
      <c r="K4571" t="s">
        <v>137</v>
      </c>
      <c r="L4571" t="s">
        <v>13200</v>
      </c>
      <c r="M4571" t="s">
        <v>13201</v>
      </c>
      <c r="N4571">
        <v>1.1272222220000001</v>
      </c>
      <c r="O4571">
        <v>0</v>
      </c>
      <c r="P4571">
        <v>276</v>
      </c>
      <c r="Q4571">
        <v>0</v>
      </c>
      <c r="R4571">
        <v>25</v>
      </c>
      <c r="S4571">
        <v>0</v>
      </c>
      <c r="T4571">
        <v>20</v>
      </c>
      <c r="U4571">
        <v>0</v>
      </c>
      <c r="V4571">
        <v>0</v>
      </c>
      <c r="W4571">
        <v>0</v>
      </c>
      <c r="X4571">
        <v>58.853748805374948</v>
      </c>
      <c r="Y4571">
        <v>0</v>
      </c>
      <c r="Z4571">
        <v>31.796042712769726</v>
      </c>
      <c r="AA4571">
        <v>0</v>
      </c>
      <c r="AB4571">
        <v>3.4470711289696903</v>
      </c>
      <c r="AC4571">
        <v>0</v>
      </c>
      <c r="AD4571">
        <v>0</v>
      </c>
      <c r="AE4571">
        <v>94.096862647114364</v>
      </c>
    </row>
    <row r="4572" spans="1:31" x14ac:dyDescent="0.25">
      <c r="A4572">
        <v>1879570</v>
      </c>
      <c r="B4572">
        <v>1</v>
      </c>
      <c r="C4572" t="s">
        <v>80</v>
      </c>
      <c r="D4572" t="s">
        <v>90</v>
      </c>
      <c r="E4572" t="s">
        <v>229</v>
      </c>
      <c r="F4572" t="s">
        <v>13202</v>
      </c>
      <c r="G4572" t="s">
        <v>133</v>
      </c>
      <c r="H4572" t="s">
        <v>134</v>
      </c>
      <c r="I4572" t="s">
        <v>135</v>
      </c>
      <c r="J4572" t="s">
        <v>136</v>
      </c>
      <c r="K4572" t="s">
        <v>137</v>
      </c>
      <c r="L4572" t="s">
        <v>13203</v>
      </c>
      <c r="M4572" t="s">
        <v>13204</v>
      </c>
      <c r="N4572">
        <v>1.7175</v>
      </c>
      <c r="O4572">
        <v>0</v>
      </c>
      <c r="P4572">
        <v>1872</v>
      </c>
      <c r="Q4572">
        <v>0</v>
      </c>
      <c r="R4572">
        <v>0</v>
      </c>
      <c r="S4572">
        <v>0</v>
      </c>
      <c r="T4572">
        <v>180</v>
      </c>
      <c r="U4572">
        <v>0</v>
      </c>
      <c r="V4572">
        <v>0</v>
      </c>
      <c r="W4572">
        <v>0</v>
      </c>
      <c r="X4572">
        <v>903.60067434091127</v>
      </c>
      <c r="Y4572">
        <v>0</v>
      </c>
      <c r="Z4572">
        <v>0</v>
      </c>
      <c r="AA4572">
        <v>0</v>
      </c>
      <c r="AB4572">
        <v>305.99891259759141</v>
      </c>
      <c r="AC4572">
        <v>0</v>
      </c>
      <c r="AD4572">
        <v>0</v>
      </c>
      <c r="AE4572">
        <v>1209.5995869385026</v>
      </c>
    </row>
    <row r="4573" spans="1:31" x14ac:dyDescent="0.25">
      <c r="A4573">
        <v>1879533</v>
      </c>
      <c r="B4573">
        <v>1</v>
      </c>
      <c r="C4573" t="s">
        <v>80</v>
      </c>
      <c r="D4573" t="s">
        <v>100</v>
      </c>
      <c r="E4573" t="s">
        <v>210</v>
      </c>
      <c r="F4573" t="s">
        <v>472</v>
      </c>
      <c r="G4573" t="s">
        <v>133</v>
      </c>
      <c r="H4573" t="s">
        <v>134</v>
      </c>
      <c r="I4573" t="s">
        <v>135</v>
      </c>
      <c r="J4573" t="s">
        <v>136</v>
      </c>
      <c r="K4573" t="s">
        <v>137</v>
      </c>
      <c r="L4573" t="s">
        <v>13205</v>
      </c>
      <c r="M4573" t="s">
        <v>13206</v>
      </c>
      <c r="N4573">
        <v>0.258333333</v>
      </c>
      <c r="O4573">
        <v>0</v>
      </c>
      <c r="P4573">
        <v>925</v>
      </c>
      <c r="Q4573">
        <v>11</v>
      </c>
      <c r="R4573">
        <v>31</v>
      </c>
      <c r="S4573">
        <v>2</v>
      </c>
      <c r="T4573">
        <v>111</v>
      </c>
      <c r="U4573">
        <v>0</v>
      </c>
      <c r="V4573">
        <v>0</v>
      </c>
      <c r="W4573">
        <v>0</v>
      </c>
      <c r="X4573">
        <v>43.736799137047051</v>
      </c>
      <c r="Y4573">
        <v>3.5106854052702925</v>
      </c>
      <c r="Z4573">
        <v>6.2052690362273086</v>
      </c>
      <c r="AA4573">
        <v>1.5579062086900004</v>
      </c>
      <c r="AB4573">
        <v>14.767483016642702</v>
      </c>
      <c r="AC4573">
        <v>0</v>
      </c>
      <c r="AD4573">
        <v>0</v>
      </c>
      <c r="AE4573">
        <v>69.778142803877358</v>
      </c>
    </row>
    <row r="4574" spans="1:31" x14ac:dyDescent="0.25">
      <c r="A4574">
        <v>1879776</v>
      </c>
      <c r="B4574">
        <v>1</v>
      </c>
      <c r="C4574" t="s">
        <v>81</v>
      </c>
      <c r="D4574" t="s">
        <v>127</v>
      </c>
      <c r="E4574" t="s">
        <v>140</v>
      </c>
      <c r="F4574" t="s">
        <v>13207</v>
      </c>
      <c r="G4574" t="s">
        <v>163</v>
      </c>
      <c r="H4574" t="s">
        <v>143</v>
      </c>
      <c r="I4574" t="s">
        <v>135</v>
      </c>
      <c r="J4574" t="s">
        <v>136</v>
      </c>
      <c r="K4574" t="s">
        <v>137</v>
      </c>
      <c r="L4574" t="s">
        <v>13208</v>
      </c>
      <c r="M4574" t="s">
        <v>13209</v>
      </c>
      <c r="N4574">
        <v>11.598333332999999</v>
      </c>
      <c r="O4574">
        <v>0</v>
      </c>
      <c r="P4574">
        <v>1</v>
      </c>
      <c r="Q4574">
        <v>0</v>
      </c>
      <c r="R4574">
        <v>0</v>
      </c>
      <c r="S4574">
        <v>0</v>
      </c>
      <c r="T4574">
        <v>0</v>
      </c>
      <c r="U4574">
        <v>0</v>
      </c>
      <c r="V4574">
        <v>0</v>
      </c>
      <c r="W4574">
        <v>0</v>
      </c>
      <c r="X4574">
        <v>3.292037315066211</v>
      </c>
      <c r="Y4574">
        <v>0</v>
      </c>
      <c r="Z4574">
        <v>0</v>
      </c>
      <c r="AA4574">
        <v>0</v>
      </c>
      <c r="AB4574">
        <v>0</v>
      </c>
      <c r="AC4574">
        <v>0</v>
      </c>
      <c r="AD4574">
        <v>0</v>
      </c>
      <c r="AE4574">
        <v>3.292037315066211</v>
      </c>
    </row>
    <row r="4575" spans="1:31" x14ac:dyDescent="0.25">
      <c r="A4575">
        <v>1879527</v>
      </c>
      <c r="B4575">
        <v>1</v>
      </c>
      <c r="C4575" t="s">
        <v>81</v>
      </c>
      <c r="D4575" t="s">
        <v>128</v>
      </c>
      <c r="E4575" t="s">
        <v>131</v>
      </c>
      <c r="F4575" t="s">
        <v>8439</v>
      </c>
      <c r="G4575" t="s">
        <v>133</v>
      </c>
      <c r="H4575" t="s">
        <v>134</v>
      </c>
      <c r="I4575" t="s">
        <v>135</v>
      </c>
      <c r="J4575" t="s">
        <v>136</v>
      </c>
      <c r="K4575" t="s">
        <v>137</v>
      </c>
      <c r="L4575" t="s">
        <v>13210</v>
      </c>
      <c r="M4575" t="s">
        <v>13211</v>
      </c>
      <c r="N4575">
        <v>4.9622222220000003</v>
      </c>
      <c r="O4575">
        <v>0</v>
      </c>
      <c r="P4575">
        <v>270</v>
      </c>
      <c r="Q4575">
        <v>3</v>
      </c>
      <c r="R4575">
        <v>5</v>
      </c>
      <c r="S4575">
        <v>8</v>
      </c>
      <c r="T4575">
        <v>25</v>
      </c>
      <c r="U4575">
        <v>1</v>
      </c>
      <c r="V4575">
        <v>0</v>
      </c>
      <c r="W4575">
        <v>0</v>
      </c>
      <c r="X4575">
        <v>287.16530703049108</v>
      </c>
      <c r="Y4575">
        <v>33.239068909209337</v>
      </c>
      <c r="Z4575">
        <v>12.24846935254631</v>
      </c>
      <c r="AA4575">
        <v>85.287398996350717</v>
      </c>
      <c r="AB4575">
        <v>66.475656547278021</v>
      </c>
      <c r="AC4575">
        <v>1259.1745382810604</v>
      </c>
      <c r="AD4575">
        <v>0</v>
      </c>
      <c r="AE4575">
        <v>1743.5904391169358</v>
      </c>
    </row>
    <row r="4576" spans="1:31" x14ac:dyDescent="0.25">
      <c r="A4576">
        <v>1879636</v>
      </c>
      <c r="B4576">
        <v>1</v>
      </c>
      <c r="C4576" t="s">
        <v>80</v>
      </c>
      <c r="D4576" t="s">
        <v>92</v>
      </c>
      <c r="E4576" t="s">
        <v>146</v>
      </c>
      <c r="F4576" t="s">
        <v>3213</v>
      </c>
      <c r="G4576" t="s">
        <v>564</v>
      </c>
      <c r="H4576" t="s">
        <v>143</v>
      </c>
      <c r="I4576" t="s">
        <v>135</v>
      </c>
      <c r="J4576" t="s">
        <v>136</v>
      </c>
      <c r="K4576" t="s">
        <v>137</v>
      </c>
      <c r="L4576" t="s">
        <v>13212</v>
      </c>
      <c r="M4576" t="s">
        <v>13213</v>
      </c>
      <c r="N4576">
        <v>5.437777777</v>
      </c>
      <c r="O4576">
        <v>0</v>
      </c>
      <c r="P4576">
        <v>198</v>
      </c>
      <c r="Q4576">
        <v>0</v>
      </c>
      <c r="R4576">
        <v>2</v>
      </c>
      <c r="S4576">
        <v>0</v>
      </c>
      <c r="T4576">
        <v>3</v>
      </c>
      <c r="U4576">
        <v>0</v>
      </c>
      <c r="V4576">
        <v>0</v>
      </c>
      <c r="W4576">
        <v>0</v>
      </c>
      <c r="X4576">
        <v>248.3754886133303</v>
      </c>
      <c r="Y4576">
        <v>0</v>
      </c>
      <c r="Z4576">
        <v>0.15756695539721333</v>
      </c>
      <c r="AA4576">
        <v>0</v>
      </c>
      <c r="AB4576">
        <v>5.9259627885841963</v>
      </c>
      <c r="AC4576">
        <v>0</v>
      </c>
      <c r="AD4576">
        <v>0</v>
      </c>
      <c r="AE4576">
        <v>254.45901835731172</v>
      </c>
    </row>
    <row r="4577" spans="1:31" x14ac:dyDescent="0.25">
      <c r="A4577">
        <v>1879991</v>
      </c>
      <c r="B4577">
        <v>1</v>
      </c>
      <c r="C4577" t="s">
        <v>80</v>
      </c>
      <c r="D4577" t="s">
        <v>87</v>
      </c>
      <c r="E4577" t="s">
        <v>146</v>
      </c>
      <c r="F4577" t="s">
        <v>13214</v>
      </c>
      <c r="G4577" t="s">
        <v>212</v>
      </c>
      <c r="H4577" t="s">
        <v>143</v>
      </c>
      <c r="I4577" t="s">
        <v>135</v>
      </c>
      <c r="J4577" t="s">
        <v>136</v>
      </c>
      <c r="K4577" t="s">
        <v>137</v>
      </c>
      <c r="L4577" t="s">
        <v>13215</v>
      </c>
      <c r="M4577" t="s">
        <v>13216</v>
      </c>
      <c r="N4577">
        <v>7.2963888880000001</v>
      </c>
      <c r="O4577">
        <v>0</v>
      </c>
      <c r="P4577">
        <v>0</v>
      </c>
      <c r="Q4577">
        <v>0</v>
      </c>
      <c r="R4577">
        <v>0</v>
      </c>
      <c r="S4577">
        <v>0</v>
      </c>
      <c r="T4577">
        <v>1</v>
      </c>
      <c r="U4577">
        <v>0</v>
      </c>
      <c r="V4577">
        <v>0</v>
      </c>
      <c r="W4577">
        <v>0</v>
      </c>
      <c r="X4577">
        <v>0</v>
      </c>
      <c r="Y4577">
        <v>0</v>
      </c>
      <c r="Z4577">
        <v>0</v>
      </c>
      <c r="AA4577">
        <v>0</v>
      </c>
      <c r="AB4577">
        <v>6.9727057529458873</v>
      </c>
      <c r="AC4577">
        <v>0</v>
      </c>
      <c r="AD4577">
        <v>0</v>
      </c>
      <c r="AE4577">
        <v>6.9727057529458873</v>
      </c>
    </row>
    <row r="4578" spans="1:31" x14ac:dyDescent="0.25">
      <c r="A4578">
        <v>1879467</v>
      </c>
      <c r="B4578">
        <v>1</v>
      </c>
      <c r="C4578" t="s">
        <v>80</v>
      </c>
      <c r="D4578" t="s">
        <v>83</v>
      </c>
      <c r="E4578" t="s">
        <v>140</v>
      </c>
      <c r="F4578" t="s">
        <v>13217</v>
      </c>
      <c r="G4578" t="s">
        <v>148</v>
      </c>
      <c r="H4578" t="s">
        <v>143</v>
      </c>
      <c r="I4578" t="s">
        <v>135</v>
      </c>
      <c r="J4578" t="s">
        <v>136</v>
      </c>
      <c r="K4578" t="s">
        <v>137</v>
      </c>
      <c r="L4578" t="s">
        <v>13218</v>
      </c>
      <c r="M4578" t="s">
        <v>13219</v>
      </c>
      <c r="N4578">
        <v>2.034166666</v>
      </c>
      <c r="O4578">
        <v>0</v>
      </c>
      <c r="P4578">
        <v>0</v>
      </c>
      <c r="Q4578">
        <v>0</v>
      </c>
      <c r="R4578">
        <v>0</v>
      </c>
      <c r="S4578">
        <v>0</v>
      </c>
      <c r="T4578">
        <v>1</v>
      </c>
      <c r="U4578">
        <v>0</v>
      </c>
      <c r="V4578">
        <v>0</v>
      </c>
      <c r="W4578">
        <v>0</v>
      </c>
      <c r="X4578">
        <v>0</v>
      </c>
      <c r="Y4578">
        <v>0</v>
      </c>
      <c r="Z4578">
        <v>0</v>
      </c>
      <c r="AA4578">
        <v>0</v>
      </c>
      <c r="AB4578">
        <v>9.0227234168623341E-2</v>
      </c>
      <c r="AC4578">
        <v>0</v>
      </c>
      <c r="AD4578">
        <v>0</v>
      </c>
      <c r="AE4578">
        <v>9.0227234168623341E-2</v>
      </c>
    </row>
    <row r="4579" spans="1:31" x14ac:dyDescent="0.25">
      <c r="A4579">
        <v>1879782</v>
      </c>
      <c r="B4579">
        <v>1</v>
      </c>
      <c r="C4579" t="s">
        <v>80</v>
      </c>
      <c r="D4579" t="s">
        <v>99</v>
      </c>
      <c r="E4579" t="s">
        <v>140</v>
      </c>
      <c r="F4579" t="s">
        <v>13220</v>
      </c>
      <c r="G4579" t="s">
        <v>163</v>
      </c>
      <c r="H4579" t="s">
        <v>143</v>
      </c>
      <c r="I4579" t="s">
        <v>135</v>
      </c>
      <c r="J4579" t="s">
        <v>136</v>
      </c>
      <c r="K4579" t="s">
        <v>137</v>
      </c>
      <c r="L4579" t="s">
        <v>13221</v>
      </c>
      <c r="M4579" t="s">
        <v>13222</v>
      </c>
      <c r="N4579">
        <v>4.3333333329999997</v>
      </c>
      <c r="O4579">
        <v>0</v>
      </c>
      <c r="P4579">
        <v>2</v>
      </c>
      <c r="Q4579">
        <v>0</v>
      </c>
      <c r="R4579">
        <v>0</v>
      </c>
      <c r="S4579">
        <v>0</v>
      </c>
      <c r="T4579">
        <v>0</v>
      </c>
      <c r="U4579">
        <v>0</v>
      </c>
      <c r="V4579">
        <v>0</v>
      </c>
      <c r="W4579">
        <v>0</v>
      </c>
      <c r="X4579">
        <v>3.3992929744800007</v>
      </c>
      <c r="Y4579">
        <v>0</v>
      </c>
      <c r="Z4579">
        <v>0</v>
      </c>
      <c r="AA4579">
        <v>0</v>
      </c>
      <c r="AB4579">
        <v>0</v>
      </c>
      <c r="AC4579">
        <v>0</v>
      </c>
      <c r="AD4579">
        <v>0</v>
      </c>
      <c r="AE4579">
        <v>3.3992929744800007</v>
      </c>
    </row>
    <row r="4580" spans="1:31" x14ac:dyDescent="0.25">
      <c r="A4580">
        <v>1879759</v>
      </c>
      <c r="B4580">
        <v>1</v>
      </c>
      <c r="C4580" t="s">
        <v>80</v>
      </c>
      <c r="D4580" t="s">
        <v>95</v>
      </c>
      <c r="E4580" t="s">
        <v>146</v>
      </c>
      <c r="F4580" t="s">
        <v>13223</v>
      </c>
      <c r="G4580" t="s">
        <v>148</v>
      </c>
      <c r="H4580" t="s">
        <v>143</v>
      </c>
      <c r="I4580" t="s">
        <v>135</v>
      </c>
      <c r="J4580" t="s">
        <v>136</v>
      </c>
      <c r="K4580" t="s">
        <v>137</v>
      </c>
      <c r="L4580" t="s">
        <v>13224</v>
      </c>
      <c r="M4580" t="s">
        <v>13225</v>
      </c>
      <c r="N4580">
        <v>0.68694444399999999</v>
      </c>
      <c r="O4580">
        <v>0</v>
      </c>
      <c r="P4580">
        <v>292</v>
      </c>
      <c r="Q4580">
        <v>0</v>
      </c>
      <c r="R4580">
        <v>0</v>
      </c>
      <c r="S4580">
        <v>0</v>
      </c>
      <c r="T4580">
        <v>14</v>
      </c>
      <c r="U4580">
        <v>0</v>
      </c>
      <c r="V4580">
        <v>0</v>
      </c>
      <c r="W4580">
        <v>0</v>
      </c>
      <c r="X4580">
        <v>52.742239946610255</v>
      </c>
      <c r="Y4580">
        <v>0</v>
      </c>
      <c r="Z4580">
        <v>0</v>
      </c>
      <c r="AA4580">
        <v>0</v>
      </c>
      <c r="AB4580">
        <v>9.3098456188300993</v>
      </c>
      <c r="AC4580">
        <v>0</v>
      </c>
      <c r="AD4580">
        <v>0</v>
      </c>
      <c r="AE4580">
        <v>62.05208556544035</v>
      </c>
    </row>
    <row r="4581" spans="1:31" x14ac:dyDescent="0.25">
      <c r="A4581">
        <v>1879590</v>
      </c>
      <c r="B4581">
        <v>1</v>
      </c>
      <c r="C4581" t="s">
        <v>81</v>
      </c>
      <c r="D4581" t="s">
        <v>119</v>
      </c>
      <c r="E4581" t="s">
        <v>131</v>
      </c>
      <c r="F4581" t="s">
        <v>13226</v>
      </c>
      <c r="G4581" t="s">
        <v>133</v>
      </c>
      <c r="H4581" t="s">
        <v>134</v>
      </c>
      <c r="I4581" t="s">
        <v>152</v>
      </c>
      <c r="J4581" t="s">
        <v>136</v>
      </c>
      <c r="K4581" t="s">
        <v>137</v>
      </c>
      <c r="L4581" t="s">
        <v>13227</v>
      </c>
      <c r="M4581" t="s">
        <v>13228</v>
      </c>
      <c r="N4581">
        <v>6.3888879999999997E-3</v>
      </c>
      <c r="O4581">
        <v>0</v>
      </c>
      <c r="P4581">
        <v>897</v>
      </c>
      <c r="Q4581">
        <v>55</v>
      </c>
      <c r="R4581">
        <v>55</v>
      </c>
      <c r="S4581">
        <v>1</v>
      </c>
      <c r="T4581">
        <v>60</v>
      </c>
      <c r="U4581">
        <v>0</v>
      </c>
      <c r="V4581">
        <v>0</v>
      </c>
      <c r="W4581">
        <v>0</v>
      </c>
      <c r="X4581">
        <v>0.93689127427283292</v>
      </c>
      <c r="Y4581">
        <v>3.6077658722822954</v>
      </c>
      <c r="Z4581">
        <v>1.2320704797028046</v>
      </c>
      <c r="AA4581">
        <v>5.2889657750897788E-2</v>
      </c>
      <c r="AB4581">
        <v>8.4435912610315578E-2</v>
      </c>
      <c r="AC4581">
        <v>0</v>
      </c>
      <c r="AD4581">
        <v>0</v>
      </c>
      <c r="AE4581">
        <v>5.9140531966191459</v>
      </c>
    </row>
    <row r="4582" spans="1:31" x14ac:dyDescent="0.25">
      <c r="A4582">
        <v>1879613</v>
      </c>
      <c r="B4582">
        <v>1</v>
      </c>
      <c r="C4582" t="s">
        <v>81</v>
      </c>
      <c r="D4582" t="s">
        <v>128</v>
      </c>
      <c r="E4582" t="s">
        <v>158</v>
      </c>
      <c r="F4582" t="s">
        <v>13229</v>
      </c>
      <c r="G4582" t="s">
        <v>219</v>
      </c>
      <c r="H4582" t="s">
        <v>134</v>
      </c>
      <c r="I4582" t="s">
        <v>135</v>
      </c>
      <c r="J4582" t="s">
        <v>136</v>
      </c>
      <c r="K4582" t="s">
        <v>137</v>
      </c>
      <c r="L4582" t="s">
        <v>13230</v>
      </c>
      <c r="M4582" t="s">
        <v>13231</v>
      </c>
      <c r="N4582">
        <v>9.2058333329999993</v>
      </c>
      <c r="O4582">
        <v>0</v>
      </c>
      <c r="P4582">
        <v>125</v>
      </c>
      <c r="Q4582">
        <v>0</v>
      </c>
      <c r="R4582">
        <v>0</v>
      </c>
      <c r="S4582">
        <v>0</v>
      </c>
      <c r="T4582">
        <v>11</v>
      </c>
      <c r="U4582">
        <v>0</v>
      </c>
      <c r="V4582">
        <v>0</v>
      </c>
      <c r="W4582">
        <v>0</v>
      </c>
      <c r="X4582">
        <v>158.58593214788479</v>
      </c>
      <c r="Y4582">
        <v>0</v>
      </c>
      <c r="Z4582">
        <v>0</v>
      </c>
      <c r="AA4582">
        <v>0</v>
      </c>
      <c r="AB4582">
        <v>12.658613105050229</v>
      </c>
      <c r="AC4582">
        <v>0</v>
      </c>
      <c r="AD4582">
        <v>0</v>
      </c>
      <c r="AE4582">
        <v>171.24454525293501</v>
      </c>
    </row>
    <row r="4583" spans="1:31" x14ac:dyDescent="0.25">
      <c r="A4583">
        <v>1879736</v>
      </c>
      <c r="B4583">
        <v>1</v>
      </c>
      <c r="C4583" t="s">
        <v>81</v>
      </c>
      <c r="D4583" t="s">
        <v>112</v>
      </c>
      <c r="E4583" t="s">
        <v>140</v>
      </c>
      <c r="F4583" t="s">
        <v>13232</v>
      </c>
      <c r="G4583" t="s">
        <v>212</v>
      </c>
      <c r="H4583" t="s">
        <v>143</v>
      </c>
      <c r="I4583" t="s">
        <v>135</v>
      </c>
      <c r="J4583" t="s">
        <v>136</v>
      </c>
      <c r="K4583" t="s">
        <v>137</v>
      </c>
      <c r="L4583" t="s">
        <v>13233</v>
      </c>
      <c r="M4583" t="s">
        <v>13234</v>
      </c>
      <c r="N4583">
        <v>1.1230555550000001</v>
      </c>
      <c r="O4583">
        <v>0</v>
      </c>
      <c r="P4583">
        <v>1</v>
      </c>
      <c r="Q4583">
        <v>0</v>
      </c>
      <c r="R4583">
        <v>0</v>
      </c>
      <c r="S4583">
        <v>0</v>
      </c>
      <c r="T4583">
        <v>0</v>
      </c>
      <c r="U4583">
        <v>0</v>
      </c>
      <c r="V4583">
        <v>0</v>
      </c>
      <c r="W4583">
        <v>0</v>
      </c>
      <c r="X4583">
        <v>4.0437615539148618E-2</v>
      </c>
      <c r="Y4583">
        <v>0</v>
      </c>
      <c r="Z4583">
        <v>0</v>
      </c>
      <c r="AA4583">
        <v>0</v>
      </c>
      <c r="AB4583">
        <v>0</v>
      </c>
      <c r="AC4583">
        <v>0</v>
      </c>
      <c r="AD4583">
        <v>0</v>
      </c>
      <c r="AE4583">
        <v>4.0437615539148618E-2</v>
      </c>
    </row>
    <row r="4584" spans="1:31" x14ac:dyDescent="0.25">
      <c r="A4584">
        <v>1879653</v>
      </c>
      <c r="B4584">
        <v>1</v>
      </c>
      <c r="C4584" t="s">
        <v>80</v>
      </c>
      <c r="D4584" t="s">
        <v>110</v>
      </c>
      <c r="E4584" t="s">
        <v>146</v>
      </c>
      <c r="F4584" t="s">
        <v>13235</v>
      </c>
      <c r="G4584" t="s">
        <v>1108</v>
      </c>
      <c r="H4584" t="s">
        <v>143</v>
      </c>
      <c r="I4584" t="s">
        <v>135</v>
      </c>
      <c r="J4584" t="s">
        <v>136</v>
      </c>
      <c r="K4584" t="s">
        <v>137</v>
      </c>
      <c r="L4584" t="s">
        <v>13236</v>
      </c>
      <c r="M4584" t="s">
        <v>13237</v>
      </c>
      <c r="N4584">
        <v>1.1033333329999999</v>
      </c>
      <c r="O4584">
        <v>0</v>
      </c>
      <c r="P4584">
        <v>223</v>
      </c>
      <c r="Q4584">
        <v>0</v>
      </c>
      <c r="R4584">
        <v>0</v>
      </c>
      <c r="S4584">
        <v>0</v>
      </c>
      <c r="T4584">
        <v>22</v>
      </c>
      <c r="U4584">
        <v>0</v>
      </c>
      <c r="V4584">
        <v>0</v>
      </c>
      <c r="W4584">
        <v>0</v>
      </c>
      <c r="X4584">
        <v>89.362991278377777</v>
      </c>
      <c r="Y4584">
        <v>0</v>
      </c>
      <c r="Z4584">
        <v>0</v>
      </c>
      <c r="AA4584">
        <v>0</v>
      </c>
      <c r="AB4584">
        <v>17.661105807313859</v>
      </c>
      <c r="AC4584">
        <v>0</v>
      </c>
      <c r="AD4584">
        <v>0</v>
      </c>
      <c r="AE4584">
        <v>107.02409708569164</v>
      </c>
    </row>
    <row r="4585" spans="1:31" x14ac:dyDescent="0.25">
      <c r="A4585">
        <v>1879550</v>
      </c>
      <c r="B4585">
        <v>1</v>
      </c>
      <c r="C4585" t="s">
        <v>81</v>
      </c>
      <c r="D4585" t="s">
        <v>123</v>
      </c>
      <c r="E4585" t="s">
        <v>169</v>
      </c>
      <c r="F4585" t="s">
        <v>13238</v>
      </c>
      <c r="G4585" t="s">
        <v>183</v>
      </c>
      <c r="H4585" t="s">
        <v>143</v>
      </c>
      <c r="I4585" t="s">
        <v>135</v>
      </c>
      <c r="J4585" t="s">
        <v>136</v>
      </c>
      <c r="K4585" t="s">
        <v>137</v>
      </c>
      <c r="L4585" t="s">
        <v>13239</v>
      </c>
      <c r="M4585" t="s">
        <v>13240</v>
      </c>
      <c r="N4585">
        <v>1.9883333329999999</v>
      </c>
      <c r="O4585">
        <v>0</v>
      </c>
      <c r="P4585">
        <v>96</v>
      </c>
      <c r="Q4585">
        <v>0</v>
      </c>
      <c r="R4585">
        <v>8</v>
      </c>
      <c r="S4585">
        <v>0</v>
      </c>
      <c r="T4585">
        <v>8</v>
      </c>
      <c r="U4585">
        <v>0</v>
      </c>
      <c r="V4585">
        <v>0</v>
      </c>
      <c r="W4585">
        <v>0</v>
      </c>
      <c r="X4585">
        <v>58.395786156300034</v>
      </c>
      <c r="Y4585">
        <v>0</v>
      </c>
      <c r="Z4585">
        <v>50.709502597447567</v>
      </c>
      <c r="AA4585">
        <v>0</v>
      </c>
      <c r="AB4585">
        <v>9.1801342614202177</v>
      </c>
      <c r="AC4585">
        <v>0</v>
      </c>
      <c r="AD4585">
        <v>0</v>
      </c>
      <c r="AE4585">
        <v>118.28542301516782</v>
      </c>
    </row>
    <row r="4586" spans="1:31" x14ac:dyDescent="0.25">
      <c r="A4586">
        <v>1879699</v>
      </c>
      <c r="B4586">
        <v>1</v>
      </c>
      <c r="C4586" t="s">
        <v>80</v>
      </c>
      <c r="D4586" t="s">
        <v>93</v>
      </c>
      <c r="E4586" t="s">
        <v>140</v>
      </c>
      <c r="F4586" t="s">
        <v>13241</v>
      </c>
      <c r="G4586" t="s">
        <v>163</v>
      </c>
      <c r="H4586" t="s">
        <v>143</v>
      </c>
      <c r="I4586" t="s">
        <v>135</v>
      </c>
      <c r="J4586" t="s">
        <v>136</v>
      </c>
      <c r="K4586" t="s">
        <v>137</v>
      </c>
      <c r="L4586" t="s">
        <v>13242</v>
      </c>
      <c r="M4586" t="s">
        <v>13243</v>
      </c>
      <c r="N4586">
        <v>7.6427777770000001</v>
      </c>
      <c r="O4586">
        <v>0</v>
      </c>
      <c r="P4586">
        <v>1</v>
      </c>
      <c r="Q4586">
        <v>0</v>
      </c>
      <c r="R4586">
        <v>0</v>
      </c>
      <c r="S4586">
        <v>0</v>
      </c>
      <c r="T4586">
        <v>0</v>
      </c>
      <c r="U4586">
        <v>0</v>
      </c>
      <c r="V4586">
        <v>0</v>
      </c>
      <c r="W4586">
        <v>0</v>
      </c>
      <c r="X4586">
        <v>1.0331466897730062</v>
      </c>
      <c r="Y4586">
        <v>0</v>
      </c>
      <c r="Z4586">
        <v>0</v>
      </c>
      <c r="AA4586">
        <v>0</v>
      </c>
      <c r="AB4586">
        <v>0</v>
      </c>
      <c r="AC4586">
        <v>0</v>
      </c>
      <c r="AD4586">
        <v>0</v>
      </c>
      <c r="AE4586">
        <v>1.0331466897730062</v>
      </c>
    </row>
    <row r="4587" spans="1:31" x14ac:dyDescent="0.25">
      <c r="A4587">
        <v>1879530</v>
      </c>
      <c r="B4587">
        <v>1</v>
      </c>
      <c r="C4587" t="s">
        <v>81</v>
      </c>
      <c r="D4587" t="s">
        <v>127</v>
      </c>
      <c r="E4587" t="s">
        <v>169</v>
      </c>
      <c r="F4587" t="s">
        <v>5408</v>
      </c>
      <c r="G4587" t="s">
        <v>183</v>
      </c>
      <c r="H4587" t="s">
        <v>143</v>
      </c>
      <c r="I4587" t="s">
        <v>135</v>
      </c>
      <c r="J4587" t="s">
        <v>136</v>
      </c>
      <c r="K4587" t="s">
        <v>137</v>
      </c>
      <c r="L4587" t="s">
        <v>13244</v>
      </c>
      <c r="M4587" t="s">
        <v>13245</v>
      </c>
      <c r="N4587">
        <v>5.2836111109999999</v>
      </c>
      <c r="O4587">
        <v>0</v>
      </c>
      <c r="P4587">
        <v>1</v>
      </c>
      <c r="Q4587">
        <v>0</v>
      </c>
      <c r="R4587">
        <v>3</v>
      </c>
      <c r="S4587">
        <v>0</v>
      </c>
      <c r="T4587">
        <v>0</v>
      </c>
      <c r="U4587">
        <v>0</v>
      </c>
      <c r="V4587">
        <v>0</v>
      </c>
      <c r="W4587">
        <v>0</v>
      </c>
      <c r="X4587">
        <v>7.9467664152346202</v>
      </c>
      <c r="Y4587">
        <v>0</v>
      </c>
      <c r="Z4587">
        <v>137.93897805346396</v>
      </c>
      <c r="AA4587">
        <v>0</v>
      </c>
      <c r="AB4587">
        <v>0</v>
      </c>
      <c r="AC4587">
        <v>0</v>
      </c>
      <c r="AD4587">
        <v>0</v>
      </c>
      <c r="AE4587">
        <v>145.88574446869859</v>
      </c>
    </row>
    <row r="4588" spans="1:31" x14ac:dyDescent="0.25">
      <c r="A4588">
        <v>1879908</v>
      </c>
      <c r="B4588">
        <v>1</v>
      </c>
      <c r="C4588" t="s">
        <v>81</v>
      </c>
      <c r="D4588" t="s">
        <v>118</v>
      </c>
      <c r="E4588" t="s">
        <v>131</v>
      </c>
      <c r="F4588" t="s">
        <v>13246</v>
      </c>
      <c r="G4588" t="s">
        <v>133</v>
      </c>
      <c r="H4588" t="s">
        <v>134</v>
      </c>
      <c r="I4588" t="s">
        <v>135</v>
      </c>
      <c r="J4588" t="s">
        <v>136</v>
      </c>
      <c r="K4588" t="s">
        <v>137</v>
      </c>
      <c r="L4588" t="s">
        <v>13247</v>
      </c>
      <c r="M4588" t="s">
        <v>13248</v>
      </c>
      <c r="N4588">
        <v>1.4058333329999999</v>
      </c>
      <c r="O4588">
        <v>0</v>
      </c>
      <c r="P4588">
        <v>1</v>
      </c>
      <c r="Q4588">
        <v>0</v>
      </c>
      <c r="R4588">
        <v>52</v>
      </c>
      <c r="S4588">
        <v>0</v>
      </c>
      <c r="T4588">
        <v>2</v>
      </c>
      <c r="U4588">
        <v>0</v>
      </c>
      <c r="V4588">
        <v>0</v>
      </c>
      <c r="W4588">
        <v>0</v>
      </c>
      <c r="X4588">
        <v>3.6465392371035833E-2</v>
      </c>
      <c r="Y4588">
        <v>0</v>
      </c>
      <c r="Z4588">
        <v>335.39062540671608</v>
      </c>
      <c r="AA4588">
        <v>0</v>
      </c>
      <c r="AB4588">
        <v>9.6982525815028353</v>
      </c>
      <c r="AC4588">
        <v>0</v>
      </c>
      <c r="AD4588">
        <v>0</v>
      </c>
      <c r="AE4588">
        <v>345.12534338058998</v>
      </c>
    </row>
    <row r="4589" spans="1:31" x14ac:dyDescent="0.25">
      <c r="A4589">
        <v>1879487</v>
      </c>
      <c r="B4589">
        <v>1</v>
      </c>
      <c r="C4589" t="s">
        <v>80</v>
      </c>
      <c r="D4589" t="s">
        <v>90</v>
      </c>
      <c r="E4589" t="s">
        <v>158</v>
      </c>
      <c r="F4589" t="s">
        <v>13249</v>
      </c>
      <c r="G4589" t="s">
        <v>133</v>
      </c>
      <c r="H4589" t="s">
        <v>134</v>
      </c>
      <c r="I4589" t="s">
        <v>135</v>
      </c>
      <c r="J4589" t="s">
        <v>136</v>
      </c>
      <c r="K4589" t="s">
        <v>137</v>
      </c>
      <c r="L4589" t="s">
        <v>13250</v>
      </c>
      <c r="M4589" t="s">
        <v>13251</v>
      </c>
      <c r="N4589">
        <v>2.4</v>
      </c>
      <c r="O4589">
        <v>0</v>
      </c>
      <c r="P4589">
        <v>1385</v>
      </c>
      <c r="Q4589">
        <v>0</v>
      </c>
      <c r="R4589">
        <v>0</v>
      </c>
      <c r="S4589">
        <v>0</v>
      </c>
      <c r="T4589">
        <v>126</v>
      </c>
      <c r="U4589">
        <v>0</v>
      </c>
      <c r="V4589">
        <v>0</v>
      </c>
      <c r="W4589">
        <v>0</v>
      </c>
      <c r="X4589">
        <v>671.3551573711087</v>
      </c>
      <c r="Y4589">
        <v>0</v>
      </c>
      <c r="Z4589">
        <v>0</v>
      </c>
      <c r="AA4589">
        <v>0</v>
      </c>
      <c r="AB4589">
        <v>148.52187737029814</v>
      </c>
      <c r="AC4589">
        <v>0</v>
      </c>
      <c r="AD4589">
        <v>0</v>
      </c>
      <c r="AE4589">
        <v>819.87703474140687</v>
      </c>
    </row>
    <row r="4590" spans="1:31" x14ac:dyDescent="0.25">
      <c r="A4590">
        <v>1879679</v>
      </c>
      <c r="B4590">
        <v>1</v>
      </c>
      <c r="C4590" t="s">
        <v>80</v>
      </c>
      <c r="D4590" t="s">
        <v>92</v>
      </c>
      <c r="E4590" t="s">
        <v>158</v>
      </c>
      <c r="F4590" t="s">
        <v>13252</v>
      </c>
      <c r="G4590" t="s">
        <v>219</v>
      </c>
      <c r="H4590" t="s">
        <v>134</v>
      </c>
      <c r="I4590" t="s">
        <v>135</v>
      </c>
      <c r="J4590" t="s">
        <v>136</v>
      </c>
      <c r="K4590" t="s">
        <v>137</v>
      </c>
      <c r="L4590" t="s">
        <v>13253</v>
      </c>
      <c r="M4590" t="s">
        <v>13254</v>
      </c>
      <c r="N4590">
        <v>2.3047222220000001</v>
      </c>
      <c r="O4590">
        <v>0</v>
      </c>
      <c r="P4590">
        <v>23</v>
      </c>
      <c r="Q4590">
        <v>0</v>
      </c>
      <c r="R4590">
        <v>0</v>
      </c>
      <c r="S4590">
        <v>1</v>
      </c>
      <c r="T4590">
        <v>0</v>
      </c>
      <c r="U4590">
        <v>0</v>
      </c>
      <c r="V4590">
        <v>0</v>
      </c>
      <c r="W4590">
        <v>0</v>
      </c>
      <c r="X4590">
        <v>10.840525988219389</v>
      </c>
      <c r="Y4590">
        <v>0</v>
      </c>
      <c r="Z4590">
        <v>0</v>
      </c>
      <c r="AA4590">
        <v>2.026607925766112</v>
      </c>
      <c r="AB4590">
        <v>0</v>
      </c>
      <c r="AC4590">
        <v>0</v>
      </c>
      <c r="AD4590">
        <v>0</v>
      </c>
      <c r="AE4590">
        <v>12.867133913985501</v>
      </c>
    </row>
    <row r="4591" spans="1:31" x14ac:dyDescent="0.25">
      <c r="A4591">
        <v>1879865</v>
      </c>
      <c r="B4591">
        <v>1</v>
      </c>
      <c r="C4591" t="s">
        <v>80</v>
      </c>
      <c r="D4591" t="s">
        <v>96</v>
      </c>
      <c r="E4591" t="s">
        <v>210</v>
      </c>
      <c r="F4591" t="s">
        <v>13255</v>
      </c>
      <c r="G4591" t="s">
        <v>133</v>
      </c>
      <c r="H4591" t="s">
        <v>134</v>
      </c>
      <c r="I4591" t="s">
        <v>135</v>
      </c>
      <c r="J4591" t="s">
        <v>136</v>
      </c>
      <c r="K4591" t="s">
        <v>137</v>
      </c>
      <c r="L4591" t="s">
        <v>13256</v>
      </c>
      <c r="M4591" t="s">
        <v>13257</v>
      </c>
      <c r="N4591">
        <v>0.53472222199999997</v>
      </c>
      <c r="O4591">
        <v>0</v>
      </c>
      <c r="P4591">
        <v>1355</v>
      </c>
      <c r="Q4591">
        <v>0</v>
      </c>
      <c r="R4591">
        <v>3</v>
      </c>
      <c r="S4591">
        <v>0</v>
      </c>
      <c r="T4591">
        <v>481</v>
      </c>
      <c r="U4591">
        <v>0</v>
      </c>
      <c r="V4591">
        <v>0</v>
      </c>
      <c r="W4591">
        <v>0</v>
      </c>
      <c r="X4591">
        <v>462.01097097871042</v>
      </c>
      <c r="Y4591">
        <v>0</v>
      </c>
      <c r="Z4591">
        <v>0.23869902774506249</v>
      </c>
      <c r="AA4591">
        <v>0</v>
      </c>
      <c r="AB4591">
        <v>691.08273370793518</v>
      </c>
      <c r="AC4591">
        <v>0</v>
      </c>
      <c r="AD4591">
        <v>0</v>
      </c>
      <c r="AE4591">
        <v>1153.3324037143907</v>
      </c>
    </row>
    <row r="4592" spans="1:31" x14ac:dyDescent="0.25">
      <c r="A4592">
        <v>1879965</v>
      </c>
      <c r="B4592">
        <v>1</v>
      </c>
      <c r="C4592" t="s">
        <v>80</v>
      </c>
      <c r="D4592" t="s">
        <v>100</v>
      </c>
      <c r="E4592" t="s">
        <v>146</v>
      </c>
      <c r="F4592" t="s">
        <v>10857</v>
      </c>
      <c r="G4592" t="s">
        <v>148</v>
      </c>
      <c r="H4592" t="s">
        <v>143</v>
      </c>
      <c r="I4592" t="s">
        <v>135</v>
      </c>
      <c r="J4592" t="s">
        <v>136</v>
      </c>
      <c r="K4592" t="s">
        <v>137</v>
      </c>
      <c r="L4592" t="s">
        <v>13258</v>
      </c>
      <c r="M4592" t="s">
        <v>13259</v>
      </c>
      <c r="N4592">
        <v>0.82750000000000001</v>
      </c>
      <c r="O4592">
        <v>0</v>
      </c>
      <c r="P4592">
        <v>5</v>
      </c>
      <c r="Q4592">
        <v>0</v>
      </c>
      <c r="R4592">
        <v>0</v>
      </c>
      <c r="S4592">
        <v>0</v>
      </c>
      <c r="T4592">
        <v>0</v>
      </c>
      <c r="U4592">
        <v>0</v>
      </c>
      <c r="V4592">
        <v>0</v>
      </c>
      <c r="W4592">
        <v>0</v>
      </c>
      <c r="X4592">
        <v>3.6982306407201508</v>
      </c>
      <c r="Y4592">
        <v>0</v>
      </c>
      <c r="Z4592">
        <v>0</v>
      </c>
      <c r="AA4592">
        <v>0</v>
      </c>
      <c r="AB4592">
        <v>0</v>
      </c>
      <c r="AC4592">
        <v>0</v>
      </c>
      <c r="AD4592">
        <v>0</v>
      </c>
      <c r="AE4592">
        <v>3.6982306407201508</v>
      </c>
    </row>
    <row r="4593" spans="1:31" x14ac:dyDescent="0.25">
      <c r="A4593">
        <v>1879493</v>
      </c>
      <c r="B4593">
        <v>1</v>
      </c>
      <c r="C4593" t="s">
        <v>81</v>
      </c>
      <c r="D4593" t="s">
        <v>113</v>
      </c>
      <c r="E4593" t="s">
        <v>169</v>
      </c>
      <c r="F4593" t="s">
        <v>12071</v>
      </c>
      <c r="G4593" t="s">
        <v>183</v>
      </c>
      <c r="H4593" t="s">
        <v>143</v>
      </c>
      <c r="I4593" t="s">
        <v>135</v>
      </c>
      <c r="J4593" t="s">
        <v>136</v>
      </c>
      <c r="K4593" t="s">
        <v>137</v>
      </c>
      <c r="L4593" t="s">
        <v>13260</v>
      </c>
      <c r="M4593" t="s">
        <v>13261</v>
      </c>
      <c r="N4593">
        <v>1.1599999999999999</v>
      </c>
      <c r="O4593">
        <v>0</v>
      </c>
      <c r="P4593">
        <v>0</v>
      </c>
      <c r="Q4593">
        <v>0</v>
      </c>
      <c r="R4593">
        <v>0</v>
      </c>
      <c r="S4593">
        <v>0</v>
      </c>
      <c r="T4593">
        <v>11</v>
      </c>
      <c r="U4593">
        <v>0</v>
      </c>
      <c r="V4593">
        <v>0</v>
      </c>
      <c r="W4593">
        <v>0</v>
      </c>
      <c r="X4593">
        <v>0</v>
      </c>
      <c r="Y4593">
        <v>0</v>
      </c>
      <c r="Z4593">
        <v>0</v>
      </c>
      <c r="AA4593">
        <v>0</v>
      </c>
      <c r="AB4593">
        <v>11.237278778662494</v>
      </c>
      <c r="AC4593">
        <v>0</v>
      </c>
      <c r="AD4593">
        <v>0</v>
      </c>
      <c r="AE4593">
        <v>11.237278778662494</v>
      </c>
    </row>
    <row r="4594" spans="1:31" x14ac:dyDescent="0.25">
      <c r="A4594">
        <v>1879708</v>
      </c>
      <c r="B4594">
        <v>1</v>
      </c>
      <c r="C4594" t="s">
        <v>81</v>
      </c>
      <c r="D4594" t="s">
        <v>128</v>
      </c>
      <c r="E4594" t="s">
        <v>146</v>
      </c>
      <c r="F4594" t="s">
        <v>1370</v>
      </c>
      <c r="G4594" t="s">
        <v>148</v>
      </c>
      <c r="H4594" t="s">
        <v>143</v>
      </c>
      <c r="I4594" t="s">
        <v>135</v>
      </c>
      <c r="J4594" t="s">
        <v>136</v>
      </c>
      <c r="K4594" t="s">
        <v>137</v>
      </c>
      <c r="L4594" t="s">
        <v>13262</v>
      </c>
      <c r="M4594" t="s">
        <v>13263</v>
      </c>
      <c r="N4594">
        <v>1.5452777769999999</v>
      </c>
      <c r="O4594">
        <v>0</v>
      </c>
      <c r="P4594">
        <v>18</v>
      </c>
      <c r="Q4594">
        <v>0</v>
      </c>
      <c r="R4594">
        <v>0</v>
      </c>
      <c r="S4594">
        <v>0</v>
      </c>
      <c r="T4594">
        <v>0</v>
      </c>
      <c r="U4594">
        <v>0</v>
      </c>
      <c r="V4594">
        <v>0</v>
      </c>
      <c r="W4594">
        <v>0</v>
      </c>
      <c r="X4594">
        <v>6.3701477381030012</v>
      </c>
      <c r="Y4594">
        <v>0</v>
      </c>
      <c r="Z4594">
        <v>0</v>
      </c>
      <c r="AA4594">
        <v>0</v>
      </c>
      <c r="AB4594">
        <v>0</v>
      </c>
      <c r="AC4594">
        <v>0</v>
      </c>
      <c r="AD4594">
        <v>0</v>
      </c>
      <c r="AE4594">
        <v>6.3701477381030012</v>
      </c>
    </row>
    <row r="4595" spans="1:31" x14ac:dyDescent="0.25">
      <c r="A4595">
        <v>1879639</v>
      </c>
      <c r="B4595">
        <v>1</v>
      </c>
      <c r="C4595" t="s">
        <v>81</v>
      </c>
      <c r="D4595" t="s">
        <v>118</v>
      </c>
      <c r="E4595" t="s">
        <v>131</v>
      </c>
      <c r="F4595" t="s">
        <v>13264</v>
      </c>
      <c r="G4595" t="s">
        <v>133</v>
      </c>
      <c r="H4595" t="s">
        <v>134</v>
      </c>
      <c r="I4595" t="s">
        <v>135</v>
      </c>
      <c r="J4595" t="s">
        <v>136</v>
      </c>
      <c r="K4595" t="s">
        <v>137</v>
      </c>
      <c r="L4595" t="s">
        <v>13265</v>
      </c>
      <c r="M4595" t="s">
        <v>13266</v>
      </c>
      <c r="N4595">
        <v>0.49194444399999998</v>
      </c>
      <c r="O4595">
        <v>0</v>
      </c>
      <c r="P4595">
        <v>1</v>
      </c>
      <c r="Q4595">
        <v>39</v>
      </c>
      <c r="R4595">
        <v>69</v>
      </c>
      <c r="S4595">
        <v>9</v>
      </c>
      <c r="T4595">
        <v>7</v>
      </c>
      <c r="U4595">
        <v>0</v>
      </c>
      <c r="V4595">
        <v>0</v>
      </c>
      <c r="W4595">
        <v>0</v>
      </c>
      <c r="X4595">
        <v>7.1772107266795837E-2</v>
      </c>
      <c r="Y4595">
        <v>229.64400339960744</v>
      </c>
      <c r="Z4595">
        <v>101.55909030356399</v>
      </c>
      <c r="AA4595">
        <v>17.344115469107653</v>
      </c>
      <c r="AB4595">
        <v>3.1329555200088448</v>
      </c>
      <c r="AC4595">
        <v>0</v>
      </c>
      <c r="AD4595">
        <v>0</v>
      </c>
      <c r="AE4595">
        <v>351.75193679955476</v>
      </c>
    </row>
    <row r="4596" spans="1:31" x14ac:dyDescent="0.25">
      <c r="A4596">
        <v>1879662</v>
      </c>
      <c r="B4596">
        <v>1</v>
      </c>
      <c r="C4596" t="s">
        <v>81</v>
      </c>
      <c r="D4596" t="s">
        <v>122</v>
      </c>
      <c r="E4596" t="s">
        <v>169</v>
      </c>
      <c r="F4596" t="s">
        <v>12386</v>
      </c>
      <c r="G4596" t="s">
        <v>183</v>
      </c>
      <c r="H4596" t="s">
        <v>143</v>
      </c>
      <c r="I4596" t="s">
        <v>135</v>
      </c>
      <c r="J4596" t="s">
        <v>136</v>
      </c>
      <c r="K4596" t="s">
        <v>137</v>
      </c>
      <c r="L4596" t="s">
        <v>13267</v>
      </c>
      <c r="M4596" t="s">
        <v>13268</v>
      </c>
      <c r="N4596">
        <v>2.2052777770000001</v>
      </c>
      <c r="O4596">
        <v>0</v>
      </c>
      <c r="P4596">
        <v>72</v>
      </c>
      <c r="Q4596">
        <v>0</v>
      </c>
      <c r="R4596">
        <v>0</v>
      </c>
      <c r="S4596">
        <v>0</v>
      </c>
      <c r="T4596">
        <v>10</v>
      </c>
      <c r="U4596">
        <v>0</v>
      </c>
      <c r="V4596">
        <v>0</v>
      </c>
      <c r="W4596">
        <v>0</v>
      </c>
      <c r="X4596">
        <v>13.483196145329051</v>
      </c>
      <c r="Y4596">
        <v>0</v>
      </c>
      <c r="Z4596">
        <v>0</v>
      </c>
      <c r="AA4596">
        <v>0</v>
      </c>
      <c r="AB4596">
        <v>8.2840337107298367</v>
      </c>
      <c r="AC4596">
        <v>0</v>
      </c>
      <c r="AD4596">
        <v>0</v>
      </c>
      <c r="AE4596">
        <v>21.76722985605889</v>
      </c>
    </row>
    <row r="4597" spans="1:31" x14ac:dyDescent="0.25">
      <c r="A4597">
        <v>1879539</v>
      </c>
      <c r="B4597">
        <v>1</v>
      </c>
      <c r="C4597" t="s">
        <v>80</v>
      </c>
      <c r="D4597" t="s">
        <v>95</v>
      </c>
      <c r="E4597" t="s">
        <v>140</v>
      </c>
      <c r="F4597" t="s">
        <v>13269</v>
      </c>
      <c r="G4597" t="s">
        <v>163</v>
      </c>
      <c r="H4597" t="s">
        <v>143</v>
      </c>
      <c r="I4597" t="s">
        <v>135</v>
      </c>
      <c r="J4597" t="s">
        <v>136</v>
      </c>
      <c r="K4597" t="s">
        <v>137</v>
      </c>
      <c r="L4597" t="s">
        <v>13270</v>
      </c>
      <c r="M4597" t="s">
        <v>13271</v>
      </c>
      <c r="N4597">
        <v>6.2416666660000004</v>
      </c>
      <c r="O4597">
        <v>0</v>
      </c>
      <c r="P4597">
        <v>1</v>
      </c>
      <c r="Q4597">
        <v>0</v>
      </c>
      <c r="R4597">
        <v>0</v>
      </c>
      <c r="S4597">
        <v>0</v>
      </c>
      <c r="T4597">
        <v>0</v>
      </c>
      <c r="U4597">
        <v>0</v>
      </c>
      <c r="V4597">
        <v>0</v>
      </c>
      <c r="W4597">
        <v>0</v>
      </c>
      <c r="X4597">
        <v>0.63570246168695999</v>
      </c>
      <c r="Y4597">
        <v>0</v>
      </c>
      <c r="Z4597">
        <v>0</v>
      </c>
      <c r="AA4597">
        <v>0</v>
      </c>
      <c r="AB4597">
        <v>0</v>
      </c>
      <c r="AC4597">
        <v>0</v>
      </c>
      <c r="AD4597">
        <v>0</v>
      </c>
      <c r="AE4597">
        <v>0.63570246168695999</v>
      </c>
    </row>
    <row r="4598" spans="1:31" x14ac:dyDescent="0.25">
      <c r="A4598">
        <v>1879808</v>
      </c>
      <c r="B4598">
        <v>1</v>
      </c>
      <c r="C4598" t="s">
        <v>80</v>
      </c>
      <c r="D4598" t="s">
        <v>103</v>
      </c>
      <c r="E4598" t="s">
        <v>169</v>
      </c>
      <c r="F4598" t="s">
        <v>13272</v>
      </c>
      <c r="G4598" t="s">
        <v>183</v>
      </c>
      <c r="H4598" t="s">
        <v>143</v>
      </c>
      <c r="I4598" t="s">
        <v>135</v>
      </c>
      <c r="J4598" t="s">
        <v>136</v>
      </c>
      <c r="K4598" t="s">
        <v>137</v>
      </c>
      <c r="L4598" t="s">
        <v>13273</v>
      </c>
      <c r="M4598" t="s">
        <v>13274</v>
      </c>
      <c r="N4598">
        <v>1.3419444439999999</v>
      </c>
      <c r="O4598">
        <v>0</v>
      </c>
      <c r="P4598">
        <v>109</v>
      </c>
      <c r="Q4598">
        <v>0</v>
      </c>
      <c r="R4598">
        <v>18</v>
      </c>
      <c r="S4598">
        <v>0</v>
      </c>
      <c r="T4598">
        <v>16</v>
      </c>
      <c r="U4598">
        <v>0</v>
      </c>
      <c r="V4598">
        <v>0</v>
      </c>
      <c r="W4598">
        <v>0</v>
      </c>
      <c r="X4598">
        <v>44.829914623554366</v>
      </c>
      <c r="Y4598">
        <v>0</v>
      </c>
      <c r="Z4598">
        <v>114.05015747022409</v>
      </c>
      <c r="AA4598">
        <v>0</v>
      </c>
      <c r="AB4598">
        <v>30.20870681677868</v>
      </c>
      <c r="AC4598">
        <v>0</v>
      </c>
      <c r="AD4598">
        <v>0</v>
      </c>
      <c r="AE4598">
        <v>189.08877891055715</v>
      </c>
    </row>
    <row r="4599" spans="1:31" x14ac:dyDescent="0.25">
      <c r="A4599">
        <v>1879499</v>
      </c>
      <c r="B4599">
        <v>1</v>
      </c>
      <c r="C4599" t="s">
        <v>80</v>
      </c>
      <c r="D4599" t="s">
        <v>94</v>
      </c>
      <c r="E4599" t="s">
        <v>210</v>
      </c>
      <c r="F4599" t="s">
        <v>8393</v>
      </c>
      <c r="G4599" t="s">
        <v>133</v>
      </c>
      <c r="H4599" t="s">
        <v>134</v>
      </c>
      <c r="I4599" t="s">
        <v>152</v>
      </c>
      <c r="J4599" t="s">
        <v>136</v>
      </c>
      <c r="K4599" t="s">
        <v>137</v>
      </c>
      <c r="L4599" t="s">
        <v>13275</v>
      </c>
      <c r="M4599" t="s">
        <v>13276</v>
      </c>
      <c r="N4599">
        <v>1.2222222E-2</v>
      </c>
      <c r="O4599">
        <v>3</v>
      </c>
      <c r="P4599">
        <v>3195</v>
      </c>
      <c r="Q4599">
        <v>64</v>
      </c>
      <c r="R4599">
        <v>378</v>
      </c>
      <c r="S4599">
        <v>29</v>
      </c>
      <c r="T4599">
        <v>287</v>
      </c>
      <c r="U4599">
        <v>0</v>
      </c>
      <c r="V4599">
        <v>0</v>
      </c>
      <c r="W4599">
        <v>8.3294544904633352E-2</v>
      </c>
      <c r="X4599">
        <v>3.1934853352773001</v>
      </c>
      <c r="Y4599">
        <v>2.3619876612433814</v>
      </c>
      <c r="Z4599">
        <v>2.7308887554990537</v>
      </c>
      <c r="AA4599">
        <v>1.0189037487334935</v>
      </c>
      <c r="AB4599">
        <v>0.86773449916193357</v>
      </c>
      <c r="AC4599">
        <v>0</v>
      </c>
      <c r="AD4599">
        <v>0</v>
      </c>
      <c r="AE4599">
        <v>10.256294544819795</v>
      </c>
    </row>
    <row r="4600" spans="1:31" x14ac:dyDescent="0.25">
      <c r="A4600">
        <v>1879556</v>
      </c>
      <c r="B4600">
        <v>1</v>
      </c>
      <c r="C4600" t="s">
        <v>80</v>
      </c>
      <c r="D4600" t="s">
        <v>93</v>
      </c>
      <c r="E4600" t="s">
        <v>158</v>
      </c>
      <c r="F4600" t="s">
        <v>13277</v>
      </c>
      <c r="G4600" t="s">
        <v>219</v>
      </c>
      <c r="H4600" t="s">
        <v>134</v>
      </c>
      <c r="I4600" t="s">
        <v>135</v>
      </c>
      <c r="J4600" t="s">
        <v>136</v>
      </c>
      <c r="K4600" t="s">
        <v>137</v>
      </c>
      <c r="L4600" t="s">
        <v>13278</v>
      </c>
      <c r="M4600" t="s">
        <v>13279</v>
      </c>
      <c r="N4600">
        <v>2.3536111110000002</v>
      </c>
      <c r="O4600">
        <v>0</v>
      </c>
      <c r="P4600">
        <v>13</v>
      </c>
      <c r="Q4600">
        <v>0</v>
      </c>
      <c r="R4600">
        <v>22</v>
      </c>
      <c r="S4600">
        <v>0</v>
      </c>
      <c r="T4600">
        <v>9</v>
      </c>
      <c r="U4600">
        <v>0</v>
      </c>
      <c r="V4600">
        <v>0</v>
      </c>
      <c r="W4600">
        <v>0</v>
      </c>
      <c r="X4600">
        <v>11.424353750932363</v>
      </c>
      <c r="Y4600">
        <v>0</v>
      </c>
      <c r="Z4600">
        <v>177.78553478377378</v>
      </c>
      <c r="AA4600">
        <v>0</v>
      </c>
      <c r="AB4600">
        <v>71.047885811356451</v>
      </c>
      <c r="AC4600">
        <v>0</v>
      </c>
      <c r="AD4600">
        <v>0</v>
      </c>
      <c r="AE4600">
        <v>260.2577743460626</v>
      </c>
    </row>
    <row r="4601" spans="1:31" x14ac:dyDescent="0.25">
      <c r="A4601">
        <v>1879894</v>
      </c>
      <c r="B4601">
        <v>1</v>
      </c>
      <c r="C4601" t="s">
        <v>81</v>
      </c>
      <c r="D4601" t="s">
        <v>112</v>
      </c>
      <c r="E4601" t="s">
        <v>140</v>
      </c>
      <c r="F4601" t="s">
        <v>13280</v>
      </c>
      <c r="G4601" t="s">
        <v>207</v>
      </c>
      <c r="H4601" t="s">
        <v>143</v>
      </c>
      <c r="I4601" t="s">
        <v>135</v>
      </c>
      <c r="J4601" t="s">
        <v>136</v>
      </c>
      <c r="K4601" t="s">
        <v>137</v>
      </c>
      <c r="L4601" t="s">
        <v>13281</v>
      </c>
      <c r="M4601" t="s">
        <v>13282</v>
      </c>
      <c r="N4601">
        <v>1.5861111109999999</v>
      </c>
      <c r="O4601">
        <v>0</v>
      </c>
      <c r="P4601">
        <v>18</v>
      </c>
      <c r="Q4601">
        <v>0</v>
      </c>
      <c r="R4601">
        <v>0</v>
      </c>
      <c r="S4601">
        <v>0</v>
      </c>
      <c r="T4601">
        <v>1</v>
      </c>
      <c r="U4601">
        <v>0</v>
      </c>
      <c r="V4601">
        <v>0</v>
      </c>
      <c r="W4601">
        <v>0</v>
      </c>
      <c r="X4601">
        <v>7.7952101169890913</v>
      </c>
      <c r="Y4601">
        <v>0</v>
      </c>
      <c r="Z4601">
        <v>0</v>
      </c>
      <c r="AA4601">
        <v>0</v>
      </c>
      <c r="AB4601">
        <v>17.088374470048791</v>
      </c>
      <c r="AC4601">
        <v>0</v>
      </c>
      <c r="AD4601">
        <v>0</v>
      </c>
      <c r="AE4601">
        <v>24.88358458703788</v>
      </c>
    </row>
    <row r="4602" spans="1:31" x14ac:dyDescent="0.25">
      <c r="A4602">
        <v>1879645</v>
      </c>
      <c r="B4602">
        <v>1</v>
      </c>
      <c r="C4602" t="s">
        <v>80</v>
      </c>
      <c r="D4602" t="s">
        <v>97</v>
      </c>
      <c r="E4602" t="s">
        <v>158</v>
      </c>
      <c r="F4602" t="s">
        <v>13283</v>
      </c>
      <c r="G4602" t="s">
        <v>219</v>
      </c>
      <c r="H4602" t="s">
        <v>134</v>
      </c>
      <c r="I4602" t="s">
        <v>135</v>
      </c>
      <c r="J4602" t="s">
        <v>136</v>
      </c>
      <c r="K4602" t="s">
        <v>137</v>
      </c>
      <c r="L4602" t="s">
        <v>13284</v>
      </c>
      <c r="M4602" t="s">
        <v>13285</v>
      </c>
      <c r="N4602">
        <v>2.5580555550000001</v>
      </c>
      <c r="O4602">
        <v>0</v>
      </c>
      <c r="P4602">
        <v>211</v>
      </c>
      <c r="Q4602">
        <v>0</v>
      </c>
      <c r="R4602">
        <v>5</v>
      </c>
      <c r="S4602">
        <v>0</v>
      </c>
      <c r="T4602">
        <v>34</v>
      </c>
      <c r="U4602">
        <v>0</v>
      </c>
      <c r="V4602">
        <v>0</v>
      </c>
      <c r="W4602">
        <v>0</v>
      </c>
      <c r="X4602">
        <v>155.71354979401985</v>
      </c>
      <c r="Y4602">
        <v>0</v>
      </c>
      <c r="Z4602">
        <v>3.1685086757632357</v>
      </c>
      <c r="AA4602">
        <v>0</v>
      </c>
      <c r="AB4602">
        <v>43.292296299499938</v>
      </c>
      <c r="AC4602">
        <v>0</v>
      </c>
      <c r="AD4602">
        <v>0</v>
      </c>
      <c r="AE4602">
        <v>202.17435476928301</v>
      </c>
    </row>
    <row r="4603" spans="1:31" x14ac:dyDescent="0.25">
      <c r="A4603">
        <v>1879602</v>
      </c>
      <c r="B4603">
        <v>1</v>
      </c>
      <c r="C4603" t="s">
        <v>80</v>
      </c>
      <c r="D4603" t="s">
        <v>90</v>
      </c>
      <c r="E4603" t="s">
        <v>140</v>
      </c>
      <c r="F4603" t="s">
        <v>13286</v>
      </c>
      <c r="G4603" t="s">
        <v>163</v>
      </c>
      <c r="H4603" t="s">
        <v>143</v>
      </c>
      <c r="I4603" t="s">
        <v>135</v>
      </c>
      <c r="J4603" t="s">
        <v>136</v>
      </c>
      <c r="K4603" t="s">
        <v>137</v>
      </c>
      <c r="L4603" t="s">
        <v>13287</v>
      </c>
      <c r="M4603" t="s">
        <v>13288</v>
      </c>
      <c r="N4603">
        <v>2.821388888</v>
      </c>
      <c r="O4603">
        <v>0</v>
      </c>
      <c r="P4603">
        <v>2</v>
      </c>
      <c r="Q4603">
        <v>0</v>
      </c>
      <c r="R4603">
        <v>0</v>
      </c>
      <c r="S4603">
        <v>0</v>
      </c>
      <c r="T4603">
        <v>1</v>
      </c>
      <c r="U4603">
        <v>0</v>
      </c>
      <c r="V4603">
        <v>0</v>
      </c>
      <c r="W4603">
        <v>0</v>
      </c>
      <c r="X4603">
        <v>1.2096220473526076</v>
      </c>
      <c r="Y4603">
        <v>0</v>
      </c>
      <c r="Z4603">
        <v>0</v>
      </c>
      <c r="AA4603">
        <v>0</v>
      </c>
      <c r="AB4603">
        <v>0.48431180386546513</v>
      </c>
      <c r="AC4603">
        <v>0</v>
      </c>
      <c r="AD4603">
        <v>0</v>
      </c>
      <c r="AE4603">
        <v>1.6939338512180728</v>
      </c>
    </row>
    <row r="4604" spans="1:31" x14ac:dyDescent="0.25">
      <c r="A4604">
        <v>1879599</v>
      </c>
      <c r="B4604">
        <v>1</v>
      </c>
      <c r="C4604" t="s">
        <v>80</v>
      </c>
      <c r="D4604" t="s">
        <v>107</v>
      </c>
      <c r="E4604" t="s">
        <v>158</v>
      </c>
      <c r="F4604" t="s">
        <v>13289</v>
      </c>
      <c r="G4604" t="s">
        <v>219</v>
      </c>
      <c r="H4604" t="s">
        <v>134</v>
      </c>
      <c r="I4604" t="s">
        <v>135</v>
      </c>
      <c r="J4604" t="s">
        <v>136</v>
      </c>
      <c r="K4604" t="s">
        <v>137</v>
      </c>
      <c r="L4604" t="s">
        <v>13290</v>
      </c>
      <c r="M4604" t="s">
        <v>13291</v>
      </c>
      <c r="N4604">
        <v>1.8847222219999999</v>
      </c>
      <c r="O4604">
        <v>0</v>
      </c>
      <c r="P4604">
        <v>143</v>
      </c>
      <c r="Q4604">
        <v>0</v>
      </c>
      <c r="R4604">
        <v>4</v>
      </c>
      <c r="S4604">
        <v>0</v>
      </c>
      <c r="T4604">
        <v>9</v>
      </c>
      <c r="U4604">
        <v>0</v>
      </c>
      <c r="V4604">
        <v>0</v>
      </c>
      <c r="W4604">
        <v>0</v>
      </c>
      <c r="X4604">
        <v>46.664853256769177</v>
      </c>
      <c r="Y4604">
        <v>0</v>
      </c>
      <c r="Z4604">
        <v>5.7386840600801987</v>
      </c>
      <c r="AA4604">
        <v>0</v>
      </c>
      <c r="AB4604">
        <v>3.1363710462157477</v>
      </c>
      <c r="AC4604">
        <v>0</v>
      </c>
      <c r="AD4604">
        <v>0</v>
      </c>
      <c r="AE4604">
        <v>55.539908363065123</v>
      </c>
    </row>
    <row r="4605" spans="1:31" x14ac:dyDescent="0.25">
      <c r="A4605">
        <v>1879848</v>
      </c>
      <c r="B4605">
        <v>1</v>
      </c>
      <c r="C4605" t="s">
        <v>80</v>
      </c>
      <c r="D4605" t="s">
        <v>97</v>
      </c>
      <c r="E4605" t="s">
        <v>222</v>
      </c>
      <c r="F4605" t="s">
        <v>13292</v>
      </c>
      <c r="G4605" t="s">
        <v>663</v>
      </c>
      <c r="H4605" t="s">
        <v>143</v>
      </c>
      <c r="I4605" t="s">
        <v>135</v>
      </c>
      <c r="J4605" t="s">
        <v>136</v>
      </c>
      <c r="K4605" t="s">
        <v>137</v>
      </c>
      <c r="L4605" t="s">
        <v>13293</v>
      </c>
      <c r="M4605" t="s">
        <v>13294</v>
      </c>
      <c r="N4605">
        <v>2.9175</v>
      </c>
      <c r="O4605">
        <v>0</v>
      </c>
      <c r="P4605">
        <v>15</v>
      </c>
      <c r="Q4605">
        <v>0</v>
      </c>
      <c r="R4605">
        <v>0</v>
      </c>
      <c r="S4605">
        <v>0</v>
      </c>
      <c r="T4605">
        <v>0</v>
      </c>
      <c r="U4605">
        <v>0</v>
      </c>
      <c r="V4605">
        <v>0</v>
      </c>
      <c r="W4605">
        <v>0</v>
      </c>
      <c r="X4605">
        <v>20.950337436853374</v>
      </c>
      <c r="Y4605">
        <v>0</v>
      </c>
      <c r="Z4605">
        <v>0</v>
      </c>
      <c r="AA4605">
        <v>0</v>
      </c>
      <c r="AB4605">
        <v>0</v>
      </c>
      <c r="AC4605">
        <v>0</v>
      </c>
      <c r="AD4605">
        <v>0</v>
      </c>
      <c r="AE4605">
        <v>20.950337436853374</v>
      </c>
    </row>
    <row r="4606" spans="1:31" x14ac:dyDescent="0.25">
      <c r="A4606">
        <v>1879994</v>
      </c>
      <c r="B4606">
        <v>1</v>
      </c>
      <c r="C4606" t="s">
        <v>80</v>
      </c>
      <c r="D4606" t="s">
        <v>111</v>
      </c>
      <c r="E4606" t="s">
        <v>169</v>
      </c>
      <c r="F4606" t="s">
        <v>13295</v>
      </c>
      <c r="G4606" t="s">
        <v>564</v>
      </c>
      <c r="H4606" t="s">
        <v>143</v>
      </c>
      <c r="I4606" t="s">
        <v>135</v>
      </c>
      <c r="J4606" t="s">
        <v>136</v>
      </c>
      <c r="K4606" t="s">
        <v>137</v>
      </c>
      <c r="L4606" t="s">
        <v>13296</v>
      </c>
      <c r="M4606" t="s">
        <v>13297</v>
      </c>
      <c r="N4606">
        <v>3.5891666660000001</v>
      </c>
      <c r="O4606">
        <v>0</v>
      </c>
      <c r="P4606">
        <v>33</v>
      </c>
      <c r="Q4606">
        <v>0</v>
      </c>
      <c r="R4606">
        <v>38</v>
      </c>
      <c r="S4606">
        <v>0</v>
      </c>
      <c r="T4606">
        <v>31</v>
      </c>
      <c r="U4606">
        <v>0</v>
      </c>
      <c r="V4606">
        <v>0</v>
      </c>
      <c r="W4606">
        <v>0</v>
      </c>
      <c r="X4606">
        <v>53.305117629144618</v>
      </c>
      <c r="Y4606">
        <v>0</v>
      </c>
      <c r="Z4606">
        <v>118.09638799680135</v>
      </c>
      <c r="AA4606">
        <v>0</v>
      </c>
      <c r="AB4606">
        <v>266.16056255070492</v>
      </c>
      <c r="AC4606">
        <v>0</v>
      </c>
      <c r="AD4606">
        <v>0</v>
      </c>
      <c r="AE4606">
        <v>437.56206817665088</v>
      </c>
    </row>
    <row r="4607" spans="1:31" x14ac:dyDescent="0.25">
      <c r="A4607">
        <v>1879811</v>
      </c>
      <c r="B4607">
        <v>1</v>
      </c>
      <c r="C4607" t="s">
        <v>81</v>
      </c>
      <c r="D4607" t="s">
        <v>120</v>
      </c>
      <c r="E4607" t="s">
        <v>146</v>
      </c>
      <c r="F4607" t="s">
        <v>13298</v>
      </c>
      <c r="G4607" t="s">
        <v>148</v>
      </c>
      <c r="H4607" t="s">
        <v>143</v>
      </c>
      <c r="I4607" t="s">
        <v>135</v>
      </c>
      <c r="J4607" t="s">
        <v>136</v>
      </c>
      <c r="K4607" t="s">
        <v>137</v>
      </c>
      <c r="L4607" t="s">
        <v>13299</v>
      </c>
      <c r="M4607" t="s">
        <v>13300</v>
      </c>
      <c r="N4607">
        <v>3.8852777770000002</v>
      </c>
      <c r="O4607">
        <v>0</v>
      </c>
      <c r="P4607">
        <v>51</v>
      </c>
      <c r="Q4607">
        <v>0</v>
      </c>
      <c r="R4607">
        <v>4</v>
      </c>
      <c r="S4607">
        <v>0</v>
      </c>
      <c r="T4607">
        <v>5</v>
      </c>
      <c r="U4607">
        <v>0</v>
      </c>
      <c r="V4607">
        <v>0</v>
      </c>
      <c r="W4607">
        <v>0</v>
      </c>
      <c r="X4607">
        <v>31.160853621471837</v>
      </c>
      <c r="Y4607">
        <v>0</v>
      </c>
      <c r="Z4607">
        <v>2.6142786046477386</v>
      </c>
      <c r="AA4607">
        <v>0</v>
      </c>
      <c r="AB4607">
        <v>2.0301875152166482</v>
      </c>
      <c r="AC4607">
        <v>0</v>
      </c>
      <c r="AD4607">
        <v>0</v>
      </c>
      <c r="AE4607">
        <v>35.80531974133622</v>
      </c>
    </row>
    <row r="4608" spans="1:31" x14ac:dyDescent="0.25">
      <c r="A4608">
        <v>1879911</v>
      </c>
      <c r="B4608">
        <v>1</v>
      </c>
      <c r="C4608" t="s">
        <v>81</v>
      </c>
      <c r="D4608" t="s">
        <v>128</v>
      </c>
      <c r="E4608" t="s">
        <v>158</v>
      </c>
      <c r="F4608" t="s">
        <v>4693</v>
      </c>
      <c r="G4608" t="s">
        <v>133</v>
      </c>
      <c r="H4608" t="s">
        <v>134</v>
      </c>
      <c r="I4608" t="s">
        <v>135</v>
      </c>
      <c r="J4608" t="s">
        <v>136</v>
      </c>
      <c r="K4608" t="s">
        <v>137</v>
      </c>
      <c r="L4608" t="s">
        <v>13301</v>
      </c>
      <c r="M4608" t="s">
        <v>13302</v>
      </c>
      <c r="N4608">
        <v>0.68055555499999998</v>
      </c>
      <c r="O4608">
        <v>0</v>
      </c>
      <c r="P4608">
        <v>15</v>
      </c>
      <c r="Q4608">
        <v>0</v>
      </c>
      <c r="R4608">
        <v>19</v>
      </c>
      <c r="S4608">
        <v>8</v>
      </c>
      <c r="T4608">
        <v>4</v>
      </c>
      <c r="U4608">
        <v>2</v>
      </c>
      <c r="V4608">
        <v>0</v>
      </c>
      <c r="W4608">
        <v>0</v>
      </c>
      <c r="X4608">
        <v>4.6330376830319864</v>
      </c>
      <c r="Y4608">
        <v>0</v>
      </c>
      <c r="Z4608">
        <v>15.118968584678122</v>
      </c>
      <c r="AA4608">
        <v>549.42906422663282</v>
      </c>
      <c r="AB4608">
        <v>7.3019959676414166</v>
      </c>
      <c r="AC4608">
        <v>44.687859850356155</v>
      </c>
      <c r="AD4608">
        <v>0</v>
      </c>
      <c r="AE4608">
        <v>621.17092631234061</v>
      </c>
    </row>
    <row r="4609" spans="1:31" x14ac:dyDescent="0.25">
      <c r="A4609">
        <v>1879954</v>
      </c>
      <c r="B4609">
        <v>1</v>
      </c>
      <c r="C4609" t="s">
        <v>81</v>
      </c>
      <c r="D4609" t="s">
        <v>117</v>
      </c>
      <c r="E4609" t="s">
        <v>140</v>
      </c>
      <c r="F4609" t="s">
        <v>13303</v>
      </c>
      <c r="G4609" t="s">
        <v>200</v>
      </c>
      <c r="H4609" t="s">
        <v>143</v>
      </c>
      <c r="I4609" t="s">
        <v>135</v>
      </c>
      <c r="J4609" t="s">
        <v>136</v>
      </c>
      <c r="K4609" t="s">
        <v>137</v>
      </c>
      <c r="L4609" t="s">
        <v>13304</v>
      </c>
      <c r="M4609" t="s">
        <v>13305</v>
      </c>
      <c r="N4609">
        <v>4.9124999999999996</v>
      </c>
      <c r="O4609">
        <v>0</v>
      </c>
      <c r="P4609">
        <v>3</v>
      </c>
      <c r="Q4609">
        <v>0</v>
      </c>
      <c r="R4609">
        <v>0</v>
      </c>
      <c r="S4609">
        <v>0</v>
      </c>
      <c r="T4609">
        <v>1</v>
      </c>
      <c r="U4609">
        <v>0</v>
      </c>
      <c r="V4609">
        <v>0</v>
      </c>
      <c r="W4609">
        <v>0</v>
      </c>
      <c r="X4609">
        <v>3.9664215704064194</v>
      </c>
      <c r="Y4609">
        <v>0</v>
      </c>
      <c r="Z4609">
        <v>0</v>
      </c>
      <c r="AA4609">
        <v>0</v>
      </c>
      <c r="AB4609">
        <v>9.4476075927706668E-2</v>
      </c>
      <c r="AC4609">
        <v>0</v>
      </c>
      <c r="AD4609">
        <v>0</v>
      </c>
      <c r="AE4609">
        <v>4.0608976463341264</v>
      </c>
    </row>
    <row r="4610" spans="1:31" x14ac:dyDescent="0.25">
      <c r="A4610">
        <v>1879788</v>
      </c>
      <c r="B4610">
        <v>1</v>
      </c>
      <c r="C4610" t="s">
        <v>80</v>
      </c>
      <c r="D4610" t="s">
        <v>84</v>
      </c>
      <c r="E4610" t="s">
        <v>140</v>
      </c>
      <c r="F4610" t="s">
        <v>13306</v>
      </c>
      <c r="G4610" t="s">
        <v>207</v>
      </c>
      <c r="H4610" t="s">
        <v>143</v>
      </c>
      <c r="I4610" t="s">
        <v>135</v>
      </c>
      <c r="J4610" t="s">
        <v>136</v>
      </c>
      <c r="K4610" t="s">
        <v>137</v>
      </c>
      <c r="L4610" t="s">
        <v>13307</v>
      </c>
      <c r="M4610" t="s">
        <v>13308</v>
      </c>
      <c r="N4610">
        <v>1.3905555549999999</v>
      </c>
      <c r="O4610">
        <v>0</v>
      </c>
      <c r="P4610">
        <v>3</v>
      </c>
      <c r="Q4610">
        <v>0</v>
      </c>
      <c r="R4610">
        <v>0</v>
      </c>
      <c r="S4610">
        <v>0</v>
      </c>
      <c r="T4610">
        <v>0</v>
      </c>
      <c r="U4610">
        <v>0</v>
      </c>
      <c r="V4610">
        <v>0</v>
      </c>
      <c r="W4610">
        <v>0</v>
      </c>
      <c r="X4610">
        <v>1.1062709195359068</v>
      </c>
      <c r="Y4610">
        <v>0</v>
      </c>
      <c r="Z4610">
        <v>0</v>
      </c>
      <c r="AA4610">
        <v>0</v>
      </c>
      <c r="AB4610">
        <v>0</v>
      </c>
      <c r="AC4610">
        <v>0</v>
      </c>
      <c r="AD4610">
        <v>0</v>
      </c>
      <c r="AE4610">
        <v>1.1062709195359068</v>
      </c>
    </row>
    <row r="4611" spans="1:31" x14ac:dyDescent="0.25">
      <c r="A4611">
        <v>1879931</v>
      </c>
      <c r="B4611">
        <v>1</v>
      </c>
      <c r="C4611" t="s">
        <v>81</v>
      </c>
      <c r="D4611" t="s">
        <v>118</v>
      </c>
      <c r="E4611" t="s">
        <v>169</v>
      </c>
      <c r="F4611" t="s">
        <v>13309</v>
      </c>
      <c r="G4611" t="s">
        <v>183</v>
      </c>
      <c r="H4611" t="s">
        <v>143</v>
      </c>
      <c r="I4611" t="s">
        <v>135</v>
      </c>
      <c r="J4611" t="s">
        <v>136</v>
      </c>
      <c r="K4611" t="s">
        <v>137</v>
      </c>
      <c r="L4611" t="s">
        <v>13310</v>
      </c>
      <c r="M4611" t="s">
        <v>13311</v>
      </c>
      <c r="N4611">
        <v>3.8369444439999998</v>
      </c>
      <c r="O4611">
        <v>0</v>
      </c>
      <c r="P4611">
        <v>3</v>
      </c>
      <c r="Q4611">
        <v>0</v>
      </c>
      <c r="R4611">
        <v>10</v>
      </c>
      <c r="S4611">
        <v>0</v>
      </c>
      <c r="T4611">
        <v>2</v>
      </c>
      <c r="U4611">
        <v>0</v>
      </c>
      <c r="V4611">
        <v>0</v>
      </c>
      <c r="W4611">
        <v>0</v>
      </c>
      <c r="X4611">
        <v>1.4576171652710128</v>
      </c>
      <c r="Y4611">
        <v>0</v>
      </c>
      <c r="Z4611">
        <v>53.474918252878588</v>
      </c>
      <c r="AA4611">
        <v>0</v>
      </c>
      <c r="AB4611">
        <v>1.6723744788509347</v>
      </c>
      <c r="AC4611">
        <v>0</v>
      </c>
      <c r="AD4611">
        <v>0</v>
      </c>
      <c r="AE4611">
        <v>56.604909897000532</v>
      </c>
    </row>
    <row r="4612" spans="1:31" x14ac:dyDescent="0.25">
      <c r="A4612">
        <v>1879974</v>
      </c>
      <c r="B4612">
        <v>1</v>
      </c>
      <c r="C4612" t="s">
        <v>81</v>
      </c>
      <c r="D4612" t="s">
        <v>120</v>
      </c>
      <c r="E4612" t="s">
        <v>140</v>
      </c>
      <c r="F4612" t="s">
        <v>13312</v>
      </c>
      <c r="G4612" t="s">
        <v>207</v>
      </c>
      <c r="H4612" t="s">
        <v>143</v>
      </c>
      <c r="I4612" t="s">
        <v>135</v>
      </c>
      <c r="J4612" t="s">
        <v>136</v>
      </c>
      <c r="K4612" t="s">
        <v>137</v>
      </c>
      <c r="L4612" t="s">
        <v>13133</v>
      </c>
      <c r="M4612" t="s">
        <v>13313</v>
      </c>
      <c r="N4612">
        <v>1.8805555549999999</v>
      </c>
      <c r="O4612">
        <v>0</v>
      </c>
      <c r="P4612">
        <v>6</v>
      </c>
      <c r="Q4612">
        <v>0</v>
      </c>
      <c r="R4612">
        <v>0</v>
      </c>
      <c r="S4612">
        <v>0</v>
      </c>
      <c r="T4612">
        <v>2</v>
      </c>
      <c r="U4612">
        <v>0</v>
      </c>
      <c r="V4612">
        <v>0</v>
      </c>
      <c r="W4612">
        <v>0</v>
      </c>
      <c r="X4612">
        <v>1.5256864506607195</v>
      </c>
      <c r="Y4612">
        <v>0</v>
      </c>
      <c r="Z4612">
        <v>0</v>
      </c>
      <c r="AA4612">
        <v>0</v>
      </c>
      <c r="AB4612">
        <v>3.1125939726213334E-2</v>
      </c>
      <c r="AC4612">
        <v>0</v>
      </c>
      <c r="AD4612">
        <v>0</v>
      </c>
      <c r="AE4612">
        <v>1.5568123903869329</v>
      </c>
    </row>
    <row r="4613" spans="1:31" x14ac:dyDescent="0.25">
      <c r="A4613">
        <v>1879831</v>
      </c>
      <c r="B4613">
        <v>1</v>
      </c>
      <c r="C4613" t="s">
        <v>81</v>
      </c>
      <c r="D4613" t="s">
        <v>116</v>
      </c>
      <c r="E4613" t="s">
        <v>210</v>
      </c>
      <c r="F4613" t="s">
        <v>13314</v>
      </c>
      <c r="G4613" t="s">
        <v>133</v>
      </c>
      <c r="H4613" t="s">
        <v>134</v>
      </c>
      <c r="I4613" t="s">
        <v>135</v>
      </c>
      <c r="J4613" t="s">
        <v>136</v>
      </c>
      <c r="K4613" t="s">
        <v>137</v>
      </c>
      <c r="L4613" t="s">
        <v>13315</v>
      </c>
      <c r="M4613" t="s">
        <v>13316</v>
      </c>
      <c r="N4613">
        <v>1.1627777770000001</v>
      </c>
      <c r="O4613">
        <v>1</v>
      </c>
      <c r="P4613">
        <v>176</v>
      </c>
      <c r="Q4613">
        <v>15</v>
      </c>
      <c r="R4613">
        <v>13</v>
      </c>
      <c r="S4613">
        <v>11</v>
      </c>
      <c r="T4613">
        <v>13</v>
      </c>
      <c r="U4613">
        <v>1</v>
      </c>
      <c r="V4613">
        <v>0</v>
      </c>
      <c r="W4613">
        <v>1.1239953849227096</v>
      </c>
      <c r="X4613">
        <v>36.76132079865539</v>
      </c>
      <c r="Y4613">
        <v>94.475266363659088</v>
      </c>
      <c r="Z4613">
        <v>8.6638726546657256</v>
      </c>
      <c r="AA4613">
        <v>136.22657285733175</v>
      </c>
      <c r="AB4613">
        <v>1.0657224668919041</v>
      </c>
      <c r="AC4613">
        <v>5.6929418753387511</v>
      </c>
      <c r="AD4613">
        <v>0</v>
      </c>
      <c r="AE4613">
        <v>284.00969240146532</v>
      </c>
    </row>
    <row r="4614" spans="1:31" x14ac:dyDescent="0.25">
      <c r="A4614">
        <v>1879868</v>
      </c>
      <c r="B4614">
        <v>1</v>
      </c>
      <c r="C4614" t="s">
        <v>81</v>
      </c>
      <c r="D4614" t="s">
        <v>116</v>
      </c>
      <c r="E4614" t="s">
        <v>158</v>
      </c>
      <c r="F4614" t="s">
        <v>13317</v>
      </c>
      <c r="G4614" t="s">
        <v>293</v>
      </c>
      <c r="H4614" t="s">
        <v>134</v>
      </c>
      <c r="I4614" t="s">
        <v>135</v>
      </c>
      <c r="J4614" t="s">
        <v>136</v>
      </c>
      <c r="K4614" t="s">
        <v>137</v>
      </c>
      <c r="L4614" t="s">
        <v>13318</v>
      </c>
      <c r="M4614" t="s">
        <v>13319</v>
      </c>
      <c r="N4614">
        <v>0.96805555499999996</v>
      </c>
      <c r="O4614">
        <v>0</v>
      </c>
      <c r="P4614">
        <v>218</v>
      </c>
      <c r="Q4614">
        <v>0</v>
      </c>
      <c r="R4614">
        <v>7</v>
      </c>
      <c r="S4614">
        <v>1</v>
      </c>
      <c r="T4614">
        <v>11</v>
      </c>
      <c r="U4614">
        <v>0</v>
      </c>
      <c r="V4614">
        <v>0</v>
      </c>
      <c r="W4614">
        <v>0</v>
      </c>
      <c r="X4614">
        <v>33.185789934069874</v>
      </c>
      <c r="Y4614">
        <v>0</v>
      </c>
      <c r="Z4614">
        <v>0.59346028563394027</v>
      </c>
      <c r="AA4614">
        <v>0.45700080843383162</v>
      </c>
      <c r="AB4614">
        <v>2.5584824338576126</v>
      </c>
      <c r="AC4614">
        <v>0</v>
      </c>
      <c r="AD4614">
        <v>0</v>
      </c>
      <c r="AE4614">
        <v>36.794733461995257</v>
      </c>
    </row>
    <row r="4615" spans="1:31" x14ac:dyDescent="0.25">
      <c r="A4615">
        <v>1879619</v>
      </c>
      <c r="B4615">
        <v>1</v>
      </c>
      <c r="C4615" t="s">
        <v>80</v>
      </c>
      <c r="D4615" t="s">
        <v>106</v>
      </c>
      <c r="E4615" t="s">
        <v>146</v>
      </c>
      <c r="F4615" t="s">
        <v>13320</v>
      </c>
      <c r="G4615" t="s">
        <v>148</v>
      </c>
      <c r="H4615" t="s">
        <v>143</v>
      </c>
      <c r="I4615" t="s">
        <v>135</v>
      </c>
      <c r="J4615" t="s">
        <v>136</v>
      </c>
      <c r="K4615" t="s">
        <v>137</v>
      </c>
      <c r="L4615" t="s">
        <v>13321</v>
      </c>
      <c r="M4615" t="s">
        <v>13322</v>
      </c>
      <c r="N4615">
        <v>1.06</v>
      </c>
      <c r="O4615">
        <v>0</v>
      </c>
      <c r="P4615">
        <v>9</v>
      </c>
      <c r="Q4615">
        <v>0</v>
      </c>
      <c r="R4615">
        <v>3</v>
      </c>
      <c r="S4615">
        <v>0</v>
      </c>
      <c r="T4615">
        <v>5</v>
      </c>
      <c r="U4615">
        <v>0</v>
      </c>
      <c r="V4615">
        <v>0</v>
      </c>
      <c r="W4615">
        <v>0</v>
      </c>
      <c r="X4615">
        <v>4.6033165268826099</v>
      </c>
      <c r="Y4615">
        <v>0</v>
      </c>
      <c r="Z4615">
        <v>12.487845121784762</v>
      </c>
      <c r="AA4615">
        <v>0</v>
      </c>
      <c r="AB4615">
        <v>3.993279919232223</v>
      </c>
      <c r="AC4615">
        <v>0</v>
      </c>
      <c r="AD4615">
        <v>0</v>
      </c>
      <c r="AE4615">
        <v>21.084441567899596</v>
      </c>
    </row>
    <row r="4616" spans="1:31" x14ac:dyDescent="0.25">
      <c r="A4616">
        <v>1879659</v>
      </c>
      <c r="B4616">
        <v>1</v>
      </c>
      <c r="C4616" t="s">
        <v>81</v>
      </c>
      <c r="D4616" t="s">
        <v>120</v>
      </c>
      <c r="E4616" t="s">
        <v>158</v>
      </c>
      <c r="F4616" t="s">
        <v>283</v>
      </c>
      <c r="G4616" t="s">
        <v>133</v>
      </c>
      <c r="H4616" t="s">
        <v>134</v>
      </c>
      <c r="I4616" t="s">
        <v>135</v>
      </c>
      <c r="J4616" t="s">
        <v>136</v>
      </c>
      <c r="K4616" t="s">
        <v>137</v>
      </c>
      <c r="L4616" t="s">
        <v>13323</v>
      </c>
      <c r="M4616" t="s">
        <v>13324</v>
      </c>
      <c r="N4616">
        <v>0.26250000000000001</v>
      </c>
      <c r="O4616">
        <v>1</v>
      </c>
      <c r="P4616">
        <v>1112</v>
      </c>
      <c r="Q4616">
        <v>72</v>
      </c>
      <c r="R4616">
        <v>45</v>
      </c>
      <c r="S4616">
        <v>15</v>
      </c>
      <c r="T4616">
        <v>49</v>
      </c>
      <c r="U4616">
        <v>2</v>
      </c>
      <c r="V4616">
        <v>0</v>
      </c>
      <c r="W4616">
        <v>0.261240431153625</v>
      </c>
      <c r="X4616">
        <v>55.628276685998593</v>
      </c>
      <c r="Y4616">
        <v>101.19849623292782</v>
      </c>
      <c r="Z4616">
        <v>24.838503828199432</v>
      </c>
      <c r="AA4616">
        <v>9.787430238682953</v>
      </c>
      <c r="AB4616">
        <v>4.4595200188932766</v>
      </c>
      <c r="AC4616">
        <v>6.53519426835555</v>
      </c>
      <c r="AD4616">
        <v>0</v>
      </c>
      <c r="AE4616">
        <v>202.70866170421127</v>
      </c>
    </row>
    <row r="4617" spans="1:31" x14ac:dyDescent="0.25">
      <c r="A4617">
        <v>1879874</v>
      </c>
      <c r="B4617">
        <v>1</v>
      </c>
      <c r="C4617" t="s">
        <v>80</v>
      </c>
      <c r="D4617" t="s">
        <v>85</v>
      </c>
      <c r="E4617" t="s">
        <v>222</v>
      </c>
      <c r="F4617" t="s">
        <v>13325</v>
      </c>
      <c r="G4617" t="s">
        <v>501</v>
      </c>
      <c r="H4617" t="s">
        <v>143</v>
      </c>
      <c r="I4617" t="s">
        <v>135</v>
      </c>
      <c r="J4617" t="s">
        <v>136</v>
      </c>
      <c r="K4617" t="s">
        <v>137</v>
      </c>
      <c r="L4617" t="s">
        <v>13326</v>
      </c>
      <c r="M4617" t="s">
        <v>13327</v>
      </c>
      <c r="N4617">
        <v>6.7205555549999998</v>
      </c>
      <c r="O4617">
        <v>0</v>
      </c>
      <c r="P4617">
        <v>61</v>
      </c>
      <c r="Q4617">
        <v>0</v>
      </c>
      <c r="R4617">
        <v>0</v>
      </c>
      <c r="S4617">
        <v>0</v>
      </c>
      <c r="T4617">
        <v>3</v>
      </c>
      <c r="U4617">
        <v>0</v>
      </c>
      <c r="V4617">
        <v>0</v>
      </c>
      <c r="W4617">
        <v>0</v>
      </c>
      <c r="X4617">
        <v>146.40523915543014</v>
      </c>
      <c r="Y4617">
        <v>0</v>
      </c>
      <c r="Z4617">
        <v>0</v>
      </c>
      <c r="AA4617">
        <v>0</v>
      </c>
      <c r="AB4617">
        <v>1.0276081270204493</v>
      </c>
      <c r="AC4617">
        <v>0</v>
      </c>
      <c r="AD4617">
        <v>0</v>
      </c>
      <c r="AE4617">
        <v>147.43284728245058</v>
      </c>
    </row>
    <row r="4618" spans="1:31" x14ac:dyDescent="0.25">
      <c r="A4618">
        <v>1879851</v>
      </c>
      <c r="B4618">
        <v>1</v>
      </c>
      <c r="C4618" t="s">
        <v>81</v>
      </c>
      <c r="D4618" t="s">
        <v>128</v>
      </c>
      <c r="E4618" t="s">
        <v>131</v>
      </c>
      <c r="F4618" t="s">
        <v>13328</v>
      </c>
      <c r="G4618" t="s">
        <v>133</v>
      </c>
      <c r="H4618" t="s">
        <v>134</v>
      </c>
      <c r="I4618" t="s">
        <v>135</v>
      </c>
      <c r="J4618" t="s">
        <v>136</v>
      </c>
      <c r="K4618" t="s">
        <v>137</v>
      </c>
      <c r="L4618" t="s">
        <v>13329</v>
      </c>
      <c r="M4618" t="s">
        <v>13330</v>
      </c>
      <c r="N4618">
        <v>1.2408333330000001</v>
      </c>
      <c r="O4618">
        <v>0</v>
      </c>
      <c r="P4618">
        <v>0</v>
      </c>
      <c r="Q4618">
        <v>0</v>
      </c>
      <c r="R4618">
        <v>0</v>
      </c>
      <c r="S4618">
        <v>0</v>
      </c>
      <c r="T4618">
        <v>0</v>
      </c>
      <c r="U4618">
        <v>2</v>
      </c>
      <c r="V4618">
        <v>0</v>
      </c>
      <c r="W4618">
        <v>0</v>
      </c>
      <c r="X4618">
        <v>0</v>
      </c>
      <c r="Y4618">
        <v>0</v>
      </c>
      <c r="Z4618">
        <v>0</v>
      </c>
      <c r="AA4618">
        <v>0</v>
      </c>
      <c r="AB4618">
        <v>0</v>
      </c>
      <c r="AC4618">
        <v>104.00816993584553</v>
      </c>
      <c r="AD4618">
        <v>0</v>
      </c>
      <c r="AE4618">
        <v>104.00816993584553</v>
      </c>
    </row>
    <row r="4619" spans="1:31" x14ac:dyDescent="0.25">
      <c r="A4619">
        <v>1879682</v>
      </c>
      <c r="B4619">
        <v>1</v>
      </c>
      <c r="C4619" t="s">
        <v>80</v>
      </c>
      <c r="D4619" t="s">
        <v>99</v>
      </c>
      <c r="E4619" t="s">
        <v>210</v>
      </c>
      <c r="F4619" t="s">
        <v>3454</v>
      </c>
      <c r="G4619" t="s">
        <v>133</v>
      </c>
      <c r="H4619" t="s">
        <v>134</v>
      </c>
      <c r="I4619" t="s">
        <v>135</v>
      </c>
      <c r="J4619" t="s">
        <v>136</v>
      </c>
      <c r="K4619" t="s">
        <v>137</v>
      </c>
      <c r="L4619" t="s">
        <v>13331</v>
      </c>
      <c r="M4619" t="s">
        <v>13332</v>
      </c>
      <c r="N4619">
        <v>0.453333333</v>
      </c>
      <c r="O4619">
        <v>4</v>
      </c>
      <c r="P4619">
        <v>808</v>
      </c>
      <c r="Q4619">
        <v>11</v>
      </c>
      <c r="R4619">
        <v>99</v>
      </c>
      <c r="S4619">
        <v>20</v>
      </c>
      <c r="T4619">
        <v>52</v>
      </c>
      <c r="U4619">
        <v>0</v>
      </c>
      <c r="V4619">
        <v>4</v>
      </c>
      <c r="W4619">
        <v>4.9585931545306874</v>
      </c>
      <c r="X4619">
        <v>72.118097994850416</v>
      </c>
      <c r="Y4619">
        <v>24.432171183740465</v>
      </c>
      <c r="Z4619">
        <v>33.31760086149594</v>
      </c>
      <c r="AA4619">
        <v>29.765346915315387</v>
      </c>
      <c r="AB4619">
        <v>11.320227684451801</v>
      </c>
      <c r="AC4619">
        <v>0</v>
      </c>
      <c r="AD4619">
        <v>2.8464675032635918</v>
      </c>
      <c r="AE4619">
        <v>178.75850529764827</v>
      </c>
    </row>
    <row r="4620" spans="1:31" x14ac:dyDescent="0.25">
      <c r="A4620">
        <v>1879519</v>
      </c>
      <c r="B4620">
        <v>1</v>
      </c>
      <c r="C4620" t="s">
        <v>80</v>
      </c>
      <c r="D4620" t="s">
        <v>93</v>
      </c>
      <c r="E4620" t="s">
        <v>210</v>
      </c>
      <c r="F4620" t="s">
        <v>13333</v>
      </c>
      <c r="G4620" t="s">
        <v>133</v>
      </c>
      <c r="H4620" t="s">
        <v>134</v>
      </c>
      <c r="I4620" t="s">
        <v>135</v>
      </c>
      <c r="J4620" t="s">
        <v>136</v>
      </c>
      <c r="K4620" t="s">
        <v>137</v>
      </c>
      <c r="L4620" t="s">
        <v>13334</v>
      </c>
      <c r="M4620" t="s">
        <v>13335</v>
      </c>
      <c r="N4620">
        <v>1.2747222220000001</v>
      </c>
      <c r="O4620">
        <v>0</v>
      </c>
      <c r="P4620">
        <v>147</v>
      </c>
      <c r="Q4620">
        <v>5</v>
      </c>
      <c r="R4620">
        <v>70</v>
      </c>
      <c r="S4620">
        <v>6</v>
      </c>
      <c r="T4620">
        <v>38</v>
      </c>
      <c r="U4620">
        <v>0</v>
      </c>
      <c r="V4620">
        <v>0</v>
      </c>
      <c r="W4620">
        <v>0</v>
      </c>
      <c r="X4620">
        <v>24.851336280034847</v>
      </c>
      <c r="Y4620">
        <v>27.617475798205852</v>
      </c>
      <c r="Z4620">
        <v>388.77571916899308</v>
      </c>
      <c r="AA4620">
        <v>43.561322318355806</v>
      </c>
      <c r="AB4620">
        <v>95.91051591856268</v>
      </c>
      <c r="AC4620">
        <v>0</v>
      </c>
      <c r="AD4620">
        <v>0</v>
      </c>
      <c r="AE4620">
        <v>580.71636948415221</v>
      </c>
    </row>
    <row r="4621" spans="1:31" x14ac:dyDescent="0.25">
      <c r="A4621">
        <v>1879828</v>
      </c>
      <c r="B4621">
        <v>1</v>
      </c>
      <c r="C4621" t="s">
        <v>80</v>
      </c>
      <c r="D4621" t="s">
        <v>106</v>
      </c>
      <c r="E4621" t="s">
        <v>146</v>
      </c>
      <c r="F4621" t="s">
        <v>12135</v>
      </c>
      <c r="G4621" t="s">
        <v>148</v>
      </c>
      <c r="H4621" t="s">
        <v>143</v>
      </c>
      <c r="I4621" t="s">
        <v>135</v>
      </c>
      <c r="J4621" t="s">
        <v>136</v>
      </c>
      <c r="K4621" t="s">
        <v>137</v>
      </c>
      <c r="L4621" t="s">
        <v>13336</v>
      </c>
      <c r="M4621" t="s">
        <v>13337</v>
      </c>
      <c r="N4621">
        <v>0.78972222199999997</v>
      </c>
      <c r="O4621">
        <v>0</v>
      </c>
      <c r="P4621">
        <v>11</v>
      </c>
      <c r="Q4621">
        <v>0</v>
      </c>
      <c r="R4621">
        <v>4</v>
      </c>
      <c r="S4621">
        <v>0</v>
      </c>
      <c r="T4621">
        <v>1</v>
      </c>
      <c r="U4621">
        <v>0</v>
      </c>
      <c r="V4621">
        <v>0</v>
      </c>
      <c r="W4621">
        <v>0</v>
      </c>
      <c r="X4621">
        <v>3.1378578608144276</v>
      </c>
      <c r="Y4621">
        <v>0</v>
      </c>
      <c r="Z4621">
        <v>12.803282876366206</v>
      </c>
      <c r="AA4621">
        <v>0</v>
      </c>
      <c r="AB4621">
        <v>4.2840748855508606E-2</v>
      </c>
      <c r="AC4621">
        <v>0</v>
      </c>
      <c r="AD4621">
        <v>0</v>
      </c>
      <c r="AE4621">
        <v>15.983981486036143</v>
      </c>
    </row>
    <row r="4622" spans="1:31" x14ac:dyDescent="0.25">
      <c r="A4622">
        <v>1879805</v>
      </c>
      <c r="B4622">
        <v>1</v>
      </c>
      <c r="C4622" t="s">
        <v>80</v>
      </c>
      <c r="D4622" t="s">
        <v>83</v>
      </c>
      <c r="E4622" t="s">
        <v>140</v>
      </c>
      <c r="F4622" t="s">
        <v>13338</v>
      </c>
      <c r="G4622" t="s">
        <v>207</v>
      </c>
      <c r="H4622" t="s">
        <v>143</v>
      </c>
      <c r="I4622" t="s">
        <v>135</v>
      </c>
      <c r="J4622" t="s">
        <v>136</v>
      </c>
      <c r="K4622" t="s">
        <v>137</v>
      </c>
      <c r="L4622" t="s">
        <v>13339</v>
      </c>
      <c r="M4622" t="s">
        <v>13340</v>
      </c>
      <c r="N4622">
        <v>1.018333333</v>
      </c>
      <c r="O4622">
        <v>0</v>
      </c>
      <c r="P4622">
        <v>0</v>
      </c>
      <c r="Q4622">
        <v>0</v>
      </c>
      <c r="R4622">
        <v>0</v>
      </c>
      <c r="S4622">
        <v>0</v>
      </c>
      <c r="T4622">
        <v>2</v>
      </c>
      <c r="U4622">
        <v>0</v>
      </c>
      <c r="V4622">
        <v>0</v>
      </c>
      <c r="W4622">
        <v>0</v>
      </c>
      <c r="X4622">
        <v>0</v>
      </c>
      <c r="Y4622">
        <v>0</v>
      </c>
      <c r="Z4622">
        <v>0</v>
      </c>
      <c r="AA4622">
        <v>0</v>
      </c>
      <c r="AB4622">
        <v>0.61967719228970497</v>
      </c>
      <c r="AC4622">
        <v>0</v>
      </c>
      <c r="AD4622">
        <v>0</v>
      </c>
      <c r="AE4622">
        <v>0.61967719228970497</v>
      </c>
    </row>
    <row r="4623" spans="1:31" x14ac:dyDescent="0.25">
      <c r="A4623">
        <v>1879891</v>
      </c>
      <c r="B4623">
        <v>1</v>
      </c>
      <c r="C4623" t="s">
        <v>81</v>
      </c>
      <c r="D4623" t="s">
        <v>114</v>
      </c>
      <c r="E4623" t="s">
        <v>146</v>
      </c>
      <c r="F4623" t="s">
        <v>13341</v>
      </c>
      <c r="G4623" t="s">
        <v>148</v>
      </c>
      <c r="H4623" t="s">
        <v>143</v>
      </c>
      <c r="I4623" t="s">
        <v>135</v>
      </c>
      <c r="J4623" t="s">
        <v>136</v>
      </c>
      <c r="K4623" t="s">
        <v>137</v>
      </c>
      <c r="L4623" t="s">
        <v>13342</v>
      </c>
      <c r="M4623" t="s">
        <v>13343</v>
      </c>
      <c r="N4623">
        <v>1.7369444439999999</v>
      </c>
      <c r="O4623">
        <v>0</v>
      </c>
      <c r="P4623">
        <v>4</v>
      </c>
      <c r="Q4623">
        <v>0</v>
      </c>
      <c r="R4623">
        <v>0</v>
      </c>
      <c r="S4623">
        <v>0</v>
      </c>
      <c r="T4623">
        <v>1</v>
      </c>
      <c r="U4623">
        <v>0</v>
      </c>
      <c r="V4623">
        <v>0</v>
      </c>
      <c r="W4623">
        <v>0</v>
      </c>
      <c r="X4623">
        <v>1.583610546330469</v>
      </c>
      <c r="Y4623">
        <v>0</v>
      </c>
      <c r="Z4623">
        <v>0</v>
      </c>
      <c r="AA4623">
        <v>0</v>
      </c>
      <c r="AB4623">
        <v>5.4450873559577792E-3</v>
      </c>
      <c r="AC4623">
        <v>0</v>
      </c>
      <c r="AD4623">
        <v>0</v>
      </c>
      <c r="AE4623">
        <v>1.5890556336864268</v>
      </c>
    </row>
    <row r="4624" spans="1:31" x14ac:dyDescent="0.25">
      <c r="A4624">
        <v>1879559</v>
      </c>
      <c r="B4624">
        <v>1</v>
      </c>
      <c r="C4624" t="s">
        <v>81</v>
      </c>
      <c r="D4624" t="s">
        <v>118</v>
      </c>
      <c r="E4624" t="s">
        <v>158</v>
      </c>
      <c r="F4624" t="s">
        <v>13344</v>
      </c>
      <c r="G4624" t="s">
        <v>133</v>
      </c>
      <c r="H4624" t="s">
        <v>134</v>
      </c>
      <c r="I4624" t="s">
        <v>135</v>
      </c>
      <c r="J4624" t="s">
        <v>136</v>
      </c>
      <c r="K4624" t="s">
        <v>137</v>
      </c>
      <c r="L4624" t="s">
        <v>13345</v>
      </c>
      <c r="M4624" t="s">
        <v>13346</v>
      </c>
      <c r="N4624">
        <v>1.458611111</v>
      </c>
      <c r="O4624">
        <v>0</v>
      </c>
      <c r="P4624">
        <v>0</v>
      </c>
      <c r="Q4624">
        <v>0</v>
      </c>
      <c r="R4624">
        <v>0</v>
      </c>
      <c r="S4624">
        <v>2</v>
      </c>
      <c r="T4624">
        <v>0</v>
      </c>
      <c r="U4624">
        <v>0</v>
      </c>
      <c r="V4624">
        <v>0</v>
      </c>
      <c r="W4624">
        <v>0</v>
      </c>
      <c r="X4624">
        <v>0</v>
      </c>
      <c r="Y4624">
        <v>0</v>
      </c>
      <c r="Z4624">
        <v>0</v>
      </c>
      <c r="AA4624">
        <v>5.9217153619856715</v>
      </c>
      <c r="AB4624">
        <v>0</v>
      </c>
      <c r="AC4624">
        <v>0</v>
      </c>
      <c r="AD4624">
        <v>0</v>
      </c>
      <c r="AE4624">
        <v>5.9217153619856715</v>
      </c>
    </row>
    <row r="4625" spans="1:31" x14ac:dyDescent="0.25">
      <c r="A4625">
        <v>1879937</v>
      </c>
      <c r="B4625">
        <v>1</v>
      </c>
      <c r="C4625" t="s">
        <v>80</v>
      </c>
      <c r="D4625" t="s">
        <v>108</v>
      </c>
      <c r="E4625" t="s">
        <v>131</v>
      </c>
      <c r="F4625" t="s">
        <v>10717</v>
      </c>
      <c r="G4625" t="s">
        <v>133</v>
      </c>
      <c r="H4625" t="s">
        <v>134</v>
      </c>
      <c r="I4625" t="s">
        <v>135</v>
      </c>
      <c r="J4625" t="s">
        <v>136</v>
      </c>
      <c r="K4625" t="s">
        <v>137</v>
      </c>
      <c r="L4625" t="s">
        <v>13347</v>
      </c>
      <c r="M4625" t="s">
        <v>13348</v>
      </c>
      <c r="N4625">
        <v>0.57777777699999999</v>
      </c>
      <c r="O4625">
        <v>0</v>
      </c>
      <c r="P4625">
        <v>622</v>
      </c>
      <c r="Q4625">
        <v>0</v>
      </c>
      <c r="R4625">
        <v>88</v>
      </c>
      <c r="S4625">
        <v>2</v>
      </c>
      <c r="T4625">
        <v>84</v>
      </c>
      <c r="U4625">
        <v>0</v>
      </c>
      <c r="V4625">
        <v>0</v>
      </c>
      <c r="W4625">
        <v>0</v>
      </c>
      <c r="X4625">
        <v>65.772101742626191</v>
      </c>
      <c r="Y4625">
        <v>0</v>
      </c>
      <c r="Z4625">
        <v>32.433483341634478</v>
      </c>
      <c r="AA4625">
        <v>4.0048646490388595</v>
      </c>
      <c r="AB4625">
        <v>45.762755790170282</v>
      </c>
      <c r="AC4625">
        <v>0</v>
      </c>
      <c r="AD4625">
        <v>0</v>
      </c>
      <c r="AE4625">
        <v>147.9732055234698</v>
      </c>
    </row>
    <row r="4626" spans="1:31" x14ac:dyDescent="0.25">
      <c r="A4626">
        <v>1879745</v>
      </c>
      <c r="B4626">
        <v>1</v>
      </c>
      <c r="C4626" t="s">
        <v>80</v>
      </c>
      <c r="D4626" t="s">
        <v>103</v>
      </c>
      <c r="E4626" t="s">
        <v>158</v>
      </c>
      <c r="F4626" t="s">
        <v>13349</v>
      </c>
      <c r="G4626" t="s">
        <v>171</v>
      </c>
      <c r="H4626" t="s">
        <v>134</v>
      </c>
      <c r="I4626" t="s">
        <v>135</v>
      </c>
      <c r="J4626" t="s">
        <v>136</v>
      </c>
      <c r="K4626" t="s">
        <v>172</v>
      </c>
      <c r="L4626" t="s">
        <v>13350</v>
      </c>
      <c r="M4626" t="s">
        <v>13351</v>
      </c>
      <c r="N4626">
        <v>0.31</v>
      </c>
      <c r="O4626">
        <v>0</v>
      </c>
      <c r="P4626">
        <v>11279</v>
      </c>
      <c r="Q4626">
        <v>27</v>
      </c>
      <c r="R4626">
        <v>61</v>
      </c>
      <c r="S4626">
        <v>36</v>
      </c>
      <c r="T4626">
        <v>1223</v>
      </c>
      <c r="U4626">
        <v>7</v>
      </c>
      <c r="V4626">
        <v>4</v>
      </c>
      <c r="W4626">
        <v>0</v>
      </c>
      <c r="X4626">
        <v>1009.0645307532103</v>
      </c>
      <c r="Y4626">
        <v>110.51909219641288</v>
      </c>
      <c r="Z4626">
        <v>91.301662532473458</v>
      </c>
      <c r="AA4626">
        <v>192.20178206383005</v>
      </c>
      <c r="AB4626">
        <v>430.54555625856824</v>
      </c>
      <c r="AC4626">
        <v>44.499297193273001</v>
      </c>
      <c r="AD4626">
        <v>24.493084604213941</v>
      </c>
      <c r="AE4626">
        <v>1902.6250056019817</v>
      </c>
    </row>
    <row r="4627" spans="1:31" x14ac:dyDescent="0.25">
      <c r="A4627">
        <v>1879765</v>
      </c>
      <c r="B4627">
        <v>1</v>
      </c>
      <c r="C4627" t="s">
        <v>80</v>
      </c>
      <c r="D4627" t="s">
        <v>98</v>
      </c>
      <c r="E4627" t="s">
        <v>140</v>
      </c>
      <c r="F4627" t="s">
        <v>13352</v>
      </c>
      <c r="G4627" t="s">
        <v>163</v>
      </c>
      <c r="H4627" t="s">
        <v>143</v>
      </c>
      <c r="I4627" t="s">
        <v>135</v>
      </c>
      <c r="J4627" t="s">
        <v>136</v>
      </c>
      <c r="K4627" t="s">
        <v>137</v>
      </c>
      <c r="L4627" t="s">
        <v>13353</v>
      </c>
      <c r="M4627" t="s">
        <v>13354</v>
      </c>
      <c r="N4627">
        <v>4.0869444440000002</v>
      </c>
      <c r="O4627">
        <v>0</v>
      </c>
      <c r="P4627">
        <v>0</v>
      </c>
      <c r="Q4627">
        <v>0</v>
      </c>
      <c r="R4627">
        <v>1</v>
      </c>
      <c r="S4627">
        <v>0</v>
      </c>
      <c r="T4627">
        <v>0</v>
      </c>
      <c r="U4627">
        <v>0</v>
      </c>
      <c r="V4627">
        <v>0</v>
      </c>
      <c r="W4627">
        <v>0</v>
      </c>
      <c r="X4627">
        <v>0</v>
      </c>
      <c r="Y4627">
        <v>0</v>
      </c>
      <c r="Z4627">
        <v>0</v>
      </c>
      <c r="AA4627">
        <v>0</v>
      </c>
      <c r="AB4627">
        <v>0</v>
      </c>
      <c r="AC4627">
        <v>0</v>
      </c>
      <c r="AD4627">
        <v>0</v>
      </c>
      <c r="AE4627">
        <v>0</v>
      </c>
    </row>
    <row r="4628" spans="1:31" x14ac:dyDescent="0.25">
      <c r="A4628">
        <v>1879791</v>
      </c>
      <c r="B4628">
        <v>1</v>
      </c>
      <c r="C4628" t="s">
        <v>80</v>
      </c>
      <c r="D4628" t="s">
        <v>107</v>
      </c>
      <c r="E4628" t="s">
        <v>140</v>
      </c>
      <c r="F4628" t="s">
        <v>13355</v>
      </c>
      <c r="G4628" t="s">
        <v>163</v>
      </c>
      <c r="H4628" t="s">
        <v>143</v>
      </c>
      <c r="I4628" t="s">
        <v>135</v>
      </c>
      <c r="J4628" t="s">
        <v>136</v>
      </c>
      <c r="K4628" t="s">
        <v>137</v>
      </c>
      <c r="L4628" t="s">
        <v>13356</v>
      </c>
      <c r="M4628" t="s">
        <v>13357</v>
      </c>
      <c r="N4628">
        <v>3.1375000000000002</v>
      </c>
      <c r="O4628">
        <v>0</v>
      </c>
      <c r="P4628">
        <v>1</v>
      </c>
      <c r="Q4628">
        <v>0</v>
      </c>
      <c r="R4628">
        <v>0</v>
      </c>
      <c r="S4628">
        <v>0</v>
      </c>
      <c r="T4628">
        <v>0</v>
      </c>
      <c r="U4628">
        <v>0</v>
      </c>
      <c r="V4628">
        <v>0</v>
      </c>
      <c r="W4628">
        <v>0</v>
      </c>
      <c r="X4628">
        <v>0</v>
      </c>
      <c r="Y4628">
        <v>0</v>
      </c>
      <c r="Z4628">
        <v>0</v>
      </c>
      <c r="AA4628">
        <v>0</v>
      </c>
      <c r="AB4628">
        <v>0</v>
      </c>
      <c r="AC4628">
        <v>0</v>
      </c>
      <c r="AD4628">
        <v>0</v>
      </c>
      <c r="AE4628">
        <v>0</v>
      </c>
    </row>
    <row r="4629" spans="1:31" x14ac:dyDescent="0.25">
      <c r="A4629">
        <v>1879977</v>
      </c>
      <c r="B4629">
        <v>1</v>
      </c>
      <c r="C4629" t="s">
        <v>81</v>
      </c>
      <c r="D4629" t="s">
        <v>115</v>
      </c>
      <c r="E4629" t="s">
        <v>140</v>
      </c>
      <c r="F4629" t="s">
        <v>13358</v>
      </c>
      <c r="G4629" t="s">
        <v>163</v>
      </c>
      <c r="H4629" t="s">
        <v>143</v>
      </c>
      <c r="I4629" t="s">
        <v>135</v>
      </c>
      <c r="J4629" t="s">
        <v>136</v>
      </c>
      <c r="K4629" t="s">
        <v>137</v>
      </c>
      <c r="L4629" t="s">
        <v>13359</v>
      </c>
      <c r="M4629" t="s">
        <v>13360</v>
      </c>
      <c r="N4629">
        <v>1.132777777</v>
      </c>
      <c r="O4629">
        <v>0</v>
      </c>
      <c r="P4629">
        <v>1</v>
      </c>
      <c r="Q4629">
        <v>0</v>
      </c>
      <c r="R4629">
        <v>0</v>
      </c>
      <c r="S4629">
        <v>0</v>
      </c>
      <c r="T4629">
        <v>0</v>
      </c>
      <c r="U4629">
        <v>0</v>
      </c>
      <c r="V4629">
        <v>0</v>
      </c>
      <c r="W4629">
        <v>0</v>
      </c>
      <c r="X4629">
        <v>0.40301325505348728</v>
      </c>
      <c r="Y4629">
        <v>0</v>
      </c>
      <c r="Z4629">
        <v>0</v>
      </c>
      <c r="AA4629">
        <v>0</v>
      </c>
      <c r="AB4629">
        <v>0</v>
      </c>
      <c r="AC4629">
        <v>0</v>
      </c>
      <c r="AD4629">
        <v>0</v>
      </c>
      <c r="AE4629">
        <v>0.40301325505348728</v>
      </c>
    </row>
    <row r="4630" spans="1:31" x14ac:dyDescent="0.25">
      <c r="A4630">
        <v>1879785</v>
      </c>
      <c r="B4630">
        <v>1</v>
      </c>
      <c r="C4630" t="s">
        <v>80</v>
      </c>
      <c r="D4630" t="s">
        <v>84</v>
      </c>
      <c r="E4630" t="s">
        <v>140</v>
      </c>
      <c r="F4630" t="s">
        <v>13361</v>
      </c>
      <c r="G4630" t="s">
        <v>207</v>
      </c>
      <c r="H4630" t="s">
        <v>143</v>
      </c>
      <c r="I4630" t="s">
        <v>135</v>
      </c>
      <c r="J4630" t="s">
        <v>136</v>
      </c>
      <c r="K4630" t="s">
        <v>137</v>
      </c>
      <c r="L4630" t="s">
        <v>13362</v>
      </c>
      <c r="M4630" t="s">
        <v>13363</v>
      </c>
      <c r="N4630">
        <v>0.63305555499999999</v>
      </c>
      <c r="O4630">
        <v>0</v>
      </c>
      <c r="P4630">
        <v>13</v>
      </c>
      <c r="Q4630">
        <v>0</v>
      </c>
      <c r="R4630">
        <v>0</v>
      </c>
      <c r="S4630">
        <v>0</v>
      </c>
      <c r="T4630">
        <v>1</v>
      </c>
      <c r="U4630">
        <v>0</v>
      </c>
      <c r="V4630">
        <v>0</v>
      </c>
      <c r="W4630">
        <v>0</v>
      </c>
      <c r="X4630">
        <v>3.7703141995177756</v>
      </c>
      <c r="Y4630">
        <v>0</v>
      </c>
      <c r="Z4630">
        <v>0</v>
      </c>
      <c r="AA4630">
        <v>0</v>
      </c>
      <c r="AB4630">
        <v>9.5608997924870405</v>
      </c>
      <c r="AC4630">
        <v>0</v>
      </c>
      <c r="AD4630">
        <v>0</v>
      </c>
      <c r="AE4630">
        <v>13.331213992004816</v>
      </c>
    </row>
    <row r="4631" spans="1:31" x14ac:dyDescent="0.25">
      <c r="A4631">
        <v>1879957</v>
      </c>
      <c r="B4631">
        <v>1</v>
      </c>
      <c r="C4631" t="s">
        <v>80</v>
      </c>
      <c r="D4631" t="s">
        <v>93</v>
      </c>
      <c r="E4631" t="s">
        <v>169</v>
      </c>
      <c r="F4631" t="s">
        <v>13364</v>
      </c>
      <c r="G4631" t="s">
        <v>183</v>
      </c>
      <c r="H4631" t="s">
        <v>143</v>
      </c>
      <c r="I4631" t="s">
        <v>135</v>
      </c>
      <c r="J4631" t="s">
        <v>136</v>
      </c>
      <c r="K4631" t="s">
        <v>137</v>
      </c>
      <c r="L4631" t="s">
        <v>13365</v>
      </c>
      <c r="M4631" t="s">
        <v>13366</v>
      </c>
      <c r="N4631">
        <v>0.85944444399999997</v>
      </c>
      <c r="O4631">
        <v>0</v>
      </c>
      <c r="P4631">
        <v>63</v>
      </c>
      <c r="Q4631">
        <v>0</v>
      </c>
      <c r="R4631">
        <v>12</v>
      </c>
      <c r="S4631">
        <v>0</v>
      </c>
      <c r="T4631">
        <v>11</v>
      </c>
      <c r="U4631">
        <v>0</v>
      </c>
      <c r="V4631">
        <v>0</v>
      </c>
      <c r="W4631">
        <v>0</v>
      </c>
      <c r="X4631">
        <v>24.535181402025998</v>
      </c>
      <c r="Y4631">
        <v>0</v>
      </c>
      <c r="Z4631">
        <v>44.880713873308444</v>
      </c>
      <c r="AA4631">
        <v>0</v>
      </c>
      <c r="AB4631">
        <v>53.514521102539462</v>
      </c>
      <c r="AC4631">
        <v>0</v>
      </c>
      <c r="AD4631">
        <v>0</v>
      </c>
      <c r="AE4631">
        <v>122.9304163778739</v>
      </c>
    </row>
    <row r="4632" spans="1:31" x14ac:dyDescent="0.25">
      <c r="A4632">
        <v>1879665</v>
      </c>
      <c r="B4632">
        <v>1</v>
      </c>
      <c r="C4632" t="s">
        <v>81</v>
      </c>
      <c r="D4632" t="s">
        <v>123</v>
      </c>
      <c r="E4632" t="s">
        <v>140</v>
      </c>
      <c r="F4632" t="s">
        <v>13367</v>
      </c>
      <c r="G4632" t="s">
        <v>183</v>
      </c>
      <c r="H4632" t="s">
        <v>143</v>
      </c>
      <c r="I4632" t="s">
        <v>135</v>
      </c>
      <c r="J4632" t="s">
        <v>136</v>
      </c>
      <c r="K4632" t="s">
        <v>137</v>
      </c>
      <c r="L4632" t="s">
        <v>13368</v>
      </c>
      <c r="M4632" t="s">
        <v>13369</v>
      </c>
      <c r="N4632">
        <v>4.1749999999999998</v>
      </c>
      <c r="O4632">
        <v>0</v>
      </c>
      <c r="P4632">
        <v>1</v>
      </c>
      <c r="Q4632">
        <v>0</v>
      </c>
      <c r="R4632">
        <v>0</v>
      </c>
      <c r="S4632">
        <v>0</v>
      </c>
      <c r="T4632">
        <v>0</v>
      </c>
      <c r="U4632">
        <v>0</v>
      </c>
      <c r="V4632">
        <v>0</v>
      </c>
      <c r="W4632">
        <v>0</v>
      </c>
      <c r="X4632">
        <v>1.0951088783376</v>
      </c>
      <c r="Y4632">
        <v>0</v>
      </c>
      <c r="Z4632">
        <v>0</v>
      </c>
      <c r="AA4632">
        <v>0</v>
      </c>
      <c r="AB4632">
        <v>0</v>
      </c>
      <c r="AC4632">
        <v>0</v>
      </c>
      <c r="AD4632">
        <v>0</v>
      </c>
      <c r="AE4632">
        <v>1.0951088783376</v>
      </c>
    </row>
    <row r="4633" spans="1:31" x14ac:dyDescent="0.25">
      <c r="A4633">
        <v>1879971</v>
      </c>
      <c r="B4633">
        <v>1</v>
      </c>
      <c r="C4633" t="s">
        <v>80</v>
      </c>
      <c r="D4633" t="s">
        <v>105</v>
      </c>
      <c r="E4633" t="s">
        <v>131</v>
      </c>
      <c r="F4633" t="s">
        <v>13370</v>
      </c>
      <c r="G4633" t="s">
        <v>133</v>
      </c>
      <c r="H4633" t="s">
        <v>134</v>
      </c>
      <c r="I4633" t="s">
        <v>152</v>
      </c>
      <c r="J4633" t="s">
        <v>136</v>
      </c>
      <c r="K4633" t="s">
        <v>137</v>
      </c>
      <c r="L4633" t="s">
        <v>13371</v>
      </c>
      <c r="M4633" t="s">
        <v>13372</v>
      </c>
      <c r="N4633">
        <v>2.8055554999999999E-2</v>
      </c>
      <c r="O4633">
        <v>4</v>
      </c>
      <c r="P4633">
        <v>704</v>
      </c>
      <c r="Q4633">
        <v>14</v>
      </c>
      <c r="R4633">
        <v>144</v>
      </c>
      <c r="S4633">
        <v>6</v>
      </c>
      <c r="T4633">
        <v>69</v>
      </c>
      <c r="U4633">
        <v>0</v>
      </c>
      <c r="V4633">
        <v>0</v>
      </c>
      <c r="W4633">
        <v>3.2424622194366114E-2</v>
      </c>
      <c r="X4633">
        <v>4.7883799409675953</v>
      </c>
      <c r="Y4633">
        <v>3.720290329527427</v>
      </c>
      <c r="Z4633">
        <v>1.4451233994187427</v>
      </c>
      <c r="AA4633">
        <v>0.47651374082615644</v>
      </c>
      <c r="AB4633">
        <v>0.95855132859604475</v>
      </c>
      <c r="AC4633">
        <v>0</v>
      </c>
      <c r="AD4633">
        <v>0</v>
      </c>
      <c r="AE4633">
        <v>11.421283361530332</v>
      </c>
    </row>
    <row r="4634" spans="1:31" x14ac:dyDescent="0.25">
      <c r="A4634">
        <v>1879479</v>
      </c>
      <c r="B4634">
        <v>1</v>
      </c>
      <c r="C4634" t="s">
        <v>80</v>
      </c>
      <c r="D4634" t="s">
        <v>82</v>
      </c>
      <c r="E4634" t="s">
        <v>229</v>
      </c>
      <c r="F4634" t="s">
        <v>3736</v>
      </c>
      <c r="G4634" t="s">
        <v>476</v>
      </c>
      <c r="H4634" t="s">
        <v>134</v>
      </c>
      <c r="I4634" t="s">
        <v>135</v>
      </c>
      <c r="J4634" t="s">
        <v>136</v>
      </c>
      <c r="K4634" t="s">
        <v>172</v>
      </c>
      <c r="L4634" t="s">
        <v>13373</v>
      </c>
      <c r="M4634" t="s">
        <v>13374</v>
      </c>
      <c r="N4634">
        <v>0.13500000000000001</v>
      </c>
      <c r="O4634">
        <v>0</v>
      </c>
      <c r="P4634">
        <v>5</v>
      </c>
      <c r="Q4634">
        <v>0</v>
      </c>
      <c r="R4634">
        <v>0</v>
      </c>
      <c r="S4634">
        <v>2</v>
      </c>
      <c r="T4634">
        <v>169</v>
      </c>
      <c r="U4634">
        <v>0</v>
      </c>
      <c r="V4634">
        <v>6</v>
      </c>
      <c r="W4634">
        <v>0</v>
      </c>
      <c r="X4634">
        <v>9.7062953434560006E-2</v>
      </c>
      <c r="Y4634">
        <v>0</v>
      </c>
      <c r="Z4634">
        <v>0</v>
      </c>
      <c r="AA4634">
        <v>24.386531936504397</v>
      </c>
      <c r="AB4634">
        <v>45.510753709147323</v>
      </c>
      <c r="AC4634">
        <v>0</v>
      </c>
      <c r="AD4634">
        <v>12.393030915034561</v>
      </c>
      <c r="AE4634">
        <v>82.387379514120838</v>
      </c>
    </row>
    <row r="4635" spans="1:31" x14ac:dyDescent="0.25">
      <c r="A4635">
        <v>1879473</v>
      </c>
      <c r="B4635">
        <v>1</v>
      </c>
      <c r="C4635" t="s">
        <v>81</v>
      </c>
      <c r="D4635" t="s">
        <v>123</v>
      </c>
      <c r="E4635" t="s">
        <v>169</v>
      </c>
      <c r="F4635" t="s">
        <v>6478</v>
      </c>
      <c r="G4635" t="s">
        <v>183</v>
      </c>
      <c r="H4635" t="s">
        <v>143</v>
      </c>
      <c r="I4635" t="s">
        <v>135</v>
      </c>
      <c r="J4635" t="s">
        <v>136</v>
      </c>
      <c r="K4635" t="s">
        <v>137</v>
      </c>
      <c r="L4635" t="s">
        <v>13375</v>
      </c>
      <c r="M4635" t="s">
        <v>13376</v>
      </c>
      <c r="N4635">
        <v>1.0422222219999999</v>
      </c>
      <c r="O4635">
        <v>0</v>
      </c>
      <c r="P4635">
        <v>1</v>
      </c>
      <c r="Q4635">
        <v>0</v>
      </c>
      <c r="R4635">
        <v>10</v>
      </c>
      <c r="S4635">
        <v>0</v>
      </c>
      <c r="T4635">
        <v>0</v>
      </c>
      <c r="U4635">
        <v>0</v>
      </c>
      <c r="V4635">
        <v>0</v>
      </c>
      <c r="W4635">
        <v>0</v>
      </c>
      <c r="X4635">
        <v>1.94937750627867</v>
      </c>
      <c r="Y4635">
        <v>0</v>
      </c>
      <c r="Z4635">
        <v>53.625761940295583</v>
      </c>
      <c r="AA4635">
        <v>0</v>
      </c>
      <c r="AB4635">
        <v>0</v>
      </c>
      <c r="AC4635">
        <v>0</v>
      </c>
      <c r="AD4635">
        <v>0</v>
      </c>
      <c r="AE4635">
        <v>55.575139446574255</v>
      </c>
    </row>
    <row r="4636" spans="1:31" x14ac:dyDescent="0.25">
      <c r="A4636">
        <v>1879728</v>
      </c>
      <c r="B4636">
        <v>1</v>
      </c>
      <c r="C4636" t="s">
        <v>80</v>
      </c>
      <c r="D4636" t="s">
        <v>108</v>
      </c>
      <c r="E4636" t="s">
        <v>146</v>
      </c>
      <c r="F4636" t="s">
        <v>13377</v>
      </c>
      <c r="G4636" t="s">
        <v>148</v>
      </c>
      <c r="H4636" t="s">
        <v>143</v>
      </c>
      <c r="I4636" t="s">
        <v>135</v>
      </c>
      <c r="J4636" t="s">
        <v>136</v>
      </c>
      <c r="K4636" t="s">
        <v>137</v>
      </c>
      <c r="L4636" t="s">
        <v>13378</v>
      </c>
      <c r="M4636" t="s">
        <v>13379</v>
      </c>
      <c r="N4636">
        <v>3.590833333</v>
      </c>
      <c r="O4636">
        <v>0</v>
      </c>
      <c r="P4636">
        <v>3</v>
      </c>
      <c r="Q4636">
        <v>0</v>
      </c>
      <c r="R4636">
        <v>0</v>
      </c>
      <c r="S4636">
        <v>0</v>
      </c>
      <c r="T4636">
        <v>0</v>
      </c>
      <c r="U4636">
        <v>0</v>
      </c>
      <c r="V4636">
        <v>0</v>
      </c>
      <c r="W4636">
        <v>0</v>
      </c>
      <c r="X4636">
        <v>0.98337665968321675</v>
      </c>
      <c r="Y4636">
        <v>0</v>
      </c>
      <c r="Z4636">
        <v>0</v>
      </c>
      <c r="AA4636">
        <v>0</v>
      </c>
      <c r="AB4636">
        <v>0</v>
      </c>
      <c r="AC4636">
        <v>0</v>
      </c>
      <c r="AD4636">
        <v>0</v>
      </c>
      <c r="AE4636">
        <v>0.98337665968321675</v>
      </c>
    </row>
    <row r="4637" spans="1:31" x14ac:dyDescent="0.25">
      <c r="A4637">
        <v>1879622</v>
      </c>
      <c r="B4637">
        <v>1</v>
      </c>
      <c r="C4637" t="s">
        <v>80</v>
      </c>
      <c r="D4637" t="s">
        <v>103</v>
      </c>
      <c r="E4637" t="s">
        <v>131</v>
      </c>
      <c r="F4637" t="s">
        <v>3745</v>
      </c>
      <c r="G4637" t="s">
        <v>133</v>
      </c>
      <c r="H4637" t="s">
        <v>134</v>
      </c>
      <c r="I4637" t="s">
        <v>135</v>
      </c>
      <c r="J4637" t="s">
        <v>136</v>
      </c>
      <c r="K4637" t="s">
        <v>137</v>
      </c>
      <c r="L4637" t="s">
        <v>13380</v>
      </c>
      <c r="M4637" t="s">
        <v>13381</v>
      </c>
      <c r="N4637">
        <v>0.42499999999999999</v>
      </c>
      <c r="O4637">
        <v>12</v>
      </c>
      <c r="P4637">
        <v>1208</v>
      </c>
      <c r="Q4637">
        <v>6</v>
      </c>
      <c r="R4637">
        <v>219</v>
      </c>
      <c r="S4637">
        <v>12</v>
      </c>
      <c r="T4637">
        <v>114</v>
      </c>
      <c r="U4637">
        <v>0</v>
      </c>
      <c r="V4637">
        <v>0</v>
      </c>
      <c r="W4637">
        <v>3.5628746550127137</v>
      </c>
      <c r="X4637">
        <v>102.14925722300843</v>
      </c>
      <c r="Y4637">
        <v>33.246513622987806</v>
      </c>
      <c r="Z4637">
        <v>118.50382441064939</v>
      </c>
      <c r="AA4637">
        <v>7.3201200969904319</v>
      </c>
      <c r="AB4637">
        <v>28.722787023827344</v>
      </c>
      <c r="AC4637">
        <v>0</v>
      </c>
      <c r="AD4637">
        <v>0</v>
      </c>
      <c r="AE4637">
        <v>293.50537703247608</v>
      </c>
    </row>
    <row r="4638" spans="1:31" x14ac:dyDescent="0.25">
      <c r="A4638">
        <v>1879579</v>
      </c>
      <c r="B4638">
        <v>1</v>
      </c>
      <c r="C4638" t="s">
        <v>81</v>
      </c>
      <c r="D4638" t="s">
        <v>128</v>
      </c>
      <c r="E4638" t="s">
        <v>131</v>
      </c>
      <c r="F4638" t="s">
        <v>13382</v>
      </c>
      <c r="G4638" t="s">
        <v>196</v>
      </c>
      <c r="H4638" t="s">
        <v>134</v>
      </c>
      <c r="I4638" t="s">
        <v>135</v>
      </c>
      <c r="J4638" t="s">
        <v>136</v>
      </c>
      <c r="K4638" t="s">
        <v>172</v>
      </c>
      <c r="L4638" t="s">
        <v>13383</v>
      </c>
      <c r="M4638" t="s">
        <v>13384</v>
      </c>
      <c r="N4638">
        <v>2.9013480550000001</v>
      </c>
      <c r="O4638">
        <v>0</v>
      </c>
      <c r="P4638">
        <v>0</v>
      </c>
      <c r="Q4638">
        <v>0</v>
      </c>
      <c r="R4638">
        <v>0</v>
      </c>
      <c r="S4638">
        <v>2</v>
      </c>
      <c r="T4638">
        <v>0</v>
      </c>
      <c r="U4638">
        <v>0</v>
      </c>
      <c r="V4638">
        <v>0</v>
      </c>
      <c r="W4638">
        <v>0</v>
      </c>
      <c r="X4638">
        <v>0</v>
      </c>
      <c r="Y4638">
        <v>0</v>
      </c>
      <c r="Z4638">
        <v>0</v>
      </c>
      <c r="AA4638">
        <v>107.96617044068958</v>
      </c>
      <c r="AB4638">
        <v>0</v>
      </c>
      <c r="AC4638">
        <v>0</v>
      </c>
      <c r="AD4638">
        <v>0</v>
      </c>
      <c r="AE4638">
        <v>107.96617044068958</v>
      </c>
    </row>
    <row r="4639" spans="1:31" x14ac:dyDescent="0.25">
      <c r="A4639">
        <v>1879871</v>
      </c>
      <c r="B4639">
        <v>1</v>
      </c>
      <c r="C4639" t="s">
        <v>81</v>
      </c>
      <c r="D4639" t="s">
        <v>115</v>
      </c>
      <c r="E4639" t="s">
        <v>146</v>
      </c>
      <c r="F4639" t="s">
        <v>9007</v>
      </c>
      <c r="G4639" t="s">
        <v>148</v>
      </c>
      <c r="H4639" t="s">
        <v>143</v>
      </c>
      <c r="I4639" t="s">
        <v>135</v>
      </c>
      <c r="J4639" t="s">
        <v>136</v>
      </c>
      <c r="K4639" t="s">
        <v>137</v>
      </c>
      <c r="L4639" t="s">
        <v>13385</v>
      </c>
      <c r="M4639" t="s">
        <v>13386</v>
      </c>
      <c r="N4639">
        <v>2.7888888879999998</v>
      </c>
      <c r="O4639">
        <v>0</v>
      </c>
      <c r="P4639">
        <v>7</v>
      </c>
      <c r="Q4639">
        <v>0</v>
      </c>
      <c r="R4639">
        <v>1</v>
      </c>
      <c r="S4639">
        <v>0</v>
      </c>
      <c r="T4639">
        <v>1</v>
      </c>
      <c r="U4639">
        <v>0</v>
      </c>
      <c r="V4639">
        <v>0</v>
      </c>
      <c r="W4639">
        <v>0</v>
      </c>
      <c r="X4639">
        <v>2.1262632757163855</v>
      </c>
      <c r="Y4639">
        <v>0</v>
      </c>
      <c r="Z4639">
        <v>11.713071244114047</v>
      </c>
      <c r="AA4639">
        <v>0</v>
      </c>
      <c r="AB4639">
        <v>0.69378516023837744</v>
      </c>
      <c r="AC4639">
        <v>0</v>
      </c>
      <c r="AD4639">
        <v>0</v>
      </c>
      <c r="AE4639">
        <v>14.533119680068811</v>
      </c>
    </row>
    <row r="4640" spans="1:31" x14ac:dyDescent="0.25">
      <c r="A4640">
        <v>1879731</v>
      </c>
      <c r="B4640">
        <v>1</v>
      </c>
      <c r="C4640" t="s">
        <v>81</v>
      </c>
      <c r="D4640" t="s">
        <v>120</v>
      </c>
      <c r="E4640" t="s">
        <v>169</v>
      </c>
      <c r="F4640" t="s">
        <v>13387</v>
      </c>
      <c r="G4640" t="s">
        <v>183</v>
      </c>
      <c r="H4640" t="s">
        <v>143</v>
      </c>
      <c r="I4640" t="s">
        <v>135</v>
      </c>
      <c r="J4640" t="s">
        <v>136</v>
      </c>
      <c r="K4640" t="s">
        <v>137</v>
      </c>
      <c r="L4640" t="s">
        <v>13388</v>
      </c>
      <c r="M4640" t="s">
        <v>13389</v>
      </c>
      <c r="N4640">
        <v>1.0605555550000001</v>
      </c>
      <c r="O4640">
        <v>0</v>
      </c>
      <c r="P4640">
        <v>0</v>
      </c>
      <c r="Q4640">
        <v>0</v>
      </c>
      <c r="R4640">
        <v>7</v>
      </c>
      <c r="S4640">
        <v>0</v>
      </c>
      <c r="T4640">
        <v>1</v>
      </c>
      <c r="U4640">
        <v>0</v>
      </c>
      <c r="V4640">
        <v>0</v>
      </c>
      <c r="W4640">
        <v>0</v>
      </c>
      <c r="X4640">
        <v>0</v>
      </c>
      <c r="Y4640">
        <v>0</v>
      </c>
      <c r="Z4640">
        <v>32.448141469345998</v>
      </c>
      <c r="AA4640">
        <v>0</v>
      </c>
      <c r="AB4640">
        <v>7.8607386671705513</v>
      </c>
      <c r="AC4640">
        <v>0</v>
      </c>
      <c r="AD4640">
        <v>0</v>
      </c>
      <c r="AE4640">
        <v>40.308880136516549</v>
      </c>
    </row>
    <row r="4641" spans="1:31" x14ac:dyDescent="0.25">
      <c r="A4641">
        <v>1879777</v>
      </c>
      <c r="B4641">
        <v>1</v>
      </c>
      <c r="C4641" t="s">
        <v>80</v>
      </c>
      <c r="D4641" t="s">
        <v>103</v>
      </c>
      <c r="E4641" t="s">
        <v>169</v>
      </c>
      <c r="F4641" t="s">
        <v>13272</v>
      </c>
      <c r="G4641" t="s">
        <v>183</v>
      </c>
      <c r="H4641" t="s">
        <v>143</v>
      </c>
      <c r="I4641" t="s">
        <v>135</v>
      </c>
      <c r="J4641" t="s">
        <v>136</v>
      </c>
      <c r="K4641" t="s">
        <v>137</v>
      </c>
      <c r="L4641" t="s">
        <v>13390</v>
      </c>
      <c r="M4641" t="s">
        <v>13391</v>
      </c>
      <c r="N4641">
        <v>0.55416666599999997</v>
      </c>
      <c r="O4641">
        <v>0</v>
      </c>
      <c r="P4641">
        <v>109</v>
      </c>
      <c r="Q4641">
        <v>0</v>
      </c>
      <c r="R4641">
        <v>18</v>
      </c>
      <c r="S4641">
        <v>0</v>
      </c>
      <c r="T4641">
        <v>16</v>
      </c>
      <c r="U4641">
        <v>0</v>
      </c>
      <c r="V4641">
        <v>0</v>
      </c>
      <c r="W4641">
        <v>0</v>
      </c>
      <c r="X4641">
        <v>18.326707023709901</v>
      </c>
      <c r="Y4641">
        <v>0</v>
      </c>
      <c r="Z4641">
        <v>47.268504813256996</v>
      </c>
      <c r="AA4641">
        <v>0</v>
      </c>
      <c r="AB4641">
        <v>12.455637454494791</v>
      </c>
      <c r="AC4641">
        <v>0</v>
      </c>
      <c r="AD4641">
        <v>0</v>
      </c>
      <c r="AE4641">
        <v>78.050849291461688</v>
      </c>
    </row>
    <row r="4642" spans="1:31" x14ac:dyDescent="0.25">
      <c r="A4642">
        <v>1879568</v>
      </c>
      <c r="B4642">
        <v>1</v>
      </c>
      <c r="C4642" t="s">
        <v>80</v>
      </c>
      <c r="D4642" t="s">
        <v>88</v>
      </c>
      <c r="E4642" t="s">
        <v>140</v>
      </c>
      <c r="F4642" t="s">
        <v>13392</v>
      </c>
      <c r="G4642" t="s">
        <v>200</v>
      </c>
      <c r="H4642" t="s">
        <v>143</v>
      </c>
      <c r="I4642" t="s">
        <v>135</v>
      </c>
      <c r="J4642" t="s">
        <v>136</v>
      </c>
      <c r="K4642" t="s">
        <v>137</v>
      </c>
      <c r="L4642" t="s">
        <v>13393</v>
      </c>
      <c r="M4642" t="s">
        <v>13394</v>
      </c>
      <c r="N4642">
        <v>9.682222222</v>
      </c>
      <c r="O4642">
        <v>0</v>
      </c>
      <c r="P4642">
        <v>2</v>
      </c>
      <c r="Q4642">
        <v>0</v>
      </c>
      <c r="R4642">
        <v>0</v>
      </c>
      <c r="S4642">
        <v>0</v>
      </c>
      <c r="T4642">
        <v>1</v>
      </c>
      <c r="U4642">
        <v>0</v>
      </c>
      <c r="V4642">
        <v>0</v>
      </c>
      <c r="W4642">
        <v>0</v>
      </c>
      <c r="X4642">
        <v>6.3964389570253282</v>
      </c>
      <c r="Y4642">
        <v>0</v>
      </c>
      <c r="Z4642">
        <v>0</v>
      </c>
      <c r="AA4642">
        <v>0</v>
      </c>
      <c r="AB4642">
        <v>3.2684437707844724E-2</v>
      </c>
      <c r="AC4642">
        <v>0</v>
      </c>
      <c r="AD4642">
        <v>0</v>
      </c>
      <c r="AE4642">
        <v>6.429123394733173</v>
      </c>
    </row>
    <row r="4643" spans="1:31" x14ac:dyDescent="0.25">
      <c r="A4643">
        <v>1879585</v>
      </c>
      <c r="B4643">
        <v>1</v>
      </c>
      <c r="C4643" t="s">
        <v>80</v>
      </c>
      <c r="D4643" t="s">
        <v>86</v>
      </c>
      <c r="E4643" t="s">
        <v>169</v>
      </c>
      <c r="F4643" t="s">
        <v>13395</v>
      </c>
      <c r="G4643" t="s">
        <v>183</v>
      </c>
      <c r="H4643" t="s">
        <v>143</v>
      </c>
      <c r="I4643" t="s">
        <v>135</v>
      </c>
      <c r="J4643" t="s">
        <v>136</v>
      </c>
      <c r="K4643" t="s">
        <v>137</v>
      </c>
      <c r="L4643" t="s">
        <v>13396</v>
      </c>
      <c r="M4643" t="s">
        <v>13397</v>
      </c>
      <c r="N4643">
        <v>0.95388888800000005</v>
      </c>
      <c r="O4643">
        <v>0</v>
      </c>
      <c r="P4643">
        <v>63</v>
      </c>
      <c r="Q4643">
        <v>0</v>
      </c>
      <c r="R4643">
        <v>0</v>
      </c>
      <c r="S4643">
        <v>0</v>
      </c>
      <c r="T4643">
        <v>1</v>
      </c>
      <c r="U4643">
        <v>0</v>
      </c>
      <c r="V4643">
        <v>0</v>
      </c>
      <c r="W4643">
        <v>0</v>
      </c>
      <c r="X4643">
        <v>22.505896506476478</v>
      </c>
      <c r="Y4643">
        <v>0</v>
      </c>
      <c r="Z4643">
        <v>0</v>
      </c>
      <c r="AA4643">
        <v>0</v>
      </c>
      <c r="AB4643">
        <v>1.3510294327906669</v>
      </c>
      <c r="AC4643">
        <v>0</v>
      </c>
      <c r="AD4643">
        <v>0</v>
      </c>
      <c r="AE4643">
        <v>23.856925939267146</v>
      </c>
    </row>
    <row r="4644" spans="1:31" x14ac:dyDescent="0.25">
      <c r="A4644">
        <v>1879608</v>
      </c>
      <c r="B4644">
        <v>1</v>
      </c>
      <c r="C4644" t="s">
        <v>81</v>
      </c>
      <c r="D4644" t="s">
        <v>122</v>
      </c>
      <c r="E4644" t="s">
        <v>158</v>
      </c>
      <c r="F4644" t="s">
        <v>13398</v>
      </c>
      <c r="G4644" t="s">
        <v>219</v>
      </c>
      <c r="H4644" t="s">
        <v>134</v>
      </c>
      <c r="I4644" t="s">
        <v>135</v>
      </c>
      <c r="J4644" t="s">
        <v>136</v>
      </c>
      <c r="K4644" t="s">
        <v>137</v>
      </c>
      <c r="L4644" t="s">
        <v>13399</v>
      </c>
      <c r="M4644" t="s">
        <v>13400</v>
      </c>
      <c r="N4644">
        <v>0.76138888800000004</v>
      </c>
      <c r="O4644">
        <v>0</v>
      </c>
      <c r="P4644">
        <v>121</v>
      </c>
      <c r="Q4644">
        <v>0</v>
      </c>
      <c r="R4644">
        <v>0</v>
      </c>
      <c r="S4644">
        <v>7</v>
      </c>
      <c r="T4644">
        <v>13</v>
      </c>
      <c r="U4644">
        <v>3</v>
      </c>
      <c r="V4644">
        <v>0</v>
      </c>
      <c r="W4644">
        <v>0</v>
      </c>
      <c r="X4644">
        <v>15.547846286567673</v>
      </c>
      <c r="Y4644">
        <v>0</v>
      </c>
      <c r="Z4644">
        <v>0</v>
      </c>
      <c r="AA4644">
        <v>24.726779334773251</v>
      </c>
      <c r="AB4644">
        <v>13.195453247905501</v>
      </c>
      <c r="AC4644">
        <v>35.215440885020527</v>
      </c>
      <c r="AD4644">
        <v>0</v>
      </c>
      <c r="AE4644">
        <v>88.685519754266949</v>
      </c>
    </row>
    <row r="4645" spans="1:31" x14ac:dyDescent="0.25">
      <c r="A4645">
        <v>1879940</v>
      </c>
      <c r="B4645">
        <v>1</v>
      </c>
      <c r="C4645" t="s">
        <v>80</v>
      </c>
      <c r="D4645" t="s">
        <v>99</v>
      </c>
      <c r="E4645" t="s">
        <v>158</v>
      </c>
      <c r="F4645" t="s">
        <v>13401</v>
      </c>
      <c r="G4645" t="s">
        <v>219</v>
      </c>
      <c r="H4645" t="s">
        <v>134</v>
      </c>
      <c r="I4645" t="s">
        <v>135</v>
      </c>
      <c r="J4645" t="s">
        <v>136</v>
      </c>
      <c r="K4645" t="s">
        <v>137</v>
      </c>
      <c r="L4645" t="s">
        <v>13343</v>
      </c>
      <c r="M4645" t="s">
        <v>13402</v>
      </c>
      <c r="N4645">
        <v>2.514444444</v>
      </c>
      <c r="O4645">
        <v>0</v>
      </c>
      <c r="P4645">
        <v>14</v>
      </c>
      <c r="Q4645">
        <v>0</v>
      </c>
      <c r="R4645">
        <v>2</v>
      </c>
      <c r="S4645">
        <v>0</v>
      </c>
      <c r="T4645">
        <v>1</v>
      </c>
      <c r="U4645">
        <v>0</v>
      </c>
      <c r="V4645">
        <v>0</v>
      </c>
      <c r="W4645">
        <v>0</v>
      </c>
      <c r="X4645">
        <v>4.5887855284580619</v>
      </c>
      <c r="Y4645">
        <v>0</v>
      </c>
      <c r="Z4645">
        <v>2.177547169288153</v>
      </c>
      <c r="AA4645">
        <v>0</v>
      </c>
      <c r="AB4645">
        <v>2.6553117714416774</v>
      </c>
      <c r="AC4645">
        <v>0</v>
      </c>
      <c r="AD4645">
        <v>0</v>
      </c>
      <c r="AE4645">
        <v>9.4216444691878927</v>
      </c>
    </row>
    <row r="4646" spans="1:31" x14ac:dyDescent="0.25">
      <c r="A4646">
        <v>1879545</v>
      </c>
      <c r="B4646">
        <v>1</v>
      </c>
      <c r="C4646" t="s">
        <v>80</v>
      </c>
      <c r="D4646" t="s">
        <v>94</v>
      </c>
      <c r="E4646" t="s">
        <v>146</v>
      </c>
      <c r="F4646" t="s">
        <v>13403</v>
      </c>
      <c r="G4646" t="s">
        <v>469</v>
      </c>
      <c r="H4646" t="s">
        <v>143</v>
      </c>
      <c r="I4646" t="s">
        <v>135</v>
      </c>
      <c r="J4646" t="s">
        <v>136</v>
      </c>
      <c r="K4646" t="s">
        <v>137</v>
      </c>
      <c r="L4646" t="s">
        <v>13404</v>
      </c>
      <c r="M4646" t="s">
        <v>13405</v>
      </c>
      <c r="N4646">
        <v>4.8730555549999997</v>
      </c>
      <c r="O4646">
        <v>0</v>
      </c>
      <c r="P4646">
        <v>6</v>
      </c>
      <c r="Q4646">
        <v>0</v>
      </c>
      <c r="R4646">
        <v>4</v>
      </c>
      <c r="S4646">
        <v>0</v>
      </c>
      <c r="T4646">
        <v>4</v>
      </c>
      <c r="U4646">
        <v>0</v>
      </c>
      <c r="V4646">
        <v>0</v>
      </c>
      <c r="W4646">
        <v>0</v>
      </c>
      <c r="X4646">
        <v>3.2590528581240572</v>
      </c>
      <c r="Y4646">
        <v>0</v>
      </c>
      <c r="Z4646">
        <v>3.0916785725135418</v>
      </c>
      <c r="AA4646">
        <v>0</v>
      </c>
      <c r="AB4646">
        <v>5.2049548941397505</v>
      </c>
      <c r="AC4646">
        <v>0</v>
      </c>
      <c r="AD4646">
        <v>0</v>
      </c>
      <c r="AE4646">
        <v>11.55568632477735</v>
      </c>
    </row>
    <row r="4647" spans="1:31" x14ac:dyDescent="0.25">
      <c r="A4647">
        <v>1879794</v>
      </c>
      <c r="B4647">
        <v>1</v>
      </c>
      <c r="C4647" t="s">
        <v>80</v>
      </c>
      <c r="D4647" t="s">
        <v>93</v>
      </c>
      <c r="E4647" t="s">
        <v>169</v>
      </c>
      <c r="F4647" t="s">
        <v>10759</v>
      </c>
      <c r="G4647" t="s">
        <v>183</v>
      </c>
      <c r="H4647" t="s">
        <v>143</v>
      </c>
      <c r="I4647" t="s">
        <v>135</v>
      </c>
      <c r="J4647" t="s">
        <v>136</v>
      </c>
      <c r="K4647" t="s">
        <v>137</v>
      </c>
      <c r="L4647" t="s">
        <v>13406</v>
      </c>
      <c r="M4647" t="s">
        <v>13407</v>
      </c>
      <c r="N4647">
        <v>1.639444444</v>
      </c>
      <c r="O4647">
        <v>0</v>
      </c>
      <c r="P4647">
        <v>17</v>
      </c>
      <c r="Q4647">
        <v>0</v>
      </c>
      <c r="R4647">
        <v>28</v>
      </c>
      <c r="S4647">
        <v>0</v>
      </c>
      <c r="T4647">
        <v>12</v>
      </c>
      <c r="U4647">
        <v>0</v>
      </c>
      <c r="V4647">
        <v>0</v>
      </c>
      <c r="W4647">
        <v>0</v>
      </c>
      <c r="X4647">
        <v>13.540608151812108</v>
      </c>
      <c r="Y4647">
        <v>0</v>
      </c>
      <c r="Z4647">
        <v>153.49429476320765</v>
      </c>
      <c r="AA4647">
        <v>0</v>
      </c>
      <c r="AB4647">
        <v>68.123098645356791</v>
      </c>
      <c r="AC4647">
        <v>0</v>
      </c>
      <c r="AD4647">
        <v>0</v>
      </c>
      <c r="AE4647">
        <v>235.15800156037653</v>
      </c>
    </row>
    <row r="4648" spans="1:31" x14ac:dyDescent="0.25">
      <c r="A4648">
        <v>1879482</v>
      </c>
      <c r="B4648">
        <v>1</v>
      </c>
      <c r="C4648" t="s">
        <v>80</v>
      </c>
      <c r="D4648" t="s">
        <v>90</v>
      </c>
      <c r="E4648" t="s">
        <v>229</v>
      </c>
      <c r="F4648" t="s">
        <v>6352</v>
      </c>
      <c r="G4648" t="s">
        <v>133</v>
      </c>
      <c r="H4648" t="s">
        <v>134</v>
      </c>
      <c r="I4648" t="s">
        <v>135</v>
      </c>
      <c r="J4648" t="s">
        <v>136</v>
      </c>
      <c r="K4648" t="s">
        <v>137</v>
      </c>
      <c r="L4648" t="s">
        <v>13408</v>
      </c>
      <c r="M4648" t="s">
        <v>13409</v>
      </c>
      <c r="N4648">
        <v>0.66277777699999996</v>
      </c>
      <c r="O4648">
        <v>0</v>
      </c>
      <c r="P4648">
        <v>6056</v>
      </c>
      <c r="Q4648">
        <v>0</v>
      </c>
      <c r="R4648">
        <v>0</v>
      </c>
      <c r="S4648">
        <v>2</v>
      </c>
      <c r="T4648">
        <v>362</v>
      </c>
      <c r="U4648">
        <v>0</v>
      </c>
      <c r="V4648">
        <v>0</v>
      </c>
      <c r="W4648">
        <v>0</v>
      </c>
      <c r="X4648">
        <v>724.97409669715307</v>
      </c>
      <c r="Y4648">
        <v>0</v>
      </c>
      <c r="Z4648">
        <v>0</v>
      </c>
      <c r="AA4648">
        <v>26.237639103270997</v>
      </c>
      <c r="AB4648">
        <v>115.45133984256144</v>
      </c>
      <c r="AC4648">
        <v>0</v>
      </c>
      <c r="AD4648">
        <v>0</v>
      </c>
      <c r="AE4648">
        <v>866.66307564298552</v>
      </c>
    </row>
    <row r="4649" spans="1:31" x14ac:dyDescent="0.25">
      <c r="A4649">
        <v>1879980</v>
      </c>
      <c r="B4649">
        <v>1</v>
      </c>
      <c r="C4649" t="s">
        <v>81</v>
      </c>
      <c r="D4649" t="s">
        <v>113</v>
      </c>
      <c r="E4649" t="s">
        <v>169</v>
      </c>
      <c r="F4649" t="s">
        <v>13410</v>
      </c>
      <c r="G4649" t="s">
        <v>2417</v>
      </c>
      <c r="H4649" t="s">
        <v>143</v>
      </c>
      <c r="I4649" t="s">
        <v>135</v>
      </c>
      <c r="J4649" t="s">
        <v>136</v>
      </c>
      <c r="K4649" t="s">
        <v>137</v>
      </c>
      <c r="L4649" t="s">
        <v>13411</v>
      </c>
      <c r="M4649" t="s">
        <v>13412</v>
      </c>
      <c r="N4649">
        <v>1.528888888</v>
      </c>
      <c r="O4649">
        <v>0</v>
      </c>
      <c r="P4649">
        <v>35</v>
      </c>
      <c r="Q4649">
        <v>0</v>
      </c>
      <c r="R4649">
        <v>3</v>
      </c>
      <c r="S4649">
        <v>0</v>
      </c>
      <c r="T4649">
        <v>0</v>
      </c>
      <c r="U4649">
        <v>0</v>
      </c>
      <c r="V4649">
        <v>0</v>
      </c>
      <c r="W4649">
        <v>0</v>
      </c>
      <c r="X4649">
        <v>10.509438981180352</v>
      </c>
      <c r="Y4649">
        <v>0</v>
      </c>
      <c r="Z4649">
        <v>2.3810306595593467</v>
      </c>
      <c r="AA4649">
        <v>0</v>
      </c>
      <c r="AB4649">
        <v>0</v>
      </c>
      <c r="AC4649">
        <v>0</v>
      </c>
      <c r="AD4649">
        <v>0</v>
      </c>
      <c r="AE4649">
        <v>12.890469640739699</v>
      </c>
    </row>
    <row r="4650" spans="1:31" x14ac:dyDescent="0.25">
      <c r="A4650">
        <v>1879505</v>
      </c>
      <c r="B4650">
        <v>1</v>
      </c>
      <c r="C4650" t="s">
        <v>80</v>
      </c>
      <c r="D4650" t="s">
        <v>88</v>
      </c>
      <c r="E4650" t="s">
        <v>158</v>
      </c>
      <c r="F4650" t="s">
        <v>949</v>
      </c>
      <c r="G4650" t="s">
        <v>133</v>
      </c>
      <c r="H4650" t="s">
        <v>134</v>
      </c>
      <c r="I4650" t="s">
        <v>135</v>
      </c>
      <c r="J4650" t="s">
        <v>136</v>
      </c>
      <c r="K4650" t="s">
        <v>137</v>
      </c>
      <c r="L4650" t="s">
        <v>13413</v>
      </c>
      <c r="M4650" t="s">
        <v>13414</v>
      </c>
      <c r="N4650">
        <v>0.76833333299999995</v>
      </c>
      <c r="O4650">
        <v>0</v>
      </c>
      <c r="P4650">
        <v>114</v>
      </c>
      <c r="Q4650">
        <v>0</v>
      </c>
      <c r="R4650">
        <v>0</v>
      </c>
      <c r="S4650">
        <v>0</v>
      </c>
      <c r="T4650">
        <v>0</v>
      </c>
      <c r="U4650">
        <v>0</v>
      </c>
      <c r="V4650">
        <v>0</v>
      </c>
      <c r="W4650">
        <v>0</v>
      </c>
      <c r="X4650">
        <v>54.002002514145275</v>
      </c>
      <c r="Y4650">
        <v>0</v>
      </c>
      <c r="Z4650">
        <v>0</v>
      </c>
      <c r="AA4650">
        <v>0</v>
      </c>
      <c r="AB4650">
        <v>0</v>
      </c>
      <c r="AC4650">
        <v>0</v>
      </c>
      <c r="AD4650">
        <v>0</v>
      </c>
      <c r="AE4650">
        <v>54.002002514145275</v>
      </c>
    </row>
    <row r="4651" spans="1:31" x14ac:dyDescent="0.25">
      <c r="A4651">
        <v>1879960</v>
      </c>
      <c r="B4651">
        <v>1</v>
      </c>
      <c r="C4651" t="s">
        <v>81</v>
      </c>
      <c r="D4651" t="s">
        <v>119</v>
      </c>
      <c r="E4651" t="s">
        <v>131</v>
      </c>
      <c r="F4651" t="s">
        <v>13415</v>
      </c>
      <c r="G4651" t="s">
        <v>133</v>
      </c>
      <c r="H4651" t="s">
        <v>134</v>
      </c>
      <c r="I4651" t="s">
        <v>135</v>
      </c>
      <c r="J4651" t="s">
        <v>136</v>
      </c>
      <c r="K4651" t="s">
        <v>137</v>
      </c>
      <c r="L4651" t="s">
        <v>13416</v>
      </c>
      <c r="M4651" t="s">
        <v>13417</v>
      </c>
      <c r="N4651">
        <v>0.14027777699999999</v>
      </c>
      <c r="O4651">
        <v>0</v>
      </c>
      <c r="P4651">
        <v>1498</v>
      </c>
      <c r="Q4651">
        <v>92</v>
      </c>
      <c r="R4651">
        <v>334</v>
      </c>
      <c r="S4651">
        <v>2</v>
      </c>
      <c r="T4651">
        <v>66</v>
      </c>
      <c r="U4651">
        <v>0</v>
      </c>
      <c r="V4651">
        <v>0</v>
      </c>
      <c r="W4651">
        <v>0</v>
      </c>
      <c r="X4651">
        <v>42.751004078848574</v>
      </c>
      <c r="Y4651">
        <v>120.17970155150219</v>
      </c>
      <c r="Z4651">
        <v>259.22887309807004</v>
      </c>
      <c r="AA4651">
        <v>0.76801479673573469</v>
      </c>
      <c r="AB4651">
        <v>3.1237787733767011</v>
      </c>
      <c r="AC4651">
        <v>0</v>
      </c>
      <c r="AD4651">
        <v>0</v>
      </c>
      <c r="AE4651">
        <v>426.05137229853324</v>
      </c>
    </row>
    <row r="4652" spans="1:31" x14ac:dyDescent="0.25">
      <c r="A4652">
        <v>1879880</v>
      </c>
      <c r="B4652">
        <v>1</v>
      </c>
      <c r="C4652" t="s">
        <v>80</v>
      </c>
      <c r="D4652" t="s">
        <v>93</v>
      </c>
      <c r="E4652" t="s">
        <v>146</v>
      </c>
      <c r="F4652" t="s">
        <v>13418</v>
      </c>
      <c r="G4652" t="s">
        <v>148</v>
      </c>
      <c r="H4652" t="s">
        <v>143</v>
      </c>
      <c r="I4652" t="s">
        <v>135</v>
      </c>
      <c r="J4652" t="s">
        <v>136</v>
      </c>
      <c r="K4652" t="s">
        <v>137</v>
      </c>
      <c r="L4652" t="s">
        <v>13419</v>
      </c>
      <c r="M4652" t="s">
        <v>13420</v>
      </c>
      <c r="N4652">
        <v>2.352777777</v>
      </c>
      <c r="O4652">
        <v>0</v>
      </c>
      <c r="P4652">
        <v>0</v>
      </c>
      <c r="Q4652">
        <v>0</v>
      </c>
      <c r="R4652">
        <v>1</v>
      </c>
      <c r="S4652">
        <v>0</v>
      </c>
      <c r="T4652">
        <v>0</v>
      </c>
      <c r="U4652">
        <v>0</v>
      </c>
      <c r="V4652">
        <v>0</v>
      </c>
      <c r="W4652">
        <v>0</v>
      </c>
      <c r="X4652">
        <v>0</v>
      </c>
      <c r="Y4652">
        <v>0</v>
      </c>
      <c r="Z4652">
        <v>11.412957614945896</v>
      </c>
      <c r="AA4652">
        <v>0</v>
      </c>
      <c r="AB4652">
        <v>0</v>
      </c>
      <c r="AC4652">
        <v>0</v>
      </c>
      <c r="AD4652">
        <v>0</v>
      </c>
      <c r="AE4652">
        <v>11.412957614945896</v>
      </c>
    </row>
    <row r="4653" spans="1:31" x14ac:dyDescent="0.25">
      <c r="A4653">
        <v>1879668</v>
      </c>
      <c r="B4653">
        <v>1</v>
      </c>
      <c r="C4653" t="s">
        <v>80</v>
      </c>
      <c r="D4653" t="s">
        <v>106</v>
      </c>
      <c r="E4653" t="s">
        <v>131</v>
      </c>
      <c r="F4653" t="s">
        <v>13421</v>
      </c>
      <c r="G4653" t="s">
        <v>133</v>
      </c>
      <c r="H4653" t="s">
        <v>134</v>
      </c>
      <c r="I4653" t="s">
        <v>135</v>
      </c>
      <c r="J4653" t="s">
        <v>136</v>
      </c>
      <c r="K4653" t="s">
        <v>137</v>
      </c>
      <c r="L4653" t="s">
        <v>13422</v>
      </c>
      <c r="M4653" t="s">
        <v>13423</v>
      </c>
      <c r="N4653">
        <v>0.42388888800000002</v>
      </c>
      <c r="O4653">
        <v>2</v>
      </c>
      <c r="P4653">
        <v>1549</v>
      </c>
      <c r="Q4653">
        <v>50</v>
      </c>
      <c r="R4653">
        <v>279</v>
      </c>
      <c r="S4653">
        <v>27</v>
      </c>
      <c r="T4653">
        <v>227</v>
      </c>
      <c r="U4653">
        <v>4</v>
      </c>
      <c r="V4653">
        <v>0</v>
      </c>
      <c r="W4653">
        <v>0.24300855551734998</v>
      </c>
      <c r="X4653">
        <v>125.44676085119532</v>
      </c>
      <c r="Y4653">
        <v>197.68806650665425</v>
      </c>
      <c r="Z4653">
        <v>235.06234729601164</v>
      </c>
      <c r="AA4653">
        <v>54.85695273969143</v>
      </c>
      <c r="AB4653">
        <v>95.428925204309223</v>
      </c>
      <c r="AC4653">
        <v>137.02904250748603</v>
      </c>
      <c r="AD4653">
        <v>0</v>
      </c>
      <c r="AE4653">
        <v>845.7551036608653</v>
      </c>
    </row>
    <row r="4654" spans="1:31" x14ac:dyDescent="0.25">
      <c r="A4654">
        <v>1879631</v>
      </c>
      <c r="B4654">
        <v>1</v>
      </c>
      <c r="C4654" t="s">
        <v>81</v>
      </c>
      <c r="D4654" t="s">
        <v>118</v>
      </c>
      <c r="E4654" t="s">
        <v>131</v>
      </c>
      <c r="F4654" t="s">
        <v>8892</v>
      </c>
      <c r="G4654" t="s">
        <v>133</v>
      </c>
      <c r="H4654" t="s">
        <v>134</v>
      </c>
      <c r="I4654" t="s">
        <v>135</v>
      </c>
      <c r="J4654" t="s">
        <v>136</v>
      </c>
      <c r="K4654" t="s">
        <v>137</v>
      </c>
      <c r="L4654" t="s">
        <v>13424</v>
      </c>
      <c r="M4654" t="s">
        <v>13425</v>
      </c>
      <c r="N4654">
        <v>0.343888888</v>
      </c>
      <c r="O4654">
        <v>3</v>
      </c>
      <c r="P4654">
        <v>19</v>
      </c>
      <c r="Q4654">
        <v>38</v>
      </c>
      <c r="R4654">
        <v>83</v>
      </c>
      <c r="S4654">
        <v>1</v>
      </c>
      <c r="T4654">
        <v>16</v>
      </c>
      <c r="U4654">
        <v>0</v>
      </c>
      <c r="V4654">
        <v>0</v>
      </c>
      <c r="W4654">
        <v>1.4971831682331442</v>
      </c>
      <c r="X4654">
        <v>1.6157606092308392</v>
      </c>
      <c r="Y4654">
        <v>31.767759097456878</v>
      </c>
      <c r="Z4654">
        <v>77.330974985869446</v>
      </c>
      <c r="AA4654">
        <v>0.29600115811796834</v>
      </c>
      <c r="AB4654">
        <v>11.63520503304329</v>
      </c>
      <c r="AC4654">
        <v>0</v>
      </c>
      <c r="AD4654">
        <v>0</v>
      </c>
      <c r="AE4654">
        <v>124.14288405195157</v>
      </c>
    </row>
    <row r="4655" spans="1:31" x14ac:dyDescent="0.25">
      <c r="A4655">
        <v>1879817</v>
      </c>
      <c r="B4655">
        <v>1</v>
      </c>
      <c r="C4655" t="s">
        <v>80</v>
      </c>
      <c r="D4655" t="s">
        <v>100</v>
      </c>
      <c r="E4655" t="s">
        <v>210</v>
      </c>
      <c r="F4655" t="s">
        <v>13426</v>
      </c>
      <c r="G4655" t="s">
        <v>133</v>
      </c>
      <c r="H4655" t="s">
        <v>134</v>
      </c>
      <c r="I4655" t="s">
        <v>135</v>
      </c>
      <c r="J4655" t="s">
        <v>136</v>
      </c>
      <c r="K4655" t="s">
        <v>137</v>
      </c>
      <c r="L4655" t="s">
        <v>13427</v>
      </c>
      <c r="M4655" t="s">
        <v>13428</v>
      </c>
      <c r="N4655">
        <v>0.36666666599999997</v>
      </c>
      <c r="O4655">
        <v>1</v>
      </c>
      <c r="P4655">
        <v>8998</v>
      </c>
      <c r="Q4655">
        <v>0</v>
      </c>
      <c r="R4655">
        <v>84</v>
      </c>
      <c r="S4655">
        <v>12</v>
      </c>
      <c r="T4655">
        <v>763</v>
      </c>
      <c r="U4655">
        <v>0</v>
      </c>
      <c r="V4655">
        <v>0</v>
      </c>
      <c r="W4655">
        <v>6.3934641655705322</v>
      </c>
      <c r="X4655">
        <v>982.04501062123506</v>
      </c>
      <c r="Y4655">
        <v>0</v>
      </c>
      <c r="Z4655">
        <v>6.1974794975503658</v>
      </c>
      <c r="AA4655">
        <v>128.7459210057086</v>
      </c>
      <c r="AB4655">
        <v>379.05078122711734</v>
      </c>
      <c r="AC4655">
        <v>0</v>
      </c>
      <c r="AD4655">
        <v>0</v>
      </c>
      <c r="AE4655">
        <v>1502.4326565171818</v>
      </c>
    </row>
    <row r="4656" spans="1:31" x14ac:dyDescent="0.25">
      <c r="A4656">
        <v>1879917</v>
      </c>
      <c r="B4656">
        <v>1</v>
      </c>
      <c r="C4656" t="s">
        <v>81</v>
      </c>
      <c r="D4656" t="s">
        <v>123</v>
      </c>
      <c r="E4656" t="s">
        <v>169</v>
      </c>
      <c r="F4656" t="s">
        <v>13429</v>
      </c>
      <c r="G4656" t="s">
        <v>624</v>
      </c>
      <c r="H4656" t="s">
        <v>143</v>
      </c>
      <c r="I4656" t="s">
        <v>135</v>
      </c>
      <c r="J4656" t="s">
        <v>136</v>
      </c>
      <c r="K4656" t="s">
        <v>137</v>
      </c>
      <c r="L4656" t="s">
        <v>13430</v>
      </c>
      <c r="M4656" t="s">
        <v>13431</v>
      </c>
      <c r="N4656">
        <v>2.0794444439999999</v>
      </c>
      <c r="O4656">
        <v>0</v>
      </c>
      <c r="P4656">
        <v>79</v>
      </c>
      <c r="Q4656">
        <v>0</v>
      </c>
      <c r="R4656">
        <v>8</v>
      </c>
      <c r="S4656">
        <v>0</v>
      </c>
      <c r="T4656">
        <v>9</v>
      </c>
      <c r="U4656">
        <v>0</v>
      </c>
      <c r="V4656">
        <v>0</v>
      </c>
      <c r="W4656">
        <v>0</v>
      </c>
      <c r="X4656">
        <v>35.698569297621091</v>
      </c>
      <c r="Y4656">
        <v>0</v>
      </c>
      <c r="Z4656">
        <v>8.4294993599953507</v>
      </c>
      <c r="AA4656">
        <v>0</v>
      </c>
      <c r="AB4656">
        <v>13.574130880969218</v>
      </c>
      <c r="AC4656">
        <v>0</v>
      </c>
      <c r="AD4656">
        <v>0</v>
      </c>
      <c r="AE4656">
        <v>57.70219953858566</v>
      </c>
    </row>
    <row r="4657" spans="1:31" x14ac:dyDescent="0.25">
      <c r="A4657">
        <v>1879923</v>
      </c>
      <c r="B4657">
        <v>1</v>
      </c>
      <c r="C4657" t="s">
        <v>81</v>
      </c>
      <c r="D4657" t="s">
        <v>118</v>
      </c>
      <c r="E4657" t="s">
        <v>169</v>
      </c>
      <c r="F4657" t="s">
        <v>13432</v>
      </c>
      <c r="G4657" t="s">
        <v>183</v>
      </c>
      <c r="H4657" t="s">
        <v>143</v>
      </c>
      <c r="I4657" t="s">
        <v>135</v>
      </c>
      <c r="J4657" t="s">
        <v>136</v>
      </c>
      <c r="K4657" t="s">
        <v>137</v>
      </c>
      <c r="L4657" t="s">
        <v>13433</v>
      </c>
      <c r="M4657" t="s">
        <v>13434</v>
      </c>
      <c r="N4657">
        <v>1.6916666659999999</v>
      </c>
      <c r="O4657">
        <v>0</v>
      </c>
      <c r="P4657">
        <v>26</v>
      </c>
      <c r="Q4657">
        <v>0</v>
      </c>
      <c r="R4657">
        <v>12</v>
      </c>
      <c r="S4657">
        <v>0</v>
      </c>
      <c r="T4657">
        <v>1</v>
      </c>
      <c r="U4657">
        <v>0</v>
      </c>
      <c r="V4657">
        <v>0</v>
      </c>
      <c r="W4657">
        <v>0</v>
      </c>
      <c r="X4657">
        <v>9.0228599600573016</v>
      </c>
      <c r="Y4657">
        <v>0</v>
      </c>
      <c r="Z4657">
        <v>55.475126272067847</v>
      </c>
      <c r="AA4657">
        <v>0</v>
      </c>
      <c r="AB4657">
        <v>2.6045237447565004</v>
      </c>
      <c r="AC4657">
        <v>0</v>
      </c>
      <c r="AD4657">
        <v>0</v>
      </c>
      <c r="AE4657">
        <v>67.102509976881649</v>
      </c>
    </row>
    <row r="4658" spans="1:31" x14ac:dyDescent="0.25">
      <c r="A4658">
        <v>1879525</v>
      </c>
      <c r="B4658">
        <v>1</v>
      </c>
      <c r="C4658" t="s">
        <v>80</v>
      </c>
      <c r="D4658" t="s">
        <v>88</v>
      </c>
      <c r="E4658" t="s">
        <v>158</v>
      </c>
      <c r="F4658" t="s">
        <v>13435</v>
      </c>
      <c r="G4658" t="s">
        <v>133</v>
      </c>
      <c r="H4658" t="s">
        <v>134</v>
      </c>
      <c r="I4658" t="s">
        <v>135</v>
      </c>
      <c r="J4658" t="s">
        <v>136</v>
      </c>
      <c r="K4658" t="s">
        <v>137</v>
      </c>
      <c r="L4658" t="s">
        <v>13436</v>
      </c>
      <c r="M4658" t="s">
        <v>13437</v>
      </c>
      <c r="N4658">
        <v>0.42805555499999998</v>
      </c>
      <c r="O4658">
        <v>0</v>
      </c>
      <c r="P4658">
        <v>203</v>
      </c>
      <c r="Q4658">
        <v>0</v>
      </c>
      <c r="R4658">
        <v>0</v>
      </c>
      <c r="S4658">
        <v>1</v>
      </c>
      <c r="T4658">
        <v>11</v>
      </c>
      <c r="U4658">
        <v>1</v>
      </c>
      <c r="V4658">
        <v>0</v>
      </c>
      <c r="W4658">
        <v>0</v>
      </c>
      <c r="X4658">
        <v>16.310851039920177</v>
      </c>
      <c r="Y4658">
        <v>0</v>
      </c>
      <c r="Z4658">
        <v>0</v>
      </c>
      <c r="AA4658">
        <v>50.755930362771224</v>
      </c>
      <c r="AB4658">
        <v>6.3539517388671474</v>
      </c>
      <c r="AC4658">
        <v>96.523261924282494</v>
      </c>
      <c r="AD4658">
        <v>0</v>
      </c>
      <c r="AE4658">
        <v>169.94399506584105</v>
      </c>
    </row>
    <row r="4659" spans="1:31" x14ac:dyDescent="0.25">
      <c r="A4659">
        <v>1879774</v>
      </c>
      <c r="B4659">
        <v>1</v>
      </c>
      <c r="C4659" t="s">
        <v>80</v>
      </c>
      <c r="D4659" t="s">
        <v>93</v>
      </c>
      <c r="E4659" t="s">
        <v>146</v>
      </c>
      <c r="F4659" t="s">
        <v>13438</v>
      </c>
      <c r="G4659" t="s">
        <v>469</v>
      </c>
      <c r="H4659" t="s">
        <v>143</v>
      </c>
      <c r="I4659" t="s">
        <v>135</v>
      </c>
      <c r="J4659" t="s">
        <v>136</v>
      </c>
      <c r="K4659" t="s">
        <v>137</v>
      </c>
      <c r="L4659" t="s">
        <v>13439</v>
      </c>
      <c r="M4659" t="s">
        <v>13440</v>
      </c>
      <c r="N4659">
        <v>0.64111111099999996</v>
      </c>
      <c r="O4659">
        <v>0</v>
      </c>
      <c r="P4659">
        <v>0</v>
      </c>
      <c r="Q4659">
        <v>0</v>
      </c>
      <c r="R4659">
        <v>3</v>
      </c>
      <c r="S4659">
        <v>0</v>
      </c>
      <c r="T4659">
        <v>1</v>
      </c>
      <c r="U4659">
        <v>0</v>
      </c>
      <c r="V4659">
        <v>0</v>
      </c>
      <c r="W4659">
        <v>0</v>
      </c>
      <c r="X4659">
        <v>0</v>
      </c>
      <c r="Y4659">
        <v>0</v>
      </c>
      <c r="Z4659">
        <v>9.6643678058744982</v>
      </c>
      <c r="AA4659">
        <v>0</v>
      </c>
      <c r="AB4659">
        <v>2.3795475357714442</v>
      </c>
      <c r="AC4659">
        <v>0</v>
      </c>
      <c r="AD4659">
        <v>0</v>
      </c>
      <c r="AE4659">
        <v>12.043915341645942</v>
      </c>
    </row>
    <row r="4660" spans="1:31" x14ac:dyDescent="0.25">
      <c r="A4660">
        <v>1879565</v>
      </c>
      <c r="B4660">
        <v>1</v>
      </c>
      <c r="C4660" t="s">
        <v>81</v>
      </c>
      <c r="D4660" t="s">
        <v>113</v>
      </c>
      <c r="E4660" t="s">
        <v>131</v>
      </c>
      <c r="F4660" t="s">
        <v>13441</v>
      </c>
      <c r="G4660" t="s">
        <v>133</v>
      </c>
      <c r="H4660" t="s">
        <v>134</v>
      </c>
      <c r="I4660" t="s">
        <v>135</v>
      </c>
      <c r="J4660" t="s">
        <v>136</v>
      </c>
      <c r="K4660" t="s">
        <v>137</v>
      </c>
      <c r="L4660" t="s">
        <v>13442</v>
      </c>
      <c r="M4660" t="s">
        <v>13443</v>
      </c>
      <c r="N4660">
        <v>8.1944444000000005E-2</v>
      </c>
      <c r="O4660">
        <v>2</v>
      </c>
      <c r="P4660">
        <v>395</v>
      </c>
      <c r="Q4660">
        <v>23</v>
      </c>
      <c r="R4660">
        <v>86</v>
      </c>
      <c r="S4660">
        <v>4</v>
      </c>
      <c r="T4660">
        <v>1</v>
      </c>
      <c r="U4660">
        <v>0</v>
      </c>
      <c r="V4660">
        <v>0</v>
      </c>
      <c r="W4660">
        <v>7.7662897953700002E-2</v>
      </c>
      <c r="X4660">
        <v>4.1252936373711169</v>
      </c>
      <c r="Y4660">
        <v>14.179278341048226</v>
      </c>
      <c r="Z4660">
        <v>19.167482890191007</v>
      </c>
      <c r="AA4660">
        <v>5.8077101418907082</v>
      </c>
      <c r="AB4660">
        <v>6.91775875265E-3</v>
      </c>
      <c r="AC4660">
        <v>0</v>
      </c>
      <c r="AD4660">
        <v>0</v>
      </c>
      <c r="AE4660">
        <v>43.364345667207409</v>
      </c>
    </row>
    <row r="4661" spans="1:31" x14ac:dyDescent="0.25">
      <c r="A4661">
        <v>1879542</v>
      </c>
      <c r="B4661">
        <v>1</v>
      </c>
      <c r="C4661" t="s">
        <v>81</v>
      </c>
      <c r="D4661" t="s">
        <v>120</v>
      </c>
      <c r="E4661" t="s">
        <v>169</v>
      </c>
      <c r="F4661" t="s">
        <v>13444</v>
      </c>
      <c r="G4661" t="s">
        <v>183</v>
      </c>
      <c r="H4661" t="s">
        <v>143</v>
      </c>
      <c r="I4661" t="s">
        <v>135</v>
      </c>
      <c r="J4661" t="s">
        <v>136</v>
      </c>
      <c r="K4661" t="s">
        <v>137</v>
      </c>
      <c r="L4661" t="s">
        <v>13445</v>
      </c>
      <c r="M4661" t="s">
        <v>13446</v>
      </c>
      <c r="N4661">
        <v>2.1994444440000001</v>
      </c>
      <c r="O4661">
        <v>0</v>
      </c>
      <c r="P4661">
        <v>0</v>
      </c>
      <c r="Q4661">
        <v>0</v>
      </c>
      <c r="R4661">
        <v>10</v>
      </c>
      <c r="S4661">
        <v>0</v>
      </c>
      <c r="T4661">
        <v>0</v>
      </c>
      <c r="U4661">
        <v>0</v>
      </c>
      <c r="V4661">
        <v>0</v>
      </c>
      <c r="W4661">
        <v>0</v>
      </c>
      <c r="X4661">
        <v>0</v>
      </c>
      <c r="Y4661">
        <v>0</v>
      </c>
      <c r="Z4661">
        <v>182.42789004465828</v>
      </c>
      <c r="AA4661">
        <v>0</v>
      </c>
      <c r="AB4661">
        <v>0</v>
      </c>
      <c r="AC4661">
        <v>0</v>
      </c>
      <c r="AD4661">
        <v>0</v>
      </c>
      <c r="AE4661">
        <v>182.42789004465828</v>
      </c>
    </row>
    <row r="4662" spans="1:31" x14ac:dyDescent="0.25">
      <c r="A4662">
        <v>1879734</v>
      </c>
      <c r="B4662">
        <v>1</v>
      </c>
      <c r="C4662" t="s">
        <v>81</v>
      </c>
      <c r="D4662" t="s">
        <v>122</v>
      </c>
      <c r="E4662" t="s">
        <v>158</v>
      </c>
      <c r="F4662" t="s">
        <v>11461</v>
      </c>
      <c r="G4662" t="s">
        <v>219</v>
      </c>
      <c r="H4662" t="s">
        <v>134</v>
      </c>
      <c r="I4662" t="s">
        <v>135</v>
      </c>
      <c r="J4662" t="s">
        <v>136</v>
      </c>
      <c r="K4662" t="s">
        <v>137</v>
      </c>
      <c r="L4662" t="s">
        <v>13447</v>
      </c>
      <c r="M4662" t="s">
        <v>13448</v>
      </c>
      <c r="N4662">
        <v>2.2977777769999999</v>
      </c>
      <c r="O4662">
        <v>0</v>
      </c>
      <c r="P4662">
        <v>0</v>
      </c>
      <c r="Q4662">
        <v>5</v>
      </c>
      <c r="R4662">
        <v>0</v>
      </c>
      <c r="S4662">
        <v>0</v>
      </c>
      <c r="T4662">
        <v>0</v>
      </c>
      <c r="U4662">
        <v>1</v>
      </c>
      <c r="V4662">
        <v>0</v>
      </c>
      <c r="W4662">
        <v>0</v>
      </c>
      <c r="X4662">
        <v>0</v>
      </c>
      <c r="Y4662">
        <v>10.100573299531424</v>
      </c>
      <c r="Z4662">
        <v>0</v>
      </c>
      <c r="AA4662">
        <v>0</v>
      </c>
      <c r="AB4662">
        <v>0</v>
      </c>
      <c r="AC4662">
        <v>1.3941338454061301</v>
      </c>
      <c r="AD4662">
        <v>0</v>
      </c>
      <c r="AE4662">
        <v>11.494707144937554</v>
      </c>
    </row>
    <row r="4663" spans="1:31" x14ac:dyDescent="0.25">
      <c r="A4663">
        <v>1879757</v>
      </c>
      <c r="B4663">
        <v>1</v>
      </c>
      <c r="C4663" t="s">
        <v>80</v>
      </c>
      <c r="D4663" t="s">
        <v>108</v>
      </c>
      <c r="E4663" t="s">
        <v>146</v>
      </c>
      <c r="F4663" t="s">
        <v>13449</v>
      </c>
      <c r="G4663" t="s">
        <v>148</v>
      </c>
      <c r="H4663" t="s">
        <v>143</v>
      </c>
      <c r="I4663" t="s">
        <v>135</v>
      </c>
      <c r="J4663" t="s">
        <v>136</v>
      </c>
      <c r="K4663" t="s">
        <v>137</v>
      </c>
      <c r="L4663" t="s">
        <v>13450</v>
      </c>
      <c r="M4663" t="s">
        <v>13451</v>
      </c>
      <c r="N4663">
        <v>1.1588888879999999</v>
      </c>
      <c r="O4663">
        <v>0</v>
      </c>
      <c r="P4663">
        <v>15</v>
      </c>
      <c r="Q4663">
        <v>0</v>
      </c>
      <c r="R4663">
        <v>8</v>
      </c>
      <c r="S4663">
        <v>0</v>
      </c>
      <c r="T4663">
        <v>3</v>
      </c>
      <c r="U4663">
        <v>0</v>
      </c>
      <c r="V4663">
        <v>0</v>
      </c>
      <c r="W4663">
        <v>0</v>
      </c>
      <c r="X4663">
        <v>4.3737134097112405</v>
      </c>
      <c r="Y4663">
        <v>0</v>
      </c>
      <c r="Z4663">
        <v>13.486295256679121</v>
      </c>
      <c r="AA4663">
        <v>0</v>
      </c>
      <c r="AB4663">
        <v>11.925543886393456</v>
      </c>
      <c r="AC4663">
        <v>0</v>
      </c>
      <c r="AD4663">
        <v>0</v>
      </c>
      <c r="AE4663">
        <v>29.785552552783816</v>
      </c>
    </row>
    <row r="4664" spans="1:31" x14ac:dyDescent="0.25">
      <c r="A4664">
        <v>1879588</v>
      </c>
      <c r="B4664">
        <v>1</v>
      </c>
      <c r="C4664" t="s">
        <v>80</v>
      </c>
      <c r="D4664" t="s">
        <v>83</v>
      </c>
      <c r="E4664" t="s">
        <v>158</v>
      </c>
      <c r="F4664" t="s">
        <v>13452</v>
      </c>
      <c r="G4664" t="s">
        <v>196</v>
      </c>
      <c r="H4664" t="s">
        <v>134</v>
      </c>
      <c r="I4664" t="s">
        <v>135</v>
      </c>
      <c r="J4664" t="s">
        <v>136</v>
      </c>
      <c r="K4664" t="s">
        <v>172</v>
      </c>
      <c r="L4664" t="s">
        <v>13453</v>
      </c>
      <c r="M4664" t="s">
        <v>13454</v>
      </c>
      <c r="N4664">
        <v>8.3003175000000002</v>
      </c>
      <c r="O4664">
        <v>0</v>
      </c>
      <c r="P4664">
        <v>0</v>
      </c>
      <c r="Q4664">
        <v>0</v>
      </c>
      <c r="R4664">
        <v>0</v>
      </c>
      <c r="S4664">
        <v>6</v>
      </c>
      <c r="T4664">
        <v>0</v>
      </c>
      <c r="U4664">
        <v>6</v>
      </c>
      <c r="V4664">
        <v>0</v>
      </c>
      <c r="W4664">
        <v>0</v>
      </c>
      <c r="X4664">
        <v>0</v>
      </c>
      <c r="Y4664">
        <v>0</v>
      </c>
      <c r="Z4664">
        <v>0</v>
      </c>
      <c r="AA4664">
        <v>2005.9462197979681</v>
      </c>
      <c r="AB4664">
        <v>0</v>
      </c>
      <c r="AC4664">
        <v>6347.7862964117021</v>
      </c>
      <c r="AD4664">
        <v>0</v>
      </c>
      <c r="AE4664">
        <v>8353.7325162096695</v>
      </c>
    </row>
    <row r="4665" spans="1:31" x14ac:dyDescent="0.25">
      <c r="A4665">
        <v>1879548</v>
      </c>
      <c r="B4665">
        <v>1</v>
      </c>
      <c r="C4665" t="s">
        <v>81</v>
      </c>
      <c r="D4665" t="s">
        <v>127</v>
      </c>
      <c r="E4665" t="s">
        <v>169</v>
      </c>
      <c r="F4665" t="s">
        <v>13455</v>
      </c>
      <c r="G4665" t="s">
        <v>183</v>
      </c>
      <c r="H4665" t="s">
        <v>143</v>
      </c>
      <c r="I4665" t="s">
        <v>135</v>
      </c>
      <c r="J4665" t="s">
        <v>136</v>
      </c>
      <c r="K4665" t="s">
        <v>137</v>
      </c>
      <c r="L4665" t="s">
        <v>13456</v>
      </c>
      <c r="M4665" t="s">
        <v>13457</v>
      </c>
      <c r="N4665">
        <v>7.6522222219999998</v>
      </c>
      <c r="O4665">
        <v>0</v>
      </c>
      <c r="P4665">
        <v>194</v>
      </c>
      <c r="Q4665">
        <v>0</v>
      </c>
      <c r="R4665">
        <v>0</v>
      </c>
      <c r="S4665">
        <v>0</v>
      </c>
      <c r="T4665">
        <v>30</v>
      </c>
      <c r="U4665">
        <v>0</v>
      </c>
      <c r="V4665">
        <v>0</v>
      </c>
      <c r="W4665">
        <v>0</v>
      </c>
      <c r="X4665">
        <v>244.8592350884656</v>
      </c>
      <c r="Y4665">
        <v>0</v>
      </c>
      <c r="Z4665">
        <v>0</v>
      </c>
      <c r="AA4665">
        <v>0</v>
      </c>
      <c r="AB4665">
        <v>52.951222258058401</v>
      </c>
      <c r="AC4665">
        <v>0</v>
      </c>
      <c r="AD4665">
        <v>0</v>
      </c>
      <c r="AE4665">
        <v>297.810457346524</v>
      </c>
    </row>
    <row r="4666" spans="1:31" x14ac:dyDescent="0.25">
      <c r="A4666">
        <v>1879943</v>
      </c>
      <c r="B4666">
        <v>1</v>
      </c>
      <c r="C4666" t="s">
        <v>81</v>
      </c>
      <c r="D4666" t="s">
        <v>118</v>
      </c>
      <c r="E4666" t="s">
        <v>140</v>
      </c>
      <c r="F4666" t="s">
        <v>13458</v>
      </c>
      <c r="G4666" t="s">
        <v>163</v>
      </c>
      <c r="H4666" t="s">
        <v>143</v>
      </c>
      <c r="I4666" t="s">
        <v>135</v>
      </c>
      <c r="J4666" t="s">
        <v>136</v>
      </c>
      <c r="K4666" t="s">
        <v>137</v>
      </c>
      <c r="L4666" t="s">
        <v>13459</v>
      </c>
      <c r="M4666" t="s">
        <v>13460</v>
      </c>
      <c r="N4666">
        <v>1.186111111</v>
      </c>
      <c r="O4666">
        <v>0</v>
      </c>
      <c r="P4666">
        <v>1</v>
      </c>
      <c r="Q4666">
        <v>0</v>
      </c>
      <c r="R4666">
        <v>0</v>
      </c>
      <c r="S4666">
        <v>0</v>
      </c>
      <c r="T4666">
        <v>0</v>
      </c>
      <c r="U4666">
        <v>0</v>
      </c>
      <c r="V4666">
        <v>0</v>
      </c>
      <c r="W4666">
        <v>0</v>
      </c>
      <c r="X4666">
        <v>6.0137835621333342E-4</v>
      </c>
      <c r="Y4666">
        <v>0</v>
      </c>
      <c r="Z4666">
        <v>0</v>
      </c>
      <c r="AA4666">
        <v>0</v>
      </c>
      <c r="AB4666">
        <v>0</v>
      </c>
      <c r="AC4666">
        <v>0</v>
      </c>
      <c r="AD4666">
        <v>0</v>
      </c>
      <c r="AE4666">
        <v>6.0137835621333342E-4</v>
      </c>
    </row>
    <row r="4667" spans="1:31" x14ac:dyDescent="0.25">
      <c r="A4667">
        <v>1879502</v>
      </c>
      <c r="B4667">
        <v>1</v>
      </c>
      <c r="C4667" t="s">
        <v>81</v>
      </c>
      <c r="D4667" t="s">
        <v>117</v>
      </c>
      <c r="E4667" t="s">
        <v>210</v>
      </c>
      <c r="F4667" t="s">
        <v>13461</v>
      </c>
      <c r="G4667" t="s">
        <v>196</v>
      </c>
      <c r="H4667" t="s">
        <v>134</v>
      </c>
      <c r="I4667" t="s">
        <v>135</v>
      </c>
      <c r="J4667" t="s">
        <v>136</v>
      </c>
      <c r="K4667" t="s">
        <v>172</v>
      </c>
      <c r="L4667" t="s">
        <v>13462</v>
      </c>
      <c r="M4667" t="s">
        <v>13463</v>
      </c>
      <c r="N4667">
        <v>0.43027777699999997</v>
      </c>
      <c r="O4667">
        <v>10</v>
      </c>
      <c r="P4667">
        <v>3709</v>
      </c>
      <c r="Q4667">
        <v>188</v>
      </c>
      <c r="R4667">
        <v>456</v>
      </c>
      <c r="S4667">
        <v>33</v>
      </c>
      <c r="T4667">
        <v>212</v>
      </c>
      <c r="U4667">
        <v>4</v>
      </c>
      <c r="V4667">
        <v>0</v>
      </c>
      <c r="W4667">
        <v>1.7504366319647167</v>
      </c>
      <c r="X4667">
        <v>161.77541625448865</v>
      </c>
      <c r="Y4667">
        <v>348.99080417529206</v>
      </c>
      <c r="Z4667">
        <v>304.79470426259462</v>
      </c>
      <c r="AA4667">
        <v>56.113395201089915</v>
      </c>
      <c r="AB4667">
        <v>40.945621017003425</v>
      </c>
      <c r="AC4667">
        <v>48.661014289542692</v>
      </c>
      <c r="AD4667">
        <v>0</v>
      </c>
      <c r="AE4667">
        <v>963.03139183197595</v>
      </c>
    </row>
    <row r="4668" spans="1:31" x14ac:dyDescent="0.25">
      <c r="A4668">
        <v>1879797</v>
      </c>
      <c r="B4668">
        <v>1</v>
      </c>
      <c r="C4668" t="s">
        <v>80</v>
      </c>
      <c r="D4668" t="s">
        <v>100</v>
      </c>
      <c r="E4668" t="s">
        <v>158</v>
      </c>
      <c r="F4668" t="s">
        <v>13464</v>
      </c>
      <c r="G4668" t="s">
        <v>476</v>
      </c>
      <c r="H4668" t="s">
        <v>134</v>
      </c>
      <c r="I4668" t="s">
        <v>135</v>
      </c>
      <c r="J4668" t="s">
        <v>136</v>
      </c>
      <c r="K4668" t="s">
        <v>137</v>
      </c>
      <c r="L4668" t="s">
        <v>13465</v>
      </c>
      <c r="M4668" t="s">
        <v>13466</v>
      </c>
      <c r="N4668">
        <v>0.134722222</v>
      </c>
      <c r="O4668">
        <v>0</v>
      </c>
      <c r="P4668">
        <v>1024</v>
      </c>
      <c r="Q4668">
        <v>0</v>
      </c>
      <c r="R4668">
        <v>1</v>
      </c>
      <c r="S4668">
        <v>2</v>
      </c>
      <c r="T4668">
        <v>96</v>
      </c>
      <c r="U4668">
        <v>0</v>
      </c>
      <c r="V4668">
        <v>0</v>
      </c>
      <c r="W4668">
        <v>0</v>
      </c>
      <c r="X4668">
        <v>31.4129815419662</v>
      </c>
      <c r="Y4668">
        <v>0</v>
      </c>
      <c r="Z4668">
        <v>5.4850972673352774E-2</v>
      </c>
      <c r="AA4668">
        <v>19.806010404740881</v>
      </c>
      <c r="AB4668">
        <v>17.023388946067968</v>
      </c>
      <c r="AC4668">
        <v>0</v>
      </c>
      <c r="AD4668">
        <v>0</v>
      </c>
      <c r="AE4668">
        <v>68.297231865448396</v>
      </c>
    </row>
    <row r="4669" spans="1:31" x14ac:dyDescent="0.25">
      <c r="A4669">
        <v>1879814</v>
      </c>
      <c r="B4669">
        <v>1</v>
      </c>
      <c r="C4669" t="s">
        <v>80</v>
      </c>
      <c r="D4669" t="s">
        <v>103</v>
      </c>
      <c r="E4669" t="s">
        <v>229</v>
      </c>
      <c r="F4669" t="s">
        <v>13467</v>
      </c>
      <c r="G4669" t="s">
        <v>476</v>
      </c>
      <c r="H4669" t="s">
        <v>134</v>
      </c>
      <c r="I4669" t="s">
        <v>135</v>
      </c>
      <c r="J4669" t="s">
        <v>136</v>
      </c>
      <c r="K4669" t="s">
        <v>172</v>
      </c>
      <c r="L4669" t="s">
        <v>13468</v>
      </c>
      <c r="M4669" t="s">
        <v>13469</v>
      </c>
      <c r="N4669">
        <v>0.26750000000000002</v>
      </c>
      <c r="O4669">
        <v>0</v>
      </c>
      <c r="P4669">
        <v>11280</v>
      </c>
      <c r="Q4669">
        <v>30</v>
      </c>
      <c r="R4669">
        <v>62</v>
      </c>
      <c r="S4669">
        <v>44</v>
      </c>
      <c r="T4669">
        <v>1380</v>
      </c>
      <c r="U4669">
        <v>12</v>
      </c>
      <c r="V4669">
        <v>9</v>
      </c>
      <c r="W4669">
        <v>0</v>
      </c>
      <c r="X4669">
        <v>878.76144114065141</v>
      </c>
      <c r="Y4669">
        <v>105.59714916923342</v>
      </c>
      <c r="Z4669">
        <v>78.876467024010353</v>
      </c>
      <c r="AA4669">
        <v>440.65185384369084</v>
      </c>
      <c r="AB4669">
        <v>430.1474678785986</v>
      </c>
      <c r="AC4669">
        <v>74.284757052994877</v>
      </c>
      <c r="AD4669">
        <v>35.333256231659007</v>
      </c>
      <c r="AE4669">
        <v>2043.6523923408386</v>
      </c>
    </row>
    <row r="4670" spans="1:31" x14ac:dyDescent="0.25">
      <c r="A4670">
        <v>1879671</v>
      </c>
      <c r="B4670">
        <v>1</v>
      </c>
      <c r="C4670" t="s">
        <v>81</v>
      </c>
      <c r="D4670" t="s">
        <v>123</v>
      </c>
      <c r="E4670" t="s">
        <v>140</v>
      </c>
      <c r="F4670" t="s">
        <v>13470</v>
      </c>
      <c r="G4670" t="s">
        <v>163</v>
      </c>
      <c r="H4670" t="s">
        <v>143</v>
      </c>
      <c r="I4670" t="s">
        <v>135</v>
      </c>
      <c r="J4670" t="s">
        <v>136</v>
      </c>
      <c r="K4670" t="s">
        <v>137</v>
      </c>
      <c r="L4670" t="s">
        <v>13471</v>
      </c>
      <c r="M4670" t="s">
        <v>13472</v>
      </c>
      <c r="N4670">
        <v>3.261666666</v>
      </c>
      <c r="O4670">
        <v>0</v>
      </c>
      <c r="P4670">
        <v>1</v>
      </c>
      <c r="Q4670">
        <v>0</v>
      </c>
      <c r="R4670">
        <v>0</v>
      </c>
      <c r="S4670">
        <v>0</v>
      </c>
      <c r="T4670">
        <v>0</v>
      </c>
      <c r="U4670">
        <v>0</v>
      </c>
      <c r="V4670">
        <v>0</v>
      </c>
      <c r="W4670">
        <v>0</v>
      </c>
      <c r="X4670">
        <v>0.66892941963447228</v>
      </c>
      <c r="Y4670">
        <v>0</v>
      </c>
      <c r="Z4670">
        <v>0</v>
      </c>
      <c r="AA4670">
        <v>0</v>
      </c>
      <c r="AB4670">
        <v>0</v>
      </c>
      <c r="AC4670">
        <v>0</v>
      </c>
      <c r="AD4670">
        <v>0</v>
      </c>
      <c r="AE4670">
        <v>0.66892941963447228</v>
      </c>
    </row>
    <row r="4671" spans="1:31" x14ac:dyDescent="0.25">
      <c r="A4671">
        <v>1879840</v>
      </c>
      <c r="B4671">
        <v>1</v>
      </c>
      <c r="C4671" t="s">
        <v>80</v>
      </c>
      <c r="D4671" t="s">
        <v>103</v>
      </c>
      <c r="E4671" t="s">
        <v>146</v>
      </c>
      <c r="F4671" t="s">
        <v>13473</v>
      </c>
      <c r="G4671" t="s">
        <v>148</v>
      </c>
      <c r="H4671" t="s">
        <v>143</v>
      </c>
      <c r="I4671" t="s">
        <v>135</v>
      </c>
      <c r="J4671" t="s">
        <v>136</v>
      </c>
      <c r="K4671" t="s">
        <v>137</v>
      </c>
      <c r="L4671" t="s">
        <v>13474</v>
      </c>
      <c r="M4671" t="s">
        <v>13475</v>
      </c>
      <c r="N4671">
        <v>0.33472222200000001</v>
      </c>
      <c r="O4671">
        <v>0</v>
      </c>
      <c r="P4671">
        <v>27</v>
      </c>
      <c r="Q4671">
        <v>0</v>
      </c>
      <c r="R4671">
        <v>1</v>
      </c>
      <c r="S4671">
        <v>0</v>
      </c>
      <c r="T4671">
        <v>14</v>
      </c>
      <c r="U4671">
        <v>0</v>
      </c>
      <c r="V4671">
        <v>0</v>
      </c>
      <c r="W4671">
        <v>0</v>
      </c>
      <c r="X4671">
        <v>3.1744092548073892</v>
      </c>
      <c r="Y4671">
        <v>0</v>
      </c>
      <c r="Z4671">
        <v>0.13197381983225556</v>
      </c>
      <c r="AA4671">
        <v>0</v>
      </c>
      <c r="AB4671">
        <v>9.6160168420725451</v>
      </c>
      <c r="AC4671">
        <v>0</v>
      </c>
      <c r="AD4671">
        <v>0</v>
      </c>
      <c r="AE4671">
        <v>12.922399916712191</v>
      </c>
    </row>
    <row r="4672" spans="1:31" x14ac:dyDescent="0.25">
      <c r="A4672">
        <v>1879485</v>
      </c>
      <c r="B4672">
        <v>1</v>
      </c>
      <c r="C4672" t="s">
        <v>81</v>
      </c>
      <c r="D4672" t="s">
        <v>118</v>
      </c>
      <c r="E4672" t="s">
        <v>158</v>
      </c>
      <c r="F4672" t="s">
        <v>13476</v>
      </c>
      <c r="G4672" t="s">
        <v>133</v>
      </c>
      <c r="H4672" t="s">
        <v>134</v>
      </c>
      <c r="I4672" t="s">
        <v>135</v>
      </c>
      <c r="J4672" t="s">
        <v>136</v>
      </c>
      <c r="K4672" t="s">
        <v>137</v>
      </c>
      <c r="L4672" t="s">
        <v>13477</v>
      </c>
      <c r="M4672" t="s">
        <v>13478</v>
      </c>
      <c r="N4672">
        <v>0.68527777700000003</v>
      </c>
      <c r="O4672">
        <v>0</v>
      </c>
      <c r="P4672">
        <v>12639</v>
      </c>
      <c r="Q4672">
        <v>0</v>
      </c>
      <c r="R4672">
        <v>10</v>
      </c>
      <c r="S4672">
        <v>6</v>
      </c>
      <c r="T4672">
        <v>757</v>
      </c>
      <c r="U4672">
        <v>0</v>
      </c>
      <c r="V4672">
        <v>2</v>
      </c>
      <c r="W4672">
        <v>0</v>
      </c>
      <c r="X4672">
        <v>1440.7552510487017</v>
      </c>
      <c r="Y4672">
        <v>0</v>
      </c>
      <c r="Z4672">
        <v>53.354906578614802</v>
      </c>
      <c r="AA4672">
        <v>151.35239014925418</v>
      </c>
      <c r="AB4672">
        <v>275.41420278336801</v>
      </c>
      <c r="AC4672">
        <v>0</v>
      </c>
      <c r="AD4672">
        <v>1.5869250915896804</v>
      </c>
      <c r="AE4672">
        <v>1922.4636756515283</v>
      </c>
    </row>
    <row r="4673" spans="1:31" x14ac:dyDescent="0.25">
      <c r="A4673">
        <v>1879983</v>
      </c>
      <c r="B4673">
        <v>1</v>
      </c>
      <c r="C4673" t="s">
        <v>80</v>
      </c>
      <c r="D4673" t="s">
        <v>96</v>
      </c>
      <c r="E4673" t="s">
        <v>146</v>
      </c>
      <c r="F4673" t="s">
        <v>13479</v>
      </c>
      <c r="G4673" t="s">
        <v>541</v>
      </c>
      <c r="H4673" t="s">
        <v>143</v>
      </c>
      <c r="I4673" t="s">
        <v>135</v>
      </c>
      <c r="J4673" t="s">
        <v>136</v>
      </c>
      <c r="K4673" t="s">
        <v>137</v>
      </c>
      <c r="L4673" t="s">
        <v>13480</v>
      </c>
      <c r="M4673" t="s">
        <v>13481</v>
      </c>
      <c r="N4673">
        <v>4.6372222220000001</v>
      </c>
      <c r="O4673">
        <v>0</v>
      </c>
      <c r="P4673">
        <v>6</v>
      </c>
      <c r="Q4673">
        <v>0</v>
      </c>
      <c r="R4673">
        <v>0</v>
      </c>
      <c r="S4673">
        <v>0</v>
      </c>
      <c r="T4673">
        <v>4</v>
      </c>
      <c r="U4673">
        <v>0</v>
      </c>
      <c r="V4673">
        <v>0</v>
      </c>
      <c r="W4673">
        <v>0</v>
      </c>
      <c r="X4673">
        <v>9.5942890537655963</v>
      </c>
      <c r="Y4673">
        <v>0</v>
      </c>
      <c r="Z4673">
        <v>0</v>
      </c>
      <c r="AA4673">
        <v>0</v>
      </c>
      <c r="AB4673">
        <v>5.8116763641184974</v>
      </c>
      <c r="AC4673">
        <v>0</v>
      </c>
      <c r="AD4673">
        <v>0</v>
      </c>
      <c r="AE4673">
        <v>15.405965417884094</v>
      </c>
    </row>
    <row r="4674" spans="1:31" x14ac:dyDescent="0.25">
      <c r="A4674">
        <v>1879857</v>
      </c>
      <c r="B4674">
        <v>1</v>
      </c>
      <c r="C4674" t="s">
        <v>80</v>
      </c>
      <c r="D4674" t="s">
        <v>101</v>
      </c>
      <c r="E4674" t="s">
        <v>158</v>
      </c>
      <c r="F4674" t="s">
        <v>13482</v>
      </c>
      <c r="G4674" t="s">
        <v>293</v>
      </c>
      <c r="H4674" t="s">
        <v>134</v>
      </c>
      <c r="I4674" t="s">
        <v>135</v>
      </c>
      <c r="J4674" t="s">
        <v>136</v>
      </c>
      <c r="K4674" t="s">
        <v>137</v>
      </c>
      <c r="L4674" t="s">
        <v>13483</v>
      </c>
      <c r="M4674" t="s">
        <v>13484</v>
      </c>
      <c r="N4674">
        <v>1.6769444440000001</v>
      </c>
      <c r="O4674">
        <v>0</v>
      </c>
      <c r="P4674">
        <v>0</v>
      </c>
      <c r="Q4674">
        <v>0</v>
      </c>
      <c r="R4674">
        <v>2</v>
      </c>
      <c r="S4674">
        <v>0</v>
      </c>
      <c r="T4674">
        <v>1</v>
      </c>
      <c r="U4674">
        <v>0</v>
      </c>
      <c r="V4674">
        <v>0</v>
      </c>
      <c r="W4674">
        <v>0</v>
      </c>
      <c r="X4674">
        <v>0</v>
      </c>
      <c r="Y4674">
        <v>0</v>
      </c>
      <c r="Z4674">
        <v>11.135594744144997</v>
      </c>
      <c r="AA4674">
        <v>0</v>
      </c>
      <c r="AB4674">
        <v>4.495180794585262</v>
      </c>
      <c r="AC4674">
        <v>0</v>
      </c>
      <c r="AD4674">
        <v>0</v>
      </c>
      <c r="AE4674">
        <v>15.630775538730258</v>
      </c>
    </row>
    <row r="4675" spans="1:31" x14ac:dyDescent="0.25">
      <c r="A4675">
        <v>1879834</v>
      </c>
      <c r="B4675">
        <v>1</v>
      </c>
      <c r="C4675" t="s">
        <v>80</v>
      </c>
      <c r="D4675" t="s">
        <v>92</v>
      </c>
      <c r="E4675" t="s">
        <v>158</v>
      </c>
      <c r="F4675" t="s">
        <v>13485</v>
      </c>
      <c r="G4675" t="s">
        <v>133</v>
      </c>
      <c r="H4675" t="s">
        <v>134</v>
      </c>
      <c r="I4675" t="s">
        <v>135</v>
      </c>
      <c r="J4675" t="s">
        <v>136</v>
      </c>
      <c r="K4675" t="s">
        <v>137</v>
      </c>
      <c r="L4675" t="s">
        <v>13486</v>
      </c>
      <c r="M4675" t="s">
        <v>13487</v>
      </c>
      <c r="N4675">
        <v>2.0425</v>
      </c>
      <c r="O4675">
        <v>0</v>
      </c>
      <c r="P4675">
        <v>123</v>
      </c>
      <c r="Q4675">
        <v>0</v>
      </c>
      <c r="R4675">
        <v>0</v>
      </c>
      <c r="S4675">
        <v>0</v>
      </c>
      <c r="T4675">
        <v>27</v>
      </c>
      <c r="U4675">
        <v>0</v>
      </c>
      <c r="V4675">
        <v>0</v>
      </c>
      <c r="W4675">
        <v>0</v>
      </c>
      <c r="X4675">
        <v>59.092489032742129</v>
      </c>
      <c r="Y4675">
        <v>0</v>
      </c>
      <c r="Z4675">
        <v>0</v>
      </c>
      <c r="AA4675">
        <v>0</v>
      </c>
      <c r="AB4675">
        <v>116.92600660017781</v>
      </c>
      <c r="AC4675">
        <v>0</v>
      </c>
      <c r="AD4675">
        <v>0</v>
      </c>
      <c r="AE4675">
        <v>176.01849563291995</v>
      </c>
    </row>
    <row r="4676" spans="1:31" x14ac:dyDescent="0.25">
      <c r="A4676">
        <v>1879522</v>
      </c>
      <c r="B4676">
        <v>1</v>
      </c>
      <c r="C4676" t="s">
        <v>81</v>
      </c>
      <c r="D4676" t="s">
        <v>112</v>
      </c>
      <c r="E4676" t="s">
        <v>140</v>
      </c>
      <c r="F4676" t="s">
        <v>13488</v>
      </c>
      <c r="G4676" t="s">
        <v>163</v>
      </c>
      <c r="H4676" t="s">
        <v>143</v>
      </c>
      <c r="I4676" t="s">
        <v>135</v>
      </c>
      <c r="J4676" t="s">
        <v>136</v>
      </c>
      <c r="K4676" t="s">
        <v>137</v>
      </c>
      <c r="L4676" t="s">
        <v>13489</v>
      </c>
      <c r="M4676" t="s">
        <v>13490</v>
      </c>
      <c r="N4676">
        <v>7.8433333330000004</v>
      </c>
      <c r="O4676">
        <v>0</v>
      </c>
      <c r="P4676">
        <v>1</v>
      </c>
      <c r="Q4676">
        <v>0</v>
      </c>
      <c r="R4676">
        <v>0</v>
      </c>
      <c r="S4676">
        <v>0</v>
      </c>
      <c r="T4676">
        <v>0</v>
      </c>
      <c r="U4676">
        <v>0</v>
      </c>
      <c r="V4676">
        <v>0</v>
      </c>
      <c r="W4676">
        <v>0</v>
      </c>
      <c r="X4676">
        <v>1.107082602591041</v>
      </c>
      <c r="Y4676">
        <v>0</v>
      </c>
      <c r="Z4676">
        <v>0</v>
      </c>
      <c r="AA4676">
        <v>0</v>
      </c>
      <c r="AB4676">
        <v>0</v>
      </c>
      <c r="AC4676">
        <v>0</v>
      </c>
      <c r="AD4676">
        <v>0</v>
      </c>
      <c r="AE4676">
        <v>1.107082602591041</v>
      </c>
    </row>
    <row r="4677" spans="1:31" x14ac:dyDescent="0.25">
      <c r="A4677">
        <v>1879628</v>
      </c>
      <c r="B4677">
        <v>1</v>
      </c>
      <c r="C4677" t="s">
        <v>81</v>
      </c>
      <c r="D4677" t="s">
        <v>126</v>
      </c>
      <c r="E4677" t="s">
        <v>158</v>
      </c>
      <c r="F4677" t="s">
        <v>13491</v>
      </c>
      <c r="G4677" t="s">
        <v>133</v>
      </c>
      <c r="H4677" t="s">
        <v>134</v>
      </c>
      <c r="I4677" t="s">
        <v>152</v>
      </c>
      <c r="J4677" t="s">
        <v>136</v>
      </c>
      <c r="K4677" t="s">
        <v>137</v>
      </c>
      <c r="L4677" t="s">
        <v>13492</v>
      </c>
      <c r="M4677" t="s">
        <v>13493</v>
      </c>
      <c r="N4677">
        <v>2.0555555E-2</v>
      </c>
      <c r="O4677">
        <v>1</v>
      </c>
      <c r="P4677">
        <v>550</v>
      </c>
      <c r="Q4677">
        <v>21</v>
      </c>
      <c r="R4677">
        <v>153</v>
      </c>
      <c r="S4677">
        <v>5</v>
      </c>
      <c r="T4677">
        <v>34</v>
      </c>
      <c r="U4677">
        <v>0</v>
      </c>
      <c r="V4677">
        <v>0</v>
      </c>
      <c r="W4677">
        <v>6.6338562045538891E-3</v>
      </c>
      <c r="X4677">
        <v>1.2404326327901463</v>
      </c>
      <c r="Y4677">
        <v>5.908361967144371</v>
      </c>
      <c r="Z4677">
        <v>1.6546083788627497</v>
      </c>
      <c r="AA4677">
        <v>0.40776756379737666</v>
      </c>
      <c r="AB4677">
        <v>0.21607068061585283</v>
      </c>
      <c r="AC4677">
        <v>0</v>
      </c>
      <c r="AD4677">
        <v>0</v>
      </c>
      <c r="AE4677">
        <v>9.433875079415051</v>
      </c>
    </row>
    <row r="4678" spans="1:31" x14ac:dyDescent="0.25">
      <c r="A4678">
        <v>1879771</v>
      </c>
      <c r="B4678">
        <v>1</v>
      </c>
      <c r="C4678" t="s">
        <v>80</v>
      </c>
      <c r="D4678" t="s">
        <v>94</v>
      </c>
      <c r="E4678" t="s">
        <v>158</v>
      </c>
      <c r="F4678" t="s">
        <v>13494</v>
      </c>
      <c r="G4678" t="s">
        <v>293</v>
      </c>
      <c r="H4678" t="s">
        <v>134</v>
      </c>
      <c r="I4678" t="s">
        <v>135</v>
      </c>
      <c r="J4678" t="s">
        <v>136</v>
      </c>
      <c r="K4678" t="s">
        <v>137</v>
      </c>
      <c r="L4678" t="s">
        <v>13495</v>
      </c>
      <c r="M4678" t="s">
        <v>13496</v>
      </c>
      <c r="N4678">
        <v>1.96</v>
      </c>
      <c r="O4678">
        <v>0</v>
      </c>
      <c r="P4678">
        <v>70</v>
      </c>
      <c r="Q4678">
        <v>0</v>
      </c>
      <c r="R4678">
        <v>3</v>
      </c>
      <c r="S4678">
        <v>0</v>
      </c>
      <c r="T4678">
        <v>3</v>
      </c>
      <c r="U4678">
        <v>0</v>
      </c>
      <c r="V4678">
        <v>0</v>
      </c>
      <c r="W4678">
        <v>0</v>
      </c>
      <c r="X4678">
        <v>18.516905282623235</v>
      </c>
      <c r="Y4678">
        <v>0</v>
      </c>
      <c r="Z4678">
        <v>13.671333443643771</v>
      </c>
      <c r="AA4678">
        <v>0</v>
      </c>
      <c r="AB4678">
        <v>1.3166662022210534</v>
      </c>
      <c r="AC4678">
        <v>0</v>
      </c>
      <c r="AD4678">
        <v>0</v>
      </c>
      <c r="AE4678">
        <v>33.504904928488052</v>
      </c>
    </row>
    <row r="4679" spans="1:31" x14ac:dyDescent="0.25">
      <c r="A4679">
        <v>1879920</v>
      </c>
      <c r="B4679">
        <v>1</v>
      </c>
      <c r="C4679" t="s">
        <v>80</v>
      </c>
      <c r="D4679" t="s">
        <v>106</v>
      </c>
      <c r="E4679" t="s">
        <v>146</v>
      </c>
      <c r="F4679" t="s">
        <v>13497</v>
      </c>
      <c r="G4679" t="s">
        <v>148</v>
      </c>
      <c r="H4679" t="s">
        <v>143</v>
      </c>
      <c r="I4679" t="s">
        <v>135</v>
      </c>
      <c r="J4679" t="s">
        <v>136</v>
      </c>
      <c r="K4679" t="s">
        <v>137</v>
      </c>
      <c r="L4679" t="s">
        <v>13498</v>
      </c>
      <c r="M4679" t="s">
        <v>13499</v>
      </c>
      <c r="N4679">
        <v>2.2261111109999998</v>
      </c>
      <c r="O4679">
        <v>0</v>
      </c>
      <c r="P4679">
        <v>2</v>
      </c>
      <c r="Q4679">
        <v>0</v>
      </c>
      <c r="R4679">
        <v>1</v>
      </c>
      <c r="S4679">
        <v>0</v>
      </c>
      <c r="T4679">
        <v>1</v>
      </c>
      <c r="U4679">
        <v>0</v>
      </c>
      <c r="V4679">
        <v>0</v>
      </c>
      <c r="W4679">
        <v>0</v>
      </c>
      <c r="X4679">
        <v>2.1638112981420794</v>
      </c>
      <c r="Y4679">
        <v>0</v>
      </c>
      <c r="Z4679">
        <v>0.30314195238069164</v>
      </c>
      <c r="AA4679">
        <v>0</v>
      </c>
      <c r="AB4679">
        <v>0</v>
      </c>
      <c r="AC4679">
        <v>0</v>
      </c>
      <c r="AD4679">
        <v>0</v>
      </c>
      <c r="AE4679">
        <v>2.4669532505227711</v>
      </c>
    </row>
    <row r="4680" spans="1:31" x14ac:dyDescent="0.25">
      <c r="A4680">
        <v>1879491</v>
      </c>
      <c r="B4680">
        <v>1</v>
      </c>
      <c r="C4680" t="s">
        <v>80</v>
      </c>
      <c r="D4680" t="s">
        <v>98</v>
      </c>
      <c r="E4680" t="s">
        <v>158</v>
      </c>
      <c r="F4680" t="s">
        <v>13500</v>
      </c>
      <c r="G4680" t="s">
        <v>133</v>
      </c>
      <c r="H4680" t="s">
        <v>134</v>
      </c>
      <c r="I4680" t="s">
        <v>152</v>
      </c>
      <c r="J4680" t="s">
        <v>136</v>
      </c>
      <c r="K4680" t="s">
        <v>137</v>
      </c>
      <c r="L4680" t="s">
        <v>13501</v>
      </c>
      <c r="M4680" t="s">
        <v>13502</v>
      </c>
      <c r="N4680">
        <v>6.6666659999999999E-3</v>
      </c>
      <c r="O4680">
        <v>0</v>
      </c>
      <c r="P4680">
        <v>337</v>
      </c>
      <c r="Q4680">
        <v>2</v>
      </c>
      <c r="R4680">
        <v>316</v>
      </c>
      <c r="S4680">
        <v>1</v>
      </c>
      <c r="T4680">
        <v>127</v>
      </c>
      <c r="U4680">
        <v>0</v>
      </c>
      <c r="V4680">
        <v>0</v>
      </c>
      <c r="W4680">
        <v>0</v>
      </c>
      <c r="X4680">
        <v>0.50051955897182698</v>
      </c>
      <c r="Y4680">
        <v>5.8209244404640009E-2</v>
      </c>
      <c r="Z4680">
        <v>0.9768484488405067</v>
      </c>
      <c r="AA4680">
        <v>0.13635077165548667</v>
      </c>
      <c r="AB4680">
        <v>0.56769621782160007</v>
      </c>
      <c r="AC4680">
        <v>0</v>
      </c>
      <c r="AD4680">
        <v>0</v>
      </c>
      <c r="AE4680">
        <v>2.2396242416940604</v>
      </c>
    </row>
    <row r="4681" spans="1:31" x14ac:dyDescent="0.25">
      <c r="A4681">
        <v>1879806</v>
      </c>
      <c r="B4681">
        <v>1</v>
      </c>
      <c r="C4681" t="s">
        <v>81</v>
      </c>
      <c r="D4681" t="s">
        <v>122</v>
      </c>
      <c r="E4681" t="s">
        <v>210</v>
      </c>
      <c r="F4681" t="s">
        <v>13503</v>
      </c>
      <c r="G4681" t="s">
        <v>133</v>
      </c>
      <c r="H4681" t="s">
        <v>134</v>
      </c>
      <c r="I4681" t="s">
        <v>152</v>
      </c>
      <c r="J4681" t="s">
        <v>136</v>
      </c>
      <c r="K4681" t="s">
        <v>137</v>
      </c>
      <c r="L4681" t="s">
        <v>13504</v>
      </c>
      <c r="M4681" t="s">
        <v>13505</v>
      </c>
      <c r="N4681">
        <v>2.7777777E-2</v>
      </c>
      <c r="O4681">
        <v>1</v>
      </c>
      <c r="P4681">
        <v>4208</v>
      </c>
      <c r="Q4681">
        <v>1</v>
      </c>
      <c r="R4681">
        <v>11</v>
      </c>
      <c r="S4681">
        <v>16</v>
      </c>
      <c r="T4681">
        <v>785</v>
      </c>
      <c r="U4681">
        <v>5</v>
      </c>
      <c r="V4681">
        <v>1</v>
      </c>
      <c r="W4681">
        <v>7.4523523977777775E-3</v>
      </c>
      <c r="X4681">
        <v>24.105508654478559</v>
      </c>
      <c r="Y4681">
        <v>5.1520424700555551E-3</v>
      </c>
      <c r="Z4681">
        <v>0.41513583368427781</v>
      </c>
      <c r="AA4681">
        <v>2.0062465297669165</v>
      </c>
      <c r="AB4681">
        <v>12.005556191803985</v>
      </c>
      <c r="AC4681">
        <v>41.658171271968442</v>
      </c>
      <c r="AD4681">
        <v>2.4954780040361106E-2</v>
      </c>
      <c r="AE4681">
        <v>80.22817765661037</v>
      </c>
    </row>
    <row r="4682" spans="1:31" x14ac:dyDescent="0.25">
      <c r="A4682">
        <v>1879783</v>
      </c>
      <c r="B4682">
        <v>1</v>
      </c>
      <c r="C4682" t="s">
        <v>81</v>
      </c>
      <c r="D4682" t="s">
        <v>112</v>
      </c>
      <c r="E4682" t="s">
        <v>146</v>
      </c>
      <c r="F4682" t="s">
        <v>13506</v>
      </c>
      <c r="G4682" t="s">
        <v>148</v>
      </c>
      <c r="H4682" t="s">
        <v>143</v>
      </c>
      <c r="I4682" t="s">
        <v>135</v>
      </c>
      <c r="J4682" t="s">
        <v>136</v>
      </c>
      <c r="K4682" t="s">
        <v>137</v>
      </c>
      <c r="L4682" t="s">
        <v>13507</v>
      </c>
      <c r="M4682" t="s">
        <v>13508</v>
      </c>
      <c r="N4682">
        <v>1.7925</v>
      </c>
      <c r="O4682">
        <v>0</v>
      </c>
      <c r="P4682">
        <v>239</v>
      </c>
      <c r="Q4682">
        <v>0</v>
      </c>
      <c r="R4682">
        <v>1</v>
      </c>
      <c r="S4682">
        <v>0</v>
      </c>
      <c r="T4682">
        <v>2</v>
      </c>
      <c r="U4682">
        <v>0</v>
      </c>
      <c r="V4682">
        <v>0</v>
      </c>
      <c r="W4682">
        <v>0</v>
      </c>
      <c r="X4682">
        <v>87.952114697466044</v>
      </c>
      <c r="Y4682">
        <v>0</v>
      </c>
      <c r="Z4682">
        <v>1.5870941135441423</v>
      </c>
      <c r="AA4682">
        <v>0</v>
      </c>
      <c r="AB4682">
        <v>0.29943000509192003</v>
      </c>
      <c r="AC4682">
        <v>0</v>
      </c>
      <c r="AD4682">
        <v>0</v>
      </c>
      <c r="AE4682">
        <v>89.838638816102105</v>
      </c>
    </row>
    <row r="4683" spans="1:31" x14ac:dyDescent="0.25">
      <c r="A4683">
        <v>1879614</v>
      </c>
      <c r="B4683">
        <v>1</v>
      </c>
      <c r="C4683" t="s">
        <v>80</v>
      </c>
      <c r="D4683" t="s">
        <v>106</v>
      </c>
      <c r="E4683" t="s">
        <v>210</v>
      </c>
      <c r="F4683" t="s">
        <v>13509</v>
      </c>
      <c r="G4683" t="s">
        <v>171</v>
      </c>
      <c r="H4683" t="s">
        <v>134</v>
      </c>
      <c r="I4683" t="s">
        <v>135</v>
      </c>
      <c r="J4683" t="s">
        <v>136</v>
      </c>
      <c r="K4683" t="s">
        <v>172</v>
      </c>
      <c r="L4683" t="s">
        <v>13510</v>
      </c>
      <c r="M4683" t="s">
        <v>13511</v>
      </c>
      <c r="N4683">
        <v>2.8438888879999999</v>
      </c>
      <c r="O4683">
        <v>0</v>
      </c>
      <c r="P4683">
        <v>7</v>
      </c>
      <c r="Q4683">
        <v>29</v>
      </c>
      <c r="R4683">
        <v>54</v>
      </c>
      <c r="S4683">
        <v>9</v>
      </c>
      <c r="T4683">
        <v>13</v>
      </c>
      <c r="U4683">
        <v>1</v>
      </c>
      <c r="V4683">
        <v>0</v>
      </c>
      <c r="W4683">
        <v>0</v>
      </c>
      <c r="X4683">
        <v>8.9331023696411513</v>
      </c>
      <c r="Y4683">
        <v>1131.9985939531766</v>
      </c>
      <c r="Z4683">
        <v>1062.0860097564121</v>
      </c>
      <c r="AA4683">
        <v>187.46212423530977</v>
      </c>
      <c r="AB4683">
        <v>160.42315918681223</v>
      </c>
      <c r="AC4683">
        <v>36.687426772932007</v>
      </c>
      <c r="AD4683">
        <v>0</v>
      </c>
      <c r="AE4683">
        <v>2587.5904162742841</v>
      </c>
    </row>
    <row r="4684" spans="1:31" x14ac:dyDescent="0.25">
      <c r="A4684">
        <v>1879514</v>
      </c>
      <c r="B4684">
        <v>1</v>
      </c>
      <c r="C4684" t="s">
        <v>81</v>
      </c>
      <c r="D4684" t="s">
        <v>117</v>
      </c>
      <c r="E4684" t="s">
        <v>210</v>
      </c>
      <c r="F4684" t="s">
        <v>13512</v>
      </c>
      <c r="G4684" t="s">
        <v>196</v>
      </c>
      <c r="H4684" t="s">
        <v>134</v>
      </c>
      <c r="I4684" t="s">
        <v>135</v>
      </c>
      <c r="J4684" t="s">
        <v>136</v>
      </c>
      <c r="K4684" t="s">
        <v>172</v>
      </c>
      <c r="L4684" t="s">
        <v>13513</v>
      </c>
      <c r="M4684" t="s">
        <v>13514</v>
      </c>
      <c r="N4684">
        <v>1.9611111109999999</v>
      </c>
      <c r="O4684">
        <v>0</v>
      </c>
      <c r="P4684">
        <v>10950</v>
      </c>
      <c r="Q4684">
        <v>1</v>
      </c>
      <c r="R4684">
        <v>113</v>
      </c>
      <c r="S4684">
        <v>9</v>
      </c>
      <c r="T4684">
        <v>1718</v>
      </c>
      <c r="U4684">
        <v>2</v>
      </c>
      <c r="V4684">
        <v>21</v>
      </c>
      <c r="W4684">
        <v>0</v>
      </c>
      <c r="X4684">
        <v>2484.2101484048189</v>
      </c>
      <c r="Y4684">
        <v>24.332538385612096</v>
      </c>
      <c r="Z4684">
        <v>150.97470417858662</v>
      </c>
      <c r="AA4684">
        <v>54.773864248309621</v>
      </c>
      <c r="AB4684">
        <v>1303.829611095769</v>
      </c>
      <c r="AC4684">
        <v>183.67665521985037</v>
      </c>
      <c r="AD4684">
        <v>270.94475459167103</v>
      </c>
      <c r="AE4684">
        <v>4472.742276124618</v>
      </c>
    </row>
    <row r="4685" spans="1:31" x14ac:dyDescent="0.25">
      <c r="A4685">
        <v>1879597</v>
      </c>
      <c r="B4685">
        <v>1</v>
      </c>
      <c r="C4685" t="s">
        <v>80</v>
      </c>
      <c r="D4685" t="s">
        <v>97</v>
      </c>
      <c r="E4685" t="s">
        <v>131</v>
      </c>
      <c r="F4685" t="s">
        <v>13515</v>
      </c>
      <c r="G4685" t="s">
        <v>133</v>
      </c>
      <c r="H4685" t="s">
        <v>134</v>
      </c>
      <c r="I4685" t="s">
        <v>135</v>
      </c>
      <c r="J4685" t="s">
        <v>136</v>
      </c>
      <c r="K4685" t="s">
        <v>137</v>
      </c>
      <c r="L4685" t="s">
        <v>13516</v>
      </c>
      <c r="M4685" t="s">
        <v>13517</v>
      </c>
      <c r="N4685">
        <v>0.68638888799999997</v>
      </c>
      <c r="O4685">
        <v>4</v>
      </c>
      <c r="P4685">
        <v>710</v>
      </c>
      <c r="Q4685">
        <v>3</v>
      </c>
      <c r="R4685">
        <v>88</v>
      </c>
      <c r="S4685">
        <v>5</v>
      </c>
      <c r="T4685">
        <v>100</v>
      </c>
      <c r="U4685">
        <v>0</v>
      </c>
      <c r="V4685">
        <v>0</v>
      </c>
      <c r="W4685">
        <v>2.6130104665920211</v>
      </c>
      <c r="X4685">
        <v>125.49911608028513</v>
      </c>
      <c r="Y4685">
        <v>6.801461551967618</v>
      </c>
      <c r="Z4685">
        <v>33.936111770042118</v>
      </c>
      <c r="AA4685">
        <v>27.893508809898528</v>
      </c>
      <c r="AB4685">
        <v>42.3064591366484</v>
      </c>
      <c r="AC4685">
        <v>0</v>
      </c>
      <c r="AD4685">
        <v>0</v>
      </c>
      <c r="AE4685">
        <v>239.04966781543379</v>
      </c>
    </row>
    <row r="4686" spans="1:31" x14ac:dyDescent="0.25">
      <c r="A4686">
        <v>1879800</v>
      </c>
      <c r="B4686">
        <v>1</v>
      </c>
      <c r="C4686" t="s">
        <v>81</v>
      </c>
      <c r="D4686" t="s">
        <v>113</v>
      </c>
      <c r="E4686" t="s">
        <v>131</v>
      </c>
      <c r="F4686" t="s">
        <v>13518</v>
      </c>
      <c r="G4686" t="s">
        <v>133</v>
      </c>
      <c r="H4686" t="s">
        <v>134</v>
      </c>
      <c r="I4686" t="s">
        <v>135</v>
      </c>
      <c r="J4686" t="s">
        <v>136</v>
      </c>
      <c r="K4686" t="s">
        <v>137</v>
      </c>
      <c r="L4686" t="s">
        <v>13519</v>
      </c>
      <c r="M4686" t="s">
        <v>13520</v>
      </c>
      <c r="N4686">
        <v>0.98805555499999997</v>
      </c>
      <c r="O4686">
        <v>0</v>
      </c>
      <c r="P4686">
        <v>77</v>
      </c>
      <c r="Q4686">
        <v>0</v>
      </c>
      <c r="R4686">
        <v>0</v>
      </c>
      <c r="S4686">
        <v>0</v>
      </c>
      <c r="T4686">
        <v>1</v>
      </c>
      <c r="U4686">
        <v>0</v>
      </c>
      <c r="V4686">
        <v>0</v>
      </c>
      <c r="W4686">
        <v>0</v>
      </c>
      <c r="X4686">
        <v>17.998886429577638</v>
      </c>
      <c r="Y4686">
        <v>0</v>
      </c>
      <c r="Z4686">
        <v>0</v>
      </c>
      <c r="AA4686">
        <v>0</v>
      </c>
      <c r="AB4686">
        <v>0.31276656396555558</v>
      </c>
      <c r="AC4686">
        <v>0</v>
      </c>
      <c r="AD4686">
        <v>0</v>
      </c>
      <c r="AE4686">
        <v>18.311652993543195</v>
      </c>
    </row>
    <row r="4687" spans="1:31" x14ac:dyDescent="0.25">
      <c r="A4687">
        <v>1879700</v>
      </c>
      <c r="B4687">
        <v>1</v>
      </c>
      <c r="C4687" t="s">
        <v>80</v>
      </c>
      <c r="D4687" t="s">
        <v>93</v>
      </c>
      <c r="E4687" t="s">
        <v>146</v>
      </c>
      <c r="F4687" t="s">
        <v>13521</v>
      </c>
      <c r="G4687" t="s">
        <v>148</v>
      </c>
      <c r="H4687" t="s">
        <v>143</v>
      </c>
      <c r="I4687" t="s">
        <v>135</v>
      </c>
      <c r="J4687" t="s">
        <v>136</v>
      </c>
      <c r="K4687" t="s">
        <v>137</v>
      </c>
      <c r="L4687" t="s">
        <v>13522</v>
      </c>
      <c r="M4687" t="s">
        <v>13523</v>
      </c>
      <c r="N4687">
        <v>2.0805555550000001</v>
      </c>
      <c r="O4687">
        <v>0</v>
      </c>
      <c r="P4687">
        <v>2</v>
      </c>
      <c r="Q4687">
        <v>0</v>
      </c>
      <c r="R4687">
        <v>2</v>
      </c>
      <c r="S4687">
        <v>0</v>
      </c>
      <c r="T4687">
        <v>0</v>
      </c>
      <c r="U4687">
        <v>0</v>
      </c>
      <c r="V4687">
        <v>0</v>
      </c>
      <c r="W4687">
        <v>0</v>
      </c>
      <c r="X4687">
        <v>0.95247013253939183</v>
      </c>
      <c r="Y4687">
        <v>0</v>
      </c>
      <c r="Z4687">
        <v>9.7916750839512741</v>
      </c>
      <c r="AA4687">
        <v>0</v>
      </c>
      <c r="AB4687">
        <v>0</v>
      </c>
      <c r="AC4687">
        <v>0</v>
      </c>
      <c r="AD4687">
        <v>0</v>
      </c>
      <c r="AE4687">
        <v>10.744145216490665</v>
      </c>
    </row>
    <row r="4688" spans="1:31" x14ac:dyDescent="0.25">
      <c r="A4688">
        <v>1879946</v>
      </c>
      <c r="B4688">
        <v>1</v>
      </c>
      <c r="C4688" t="s">
        <v>80</v>
      </c>
      <c r="D4688" t="s">
        <v>103</v>
      </c>
      <c r="E4688" t="s">
        <v>146</v>
      </c>
      <c r="F4688" t="s">
        <v>13524</v>
      </c>
      <c r="G4688" t="s">
        <v>148</v>
      </c>
      <c r="H4688" t="s">
        <v>143</v>
      </c>
      <c r="I4688" t="s">
        <v>135</v>
      </c>
      <c r="J4688" t="s">
        <v>136</v>
      </c>
      <c r="K4688" t="s">
        <v>137</v>
      </c>
      <c r="L4688" t="s">
        <v>13525</v>
      </c>
      <c r="M4688" t="s">
        <v>13526</v>
      </c>
      <c r="N4688">
        <v>1.007777777</v>
      </c>
      <c r="O4688">
        <v>0</v>
      </c>
      <c r="P4688">
        <v>0</v>
      </c>
      <c r="Q4688">
        <v>0</v>
      </c>
      <c r="R4688">
        <v>6</v>
      </c>
      <c r="S4688">
        <v>0</v>
      </c>
      <c r="T4688">
        <v>1</v>
      </c>
      <c r="U4688">
        <v>0</v>
      </c>
      <c r="V4688">
        <v>0</v>
      </c>
      <c r="W4688">
        <v>0</v>
      </c>
      <c r="X4688">
        <v>0</v>
      </c>
      <c r="Y4688">
        <v>0</v>
      </c>
      <c r="Z4688">
        <v>83.224166433489358</v>
      </c>
      <c r="AA4688">
        <v>0</v>
      </c>
      <c r="AB4688">
        <v>4.4558357782839604</v>
      </c>
      <c r="AC4688">
        <v>0</v>
      </c>
      <c r="AD4688">
        <v>0</v>
      </c>
      <c r="AE4688">
        <v>87.680002211773314</v>
      </c>
    </row>
    <row r="4689" spans="1:31" x14ac:dyDescent="0.25">
      <c r="A4689">
        <v>1879846</v>
      </c>
      <c r="B4689">
        <v>1</v>
      </c>
      <c r="C4689" t="s">
        <v>80</v>
      </c>
      <c r="D4689" t="s">
        <v>93</v>
      </c>
      <c r="E4689" t="s">
        <v>146</v>
      </c>
      <c r="F4689" t="s">
        <v>13527</v>
      </c>
      <c r="G4689" t="s">
        <v>148</v>
      </c>
      <c r="H4689" t="s">
        <v>143</v>
      </c>
      <c r="I4689" t="s">
        <v>135</v>
      </c>
      <c r="J4689" t="s">
        <v>136</v>
      </c>
      <c r="K4689" t="s">
        <v>137</v>
      </c>
      <c r="L4689" t="s">
        <v>13528</v>
      </c>
      <c r="M4689" t="s">
        <v>13529</v>
      </c>
      <c r="N4689">
        <v>1.2352777770000001</v>
      </c>
      <c r="O4689">
        <v>0</v>
      </c>
      <c r="P4689">
        <v>7</v>
      </c>
      <c r="Q4689">
        <v>0</v>
      </c>
      <c r="R4689">
        <v>2</v>
      </c>
      <c r="S4689">
        <v>0</v>
      </c>
      <c r="T4689">
        <v>5</v>
      </c>
      <c r="U4689">
        <v>0</v>
      </c>
      <c r="V4689">
        <v>0</v>
      </c>
      <c r="W4689">
        <v>0</v>
      </c>
      <c r="X4689">
        <v>3.1647697207596051</v>
      </c>
      <c r="Y4689">
        <v>0</v>
      </c>
      <c r="Z4689">
        <v>9.2685251709006291</v>
      </c>
      <c r="AA4689">
        <v>0</v>
      </c>
      <c r="AB4689">
        <v>14.847397218086609</v>
      </c>
      <c r="AC4689">
        <v>0</v>
      </c>
      <c r="AD4689">
        <v>0</v>
      </c>
      <c r="AE4689">
        <v>27.280692109746845</v>
      </c>
    </row>
    <row r="4690" spans="1:31" x14ac:dyDescent="0.25">
      <c r="A4690">
        <v>1879551</v>
      </c>
      <c r="B4690">
        <v>1</v>
      </c>
      <c r="C4690" t="s">
        <v>81</v>
      </c>
      <c r="D4690" t="s">
        <v>116</v>
      </c>
      <c r="E4690" t="s">
        <v>210</v>
      </c>
      <c r="F4690" t="s">
        <v>13530</v>
      </c>
      <c r="G4690" t="s">
        <v>133</v>
      </c>
      <c r="H4690" t="s">
        <v>134</v>
      </c>
      <c r="I4690" t="s">
        <v>135</v>
      </c>
      <c r="J4690" t="s">
        <v>136</v>
      </c>
      <c r="K4690" t="s">
        <v>137</v>
      </c>
      <c r="L4690" t="s">
        <v>13531</v>
      </c>
      <c r="M4690" t="s">
        <v>13532</v>
      </c>
      <c r="N4690">
        <v>0.94222222200000005</v>
      </c>
      <c r="O4690">
        <v>0</v>
      </c>
      <c r="P4690">
        <v>781</v>
      </c>
      <c r="Q4690">
        <v>109</v>
      </c>
      <c r="R4690">
        <v>199</v>
      </c>
      <c r="S4690">
        <v>9</v>
      </c>
      <c r="T4690">
        <v>87</v>
      </c>
      <c r="U4690">
        <v>0</v>
      </c>
      <c r="V4690">
        <v>0</v>
      </c>
      <c r="W4690">
        <v>0</v>
      </c>
      <c r="X4690">
        <v>111.81589432283749</v>
      </c>
      <c r="Y4690">
        <v>487.98960868913906</v>
      </c>
      <c r="Z4690">
        <v>136.98345074799485</v>
      </c>
      <c r="AA4690">
        <v>25.280053327654599</v>
      </c>
      <c r="AB4690">
        <v>24.18256966212391</v>
      </c>
      <c r="AC4690">
        <v>0</v>
      </c>
      <c r="AD4690">
        <v>0</v>
      </c>
      <c r="AE4690">
        <v>786.25157674974992</v>
      </c>
    </row>
    <row r="4691" spans="1:31" x14ac:dyDescent="0.25">
      <c r="A4691">
        <v>1879909</v>
      </c>
      <c r="B4691">
        <v>1</v>
      </c>
      <c r="C4691" t="s">
        <v>81</v>
      </c>
      <c r="D4691" t="s">
        <v>123</v>
      </c>
      <c r="E4691" t="s">
        <v>158</v>
      </c>
      <c r="F4691" t="s">
        <v>2103</v>
      </c>
      <c r="G4691" t="s">
        <v>133</v>
      </c>
      <c r="H4691" t="s">
        <v>134</v>
      </c>
      <c r="I4691" t="s">
        <v>135</v>
      </c>
      <c r="J4691" t="s">
        <v>136</v>
      </c>
      <c r="K4691" t="s">
        <v>137</v>
      </c>
      <c r="L4691" t="s">
        <v>13533</v>
      </c>
      <c r="M4691" t="s">
        <v>13534</v>
      </c>
      <c r="N4691">
        <v>3.008888888</v>
      </c>
      <c r="O4691">
        <v>5</v>
      </c>
      <c r="P4691">
        <v>7</v>
      </c>
      <c r="Q4691">
        <v>178</v>
      </c>
      <c r="R4691">
        <v>128</v>
      </c>
      <c r="S4691">
        <v>28</v>
      </c>
      <c r="T4691">
        <v>15</v>
      </c>
      <c r="U4691">
        <v>0</v>
      </c>
      <c r="V4691">
        <v>0</v>
      </c>
      <c r="W4691">
        <v>19.941447499745706</v>
      </c>
      <c r="X4691">
        <v>33.100554769286511</v>
      </c>
      <c r="Y4691">
        <v>836.48948093105412</v>
      </c>
      <c r="Z4691">
        <v>904.11921716890697</v>
      </c>
      <c r="AA4691">
        <v>112.02738827719412</v>
      </c>
      <c r="AB4691">
        <v>95.500055560411852</v>
      </c>
      <c r="AC4691">
        <v>0</v>
      </c>
      <c r="AD4691">
        <v>0</v>
      </c>
      <c r="AE4691">
        <v>2001.1781442065994</v>
      </c>
    </row>
    <row r="4692" spans="1:31" x14ac:dyDescent="0.25">
      <c r="A4692">
        <v>1879554</v>
      </c>
      <c r="B4692">
        <v>1</v>
      </c>
      <c r="C4692" t="s">
        <v>81</v>
      </c>
      <c r="D4692" t="s">
        <v>122</v>
      </c>
      <c r="E4692" t="s">
        <v>210</v>
      </c>
      <c r="F4692" t="s">
        <v>3667</v>
      </c>
      <c r="G4692" t="s">
        <v>133</v>
      </c>
      <c r="H4692" t="s">
        <v>134</v>
      </c>
      <c r="I4692" t="s">
        <v>135</v>
      </c>
      <c r="J4692" t="s">
        <v>136</v>
      </c>
      <c r="K4692" t="s">
        <v>137</v>
      </c>
      <c r="L4692" t="s">
        <v>13535</v>
      </c>
      <c r="M4692" t="s">
        <v>13536</v>
      </c>
      <c r="N4692">
        <v>0.32722222200000001</v>
      </c>
      <c r="O4692">
        <v>5</v>
      </c>
      <c r="P4692">
        <v>3626</v>
      </c>
      <c r="Q4692">
        <v>61</v>
      </c>
      <c r="R4692">
        <v>113</v>
      </c>
      <c r="S4692">
        <v>40</v>
      </c>
      <c r="T4692">
        <v>316</v>
      </c>
      <c r="U4692">
        <v>3</v>
      </c>
      <c r="V4692">
        <v>1</v>
      </c>
      <c r="W4692">
        <v>0.4846046405533867</v>
      </c>
      <c r="X4692">
        <v>126.14294814271466</v>
      </c>
      <c r="Y4692">
        <v>59.055260003913872</v>
      </c>
      <c r="Z4692">
        <v>30.037080256689855</v>
      </c>
      <c r="AA4692">
        <v>39.466978808585381</v>
      </c>
      <c r="AB4692">
        <v>31.292643400528402</v>
      </c>
      <c r="AC4692">
        <v>16.382969847596808</v>
      </c>
      <c r="AD4692">
        <v>3.4703209252362782E-2</v>
      </c>
      <c r="AE4692">
        <v>302.89718830983475</v>
      </c>
    </row>
    <row r="4693" spans="1:31" x14ac:dyDescent="0.25">
      <c r="A4693">
        <v>1879886</v>
      </c>
      <c r="B4693">
        <v>1</v>
      </c>
      <c r="C4693" t="s">
        <v>80</v>
      </c>
      <c r="D4693" t="s">
        <v>100</v>
      </c>
      <c r="E4693" t="s">
        <v>140</v>
      </c>
      <c r="F4693" t="s">
        <v>13537</v>
      </c>
      <c r="G4693" t="s">
        <v>200</v>
      </c>
      <c r="H4693" t="s">
        <v>143</v>
      </c>
      <c r="I4693" t="s">
        <v>135</v>
      </c>
      <c r="J4693" t="s">
        <v>136</v>
      </c>
      <c r="K4693" t="s">
        <v>137</v>
      </c>
      <c r="L4693" t="s">
        <v>13538</v>
      </c>
      <c r="M4693" t="s">
        <v>13539</v>
      </c>
      <c r="N4693">
        <v>1.3633333329999999</v>
      </c>
      <c r="O4693">
        <v>0</v>
      </c>
      <c r="P4693">
        <v>1</v>
      </c>
      <c r="Q4693">
        <v>0</v>
      </c>
      <c r="R4693">
        <v>0</v>
      </c>
      <c r="S4693">
        <v>0</v>
      </c>
      <c r="T4693">
        <v>0</v>
      </c>
      <c r="U4693">
        <v>0</v>
      </c>
      <c r="V4693">
        <v>0</v>
      </c>
      <c r="W4693">
        <v>0</v>
      </c>
      <c r="X4693">
        <v>0.23044423911166778</v>
      </c>
      <c r="Y4693">
        <v>0</v>
      </c>
      <c r="Z4693">
        <v>0</v>
      </c>
      <c r="AA4693">
        <v>0</v>
      </c>
      <c r="AB4693">
        <v>0</v>
      </c>
      <c r="AC4693">
        <v>0</v>
      </c>
      <c r="AD4693">
        <v>0</v>
      </c>
      <c r="AE4693">
        <v>0.23044423911166778</v>
      </c>
    </row>
    <row r="4694" spans="1:31" x14ac:dyDescent="0.25">
      <c r="A4694">
        <v>1879531</v>
      </c>
      <c r="B4694">
        <v>1</v>
      </c>
      <c r="C4694" t="s">
        <v>81</v>
      </c>
      <c r="D4694" t="s">
        <v>121</v>
      </c>
      <c r="E4694" t="s">
        <v>158</v>
      </c>
      <c r="F4694" t="s">
        <v>13540</v>
      </c>
      <c r="G4694" t="s">
        <v>196</v>
      </c>
      <c r="H4694" t="s">
        <v>134</v>
      </c>
      <c r="I4694" t="s">
        <v>135</v>
      </c>
      <c r="J4694" t="s">
        <v>136</v>
      </c>
      <c r="K4694" t="s">
        <v>172</v>
      </c>
      <c r="L4694" t="s">
        <v>13541</v>
      </c>
      <c r="M4694" t="s">
        <v>13542</v>
      </c>
      <c r="N4694">
        <v>2.2225000000000001</v>
      </c>
      <c r="O4694">
        <v>0</v>
      </c>
      <c r="P4694">
        <v>827</v>
      </c>
      <c r="Q4694">
        <v>0</v>
      </c>
      <c r="R4694">
        <v>9</v>
      </c>
      <c r="S4694">
        <v>4</v>
      </c>
      <c r="T4694">
        <v>198</v>
      </c>
      <c r="U4694">
        <v>0</v>
      </c>
      <c r="V4694">
        <v>0</v>
      </c>
      <c r="W4694">
        <v>0</v>
      </c>
      <c r="X4694">
        <v>207.91699262603885</v>
      </c>
      <c r="Y4694">
        <v>0</v>
      </c>
      <c r="Z4694">
        <v>13.383523972379944</v>
      </c>
      <c r="AA4694">
        <v>138.66364908925487</v>
      </c>
      <c r="AB4694">
        <v>81.285120152902849</v>
      </c>
      <c r="AC4694">
        <v>0</v>
      </c>
      <c r="AD4694">
        <v>0</v>
      </c>
      <c r="AE4694">
        <v>441.24928584057653</v>
      </c>
    </row>
    <row r="4695" spans="1:31" x14ac:dyDescent="0.25">
      <c r="A4695">
        <v>1879717</v>
      </c>
      <c r="B4695">
        <v>1</v>
      </c>
      <c r="C4695" t="s">
        <v>81</v>
      </c>
      <c r="D4695" t="s">
        <v>115</v>
      </c>
      <c r="E4695" t="s">
        <v>146</v>
      </c>
      <c r="F4695" t="s">
        <v>13543</v>
      </c>
      <c r="G4695" t="s">
        <v>148</v>
      </c>
      <c r="H4695" t="s">
        <v>143</v>
      </c>
      <c r="I4695" t="s">
        <v>135</v>
      </c>
      <c r="J4695" t="s">
        <v>136</v>
      </c>
      <c r="K4695" t="s">
        <v>137</v>
      </c>
      <c r="L4695" t="s">
        <v>13544</v>
      </c>
      <c r="M4695" t="s">
        <v>13545</v>
      </c>
      <c r="N4695">
        <v>2.9441666660000001</v>
      </c>
      <c r="O4695">
        <v>0</v>
      </c>
      <c r="P4695">
        <v>4</v>
      </c>
      <c r="Q4695">
        <v>0</v>
      </c>
      <c r="R4695">
        <v>0</v>
      </c>
      <c r="S4695">
        <v>0</v>
      </c>
      <c r="T4695">
        <v>0</v>
      </c>
      <c r="U4695">
        <v>0</v>
      </c>
      <c r="V4695">
        <v>0</v>
      </c>
      <c r="W4695">
        <v>0</v>
      </c>
      <c r="X4695">
        <v>1.6329403863435377</v>
      </c>
      <c r="Y4695">
        <v>0</v>
      </c>
      <c r="Z4695">
        <v>0</v>
      </c>
      <c r="AA4695">
        <v>0</v>
      </c>
      <c r="AB4695">
        <v>0</v>
      </c>
      <c r="AC4695">
        <v>0</v>
      </c>
      <c r="AD4695">
        <v>0</v>
      </c>
      <c r="AE4695">
        <v>1.6329403863435377</v>
      </c>
    </row>
    <row r="4696" spans="1:31" x14ac:dyDescent="0.25">
      <c r="A4696">
        <v>1879786</v>
      </c>
      <c r="B4696">
        <v>1</v>
      </c>
      <c r="C4696" t="s">
        <v>80</v>
      </c>
      <c r="D4696" t="s">
        <v>98</v>
      </c>
      <c r="E4696" t="s">
        <v>140</v>
      </c>
      <c r="F4696" t="s">
        <v>13546</v>
      </c>
      <c r="G4696" t="s">
        <v>163</v>
      </c>
      <c r="H4696" t="s">
        <v>143</v>
      </c>
      <c r="I4696" t="s">
        <v>135</v>
      </c>
      <c r="J4696" t="s">
        <v>136</v>
      </c>
      <c r="K4696" t="s">
        <v>137</v>
      </c>
      <c r="L4696" t="s">
        <v>13547</v>
      </c>
      <c r="M4696" t="s">
        <v>13548</v>
      </c>
      <c r="N4696">
        <v>1.8547222219999999</v>
      </c>
      <c r="O4696">
        <v>0</v>
      </c>
      <c r="P4696">
        <v>1</v>
      </c>
      <c r="Q4696">
        <v>0</v>
      </c>
      <c r="R4696">
        <v>0</v>
      </c>
      <c r="S4696">
        <v>0</v>
      </c>
      <c r="T4696">
        <v>0</v>
      </c>
      <c r="U4696">
        <v>0</v>
      </c>
      <c r="V4696">
        <v>0</v>
      </c>
      <c r="W4696">
        <v>0</v>
      </c>
      <c r="X4696">
        <v>0.56484553938923221</v>
      </c>
      <c r="Y4696">
        <v>0</v>
      </c>
      <c r="Z4696">
        <v>0</v>
      </c>
      <c r="AA4696">
        <v>0</v>
      </c>
      <c r="AB4696">
        <v>0</v>
      </c>
      <c r="AC4696">
        <v>0</v>
      </c>
      <c r="AD4696">
        <v>0</v>
      </c>
      <c r="AE4696">
        <v>0.56484553938923221</v>
      </c>
    </row>
    <row r="4697" spans="1:31" x14ac:dyDescent="0.25">
      <c r="A4697">
        <v>1879617</v>
      </c>
      <c r="B4697">
        <v>1</v>
      </c>
      <c r="C4697" t="s">
        <v>80</v>
      </c>
      <c r="D4697" t="s">
        <v>88</v>
      </c>
      <c r="E4697" t="s">
        <v>140</v>
      </c>
      <c r="F4697" t="s">
        <v>13549</v>
      </c>
      <c r="G4697" t="s">
        <v>163</v>
      </c>
      <c r="H4697" t="s">
        <v>143</v>
      </c>
      <c r="I4697" t="s">
        <v>135</v>
      </c>
      <c r="J4697" t="s">
        <v>136</v>
      </c>
      <c r="K4697" t="s">
        <v>137</v>
      </c>
      <c r="L4697" t="s">
        <v>13550</v>
      </c>
      <c r="M4697" t="s">
        <v>13551</v>
      </c>
      <c r="N4697">
        <v>3.9194444439999998</v>
      </c>
      <c r="O4697">
        <v>0</v>
      </c>
      <c r="P4697">
        <v>18</v>
      </c>
      <c r="Q4697">
        <v>0</v>
      </c>
      <c r="R4697">
        <v>0</v>
      </c>
      <c r="S4697">
        <v>0</v>
      </c>
      <c r="T4697">
        <v>0</v>
      </c>
      <c r="U4697">
        <v>0</v>
      </c>
      <c r="V4697">
        <v>0</v>
      </c>
      <c r="W4697">
        <v>0</v>
      </c>
      <c r="X4697">
        <v>16.509311184601017</v>
      </c>
      <c r="Y4697">
        <v>0</v>
      </c>
      <c r="Z4697">
        <v>0</v>
      </c>
      <c r="AA4697">
        <v>0</v>
      </c>
      <c r="AB4697">
        <v>0</v>
      </c>
      <c r="AC4697">
        <v>0</v>
      </c>
      <c r="AD4697">
        <v>0</v>
      </c>
      <c r="AE4697">
        <v>16.509311184601017</v>
      </c>
    </row>
    <row r="4698" spans="1:31" x14ac:dyDescent="0.25">
      <c r="A4698">
        <v>1879574</v>
      </c>
      <c r="B4698">
        <v>1</v>
      </c>
      <c r="C4698" t="s">
        <v>80</v>
      </c>
      <c r="D4698" t="s">
        <v>93</v>
      </c>
      <c r="E4698" t="s">
        <v>229</v>
      </c>
      <c r="F4698" t="s">
        <v>1779</v>
      </c>
      <c r="G4698" t="s">
        <v>5788</v>
      </c>
      <c r="H4698" t="s">
        <v>134</v>
      </c>
      <c r="I4698" t="s">
        <v>135</v>
      </c>
      <c r="J4698" t="s">
        <v>136</v>
      </c>
      <c r="K4698" t="s">
        <v>137</v>
      </c>
      <c r="L4698" t="s">
        <v>13552</v>
      </c>
      <c r="M4698" t="s">
        <v>13553</v>
      </c>
      <c r="N4698">
        <v>2.4394444439999998</v>
      </c>
      <c r="O4698">
        <v>1</v>
      </c>
      <c r="P4698">
        <v>7</v>
      </c>
      <c r="Q4698">
        <v>12</v>
      </c>
      <c r="R4698">
        <v>15</v>
      </c>
      <c r="S4698">
        <v>7</v>
      </c>
      <c r="T4698">
        <v>17</v>
      </c>
      <c r="U4698">
        <v>1</v>
      </c>
      <c r="V4698">
        <v>0</v>
      </c>
      <c r="W4698">
        <v>4.3268809083243341E-2</v>
      </c>
      <c r="X4698">
        <v>21.747656547853943</v>
      </c>
      <c r="Y4698">
        <v>428.58669157559291</v>
      </c>
      <c r="Z4698">
        <v>180.27367636907465</v>
      </c>
      <c r="AA4698">
        <v>64.825713386616115</v>
      </c>
      <c r="AB4698">
        <v>47.411385522200185</v>
      </c>
      <c r="AC4698">
        <v>17.419431576665197</v>
      </c>
      <c r="AD4698">
        <v>0</v>
      </c>
      <c r="AE4698">
        <v>760.30782378708614</v>
      </c>
    </row>
    <row r="4699" spans="1:31" x14ac:dyDescent="0.25">
      <c r="A4699">
        <v>1879474</v>
      </c>
      <c r="B4699">
        <v>1</v>
      </c>
      <c r="C4699" t="s">
        <v>81</v>
      </c>
      <c r="D4699" t="s">
        <v>122</v>
      </c>
      <c r="E4699" t="s">
        <v>210</v>
      </c>
      <c r="F4699" t="s">
        <v>2140</v>
      </c>
      <c r="G4699" t="s">
        <v>133</v>
      </c>
      <c r="H4699" t="s">
        <v>134</v>
      </c>
      <c r="I4699" t="s">
        <v>135</v>
      </c>
      <c r="J4699" t="s">
        <v>136</v>
      </c>
      <c r="K4699" t="s">
        <v>137</v>
      </c>
      <c r="L4699" t="s">
        <v>13554</v>
      </c>
      <c r="M4699" t="s">
        <v>13555</v>
      </c>
      <c r="N4699">
        <v>0.188611111</v>
      </c>
      <c r="O4699">
        <v>12</v>
      </c>
      <c r="P4699">
        <v>819</v>
      </c>
      <c r="Q4699">
        <v>1</v>
      </c>
      <c r="R4699">
        <v>19</v>
      </c>
      <c r="S4699">
        <v>2</v>
      </c>
      <c r="T4699">
        <v>52</v>
      </c>
      <c r="U4699">
        <v>1</v>
      </c>
      <c r="V4699">
        <v>0</v>
      </c>
      <c r="W4699">
        <v>0.47397191430012664</v>
      </c>
      <c r="X4699">
        <v>16.307522233952895</v>
      </c>
      <c r="Y4699">
        <v>3.0571864624777775E-4</v>
      </c>
      <c r="Z4699">
        <v>0.68571802011080685</v>
      </c>
      <c r="AA4699">
        <v>9.265614382369721</v>
      </c>
      <c r="AB4699">
        <v>1.7064711388727467</v>
      </c>
      <c r="AC4699">
        <v>0.11204442030114665</v>
      </c>
      <c r="AD4699">
        <v>0</v>
      </c>
      <c r="AE4699">
        <v>28.551647828553687</v>
      </c>
    </row>
    <row r="4700" spans="1:31" x14ac:dyDescent="0.25">
      <c r="A4700">
        <v>1879966</v>
      </c>
      <c r="B4700">
        <v>1</v>
      </c>
      <c r="C4700" t="s">
        <v>80</v>
      </c>
      <c r="D4700" t="s">
        <v>93</v>
      </c>
      <c r="E4700" t="s">
        <v>146</v>
      </c>
      <c r="F4700" t="s">
        <v>13556</v>
      </c>
      <c r="G4700" t="s">
        <v>148</v>
      </c>
      <c r="H4700" t="s">
        <v>143</v>
      </c>
      <c r="I4700" t="s">
        <v>135</v>
      </c>
      <c r="J4700" t="s">
        <v>136</v>
      </c>
      <c r="K4700" t="s">
        <v>137</v>
      </c>
      <c r="L4700" t="s">
        <v>13557</v>
      </c>
      <c r="M4700" t="s">
        <v>13558</v>
      </c>
      <c r="N4700">
        <v>1.2933333330000001</v>
      </c>
      <c r="O4700">
        <v>0</v>
      </c>
      <c r="P4700">
        <v>0</v>
      </c>
      <c r="Q4700">
        <v>0</v>
      </c>
      <c r="R4700">
        <v>3</v>
      </c>
      <c r="S4700">
        <v>0</v>
      </c>
      <c r="T4700">
        <v>1</v>
      </c>
      <c r="U4700">
        <v>0</v>
      </c>
      <c r="V4700">
        <v>0</v>
      </c>
      <c r="W4700">
        <v>0</v>
      </c>
      <c r="X4700">
        <v>0</v>
      </c>
      <c r="Y4700">
        <v>0</v>
      </c>
      <c r="Z4700">
        <v>5.7220454200241804</v>
      </c>
      <c r="AA4700">
        <v>0</v>
      </c>
      <c r="AB4700">
        <v>4.8469046000641933</v>
      </c>
      <c r="AC4700">
        <v>0</v>
      </c>
      <c r="AD4700">
        <v>0</v>
      </c>
      <c r="AE4700">
        <v>10.568950020088373</v>
      </c>
    </row>
    <row r="4701" spans="1:31" x14ac:dyDescent="0.25">
      <c r="A4701">
        <v>1879972</v>
      </c>
      <c r="B4701">
        <v>1</v>
      </c>
      <c r="C4701" t="s">
        <v>81</v>
      </c>
      <c r="D4701" t="s">
        <v>122</v>
      </c>
      <c r="E4701" t="s">
        <v>131</v>
      </c>
      <c r="F4701" t="s">
        <v>13559</v>
      </c>
      <c r="G4701" t="s">
        <v>133</v>
      </c>
      <c r="H4701" t="s">
        <v>134</v>
      </c>
      <c r="I4701" t="s">
        <v>135</v>
      </c>
      <c r="J4701" t="s">
        <v>136</v>
      </c>
      <c r="K4701" t="s">
        <v>137</v>
      </c>
      <c r="L4701" t="s">
        <v>13560</v>
      </c>
      <c r="M4701" t="s">
        <v>13561</v>
      </c>
      <c r="N4701">
        <v>1.5249999999999999</v>
      </c>
      <c r="O4701">
        <v>0</v>
      </c>
      <c r="P4701">
        <v>0</v>
      </c>
      <c r="Q4701">
        <v>0</v>
      </c>
      <c r="R4701">
        <v>0</v>
      </c>
      <c r="S4701">
        <v>1</v>
      </c>
      <c r="T4701">
        <v>0</v>
      </c>
      <c r="U4701">
        <v>0</v>
      </c>
      <c r="V4701">
        <v>0</v>
      </c>
      <c r="W4701">
        <v>0</v>
      </c>
      <c r="X4701">
        <v>0</v>
      </c>
      <c r="Y4701">
        <v>0</v>
      </c>
      <c r="Z4701">
        <v>0</v>
      </c>
      <c r="AA4701">
        <v>0</v>
      </c>
      <c r="AB4701">
        <v>0</v>
      </c>
      <c r="AC4701">
        <v>0</v>
      </c>
      <c r="AD4701">
        <v>0</v>
      </c>
      <c r="AE4701">
        <v>0</v>
      </c>
    </row>
    <row r="4702" spans="1:31" x14ac:dyDescent="0.25">
      <c r="A4702">
        <v>1879826</v>
      </c>
      <c r="B4702">
        <v>1</v>
      </c>
      <c r="C4702" t="s">
        <v>81</v>
      </c>
      <c r="D4702" t="s">
        <v>123</v>
      </c>
      <c r="E4702" t="s">
        <v>140</v>
      </c>
      <c r="F4702" t="s">
        <v>13562</v>
      </c>
      <c r="G4702" t="s">
        <v>200</v>
      </c>
      <c r="H4702" t="s">
        <v>143</v>
      </c>
      <c r="I4702" t="s">
        <v>135</v>
      </c>
      <c r="J4702" t="s">
        <v>136</v>
      </c>
      <c r="K4702" t="s">
        <v>137</v>
      </c>
      <c r="L4702" t="s">
        <v>13563</v>
      </c>
      <c r="M4702" t="s">
        <v>13564</v>
      </c>
      <c r="N4702">
        <v>49.025833333000001</v>
      </c>
      <c r="O4702">
        <v>0</v>
      </c>
      <c r="P4702">
        <v>1</v>
      </c>
      <c r="Q4702">
        <v>0</v>
      </c>
      <c r="R4702">
        <v>0</v>
      </c>
      <c r="S4702">
        <v>0</v>
      </c>
      <c r="T4702">
        <v>0</v>
      </c>
      <c r="U4702">
        <v>0</v>
      </c>
      <c r="V4702">
        <v>0</v>
      </c>
      <c r="W4702">
        <v>0</v>
      </c>
      <c r="X4702">
        <v>43.629780514306141</v>
      </c>
      <c r="Y4702">
        <v>0</v>
      </c>
      <c r="Z4702">
        <v>0</v>
      </c>
      <c r="AA4702">
        <v>0</v>
      </c>
      <c r="AB4702">
        <v>0</v>
      </c>
      <c r="AC4702">
        <v>0</v>
      </c>
      <c r="AD4702">
        <v>0</v>
      </c>
      <c r="AE4702">
        <v>43.629780514306141</v>
      </c>
    </row>
    <row r="4703" spans="1:31" x14ac:dyDescent="0.25">
      <c r="A4703">
        <v>1879494</v>
      </c>
      <c r="B4703">
        <v>1</v>
      </c>
      <c r="C4703" t="s">
        <v>81</v>
      </c>
      <c r="D4703" t="s">
        <v>113</v>
      </c>
      <c r="E4703" t="s">
        <v>210</v>
      </c>
      <c r="F4703" t="s">
        <v>2600</v>
      </c>
      <c r="G4703" t="s">
        <v>133</v>
      </c>
      <c r="H4703" t="s">
        <v>134</v>
      </c>
      <c r="I4703" t="s">
        <v>135</v>
      </c>
      <c r="J4703" t="s">
        <v>136</v>
      </c>
      <c r="K4703" t="s">
        <v>137</v>
      </c>
      <c r="L4703" t="s">
        <v>13565</v>
      </c>
      <c r="M4703" t="s">
        <v>13566</v>
      </c>
      <c r="N4703">
        <v>0.29166666600000002</v>
      </c>
      <c r="O4703">
        <v>0</v>
      </c>
      <c r="P4703">
        <v>1279</v>
      </c>
      <c r="Q4703">
        <v>22</v>
      </c>
      <c r="R4703">
        <v>195</v>
      </c>
      <c r="S4703">
        <v>5</v>
      </c>
      <c r="T4703">
        <v>40</v>
      </c>
      <c r="U4703">
        <v>1</v>
      </c>
      <c r="V4703">
        <v>1</v>
      </c>
      <c r="W4703">
        <v>0</v>
      </c>
      <c r="X4703">
        <v>37.441409866296702</v>
      </c>
      <c r="Y4703">
        <v>18.694759393741744</v>
      </c>
      <c r="Z4703">
        <v>53.788629599201634</v>
      </c>
      <c r="AA4703">
        <v>62.517669176514268</v>
      </c>
      <c r="AB4703">
        <v>7.946254574433727</v>
      </c>
      <c r="AC4703">
        <v>0</v>
      </c>
      <c r="AD4703">
        <v>0.67271026492916375</v>
      </c>
      <c r="AE4703">
        <v>181.06143287511722</v>
      </c>
    </row>
    <row r="4704" spans="1:31" x14ac:dyDescent="0.25">
      <c r="A4704">
        <v>1879657</v>
      </c>
      <c r="B4704">
        <v>1</v>
      </c>
      <c r="C4704" t="s">
        <v>80</v>
      </c>
      <c r="D4704" t="s">
        <v>109</v>
      </c>
      <c r="E4704" t="s">
        <v>140</v>
      </c>
      <c r="F4704" t="s">
        <v>13567</v>
      </c>
      <c r="G4704" t="s">
        <v>212</v>
      </c>
      <c r="H4704" t="s">
        <v>143</v>
      </c>
      <c r="I4704" t="s">
        <v>135</v>
      </c>
      <c r="J4704" t="s">
        <v>136</v>
      </c>
      <c r="K4704" t="s">
        <v>137</v>
      </c>
      <c r="L4704" t="s">
        <v>13568</v>
      </c>
      <c r="M4704" t="s">
        <v>13569</v>
      </c>
      <c r="N4704">
        <v>2.8174999999999999</v>
      </c>
      <c r="O4704">
        <v>0</v>
      </c>
      <c r="P4704">
        <v>3</v>
      </c>
      <c r="Q4704">
        <v>0</v>
      </c>
      <c r="R4704">
        <v>0</v>
      </c>
      <c r="S4704">
        <v>0</v>
      </c>
      <c r="T4704">
        <v>0</v>
      </c>
      <c r="U4704">
        <v>0</v>
      </c>
      <c r="V4704">
        <v>0</v>
      </c>
      <c r="W4704">
        <v>0</v>
      </c>
      <c r="X4704">
        <v>1.01623140991671</v>
      </c>
      <c r="Y4704">
        <v>0</v>
      </c>
      <c r="Z4704">
        <v>0</v>
      </c>
      <c r="AA4704">
        <v>0</v>
      </c>
      <c r="AB4704">
        <v>0</v>
      </c>
      <c r="AC4704">
        <v>0</v>
      </c>
      <c r="AD4704">
        <v>0</v>
      </c>
      <c r="AE4704">
        <v>1.01623140991671</v>
      </c>
    </row>
    <row r="4705" spans="1:31" x14ac:dyDescent="0.25">
      <c r="A4705">
        <v>1879640</v>
      </c>
      <c r="B4705">
        <v>1</v>
      </c>
      <c r="C4705" t="s">
        <v>81</v>
      </c>
      <c r="D4705" t="s">
        <v>126</v>
      </c>
      <c r="E4705" t="s">
        <v>158</v>
      </c>
      <c r="F4705" t="s">
        <v>13570</v>
      </c>
      <c r="G4705" t="s">
        <v>293</v>
      </c>
      <c r="H4705" t="s">
        <v>134</v>
      </c>
      <c r="I4705" t="s">
        <v>135</v>
      </c>
      <c r="J4705" t="s">
        <v>136</v>
      </c>
      <c r="K4705" t="s">
        <v>137</v>
      </c>
      <c r="L4705" t="s">
        <v>13571</v>
      </c>
      <c r="M4705" t="s">
        <v>13572</v>
      </c>
      <c r="N4705">
        <v>1.3602777770000001</v>
      </c>
      <c r="O4705">
        <v>1</v>
      </c>
      <c r="P4705">
        <v>69</v>
      </c>
      <c r="Q4705">
        <v>5</v>
      </c>
      <c r="R4705">
        <v>22</v>
      </c>
      <c r="S4705">
        <v>0</v>
      </c>
      <c r="T4705">
        <v>1</v>
      </c>
      <c r="U4705">
        <v>0</v>
      </c>
      <c r="V4705">
        <v>0</v>
      </c>
      <c r="W4705">
        <v>0.44487554882905089</v>
      </c>
      <c r="X4705">
        <v>12.017151294977365</v>
      </c>
      <c r="Y4705">
        <v>68.318805685125966</v>
      </c>
      <c r="Z4705">
        <v>39.770935154559581</v>
      </c>
      <c r="AA4705">
        <v>0</v>
      </c>
      <c r="AB4705">
        <v>0</v>
      </c>
      <c r="AC4705">
        <v>0</v>
      </c>
      <c r="AD4705">
        <v>0</v>
      </c>
      <c r="AE4705">
        <v>120.55176768349196</v>
      </c>
    </row>
    <row r="4706" spans="1:31" x14ac:dyDescent="0.25">
      <c r="A4706">
        <v>1879634</v>
      </c>
      <c r="B4706">
        <v>1</v>
      </c>
      <c r="C4706" t="s">
        <v>81</v>
      </c>
      <c r="D4706" t="s">
        <v>116</v>
      </c>
      <c r="E4706" t="s">
        <v>210</v>
      </c>
      <c r="F4706" t="s">
        <v>13573</v>
      </c>
      <c r="G4706" t="s">
        <v>133</v>
      </c>
      <c r="H4706" t="s">
        <v>134</v>
      </c>
      <c r="I4706" t="s">
        <v>135</v>
      </c>
      <c r="J4706" t="s">
        <v>136</v>
      </c>
      <c r="K4706" t="s">
        <v>137</v>
      </c>
      <c r="L4706" t="s">
        <v>13574</v>
      </c>
      <c r="M4706" t="s">
        <v>13575</v>
      </c>
      <c r="N4706">
        <v>0.59583333299999997</v>
      </c>
      <c r="O4706">
        <v>0</v>
      </c>
      <c r="P4706">
        <v>635</v>
      </c>
      <c r="Q4706">
        <v>48</v>
      </c>
      <c r="R4706">
        <v>64</v>
      </c>
      <c r="S4706">
        <v>6</v>
      </c>
      <c r="T4706">
        <v>52</v>
      </c>
      <c r="U4706">
        <v>1</v>
      </c>
      <c r="V4706">
        <v>0</v>
      </c>
      <c r="W4706">
        <v>0</v>
      </c>
      <c r="X4706">
        <v>65.539925757616359</v>
      </c>
      <c r="Y4706">
        <v>294.25490310563015</v>
      </c>
      <c r="Z4706">
        <v>71.593842503540529</v>
      </c>
      <c r="AA4706">
        <v>8.3486289660583335</v>
      </c>
      <c r="AB4706">
        <v>5.4940134749857492</v>
      </c>
      <c r="AC4706">
        <v>0.24731212775912503</v>
      </c>
      <c r="AD4706">
        <v>0</v>
      </c>
      <c r="AE4706">
        <v>445.47862593559029</v>
      </c>
    </row>
    <row r="4707" spans="1:31" x14ac:dyDescent="0.25">
      <c r="A4707">
        <v>1879843</v>
      </c>
      <c r="B4707">
        <v>1</v>
      </c>
      <c r="C4707" t="s">
        <v>80</v>
      </c>
      <c r="D4707" t="s">
        <v>97</v>
      </c>
      <c r="E4707" t="s">
        <v>146</v>
      </c>
      <c r="F4707" t="s">
        <v>13576</v>
      </c>
      <c r="G4707" t="s">
        <v>1606</v>
      </c>
      <c r="H4707" t="s">
        <v>143</v>
      </c>
      <c r="I4707" t="s">
        <v>135</v>
      </c>
      <c r="J4707" t="s">
        <v>136</v>
      </c>
      <c r="K4707" t="s">
        <v>137</v>
      </c>
      <c r="L4707" t="s">
        <v>13577</v>
      </c>
      <c r="M4707" t="s">
        <v>13578</v>
      </c>
      <c r="N4707">
        <v>1.0772222220000001</v>
      </c>
      <c r="O4707">
        <v>0</v>
      </c>
      <c r="P4707">
        <v>115</v>
      </c>
      <c r="Q4707">
        <v>0</v>
      </c>
      <c r="R4707">
        <v>0</v>
      </c>
      <c r="S4707">
        <v>0</v>
      </c>
      <c r="T4707">
        <v>1</v>
      </c>
      <c r="U4707">
        <v>0</v>
      </c>
      <c r="V4707">
        <v>0</v>
      </c>
      <c r="W4707">
        <v>0</v>
      </c>
      <c r="X4707">
        <v>41.817973163401582</v>
      </c>
      <c r="Y4707">
        <v>0</v>
      </c>
      <c r="Z4707">
        <v>0</v>
      </c>
      <c r="AA4707">
        <v>0</v>
      </c>
      <c r="AB4707">
        <v>0.68687354696724168</v>
      </c>
      <c r="AC4707">
        <v>0</v>
      </c>
      <c r="AD4707">
        <v>0</v>
      </c>
      <c r="AE4707">
        <v>42.504846710368824</v>
      </c>
    </row>
    <row r="4708" spans="1:31" x14ac:dyDescent="0.25">
      <c r="A4708">
        <v>1879949</v>
      </c>
      <c r="B4708">
        <v>1</v>
      </c>
      <c r="C4708" t="s">
        <v>80</v>
      </c>
      <c r="D4708" t="s">
        <v>94</v>
      </c>
      <c r="E4708" t="s">
        <v>140</v>
      </c>
      <c r="F4708" t="s">
        <v>13579</v>
      </c>
      <c r="G4708" t="s">
        <v>163</v>
      </c>
      <c r="H4708" t="s">
        <v>143</v>
      </c>
      <c r="I4708" t="s">
        <v>135</v>
      </c>
      <c r="J4708" t="s">
        <v>136</v>
      </c>
      <c r="K4708" t="s">
        <v>137</v>
      </c>
      <c r="L4708" t="s">
        <v>13580</v>
      </c>
      <c r="M4708" t="s">
        <v>13581</v>
      </c>
      <c r="N4708">
        <v>0.93027777700000003</v>
      </c>
      <c r="O4708">
        <v>0</v>
      </c>
      <c r="P4708">
        <v>2</v>
      </c>
      <c r="Q4708">
        <v>0</v>
      </c>
      <c r="R4708">
        <v>0</v>
      </c>
      <c r="S4708">
        <v>0</v>
      </c>
      <c r="T4708">
        <v>0</v>
      </c>
      <c r="U4708">
        <v>0</v>
      </c>
      <c r="V4708">
        <v>0</v>
      </c>
      <c r="W4708">
        <v>0</v>
      </c>
      <c r="X4708">
        <v>9.6184775717239449E-2</v>
      </c>
      <c r="Y4708">
        <v>0</v>
      </c>
      <c r="Z4708">
        <v>0</v>
      </c>
      <c r="AA4708">
        <v>0</v>
      </c>
      <c r="AB4708">
        <v>0</v>
      </c>
      <c r="AC4708">
        <v>0</v>
      </c>
      <c r="AD4708">
        <v>0</v>
      </c>
      <c r="AE4708">
        <v>9.6184775717239449E-2</v>
      </c>
    </row>
    <row r="4709" spans="1:31" x14ac:dyDescent="0.25">
      <c r="A4709">
        <v>1879594</v>
      </c>
      <c r="B4709">
        <v>1</v>
      </c>
      <c r="C4709" t="s">
        <v>80</v>
      </c>
      <c r="D4709" t="s">
        <v>100</v>
      </c>
      <c r="E4709" t="s">
        <v>131</v>
      </c>
      <c r="F4709" t="s">
        <v>7181</v>
      </c>
      <c r="G4709" t="s">
        <v>133</v>
      </c>
      <c r="H4709" t="s">
        <v>134</v>
      </c>
      <c r="I4709" t="s">
        <v>135</v>
      </c>
      <c r="J4709" t="s">
        <v>136</v>
      </c>
      <c r="K4709" t="s">
        <v>137</v>
      </c>
      <c r="L4709" t="s">
        <v>13582</v>
      </c>
      <c r="M4709" t="s">
        <v>13583</v>
      </c>
      <c r="N4709">
        <v>0.80500000000000005</v>
      </c>
      <c r="O4709">
        <v>1</v>
      </c>
      <c r="P4709">
        <v>0</v>
      </c>
      <c r="Q4709">
        <v>73</v>
      </c>
      <c r="R4709">
        <v>18</v>
      </c>
      <c r="S4709">
        <v>2</v>
      </c>
      <c r="T4709">
        <v>0</v>
      </c>
      <c r="U4709">
        <v>0</v>
      </c>
      <c r="V4709">
        <v>0</v>
      </c>
      <c r="W4709">
        <v>0.3247357416657467</v>
      </c>
      <c r="X4709">
        <v>0</v>
      </c>
      <c r="Y4709">
        <v>803.97407253838901</v>
      </c>
      <c r="Z4709">
        <v>81.551145803840456</v>
      </c>
      <c r="AA4709">
        <v>8.9942286630539101</v>
      </c>
      <c r="AB4709">
        <v>0</v>
      </c>
      <c r="AC4709">
        <v>0</v>
      </c>
      <c r="AD4709">
        <v>0</v>
      </c>
      <c r="AE4709">
        <v>894.84418274694917</v>
      </c>
    </row>
    <row r="4710" spans="1:31" x14ac:dyDescent="0.25">
      <c r="A4710">
        <v>1879989</v>
      </c>
      <c r="B4710">
        <v>1</v>
      </c>
      <c r="C4710" t="s">
        <v>80</v>
      </c>
      <c r="D4710" t="s">
        <v>100</v>
      </c>
      <c r="E4710" t="s">
        <v>140</v>
      </c>
      <c r="F4710" t="s">
        <v>13584</v>
      </c>
      <c r="G4710" t="s">
        <v>207</v>
      </c>
      <c r="H4710" t="s">
        <v>143</v>
      </c>
      <c r="I4710" t="s">
        <v>135</v>
      </c>
      <c r="J4710" t="s">
        <v>136</v>
      </c>
      <c r="K4710" t="s">
        <v>137</v>
      </c>
      <c r="L4710" t="s">
        <v>13585</v>
      </c>
      <c r="M4710" t="s">
        <v>13586</v>
      </c>
      <c r="N4710">
        <v>2.4297222220000001</v>
      </c>
      <c r="O4710">
        <v>0</v>
      </c>
      <c r="P4710">
        <v>10</v>
      </c>
      <c r="Q4710">
        <v>0</v>
      </c>
      <c r="R4710">
        <v>0</v>
      </c>
      <c r="S4710">
        <v>0</v>
      </c>
      <c r="T4710">
        <v>0</v>
      </c>
      <c r="U4710">
        <v>0</v>
      </c>
      <c r="V4710">
        <v>0</v>
      </c>
      <c r="W4710">
        <v>0</v>
      </c>
      <c r="X4710">
        <v>6.0032963948292215</v>
      </c>
      <c r="Y4710">
        <v>0</v>
      </c>
      <c r="Z4710">
        <v>0</v>
      </c>
      <c r="AA4710">
        <v>0</v>
      </c>
      <c r="AB4710">
        <v>0</v>
      </c>
      <c r="AC4710">
        <v>0</v>
      </c>
      <c r="AD4710">
        <v>0</v>
      </c>
      <c r="AE4710">
        <v>6.0032963948292215</v>
      </c>
    </row>
    <row r="4711" spans="1:31" x14ac:dyDescent="0.25">
      <c r="A4711">
        <v>1879697</v>
      </c>
      <c r="B4711">
        <v>1</v>
      </c>
      <c r="C4711" t="s">
        <v>80</v>
      </c>
      <c r="D4711" t="s">
        <v>98</v>
      </c>
      <c r="E4711" t="s">
        <v>146</v>
      </c>
      <c r="F4711" t="s">
        <v>13587</v>
      </c>
      <c r="G4711" t="s">
        <v>148</v>
      </c>
      <c r="H4711" t="s">
        <v>143</v>
      </c>
      <c r="I4711" t="s">
        <v>135</v>
      </c>
      <c r="J4711" t="s">
        <v>136</v>
      </c>
      <c r="K4711" t="s">
        <v>137</v>
      </c>
      <c r="L4711" t="s">
        <v>13588</v>
      </c>
      <c r="M4711" t="s">
        <v>13589</v>
      </c>
      <c r="N4711">
        <v>2.4022222219999998</v>
      </c>
      <c r="O4711">
        <v>0</v>
      </c>
      <c r="P4711">
        <v>4</v>
      </c>
      <c r="Q4711">
        <v>0</v>
      </c>
      <c r="R4711">
        <v>11</v>
      </c>
      <c r="S4711">
        <v>0</v>
      </c>
      <c r="T4711">
        <v>3</v>
      </c>
      <c r="U4711">
        <v>0</v>
      </c>
      <c r="V4711">
        <v>0</v>
      </c>
      <c r="W4711">
        <v>0</v>
      </c>
      <c r="X4711">
        <v>2.8942238157489903</v>
      </c>
      <c r="Y4711">
        <v>0</v>
      </c>
      <c r="Z4711">
        <v>3.7791312806371642</v>
      </c>
      <c r="AA4711">
        <v>0</v>
      </c>
      <c r="AB4711">
        <v>5.6571033643408501</v>
      </c>
      <c r="AC4711">
        <v>0</v>
      </c>
      <c r="AD4711">
        <v>0</v>
      </c>
      <c r="AE4711">
        <v>12.330458460727005</v>
      </c>
    </row>
    <row r="4712" spans="1:31" x14ac:dyDescent="0.25">
      <c r="A4712">
        <v>1879577</v>
      </c>
      <c r="B4712">
        <v>1</v>
      </c>
      <c r="C4712" t="s">
        <v>81</v>
      </c>
      <c r="D4712" t="s">
        <v>122</v>
      </c>
      <c r="E4712" t="s">
        <v>158</v>
      </c>
      <c r="F4712" t="s">
        <v>13590</v>
      </c>
      <c r="G4712" t="s">
        <v>133</v>
      </c>
      <c r="H4712" t="s">
        <v>134</v>
      </c>
      <c r="I4712" t="s">
        <v>135</v>
      </c>
      <c r="J4712" t="s">
        <v>136</v>
      </c>
      <c r="K4712" t="s">
        <v>137</v>
      </c>
      <c r="L4712" t="s">
        <v>13591</v>
      </c>
      <c r="M4712" t="s">
        <v>13592</v>
      </c>
      <c r="N4712">
        <v>0.41722222199999998</v>
      </c>
      <c r="O4712">
        <v>0</v>
      </c>
      <c r="P4712">
        <v>1354</v>
      </c>
      <c r="Q4712">
        <v>0</v>
      </c>
      <c r="R4712">
        <v>0</v>
      </c>
      <c r="S4712">
        <v>2</v>
      </c>
      <c r="T4712">
        <v>74</v>
      </c>
      <c r="U4712">
        <v>0</v>
      </c>
      <c r="V4712">
        <v>0</v>
      </c>
      <c r="W4712">
        <v>0</v>
      </c>
      <c r="X4712">
        <v>87.10945278792218</v>
      </c>
      <c r="Y4712">
        <v>0</v>
      </c>
      <c r="Z4712">
        <v>0</v>
      </c>
      <c r="AA4712">
        <v>9.3076665639340028</v>
      </c>
      <c r="AB4712">
        <v>11.381237339648132</v>
      </c>
      <c r="AC4712">
        <v>0</v>
      </c>
      <c r="AD4712">
        <v>0</v>
      </c>
      <c r="AE4712">
        <v>107.79835669150432</v>
      </c>
    </row>
    <row r="4713" spans="1:31" x14ac:dyDescent="0.25">
      <c r="A4713">
        <v>1879863</v>
      </c>
      <c r="B4713">
        <v>1</v>
      </c>
      <c r="C4713" t="s">
        <v>81</v>
      </c>
      <c r="D4713" t="s">
        <v>113</v>
      </c>
      <c r="E4713" t="s">
        <v>146</v>
      </c>
      <c r="F4713" t="s">
        <v>13593</v>
      </c>
      <c r="G4713" t="s">
        <v>148</v>
      </c>
      <c r="H4713" t="s">
        <v>143</v>
      </c>
      <c r="I4713" t="s">
        <v>135</v>
      </c>
      <c r="J4713" t="s">
        <v>136</v>
      </c>
      <c r="K4713" t="s">
        <v>137</v>
      </c>
      <c r="L4713" t="s">
        <v>13594</v>
      </c>
      <c r="M4713" t="s">
        <v>13595</v>
      </c>
      <c r="N4713">
        <v>1.8530555550000001</v>
      </c>
      <c r="O4713">
        <v>0</v>
      </c>
      <c r="P4713">
        <v>33</v>
      </c>
      <c r="Q4713">
        <v>0</v>
      </c>
      <c r="R4713">
        <v>0</v>
      </c>
      <c r="S4713">
        <v>0</v>
      </c>
      <c r="T4713">
        <v>1</v>
      </c>
      <c r="U4713">
        <v>0</v>
      </c>
      <c r="V4713">
        <v>0</v>
      </c>
      <c r="W4713">
        <v>0</v>
      </c>
      <c r="X4713">
        <v>10.631043254872715</v>
      </c>
      <c r="Y4713">
        <v>0</v>
      </c>
      <c r="Z4713">
        <v>0</v>
      </c>
      <c r="AA4713">
        <v>0</v>
      </c>
      <c r="AB4713">
        <v>0.22950057154521053</v>
      </c>
      <c r="AC4713">
        <v>0</v>
      </c>
      <c r="AD4713">
        <v>0</v>
      </c>
      <c r="AE4713">
        <v>10.860543826417926</v>
      </c>
    </row>
    <row r="4714" spans="1:31" x14ac:dyDescent="0.25">
      <c r="A4714">
        <v>1879906</v>
      </c>
      <c r="B4714">
        <v>1</v>
      </c>
      <c r="C4714" t="s">
        <v>80</v>
      </c>
      <c r="D4714" t="s">
        <v>106</v>
      </c>
      <c r="E4714" t="s">
        <v>131</v>
      </c>
      <c r="F4714" t="s">
        <v>13596</v>
      </c>
      <c r="G4714" t="s">
        <v>133</v>
      </c>
      <c r="H4714" t="s">
        <v>134</v>
      </c>
      <c r="I4714" t="s">
        <v>135</v>
      </c>
      <c r="J4714" t="s">
        <v>136</v>
      </c>
      <c r="K4714" t="s">
        <v>137</v>
      </c>
      <c r="L4714" t="s">
        <v>13597</v>
      </c>
      <c r="M4714" t="s">
        <v>13598</v>
      </c>
      <c r="N4714">
        <v>0.73472222200000004</v>
      </c>
      <c r="O4714">
        <v>2</v>
      </c>
      <c r="P4714">
        <v>694</v>
      </c>
      <c r="Q4714">
        <v>84</v>
      </c>
      <c r="R4714">
        <v>154</v>
      </c>
      <c r="S4714">
        <v>8</v>
      </c>
      <c r="T4714">
        <v>92</v>
      </c>
      <c r="U4714">
        <v>1</v>
      </c>
      <c r="V4714">
        <v>0</v>
      </c>
      <c r="W4714">
        <v>0.52988482992628005</v>
      </c>
      <c r="X4714">
        <v>143.06802380209791</v>
      </c>
      <c r="Y4714">
        <v>508.99515810404301</v>
      </c>
      <c r="Z4714">
        <v>491.97278453339612</v>
      </c>
      <c r="AA4714">
        <v>27.959788988612416</v>
      </c>
      <c r="AB4714">
        <v>120.74896652329939</v>
      </c>
      <c r="AC4714">
        <v>0.23310011187566887</v>
      </c>
      <c r="AD4714">
        <v>0</v>
      </c>
      <c r="AE4714">
        <v>1293.507706893251</v>
      </c>
    </row>
    <row r="4715" spans="1:31" x14ac:dyDescent="0.25">
      <c r="A4715">
        <v>1879763</v>
      </c>
      <c r="B4715">
        <v>1</v>
      </c>
      <c r="C4715" t="s">
        <v>80</v>
      </c>
      <c r="D4715" t="s">
        <v>85</v>
      </c>
      <c r="E4715" t="s">
        <v>140</v>
      </c>
      <c r="F4715" t="s">
        <v>13599</v>
      </c>
      <c r="G4715" t="s">
        <v>200</v>
      </c>
      <c r="H4715" t="s">
        <v>143</v>
      </c>
      <c r="I4715" t="s">
        <v>135</v>
      </c>
      <c r="J4715" t="s">
        <v>136</v>
      </c>
      <c r="K4715" t="s">
        <v>137</v>
      </c>
      <c r="L4715" t="s">
        <v>13600</v>
      </c>
      <c r="M4715" t="s">
        <v>13601</v>
      </c>
      <c r="N4715">
        <v>9.5047222219999998</v>
      </c>
      <c r="O4715">
        <v>0</v>
      </c>
      <c r="P4715">
        <v>0</v>
      </c>
      <c r="Q4715">
        <v>0</v>
      </c>
      <c r="R4715">
        <v>0</v>
      </c>
      <c r="S4715">
        <v>0</v>
      </c>
      <c r="T4715">
        <v>1</v>
      </c>
      <c r="U4715">
        <v>0</v>
      </c>
      <c r="V4715">
        <v>0</v>
      </c>
      <c r="W4715">
        <v>0</v>
      </c>
      <c r="X4715">
        <v>0</v>
      </c>
      <c r="Y4715">
        <v>0</v>
      </c>
      <c r="Z4715">
        <v>0</v>
      </c>
      <c r="AA4715">
        <v>0</v>
      </c>
      <c r="AB4715">
        <v>2.0399189143384002</v>
      </c>
      <c r="AC4715">
        <v>0</v>
      </c>
      <c r="AD4715">
        <v>0</v>
      </c>
      <c r="AE4715">
        <v>2.0399189143384002</v>
      </c>
    </row>
    <row r="4716" spans="1:31" x14ac:dyDescent="0.25">
      <c r="A4716">
        <v>1879820</v>
      </c>
      <c r="B4716">
        <v>1</v>
      </c>
      <c r="C4716" t="s">
        <v>81</v>
      </c>
      <c r="D4716" t="s">
        <v>120</v>
      </c>
      <c r="E4716" t="s">
        <v>146</v>
      </c>
      <c r="F4716" t="s">
        <v>13602</v>
      </c>
      <c r="G4716" t="s">
        <v>148</v>
      </c>
      <c r="H4716" t="s">
        <v>143</v>
      </c>
      <c r="I4716" t="s">
        <v>135</v>
      </c>
      <c r="J4716" t="s">
        <v>136</v>
      </c>
      <c r="K4716" t="s">
        <v>137</v>
      </c>
      <c r="L4716" t="s">
        <v>13603</v>
      </c>
      <c r="M4716" t="s">
        <v>13604</v>
      </c>
      <c r="N4716">
        <v>2.1580555549999998</v>
      </c>
      <c r="O4716">
        <v>0</v>
      </c>
      <c r="P4716">
        <v>34</v>
      </c>
      <c r="Q4716">
        <v>0</v>
      </c>
      <c r="R4716">
        <v>0</v>
      </c>
      <c r="S4716">
        <v>0</v>
      </c>
      <c r="T4716">
        <v>3</v>
      </c>
      <c r="U4716">
        <v>0</v>
      </c>
      <c r="V4716">
        <v>0</v>
      </c>
      <c r="W4716">
        <v>0</v>
      </c>
      <c r="X4716">
        <v>19.178293739282758</v>
      </c>
      <c r="Y4716">
        <v>0</v>
      </c>
      <c r="Z4716">
        <v>0</v>
      </c>
      <c r="AA4716">
        <v>0</v>
      </c>
      <c r="AB4716">
        <v>4.3819137075708303</v>
      </c>
      <c r="AC4716">
        <v>0</v>
      </c>
      <c r="AD4716">
        <v>0</v>
      </c>
      <c r="AE4716">
        <v>23.560207446853589</v>
      </c>
    </row>
    <row r="4717" spans="1:31" x14ac:dyDescent="0.25">
      <c r="A4717">
        <v>1879677</v>
      </c>
      <c r="B4717">
        <v>1</v>
      </c>
      <c r="C4717" t="s">
        <v>80</v>
      </c>
      <c r="D4717" t="s">
        <v>110</v>
      </c>
      <c r="E4717" t="s">
        <v>210</v>
      </c>
      <c r="F4717" t="s">
        <v>13605</v>
      </c>
      <c r="G4717" t="s">
        <v>900</v>
      </c>
      <c r="H4717" t="s">
        <v>134</v>
      </c>
      <c r="I4717" t="s">
        <v>135</v>
      </c>
      <c r="J4717" t="s">
        <v>136</v>
      </c>
      <c r="K4717" t="s">
        <v>137</v>
      </c>
      <c r="L4717" t="s">
        <v>13606</v>
      </c>
      <c r="M4717" t="s">
        <v>13607</v>
      </c>
      <c r="N4717">
        <v>0.62805555499999999</v>
      </c>
      <c r="O4717">
        <v>0</v>
      </c>
      <c r="P4717">
        <v>8618</v>
      </c>
      <c r="Q4717">
        <v>0</v>
      </c>
      <c r="R4717">
        <v>0</v>
      </c>
      <c r="S4717">
        <v>7</v>
      </c>
      <c r="T4717">
        <v>554</v>
      </c>
      <c r="U4717">
        <v>1</v>
      </c>
      <c r="V4717">
        <v>3</v>
      </c>
      <c r="W4717">
        <v>0</v>
      </c>
      <c r="X4717">
        <v>1743.5264633611041</v>
      </c>
      <c r="Y4717">
        <v>0</v>
      </c>
      <c r="Z4717">
        <v>0</v>
      </c>
      <c r="AA4717">
        <v>160.69358688968293</v>
      </c>
      <c r="AB4717">
        <v>390.50271200645466</v>
      </c>
      <c r="AC4717">
        <v>44.916870621348565</v>
      </c>
      <c r="AD4717">
        <v>8.0361526804480565</v>
      </c>
      <c r="AE4717">
        <v>2347.6757855590386</v>
      </c>
    </row>
    <row r="4718" spans="1:31" x14ac:dyDescent="0.25">
      <c r="A4718">
        <v>1879683</v>
      </c>
      <c r="B4718">
        <v>1</v>
      </c>
      <c r="C4718" t="s">
        <v>80</v>
      </c>
      <c r="D4718" t="s">
        <v>107</v>
      </c>
      <c r="E4718" t="s">
        <v>146</v>
      </c>
      <c r="F4718" t="s">
        <v>13608</v>
      </c>
      <c r="G4718" t="s">
        <v>148</v>
      </c>
      <c r="H4718" t="s">
        <v>143</v>
      </c>
      <c r="I4718" t="s">
        <v>135</v>
      </c>
      <c r="J4718" t="s">
        <v>136</v>
      </c>
      <c r="K4718" t="s">
        <v>137</v>
      </c>
      <c r="L4718" t="s">
        <v>13609</v>
      </c>
      <c r="M4718" t="s">
        <v>13610</v>
      </c>
      <c r="N4718">
        <v>3.0744444440000001</v>
      </c>
      <c r="O4718">
        <v>0</v>
      </c>
      <c r="P4718">
        <v>0</v>
      </c>
      <c r="Q4718">
        <v>0</v>
      </c>
      <c r="R4718">
        <v>8</v>
      </c>
      <c r="S4718">
        <v>0</v>
      </c>
      <c r="T4718">
        <v>0</v>
      </c>
      <c r="U4718">
        <v>0</v>
      </c>
      <c r="V4718">
        <v>0</v>
      </c>
      <c r="W4718">
        <v>0</v>
      </c>
      <c r="X4718">
        <v>0</v>
      </c>
      <c r="Y4718">
        <v>0</v>
      </c>
      <c r="Z4718">
        <v>27.806364521347117</v>
      </c>
      <c r="AA4718">
        <v>0</v>
      </c>
      <c r="AB4718">
        <v>0</v>
      </c>
      <c r="AC4718">
        <v>0</v>
      </c>
      <c r="AD4718">
        <v>0</v>
      </c>
      <c r="AE4718">
        <v>27.806364521347117</v>
      </c>
    </row>
    <row r="4719" spans="1:31" x14ac:dyDescent="0.25">
      <c r="A4719">
        <v>1879543</v>
      </c>
      <c r="B4719">
        <v>1</v>
      </c>
      <c r="C4719" t="s">
        <v>81</v>
      </c>
      <c r="D4719" t="s">
        <v>128</v>
      </c>
      <c r="E4719" t="s">
        <v>131</v>
      </c>
      <c r="F4719" t="s">
        <v>2045</v>
      </c>
      <c r="G4719" t="s">
        <v>133</v>
      </c>
      <c r="H4719" t="s">
        <v>134</v>
      </c>
      <c r="I4719" t="s">
        <v>135</v>
      </c>
      <c r="J4719" t="s">
        <v>136</v>
      </c>
      <c r="K4719" t="s">
        <v>137</v>
      </c>
      <c r="L4719" t="s">
        <v>13611</v>
      </c>
      <c r="M4719" t="s">
        <v>13612</v>
      </c>
      <c r="N4719">
        <v>0.47055555500000001</v>
      </c>
      <c r="O4719">
        <v>1</v>
      </c>
      <c r="P4719">
        <v>553</v>
      </c>
      <c r="Q4719">
        <v>2</v>
      </c>
      <c r="R4719">
        <v>3</v>
      </c>
      <c r="S4719">
        <v>3</v>
      </c>
      <c r="T4719">
        <v>38</v>
      </c>
      <c r="U4719">
        <v>0</v>
      </c>
      <c r="V4719">
        <v>0</v>
      </c>
      <c r="W4719">
        <v>7.8835903134500007E-2</v>
      </c>
      <c r="X4719">
        <v>21.011667479788485</v>
      </c>
      <c r="Y4719">
        <v>6.7423884611833733</v>
      </c>
      <c r="Z4719">
        <v>0.13334858512460918</v>
      </c>
      <c r="AA4719">
        <v>14.526912971133363</v>
      </c>
      <c r="AB4719">
        <v>6.134699141830577</v>
      </c>
      <c r="AC4719">
        <v>0</v>
      </c>
      <c r="AD4719">
        <v>0</v>
      </c>
      <c r="AE4719">
        <v>48.627852542194915</v>
      </c>
    </row>
    <row r="4720" spans="1:31" x14ac:dyDescent="0.25">
      <c r="A4720">
        <v>1879706</v>
      </c>
      <c r="B4720">
        <v>1</v>
      </c>
      <c r="C4720" t="s">
        <v>80</v>
      </c>
      <c r="D4720" t="s">
        <v>101</v>
      </c>
      <c r="E4720" t="s">
        <v>140</v>
      </c>
      <c r="F4720" t="s">
        <v>13613</v>
      </c>
      <c r="G4720" t="s">
        <v>163</v>
      </c>
      <c r="H4720" t="s">
        <v>143</v>
      </c>
      <c r="I4720" t="s">
        <v>135</v>
      </c>
      <c r="J4720" t="s">
        <v>136</v>
      </c>
      <c r="K4720" t="s">
        <v>137</v>
      </c>
      <c r="L4720" t="s">
        <v>13614</v>
      </c>
      <c r="M4720" t="s">
        <v>13615</v>
      </c>
      <c r="N4720">
        <v>2.3991666660000002</v>
      </c>
      <c r="O4720">
        <v>0</v>
      </c>
      <c r="P4720">
        <v>1</v>
      </c>
      <c r="Q4720">
        <v>0</v>
      </c>
      <c r="R4720">
        <v>0</v>
      </c>
      <c r="S4720">
        <v>0</v>
      </c>
      <c r="T4720">
        <v>0</v>
      </c>
      <c r="U4720">
        <v>0</v>
      </c>
      <c r="V4720">
        <v>0</v>
      </c>
      <c r="W4720">
        <v>0</v>
      </c>
      <c r="X4720">
        <v>0.67405678614220832</v>
      </c>
      <c r="Y4720">
        <v>0</v>
      </c>
      <c r="Z4720">
        <v>0</v>
      </c>
      <c r="AA4720">
        <v>0</v>
      </c>
      <c r="AB4720">
        <v>0</v>
      </c>
      <c r="AC4720">
        <v>0</v>
      </c>
      <c r="AD4720">
        <v>0</v>
      </c>
      <c r="AE4720">
        <v>0.67405678614220832</v>
      </c>
    </row>
    <row r="4721" spans="1:31" x14ac:dyDescent="0.25">
      <c r="A4721">
        <v>1879520</v>
      </c>
      <c r="B4721">
        <v>1</v>
      </c>
      <c r="C4721" t="s">
        <v>81</v>
      </c>
      <c r="D4721" t="s">
        <v>113</v>
      </c>
      <c r="E4721" t="s">
        <v>210</v>
      </c>
      <c r="F4721" t="s">
        <v>13616</v>
      </c>
      <c r="G4721" t="s">
        <v>133</v>
      </c>
      <c r="H4721" t="s">
        <v>134</v>
      </c>
      <c r="I4721" t="s">
        <v>135</v>
      </c>
      <c r="J4721" t="s">
        <v>136</v>
      </c>
      <c r="K4721" t="s">
        <v>137</v>
      </c>
      <c r="L4721" t="s">
        <v>13617</v>
      </c>
      <c r="M4721" t="s">
        <v>13618</v>
      </c>
      <c r="N4721">
        <v>1.6377777769999999</v>
      </c>
      <c r="O4721">
        <v>0</v>
      </c>
      <c r="P4721">
        <v>461</v>
      </c>
      <c r="Q4721">
        <v>43</v>
      </c>
      <c r="R4721">
        <v>246</v>
      </c>
      <c r="S4721">
        <v>8</v>
      </c>
      <c r="T4721">
        <v>31</v>
      </c>
      <c r="U4721">
        <v>0</v>
      </c>
      <c r="V4721">
        <v>0</v>
      </c>
      <c r="W4721">
        <v>0</v>
      </c>
      <c r="X4721">
        <v>114.84251177591996</v>
      </c>
      <c r="Y4721">
        <v>180.76866088536087</v>
      </c>
      <c r="Z4721">
        <v>737.8529383840463</v>
      </c>
      <c r="AA4721">
        <v>368.80517484064063</v>
      </c>
      <c r="AB4721">
        <v>42.092321167567981</v>
      </c>
      <c r="AC4721">
        <v>0</v>
      </c>
      <c r="AD4721">
        <v>0</v>
      </c>
      <c r="AE4721">
        <v>1444.3616070535356</v>
      </c>
    </row>
    <row r="4722" spans="1:31" x14ac:dyDescent="0.25">
      <c r="A4722">
        <v>1879829</v>
      </c>
      <c r="B4722">
        <v>1</v>
      </c>
      <c r="C4722" t="s">
        <v>81</v>
      </c>
      <c r="D4722" t="s">
        <v>121</v>
      </c>
      <c r="E4722" t="s">
        <v>169</v>
      </c>
      <c r="F4722" t="s">
        <v>13619</v>
      </c>
      <c r="G4722" t="s">
        <v>142</v>
      </c>
      <c r="H4722" t="s">
        <v>143</v>
      </c>
      <c r="I4722" t="s">
        <v>135</v>
      </c>
      <c r="J4722" t="s">
        <v>136</v>
      </c>
      <c r="K4722" t="s">
        <v>137</v>
      </c>
      <c r="L4722" t="s">
        <v>13620</v>
      </c>
      <c r="M4722" t="s">
        <v>13621</v>
      </c>
      <c r="N4722">
        <v>3.8002777769999998</v>
      </c>
      <c r="O4722">
        <v>0</v>
      </c>
      <c r="P4722">
        <v>92</v>
      </c>
      <c r="Q4722">
        <v>0</v>
      </c>
      <c r="R4722">
        <v>21</v>
      </c>
      <c r="S4722">
        <v>0</v>
      </c>
      <c r="T4722">
        <v>4</v>
      </c>
      <c r="U4722">
        <v>0</v>
      </c>
      <c r="V4722">
        <v>0</v>
      </c>
      <c r="W4722">
        <v>0</v>
      </c>
      <c r="X4722">
        <v>80.274317985744872</v>
      </c>
      <c r="Y4722">
        <v>0</v>
      </c>
      <c r="Z4722">
        <v>12.997019835100737</v>
      </c>
      <c r="AA4722">
        <v>0</v>
      </c>
      <c r="AB4722">
        <v>0.28782392974386334</v>
      </c>
      <c r="AC4722">
        <v>0</v>
      </c>
      <c r="AD4722">
        <v>0</v>
      </c>
      <c r="AE4722">
        <v>93.559161750589482</v>
      </c>
    </row>
    <row r="4723" spans="1:31" x14ac:dyDescent="0.25">
      <c r="A4723">
        <v>1879560</v>
      </c>
      <c r="B4723">
        <v>1</v>
      </c>
      <c r="C4723" t="s">
        <v>80</v>
      </c>
      <c r="D4723" t="s">
        <v>98</v>
      </c>
      <c r="E4723" t="s">
        <v>146</v>
      </c>
      <c r="F4723" t="s">
        <v>13622</v>
      </c>
      <c r="G4723" t="s">
        <v>148</v>
      </c>
      <c r="H4723" t="s">
        <v>143</v>
      </c>
      <c r="I4723" t="s">
        <v>135</v>
      </c>
      <c r="J4723" t="s">
        <v>136</v>
      </c>
      <c r="K4723" t="s">
        <v>137</v>
      </c>
      <c r="L4723" t="s">
        <v>13623</v>
      </c>
      <c r="M4723" t="s">
        <v>13624</v>
      </c>
      <c r="N4723">
        <v>0.76055555500000005</v>
      </c>
      <c r="O4723">
        <v>0</v>
      </c>
      <c r="P4723">
        <v>15</v>
      </c>
      <c r="Q4723">
        <v>0</v>
      </c>
      <c r="R4723">
        <v>6</v>
      </c>
      <c r="S4723">
        <v>0</v>
      </c>
      <c r="T4723">
        <v>3</v>
      </c>
      <c r="U4723">
        <v>0</v>
      </c>
      <c r="V4723">
        <v>0</v>
      </c>
      <c r="W4723">
        <v>0</v>
      </c>
      <c r="X4723">
        <v>3.274381142331372</v>
      </c>
      <c r="Y4723">
        <v>0</v>
      </c>
      <c r="Z4723">
        <v>15.515426050678155</v>
      </c>
      <c r="AA4723">
        <v>0</v>
      </c>
      <c r="AB4723">
        <v>4.1806934513473886</v>
      </c>
      <c r="AC4723">
        <v>0</v>
      </c>
      <c r="AD4723">
        <v>0</v>
      </c>
      <c r="AE4723">
        <v>22.970500644356914</v>
      </c>
    </row>
    <row r="4724" spans="1:31" x14ac:dyDescent="0.25">
      <c r="A4724">
        <v>1879689</v>
      </c>
      <c r="B4724">
        <v>1</v>
      </c>
      <c r="C4724" t="s">
        <v>80</v>
      </c>
      <c r="D4724" t="s">
        <v>99</v>
      </c>
      <c r="E4724" t="s">
        <v>146</v>
      </c>
      <c r="F4724" t="s">
        <v>13625</v>
      </c>
      <c r="G4724" t="s">
        <v>148</v>
      </c>
      <c r="H4724" t="s">
        <v>143</v>
      </c>
      <c r="I4724" t="s">
        <v>135</v>
      </c>
      <c r="J4724" t="s">
        <v>136</v>
      </c>
      <c r="K4724" t="s">
        <v>137</v>
      </c>
      <c r="L4724" t="s">
        <v>13626</v>
      </c>
      <c r="M4724" t="s">
        <v>13627</v>
      </c>
      <c r="N4724">
        <v>3.5377777770000001</v>
      </c>
      <c r="O4724">
        <v>0</v>
      </c>
      <c r="P4724">
        <v>37</v>
      </c>
      <c r="Q4724">
        <v>0</v>
      </c>
      <c r="R4724">
        <v>8</v>
      </c>
      <c r="S4724">
        <v>0</v>
      </c>
      <c r="T4724">
        <v>3</v>
      </c>
      <c r="U4724">
        <v>0</v>
      </c>
      <c r="V4724">
        <v>0</v>
      </c>
      <c r="W4724">
        <v>0</v>
      </c>
      <c r="X4724">
        <v>34.81869749705902</v>
      </c>
      <c r="Y4724">
        <v>0</v>
      </c>
      <c r="Z4724">
        <v>19.540045975251154</v>
      </c>
      <c r="AA4724">
        <v>0</v>
      </c>
      <c r="AB4724">
        <v>12.743505289652191</v>
      </c>
      <c r="AC4724">
        <v>0</v>
      </c>
      <c r="AD4724">
        <v>0</v>
      </c>
      <c r="AE4724">
        <v>67.102248761962358</v>
      </c>
    </row>
    <row r="4725" spans="1:31" x14ac:dyDescent="0.25">
      <c r="A4725">
        <v>1879643</v>
      </c>
      <c r="B4725">
        <v>1</v>
      </c>
      <c r="C4725" t="s">
        <v>80</v>
      </c>
      <c r="D4725" t="s">
        <v>104</v>
      </c>
      <c r="E4725" t="s">
        <v>158</v>
      </c>
      <c r="F4725" t="s">
        <v>13628</v>
      </c>
      <c r="G4725" t="s">
        <v>219</v>
      </c>
      <c r="H4725" t="s">
        <v>134</v>
      </c>
      <c r="I4725" t="s">
        <v>135</v>
      </c>
      <c r="J4725" t="s">
        <v>136</v>
      </c>
      <c r="K4725" t="s">
        <v>137</v>
      </c>
      <c r="L4725" t="s">
        <v>13629</v>
      </c>
      <c r="M4725" t="s">
        <v>13630</v>
      </c>
      <c r="N4725">
        <v>5.2691666660000003</v>
      </c>
      <c r="O4725">
        <v>0</v>
      </c>
      <c r="P4725">
        <v>1</v>
      </c>
      <c r="Q4725">
        <v>0</v>
      </c>
      <c r="R4725">
        <v>5</v>
      </c>
      <c r="S4725">
        <v>0</v>
      </c>
      <c r="T4725">
        <v>0</v>
      </c>
      <c r="U4725">
        <v>0</v>
      </c>
      <c r="V4725">
        <v>0</v>
      </c>
      <c r="W4725">
        <v>0</v>
      </c>
      <c r="X4725">
        <v>1.448016372727815</v>
      </c>
      <c r="Y4725">
        <v>0</v>
      </c>
      <c r="Z4725">
        <v>27.786917940463631</v>
      </c>
      <c r="AA4725">
        <v>0</v>
      </c>
      <c r="AB4725">
        <v>0</v>
      </c>
      <c r="AC4725">
        <v>0</v>
      </c>
      <c r="AD4725">
        <v>0</v>
      </c>
      <c r="AE4725">
        <v>29.234934313191445</v>
      </c>
    </row>
    <row r="4726" spans="1:31" x14ac:dyDescent="0.25">
      <c r="A4726">
        <v>1879497</v>
      </c>
      <c r="B4726">
        <v>1</v>
      </c>
      <c r="C4726" t="s">
        <v>80</v>
      </c>
      <c r="D4726" t="s">
        <v>94</v>
      </c>
      <c r="E4726" t="s">
        <v>210</v>
      </c>
      <c r="F4726" t="s">
        <v>8393</v>
      </c>
      <c r="G4726" t="s">
        <v>133</v>
      </c>
      <c r="H4726" t="s">
        <v>134</v>
      </c>
      <c r="I4726" t="s">
        <v>152</v>
      </c>
      <c r="J4726" t="s">
        <v>136</v>
      </c>
      <c r="K4726" t="s">
        <v>137</v>
      </c>
      <c r="L4726" t="s">
        <v>13631</v>
      </c>
      <c r="M4726" t="s">
        <v>13124</v>
      </c>
      <c r="N4726">
        <v>1.1111109999999999E-3</v>
      </c>
      <c r="O4726">
        <v>3</v>
      </c>
      <c r="P4726">
        <v>3195</v>
      </c>
      <c r="Q4726">
        <v>64</v>
      </c>
      <c r="R4726">
        <v>378</v>
      </c>
      <c r="S4726">
        <v>29</v>
      </c>
      <c r="T4726">
        <v>287</v>
      </c>
      <c r="U4726">
        <v>0</v>
      </c>
      <c r="V4726">
        <v>0</v>
      </c>
      <c r="W4726">
        <v>7.5722313549666676E-3</v>
      </c>
      <c r="X4726">
        <v>0.29031684866157342</v>
      </c>
      <c r="Y4726">
        <v>0.21472615102212561</v>
      </c>
      <c r="Z4726">
        <v>0.24826261413627781</v>
      </c>
      <c r="AA4726">
        <v>9.262761352122667E-2</v>
      </c>
      <c r="AB4726">
        <v>7.888495446926673E-2</v>
      </c>
      <c r="AC4726">
        <v>0</v>
      </c>
      <c r="AD4726">
        <v>0</v>
      </c>
      <c r="AE4726">
        <v>0.9323904131654368</v>
      </c>
    </row>
    <row r="4727" spans="1:31" x14ac:dyDescent="0.25">
      <c r="A4727">
        <v>1879746</v>
      </c>
      <c r="B4727">
        <v>1</v>
      </c>
      <c r="C4727" t="s">
        <v>81</v>
      </c>
      <c r="D4727" t="s">
        <v>112</v>
      </c>
      <c r="E4727" t="s">
        <v>146</v>
      </c>
      <c r="F4727" t="s">
        <v>13632</v>
      </c>
      <c r="G4727" t="s">
        <v>148</v>
      </c>
      <c r="H4727" t="s">
        <v>143</v>
      </c>
      <c r="I4727" t="s">
        <v>135</v>
      </c>
      <c r="J4727" t="s">
        <v>136</v>
      </c>
      <c r="K4727" t="s">
        <v>137</v>
      </c>
      <c r="L4727" t="s">
        <v>13633</v>
      </c>
      <c r="M4727" t="s">
        <v>13634</v>
      </c>
      <c r="N4727">
        <v>8.7547222219999998</v>
      </c>
      <c r="O4727">
        <v>0</v>
      </c>
      <c r="P4727">
        <v>8</v>
      </c>
      <c r="Q4727">
        <v>0</v>
      </c>
      <c r="R4727">
        <v>6</v>
      </c>
      <c r="S4727">
        <v>0</v>
      </c>
      <c r="T4727">
        <v>0</v>
      </c>
      <c r="U4727">
        <v>0</v>
      </c>
      <c r="V4727">
        <v>0</v>
      </c>
      <c r="W4727">
        <v>0</v>
      </c>
      <c r="X4727">
        <v>12.211342309110627</v>
      </c>
      <c r="Y4727">
        <v>0</v>
      </c>
      <c r="Z4727">
        <v>14.725631071350309</v>
      </c>
      <c r="AA4727">
        <v>0</v>
      </c>
      <c r="AB4727">
        <v>0</v>
      </c>
      <c r="AC4727">
        <v>0</v>
      </c>
      <c r="AD4727">
        <v>0</v>
      </c>
      <c r="AE4727">
        <v>26.936973380460934</v>
      </c>
    </row>
    <row r="4728" spans="1:31" x14ac:dyDescent="0.25">
      <c r="A4728">
        <v>1879752</v>
      </c>
      <c r="B4728">
        <v>1</v>
      </c>
      <c r="C4728" t="s">
        <v>80</v>
      </c>
      <c r="D4728" t="s">
        <v>90</v>
      </c>
      <c r="E4728" t="s">
        <v>140</v>
      </c>
      <c r="F4728" t="s">
        <v>13635</v>
      </c>
      <c r="G4728" t="s">
        <v>163</v>
      </c>
      <c r="H4728" t="s">
        <v>143</v>
      </c>
      <c r="I4728" t="s">
        <v>135</v>
      </c>
      <c r="J4728" t="s">
        <v>136</v>
      </c>
      <c r="K4728" t="s">
        <v>137</v>
      </c>
      <c r="L4728" t="s">
        <v>13636</v>
      </c>
      <c r="M4728" t="s">
        <v>13637</v>
      </c>
      <c r="N4728">
        <v>1.872777777</v>
      </c>
      <c r="O4728">
        <v>0</v>
      </c>
      <c r="P4728">
        <v>4</v>
      </c>
      <c r="Q4728">
        <v>0</v>
      </c>
      <c r="R4728">
        <v>0</v>
      </c>
      <c r="S4728">
        <v>0</v>
      </c>
      <c r="T4728">
        <v>0</v>
      </c>
      <c r="U4728">
        <v>0</v>
      </c>
      <c r="V4728">
        <v>0</v>
      </c>
      <c r="W4728">
        <v>0</v>
      </c>
      <c r="X4728">
        <v>1.5197328832528103</v>
      </c>
      <c r="Y4728">
        <v>0</v>
      </c>
      <c r="Z4728">
        <v>0</v>
      </c>
      <c r="AA4728">
        <v>0</v>
      </c>
      <c r="AB4728">
        <v>0</v>
      </c>
      <c r="AC4728">
        <v>0</v>
      </c>
      <c r="AD4728">
        <v>0</v>
      </c>
      <c r="AE4728">
        <v>1.5197328832528103</v>
      </c>
    </row>
    <row r="4729" spans="1:31" x14ac:dyDescent="0.25">
      <c r="A4729">
        <v>1879792</v>
      </c>
      <c r="B4729">
        <v>1</v>
      </c>
      <c r="C4729" t="s">
        <v>80</v>
      </c>
      <c r="D4729" t="s">
        <v>93</v>
      </c>
      <c r="E4729" t="s">
        <v>146</v>
      </c>
      <c r="F4729" t="s">
        <v>13638</v>
      </c>
      <c r="G4729" t="s">
        <v>148</v>
      </c>
      <c r="H4729" t="s">
        <v>143</v>
      </c>
      <c r="I4729" t="s">
        <v>135</v>
      </c>
      <c r="J4729" t="s">
        <v>136</v>
      </c>
      <c r="K4729" t="s">
        <v>137</v>
      </c>
      <c r="L4729" t="s">
        <v>13639</v>
      </c>
      <c r="M4729" t="s">
        <v>13640</v>
      </c>
      <c r="N4729">
        <v>1.2727777769999999</v>
      </c>
      <c r="O4729">
        <v>0</v>
      </c>
      <c r="P4729">
        <v>34</v>
      </c>
      <c r="Q4729">
        <v>0</v>
      </c>
      <c r="R4729">
        <v>0</v>
      </c>
      <c r="S4729">
        <v>0</v>
      </c>
      <c r="T4729">
        <v>5</v>
      </c>
      <c r="U4729">
        <v>0</v>
      </c>
      <c r="V4729">
        <v>0</v>
      </c>
      <c r="W4729">
        <v>0</v>
      </c>
      <c r="X4729">
        <v>9.7325766468998882</v>
      </c>
      <c r="Y4729">
        <v>0</v>
      </c>
      <c r="Z4729">
        <v>0</v>
      </c>
      <c r="AA4729">
        <v>0</v>
      </c>
      <c r="AB4729">
        <v>4.6853604286947199</v>
      </c>
      <c r="AC4729">
        <v>0</v>
      </c>
      <c r="AD4729">
        <v>0</v>
      </c>
      <c r="AE4729">
        <v>14.417937075594608</v>
      </c>
    </row>
    <row r="4730" spans="1:31" x14ac:dyDescent="0.25">
      <c r="A4730">
        <v>1879766</v>
      </c>
      <c r="B4730">
        <v>1</v>
      </c>
      <c r="C4730" t="s">
        <v>80</v>
      </c>
      <c r="D4730" t="s">
        <v>83</v>
      </c>
      <c r="E4730" t="s">
        <v>222</v>
      </c>
      <c r="F4730" t="s">
        <v>13641</v>
      </c>
      <c r="G4730" t="s">
        <v>501</v>
      </c>
      <c r="H4730" t="s">
        <v>143</v>
      </c>
      <c r="I4730" t="s">
        <v>135</v>
      </c>
      <c r="J4730" t="s">
        <v>136</v>
      </c>
      <c r="K4730" t="s">
        <v>137</v>
      </c>
      <c r="L4730" t="s">
        <v>13642</v>
      </c>
      <c r="M4730" t="s">
        <v>13643</v>
      </c>
      <c r="N4730">
        <v>5.3177777769999999</v>
      </c>
      <c r="O4730">
        <v>0</v>
      </c>
      <c r="P4730">
        <v>0</v>
      </c>
      <c r="Q4730">
        <v>0</v>
      </c>
      <c r="R4730">
        <v>0</v>
      </c>
      <c r="S4730">
        <v>0</v>
      </c>
      <c r="T4730">
        <v>5</v>
      </c>
      <c r="U4730">
        <v>0</v>
      </c>
      <c r="V4730">
        <v>2</v>
      </c>
      <c r="W4730">
        <v>0</v>
      </c>
      <c r="X4730">
        <v>0</v>
      </c>
      <c r="Y4730">
        <v>0</v>
      </c>
      <c r="Z4730">
        <v>0</v>
      </c>
      <c r="AA4730">
        <v>0</v>
      </c>
      <c r="AB4730">
        <v>37.363285673279201</v>
      </c>
      <c r="AC4730">
        <v>0</v>
      </c>
      <c r="AD4730">
        <v>337.01074840975929</v>
      </c>
      <c r="AE4730">
        <v>374.37403408303851</v>
      </c>
    </row>
    <row r="4731" spans="1:31" x14ac:dyDescent="0.25">
      <c r="A4731">
        <v>1879958</v>
      </c>
      <c r="B4731">
        <v>1</v>
      </c>
      <c r="C4731" t="s">
        <v>81</v>
      </c>
      <c r="D4731" t="s">
        <v>121</v>
      </c>
      <c r="E4731" t="s">
        <v>146</v>
      </c>
      <c r="F4731" t="s">
        <v>13644</v>
      </c>
      <c r="G4731" t="s">
        <v>148</v>
      </c>
      <c r="H4731" t="s">
        <v>143</v>
      </c>
      <c r="I4731" t="s">
        <v>135</v>
      </c>
      <c r="J4731" t="s">
        <v>136</v>
      </c>
      <c r="K4731" t="s">
        <v>137</v>
      </c>
      <c r="L4731" t="s">
        <v>13645</v>
      </c>
      <c r="M4731" t="s">
        <v>13646</v>
      </c>
      <c r="N4731">
        <v>1.2780555549999999</v>
      </c>
      <c r="O4731">
        <v>0</v>
      </c>
      <c r="P4731">
        <v>5</v>
      </c>
      <c r="Q4731">
        <v>0</v>
      </c>
      <c r="R4731">
        <v>2</v>
      </c>
      <c r="S4731">
        <v>0</v>
      </c>
      <c r="T4731">
        <v>1</v>
      </c>
      <c r="U4731">
        <v>0</v>
      </c>
      <c r="V4731">
        <v>0</v>
      </c>
      <c r="W4731">
        <v>0</v>
      </c>
      <c r="X4731">
        <v>1.4197628198105243</v>
      </c>
      <c r="Y4731">
        <v>0</v>
      </c>
      <c r="Z4731">
        <v>1.2947805857129426</v>
      </c>
      <c r="AA4731">
        <v>0</v>
      </c>
      <c r="AB4731">
        <v>0.16792116618853334</v>
      </c>
      <c r="AC4731">
        <v>0</v>
      </c>
      <c r="AD4731">
        <v>0</v>
      </c>
      <c r="AE4731">
        <v>2.8824645717120005</v>
      </c>
    </row>
    <row r="4732" spans="1:31" x14ac:dyDescent="0.25">
      <c r="A4732">
        <v>1879809</v>
      </c>
      <c r="B4732">
        <v>1</v>
      </c>
      <c r="C4732" t="s">
        <v>80</v>
      </c>
      <c r="D4732" t="s">
        <v>103</v>
      </c>
      <c r="E4732" t="s">
        <v>229</v>
      </c>
      <c r="F4732" t="s">
        <v>13467</v>
      </c>
      <c r="G4732" t="s">
        <v>476</v>
      </c>
      <c r="H4732" t="s">
        <v>134</v>
      </c>
      <c r="I4732" t="s">
        <v>135</v>
      </c>
      <c r="J4732" t="s">
        <v>136</v>
      </c>
      <c r="K4732" t="s">
        <v>137</v>
      </c>
      <c r="L4732" t="s">
        <v>13647</v>
      </c>
      <c r="M4732" t="s">
        <v>13648</v>
      </c>
      <c r="N4732">
        <v>5.9732222000000001E-2</v>
      </c>
      <c r="O4732">
        <v>0</v>
      </c>
      <c r="P4732">
        <v>11279</v>
      </c>
      <c r="Q4732">
        <v>30</v>
      </c>
      <c r="R4732">
        <v>62</v>
      </c>
      <c r="S4732">
        <v>44</v>
      </c>
      <c r="T4732">
        <v>1381</v>
      </c>
      <c r="U4732">
        <v>12</v>
      </c>
      <c r="V4732">
        <v>9</v>
      </c>
      <c r="W4732">
        <v>0</v>
      </c>
      <c r="X4732">
        <v>196.19132178757152</v>
      </c>
      <c r="Y4732">
        <v>23.575687509226565</v>
      </c>
      <c r="Z4732">
        <v>17.610010810137304</v>
      </c>
      <c r="AA4732">
        <v>98.380216590232081</v>
      </c>
      <c r="AB4732">
        <v>96.14002705015605</v>
      </c>
      <c r="AC4732">
        <v>16.584862685767288</v>
      </c>
      <c r="AD4732">
        <v>7.8885255345863836</v>
      </c>
      <c r="AE4732">
        <v>456.37065196767719</v>
      </c>
    </row>
    <row r="4733" spans="1:31" x14ac:dyDescent="0.25">
      <c r="A4733">
        <v>1879523</v>
      </c>
      <c r="B4733">
        <v>1</v>
      </c>
      <c r="C4733" t="s">
        <v>80</v>
      </c>
      <c r="D4733" t="s">
        <v>92</v>
      </c>
      <c r="E4733" t="s">
        <v>210</v>
      </c>
      <c r="F4733" t="s">
        <v>10753</v>
      </c>
      <c r="G4733" t="s">
        <v>133</v>
      </c>
      <c r="H4733" t="s">
        <v>134</v>
      </c>
      <c r="I4733" t="s">
        <v>135</v>
      </c>
      <c r="J4733" t="s">
        <v>136</v>
      </c>
      <c r="K4733" t="s">
        <v>137</v>
      </c>
      <c r="L4733" t="s">
        <v>13649</v>
      </c>
      <c r="M4733" t="s">
        <v>13650</v>
      </c>
      <c r="N4733">
        <v>0.93027777700000003</v>
      </c>
      <c r="O4733">
        <v>0</v>
      </c>
      <c r="P4733">
        <v>828</v>
      </c>
      <c r="Q4733">
        <v>2</v>
      </c>
      <c r="R4733">
        <v>235</v>
      </c>
      <c r="S4733">
        <v>7</v>
      </c>
      <c r="T4733">
        <v>75</v>
      </c>
      <c r="U4733">
        <v>0</v>
      </c>
      <c r="V4733">
        <v>1</v>
      </c>
      <c r="W4733">
        <v>0</v>
      </c>
      <c r="X4733">
        <v>114.68124878171484</v>
      </c>
      <c r="Y4733">
        <v>0.60033164649820481</v>
      </c>
      <c r="Z4733">
        <v>81.451545229753762</v>
      </c>
      <c r="AA4733">
        <v>6.6172762535318288</v>
      </c>
      <c r="AB4733">
        <v>55.118752151872052</v>
      </c>
      <c r="AC4733">
        <v>0</v>
      </c>
      <c r="AD4733">
        <v>4.8144244417500003E-2</v>
      </c>
      <c r="AE4733">
        <v>258.51729830778817</v>
      </c>
    </row>
    <row r="4734" spans="1:31" x14ac:dyDescent="0.25">
      <c r="A4734">
        <v>1879580</v>
      </c>
      <c r="B4734">
        <v>1</v>
      </c>
      <c r="C4734" t="s">
        <v>80</v>
      </c>
      <c r="D4734" t="s">
        <v>108</v>
      </c>
      <c r="E4734" t="s">
        <v>169</v>
      </c>
      <c r="F4734" t="s">
        <v>13651</v>
      </c>
      <c r="G4734" t="s">
        <v>2417</v>
      </c>
      <c r="H4734" t="s">
        <v>143</v>
      </c>
      <c r="I4734" t="s">
        <v>135</v>
      </c>
      <c r="J4734" t="s">
        <v>136</v>
      </c>
      <c r="K4734" t="s">
        <v>137</v>
      </c>
      <c r="L4734" t="s">
        <v>13652</v>
      </c>
      <c r="M4734" t="s">
        <v>13653</v>
      </c>
      <c r="N4734">
        <v>6.3963888879999997</v>
      </c>
      <c r="O4734">
        <v>0</v>
      </c>
      <c r="P4734">
        <v>21</v>
      </c>
      <c r="Q4734">
        <v>0</v>
      </c>
      <c r="R4734">
        <v>3</v>
      </c>
      <c r="S4734">
        <v>0</v>
      </c>
      <c r="T4734">
        <v>2</v>
      </c>
      <c r="U4734">
        <v>0</v>
      </c>
      <c r="V4734">
        <v>0</v>
      </c>
      <c r="W4734">
        <v>0</v>
      </c>
      <c r="X4734">
        <v>15.235287991698778</v>
      </c>
      <c r="Y4734">
        <v>0</v>
      </c>
      <c r="Z4734">
        <v>2.4326005954615391</v>
      </c>
      <c r="AA4734">
        <v>0</v>
      </c>
      <c r="AB4734">
        <v>0.88585739955910103</v>
      </c>
      <c r="AC4734">
        <v>0</v>
      </c>
      <c r="AD4734">
        <v>0</v>
      </c>
      <c r="AE4734">
        <v>18.553745986719417</v>
      </c>
    </row>
    <row r="4735" spans="1:31" x14ac:dyDescent="0.25">
      <c r="A4735">
        <v>1879872</v>
      </c>
      <c r="B4735">
        <v>1</v>
      </c>
      <c r="C4735" t="s">
        <v>81</v>
      </c>
      <c r="D4735" t="s">
        <v>128</v>
      </c>
      <c r="E4735" t="s">
        <v>131</v>
      </c>
      <c r="F4735" t="s">
        <v>2045</v>
      </c>
      <c r="G4735" t="s">
        <v>133</v>
      </c>
      <c r="H4735" t="s">
        <v>134</v>
      </c>
      <c r="I4735" t="s">
        <v>135</v>
      </c>
      <c r="J4735" t="s">
        <v>136</v>
      </c>
      <c r="K4735" t="s">
        <v>137</v>
      </c>
      <c r="L4735" t="s">
        <v>13654</v>
      </c>
      <c r="M4735" t="s">
        <v>13655</v>
      </c>
      <c r="N4735">
        <v>0.13388888800000001</v>
      </c>
      <c r="O4735">
        <v>1</v>
      </c>
      <c r="P4735">
        <v>553</v>
      </c>
      <c r="Q4735">
        <v>2</v>
      </c>
      <c r="R4735">
        <v>3</v>
      </c>
      <c r="S4735">
        <v>3</v>
      </c>
      <c r="T4735">
        <v>38</v>
      </c>
      <c r="U4735">
        <v>0</v>
      </c>
      <c r="V4735">
        <v>0</v>
      </c>
      <c r="W4735">
        <v>3.6176352627000002E-2</v>
      </c>
      <c r="X4735">
        <v>9.637578396505381</v>
      </c>
      <c r="Y4735">
        <v>2.080026189736095</v>
      </c>
      <c r="Z4735">
        <v>4.2083477744805003E-2</v>
      </c>
      <c r="AA4735">
        <v>5.4719203016220739</v>
      </c>
      <c r="AB4735">
        <v>2.6504721730711687</v>
      </c>
      <c r="AC4735">
        <v>0</v>
      </c>
      <c r="AD4735">
        <v>0</v>
      </c>
      <c r="AE4735">
        <v>19.918256891306523</v>
      </c>
    </row>
    <row r="4736" spans="1:31" x14ac:dyDescent="0.25">
      <c r="A4736">
        <v>1879623</v>
      </c>
      <c r="B4736">
        <v>1</v>
      </c>
      <c r="C4736" t="s">
        <v>80</v>
      </c>
      <c r="D4736" t="s">
        <v>98</v>
      </c>
      <c r="E4736" t="s">
        <v>146</v>
      </c>
      <c r="F4736" t="s">
        <v>13656</v>
      </c>
      <c r="G4736" t="s">
        <v>148</v>
      </c>
      <c r="H4736" t="s">
        <v>143</v>
      </c>
      <c r="I4736" t="s">
        <v>135</v>
      </c>
      <c r="J4736" t="s">
        <v>136</v>
      </c>
      <c r="K4736" t="s">
        <v>137</v>
      </c>
      <c r="L4736" t="s">
        <v>13657</v>
      </c>
      <c r="M4736" t="s">
        <v>13658</v>
      </c>
      <c r="N4736">
        <v>4.1944444440000002</v>
      </c>
      <c r="O4736">
        <v>0</v>
      </c>
      <c r="P4736">
        <v>5</v>
      </c>
      <c r="Q4736">
        <v>0</v>
      </c>
      <c r="R4736">
        <v>3</v>
      </c>
      <c r="S4736">
        <v>0</v>
      </c>
      <c r="T4736">
        <v>4</v>
      </c>
      <c r="U4736">
        <v>0</v>
      </c>
      <c r="V4736">
        <v>0</v>
      </c>
      <c r="W4736">
        <v>0</v>
      </c>
      <c r="X4736">
        <v>4.0872422307611407</v>
      </c>
      <c r="Y4736">
        <v>0</v>
      </c>
      <c r="Z4736">
        <v>5.3504024147935292</v>
      </c>
      <c r="AA4736">
        <v>0</v>
      </c>
      <c r="AB4736">
        <v>2.713494838119785</v>
      </c>
      <c r="AC4736">
        <v>0</v>
      </c>
      <c r="AD4736">
        <v>0</v>
      </c>
      <c r="AE4736">
        <v>12.151139483674456</v>
      </c>
    </row>
    <row r="4737" spans="1:31" x14ac:dyDescent="0.25">
      <c r="A4737">
        <v>1879772</v>
      </c>
      <c r="B4737">
        <v>1</v>
      </c>
      <c r="C4737" t="s">
        <v>81</v>
      </c>
      <c r="D4737" t="s">
        <v>112</v>
      </c>
      <c r="E4737" t="s">
        <v>146</v>
      </c>
      <c r="F4737" t="s">
        <v>9851</v>
      </c>
      <c r="G4737" t="s">
        <v>212</v>
      </c>
      <c r="H4737" t="s">
        <v>143</v>
      </c>
      <c r="I4737" t="s">
        <v>135</v>
      </c>
      <c r="J4737" t="s">
        <v>3</v>
      </c>
      <c r="K4737" t="s">
        <v>137</v>
      </c>
      <c r="L4737" t="s">
        <v>13659</v>
      </c>
      <c r="M4737" t="s">
        <v>13660</v>
      </c>
      <c r="N4737">
        <v>5.1363888879999999</v>
      </c>
      <c r="O4737">
        <v>0</v>
      </c>
      <c r="P4737">
        <v>10</v>
      </c>
      <c r="Q4737">
        <v>0</v>
      </c>
      <c r="R4737">
        <v>0</v>
      </c>
      <c r="S4737">
        <v>0</v>
      </c>
      <c r="T4737">
        <v>1</v>
      </c>
      <c r="U4737">
        <v>0</v>
      </c>
      <c r="V4737">
        <v>0</v>
      </c>
      <c r="W4737">
        <v>0</v>
      </c>
      <c r="X4737">
        <v>9.3550526837827128</v>
      </c>
      <c r="Y4737">
        <v>0</v>
      </c>
      <c r="Z4737">
        <v>0</v>
      </c>
      <c r="AA4737">
        <v>0</v>
      </c>
      <c r="AB4737">
        <v>0.84118358226366996</v>
      </c>
      <c r="AC4737">
        <v>0</v>
      </c>
      <c r="AD4737">
        <v>0</v>
      </c>
      <c r="AE4737">
        <v>10.196236266046382</v>
      </c>
    </row>
    <row r="4738" spans="1:31" x14ac:dyDescent="0.25">
      <c r="A4738">
        <v>1879517</v>
      </c>
      <c r="B4738">
        <v>1</v>
      </c>
      <c r="C4738" t="s">
        <v>80</v>
      </c>
      <c r="D4738" t="s">
        <v>95</v>
      </c>
      <c r="E4738" t="s">
        <v>210</v>
      </c>
      <c r="F4738" t="s">
        <v>2334</v>
      </c>
      <c r="G4738" t="s">
        <v>133</v>
      </c>
      <c r="H4738" t="s">
        <v>134</v>
      </c>
      <c r="I4738" t="s">
        <v>135</v>
      </c>
      <c r="J4738" t="s">
        <v>136</v>
      </c>
      <c r="K4738" t="s">
        <v>137</v>
      </c>
      <c r="L4738" t="s">
        <v>13661</v>
      </c>
      <c r="M4738" t="s">
        <v>13662</v>
      </c>
      <c r="N4738">
        <v>0.54611111099999998</v>
      </c>
      <c r="O4738">
        <v>3</v>
      </c>
      <c r="P4738">
        <v>644</v>
      </c>
      <c r="Q4738">
        <v>23</v>
      </c>
      <c r="R4738">
        <v>7</v>
      </c>
      <c r="S4738">
        <v>29</v>
      </c>
      <c r="T4738">
        <v>33</v>
      </c>
      <c r="U4738">
        <v>0</v>
      </c>
      <c r="V4738">
        <v>0</v>
      </c>
      <c r="W4738">
        <v>0.64500597019931116</v>
      </c>
      <c r="X4738">
        <v>49.501402390484223</v>
      </c>
      <c r="Y4738">
        <v>49.046719695305399</v>
      </c>
      <c r="Z4738">
        <v>1.3981760841578736</v>
      </c>
      <c r="AA4738">
        <v>197.92813397584183</v>
      </c>
      <c r="AB4738">
        <v>4.8498434405795248</v>
      </c>
      <c r="AC4738">
        <v>0</v>
      </c>
      <c r="AD4738">
        <v>0</v>
      </c>
      <c r="AE4738">
        <v>303.36928155656818</v>
      </c>
    </row>
    <row r="4739" spans="1:31" x14ac:dyDescent="0.25">
      <c r="A4739">
        <v>1879709</v>
      </c>
      <c r="B4739">
        <v>1</v>
      </c>
      <c r="C4739" t="s">
        <v>80</v>
      </c>
      <c r="D4739" t="s">
        <v>96</v>
      </c>
      <c r="E4739" t="s">
        <v>146</v>
      </c>
      <c r="F4739" t="s">
        <v>13663</v>
      </c>
      <c r="G4739" t="s">
        <v>469</v>
      </c>
      <c r="H4739" t="s">
        <v>143</v>
      </c>
      <c r="I4739" t="s">
        <v>135</v>
      </c>
      <c r="J4739" t="s">
        <v>136</v>
      </c>
      <c r="K4739" t="s">
        <v>137</v>
      </c>
      <c r="L4739" t="s">
        <v>13664</v>
      </c>
      <c r="M4739" t="s">
        <v>13665</v>
      </c>
      <c r="N4739">
        <v>1.230277777</v>
      </c>
      <c r="O4739">
        <v>0</v>
      </c>
      <c r="P4739">
        <v>73</v>
      </c>
      <c r="Q4739">
        <v>0</v>
      </c>
      <c r="R4739">
        <v>0</v>
      </c>
      <c r="S4739">
        <v>0</v>
      </c>
      <c r="T4739">
        <v>6</v>
      </c>
      <c r="U4739">
        <v>0</v>
      </c>
      <c r="V4739">
        <v>0</v>
      </c>
      <c r="W4739">
        <v>0</v>
      </c>
      <c r="X4739">
        <v>42.600511197717928</v>
      </c>
      <c r="Y4739">
        <v>0</v>
      </c>
      <c r="Z4739">
        <v>0</v>
      </c>
      <c r="AA4739">
        <v>0</v>
      </c>
      <c r="AB4739">
        <v>9.9032788235901865</v>
      </c>
      <c r="AC4739">
        <v>0</v>
      </c>
      <c r="AD4739">
        <v>0</v>
      </c>
      <c r="AE4739">
        <v>52.503790021308113</v>
      </c>
    </row>
    <row r="4740" spans="1:31" x14ac:dyDescent="0.25">
      <c r="A4740">
        <v>1879563</v>
      </c>
      <c r="B4740">
        <v>1</v>
      </c>
      <c r="C4740" t="s">
        <v>81</v>
      </c>
      <c r="D4740" t="s">
        <v>118</v>
      </c>
      <c r="E4740" t="s">
        <v>146</v>
      </c>
      <c r="F4740" t="s">
        <v>13666</v>
      </c>
      <c r="G4740" t="s">
        <v>148</v>
      </c>
      <c r="H4740" t="s">
        <v>143</v>
      </c>
      <c r="I4740" t="s">
        <v>135</v>
      </c>
      <c r="J4740" t="s">
        <v>136</v>
      </c>
      <c r="K4740" t="s">
        <v>137</v>
      </c>
      <c r="L4740" t="s">
        <v>13667</v>
      </c>
      <c r="M4740" t="s">
        <v>13668</v>
      </c>
      <c r="N4740">
        <v>2.7552777769999999</v>
      </c>
      <c r="O4740">
        <v>0</v>
      </c>
      <c r="P4740">
        <v>23</v>
      </c>
      <c r="Q4740">
        <v>0</v>
      </c>
      <c r="R4740">
        <v>0</v>
      </c>
      <c r="S4740">
        <v>0</v>
      </c>
      <c r="T4740">
        <v>6</v>
      </c>
      <c r="U4740">
        <v>0</v>
      </c>
      <c r="V4740">
        <v>0</v>
      </c>
      <c r="W4740">
        <v>0</v>
      </c>
      <c r="X4740">
        <v>12.09477377047414</v>
      </c>
      <c r="Y4740">
        <v>0</v>
      </c>
      <c r="Z4740">
        <v>0</v>
      </c>
      <c r="AA4740">
        <v>0</v>
      </c>
      <c r="AB4740">
        <v>3.0262192379086934</v>
      </c>
      <c r="AC4740">
        <v>0</v>
      </c>
      <c r="AD4740">
        <v>0</v>
      </c>
      <c r="AE4740">
        <v>15.120993008382833</v>
      </c>
    </row>
    <row r="4741" spans="1:31" x14ac:dyDescent="0.25">
      <c r="A4741">
        <v>1879686</v>
      </c>
      <c r="B4741">
        <v>1</v>
      </c>
      <c r="C4741" t="s">
        <v>80</v>
      </c>
      <c r="D4741" t="s">
        <v>98</v>
      </c>
      <c r="E4741" t="s">
        <v>140</v>
      </c>
      <c r="F4741" t="s">
        <v>13669</v>
      </c>
      <c r="G4741" t="s">
        <v>163</v>
      </c>
      <c r="H4741" t="s">
        <v>143</v>
      </c>
      <c r="I4741" t="s">
        <v>135</v>
      </c>
      <c r="J4741" t="s">
        <v>136</v>
      </c>
      <c r="K4741" t="s">
        <v>137</v>
      </c>
      <c r="L4741" t="s">
        <v>13670</v>
      </c>
      <c r="M4741" t="s">
        <v>13671</v>
      </c>
      <c r="N4741">
        <v>7.4275000000000002</v>
      </c>
      <c r="O4741">
        <v>0</v>
      </c>
      <c r="P4741">
        <v>0</v>
      </c>
      <c r="Q4741">
        <v>0</v>
      </c>
      <c r="R4741">
        <v>3</v>
      </c>
      <c r="S4741">
        <v>0</v>
      </c>
      <c r="T4741">
        <v>0</v>
      </c>
      <c r="U4741">
        <v>0</v>
      </c>
      <c r="V4741">
        <v>0</v>
      </c>
      <c r="W4741">
        <v>0</v>
      </c>
      <c r="X4741">
        <v>0</v>
      </c>
      <c r="Y4741">
        <v>0</v>
      </c>
      <c r="Z4741">
        <v>267.72052614328072</v>
      </c>
      <c r="AA4741">
        <v>0</v>
      </c>
      <c r="AB4741">
        <v>0</v>
      </c>
      <c r="AC4741">
        <v>0</v>
      </c>
      <c r="AD4741">
        <v>0</v>
      </c>
      <c r="AE4741">
        <v>267.72052614328072</v>
      </c>
    </row>
    <row r="4742" spans="1:31" x14ac:dyDescent="0.25">
      <c r="A4742">
        <v>1879603</v>
      </c>
      <c r="B4742">
        <v>1</v>
      </c>
      <c r="C4742" t="s">
        <v>80</v>
      </c>
      <c r="D4742" t="s">
        <v>98</v>
      </c>
      <c r="E4742" t="s">
        <v>140</v>
      </c>
      <c r="F4742" t="s">
        <v>13672</v>
      </c>
      <c r="G4742" t="s">
        <v>163</v>
      </c>
      <c r="H4742" t="s">
        <v>143</v>
      </c>
      <c r="I4742" t="s">
        <v>135</v>
      </c>
      <c r="J4742" t="s">
        <v>136</v>
      </c>
      <c r="K4742" t="s">
        <v>137</v>
      </c>
      <c r="L4742" t="s">
        <v>13673</v>
      </c>
      <c r="M4742" t="s">
        <v>13674</v>
      </c>
      <c r="N4742">
        <v>6.7519444440000003</v>
      </c>
      <c r="O4742">
        <v>0</v>
      </c>
      <c r="P4742">
        <v>1</v>
      </c>
      <c r="Q4742">
        <v>0</v>
      </c>
      <c r="R4742">
        <v>0</v>
      </c>
      <c r="S4742">
        <v>0</v>
      </c>
      <c r="T4742">
        <v>0</v>
      </c>
      <c r="U4742">
        <v>0</v>
      </c>
      <c r="V4742">
        <v>0</v>
      </c>
      <c r="W4742">
        <v>0</v>
      </c>
      <c r="X4742">
        <v>1.3581553295225375</v>
      </c>
      <c r="Y4742">
        <v>0</v>
      </c>
      <c r="Z4742">
        <v>0</v>
      </c>
      <c r="AA4742">
        <v>0</v>
      </c>
      <c r="AB4742">
        <v>0</v>
      </c>
      <c r="AC4742">
        <v>0</v>
      </c>
      <c r="AD4742">
        <v>0</v>
      </c>
      <c r="AE4742">
        <v>1.3581553295225375</v>
      </c>
    </row>
    <row r="4743" spans="1:31" x14ac:dyDescent="0.25">
      <c r="A4743">
        <v>1879600</v>
      </c>
      <c r="B4743">
        <v>1</v>
      </c>
      <c r="C4743" t="s">
        <v>81</v>
      </c>
      <c r="D4743" t="s">
        <v>123</v>
      </c>
      <c r="E4743" t="s">
        <v>146</v>
      </c>
      <c r="F4743" t="s">
        <v>13675</v>
      </c>
      <c r="G4743" t="s">
        <v>171</v>
      </c>
      <c r="H4743" t="s">
        <v>143</v>
      </c>
      <c r="I4743" t="s">
        <v>135</v>
      </c>
      <c r="J4743" t="s">
        <v>136</v>
      </c>
      <c r="K4743" t="s">
        <v>172</v>
      </c>
      <c r="L4743" t="s">
        <v>13676</v>
      </c>
      <c r="M4743" t="s">
        <v>13677</v>
      </c>
      <c r="N4743">
        <v>5.5940980549999999</v>
      </c>
      <c r="O4743">
        <v>0</v>
      </c>
      <c r="P4743">
        <v>80</v>
      </c>
      <c r="Q4743">
        <v>0</v>
      </c>
      <c r="R4743">
        <v>1</v>
      </c>
      <c r="S4743">
        <v>0</v>
      </c>
      <c r="T4743">
        <v>1</v>
      </c>
      <c r="U4743">
        <v>0</v>
      </c>
      <c r="V4743">
        <v>0</v>
      </c>
      <c r="W4743">
        <v>0</v>
      </c>
      <c r="X4743">
        <v>105.4906730524982</v>
      </c>
      <c r="Y4743">
        <v>0</v>
      </c>
      <c r="Z4743">
        <v>7.1823194584718841</v>
      </c>
      <c r="AA4743">
        <v>0</v>
      </c>
      <c r="AB4743">
        <v>0.8205283509089335</v>
      </c>
      <c r="AC4743">
        <v>0</v>
      </c>
      <c r="AD4743">
        <v>0</v>
      </c>
      <c r="AE4743">
        <v>113.49352086187901</v>
      </c>
    </row>
    <row r="4744" spans="1:31" x14ac:dyDescent="0.25">
      <c r="A4744">
        <v>1879895</v>
      </c>
      <c r="B4744">
        <v>1</v>
      </c>
      <c r="C4744" t="s">
        <v>80</v>
      </c>
      <c r="D4744" t="s">
        <v>100</v>
      </c>
      <c r="E4744" t="s">
        <v>146</v>
      </c>
      <c r="F4744" t="s">
        <v>13678</v>
      </c>
      <c r="G4744" t="s">
        <v>148</v>
      </c>
      <c r="H4744" t="s">
        <v>143</v>
      </c>
      <c r="I4744" t="s">
        <v>135</v>
      </c>
      <c r="J4744" t="s">
        <v>136</v>
      </c>
      <c r="K4744" t="s">
        <v>137</v>
      </c>
      <c r="L4744" t="s">
        <v>13679</v>
      </c>
      <c r="M4744" t="s">
        <v>13680</v>
      </c>
      <c r="N4744">
        <v>0.35055555500000002</v>
      </c>
      <c r="O4744">
        <v>0</v>
      </c>
      <c r="P4744">
        <v>45</v>
      </c>
      <c r="Q4744">
        <v>0</v>
      </c>
      <c r="R4744">
        <v>1</v>
      </c>
      <c r="S4744">
        <v>0</v>
      </c>
      <c r="T4744">
        <v>1</v>
      </c>
      <c r="U4744">
        <v>0</v>
      </c>
      <c r="V4744">
        <v>0</v>
      </c>
      <c r="W4744">
        <v>0</v>
      </c>
      <c r="X4744">
        <v>4.1854487958093394</v>
      </c>
      <c r="Y4744">
        <v>0</v>
      </c>
      <c r="Z4744">
        <v>0.17490715271720059</v>
      </c>
      <c r="AA4744">
        <v>0</v>
      </c>
      <c r="AB4744">
        <v>3.5053363814915556E-2</v>
      </c>
      <c r="AC4744">
        <v>0</v>
      </c>
      <c r="AD4744">
        <v>0</v>
      </c>
      <c r="AE4744">
        <v>4.3954093123414557</v>
      </c>
    </row>
    <row r="4745" spans="1:31" x14ac:dyDescent="0.25">
      <c r="A4745">
        <v>1879789</v>
      </c>
      <c r="B4745">
        <v>1</v>
      </c>
      <c r="C4745" t="s">
        <v>81</v>
      </c>
      <c r="D4745" t="s">
        <v>122</v>
      </c>
      <c r="E4745" t="s">
        <v>210</v>
      </c>
      <c r="F4745" t="s">
        <v>2603</v>
      </c>
      <c r="G4745" t="s">
        <v>133</v>
      </c>
      <c r="H4745" t="s">
        <v>134</v>
      </c>
      <c r="I4745" t="s">
        <v>135</v>
      </c>
      <c r="J4745" t="s">
        <v>136</v>
      </c>
      <c r="K4745" t="s">
        <v>137</v>
      </c>
      <c r="L4745" t="s">
        <v>13681</v>
      </c>
      <c r="M4745" t="s">
        <v>13682</v>
      </c>
      <c r="N4745">
        <v>0.42666666600000003</v>
      </c>
      <c r="O4745">
        <v>1</v>
      </c>
      <c r="P4745">
        <v>4208</v>
      </c>
      <c r="Q4745">
        <v>1</v>
      </c>
      <c r="R4745">
        <v>11</v>
      </c>
      <c r="S4745">
        <v>16</v>
      </c>
      <c r="T4745">
        <v>785</v>
      </c>
      <c r="U4745">
        <v>5</v>
      </c>
      <c r="V4745">
        <v>1</v>
      </c>
      <c r="W4745">
        <v>0.11434977611361109</v>
      </c>
      <c r="X4745">
        <v>369.87777392611144</v>
      </c>
      <c r="Y4745">
        <v>7.9218212521564718E-2</v>
      </c>
      <c r="Z4745">
        <v>6.3796374315460067</v>
      </c>
      <c r="AA4745">
        <v>30.816654056868707</v>
      </c>
      <c r="AB4745">
        <v>184.35553574273439</v>
      </c>
      <c r="AC4745">
        <v>642.80128274387926</v>
      </c>
      <c r="AD4745">
        <v>0.38557819637856749</v>
      </c>
      <c r="AE4745">
        <v>1234.8100300861536</v>
      </c>
    </row>
    <row r="4746" spans="1:31" x14ac:dyDescent="0.25">
      <c r="A4746">
        <v>1879812</v>
      </c>
      <c r="B4746">
        <v>1</v>
      </c>
      <c r="C4746" t="s">
        <v>80</v>
      </c>
      <c r="D4746" t="s">
        <v>96</v>
      </c>
      <c r="E4746" t="s">
        <v>140</v>
      </c>
      <c r="F4746" t="s">
        <v>13683</v>
      </c>
      <c r="G4746" t="s">
        <v>163</v>
      </c>
      <c r="H4746" t="s">
        <v>143</v>
      </c>
      <c r="I4746" t="s">
        <v>135</v>
      </c>
      <c r="J4746" t="s">
        <v>136</v>
      </c>
      <c r="K4746" t="s">
        <v>137</v>
      </c>
      <c r="L4746" t="s">
        <v>13547</v>
      </c>
      <c r="M4746" t="s">
        <v>13684</v>
      </c>
      <c r="N4746">
        <v>5.5669444439999998</v>
      </c>
      <c r="O4746">
        <v>0</v>
      </c>
      <c r="P4746">
        <v>1</v>
      </c>
      <c r="Q4746">
        <v>0</v>
      </c>
      <c r="R4746">
        <v>0</v>
      </c>
      <c r="S4746">
        <v>0</v>
      </c>
      <c r="T4746">
        <v>0</v>
      </c>
      <c r="U4746">
        <v>0</v>
      </c>
      <c r="V4746">
        <v>0</v>
      </c>
      <c r="W4746">
        <v>0</v>
      </c>
      <c r="X4746">
        <v>1.6725040220739582</v>
      </c>
      <c r="Y4746">
        <v>0</v>
      </c>
      <c r="Z4746">
        <v>0</v>
      </c>
      <c r="AA4746">
        <v>0</v>
      </c>
      <c r="AB4746">
        <v>0</v>
      </c>
      <c r="AC4746">
        <v>0</v>
      </c>
      <c r="AD4746">
        <v>0</v>
      </c>
      <c r="AE4746">
        <v>1.6725040220739582</v>
      </c>
    </row>
    <row r="4747" spans="1:31" x14ac:dyDescent="0.25">
      <c r="A4747">
        <v>1879955</v>
      </c>
      <c r="B4747">
        <v>1</v>
      </c>
      <c r="C4747" t="s">
        <v>80</v>
      </c>
      <c r="D4747" t="s">
        <v>93</v>
      </c>
      <c r="E4747" t="s">
        <v>140</v>
      </c>
      <c r="F4747" t="s">
        <v>13685</v>
      </c>
      <c r="G4747" t="s">
        <v>163</v>
      </c>
      <c r="H4747" t="s">
        <v>143</v>
      </c>
      <c r="I4747" t="s">
        <v>135</v>
      </c>
      <c r="J4747" t="s">
        <v>136</v>
      </c>
      <c r="K4747" t="s">
        <v>137</v>
      </c>
      <c r="L4747" t="s">
        <v>13686</v>
      </c>
      <c r="M4747" t="s">
        <v>13687</v>
      </c>
      <c r="N4747">
        <v>1.320277777</v>
      </c>
      <c r="O4747">
        <v>0</v>
      </c>
      <c r="P4747">
        <v>0</v>
      </c>
      <c r="Q4747">
        <v>0</v>
      </c>
      <c r="R4747">
        <v>1</v>
      </c>
      <c r="S4747">
        <v>0</v>
      </c>
      <c r="T4747">
        <v>0</v>
      </c>
      <c r="U4747">
        <v>0</v>
      </c>
      <c r="V4747">
        <v>0</v>
      </c>
      <c r="W4747">
        <v>0</v>
      </c>
      <c r="X4747">
        <v>0</v>
      </c>
      <c r="Y4747">
        <v>0</v>
      </c>
      <c r="Z4747">
        <v>2.6917173209135359</v>
      </c>
      <c r="AA4747">
        <v>0</v>
      </c>
      <c r="AB4747">
        <v>0</v>
      </c>
      <c r="AC4747">
        <v>0</v>
      </c>
      <c r="AD4747">
        <v>0</v>
      </c>
      <c r="AE4747">
        <v>2.6917173209135359</v>
      </c>
    </row>
    <row r="4748" spans="1:31" x14ac:dyDescent="0.25">
      <c r="A4748">
        <v>1879981</v>
      </c>
      <c r="B4748">
        <v>1</v>
      </c>
      <c r="C4748" t="s">
        <v>80</v>
      </c>
      <c r="D4748" t="s">
        <v>96</v>
      </c>
      <c r="E4748" t="s">
        <v>222</v>
      </c>
      <c r="F4748" t="s">
        <v>1821</v>
      </c>
      <c r="G4748" t="s">
        <v>663</v>
      </c>
      <c r="H4748" t="s">
        <v>143</v>
      </c>
      <c r="I4748" t="s">
        <v>135</v>
      </c>
      <c r="J4748" t="s">
        <v>136</v>
      </c>
      <c r="K4748" t="s">
        <v>137</v>
      </c>
      <c r="L4748" t="s">
        <v>13688</v>
      </c>
      <c r="M4748" t="s">
        <v>13689</v>
      </c>
      <c r="N4748">
        <v>1.471944444</v>
      </c>
      <c r="O4748">
        <v>0</v>
      </c>
      <c r="P4748">
        <v>37</v>
      </c>
      <c r="Q4748">
        <v>0</v>
      </c>
      <c r="R4748">
        <v>0</v>
      </c>
      <c r="S4748">
        <v>0</v>
      </c>
      <c r="T4748">
        <v>20</v>
      </c>
      <c r="U4748">
        <v>0</v>
      </c>
      <c r="V4748">
        <v>0</v>
      </c>
      <c r="W4748">
        <v>0</v>
      </c>
      <c r="X4748">
        <v>31.939300342476706</v>
      </c>
      <c r="Y4748">
        <v>0</v>
      </c>
      <c r="Z4748">
        <v>0</v>
      </c>
      <c r="AA4748">
        <v>0</v>
      </c>
      <c r="AB4748">
        <v>45.82969043303126</v>
      </c>
      <c r="AC4748">
        <v>0</v>
      </c>
      <c r="AD4748">
        <v>0</v>
      </c>
      <c r="AE4748">
        <v>77.768990775507973</v>
      </c>
    </row>
    <row r="4749" spans="1:31" x14ac:dyDescent="0.25">
      <c r="A4749">
        <v>1879932</v>
      </c>
      <c r="B4749">
        <v>1</v>
      </c>
      <c r="C4749" t="s">
        <v>80</v>
      </c>
      <c r="D4749" t="s">
        <v>93</v>
      </c>
      <c r="E4749" t="s">
        <v>146</v>
      </c>
      <c r="F4749" t="s">
        <v>13690</v>
      </c>
      <c r="G4749" t="s">
        <v>148</v>
      </c>
      <c r="H4749" t="s">
        <v>143</v>
      </c>
      <c r="I4749" t="s">
        <v>135</v>
      </c>
      <c r="J4749" t="s">
        <v>136</v>
      </c>
      <c r="K4749" t="s">
        <v>137</v>
      </c>
      <c r="L4749" t="s">
        <v>13691</v>
      </c>
      <c r="M4749" t="s">
        <v>13692</v>
      </c>
      <c r="N4749">
        <v>2.1011111109999998</v>
      </c>
      <c r="O4749">
        <v>0</v>
      </c>
      <c r="P4749">
        <v>0</v>
      </c>
      <c r="Q4749">
        <v>0</v>
      </c>
      <c r="R4749">
        <v>2</v>
      </c>
      <c r="S4749">
        <v>0</v>
      </c>
      <c r="T4749">
        <v>0</v>
      </c>
      <c r="U4749">
        <v>0</v>
      </c>
      <c r="V4749">
        <v>0</v>
      </c>
      <c r="W4749">
        <v>0</v>
      </c>
      <c r="X4749">
        <v>0</v>
      </c>
      <c r="Y4749">
        <v>0</v>
      </c>
      <c r="Z4749">
        <v>14.709141592948667</v>
      </c>
      <c r="AA4749">
        <v>0</v>
      </c>
      <c r="AB4749">
        <v>0</v>
      </c>
      <c r="AC4749">
        <v>0</v>
      </c>
      <c r="AD4749">
        <v>0</v>
      </c>
      <c r="AE4749">
        <v>14.709141592948667</v>
      </c>
    </row>
    <row r="4750" spans="1:31" x14ac:dyDescent="0.25">
      <c r="A4750">
        <v>1879832</v>
      </c>
      <c r="B4750">
        <v>1</v>
      </c>
      <c r="C4750" t="s">
        <v>80</v>
      </c>
      <c r="D4750" t="s">
        <v>83</v>
      </c>
      <c r="E4750" t="s">
        <v>158</v>
      </c>
      <c r="F4750" t="s">
        <v>13693</v>
      </c>
      <c r="G4750" t="s">
        <v>133</v>
      </c>
      <c r="H4750" t="s">
        <v>134</v>
      </c>
      <c r="I4750" t="s">
        <v>135</v>
      </c>
      <c r="J4750" t="s">
        <v>136</v>
      </c>
      <c r="K4750" t="s">
        <v>137</v>
      </c>
      <c r="L4750" t="s">
        <v>13694</v>
      </c>
      <c r="M4750" t="s">
        <v>13695</v>
      </c>
      <c r="N4750">
        <v>1.098055555</v>
      </c>
      <c r="O4750">
        <v>0</v>
      </c>
      <c r="P4750">
        <v>2165</v>
      </c>
      <c r="Q4750">
        <v>0</v>
      </c>
      <c r="R4750">
        <v>0</v>
      </c>
      <c r="S4750">
        <v>5</v>
      </c>
      <c r="T4750">
        <v>297</v>
      </c>
      <c r="U4750">
        <v>3</v>
      </c>
      <c r="V4750">
        <v>8</v>
      </c>
      <c r="W4750">
        <v>0</v>
      </c>
      <c r="X4750">
        <v>762.73112895725274</v>
      </c>
      <c r="Y4750">
        <v>0</v>
      </c>
      <c r="Z4750">
        <v>0</v>
      </c>
      <c r="AA4750">
        <v>101.12470766305223</v>
      </c>
      <c r="AB4750">
        <v>315.06085840714155</v>
      </c>
      <c r="AC4750">
        <v>169.14404815035215</v>
      </c>
      <c r="AD4750">
        <v>51.038681662376192</v>
      </c>
      <c r="AE4750">
        <v>1399.0994248401748</v>
      </c>
    </row>
    <row r="4751" spans="1:31" x14ac:dyDescent="0.25">
      <c r="A4751">
        <v>1879726</v>
      </c>
      <c r="B4751">
        <v>1</v>
      </c>
      <c r="C4751" t="s">
        <v>81</v>
      </c>
      <c r="D4751" t="s">
        <v>122</v>
      </c>
      <c r="E4751" t="s">
        <v>169</v>
      </c>
      <c r="F4751" t="s">
        <v>12758</v>
      </c>
      <c r="G4751" t="s">
        <v>183</v>
      </c>
      <c r="H4751" t="s">
        <v>143</v>
      </c>
      <c r="I4751" t="s">
        <v>135</v>
      </c>
      <c r="J4751" t="s">
        <v>136</v>
      </c>
      <c r="K4751" t="s">
        <v>137</v>
      </c>
      <c r="L4751" t="s">
        <v>13696</v>
      </c>
      <c r="M4751" t="s">
        <v>13697</v>
      </c>
      <c r="N4751">
        <v>8.3911111110000007</v>
      </c>
      <c r="O4751">
        <v>0</v>
      </c>
      <c r="P4751">
        <v>78</v>
      </c>
      <c r="Q4751">
        <v>0</v>
      </c>
      <c r="R4751">
        <v>0</v>
      </c>
      <c r="S4751">
        <v>0</v>
      </c>
      <c r="T4751">
        <v>8</v>
      </c>
      <c r="U4751">
        <v>0</v>
      </c>
      <c r="V4751">
        <v>0</v>
      </c>
      <c r="W4751">
        <v>0</v>
      </c>
      <c r="X4751">
        <v>109.52141389835751</v>
      </c>
      <c r="Y4751">
        <v>0</v>
      </c>
      <c r="Z4751">
        <v>0</v>
      </c>
      <c r="AA4751">
        <v>0</v>
      </c>
      <c r="AB4751">
        <v>64.051347961252091</v>
      </c>
      <c r="AC4751">
        <v>0</v>
      </c>
      <c r="AD4751">
        <v>0</v>
      </c>
      <c r="AE4751">
        <v>173.57276185960961</v>
      </c>
    </row>
    <row r="4752" spans="1:31" x14ac:dyDescent="0.25">
      <c r="A4752">
        <v>1879620</v>
      </c>
      <c r="B4752">
        <v>1</v>
      </c>
      <c r="C4752" t="s">
        <v>80</v>
      </c>
      <c r="D4752" t="s">
        <v>100</v>
      </c>
      <c r="E4752" t="s">
        <v>146</v>
      </c>
      <c r="F4752" t="s">
        <v>13698</v>
      </c>
      <c r="G4752" t="s">
        <v>501</v>
      </c>
      <c r="H4752" t="s">
        <v>143</v>
      </c>
      <c r="I4752" t="s">
        <v>135</v>
      </c>
      <c r="J4752" t="s">
        <v>136</v>
      </c>
      <c r="K4752" t="s">
        <v>137</v>
      </c>
      <c r="L4752" t="s">
        <v>13699</v>
      </c>
      <c r="M4752" t="s">
        <v>13700</v>
      </c>
      <c r="N4752">
        <v>1.8222222219999999</v>
      </c>
      <c r="O4752">
        <v>0</v>
      </c>
      <c r="P4752">
        <v>0</v>
      </c>
      <c r="Q4752">
        <v>0</v>
      </c>
      <c r="R4752">
        <v>8</v>
      </c>
      <c r="S4752">
        <v>0</v>
      </c>
      <c r="T4752">
        <v>0</v>
      </c>
      <c r="U4752">
        <v>0</v>
      </c>
      <c r="V4752">
        <v>0</v>
      </c>
      <c r="W4752">
        <v>0</v>
      </c>
      <c r="X4752">
        <v>0</v>
      </c>
      <c r="Y4752">
        <v>0</v>
      </c>
      <c r="Z4752">
        <v>50.90486117226132</v>
      </c>
      <c r="AA4752">
        <v>0</v>
      </c>
      <c r="AB4752">
        <v>0</v>
      </c>
      <c r="AC4752">
        <v>0</v>
      </c>
      <c r="AD4752">
        <v>0</v>
      </c>
      <c r="AE4752">
        <v>50.90486117226132</v>
      </c>
    </row>
    <row r="4753" spans="1:31" x14ac:dyDescent="0.25">
      <c r="A4753">
        <v>1879669</v>
      </c>
      <c r="B4753">
        <v>1</v>
      </c>
      <c r="C4753" t="s">
        <v>81</v>
      </c>
      <c r="D4753" t="s">
        <v>120</v>
      </c>
      <c r="E4753" t="s">
        <v>210</v>
      </c>
      <c r="F4753" t="s">
        <v>13701</v>
      </c>
      <c r="G4753" t="s">
        <v>402</v>
      </c>
      <c r="H4753" t="s">
        <v>134</v>
      </c>
      <c r="I4753" t="s">
        <v>135</v>
      </c>
      <c r="J4753" t="s">
        <v>136</v>
      </c>
      <c r="K4753" t="s">
        <v>172</v>
      </c>
      <c r="L4753" t="s">
        <v>13702</v>
      </c>
      <c r="M4753" t="s">
        <v>13703</v>
      </c>
      <c r="N4753">
        <v>0.266666666</v>
      </c>
      <c r="O4753">
        <v>1</v>
      </c>
      <c r="P4753">
        <v>1112</v>
      </c>
      <c r="Q4753">
        <v>90</v>
      </c>
      <c r="R4753">
        <v>45</v>
      </c>
      <c r="S4753">
        <v>20</v>
      </c>
      <c r="T4753">
        <v>49</v>
      </c>
      <c r="U4753">
        <v>2</v>
      </c>
      <c r="V4753">
        <v>0</v>
      </c>
      <c r="W4753">
        <v>0.26538710466400001</v>
      </c>
      <c r="X4753">
        <v>56.511265204824014</v>
      </c>
      <c r="Y4753">
        <v>136.71642415693438</v>
      </c>
      <c r="Z4753">
        <v>25.232765793726401</v>
      </c>
      <c r="AA4753">
        <v>15.207875025511997</v>
      </c>
      <c r="AB4753">
        <v>4.5303060509392008</v>
      </c>
      <c r="AC4753">
        <v>6.6389275107104009</v>
      </c>
      <c r="AD4753">
        <v>0</v>
      </c>
      <c r="AE4753">
        <v>245.10295084731041</v>
      </c>
    </row>
    <row r="4754" spans="1:31" x14ac:dyDescent="0.25">
      <c r="A4754">
        <v>1879918</v>
      </c>
      <c r="B4754">
        <v>1</v>
      </c>
      <c r="C4754" t="s">
        <v>80</v>
      </c>
      <c r="D4754" t="s">
        <v>100</v>
      </c>
      <c r="E4754" t="s">
        <v>158</v>
      </c>
      <c r="F4754" t="s">
        <v>3408</v>
      </c>
      <c r="G4754" t="s">
        <v>219</v>
      </c>
      <c r="H4754" t="s">
        <v>134</v>
      </c>
      <c r="I4754" t="s">
        <v>135</v>
      </c>
      <c r="J4754" t="s">
        <v>136</v>
      </c>
      <c r="K4754" t="s">
        <v>137</v>
      </c>
      <c r="L4754" t="s">
        <v>13704</v>
      </c>
      <c r="M4754" t="s">
        <v>13705</v>
      </c>
      <c r="N4754">
        <v>1.2669444439999999</v>
      </c>
      <c r="O4754">
        <v>0</v>
      </c>
      <c r="P4754">
        <v>85</v>
      </c>
      <c r="Q4754">
        <v>0</v>
      </c>
      <c r="R4754">
        <v>46</v>
      </c>
      <c r="S4754">
        <v>0</v>
      </c>
      <c r="T4754">
        <v>31</v>
      </c>
      <c r="U4754">
        <v>0</v>
      </c>
      <c r="V4754">
        <v>0</v>
      </c>
      <c r="W4754">
        <v>0</v>
      </c>
      <c r="X4754">
        <v>32.889599478608218</v>
      </c>
      <c r="Y4754">
        <v>0</v>
      </c>
      <c r="Z4754">
        <v>58.047797509986815</v>
      </c>
      <c r="AA4754">
        <v>0</v>
      </c>
      <c r="AB4754">
        <v>23.716364510653982</v>
      </c>
      <c r="AC4754">
        <v>0</v>
      </c>
      <c r="AD4754">
        <v>0</v>
      </c>
      <c r="AE4754">
        <v>114.65376149924901</v>
      </c>
    </row>
    <row r="4755" spans="1:31" x14ac:dyDescent="0.25">
      <c r="A4755">
        <v>1879769</v>
      </c>
      <c r="B4755">
        <v>1</v>
      </c>
      <c r="C4755" t="s">
        <v>80</v>
      </c>
      <c r="D4755" t="s">
        <v>109</v>
      </c>
      <c r="E4755" t="s">
        <v>146</v>
      </c>
      <c r="F4755" t="s">
        <v>13706</v>
      </c>
      <c r="G4755" t="s">
        <v>148</v>
      </c>
      <c r="H4755" t="s">
        <v>143</v>
      </c>
      <c r="I4755" t="s">
        <v>135</v>
      </c>
      <c r="J4755" t="s">
        <v>136</v>
      </c>
      <c r="K4755" t="s">
        <v>137</v>
      </c>
      <c r="L4755" t="s">
        <v>13707</v>
      </c>
      <c r="M4755" t="s">
        <v>13708</v>
      </c>
      <c r="N4755">
        <v>2.2683333330000002</v>
      </c>
      <c r="O4755">
        <v>0</v>
      </c>
      <c r="P4755">
        <v>33</v>
      </c>
      <c r="Q4755">
        <v>0</v>
      </c>
      <c r="R4755">
        <v>1</v>
      </c>
      <c r="S4755">
        <v>0</v>
      </c>
      <c r="T4755">
        <v>3</v>
      </c>
      <c r="U4755">
        <v>0</v>
      </c>
      <c r="V4755">
        <v>0</v>
      </c>
      <c r="W4755">
        <v>0</v>
      </c>
      <c r="X4755">
        <v>11.551711220178756</v>
      </c>
      <c r="Y4755">
        <v>0</v>
      </c>
      <c r="Z4755">
        <v>6.2096799622043699</v>
      </c>
      <c r="AA4755">
        <v>0</v>
      </c>
      <c r="AB4755">
        <v>0.44466257726233677</v>
      </c>
      <c r="AC4755">
        <v>0</v>
      </c>
      <c r="AD4755">
        <v>0</v>
      </c>
      <c r="AE4755">
        <v>18.206053759645464</v>
      </c>
    </row>
    <row r="4756" spans="1:31" x14ac:dyDescent="0.25">
      <c r="A4756">
        <v>1879589</v>
      </c>
      <c r="B4756">
        <v>1</v>
      </c>
      <c r="C4756" t="s">
        <v>81</v>
      </c>
      <c r="D4756" t="s">
        <v>112</v>
      </c>
      <c r="E4756" t="s">
        <v>158</v>
      </c>
      <c r="F4756" t="s">
        <v>13709</v>
      </c>
      <c r="G4756" t="s">
        <v>171</v>
      </c>
      <c r="H4756" t="s">
        <v>134</v>
      </c>
      <c r="I4756" t="s">
        <v>135</v>
      </c>
      <c r="J4756" t="s">
        <v>136</v>
      </c>
      <c r="K4756" t="s">
        <v>172</v>
      </c>
      <c r="L4756" t="s">
        <v>13710</v>
      </c>
      <c r="M4756" t="s">
        <v>13711</v>
      </c>
      <c r="N4756">
        <v>4.7458072219999998</v>
      </c>
      <c r="O4756">
        <v>0</v>
      </c>
      <c r="P4756">
        <v>49</v>
      </c>
      <c r="Q4756">
        <v>1</v>
      </c>
      <c r="R4756">
        <v>96</v>
      </c>
      <c r="S4756">
        <v>1</v>
      </c>
      <c r="T4756">
        <v>4</v>
      </c>
      <c r="U4756">
        <v>0</v>
      </c>
      <c r="V4756">
        <v>0</v>
      </c>
      <c r="W4756">
        <v>0</v>
      </c>
      <c r="X4756">
        <v>95.726549906741553</v>
      </c>
      <c r="Y4756">
        <v>0.24111682897500003</v>
      </c>
      <c r="Z4756">
        <v>205.30339965899623</v>
      </c>
      <c r="AA4756">
        <v>97.379710156800016</v>
      </c>
      <c r="AB4756">
        <v>5.5314434769058503</v>
      </c>
      <c r="AC4756">
        <v>0</v>
      </c>
      <c r="AD4756">
        <v>0</v>
      </c>
      <c r="AE4756">
        <v>404.18222002841861</v>
      </c>
    </row>
    <row r="4757" spans="1:31" x14ac:dyDescent="0.25">
      <c r="A4757">
        <v>1879921</v>
      </c>
      <c r="B4757">
        <v>1</v>
      </c>
      <c r="C4757" t="s">
        <v>81</v>
      </c>
      <c r="D4757" t="s">
        <v>120</v>
      </c>
      <c r="E4757" t="s">
        <v>140</v>
      </c>
      <c r="F4757" t="s">
        <v>13712</v>
      </c>
      <c r="G4757" t="s">
        <v>207</v>
      </c>
      <c r="H4757" t="s">
        <v>143</v>
      </c>
      <c r="I4757" t="s">
        <v>135</v>
      </c>
      <c r="J4757" t="s">
        <v>136</v>
      </c>
      <c r="K4757" t="s">
        <v>137</v>
      </c>
      <c r="L4757" t="s">
        <v>13713</v>
      </c>
      <c r="M4757" t="s">
        <v>13714</v>
      </c>
      <c r="N4757">
        <v>2.406111111</v>
      </c>
      <c r="O4757">
        <v>0</v>
      </c>
      <c r="P4757">
        <v>17</v>
      </c>
      <c r="Q4757">
        <v>0</v>
      </c>
      <c r="R4757">
        <v>0</v>
      </c>
      <c r="S4757">
        <v>0</v>
      </c>
      <c r="T4757">
        <v>0</v>
      </c>
      <c r="U4757">
        <v>0</v>
      </c>
      <c r="V4757">
        <v>0</v>
      </c>
      <c r="W4757">
        <v>0</v>
      </c>
      <c r="X4757">
        <v>11.286376377588564</v>
      </c>
      <c r="Y4757">
        <v>0</v>
      </c>
      <c r="Z4757">
        <v>0</v>
      </c>
      <c r="AA4757">
        <v>0</v>
      </c>
      <c r="AB4757">
        <v>0</v>
      </c>
      <c r="AC4757">
        <v>0</v>
      </c>
      <c r="AD4757">
        <v>0</v>
      </c>
      <c r="AE4757">
        <v>11.286376377588564</v>
      </c>
    </row>
    <row r="4758" spans="1:31" x14ac:dyDescent="0.25">
      <c r="A4758">
        <v>1879758</v>
      </c>
      <c r="B4758">
        <v>1</v>
      </c>
      <c r="C4758" t="s">
        <v>81</v>
      </c>
      <c r="D4758" t="s">
        <v>112</v>
      </c>
      <c r="E4758" t="s">
        <v>210</v>
      </c>
      <c r="F4758" t="s">
        <v>13715</v>
      </c>
      <c r="G4758" t="s">
        <v>476</v>
      </c>
      <c r="H4758" t="s">
        <v>134</v>
      </c>
      <c r="I4758" t="s">
        <v>152</v>
      </c>
      <c r="J4758" t="s">
        <v>136</v>
      </c>
      <c r="K4758" t="s">
        <v>172</v>
      </c>
      <c r="L4758" t="s">
        <v>13716</v>
      </c>
      <c r="M4758" t="s">
        <v>13717</v>
      </c>
      <c r="N4758">
        <v>0.05</v>
      </c>
      <c r="O4758">
        <v>1</v>
      </c>
      <c r="P4758">
        <v>778</v>
      </c>
      <c r="Q4758">
        <v>69</v>
      </c>
      <c r="R4758">
        <v>111</v>
      </c>
      <c r="S4758">
        <v>9</v>
      </c>
      <c r="T4758">
        <v>57</v>
      </c>
      <c r="U4758">
        <v>0</v>
      </c>
      <c r="V4758">
        <v>0</v>
      </c>
      <c r="W4758">
        <v>4.4964086051250005E-2</v>
      </c>
      <c r="X4758">
        <v>9.0090907264163906</v>
      </c>
      <c r="Y4758">
        <v>25.730289480968988</v>
      </c>
      <c r="Z4758">
        <v>32.188377356785914</v>
      </c>
      <c r="AA4758">
        <v>4.0065331455729005</v>
      </c>
      <c r="AB4758">
        <v>2.9833488609937002</v>
      </c>
      <c r="AC4758">
        <v>0</v>
      </c>
      <c r="AD4758">
        <v>0</v>
      </c>
      <c r="AE4758">
        <v>73.962603656789156</v>
      </c>
    </row>
    <row r="4759" spans="1:31" x14ac:dyDescent="0.25">
      <c r="A4759">
        <v>1879612</v>
      </c>
      <c r="B4759">
        <v>1</v>
      </c>
      <c r="C4759" t="s">
        <v>80</v>
      </c>
      <c r="D4759" t="s">
        <v>99</v>
      </c>
      <c r="E4759" t="s">
        <v>140</v>
      </c>
      <c r="F4759" t="s">
        <v>13718</v>
      </c>
      <c r="G4759" t="s">
        <v>163</v>
      </c>
      <c r="H4759" t="s">
        <v>143</v>
      </c>
      <c r="I4759" t="s">
        <v>135</v>
      </c>
      <c r="J4759" t="s">
        <v>136</v>
      </c>
      <c r="K4759" t="s">
        <v>137</v>
      </c>
      <c r="L4759" t="s">
        <v>13719</v>
      </c>
      <c r="M4759" t="s">
        <v>13720</v>
      </c>
      <c r="N4759">
        <v>2.1116666660000001</v>
      </c>
      <c r="O4759">
        <v>0</v>
      </c>
      <c r="P4759">
        <v>1</v>
      </c>
      <c r="Q4759">
        <v>0</v>
      </c>
      <c r="R4759">
        <v>0</v>
      </c>
      <c r="S4759">
        <v>0</v>
      </c>
      <c r="T4759">
        <v>1</v>
      </c>
      <c r="U4759">
        <v>0</v>
      </c>
      <c r="V4759">
        <v>0</v>
      </c>
      <c r="W4759">
        <v>0</v>
      </c>
      <c r="X4759">
        <v>0.77336690899500016</v>
      </c>
      <c r="Y4759">
        <v>0</v>
      </c>
      <c r="Z4759">
        <v>0</v>
      </c>
      <c r="AA4759">
        <v>0</v>
      </c>
      <c r="AB4759">
        <v>4.8867395546507784E-2</v>
      </c>
      <c r="AC4759">
        <v>0</v>
      </c>
      <c r="AD4759">
        <v>0</v>
      </c>
      <c r="AE4759">
        <v>0.82223430454150792</v>
      </c>
    </row>
    <row r="4760" spans="1:31" x14ac:dyDescent="0.25">
      <c r="A4760">
        <v>1879904</v>
      </c>
      <c r="B4760">
        <v>1</v>
      </c>
      <c r="C4760" t="s">
        <v>80</v>
      </c>
      <c r="D4760" t="s">
        <v>93</v>
      </c>
      <c r="E4760" t="s">
        <v>140</v>
      </c>
      <c r="F4760" t="s">
        <v>13721</v>
      </c>
      <c r="G4760" t="s">
        <v>163</v>
      </c>
      <c r="H4760" t="s">
        <v>143</v>
      </c>
      <c r="I4760" t="s">
        <v>135</v>
      </c>
      <c r="J4760" t="s">
        <v>136</v>
      </c>
      <c r="K4760" t="s">
        <v>137</v>
      </c>
      <c r="L4760" t="s">
        <v>13722</v>
      </c>
      <c r="M4760" t="s">
        <v>13723</v>
      </c>
      <c r="N4760">
        <v>0.91333333299999997</v>
      </c>
      <c r="O4760">
        <v>0</v>
      </c>
      <c r="P4760">
        <v>0</v>
      </c>
      <c r="Q4760">
        <v>0</v>
      </c>
      <c r="R4760">
        <v>0</v>
      </c>
      <c r="S4760">
        <v>0</v>
      </c>
      <c r="T4760">
        <v>1</v>
      </c>
      <c r="U4760">
        <v>0</v>
      </c>
      <c r="V4760">
        <v>0</v>
      </c>
      <c r="W4760">
        <v>0</v>
      </c>
      <c r="X4760">
        <v>0</v>
      </c>
      <c r="Y4760">
        <v>0</v>
      </c>
      <c r="Z4760">
        <v>0</v>
      </c>
      <c r="AA4760">
        <v>0</v>
      </c>
      <c r="AB4760">
        <v>16.97167484816039</v>
      </c>
      <c r="AC4760">
        <v>0</v>
      </c>
      <c r="AD4760">
        <v>0</v>
      </c>
      <c r="AE4760">
        <v>16.97167484816039</v>
      </c>
    </row>
    <row r="4761" spans="1:31" x14ac:dyDescent="0.25">
      <c r="A4761">
        <v>1879503</v>
      </c>
      <c r="B4761">
        <v>1</v>
      </c>
      <c r="C4761" t="s">
        <v>80</v>
      </c>
      <c r="D4761" t="s">
        <v>100</v>
      </c>
      <c r="E4761" t="s">
        <v>158</v>
      </c>
      <c r="F4761" t="s">
        <v>13724</v>
      </c>
      <c r="G4761" t="s">
        <v>133</v>
      </c>
      <c r="H4761" t="s">
        <v>134</v>
      </c>
      <c r="I4761" t="s">
        <v>135</v>
      </c>
      <c r="J4761" t="s">
        <v>136</v>
      </c>
      <c r="K4761" t="s">
        <v>137</v>
      </c>
      <c r="L4761" t="s">
        <v>13725</v>
      </c>
      <c r="M4761" t="s">
        <v>13726</v>
      </c>
      <c r="N4761">
        <v>0.88611111099999995</v>
      </c>
      <c r="O4761">
        <v>0</v>
      </c>
      <c r="P4761">
        <v>277</v>
      </c>
      <c r="Q4761">
        <v>0</v>
      </c>
      <c r="R4761">
        <v>1</v>
      </c>
      <c r="S4761">
        <v>0</v>
      </c>
      <c r="T4761">
        <v>15</v>
      </c>
      <c r="U4761">
        <v>0</v>
      </c>
      <c r="V4761">
        <v>0</v>
      </c>
      <c r="W4761">
        <v>0</v>
      </c>
      <c r="X4761">
        <v>50.508110278020986</v>
      </c>
      <c r="Y4761">
        <v>0</v>
      </c>
      <c r="Z4761">
        <v>0.81913620666027787</v>
      </c>
      <c r="AA4761">
        <v>0</v>
      </c>
      <c r="AB4761">
        <v>14.021403136708667</v>
      </c>
      <c r="AC4761">
        <v>0</v>
      </c>
      <c r="AD4761">
        <v>0</v>
      </c>
      <c r="AE4761">
        <v>65.348649621389924</v>
      </c>
    </row>
    <row r="4762" spans="1:31" x14ac:dyDescent="0.25">
      <c r="A4762">
        <v>1879652</v>
      </c>
      <c r="B4762">
        <v>1</v>
      </c>
      <c r="C4762" t="s">
        <v>80</v>
      </c>
      <c r="D4762" t="s">
        <v>109</v>
      </c>
      <c r="E4762" t="s">
        <v>158</v>
      </c>
      <c r="F4762" t="s">
        <v>13727</v>
      </c>
      <c r="G4762" t="s">
        <v>219</v>
      </c>
      <c r="H4762" t="s">
        <v>134</v>
      </c>
      <c r="I4762" t="s">
        <v>135</v>
      </c>
      <c r="J4762" t="s">
        <v>136</v>
      </c>
      <c r="K4762" t="s">
        <v>137</v>
      </c>
      <c r="L4762" t="s">
        <v>13728</v>
      </c>
      <c r="M4762" t="s">
        <v>13729</v>
      </c>
      <c r="N4762">
        <v>1.4272222219999999</v>
      </c>
      <c r="O4762">
        <v>0</v>
      </c>
      <c r="P4762">
        <v>83</v>
      </c>
      <c r="Q4762">
        <v>0</v>
      </c>
      <c r="R4762">
        <v>10</v>
      </c>
      <c r="S4762">
        <v>0</v>
      </c>
      <c r="T4762">
        <v>22</v>
      </c>
      <c r="U4762">
        <v>0</v>
      </c>
      <c r="V4762">
        <v>0</v>
      </c>
      <c r="W4762">
        <v>0</v>
      </c>
      <c r="X4762">
        <v>23.681549531076698</v>
      </c>
      <c r="Y4762">
        <v>0</v>
      </c>
      <c r="Z4762">
        <v>13.342376917300149</v>
      </c>
      <c r="AA4762">
        <v>0</v>
      </c>
      <c r="AB4762">
        <v>13.102669967536201</v>
      </c>
      <c r="AC4762">
        <v>0</v>
      </c>
      <c r="AD4762">
        <v>0</v>
      </c>
      <c r="AE4762">
        <v>50.126596415913049</v>
      </c>
    </row>
    <row r="4763" spans="1:31" x14ac:dyDescent="0.25">
      <c r="A4763">
        <v>1879549</v>
      </c>
      <c r="B4763">
        <v>1</v>
      </c>
      <c r="C4763" t="s">
        <v>80</v>
      </c>
      <c r="D4763" t="s">
        <v>97</v>
      </c>
      <c r="E4763" t="s">
        <v>140</v>
      </c>
      <c r="F4763" t="s">
        <v>13730</v>
      </c>
      <c r="G4763" t="s">
        <v>207</v>
      </c>
      <c r="H4763" t="s">
        <v>143</v>
      </c>
      <c r="I4763" t="s">
        <v>135</v>
      </c>
      <c r="J4763" t="s">
        <v>136</v>
      </c>
      <c r="K4763" t="s">
        <v>137</v>
      </c>
      <c r="L4763" t="s">
        <v>13731</v>
      </c>
      <c r="M4763" t="s">
        <v>13732</v>
      </c>
      <c r="N4763">
        <v>1.953333333</v>
      </c>
      <c r="O4763">
        <v>0</v>
      </c>
      <c r="P4763">
        <v>0</v>
      </c>
      <c r="Q4763">
        <v>0</v>
      </c>
      <c r="R4763">
        <v>0</v>
      </c>
      <c r="S4763">
        <v>0</v>
      </c>
      <c r="T4763">
        <v>1</v>
      </c>
      <c r="U4763">
        <v>0</v>
      </c>
      <c r="V4763">
        <v>0</v>
      </c>
      <c r="W4763">
        <v>0</v>
      </c>
      <c r="X4763">
        <v>0</v>
      </c>
      <c r="Y4763">
        <v>0</v>
      </c>
      <c r="Z4763">
        <v>0</v>
      </c>
      <c r="AA4763">
        <v>0</v>
      </c>
      <c r="AB4763">
        <v>2.4673263629635169</v>
      </c>
      <c r="AC4763">
        <v>0</v>
      </c>
      <c r="AD4763">
        <v>0</v>
      </c>
      <c r="AE4763">
        <v>2.4673263629635169</v>
      </c>
    </row>
    <row r="4764" spans="1:31" x14ac:dyDescent="0.25">
      <c r="A4764">
        <v>1879944</v>
      </c>
      <c r="B4764">
        <v>1</v>
      </c>
      <c r="C4764" t="s">
        <v>81</v>
      </c>
      <c r="D4764" t="s">
        <v>118</v>
      </c>
      <c r="E4764" t="s">
        <v>131</v>
      </c>
      <c r="F4764" t="s">
        <v>1245</v>
      </c>
      <c r="G4764" t="s">
        <v>133</v>
      </c>
      <c r="H4764" t="s">
        <v>134</v>
      </c>
      <c r="I4764" t="s">
        <v>135</v>
      </c>
      <c r="J4764" t="s">
        <v>136</v>
      </c>
      <c r="K4764" t="s">
        <v>137</v>
      </c>
      <c r="L4764" t="s">
        <v>13733</v>
      </c>
      <c r="M4764" t="s">
        <v>13734</v>
      </c>
      <c r="N4764">
        <v>0.41111111099999997</v>
      </c>
      <c r="O4764">
        <v>9</v>
      </c>
      <c r="P4764">
        <v>181</v>
      </c>
      <c r="Q4764">
        <v>31</v>
      </c>
      <c r="R4764">
        <v>54</v>
      </c>
      <c r="S4764">
        <v>3</v>
      </c>
      <c r="T4764">
        <v>24</v>
      </c>
      <c r="U4764">
        <v>0</v>
      </c>
      <c r="V4764">
        <v>0</v>
      </c>
      <c r="W4764">
        <v>3.7192637760396661</v>
      </c>
      <c r="X4764">
        <v>28.999955765691112</v>
      </c>
      <c r="Y4764">
        <v>23.679735037200871</v>
      </c>
      <c r="Z4764">
        <v>19.402300984163499</v>
      </c>
      <c r="AA4764">
        <v>1.4554284403188</v>
      </c>
      <c r="AB4764">
        <v>13.744645154552183</v>
      </c>
      <c r="AC4764">
        <v>0</v>
      </c>
      <c r="AD4764">
        <v>0</v>
      </c>
      <c r="AE4764">
        <v>91.00132915796614</v>
      </c>
    </row>
    <row r="4765" spans="1:31" x14ac:dyDescent="0.25">
      <c r="A4765">
        <v>1879672</v>
      </c>
      <c r="B4765">
        <v>1</v>
      </c>
      <c r="C4765" t="s">
        <v>80</v>
      </c>
      <c r="D4765" t="s">
        <v>87</v>
      </c>
      <c r="E4765" t="s">
        <v>140</v>
      </c>
      <c r="F4765" t="s">
        <v>13735</v>
      </c>
      <c r="G4765" t="s">
        <v>207</v>
      </c>
      <c r="H4765" t="s">
        <v>143</v>
      </c>
      <c r="I4765" t="s">
        <v>135</v>
      </c>
      <c r="J4765" t="s">
        <v>136</v>
      </c>
      <c r="K4765" t="s">
        <v>137</v>
      </c>
      <c r="L4765" t="s">
        <v>13736</v>
      </c>
      <c r="M4765" t="s">
        <v>13737</v>
      </c>
      <c r="N4765">
        <v>3.1527777769999998</v>
      </c>
      <c r="O4765">
        <v>0</v>
      </c>
      <c r="P4765">
        <v>17</v>
      </c>
      <c r="Q4765">
        <v>0</v>
      </c>
      <c r="R4765">
        <v>0</v>
      </c>
      <c r="S4765">
        <v>0</v>
      </c>
      <c r="T4765">
        <v>0</v>
      </c>
      <c r="U4765">
        <v>0</v>
      </c>
      <c r="V4765">
        <v>0</v>
      </c>
      <c r="W4765">
        <v>0</v>
      </c>
      <c r="X4765">
        <v>18.295029203015268</v>
      </c>
      <c r="Y4765">
        <v>0</v>
      </c>
      <c r="Z4765">
        <v>0</v>
      </c>
      <c r="AA4765">
        <v>0</v>
      </c>
      <c r="AB4765">
        <v>0</v>
      </c>
      <c r="AC4765">
        <v>0</v>
      </c>
      <c r="AD4765">
        <v>0</v>
      </c>
      <c r="AE4765">
        <v>18.295029203015268</v>
      </c>
    </row>
    <row r="4766" spans="1:31" x14ac:dyDescent="0.25">
      <c r="A4766">
        <v>1879529</v>
      </c>
      <c r="B4766">
        <v>1</v>
      </c>
      <c r="C4766" t="s">
        <v>80</v>
      </c>
      <c r="D4766" t="s">
        <v>94</v>
      </c>
      <c r="E4766" t="s">
        <v>210</v>
      </c>
      <c r="F4766" t="s">
        <v>13738</v>
      </c>
      <c r="G4766" t="s">
        <v>133</v>
      </c>
      <c r="H4766" t="s">
        <v>134</v>
      </c>
      <c r="I4766" t="s">
        <v>135</v>
      </c>
      <c r="J4766" t="s">
        <v>136</v>
      </c>
      <c r="K4766" t="s">
        <v>137</v>
      </c>
      <c r="L4766" t="s">
        <v>13739</v>
      </c>
      <c r="M4766" t="s">
        <v>13740</v>
      </c>
      <c r="N4766">
        <v>2.2280555550000001</v>
      </c>
      <c r="O4766">
        <v>1</v>
      </c>
      <c r="P4766">
        <v>302</v>
      </c>
      <c r="Q4766">
        <v>24</v>
      </c>
      <c r="R4766">
        <v>50</v>
      </c>
      <c r="S4766">
        <v>13</v>
      </c>
      <c r="T4766">
        <v>86</v>
      </c>
      <c r="U4766">
        <v>6</v>
      </c>
      <c r="V4766">
        <v>0</v>
      </c>
      <c r="W4766">
        <v>1.8321903255302834</v>
      </c>
      <c r="X4766">
        <v>75.90512045123937</v>
      </c>
      <c r="Y4766">
        <v>139.35348411578843</v>
      </c>
      <c r="Z4766">
        <v>227.24744636822246</v>
      </c>
      <c r="AA4766">
        <v>286.08235753307133</v>
      </c>
      <c r="AB4766">
        <v>38.344153380633358</v>
      </c>
      <c r="AC4766">
        <v>379.72507275967581</v>
      </c>
      <c r="AD4766">
        <v>0</v>
      </c>
      <c r="AE4766">
        <v>1148.4898249341611</v>
      </c>
    </row>
    <row r="4767" spans="1:31" x14ac:dyDescent="0.25">
      <c r="A4767">
        <v>1879815</v>
      </c>
      <c r="B4767">
        <v>1</v>
      </c>
      <c r="C4767" t="s">
        <v>80</v>
      </c>
      <c r="D4767" t="s">
        <v>104</v>
      </c>
      <c r="E4767" t="s">
        <v>146</v>
      </c>
      <c r="F4767" t="s">
        <v>13741</v>
      </c>
      <c r="G4767" t="s">
        <v>469</v>
      </c>
      <c r="H4767" t="s">
        <v>143</v>
      </c>
      <c r="I4767" t="s">
        <v>135</v>
      </c>
      <c r="J4767" t="s">
        <v>136</v>
      </c>
      <c r="K4767" t="s">
        <v>137</v>
      </c>
      <c r="L4767" t="s">
        <v>13742</v>
      </c>
      <c r="M4767" t="s">
        <v>13743</v>
      </c>
      <c r="N4767">
        <v>2.1805555550000002</v>
      </c>
      <c r="O4767">
        <v>0</v>
      </c>
      <c r="P4767">
        <v>0</v>
      </c>
      <c r="Q4767">
        <v>0</v>
      </c>
      <c r="R4767">
        <v>0</v>
      </c>
      <c r="S4767">
        <v>0</v>
      </c>
      <c r="T4767">
        <v>1</v>
      </c>
      <c r="U4767">
        <v>0</v>
      </c>
      <c r="V4767">
        <v>0</v>
      </c>
      <c r="W4767">
        <v>0</v>
      </c>
      <c r="X4767">
        <v>0</v>
      </c>
      <c r="Y4767">
        <v>0</v>
      </c>
      <c r="Z4767">
        <v>0</v>
      </c>
      <c r="AA4767">
        <v>0</v>
      </c>
      <c r="AB4767">
        <v>4.5820434506208332E-2</v>
      </c>
      <c r="AC4767">
        <v>0</v>
      </c>
      <c r="AD4767">
        <v>0</v>
      </c>
      <c r="AE4767">
        <v>4.5820434506208332E-2</v>
      </c>
    </row>
    <row r="4768" spans="1:31" x14ac:dyDescent="0.25">
      <c r="A4768">
        <v>1879984</v>
      </c>
      <c r="B4768">
        <v>1</v>
      </c>
      <c r="C4768" t="s">
        <v>81</v>
      </c>
      <c r="D4768" t="s">
        <v>120</v>
      </c>
      <c r="E4768" t="s">
        <v>146</v>
      </c>
      <c r="F4768" t="s">
        <v>8966</v>
      </c>
      <c r="G4768" t="s">
        <v>148</v>
      </c>
      <c r="H4768" t="s">
        <v>143</v>
      </c>
      <c r="I4768" t="s">
        <v>135</v>
      </c>
      <c r="J4768" t="s">
        <v>136</v>
      </c>
      <c r="K4768" t="s">
        <v>137</v>
      </c>
      <c r="L4768" t="s">
        <v>13744</v>
      </c>
      <c r="M4768" t="s">
        <v>13745</v>
      </c>
      <c r="N4768">
        <v>2.5386111109999998</v>
      </c>
      <c r="O4768">
        <v>0</v>
      </c>
      <c r="P4768">
        <v>29</v>
      </c>
      <c r="Q4768">
        <v>0</v>
      </c>
      <c r="R4768">
        <v>0</v>
      </c>
      <c r="S4768">
        <v>0</v>
      </c>
      <c r="T4768">
        <v>2</v>
      </c>
      <c r="U4768">
        <v>0</v>
      </c>
      <c r="V4768">
        <v>0</v>
      </c>
      <c r="W4768">
        <v>0</v>
      </c>
      <c r="X4768">
        <v>21.296243419485325</v>
      </c>
      <c r="Y4768">
        <v>0</v>
      </c>
      <c r="Z4768">
        <v>0</v>
      </c>
      <c r="AA4768">
        <v>0</v>
      </c>
      <c r="AB4768">
        <v>3.872323016967806</v>
      </c>
      <c r="AC4768">
        <v>0</v>
      </c>
      <c r="AD4768">
        <v>0</v>
      </c>
      <c r="AE4768">
        <v>25.16856643645313</v>
      </c>
    </row>
    <row r="4769" spans="1:31" x14ac:dyDescent="0.25">
      <c r="A4769">
        <v>1879884</v>
      </c>
      <c r="B4769">
        <v>1</v>
      </c>
      <c r="C4769" t="s">
        <v>81</v>
      </c>
      <c r="D4769" t="s">
        <v>112</v>
      </c>
      <c r="E4769" t="s">
        <v>210</v>
      </c>
      <c r="F4769" t="s">
        <v>13746</v>
      </c>
      <c r="G4769" t="s">
        <v>133</v>
      </c>
      <c r="H4769" t="s">
        <v>134</v>
      </c>
      <c r="I4769" t="s">
        <v>135</v>
      </c>
      <c r="J4769" t="s">
        <v>136</v>
      </c>
      <c r="K4769" t="s">
        <v>137</v>
      </c>
      <c r="L4769" t="s">
        <v>13747</v>
      </c>
      <c r="M4769" t="s">
        <v>13748</v>
      </c>
      <c r="N4769">
        <v>1.648055555</v>
      </c>
      <c r="O4769">
        <v>0</v>
      </c>
      <c r="P4769">
        <v>415</v>
      </c>
      <c r="Q4769">
        <v>0</v>
      </c>
      <c r="R4769">
        <v>40</v>
      </c>
      <c r="S4769">
        <v>5</v>
      </c>
      <c r="T4769">
        <v>54</v>
      </c>
      <c r="U4769">
        <v>2</v>
      </c>
      <c r="V4769">
        <v>1</v>
      </c>
      <c r="W4769">
        <v>0</v>
      </c>
      <c r="X4769">
        <v>267.94363955927378</v>
      </c>
      <c r="Y4769">
        <v>0</v>
      </c>
      <c r="Z4769">
        <v>36.853775877660766</v>
      </c>
      <c r="AA4769">
        <v>35.817593553900849</v>
      </c>
      <c r="AB4769">
        <v>38.672255490610652</v>
      </c>
      <c r="AC4769">
        <v>5.7499943574282133</v>
      </c>
      <c r="AD4769">
        <v>3.4028794168487826</v>
      </c>
      <c r="AE4769">
        <v>388.44013825572307</v>
      </c>
    </row>
    <row r="4770" spans="1:31" x14ac:dyDescent="0.25">
      <c r="A4770">
        <v>1879572</v>
      </c>
      <c r="B4770">
        <v>1</v>
      </c>
      <c r="C4770" t="s">
        <v>80</v>
      </c>
      <c r="D4770" t="s">
        <v>87</v>
      </c>
      <c r="E4770" t="s">
        <v>146</v>
      </c>
      <c r="F4770" t="s">
        <v>13749</v>
      </c>
      <c r="G4770" t="s">
        <v>469</v>
      </c>
      <c r="H4770" t="s">
        <v>143</v>
      </c>
      <c r="I4770" t="s">
        <v>135</v>
      </c>
      <c r="J4770" t="s">
        <v>136</v>
      </c>
      <c r="K4770" t="s">
        <v>137</v>
      </c>
      <c r="L4770" t="s">
        <v>13750</v>
      </c>
      <c r="M4770" t="s">
        <v>13751</v>
      </c>
      <c r="N4770">
        <v>2.8741666659999998</v>
      </c>
      <c r="O4770">
        <v>0</v>
      </c>
      <c r="P4770">
        <v>77</v>
      </c>
      <c r="Q4770">
        <v>0</v>
      </c>
      <c r="R4770">
        <v>0</v>
      </c>
      <c r="S4770">
        <v>0</v>
      </c>
      <c r="T4770">
        <v>1</v>
      </c>
      <c r="U4770">
        <v>0</v>
      </c>
      <c r="V4770">
        <v>0</v>
      </c>
      <c r="W4770">
        <v>0</v>
      </c>
      <c r="X4770">
        <v>44.620238070740115</v>
      </c>
      <c r="Y4770">
        <v>0</v>
      </c>
      <c r="Z4770">
        <v>0</v>
      </c>
      <c r="AA4770">
        <v>0</v>
      </c>
      <c r="AB4770">
        <v>0</v>
      </c>
      <c r="AC4770">
        <v>0</v>
      </c>
      <c r="AD4770">
        <v>0</v>
      </c>
      <c r="AE4770">
        <v>44.620238070740115</v>
      </c>
    </row>
    <row r="4771" spans="1:31" x14ac:dyDescent="0.25">
      <c r="A4771">
        <v>1879878</v>
      </c>
      <c r="B4771">
        <v>1</v>
      </c>
      <c r="C4771" t="s">
        <v>81</v>
      </c>
      <c r="D4771" t="s">
        <v>115</v>
      </c>
      <c r="E4771" t="s">
        <v>131</v>
      </c>
      <c r="F4771" t="s">
        <v>13752</v>
      </c>
      <c r="G4771" t="s">
        <v>133</v>
      </c>
      <c r="H4771" t="s">
        <v>134</v>
      </c>
      <c r="I4771" t="s">
        <v>152</v>
      </c>
      <c r="J4771" t="s">
        <v>136</v>
      </c>
      <c r="K4771" t="s">
        <v>137</v>
      </c>
      <c r="L4771" t="s">
        <v>13753</v>
      </c>
      <c r="M4771" t="s">
        <v>13754</v>
      </c>
      <c r="N4771">
        <v>1.3888888E-2</v>
      </c>
      <c r="O4771">
        <v>0</v>
      </c>
      <c r="P4771">
        <v>745</v>
      </c>
      <c r="Q4771">
        <v>1</v>
      </c>
      <c r="R4771">
        <v>33</v>
      </c>
      <c r="S4771">
        <v>1</v>
      </c>
      <c r="T4771">
        <v>30</v>
      </c>
      <c r="U4771">
        <v>1</v>
      </c>
      <c r="V4771">
        <v>0</v>
      </c>
      <c r="W4771">
        <v>0</v>
      </c>
      <c r="X4771">
        <v>1.5937518091518872</v>
      </c>
      <c r="Y4771">
        <v>4.9072410459222227E-2</v>
      </c>
      <c r="Z4771">
        <v>0.32418110373675002</v>
      </c>
      <c r="AA4771">
        <v>1.9947489578249999E-2</v>
      </c>
      <c r="AB4771">
        <v>0.11980371312074999</v>
      </c>
      <c r="AC4771">
        <v>0.12279820443358333</v>
      </c>
      <c r="AD4771">
        <v>0</v>
      </c>
      <c r="AE4771">
        <v>2.2295547304804431</v>
      </c>
    </row>
    <row r="4772" spans="1:31" x14ac:dyDescent="0.25">
      <c r="A4772">
        <v>1879629</v>
      </c>
      <c r="B4772">
        <v>1</v>
      </c>
      <c r="C4772" t="s">
        <v>81</v>
      </c>
      <c r="D4772" t="s">
        <v>117</v>
      </c>
      <c r="E4772" t="s">
        <v>158</v>
      </c>
      <c r="F4772" t="s">
        <v>13755</v>
      </c>
      <c r="G4772" t="s">
        <v>196</v>
      </c>
      <c r="H4772" t="s">
        <v>134</v>
      </c>
      <c r="I4772" t="s">
        <v>135</v>
      </c>
      <c r="J4772" t="s">
        <v>136</v>
      </c>
      <c r="K4772" t="s">
        <v>172</v>
      </c>
      <c r="L4772" t="s">
        <v>13756</v>
      </c>
      <c r="M4772" t="s">
        <v>13757</v>
      </c>
      <c r="N4772">
        <v>7.6166666660000004</v>
      </c>
      <c r="O4772">
        <v>0</v>
      </c>
      <c r="P4772">
        <v>21</v>
      </c>
      <c r="Q4772">
        <v>0</v>
      </c>
      <c r="R4772">
        <v>8</v>
      </c>
      <c r="S4772">
        <v>0</v>
      </c>
      <c r="T4772">
        <v>45</v>
      </c>
      <c r="U4772">
        <v>0</v>
      </c>
      <c r="V4772">
        <v>0</v>
      </c>
      <c r="W4772">
        <v>0</v>
      </c>
      <c r="X4772">
        <v>60.821798804025022</v>
      </c>
      <c r="Y4772">
        <v>0</v>
      </c>
      <c r="Z4772">
        <v>46.767772444651186</v>
      </c>
      <c r="AA4772">
        <v>0</v>
      </c>
      <c r="AB4772">
        <v>197.97820750642893</v>
      </c>
      <c r="AC4772">
        <v>0</v>
      </c>
      <c r="AD4772">
        <v>0</v>
      </c>
      <c r="AE4772">
        <v>305.56777875510511</v>
      </c>
    </row>
    <row r="4773" spans="1:31" x14ac:dyDescent="0.25">
      <c r="A4773">
        <v>1879715</v>
      </c>
      <c r="B4773">
        <v>1</v>
      </c>
      <c r="C4773" t="s">
        <v>80</v>
      </c>
      <c r="D4773" t="s">
        <v>82</v>
      </c>
      <c r="E4773" t="s">
        <v>169</v>
      </c>
      <c r="F4773" t="s">
        <v>13758</v>
      </c>
      <c r="G4773" t="s">
        <v>142</v>
      </c>
      <c r="H4773" t="s">
        <v>143</v>
      </c>
      <c r="I4773" t="s">
        <v>135</v>
      </c>
      <c r="J4773" t="s">
        <v>136</v>
      </c>
      <c r="K4773" t="s">
        <v>137</v>
      </c>
      <c r="L4773" t="s">
        <v>13759</v>
      </c>
      <c r="M4773" t="s">
        <v>13760</v>
      </c>
      <c r="N4773">
        <v>0.30527777699999997</v>
      </c>
      <c r="O4773">
        <v>0</v>
      </c>
      <c r="P4773">
        <v>881</v>
      </c>
      <c r="Q4773">
        <v>0</v>
      </c>
      <c r="R4773">
        <v>0</v>
      </c>
      <c r="S4773">
        <v>0</v>
      </c>
      <c r="T4773">
        <v>123</v>
      </c>
      <c r="U4773">
        <v>0</v>
      </c>
      <c r="V4773">
        <v>0</v>
      </c>
      <c r="W4773">
        <v>0</v>
      </c>
      <c r="X4773">
        <v>67.212575983297725</v>
      </c>
      <c r="Y4773">
        <v>0</v>
      </c>
      <c r="Z4773">
        <v>0</v>
      </c>
      <c r="AA4773">
        <v>0</v>
      </c>
      <c r="AB4773">
        <v>18.76983651148808</v>
      </c>
      <c r="AC4773">
        <v>0</v>
      </c>
      <c r="AD4773">
        <v>0</v>
      </c>
      <c r="AE4773">
        <v>85.982412494785805</v>
      </c>
    </row>
    <row r="4774" spans="1:31" x14ac:dyDescent="0.25">
      <c r="A4774">
        <v>1879755</v>
      </c>
      <c r="B4774">
        <v>1</v>
      </c>
      <c r="C4774" t="s">
        <v>81</v>
      </c>
      <c r="D4774" t="s">
        <v>120</v>
      </c>
      <c r="E4774" t="s">
        <v>210</v>
      </c>
      <c r="F4774" t="s">
        <v>13761</v>
      </c>
      <c r="G4774" t="s">
        <v>133</v>
      </c>
      <c r="H4774" t="s">
        <v>134</v>
      </c>
      <c r="I4774" t="s">
        <v>135</v>
      </c>
      <c r="J4774" t="s">
        <v>136</v>
      </c>
      <c r="K4774" t="s">
        <v>137</v>
      </c>
      <c r="L4774" t="s">
        <v>13762</v>
      </c>
      <c r="M4774" t="s">
        <v>13763</v>
      </c>
      <c r="N4774">
        <v>0.35305555500000002</v>
      </c>
      <c r="O4774">
        <v>2</v>
      </c>
      <c r="P4774">
        <v>3426</v>
      </c>
      <c r="Q4774">
        <v>257</v>
      </c>
      <c r="R4774">
        <v>239</v>
      </c>
      <c r="S4774">
        <v>40</v>
      </c>
      <c r="T4774">
        <v>400</v>
      </c>
      <c r="U4774">
        <v>3</v>
      </c>
      <c r="V4774">
        <v>2</v>
      </c>
      <c r="W4774">
        <v>11.355870950860796</v>
      </c>
      <c r="X4774">
        <v>249.98603270313282</v>
      </c>
      <c r="Y4774">
        <v>580.3448414973393</v>
      </c>
      <c r="Z4774">
        <v>487.6539593753696</v>
      </c>
      <c r="AA4774">
        <v>55.182468293926114</v>
      </c>
      <c r="AB4774">
        <v>78.898884734262268</v>
      </c>
      <c r="AC4774">
        <v>3.5357102461338235</v>
      </c>
      <c r="AD4774">
        <v>0.18665863423477111</v>
      </c>
      <c r="AE4774">
        <v>1467.1444264352597</v>
      </c>
    </row>
    <row r="4775" spans="1:31" x14ac:dyDescent="0.25">
      <c r="A4775">
        <v>1879732</v>
      </c>
      <c r="B4775">
        <v>1</v>
      </c>
      <c r="C4775" t="s">
        <v>81</v>
      </c>
      <c r="D4775" t="s">
        <v>113</v>
      </c>
      <c r="E4775" t="s">
        <v>158</v>
      </c>
      <c r="F4775" t="s">
        <v>13764</v>
      </c>
      <c r="G4775" t="s">
        <v>293</v>
      </c>
      <c r="H4775" t="s">
        <v>134</v>
      </c>
      <c r="I4775" t="s">
        <v>135</v>
      </c>
      <c r="J4775" t="s">
        <v>136</v>
      </c>
      <c r="K4775" t="s">
        <v>137</v>
      </c>
      <c r="L4775" t="s">
        <v>13765</v>
      </c>
      <c r="M4775" t="s">
        <v>13766</v>
      </c>
      <c r="N4775">
        <v>2.003055555</v>
      </c>
      <c r="O4775">
        <v>0</v>
      </c>
      <c r="P4775">
        <v>0</v>
      </c>
      <c r="Q4775">
        <v>5</v>
      </c>
      <c r="R4775">
        <v>42</v>
      </c>
      <c r="S4775">
        <v>0</v>
      </c>
      <c r="T4775">
        <v>1</v>
      </c>
      <c r="U4775">
        <v>0</v>
      </c>
      <c r="V4775">
        <v>0</v>
      </c>
      <c r="W4775">
        <v>0</v>
      </c>
      <c r="X4775">
        <v>0</v>
      </c>
      <c r="Y4775">
        <v>48.024777107864765</v>
      </c>
      <c r="Z4775">
        <v>233.03873706140223</v>
      </c>
      <c r="AA4775">
        <v>0</v>
      </c>
      <c r="AB4775">
        <v>2.1381854896949299</v>
      </c>
      <c r="AC4775">
        <v>0</v>
      </c>
      <c r="AD4775">
        <v>0</v>
      </c>
      <c r="AE4775">
        <v>283.20169965896196</v>
      </c>
    </row>
    <row r="4776" spans="1:31" x14ac:dyDescent="0.25">
      <c r="A4776">
        <v>1879801</v>
      </c>
      <c r="B4776">
        <v>1</v>
      </c>
      <c r="C4776" t="s">
        <v>80</v>
      </c>
      <c r="D4776" t="s">
        <v>106</v>
      </c>
      <c r="E4776" t="s">
        <v>210</v>
      </c>
      <c r="F4776" t="s">
        <v>11520</v>
      </c>
      <c r="G4776" t="s">
        <v>476</v>
      </c>
      <c r="H4776" t="s">
        <v>134</v>
      </c>
      <c r="I4776" t="s">
        <v>135</v>
      </c>
      <c r="J4776" t="s">
        <v>136</v>
      </c>
      <c r="K4776" t="s">
        <v>137</v>
      </c>
      <c r="L4776" t="s">
        <v>13466</v>
      </c>
      <c r="M4776" t="s">
        <v>13767</v>
      </c>
      <c r="N4776">
        <v>0.28333333300000002</v>
      </c>
      <c r="O4776">
        <v>0</v>
      </c>
      <c r="P4776">
        <v>7</v>
      </c>
      <c r="Q4776">
        <v>29</v>
      </c>
      <c r="R4776">
        <v>54</v>
      </c>
      <c r="S4776">
        <v>9</v>
      </c>
      <c r="T4776">
        <v>13</v>
      </c>
      <c r="U4776">
        <v>1</v>
      </c>
      <c r="V4776">
        <v>0</v>
      </c>
      <c r="W4776">
        <v>0</v>
      </c>
      <c r="X4776">
        <v>0.97070588490133325</v>
      </c>
      <c r="Y4776">
        <v>120.08609004229956</v>
      </c>
      <c r="Z4776">
        <v>106.91631784063567</v>
      </c>
      <c r="AA4776">
        <v>20.332062343217707</v>
      </c>
      <c r="AB4776">
        <v>17.800107099559501</v>
      </c>
      <c r="AC4776">
        <v>3.45762119808</v>
      </c>
      <c r="AD4776">
        <v>0</v>
      </c>
      <c r="AE4776">
        <v>269.56290440869378</v>
      </c>
    </row>
    <row r="4777" spans="1:31" x14ac:dyDescent="0.25">
      <c r="A4777">
        <v>1879778</v>
      </c>
      <c r="B4777">
        <v>1</v>
      </c>
      <c r="C4777" t="s">
        <v>80</v>
      </c>
      <c r="D4777" t="s">
        <v>92</v>
      </c>
      <c r="E4777" t="s">
        <v>210</v>
      </c>
      <c r="F4777" t="s">
        <v>13768</v>
      </c>
      <c r="G4777" t="s">
        <v>133</v>
      </c>
      <c r="H4777" t="s">
        <v>134</v>
      </c>
      <c r="I4777" t="s">
        <v>135</v>
      </c>
      <c r="J4777" t="s">
        <v>136</v>
      </c>
      <c r="K4777" t="s">
        <v>137</v>
      </c>
      <c r="L4777" t="s">
        <v>13769</v>
      </c>
      <c r="M4777" t="s">
        <v>13770</v>
      </c>
      <c r="N4777">
        <v>0.62916666600000004</v>
      </c>
      <c r="O4777">
        <v>1</v>
      </c>
      <c r="P4777">
        <v>6701</v>
      </c>
      <c r="Q4777">
        <v>0</v>
      </c>
      <c r="R4777">
        <v>72</v>
      </c>
      <c r="S4777">
        <v>8</v>
      </c>
      <c r="T4777">
        <v>570</v>
      </c>
      <c r="U4777">
        <v>0</v>
      </c>
      <c r="V4777">
        <v>0</v>
      </c>
      <c r="W4777">
        <v>10.86167245265661</v>
      </c>
      <c r="X4777">
        <v>1197.5759579106336</v>
      </c>
      <c r="Y4777">
        <v>0</v>
      </c>
      <c r="Z4777">
        <v>7.2192151394101609</v>
      </c>
      <c r="AA4777">
        <v>127.17866503134802</v>
      </c>
      <c r="AB4777">
        <v>499.5430325685719</v>
      </c>
      <c r="AC4777">
        <v>0</v>
      </c>
      <c r="AD4777">
        <v>0</v>
      </c>
      <c r="AE4777">
        <v>1842.3785431026204</v>
      </c>
    </row>
    <row r="4778" spans="1:31" x14ac:dyDescent="0.25">
      <c r="A4778">
        <v>1879592</v>
      </c>
      <c r="B4778">
        <v>1</v>
      </c>
      <c r="C4778" t="s">
        <v>80</v>
      </c>
      <c r="D4778" t="s">
        <v>103</v>
      </c>
      <c r="E4778" t="s">
        <v>140</v>
      </c>
      <c r="F4778" t="s">
        <v>13771</v>
      </c>
      <c r="G4778" t="s">
        <v>200</v>
      </c>
      <c r="H4778" t="s">
        <v>143</v>
      </c>
      <c r="I4778" t="s">
        <v>135</v>
      </c>
      <c r="J4778" t="s">
        <v>136</v>
      </c>
      <c r="K4778" t="s">
        <v>137</v>
      </c>
      <c r="L4778" t="s">
        <v>13772</v>
      </c>
      <c r="M4778" t="s">
        <v>13773</v>
      </c>
      <c r="N4778">
        <v>0.75638888800000004</v>
      </c>
      <c r="O4778">
        <v>0</v>
      </c>
      <c r="P4778">
        <v>7</v>
      </c>
      <c r="Q4778">
        <v>0</v>
      </c>
      <c r="R4778">
        <v>0</v>
      </c>
      <c r="S4778">
        <v>0</v>
      </c>
      <c r="T4778">
        <v>0</v>
      </c>
      <c r="U4778">
        <v>0</v>
      </c>
      <c r="V4778">
        <v>0</v>
      </c>
      <c r="W4778">
        <v>0</v>
      </c>
      <c r="X4778">
        <v>0.90940305604338745</v>
      </c>
      <c r="Y4778">
        <v>0</v>
      </c>
      <c r="Z4778">
        <v>0</v>
      </c>
      <c r="AA4778">
        <v>0</v>
      </c>
      <c r="AB4778">
        <v>0</v>
      </c>
      <c r="AC4778">
        <v>0</v>
      </c>
      <c r="AD4778">
        <v>0</v>
      </c>
      <c r="AE4778">
        <v>0.90940305604338745</v>
      </c>
    </row>
    <row r="4779" spans="1:31" x14ac:dyDescent="0.25">
      <c r="A4779">
        <v>1879609</v>
      </c>
      <c r="B4779">
        <v>1</v>
      </c>
      <c r="C4779" t="s">
        <v>80</v>
      </c>
      <c r="D4779" t="s">
        <v>90</v>
      </c>
      <c r="E4779" t="s">
        <v>146</v>
      </c>
      <c r="F4779" t="s">
        <v>13774</v>
      </c>
      <c r="G4779" t="s">
        <v>469</v>
      </c>
      <c r="H4779" t="s">
        <v>143</v>
      </c>
      <c r="I4779" t="s">
        <v>135</v>
      </c>
      <c r="J4779" t="s">
        <v>136</v>
      </c>
      <c r="K4779" t="s">
        <v>137</v>
      </c>
      <c r="L4779" t="s">
        <v>13159</v>
      </c>
      <c r="M4779" t="s">
        <v>13775</v>
      </c>
      <c r="N4779">
        <v>2.1563888879999999</v>
      </c>
      <c r="O4779">
        <v>0</v>
      </c>
      <c r="P4779">
        <v>133</v>
      </c>
      <c r="Q4779">
        <v>0</v>
      </c>
      <c r="R4779">
        <v>0</v>
      </c>
      <c r="S4779">
        <v>0</v>
      </c>
      <c r="T4779">
        <v>15</v>
      </c>
      <c r="U4779">
        <v>0</v>
      </c>
      <c r="V4779">
        <v>1</v>
      </c>
      <c r="W4779">
        <v>0</v>
      </c>
      <c r="X4779">
        <v>75.551927596134647</v>
      </c>
      <c r="Y4779">
        <v>0</v>
      </c>
      <c r="Z4779">
        <v>0</v>
      </c>
      <c r="AA4779">
        <v>0</v>
      </c>
      <c r="AB4779">
        <v>27.268712857108994</v>
      </c>
      <c r="AC4779">
        <v>0</v>
      </c>
      <c r="AD4779">
        <v>7.6687891659469756</v>
      </c>
      <c r="AE4779">
        <v>110.48942961919062</v>
      </c>
    </row>
    <row r="4780" spans="1:31" x14ac:dyDescent="0.25">
      <c r="A4780">
        <v>1879546</v>
      </c>
      <c r="B4780">
        <v>1</v>
      </c>
      <c r="C4780" t="s">
        <v>80</v>
      </c>
      <c r="D4780" t="s">
        <v>98</v>
      </c>
      <c r="E4780" t="s">
        <v>146</v>
      </c>
      <c r="F4780" t="s">
        <v>12918</v>
      </c>
      <c r="G4780" t="s">
        <v>148</v>
      </c>
      <c r="H4780" t="s">
        <v>143</v>
      </c>
      <c r="I4780" t="s">
        <v>135</v>
      </c>
      <c r="J4780" t="s">
        <v>136</v>
      </c>
      <c r="K4780" t="s">
        <v>137</v>
      </c>
      <c r="L4780" t="s">
        <v>13776</v>
      </c>
      <c r="M4780" t="s">
        <v>13777</v>
      </c>
      <c r="N4780">
        <v>2.0463888880000001</v>
      </c>
      <c r="O4780">
        <v>0</v>
      </c>
      <c r="P4780">
        <v>0</v>
      </c>
      <c r="Q4780">
        <v>0</v>
      </c>
      <c r="R4780">
        <v>1</v>
      </c>
      <c r="S4780">
        <v>0</v>
      </c>
      <c r="T4780">
        <v>0</v>
      </c>
      <c r="U4780">
        <v>0</v>
      </c>
      <c r="V4780">
        <v>0</v>
      </c>
      <c r="W4780">
        <v>0</v>
      </c>
      <c r="X4780">
        <v>0</v>
      </c>
      <c r="Y4780">
        <v>0</v>
      </c>
      <c r="Z4780">
        <v>0</v>
      </c>
      <c r="AA4780">
        <v>0</v>
      </c>
      <c r="AB4780">
        <v>0</v>
      </c>
      <c r="AC4780">
        <v>0</v>
      </c>
      <c r="AD4780">
        <v>0</v>
      </c>
      <c r="AE4780">
        <v>0</v>
      </c>
    </row>
    <row r="4781" spans="1:31" x14ac:dyDescent="0.25">
      <c r="A4781">
        <v>1879692</v>
      </c>
      <c r="B4781">
        <v>1</v>
      </c>
      <c r="C4781" t="s">
        <v>80</v>
      </c>
      <c r="D4781" t="s">
        <v>104</v>
      </c>
      <c r="E4781" t="s">
        <v>140</v>
      </c>
      <c r="F4781" t="s">
        <v>13778</v>
      </c>
      <c r="G4781" t="s">
        <v>200</v>
      </c>
      <c r="H4781" t="s">
        <v>143</v>
      </c>
      <c r="I4781" t="s">
        <v>135</v>
      </c>
      <c r="J4781" t="s">
        <v>136</v>
      </c>
      <c r="K4781" t="s">
        <v>137</v>
      </c>
      <c r="L4781" t="s">
        <v>13779</v>
      </c>
      <c r="M4781" t="s">
        <v>13780</v>
      </c>
      <c r="N4781">
        <v>0.80916666599999998</v>
      </c>
      <c r="O4781">
        <v>0</v>
      </c>
      <c r="P4781">
        <v>2</v>
      </c>
      <c r="Q4781">
        <v>0</v>
      </c>
      <c r="R4781">
        <v>0</v>
      </c>
      <c r="S4781">
        <v>0</v>
      </c>
      <c r="T4781">
        <v>0</v>
      </c>
      <c r="U4781">
        <v>0</v>
      </c>
      <c r="V4781">
        <v>0</v>
      </c>
      <c r="W4781">
        <v>0</v>
      </c>
      <c r="X4781">
        <v>0.12324749791365</v>
      </c>
      <c r="Y4781">
        <v>0</v>
      </c>
      <c r="Z4781">
        <v>0</v>
      </c>
      <c r="AA4781">
        <v>0</v>
      </c>
      <c r="AB4781">
        <v>0</v>
      </c>
      <c r="AC4781">
        <v>0</v>
      </c>
      <c r="AD4781">
        <v>0</v>
      </c>
      <c r="AE4781">
        <v>0.12324749791365</v>
      </c>
    </row>
    <row r="4782" spans="1:31" x14ac:dyDescent="0.25">
      <c r="A4782">
        <v>1879987</v>
      </c>
      <c r="B4782">
        <v>1</v>
      </c>
      <c r="C4782" t="s">
        <v>80</v>
      </c>
      <c r="D4782" t="s">
        <v>92</v>
      </c>
      <c r="E4782" t="s">
        <v>140</v>
      </c>
      <c r="F4782" t="s">
        <v>13781</v>
      </c>
      <c r="G4782" t="s">
        <v>163</v>
      </c>
      <c r="H4782" t="s">
        <v>143</v>
      </c>
      <c r="I4782" t="s">
        <v>135</v>
      </c>
      <c r="J4782" t="s">
        <v>136</v>
      </c>
      <c r="K4782" t="s">
        <v>137</v>
      </c>
      <c r="L4782" t="s">
        <v>13782</v>
      </c>
      <c r="M4782" t="s">
        <v>13783</v>
      </c>
      <c r="N4782">
        <v>1.098333333</v>
      </c>
      <c r="O4782">
        <v>0</v>
      </c>
      <c r="P4782">
        <v>0</v>
      </c>
      <c r="Q4782">
        <v>0</v>
      </c>
      <c r="R4782">
        <v>0</v>
      </c>
      <c r="S4782">
        <v>0</v>
      </c>
      <c r="T4782">
        <v>1</v>
      </c>
      <c r="U4782">
        <v>0</v>
      </c>
      <c r="V4782">
        <v>0</v>
      </c>
      <c r="W4782">
        <v>0</v>
      </c>
      <c r="X4782">
        <v>0</v>
      </c>
      <c r="Y4782">
        <v>0</v>
      </c>
      <c r="Z4782">
        <v>0</v>
      </c>
      <c r="AA4782">
        <v>0</v>
      </c>
      <c r="AB4782">
        <v>0.2114494386974517</v>
      </c>
      <c r="AC4782">
        <v>0</v>
      </c>
      <c r="AD4782">
        <v>0</v>
      </c>
      <c r="AE4782">
        <v>0.2114494386974517</v>
      </c>
    </row>
    <row r="4783" spans="1:31" x14ac:dyDescent="0.25">
      <c r="A4783">
        <v>1879552</v>
      </c>
      <c r="B4783">
        <v>1</v>
      </c>
      <c r="C4783" t="s">
        <v>80</v>
      </c>
      <c r="D4783" t="s">
        <v>106</v>
      </c>
      <c r="E4783" t="s">
        <v>146</v>
      </c>
      <c r="F4783" t="s">
        <v>13784</v>
      </c>
      <c r="G4783" t="s">
        <v>148</v>
      </c>
      <c r="H4783" t="s">
        <v>143</v>
      </c>
      <c r="I4783" t="s">
        <v>135</v>
      </c>
      <c r="J4783" t="s">
        <v>136</v>
      </c>
      <c r="K4783" t="s">
        <v>137</v>
      </c>
      <c r="L4783" t="s">
        <v>13785</v>
      </c>
      <c r="M4783" t="s">
        <v>13786</v>
      </c>
      <c r="N4783">
        <v>0.63166666599999999</v>
      </c>
      <c r="O4783">
        <v>0</v>
      </c>
      <c r="P4783">
        <v>0</v>
      </c>
      <c r="Q4783">
        <v>0</v>
      </c>
      <c r="R4783">
        <v>0</v>
      </c>
      <c r="S4783">
        <v>0</v>
      </c>
      <c r="T4783">
        <v>2</v>
      </c>
      <c r="U4783">
        <v>0</v>
      </c>
      <c r="V4783">
        <v>0</v>
      </c>
      <c r="W4783">
        <v>0</v>
      </c>
      <c r="X4783">
        <v>0</v>
      </c>
      <c r="Y4783">
        <v>0</v>
      </c>
      <c r="Z4783">
        <v>0</v>
      </c>
      <c r="AA4783">
        <v>0</v>
      </c>
      <c r="AB4783">
        <v>0.51712532216254337</v>
      </c>
      <c r="AC4783">
        <v>0</v>
      </c>
      <c r="AD4783">
        <v>0</v>
      </c>
      <c r="AE4783">
        <v>0.51712532216254337</v>
      </c>
    </row>
    <row r="4784" spans="1:31" x14ac:dyDescent="0.25">
      <c r="A4784">
        <v>1879838</v>
      </c>
      <c r="B4784">
        <v>1</v>
      </c>
      <c r="C4784" t="s">
        <v>81</v>
      </c>
      <c r="D4784" t="s">
        <v>121</v>
      </c>
      <c r="E4784" t="s">
        <v>210</v>
      </c>
      <c r="F4784" t="s">
        <v>2233</v>
      </c>
      <c r="G4784" t="s">
        <v>133</v>
      </c>
      <c r="H4784" t="s">
        <v>134</v>
      </c>
      <c r="I4784" t="s">
        <v>152</v>
      </c>
      <c r="J4784" t="s">
        <v>136</v>
      </c>
      <c r="K4784" t="s">
        <v>137</v>
      </c>
      <c r="L4784" t="s">
        <v>13787</v>
      </c>
      <c r="M4784" t="s">
        <v>13788</v>
      </c>
      <c r="N4784">
        <v>7.2222220000000004E-3</v>
      </c>
      <c r="O4784">
        <v>0</v>
      </c>
      <c r="P4784">
        <v>1122</v>
      </c>
      <c r="Q4784">
        <v>3</v>
      </c>
      <c r="R4784">
        <v>105</v>
      </c>
      <c r="S4784">
        <v>6</v>
      </c>
      <c r="T4784">
        <v>70</v>
      </c>
      <c r="U4784">
        <v>0</v>
      </c>
      <c r="V4784">
        <v>0</v>
      </c>
      <c r="W4784">
        <v>0</v>
      </c>
      <c r="X4784">
        <v>1.1961363376045575</v>
      </c>
      <c r="Y4784">
        <v>0.14838252997079776</v>
      </c>
      <c r="Z4784">
        <v>0.42333808625784014</v>
      </c>
      <c r="AA4784">
        <v>0.13591472870106447</v>
      </c>
      <c r="AB4784">
        <v>0.22779798816505611</v>
      </c>
      <c r="AC4784">
        <v>0</v>
      </c>
      <c r="AD4784">
        <v>0</v>
      </c>
      <c r="AE4784">
        <v>2.1315696706993159</v>
      </c>
    </row>
    <row r="4785" spans="1:31" x14ac:dyDescent="0.25">
      <c r="A4785">
        <v>1879506</v>
      </c>
      <c r="B4785">
        <v>1</v>
      </c>
      <c r="C4785" t="s">
        <v>81</v>
      </c>
      <c r="D4785" t="s">
        <v>116</v>
      </c>
      <c r="E4785" t="s">
        <v>158</v>
      </c>
      <c r="F4785" t="s">
        <v>13789</v>
      </c>
      <c r="G4785" t="s">
        <v>133</v>
      </c>
      <c r="H4785" t="s">
        <v>134</v>
      </c>
      <c r="I4785" t="s">
        <v>135</v>
      </c>
      <c r="J4785" t="s">
        <v>136</v>
      </c>
      <c r="K4785" t="s">
        <v>137</v>
      </c>
      <c r="L4785" t="s">
        <v>13790</v>
      </c>
      <c r="M4785" t="s">
        <v>13791</v>
      </c>
      <c r="N4785">
        <v>1.5652777769999999</v>
      </c>
      <c r="O4785">
        <v>0</v>
      </c>
      <c r="P4785">
        <v>371</v>
      </c>
      <c r="Q4785">
        <v>0</v>
      </c>
      <c r="R4785">
        <v>4</v>
      </c>
      <c r="S4785">
        <v>3</v>
      </c>
      <c r="T4785">
        <v>34</v>
      </c>
      <c r="U4785">
        <v>1</v>
      </c>
      <c r="V4785">
        <v>0</v>
      </c>
      <c r="W4785">
        <v>0</v>
      </c>
      <c r="X4785">
        <v>63.612306347191911</v>
      </c>
      <c r="Y4785">
        <v>0</v>
      </c>
      <c r="Z4785">
        <v>8.1757463083652251</v>
      </c>
      <c r="AA4785">
        <v>19.540425463026523</v>
      </c>
      <c r="AB4785">
        <v>13.455730096641672</v>
      </c>
      <c r="AC4785">
        <v>22.176928207042547</v>
      </c>
      <c r="AD4785">
        <v>0</v>
      </c>
      <c r="AE4785">
        <v>126.96113642226788</v>
      </c>
    </row>
    <row r="4786" spans="1:31" x14ac:dyDescent="0.25">
      <c r="A4786">
        <v>1879695</v>
      </c>
      <c r="B4786">
        <v>1</v>
      </c>
      <c r="C4786" t="s">
        <v>80</v>
      </c>
      <c r="D4786" t="s">
        <v>92</v>
      </c>
      <c r="E4786" t="s">
        <v>158</v>
      </c>
      <c r="F4786" t="s">
        <v>13792</v>
      </c>
      <c r="G4786" t="s">
        <v>219</v>
      </c>
      <c r="H4786" t="s">
        <v>134</v>
      </c>
      <c r="I4786" t="s">
        <v>135</v>
      </c>
      <c r="J4786" t="s">
        <v>136</v>
      </c>
      <c r="K4786" t="s">
        <v>137</v>
      </c>
      <c r="L4786" t="s">
        <v>13793</v>
      </c>
      <c r="M4786" t="s">
        <v>13794</v>
      </c>
      <c r="N4786">
        <v>1.143888888</v>
      </c>
      <c r="O4786">
        <v>0</v>
      </c>
      <c r="P4786">
        <v>4</v>
      </c>
      <c r="Q4786">
        <v>0</v>
      </c>
      <c r="R4786">
        <v>11</v>
      </c>
      <c r="S4786">
        <v>0</v>
      </c>
      <c r="T4786">
        <v>15</v>
      </c>
      <c r="U4786">
        <v>0</v>
      </c>
      <c r="V4786">
        <v>0</v>
      </c>
      <c r="W4786">
        <v>0</v>
      </c>
      <c r="X4786">
        <v>2.012101504874078</v>
      </c>
      <c r="Y4786">
        <v>0</v>
      </c>
      <c r="Z4786">
        <v>3.2437520438215204</v>
      </c>
      <c r="AA4786">
        <v>0</v>
      </c>
      <c r="AB4786">
        <v>21.236088561819606</v>
      </c>
      <c r="AC4786">
        <v>0</v>
      </c>
      <c r="AD4786">
        <v>0</v>
      </c>
      <c r="AE4786">
        <v>26.491942110515204</v>
      </c>
    </row>
    <row r="4787" spans="1:31" x14ac:dyDescent="0.25">
      <c r="A4787">
        <v>1879861</v>
      </c>
      <c r="B4787">
        <v>1</v>
      </c>
      <c r="C4787" t="s">
        <v>81</v>
      </c>
      <c r="D4787" t="s">
        <v>123</v>
      </c>
      <c r="E4787" t="s">
        <v>169</v>
      </c>
      <c r="F4787" t="s">
        <v>6478</v>
      </c>
      <c r="G4787" t="s">
        <v>148</v>
      </c>
      <c r="H4787" t="s">
        <v>143</v>
      </c>
      <c r="I4787" t="s">
        <v>135</v>
      </c>
      <c r="J4787" t="s">
        <v>136</v>
      </c>
      <c r="K4787" t="s">
        <v>137</v>
      </c>
      <c r="L4787" t="s">
        <v>13795</v>
      </c>
      <c r="M4787" t="s">
        <v>13796</v>
      </c>
      <c r="N4787">
        <v>5.9388888880000001</v>
      </c>
      <c r="O4787">
        <v>0</v>
      </c>
      <c r="P4787">
        <v>1</v>
      </c>
      <c r="Q4787">
        <v>0</v>
      </c>
      <c r="R4787">
        <v>10</v>
      </c>
      <c r="S4787">
        <v>0</v>
      </c>
      <c r="T4787">
        <v>0</v>
      </c>
      <c r="U4787">
        <v>0</v>
      </c>
      <c r="V4787">
        <v>0</v>
      </c>
      <c r="W4787">
        <v>0</v>
      </c>
      <c r="X4787">
        <v>15.532422969052856</v>
      </c>
      <c r="Y4787">
        <v>0</v>
      </c>
      <c r="Z4787">
        <v>371.85868366969083</v>
      </c>
      <c r="AA4787">
        <v>0</v>
      </c>
      <c r="AB4787">
        <v>0</v>
      </c>
      <c r="AC4787">
        <v>0</v>
      </c>
      <c r="AD4787">
        <v>0</v>
      </c>
      <c r="AE4787">
        <v>387.39110663874368</v>
      </c>
    </row>
    <row r="4788" spans="1:31" x14ac:dyDescent="0.25">
      <c r="A4788">
        <v>1879718</v>
      </c>
      <c r="B4788">
        <v>1</v>
      </c>
      <c r="C4788" t="s">
        <v>81</v>
      </c>
      <c r="D4788" t="s">
        <v>123</v>
      </c>
      <c r="E4788" t="s">
        <v>169</v>
      </c>
      <c r="F4788" t="s">
        <v>13797</v>
      </c>
      <c r="G4788" t="s">
        <v>1124</v>
      </c>
      <c r="H4788" t="s">
        <v>143</v>
      </c>
      <c r="I4788" t="s">
        <v>135</v>
      </c>
      <c r="J4788" t="s">
        <v>136</v>
      </c>
      <c r="K4788" t="s">
        <v>137</v>
      </c>
      <c r="L4788" t="s">
        <v>13798</v>
      </c>
      <c r="M4788" t="s">
        <v>13799</v>
      </c>
      <c r="N4788">
        <v>2.5652777769999999</v>
      </c>
      <c r="O4788">
        <v>0</v>
      </c>
      <c r="P4788">
        <v>564</v>
      </c>
      <c r="Q4788">
        <v>0</v>
      </c>
      <c r="R4788">
        <v>0</v>
      </c>
      <c r="S4788">
        <v>0</v>
      </c>
      <c r="T4788">
        <v>71</v>
      </c>
      <c r="U4788">
        <v>0</v>
      </c>
      <c r="V4788">
        <v>0</v>
      </c>
      <c r="W4788">
        <v>0</v>
      </c>
      <c r="X4788">
        <v>324.56098738715519</v>
      </c>
      <c r="Y4788">
        <v>0</v>
      </c>
      <c r="Z4788">
        <v>0</v>
      </c>
      <c r="AA4788">
        <v>0</v>
      </c>
      <c r="AB4788">
        <v>52.63920476449794</v>
      </c>
      <c r="AC4788">
        <v>0</v>
      </c>
      <c r="AD4788">
        <v>0</v>
      </c>
      <c r="AE4788">
        <v>377.20019215165314</v>
      </c>
    </row>
    <row r="4789" spans="1:31" x14ac:dyDescent="0.25">
      <c r="A4789">
        <v>1879483</v>
      </c>
      <c r="B4789">
        <v>1</v>
      </c>
      <c r="C4789" t="s">
        <v>80</v>
      </c>
      <c r="D4789" t="s">
        <v>82</v>
      </c>
      <c r="E4789" t="s">
        <v>210</v>
      </c>
      <c r="F4789" t="s">
        <v>13800</v>
      </c>
      <c r="G4789" t="s">
        <v>476</v>
      </c>
      <c r="H4789" t="s">
        <v>134</v>
      </c>
      <c r="I4789" t="s">
        <v>152</v>
      </c>
      <c r="J4789" t="s">
        <v>136</v>
      </c>
      <c r="K4789" t="s">
        <v>172</v>
      </c>
      <c r="L4789" t="s">
        <v>13801</v>
      </c>
      <c r="M4789" t="s">
        <v>13802</v>
      </c>
      <c r="N4789">
        <v>3.7777776999999998E-2</v>
      </c>
      <c r="O4789">
        <v>0</v>
      </c>
      <c r="P4789">
        <v>6190</v>
      </c>
      <c r="Q4789">
        <v>0</v>
      </c>
      <c r="R4789">
        <v>0</v>
      </c>
      <c r="S4789">
        <v>1</v>
      </c>
      <c r="T4789">
        <v>2408</v>
      </c>
      <c r="U4789">
        <v>0</v>
      </c>
      <c r="V4789">
        <v>2</v>
      </c>
      <c r="W4789">
        <v>0</v>
      </c>
      <c r="X4789">
        <v>42.123076168278018</v>
      </c>
      <c r="Y4789">
        <v>0</v>
      </c>
      <c r="Z4789">
        <v>0</v>
      </c>
      <c r="AA4789">
        <v>1.9600941624791404</v>
      </c>
      <c r="AB4789">
        <v>42.785717026719482</v>
      </c>
      <c r="AC4789">
        <v>0</v>
      </c>
      <c r="AD4789">
        <v>2.1359318649222221</v>
      </c>
      <c r="AE4789">
        <v>89.004819222398865</v>
      </c>
    </row>
    <row r="4790" spans="1:31" x14ac:dyDescent="0.25">
      <c r="A4790">
        <v>1879961</v>
      </c>
      <c r="B4790">
        <v>1</v>
      </c>
      <c r="C4790" t="s">
        <v>80</v>
      </c>
      <c r="D4790" t="s">
        <v>104</v>
      </c>
      <c r="E4790" t="s">
        <v>131</v>
      </c>
      <c r="F4790" t="s">
        <v>13803</v>
      </c>
      <c r="G4790" t="s">
        <v>133</v>
      </c>
      <c r="H4790" t="s">
        <v>134</v>
      </c>
      <c r="I4790" t="s">
        <v>135</v>
      </c>
      <c r="J4790" t="s">
        <v>136</v>
      </c>
      <c r="K4790" t="s">
        <v>137</v>
      </c>
      <c r="L4790" t="s">
        <v>13804</v>
      </c>
      <c r="M4790" t="s">
        <v>13805</v>
      </c>
      <c r="N4790">
        <v>1.882222222</v>
      </c>
      <c r="O4790">
        <v>1</v>
      </c>
      <c r="P4790">
        <v>339</v>
      </c>
      <c r="Q4790">
        <v>2</v>
      </c>
      <c r="R4790">
        <v>7</v>
      </c>
      <c r="S4790">
        <v>3</v>
      </c>
      <c r="T4790">
        <v>23</v>
      </c>
      <c r="U4790">
        <v>0</v>
      </c>
      <c r="V4790">
        <v>0</v>
      </c>
      <c r="W4790">
        <v>0.10481260210769333</v>
      </c>
      <c r="X4790">
        <v>150.3974146673595</v>
      </c>
      <c r="Y4790">
        <v>0.66223556771314929</v>
      </c>
      <c r="Z4790">
        <v>6.4728736631756396</v>
      </c>
      <c r="AA4790">
        <v>24.381983945929157</v>
      </c>
      <c r="AB4790">
        <v>17.575578686098574</v>
      </c>
      <c r="AC4790">
        <v>0</v>
      </c>
      <c r="AD4790">
        <v>0</v>
      </c>
      <c r="AE4790">
        <v>199.59489913238372</v>
      </c>
    </row>
    <row r="4791" spans="1:31" x14ac:dyDescent="0.25">
      <c r="A4791">
        <v>1879632</v>
      </c>
      <c r="B4791">
        <v>1</v>
      </c>
      <c r="C4791" t="s">
        <v>81</v>
      </c>
      <c r="D4791" t="s">
        <v>117</v>
      </c>
      <c r="E4791" t="s">
        <v>158</v>
      </c>
      <c r="F4791" t="s">
        <v>13806</v>
      </c>
      <c r="G4791" t="s">
        <v>219</v>
      </c>
      <c r="H4791" t="s">
        <v>134</v>
      </c>
      <c r="I4791" t="s">
        <v>135</v>
      </c>
      <c r="J4791" t="s">
        <v>136</v>
      </c>
      <c r="K4791" t="s">
        <v>137</v>
      </c>
      <c r="L4791" t="s">
        <v>13807</v>
      </c>
      <c r="M4791" t="s">
        <v>13808</v>
      </c>
      <c r="N4791">
        <v>2.2941666660000002</v>
      </c>
      <c r="O4791">
        <v>0</v>
      </c>
      <c r="P4791">
        <v>113</v>
      </c>
      <c r="Q4791">
        <v>0</v>
      </c>
      <c r="R4791">
        <v>2</v>
      </c>
      <c r="S4791">
        <v>0</v>
      </c>
      <c r="T4791">
        <v>5</v>
      </c>
      <c r="U4791">
        <v>0</v>
      </c>
      <c r="V4791">
        <v>0</v>
      </c>
      <c r="W4791">
        <v>0</v>
      </c>
      <c r="X4791">
        <v>33.044187058610682</v>
      </c>
      <c r="Y4791">
        <v>0</v>
      </c>
      <c r="Z4791">
        <v>1.2037041402845645</v>
      </c>
      <c r="AA4791">
        <v>0</v>
      </c>
      <c r="AB4791">
        <v>2.7942582531378903</v>
      </c>
      <c r="AC4791">
        <v>0</v>
      </c>
      <c r="AD4791">
        <v>0</v>
      </c>
      <c r="AE4791">
        <v>37.042149452033136</v>
      </c>
    </row>
    <row r="4792" spans="1:31" x14ac:dyDescent="0.25">
      <c r="A4792">
        <v>1879569</v>
      </c>
      <c r="B4792">
        <v>1</v>
      </c>
      <c r="C4792" t="s">
        <v>80</v>
      </c>
      <c r="D4792" t="s">
        <v>104</v>
      </c>
      <c r="E4792" t="s">
        <v>140</v>
      </c>
      <c r="F4792" t="s">
        <v>13809</v>
      </c>
      <c r="G4792" t="s">
        <v>212</v>
      </c>
      <c r="H4792" t="s">
        <v>143</v>
      </c>
      <c r="I4792" t="s">
        <v>135</v>
      </c>
      <c r="J4792" t="s">
        <v>136</v>
      </c>
      <c r="K4792" t="s">
        <v>137</v>
      </c>
      <c r="L4792" t="s">
        <v>13810</v>
      </c>
      <c r="M4792" t="s">
        <v>13811</v>
      </c>
      <c r="N4792">
        <v>1.9969444439999999</v>
      </c>
      <c r="O4792">
        <v>0</v>
      </c>
      <c r="P4792">
        <v>3</v>
      </c>
      <c r="Q4792">
        <v>0</v>
      </c>
      <c r="R4792">
        <v>0</v>
      </c>
      <c r="S4792">
        <v>0</v>
      </c>
      <c r="T4792">
        <v>0</v>
      </c>
      <c r="U4792">
        <v>0</v>
      </c>
      <c r="V4792">
        <v>0</v>
      </c>
      <c r="W4792">
        <v>0</v>
      </c>
      <c r="X4792">
        <v>1.1028491277202894</v>
      </c>
      <c r="Y4792">
        <v>0</v>
      </c>
      <c r="Z4792">
        <v>0</v>
      </c>
      <c r="AA4792">
        <v>0</v>
      </c>
      <c r="AB4792">
        <v>0</v>
      </c>
      <c r="AC4792">
        <v>0</v>
      </c>
      <c r="AD4792">
        <v>0</v>
      </c>
      <c r="AE4792">
        <v>1.1028491277202894</v>
      </c>
    </row>
    <row r="4793" spans="1:31" x14ac:dyDescent="0.25">
      <c r="A4793">
        <v>1879924</v>
      </c>
      <c r="B4793">
        <v>1</v>
      </c>
      <c r="C4793" t="s">
        <v>80</v>
      </c>
      <c r="D4793" t="s">
        <v>98</v>
      </c>
      <c r="E4793" t="s">
        <v>146</v>
      </c>
      <c r="F4793" t="s">
        <v>13812</v>
      </c>
      <c r="G4793" t="s">
        <v>148</v>
      </c>
      <c r="H4793" t="s">
        <v>143</v>
      </c>
      <c r="I4793" t="s">
        <v>135</v>
      </c>
      <c r="J4793" t="s">
        <v>136</v>
      </c>
      <c r="K4793" t="s">
        <v>137</v>
      </c>
      <c r="L4793" t="s">
        <v>13813</v>
      </c>
      <c r="M4793" t="s">
        <v>13814</v>
      </c>
      <c r="N4793">
        <v>2.4216666660000001</v>
      </c>
      <c r="O4793">
        <v>0</v>
      </c>
      <c r="P4793">
        <v>6</v>
      </c>
      <c r="Q4793">
        <v>0</v>
      </c>
      <c r="R4793">
        <v>9</v>
      </c>
      <c r="S4793">
        <v>0</v>
      </c>
      <c r="T4793">
        <v>6</v>
      </c>
      <c r="U4793">
        <v>0</v>
      </c>
      <c r="V4793">
        <v>0</v>
      </c>
      <c r="W4793">
        <v>0</v>
      </c>
      <c r="X4793">
        <v>2.3315260579581332</v>
      </c>
      <c r="Y4793">
        <v>0</v>
      </c>
      <c r="Z4793">
        <v>40.54054807270785</v>
      </c>
      <c r="AA4793">
        <v>0</v>
      </c>
      <c r="AB4793">
        <v>30.162346075307276</v>
      </c>
      <c r="AC4793">
        <v>0</v>
      </c>
      <c r="AD4793">
        <v>0</v>
      </c>
      <c r="AE4793">
        <v>73.034420205973262</v>
      </c>
    </row>
    <row r="4794" spans="1:31" x14ac:dyDescent="0.25">
      <c r="A4794">
        <v>1880592</v>
      </c>
      <c r="B4794">
        <v>1</v>
      </c>
      <c r="C4794" t="s">
        <v>80</v>
      </c>
      <c r="D4794" t="s">
        <v>87</v>
      </c>
      <c r="E4794" t="s">
        <v>210</v>
      </c>
      <c r="F4794" t="s">
        <v>13815</v>
      </c>
      <c r="G4794" t="s">
        <v>212</v>
      </c>
      <c r="H4794" t="s">
        <v>134</v>
      </c>
      <c r="I4794" t="s">
        <v>135</v>
      </c>
      <c r="J4794" t="s">
        <v>136</v>
      </c>
      <c r="K4794" t="s">
        <v>137</v>
      </c>
      <c r="L4794" t="s">
        <v>13816</v>
      </c>
      <c r="M4794" t="s">
        <v>13817</v>
      </c>
      <c r="N4794">
        <v>1.231666666</v>
      </c>
      <c r="O4794">
        <v>0</v>
      </c>
      <c r="P4794">
        <v>4143</v>
      </c>
      <c r="Q4794">
        <v>0</v>
      </c>
      <c r="R4794">
        <v>0</v>
      </c>
      <c r="S4794">
        <v>0</v>
      </c>
      <c r="T4794">
        <v>385</v>
      </c>
      <c r="U4794">
        <v>0</v>
      </c>
      <c r="V4794">
        <v>1</v>
      </c>
      <c r="W4794">
        <v>0</v>
      </c>
      <c r="X4794">
        <v>1331.7072392808432</v>
      </c>
      <c r="Y4794">
        <v>0</v>
      </c>
      <c r="Z4794">
        <v>0</v>
      </c>
      <c r="AA4794">
        <v>0</v>
      </c>
      <c r="AB4794">
        <v>800.35597160752968</v>
      </c>
      <c r="AC4794">
        <v>0</v>
      </c>
      <c r="AD4794">
        <v>34.785332411025102</v>
      </c>
      <c r="AE4794">
        <v>2166.848543299398</v>
      </c>
    </row>
    <row r="4795" spans="1:31" x14ac:dyDescent="0.25">
      <c r="A4795">
        <v>1880924</v>
      </c>
      <c r="B4795">
        <v>1</v>
      </c>
      <c r="C4795" t="s">
        <v>81</v>
      </c>
      <c r="D4795" t="s">
        <v>113</v>
      </c>
      <c r="E4795" t="s">
        <v>169</v>
      </c>
      <c r="F4795" t="s">
        <v>13818</v>
      </c>
      <c r="G4795" t="s">
        <v>183</v>
      </c>
      <c r="H4795" t="s">
        <v>143</v>
      </c>
      <c r="I4795" t="s">
        <v>135</v>
      </c>
      <c r="J4795" t="s">
        <v>136</v>
      </c>
      <c r="K4795" t="s">
        <v>137</v>
      </c>
      <c r="L4795" t="s">
        <v>13819</v>
      </c>
      <c r="M4795" t="s">
        <v>13820</v>
      </c>
      <c r="N4795">
        <v>1.863888888</v>
      </c>
      <c r="O4795">
        <v>0</v>
      </c>
      <c r="P4795">
        <v>101</v>
      </c>
      <c r="Q4795">
        <v>0</v>
      </c>
      <c r="R4795">
        <v>1</v>
      </c>
      <c r="S4795">
        <v>0</v>
      </c>
      <c r="T4795">
        <v>1</v>
      </c>
      <c r="U4795">
        <v>0</v>
      </c>
      <c r="V4795">
        <v>0</v>
      </c>
      <c r="W4795">
        <v>0</v>
      </c>
      <c r="X4795">
        <v>31.719938935202382</v>
      </c>
      <c r="Y4795">
        <v>0</v>
      </c>
      <c r="Z4795">
        <v>4.658328765666889</v>
      </c>
      <c r="AA4795">
        <v>0</v>
      </c>
      <c r="AB4795">
        <v>0.26873251074752502</v>
      </c>
      <c r="AC4795">
        <v>0</v>
      </c>
      <c r="AD4795">
        <v>0</v>
      </c>
      <c r="AE4795">
        <v>36.647000211616799</v>
      </c>
    </row>
    <row r="4796" spans="1:31" x14ac:dyDescent="0.25">
      <c r="A4796">
        <v>1881073</v>
      </c>
      <c r="B4796">
        <v>1</v>
      </c>
      <c r="C4796" t="s">
        <v>80</v>
      </c>
      <c r="D4796" t="s">
        <v>88</v>
      </c>
      <c r="E4796" t="s">
        <v>169</v>
      </c>
      <c r="F4796" t="s">
        <v>13821</v>
      </c>
      <c r="G4796" t="s">
        <v>2258</v>
      </c>
      <c r="H4796" t="s">
        <v>143</v>
      </c>
      <c r="I4796" t="s">
        <v>135</v>
      </c>
      <c r="J4796" t="s">
        <v>136</v>
      </c>
      <c r="K4796" t="s">
        <v>137</v>
      </c>
      <c r="L4796" t="s">
        <v>13822</v>
      </c>
      <c r="M4796" t="s">
        <v>13823</v>
      </c>
      <c r="N4796">
        <v>0.99111111100000004</v>
      </c>
      <c r="O4796">
        <v>0</v>
      </c>
      <c r="P4796">
        <v>623</v>
      </c>
      <c r="Q4796">
        <v>0</v>
      </c>
      <c r="R4796">
        <v>0</v>
      </c>
      <c r="S4796">
        <v>0</v>
      </c>
      <c r="T4796">
        <v>21</v>
      </c>
      <c r="U4796">
        <v>0</v>
      </c>
      <c r="V4796">
        <v>0</v>
      </c>
      <c r="W4796">
        <v>0</v>
      </c>
      <c r="X4796">
        <v>190.73198081206851</v>
      </c>
      <c r="Y4796">
        <v>0</v>
      </c>
      <c r="Z4796">
        <v>0</v>
      </c>
      <c r="AA4796">
        <v>0</v>
      </c>
      <c r="AB4796">
        <v>8.6459779196772537</v>
      </c>
      <c r="AC4796">
        <v>0</v>
      </c>
      <c r="AD4796">
        <v>0</v>
      </c>
      <c r="AE4796">
        <v>199.37795873174576</v>
      </c>
    </row>
    <row r="4797" spans="1:31" x14ac:dyDescent="0.25">
      <c r="A4797">
        <v>1880486</v>
      </c>
      <c r="B4797">
        <v>1</v>
      </c>
      <c r="C4797" t="s">
        <v>81</v>
      </c>
      <c r="D4797" t="s">
        <v>112</v>
      </c>
      <c r="E4797" t="s">
        <v>158</v>
      </c>
      <c r="F4797" t="s">
        <v>13824</v>
      </c>
      <c r="G4797" t="s">
        <v>560</v>
      </c>
      <c r="H4797" t="s">
        <v>134</v>
      </c>
      <c r="I4797" t="s">
        <v>135</v>
      </c>
      <c r="J4797" t="s">
        <v>136</v>
      </c>
      <c r="K4797" t="s">
        <v>137</v>
      </c>
      <c r="L4797" t="s">
        <v>13825</v>
      </c>
      <c r="M4797" t="s">
        <v>13826</v>
      </c>
      <c r="N4797">
        <v>13.213888888</v>
      </c>
      <c r="O4797">
        <v>0</v>
      </c>
      <c r="P4797">
        <v>652</v>
      </c>
      <c r="Q4797">
        <v>0</v>
      </c>
      <c r="R4797">
        <v>0</v>
      </c>
      <c r="S4797">
        <v>0</v>
      </c>
      <c r="T4797">
        <v>63</v>
      </c>
      <c r="U4797">
        <v>0</v>
      </c>
      <c r="V4797">
        <v>1</v>
      </c>
      <c r="W4797">
        <v>0</v>
      </c>
      <c r="X4797">
        <v>1566.4598313287199</v>
      </c>
      <c r="Y4797">
        <v>0</v>
      </c>
      <c r="Z4797">
        <v>0</v>
      </c>
      <c r="AA4797">
        <v>0</v>
      </c>
      <c r="AB4797">
        <v>483.2093852266816</v>
      </c>
      <c r="AC4797">
        <v>0</v>
      </c>
      <c r="AD4797">
        <v>85.72182615021444</v>
      </c>
      <c r="AE4797">
        <v>2135.3910427056157</v>
      </c>
    </row>
    <row r="4798" spans="1:31" x14ac:dyDescent="0.25">
      <c r="A4798">
        <v>1881027</v>
      </c>
      <c r="B4798">
        <v>1</v>
      </c>
      <c r="C4798" t="s">
        <v>81</v>
      </c>
      <c r="D4798" t="s">
        <v>114</v>
      </c>
      <c r="E4798" t="s">
        <v>158</v>
      </c>
      <c r="F4798" t="s">
        <v>13827</v>
      </c>
      <c r="G4798" t="s">
        <v>219</v>
      </c>
      <c r="H4798" t="s">
        <v>134</v>
      </c>
      <c r="I4798" t="s">
        <v>135</v>
      </c>
      <c r="J4798" t="s">
        <v>136</v>
      </c>
      <c r="K4798" t="s">
        <v>137</v>
      </c>
      <c r="L4798" t="s">
        <v>13828</v>
      </c>
      <c r="M4798" t="s">
        <v>13829</v>
      </c>
      <c r="N4798">
        <v>2.0236111110000001</v>
      </c>
      <c r="O4798">
        <v>0</v>
      </c>
      <c r="P4798">
        <v>236</v>
      </c>
      <c r="Q4798">
        <v>0</v>
      </c>
      <c r="R4798">
        <v>1</v>
      </c>
      <c r="S4798">
        <v>0</v>
      </c>
      <c r="T4798">
        <v>11</v>
      </c>
      <c r="U4798">
        <v>0</v>
      </c>
      <c r="V4798">
        <v>0</v>
      </c>
      <c r="W4798">
        <v>0</v>
      </c>
      <c r="X4798">
        <v>40.597569680818978</v>
      </c>
      <c r="Y4798">
        <v>0</v>
      </c>
      <c r="Z4798">
        <v>0.56721422663841836</v>
      </c>
      <c r="AA4798">
        <v>0</v>
      </c>
      <c r="AB4798">
        <v>8.6518087696084205</v>
      </c>
      <c r="AC4798">
        <v>0</v>
      </c>
      <c r="AD4798">
        <v>0</v>
      </c>
      <c r="AE4798">
        <v>49.81659267706582</v>
      </c>
    </row>
    <row r="4799" spans="1:31" x14ac:dyDescent="0.25">
      <c r="A4799">
        <v>1881047</v>
      </c>
      <c r="B4799">
        <v>1</v>
      </c>
      <c r="C4799" t="s">
        <v>80</v>
      </c>
      <c r="D4799" t="s">
        <v>93</v>
      </c>
      <c r="E4799" t="s">
        <v>146</v>
      </c>
      <c r="F4799" t="s">
        <v>13830</v>
      </c>
      <c r="G4799" t="s">
        <v>148</v>
      </c>
      <c r="H4799" t="s">
        <v>143</v>
      </c>
      <c r="I4799" t="s">
        <v>135</v>
      </c>
      <c r="J4799" t="s">
        <v>136</v>
      </c>
      <c r="K4799" t="s">
        <v>137</v>
      </c>
      <c r="L4799" t="s">
        <v>13831</v>
      </c>
      <c r="M4799" t="s">
        <v>13832</v>
      </c>
      <c r="N4799">
        <v>1.8561111109999999</v>
      </c>
      <c r="O4799">
        <v>0</v>
      </c>
      <c r="P4799">
        <v>15</v>
      </c>
      <c r="Q4799">
        <v>0</v>
      </c>
      <c r="R4799">
        <v>18</v>
      </c>
      <c r="S4799">
        <v>0</v>
      </c>
      <c r="T4799">
        <v>5</v>
      </c>
      <c r="U4799">
        <v>0</v>
      </c>
      <c r="V4799">
        <v>0</v>
      </c>
      <c r="W4799">
        <v>0</v>
      </c>
      <c r="X4799">
        <v>20.800903344027308</v>
      </c>
      <c r="Y4799">
        <v>0</v>
      </c>
      <c r="Z4799">
        <v>27.771279545228825</v>
      </c>
      <c r="AA4799">
        <v>0</v>
      </c>
      <c r="AB4799">
        <v>6.2771044089774097</v>
      </c>
      <c r="AC4799">
        <v>0</v>
      </c>
      <c r="AD4799">
        <v>0</v>
      </c>
      <c r="AE4799">
        <v>54.849287298233541</v>
      </c>
    </row>
    <row r="4800" spans="1:31" x14ac:dyDescent="0.25">
      <c r="A4800">
        <v>1880526</v>
      </c>
      <c r="B4800">
        <v>1</v>
      </c>
      <c r="C4800" t="s">
        <v>81</v>
      </c>
      <c r="D4800" t="s">
        <v>117</v>
      </c>
      <c r="E4800" t="s">
        <v>146</v>
      </c>
      <c r="F4800" t="s">
        <v>13833</v>
      </c>
      <c r="G4800" t="s">
        <v>148</v>
      </c>
      <c r="H4800" t="s">
        <v>143</v>
      </c>
      <c r="I4800" t="s">
        <v>135</v>
      </c>
      <c r="J4800" t="s">
        <v>136</v>
      </c>
      <c r="K4800" t="s">
        <v>137</v>
      </c>
      <c r="L4800" t="s">
        <v>13834</v>
      </c>
      <c r="M4800" t="s">
        <v>13835</v>
      </c>
      <c r="N4800">
        <v>7.6483333330000001</v>
      </c>
      <c r="O4800">
        <v>0</v>
      </c>
      <c r="P4800">
        <v>7</v>
      </c>
      <c r="Q4800">
        <v>0</v>
      </c>
      <c r="R4800">
        <v>0</v>
      </c>
      <c r="S4800">
        <v>0</v>
      </c>
      <c r="T4800">
        <v>0</v>
      </c>
      <c r="U4800">
        <v>0</v>
      </c>
      <c r="V4800">
        <v>0</v>
      </c>
      <c r="W4800">
        <v>0</v>
      </c>
      <c r="X4800">
        <v>5.057745203310084</v>
      </c>
      <c r="Y4800">
        <v>0</v>
      </c>
      <c r="Z4800">
        <v>0</v>
      </c>
      <c r="AA4800">
        <v>0</v>
      </c>
      <c r="AB4800">
        <v>0</v>
      </c>
      <c r="AC4800">
        <v>0</v>
      </c>
      <c r="AD4800">
        <v>0</v>
      </c>
      <c r="AE4800">
        <v>5.057745203310084</v>
      </c>
    </row>
    <row r="4801" spans="1:31" x14ac:dyDescent="0.25">
      <c r="A4801">
        <v>1881067</v>
      </c>
      <c r="B4801">
        <v>1</v>
      </c>
      <c r="C4801" t="s">
        <v>81</v>
      </c>
      <c r="D4801" t="s">
        <v>128</v>
      </c>
      <c r="E4801" t="s">
        <v>158</v>
      </c>
      <c r="F4801" t="s">
        <v>13836</v>
      </c>
      <c r="G4801" t="s">
        <v>219</v>
      </c>
      <c r="H4801" t="s">
        <v>134</v>
      </c>
      <c r="I4801" t="s">
        <v>135</v>
      </c>
      <c r="J4801" t="s">
        <v>136</v>
      </c>
      <c r="K4801" t="s">
        <v>137</v>
      </c>
      <c r="L4801" t="s">
        <v>13837</v>
      </c>
      <c r="M4801" t="s">
        <v>13838</v>
      </c>
      <c r="N4801">
        <v>2.108055555</v>
      </c>
      <c r="O4801">
        <v>0</v>
      </c>
      <c r="P4801">
        <v>127</v>
      </c>
      <c r="Q4801">
        <v>0</v>
      </c>
      <c r="R4801">
        <v>8</v>
      </c>
      <c r="S4801">
        <v>0</v>
      </c>
      <c r="T4801">
        <v>7</v>
      </c>
      <c r="U4801">
        <v>0</v>
      </c>
      <c r="V4801">
        <v>0</v>
      </c>
      <c r="W4801">
        <v>0</v>
      </c>
      <c r="X4801">
        <v>46.375145074243449</v>
      </c>
      <c r="Y4801">
        <v>0</v>
      </c>
      <c r="Z4801">
        <v>25.075891517917324</v>
      </c>
      <c r="AA4801">
        <v>0</v>
      </c>
      <c r="AB4801">
        <v>1.2584339789734131</v>
      </c>
      <c r="AC4801">
        <v>0</v>
      </c>
      <c r="AD4801">
        <v>0</v>
      </c>
      <c r="AE4801">
        <v>72.70947057113419</v>
      </c>
    </row>
    <row r="4802" spans="1:31" x14ac:dyDescent="0.25">
      <c r="A4802">
        <v>1880506</v>
      </c>
      <c r="B4802">
        <v>1</v>
      </c>
      <c r="C4802" t="s">
        <v>80</v>
      </c>
      <c r="D4802" t="s">
        <v>95</v>
      </c>
      <c r="E4802" t="s">
        <v>229</v>
      </c>
      <c r="F4802" t="s">
        <v>7464</v>
      </c>
      <c r="G4802" t="s">
        <v>133</v>
      </c>
      <c r="H4802" t="s">
        <v>134</v>
      </c>
      <c r="I4802" t="s">
        <v>135</v>
      </c>
      <c r="J4802" t="s">
        <v>136</v>
      </c>
      <c r="K4802" t="s">
        <v>137</v>
      </c>
      <c r="L4802" t="s">
        <v>13839</v>
      </c>
      <c r="M4802" t="s">
        <v>13840</v>
      </c>
      <c r="N4802">
        <v>0.22638888800000001</v>
      </c>
      <c r="O4802">
        <v>1</v>
      </c>
      <c r="P4802">
        <v>437</v>
      </c>
      <c r="Q4802">
        <v>0</v>
      </c>
      <c r="R4802">
        <v>1</v>
      </c>
      <c r="S4802">
        <v>18</v>
      </c>
      <c r="T4802">
        <v>33</v>
      </c>
      <c r="U4802">
        <v>5</v>
      </c>
      <c r="V4802">
        <v>0</v>
      </c>
      <c r="W4802">
        <v>4.0099315160972218E-2</v>
      </c>
      <c r="X4802">
        <v>15.176367222785597</v>
      </c>
      <c r="Y4802">
        <v>0</v>
      </c>
      <c r="Z4802">
        <v>7.2083928578666662E-2</v>
      </c>
      <c r="AA4802">
        <v>52.471908311718401</v>
      </c>
      <c r="AB4802">
        <v>5.8603309875015928</v>
      </c>
      <c r="AC4802">
        <v>67.038172300500406</v>
      </c>
      <c r="AD4802">
        <v>0</v>
      </c>
      <c r="AE4802">
        <v>140.65896206624564</v>
      </c>
    </row>
    <row r="4803" spans="1:31" x14ac:dyDescent="0.25">
      <c r="A4803">
        <v>1880947</v>
      </c>
      <c r="B4803">
        <v>1</v>
      </c>
      <c r="C4803" t="s">
        <v>81</v>
      </c>
      <c r="D4803" t="s">
        <v>120</v>
      </c>
      <c r="E4803" t="s">
        <v>210</v>
      </c>
      <c r="F4803" t="s">
        <v>13841</v>
      </c>
      <c r="G4803" t="s">
        <v>133</v>
      </c>
      <c r="H4803" t="s">
        <v>134</v>
      </c>
      <c r="I4803" t="s">
        <v>135</v>
      </c>
      <c r="J4803" t="s">
        <v>136</v>
      </c>
      <c r="K4803" t="s">
        <v>137</v>
      </c>
      <c r="L4803" t="s">
        <v>13842</v>
      </c>
      <c r="M4803" t="s">
        <v>13843</v>
      </c>
      <c r="N4803">
        <v>0.759444444</v>
      </c>
      <c r="O4803">
        <v>1</v>
      </c>
      <c r="P4803">
        <v>778</v>
      </c>
      <c r="Q4803">
        <v>69</v>
      </c>
      <c r="R4803">
        <v>111</v>
      </c>
      <c r="S4803">
        <v>9</v>
      </c>
      <c r="T4803">
        <v>57</v>
      </c>
      <c r="U4803">
        <v>0</v>
      </c>
      <c r="V4803">
        <v>0</v>
      </c>
      <c r="W4803">
        <v>0.80939021867809169</v>
      </c>
      <c r="X4803">
        <v>161.57580415328715</v>
      </c>
      <c r="Y4803">
        <v>418.57271921872075</v>
      </c>
      <c r="Z4803">
        <v>513.11453150516797</v>
      </c>
      <c r="AA4803">
        <v>87.564856671028835</v>
      </c>
      <c r="AB4803">
        <v>67.426605834233811</v>
      </c>
      <c r="AC4803">
        <v>0</v>
      </c>
      <c r="AD4803">
        <v>0</v>
      </c>
      <c r="AE4803">
        <v>1249.0639076011166</v>
      </c>
    </row>
    <row r="4804" spans="1:31" x14ac:dyDescent="0.25">
      <c r="A4804">
        <v>1903277</v>
      </c>
      <c r="B4804">
        <v>1</v>
      </c>
      <c r="C4804" t="s">
        <v>81</v>
      </c>
      <c r="D4804" t="s">
        <v>128</v>
      </c>
      <c r="E4804" t="s">
        <v>131</v>
      </c>
      <c r="F4804" t="s">
        <v>13844</v>
      </c>
      <c r="G4804" t="s">
        <v>133</v>
      </c>
      <c r="H4804" t="s">
        <v>134</v>
      </c>
      <c r="I4804" t="s">
        <v>135</v>
      </c>
      <c r="J4804" t="s">
        <v>136</v>
      </c>
      <c r="K4804" t="s">
        <v>137</v>
      </c>
      <c r="L4804" t="s">
        <v>13845</v>
      </c>
      <c r="M4804" t="s">
        <v>13846</v>
      </c>
      <c r="N4804">
        <v>0.3</v>
      </c>
      <c r="O4804">
        <v>1</v>
      </c>
      <c r="P4804">
        <v>553</v>
      </c>
      <c r="Q4804">
        <v>2</v>
      </c>
      <c r="R4804">
        <v>3</v>
      </c>
      <c r="S4804">
        <v>3</v>
      </c>
      <c r="T4804">
        <v>38</v>
      </c>
      <c r="U4804">
        <v>0</v>
      </c>
      <c r="V4804">
        <v>0</v>
      </c>
      <c r="W4804">
        <v>7.3519775873333332E-2</v>
      </c>
      <c r="X4804">
        <v>19.594790314938212</v>
      </c>
      <c r="Y4804">
        <v>4.9156102697011663</v>
      </c>
      <c r="Z4804">
        <v>9.6254449325300001E-2</v>
      </c>
      <c r="AA4804">
        <v>17.114768825873668</v>
      </c>
      <c r="AB4804">
        <v>8.4553841812409676</v>
      </c>
      <c r="AC4804">
        <v>0</v>
      </c>
      <c r="AD4804">
        <v>0</v>
      </c>
      <c r="AE4804">
        <v>50.250327816952641</v>
      </c>
    </row>
    <row r="4805" spans="1:31" x14ac:dyDescent="0.25">
      <c r="A4805">
        <v>1880612</v>
      </c>
      <c r="B4805">
        <v>1</v>
      </c>
      <c r="C4805" t="s">
        <v>80</v>
      </c>
      <c r="D4805" t="s">
        <v>97</v>
      </c>
      <c r="E4805" t="s">
        <v>140</v>
      </c>
      <c r="F4805" t="s">
        <v>13847</v>
      </c>
      <c r="G4805" t="s">
        <v>207</v>
      </c>
      <c r="H4805" t="s">
        <v>143</v>
      </c>
      <c r="I4805" t="s">
        <v>135</v>
      </c>
      <c r="J4805" t="s">
        <v>136</v>
      </c>
      <c r="K4805" t="s">
        <v>137</v>
      </c>
      <c r="L4805" t="s">
        <v>13848</v>
      </c>
      <c r="M4805" t="s">
        <v>13849</v>
      </c>
      <c r="N4805">
        <v>4.858055555</v>
      </c>
      <c r="O4805">
        <v>0</v>
      </c>
      <c r="P4805">
        <v>2</v>
      </c>
      <c r="Q4805">
        <v>0</v>
      </c>
      <c r="R4805">
        <v>0</v>
      </c>
      <c r="S4805">
        <v>0</v>
      </c>
      <c r="T4805">
        <v>1</v>
      </c>
      <c r="U4805">
        <v>0</v>
      </c>
      <c r="V4805">
        <v>0</v>
      </c>
      <c r="W4805">
        <v>0</v>
      </c>
      <c r="X4805">
        <v>2.528514816821775</v>
      </c>
      <c r="Y4805">
        <v>0</v>
      </c>
      <c r="Z4805">
        <v>0</v>
      </c>
      <c r="AA4805">
        <v>0</v>
      </c>
      <c r="AB4805">
        <v>2.6475705603649051</v>
      </c>
      <c r="AC4805">
        <v>0</v>
      </c>
      <c r="AD4805">
        <v>0</v>
      </c>
      <c r="AE4805">
        <v>5.1760853771866806</v>
      </c>
    </row>
    <row r="4806" spans="1:31" x14ac:dyDescent="0.25">
      <c r="A4806">
        <v>1880755</v>
      </c>
      <c r="B4806">
        <v>1</v>
      </c>
      <c r="C4806" t="s">
        <v>81</v>
      </c>
      <c r="D4806" t="s">
        <v>127</v>
      </c>
      <c r="E4806" t="s">
        <v>140</v>
      </c>
      <c r="F4806" t="s">
        <v>13850</v>
      </c>
      <c r="G4806" t="s">
        <v>163</v>
      </c>
      <c r="H4806" t="s">
        <v>143</v>
      </c>
      <c r="I4806" t="s">
        <v>135</v>
      </c>
      <c r="J4806" t="s">
        <v>136</v>
      </c>
      <c r="K4806" t="s">
        <v>137</v>
      </c>
      <c r="L4806" t="s">
        <v>13851</v>
      </c>
      <c r="M4806" t="s">
        <v>13852</v>
      </c>
      <c r="N4806">
        <v>4.8227777769999998</v>
      </c>
      <c r="O4806">
        <v>0</v>
      </c>
      <c r="P4806">
        <v>1</v>
      </c>
      <c r="Q4806">
        <v>0</v>
      </c>
      <c r="R4806">
        <v>0</v>
      </c>
      <c r="S4806">
        <v>0</v>
      </c>
      <c r="T4806">
        <v>0</v>
      </c>
      <c r="U4806">
        <v>0</v>
      </c>
      <c r="V4806">
        <v>0</v>
      </c>
      <c r="W4806">
        <v>0</v>
      </c>
      <c r="X4806">
        <v>1.565612092312705</v>
      </c>
      <c r="Y4806">
        <v>0</v>
      </c>
      <c r="Z4806">
        <v>0</v>
      </c>
      <c r="AA4806">
        <v>0</v>
      </c>
      <c r="AB4806">
        <v>0</v>
      </c>
      <c r="AC4806">
        <v>0</v>
      </c>
      <c r="AD4806">
        <v>0</v>
      </c>
      <c r="AE4806">
        <v>1.565612092312705</v>
      </c>
    </row>
    <row r="4807" spans="1:31" x14ac:dyDescent="0.25">
      <c r="A4807">
        <v>1880904</v>
      </c>
      <c r="B4807">
        <v>1</v>
      </c>
      <c r="C4807" t="s">
        <v>81</v>
      </c>
      <c r="D4807" t="s">
        <v>128</v>
      </c>
      <c r="E4807" t="s">
        <v>146</v>
      </c>
      <c r="F4807" t="s">
        <v>13853</v>
      </c>
      <c r="G4807" t="s">
        <v>148</v>
      </c>
      <c r="H4807" t="s">
        <v>143</v>
      </c>
      <c r="I4807" t="s">
        <v>135</v>
      </c>
      <c r="J4807" t="s">
        <v>136</v>
      </c>
      <c r="K4807" t="s">
        <v>137</v>
      </c>
      <c r="L4807" t="s">
        <v>13854</v>
      </c>
      <c r="M4807" t="s">
        <v>13855</v>
      </c>
      <c r="N4807">
        <v>11.541111110999999</v>
      </c>
      <c r="O4807">
        <v>0</v>
      </c>
      <c r="P4807">
        <v>16</v>
      </c>
      <c r="Q4807">
        <v>0</v>
      </c>
      <c r="R4807">
        <v>0</v>
      </c>
      <c r="S4807">
        <v>0</v>
      </c>
      <c r="T4807">
        <v>3</v>
      </c>
      <c r="U4807">
        <v>0</v>
      </c>
      <c r="V4807">
        <v>0</v>
      </c>
      <c r="W4807">
        <v>0</v>
      </c>
      <c r="X4807">
        <v>30.952235902073809</v>
      </c>
      <c r="Y4807">
        <v>0</v>
      </c>
      <c r="Z4807">
        <v>0</v>
      </c>
      <c r="AA4807">
        <v>0</v>
      </c>
      <c r="AB4807">
        <v>3.980708431483563</v>
      </c>
      <c r="AC4807">
        <v>0</v>
      </c>
      <c r="AD4807">
        <v>0</v>
      </c>
      <c r="AE4807">
        <v>34.932944333557373</v>
      </c>
    </row>
    <row r="4808" spans="1:31" x14ac:dyDescent="0.25">
      <c r="A4808">
        <v>1881059</v>
      </c>
      <c r="B4808">
        <v>1</v>
      </c>
      <c r="C4808" t="s">
        <v>80</v>
      </c>
      <c r="D4808" t="s">
        <v>103</v>
      </c>
      <c r="E4808" t="s">
        <v>222</v>
      </c>
      <c r="F4808" t="s">
        <v>12065</v>
      </c>
      <c r="G4808" t="s">
        <v>663</v>
      </c>
      <c r="H4808" t="s">
        <v>143</v>
      </c>
      <c r="I4808" t="s">
        <v>135</v>
      </c>
      <c r="J4808" t="s">
        <v>136</v>
      </c>
      <c r="K4808" t="s">
        <v>137</v>
      </c>
      <c r="L4808" t="s">
        <v>13856</v>
      </c>
      <c r="M4808" t="s">
        <v>13857</v>
      </c>
      <c r="N4808">
        <v>0.825555555</v>
      </c>
      <c r="O4808">
        <v>0</v>
      </c>
      <c r="P4808">
        <v>80</v>
      </c>
      <c r="Q4808">
        <v>0</v>
      </c>
      <c r="R4808">
        <v>0</v>
      </c>
      <c r="S4808">
        <v>0</v>
      </c>
      <c r="T4808">
        <v>11</v>
      </c>
      <c r="U4808">
        <v>0</v>
      </c>
      <c r="V4808">
        <v>0</v>
      </c>
      <c r="W4808">
        <v>0</v>
      </c>
      <c r="X4808">
        <v>33.566957847250499</v>
      </c>
      <c r="Y4808">
        <v>0</v>
      </c>
      <c r="Z4808">
        <v>0</v>
      </c>
      <c r="AA4808">
        <v>0</v>
      </c>
      <c r="AB4808">
        <v>38.173193559297907</v>
      </c>
      <c r="AC4808">
        <v>0</v>
      </c>
      <c r="AD4808">
        <v>0</v>
      </c>
      <c r="AE4808">
        <v>71.740151406548406</v>
      </c>
    </row>
    <row r="4809" spans="1:31" x14ac:dyDescent="0.25">
      <c r="A4809">
        <v>1880727</v>
      </c>
      <c r="B4809">
        <v>1</v>
      </c>
      <c r="C4809" t="s">
        <v>81</v>
      </c>
      <c r="D4809" t="s">
        <v>115</v>
      </c>
      <c r="E4809" t="s">
        <v>169</v>
      </c>
      <c r="F4809" t="s">
        <v>13858</v>
      </c>
      <c r="G4809" t="s">
        <v>183</v>
      </c>
      <c r="H4809" t="s">
        <v>143</v>
      </c>
      <c r="I4809" t="s">
        <v>135</v>
      </c>
      <c r="J4809" t="s">
        <v>136</v>
      </c>
      <c r="K4809" t="s">
        <v>137</v>
      </c>
      <c r="L4809" t="s">
        <v>13859</v>
      </c>
      <c r="M4809" t="s">
        <v>13860</v>
      </c>
      <c r="N4809">
        <v>2.3080555550000001</v>
      </c>
      <c r="O4809">
        <v>0</v>
      </c>
      <c r="P4809">
        <v>143</v>
      </c>
      <c r="Q4809">
        <v>0</v>
      </c>
      <c r="R4809">
        <v>1</v>
      </c>
      <c r="S4809">
        <v>0</v>
      </c>
      <c r="T4809">
        <v>2</v>
      </c>
      <c r="U4809">
        <v>0</v>
      </c>
      <c r="V4809">
        <v>0</v>
      </c>
      <c r="W4809">
        <v>0</v>
      </c>
      <c r="X4809">
        <v>36.829039514052077</v>
      </c>
      <c r="Y4809">
        <v>0</v>
      </c>
      <c r="Z4809">
        <v>2.1147326256775703</v>
      </c>
      <c r="AA4809">
        <v>0</v>
      </c>
      <c r="AB4809">
        <v>10.052559631350073</v>
      </c>
      <c r="AC4809">
        <v>0</v>
      </c>
      <c r="AD4809">
        <v>0</v>
      </c>
      <c r="AE4809">
        <v>48.996331771079717</v>
      </c>
    </row>
    <row r="4810" spans="1:31" x14ac:dyDescent="0.25">
      <c r="A4810">
        <v>1880721</v>
      </c>
      <c r="B4810">
        <v>1</v>
      </c>
      <c r="C4810" t="s">
        <v>80</v>
      </c>
      <c r="D4810" t="s">
        <v>82</v>
      </c>
      <c r="E4810" t="s">
        <v>140</v>
      </c>
      <c r="F4810" t="s">
        <v>13861</v>
      </c>
      <c r="G4810" t="s">
        <v>163</v>
      </c>
      <c r="H4810" t="s">
        <v>143</v>
      </c>
      <c r="I4810" t="s">
        <v>135</v>
      </c>
      <c r="J4810" t="s">
        <v>136</v>
      </c>
      <c r="K4810" t="s">
        <v>137</v>
      </c>
      <c r="L4810" t="s">
        <v>13862</v>
      </c>
      <c r="M4810" t="s">
        <v>13863</v>
      </c>
      <c r="N4810">
        <v>2.3136111110000002</v>
      </c>
      <c r="O4810">
        <v>0</v>
      </c>
      <c r="P4810">
        <v>7</v>
      </c>
      <c r="Q4810">
        <v>0</v>
      </c>
      <c r="R4810">
        <v>0</v>
      </c>
      <c r="S4810">
        <v>0</v>
      </c>
      <c r="T4810">
        <v>4</v>
      </c>
      <c r="U4810">
        <v>0</v>
      </c>
      <c r="V4810">
        <v>0</v>
      </c>
      <c r="W4810">
        <v>0</v>
      </c>
      <c r="X4810">
        <v>3.2574516473778008</v>
      </c>
      <c r="Y4810">
        <v>0</v>
      </c>
      <c r="Z4810">
        <v>0</v>
      </c>
      <c r="AA4810">
        <v>0</v>
      </c>
      <c r="AB4810">
        <v>8.8693086562914818</v>
      </c>
      <c r="AC4810">
        <v>0</v>
      </c>
      <c r="AD4810">
        <v>0</v>
      </c>
      <c r="AE4810">
        <v>12.126760303669283</v>
      </c>
    </row>
    <row r="4811" spans="1:31" x14ac:dyDescent="0.25">
      <c r="A4811">
        <v>1880827</v>
      </c>
      <c r="B4811">
        <v>1</v>
      </c>
      <c r="C4811" t="s">
        <v>80</v>
      </c>
      <c r="D4811" t="s">
        <v>82</v>
      </c>
      <c r="E4811" t="s">
        <v>146</v>
      </c>
      <c r="F4811" t="s">
        <v>13864</v>
      </c>
      <c r="G4811" t="s">
        <v>148</v>
      </c>
      <c r="H4811" t="s">
        <v>143</v>
      </c>
      <c r="I4811" t="s">
        <v>135</v>
      </c>
      <c r="J4811" t="s">
        <v>136</v>
      </c>
      <c r="K4811" t="s">
        <v>137</v>
      </c>
      <c r="L4811" t="s">
        <v>13865</v>
      </c>
      <c r="M4811" t="s">
        <v>13866</v>
      </c>
      <c r="N4811">
        <v>1.4025000000000001</v>
      </c>
      <c r="O4811">
        <v>0</v>
      </c>
      <c r="P4811">
        <v>75</v>
      </c>
      <c r="Q4811">
        <v>0</v>
      </c>
      <c r="R4811">
        <v>0</v>
      </c>
      <c r="S4811">
        <v>0</v>
      </c>
      <c r="T4811">
        <v>19</v>
      </c>
      <c r="U4811">
        <v>0</v>
      </c>
      <c r="V4811">
        <v>0</v>
      </c>
      <c r="W4811">
        <v>0</v>
      </c>
      <c r="X4811">
        <v>30.941219769116383</v>
      </c>
      <c r="Y4811">
        <v>0</v>
      </c>
      <c r="Z4811">
        <v>0</v>
      </c>
      <c r="AA4811">
        <v>0</v>
      </c>
      <c r="AB4811">
        <v>16.107740917661822</v>
      </c>
      <c r="AC4811">
        <v>0</v>
      </c>
      <c r="AD4811">
        <v>0</v>
      </c>
      <c r="AE4811">
        <v>47.048960686778202</v>
      </c>
    </row>
    <row r="4812" spans="1:31" x14ac:dyDescent="0.25">
      <c r="A4812">
        <v>1881019</v>
      </c>
      <c r="B4812">
        <v>1</v>
      </c>
      <c r="C4812" t="s">
        <v>80</v>
      </c>
      <c r="D4812" t="s">
        <v>108</v>
      </c>
      <c r="E4812" t="s">
        <v>169</v>
      </c>
      <c r="F4812" t="s">
        <v>13867</v>
      </c>
      <c r="G4812" t="s">
        <v>183</v>
      </c>
      <c r="H4812" t="s">
        <v>143</v>
      </c>
      <c r="I4812" t="s">
        <v>135</v>
      </c>
      <c r="J4812" t="s">
        <v>136</v>
      </c>
      <c r="K4812" t="s">
        <v>137</v>
      </c>
      <c r="L4812" t="s">
        <v>13868</v>
      </c>
      <c r="M4812" t="s">
        <v>13869</v>
      </c>
      <c r="N4812">
        <v>0.43583333299999999</v>
      </c>
      <c r="O4812">
        <v>0</v>
      </c>
      <c r="P4812">
        <v>25</v>
      </c>
      <c r="Q4812">
        <v>0</v>
      </c>
      <c r="R4812">
        <v>22</v>
      </c>
      <c r="S4812">
        <v>0</v>
      </c>
      <c r="T4812">
        <v>5</v>
      </c>
      <c r="U4812">
        <v>0</v>
      </c>
      <c r="V4812">
        <v>0</v>
      </c>
      <c r="W4812">
        <v>0</v>
      </c>
      <c r="X4812">
        <v>2.7927728133361338</v>
      </c>
      <c r="Y4812">
        <v>0</v>
      </c>
      <c r="Z4812">
        <v>24.579377424581693</v>
      </c>
      <c r="AA4812">
        <v>0</v>
      </c>
      <c r="AB4812">
        <v>0.73561468734775093</v>
      </c>
      <c r="AC4812">
        <v>0</v>
      </c>
      <c r="AD4812">
        <v>0</v>
      </c>
      <c r="AE4812">
        <v>28.107764925265581</v>
      </c>
    </row>
    <row r="4813" spans="1:31" x14ac:dyDescent="0.25">
      <c r="A4813">
        <v>1880873</v>
      </c>
      <c r="B4813">
        <v>1</v>
      </c>
      <c r="C4813" t="s">
        <v>81</v>
      </c>
      <c r="D4813" t="s">
        <v>112</v>
      </c>
      <c r="E4813" t="s">
        <v>140</v>
      </c>
      <c r="F4813" t="s">
        <v>13870</v>
      </c>
      <c r="G4813" t="s">
        <v>163</v>
      </c>
      <c r="H4813" t="s">
        <v>143</v>
      </c>
      <c r="I4813" t="s">
        <v>135</v>
      </c>
      <c r="J4813" t="s">
        <v>136</v>
      </c>
      <c r="K4813" t="s">
        <v>137</v>
      </c>
      <c r="L4813" t="s">
        <v>13871</v>
      </c>
      <c r="M4813" t="s">
        <v>13872</v>
      </c>
      <c r="N4813">
        <v>2.943888888</v>
      </c>
      <c r="O4813">
        <v>0</v>
      </c>
      <c r="P4813">
        <v>1</v>
      </c>
      <c r="Q4813">
        <v>0</v>
      </c>
      <c r="R4813">
        <v>0</v>
      </c>
      <c r="S4813">
        <v>0</v>
      </c>
      <c r="T4813">
        <v>0</v>
      </c>
      <c r="U4813">
        <v>0</v>
      </c>
      <c r="V4813">
        <v>0</v>
      </c>
      <c r="W4813">
        <v>0</v>
      </c>
      <c r="X4813">
        <v>0.84186712463542246</v>
      </c>
      <c r="Y4813">
        <v>0</v>
      </c>
      <c r="Z4813">
        <v>0</v>
      </c>
      <c r="AA4813">
        <v>0</v>
      </c>
      <c r="AB4813">
        <v>0</v>
      </c>
      <c r="AC4813">
        <v>0</v>
      </c>
      <c r="AD4813">
        <v>0</v>
      </c>
      <c r="AE4813">
        <v>0.84186712463542246</v>
      </c>
    </row>
    <row r="4814" spans="1:31" x14ac:dyDescent="0.25">
      <c r="A4814">
        <v>1880581</v>
      </c>
      <c r="B4814">
        <v>1</v>
      </c>
      <c r="C4814" t="s">
        <v>81</v>
      </c>
      <c r="D4814" t="s">
        <v>116</v>
      </c>
      <c r="E4814" t="s">
        <v>210</v>
      </c>
      <c r="F4814" t="s">
        <v>13573</v>
      </c>
      <c r="G4814" t="s">
        <v>133</v>
      </c>
      <c r="H4814" t="s">
        <v>134</v>
      </c>
      <c r="I4814" t="s">
        <v>135</v>
      </c>
      <c r="J4814" t="s">
        <v>136</v>
      </c>
      <c r="K4814" t="s">
        <v>137</v>
      </c>
      <c r="L4814" t="s">
        <v>13873</v>
      </c>
      <c r="M4814" t="s">
        <v>13874</v>
      </c>
      <c r="N4814">
        <v>0.35027777700000001</v>
      </c>
      <c r="O4814">
        <v>0</v>
      </c>
      <c r="P4814">
        <v>635</v>
      </c>
      <c r="Q4814">
        <v>48</v>
      </c>
      <c r="R4814">
        <v>64</v>
      </c>
      <c r="S4814">
        <v>6</v>
      </c>
      <c r="T4814">
        <v>52</v>
      </c>
      <c r="U4814">
        <v>1</v>
      </c>
      <c r="V4814">
        <v>0</v>
      </c>
      <c r="W4814">
        <v>0</v>
      </c>
      <c r="X4814">
        <v>33.106050932008927</v>
      </c>
      <c r="Y4814">
        <v>175.59583832368688</v>
      </c>
      <c r="Z4814">
        <v>43.780252114177344</v>
      </c>
      <c r="AA4814">
        <v>6.3775008863439799</v>
      </c>
      <c r="AB4814">
        <v>4.4144615175552113</v>
      </c>
      <c r="AC4814">
        <v>0.32640958157513333</v>
      </c>
      <c r="AD4814">
        <v>0</v>
      </c>
      <c r="AE4814">
        <v>263.60051335534746</v>
      </c>
    </row>
    <row r="4815" spans="1:31" x14ac:dyDescent="0.25">
      <c r="A4815">
        <v>1880930</v>
      </c>
      <c r="B4815">
        <v>1</v>
      </c>
      <c r="C4815" t="s">
        <v>80</v>
      </c>
      <c r="D4815" t="s">
        <v>107</v>
      </c>
      <c r="E4815" t="s">
        <v>140</v>
      </c>
      <c r="F4815" t="s">
        <v>13875</v>
      </c>
      <c r="G4815" t="s">
        <v>207</v>
      </c>
      <c r="H4815" t="s">
        <v>143</v>
      </c>
      <c r="I4815" t="s">
        <v>135</v>
      </c>
      <c r="J4815" t="s">
        <v>136</v>
      </c>
      <c r="K4815" t="s">
        <v>137</v>
      </c>
      <c r="L4815" t="s">
        <v>13876</v>
      </c>
      <c r="M4815" t="s">
        <v>13877</v>
      </c>
      <c r="N4815">
        <v>5.0769444439999996</v>
      </c>
      <c r="O4815">
        <v>0</v>
      </c>
      <c r="P4815">
        <v>1</v>
      </c>
      <c r="Q4815">
        <v>0</v>
      </c>
      <c r="R4815">
        <v>0</v>
      </c>
      <c r="S4815">
        <v>0</v>
      </c>
      <c r="T4815">
        <v>0</v>
      </c>
      <c r="U4815">
        <v>0</v>
      </c>
      <c r="V4815">
        <v>0</v>
      </c>
      <c r="W4815">
        <v>0</v>
      </c>
      <c r="X4815">
        <v>1.2704037364587941</v>
      </c>
      <c r="Y4815">
        <v>0</v>
      </c>
      <c r="Z4815">
        <v>0</v>
      </c>
      <c r="AA4815">
        <v>0</v>
      </c>
      <c r="AB4815">
        <v>0</v>
      </c>
      <c r="AC4815">
        <v>0</v>
      </c>
      <c r="AD4815">
        <v>0</v>
      </c>
      <c r="AE4815">
        <v>1.2704037364587941</v>
      </c>
    </row>
    <row r="4816" spans="1:31" x14ac:dyDescent="0.25">
      <c r="A4816">
        <v>1880976</v>
      </c>
      <c r="B4816">
        <v>1</v>
      </c>
      <c r="C4816" t="s">
        <v>80</v>
      </c>
      <c r="D4816" t="s">
        <v>106</v>
      </c>
      <c r="E4816" t="s">
        <v>158</v>
      </c>
      <c r="F4816" t="s">
        <v>13878</v>
      </c>
      <c r="G4816" t="s">
        <v>476</v>
      </c>
      <c r="H4816" t="s">
        <v>134</v>
      </c>
      <c r="I4816" t="s">
        <v>135</v>
      </c>
      <c r="J4816" t="s">
        <v>136</v>
      </c>
      <c r="K4816" t="s">
        <v>137</v>
      </c>
      <c r="L4816" t="s">
        <v>13879</v>
      </c>
      <c r="M4816" t="s">
        <v>13880</v>
      </c>
      <c r="N4816">
        <v>0.81527777700000004</v>
      </c>
      <c r="O4816">
        <v>0</v>
      </c>
      <c r="P4816">
        <v>0</v>
      </c>
      <c r="Q4816">
        <v>1</v>
      </c>
      <c r="R4816">
        <v>16</v>
      </c>
      <c r="S4816">
        <v>0</v>
      </c>
      <c r="T4816">
        <v>4</v>
      </c>
      <c r="U4816">
        <v>0</v>
      </c>
      <c r="V4816">
        <v>0</v>
      </c>
      <c r="W4816">
        <v>0</v>
      </c>
      <c r="X4816">
        <v>0</v>
      </c>
      <c r="Y4816">
        <v>5.8010994386582171</v>
      </c>
      <c r="Z4816">
        <v>53.75346244943502</v>
      </c>
      <c r="AA4816">
        <v>0</v>
      </c>
      <c r="AB4816">
        <v>6.9027410352171028</v>
      </c>
      <c r="AC4816">
        <v>0</v>
      </c>
      <c r="AD4816">
        <v>0</v>
      </c>
      <c r="AE4816">
        <v>66.457302923310337</v>
      </c>
    </row>
    <row r="4817" spans="1:31" x14ac:dyDescent="0.25">
      <c r="A4817">
        <v>1880429</v>
      </c>
      <c r="B4817">
        <v>1</v>
      </c>
      <c r="C4817" t="s">
        <v>80</v>
      </c>
      <c r="D4817" t="s">
        <v>103</v>
      </c>
      <c r="E4817" t="s">
        <v>131</v>
      </c>
      <c r="F4817" t="s">
        <v>7727</v>
      </c>
      <c r="G4817" t="s">
        <v>133</v>
      </c>
      <c r="H4817" t="s">
        <v>134</v>
      </c>
      <c r="I4817" t="s">
        <v>135</v>
      </c>
      <c r="J4817" t="s">
        <v>136</v>
      </c>
      <c r="K4817" t="s">
        <v>137</v>
      </c>
      <c r="L4817" t="s">
        <v>13881</v>
      </c>
      <c r="M4817" t="s">
        <v>13882</v>
      </c>
      <c r="N4817">
        <v>0.49722222199999999</v>
      </c>
      <c r="O4817">
        <v>0</v>
      </c>
      <c r="P4817">
        <v>0</v>
      </c>
      <c r="Q4817">
        <v>2</v>
      </c>
      <c r="R4817">
        <v>0</v>
      </c>
      <c r="S4817">
        <v>2</v>
      </c>
      <c r="T4817">
        <v>21</v>
      </c>
      <c r="U4817">
        <v>11</v>
      </c>
      <c r="V4817">
        <v>2</v>
      </c>
      <c r="W4817">
        <v>0</v>
      </c>
      <c r="X4817">
        <v>0</v>
      </c>
      <c r="Y4817">
        <v>16.89228888306128</v>
      </c>
      <c r="Z4817">
        <v>0</v>
      </c>
      <c r="AA4817">
        <v>85.087127345710016</v>
      </c>
      <c r="AB4817">
        <v>13.018999728739521</v>
      </c>
      <c r="AC4817">
        <v>1220.8697986965851</v>
      </c>
      <c r="AD4817">
        <v>30.602752158842069</v>
      </c>
      <c r="AE4817">
        <v>1366.4709668129381</v>
      </c>
    </row>
    <row r="4818" spans="1:31" x14ac:dyDescent="0.25">
      <c r="A4818">
        <v>1880764</v>
      </c>
      <c r="B4818">
        <v>1</v>
      </c>
      <c r="C4818" t="s">
        <v>80</v>
      </c>
      <c r="D4818" t="s">
        <v>82</v>
      </c>
      <c r="E4818" t="s">
        <v>210</v>
      </c>
      <c r="F4818" t="s">
        <v>3570</v>
      </c>
      <c r="G4818" t="s">
        <v>476</v>
      </c>
      <c r="H4818" t="s">
        <v>134</v>
      </c>
      <c r="I4818" t="s">
        <v>152</v>
      </c>
      <c r="J4818" t="s">
        <v>136</v>
      </c>
      <c r="K4818" t="s">
        <v>137</v>
      </c>
      <c r="L4818" t="s">
        <v>13883</v>
      </c>
      <c r="M4818" t="s">
        <v>13884</v>
      </c>
      <c r="N4818">
        <v>2.3888888E-2</v>
      </c>
      <c r="O4818">
        <v>0</v>
      </c>
      <c r="P4818">
        <v>3226</v>
      </c>
      <c r="Q4818">
        <v>0</v>
      </c>
      <c r="R4818">
        <v>0</v>
      </c>
      <c r="S4818">
        <v>0</v>
      </c>
      <c r="T4818">
        <v>136</v>
      </c>
      <c r="U4818">
        <v>0</v>
      </c>
      <c r="V4818">
        <v>0</v>
      </c>
      <c r="W4818">
        <v>0</v>
      </c>
      <c r="X4818">
        <v>19.776424038411285</v>
      </c>
      <c r="Y4818">
        <v>0</v>
      </c>
      <c r="Z4818">
        <v>0</v>
      </c>
      <c r="AA4818">
        <v>0</v>
      </c>
      <c r="AB4818">
        <v>4.4260338107046104</v>
      </c>
      <c r="AC4818">
        <v>0</v>
      </c>
      <c r="AD4818">
        <v>0</v>
      </c>
      <c r="AE4818">
        <v>24.202457849115895</v>
      </c>
    </row>
    <row r="4819" spans="1:31" x14ac:dyDescent="0.25">
      <c r="A4819">
        <v>1881119</v>
      </c>
      <c r="B4819">
        <v>1</v>
      </c>
      <c r="C4819" t="s">
        <v>80</v>
      </c>
      <c r="D4819" t="s">
        <v>103</v>
      </c>
      <c r="E4819" t="s">
        <v>131</v>
      </c>
      <c r="F4819" t="s">
        <v>13885</v>
      </c>
      <c r="G4819" t="s">
        <v>133</v>
      </c>
      <c r="H4819" t="s">
        <v>134</v>
      </c>
      <c r="I4819" t="s">
        <v>135</v>
      </c>
      <c r="J4819" t="s">
        <v>136</v>
      </c>
      <c r="K4819" t="s">
        <v>137</v>
      </c>
      <c r="L4819" t="s">
        <v>13886</v>
      </c>
      <c r="M4819" t="s">
        <v>13887</v>
      </c>
      <c r="N4819">
        <v>0.69166666600000004</v>
      </c>
      <c r="O4819">
        <v>1</v>
      </c>
      <c r="P4819">
        <v>0</v>
      </c>
      <c r="Q4819">
        <v>3</v>
      </c>
      <c r="R4819">
        <v>0</v>
      </c>
      <c r="S4819">
        <v>5</v>
      </c>
      <c r="T4819">
        <v>0</v>
      </c>
      <c r="U4819">
        <v>2</v>
      </c>
      <c r="V4819">
        <v>0</v>
      </c>
      <c r="W4819">
        <v>0.69043448732530011</v>
      </c>
      <c r="X4819">
        <v>0</v>
      </c>
      <c r="Y4819">
        <v>44.294661803951996</v>
      </c>
      <c r="Z4819">
        <v>0</v>
      </c>
      <c r="AA4819">
        <v>82.665517140472033</v>
      </c>
      <c r="AB4819">
        <v>0</v>
      </c>
      <c r="AC4819">
        <v>14.206609891927268</v>
      </c>
      <c r="AD4819">
        <v>0</v>
      </c>
      <c r="AE4819">
        <v>141.85722332367658</v>
      </c>
    </row>
    <row r="4820" spans="1:31" x14ac:dyDescent="0.25">
      <c r="A4820">
        <v>1880744</v>
      </c>
      <c r="B4820">
        <v>1</v>
      </c>
      <c r="C4820" t="s">
        <v>81</v>
      </c>
      <c r="D4820" t="s">
        <v>122</v>
      </c>
      <c r="E4820" t="s">
        <v>140</v>
      </c>
      <c r="F4820" t="s">
        <v>13888</v>
      </c>
      <c r="G4820" t="s">
        <v>212</v>
      </c>
      <c r="H4820" t="s">
        <v>143</v>
      </c>
      <c r="I4820" t="s">
        <v>135</v>
      </c>
      <c r="J4820" t="s">
        <v>136</v>
      </c>
      <c r="K4820" t="s">
        <v>137</v>
      </c>
      <c r="L4820" t="s">
        <v>13889</v>
      </c>
      <c r="M4820" t="s">
        <v>13890</v>
      </c>
      <c r="N4820">
        <v>0.92277777699999997</v>
      </c>
      <c r="O4820">
        <v>0</v>
      </c>
      <c r="P4820">
        <v>0</v>
      </c>
      <c r="Q4820">
        <v>0</v>
      </c>
      <c r="R4820">
        <v>1</v>
      </c>
      <c r="S4820">
        <v>0</v>
      </c>
      <c r="T4820">
        <v>0</v>
      </c>
      <c r="U4820">
        <v>0</v>
      </c>
      <c r="V4820">
        <v>0</v>
      </c>
      <c r="W4820">
        <v>0</v>
      </c>
      <c r="X4820">
        <v>0</v>
      </c>
      <c r="Y4820">
        <v>0</v>
      </c>
      <c r="Z4820">
        <v>3.6127180772408896E-2</v>
      </c>
      <c r="AA4820">
        <v>0</v>
      </c>
      <c r="AB4820">
        <v>0</v>
      </c>
      <c r="AC4820">
        <v>0</v>
      </c>
      <c r="AD4820">
        <v>0</v>
      </c>
      <c r="AE4820">
        <v>3.6127180772408896E-2</v>
      </c>
    </row>
    <row r="4821" spans="1:31" x14ac:dyDescent="0.25">
      <c r="A4821">
        <v>1880993</v>
      </c>
      <c r="B4821">
        <v>1</v>
      </c>
      <c r="C4821" t="s">
        <v>81</v>
      </c>
      <c r="D4821" t="s">
        <v>125</v>
      </c>
      <c r="E4821" t="s">
        <v>169</v>
      </c>
      <c r="F4821" t="s">
        <v>13891</v>
      </c>
      <c r="G4821" t="s">
        <v>183</v>
      </c>
      <c r="H4821" t="s">
        <v>143</v>
      </c>
      <c r="I4821" t="s">
        <v>135</v>
      </c>
      <c r="J4821" t="s">
        <v>136</v>
      </c>
      <c r="K4821" t="s">
        <v>137</v>
      </c>
      <c r="L4821" t="s">
        <v>13892</v>
      </c>
      <c r="M4821" t="s">
        <v>13893</v>
      </c>
      <c r="N4821">
        <v>1.8763888879999999</v>
      </c>
      <c r="O4821">
        <v>0</v>
      </c>
      <c r="P4821">
        <v>60</v>
      </c>
      <c r="Q4821">
        <v>0</v>
      </c>
      <c r="R4821">
        <v>0</v>
      </c>
      <c r="S4821">
        <v>0</v>
      </c>
      <c r="T4821">
        <v>2</v>
      </c>
      <c r="U4821">
        <v>0</v>
      </c>
      <c r="V4821">
        <v>0</v>
      </c>
      <c r="W4821">
        <v>0</v>
      </c>
      <c r="X4821">
        <v>9.4169293888045242</v>
      </c>
      <c r="Y4821">
        <v>0</v>
      </c>
      <c r="Z4821">
        <v>0</v>
      </c>
      <c r="AA4821">
        <v>0</v>
      </c>
      <c r="AB4821">
        <v>0.32947194341618197</v>
      </c>
      <c r="AC4821">
        <v>0</v>
      </c>
      <c r="AD4821">
        <v>0</v>
      </c>
      <c r="AE4821">
        <v>9.7464013322207066</v>
      </c>
    </row>
    <row r="4822" spans="1:31" x14ac:dyDescent="0.25">
      <c r="A4822">
        <v>1880850</v>
      </c>
      <c r="B4822">
        <v>1</v>
      </c>
      <c r="C4822" t="s">
        <v>80</v>
      </c>
      <c r="D4822" t="s">
        <v>93</v>
      </c>
      <c r="E4822" t="s">
        <v>169</v>
      </c>
      <c r="F4822" t="s">
        <v>13894</v>
      </c>
      <c r="G4822" t="s">
        <v>564</v>
      </c>
      <c r="H4822" t="s">
        <v>143</v>
      </c>
      <c r="I4822" t="s">
        <v>135</v>
      </c>
      <c r="J4822" t="s">
        <v>136</v>
      </c>
      <c r="K4822" t="s">
        <v>137</v>
      </c>
      <c r="L4822" t="s">
        <v>13895</v>
      </c>
      <c r="M4822" t="s">
        <v>13896</v>
      </c>
      <c r="N4822">
        <v>4.0183333330000002</v>
      </c>
      <c r="O4822">
        <v>0</v>
      </c>
      <c r="P4822">
        <v>368</v>
      </c>
      <c r="Q4822">
        <v>0</v>
      </c>
      <c r="R4822">
        <v>0</v>
      </c>
      <c r="S4822">
        <v>0</v>
      </c>
      <c r="T4822">
        <v>50</v>
      </c>
      <c r="U4822">
        <v>0</v>
      </c>
      <c r="V4822">
        <v>0</v>
      </c>
      <c r="W4822">
        <v>0</v>
      </c>
      <c r="X4822">
        <v>328.99096222550588</v>
      </c>
      <c r="Y4822">
        <v>0</v>
      </c>
      <c r="Z4822">
        <v>0</v>
      </c>
      <c r="AA4822">
        <v>0</v>
      </c>
      <c r="AB4822">
        <v>319.37321639413318</v>
      </c>
      <c r="AC4822">
        <v>0</v>
      </c>
      <c r="AD4822">
        <v>0</v>
      </c>
      <c r="AE4822">
        <v>648.36417861963901</v>
      </c>
    </row>
    <row r="4823" spans="1:31" x14ac:dyDescent="0.25">
      <c r="A4823">
        <v>1880601</v>
      </c>
      <c r="B4823">
        <v>1</v>
      </c>
      <c r="C4823" t="s">
        <v>80</v>
      </c>
      <c r="D4823" t="s">
        <v>106</v>
      </c>
      <c r="E4823" t="s">
        <v>146</v>
      </c>
      <c r="F4823" t="s">
        <v>13897</v>
      </c>
      <c r="G4823" t="s">
        <v>564</v>
      </c>
      <c r="H4823" t="s">
        <v>143</v>
      </c>
      <c r="I4823" t="s">
        <v>135</v>
      </c>
      <c r="J4823" t="s">
        <v>136</v>
      </c>
      <c r="K4823" t="s">
        <v>137</v>
      </c>
      <c r="L4823" t="s">
        <v>13898</v>
      </c>
      <c r="M4823" t="s">
        <v>13899</v>
      </c>
      <c r="N4823">
        <v>1.018888888</v>
      </c>
      <c r="O4823">
        <v>0</v>
      </c>
      <c r="P4823">
        <v>5</v>
      </c>
      <c r="Q4823">
        <v>0</v>
      </c>
      <c r="R4823">
        <v>5</v>
      </c>
      <c r="S4823">
        <v>0</v>
      </c>
      <c r="T4823">
        <v>4</v>
      </c>
      <c r="U4823">
        <v>0</v>
      </c>
      <c r="V4823">
        <v>0</v>
      </c>
      <c r="W4823">
        <v>0</v>
      </c>
      <c r="X4823">
        <v>1.0733120122912612</v>
      </c>
      <c r="Y4823">
        <v>0</v>
      </c>
      <c r="Z4823">
        <v>20.385369804804398</v>
      </c>
      <c r="AA4823">
        <v>0</v>
      </c>
      <c r="AB4823">
        <v>14.937596447947218</v>
      </c>
      <c r="AC4823">
        <v>0</v>
      </c>
      <c r="AD4823">
        <v>0</v>
      </c>
      <c r="AE4823">
        <v>36.396278265042881</v>
      </c>
    </row>
    <row r="4824" spans="1:31" x14ac:dyDescent="0.25">
      <c r="A4824">
        <v>1880664</v>
      </c>
      <c r="B4824">
        <v>1</v>
      </c>
      <c r="C4824" t="s">
        <v>80</v>
      </c>
      <c r="D4824" t="s">
        <v>93</v>
      </c>
      <c r="E4824" t="s">
        <v>146</v>
      </c>
      <c r="F4824" t="s">
        <v>13900</v>
      </c>
      <c r="G4824" t="s">
        <v>148</v>
      </c>
      <c r="H4824" t="s">
        <v>143</v>
      </c>
      <c r="I4824" t="s">
        <v>135</v>
      </c>
      <c r="J4824" t="s">
        <v>136</v>
      </c>
      <c r="K4824" t="s">
        <v>137</v>
      </c>
      <c r="L4824" t="s">
        <v>13901</v>
      </c>
      <c r="M4824" t="s">
        <v>13902</v>
      </c>
      <c r="N4824">
        <v>0.58750000000000002</v>
      </c>
      <c r="O4824">
        <v>0</v>
      </c>
      <c r="P4824">
        <v>28</v>
      </c>
      <c r="Q4824">
        <v>0</v>
      </c>
      <c r="R4824">
        <v>11</v>
      </c>
      <c r="S4824">
        <v>0</v>
      </c>
      <c r="T4824">
        <v>18</v>
      </c>
      <c r="U4824">
        <v>0</v>
      </c>
      <c r="V4824">
        <v>0</v>
      </c>
      <c r="W4824">
        <v>0</v>
      </c>
      <c r="X4824">
        <v>5.4720037670220991</v>
      </c>
      <c r="Y4824">
        <v>0</v>
      </c>
      <c r="Z4824">
        <v>6.8738117135714889</v>
      </c>
      <c r="AA4824">
        <v>0</v>
      </c>
      <c r="AB4824">
        <v>13.657287683499378</v>
      </c>
      <c r="AC4824">
        <v>0</v>
      </c>
      <c r="AD4824">
        <v>0</v>
      </c>
      <c r="AE4824">
        <v>26.003103164092966</v>
      </c>
    </row>
    <row r="4825" spans="1:31" x14ac:dyDescent="0.25">
      <c r="A4825">
        <v>1881056</v>
      </c>
      <c r="B4825">
        <v>1</v>
      </c>
      <c r="C4825" t="s">
        <v>81</v>
      </c>
      <c r="D4825" t="s">
        <v>118</v>
      </c>
      <c r="E4825" t="s">
        <v>131</v>
      </c>
      <c r="F4825" t="s">
        <v>4628</v>
      </c>
      <c r="G4825" t="s">
        <v>133</v>
      </c>
      <c r="H4825" t="s">
        <v>134</v>
      </c>
      <c r="I4825" t="s">
        <v>135</v>
      </c>
      <c r="J4825" t="s">
        <v>136</v>
      </c>
      <c r="K4825" t="s">
        <v>137</v>
      </c>
      <c r="L4825" t="s">
        <v>13903</v>
      </c>
      <c r="M4825" t="s">
        <v>13904</v>
      </c>
      <c r="N4825">
        <v>2.9127777770000001</v>
      </c>
      <c r="O4825">
        <v>0</v>
      </c>
      <c r="P4825">
        <v>1</v>
      </c>
      <c r="Q4825">
        <v>13</v>
      </c>
      <c r="R4825">
        <v>8</v>
      </c>
      <c r="S4825">
        <v>9</v>
      </c>
      <c r="T4825">
        <v>0</v>
      </c>
      <c r="U4825">
        <v>10</v>
      </c>
      <c r="V4825">
        <v>0</v>
      </c>
      <c r="W4825">
        <v>0</v>
      </c>
      <c r="X4825">
        <v>1.7582947193494092</v>
      </c>
      <c r="Y4825">
        <v>138.8955630513482</v>
      </c>
      <c r="Z4825">
        <v>63.358579023366836</v>
      </c>
      <c r="AA4825">
        <v>341.37344155572151</v>
      </c>
      <c r="AB4825">
        <v>0</v>
      </c>
      <c r="AC4825">
        <v>3331.8588811698301</v>
      </c>
      <c r="AD4825">
        <v>0</v>
      </c>
      <c r="AE4825">
        <v>3877.2447595196163</v>
      </c>
    </row>
    <row r="4826" spans="1:31" x14ac:dyDescent="0.25">
      <c r="A4826">
        <v>1880558</v>
      </c>
      <c r="B4826">
        <v>1</v>
      </c>
      <c r="C4826" t="s">
        <v>80</v>
      </c>
      <c r="D4826" t="s">
        <v>93</v>
      </c>
      <c r="E4826" t="s">
        <v>158</v>
      </c>
      <c r="F4826" t="s">
        <v>13905</v>
      </c>
      <c r="G4826" t="s">
        <v>219</v>
      </c>
      <c r="H4826" t="s">
        <v>134</v>
      </c>
      <c r="I4826" t="s">
        <v>135</v>
      </c>
      <c r="J4826" t="s">
        <v>136</v>
      </c>
      <c r="K4826" t="s">
        <v>137</v>
      </c>
      <c r="L4826" t="s">
        <v>13906</v>
      </c>
      <c r="M4826" t="s">
        <v>13907</v>
      </c>
      <c r="N4826">
        <v>1.9202777769999999</v>
      </c>
      <c r="O4826">
        <v>0</v>
      </c>
      <c r="P4826">
        <v>0</v>
      </c>
      <c r="Q4826">
        <v>0</v>
      </c>
      <c r="R4826">
        <v>7</v>
      </c>
      <c r="S4826">
        <v>0</v>
      </c>
      <c r="T4826">
        <v>7</v>
      </c>
      <c r="U4826">
        <v>0</v>
      </c>
      <c r="V4826">
        <v>0</v>
      </c>
      <c r="W4826">
        <v>0</v>
      </c>
      <c r="X4826">
        <v>0</v>
      </c>
      <c r="Y4826">
        <v>0</v>
      </c>
      <c r="Z4826">
        <v>40.558954745835123</v>
      </c>
      <c r="AA4826">
        <v>0</v>
      </c>
      <c r="AB4826">
        <v>46.741172711759624</v>
      </c>
      <c r="AC4826">
        <v>0</v>
      </c>
      <c r="AD4826">
        <v>0</v>
      </c>
      <c r="AE4826">
        <v>87.300127457594755</v>
      </c>
    </row>
    <row r="4827" spans="1:31" x14ac:dyDescent="0.25">
      <c r="A4827">
        <v>1880950</v>
      </c>
      <c r="B4827">
        <v>1</v>
      </c>
      <c r="C4827" t="s">
        <v>80</v>
      </c>
      <c r="D4827" t="s">
        <v>94</v>
      </c>
      <c r="E4827" t="s">
        <v>229</v>
      </c>
      <c r="F4827" t="s">
        <v>11380</v>
      </c>
      <c r="G4827" t="s">
        <v>133</v>
      </c>
      <c r="H4827" t="s">
        <v>134</v>
      </c>
      <c r="I4827" t="s">
        <v>135</v>
      </c>
      <c r="J4827" t="s">
        <v>136</v>
      </c>
      <c r="K4827" t="s">
        <v>137</v>
      </c>
      <c r="L4827" t="s">
        <v>13908</v>
      </c>
      <c r="M4827" t="s">
        <v>13909</v>
      </c>
      <c r="N4827">
        <v>0.31666666599999999</v>
      </c>
      <c r="O4827">
        <v>0</v>
      </c>
      <c r="P4827">
        <v>1260</v>
      </c>
      <c r="Q4827">
        <v>23</v>
      </c>
      <c r="R4827">
        <v>25</v>
      </c>
      <c r="S4827">
        <v>9</v>
      </c>
      <c r="T4827">
        <v>214</v>
      </c>
      <c r="U4827">
        <v>2</v>
      </c>
      <c r="V4827">
        <v>0</v>
      </c>
      <c r="W4827">
        <v>0</v>
      </c>
      <c r="X4827">
        <v>57.954766995011028</v>
      </c>
      <c r="Y4827">
        <v>16.1626614279512</v>
      </c>
      <c r="Z4827">
        <v>7.6495543846785985</v>
      </c>
      <c r="AA4827">
        <v>23.524352810132431</v>
      </c>
      <c r="AB4827">
        <v>27.396385218256167</v>
      </c>
      <c r="AC4827">
        <v>34.742280758103881</v>
      </c>
      <c r="AD4827">
        <v>0</v>
      </c>
      <c r="AE4827">
        <v>167.4300015941333</v>
      </c>
    </row>
    <row r="4828" spans="1:31" x14ac:dyDescent="0.25">
      <c r="A4828">
        <v>1880956</v>
      </c>
      <c r="B4828">
        <v>1</v>
      </c>
      <c r="C4828" t="s">
        <v>80</v>
      </c>
      <c r="D4828" t="s">
        <v>105</v>
      </c>
      <c r="E4828" t="s">
        <v>210</v>
      </c>
      <c r="F4828" t="s">
        <v>13910</v>
      </c>
      <c r="G4828" t="s">
        <v>476</v>
      </c>
      <c r="H4828" t="s">
        <v>232</v>
      </c>
      <c r="I4828" t="s">
        <v>135</v>
      </c>
      <c r="J4828" t="s">
        <v>136</v>
      </c>
      <c r="K4828" t="s">
        <v>172</v>
      </c>
      <c r="L4828" t="s">
        <v>13911</v>
      </c>
      <c r="M4828" t="s">
        <v>13912</v>
      </c>
      <c r="N4828">
        <v>0.13750000000000001</v>
      </c>
      <c r="O4828">
        <v>0</v>
      </c>
      <c r="P4828">
        <v>68</v>
      </c>
      <c r="Q4828">
        <v>0</v>
      </c>
      <c r="R4828">
        <v>0</v>
      </c>
      <c r="S4828">
        <v>1</v>
      </c>
      <c r="T4828">
        <v>1</v>
      </c>
      <c r="U4828">
        <v>0</v>
      </c>
      <c r="V4828">
        <v>0</v>
      </c>
      <c r="W4828">
        <v>0</v>
      </c>
      <c r="X4828">
        <v>2.3406194802737996</v>
      </c>
      <c r="Y4828">
        <v>0</v>
      </c>
      <c r="Z4828">
        <v>0</v>
      </c>
      <c r="AA4828">
        <v>46.641747915425576</v>
      </c>
      <c r="AB4828">
        <v>2.2220945150525005E-2</v>
      </c>
      <c r="AC4828">
        <v>0</v>
      </c>
      <c r="AD4828">
        <v>0</v>
      </c>
      <c r="AE4828">
        <v>49.004588340849899</v>
      </c>
    </row>
    <row r="4829" spans="1:31" x14ac:dyDescent="0.25">
      <c r="A4829">
        <v>1880658</v>
      </c>
      <c r="B4829">
        <v>1</v>
      </c>
      <c r="C4829" t="s">
        <v>81</v>
      </c>
      <c r="D4829" t="s">
        <v>127</v>
      </c>
      <c r="E4829" t="s">
        <v>140</v>
      </c>
      <c r="F4829" t="s">
        <v>13913</v>
      </c>
      <c r="G4829" t="s">
        <v>163</v>
      </c>
      <c r="H4829" t="s">
        <v>143</v>
      </c>
      <c r="I4829" t="s">
        <v>135</v>
      </c>
      <c r="J4829" t="s">
        <v>136</v>
      </c>
      <c r="K4829" t="s">
        <v>137</v>
      </c>
      <c r="L4829" t="s">
        <v>257</v>
      </c>
      <c r="M4829" t="s">
        <v>13914</v>
      </c>
      <c r="N4829">
        <v>7.9247222219999998</v>
      </c>
      <c r="O4829">
        <v>0</v>
      </c>
      <c r="P4829">
        <v>1</v>
      </c>
      <c r="Q4829">
        <v>0</v>
      </c>
      <c r="R4829">
        <v>0</v>
      </c>
      <c r="S4829">
        <v>0</v>
      </c>
      <c r="T4829">
        <v>0</v>
      </c>
      <c r="U4829">
        <v>0</v>
      </c>
      <c r="V4829">
        <v>0</v>
      </c>
      <c r="W4829">
        <v>0</v>
      </c>
      <c r="X4829">
        <v>2.5984621886463772</v>
      </c>
      <c r="Y4829">
        <v>0</v>
      </c>
      <c r="Z4829">
        <v>0</v>
      </c>
      <c r="AA4829">
        <v>0</v>
      </c>
      <c r="AB4829">
        <v>0</v>
      </c>
      <c r="AC4829">
        <v>0</v>
      </c>
      <c r="AD4829">
        <v>0</v>
      </c>
      <c r="AE4829">
        <v>2.5984621886463772</v>
      </c>
    </row>
    <row r="4830" spans="1:31" x14ac:dyDescent="0.25">
      <c r="A4830">
        <v>1880561</v>
      </c>
      <c r="B4830">
        <v>1</v>
      </c>
      <c r="C4830" t="s">
        <v>81</v>
      </c>
      <c r="D4830" t="s">
        <v>118</v>
      </c>
      <c r="E4830" t="s">
        <v>158</v>
      </c>
      <c r="F4830" t="s">
        <v>10945</v>
      </c>
      <c r="G4830" t="s">
        <v>219</v>
      </c>
      <c r="H4830" t="s">
        <v>134</v>
      </c>
      <c r="I4830" t="s">
        <v>135</v>
      </c>
      <c r="J4830" t="s">
        <v>136</v>
      </c>
      <c r="K4830" t="s">
        <v>137</v>
      </c>
      <c r="L4830" t="s">
        <v>13915</v>
      </c>
      <c r="M4830" t="s">
        <v>13916</v>
      </c>
      <c r="N4830">
        <v>1.5552777769999999</v>
      </c>
      <c r="O4830">
        <v>0</v>
      </c>
      <c r="P4830">
        <v>3</v>
      </c>
      <c r="Q4830">
        <v>8</v>
      </c>
      <c r="R4830">
        <v>0</v>
      </c>
      <c r="S4830">
        <v>1</v>
      </c>
      <c r="T4830">
        <v>0</v>
      </c>
      <c r="U4830">
        <v>0</v>
      </c>
      <c r="V4830">
        <v>0</v>
      </c>
      <c r="W4830">
        <v>0</v>
      </c>
      <c r="X4830">
        <v>0.53388656024970504</v>
      </c>
      <c r="Y4830">
        <v>30.229554138475432</v>
      </c>
      <c r="Z4830">
        <v>0</v>
      </c>
      <c r="AA4830">
        <v>238.67573025605401</v>
      </c>
      <c r="AB4830">
        <v>0</v>
      </c>
      <c r="AC4830">
        <v>0</v>
      </c>
      <c r="AD4830">
        <v>0</v>
      </c>
      <c r="AE4830">
        <v>269.43917095477917</v>
      </c>
    </row>
    <row r="4831" spans="1:31" x14ac:dyDescent="0.25">
      <c r="A4831">
        <v>1880538</v>
      </c>
      <c r="B4831">
        <v>1</v>
      </c>
      <c r="C4831" t="s">
        <v>81</v>
      </c>
      <c r="D4831" t="s">
        <v>117</v>
      </c>
      <c r="E4831" t="s">
        <v>158</v>
      </c>
      <c r="F4831" t="s">
        <v>13917</v>
      </c>
      <c r="G4831" t="s">
        <v>179</v>
      </c>
      <c r="H4831" t="s">
        <v>134</v>
      </c>
      <c r="I4831" t="s">
        <v>135</v>
      </c>
      <c r="J4831" t="s">
        <v>136</v>
      </c>
      <c r="K4831" t="s">
        <v>137</v>
      </c>
      <c r="L4831" t="s">
        <v>138</v>
      </c>
      <c r="M4831" t="s">
        <v>13918</v>
      </c>
      <c r="N4831">
        <v>0.25166666599999998</v>
      </c>
      <c r="O4831">
        <v>0</v>
      </c>
      <c r="P4831">
        <v>2</v>
      </c>
      <c r="Q4831">
        <v>0</v>
      </c>
      <c r="R4831">
        <v>4</v>
      </c>
      <c r="S4831">
        <v>0</v>
      </c>
      <c r="T4831">
        <v>20</v>
      </c>
      <c r="U4831">
        <v>0</v>
      </c>
      <c r="V4831">
        <v>1</v>
      </c>
      <c r="W4831">
        <v>0</v>
      </c>
      <c r="X4831">
        <v>5.9669613452245002E-2</v>
      </c>
      <c r="Y4831">
        <v>0</v>
      </c>
      <c r="Z4831">
        <v>1.1700756154509366</v>
      </c>
      <c r="AA4831">
        <v>0</v>
      </c>
      <c r="AB4831">
        <v>4.4762606952274204</v>
      </c>
      <c r="AC4831">
        <v>0</v>
      </c>
      <c r="AD4831">
        <v>0.37261910922150998</v>
      </c>
      <c r="AE4831">
        <v>6.0786250333521128</v>
      </c>
    </row>
    <row r="4832" spans="1:31" x14ac:dyDescent="0.25">
      <c r="A4832">
        <v>1880515</v>
      </c>
      <c r="B4832">
        <v>1</v>
      </c>
      <c r="C4832" t="s">
        <v>80</v>
      </c>
      <c r="D4832" t="s">
        <v>96</v>
      </c>
      <c r="E4832" t="s">
        <v>140</v>
      </c>
      <c r="F4832" t="s">
        <v>11780</v>
      </c>
      <c r="G4832" t="s">
        <v>200</v>
      </c>
      <c r="H4832" t="s">
        <v>143</v>
      </c>
      <c r="I4832" t="s">
        <v>135</v>
      </c>
      <c r="J4832" t="s">
        <v>136</v>
      </c>
      <c r="K4832" t="s">
        <v>137</v>
      </c>
      <c r="L4832" t="s">
        <v>13919</v>
      </c>
      <c r="M4832" t="s">
        <v>13920</v>
      </c>
      <c r="N4832">
        <v>2.0666666660000002</v>
      </c>
      <c r="O4832">
        <v>0</v>
      </c>
      <c r="P4832">
        <v>0</v>
      </c>
      <c r="Q4832">
        <v>0</v>
      </c>
      <c r="R4832">
        <v>0</v>
      </c>
      <c r="S4832">
        <v>0</v>
      </c>
      <c r="T4832">
        <v>14</v>
      </c>
      <c r="U4832">
        <v>0</v>
      </c>
      <c r="V4832">
        <v>0</v>
      </c>
      <c r="W4832">
        <v>0</v>
      </c>
      <c r="X4832">
        <v>0</v>
      </c>
      <c r="Y4832">
        <v>0</v>
      </c>
      <c r="Z4832">
        <v>0</v>
      </c>
      <c r="AA4832">
        <v>0</v>
      </c>
      <c r="AB4832">
        <v>9.7945918471514641</v>
      </c>
      <c r="AC4832">
        <v>0</v>
      </c>
      <c r="AD4832">
        <v>0</v>
      </c>
      <c r="AE4832">
        <v>9.7945918471514641</v>
      </c>
    </row>
    <row r="4833" spans="1:31" x14ac:dyDescent="0.25">
      <c r="A4833">
        <v>1880014</v>
      </c>
      <c r="B4833">
        <v>1</v>
      </c>
      <c r="C4833" t="s">
        <v>81</v>
      </c>
      <c r="D4833" t="s">
        <v>127</v>
      </c>
      <c r="E4833" t="s">
        <v>140</v>
      </c>
      <c r="F4833" t="s">
        <v>13921</v>
      </c>
      <c r="G4833" t="s">
        <v>207</v>
      </c>
      <c r="H4833" t="s">
        <v>143</v>
      </c>
      <c r="I4833" t="s">
        <v>135</v>
      </c>
      <c r="J4833" t="s">
        <v>136</v>
      </c>
      <c r="K4833" t="s">
        <v>137</v>
      </c>
      <c r="L4833" t="s">
        <v>13922</v>
      </c>
      <c r="M4833" t="s">
        <v>13923</v>
      </c>
      <c r="N4833">
        <v>1.5219444440000001</v>
      </c>
      <c r="O4833">
        <v>0</v>
      </c>
      <c r="P4833">
        <v>17</v>
      </c>
      <c r="Q4833">
        <v>0</v>
      </c>
      <c r="R4833">
        <v>0</v>
      </c>
      <c r="S4833">
        <v>0</v>
      </c>
      <c r="T4833">
        <v>0</v>
      </c>
      <c r="U4833">
        <v>0</v>
      </c>
      <c r="V4833">
        <v>0</v>
      </c>
      <c r="W4833">
        <v>0</v>
      </c>
      <c r="X4833">
        <v>5.6572415990984366</v>
      </c>
      <c r="Y4833">
        <v>0</v>
      </c>
      <c r="Z4833">
        <v>0</v>
      </c>
      <c r="AA4833">
        <v>0</v>
      </c>
      <c r="AB4833">
        <v>0</v>
      </c>
      <c r="AC4833">
        <v>0</v>
      </c>
      <c r="AD4833">
        <v>0</v>
      </c>
      <c r="AE4833">
        <v>5.6572415990984366</v>
      </c>
    </row>
    <row r="4834" spans="1:31" x14ac:dyDescent="0.25">
      <c r="A4834">
        <v>1881033</v>
      </c>
      <c r="B4834">
        <v>1</v>
      </c>
      <c r="C4834" t="s">
        <v>80</v>
      </c>
      <c r="D4834" t="s">
        <v>94</v>
      </c>
      <c r="E4834" t="s">
        <v>210</v>
      </c>
      <c r="F4834" t="s">
        <v>13924</v>
      </c>
      <c r="G4834" t="s">
        <v>133</v>
      </c>
      <c r="H4834" t="s">
        <v>134</v>
      </c>
      <c r="I4834" t="s">
        <v>135</v>
      </c>
      <c r="J4834" t="s">
        <v>136</v>
      </c>
      <c r="K4834" t="s">
        <v>137</v>
      </c>
      <c r="L4834" t="s">
        <v>13925</v>
      </c>
      <c r="M4834" t="s">
        <v>13926</v>
      </c>
      <c r="N4834">
        <v>0.15222222199999999</v>
      </c>
      <c r="O4834">
        <v>0</v>
      </c>
      <c r="P4834">
        <v>0</v>
      </c>
      <c r="Q4834">
        <v>15</v>
      </c>
      <c r="R4834">
        <v>4</v>
      </c>
      <c r="S4834">
        <v>7</v>
      </c>
      <c r="T4834">
        <v>0</v>
      </c>
      <c r="U4834">
        <v>4</v>
      </c>
      <c r="V4834">
        <v>0</v>
      </c>
      <c r="W4834">
        <v>0</v>
      </c>
      <c r="X4834">
        <v>0</v>
      </c>
      <c r="Y4834">
        <v>111.60451148389112</v>
      </c>
      <c r="Z4834">
        <v>3.9859804500080558</v>
      </c>
      <c r="AA4834">
        <v>13.277971733151473</v>
      </c>
      <c r="AB4834">
        <v>0</v>
      </c>
      <c r="AC4834">
        <v>122.9544065570346</v>
      </c>
      <c r="AD4834">
        <v>0</v>
      </c>
      <c r="AE4834">
        <v>251.82287022408525</v>
      </c>
    </row>
    <row r="4835" spans="1:31" x14ac:dyDescent="0.25">
      <c r="A4835">
        <v>1880492</v>
      </c>
      <c r="B4835">
        <v>1</v>
      </c>
      <c r="C4835" t="s">
        <v>81</v>
      </c>
      <c r="D4835" t="s">
        <v>126</v>
      </c>
      <c r="E4835" t="s">
        <v>131</v>
      </c>
      <c r="F4835" t="s">
        <v>13927</v>
      </c>
      <c r="G4835" t="s">
        <v>133</v>
      </c>
      <c r="H4835" t="s">
        <v>134</v>
      </c>
      <c r="I4835" t="s">
        <v>135</v>
      </c>
      <c r="J4835" t="s">
        <v>136</v>
      </c>
      <c r="K4835" t="s">
        <v>137</v>
      </c>
      <c r="L4835" t="s">
        <v>13928</v>
      </c>
      <c r="M4835" t="s">
        <v>13929</v>
      </c>
      <c r="N4835">
        <v>2.2061111109999998</v>
      </c>
      <c r="O4835">
        <v>0</v>
      </c>
      <c r="P4835">
        <v>464</v>
      </c>
      <c r="Q4835">
        <v>0</v>
      </c>
      <c r="R4835">
        <v>27</v>
      </c>
      <c r="S4835">
        <v>1</v>
      </c>
      <c r="T4835">
        <v>70</v>
      </c>
      <c r="U4835">
        <v>1</v>
      </c>
      <c r="V4835">
        <v>0</v>
      </c>
      <c r="W4835">
        <v>0</v>
      </c>
      <c r="X4835">
        <v>100.80874140989985</v>
      </c>
      <c r="Y4835">
        <v>0</v>
      </c>
      <c r="Z4835">
        <v>22.272361210508922</v>
      </c>
      <c r="AA4835">
        <v>2.1622122193033326</v>
      </c>
      <c r="AB4835">
        <v>43.589169952273259</v>
      </c>
      <c r="AC4835">
        <v>193.90986793427032</v>
      </c>
      <c r="AD4835">
        <v>0</v>
      </c>
      <c r="AE4835">
        <v>362.74235272625572</v>
      </c>
    </row>
    <row r="4836" spans="1:31" x14ac:dyDescent="0.25">
      <c r="A4836">
        <v>1880701</v>
      </c>
      <c r="B4836">
        <v>1</v>
      </c>
      <c r="C4836" t="s">
        <v>81</v>
      </c>
      <c r="D4836" t="s">
        <v>127</v>
      </c>
      <c r="E4836" t="s">
        <v>140</v>
      </c>
      <c r="F4836" t="s">
        <v>13930</v>
      </c>
      <c r="G4836" t="s">
        <v>163</v>
      </c>
      <c r="H4836" t="s">
        <v>143</v>
      </c>
      <c r="I4836" t="s">
        <v>135</v>
      </c>
      <c r="J4836" t="s">
        <v>136</v>
      </c>
      <c r="K4836" t="s">
        <v>137</v>
      </c>
      <c r="L4836" t="s">
        <v>13931</v>
      </c>
      <c r="M4836" t="s">
        <v>13932</v>
      </c>
      <c r="N4836">
        <v>10.090833333000001</v>
      </c>
      <c r="O4836">
        <v>0</v>
      </c>
      <c r="P4836">
        <v>1</v>
      </c>
      <c r="Q4836">
        <v>0</v>
      </c>
      <c r="R4836">
        <v>0</v>
      </c>
      <c r="S4836">
        <v>0</v>
      </c>
      <c r="T4836">
        <v>0</v>
      </c>
      <c r="U4836">
        <v>0</v>
      </c>
      <c r="V4836">
        <v>0</v>
      </c>
      <c r="W4836">
        <v>0</v>
      </c>
      <c r="X4836">
        <v>1.0312525893083333</v>
      </c>
      <c r="Y4836">
        <v>0</v>
      </c>
      <c r="Z4836">
        <v>0</v>
      </c>
      <c r="AA4836">
        <v>0</v>
      </c>
      <c r="AB4836">
        <v>0</v>
      </c>
      <c r="AC4836">
        <v>0</v>
      </c>
      <c r="AD4836">
        <v>0</v>
      </c>
      <c r="AE4836">
        <v>1.0312525893083333</v>
      </c>
    </row>
    <row r="4837" spans="1:31" x14ac:dyDescent="0.25">
      <c r="A4837">
        <v>1881039</v>
      </c>
      <c r="B4837">
        <v>1</v>
      </c>
      <c r="C4837" t="s">
        <v>80</v>
      </c>
      <c r="D4837" t="s">
        <v>107</v>
      </c>
      <c r="E4837" t="s">
        <v>146</v>
      </c>
      <c r="F4837" t="s">
        <v>2688</v>
      </c>
      <c r="G4837" t="s">
        <v>148</v>
      </c>
      <c r="H4837" t="s">
        <v>143</v>
      </c>
      <c r="I4837" t="s">
        <v>135</v>
      </c>
      <c r="J4837" t="s">
        <v>136</v>
      </c>
      <c r="K4837" t="s">
        <v>137</v>
      </c>
      <c r="L4837" t="s">
        <v>13933</v>
      </c>
      <c r="M4837" t="s">
        <v>13934</v>
      </c>
      <c r="N4837">
        <v>2.3802777769999999</v>
      </c>
      <c r="O4837">
        <v>0</v>
      </c>
      <c r="P4837">
        <v>29</v>
      </c>
      <c r="Q4837">
        <v>0</v>
      </c>
      <c r="R4837">
        <v>0</v>
      </c>
      <c r="S4837">
        <v>0</v>
      </c>
      <c r="T4837">
        <v>1</v>
      </c>
      <c r="U4837">
        <v>0</v>
      </c>
      <c r="V4837">
        <v>0</v>
      </c>
      <c r="W4837">
        <v>0</v>
      </c>
      <c r="X4837">
        <v>13.573218628500699</v>
      </c>
      <c r="Y4837">
        <v>0</v>
      </c>
      <c r="Z4837">
        <v>0</v>
      </c>
      <c r="AA4837">
        <v>0</v>
      </c>
      <c r="AB4837">
        <v>3.9679386743342766</v>
      </c>
      <c r="AC4837">
        <v>0</v>
      </c>
      <c r="AD4837">
        <v>0</v>
      </c>
      <c r="AE4837">
        <v>17.541157302834975</v>
      </c>
    </row>
    <row r="4838" spans="1:31" x14ac:dyDescent="0.25">
      <c r="A4838">
        <v>1880638</v>
      </c>
      <c r="B4838">
        <v>1</v>
      </c>
      <c r="C4838" t="s">
        <v>81</v>
      </c>
      <c r="D4838" t="s">
        <v>123</v>
      </c>
      <c r="E4838" t="s">
        <v>169</v>
      </c>
      <c r="F4838" t="s">
        <v>13238</v>
      </c>
      <c r="G4838" t="s">
        <v>183</v>
      </c>
      <c r="H4838" t="s">
        <v>143</v>
      </c>
      <c r="I4838" t="s">
        <v>135</v>
      </c>
      <c r="J4838" t="s">
        <v>136</v>
      </c>
      <c r="K4838" t="s">
        <v>137</v>
      </c>
      <c r="L4838" t="s">
        <v>13935</v>
      </c>
      <c r="M4838" t="s">
        <v>13936</v>
      </c>
      <c r="N4838">
        <v>8.2269444440000008</v>
      </c>
      <c r="O4838">
        <v>0</v>
      </c>
      <c r="P4838">
        <v>96</v>
      </c>
      <c r="Q4838">
        <v>0</v>
      </c>
      <c r="R4838">
        <v>8</v>
      </c>
      <c r="S4838">
        <v>0</v>
      </c>
      <c r="T4838">
        <v>8</v>
      </c>
      <c r="U4838">
        <v>0</v>
      </c>
      <c r="V4838">
        <v>0</v>
      </c>
      <c r="W4838">
        <v>0</v>
      </c>
      <c r="X4838">
        <v>310.98244794659672</v>
      </c>
      <c r="Y4838">
        <v>0</v>
      </c>
      <c r="Z4838">
        <v>228.12616753100048</v>
      </c>
      <c r="AA4838">
        <v>0</v>
      </c>
      <c r="AB4838">
        <v>70.062142007647211</v>
      </c>
      <c r="AC4838">
        <v>0</v>
      </c>
      <c r="AD4838">
        <v>0</v>
      </c>
      <c r="AE4838">
        <v>609.17075748524439</v>
      </c>
    </row>
    <row r="4839" spans="1:31" x14ac:dyDescent="0.25">
      <c r="A4839">
        <v>1880887</v>
      </c>
      <c r="B4839">
        <v>1</v>
      </c>
      <c r="C4839" t="s">
        <v>81</v>
      </c>
      <c r="D4839" t="s">
        <v>128</v>
      </c>
      <c r="E4839" t="s">
        <v>131</v>
      </c>
      <c r="F4839" t="s">
        <v>2045</v>
      </c>
      <c r="G4839" t="s">
        <v>133</v>
      </c>
      <c r="H4839" t="s">
        <v>134</v>
      </c>
      <c r="I4839" t="s">
        <v>135</v>
      </c>
      <c r="J4839" t="s">
        <v>136</v>
      </c>
      <c r="K4839" t="s">
        <v>137</v>
      </c>
      <c r="L4839" t="s">
        <v>13937</v>
      </c>
      <c r="M4839" t="s">
        <v>13938</v>
      </c>
      <c r="N4839">
        <v>0.14583333300000001</v>
      </c>
      <c r="O4839">
        <v>1</v>
      </c>
      <c r="P4839">
        <v>553</v>
      </c>
      <c r="Q4839">
        <v>2</v>
      </c>
      <c r="R4839">
        <v>3</v>
      </c>
      <c r="S4839">
        <v>3</v>
      </c>
      <c r="T4839">
        <v>38</v>
      </c>
      <c r="U4839">
        <v>0</v>
      </c>
      <c r="V4839">
        <v>0</v>
      </c>
      <c r="W4839">
        <v>3.5526172179166669E-2</v>
      </c>
      <c r="X4839">
        <v>9.4685804893809831</v>
      </c>
      <c r="Y4839">
        <v>2.378766618807687</v>
      </c>
      <c r="Z4839">
        <v>4.6577283742062506E-2</v>
      </c>
      <c r="AA4839">
        <v>8.2734264283708345</v>
      </c>
      <c r="AB4839">
        <v>4.0923890528763964</v>
      </c>
      <c r="AC4839">
        <v>0</v>
      </c>
      <c r="AD4839">
        <v>0</v>
      </c>
      <c r="AE4839">
        <v>24.295266045357128</v>
      </c>
    </row>
    <row r="4840" spans="1:31" x14ac:dyDescent="0.25">
      <c r="A4840">
        <v>1879997</v>
      </c>
      <c r="B4840">
        <v>1</v>
      </c>
      <c r="C4840" t="s">
        <v>81</v>
      </c>
      <c r="D4840" t="s">
        <v>118</v>
      </c>
      <c r="E4840" t="s">
        <v>158</v>
      </c>
      <c r="F4840" t="s">
        <v>13939</v>
      </c>
      <c r="G4840" t="s">
        <v>219</v>
      </c>
      <c r="H4840" t="s">
        <v>134</v>
      </c>
      <c r="I4840" t="s">
        <v>135</v>
      </c>
      <c r="J4840" t="s">
        <v>136</v>
      </c>
      <c r="K4840" t="s">
        <v>137</v>
      </c>
      <c r="L4840" t="s">
        <v>13940</v>
      </c>
      <c r="M4840" t="s">
        <v>13941</v>
      </c>
      <c r="N4840">
        <v>1.83</v>
      </c>
      <c r="O4840">
        <v>0</v>
      </c>
      <c r="P4840">
        <v>1036</v>
      </c>
      <c r="Q4840">
        <v>0</v>
      </c>
      <c r="R4840">
        <v>0</v>
      </c>
      <c r="S4840">
        <v>0</v>
      </c>
      <c r="T4840">
        <v>93</v>
      </c>
      <c r="U4840">
        <v>0</v>
      </c>
      <c r="V4840">
        <v>0</v>
      </c>
      <c r="W4840">
        <v>0</v>
      </c>
      <c r="X4840">
        <v>374.71517029349991</v>
      </c>
      <c r="Y4840">
        <v>0</v>
      </c>
      <c r="Z4840">
        <v>0</v>
      </c>
      <c r="AA4840">
        <v>0</v>
      </c>
      <c r="AB4840">
        <v>128.23219570328203</v>
      </c>
      <c r="AC4840">
        <v>0</v>
      </c>
      <c r="AD4840">
        <v>0</v>
      </c>
      <c r="AE4840">
        <v>502.94736599678197</v>
      </c>
    </row>
    <row r="4841" spans="1:31" x14ac:dyDescent="0.25">
      <c r="A4841">
        <v>1880578</v>
      </c>
      <c r="B4841">
        <v>1</v>
      </c>
      <c r="C4841" t="s">
        <v>81</v>
      </c>
      <c r="D4841" t="s">
        <v>117</v>
      </c>
      <c r="E4841" t="s">
        <v>131</v>
      </c>
      <c r="F4841" t="s">
        <v>13942</v>
      </c>
      <c r="G4841" t="s">
        <v>347</v>
      </c>
      <c r="H4841" t="s">
        <v>134</v>
      </c>
      <c r="I4841" t="s">
        <v>135</v>
      </c>
      <c r="J4841" t="s">
        <v>3</v>
      </c>
      <c r="K4841" t="s">
        <v>137</v>
      </c>
      <c r="L4841" t="s">
        <v>13943</v>
      </c>
      <c r="M4841" t="s">
        <v>13944</v>
      </c>
      <c r="N4841">
        <v>3.4622222219999998</v>
      </c>
      <c r="O4841">
        <v>1</v>
      </c>
      <c r="P4841">
        <v>284</v>
      </c>
      <c r="Q4841">
        <v>48</v>
      </c>
      <c r="R4841">
        <v>57</v>
      </c>
      <c r="S4841">
        <v>3</v>
      </c>
      <c r="T4841">
        <v>14</v>
      </c>
      <c r="U4841">
        <v>0</v>
      </c>
      <c r="V4841">
        <v>0</v>
      </c>
      <c r="W4841">
        <v>0.41929237864133334</v>
      </c>
      <c r="X4841">
        <v>256.91301922697443</v>
      </c>
      <c r="Y4841">
        <v>965.58889058271222</v>
      </c>
      <c r="Z4841">
        <v>240.11608733735972</v>
      </c>
      <c r="AA4841">
        <v>55.398993819493178</v>
      </c>
      <c r="AB4841">
        <v>36.327789867983668</v>
      </c>
      <c r="AC4841">
        <v>0</v>
      </c>
      <c r="AD4841">
        <v>0</v>
      </c>
      <c r="AE4841">
        <v>1554.7640732131645</v>
      </c>
    </row>
    <row r="4842" spans="1:31" x14ac:dyDescent="0.25">
      <c r="A4842">
        <v>1880830</v>
      </c>
      <c r="B4842">
        <v>1</v>
      </c>
      <c r="C4842" t="s">
        <v>80</v>
      </c>
      <c r="D4842" t="s">
        <v>90</v>
      </c>
      <c r="E4842" t="s">
        <v>146</v>
      </c>
      <c r="F4842" t="s">
        <v>13945</v>
      </c>
      <c r="G4842" t="s">
        <v>148</v>
      </c>
      <c r="H4842" t="s">
        <v>143</v>
      </c>
      <c r="I4842" t="s">
        <v>135</v>
      </c>
      <c r="J4842" t="s">
        <v>136</v>
      </c>
      <c r="K4842" t="s">
        <v>137</v>
      </c>
      <c r="L4842" t="s">
        <v>13946</v>
      </c>
      <c r="M4842" t="s">
        <v>13947</v>
      </c>
      <c r="N4842">
        <v>2.4536111109999998</v>
      </c>
      <c r="O4842">
        <v>0</v>
      </c>
      <c r="P4842">
        <v>23</v>
      </c>
      <c r="Q4842">
        <v>0</v>
      </c>
      <c r="R4842">
        <v>0</v>
      </c>
      <c r="S4842">
        <v>0</v>
      </c>
      <c r="T4842">
        <v>26</v>
      </c>
      <c r="U4842">
        <v>0</v>
      </c>
      <c r="V4842">
        <v>1</v>
      </c>
      <c r="W4842">
        <v>0</v>
      </c>
      <c r="X4842">
        <v>11.445033445195122</v>
      </c>
      <c r="Y4842">
        <v>0</v>
      </c>
      <c r="Z4842">
        <v>0</v>
      </c>
      <c r="AA4842">
        <v>0</v>
      </c>
      <c r="AB4842">
        <v>95.240716219629704</v>
      </c>
      <c r="AC4842">
        <v>0</v>
      </c>
      <c r="AD4842">
        <v>41.813449373477276</v>
      </c>
      <c r="AE4842">
        <v>148.49919903830209</v>
      </c>
    </row>
    <row r="4843" spans="1:31" x14ac:dyDescent="0.25">
      <c r="A4843">
        <v>1881096</v>
      </c>
      <c r="B4843">
        <v>1</v>
      </c>
      <c r="C4843" t="s">
        <v>81</v>
      </c>
      <c r="D4843" t="s">
        <v>122</v>
      </c>
      <c r="E4843" t="s">
        <v>222</v>
      </c>
      <c r="F4843" t="s">
        <v>13948</v>
      </c>
      <c r="G4843" t="s">
        <v>501</v>
      </c>
      <c r="H4843" t="s">
        <v>143</v>
      </c>
      <c r="I4843" t="s">
        <v>135</v>
      </c>
      <c r="J4843" t="s">
        <v>136</v>
      </c>
      <c r="K4843" t="s">
        <v>137</v>
      </c>
      <c r="L4843" t="s">
        <v>13949</v>
      </c>
      <c r="M4843" t="s">
        <v>13950</v>
      </c>
      <c r="N4843">
        <v>5.5441666659999997</v>
      </c>
      <c r="O4843">
        <v>0</v>
      </c>
      <c r="P4843">
        <v>84</v>
      </c>
      <c r="Q4843">
        <v>0</v>
      </c>
      <c r="R4843">
        <v>0</v>
      </c>
      <c r="S4843">
        <v>0</v>
      </c>
      <c r="T4843">
        <v>29</v>
      </c>
      <c r="U4843">
        <v>0</v>
      </c>
      <c r="V4843">
        <v>0</v>
      </c>
      <c r="W4843">
        <v>0</v>
      </c>
      <c r="X4843">
        <v>88.531757481029956</v>
      </c>
      <c r="Y4843">
        <v>0</v>
      </c>
      <c r="Z4843">
        <v>0</v>
      </c>
      <c r="AA4843">
        <v>0</v>
      </c>
      <c r="AB4843">
        <v>100.18861961460624</v>
      </c>
      <c r="AC4843">
        <v>0</v>
      </c>
      <c r="AD4843">
        <v>0</v>
      </c>
      <c r="AE4843">
        <v>188.7203770956362</v>
      </c>
    </row>
    <row r="4844" spans="1:31" x14ac:dyDescent="0.25">
      <c r="A4844">
        <v>1880575</v>
      </c>
      <c r="B4844">
        <v>1</v>
      </c>
      <c r="C4844" t="s">
        <v>81</v>
      </c>
      <c r="D4844" t="s">
        <v>121</v>
      </c>
      <c r="E4844" t="s">
        <v>146</v>
      </c>
      <c r="F4844" t="s">
        <v>13190</v>
      </c>
      <c r="G4844" t="s">
        <v>171</v>
      </c>
      <c r="H4844" t="s">
        <v>143</v>
      </c>
      <c r="I4844" t="s">
        <v>135</v>
      </c>
      <c r="J4844" t="s">
        <v>136</v>
      </c>
      <c r="K4844" t="s">
        <v>172</v>
      </c>
      <c r="L4844" t="s">
        <v>13951</v>
      </c>
      <c r="M4844" t="s">
        <v>13952</v>
      </c>
      <c r="N4844">
        <v>7.8610313879999998</v>
      </c>
      <c r="O4844">
        <v>0</v>
      </c>
      <c r="P4844">
        <v>35</v>
      </c>
      <c r="Q4844">
        <v>0</v>
      </c>
      <c r="R4844">
        <v>3</v>
      </c>
      <c r="S4844">
        <v>0</v>
      </c>
      <c r="T4844">
        <v>2</v>
      </c>
      <c r="U4844">
        <v>0</v>
      </c>
      <c r="V4844">
        <v>0</v>
      </c>
      <c r="W4844">
        <v>0</v>
      </c>
      <c r="X4844">
        <v>52.493119999686478</v>
      </c>
      <c r="Y4844">
        <v>0</v>
      </c>
      <c r="Z4844">
        <v>6.8297955065843672</v>
      </c>
      <c r="AA4844">
        <v>0</v>
      </c>
      <c r="AB4844">
        <v>0.88551432017068898</v>
      </c>
      <c r="AC4844">
        <v>0</v>
      </c>
      <c r="AD4844">
        <v>0</v>
      </c>
      <c r="AE4844">
        <v>60.208429826441538</v>
      </c>
    </row>
    <row r="4845" spans="1:31" x14ac:dyDescent="0.25">
      <c r="A4845">
        <v>1880618</v>
      </c>
      <c r="B4845">
        <v>1</v>
      </c>
      <c r="C4845" t="s">
        <v>81</v>
      </c>
      <c r="D4845" t="s">
        <v>121</v>
      </c>
      <c r="E4845" t="s">
        <v>146</v>
      </c>
      <c r="F4845" t="s">
        <v>13953</v>
      </c>
      <c r="G4845" t="s">
        <v>148</v>
      </c>
      <c r="H4845" t="s">
        <v>143</v>
      </c>
      <c r="I4845" t="s">
        <v>135</v>
      </c>
      <c r="J4845" t="s">
        <v>136</v>
      </c>
      <c r="K4845" t="s">
        <v>137</v>
      </c>
      <c r="L4845" t="s">
        <v>13954</v>
      </c>
      <c r="M4845" t="s">
        <v>13955</v>
      </c>
      <c r="N4845">
        <v>0.76472222199999995</v>
      </c>
      <c r="O4845">
        <v>0</v>
      </c>
      <c r="P4845">
        <v>15</v>
      </c>
      <c r="Q4845">
        <v>0</v>
      </c>
      <c r="R4845">
        <v>0</v>
      </c>
      <c r="S4845">
        <v>0</v>
      </c>
      <c r="T4845">
        <v>0</v>
      </c>
      <c r="U4845">
        <v>0</v>
      </c>
      <c r="V4845">
        <v>0</v>
      </c>
      <c r="W4845">
        <v>0</v>
      </c>
      <c r="X4845">
        <v>1.2681882123603083</v>
      </c>
      <c r="Y4845">
        <v>0</v>
      </c>
      <c r="Z4845">
        <v>0</v>
      </c>
      <c r="AA4845">
        <v>0</v>
      </c>
      <c r="AB4845">
        <v>0</v>
      </c>
      <c r="AC4845">
        <v>0</v>
      </c>
      <c r="AD4845">
        <v>0</v>
      </c>
      <c r="AE4845">
        <v>1.2681882123603083</v>
      </c>
    </row>
    <row r="4846" spans="1:31" x14ac:dyDescent="0.25">
      <c r="A4846">
        <v>1880555</v>
      </c>
      <c r="B4846">
        <v>1</v>
      </c>
      <c r="C4846" t="s">
        <v>80</v>
      </c>
      <c r="D4846" t="s">
        <v>97</v>
      </c>
      <c r="E4846" t="s">
        <v>146</v>
      </c>
      <c r="F4846" t="s">
        <v>13956</v>
      </c>
      <c r="G4846" t="s">
        <v>196</v>
      </c>
      <c r="H4846" t="s">
        <v>143</v>
      </c>
      <c r="I4846" t="s">
        <v>135</v>
      </c>
      <c r="J4846" t="s">
        <v>136</v>
      </c>
      <c r="K4846" t="s">
        <v>172</v>
      </c>
      <c r="L4846" t="s">
        <v>13957</v>
      </c>
      <c r="M4846" t="s">
        <v>13958</v>
      </c>
      <c r="N4846">
        <v>4.112872222</v>
      </c>
      <c r="O4846">
        <v>0</v>
      </c>
      <c r="P4846">
        <v>3</v>
      </c>
      <c r="Q4846">
        <v>0</v>
      </c>
      <c r="R4846">
        <v>0</v>
      </c>
      <c r="S4846">
        <v>0</v>
      </c>
      <c r="T4846">
        <v>6</v>
      </c>
      <c r="U4846">
        <v>0</v>
      </c>
      <c r="V4846">
        <v>0</v>
      </c>
      <c r="W4846">
        <v>0</v>
      </c>
      <c r="X4846">
        <v>0.92834588297812437</v>
      </c>
      <c r="Y4846">
        <v>0</v>
      </c>
      <c r="Z4846">
        <v>0</v>
      </c>
      <c r="AA4846">
        <v>0</v>
      </c>
      <c r="AB4846">
        <v>12.215685368470162</v>
      </c>
      <c r="AC4846">
        <v>0</v>
      </c>
      <c r="AD4846">
        <v>0</v>
      </c>
      <c r="AE4846">
        <v>13.144031251448286</v>
      </c>
    </row>
    <row r="4847" spans="1:31" x14ac:dyDescent="0.25">
      <c r="A4847">
        <v>1880518</v>
      </c>
      <c r="B4847">
        <v>1</v>
      </c>
      <c r="C4847" t="s">
        <v>81</v>
      </c>
      <c r="D4847" t="s">
        <v>128</v>
      </c>
      <c r="E4847" t="s">
        <v>131</v>
      </c>
      <c r="F4847" t="s">
        <v>4509</v>
      </c>
      <c r="G4847" t="s">
        <v>133</v>
      </c>
      <c r="H4847" t="s">
        <v>134</v>
      </c>
      <c r="I4847" t="s">
        <v>135</v>
      </c>
      <c r="J4847" t="s">
        <v>136</v>
      </c>
      <c r="K4847" t="s">
        <v>137</v>
      </c>
      <c r="L4847" t="s">
        <v>13959</v>
      </c>
      <c r="M4847" t="s">
        <v>13960</v>
      </c>
      <c r="N4847">
        <v>0.72583333299999997</v>
      </c>
      <c r="O4847">
        <v>0</v>
      </c>
      <c r="P4847">
        <v>203</v>
      </c>
      <c r="Q4847">
        <v>1</v>
      </c>
      <c r="R4847">
        <v>3</v>
      </c>
      <c r="S4847">
        <v>3</v>
      </c>
      <c r="T4847">
        <v>19</v>
      </c>
      <c r="U4847">
        <v>0</v>
      </c>
      <c r="V4847">
        <v>0</v>
      </c>
      <c r="W4847">
        <v>0</v>
      </c>
      <c r="X4847">
        <v>31.121019159560774</v>
      </c>
      <c r="Y4847">
        <v>0.68266359499268658</v>
      </c>
      <c r="Z4847">
        <v>1.6880848951644167</v>
      </c>
      <c r="AA4847">
        <v>2.9646096754360745</v>
      </c>
      <c r="AB4847">
        <v>8.9779647221379086</v>
      </c>
      <c r="AC4847">
        <v>0</v>
      </c>
      <c r="AD4847">
        <v>0</v>
      </c>
      <c r="AE4847">
        <v>45.434342047291864</v>
      </c>
    </row>
    <row r="4848" spans="1:31" x14ac:dyDescent="0.25">
      <c r="A4848">
        <v>1880910</v>
      </c>
      <c r="B4848">
        <v>1</v>
      </c>
      <c r="C4848" t="s">
        <v>81</v>
      </c>
      <c r="D4848" t="s">
        <v>127</v>
      </c>
      <c r="E4848" t="s">
        <v>169</v>
      </c>
      <c r="F4848" t="s">
        <v>4702</v>
      </c>
      <c r="G4848" t="s">
        <v>183</v>
      </c>
      <c r="H4848" t="s">
        <v>143</v>
      </c>
      <c r="I4848" t="s">
        <v>135</v>
      </c>
      <c r="J4848" t="s">
        <v>136</v>
      </c>
      <c r="K4848" t="s">
        <v>137</v>
      </c>
      <c r="L4848" t="s">
        <v>13961</v>
      </c>
      <c r="M4848" t="s">
        <v>13962</v>
      </c>
      <c r="N4848">
        <v>6.45</v>
      </c>
      <c r="O4848">
        <v>0</v>
      </c>
      <c r="P4848">
        <v>1</v>
      </c>
      <c r="Q4848">
        <v>0</v>
      </c>
      <c r="R4848">
        <v>12</v>
      </c>
      <c r="S4848">
        <v>0</v>
      </c>
      <c r="T4848">
        <v>1</v>
      </c>
      <c r="U4848">
        <v>0</v>
      </c>
      <c r="V4848">
        <v>0</v>
      </c>
      <c r="W4848">
        <v>0</v>
      </c>
      <c r="X4848">
        <v>4.232032072065E-2</v>
      </c>
      <c r="Y4848">
        <v>0</v>
      </c>
      <c r="Z4848">
        <v>118.67301695251351</v>
      </c>
      <c r="AA4848">
        <v>0</v>
      </c>
      <c r="AB4848">
        <v>0.17052345317865003</v>
      </c>
      <c r="AC4848">
        <v>0</v>
      </c>
      <c r="AD4848">
        <v>0</v>
      </c>
      <c r="AE4848">
        <v>118.8858607264128</v>
      </c>
    </row>
    <row r="4849" spans="1:31" x14ac:dyDescent="0.25">
      <c r="A4849">
        <v>1880996</v>
      </c>
      <c r="B4849">
        <v>1</v>
      </c>
      <c r="C4849" t="s">
        <v>80</v>
      </c>
      <c r="D4849" t="s">
        <v>100</v>
      </c>
      <c r="E4849" t="s">
        <v>140</v>
      </c>
      <c r="F4849" t="s">
        <v>13963</v>
      </c>
      <c r="G4849" t="s">
        <v>200</v>
      </c>
      <c r="H4849" t="s">
        <v>143</v>
      </c>
      <c r="I4849" t="s">
        <v>135</v>
      </c>
      <c r="J4849" t="s">
        <v>136</v>
      </c>
      <c r="K4849" t="s">
        <v>137</v>
      </c>
      <c r="L4849" t="s">
        <v>13964</v>
      </c>
      <c r="M4849" t="s">
        <v>13965</v>
      </c>
      <c r="N4849">
        <v>5.0824999999999996</v>
      </c>
      <c r="O4849">
        <v>0</v>
      </c>
      <c r="P4849">
        <v>1</v>
      </c>
      <c r="Q4849">
        <v>0</v>
      </c>
      <c r="R4849">
        <v>0</v>
      </c>
      <c r="S4849">
        <v>0</v>
      </c>
      <c r="T4849">
        <v>0</v>
      </c>
      <c r="U4849">
        <v>0</v>
      </c>
      <c r="V4849">
        <v>0</v>
      </c>
      <c r="W4849">
        <v>0</v>
      </c>
      <c r="X4849">
        <v>2.5005704078407498</v>
      </c>
      <c r="Y4849">
        <v>0</v>
      </c>
      <c r="Z4849">
        <v>0</v>
      </c>
      <c r="AA4849">
        <v>0</v>
      </c>
      <c r="AB4849">
        <v>0</v>
      </c>
      <c r="AC4849">
        <v>0</v>
      </c>
      <c r="AD4849">
        <v>0</v>
      </c>
      <c r="AE4849">
        <v>2.5005704078407498</v>
      </c>
    </row>
    <row r="4850" spans="1:31" x14ac:dyDescent="0.25">
      <c r="A4850">
        <v>1881102</v>
      </c>
      <c r="B4850">
        <v>1</v>
      </c>
      <c r="C4850" t="s">
        <v>80</v>
      </c>
      <c r="D4850" t="s">
        <v>93</v>
      </c>
      <c r="E4850" t="s">
        <v>146</v>
      </c>
      <c r="F4850" t="s">
        <v>13966</v>
      </c>
      <c r="G4850" t="s">
        <v>148</v>
      </c>
      <c r="H4850" t="s">
        <v>143</v>
      </c>
      <c r="I4850" t="s">
        <v>135</v>
      </c>
      <c r="J4850" t="s">
        <v>136</v>
      </c>
      <c r="K4850" t="s">
        <v>137</v>
      </c>
      <c r="L4850" t="s">
        <v>13967</v>
      </c>
      <c r="M4850" t="s">
        <v>13968</v>
      </c>
      <c r="N4850">
        <v>3.7116666660000002</v>
      </c>
      <c r="O4850">
        <v>0</v>
      </c>
      <c r="P4850">
        <v>0</v>
      </c>
      <c r="Q4850">
        <v>0</v>
      </c>
      <c r="R4850">
        <v>6</v>
      </c>
      <c r="S4850">
        <v>0</v>
      </c>
      <c r="T4850">
        <v>2</v>
      </c>
      <c r="U4850">
        <v>0</v>
      </c>
      <c r="V4850">
        <v>0</v>
      </c>
      <c r="W4850">
        <v>0</v>
      </c>
      <c r="X4850">
        <v>0</v>
      </c>
      <c r="Y4850">
        <v>0</v>
      </c>
      <c r="Z4850">
        <v>103.39469169313023</v>
      </c>
      <c r="AA4850">
        <v>0</v>
      </c>
      <c r="AB4850">
        <v>0.89368476931773344</v>
      </c>
      <c r="AC4850">
        <v>0</v>
      </c>
      <c r="AD4850">
        <v>0</v>
      </c>
      <c r="AE4850">
        <v>104.28837646244796</v>
      </c>
    </row>
    <row r="4851" spans="1:31" x14ac:dyDescent="0.25">
      <c r="A4851">
        <v>1880512</v>
      </c>
      <c r="B4851">
        <v>1</v>
      </c>
      <c r="C4851" t="s">
        <v>80</v>
      </c>
      <c r="D4851" t="s">
        <v>104</v>
      </c>
      <c r="E4851" t="s">
        <v>158</v>
      </c>
      <c r="F4851" t="s">
        <v>13969</v>
      </c>
      <c r="G4851" t="s">
        <v>219</v>
      </c>
      <c r="H4851" t="s">
        <v>134</v>
      </c>
      <c r="I4851" t="s">
        <v>135</v>
      </c>
      <c r="J4851" t="s">
        <v>136</v>
      </c>
      <c r="K4851" t="s">
        <v>137</v>
      </c>
      <c r="L4851" t="s">
        <v>13970</v>
      </c>
      <c r="M4851" t="s">
        <v>13971</v>
      </c>
      <c r="N4851">
        <v>2.2802777769999998</v>
      </c>
      <c r="O4851">
        <v>0</v>
      </c>
      <c r="P4851">
        <v>0</v>
      </c>
      <c r="Q4851">
        <v>0</v>
      </c>
      <c r="R4851">
        <v>0</v>
      </c>
      <c r="S4851">
        <v>1</v>
      </c>
      <c r="T4851">
        <v>0</v>
      </c>
      <c r="U4851">
        <v>0</v>
      </c>
      <c r="V4851">
        <v>0</v>
      </c>
      <c r="W4851">
        <v>0</v>
      </c>
      <c r="X4851">
        <v>0</v>
      </c>
      <c r="Y4851">
        <v>0</v>
      </c>
      <c r="Z4851">
        <v>0</v>
      </c>
      <c r="AA4851">
        <v>10.190899397963747</v>
      </c>
      <c r="AB4851">
        <v>0</v>
      </c>
      <c r="AC4851">
        <v>0</v>
      </c>
      <c r="AD4851">
        <v>0</v>
      </c>
      <c r="AE4851">
        <v>10.190899397963747</v>
      </c>
    </row>
    <row r="4852" spans="1:31" x14ac:dyDescent="0.25">
      <c r="A4852">
        <v>1881105</v>
      </c>
      <c r="B4852">
        <v>1</v>
      </c>
      <c r="C4852" t="s">
        <v>81</v>
      </c>
      <c r="D4852" t="s">
        <v>125</v>
      </c>
      <c r="E4852" t="s">
        <v>158</v>
      </c>
      <c r="F4852" t="s">
        <v>13972</v>
      </c>
      <c r="G4852" t="s">
        <v>219</v>
      </c>
      <c r="H4852" t="s">
        <v>134</v>
      </c>
      <c r="I4852" t="s">
        <v>135</v>
      </c>
      <c r="J4852" t="s">
        <v>136</v>
      </c>
      <c r="K4852" t="s">
        <v>137</v>
      </c>
      <c r="L4852" t="s">
        <v>13973</v>
      </c>
      <c r="M4852" t="s">
        <v>13974</v>
      </c>
      <c r="N4852">
        <v>0.98305555499999997</v>
      </c>
      <c r="O4852">
        <v>0</v>
      </c>
      <c r="P4852">
        <v>145</v>
      </c>
      <c r="Q4852">
        <v>2</v>
      </c>
      <c r="R4852">
        <v>1</v>
      </c>
      <c r="S4852">
        <v>1</v>
      </c>
      <c r="T4852">
        <v>10</v>
      </c>
      <c r="U4852">
        <v>0</v>
      </c>
      <c r="V4852">
        <v>0</v>
      </c>
      <c r="W4852">
        <v>0</v>
      </c>
      <c r="X4852">
        <v>12.301210225617252</v>
      </c>
      <c r="Y4852">
        <v>5.7058318030088415</v>
      </c>
      <c r="Z4852">
        <v>0.10753480632675974</v>
      </c>
      <c r="AA4852">
        <v>1.6185288917235885</v>
      </c>
      <c r="AB4852">
        <v>0.48308865235338361</v>
      </c>
      <c r="AC4852">
        <v>0</v>
      </c>
      <c r="AD4852">
        <v>0</v>
      </c>
      <c r="AE4852">
        <v>20.21619437902983</v>
      </c>
    </row>
    <row r="4853" spans="1:31" x14ac:dyDescent="0.25">
      <c r="A4853">
        <v>1880750</v>
      </c>
      <c r="B4853">
        <v>1</v>
      </c>
      <c r="C4853" t="s">
        <v>80</v>
      </c>
      <c r="D4853" t="s">
        <v>100</v>
      </c>
      <c r="E4853" t="s">
        <v>210</v>
      </c>
      <c r="F4853" t="s">
        <v>7913</v>
      </c>
      <c r="G4853" t="s">
        <v>133</v>
      </c>
      <c r="H4853" t="s">
        <v>134</v>
      </c>
      <c r="I4853" t="s">
        <v>135</v>
      </c>
      <c r="J4853" t="s">
        <v>136</v>
      </c>
      <c r="K4853" t="s">
        <v>137</v>
      </c>
      <c r="L4853" t="s">
        <v>13975</v>
      </c>
      <c r="M4853" t="s">
        <v>13976</v>
      </c>
      <c r="N4853">
        <v>0.67</v>
      </c>
      <c r="O4853">
        <v>1</v>
      </c>
      <c r="P4853">
        <v>1265</v>
      </c>
      <c r="Q4853">
        <v>18</v>
      </c>
      <c r="R4853">
        <v>442</v>
      </c>
      <c r="S4853">
        <v>13</v>
      </c>
      <c r="T4853">
        <v>248</v>
      </c>
      <c r="U4853">
        <v>0</v>
      </c>
      <c r="V4853">
        <v>1</v>
      </c>
      <c r="W4853">
        <v>0.41759007023699996</v>
      </c>
      <c r="X4853">
        <v>267.3114477818101</v>
      </c>
      <c r="Y4853">
        <v>312.85278456039998</v>
      </c>
      <c r="Z4853">
        <v>372.32847399906842</v>
      </c>
      <c r="AA4853">
        <v>189.80968512279458</v>
      </c>
      <c r="AB4853">
        <v>221.36630931356177</v>
      </c>
      <c r="AC4853">
        <v>0</v>
      </c>
      <c r="AD4853">
        <v>134.45907003038468</v>
      </c>
      <c r="AE4853">
        <v>1498.5453608782566</v>
      </c>
    </row>
    <row r="4854" spans="1:31" x14ac:dyDescent="0.25">
      <c r="A4854">
        <v>1880896</v>
      </c>
      <c r="B4854">
        <v>1</v>
      </c>
      <c r="C4854" t="s">
        <v>80</v>
      </c>
      <c r="D4854" t="s">
        <v>94</v>
      </c>
      <c r="E4854" t="s">
        <v>146</v>
      </c>
      <c r="F4854" t="s">
        <v>13977</v>
      </c>
      <c r="G4854" t="s">
        <v>148</v>
      </c>
      <c r="H4854" t="s">
        <v>143</v>
      </c>
      <c r="I4854" t="s">
        <v>135</v>
      </c>
      <c r="J4854" t="s">
        <v>136</v>
      </c>
      <c r="K4854" t="s">
        <v>137</v>
      </c>
      <c r="L4854" t="s">
        <v>13978</v>
      </c>
      <c r="M4854" t="s">
        <v>13979</v>
      </c>
      <c r="N4854">
        <v>4.5355555550000002</v>
      </c>
      <c r="O4854">
        <v>0</v>
      </c>
      <c r="P4854">
        <v>18</v>
      </c>
      <c r="Q4854">
        <v>0</v>
      </c>
      <c r="R4854">
        <v>11</v>
      </c>
      <c r="S4854">
        <v>0</v>
      </c>
      <c r="T4854">
        <v>3</v>
      </c>
      <c r="U4854">
        <v>0</v>
      </c>
      <c r="V4854">
        <v>0</v>
      </c>
      <c r="W4854">
        <v>0</v>
      </c>
      <c r="X4854">
        <v>15.509746371242905</v>
      </c>
      <c r="Y4854">
        <v>0</v>
      </c>
      <c r="Z4854">
        <v>138.67431821208143</v>
      </c>
      <c r="AA4854">
        <v>0</v>
      </c>
      <c r="AB4854">
        <v>4.1095575448497064</v>
      </c>
      <c r="AC4854">
        <v>0</v>
      </c>
      <c r="AD4854">
        <v>0</v>
      </c>
      <c r="AE4854">
        <v>158.29362212817404</v>
      </c>
    </row>
    <row r="4855" spans="1:31" x14ac:dyDescent="0.25">
      <c r="A4855">
        <v>1880942</v>
      </c>
      <c r="B4855">
        <v>1</v>
      </c>
      <c r="C4855" t="s">
        <v>80</v>
      </c>
      <c r="D4855" t="s">
        <v>82</v>
      </c>
      <c r="E4855" t="s">
        <v>146</v>
      </c>
      <c r="F4855" t="s">
        <v>13980</v>
      </c>
      <c r="G4855" t="s">
        <v>541</v>
      </c>
      <c r="H4855" t="s">
        <v>143</v>
      </c>
      <c r="I4855" t="s">
        <v>135</v>
      </c>
      <c r="J4855" t="s">
        <v>136</v>
      </c>
      <c r="K4855" t="s">
        <v>137</v>
      </c>
      <c r="L4855" t="s">
        <v>13981</v>
      </c>
      <c r="M4855" t="s">
        <v>13982</v>
      </c>
      <c r="N4855">
        <v>2.1419444439999999</v>
      </c>
      <c r="O4855">
        <v>0</v>
      </c>
      <c r="P4855">
        <v>43</v>
      </c>
      <c r="Q4855">
        <v>0</v>
      </c>
      <c r="R4855">
        <v>0</v>
      </c>
      <c r="S4855">
        <v>0</v>
      </c>
      <c r="T4855">
        <v>5</v>
      </c>
      <c r="U4855">
        <v>0</v>
      </c>
      <c r="V4855">
        <v>0</v>
      </c>
      <c r="W4855">
        <v>0</v>
      </c>
      <c r="X4855">
        <v>30.159079814198396</v>
      </c>
      <c r="Y4855">
        <v>0</v>
      </c>
      <c r="Z4855">
        <v>0</v>
      </c>
      <c r="AA4855">
        <v>0</v>
      </c>
      <c r="AB4855">
        <v>5.6304647419778275</v>
      </c>
      <c r="AC4855">
        <v>0</v>
      </c>
      <c r="AD4855">
        <v>0</v>
      </c>
      <c r="AE4855">
        <v>35.789544556176224</v>
      </c>
    </row>
    <row r="4856" spans="1:31" x14ac:dyDescent="0.25">
      <c r="A4856">
        <v>1881065</v>
      </c>
      <c r="B4856">
        <v>1</v>
      </c>
      <c r="C4856" t="s">
        <v>80</v>
      </c>
      <c r="D4856" t="s">
        <v>93</v>
      </c>
      <c r="E4856" t="s">
        <v>169</v>
      </c>
      <c r="F4856" t="s">
        <v>13364</v>
      </c>
      <c r="G4856" t="s">
        <v>183</v>
      </c>
      <c r="H4856" t="s">
        <v>143</v>
      </c>
      <c r="I4856" t="s">
        <v>135</v>
      </c>
      <c r="J4856" t="s">
        <v>136</v>
      </c>
      <c r="K4856" t="s">
        <v>137</v>
      </c>
      <c r="L4856" t="s">
        <v>13983</v>
      </c>
      <c r="M4856" t="s">
        <v>13984</v>
      </c>
      <c r="N4856">
        <v>1.0166666660000001</v>
      </c>
      <c r="O4856">
        <v>0</v>
      </c>
      <c r="P4856">
        <v>63</v>
      </c>
      <c r="Q4856">
        <v>0</v>
      </c>
      <c r="R4856">
        <v>12</v>
      </c>
      <c r="S4856">
        <v>0</v>
      </c>
      <c r="T4856">
        <v>11</v>
      </c>
      <c r="U4856">
        <v>0</v>
      </c>
      <c r="V4856">
        <v>0</v>
      </c>
      <c r="W4856">
        <v>0</v>
      </c>
      <c r="X4856">
        <v>27.506422803619831</v>
      </c>
      <c r="Y4856">
        <v>0</v>
      </c>
      <c r="Z4856">
        <v>56.943120208904539</v>
      </c>
      <c r="AA4856">
        <v>0</v>
      </c>
      <c r="AB4856">
        <v>72.464657250048504</v>
      </c>
      <c r="AC4856">
        <v>0</v>
      </c>
      <c r="AD4856">
        <v>0</v>
      </c>
      <c r="AE4856">
        <v>156.91420026257288</v>
      </c>
    </row>
    <row r="4857" spans="1:31" x14ac:dyDescent="0.25">
      <c r="A4857">
        <v>1880733</v>
      </c>
      <c r="B4857">
        <v>1</v>
      </c>
      <c r="C4857" t="s">
        <v>81</v>
      </c>
      <c r="D4857" t="s">
        <v>128</v>
      </c>
      <c r="E4857" t="s">
        <v>140</v>
      </c>
      <c r="F4857" t="s">
        <v>13985</v>
      </c>
      <c r="G4857" t="s">
        <v>163</v>
      </c>
      <c r="H4857" t="s">
        <v>143</v>
      </c>
      <c r="I4857" t="s">
        <v>135</v>
      </c>
      <c r="J4857" t="s">
        <v>136</v>
      </c>
      <c r="K4857" t="s">
        <v>137</v>
      </c>
      <c r="L4857" t="s">
        <v>13986</v>
      </c>
      <c r="M4857" t="s">
        <v>13987</v>
      </c>
      <c r="N4857">
        <v>1.703888888</v>
      </c>
      <c r="O4857">
        <v>0</v>
      </c>
      <c r="P4857">
        <v>1</v>
      </c>
      <c r="Q4857">
        <v>0</v>
      </c>
      <c r="R4857">
        <v>0</v>
      </c>
      <c r="S4857">
        <v>0</v>
      </c>
      <c r="T4857">
        <v>0</v>
      </c>
      <c r="U4857">
        <v>0</v>
      </c>
      <c r="V4857">
        <v>0</v>
      </c>
      <c r="W4857">
        <v>0</v>
      </c>
      <c r="X4857">
        <v>8.9703867309516676E-3</v>
      </c>
      <c r="Y4857">
        <v>0</v>
      </c>
      <c r="Z4857">
        <v>0</v>
      </c>
      <c r="AA4857">
        <v>0</v>
      </c>
      <c r="AB4857">
        <v>0</v>
      </c>
      <c r="AC4857">
        <v>0</v>
      </c>
      <c r="AD4857">
        <v>0</v>
      </c>
      <c r="AE4857">
        <v>8.9703867309516676E-3</v>
      </c>
    </row>
    <row r="4858" spans="1:31" x14ac:dyDescent="0.25">
      <c r="A4858">
        <v>1880673</v>
      </c>
      <c r="B4858">
        <v>1</v>
      </c>
      <c r="C4858" t="s">
        <v>80</v>
      </c>
      <c r="D4858" t="s">
        <v>107</v>
      </c>
      <c r="E4858" t="s">
        <v>140</v>
      </c>
      <c r="F4858" t="s">
        <v>13988</v>
      </c>
      <c r="G4858" t="s">
        <v>142</v>
      </c>
      <c r="H4858" t="s">
        <v>143</v>
      </c>
      <c r="I4858" t="s">
        <v>135</v>
      </c>
      <c r="J4858" t="s">
        <v>136</v>
      </c>
      <c r="K4858" t="s">
        <v>137</v>
      </c>
      <c r="L4858" t="s">
        <v>13989</v>
      </c>
      <c r="M4858" t="s">
        <v>13990</v>
      </c>
      <c r="N4858">
        <v>2.5763888879999999</v>
      </c>
      <c r="O4858">
        <v>0</v>
      </c>
      <c r="P4858">
        <v>1</v>
      </c>
      <c r="Q4858">
        <v>0</v>
      </c>
      <c r="R4858">
        <v>0</v>
      </c>
      <c r="S4858">
        <v>0</v>
      </c>
      <c r="T4858">
        <v>0</v>
      </c>
      <c r="U4858">
        <v>0</v>
      </c>
      <c r="V4858">
        <v>0</v>
      </c>
      <c r="W4858">
        <v>0</v>
      </c>
      <c r="X4858">
        <v>0.22246658306819667</v>
      </c>
      <c r="Y4858">
        <v>0</v>
      </c>
      <c r="Z4858">
        <v>0</v>
      </c>
      <c r="AA4858">
        <v>0</v>
      </c>
      <c r="AB4858">
        <v>0</v>
      </c>
      <c r="AC4858">
        <v>0</v>
      </c>
      <c r="AD4858">
        <v>0</v>
      </c>
      <c r="AE4858">
        <v>0.22246658306819667</v>
      </c>
    </row>
    <row r="4859" spans="1:31" x14ac:dyDescent="0.25">
      <c r="A4859">
        <v>1880541</v>
      </c>
      <c r="B4859">
        <v>1</v>
      </c>
      <c r="C4859" t="s">
        <v>80</v>
      </c>
      <c r="D4859" t="s">
        <v>88</v>
      </c>
      <c r="E4859" t="s">
        <v>169</v>
      </c>
      <c r="F4859" t="s">
        <v>13991</v>
      </c>
      <c r="G4859" t="s">
        <v>2576</v>
      </c>
      <c r="H4859" t="s">
        <v>143</v>
      </c>
      <c r="I4859" t="s">
        <v>135</v>
      </c>
      <c r="J4859" t="s">
        <v>136</v>
      </c>
      <c r="K4859" t="s">
        <v>137</v>
      </c>
      <c r="L4859" t="s">
        <v>13992</v>
      </c>
      <c r="M4859" t="s">
        <v>13993</v>
      </c>
      <c r="N4859">
        <v>8.5194444439999995</v>
      </c>
      <c r="O4859">
        <v>0</v>
      </c>
      <c r="P4859">
        <v>1415</v>
      </c>
      <c r="Q4859">
        <v>0</v>
      </c>
      <c r="R4859">
        <v>0</v>
      </c>
      <c r="S4859">
        <v>0</v>
      </c>
      <c r="T4859">
        <v>51</v>
      </c>
      <c r="U4859">
        <v>0</v>
      </c>
      <c r="V4859">
        <v>0</v>
      </c>
      <c r="W4859">
        <v>0</v>
      </c>
      <c r="X4859">
        <v>3049.3637030403243</v>
      </c>
      <c r="Y4859">
        <v>0</v>
      </c>
      <c r="Z4859">
        <v>0</v>
      </c>
      <c r="AA4859">
        <v>0</v>
      </c>
      <c r="AB4859">
        <v>462.67801383601608</v>
      </c>
      <c r="AC4859">
        <v>0</v>
      </c>
      <c r="AD4859">
        <v>0</v>
      </c>
      <c r="AE4859">
        <v>3512.0417168763402</v>
      </c>
    </row>
    <row r="4860" spans="1:31" x14ac:dyDescent="0.25">
      <c r="A4860">
        <v>1880000</v>
      </c>
      <c r="B4860">
        <v>1</v>
      </c>
      <c r="C4860" t="s">
        <v>81</v>
      </c>
      <c r="D4860" t="s">
        <v>127</v>
      </c>
      <c r="E4860" t="s">
        <v>146</v>
      </c>
      <c r="F4860" t="s">
        <v>10762</v>
      </c>
      <c r="G4860" t="s">
        <v>148</v>
      </c>
      <c r="H4860" t="s">
        <v>143</v>
      </c>
      <c r="I4860" t="s">
        <v>135</v>
      </c>
      <c r="J4860" t="s">
        <v>136</v>
      </c>
      <c r="K4860" t="s">
        <v>137</v>
      </c>
      <c r="L4860" t="s">
        <v>13994</v>
      </c>
      <c r="M4860" t="s">
        <v>13995</v>
      </c>
      <c r="N4860">
        <v>3.793055555</v>
      </c>
      <c r="O4860">
        <v>0</v>
      </c>
      <c r="P4860">
        <v>55</v>
      </c>
      <c r="Q4860">
        <v>0</v>
      </c>
      <c r="R4860">
        <v>3</v>
      </c>
      <c r="S4860">
        <v>0</v>
      </c>
      <c r="T4860">
        <v>8</v>
      </c>
      <c r="U4860">
        <v>0</v>
      </c>
      <c r="V4860">
        <v>0</v>
      </c>
      <c r="W4860">
        <v>0</v>
      </c>
      <c r="X4860">
        <v>33.369986297590259</v>
      </c>
      <c r="Y4860">
        <v>0</v>
      </c>
      <c r="Z4860">
        <v>1.2812922074594399</v>
      </c>
      <c r="AA4860">
        <v>0</v>
      </c>
      <c r="AB4860">
        <v>14.843505719957191</v>
      </c>
      <c r="AC4860">
        <v>0</v>
      </c>
      <c r="AD4860">
        <v>0</v>
      </c>
      <c r="AE4860">
        <v>49.494784225006889</v>
      </c>
    </row>
    <row r="4861" spans="1:31" x14ac:dyDescent="0.25">
      <c r="A4861">
        <v>1880587</v>
      </c>
      <c r="B4861">
        <v>1</v>
      </c>
      <c r="C4861" t="s">
        <v>80</v>
      </c>
      <c r="D4861" t="s">
        <v>94</v>
      </c>
      <c r="E4861" t="s">
        <v>158</v>
      </c>
      <c r="F4861" t="s">
        <v>13996</v>
      </c>
      <c r="G4861" t="s">
        <v>171</v>
      </c>
      <c r="H4861" t="s">
        <v>134</v>
      </c>
      <c r="I4861" t="s">
        <v>135</v>
      </c>
      <c r="J4861" t="s">
        <v>136</v>
      </c>
      <c r="K4861" t="s">
        <v>172</v>
      </c>
      <c r="L4861" t="s">
        <v>13997</v>
      </c>
      <c r="M4861" t="s">
        <v>13998</v>
      </c>
      <c r="N4861">
        <v>8.2152777770000007</v>
      </c>
      <c r="O4861">
        <v>0</v>
      </c>
      <c r="P4861">
        <v>277</v>
      </c>
      <c r="Q4861">
        <v>8</v>
      </c>
      <c r="R4861">
        <v>4</v>
      </c>
      <c r="S4861">
        <v>2</v>
      </c>
      <c r="T4861">
        <v>21</v>
      </c>
      <c r="U4861">
        <v>0</v>
      </c>
      <c r="V4861">
        <v>0</v>
      </c>
      <c r="W4861">
        <v>0</v>
      </c>
      <c r="X4861">
        <v>246.88321711203653</v>
      </c>
      <c r="Y4861">
        <v>665.3185641848421</v>
      </c>
      <c r="Z4861">
        <v>60.598839477612842</v>
      </c>
      <c r="AA4861">
        <v>99.463441960199631</v>
      </c>
      <c r="AB4861">
        <v>70.809272814456207</v>
      </c>
      <c r="AC4861">
        <v>0</v>
      </c>
      <c r="AD4861">
        <v>0</v>
      </c>
      <c r="AE4861">
        <v>1143.0733355491473</v>
      </c>
    </row>
    <row r="4862" spans="1:31" x14ac:dyDescent="0.25">
      <c r="A4862">
        <v>1880879</v>
      </c>
      <c r="B4862">
        <v>1</v>
      </c>
      <c r="C4862" t="s">
        <v>80</v>
      </c>
      <c r="D4862" t="s">
        <v>100</v>
      </c>
      <c r="E4862" t="s">
        <v>140</v>
      </c>
      <c r="F4862" t="s">
        <v>13999</v>
      </c>
      <c r="G4862" t="s">
        <v>142</v>
      </c>
      <c r="H4862" t="s">
        <v>143</v>
      </c>
      <c r="I4862" t="s">
        <v>135</v>
      </c>
      <c r="J4862" t="s">
        <v>136</v>
      </c>
      <c r="K4862" t="s">
        <v>137</v>
      </c>
      <c r="L4862" t="s">
        <v>14000</v>
      </c>
      <c r="M4862" t="s">
        <v>14001</v>
      </c>
      <c r="N4862">
        <v>3.0508333329999999</v>
      </c>
      <c r="O4862">
        <v>0</v>
      </c>
      <c r="P4862">
        <v>1</v>
      </c>
      <c r="Q4862">
        <v>0</v>
      </c>
      <c r="R4862">
        <v>0</v>
      </c>
      <c r="S4862">
        <v>0</v>
      </c>
      <c r="T4862">
        <v>0</v>
      </c>
      <c r="U4862">
        <v>0</v>
      </c>
      <c r="V4862">
        <v>0</v>
      </c>
      <c r="W4862">
        <v>0</v>
      </c>
      <c r="X4862">
        <v>0.57292651185393506</v>
      </c>
      <c r="Y4862">
        <v>0</v>
      </c>
      <c r="Z4862">
        <v>0</v>
      </c>
      <c r="AA4862">
        <v>0</v>
      </c>
      <c r="AB4862">
        <v>0</v>
      </c>
      <c r="AC4862">
        <v>0</v>
      </c>
      <c r="AD4862">
        <v>0</v>
      </c>
      <c r="AE4862">
        <v>0.57292651185393506</v>
      </c>
    </row>
    <row r="4863" spans="1:31" x14ac:dyDescent="0.25">
      <c r="A4863">
        <v>1880501</v>
      </c>
      <c r="B4863">
        <v>1</v>
      </c>
      <c r="C4863" t="s">
        <v>81</v>
      </c>
      <c r="D4863" t="s">
        <v>112</v>
      </c>
      <c r="E4863" t="s">
        <v>210</v>
      </c>
      <c r="F4863" t="s">
        <v>13715</v>
      </c>
      <c r="G4863" t="s">
        <v>133</v>
      </c>
      <c r="H4863" t="s">
        <v>134</v>
      </c>
      <c r="I4863" t="s">
        <v>135</v>
      </c>
      <c r="J4863" t="s">
        <v>136</v>
      </c>
      <c r="K4863" t="s">
        <v>137</v>
      </c>
      <c r="L4863" t="s">
        <v>14002</v>
      </c>
      <c r="M4863" t="s">
        <v>14003</v>
      </c>
      <c r="N4863">
        <v>2.1994444440000001</v>
      </c>
      <c r="O4863">
        <v>1</v>
      </c>
      <c r="P4863">
        <v>778</v>
      </c>
      <c r="Q4863">
        <v>69</v>
      </c>
      <c r="R4863">
        <v>111</v>
      </c>
      <c r="S4863">
        <v>9</v>
      </c>
      <c r="T4863">
        <v>57</v>
      </c>
      <c r="U4863">
        <v>0</v>
      </c>
      <c r="V4863">
        <v>0</v>
      </c>
      <c r="W4863">
        <v>1.7074143699861541</v>
      </c>
      <c r="X4863">
        <v>342.10083233383244</v>
      </c>
      <c r="Y4863">
        <v>1100.1175668505625</v>
      </c>
      <c r="Z4863">
        <v>1360.6304893899717</v>
      </c>
      <c r="AA4863">
        <v>209.95526596508728</v>
      </c>
      <c r="AB4863">
        <v>158.6417541132264</v>
      </c>
      <c r="AC4863">
        <v>0</v>
      </c>
      <c r="AD4863">
        <v>0</v>
      </c>
      <c r="AE4863">
        <v>3173.1533230226664</v>
      </c>
    </row>
    <row r="4864" spans="1:31" x14ac:dyDescent="0.25">
      <c r="A4864">
        <v>1880527</v>
      </c>
      <c r="B4864">
        <v>1</v>
      </c>
      <c r="C4864" t="s">
        <v>80</v>
      </c>
      <c r="D4864" t="s">
        <v>93</v>
      </c>
      <c r="E4864" t="s">
        <v>140</v>
      </c>
      <c r="F4864" t="s">
        <v>14004</v>
      </c>
      <c r="G4864" t="s">
        <v>163</v>
      </c>
      <c r="H4864" t="s">
        <v>143</v>
      </c>
      <c r="I4864" t="s">
        <v>135</v>
      </c>
      <c r="J4864" t="s">
        <v>136</v>
      </c>
      <c r="K4864" t="s">
        <v>137</v>
      </c>
      <c r="L4864" t="s">
        <v>14005</v>
      </c>
      <c r="M4864" t="s">
        <v>14006</v>
      </c>
      <c r="N4864">
        <v>3.625277777</v>
      </c>
      <c r="O4864">
        <v>0</v>
      </c>
      <c r="P4864">
        <v>1</v>
      </c>
      <c r="Q4864">
        <v>0</v>
      </c>
      <c r="R4864">
        <v>1</v>
      </c>
      <c r="S4864">
        <v>0</v>
      </c>
      <c r="T4864">
        <v>0</v>
      </c>
      <c r="U4864">
        <v>0</v>
      </c>
      <c r="V4864">
        <v>0</v>
      </c>
      <c r="W4864">
        <v>0</v>
      </c>
      <c r="X4864">
        <v>2.7017372098027778E-4</v>
      </c>
      <c r="Y4864">
        <v>0</v>
      </c>
      <c r="Z4864">
        <v>46.612127088823613</v>
      </c>
      <c r="AA4864">
        <v>0</v>
      </c>
      <c r="AB4864">
        <v>0</v>
      </c>
      <c r="AC4864">
        <v>0</v>
      </c>
      <c r="AD4864">
        <v>0</v>
      </c>
      <c r="AE4864">
        <v>46.61239726254459</v>
      </c>
    </row>
    <row r="4865" spans="1:31" x14ac:dyDescent="0.25">
      <c r="A4865">
        <v>1880836</v>
      </c>
      <c r="B4865">
        <v>1</v>
      </c>
      <c r="C4865" t="s">
        <v>81</v>
      </c>
      <c r="D4865" t="s">
        <v>114</v>
      </c>
      <c r="E4865" t="s">
        <v>140</v>
      </c>
      <c r="F4865" t="s">
        <v>14007</v>
      </c>
      <c r="G4865" t="s">
        <v>163</v>
      </c>
      <c r="H4865" t="s">
        <v>143</v>
      </c>
      <c r="I4865" t="s">
        <v>135</v>
      </c>
      <c r="J4865" t="s">
        <v>136</v>
      </c>
      <c r="K4865" t="s">
        <v>137</v>
      </c>
      <c r="L4865" t="s">
        <v>14008</v>
      </c>
      <c r="M4865" t="s">
        <v>14009</v>
      </c>
      <c r="N4865">
        <v>2.1180555550000002</v>
      </c>
      <c r="O4865">
        <v>0</v>
      </c>
      <c r="P4865">
        <v>1</v>
      </c>
      <c r="Q4865">
        <v>0</v>
      </c>
      <c r="R4865">
        <v>0</v>
      </c>
      <c r="S4865">
        <v>0</v>
      </c>
      <c r="T4865">
        <v>1</v>
      </c>
      <c r="U4865">
        <v>0</v>
      </c>
      <c r="V4865">
        <v>0</v>
      </c>
      <c r="W4865">
        <v>0</v>
      </c>
      <c r="X4865">
        <v>0.57881982505293028</v>
      </c>
      <c r="Y4865">
        <v>0</v>
      </c>
      <c r="Z4865">
        <v>0</v>
      </c>
      <c r="AA4865">
        <v>0</v>
      </c>
      <c r="AB4865">
        <v>8.9455523484900015E-3</v>
      </c>
      <c r="AC4865">
        <v>0</v>
      </c>
      <c r="AD4865">
        <v>0</v>
      </c>
      <c r="AE4865">
        <v>0.58776537740142032</v>
      </c>
    </row>
    <row r="4866" spans="1:31" x14ac:dyDescent="0.25">
      <c r="A4866">
        <v>1880521</v>
      </c>
      <c r="B4866">
        <v>1</v>
      </c>
      <c r="C4866" t="s">
        <v>80</v>
      </c>
      <c r="D4866" t="s">
        <v>93</v>
      </c>
      <c r="E4866" t="s">
        <v>169</v>
      </c>
      <c r="F4866" t="s">
        <v>14010</v>
      </c>
      <c r="G4866" t="s">
        <v>183</v>
      </c>
      <c r="H4866" t="s">
        <v>143</v>
      </c>
      <c r="I4866" t="s">
        <v>135</v>
      </c>
      <c r="J4866" t="s">
        <v>136</v>
      </c>
      <c r="K4866" t="s">
        <v>137</v>
      </c>
      <c r="L4866" t="s">
        <v>14011</v>
      </c>
      <c r="M4866" t="s">
        <v>14012</v>
      </c>
      <c r="N4866">
        <v>1.5519444440000001</v>
      </c>
      <c r="O4866">
        <v>0</v>
      </c>
      <c r="P4866">
        <v>8</v>
      </c>
      <c r="Q4866">
        <v>0</v>
      </c>
      <c r="R4866">
        <v>20</v>
      </c>
      <c r="S4866">
        <v>0</v>
      </c>
      <c r="T4866">
        <v>5</v>
      </c>
      <c r="U4866">
        <v>0</v>
      </c>
      <c r="V4866">
        <v>0</v>
      </c>
      <c r="W4866">
        <v>0</v>
      </c>
      <c r="X4866">
        <v>6.1689341810400418</v>
      </c>
      <c r="Y4866">
        <v>0</v>
      </c>
      <c r="Z4866">
        <v>120.50818725868422</v>
      </c>
      <c r="AA4866">
        <v>0</v>
      </c>
      <c r="AB4866">
        <v>35.637468168236971</v>
      </c>
      <c r="AC4866">
        <v>0</v>
      </c>
      <c r="AD4866">
        <v>0</v>
      </c>
      <c r="AE4866">
        <v>162.31458960796124</v>
      </c>
    </row>
    <row r="4867" spans="1:31" x14ac:dyDescent="0.25">
      <c r="A4867">
        <v>1880693</v>
      </c>
      <c r="B4867">
        <v>1</v>
      </c>
      <c r="C4867" t="s">
        <v>81</v>
      </c>
      <c r="D4867" t="s">
        <v>127</v>
      </c>
      <c r="E4867" t="s">
        <v>146</v>
      </c>
      <c r="F4867" t="s">
        <v>14013</v>
      </c>
      <c r="G4867" t="s">
        <v>148</v>
      </c>
      <c r="H4867" t="s">
        <v>143</v>
      </c>
      <c r="I4867" t="s">
        <v>135</v>
      </c>
      <c r="J4867" t="s">
        <v>136</v>
      </c>
      <c r="K4867" t="s">
        <v>137</v>
      </c>
      <c r="L4867" t="s">
        <v>14014</v>
      </c>
      <c r="M4867" t="s">
        <v>14015</v>
      </c>
      <c r="N4867">
        <v>3.7222222220000001</v>
      </c>
      <c r="O4867">
        <v>0</v>
      </c>
      <c r="P4867">
        <v>37</v>
      </c>
      <c r="Q4867">
        <v>0</v>
      </c>
      <c r="R4867">
        <v>0</v>
      </c>
      <c r="S4867">
        <v>0</v>
      </c>
      <c r="T4867">
        <v>1</v>
      </c>
      <c r="U4867">
        <v>0</v>
      </c>
      <c r="V4867">
        <v>0</v>
      </c>
      <c r="W4867">
        <v>0</v>
      </c>
      <c r="X4867">
        <v>42.090381155000379</v>
      </c>
      <c r="Y4867">
        <v>0</v>
      </c>
      <c r="Z4867">
        <v>0</v>
      </c>
      <c r="AA4867">
        <v>0</v>
      </c>
      <c r="AB4867">
        <v>3.0264780837890686</v>
      </c>
      <c r="AC4867">
        <v>0</v>
      </c>
      <c r="AD4867">
        <v>0</v>
      </c>
      <c r="AE4867">
        <v>45.116859238789445</v>
      </c>
    </row>
    <row r="4868" spans="1:31" x14ac:dyDescent="0.25">
      <c r="A4868">
        <v>1880670</v>
      </c>
      <c r="B4868">
        <v>1</v>
      </c>
      <c r="C4868" t="s">
        <v>80</v>
      </c>
      <c r="D4868" t="s">
        <v>103</v>
      </c>
      <c r="E4868" t="s">
        <v>131</v>
      </c>
      <c r="F4868" t="s">
        <v>7232</v>
      </c>
      <c r="G4868" t="s">
        <v>133</v>
      </c>
      <c r="H4868" t="s">
        <v>134</v>
      </c>
      <c r="I4868" t="s">
        <v>135</v>
      </c>
      <c r="J4868" t="s">
        <v>136</v>
      </c>
      <c r="K4868" t="s">
        <v>137</v>
      </c>
      <c r="L4868" t="s">
        <v>14016</v>
      </c>
      <c r="M4868" t="s">
        <v>14017</v>
      </c>
      <c r="N4868">
        <v>0.47111111100000003</v>
      </c>
      <c r="O4868">
        <v>3</v>
      </c>
      <c r="P4868">
        <v>1821</v>
      </c>
      <c r="Q4868">
        <v>20</v>
      </c>
      <c r="R4868">
        <v>234</v>
      </c>
      <c r="S4868">
        <v>22</v>
      </c>
      <c r="T4868">
        <v>505</v>
      </c>
      <c r="U4868">
        <v>2</v>
      </c>
      <c r="V4868">
        <v>1</v>
      </c>
      <c r="W4868">
        <v>0.42766957371199105</v>
      </c>
      <c r="X4868">
        <v>148.14789062631533</v>
      </c>
      <c r="Y4868">
        <v>38.755101307632884</v>
      </c>
      <c r="Z4868">
        <v>54.349395355477988</v>
      </c>
      <c r="AA4868">
        <v>56.408616944240123</v>
      </c>
      <c r="AB4868">
        <v>153.26734603472445</v>
      </c>
      <c r="AC4868">
        <v>83.38165667402177</v>
      </c>
      <c r="AD4868">
        <v>0.75071785799804447</v>
      </c>
      <c r="AE4868">
        <v>535.48839437412266</v>
      </c>
    </row>
    <row r="4869" spans="1:31" x14ac:dyDescent="0.25">
      <c r="A4869">
        <v>1881005</v>
      </c>
      <c r="B4869">
        <v>1</v>
      </c>
      <c r="C4869" t="s">
        <v>80</v>
      </c>
      <c r="D4869" t="s">
        <v>104</v>
      </c>
      <c r="E4869" t="s">
        <v>140</v>
      </c>
      <c r="F4869" t="s">
        <v>14018</v>
      </c>
      <c r="G4869" t="s">
        <v>163</v>
      </c>
      <c r="H4869" t="s">
        <v>143</v>
      </c>
      <c r="I4869" t="s">
        <v>135</v>
      </c>
      <c r="J4869" t="s">
        <v>136</v>
      </c>
      <c r="K4869" t="s">
        <v>137</v>
      </c>
      <c r="L4869" t="s">
        <v>14019</v>
      </c>
      <c r="M4869" t="s">
        <v>14020</v>
      </c>
      <c r="N4869">
        <v>1.707222222</v>
      </c>
      <c r="O4869">
        <v>0</v>
      </c>
      <c r="P4869">
        <v>1</v>
      </c>
      <c r="Q4869">
        <v>0</v>
      </c>
      <c r="R4869">
        <v>0</v>
      </c>
      <c r="S4869">
        <v>0</v>
      </c>
      <c r="T4869">
        <v>0</v>
      </c>
      <c r="U4869">
        <v>0</v>
      </c>
      <c r="V4869">
        <v>0</v>
      </c>
      <c r="W4869">
        <v>0</v>
      </c>
      <c r="X4869">
        <v>6.8315817658499995E-3</v>
      </c>
      <c r="Y4869">
        <v>0</v>
      </c>
      <c r="Z4869">
        <v>0</v>
      </c>
      <c r="AA4869">
        <v>0</v>
      </c>
      <c r="AB4869">
        <v>0</v>
      </c>
      <c r="AC4869">
        <v>0</v>
      </c>
      <c r="AD4869">
        <v>0</v>
      </c>
      <c r="AE4869">
        <v>6.8315817658499995E-3</v>
      </c>
    </row>
    <row r="4870" spans="1:31" x14ac:dyDescent="0.25">
      <c r="A4870">
        <v>1880607</v>
      </c>
      <c r="B4870">
        <v>1</v>
      </c>
      <c r="C4870" t="s">
        <v>80</v>
      </c>
      <c r="D4870" t="s">
        <v>83</v>
      </c>
      <c r="E4870" t="s">
        <v>140</v>
      </c>
      <c r="F4870" t="s">
        <v>14021</v>
      </c>
      <c r="G4870" t="s">
        <v>2616</v>
      </c>
      <c r="H4870" t="s">
        <v>143</v>
      </c>
      <c r="I4870" t="s">
        <v>135</v>
      </c>
      <c r="J4870" t="s">
        <v>136</v>
      </c>
      <c r="K4870" t="s">
        <v>137</v>
      </c>
      <c r="L4870" t="s">
        <v>14022</v>
      </c>
      <c r="M4870" t="s">
        <v>14023</v>
      </c>
      <c r="N4870">
        <v>1.046944444</v>
      </c>
      <c r="O4870">
        <v>0</v>
      </c>
      <c r="P4870">
        <v>0</v>
      </c>
      <c r="Q4870">
        <v>0</v>
      </c>
      <c r="R4870">
        <v>0</v>
      </c>
      <c r="S4870">
        <v>0</v>
      </c>
      <c r="T4870">
        <v>1</v>
      </c>
      <c r="U4870">
        <v>0</v>
      </c>
      <c r="V4870">
        <v>0</v>
      </c>
      <c r="W4870">
        <v>0</v>
      </c>
      <c r="X4870">
        <v>0</v>
      </c>
      <c r="Y4870">
        <v>0</v>
      </c>
      <c r="Z4870">
        <v>0</v>
      </c>
      <c r="AA4870">
        <v>0</v>
      </c>
      <c r="AB4870">
        <v>18.9251010096295</v>
      </c>
      <c r="AC4870">
        <v>0</v>
      </c>
      <c r="AD4870">
        <v>0</v>
      </c>
      <c r="AE4870">
        <v>18.9251010096295</v>
      </c>
    </row>
    <row r="4871" spans="1:31" x14ac:dyDescent="0.25">
      <c r="A4871">
        <v>1880856</v>
      </c>
      <c r="B4871">
        <v>1</v>
      </c>
      <c r="C4871" t="s">
        <v>80</v>
      </c>
      <c r="D4871" t="s">
        <v>82</v>
      </c>
      <c r="E4871" t="s">
        <v>222</v>
      </c>
      <c r="F4871" t="s">
        <v>9192</v>
      </c>
      <c r="G4871" t="s">
        <v>663</v>
      </c>
      <c r="H4871" t="s">
        <v>143</v>
      </c>
      <c r="I4871" t="s">
        <v>135</v>
      </c>
      <c r="J4871" t="s">
        <v>136</v>
      </c>
      <c r="K4871" t="s">
        <v>137</v>
      </c>
      <c r="L4871" t="s">
        <v>14024</v>
      </c>
      <c r="M4871" t="s">
        <v>14025</v>
      </c>
      <c r="N4871">
        <v>1.9524999999999999</v>
      </c>
      <c r="O4871">
        <v>0</v>
      </c>
      <c r="P4871">
        <v>70</v>
      </c>
      <c r="Q4871">
        <v>0</v>
      </c>
      <c r="R4871">
        <v>0</v>
      </c>
      <c r="S4871">
        <v>0</v>
      </c>
      <c r="T4871">
        <v>42</v>
      </c>
      <c r="U4871">
        <v>0</v>
      </c>
      <c r="V4871">
        <v>0</v>
      </c>
      <c r="W4871">
        <v>0</v>
      </c>
      <c r="X4871">
        <v>50.88921476255809</v>
      </c>
      <c r="Y4871">
        <v>0</v>
      </c>
      <c r="Z4871">
        <v>0</v>
      </c>
      <c r="AA4871">
        <v>0</v>
      </c>
      <c r="AB4871">
        <v>107.78420739625786</v>
      </c>
      <c r="AC4871">
        <v>0</v>
      </c>
      <c r="AD4871">
        <v>0</v>
      </c>
      <c r="AE4871">
        <v>158.67342215881595</v>
      </c>
    </row>
    <row r="4872" spans="1:31" x14ac:dyDescent="0.25">
      <c r="A4872">
        <v>1880756</v>
      </c>
      <c r="B4872">
        <v>1</v>
      </c>
      <c r="C4872" t="s">
        <v>80</v>
      </c>
      <c r="D4872" t="s">
        <v>108</v>
      </c>
      <c r="E4872" t="s">
        <v>158</v>
      </c>
      <c r="F4872" t="s">
        <v>14026</v>
      </c>
      <c r="G4872" t="s">
        <v>219</v>
      </c>
      <c r="H4872" t="s">
        <v>134</v>
      </c>
      <c r="I4872" t="s">
        <v>135</v>
      </c>
      <c r="J4872" t="s">
        <v>136</v>
      </c>
      <c r="K4872" t="s">
        <v>137</v>
      </c>
      <c r="L4872" t="s">
        <v>14027</v>
      </c>
      <c r="M4872" t="s">
        <v>14028</v>
      </c>
      <c r="N4872">
        <v>3.5613888880000002</v>
      </c>
      <c r="O4872">
        <v>0</v>
      </c>
      <c r="P4872">
        <v>35</v>
      </c>
      <c r="Q4872">
        <v>0</v>
      </c>
      <c r="R4872">
        <v>7</v>
      </c>
      <c r="S4872">
        <v>0</v>
      </c>
      <c r="T4872">
        <v>1</v>
      </c>
      <c r="U4872">
        <v>0</v>
      </c>
      <c r="V4872">
        <v>0</v>
      </c>
      <c r="W4872">
        <v>0</v>
      </c>
      <c r="X4872">
        <v>33.248247393503085</v>
      </c>
      <c r="Y4872">
        <v>0</v>
      </c>
      <c r="Z4872">
        <v>21.525335063107203</v>
      </c>
      <c r="AA4872">
        <v>0</v>
      </c>
      <c r="AB4872">
        <v>2.0454159352596752</v>
      </c>
      <c r="AC4872">
        <v>0</v>
      </c>
      <c r="AD4872">
        <v>0</v>
      </c>
      <c r="AE4872">
        <v>56.818998391869961</v>
      </c>
    </row>
    <row r="4873" spans="1:31" x14ac:dyDescent="0.25">
      <c r="A4873">
        <v>1880939</v>
      </c>
      <c r="B4873">
        <v>1</v>
      </c>
      <c r="C4873" t="s">
        <v>80</v>
      </c>
      <c r="D4873" t="s">
        <v>85</v>
      </c>
      <c r="E4873" t="s">
        <v>169</v>
      </c>
      <c r="F4873" t="s">
        <v>14029</v>
      </c>
      <c r="G4873" t="s">
        <v>183</v>
      </c>
      <c r="H4873" t="s">
        <v>143</v>
      </c>
      <c r="I4873" t="s">
        <v>135</v>
      </c>
      <c r="J4873" t="s">
        <v>136</v>
      </c>
      <c r="K4873" t="s">
        <v>137</v>
      </c>
      <c r="L4873" t="s">
        <v>14030</v>
      </c>
      <c r="M4873" t="s">
        <v>14031</v>
      </c>
      <c r="N4873">
        <v>1.1399999999999999</v>
      </c>
      <c r="O4873">
        <v>0</v>
      </c>
      <c r="P4873">
        <v>1089</v>
      </c>
      <c r="Q4873">
        <v>0</v>
      </c>
      <c r="R4873">
        <v>0</v>
      </c>
      <c r="S4873">
        <v>0</v>
      </c>
      <c r="T4873">
        <v>99</v>
      </c>
      <c r="U4873">
        <v>0</v>
      </c>
      <c r="V4873">
        <v>0</v>
      </c>
      <c r="W4873">
        <v>0</v>
      </c>
      <c r="X4873">
        <v>430.8579364532772</v>
      </c>
      <c r="Y4873">
        <v>0</v>
      </c>
      <c r="Z4873">
        <v>0</v>
      </c>
      <c r="AA4873">
        <v>0</v>
      </c>
      <c r="AB4873">
        <v>198.17313957014477</v>
      </c>
      <c r="AC4873">
        <v>0</v>
      </c>
      <c r="AD4873">
        <v>0</v>
      </c>
      <c r="AE4873">
        <v>629.03107602342197</v>
      </c>
    </row>
    <row r="4874" spans="1:31" x14ac:dyDescent="0.25">
      <c r="A4874">
        <v>1880770</v>
      </c>
      <c r="B4874">
        <v>1</v>
      </c>
      <c r="C4874" t="s">
        <v>81</v>
      </c>
      <c r="D4874" t="s">
        <v>118</v>
      </c>
      <c r="E4874" t="s">
        <v>222</v>
      </c>
      <c r="F4874" t="s">
        <v>14032</v>
      </c>
      <c r="G4874" t="s">
        <v>212</v>
      </c>
      <c r="H4874" t="s">
        <v>143</v>
      </c>
      <c r="I4874" t="s">
        <v>135</v>
      </c>
      <c r="J4874" t="s">
        <v>3</v>
      </c>
      <c r="K4874" t="s">
        <v>137</v>
      </c>
      <c r="L4874" t="s">
        <v>14033</v>
      </c>
      <c r="M4874" t="s">
        <v>14034</v>
      </c>
      <c r="N4874">
        <v>5.7769444439999997</v>
      </c>
      <c r="O4874">
        <v>0</v>
      </c>
      <c r="P4874">
        <v>63</v>
      </c>
      <c r="Q4874">
        <v>0</v>
      </c>
      <c r="R4874">
        <v>0</v>
      </c>
      <c r="S4874">
        <v>0</v>
      </c>
      <c r="T4874">
        <v>1</v>
      </c>
      <c r="U4874">
        <v>0</v>
      </c>
      <c r="V4874">
        <v>0</v>
      </c>
      <c r="W4874">
        <v>0</v>
      </c>
      <c r="X4874">
        <v>106.44673901504851</v>
      </c>
      <c r="Y4874">
        <v>0</v>
      </c>
      <c r="Z4874">
        <v>0</v>
      </c>
      <c r="AA4874">
        <v>0</v>
      </c>
      <c r="AB4874">
        <v>0.32917275166916221</v>
      </c>
      <c r="AC4874">
        <v>0</v>
      </c>
      <c r="AD4874">
        <v>0</v>
      </c>
      <c r="AE4874">
        <v>106.77591176671767</v>
      </c>
    </row>
    <row r="4875" spans="1:31" x14ac:dyDescent="0.25">
      <c r="A4875">
        <v>1880544</v>
      </c>
      <c r="B4875">
        <v>1</v>
      </c>
      <c r="C4875" t="s">
        <v>81</v>
      </c>
      <c r="D4875" t="s">
        <v>123</v>
      </c>
      <c r="E4875" t="s">
        <v>140</v>
      </c>
      <c r="F4875" t="s">
        <v>14035</v>
      </c>
      <c r="G4875" t="s">
        <v>163</v>
      </c>
      <c r="H4875" t="s">
        <v>143</v>
      </c>
      <c r="I4875" t="s">
        <v>135</v>
      </c>
      <c r="J4875" t="s">
        <v>136</v>
      </c>
      <c r="K4875" t="s">
        <v>137</v>
      </c>
      <c r="L4875" t="s">
        <v>14036</v>
      </c>
      <c r="M4875" t="s">
        <v>14037</v>
      </c>
      <c r="N4875">
        <v>1.9708333330000001</v>
      </c>
      <c r="O4875">
        <v>0</v>
      </c>
      <c r="P4875">
        <v>2</v>
      </c>
      <c r="Q4875">
        <v>0</v>
      </c>
      <c r="R4875">
        <v>0</v>
      </c>
      <c r="S4875">
        <v>0</v>
      </c>
      <c r="T4875">
        <v>0</v>
      </c>
      <c r="U4875">
        <v>0</v>
      </c>
      <c r="V4875">
        <v>0</v>
      </c>
      <c r="W4875">
        <v>0</v>
      </c>
      <c r="X4875">
        <v>0.90224570113874214</v>
      </c>
      <c r="Y4875">
        <v>0</v>
      </c>
      <c r="Z4875">
        <v>0</v>
      </c>
      <c r="AA4875">
        <v>0</v>
      </c>
      <c r="AB4875">
        <v>0</v>
      </c>
      <c r="AC4875">
        <v>0</v>
      </c>
      <c r="AD4875">
        <v>0</v>
      </c>
      <c r="AE4875">
        <v>0.90224570113874214</v>
      </c>
    </row>
    <row r="4876" spans="1:31" x14ac:dyDescent="0.25">
      <c r="A4876">
        <v>1880839</v>
      </c>
      <c r="B4876">
        <v>1</v>
      </c>
      <c r="C4876" t="s">
        <v>80</v>
      </c>
      <c r="D4876" t="s">
        <v>104</v>
      </c>
      <c r="E4876" t="s">
        <v>140</v>
      </c>
      <c r="F4876" t="s">
        <v>14038</v>
      </c>
      <c r="G4876" t="s">
        <v>200</v>
      </c>
      <c r="H4876" t="s">
        <v>143</v>
      </c>
      <c r="I4876" t="s">
        <v>135</v>
      </c>
      <c r="J4876" t="s">
        <v>136</v>
      </c>
      <c r="K4876" t="s">
        <v>137</v>
      </c>
      <c r="L4876" t="s">
        <v>14039</v>
      </c>
      <c r="M4876" t="s">
        <v>14040</v>
      </c>
      <c r="N4876">
        <v>4.3819444440000002</v>
      </c>
      <c r="O4876">
        <v>0</v>
      </c>
      <c r="P4876">
        <v>4</v>
      </c>
      <c r="Q4876">
        <v>0</v>
      </c>
      <c r="R4876">
        <v>0</v>
      </c>
      <c r="S4876">
        <v>0</v>
      </c>
      <c r="T4876">
        <v>0</v>
      </c>
      <c r="U4876">
        <v>0</v>
      </c>
      <c r="V4876">
        <v>0</v>
      </c>
      <c r="W4876">
        <v>0</v>
      </c>
      <c r="X4876">
        <v>3.5532865199627675</v>
      </c>
      <c r="Y4876">
        <v>0</v>
      </c>
      <c r="Z4876">
        <v>0</v>
      </c>
      <c r="AA4876">
        <v>0</v>
      </c>
      <c r="AB4876">
        <v>0</v>
      </c>
      <c r="AC4876">
        <v>0</v>
      </c>
      <c r="AD4876">
        <v>0</v>
      </c>
      <c r="AE4876">
        <v>3.5532865199627675</v>
      </c>
    </row>
    <row r="4877" spans="1:31" x14ac:dyDescent="0.25">
      <c r="A4877">
        <v>1880730</v>
      </c>
      <c r="B4877">
        <v>1</v>
      </c>
      <c r="C4877" t="s">
        <v>81</v>
      </c>
      <c r="D4877" t="s">
        <v>127</v>
      </c>
      <c r="E4877" t="s">
        <v>146</v>
      </c>
      <c r="F4877" t="s">
        <v>14041</v>
      </c>
      <c r="G4877" t="s">
        <v>148</v>
      </c>
      <c r="H4877" t="s">
        <v>143</v>
      </c>
      <c r="I4877" t="s">
        <v>135</v>
      </c>
      <c r="J4877" t="s">
        <v>136</v>
      </c>
      <c r="K4877" t="s">
        <v>137</v>
      </c>
      <c r="L4877" t="s">
        <v>14042</v>
      </c>
      <c r="M4877" t="s">
        <v>14043</v>
      </c>
      <c r="N4877">
        <v>2.6786111109999999</v>
      </c>
      <c r="O4877">
        <v>0</v>
      </c>
      <c r="P4877">
        <v>22</v>
      </c>
      <c r="Q4877">
        <v>0</v>
      </c>
      <c r="R4877">
        <v>0</v>
      </c>
      <c r="S4877">
        <v>0</v>
      </c>
      <c r="T4877">
        <v>2</v>
      </c>
      <c r="U4877">
        <v>0</v>
      </c>
      <c r="V4877">
        <v>0</v>
      </c>
      <c r="W4877">
        <v>0</v>
      </c>
      <c r="X4877">
        <v>15.558154206101872</v>
      </c>
      <c r="Y4877">
        <v>0</v>
      </c>
      <c r="Z4877">
        <v>0</v>
      </c>
      <c r="AA4877">
        <v>0</v>
      </c>
      <c r="AB4877">
        <v>0.56948522968086979</v>
      </c>
      <c r="AC4877">
        <v>0</v>
      </c>
      <c r="AD4877">
        <v>0</v>
      </c>
      <c r="AE4877">
        <v>16.12763943578274</v>
      </c>
    </row>
    <row r="4878" spans="1:31" x14ac:dyDescent="0.25">
      <c r="A4878">
        <v>1880979</v>
      </c>
      <c r="B4878">
        <v>1</v>
      </c>
      <c r="C4878" t="s">
        <v>80</v>
      </c>
      <c r="D4878" t="s">
        <v>108</v>
      </c>
      <c r="E4878" t="s">
        <v>131</v>
      </c>
      <c r="F4878" t="s">
        <v>9348</v>
      </c>
      <c r="G4878" t="s">
        <v>133</v>
      </c>
      <c r="H4878" t="s">
        <v>134</v>
      </c>
      <c r="I4878" t="s">
        <v>152</v>
      </c>
      <c r="J4878" t="s">
        <v>136</v>
      </c>
      <c r="K4878" t="s">
        <v>137</v>
      </c>
      <c r="L4878" t="s">
        <v>14044</v>
      </c>
      <c r="M4878" t="s">
        <v>14045</v>
      </c>
      <c r="N4878">
        <v>8.0555550000000007E-3</v>
      </c>
      <c r="O4878">
        <v>0</v>
      </c>
      <c r="P4878">
        <v>354</v>
      </c>
      <c r="Q4878">
        <v>0</v>
      </c>
      <c r="R4878">
        <v>70</v>
      </c>
      <c r="S4878">
        <v>3</v>
      </c>
      <c r="T4878">
        <v>36</v>
      </c>
      <c r="U4878">
        <v>0</v>
      </c>
      <c r="V4878">
        <v>0</v>
      </c>
      <c r="W4878">
        <v>0</v>
      </c>
      <c r="X4878">
        <v>0.82599493927733025</v>
      </c>
      <c r="Y4878">
        <v>0</v>
      </c>
      <c r="Z4878">
        <v>0.83909738630254449</v>
      </c>
      <c r="AA4878">
        <v>6.5345708583927506E-2</v>
      </c>
      <c r="AB4878">
        <v>0.3378049884410958</v>
      </c>
      <c r="AC4878">
        <v>0</v>
      </c>
      <c r="AD4878">
        <v>0</v>
      </c>
      <c r="AE4878">
        <v>2.0682430226048978</v>
      </c>
    </row>
    <row r="4879" spans="1:31" x14ac:dyDescent="0.25">
      <c r="A4879">
        <v>1881025</v>
      </c>
      <c r="B4879">
        <v>1</v>
      </c>
      <c r="C4879" t="s">
        <v>81</v>
      </c>
      <c r="D4879" t="s">
        <v>115</v>
      </c>
      <c r="E4879" t="s">
        <v>158</v>
      </c>
      <c r="F4879" t="s">
        <v>14046</v>
      </c>
      <c r="G4879" t="s">
        <v>219</v>
      </c>
      <c r="H4879" t="s">
        <v>134</v>
      </c>
      <c r="I4879" t="s">
        <v>135</v>
      </c>
      <c r="J4879" t="s">
        <v>136</v>
      </c>
      <c r="K4879" t="s">
        <v>137</v>
      </c>
      <c r="L4879" t="s">
        <v>14047</v>
      </c>
      <c r="M4879" t="s">
        <v>14048</v>
      </c>
      <c r="N4879">
        <v>1.650555555</v>
      </c>
      <c r="O4879">
        <v>0</v>
      </c>
      <c r="P4879">
        <v>27</v>
      </c>
      <c r="Q4879">
        <v>0</v>
      </c>
      <c r="R4879">
        <v>2</v>
      </c>
      <c r="S4879">
        <v>0</v>
      </c>
      <c r="T4879">
        <v>0</v>
      </c>
      <c r="U4879">
        <v>0</v>
      </c>
      <c r="V4879">
        <v>0</v>
      </c>
      <c r="W4879">
        <v>0</v>
      </c>
      <c r="X4879">
        <v>3.8867865356735805</v>
      </c>
      <c r="Y4879">
        <v>0</v>
      </c>
      <c r="Z4879">
        <v>4.4849761921228</v>
      </c>
      <c r="AA4879">
        <v>0</v>
      </c>
      <c r="AB4879">
        <v>0</v>
      </c>
      <c r="AC4879">
        <v>0</v>
      </c>
      <c r="AD4879">
        <v>0</v>
      </c>
      <c r="AE4879">
        <v>8.37176272779638</v>
      </c>
    </row>
    <row r="4880" spans="1:31" x14ac:dyDescent="0.25">
      <c r="A4880">
        <v>1880690</v>
      </c>
      <c r="B4880">
        <v>1</v>
      </c>
      <c r="C4880" t="s">
        <v>81</v>
      </c>
      <c r="D4880" t="s">
        <v>128</v>
      </c>
      <c r="E4880" t="s">
        <v>169</v>
      </c>
      <c r="F4880" t="s">
        <v>14049</v>
      </c>
      <c r="G4880" t="s">
        <v>183</v>
      </c>
      <c r="H4880" t="s">
        <v>143</v>
      </c>
      <c r="I4880" t="s">
        <v>135</v>
      </c>
      <c r="J4880" t="s">
        <v>136</v>
      </c>
      <c r="K4880" t="s">
        <v>137</v>
      </c>
      <c r="L4880" t="s">
        <v>14050</v>
      </c>
      <c r="M4880" t="s">
        <v>14051</v>
      </c>
      <c r="N4880">
        <v>2.7566666660000001</v>
      </c>
      <c r="O4880">
        <v>0</v>
      </c>
      <c r="P4880">
        <v>171</v>
      </c>
      <c r="Q4880">
        <v>0</v>
      </c>
      <c r="R4880">
        <v>1</v>
      </c>
      <c r="S4880">
        <v>0</v>
      </c>
      <c r="T4880">
        <v>37</v>
      </c>
      <c r="U4880">
        <v>0</v>
      </c>
      <c r="V4880">
        <v>0</v>
      </c>
      <c r="W4880">
        <v>0</v>
      </c>
      <c r="X4880">
        <v>86.145239972671874</v>
      </c>
      <c r="Y4880">
        <v>0</v>
      </c>
      <c r="Z4880">
        <v>5.0775251260776288</v>
      </c>
      <c r="AA4880">
        <v>0</v>
      </c>
      <c r="AB4880">
        <v>40.454941157216751</v>
      </c>
      <c r="AC4880">
        <v>0</v>
      </c>
      <c r="AD4880">
        <v>0</v>
      </c>
      <c r="AE4880">
        <v>131.67770625596626</v>
      </c>
    </row>
    <row r="4881" spans="1:31" x14ac:dyDescent="0.25">
      <c r="A4881">
        <v>1880504</v>
      </c>
      <c r="B4881">
        <v>1</v>
      </c>
      <c r="C4881" t="s">
        <v>80</v>
      </c>
      <c r="D4881" t="s">
        <v>91</v>
      </c>
      <c r="E4881" t="s">
        <v>210</v>
      </c>
      <c r="F4881" t="s">
        <v>14052</v>
      </c>
      <c r="G4881" t="s">
        <v>133</v>
      </c>
      <c r="H4881" t="s">
        <v>134</v>
      </c>
      <c r="I4881" t="s">
        <v>135</v>
      </c>
      <c r="J4881" t="s">
        <v>136</v>
      </c>
      <c r="K4881" t="s">
        <v>137</v>
      </c>
      <c r="L4881" t="s">
        <v>14053</v>
      </c>
      <c r="M4881" t="s">
        <v>14054</v>
      </c>
      <c r="N4881">
        <v>0.26361111100000001</v>
      </c>
      <c r="O4881">
        <v>26</v>
      </c>
      <c r="P4881">
        <v>1223</v>
      </c>
      <c r="Q4881">
        <v>51</v>
      </c>
      <c r="R4881">
        <v>111</v>
      </c>
      <c r="S4881">
        <v>22</v>
      </c>
      <c r="T4881">
        <v>161</v>
      </c>
      <c r="U4881">
        <v>6</v>
      </c>
      <c r="V4881">
        <v>1</v>
      </c>
      <c r="W4881">
        <v>3.3403060067422352</v>
      </c>
      <c r="X4881">
        <v>45.164222682849008</v>
      </c>
      <c r="Y4881">
        <v>17.446479078975557</v>
      </c>
      <c r="Z4881">
        <v>22.827658237673209</v>
      </c>
      <c r="AA4881">
        <v>21.482587490231328</v>
      </c>
      <c r="AB4881">
        <v>20.695137128363776</v>
      </c>
      <c r="AC4881">
        <v>23.58051593762605</v>
      </c>
      <c r="AD4881">
        <v>8.3029030230669409</v>
      </c>
      <c r="AE4881">
        <v>162.83980958552809</v>
      </c>
    </row>
    <row r="4882" spans="1:31" x14ac:dyDescent="0.25">
      <c r="A4882">
        <v>1880624</v>
      </c>
      <c r="B4882">
        <v>1</v>
      </c>
      <c r="C4882" t="s">
        <v>81</v>
      </c>
      <c r="D4882" t="s">
        <v>128</v>
      </c>
      <c r="E4882" t="s">
        <v>158</v>
      </c>
      <c r="F4882" t="s">
        <v>14055</v>
      </c>
      <c r="G4882" t="s">
        <v>219</v>
      </c>
      <c r="H4882" t="s">
        <v>134</v>
      </c>
      <c r="I4882" t="s">
        <v>135</v>
      </c>
      <c r="J4882" t="s">
        <v>136</v>
      </c>
      <c r="K4882" t="s">
        <v>137</v>
      </c>
      <c r="L4882" t="s">
        <v>14056</v>
      </c>
      <c r="M4882" t="s">
        <v>14057</v>
      </c>
      <c r="N4882">
        <v>6.4958333330000002</v>
      </c>
      <c r="O4882">
        <v>0</v>
      </c>
      <c r="P4882">
        <v>112</v>
      </c>
      <c r="Q4882">
        <v>0</v>
      </c>
      <c r="R4882">
        <v>4</v>
      </c>
      <c r="S4882">
        <v>0</v>
      </c>
      <c r="T4882">
        <v>10</v>
      </c>
      <c r="U4882">
        <v>0</v>
      </c>
      <c r="V4882">
        <v>0</v>
      </c>
      <c r="W4882">
        <v>0</v>
      </c>
      <c r="X4882">
        <v>94.121375656946256</v>
      </c>
      <c r="Y4882">
        <v>0</v>
      </c>
      <c r="Z4882">
        <v>36.201815337346751</v>
      </c>
      <c r="AA4882">
        <v>0</v>
      </c>
      <c r="AB4882">
        <v>21.989545318810414</v>
      </c>
      <c r="AC4882">
        <v>0</v>
      </c>
      <c r="AD4882">
        <v>0</v>
      </c>
      <c r="AE4882">
        <v>152.31273631310341</v>
      </c>
    </row>
    <row r="4883" spans="1:31" x14ac:dyDescent="0.25">
      <c r="A4883">
        <v>1880524</v>
      </c>
      <c r="B4883">
        <v>1</v>
      </c>
      <c r="C4883" t="s">
        <v>81</v>
      </c>
      <c r="D4883" t="s">
        <v>119</v>
      </c>
      <c r="E4883" t="s">
        <v>210</v>
      </c>
      <c r="F4883" t="s">
        <v>1926</v>
      </c>
      <c r="G4883" t="s">
        <v>133</v>
      </c>
      <c r="H4883" t="s">
        <v>134</v>
      </c>
      <c r="I4883" t="s">
        <v>135</v>
      </c>
      <c r="J4883" t="s">
        <v>136</v>
      </c>
      <c r="K4883" t="s">
        <v>137</v>
      </c>
      <c r="L4883" t="s">
        <v>14058</v>
      </c>
      <c r="M4883" t="s">
        <v>14059</v>
      </c>
      <c r="N4883">
        <v>0.1125</v>
      </c>
      <c r="O4883">
        <v>0</v>
      </c>
      <c r="P4883">
        <v>471</v>
      </c>
      <c r="Q4883">
        <v>45</v>
      </c>
      <c r="R4883">
        <v>109</v>
      </c>
      <c r="S4883">
        <v>2</v>
      </c>
      <c r="T4883">
        <v>17</v>
      </c>
      <c r="U4883">
        <v>0</v>
      </c>
      <c r="V4883">
        <v>0</v>
      </c>
      <c r="W4883">
        <v>0</v>
      </c>
      <c r="X4883">
        <v>6.4712013100104357</v>
      </c>
      <c r="Y4883">
        <v>26.021295262727097</v>
      </c>
      <c r="Z4883">
        <v>51.388475856793747</v>
      </c>
      <c r="AA4883">
        <v>1.0611315555761252</v>
      </c>
      <c r="AB4883">
        <v>0.53960101929888749</v>
      </c>
      <c r="AC4883">
        <v>0</v>
      </c>
      <c r="AD4883">
        <v>0</v>
      </c>
      <c r="AE4883">
        <v>85.481705004406294</v>
      </c>
    </row>
    <row r="4884" spans="1:31" x14ac:dyDescent="0.25">
      <c r="A4884">
        <v>1880567</v>
      </c>
      <c r="B4884">
        <v>1</v>
      </c>
      <c r="C4884" t="s">
        <v>80</v>
      </c>
      <c r="D4884" t="s">
        <v>93</v>
      </c>
      <c r="E4884" t="s">
        <v>158</v>
      </c>
      <c r="F4884" t="s">
        <v>14060</v>
      </c>
      <c r="G4884" t="s">
        <v>171</v>
      </c>
      <c r="H4884" t="s">
        <v>134</v>
      </c>
      <c r="I4884" t="s">
        <v>135</v>
      </c>
      <c r="J4884" t="s">
        <v>136</v>
      </c>
      <c r="K4884" t="s">
        <v>172</v>
      </c>
      <c r="L4884" t="s">
        <v>14061</v>
      </c>
      <c r="M4884" t="s">
        <v>14062</v>
      </c>
      <c r="N4884">
        <v>7.5378388879999996</v>
      </c>
      <c r="O4884">
        <v>0</v>
      </c>
      <c r="P4884">
        <v>63</v>
      </c>
      <c r="Q4884">
        <v>0</v>
      </c>
      <c r="R4884">
        <v>12</v>
      </c>
      <c r="S4884">
        <v>0</v>
      </c>
      <c r="T4884">
        <v>11</v>
      </c>
      <c r="U4884">
        <v>0</v>
      </c>
      <c r="V4884">
        <v>0</v>
      </c>
      <c r="W4884">
        <v>0</v>
      </c>
      <c r="X4884">
        <v>172.82332451602505</v>
      </c>
      <c r="Y4884">
        <v>0</v>
      </c>
      <c r="Z4884">
        <v>445.58449695289892</v>
      </c>
      <c r="AA4884">
        <v>0</v>
      </c>
      <c r="AB4884">
        <v>755.39424277408636</v>
      </c>
      <c r="AC4884">
        <v>0</v>
      </c>
      <c r="AD4884">
        <v>0</v>
      </c>
      <c r="AE4884">
        <v>1373.8020642430104</v>
      </c>
    </row>
    <row r="4885" spans="1:31" x14ac:dyDescent="0.25">
      <c r="A4885">
        <v>1880816</v>
      </c>
      <c r="B4885">
        <v>1</v>
      </c>
      <c r="C4885" t="s">
        <v>80</v>
      </c>
      <c r="D4885" t="s">
        <v>87</v>
      </c>
      <c r="E4885" t="s">
        <v>146</v>
      </c>
      <c r="F4885" t="s">
        <v>6210</v>
      </c>
      <c r="G4885" t="s">
        <v>142</v>
      </c>
      <c r="H4885" t="s">
        <v>143</v>
      </c>
      <c r="I4885" t="s">
        <v>135</v>
      </c>
      <c r="J4885" t="s">
        <v>136</v>
      </c>
      <c r="K4885" t="s">
        <v>137</v>
      </c>
      <c r="L4885" t="s">
        <v>14063</v>
      </c>
      <c r="M4885" t="s">
        <v>14064</v>
      </c>
      <c r="N4885">
        <v>1.0161111110000001</v>
      </c>
      <c r="O4885">
        <v>0</v>
      </c>
      <c r="P4885">
        <v>0</v>
      </c>
      <c r="Q4885">
        <v>0</v>
      </c>
      <c r="R4885">
        <v>0</v>
      </c>
      <c r="S4885">
        <v>0</v>
      </c>
      <c r="T4885">
        <v>8</v>
      </c>
      <c r="U4885">
        <v>0</v>
      </c>
      <c r="V4885">
        <v>0</v>
      </c>
      <c r="W4885">
        <v>0</v>
      </c>
      <c r="X4885">
        <v>0</v>
      </c>
      <c r="Y4885">
        <v>0</v>
      </c>
      <c r="Z4885">
        <v>0</v>
      </c>
      <c r="AA4885">
        <v>0</v>
      </c>
      <c r="AB4885">
        <v>30.26080568036372</v>
      </c>
      <c r="AC4885">
        <v>0</v>
      </c>
      <c r="AD4885">
        <v>0</v>
      </c>
      <c r="AE4885">
        <v>30.26080568036372</v>
      </c>
    </row>
    <row r="4886" spans="1:31" x14ac:dyDescent="0.25">
      <c r="A4886">
        <v>1880959</v>
      </c>
      <c r="B4886">
        <v>1</v>
      </c>
      <c r="C4886" t="s">
        <v>81</v>
      </c>
      <c r="D4886" t="s">
        <v>119</v>
      </c>
      <c r="E4886" t="s">
        <v>131</v>
      </c>
      <c r="F4886" t="s">
        <v>7014</v>
      </c>
      <c r="G4886" t="s">
        <v>133</v>
      </c>
      <c r="H4886" t="s">
        <v>134</v>
      </c>
      <c r="I4886" t="s">
        <v>152</v>
      </c>
      <c r="J4886" t="s">
        <v>136</v>
      </c>
      <c r="K4886" t="s">
        <v>137</v>
      </c>
      <c r="L4886" t="s">
        <v>14065</v>
      </c>
      <c r="M4886" t="s">
        <v>14066</v>
      </c>
      <c r="N4886">
        <v>1.1944444E-2</v>
      </c>
      <c r="O4886">
        <v>1</v>
      </c>
      <c r="P4886">
        <v>1266</v>
      </c>
      <c r="Q4886">
        <v>113</v>
      </c>
      <c r="R4886">
        <v>222</v>
      </c>
      <c r="S4886">
        <v>0</v>
      </c>
      <c r="T4886">
        <v>81</v>
      </c>
      <c r="U4886">
        <v>0</v>
      </c>
      <c r="V4886">
        <v>0</v>
      </c>
      <c r="W4886">
        <v>2.3505480138283331E-3</v>
      </c>
      <c r="X4886">
        <v>2.1937204480594081</v>
      </c>
      <c r="Y4886">
        <v>5.2638974347906293</v>
      </c>
      <c r="Z4886">
        <v>5.9298820467675384</v>
      </c>
      <c r="AA4886">
        <v>0</v>
      </c>
      <c r="AB4886">
        <v>0.59238746613908244</v>
      </c>
      <c r="AC4886">
        <v>0</v>
      </c>
      <c r="AD4886">
        <v>0</v>
      </c>
      <c r="AE4886">
        <v>13.982237943770485</v>
      </c>
    </row>
    <row r="4887" spans="1:31" x14ac:dyDescent="0.25">
      <c r="A4887">
        <v>1880902</v>
      </c>
      <c r="B4887">
        <v>1</v>
      </c>
      <c r="C4887" t="s">
        <v>81</v>
      </c>
      <c r="D4887" t="s">
        <v>113</v>
      </c>
      <c r="E4887" t="s">
        <v>140</v>
      </c>
      <c r="F4887" t="s">
        <v>6658</v>
      </c>
      <c r="G4887" t="s">
        <v>163</v>
      </c>
      <c r="H4887" t="s">
        <v>143</v>
      </c>
      <c r="I4887" t="s">
        <v>135</v>
      </c>
      <c r="J4887" t="s">
        <v>136</v>
      </c>
      <c r="K4887" t="s">
        <v>137</v>
      </c>
      <c r="L4887" t="s">
        <v>14067</v>
      </c>
      <c r="M4887" t="s">
        <v>14068</v>
      </c>
      <c r="N4887">
        <v>3.3719444439999999</v>
      </c>
      <c r="O4887">
        <v>0</v>
      </c>
      <c r="P4887">
        <v>1</v>
      </c>
      <c r="Q4887">
        <v>0</v>
      </c>
      <c r="R4887">
        <v>0</v>
      </c>
      <c r="S4887">
        <v>0</v>
      </c>
      <c r="T4887">
        <v>0</v>
      </c>
      <c r="U4887">
        <v>0</v>
      </c>
      <c r="V4887">
        <v>0</v>
      </c>
      <c r="W4887">
        <v>0</v>
      </c>
      <c r="X4887">
        <v>0.49543163269982887</v>
      </c>
      <c r="Y4887">
        <v>0</v>
      </c>
      <c r="Z4887">
        <v>0</v>
      </c>
      <c r="AA4887">
        <v>0</v>
      </c>
      <c r="AB4887">
        <v>0</v>
      </c>
      <c r="AC4887">
        <v>0</v>
      </c>
      <c r="AD4887">
        <v>0</v>
      </c>
      <c r="AE4887">
        <v>0.49543163269982887</v>
      </c>
    </row>
    <row r="4888" spans="1:31" x14ac:dyDescent="0.25">
      <c r="A4888">
        <v>1880753</v>
      </c>
      <c r="B4888">
        <v>1</v>
      </c>
      <c r="C4888" t="s">
        <v>81</v>
      </c>
      <c r="D4888" t="s">
        <v>123</v>
      </c>
      <c r="E4888" t="s">
        <v>158</v>
      </c>
      <c r="F4888" t="s">
        <v>14069</v>
      </c>
      <c r="G4888" t="s">
        <v>133</v>
      </c>
      <c r="H4888" t="s">
        <v>134</v>
      </c>
      <c r="I4888" t="s">
        <v>135</v>
      </c>
      <c r="J4888" t="s">
        <v>136</v>
      </c>
      <c r="K4888" t="s">
        <v>137</v>
      </c>
      <c r="L4888" t="s">
        <v>14070</v>
      </c>
      <c r="M4888" t="s">
        <v>14071</v>
      </c>
      <c r="N4888">
        <v>2.378333333</v>
      </c>
      <c r="O4888">
        <v>0</v>
      </c>
      <c r="P4888">
        <v>1</v>
      </c>
      <c r="Q4888">
        <v>0</v>
      </c>
      <c r="R4888">
        <v>11</v>
      </c>
      <c r="S4888">
        <v>1</v>
      </c>
      <c r="T4888">
        <v>12</v>
      </c>
      <c r="U4888">
        <v>17</v>
      </c>
      <c r="V4888">
        <v>0</v>
      </c>
      <c r="W4888">
        <v>0</v>
      </c>
      <c r="X4888">
        <v>3.568884647661771</v>
      </c>
      <c r="Y4888">
        <v>0</v>
      </c>
      <c r="Z4888">
        <v>49.872144795979807</v>
      </c>
      <c r="AA4888">
        <v>7.6919762121378739</v>
      </c>
      <c r="AB4888">
        <v>97.069309230888592</v>
      </c>
      <c r="AC4888">
        <v>13665.457933051224</v>
      </c>
      <c r="AD4888">
        <v>0</v>
      </c>
      <c r="AE4888">
        <v>13823.660247937893</v>
      </c>
    </row>
    <row r="4889" spans="1:31" x14ac:dyDescent="0.25">
      <c r="A4889">
        <v>1880656</v>
      </c>
      <c r="B4889">
        <v>1</v>
      </c>
      <c r="C4889" t="s">
        <v>81</v>
      </c>
      <c r="D4889" t="s">
        <v>113</v>
      </c>
      <c r="E4889" t="s">
        <v>131</v>
      </c>
      <c r="F4889" t="s">
        <v>12126</v>
      </c>
      <c r="G4889" t="s">
        <v>196</v>
      </c>
      <c r="H4889" t="s">
        <v>134</v>
      </c>
      <c r="I4889" t="s">
        <v>135</v>
      </c>
      <c r="J4889" t="s">
        <v>136</v>
      </c>
      <c r="K4889" t="s">
        <v>172</v>
      </c>
      <c r="L4889" t="s">
        <v>14072</v>
      </c>
      <c r="M4889" t="s">
        <v>14073</v>
      </c>
      <c r="N4889">
        <v>0.412766666</v>
      </c>
      <c r="O4889">
        <v>0</v>
      </c>
      <c r="P4889">
        <v>311</v>
      </c>
      <c r="Q4889">
        <v>18</v>
      </c>
      <c r="R4889">
        <v>2</v>
      </c>
      <c r="S4889">
        <v>6</v>
      </c>
      <c r="T4889">
        <v>6</v>
      </c>
      <c r="U4889">
        <v>2</v>
      </c>
      <c r="V4889">
        <v>0</v>
      </c>
      <c r="W4889">
        <v>0</v>
      </c>
      <c r="X4889">
        <v>24.652160611637449</v>
      </c>
      <c r="Y4889">
        <v>32.645589098788548</v>
      </c>
      <c r="Z4889">
        <v>1.5560508072207688</v>
      </c>
      <c r="AA4889">
        <v>45.727058144905563</v>
      </c>
      <c r="AB4889">
        <v>1.5631503413068353</v>
      </c>
      <c r="AC4889">
        <v>84.873801170059139</v>
      </c>
      <c r="AD4889">
        <v>0</v>
      </c>
      <c r="AE4889">
        <v>191.01781017391829</v>
      </c>
    </row>
    <row r="4890" spans="1:31" x14ac:dyDescent="0.25">
      <c r="A4890">
        <v>1880015</v>
      </c>
      <c r="B4890">
        <v>1</v>
      </c>
      <c r="C4890" t="s">
        <v>81</v>
      </c>
      <c r="D4890" t="s">
        <v>126</v>
      </c>
      <c r="E4890" t="s">
        <v>131</v>
      </c>
      <c r="F4890" t="s">
        <v>14074</v>
      </c>
      <c r="G4890" t="s">
        <v>133</v>
      </c>
      <c r="H4890" t="s">
        <v>134</v>
      </c>
      <c r="I4890" t="s">
        <v>152</v>
      </c>
      <c r="J4890" t="s">
        <v>136</v>
      </c>
      <c r="K4890" t="s">
        <v>137</v>
      </c>
      <c r="L4890" t="s">
        <v>14075</v>
      </c>
      <c r="M4890" t="s">
        <v>14076</v>
      </c>
      <c r="N4890">
        <v>8.3333330000000001E-3</v>
      </c>
      <c r="O4890">
        <v>0</v>
      </c>
      <c r="P4890">
        <v>757</v>
      </c>
      <c r="Q4890">
        <v>36</v>
      </c>
      <c r="R4890">
        <v>104</v>
      </c>
      <c r="S4890">
        <v>9</v>
      </c>
      <c r="T4890">
        <v>45</v>
      </c>
      <c r="U4890">
        <v>0</v>
      </c>
      <c r="V4890">
        <v>0</v>
      </c>
      <c r="W4890">
        <v>0</v>
      </c>
      <c r="X4890">
        <v>0.60795565948474972</v>
      </c>
      <c r="Y4890">
        <v>2.4432127429837172</v>
      </c>
      <c r="Z4890">
        <v>0.35907665346933315</v>
      </c>
      <c r="AA4890">
        <v>0.23777178385780001</v>
      </c>
      <c r="AB4890">
        <v>0.11257230774677499</v>
      </c>
      <c r="AC4890">
        <v>0</v>
      </c>
      <c r="AD4890">
        <v>0</v>
      </c>
      <c r="AE4890">
        <v>3.7605891475423752</v>
      </c>
    </row>
    <row r="4891" spans="1:31" x14ac:dyDescent="0.25">
      <c r="A4891">
        <v>1881034</v>
      </c>
      <c r="B4891">
        <v>1</v>
      </c>
      <c r="C4891" t="s">
        <v>81</v>
      </c>
      <c r="D4891" t="s">
        <v>112</v>
      </c>
      <c r="E4891" t="s">
        <v>158</v>
      </c>
      <c r="F4891" t="s">
        <v>14077</v>
      </c>
      <c r="G4891" t="s">
        <v>219</v>
      </c>
      <c r="H4891" t="s">
        <v>134</v>
      </c>
      <c r="I4891" t="s">
        <v>135</v>
      </c>
      <c r="J4891" t="s">
        <v>136</v>
      </c>
      <c r="K4891" t="s">
        <v>137</v>
      </c>
      <c r="L4891" t="s">
        <v>14078</v>
      </c>
      <c r="M4891" t="s">
        <v>14079</v>
      </c>
      <c r="N4891">
        <v>5.1694444439999998</v>
      </c>
      <c r="O4891">
        <v>0</v>
      </c>
      <c r="P4891">
        <v>165</v>
      </c>
      <c r="Q4891">
        <v>0</v>
      </c>
      <c r="R4891">
        <v>17</v>
      </c>
      <c r="S4891">
        <v>0</v>
      </c>
      <c r="T4891">
        <v>27</v>
      </c>
      <c r="U4891">
        <v>0</v>
      </c>
      <c r="V4891">
        <v>0</v>
      </c>
      <c r="W4891">
        <v>0</v>
      </c>
      <c r="X4891">
        <v>192.15943845176281</v>
      </c>
      <c r="Y4891">
        <v>0</v>
      </c>
      <c r="Z4891">
        <v>97.295584962569535</v>
      </c>
      <c r="AA4891">
        <v>0</v>
      </c>
      <c r="AB4891">
        <v>8.4981276057027237</v>
      </c>
      <c r="AC4891">
        <v>0</v>
      </c>
      <c r="AD4891">
        <v>0</v>
      </c>
      <c r="AE4891">
        <v>297.95315102003508</v>
      </c>
    </row>
    <row r="4892" spans="1:31" x14ac:dyDescent="0.25">
      <c r="A4892">
        <v>1880493</v>
      </c>
      <c r="B4892">
        <v>1</v>
      </c>
      <c r="C4892" t="s">
        <v>81</v>
      </c>
      <c r="D4892" t="s">
        <v>117</v>
      </c>
      <c r="E4892" t="s">
        <v>210</v>
      </c>
      <c r="F4892" t="s">
        <v>6975</v>
      </c>
      <c r="G4892" t="s">
        <v>133</v>
      </c>
      <c r="H4892" t="s">
        <v>134</v>
      </c>
      <c r="I4892" t="s">
        <v>135</v>
      </c>
      <c r="J4892" t="s">
        <v>136</v>
      </c>
      <c r="K4892" t="s">
        <v>137</v>
      </c>
      <c r="L4892" t="s">
        <v>14080</v>
      </c>
      <c r="M4892" t="s">
        <v>14081</v>
      </c>
      <c r="N4892">
        <v>0.35472222199999998</v>
      </c>
      <c r="O4892">
        <v>4</v>
      </c>
      <c r="P4892">
        <v>2189</v>
      </c>
      <c r="Q4892">
        <v>86</v>
      </c>
      <c r="R4892">
        <v>232</v>
      </c>
      <c r="S4892">
        <v>8</v>
      </c>
      <c r="T4892">
        <v>85</v>
      </c>
      <c r="U4892">
        <v>0</v>
      </c>
      <c r="V4892">
        <v>0</v>
      </c>
      <c r="W4892">
        <v>0.23394493689001999</v>
      </c>
      <c r="X4892">
        <v>81.954097342400999</v>
      </c>
      <c r="Y4892">
        <v>100.3624474385949</v>
      </c>
      <c r="Z4892">
        <v>37.636565173823072</v>
      </c>
      <c r="AA4892">
        <v>5.7500415494331465</v>
      </c>
      <c r="AB4892">
        <v>13.147629368306527</v>
      </c>
      <c r="AC4892">
        <v>0</v>
      </c>
      <c r="AD4892">
        <v>0</v>
      </c>
      <c r="AE4892">
        <v>239.08472580944866</v>
      </c>
    </row>
    <row r="4893" spans="1:31" x14ac:dyDescent="0.25">
      <c r="A4893">
        <v>1880819</v>
      </c>
      <c r="B4893">
        <v>1</v>
      </c>
      <c r="C4893" t="s">
        <v>80</v>
      </c>
      <c r="D4893" t="s">
        <v>105</v>
      </c>
      <c r="E4893" t="s">
        <v>140</v>
      </c>
      <c r="F4893" t="s">
        <v>14082</v>
      </c>
      <c r="G4893" t="s">
        <v>200</v>
      </c>
      <c r="H4893" t="s">
        <v>143</v>
      </c>
      <c r="I4893" t="s">
        <v>135</v>
      </c>
      <c r="J4893" t="s">
        <v>136</v>
      </c>
      <c r="K4893" t="s">
        <v>137</v>
      </c>
      <c r="L4893" t="s">
        <v>14083</v>
      </c>
      <c r="M4893" t="s">
        <v>14084</v>
      </c>
      <c r="N4893">
        <v>7.4511111110000003</v>
      </c>
      <c r="O4893">
        <v>0</v>
      </c>
      <c r="P4893">
        <v>1</v>
      </c>
      <c r="Q4893">
        <v>0</v>
      </c>
      <c r="R4893">
        <v>0</v>
      </c>
      <c r="S4893">
        <v>0</v>
      </c>
      <c r="T4893">
        <v>0</v>
      </c>
      <c r="U4893">
        <v>0</v>
      </c>
      <c r="V4893">
        <v>0</v>
      </c>
      <c r="W4893">
        <v>0</v>
      </c>
      <c r="X4893">
        <v>2.1809974508507777</v>
      </c>
      <c r="Y4893">
        <v>0</v>
      </c>
      <c r="Z4893">
        <v>0</v>
      </c>
      <c r="AA4893">
        <v>0</v>
      </c>
      <c r="AB4893">
        <v>0</v>
      </c>
      <c r="AC4893">
        <v>0</v>
      </c>
      <c r="AD4893">
        <v>0</v>
      </c>
      <c r="AE4893">
        <v>2.1809974508507777</v>
      </c>
    </row>
    <row r="4894" spans="1:31" x14ac:dyDescent="0.25">
      <c r="A4894">
        <v>1881111</v>
      </c>
      <c r="B4894">
        <v>1</v>
      </c>
      <c r="C4894" t="s">
        <v>80</v>
      </c>
      <c r="D4894" t="s">
        <v>96</v>
      </c>
      <c r="E4894" t="s">
        <v>222</v>
      </c>
      <c r="F4894" t="s">
        <v>1821</v>
      </c>
      <c r="G4894" t="s">
        <v>148</v>
      </c>
      <c r="H4894" t="s">
        <v>143</v>
      </c>
      <c r="I4894" t="s">
        <v>135</v>
      </c>
      <c r="J4894" t="s">
        <v>136</v>
      </c>
      <c r="K4894" t="s">
        <v>137</v>
      </c>
      <c r="L4894" t="s">
        <v>14085</v>
      </c>
      <c r="M4894" t="s">
        <v>14086</v>
      </c>
      <c r="N4894">
        <v>3.2961111110000001</v>
      </c>
      <c r="O4894">
        <v>0</v>
      </c>
      <c r="P4894">
        <v>37</v>
      </c>
      <c r="Q4894">
        <v>0</v>
      </c>
      <c r="R4894">
        <v>0</v>
      </c>
      <c r="S4894">
        <v>0</v>
      </c>
      <c r="T4894">
        <v>20</v>
      </c>
      <c r="U4894">
        <v>0</v>
      </c>
      <c r="V4894">
        <v>0</v>
      </c>
      <c r="W4894">
        <v>0</v>
      </c>
      <c r="X4894">
        <v>61.223470116245018</v>
      </c>
      <c r="Y4894">
        <v>0</v>
      </c>
      <c r="Z4894">
        <v>0</v>
      </c>
      <c r="AA4894">
        <v>0</v>
      </c>
      <c r="AB4894">
        <v>96.968962075743121</v>
      </c>
      <c r="AC4894">
        <v>0</v>
      </c>
      <c r="AD4894">
        <v>0</v>
      </c>
      <c r="AE4894">
        <v>158.19243219198813</v>
      </c>
    </row>
    <row r="4895" spans="1:31" x14ac:dyDescent="0.25">
      <c r="A4895">
        <v>1880965</v>
      </c>
      <c r="B4895">
        <v>1</v>
      </c>
      <c r="C4895" t="s">
        <v>80</v>
      </c>
      <c r="D4895" t="s">
        <v>82</v>
      </c>
      <c r="E4895" t="s">
        <v>222</v>
      </c>
      <c r="F4895" t="s">
        <v>14087</v>
      </c>
      <c r="G4895" t="s">
        <v>148</v>
      </c>
      <c r="H4895" t="s">
        <v>143</v>
      </c>
      <c r="I4895" t="s">
        <v>135</v>
      </c>
      <c r="J4895" t="s">
        <v>136</v>
      </c>
      <c r="K4895" t="s">
        <v>137</v>
      </c>
      <c r="L4895" t="s">
        <v>14088</v>
      </c>
      <c r="M4895" t="s">
        <v>14089</v>
      </c>
      <c r="N4895">
        <v>0.56138888799999997</v>
      </c>
      <c r="O4895">
        <v>0</v>
      </c>
      <c r="P4895">
        <v>0</v>
      </c>
      <c r="Q4895">
        <v>0</v>
      </c>
      <c r="R4895">
        <v>0</v>
      </c>
      <c r="S4895">
        <v>0</v>
      </c>
      <c r="T4895">
        <v>53</v>
      </c>
      <c r="U4895">
        <v>0</v>
      </c>
      <c r="V4895">
        <v>0</v>
      </c>
      <c r="W4895">
        <v>0</v>
      </c>
      <c r="X4895">
        <v>0</v>
      </c>
      <c r="Y4895">
        <v>0</v>
      </c>
      <c r="Z4895">
        <v>0</v>
      </c>
      <c r="AA4895">
        <v>0</v>
      </c>
      <c r="AB4895">
        <v>20.869814802096442</v>
      </c>
      <c r="AC4895">
        <v>0</v>
      </c>
      <c r="AD4895">
        <v>0</v>
      </c>
      <c r="AE4895">
        <v>20.869814802096442</v>
      </c>
    </row>
    <row r="4896" spans="1:31" x14ac:dyDescent="0.25">
      <c r="A4896">
        <v>1880639</v>
      </c>
      <c r="B4896">
        <v>1</v>
      </c>
      <c r="C4896" t="s">
        <v>80</v>
      </c>
      <c r="D4896" t="s">
        <v>101</v>
      </c>
      <c r="E4896" t="s">
        <v>146</v>
      </c>
      <c r="F4896" t="s">
        <v>14090</v>
      </c>
      <c r="G4896" t="s">
        <v>142</v>
      </c>
      <c r="H4896" t="s">
        <v>143</v>
      </c>
      <c r="I4896" t="s">
        <v>135</v>
      </c>
      <c r="J4896" t="s">
        <v>136</v>
      </c>
      <c r="K4896" t="s">
        <v>137</v>
      </c>
      <c r="L4896" t="s">
        <v>239</v>
      </c>
      <c r="M4896" t="s">
        <v>14091</v>
      </c>
      <c r="N4896">
        <v>0.49916666599999998</v>
      </c>
      <c r="O4896">
        <v>0</v>
      </c>
      <c r="P4896">
        <v>168</v>
      </c>
      <c r="Q4896">
        <v>0</v>
      </c>
      <c r="R4896">
        <v>0</v>
      </c>
      <c r="S4896">
        <v>0</v>
      </c>
      <c r="T4896">
        <v>4</v>
      </c>
      <c r="U4896">
        <v>0</v>
      </c>
      <c r="V4896">
        <v>0</v>
      </c>
      <c r="W4896">
        <v>0</v>
      </c>
      <c r="X4896">
        <v>19.618069077891349</v>
      </c>
      <c r="Y4896">
        <v>0</v>
      </c>
      <c r="Z4896">
        <v>0</v>
      </c>
      <c r="AA4896">
        <v>0</v>
      </c>
      <c r="AB4896">
        <v>0.26843903941548752</v>
      </c>
      <c r="AC4896">
        <v>0</v>
      </c>
      <c r="AD4896">
        <v>0</v>
      </c>
      <c r="AE4896">
        <v>19.886508117306835</v>
      </c>
    </row>
    <row r="4897" spans="1:31" x14ac:dyDescent="0.25">
      <c r="A4897">
        <v>1880971</v>
      </c>
      <c r="B4897">
        <v>1</v>
      </c>
      <c r="C4897" t="s">
        <v>81</v>
      </c>
      <c r="D4897" t="s">
        <v>122</v>
      </c>
      <c r="E4897" t="s">
        <v>146</v>
      </c>
      <c r="F4897" t="s">
        <v>440</v>
      </c>
      <c r="G4897" t="s">
        <v>148</v>
      </c>
      <c r="H4897" t="s">
        <v>143</v>
      </c>
      <c r="I4897" t="s">
        <v>135</v>
      </c>
      <c r="J4897" t="s">
        <v>136</v>
      </c>
      <c r="K4897" t="s">
        <v>137</v>
      </c>
      <c r="L4897" t="s">
        <v>14092</v>
      </c>
      <c r="M4897" t="s">
        <v>14093</v>
      </c>
      <c r="N4897">
        <v>2.3444444440000001</v>
      </c>
      <c r="O4897">
        <v>0</v>
      </c>
      <c r="P4897">
        <v>168</v>
      </c>
      <c r="Q4897">
        <v>0</v>
      </c>
      <c r="R4897">
        <v>0</v>
      </c>
      <c r="S4897">
        <v>0</v>
      </c>
      <c r="T4897">
        <v>20</v>
      </c>
      <c r="U4897">
        <v>0</v>
      </c>
      <c r="V4897">
        <v>0</v>
      </c>
      <c r="W4897">
        <v>0</v>
      </c>
      <c r="X4897">
        <v>78.135062728082602</v>
      </c>
      <c r="Y4897">
        <v>0</v>
      </c>
      <c r="Z4897">
        <v>0</v>
      </c>
      <c r="AA4897">
        <v>0</v>
      </c>
      <c r="AB4897">
        <v>32.441273726879366</v>
      </c>
      <c r="AC4897">
        <v>0</v>
      </c>
      <c r="AD4897">
        <v>0</v>
      </c>
      <c r="AE4897">
        <v>110.57633645496196</v>
      </c>
    </row>
    <row r="4898" spans="1:31" x14ac:dyDescent="0.25">
      <c r="A4898">
        <v>1880825</v>
      </c>
      <c r="B4898">
        <v>1</v>
      </c>
      <c r="C4898" t="s">
        <v>80</v>
      </c>
      <c r="D4898" t="s">
        <v>101</v>
      </c>
      <c r="E4898" t="s">
        <v>146</v>
      </c>
      <c r="F4898" t="s">
        <v>14094</v>
      </c>
      <c r="G4898" t="s">
        <v>142</v>
      </c>
      <c r="H4898" t="s">
        <v>143</v>
      </c>
      <c r="I4898" t="s">
        <v>135</v>
      </c>
      <c r="J4898" t="s">
        <v>136</v>
      </c>
      <c r="K4898" t="s">
        <v>137</v>
      </c>
      <c r="L4898" t="s">
        <v>14095</v>
      </c>
      <c r="M4898" t="s">
        <v>14096</v>
      </c>
      <c r="N4898">
        <v>0.93277777699999997</v>
      </c>
      <c r="O4898">
        <v>0</v>
      </c>
      <c r="P4898">
        <v>100</v>
      </c>
      <c r="Q4898">
        <v>0</v>
      </c>
      <c r="R4898">
        <v>1</v>
      </c>
      <c r="S4898">
        <v>0</v>
      </c>
      <c r="T4898">
        <v>7</v>
      </c>
      <c r="U4898">
        <v>0</v>
      </c>
      <c r="V4898">
        <v>0</v>
      </c>
      <c r="W4898">
        <v>0</v>
      </c>
      <c r="X4898">
        <v>26.701981367009413</v>
      </c>
      <c r="Y4898">
        <v>0</v>
      </c>
      <c r="Z4898">
        <v>1.7555579600986665E-2</v>
      </c>
      <c r="AA4898">
        <v>0</v>
      </c>
      <c r="AB4898">
        <v>4.5915016066869407</v>
      </c>
      <c r="AC4898">
        <v>0</v>
      </c>
      <c r="AD4898">
        <v>0</v>
      </c>
      <c r="AE4898">
        <v>31.31103855329734</v>
      </c>
    </row>
    <row r="4899" spans="1:31" x14ac:dyDescent="0.25">
      <c r="A4899">
        <v>1880925</v>
      </c>
      <c r="B4899">
        <v>1</v>
      </c>
      <c r="C4899" t="s">
        <v>80</v>
      </c>
      <c r="D4899" t="s">
        <v>103</v>
      </c>
      <c r="E4899" t="s">
        <v>131</v>
      </c>
      <c r="F4899" t="s">
        <v>933</v>
      </c>
      <c r="G4899" t="s">
        <v>133</v>
      </c>
      <c r="H4899" t="s">
        <v>134</v>
      </c>
      <c r="I4899" t="s">
        <v>135</v>
      </c>
      <c r="J4899" t="s">
        <v>136</v>
      </c>
      <c r="K4899" t="s">
        <v>137</v>
      </c>
      <c r="L4899" t="s">
        <v>14097</v>
      </c>
      <c r="M4899" t="s">
        <v>14098</v>
      </c>
      <c r="N4899">
        <v>2.1630555550000001</v>
      </c>
      <c r="O4899">
        <v>0</v>
      </c>
      <c r="P4899">
        <v>0</v>
      </c>
      <c r="Q4899">
        <v>0</v>
      </c>
      <c r="R4899">
        <v>0</v>
      </c>
      <c r="S4899">
        <v>4</v>
      </c>
      <c r="T4899">
        <v>3</v>
      </c>
      <c r="U4899">
        <v>17</v>
      </c>
      <c r="V4899">
        <v>1</v>
      </c>
      <c r="W4899">
        <v>0</v>
      </c>
      <c r="X4899">
        <v>0</v>
      </c>
      <c r="Y4899">
        <v>0</v>
      </c>
      <c r="Z4899">
        <v>0</v>
      </c>
      <c r="AA4899">
        <v>22.482847333657954</v>
      </c>
      <c r="AB4899">
        <v>80.241573797488883</v>
      </c>
      <c r="AC4899">
        <v>5402.6146126023486</v>
      </c>
      <c r="AD4899">
        <v>124.9869881114974</v>
      </c>
      <c r="AE4899">
        <v>5630.3260218449932</v>
      </c>
    </row>
    <row r="4900" spans="1:31" x14ac:dyDescent="0.25">
      <c r="A4900">
        <v>1880779</v>
      </c>
      <c r="B4900">
        <v>1</v>
      </c>
      <c r="C4900" t="s">
        <v>81</v>
      </c>
      <c r="D4900" t="s">
        <v>122</v>
      </c>
      <c r="E4900" t="s">
        <v>140</v>
      </c>
      <c r="F4900" t="s">
        <v>14099</v>
      </c>
      <c r="G4900" t="s">
        <v>212</v>
      </c>
      <c r="H4900" t="s">
        <v>143</v>
      </c>
      <c r="I4900" t="s">
        <v>135</v>
      </c>
      <c r="J4900" t="s">
        <v>136</v>
      </c>
      <c r="K4900" t="s">
        <v>137</v>
      </c>
      <c r="L4900" t="s">
        <v>14100</v>
      </c>
      <c r="M4900" t="s">
        <v>14101</v>
      </c>
      <c r="N4900">
        <v>1.196666666</v>
      </c>
      <c r="O4900">
        <v>0</v>
      </c>
      <c r="P4900">
        <v>0</v>
      </c>
      <c r="Q4900">
        <v>0</v>
      </c>
      <c r="R4900">
        <v>0</v>
      </c>
      <c r="S4900">
        <v>0</v>
      </c>
      <c r="T4900">
        <v>1</v>
      </c>
      <c r="U4900">
        <v>0</v>
      </c>
      <c r="V4900">
        <v>0</v>
      </c>
      <c r="W4900">
        <v>0</v>
      </c>
      <c r="X4900">
        <v>0</v>
      </c>
      <c r="Y4900">
        <v>0</v>
      </c>
      <c r="Z4900">
        <v>0</v>
      </c>
      <c r="AA4900">
        <v>0</v>
      </c>
      <c r="AB4900">
        <v>3.0205261461595336</v>
      </c>
      <c r="AC4900">
        <v>0</v>
      </c>
      <c r="AD4900">
        <v>0</v>
      </c>
      <c r="AE4900">
        <v>3.0205261461595336</v>
      </c>
    </row>
    <row r="4901" spans="1:31" x14ac:dyDescent="0.25">
      <c r="A4901">
        <v>1880633</v>
      </c>
      <c r="B4901">
        <v>1</v>
      </c>
      <c r="C4901" t="s">
        <v>81</v>
      </c>
      <c r="D4901" t="s">
        <v>118</v>
      </c>
      <c r="E4901" t="s">
        <v>140</v>
      </c>
      <c r="F4901" t="s">
        <v>14102</v>
      </c>
      <c r="G4901" t="s">
        <v>207</v>
      </c>
      <c r="H4901" t="s">
        <v>143</v>
      </c>
      <c r="I4901" t="s">
        <v>135</v>
      </c>
      <c r="J4901" t="s">
        <v>136</v>
      </c>
      <c r="K4901" t="s">
        <v>137</v>
      </c>
      <c r="L4901" t="s">
        <v>14103</v>
      </c>
      <c r="M4901" t="s">
        <v>14104</v>
      </c>
      <c r="N4901">
        <v>2.4611111110000001</v>
      </c>
      <c r="O4901">
        <v>0</v>
      </c>
      <c r="P4901">
        <v>6</v>
      </c>
      <c r="Q4901">
        <v>0</v>
      </c>
      <c r="R4901">
        <v>0</v>
      </c>
      <c r="S4901">
        <v>0</v>
      </c>
      <c r="T4901">
        <v>0</v>
      </c>
      <c r="U4901">
        <v>0</v>
      </c>
      <c r="V4901">
        <v>0</v>
      </c>
      <c r="W4901">
        <v>0</v>
      </c>
      <c r="X4901">
        <v>3.2540774582813889</v>
      </c>
      <c r="Y4901">
        <v>0</v>
      </c>
      <c r="Z4901">
        <v>0</v>
      </c>
      <c r="AA4901">
        <v>0</v>
      </c>
      <c r="AB4901">
        <v>0</v>
      </c>
      <c r="AC4901">
        <v>0</v>
      </c>
      <c r="AD4901">
        <v>0</v>
      </c>
      <c r="AE4901">
        <v>3.2540774582813889</v>
      </c>
    </row>
    <row r="4902" spans="1:31" x14ac:dyDescent="0.25">
      <c r="A4902">
        <v>1880905</v>
      </c>
      <c r="B4902">
        <v>1</v>
      </c>
      <c r="C4902" t="s">
        <v>80</v>
      </c>
      <c r="D4902" t="s">
        <v>83</v>
      </c>
      <c r="E4902" t="s">
        <v>146</v>
      </c>
      <c r="F4902" t="s">
        <v>302</v>
      </c>
      <c r="G4902" t="s">
        <v>148</v>
      </c>
      <c r="H4902" t="s">
        <v>143</v>
      </c>
      <c r="I4902" t="s">
        <v>135</v>
      </c>
      <c r="J4902" t="s">
        <v>136</v>
      </c>
      <c r="K4902" t="s">
        <v>137</v>
      </c>
      <c r="L4902" t="s">
        <v>14105</v>
      </c>
      <c r="M4902" t="s">
        <v>14106</v>
      </c>
      <c r="N4902">
        <v>3.5924999999999998</v>
      </c>
      <c r="O4902">
        <v>0</v>
      </c>
      <c r="P4902">
        <v>39</v>
      </c>
      <c r="Q4902">
        <v>0</v>
      </c>
      <c r="R4902">
        <v>0</v>
      </c>
      <c r="S4902">
        <v>0</v>
      </c>
      <c r="T4902">
        <v>15</v>
      </c>
      <c r="U4902">
        <v>0</v>
      </c>
      <c r="V4902">
        <v>0</v>
      </c>
      <c r="W4902">
        <v>0</v>
      </c>
      <c r="X4902">
        <v>134.90262014435982</v>
      </c>
      <c r="Y4902">
        <v>0</v>
      </c>
      <c r="Z4902">
        <v>0</v>
      </c>
      <c r="AA4902">
        <v>0</v>
      </c>
      <c r="AB4902">
        <v>109.18506325811445</v>
      </c>
      <c r="AC4902">
        <v>0</v>
      </c>
      <c r="AD4902">
        <v>0</v>
      </c>
      <c r="AE4902">
        <v>244.08768340247428</v>
      </c>
    </row>
    <row r="4903" spans="1:31" x14ac:dyDescent="0.25">
      <c r="A4903">
        <v>1881048</v>
      </c>
      <c r="B4903">
        <v>1</v>
      </c>
      <c r="C4903" t="s">
        <v>81</v>
      </c>
      <c r="D4903" t="s">
        <v>121</v>
      </c>
      <c r="E4903" t="s">
        <v>146</v>
      </c>
      <c r="F4903" t="s">
        <v>14107</v>
      </c>
      <c r="G4903" t="s">
        <v>148</v>
      </c>
      <c r="H4903" t="s">
        <v>143</v>
      </c>
      <c r="I4903" t="s">
        <v>135</v>
      </c>
      <c r="J4903" t="s">
        <v>136</v>
      </c>
      <c r="K4903" t="s">
        <v>137</v>
      </c>
      <c r="L4903" t="s">
        <v>14108</v>
      </c>
      <c r="M4903" t="s">
        <v>14109</v>
      </c>
      <c r="N4903">
        <v>2.0697222219999998</v>
      </c>
      <c r="O4903">
        <v>0</v>
      </c>
      <c r="P4903">
        <v>17</v>
      </c>
      <c r="Q4903">
        <v>0</v>
      </c>
      <c r="R4903">
        <v>0</v>
      </c>
      <c r="S4903">
        <v>0</v>
      </c>
      <c r="T4903">
        <v>0</v>
      </c>
      <c r="U4903">
        <v>0</v>
      </c>
      <c r="V4903">
        <v>0</v>
      </c>
      <c r="W4903">
        <v>0</v>
      </c>
      <c r="X4903">
        <v>5.3386018027801558</v>
      </c>
      <c r="Y4903">
        <v>0</v>
      </c>
      <c r="Z4903">
        <v>0</v>
      </c>
      <c r="AA4903">
        <v>0</v>
      </c>
      <c r="AB4903">
        <v>0</v>
      </c>
      <c r="AC4903">
        <v>0</v>
      </c>
      <c r="AD4903">
        <v>0</v>
      </c>
      <c r="AE4903">
        <v>5.3386018027801558</v>
      </c>
    </row>
    <row r="4904" spans="1:31" x14ac:dyDescent="0.25">
      <c r="A4904">
        <v>1881117</v>
      </c>
      <c r="B4904">
        <v>1</v>
      </c>
      <c r="C4904" t="s">
        <v>81</v>
      </c>
      <c r="D4904" t="s">
        <v>118</v>
      </c>
      <c r="E4904" t="s">
        <v>146</v>
      </c>
      <c r="F4904" t="s">
        <v>14110</v>
      </c>
      <c r="G4904" t="s">
        <v>541</v>
      </c>
      <c r="H4904" t="s">
        <v>143</v>
      </c>
      <c r="I4904" t="s">
        <v>135</v>
      </c>
      <c r="J4904" t="s">
        <v>136</v>
      </c>
      <c r="K4904" t="s">
        <v>137</v>
      </c>
      <c r="L4904" t="s">
        <v>14111</v>
      </c>
      <c r="M4904" t="s">
        <v>14112</v>
      </c>
      <c r="N4904">
        <v>2.8536111110000002</v>
      </c>
      <c r="O4904">
        <v>0</v>
      </c>
      <c r="P4904">
        <v>227</v>
      </c>
      <c r="Q4904">
        <v>0</v>
      </c>
      <c r="R4904">
        <v>0</v>
      </c>
      <c r="S4904">
        <v>0</v>
      </c>
      <c r="T4904">
        <v>3</v>
      </c>
      <c r="U4904">
        <v>0</v>
      </c>
      <c r="V4904">
        <v>0</v>
      </c>
      <c r="W4904">
        <v>0</v>
      </c>
      <c r="X4904">
        <v>130.74510006162228</v>
      </c>
      <c r="Y4904">
        <v>0</v>
      </c>
      <c r="Z4904">
        <v>0</v>
      </c>
      <c r="AA4904">
        <v>0</v>
      </c>
      <c r="AB4904">
        <v>0.36857326713450361</v>
      </c>
      <c r="AC4904">
        <v>0</v>
      </c>
      <c r="AD4904">
        <v>0</v>
      </c>
      <c r="AE4904">
        <v>131.11367332875679</v>
      </c>
    </row>
    <row r="4905" spans="1:31" x14ac:dyDescent="0.25">
      <c r="A4905">
        <v>1880576</v>
      </c>
      <c r="B4905">
        <v>1</v>
      </c>
      <c r="C4905" t="s">
        <v>80</v>
      </c>
      <c r="D4905" t="s">
        <v>85</v>
      </c>
      <c r="E4905" t="s">
        <v>146</v>
      </c>
      <c r="F4905" t="s">
        <v>14113</v>
      </c>
      <c r="G4905" t="s">
        <v>196</v>
      </c>
      <c r="H4905" t="s">
        <v>143</v>
      </c>
      <c r="I4905" t="s">
        <v>135</v>
      </c>
      <c r="J4905" t="s">
        <v>136</v>
      </c>
      <c r="K4905" t="s">
        <v>172</v>
      </c>
      <c r="L4905" t="s">
        <v>14114</v>
      </c>
      <c r="M4905" t="s">
        <v>14115</v>
      </c>
      <c r="N4905">
        <v>0.757525</v>
      </c>
      <c r="O4905">
        <v>0</v>
      </c>
      <c r="P4905">
        <v>201</v>
      </c>
      <c r="Q4905">
        <v>0</v>
      </c>
      <c r="R4905">
        <v>0</v>
      </c>
      <c r="S4905">
        <v>0</v>
      </c>
      <c r="T4905">
        <v>24</v>
      </c>
      <c r="U4905">
        <v>0</v>
      </c>
      <c r="V4905">
        <v>0</v>
      </c>
      <c r="W4905">
        <v>0</v>
      </c>
      <c r="X4905">
        <v>42.110890769248797</v>
      </c>
      <c r="Y4905">
        <v>0</v>
      </c>
      <c r="Z4905">
        <v>0</v>
      </c>
      <c r="AA4905">
        <v>0</v>
      </c>
      <c r="AB4905">
        <v>30.637204720316376</v>
      </c>
      <c r="AC4905">
        <v>0</v>
      </c>
      <c r="AD4905">
        <v>0</v>
      </c>
      <c r="AE4905">
        <v>72.748095489565173</v>
      </c>
    </row>
    <row r="4906" spans="1:31" x14ac:dyDescent="0.25">
      <c r="A4906">
        <v>1880742</v>
      </c>
      <c r="B4906">
        <v>1</v>
      </c>
      <c r="C4906" t="s">
        <v>81</v>
      </c>
      <c r="D4906" t="s">
        <v>127</v>
      </c>
      <c r="E4906" t="s">
        <v>169</v>
      </c>
      <c r="F4906" t="s">
        <v>14116</v>
      </c>
      <c r="G4906" t="s">
        <v>183</v>
      </c>
      <c r="H4906" t="s">
        <v>143</v>
      </c>
      <c r="I4906" t="s">
        <v>135</v>
      </c>
      <c r="J4906" t="s">
        <v>136</v>
      </c>
      <c r="K4906" t="s">
        <v>137</v>
      </c>
      <c r="L4906" t="s">
        <v>14117</v>
      </c>
      <c r="M4906" t="s">
        <v>14118</v>
      </c>
      <c r="N4906">
        <v>1.7497222219999999</v>
      </c>
      <c r="O4906">
        <v>0</v>
      </c>
      <c r="P4906">
        <v>2</v>
      </c>
      <c r="Q4906">
        <v>0</v>
      </c>
      <c r="R4906">
        <v>21</v>
      </c>
      <c r="S4906">
        <v>0</v>
      </c>
      <c r="T4906">
        <v>1</v>
      </c>
      <c r="U4906">
        <v>0</v>
      </c>
      <c r="V4906">
        <v>0</v>
      </c>
      <c r="W4906">
        <v>0</v>
      </c>
      <c r="X4906">
        <v>1.8439856660389862</v>
      </c>
      <c r="Y4906">
        <v>0</v>
      </c>
      <c r="Z4906">
        <v>37.707850456228108</v>
      </c>
      <c r="AA4906">
        <v>0</v>
      </c>
      <c r="AB4906">
        <v>7.0334991819387902</v>
      </c>
      <c r="AC4906">
        <v>0</v>
      </c>
      <c r="AD4906">
        <v>0</v>
      </c>
      <c r="AE4906">
        <v>46.585335304205884</v>
      </c>
    </row>
    <row r="4907" spans="1:31" x14ac:dyDescent="0.25">
      <c r="A4907">
        <v>1880570</v>
      </c>
      <c r="B4907">
        <v>1</v>
      </c>
      <c r="C4907" t="s">
        <v>81</v>
      </c>
      <c r="D4907" t="s">
        <v>115</v>
      </c>
      <c r="E4907" t="s">
        <v>169</v>
      </c>
      <c r="F4907" t="s">
        <v>12050</v>
      </c>
      <c r="G4907" t="s">
        <v>171</v>
      </c>
      <c r="H4907" t="s">
        <v>143</v>
      </c>
      <c r="I4907" t="s">
        <v>135</v>
      </c>
      <c r="J4907" t="s">
        <v>136</v>
      </c>
      <c r="K4907" t="s">
        <v>172</v>
      </c>
      <c r="L4907" t="s">
        <v>14119</v>
      </c>
      <c r="M4907" t="s">
        <v>14120</v>
      </c>
      <c r="N4907">
        <v>7.9958897220000003</v>
      </c>
      <c r="O4907">
        <v>0</v>
      </c>
      <c r="P4907">
        <v>56</v>
      </c>
      <c r="Q4907">
        <v>0</v>
      </c>
      <c r="R4907">
        <v>3</v>
      </c>
      <c r="S4907">
        <v>0</v>
      </c>
      <c r="T4907">
        <v>2</v>
      </c>
      <c r="U4907">
        <v>0</v>
      </c>
      <c r="V4907">
        <v>0</v>
      </c>
      <c r="W4907">
        <v>0</v>
      </c>
      <c r="X4907">
        <v>57.653281053000221</v>
      </c>
      <c r="Y4907">
        <v>0</v>
      </c>
      <c r="Z4907">
        <v>31.545003222015325</v>
      </c>
      <c r="AA4907">
        <v>0</v>
      </c>
      <c r="AB4907">
        <v>0.4479527709666889</v>
      </c>
      <c r="AC4907">
        <v>0</v>
      </c>
      <c r="AD4907">
        <v>0</v>
      </c>
      <c r="AE4907">
        <v>89.646237045982232</v>
      </c>
    </row>
    <row r="4908" spans="1:31" x14ac:dyDescent="0.25">
      <c r="A4908">
        <v>1880593</v>
      </c>
      <c r="B4908">
        <v>1</v>
      </c>
      <c r="C4908" t="s">
        <v>80</v>
      </c>
      <c r="D4908" t="s">
        <v>95</v>
      </c>
      <c r="E4908" t="s">
        <v>229</v>
      </c>
      <c r="F4908" t="s">
        <v>308</v>
      </c>
      <c r="G4908" t="s">
        <v>5299</v>
      </c>
      <c r="H4908" t="s">
        <v>232</v>
      </c>
      <c r="I4908" t="s">
        <v>135</v>
      </c>
      <c r="J4908" t="s">
        <v>136</v>
      </c>
      <c r="K4908" t="s">
        <v>172</v>
      </c>
      <c r="L4908" t="s">
        <v>14121</v>
      </c>
      <c r="M4908" t="s">
        <v>14122</v>
      </c>
      <c r="N4908">
        <v>1.1486111109999999</v>
      </c>
      <c r="O4908">
        <v>8</v>
      </c>
      <c r="P4908">
        <v>3776</v>
      </c>
      <c r="Q4908">
        <v>14</v>
      </c>
      <c r="R4908">
        <v>149</v>
      </c>
      <c r="S4908">
        <v>76</v>
      </c>
      <c r="T4908">
        <v>328</v>
      </c>
      <c r="U4908">
        <v>16</v>
      </c>
      <c r="V4908">
        <v>2</v>
      </c>
      <c r="W4908">
        <v>9.4441027529321637</v>
      </c>
      <c r="X4908">
        <v>1070.8861921080372</v>
      </c>
      <c r="Y4908">
        <v>326.55986351776426</v>
      </c>
      <c r="Z4908">
        <v>115.7494132154503</v>
      </c>
      <c r="AA4908">
        <v>3421.8881017028284</v>
      </c>
      <c r="AB4908">
        <v>608.1766618974159</v>
      </c>
      <c r="AC4908">
        <v>2459.8019332033991</v>
      </c>
      <c r="AD4908">
        <v>32.267852333116473</v>
      </c>
      <c r="AE4908">
        <v>8044.7741207309437</v>
      </c>
    </row>
    <row r="4909" spans="1:31" x14ac:dyDescent="0.25">
      <c r="A4909">
        <v>1881091</v>
      </c>
      <c r="B4909">
        <v>1</v>
      </c>
      <c r="C4909" t="s">
        <v>80</v>
      </c>
      <c r="D4909" t="s">
        <v>111</v>
      </c>
      <c r="E4909" t="s">
        <v>169</v>
      </c>
      <c r="F4909" t="s">
        <v>13295</v>
      </c>
      <c r="G4909" t="s">
        <v>183</v>
      </c>
      <c r="H4909" t="s">
        <v>143</v>
      </c>
      <c r="I4909" t="s">
        <v>135</v>
      </c>
      <c r="J4909" t="s">
        <v>136</v>
      </c>
      <c r="K4909" t="s">
        <v>137</v>
      </c>
      <c r="L4909" t="s">
        <v>14123</v>
      </c>
      <c r="M4909" t="s">
        <v>14124</v>
      </c>
      <c r="N4909">
        <v>2.6077777769999999</v>
      </c>
      <c r="O4909">
        <v>0</v>
      </c>
      <c r="P4909">
        <v>33</v>
      </c>
      <c r="Q4909">
        <v>0</v>
      </c>
      <c r="R4909">
        <v>38</v>
      </c>
      <c r="S4909">
        <v>0</v>
      </c>
      <c r="T4909">
        <v>31</v>
      </c>
      <c r="U4909">
        <v>0</v>
      </c>
      <c r="V4909">
        <v>0</v>
      </c>
      <c r="W4909">
        <v>0</v>
      </c>
      <c r="X4909">
        <v>49.513136199166375</v>
      </c>
      <c r="Y4909">
        <v>0</v>
      </c>
      <c r="Z4909">
        <v>107.1883418364248</v>
      </c>
      <c r="AA4909">
        <v>0</v>
      </c>
      <c r="AB4909">
        <v>244.34935698532246</v>
      </c>
      <c r="AC4909">
        <v>0</v>
      </c>
      <c r="AD4909">
        <v>0</v>
      </c>
      <c r="AE4909">
        <v>401.05083502091361</v>
      </c>
    </row>
    <row r="4910" spans="1:31" x14ac:dyDescent="0.25">
      <c r="A4910">
        <v>1880556</v>
      </c>
      <c r="B4910">
        <v>1</v>
      </c>
      <c r="C4910" t="s">
        <v>80</v>
      </c>
      <c r="D4910" t="s">
        <v>105</v>
      </c>
      <c r="E4910" t="s">
        <v>210</v>
      </c>
      <c r="F4910" t="s">
        <v>14125</v>
      </c>
      <c r="G4910" t="s">
        <v>171</v>
      </c>
      <c r="H4910" t="s">
        <v>134</v>
      </c>
      <c r="I4910" t="s">
        <v>135</v>
      </c>
      <c r="J4910" t="s">
        <v>5</v>
      </c>
      <c r="K4910" t="s">
        <v>172</v>
      </c>
      <c r="L4910" t="s">
        <v>14126</v>
      </c>
      <c r="M4910" t="s">
        <v>14127</v>
      </c>
      <c r="N4910">
        <v>0.25083333299999999</v>
      </c>
      <c r="O4910">
        <v>0</v>
      </c>
      <c r="P4910">
        <v>68</v>
      </c>
      <c r="Q4910">
        <v>0</v>
      </c>
      <c r="R4910">
        <v>0</v>
      </c>
      <c r="S4910">
        <v>1</v>
      </c>
      <c r="T4910">
        <v>1</v>
      </c>
      <c r="U4910">
        <v>0</v>
      </c>
      <c r="V4910">
        <v>0</v>
      </c>
      <c r="W4910">
        <v>0</v>
      </c>
      <c r="X4910">
        <v>3.5078456788743146</v>
      </c>
      <c r="Y4910">
        <v>0</v>
      </c>
      <c r="Z4910">
        <v>0</v>
      </c>
      <c r="AA4910">
        <v>80.600539530037565</v>
      </c>
      <c r="AB4910">
        <v>3.6465557455361675E-2</v>
      </c>
      <c r="AC4910">
        <v>0</v>
      </c>
      <c r="AD4910">
        <v>0</v>
      </c>
      <c r="AE4910">
        <v>84.144850766367242</v>
      </c>
    </row>
    <row r="4911" spans="1:31" x14ac:dyDescent="0.25">
      <c r="A4911">
        <v>1881054</v>
      </c>
      <c r="B4911">
        <v>1</v>
      </c>
      <c r="C4911" t="s">
        <v>80</v>
      </c>
      <c r="D4911" t="s">
        <v>98</v>
      </c>
      <c r="E4911" t="s">
        <v>140</v>
      </c>
      <c r="F4911" t="s">
        <v>14128</v>
      </c>
      <c r="G4911" t="s">
        <v>163</v>
      </c>
      <c r="H4911" t="s">
        <v>143</v>
      </c>
      <c r="I4911" t="s">
        <v>135</v>
      </c>
      <c r="J4911" t="s">
        <v>136</v>
      </c>
      <c r="K4911" t="s">
        <v>137</v>
      </c>
      <c r="L4911" t="s">
        <v>14129</v>
      </c>
      <c r="M4911" t="s">
        <v>14130</v>
      </c>
      <c r="N4911">
        <v>2.5411111110000002</v>
      </c>
      <c r="O4911">
        <v>0</v>
      </c>
      <c r="P4911">
        <v>0</v>
      </c>
      <c r="Q4911">
        <v>0</v>
      </c>
      <c r="R4911">
        <v>0</v>
      </c>
      <c r="S4911">
        <v>0</v>
      </c>
      <c r="T4911">
        <v>1</v>
      </c>
      <c r="U4911">
        <v>0</v>
      </c>
      <c r="V4911">
        <v>0</v>
      </c>
      <c r="W4911">
        <v>0</v>
      </c>
      <c r="X4911">
        <v>0</v>
      </c>
      <c r="Y4911">
        <v>0</v>
      </c>
      <c r="Z4911">
        <v>0</v>
      </c>
      <c r="AA4911">
        <v>0</v>
      </c>
      <c r="AB4911">
        <v>3.9766996499683667</v>
      </c>
      <c r="AC4911">
        <v>0</v>
      </c>
      <c r="AD4911">
        <v>0</v>
      </c>
      <c r="AE4911">
        <v>3.9766996499683667</v>
      </c>
    </row>
    <row r="4912" spans="1:31" x14ac:dyDescent="0.25">
      <c r="A4912">
        <v>1880507</v>
      </c>
      <c r="B4912">
        <v>1</v>
      </c>
      <c r="C4912" t="s">
        <v>81</v>
      </c>
      <c r="D4912" t="s">
        <v>123</v>
      </c>
      <c r="E4912" t="s">
        <v>131</v>
      </c>
      <c r="F4912" t="s">
        <v>9290</v>
      </c>
      <c r="G4912" t="s">
        <v>133</v>
      </c>
      <c r="H4912" t="s">
        <v>134</v>
      </c>
      <c r="I4912" t="s">
        <v>135</v>
      </c>
      <c r="J4912" t="s">
        <v>136</v>
      </c>
      <c r="K4912" t="s">
        <v>137</v>
      </c>
      <c r="L4912" t="s">
        <v>14131</v>
      </c>
      <c r="M4912" t="s">
        <v>14132</v>
      </c>
      <c r="N4912">
        <v>1.5133333330000001</v>
      </c>
      <c r="O4912">
        <v>0</v>
      </c>
      <c r="P4912">
        <v>7</v>
      </c>
      <c r="Q4912">
        <v>0</v>
      </c>
      <c r="R4912">
        <v>90</v>
      </c>
      <c r="S4912">
        <v>0</v>
      </c>
      <c r="T4912">
        <v>9</v>
      </c>
      <c r="U4912">
        <v>0</v>
      </c>
      <c r="V4912">
        <v>0</v>
      </c>
      <c r="W4912">
        <v>0</v>
      </c>
      <c r="X4912">
        <v>9.785572999246277</v>
      </c>
      <c r="Y4912">
        <v>0</v>
      </c>
      <c r="Z4912">
        <v>462.62406446250799</v>
      </c>
      <c r="AA4912">
        <v>0</v>
      </c>
      <c r="AB4912">
        <v>33.006298153431004</v>
      </c>
      <c r="AC4912">
        <v>0</v>
      </c>
      <c r="AD4912">
        <v>0</v>
      </c>
      <c r="AE4912">
        <v>505.41593561518528</v>
      </c>
    </row>
    <row r="4913" spans="1:31" x14ac:dyDescent="0.25">
      <c r="A4913">
        <v>1880948</v>
      </c>
      <c r="B4913">
        <v>1</v>
      </c>
      <c r="C4913" t="s">
        <v>81</v>
      </c>
      <c r="D4913" t="s">
        <v>118</v>
      </c>
      <c r="E4913" t="s">
        <v>131</v>
      </c>
      <c r="F4913" t="s">
        <v>14133</v>
      </c>
      <c r="G4913" t="s">
        <v>133</v>
      </c>
      <c r="H4913" t="s">
        <v>134</v>
      </c>
      <c r="I4913" t="s">
        <v>135</v>
      </c>
      <c r="J4913" t="s">
        <v>136</v>
      </c>
      <c r="K4913" t="s">
        <v>137</v>
      </c>
      <c r="L4913" t="s">
        <v>14134</v>
      </c>
      <c r="M4913" t="s">
        <v>14135</v>
      </c>
      <c r="N4913">
        <v>0.52277777700000005</v>
      </c>
      <c r="O4913">
        <v>0</v>
      </c>
      <c r="P4913">
        <v>1654</v>
      </c>
      <c r="Q4913">
        <v>0</v>
      </c>
      <c r="R4913">
        <v>59</v>
      </c>
      <c r="S4913">
        <v>0</v>
      </c>
      <c r="T4913">
        <v>210</v>
      </c>
      <c r="U4913">
        <v>0</v>
      </c>
      <c r="V4913">
        <v>1</v>
      </c>
      <c r="W4913">
        <v>0</v>
      </c>
      <c r="X4913">
        <v>173.17532005218905</v>
      </c>
      <c r="Y4913">
        <v>0</v>
      </c>
      <c r="Z4913">
        <v>45.654653179510895</v>
      </c>
      <c r="AA4913">
        <v>0</v>
      </c>
      <c r="AB4913">
        <v>66.706695376723147</v>
      </c>
      <c r="AC4913">
        <v>0</v>
      </c>
      <c r="AD4913">
        <v>40.151909887672609</v>
      </c>
      <c r="AE4913">
        <v>325.68857849609572</v>
      </c>
    </row>
    <row r="4914" spans="1:31" x14ac:dyDescent="0.25">
      <c r="A4914">
        <v>1880699</v>
      </c>
      <c r="B4914">
        <v>1</v>
      </c>
      <c r="C4914" t="s">
        <v>80</v>
      </c>
      <c r="D4914" t="s">
        <v>106</v>
      </c>
      <c r="E4914" t="s">
        <v>146</v>
      </c>
      <c r="F4914" t="s">
        <v>14136</v>
      </c>
      <c r="G4914" t="s">
        <v>148</v>
      </c>
      <c r="H4914" t="s">
        <v>143</v>
      </c>
      <c r="I4914" t="s">
        <v>135</v>
      </c>
      <c r="J4914" t="s">
        <v>136</v>
      </c>
      <c r="K4914" t="s">
        <v>137</v>
      </c>
      <c r="L4914" t="s">
        <v>14137</v>
      </c>
      <c r="M4914" t="s">
        <v>14138</v>
      </c>
      <c r="N4914">
        <v>2.08</v>
      </c>
      <c r="O4914">
        <v>0</v>
      </c>
      <c r="P4914">
        <v>13</v>
      </c>
      <c r="Q4914">
        <v>0</v>
      </c>
      <c r="R4914">
        <v>0</v>
      </c>
      <c r="S4914">
        <v>0</v>
      </c>
      <c r="T4914">
        <v>5</v>
      </c>
      <c r="U4914">
        <v>0</v>
      </c>
      <c r="V4914">
        <v>0</v>
      </c>
      <c r="W4914">
        <v>0</v>
      </c>
      <c r="X4914">
        <v>5.5727816185817067</v>
      </c>
      <c r="Y4914">
        <v>0</v>
      </c>
      <c r="Z4914">
        <v>0</v>
      </c>
      <c r="AA4914">
        <v>0</v>
      </c>
      <c r="AB4914">
        <v>8.7687172254478121</v>
      </c>
      <c r="AC4914">
        <v>0</v>
      </c>
      <c r="AD4914">
        <v>0</v>
      </c>
      <c r="AE4914">
        <v>14.34149884402952</v>
      </c>
    </row>
    <row r="4915" spans="1:31" x14ac:dyDescent="0.25">
      <c r="A4915">
        <v>1880862</v>
      </c>
      <c r="B4915">
        <v>1</v>
      </c>
      <c r="C4915" t="s">
        <v>80</v>
      </c>
      <c r="D4915" t="s">
        <v>100</v>
      </c>
      <c r="E4915" t="s">
        <v>140</v>
      </c>
      <c r="F4915" t="s">
        <v>14139</v>
      </c>
      <c r="G4915" t="s">
        <v>163</v>
      </c>
      <c r="H4915" t="s">
        <v>143</v>
      </c>
      <c r="I4915" t="s">
        <v>135</v>
      </c>
      <c r="J4915" t="s">
        <v>136</v>
      </c>
      <c r="K4915" t="s">
        <v>137</v>
      </c>
      <c r="L4915" t="s">
        <v>14140</v>
      </c>
      <c r="M4915" t="s">
        <v>14141</v>
      </c>
      <c r="N4915">
        <v>1.395</v>
      </c>
      <c r="O4915">
        <v>0</v>
      </c>
      <c r="P4915">
        <v>1</v>
      </c>
      <c r="Q4915">
        <v>0</v>
      </c>
      <c r="R4915">
        <v>0</v>
      </c>
      <c r="S4915">
        <v>0</v>
      </c>
      <c r="T4915">
        <v>0</v>
      </c>
      <c r="U4915">
        <v>0</v>
      </c>
      <c r="V4915">
        <v>0</v>
      </c>
      <c r="W4915">
        <v>0</v>
      </c>
      <c r="X4915">
        <v>0.78542072462276946</v>
      </c>
      <c r="Y4915">
        <v>0</v>
      </c>
      <c r="Z4915">
        <v>0</v>
      </c>
      <c r="AA4915">
        <v>0</v>
      </c>
      <c r="AB4915">
        <v>0</v>
      </c>
      <c r="AC4915">
        <v>0</v>
      </c>
      <c r="AD4915">
        <v>0</v>
      </c>
      <c r="AE4915">
        <v>0.78542072462276946</v>
      </c>
    </row>
    <row r="4916" spans="1:31" x14ac:dyDescent="0.25">
      <c r="A4916">
        <v>1903278</v>
      </c>
      <c r="B4916">
        <v>1</v>
      </c>
      <c r="C4916" t="s">
        <v>81</v>
      </c>
      <c r="D4916" t="s">
        <v>128</v>
      </c>
      <c r="E4916" t="s">
        <v>131</v>
      </c>
      <c r="F4916" t="s">
        <v>14142</v>
      </c>
      <c r="G4916" t="s">
        <v>133</v>
      </c>
      <c r="H4916" t="s">
        <v>134</v>
      </c>
      <c r="I4916" t="s">
        <v>135</v>
      </c>
      <c r="J4916" t="s">
        <v>136</v>
      </c>
      <c r="K4916" t="s">
        <v>137</v>
      </c>
      <c r="L4916" t="s">
        <v>14143</v>
      </c>
      <c r="M4916" t="s">
        <v>14144</v>
      </c>
      <c r="N4916">
        <v>0.2</v>
      </c>
      <c r="O4916">
        <v>1</v>
      </c>
      <c r="P4916">
        <v>553</v>
      </c>
      <c r="Q4916">
        <v>2</v>
      </c>
      <c r="R4916">
        <v>3</v>
      </c>
      <c r="S4916">
        <v>3</v>
      </c>
      <c r="T4916">
        <v>38</v>
      </c>
      <c r="U4916">
        <v>0</v>
      </c>
      <c r="V4916">
        <v>0</v>
      </c>
      <c r="W4916">
        <v>5.0033701160000006E-2</v>
      </c>
      <c r="X4916">
        <v>13.335184595786007</v>
      </c>
      <c r="Y4916">
        <v>3.3287510388266002</v>
      </c>
      <c r="Z4916">
        <v>6.5192386014000014E-2</v>
      </c>
      <c r="AA4916">
        <v>11.631859621441</v>
      </c>
      <c r="AB4916">
        <v>5.722685089916201</v>
      </c>
      <c r="AC4916">
        <v>0</v>
      </c>
      <c r="AD4916">
        <v>0</v>
      </c>
      <c r="AE4916">
        <v>34.133706433143814</v>
      </c>
    </row>
    <row r="4917" spans="1:31" x14ac:dyDescent="0.25">
      <c r="A4917">
        <v>1881097</v>
      </c>
      <c r="B4917">
        <v>1</v>
      </c>
      <c r="C4917" t="s">
        <v>81</v>
      </c>
      <c r="D4917" t="s">
        <v>123</v>
      </c>
      <c r="E4917" t="s">
        <v>146</v>
      </c>
      <c r="F4917" t="s">
        <v>14145</v>
      </c>
      <c r="G4917" t="s">
        <v>148</v>
      </c>
      <c r="H4917" t="s">
        <v>143</v>
      </c>
      <c r="I4917" t="s">
        <v>135</v>
      </c>
      <c r="J4917" t="s">
        <v>136</v>
      </c>
      <c r="K4917" t="s">
        <v>137</v>
      </c>
      <c r="L4917" t="s">
        <v>14146</v>
      </c>
      <c r="M4917" t="s">
        <v>14147</v>
      </c>
      <c r="N4917">
        <v>4.5449999999999999</v>
      </c>
      <c r="O4917">
        <v>0</v>
      </c>
      <c r="P4917">
        <v>97</v>
      </c>
      <c r="Q4917">
        <v>0</v>
      </c>
      <c r="R4917">
        <v>2</v>
      </c>
      <c r="S4917">
        <v>0</v>
      </c>
      <c r="T4917">
        <v>2</v>
      </c>
      <c r="U4917">
        <v>0</v>
      </c>
      <c r="V4917">
        <v>0</v>
      </c>
      <c r="W4917">
        <v>0</v>
      </c>
      <c r="X4917">
        <v>122.10474291607795</v>
      </c>
      <c r="Y4917">
        <v>0</v>
      </c>
      <c r="Z4917">
        <v>4.6020418427441925</v>
      </c>
      <c r="AA4917">
        <v>0</v>
      </c>
      <c r="AB4917">
        <v>1.2887143415008451</v>
      </c>
      <c r="AC4917">
        <v>0</v>
      </c>
      <c r="AD4917">
        <v>0</v>
      </c>
      <c r="AE4917">
        <v>127.995499100323</v>
      </c>
    </row>
    <row r="4918" spans="1:31" x14ac:dyDescent="0.25">
      <c r="A4918">
        <v>1880490</v>
      </c>
      <c r="B4918">
        <v>1</v>
      </c>
      <c r="C4918" t="s">
        <v>81</v>
      </c>
      <c r="D4918" t="s">
        <v>112</v>
      </c>
      <c r="E4918" t="s">
        <v>131</v>
      </c>
      <c r="F4918" t="s">
        <v>14148</v>
      </c>
      <c r="G4918" t="s">
        <v>133</v>
      </c>
      <c r="H4918" t="s">
        <v>134</v>
      </c>
      <c r="I4918" t="s">
        <v>135</v>
      </c>
      <c r="J4918" t="s">
        <v>136</v>
      </c>
      <c r="K4918" t="s">
        <v>137</v>
      </c>
      <c r="L4918" t="s">
        <v>14149</v>
      </c>
      <c r="M4918" t="s">
        <v>14150</v>
      </c>
      <c r="N4918">
        <v>3.1630555550000001</v>
      </c>
      <c r="O4918">
        <v>0</v>
      </c>
      <c r="P4918">
        <v>2</v>
      </c>
      <c r="Q4918">
        <v>49</v>
      </c>
      <c r="R4918">
        <v>10</v>
      </c>
      <c r="S4918">
        <v>12</v>
      </c>
      <c r="T4918">
        <v>6</v>
      </c>
      <c r="U4918">
        <v>0</v>
      </c>
      <c r="V4918">
        <v>0</v>
      </c>
      <c r="W4918">
        <v>0</v>
      </c>
      <c r="X4918">
        <v>0.42855412191162839</v>
      </c>
      <c r="Y4918">
        <v>95.561133029719571</v>
      </c>
      <c r="Z4918">
        <v>19.423232082319398</v>
      </c>
      <c r="AA4918">
        <v>98.743935388780642</v>
      </c>
      <c r="AB4918">
        <v>67.468624211725611</v>
      </c>
      <c r="AC4918">
        <v>0</v>
      </c>
      <c r="AD4918">
        <v>0</v>
      </c>
      <c r="AE4918">
        <v>281.62547883445689</v>
      </c>
    </row>
    <row r="4919" spans="1:31" x14ac:dyDescent="0.25">
      <c r="A4919">
        <v>1880845</v>
      </c>
      <c r="B4919">
        <v>1</v>
      </c>
      <c r="C4919" t="s">
        <v>80</v>
      </c>
      <c r="D4919" t="s">
        <v>92</v>
      </c>
      <c r="E4919" t="s">
        <v>146</v>
      </c>
      <c r="F4919" t="s">
        <v>14151</v>
      </c>
      <c r="G4919" t="s">
        <v>148</v>
      </c>
      <c r="H4919" t="s">
        <v>143</v>
      </c>
      <c r="I4919" t="s">
        <v>135</v>
      </c>
      <c r="J4919" t="s">
        <v>136</v>
      </c>
      <c r="K4919" t="s">
        <v>137</v>
      </c>
      <c r="L4919" t="s">
        <v>14152</v>
      </c>
      <c r="M4919" t="s">
        <v>14153</v>
      </c>
      <c r="N4919">
        <v>3.2813888879999999</v>
      </c>
      <c r="O4919">
        <v>0</v>
      </c>
      <c r="P4919">
        <v>6</v>
      </c>
      <c r="Q4919">
        <v>0</v>
      </c>
      <c r="R4919">
        <v>5</v>
      </c>
      <c r="S4919">
        <v>0</v>
      </c>
      <c r="T4919">
        <v>1</v>
      </c>
      <c r="U4919">
        <v>0</v>
      </c>
      <c r="V4919">
        <v>0</v>
      </c>
      <c r="W4919">
        <v>0</v>
      </c>
      <c r="X4919">
        <v>7.3928473379931257</v>
      </c>
      <c r="Y4919">
        <v>0</v>
      </c>
      <c r="Z4919">
        <v>6.2480883455006238</v>
      </c>
      <c r="AA4919">
        <v>0</v>
      </c>
      <c r="AB4919">
        <v>7.9506350255688174</v>
      </c>
      <c r="AC4919">
        <v>0</v>
      </c>
      <c r="AD4919">
        <v>0</v>
      </c>
      <c r="AE4919">
        <v>21.591570709062566</v>
      </c>
    </row>
    <row r="4920" spans="1:31" x14ac:dyDescent="0.25">
      <c r="A4920">
        <v>1880513</v>
      </c>
      <c r="B4920">
        <v>1</v>
      </c>
      <c r="C4920" t="s">
        <v>80</v>
      </c>
      <c r="D4920" t="s">
        <v>100</v>
      </c>
      <c r="E4920" t="s">
        <v>210</v>
      </c>
      <c r="F4920" t="s">
        <v>472</v>
      </c>
      <c r="G4920" t="s">
        <v>347</v>
      </c>
      <c r="H4920" t="s">
        <v>134</v>
      </c>
      <c r="I4920" t="s">
        <v>135</v>
      </c>
      <c r="J4920" t="s">
        <v>3</v>
      </c>
      <c r="K4920" t="s">
        <v>137</v>
      </c>
      <c r="L4920" t="s">
        <v>14154</v>
      </c>
      <c r="M4920" t="s">
        <v>14155</v>
      </c>
      <c r="N4920">
        <v>2.0947222220000001</v>
      </c>
      <c r="O4920">
        <v>0</v>
      </c>
      <c r="P4920">
        <v>925</v>
      </c>
      <c r="Q4920">
        <v>11</v>
      </c>
      <c r="R4920">
        <v>31</v>
      </c>
      <c r="S4920">
        <v>2</v>
      </c>
      <c r="T4920">
        <v>111</v>
      </c>
      <c r="U4920">
        <v>0</v>
      </c>
      <c r="V4920">
        <v>0</v>
      </c>
      <c r="W4920">
        <v>0</v>
      </c>
      <c r="X4920">
        <v>443.83819227661945</v>
      </c>
      <c r="Y4920">
        <v>33.422926291444568</v>
      </c>
      <c r="Z4920">
        <v>52.726231150044903</v>
      </c>
      <c r="AA4920">
        <v>19.550740420078998</v>
      </c>
      <c r="AB4920">
        <v>211.5996240527098</v>
      </c>
      <c r="AC4920">
        <v>0</v>
      </c>
      <c r="AD4920">
        <v>0</v>
      </c>
      <c r="AE4920">
        <v>761.13771419089778</v>
      </c>
    </row>
    <row r="4921" spans="1:31" x14ac:dyDescent="0.25">
      <c r="A4921">
        <v>1880968</v>
      </c>
      <c r="B4921">
        <v>1</v>
      </c>
      <c r="C4921" t="s">
        <v>80</v>
      </c>
      <c r="D4921" t="s">
        <v>100</v>
      </c>
      <c r="E4921" t="s">
        <v>140</v>
      </c>
      <c r="F4921" t="s">
        <v>14156</v>
      </c>
      <c r="G4921" t="s">
        <v>163</v>
      </c>
      <c r="H4921" t="s">
        <v>143</v>
      </c>
      <c r="I4921" t="s">
        <v>135</v>
      </c>
      <c r="J4921" t="s">
        <v>136</v>
      </c>
      <c r="K4921" t="s">
        <v>137</v>
      </c>
      <c r="L4921" t="s">
        <v>14157</v>
      </c>
      <c r="M4921" t="s">
        <v>14158</v>
      </c>
      <c r="N4921">
        <v>2.4902777770000002</v>
      </c>
      <c r="O4921">
        <v>0</v>
      </c>
      <c r="P4921">
        <v>1</v>
      </c>
      <c r="Q4921">
        <v>0</v>
      </c>
      <c r="R4921">
        <v>0</v>
      </c>
      <c r="S4921">
        <v>0</v>
      </c>
      <c r="T4921">
        <v>0</v>
      </c>
      <c r="U4921">
        <v>0</v>
      </c>
      <c r="V4921">
        <v>0</v>
      </c>
      <c r="W4921">
        <v>0</v>
      </c>
      <c r="X4921">
        <v>1.0323446327519159</v>
      </c>
      <c r="Y4921">
        <v>0</v>
      </c>
      <c r="Z4921">
        <v>0</v>
      </c>
      <c r="AA4921">
        <v>0</v>
      </c>
      <c r="AB4921">
        <v>0</v>
      </c>
      <c r="AC4921">
        <v>0</v>
      </c>
      <c r="AD4921">
        <v>0</v>
      </c>
      <c r="AE4921">
        <v>1.0323446327519159</v>
      </c>
    </row>
    <row r="4922" spans="1:31" x14ac:dyDescent="0.25">
      <c r="A4922">
        <v>1880722</v>
      </c>
      <c r="B4922">
        <v>1</v>
      </c>
      <c r="C4922" t="s">
        <v>81</v>
      </c>
      <c r="D4922" t="s">
        <v>123</v>
      </c>
      <c r="E4922" t="s">
        <v>131</v>
      </c>
      <c r="F4922" t="s">
        <v>366</v>
      </c>
      <c r="G4922" t="s">
        <v>133</v>
      </c>
      <c r="H4922" t="s">
        <v>134</v>
      </c>
      <c r="I4922" t="s">
        <v>135</v>
      </c>
      <c r="J4922" t="s">
        <v>136</v>
      </c>
      <c r="K4922" t="s">
        <v>137</v>
      </c>
      <c r="L4922" t="s">
        <v>14159</v>
      </c>
      <c r="M4922" t="s">
        <v>14160</v>
      </c>
      <c r="N4922">
        <v>1.5380555549999999</v>
      </c>
      <c r="O4922">
        <v>0</v>
      </c>
      <c r="P4922">
        <v>0</v>
      </c>
      <c r="Q4922">
        <v>54</v>
      </c>
      <c r="R4922">
        <v>0</v>
      </c>
      <c r="S4922">
        <v>7</v>
      </c>
      <c r="T4922">
        <v>0</v>
      </c>
      <c r="U4922">
        <v>0</v>
      </c>
      <c r="V4922">
        <v>0</v>
      </c>
      <c r="W4922">
        <v>0</v>
      </c>
      <c r="X4922">
        <v>0</v>
      </c>
      <c r="Y4922">
        <v>150.71506640584587</v>
      </c>
      <c r="Z4922">
        <v>0</v>
      </c>
      <c r="AA4922">
        <v>12.173125650789601</v>
      </c>
      <c r="AB4922">
        <v>0</v>
      </c>
      <c r="AC4922">
        <v>0</v>
      </c>
      <c r="AD4922">
        <v>0</v>
      </c>
      <c r="AE4922">
        <v>162.88819205663549</v>
      </c>
    </row>
    <row r="4923" spans="1:31" x14ac:dyDescent="0.25">
      <c r="A4923">
        <v>1881031</v>
      </c>
      <c r="B4923">
        <v>1</v>
      </c>
      <c r="C4923" t="s">
        <v>80</v>
      </c>
      <c r="D4923" t="s">
        <v>96</v>
      </c>
      <c r="E4923" t="s">
        <v>222</v>
      </c>
      <c r="F4923" t="s">
        <v>1821</v>
      </c>
      <c r="G4923" t="s">
        <v>148</v>
      </c>
      <c r="H4923" t="s">
        <v>143</v>
      </c>
      <c r="I4923" t="s">
        <v>135</v>
      </c>
      <c r="J4923" t="s">
        <v>136</v>
      </c>
      <c r="K4923" t="s">
        <v>137</v>
      </c>
      <c r="L4923" t="s">
        <v>14161</v>
      </c>
      <c r="M4923" t="s">
        <v>14162</v>
      </c>
      <c r="N4923">
        <v>3.0652777769999999</v>
      </c>
      <c r="O4923">
        <v>0</v>
      </c>
      <c r="P4923">
        <v>37</v>
      </c>
      <c r="Q4923">
        <v>0</v>
      </c>
      <c r="R4923">
        <v>0</v>
      </c>
      <c r="S4923">
        <v>0</v>
      </c>
      <c r="T4923">
        <v>20</v>
      </c>
      <c r="U4923">
        <v>0</v>
      </c>
      <c r="V4923">
        <v>0</v>
      </c>
      <c r="W4923">
        <v>0</v>
      </c>
      <c r="X4923">
        <v>69.950320563221752</v>
      </c>
      <c r="Y4923">
        <v>0</v>
      </c>
      <c r="Z4923">
        <v>0</v>
      </c>
      <c r="AA4923">
        <v>0</v>
      </c>
      <c r="AB4923">
        <v>145.22474669786465</v>
      </c>
      <c r="AC4923">
        <v>0</v>
      </c>
      <c r="AD4923">
        <v>0</v>
      </c>
      <c r="AE4923">
        <v>215.17506726108638</v>
      </c>
    </row>
    <row r="4924" spans="1:31" x14ac:dyDescent="0.25">
      <c r="A4924">
        <v>1880530</v>
      </c>
      <c r="B4924">
        <v>1</v>
      </c>
      <c r="C4924" t="s">
        <v>81</v>
      </c>
      <c r="D4924" t="s">
        <v>122</v>
      </c>
      <c r="E4924" t="s">
        <v>210</v>
      </c>
      <c r="F4924" t="s">
        <v>14163</v>
      </c>
      <c r="G4924" t="s">
        <v>133</v>
      </c>
      <c r="H4924" t="s">
        <v>134</v>
      </c>
      <c r="I4924" t="s">
        <v>135</v>
      </c>
      <c r="J4924" t="s">
        <v>136</v>
      </c>
      <c r="K4924" t="s">
        <v>137</v>
      </c>
      <c r="L4924" t="s">
        <v>14164</v>
      </c>
      <c r="M4924" t="s">
        <v>14165</v>
      </c>
      <c r="N4924">
        <v>0.68277777699999997</v>
      </c>
      <c r="O4924">
        <v>23</v>
      </c>
      <c r="P4924">
        <v>692</v>
      </c>
      <c r="Q4924">
        <v>66</v>
      </c>
      <c r="R4924">
        <v>21</v>
      </c>
      <c r="S4924">
        <v>18</v>
      </c>
      <c r="T4924">
        <v>45</v>
      </c>
      <c r="U4924">
        <v>0</v>
      </c>
      <c r="V4924">
        <v>1</v>
      </c>
      <c r="W4924">
        <v>4.050499973571136</v>
      </c>
      <c r="X4924">
        <v>50.110440465471129</v>
      </c>
      <c r="Y4924">
        <v>48.100868459798619</v>
      </c>
      <c r="Z4924">
        <v>6.417413183864098</v>
      </c>
      <c r="AA4924">
        <v>40.789514435739726</v>
      </c>
      <c r="AB4924">
        <v>11.931367213101092</v>
      </c>
      <c r="AC4924">
        <v>0</v>
      </c>
      <c r="AD4924">
        <v>3.0413442896333533</v>
      </c>
      <c r="AE4924">
        <v>164.44144802117913</v>
      </c>
    </row>
    <row r="4925" spans="1:31" x14ac:dyDescent="0.25">
      <c r="A4925">
        <v>1880676</v>
      </c>
      <c r="B4925">
        <v>1</v>
      </c>
      <c r="C4925" t="s">
        <v>80</v>
      </c>
      <c r="D4925" t="s">
        <v>100</v>
      </c>
      <c r="E4925" t="s">
        <v>140</v>
      </c>
      <c r="F4925" t="s">
        <v>14166</v>
      </c>
      <c r="G4925" t="s">
        <v>163</v>
      </c>
      <c r="H4925" t="s">
        <v>143</v>
      </c>
      <c r="I4925" t="s">
        <v>135</v>
      </c>
      <c r="J4925" t="s">
        <v>136</v>
      </c>
      <c r="K4925" t="s">
        <v>137</v>
      </c>
      <c r="L4925" t="s">
        <v>14167</v>
      </c>
      <c r="M4925" t="s">
        <v>14168</v>
      </c>
      <c r="N4925">
        <v>1.4797222219999999</v>
      </c>
      <c r="O4925">
        <v>0</v>
      </c>
      <c r="P4925">
        <v>1</v>
      </c>
      <c r="Q4925">
        <v>0</v>
      </c>
      <c r="R4925">
        <v>0</v>
      </c>
      <c r="S4925">
        <v>0</v>
      </c>
      <c r="T4925">
        <v>0</v>
      </c>
      <c r="U4925">
        <v>0</v>
      </c>
      <c r="V4925">
        <v>0</v>
      </c>
      <c r="W4925">
        <v>0</v>
      </c>
      <c r="X4925">
        <v>2.894862680272222E-4</v>
      </c>
      <c r="Y4925">
        <v>0</v>
      </c>
      <c r="Z4925">
        <v>0</v>
      </c>
      <c r="AA4925">
        <v>0</v>
      </c>
      <c r="AB4925">
        <v>0</v>
      </c>
      <c r="AC4925">
        <v>0</v>
      </c>
      <c r="AD4925">
        <v>0</v>
      </c>
      <c r="AE4925">
        <v>2.894862680272222E-4</v>
      </c>
    </row>
    <row r="4926" spans="1:31" x14ac:dyDescent="0.25">
      <c r="A4926">
        <v>1880636</v>
      </c>
      <c r="B4926">
        <v>1</v>
      </c>
      <c r="C4926" t="s">
        <v>80</v>
      </c>
      <c r="D4926" t="s">
        <v>106</v>
      </c>
      <c r="E4926" t="s">
        <v>140</v>
      </c>
      <c r="F4926" t="s">
        <v>14169</v>
      </c>
      <c r="G4926" t="s">
        <v>163</v>
      </c>
      <c r="H4926" t="s">
        <v>143</v>
      </c>
      <c r="I4926" t="s">
        <v>135</v>
      </c>
      <c r="J4926" t="s">
        <v>136</v>
      </c>
      <c r="K4926" t="s">
        <v>137</v>
      </c>
      <c r="L4926" t="s">
        <v>14170</v>
      </c>
      <c r="M4926" t="s">
        <v>14171</v>
      </c>
      <c r="N4926">
        <v>1.4283333330000001</v>
      </c>
      <c r="O4926">
        <v>0</v>
      </c>
      <c r="P4926">
        <v>1</v>
      </c>
      <c r="Q4926">
        <v>0</v>
      </c>
      <c r="R4926">
        <v>0</v>
      </c>
      <c r="S4926">
        <v>0</v>
      </c>
      <c r="T4926">
        <v>0</v>
      </c>
      <c r="U4926">
        <v>0</v>
      </c>
      <c r="V4926">
        <v>0</v>
      </c>
      <c r="W4926">
        <v>0</v>
      </c>
      <c r="X4926">
        <v>0.27697952430396922</v>
      </c>
      <c r="Y4926">
        <v>0</v>
      </c>
      <c r="Z4926">
        <v>0</v>
      </c>
      <c r="AA4926">
        <v>0</v>
      </c>
      <c r="AB4926">
        <v>0</v>
      </c>
      <c r="AC4926">
        <v>0</v>
      </c>
      <c r="AD4926">
        <v>0</v>
      </c>
      <c r="AE4926">
        <v>0.27697952430396922</v>
      </c>
    </row>
    <row r="4927" spans="1:31" x14ac:dyDescent="0.25">
      <c r="A4927">
        <v>1881071</v>
      </c>
      <c r="B4927">
        <v>1</v>
      </c>
      <c r="C4927" t="s">
        <v>81</v>
      </c>
      <c r="D4927" t="s">
        <v>122</v>
      </c>
      <c r="E4927" t="s">
        <v>146</v>
      </c>
      <c r="F4927" t="s">
        <v>440</v>
      </c>
      <c r="G4927" t="s">
        <v>148</v>
      </c>
      <c r="H4927" t="s">
        <v>143</v>
      </c>
      <c r="I4927" t="s">
        <v>135</v>
      </c>
      <c r="J4927" t="s">
        <v>136</v>
      </c>
      <c r="K4927" t="s">
        <v>137</v>
      </c>
      <c r="L4927" t="s">
        <v>14172</v>
      </c>
      <c r="M4927" t="s">
        <v>14173</v>
      </c>
      <c r="N4927">
        <v>0.461666666</v>
      </c>
      <c r="O4927">
        <v>0</v>
      </c>
      <c r="P4927">
        <v>168</v>
      </c>
      <c r="Q4927">
        <v>0</v>
      </c>
      <c r="R4927">
        <v>0</v>
      </c>
      <c r="S4927">
        <v>0</v>
      </c>
      <c r="T4927">
        <v>20</v>
      </c>
      <c r="U4927">
        <v>0</v>
      </c>
      <c r="V4927">
        <v>0</v>
      </c>
      <c r="W4927">
        <v>0</v>
      </c>
      <c r="X4927">
        <v>16.125582793594429</v>
      </c>
      <c r="Y4927">
        <v>0</v>
      </c>
      <c r="Z4927">
        <v>0</v>
      </c>
      <c r="AA4927">
        <v>0</v>
      </c>
      <c r="AB4927">
        <v>5.7280439061813899</v>
      </c>
      <c r="AC4927">
        <v>0</v>
      </c>
      <c r="AD4927">
        <v>0</v>
      </c>
      <c r="AE4927">
        <v>21.85362669977582</v>
      </c>
    </row>
    <row r="4928" spans="1:31" x14ac:dyDescent="0.25">
      <c r="A4928">
        <v>1880882</v>
      </c>
      <c r="B4928">
        <v>1</v>
      </c>
      <c r="C4928" t="s">
        <v>80</v>
      </c>
      <c r="D4928" t="s">
        <v>96</v>
      </c>
      <c r="E4928" t="s">
        <v>140</v>
      </c>
      <c r="F4928" t="s">
        <v>14174</v>
      </c>
      <c r="G4928" t="s">
        <v>163</v>
      </c>
      <c r="H4928" t="s">
        <v>143</v>
      </c>
      <c r="I4928" t="s">
        <v>135</v>
      </c>
      <c r="J4928" t="s">
        <v>136</v>
      </c>
      <c r="K4928" t="s">
        <v>137</v>
      </c>
      <c r="L4928" t="s">
        <v>14175</v>
      </c>
      <c r="M4928" t="s">
        <v>14176</v>
      </c>
      <c r="N4928">
        <v>1.63</v>
      </c>
      <c r="O4928">
        <v>0</v>
      </c>
      <c r="P4928">
        <v>2</v>
      </c>
      <c r="Q4928">
        <v>0</v>
      </c>
      <c r="R4928">
        <v>0</v>
      </c>
      <c r="S4928">
        <v>0</v>
      </c>
      <c r="T4928">
        <v>0</v>
      </c>
      <c r="U4928">
        <v>0</v>
      </c>
      <c r="V4928">
        <v>0</v>
      </c>
      <c r="W4928">
        <v>0</v>
      </c>
      <c r="X4928">
        <v>1.7305133618102313</v>
      </c>
      <c r="Y4928">
        <v>0</v>
      </c>
      <c r="Z4928">
        <v>0</v>
      </c>
      <c r="AA4928">
        <v>0</v>
      </c>
      <c r="AB4928">
        <v>0</v>
      </c>
      <c r="AC4928">
        <v>0</v>
      </c>
      <c r="AD4928">
        <v>0</v>
      </c>
      <c r="AE4928">
        <v>1.7305133618102313</v>
      </c>
    </row>
    <row r="4929" spans="1:31" x14ac:dyDescent="0.25">
      <c r="A4929">
        <v>1881114</v>
      </c>
      <c r="B4929">
        <v>1</v>
      </c>
      <c r="C4929" t="s">
        <v>80</v>
      </c>
      <c r="D4929" t="s">
        <v>88</v>
      </c>
      <c r="E4929" t="s">
        <v>210</v>
      </c>
      <c r="F4929" t="s">
        <v>14177</v>
      </c>
      <c r="G4929" t="s">
        <v>133</v>
      </c>
      <c r="H4929" t="s">
        <v>134</v>
      </c>
      <c r="I4929" t="s">
        <v>135</v>
      </c>
      <c r="J4929" t="s">
        <v>136</v>
      </c>
      <c r="K4929" t="s">
        <v>137</v>
      </c>
      <c r="L4929" t="s">
        <v>14178</v>
      </c>
      <c r="M4929" t="s">
        <v>14179</v>
      </c>
      <c r="N4929">
        <v>1.055555555</v>
      </c>
      <c r="O4929">
        <v>0</v>
      </c>
      <c r="P4929">
        <v>4674</v>
      </c>
      <c r="Q4929">
        <v>0</v>
      </c>
      <c r="R4929">
        <v>1</v>
      </c>
      <c r="S4929">
        <v>1</v>
      </c>
      <c r="T4929">
        <v>249</v>
      </c>
      <c r="U4929">
        <v>0</v>
      </c>
      <c r="V4929">
        <v>0</v>
      </c>
      <c r="W4929">
        <v>0</v>
      </c>
      <c r="X4929">
        <v>1362.7216135882004</v>
      </c>
      <c r="Y4929">
        <v>0</v>
      </c>
      <c r="Z4929">
        <v>8.3002052797100018E-2</v>
      </c>
      <c r="AA4929">
        <v>0</v>
      </c>
      <c r="AB4929">
        <v>140.06034802372514</v>
      </c>
      <c r="AC4929">
        <v>0</v>
      </c>
      <c r="AD4929">
        <v>0</v>
      </c>
      <c r="AE4929">
        <v>1502.8649636647226</v>
      </c>
    </row>
    <row r="4930" spans="1:31" x14ac:dyDescent="0.25">
      <c r="A4930">
        <v>1880032</v>
      </c>
      <c r="B4930">
        <v>1</v>
      </c>
      <c r="C4930" t="s">
        <v>80</v>
      </c>
      <c r="D4930" t="s">
        <v>103</v>
      </c>
      <c r="E4930" t="s">
        <v>210</v>
      </c>
      <c r="F4930" t="s">
        <v>14180</v>
      </c>
      <c r="G4930" t="s">
        <v>133</v>
      </c>
      <c r="H4930" t="s">
        <v>134</v>
      </c>
      <c r="I4930" t="s">
        <v>135</v>
      </c>
      <c r="J4930" t="s">
        <v>136</v>
      </c>
      <c r="K4930" t="s">
        <v>137</v>
      </c>
      <c r="L4930" t="s">
        <v>14181</v>
      </c>
      <c r="M4930" t="s">
        <v>14182</v>
      </c>
      <c r="N4930">
        <v>0.3</v>
      </c>
      <c r="O4930">
        <v>38</v>
      </c>
      <c r="P4930">
        <v>15372</v>
      </c>
      <c r="Q4930">
        <v>31</v>
      </c>
      <c r="R4930">
        <v>338</v>
      </c>
      <c r="S4930">
        <v>39</v>
      </c>
      <c r="T4930">
        <v>1297</v>
      </c>
      <c r="U4930">
        <v>6</v>
      </c>
      <c r="V4930">
        <v>0</v>
      </c>
      <c r="W4930">
        <v>4.9307155258950006</v>
      </c>
      <c r="X4930">
        <v>668.59793048617564</v>
      </c>
      <c r="Y4930">
        <v>123.21408728762938</v>
      </c>
      <c r="Z4930">
        <v>82.158989837575461</v>
      </c>
      <c r="AA4930">
        <v>87.236367858819307</v>
      </c>
      <c r="AB4930">
        <v>206.55470317537066</v>
      </c>
      <c r="AC4930">
        <v>77.131247262423003</v>
      </c>
      <c r="AD4930">
        <v>0</v>
      </c>
      <c r="AE4930">
        <v>1249.8240414338884</v>
      </c>
    </row>
    <row r="4931" spans="1:31" x14ac:dyDescent="0.25">
      <c r="A4931">
        <v>1880696</v>
      </c>
      <c r="B4931">
        <v>1</v>
      </c>
      <c r="C4931" t="s">
        <v>80</v>
      </c>
      <c r="D4931" t="s">
        <v>82</v>
      </c>
      <c r="E4931" t="s">
        <v>140</v>
      </c>
      <c r="F4931" t="s">
        <v>14183</v>
      </c>
      <c r="G4931" t="s">
        <v>207</v>
      </c>
      <c r="H4931" t="s">
        <v>143</v>
      </c>
      <c r="I4931" t="s">
        <v>135</v>
      </c>
      <c r="J4931" t="s">
        <v>136</v>
      </c>
      <c r="K4931" t="s">
        <v>137</v>
      </c>
      <c r="L4931" t="s">
        <v>14184</v>
      </c>
      <c r="M4931" t="s">
        <v>14185</v>
      </c>
      <c r="N4931">
        <v>1.346944444</v>
      </c>
      <c r="O4931">
        <v>0</v>
      </c>
      <c r="P4931">
        <v>0</v>
      </c>
      <c r="Q4931">
        <v>0</v>
      </c>
      <c r="R4931">
        <v>0</v>
      </c>
      <c r="S4931">
        <v>0</v>
      </c>
      <c r="T4931">
        <v>4</v>
      </c>
      <c r="U4931">
        <v>0</v>
      </c>
      <c r="V4931">
        <v>0</v>
      </c>
      <c r="W4931">
        <v>0</v>
      </c>
      <c r="X4931">
        <v>0</v>
      </c>
      <c r="Y4931">
        <v>0</v>
      </c>
      <c r="Z4931">
        <v>0</v>
      </c>
      <c r="AA4931">
        <v>0</v>
      </c>
      <c r="AB4931">
        <v>2.8771838498343891</v>
      </c>
      <c r="AC4931">
        <v>0</v>
      </c>
      <c r="AD4931">
        <v>0</v>
      </c>
      <c r="AE4931">
        <v>2.8771838498343891</v>
      </c>
    </row>
    <row r="4932" spans="1:31" x14ac:dyDescent="0.25">
      <c r="A4932">
        <v>1880596</v>
      </c>
      <c r="B4932">
        <v>1</v>
      </c>
      <c r="C4932" t="s">
        <v>80</v>
      </c>
      <c r="D4932" t="s">
        <v>92</v>
      </c>
      <c r="E4932" t="s">
        <v>210</v>
      </c>
      <c r="F4932" t="s">
        <v>14186</v>
      </c>
      <c r="G4932" t="s">
        <v>171</v>
      </c>
      <c r="H4932" t="s">
        <v>134</v>
      </c>
      <c r="I4932" t="s">
        <v>135</v>
      </c>
      <c r="J4932" t="s">
        <v>136</v>
      </c>
      <c r="K4932" t="s">
        <v>172</v>
      </c>
      <c r="L4932" t="s">
        <v>197</v>
      </c>
      <c r="M4932" t="s">
        <v>14187</v>
      </c>
      <c r="N4932">
        <v>8.0580555549999993</v>
      </c>
      <c r="O4932">
        <v>0</v>
      </c>
      <c r="P4932">
        <v>828</v>
      </c>
      <c r="Q4932">
        <v>2</v>
      </c>
      <c r="R4932">
        <v>235</v>
      </c>
      <c r="S4932">
        <v>7</v>
      </c>
      <c r="T4932">
        <v>75</v>
      </c>
      <c r="U4932">
        <v>0</v>
      </c>
      <c r="V4932">
        <v>1</v>
      </c>
      <c r="W4932">
        <v>0</v>
      </c>
      <c r="X4932">
        <v>1566.6581314717703</v>
      </c>
      <c r="Y4932">
        <v>6.7432007641695595</v>
      </c>
      <c r="Z4932">
        <v>805.43312273627259</v>
      </c>
      <c r="AA4932">
        <v>110.53370829772281</v>
      </c>
      <c r="AB4932">
        <v>1112.6015909922878</v>
      </c>
      <c r="AC4932">
        <v>0</v>
      </c>
      <c r="AD4932">
        <v>1.7508332970275</v>
      </c>
      <c r="AE4932">
        <v>3603.7205875592508</v>
      </c>
    </row>
    <row r="4933" spans="1:31" x14ac:dyDescent="0.25">
      <c r="A4933">
        <v>1881008</v>
      </c>
      <c r="B4933">
        <v>1</v>
      </c>
      <c r="C4933" t="s">
        <v>80</v>
      </c>
      <c r="D4933" t="s">
        <v>103</v>
      </c>
      <c r="E4933" t="s">
        <v>140</v>
      </c>
      <c r="F4933" t="s">
        <v>14188</v>
      </c>
      <c r="G4933" t="s">
        <v>163</v>
      </c>
      <c r="H4933" t="s">
        <v>143</v>
      </c>
      <c r="I4933" t="s">
        <v>135</v>
      </c>
      <c r="J4933" t="s">
        <v>136</v>
      </c>
      <c r="K4933" t="s">
        <v>137</v>
      </c>
      <c r="L4933" t="s">
        <v>14189</v>
      </c>
      <c r="M4933" t="s">
        <v>14190</v>
      </c>
      <c r="N4933">
        <v>2.184722222</v>
      </c>
      <c r="O4933">
        <v>0</v>
      </c>
      <c r="P4933">
        <v>1</v>
      </c>
      <c r="Q4933">
        <v>0</v>
      </c>
      <c r="R4933">
        <v>0</v>
      </c>
      <c r="S4933">
        <v>0</v>
      </c>
      <c r="T4933">
        <v>0</v>
      </c>
      <c r="U4933">
        <v>0</v>
      </c>
      <c r="V4933">
        <v>0</v>
      </c>
      <c r="W4933">
        <v>0</v>
      </c>
      <c r="X4933">
        <v>0.15412014117281247</v>
      </c>
      <c r="Y4933">
        <v>0</v>
      </c>
      <c r="Z4933">
        <v>0</v>
      </c>
      <c r="AA4933">
        <v>0</v>
      </c>
      <c r="AB4933">
        <v>0</v>
      </c>
      <c r="AC4933">
        <v>0</v>
      </c>
      <c r="AD4933">
        <v>0</v>
      </c>
      <c r="AE4933">
        <v>0.15412014117281247</v>
      </c>
    </row>
    <row r="4934" spans="1:31" x14ac:dyDescent="0.25">
      <c r="A4934">
        <v>1880908</v>
      </c>
      <c r="B4934">
        <v>1</v>
      </c>
      <c r="C4934" t="s">
        <v>80</v>
      </c>
      <c r="D4934" t="s">
        <v>83</v>
      </c>
      <c r="E4934" t="s">
        <v>146</v>
      </c>
      <c r="F4934" t="s">
        <v>14191</v>
      </c>
      <c r="G4934" t="s">
        <v>148</v>
      </c>
      <c r="H4934" t="s">
        <v>143</v>
      </c>
      <c r="I4934" t="s">
        <v>135</v>
      </c>
      <c r="J4934" t="s">
        <v>136</v>
      </c>
      <c r="K4934" t="s">
        <v>137</v>
      </c>
      <c r="L4934" t="s">
        <v>14192</v>
      </c>
      <c r="M4934" t="s">
        <v>14193</v>
      </c>
      <c r="N4934">
        <v>1.963055555</v>
      </c>
      <c r="O4934">
        <v>0</v>
      </c>
      <c r="P4934">
        <v>0</v>
      </c>
      <c r="Q4934">
        <v>0</v>
      </c>
      <c r="R4934">
        <v>0</v>
      </c>
      <c r="S4934">
        <v>0</v>
      </c>
      <c r="T4934">
        <v>2</v>
      </c>
      <c r="U4934">
        <v>0</v>
      </c>
      <c r="V4934">
        <v>0</v>
      </c>
      <c r="W4934">
        <v>0</v>
      </c>
      <c r="X4934">
        <v>0</v>
      </c>
      <c r="Y4934">
        <v>0</v>
      </c>
      <c r="Z4934">
        <v>0</v>
      </c>
      <c r="AA4934">
        <v>0</v>
      </c>
      <c r="AB4934">
        <v>4.8132036472604769</v>
      </c>
      <c r="AC4934">
        <v>0</v>
      </c>
      <c r="AD4934">
        <v>0</v>
      </c>
      <c r="AE4934">
        <v>4.8132036472604769</v>
      </c>
    </row>
    <row r="4935" spans="1:31" x14ac:dyDescent="0.25">
      <c r="A4935">
        <v>1880802</v>
      </c>
      <c r="B4935">
        <v>1</v>
      </c>
      <c r="C4935" t="s">
        <v>80</v>
      </c>
      <c r="D4935" t="s">
        <v>83</v>
      </c>
      <c r="E4935" t="s">
        <v>158</v>
      </c>
      <c r="F4935" t="s">
        <v>14194</v>
      </c>
      <c r="G4935" t="s">
        <v>219</v>
      </c>
      <c r="H4935" t="s">
        <v>134</v>
      </c>
      <c r="I4935" t="s">
        <v>135</v>
      </c>
      <c r="J4935" t="s">
        <v>136</v>
      </c>
      <c r="K4935" t="s">
        <v>137</v>
      </c>
      <c r="L4935" t="s">
        <v>14195</v>
      </c>
      <c r="M4935" t="s">
        <v>14196</v>
      </c>
      <c r="N4935">
        <v>3.6205555550000001</v>
      </c>
      <c r="O4935">
        <v>0</v>
      </c>
      <c r="P4935">
        <v>92</v>
      </c>
      <c r="Q4935">
        <v>0</v>
      </c>
      <c r="R4935">
        <v>2</v>
      </c>
      <c r="S4935">
        <v>0</v>
      </c>
      <c r="T4935">
        <v>5</v>
      </c>
      <c r="U4935">
        <v>0</v>
      </c>
      <c r="V4935">
        <v>0</v>
      </c>
      <c r="W4935">
        <v>0</v>
      </c>
      <c r="X4935">
        <v>77.518802952734006</v>
      </c>
      <c r="Y4935">
        <v>0</v>
      </c>
      <c r="Z4935">
        <v>0.16543767737385778</v>
      </c>
      <c r="AA4935">
        <v>0</v>
      </c>
      <c r="AB4935">
        <v>9.0627717288121836</v>
      </c>
      <c r="AC4935">
        <v>0</v>
      </c>
      <c r="AD4935">
        <v>0</v>
      </c>
      <c r="AE4935">
        <v>86.747012358920045</v>
      </c>
    </row>
    <row r="4936" spans="1:31" x14ac:dyDescent="0.25">
      <c r="A4936">
        <v>1880759</v>
      </c>
      <c r="B4936">
        <v>1</v>
      </c>
      <c r="C4936" t="s">
        <v>80</v>
      </c>
      <c r="D4936" t="s">
        <v>82</v>
      </c>
      <c r="E4936" t="s">
        <v>210</v>
      </c>
      <c r="F4936" t="s">
        <v>14197</v>
      </c>
      <c r="G4936" t="s">
        <v>133</v>
      </c>
      <c r="H4936" t="s">
        <v>134</v>
      </c>
      <c r="I4936" t="s">
        <v>135</v>
      </c>
      <c r="J4936" t="s">
        <v>136</v>
      </c>
      <c r="K4936" t="s">
        <v>137</v>
      </c>
      <c r="L4936" t="s">
        <v>213</v>
      </c>
      <c r="M4936" t="s">
        <v>14198</v>
      </c>
      <c r="N4936">
        <v>6.3333333000000006E-2</v>
      </c>
      <c r="O4936">
        <v>0</v>
      </c>
      <c r="P4936">
        <v>7608</v>
      </c>
      <c r="Q4936">
        <v>0</v>
      </c>
      <c r="R4936">
        <v>0</v>
      </c>
      <c r="S4936">
        <v>1</v>
      </c>
      <c r="T4936">
        <v>537</v>
      </c>
      <c r="U4936">
        <v>0</v>
      </c>
      <c r="V4936">
        <v>0</v>
      </c>
      <c r="W4936">
        <v>0</v>
      </c>
      <c r="X4936">
        <v>125.83319201194196</v>
      </c>
      <c r="Y4936">
        <v>0</v>
      </c>
      <c r="Z4936">
        <v>0</v>
      </c>
      <c r="AA4936">
        <v>0</v>
      </c>
      <c r="AB4936">
        <v>41.930069613443017</v>
      </c>
      <c r="AC4936">
        <v>0</v>
      </c>
      <c r="AD4936">
        <v>0</v>
      </c>
      <c r="AE4936">
        <v>167.76326162538498</v>
      </c>
    </row>
    <row r="4937" spans="1:31" x14ac:dyDescent="0.25">
      <c r="A4937">
        <v>1880917</v>
      </c>
      <c r="B4937">
        <v>1</v>
      </c>
      <c r="C4937" t="s">
        <v>80</v>
      </c>
      <c r="D4937" t="s">
        <v>95</v>
      </c>
      <c r="E4937" t="s">
        <v>229</v>
      </c>
      <c r="F4937" t="s">
        <v>14199</v>
      </c>
      <c r="G4937" t="s">
        <v>5299</v>
      </c>
      <c r="H4937" t="s">
        <v>232</v>
      </c>
      <c r="I4937" t="s">
        <v>135</v>
      </c>
      <c r="J4937" t="s">
        <v>136</v>
      </c>
      <c r="K4937" t="s">
        <v>172</v>
      </c>
      <c r="L4937" t="s">
        <v>14200</v>
      </c>
      <c r="M4937" t="s">
        <v>14201</v>
      </c>
      <c r="N4937">
        <v>0.66722222200000003</v>
      </c>
      <c r="O4937">
        <v>11</v>
      </c>
      <c r="P4937">
        <v>681</v>
      </c>
      <c r="Q4937">
        <v>21</v>
      </c>
      <c r="R4937">
        <v>37</v>
      </c>
      <c r="S4937">
        <v>15</v>
      </c>
      <c r="T4937">
        <v>89</v>
      </c>
      <c r="U4937">
        <v>2</v>
      </c>
      <c r="V4937">
        <v>0</v>
      </c>
      <c r="W4937">
        <v>7.5254193334031951</v>
      </c>
      <c r="X4937">
        <v>110.85225451199003</v>
      </c>
      <c r="Y4937">
        <v>365.88261111591027</v>
      </c>
      <c r="Z4937">
        <v>17.060993063733644</v>
      </c>
      <c r="AA4937">
        <v>59.170185553287304</v>
      </c>
      <c r="AB4937">
        <v>85.889110703919911</v>
      </c>
      <c r="AC4937">
        <v>7.6421412348164797</v>
      </c>
      <c r="AD4937">
        <v>0</v>
      </c>
      <c r="AE4937">
        <v>654.02271551706076</v>
      </c>
    </row>
    <row r="4938" spans="1:31" x14ac:dyDescent="0.25">
      <c r="A4938">
        <v>1880894</v>
      </c>
      <c r="B4938">
        <v>1</v>
      </c>
      <c r="C4938" t="s">
        <v>80</v>
      </c>
      <c r="D4938" t="s">
        <v>85</v>
      </c>
      <c r="E4938" t="s">
        <v>169</v>
      </c>
      <c r="F4938" t="s">
        <v>14202</v>
      </c>
      <c r="G4938" t="s">
        <v>142</v>
      </c>
      <c r="H4938" t="s">
        <v>143</v>
      </c>
      <c r="I4938" t="s">
        <v>135</v>
      </c>
      <c r="J4938" t="s">
        <v>136</v>
      </c>
      <c r="K4938" t="s">
        <v>137</v>
      </c>
      <c r="L4938" t="s">
        <v>14203</v>
      </c>
      <c r="M4938" t="s">
        <v>14204</v>
      </c>
      <c r="N4938">
        <v>0.66583333300000003</v>
      </c>
      <c r="O4938">
        <v>0</v>
      </c>
      <c r="P4938">
        <v>410</v>
      </c>
      <c r="Q4938">
        <v>0</v>
      </c>
      <c r="R4938">
        <v>0</v>
      </c>
      <c r="S4938">
        <v>0</v>
      </c>
      <c r="T4938">
        <v>31</v>
      </c>
      <c r="U4938">
        <v>0</v>
      </c>
      <c r="V4938">
        <v>0</v>
      </c>
      <c r="W4938">
        <v>0</v>
      </c>
      <c r="X4938">
        <v>86.866528377237259</v>
      </c>
      <c r="Y4938">
        <v>0</v>
      </c>
      <c r="Z4938">
        <v>0</v>
      </c>
      <c r="AA4938">
        <v>0</v>
      </c>
      <c r="AB4938">
        <v>38.956811061978875</v>
      </c>
      <c r="AC4938">
        <v>0</v>
      </c>
      <c r="AD4938">
        <v>0</v>
      </c>
      <c r="AE4938">
        <v>125.82333943921614</v>
      </c>
    </row>
    <row r="4939" spans="1:31" x14ac:dyDescent="0.25">
      <c r="A4939">
        <v>1880562</v>
      </c>
      <c r="B4939">
        <v>1</v>
      </c>
      <c r="C4939" t="s">
        <v>81</v>
      </c>
      <c r="D4939" t="s">
        <v>118</v>
      </c>
      <c r="E4939" t="s">
        <v>146</v>
      </c>
      <c r="F4939" t="s">
        <v>14205</v>
      </c>
      <c r="G4939" t="s">
        <v>148</v>
      </c>
      <c r="H4939" t="s">
        <v>143</v>
      </c>
      <c r="I4939" t="s">
        <v>135</v>
      </c>
      <c r="J4939" t="s">
        <v>136</v>
      </c>
      <c r="K4939" t="s">
        <v>137</v>
      </c>
      <c r="L4939" t="s">
        <v>14206</v>
      </c>
      <c r="M4939" t="s">
        <v>14207</v>
      </c>
      <c r="N4939">
        <v>3.0975000000000001</v>
      </c>
      <c r="O4939">
        <v>0</v>
      </c>
      <c r="P4939">
        <v>3</v>
      </c>
      <c r="Q4939">
        <v>0</v>
      </c>
      <c r="R4939">
        <v>0</v>
      </c>
      <c r="S4939">
        <v>0</v>
      </c>
      <c r="T4939">
        <v>0</v>
      </c>
      <c r="U4939">
        <v>0</v>
      </c>
      <c r="V4939">
        <v>0</v>
      </c>
      <c r="W4939">
        <v>0</v>
      </c>
      <c r="X4939">
        <v>1.567529570245985</v>
      </c>
      <c r="Y4939">
        <v>0</v>
      </c>
      <c r="Z4939">
        <v>0</v>
      </c>
      <c r="AA4939">
        <v>0</v>
      </c>
      <c r="AB4939">
        <v>0</v>
      </c>
      <c r="AC4939">
        <v>0</v>
      </c>
      <c r="AD4939">
        <v>0</v>
      </c>
      <c r="AE4939">
        <v>1.567529570245985</v>
      </c>
    </row>
    <row r="4940" spans="1:31" x14ac:dyDescent="0.25">
      <c r="A4940">
        <v>1880702</v>
      </c>
      <c r="B4940">
        <v>1</v>
      </c>
      <c r="C4940" t="s">
        <v>80</v>
      </c>
      <c r="D4940" t="s">
        <v>94</v>
      </c>
      <c r="E4940" t="s">
        <v>146</v>
      </c>
      <c r="F4940" t="s">
        <v>11126</v>
      </c>
      <c r="G4940" t="s">
        <v>148</v>
      </c>
      <c r="H4940" t="s">
        <v>143</v>
      </c>
      <c r="I4940" t="s">
        <v>135</v>
      </c>
      <c r="J4940" t="s">
        <v>136</v>
      </c>
      <c r="K4940" t="s">
        <v>137</v>
      </c>
      <c r="L4940" t="s">
        <v>14208</v>
      </c>
      <c r="M4940" t="s">
        <v>14209</v>
      </c>
      <c r="N4940">
        <v>0.97694444400000002</v>
      </c>
      <c r="O4940">
        <v>0</v>
      </c>
      <c r="P4940">
        <v>92</v>
      </c>
      <c r="Q4940">
        <v>0</v>
      </c>
      <c r="R4940">
        <v>0</v>
      </c>
      <c r="S4940">
        <v>0</v>
      </c>
      <c r="T4940">
        <v>0</v>
      </c>
      <c r="U4940">
        <v>0</v>
      </c>
      <c r="V4940">
        <v>0</v>
      </c>
      <c r="W4940">
        <v>0</v>
      </c>
      <c r="X4940">
        <v>20.667241383186461</v>
      </c>
      <c r="Y4940">
        <v>0</v>
      </c>
      <c r="Z4940">
        <v>0</v>
      </c>
      <c r="AA4940">
        <v>0</v>
      </c>
      <c r="AB4940">
        <v>0</v>
      </c>
      <c r="AC4940">
        <v>0</v>
      </c>
      <c r="AD4940">
        <v>0</v>
      </c>
      <c r="AE4940">
        <v>20.667241383186461</v>
      </c>
    </row>
    <row r="4941" spans="1:31" x14ac:dyDescent="0.25">
      <c r="A4941">
        <v>1880516</v>
      </c>
      <c r="B4941">
        <v>1</v>
      </c>
      <c r="C4941" t="s">
        <v>81</v>
      </c>
      <c r="D4941" t="s">
        <v>121</v>
      </c>
      <c r="E4941" t="s">
        <v>131</v>
      </c>
      <c r="F4941" t="s">
        <v>14210</v>
      </c>
      <c r="G4941" t="s">
        <v>133</v>
      </c>
      <c r="H4941" t="s">
        <v>134</v>
      </c>
      <c r="I4941" t="s">
        <v>135</v>
      </c>
      <c r="J4941" t="s">
        <v>136</v>
      </c>
      <c r="K4941" t="s">
        <v>137</v>
      </c>
      <c r="L4941" t="s">
        <v>14211</v>
      </c>
      <c r="M4941" t="s">
        <v>14212</v>
      </c>
      <c r="N4941">
        <v>0.98027777699999996</v>
      </c>
      <c r="O4941">
        <v>0</v>
      </c>
      <c r="P4941">
        <v>442</v>
      </c>
      <c r="Q4941">
        <v>0</v>
      </c>
      <c r="R4941">
        <v>0</v>
      </c>
      <c r="S4941">
        <v>1</v>
      </c>
      <c r="T4941">
        <v>24</v>
      </c>
      <c r="U4941">
        <v>0</v>
      </c>
      <c r="V4941">
        <v>0</v>
      </c>
      <c r="W4941">
        <v>0</v>
      </c>
      <c r="X4941">
        <v>40.521218614246344</v>
      </c>
      <c r="Y4941">
        <v>0</v>
      </c>
      <c r="Z4941">
        <v>0</v>
      </c>
      <c r="AA4941">
        <v>1.1277770998707952</v>
      </c>
      <c r="AB4941">
        <v>2.995872241610114</v>
      </c>
      <c r="AC4941">
        <v>0</v>
      </c>
      <c r="AD4941">
        <v>0</v>
      </c>
      <c r="AE4941">
        <v>44.644867955727257</v>
      </c>
    </row>
    <row r="4942" spans="1:31" x14ac:dyDescent="0.25">
      <c r="A4942">
        <v>1881057</v>
      </c>
      <c r="B4942">
        <v>1</v>
      </c>
      <c r="C4942" t="s">
        <v>81</v>
      </c>
      <c r="D4942" t="s">
        <v>123</v>
      </c>
      <c r="E4942" t="s">
        <v>146</v>
      </c>
      <c r="F4942" t="s">
        <v>14213</v>
      </c>
      <c r="G4942" t="s">
        <v>148</v>
      </c>
      <c r="H4942" t="s">
        <v>143</v>
      </c>
      <c r="I4942" t="s">
        <v>135</v>
      </c>
      <c r="J4942" t="s">
        <v>136</v>
      </c>
      <c r="K4942" t="s">
        <v>137</v>
      </c>
      <c r="L4942" t="s">
        <v>14214</v>
      </c>
      <c r="M4942" t="s">
        <v>14215</v>
      </c>
      <c r="N4942">
        <v>1.1602777769999999</v>
      </c>
      <c r="O4942">
        <v>0</v>
      </c>
      <c r="P4942">
        <v>184</v>
      </c>
      <c r="Q4942">
        <v>0</v>
      </c>
      <c r="R4942">
        <v>0</v>
      </c>
      <c r="S4942">
        <v>0</v>
      </c>
      <c r="T4942">
        <v>13</v>
      </c>
      <c r="U4942">
        <v>0</v>
      </c>
      <c r="V4942">
        <v>0</v>
      </c>
      <c r="W4942">
        <v>0</v>
      </c>
      <c r="X4942">
        <v>54.60723878940648</v>
      </c>
      <c r="Y4942">
        <v>0</v>
      </c>
      <c r="Z4942">
        <v>0</v>
      </c>
      <c r="AA4942">
        <v>0</v>
      </c>
      <c r="AB4942">
        <v>10.246707641065667</v>
      </c>
      <c r="AC4942">
        <v>0</v>
      </c>
      <c r="AD4942">
        <v>0</v>
      </c>
      <c r="AE4942">
        <v>64.853946430472149</v>
      </c>
    </row>
    <row r="4943" spans="1:31" x14ac:dyDescent="0.25">
      <c r="A4943">
        <v>1880725</v>
      </c>
      <c r="B4943">
        <v>1</v>
      </c>
      <c r="C4943" t="s">
        <v>81</v>
      </c>
      <c r="D4943" t="s">
        <v>118</v>
      </c>
      <c r="E4943" t="s">
        <v>158</v>
      </c>
      <c r="F4943" t="s">
        <v>12692</v>
      </c>
      <c r="G4943" t="s">
        <v>219</v>
      </c>
      <c r="H4943" t="s">
        <v>134</v>
      </c>
      <c r="I4943" t="s">
        <v>135</v>
      </c>
      <c r="J4943" t="s">
        <v>136</v>
      </c>
      <c r="K4943" t="s">
        <v>137</v>
      </c>
      <c r="L4943" t="s">
        <v>14216</v>
      </c>
      <c r="M4943" t="s">
        <v>14217</v>
      </c>
      <c r="N4943">
        <v>1.9216666659999999</v>
      </c>
      <c r="O4943">
        <v>0</v>
      </c>
      <c r="P4943">
        <v>0</v>
      </c>
      <c r="Q4943">
        <v>11</v>
      </c>
      <c r="R4943">
        <v>0</v>
      </c>
      <c r="S4943">
        <v>2</v>
      </c>
      <c r="T4943">
        <v>0</v>
      </c>
      <c r="U4943">
        <v>0</v>
      </c>
      <c r="V4943">
        <v>0</v>
      </c>
      <c r="W4943">
        <v>0</v>
      </c>
      <c r="X4943">
        <v>0</v>
      </c>
      <c r="Y4943">
        <v>94.788366691190618</v>
      </c>
      <c r="Z4943">
        <v>0</v>
      </c>
      <c r="AA4943">
        <v>8.2040621223135339</v>
      </c>
      <c r="AB4943">
        <v>0</v>
      </c>
      <c r="AC4943">
        <v>0</v>
      </c>
      <c r="AD4943">
        <v>0</v>
      </c>
      <c r="AE4943">
        <v>102.99242881350415</v>
      </c>
    </row>
    <row r="4944" spans="1:31" x14ac:dyDescent="0.25">
      <c r="A4944">
        <v>1881063</v>
      </c>
      <c r="B4944">
        <v>1</v>
      </c>
      <c r="C4944" t="s">
        <v>80</v>
      </c>
      <c r="D4944" t="s">
        <v>97</v>
      </c>
      <c r="E4944" t="s">
        <v>140</v>
      </c>
      <c r="F4944" t="s">
        <v>14218</v>
      </c>
      <c r="G4944" t="s">
        <v>200</v>
      </c>
      <c r="H4944" t="s">
        <v>143</v>
      </c>
      <c r="I4944" t="s">
        <v>135</v>
      </c>
      <c r="J4944" t="s">
        <v>136</v>
      </c>
      <c r="K4944" t="s">
        <v>137</v>
      </c>
      <c r="L4944" t="s">
        <v>14219</v>
      </c>
      <c r="M4944" t="s">
        <v>14220</v>
      </c>
      <c r="N4944">
        <v>3.8858333329999999</v>
      </c>
      <c r="O4944">
        <v>0</v>
      </c>
      <c r="P4944">
        <v>5</v>
      </c>
      <c r="Q4944">
        <v>0</v>
      </c>
      <c r="R4944">
        <v>0</v>
      </c>
      <c r="S4944">
        <v>0</v>
      </c>
      <c r="T4944">
        <v>3</v>
      </c>
      <c r="U4944">
        <v>0</v>
      </c>
      <c r="V4944">
        <v>0</v>
      </c>
      <c r="W4944">
        <v>0</v>
      </c>
      <c r="X4944">
        <v>6.6847948290365071</v>
      </c>
      <c r="Y4944">
        <v>0</v>
      </c>
      <c r="Z4944">
        <v>0</v>
      </c>
      <c r="AA4944">
        <v>0</v>
      </c>
      <c r="AB4944">
        <v>6.8816036457327332</v>
      </c>
      <c r="AC4944">
        <v>0</v>
      </c>
      <c r="AD4944">
        <v>0</v>
      </c>
      <c r="AE4944">
        <v>13.56639847476924</v>
      </c>
    </row>
    <row r="4945" spans="1:31" x14ac:dyDescent="0.25">
      <c r="A4945">
        <v>1881017</v>
      </c>
      <c r="B4945">
        <v>1</v>
      </c>
      <c r="C4945" t="s">
        <v>80</v>
      </c>
      <c r="D4945" t="s">
        <v>88</v>
      </c>
      <c r="E4945" t="s">
        <v>158</v>
      </c>
      <c r="F4945" t="s">
        <v>14221</v>
      </c>
      <c r="G4945" t="s">
        <v>900</v>
      </c>
      <c r="H4945" t="s">
        <v>134</v>
      </c>
      <c r="I4945" t="s">
        <v>135</v>
      </c>
      <c r="J4945" t="s">
        <v>136</v>
      </c>
      <c r="K4945" t="s">
        <v>137</v>
      </c>
      <c r="L4945" t="s">
        <v>14222</v>
      </c>
      <c r="M4945" t="s">
        <v>14223</v>
      </c>
      <c r="N4945">
        <v>3.4738888879999998</v>
      </c>
      <c r="O4945">
        <v>0</v>
      </c>
      <c r="P4945">
        <v>29</v>
      </c>
      <c r="Q4945">
        <v>0</v>
      </c>
      <c r="R4945">
        <v>0</v>
      </c>
      <c r="S4945">
        <v>0</v>
      </c>
      <c r="T4945">
        <v>3</v>
      </c>
      <c r="U4945">
        <v>0</v>
      </c>
      <c r="V4945">
        <v>0</v>
      </c>
      <c r="W4945">
        <v>0</v>
      </c>
      <c r="X4945">
        <v>32.378447842049965</v>
      </c>
      <c r="Y4945">
        <v>0</v>
      </c>
      <c r="Z4945">
        <v>0</v>
      </c>
      <c r="AA4945">
        <v>0</v>
      </c>
      <c r="AB4945">
        <v>10.598166189865694</v>
      </c>
      <c r="AC4945">
        <v>0</v>
      </c>
      <c r="AD4945">
        <v>0</v>
      </c>
      <c r="AE4945">
        <v>42.976614031915659</v>
      </c>
    </row>
    <row r="4946" spans="1:31" x14ac:dyDescent="0.25">
      <c r="A4946">
        <v>1880625</v>
      </c>
      <c r="B4946">
        <v>1</v>
      </c>
      <c r="C4946" t="s">
        <v>80</v>
      </c>
      <c r="D4946" t="s">
        <v>85</v>
      </c>
      <c r="E4946" t="s">
        <v>146</v>
      </c>
      <c r="F4946" t="s">
        <v>14224</v>
      </c>
      <c r="G4946" t="s">
        <v>196</v>
      </c>
      <c r="H4946" t="s">
        <v>143</v>
      </c>
      <c r="I4946" t="s">
        <v>135</v>
      </c>
      <c r="J4946" t="s">
        <v>136</v>
      </c>
      <c r="K4946" t="s">
        <v>172</v>
      </c>
      <c r="L4946" t="s">
        <v>14225</v>
      </c>
      <c r="M4946" t="s">
        <v>14226</v>
      </c>
      <c r="N4946">
        <v>0.287644444</v>
      </c>
      <c r="O4946">
        <v>0</v>
      </c>
      <c r="P4946">
        <v>182</v>
      </c>
      <c r="Q4946">
        <v>0</v>
      </c>
      <c r="R4946">
        <v>0</v>
      </c>
      <c r="S4946">
        <v>0</v>
      </c>
      <c r="T4946">
        <v>30</v>
      </c>
      <c r="U4946">
        <v>0</v>
      </c>
      <c r="V4946">
        <v>0</v>
      </c>
      <c r="W4946">
        <v>0</v>
      </c>
      <c r="X4946">
        <v>14.575844739753794</v>
      </c>
      <c r="Y4946">
        <v>0</v>
      </c>
      <c r="Z4946">
        <v>0</v>
      </c>
      <c r="AA4946">
        <v>0</v>
      </c>
      <c r="AB4946">
        <v>14.175979041133035</v>
      </c>
      <c r="AC4946">
        <v>0</v>
      </c>
      <c r="AD4946">
        <v>0</v>
      </c>
      <c r="AE4946">
        <v>28.751823780886831</v>
      </c>
    </row>
    <row r="4947" spans="1:31" x14ac:dyDescent="0.25">
      <c r="A4947">
        <v>1880934</v>
      </c>
      <c r="B4947">
        <v>1</v>
      </c>
      <c r="C4947" t="s">
        <v>80</v>
      </c>
      <c r="D4947" t="s">
        <v>111</v>
      </c>
      <c r="E4947" t="s">
        <v>222</v>
      </c>
      <c r="F4947" t="s">
        <v>14227</v>
      </c>
      <c r="G4947" t="s">
        <v>148</v>
      </c>
      <c r="H4947" t="s">
        <v>143</v>
      </c>
      <c r="I4947" t="s">
        <v>135</v>
      </c>
      <c r="J4947" t="s">
        <v>136</v>
      </c>
      <c r="K4947" t="s">
        <v>137</v>
      </c>
      <c r="L4947" t="s">
        <v>14228</v>
      </c>
      <c r="M4947" t="s">
        <v>14229</v>
      </c>
      <c r="N4947">
        <v>1.7397222219999999</v>
      </c>
      <c r="O4947">
        <v>0</v>
      </c>
      <c r="P4947">
        <v>211</v>
      </c>
      <c r="Q4947">
        <v>0</v>
      </c>
      <c r="R4947">
        <v>0</v>
      </c>
      <c r="S4947">
        <v>0</v>
      </c>
      <c r="T4947">
        <v>20</v>
      </c>
      <c r="U4947">
        <v>0</v>
      </c>
      <c r="V4947">
        <v>0</v>
      </c>
      <c r="W4947">
        <v>0</v>
      </c>
      <c r="X4947">
        <v>97.947068500597894</v>
      </c>
      <c r="Y4947">
        <v>0</v>
      </c>
      <c r="Z4947">
        <v>0</v>
      </c>
      <c r="AA4947">
        <v>0</v>
      </c>
      <c r="AB4947">
        <v>9.9927381674844646</v>
      </c>
      <c r="AC4947">
        <v>0</v>
      </c>
      <c r="AD4947">
        <v>0</v>
      </c>
      <c r="AE4947">
        <v>107.93980666808235</v>
      </c>
    </row>
    <row r="4948" spans="1:31" x14ac:dyDescent="0.25">
      <c r="A4948">
        <v>1881080</v>
      </c>
      <c r="B4948">
        <v>1</v>
      </c>
      <c r="C4948" t="s">
        <v>81</v>
      </c>
      <c r="D4948" t="s">
        <v>118</v>
      </c>
      <c r="E4948" t="s">
        <v>146</v>
      </c>
      <c r="F4948" t="s">
        <v>14230</v>
      </c>
      <c r="G4948" t="s">
        <v>148</v>
      </c>
      <c r="H4948" t="s">
        <v>143</v>
      </c>
      <c r="I4948" t="s">
        <v>135</v>
      </c>
      <c r="J4948" t="s">
        <v>136</v>
      </c>
      <c r="K4948" t="s">
        <v>137</v>
      </c>
      <c r="L4948" t="s">
        <v>14231</v>
      </c>
      <c r="M4948" t="s">
        <v>14232</v>
      </c>
      <c r="N4948">
        <v>1.0522222219999999</v>
      </c>
      <c r="O4948">
        <v>0</v>
      </c>
      <c r="P4948">
        <v>94</v>
      </c>
      <c r="Q4948">
        <v>0</v>
      </c>
      <c r="R4948">
        <v>9</v>
      </c>
      <c r="S4948">
        <v>0</v>
      </c>
      <c r="T4948">
        <v>10</v>
      </c>
      <c r="U4948">
        <v>0</v>
      </c>
      <c r="V4948">
        <v>0</v>
      </c>
      <c r="W4948">
        <v>0</v>
      </c>
      <c r="X4948">
        <v>20.603580110070155</v>
      </c>
      <c r="Y4948">
        <v>0</v>
      </c>
      <c r="Z4948">
        <v>3.2676611092053762</v>
      </c>
      <c r="AA4948">
        <v>0</v>
      </c>
      <c r="AB4948">
        <v>0.29206149340617338</v>
      </c>
      <c r="AC4948">
        <v>0</v>
      </c>
      <c r="AD4948">
        <v>0</v>
      </c>
      <c r="AE4948">
        <v>24.163302712681705</v>
      </c>
    </row>
    <row r="4949" spans="1:31" x14ac:dyDescent="0.25">
      <c r="A4949">
        <v>1880980</v>
      </c>
      <c r="B4949">
        <v>1</v>
      </c>
      <c r="C4949" t="s">
        <v>80</v>
      </c>
      <c r="D4949" t="s">
        <v>105</v>
      </c>
      <c r="E4949" t="s">
        <v>222</v>
      </c>
      <c r="F4949" t="s">
        <v>14233</v>
      </c>
      <c r="G4949" t="s">
        <v>212</v>
      </c>
      <c r="H4949" t="s">
        <v>143</v>
      </c>
      <c r="I4949" t="s">
        <v>135</v>
      </c>
      <c r="J4949" t="s">
        <v>3</v>
      </c>
      <c r="K4949" t="s">
        <v>137</v>
      </c>
      <c r="L4949" t="s">
        <v>14234</v>
      </c>
      <c r="M4949" t="s">
        <v>14235</v>
      </c>
      <c r="N4949">
        <v>1.453888888</v>
      </c>
      <c r="O4949">
        <v>0</v>
      </c>
      <c r="P4949">
        <v>49</v>
      </c>
      <c r="Q4949">
        <v>0</v>
      </c>
      <c r="R4949">
        <v>0</v>
      </c>
      <c r="S4949">
        <v>0</v>
      </c>
      <c r="T4949">
        <v>12</v>
      </c>
      <c r="U4949">
        <v>0</v>
      </c>
      <c r="V4949">
        <v>0</v>
      </c>
      <c r="W4949">
        <v>0</v>
      </c>
      <c r="X4949">
        <v>28.108436697505095</v>
      </c>
      <c r="Y4949">
        <v>0</v>
      </c>
      <c r="Z4949">
        <v>0</v>
      </c>
      <c r="AA4949">
        <v>0</v>
      </c>
      <c r="AB4949">
        <v>30.256525920638239</v>
      </c>
      <c r="AC4949">
        <v>0</v>
      </c>
      <c r="AD4949">
        <v>0</v>
      </c>
      <c r="AE4949">
        <v>58.364962618143338</v>
      </c>
    </row>
    <row r="4950" spans="1:31" x14ac:dyDescent="0.25">
      <c r="A4950">
        <v>1880834</v>
      </c>
      <c r="B4950">
        <v>1</v>
      </c>
      <c r="C4950" t="s">
        <v>81</v>
      </c>
      <c r="D4950" t="s">
        <v>118</v>
      </c>
      <c r="E4950" t="s">
        <v>146</v>
      </c>
      <c r="F4950" t="s">
        <v>14236</v>
      </c>
      <c r="G4950" t="s">
        <v>469</v>
      </c>
      <c r="H4950" t="s">
        <v>143</v>
      </c>
      <c r="I4950" t="s">
        <v>135</v>
      </c>
      <c r="J4950" t="s">
        <v>136</v>
      </c>
      <c r="K4950" t="s">
        <v>137</v>
      </c>
      <c r="L4950" t="s">
        <v>13946</v>
      </c>
      <c r="M4950" t="s">
        <v>14237</v>
      </c>
      <c r="N4950">
        <v>4.5183333330000002</v>
      </c>
      <c r="O4950">
        <v>0</v>
      </c>
      <c r="P4950">
        <v>33</v>
      </c>
      <c r="Q4950">
        <v>0</v>
      </c>
      <c r="R4950">
        <v>0</v>
      </c>
      <c r="S4950">
        <v>0</v>
      </c>
      <c r="T4950">
        <v>5</v>
      </c>
      <c r="U4950">
        <v>0</v>
      </c>
      <c r="V4950">
        <v>0</v>
      </c>
      <c r="W4950">
        <v>0</v>
      </c>
      <c r="X4950">
        <v>33.441054252984891</v>
      </c>
      <c r="Y4950">
        <v>0</v>
      </c>
      <c r="Z4950">
        <v>0</v>
      </c>
      <c r="AA4950">
        <v>0</v>
      </c>
      <c r="AB4950">
        <v>16.881972917263219</v>
      </c>
      <c r="AC4950">
        <v>0</v>
      </c>
      <c r="AD4950">
        <v>0</v>
      </c>
      <c r="AE4950">
        <v>50.32302717024811</v>
      </c>
    </row>
    <row r="4951" spans="1:31" x14ac:dyDescent="0.25">
      <c r="A4951">
        <v>1880499</v>
      </c>
      <c r="B4951">
        <v>1</v>
      </c>
      <c r="C4951" t="s">
        <v>81</v>
      </c>
      <c r="D4951" t="s">
        <v>122</v>
      </c>
      <c r="E4951" t="s">
        <v>131</v>
      </c>
      <c r="F4951" t="s">
        <v>8125</v>
      </c>
      <c r="G4951" t="s">
        <v>133</v>
      </c>
      <c r="H4951" t="s">
        <v>134</v>
      </c>
      <c r="I4951" t="s">
        <v>135</v>
      </c>
      <c r="J4951" t="s">
        <v>136</v>
      </c>
      <c r="K4951" t="s">
        <v>137</v>
      </c>
      <c r="L4951" t="s">
        <v>14238</v>
      </c>
      <c r="M4951" t="s">
        <v>14239</v>
      </c>
      <c r="N4951">
        <v>1.638055555</v>
      </c>
      <c r="O4951">
        <v>1</v>
      </c>
      <c r="P4951">
        <v>462</v>
      </c>
      <c r="Q4951">
        <v>4</v>
      </c>
      <c r="R4951">
        <v>0</v>
      </c>
      <c r="S4951">
        <v>2</v>
      </c>
      <c r="T4951">
        <v>18</v>
      </c>
      <c r="U4951">
        <v>0</v>
      </c>
      <c r="V4951">
        <v>0</v>
      </c>
      <c r="W4951">
        <v>0.11128088509588499</v>
      </c>
      <c r="X4951">
        <v>53.535797335083437</v>
      </c>
      <c r="Y4951">
        <v>13.953597886711046</v>
      </c>
      <c r="Z4951">
        <v>0</v>
      </c>
      <c r="AA4951">
        <v>12.081586327646573</v>
      </c>
      <c r="AB4951">
        <v>2.43898419057806</v>
      </c>
      <c r="AC4951">
        <v>0</v>
      </c>
      <c r="AD4951">
        <v>0</v>
      </c>
      <c r="AE4951">
        <v>82.121246625115006</v>
      </c>
    </row>
    <row r="4952" spans="1:31" x14ac:dyDescent="0.25">
      <c r="A4952">
        <v>1880599</v>
      </c>
      <c r="B4952">
        <v>1</v>
      </c>
      <c r="C4952" t="s">
        <v>80</v>
      </c>
      <c r="D4952" t="s">
        <v>95</v>
      </c>
      <c r="E4952" t="s">
        <v>229</v>
      </c>
      <c r="F4952" t="s">
        <v>8218</v>
      </c>
      <c r="G4952" t="s">
        <v>5299</v>
      </c>
      <c r="H4952" t="s">
        <v>232</v>
      </c>
      <c r="I4952" t="s">
        <v>135</v>
      </c>
      <c r="J4952" t="s">
        <v>136</v>
      </c>
      <c r="K4952" t="s">
        <v>172</v>
      </c>
      <c r="L4952" t="s">
        <v>14240</v>
      </c>
      <c r="M4952" t="s">
        <v>14241</v>
      </c>
      <c r="N4952">
        <v>2.2366666660000001</v>
      </c>
      <c r="O4952">
        <v>49</v>
      </c>
      <c r="P4952">
        <v>4282</v>
      </c>
      <c r="Q4952">
        <v>78</v>
      </c>
      <c r="R4952">
        <v>153</v>
      </c>
      <c r="S4952">
        <v>73</v>
      </c>
      <c r="T4952">
        <v>510</v>
      </c>
      <c r="U4952">
        <v>13</v>
      </c>
      <c r="V4952">
        <v>1</v>
      </c>
      <c r="W4952">
        <v>93.332259057888066</v>
      </c>
      <c r="X4952">
        <v>2598.8781569746011</v>
      </c>
      <c r="Y4952">
        <v>3038.0868347423793</v>
      </c>
      <c r="Z4952">
        <v>192.05695211169069</v>
      </c>
      <c r="AA4952">
        <v>2052.2960256170772</v>
      </c>
      <c r="AB4952">
        <v>1760.2630306511194</v>
      </c>
      <c r="AC4952">
        <v>1950.7397263053169</v>
      </c>
      <c r="AD4952">
        <v>2.5392598836810003</v>
      </c>
      <c r="AE4952">
        <v>11688.192245343755</v>
      </c>
    </row>
    <row r="4953" spans="1:31" x14ac:dyDescent="0.25">
      <c r="A4953">
        <v>1880642</v>
      </c>
      <c r="B4953">
        <v>1</v>
      </c>
      <c r="C4953" t="s">
        <v>81</v>
      </c>
      <c r="D4953" t="s">
        <v>114</v>
      </c>
      <c r="E4953" t="s">
        <v>158</v>
      </c>
      <c r="F4953" t="s">
        <v>14242</v>
      </c>
      <c r="G4953" t="s">
        <v>219</v>
      </c>
      <c r="H4953" t="s">
        <v>134</v>
      </c>
      <c r="I4953" t="s">
        <v>135</v>
      </c>
      <c r="J4953" t="s">
        <v>136</v>
      </c>
      <c r="K4953" t="s">
        <v>137</v>
      </c>
      <c r="L4953" t="s">
        <v>14243</v>
      </c>
      <c r="M4953" t="s">
        <v>14244</v>
      </c>
      <c r="N4953">
        <v>3.477222222</v>
      </c>
      <c r="O4953">
        <v>0</v>
      </c>
      <c r="P4953">
        <v>15</v>
      </c>
      <c r="Q4953">
        <v>0</v>
      </c>
      <c r="R4953">
        <v>5</v>
      </c>
      <c r="S4953">
        <v>0</v>
      </c>
      <c r="T4953">
        <v>0</v>
      </c>
      <c r="U4953">
        <v>0</v>
      </c>
      <c r="V4953">
        <v>0</v>
      </c>
      <c r="W4953">
        <v>0</v>
      </c>
      <c r="X4953">
        <v>6.1728312869497746</v>
      </c>
      <c r="Y4953">
        <v>0</v>
      </c>
      <c r="Z4953">
        <v>19.858078666821122</v>
      </c>
      <c r="AA4953">
        <v>0</v>
      </c>
      <c r="AB4953">
        <v>0</v>
      </c>
      <c r="AC4953">
        <v>0</v>
      </c>
      <c r="AD4953">
        <v>0</v>
      </c>
      <c r="AE4953">
        <v>26.030909953770895</v>
      </c>
    </row>
    <row r="4954" spans="1:31" x14ac:dyDescent="0.25">
      <c r="A4954">
        <v>1880768</v>
      </c>
      <c r="B4954">
        <v>1</v>
      </c>
      <c r="C4954" t="s">
        <v>80</v>
      </c>
      <c r="D4954" t="s">
        <v>93</v>
      </c>
      <c r="E4954" t="s">
        <v>210</v>
      </c>
      <c r="F4954" t="s">
        <v>14245</v>
      </c>
      <c r="G4954" t="s">
        <v>133</v>
      </c>
      <c r="H4954" t="s">
        <v>134</v>
      </c>
      <c r="I4954" t="s">
        <v>152</v>
      </c>
      <c r="J4954" t="s">
        <v>136</v>
      </c>
      <c r="K4954" t="s">
        <v>137</v>
      </c>
      <c r="L4954" t="s">
        <v>14246</v>
      </c>
      <c r="M4954" t="s">
        <v>14247</v>
      </c>
      <c r="N4954">
        <v>4.8055555E-2</v>
      </c>
      <c r="O4954">
        <v>0</v>
      </c>
      <c r="P4954">
        <v>402</v>
      </c>
      <c r="Q4954">
        <v>38</v>
      </c>
      <c r="R4954">
        <v>19</v>
      </c>
      <c r="S4954">
        <v>12</v>
      </c>
      <c r="T4954">
        <v>70</v>
      </c>
      <c r="U4954">
        <v>0</v>
      </c>
      <c r="V4954">
        <v>0</v>
      </c>
      <c r="W4954">
        <v>0</v>
      </c>
      <c r="X4954">
        <v>3.693531535162673</v>
      </c>
      <c r="Y4954">
        <v>25.810362235494207</v>
      </c>
      <c r="Z4954">
        <v>7.2075186172396064</v>
      </c>
      <c r="AA4954">
        <v>4.4113282528073485</v>
      </c>
      <c r="AB4954">
        <v>6.703075840483991</v>
      </c>
      <c r="AC4954">
        <v>0</v>
      </c>
      <c r="AD4954">
        <v>0</v>
      </c>
      <c r="AE4954">
        <v>47.825816481187829</v>
      </c>
    </row>
    <row r="4955" spans="1:31" x14ac:dyDescent="0.25">
      <c r="A4955">
        <v>1880021</v>
      </c>
      <c r="B4955">
        <v>1</v>
      </c>
      <c r="C4955" t="s">
        <v>80</v>
      </c>
      <c r="D4955" t="s">
        <v>90</v>
      </c>
      <c r="E4955" t="s">
        <v>146</v>
      </c>
      <c r="F4955" t="s">
        <v>10603</v>
      </c>
      <c r="G4955" t="s">
        <v>148</v>
      </c>
      <c r="H4955" t="s">
        <v>143</v>
      </c>
      <c r="I4955" t="s">
        <v>135</v>
      </c>
      <c r="J4955" t="s">
        <v>136</v>
      </c>
      <c r="K4955" t="s">
        <v>137</v>
      </c>
      <c r="L4955" t="s">
        <v>14248</v>
      </c>
      <c r="M4955" t="s">
        <v>14249</v>
      </c>
      <c r="N4955">
        <v>1.8366666659999999</v>
      </c>
      <c r="O4955">
        <v>0</v>
      </c>
      <c r="P4955">
        <v>182</v>
      </c>
      <c r="Q4955">
        <v>0</v>
      </c>
      <c r="R4955">
        <v>0</v>
      </c>
      <c r="S4955">
        <v>0</v>
      </c>
      <c r="T4955">
        <v>4</v>
      </c>
      <c r="U4955">
        <v>0</v>
      </c>
      <c r="V4955">
        <v>0</v>
      </c>
      <c r="W4955">
        <v>0</v>
      </c>
      <c r="X4955">
        <v>50.484746657607793</v>
      </c>
      <c r="Y4955">
        <v>0</v>
      </c>
      <c r="Z4955">
        <v>0</v>
      </c>
      <c r="AA4955">
        <v>0</v>
      </c>
      <c r="AB4955">
        <v>2.0224484174749846</v>
      </c>
      <c r="AC4955">
        <v>0</v>
      </c>
      <c r="AD4955">
        <v>0</v>
      </c>
      <c r="AE4955">
        <v>52.507195075082777</v>
      </c>
    </row>
    <row r="4956" spans="1:31" x14ac:dyDescent="0.25">
      <c r="A4956">
        <v>1880519</v>
      </c>
      <c r="B4956">
        <v>1</v>
      </c>
      <c r="C4956" t="s">
        <v>81</v>
      </c>
      <c r="D4956" t="s">
        <v>121</v>
      </c>
      <c r="E4956" t="s">
        <v>131</v>
      </c>
      <c r="F4956" t="s">
        <v>14250</v>
      </c>
      <c r="G4956" t="s">
        <v>133</v>
      </c>
      <c r="H4956" t="s">
        <v>134</v>
      </c>
      <c r="I4956" t="s">
        <v>135</v>
      </c>
      <c r="J4956" t="s">
        <v>136</v>
      </c>
      <c r="K4956" t="s">
        <v>137</v>
      </c>
      <c r="L4956" t="s">
        <v>14251</v>
      </c>
      <c r="M4956" t="s">
        <v>14252</v>
      </c>
      <c r="N4956">
        <v>0.35027777700000001</v>
      </c>
      <c r="O4956">
        <v>0</v>
      </c>
      <c r="P4956">
        <v>1394</v>
      </c>
      <c r="Q4956">
        <v>5</v>
      </c>
      <c r="R4956">
        <v>58</v>
      </c>
      <c r="S4956">
        <v>4</v>
      </c>
      <c r="T4956">
        <v>49</v>
      </c>
      <c r="U4956">
        <v>0</v>
      </c>
      <c r="V4956">
        <v>0</v>
      </c>
      <c r="W4956">
        <v>0</v>
      </c>
      <c r="X4956">
        <v>55.545998938194856</v>
      </c>
      <c r="Y4956">
        <v>2.5757873142648835</v>
      </c>
      <c r="Z4956">
        <v>13.352149594244279</v>
      </c>
      <c r="AA4956">
        <v>3.7721148154772046</v>
      </c>
      <c r="AB4956">
        <v>6.2588786847392166</v>
      </c>
      <c r="AC4956">
        <v>0</v>
      </c>
      <c r="AD4956">
        <v>0</v>
      </c>
      <c r="AE4956">
        <v>81.504929346920449</v>
      </c>
    </row>
    <row r="4957" spans="1:31" x14ac:dyDescent="0.25">
      <c r="A4957">
        <v>1880997</v>
      </c>
      <c r="B4957">
        <v>1</v>
      </c>
      <c r="C4957" t="s">
        <v>80</v>
      </c>
      <c r="D4957" t="s">
        <v>93</v>
      </c>
      <c r="E4957" t="s">
        <v>222</v>
      </c>
      <c r="F4957" t="s">
        <v>14253</v>
      </c>
      <c r="G4957" t="s">
        <v>663</v>
      </c>
      <c r="H4957" t="s">
        <v>143</v>
      </c>
      <c r="I4957" t="s">
        <v>135</v>
      </c>
      <c r="J4957" t="s">
        <v>136</v>
      </c>
      <c r="K4957" t="s">
        <v>137</v>
      </c>
      <c r="L4957" t="s">
        <v>14254</v>
      </c>
      <c r="M4957" t="s">
        <v>14255</v>
      </c>
      <c r="N4957">
        <v>3.349722222</v>
      </c>
      <c r="O4957">
        <v>0</v>
      </c>
      <c r="P4957">
        <v>16</v>
      </c>
      <c r="Q4957">
        <v>0</v>
      </c>
      <c r="R4957">
        <v>0</v>
      </c>
      <c r="S4957">
        <v>0</v>
      </c>
      <c r="T4957">
        <v>19</v>
      </c>
      <c r="U4957">
        <v>0</v>
      </c>
      <c r="V4957">
        <v>0</v>
      </c>
      <c r="W4957">
        <v>0</v>
      </c>
      <c r="X4957">
        <v>20.426780353517227</v>
      </c>
      <c r="Y4957">
        <v>0</v>
      </c>
      <c r="Z4957">
        <v>0</v>
      </c>
      <c r="AA4957">
        <v>0</v>
      </c>
      <c r="AB4957">
        <v>173.67242147155343</v>
      </c>
      <c r="AC4957">
        <v>0</v>
      </c>
      <c r="AD4957">
        <v>0</v>
      </c>
      <c r="AE4957">
        <v>194.09920182507065</v>
      </c>
    </row>
    <row r="4958" spans="1:31" x14ac:dyDescent="0.25">
      <c r="A4958">
        <v>1881103</v>
      </c>
      <c r="B4958">
        <v>1</v>
      </c>
      <c r="C4958" t="s">
        <v>80</v>
      </c>
      <c r="D4958" t="s">
        <v>106</v>
      </c>
      <c r="E4958" t="s">
        <v>158</v>
      </c>
      <c r="F4958" t="s">
        <v>14256</v>
      </c>
      <c r="G4958" t="s">
        <v>219</v>
      </c>
      <c r="H4958" t="s">
        <v>134</v>
      </c>
      <c r="I4958" t="s">
        <v>135</v>
      </c>
      <c r="J4958" t="s">
        <v>136</v>
      </c>
      <c r="K4958" t="s">
        <v>137</v>
      </c>
      <c r="L4958" t="s">
        <v>14257</v>
      </c>
      <c r="M4958" t="s">
        <v>14258</v>
      </c>
      <c r="N4958">
        <v>5.2711111109999997</v>
      </c>
      <c r="O4958">
        <v>0</v>
      </c>
      <c r="P4958">
        <v>33</v>
      </c>
      <c r="Q4958">
        <v>0</v>
      </c>
      <c r="R4958">
        <v>7</v>
      </c>
      <c r="S4958">
        <v>0</v>
      </c>
      <c r="T4958">
        <v>6</v>
      </c>
      <c r="U4958">
        <v>0</v>
      </c>
      <c r="V4958">
        <v>0</v>
      </c>
      <c r="W4958">
        <v>0</v>
      </c>
      <c r="X4958">
        <v>26.695125572207896</v>
      </c>
      <c r="Y4958">
        <v>0</v>
      </c>
      <c r="Z4958">
        <v>8.3586499130423721</v>
      </c>
      <c r="AA4958">
        <v>0</v>
      </c>
      <c r="AB4958">
        <v>11.626204013691162</v>
      </c>
      <c r="AC4958">
        <v>0</v>
      </c>
      <c r="AD4958">
        <v>0</v>
      </c>
      <c r="AE4958">
        <v>46.679979498941435</v>
      </c>
    </row>
    <row r="4959" spans="1:31" x14ac:dyDescent="0.25">
      <c r="A4959">
        <v>1880605</v>
      </c>
      <c r="B4959">
        <v>1</v>
      </c>
      <c r="C4959" t="s">
        <v>80</v>
      </c>
      <c r="D4959" t="s">
        <v>103</v>
      </c>
      <c r="E4959" t="s">
        <v>158</v>
      </c>
      <c r="F4959" t="s">
        <v>14259</v>
      </c>
      <c r="G4959" t="s">
        <v>560</v>
      </c>
      <c r="H4959" t="s">
        <v>134</v>
      </c>
      <c r="I4959" t="s">
        <v>135</v>
      </c>
      <c r="J4959" t="s">
        <v>136</v>
      </c>
      <c r="K4959" t="s">
        <v>137</v>
      </c>
      <c r="L4959" t="s">
        <v>14260</v>
      </c>
      <c r="M4959" t="s">
        <v>14261</v>
      </c>
      <c r="N4959">
        <v>2.31</v>
      </c>
      <c r="O4959">
        <v>0</v>
      </c>
      <c r="P4959">
        <v>0</v>
      </c>
      <c r="Q4959">
        <v>0</v>
      </c>
      <c r="R4959">
        <v>0</v>
      </c>
      <c r="S4959">
        <v>0</v>
      </c>
      <c r="T4959">
        <v>1</v>
      </c>
      <c r="U4959">
        <v>0</v>
      </c>
      <c r="V4959">
        <v>0</v>
      </c>
      <c r="W4959">
        <v>0</v>
      </c>
      <c r="X4959">
        <v>0</v>
      </c>
      <c r="Y4959">
        <v>0</v>
      </c>
      <c r="Z4959">
        <v>0</v>
      </c>
      <c r="AA4959">
        <v>0</v>
      </c>
      <c r="AB4959">
        <v>2.0477348923358485</v>
      </c>
      <c r="AC4959">
        <v>0</v>
      </c>
      <c r="AD4959">
        <v>0</v>
      </c>
      <c r="AE4959">
        <v>2.0477348923358485</v>
      </c>
    </row>
    <row r="4960" spans="1:31" x14ac:dyDescent="0.25">
      <c r="A4960">
        <v>1880705</v>
      </c>
      <c r="B4960">
        <v>1</v>
      </c>
      <c r="C4960" t="s">
        <v>81</v>
      </c>
      <c r="D4960" t="s">
        <v>112</v>
      </c>
      <c r="E4960" t="s">
        <v>146</v>
      </c>
      <c r="F4960" t="s">
        <v>14262</v>
      </c>
      <c r="G4960" t="s">
        <v>924</v>
      </c>
      <c r="H4960" t="s">
        <v>143</v>
      </c>
      <c r="I4960" t="s">
        <v>135</v>
      </c>
      <c r="J4960" t="s">
        <v>136</v>
      </c>
      <c r="K4960" t="s">
        <v>137</v>
      </c>
      <c r="L4960" t="s">
        <v>14263</v>
      </c>
      <c r="M4960" t="s">
        <v>14264</v>
      </c>
      <c r="N4960">
        <v>0.93027777700000003</v>
      </c>
      <c r="O4960">
        <v>0</v>
      </c>
      <c r="P4960">
        <v>1</v>
      </c>
      <c r="Q4960">
        <v>0</v>
      </c>
      <c r="R4960">
        <v>0</v>
      </c>
      <c r="S4960">
        <v>0</v>
      </c>
      <c r="T4960">
        <v>2</v>
      </c>
      <c r="U4960">
        <v>0</v>
      </c>
      <c r="V4960">
        <v>0</v>
      </c>
      <c r="W4960">
        <v>0</v>
      </c>
      <c r="X4960">
        <v>0</v>
      </c>
      <c r="Y4960">
        <v>0</v>
      </c>
      <c r="Z4960">
        <v>0</v>
      </c>
      <c r="AA4960">
        <v>0</v>
      </c>
      <c r="AB4960">
        <v>3.3611337495690949</v>
      </c>
      <c r="AC4960">
        <v>0</v>
      </c>
      <c r="AD4960">
        <v>0</v>
      </c>
      <c r="AE4960">
        <v>3.3611337495690949</v>
      </c>
    </row>
    <row r="4961" spans="1:31" x14ac:dyDescent="0.25">
      <c r="A4961">
        <v>1880854</v>
      </c>
      <c r="B4961">
        <v>1</v>
      </c>
      <c r="C4961" t="s">
        <v>80</v>
      </c>
      <c r="D4961" t="s">
        <v>98</v>
      </c>
      <c r="E4961" t="s">
        <v>158</v>
      </c>
      <c r="F4961" t="s">
        <v>3769</v>
      </c>
      <c r="G4961" t="s">
        <v>219</v>
      </c>
      <c r="H4961" t="s">
        <v>134</v>
      </c>
      <c r="I4961" t="s">
        <v>135</v>
      </c>
      <c r="J4961" t="s">
        <v>136</v>
      </c>
      <c r="K4961" t="s">
        <v>137</v>
      </c>
      <c r="L4961" t="s">
        <v>14265</v>
      </c>
      <c r="M4961" t="s">
        <v>14266</v>
      </c>
      <c r="N4961">
        <v>3.3547222219999999</v>
      </c>
      <c r="O4961">
        <v>0</v>
      </c>
      <c r="P4961">
        <v>0</v>
      </c>
      <c r="Q4961">
        <v>0</v>
      </c>
      <c r="R4961">
        <v>16</v>
      </c>
      <c r="S4961">
        <v>0</v>
      </c>
      <c r="T4961">
        <v>4</v>
      </c>
      <c r="U4961">
        <v>0</v>
      </c>
      <c r="V4961">
        <v>0</v>
      </c>
      <c r="W4961">
        <v>0</v>
      </c>
      <c r="X4961">
        <v>0</v>
      </c>
      <c r="Y4961">
        <v>0</v>
      </c>
      <c r="Z4961">
        <v>220.28559147020911</v>
      </c>
      <c r="AA4961">
        <v>0</v>
      </c>
      <c r="AB4961">
        <v>32.265621720887758</v>
      </c>
      <c r="AC4961">
        <v>0</v>
      </c>
      <c r="AD4961">
        <v>0</v>
      </c>
      <c r="AE4961">
        <v>252.55121319109688</v>
      </c>
    </row>
    <row r="4962" spans="1:31" x14ac:dyDescent="0.25">
      <c r="A4962">
        <v>1880751</v>
      </c>
      <c r="B4962">
        <v>1</v>
      </c>
      <c r="C4962" t="s">
        <v>80</v>
      </c>
      <c r="D4962" t="s">
        <v>82</v>
      </c>
      <c r="E4962" t="s">
        <v>146</v>
      </c>
      <c r="F4962" t="s">
        <v>14267</v>
      </c>
      <c r="G4962" t="s">
        <v>148</v>
      </c>
      <c r="H4962" t="s">
        <v>143</v>
      </c>
      <c r="I4962" t="s">
        <v>135</v>
      </c>
      <c r="J4962" t="s">
        <v>136</v>
      </c>
      <c r="K4962" t="s">
        <v>137</v>
      </c>
      <c r="L4962" t="s">
        <v>14268</v>
      </c>
      <c r="M4962" t="s">
        <v>14269</v>
      </c>
      <c r="N4962">
        <v>2.409166666</v>
      </c>
      <c r="O4962">
        <v>0</v>
      </c>
      <c r="P4962">
        <v>0</v>
      </c>
      <c r="Q4962">
        <v>0</v>
      </c>
      <c r="R4962">
        <v>0</v>
      </c>
      <c r="S4962">
        <v>0</v>
      </c>
      <c r="T4962">
        <v>1</v>
      </c>
      <c r="U4962">
        <v>0</v>
      </c>
      <c r="V4962">
        <v>0</v>
      </c>
      <c r="W4962">
        <v>0</v>
      </c>
      <c r="X4962">
        <v>0</v>
      </c>
      <c r="Y4962">
        <v>0</v>
      </c>
      <c r="Z4962">
        <v>0</v>
      </c>
      <c r="AA4962">
        <v>0</v>
      </c>
      <c r="AB4962">
        <v>1616.1405593159036</v>
      </c>
      <c r="AC4962">
        <v>0</v>
      </c>
      <c r="AD4962">
        <v>0</v>
      </c>
      <c r="AE4962">
        <v>1616.1405593159036</v>
      </c>
    </row>
    <row r="4963" spans="1:31" x14ac:dyDescent="0.25">
      <c r="A4963">
        <v>1880728</v>
      </c>
      <c r="B4963">
        <v>1</v>
      </c>
      <c r="C4963" t="s">
        <v>80</v>
      </c>
      <c r="D4963" t="s">
        <v>92</v>
      </c>
      <c r="E4963" t="s">
        <v>158</v>
      </c>
      <c r="F4963" t="s">
        <v>14270</v>
      </c>
      <c r="G4963" t="s">
        <v>219</v>
      </c>
      <c r="H4963" t="s">
        <v>134</v>
      </c>
      <c r="I4963" t="s">
        <v>135</v>
      </c>
      <c r="J4963" t="s">
        <v>136</v>
      </c>
      <c r="K4963" t="s">
        <v>137</v>
      </c>
      <c r="L4963" t="s">
        <v>14271</v>
      </c>
      <c r="M4963" t="s">
        <v>14272</v>
      </c>
      <c r="N4963">
        <v>4.0611111109999998</v>
      </c>
      <c r="O4963">
        <v>0</v>
      </c>
      <c r="P4963">
        <v>76</v>
      </c>
      <c r="Q4963">
        <v>0</v>
      </c>
      <c r="R4963">
        <v>0</v>
      </c>
      <c r="S4963">
        <v>0</v>
      </c>
      <c r="T4963">
        <v>3</v>
      </c>
      <c r="U4963">
        <v>0</v>
      </c>
      <c r="V4963">
        <v>0</v>
      </c>
      <c r="W4963">
        <v>0</v>
      </c>
      <c r="X4963">
        <v>93.027210794504498</v>
      </c>
      <c r="Y4963">
        <v>0</v>
      </c>
      <c r="Z4963">
        <v>0</v>
      </c>
      <c r="AA4963">
        <v>0</v>
      </c>
      <c r="AB4963">
        <v>11.463284756807134</v>
      </c>
      <c r="AC4963">
        <v>0</v>
      </c>
      <c r="AD4963">
        <v>0</v>
      </c>
      <c r="AE4963">
        <v>104.49049555131162</v>
      </c>
    </row>
    <row r="4964" spans="1:31" x14ac:dyDescent="0.25">
      <c r="A4964">
        <v>1880914</v>
      </c>
      <c r="B4964">
        <v>1</v>
      </c>
      <c r="C4964" t="s">
        <v>81</v>
      </c>
      <c r="D4964" t="s">
        <v>118</v>
      </c>
      <c r="E4964" t="s">
        <v>131</v>
      </c>
      <c r="F4964" t="s">
        <v>14273</v>
      </c>
      <c r="G4964" t="s">
        <v>133</v>
      </c>
      <c r="H4964" t="s">
        <v>134</v>
      </c>
      <c r="I4964" t="s">
        <v>135</v>
      </c>
      <c r="J4964" t="s">
        <v>136</v>
      </c>
      <c r="K4964" t="s">
        <v>137</v>
      </c>
      <c r="L4964" t="s">
        <v>14274</v>
      </c>
      <c r="M4964" t="s">
        <v>14275</v>
      </c>
      <c r="N4964">
        <v>0.44277777699999998</v>
      </c>
      <c r="O4964">
        <v>19</v>
      </c>
      <c r="P4964">
        <v>1613</v>
      </c>
      <c r="Q4964">
        <v>49</v>
      </c>
      <c r="R4964">
        <v>128</v>
      </c>
      <c r="S4964">
        <v>9</v>
      </c>
      <c r="T4964">
        <v>100</v>
      </c>
      <c r="U4964">
        <v>0</v>
      </c>
      <c r="V4964">
        <v>0</v>
      </c>
      <c r="W4964">
        <v>4.3996972116618203</v>
      </c>
      <c r="X4964">
        <v>109.63994219874597</v>
      </c>
      <c r="Y4964">
        <v>166.07940455681222</v>
      </c>
      <c r="Z4964">
        <v>105.45142877760549</v>
      </c>
      <c r="AA4964">
        <v>11.005946321571148</v>
      </c>
      <c r="AB4964">
        <v>33.036383304653356</v>
      </c>
      <c r="AC4964">
        <v>0</v>
      </c>
      <c r="AD4964">
        <v>0</v>
      </c>
      <c r="AE4964">
        <v>429.61280237105007</v>
      </c>
    </row>
    <row r="4965" spans="1:31" x14ac:dyDescent="0.25">
      <c r="A4965">
        <v>1880937</v>
      </c>
      <c r="B4965">
        <v>1</v>
      </c>
      <c r="C4965" t="s">
        <v>81</v>
      </c>
      <c r="D4965" t="s">
        <v>113</v>
      </c>
      <c r="E4965" t="s">
        <v>131</v>
      </c>
      <c r="F4965" t="s">
        <v>1193</v>
      </c>
      <c r="G4965" t="s">
        <v>133</v>
      </c>
      <c r="H4965" t="s">
        <v>134</v>
      </c>
      <c r="I4965" t="s">
        <v>152</v>
      </c>
      <c r="J4965" t="s">
        <v>136</v>
      </c>
      <c r="K4965" t="s">
        <v>137</v>
      </c>
      <c r="L4965" t="s">
        <v>14276</v>
      </c>
      <c r="M4965" t="s">
        <v>14277</v>
      </c>
      <c r="N4965">
        <v>9.1666660000000004E-3</v>
      </c>
      <c r="O4965">
        <v>1</v>
      </c>
      <c r="P4965">
        <v>1502</v>
      </c>
      <c r="Q4965">
        <v>15</v>
      </c>
      <c r="R4965">
        <v>377</v>
      </c>
      <c r="S4965">
        <v>4</v>
      </c>
      <c r="T4965">
        <v>104</v>
      </c>
      <c r="U4965">
        <v>0</v>
      </c>
      <c r="V4965">
        <v>1</v>
      </c>
      <c r="W4965">
        <v>7.2336424158625E-3</v>
      </c>
      <c r="X4965">
        <v>2.9837487384005072</v>
      </c>
      <c r="Y4965">
        <v>0.34789831700803669</v>
      </c>
      <c r="Z4965">
        <v>6.2100062418209738</v>
      </c>
      <c r="AA4965">
        <v>0.43635026739624833</v>
      </c>
      <c r="AB4965">
        <v>0.80524057837851892</v>
      </c>
      <c r="AC4965">
        <v>0</v>
      </c>
      <c r="AD4965">
        <v>2.1061705326750002E-2</v>
      </c>
      <c r="AE4965">
        <v>10.811539490746897</v>
      </c>
    </row>
    <row r="4966" spans="1:31" x14ac:dyDescent="0.25">
      <c r="A4966">
        <v>1880350</v>
      </c>
      <c r="B4966">
        <v>1</v>
      </c>
      <c r="C4966" t="s">
        <v>80</v>
      </c>
      <c r="D4966" t="s">
        <v>108</v>
      </c>
      <c r="E4966" t="s">
        <v>131</v>
      </c>
      <c r="F4966" t="s">
        <v>14278</v>
      </c>
      <c r="G4966" t="s">
        <v>133</v>
      </c>
      <c r="H4966" t="s">
        <v>134</v>
      </c>
      <c r="I4966" t="s">
        <v>135</v>
      </c>
      <c r="J4966" t="s">
        <v>136</v>
      </c>
      <c r="K4966" t="s">
        <v>137</v>
      </c>
      <c r="L4966" t="s">
        <v>14279</v>
      </c>
      <c r="M4966" t="s">
        <v>14280</v>
      </c>
      <c r="N4966">
        <v>1.2066666660000001</v>
      </c>
      <c r="O4966">
        <v>0</v>
      </c>
      <c r="P4966">
        <v>151</v>
      </c>
      <c r="Q4966">
        <v>0</v>
      </c>
      <c r="R4966">
        <v>54</v>
      </c>
      <c r="S4966">
        <v>2</v>
      </c>
      <c r="T4966">
        <v>19</v>
      </c>
      <c r="U4966">
        <v>0</v>
      </c>
      <c r="V4966">
        <v>0</v>
      </c>
      <c r="W4966">
        <v>0</v>
      </c>
      <c r="X4966">
        <v>22.213116244220011</v>
      </c>
      <c r="Y4966">
        <v>0</v>
      </c>
      <c r="Z4966">
        <v>56.467384667112427</v>
      </c>
      <c r="AA4966">
        <v>6.8141973554399859</v>
      </c>
      <c r="AB4966">
        <v>12.730652700561354</v>
      </c>
      <c r="AC4966">
        <v>0</v>
      </c>
      <c r="AD4966">
        <v>0</v>
      </c>
      <c r="AE4966">
        <v>98.225350967333782</v>
      </c>
    </row>
    <row r="4967" spans="1:31" x14ac:dyDescent="0.25">
      <c r="A4967">
        <v>1880891</v>
      </c>
      <c r="B4967">
        <v>1</v>
      </c>
      <c r="C4967" t="s">
        <v>80</v>
      </c>
      <c r="D4967" t="s">
        <v>108</v>
      </c>
      <c r="E4967" t="s">
        <v>140</v>
      </c>
      <c r="F4967" t="s">
        <v>14281</v>
      </c>
      <c r="G4967" t="s">
        <v>200</v>
      </c>
      <c r="H4967" t="s">
        <v>143</v>
      </c>
      <c r="I4967" t="s">
        <v>135</v>
      </c>
      <c r="J4967" t="s">
        <v>136</v>
      </c>
      <c r="K4967" t="s">
        <v>137</v>
      </c>
      <c r="L4967" t="s">
        <v>176</v>
      </c>
      <c r="M4967" t="s">
        <v>14282</v>
      </c>
      <c r="N4967">
        <v>4.6399999999999997</v>
      </c>
      <c r="O4967">
        <v>0</v>
      </c>
      <c r="P4967">
        <v>0</v>
      </c>
      <c r="Q4967">
        <v>0</v>
      </c>
      <c r="R4967">
        <v>1</v>
      </c>
      <c r="S4967">
        <v>0</v>
      </c>
      <c r="T4967">
        <v>0</v>
      </c>
      <c r="U4967">
        <v>0</v>
      </c>
      <c r="V4967">
        <v>0</v>
      </c>
      <c r="W4967">
        <v>0</v>
      </c>
      <c r="X4967">
        <v>0</v>
      </c>
      <c r="Y4967">
        <v>0</v>
      </c>
      <c r="Z4967">
        <v>23.931853053022383</v>
      </c>
      <c r="AA4967">
        <v>0</v>
      </c>
      <c r="AB4967">
        <v>0</v>
      </c>
      <c r="AC4967">
        <v>0</v>
      </c>
      <c r="AD4967">
        <v>0</v>
      </c>
      <c r="AE4967">
        <v>23.931853053022383</v>
      </c>
    </row>
    <row r="4968" spans="1:31" x14ac:dyDescent="0.25">
      <c r="A4968">
        <v>1880828</v>
      </c>
      <c r="B4968">
        <v>1</v>
      </c>
      <c r="C4968" t="s">
        <v>81</v>
      </c>
      <c r="D4968" t="s">
        <v>120</v>
      </c>
      <c r="E4968" t="s">
        <v>140</v>
      </c>
      <c r="F4968" t="s">
        <v>14283</v>
      </c>
      <c r="G4968" t="s">
        <v>163</v>
      </c>
      <c r="H4968" t="s">
        <v>143</v>
      </c>
      <c r="I4968" t="s">
        <v>135</v>
      </c>
      <c r="J4968" t="s">
        <v>136</v>
      </c>
      <c r="K4968" t="s">
        <v>137</v>
      </c>
      <c r="L4968" t="s">
        <v>14284</v>
      </c>
      <c r="M4968" t="s">
        <v>14285</v>
      </c>
      <c r="N4968">
        <v>2.2152777769999998</v>
      </c>
      <c r="O4968">
        <v>0</v>
      </c>
      <c r="P4968">
        <v>0</v>
      </c>
      <c r="Q4968">
        <v>0</v>
      </c>
      <c r="R4968">
        <v>0</v>
      </c>
      <c r="S4968">
        <v>0</v>
      </c>
      <c r="T4968">
        <v>1</v>
      </c>
      <c r="U4968">
        <v>0</v>
      </c>
      <c r="V4968">
        <v>0</v>
      </c>
      <c r="W4968">
        <v>0</v>
      </c>
      <c r="X4968">
        <v>0</v>
      </c>
      <c r="Y4968">
        <v>0</v>
      </c>
      <c r="Z4968">
        <v>0</v>
      </c>
      <c r="AA4968">
        <v>0</v>
      </c>
      <c r="AB4968">
        <v>20.063106044192718</v>
      </c>
      <c r="AC4968">
        <v>0</v>
      </c>
      <c r="AD4968">
        <v>0</v>
      </c>
      <c r="AE4968">
        <v>20.063106044192718</v>
      </c>
    </row>
    <row r="4969" spans="1:31" x14ac:dyDescent="0.25">
      <c r="A4969">
        <v>1880542</v>
      </c>
      <c r="B4969">
        <v>1</v>
      </c>
      <c r="C4969" t="s">
        <v>80</v>
      </c>
      <c r="D4969" t="s">
        <v>96</v>
      </c>
      <c r="E4969" t="s">
        <v>146</v>
      </c>
      <c r="F4969" t="s">
        <v>14286</v>
      </c>
      <c r="G4969" t="s">
        <v>501</v>
      </c>
      <c r="H4969" t="s">
        <v>143</v>
      </c>
      <c r="I4969" t="s">
        <v>135</v>
      </c>
      <c r="J4969" t="s">
        <v>136</v>
      </c>
      <c r="K4969" t="s">
        <v>137</v>
      </c>
      <c r="L4969" t="s">
        <v>14287</v>
      </c>
      <c r="M4969" t="s">
        <v>14288</v>
      </c>
      <c r="N4969">
        <v>5.5369444440000004</v>
      </c>
      <c r="O4969">
        <v>0</v>
      </c>
      <c r="P4969">
        <v>113</v>
      </c>
      <c r="Q4969">
        <v>0</v>
      </c>
      <c r="R4969">
        <v>1</v>
      </c>
      <c r="S4969">
        <v>0</v>
      </c>
      <c r="T4969">
        <v>10</v>
      </c>
      <c r="U4969">
        <v>0</v>
      </c>
      <c r="V4969">
        <v>0</v>
      </c>
      <c r="W4969">
        <v>0</v>
      </c>
      <c r="X4969">
        <v>235.61703127877641</v>
      </c>
      <c r="Y4969">
        <v>0</v>
      </c>
      <c r="Z4969">
        <v>1.4009551876995512</v>
      </c>
      <c r="AA4969">
        <v>0</v>
      </c>
      <c r="AB4969">
        <v>16.208792123463478</v>
      </c>
      <c r="AC4969">
        <v>0</v>
      </c>
      <c r="AD4969">
        <v>0</v>
      </c>
      <c r="AE4969">
        <v>253.22677858993941</v>
      </c>
    </row>
    <row r="4970" spans="1:31" x14ac:dyDescent="0.25">
      <c r="A4970">
        <v>1880688</v>
      </c>
      <c r="B4970">
        <v>1</v>
      </c>
      <c r="C4970" t="s">
        <v>80</v>
      </c>
      <c r="D4970" t="s">
        <v>85</v>
      </c>
      <c r="E4970" t="s">
        <v>146</v>
      </c>
      <c r="F4970" t="s">
        <v>14289</v>
      </c>
      <c r="G4970" t="s">
        <v>2417</v>
      </c>
      <c r="H4970" t="s">
        <v>143</v>
      </c>
      <c r="I4970" t="s">
        <v>135</v>
      </c>
      <c r="J4970" t="s">
        <v>136</v>
      </c>
      <c r="K4970" t="s">
        <v>137</v>
      </c>
      <c r="L4970" t="s">
        <v>14290</v>
      </c>
      <c r="M4970" t="s">
        <v>14291</v>
      </c>
      <c r="N4970">
        <v>2.4350000000000001</v>
      </c>
      <c r="O4970">
        <v>0</v>
      </c>
      <c r="P4970">
        <v>96</v>
      </c>
      <c r="Q4970">
        <v>0</v>
      </c>
      <c r="R4970">
        <v>0</v>
      </c>
      <c r="S4970">
        <v>0</v>
      </c>
      <c r="T4970">
        <v>3</v>
      </c>
      <c r="U4970">
        <v>0</v>
      </c>
      <c r="V4970">
        <v>0</v>
      </c>
      <c r="W4970">
        <v>0</v>
      </c>
      <c r="X4970">
        <v>62.905208836273999</v>
      </c>
      <c r="Y4970">
        <v>0</v>
      </c>
      <c r="Z4970">
        <v>0</v>
      </c>
      <c r="AA4970">
        <v>0</v>
      </c>
      <c r="AB4970">
        <v>0.55175137640760286</v>
      </c>
      <c r="AC4970">
        <v>0</v>
      </c>
      <c r="AD4970">
        <v>0</v>
      </c>
      <c r="AE4970">
        <v>63.456960212681601</v>
      </c>
    </row>
    <row r="4971" spans="1:31" x14ac:dyDescent="0.25">
      <c r="A4971">
        <v>1880536</v>
      </c>
      <c r="B4971">
        <v>1</v>
      </c>
      <c r="C4971" t="s">
        <v>80</v>
      </c>
      <c r="D4971" t="s">
        <v>106</v>
      </c>
      <c r="E4971" t="s">
        <v>146</v>
      </c>
      <c r="F4971" t="s">
        <v>6839</v>
      </c>
      <c r="G4971" t="s">
        <v>148</v>
      </c>
      <c r="H4971" t="s">
        <v>143</v>
      </c>
      <c r="I4971" t="s">
        <v>135</v>
      </c>
      <c r="J4971" t="s">
        <v>136</v>
      </c>
      <c r="K4971" t="s">
        <v>137</v>
      </c>
      <c r="L4971" t="s">
        <v>14292</v>
      </c>
      <c r="M4971" t="s">
        <v>14293</v>
      </c>
      <c r="N4971">
        <v>1.8108333329999999</v>
      </c>
      <c r="O4971">
        <v>0</v>
      </c>
      <c r="P4971">
        <v>14</v>
      </c>
      <c r="Q4971">
        <v>0</v>
      </c>
      <c r="R4971">
        <v>3</v>
      </c>
      <c r="S4971">
        <v>0</v>
      </c>
      <c r="T4971">
        <v>3</v>
      </c>
      <c r="U4971">
        <v>0</v>
      </c>
      <c r="V4971">
        <v>0</v>
      </c>
      <c r="W4971">
        <v>0</v>
      </c>
      <c r="X4971">
        <v>10.310363133477175</v>
      </c>
      <c r="Y4971">
        <v>0</v>
      </c>
      <c r="Z4971">
        <v>32.276450004398782</v>
      </c>
      <c r="AA4971">
        <v>0</v>
      </c>
      <c r="AB4971">
        <v>1.7768748385364623</v>
      </c>
      <c r="AC4971">
        <v>0</v>
      </c>
      <c r="AD4971">
        <v>0</v>
      </c>
      <c r="AE4971">
        <v>44.363687976412422</v>
      </c>
    </row>
    <row r="4972" spans="1:31" x14ac:dyDescent="0.25">
      <c r="A4972">
        <v>1880682</v>
      </c>
      <c r="B4972">
        <v>1</v>
      </c>
      <c r="C4972" t="s">
        <v>81</v>
      </c>
      <c r="D4972" t="s">
        <v>123</v>
      </c>
      <c r="E4972" t="s">
        <v>158</v>
      </c>
      <c r="F4972" t="s">
        <v>14294</v>
      </c>
      <c r="G4972" t="s">
        <v>133</v>
      </c>
      <c r="H4972" t="s">
        <v>134</v>
      </c>
      <c r="I4972" t="s">
        <v>135</v>
      </c>
      <c r="J4972" t="s">
        <v>136</v>
      </c>
      <c r="K4972" t="s">
        <v>137</v>
      </c>
      <c r="L4972" t="s">
        <v>14295</v>
      </c>
      <c r="M4972" t="s">
        <v>14296</v>
      </c>
      <c r="N4972">
        <v>0.84805555499999996</v>
      </c>
      <c r="O4972">
        <v>0</v>
      </c>
      <c r="P4972">
        <v>2</v>
      </c>
      <c r="Q4972">
        <v>0</v>
      </c>
      <c r="R4972">
        <v>53</v>
      </c>
      <c r="S4972">
        <v>2</v>
      </c>
      <c r="T4972">
        <v>20</v>
      </c>
      <c r="U4972">
        <v>18</v>
      </c>
      <c r="V4972">
        <v>0</v>
      </c>
      <c r="W4972">
        <v>0</v>
      </c>
      <c r="X4972">
        <v>1.318768002216395</v>
      </c>
      <c r="Y4972">
        <v>0</v>
      </c>
      <c r="Z4972">
        <v>63.452221787780928</v>
      </c>
      <c r="AA4972">
        <v>46.01781071175094</v>
      </c>
      <c r="AB4972">
        <v>52.659167081836628</v>
      </c>
      <c r="AC4972">
        <v>5373.6935924145191</v>
      </c>
      <c r="AD4972">
        <v>0</v>
      </c>
      <c r="AE4972">
        <v>5537.1415599981037</v>
      </c>
    </row>
    <row r="4973" spans="1:31" x14ac:dyDescent="0.25">
      <c r="A4973">
        <v>1881000</v>
      </c>
      <c r="B4973">
        <v>1</v>
      </c>
      <c r="C4973" t="s">
        <v>81</v>
      </c>
      <c r="D4973" t="s">
        <v>115</v>
      </c>
      <c r="E4973" t="s">
        <v>146</v>
      </c>
      <c r="F4973" t="s">
        <v>14297</v>
      </c>
      <c r="G4973" t="s">
        <v>148</v>
      </c>
      <c r="H4973" t="s">
        <v>143</v>
      </c>
      <c r="I4973" t="s">
        <v>135</v>
      </c>
      <c r="J4973" t="s">
        <v>136</v>
      </c>
      <c r="K4973" t="s">
        <v>137</v>
      </c>
      <c r="L4973" t="s">
        <v>14298</v>
      </c>
      <c r="M4973" t="s">
        <v>14299</v>
      </c>
      <c r="N4973">
        <v>3.5694444440000002</v>
      </c>
      <c r="O4973">
        <v>0</v>
      </c>
      <c r="P4973">
        <v>11</v>
      </c>
      <c r="Q4973">
        <v>0</v>
      </c>
      <c r="R4973">
        <v>2</v>
      </c>
      <c r="S4973">
        <v>0</v>
      </c>
      <c r="T4973">
        <v>0</v>
      </c>
      <c r="U4973">
        <v>0</v>
      </c>
      <c r="V4973">
        <v>0</v>
      </c>
      <c r="W4973">
        <v>0</v>
      </c>
      <c r="X4973">
        <v>3.9195701672527337</v>
      </c>
      <c r="Y4973">
        <v>0</v>
      </c>
      <c r="Z4973">
        <v>0.49931006234229858</v>
      </c>
      <c r="AA4973">
        <v>0</v>
      </c>
      <c r="AB4973">
        <v>0</v>
      </c>
      <c r="AC4973">
        <v>0</v>
      </c>
      <c r="AD4973">
        <v>0</v>
      </c>
      <c r="AE4973">
        <v>4.4188802295950325</v>
      </c>
    </row>
    <row r="4974" spans="1:31" x14ac:dyDescent="0.25">
      <c r="A4974">
        <v>1880622</v>
      </c>
      <c r="B4974">
        <v>1</v>
      </c>
      <c r="C4974" t="s">
        <v>80</v>
      </c>
      <c r="D4974" t="s">
        <v>97</v>
      </c>
      <c r="E4974" t="s">
        <v>146</v>
      </c>
      <c r="F4974" t="s">
        <v>14300</v>
      </c>
      <c r="G4974" t="s">
        <v>171</v>
      </c>
      <c r="H4974" t="s">
        <v>143</v>
      </c>
      <c r="I4974" t="s">
        <v>135</v>
      </c>
      <c r="J4974" t="s">
        <v>136</v>
      </c>
      <c r="K4974" t="s">
        <v>172</v>
      </c>
      <c r="L4974" t="s">
        <v>14301</v>
      </c>
      <c r="M4974" t="s">
        <v>14302</v>
      </c>
      <c r="N4974">
        <v>2.25</v>
      </c>
      <c r="O4974">
        <v>0</v>
      </c>
      <c r="P4974">
        <v>15</v>
      </c>
      <c r="Q4974">
        <v>0</v>
      </c>
      <c r="R4974">
        <v>0</v>
      </c>
      <c r="S4974">
        <v>0</v>
      </c>
      <c r="T4974">
        <v>0</v>
      </c>
      <c r="U4974">
        <v>0</v>
      </c>
      <c r="V4974">
        <v>0</v>
      </c>
      <c r="W4974">
        <v>0</v>
      </c>
      <c r="X4974">
        <v>8.6771226947734998</v>
      </c>
      <c r="Y4974">
        <v>0</v>
      </c>
      <c r="Z4974">
        <v>0</v>
      </c>
      <c r="AA4974">
        <v>0</v>
      </c>
      <c r="AB4974">
        <v>0</v>
      </c>
      <c r="AC4974">
        <v>0</v>
      </c>
      <c r="AD4974">
        <v>0</v>
      </c>
      <c r="AE4974">
        <v>8.6771226947734998</v>
      </c>
    </row>
    <row r="4975" spans="1:31" x14ac:dyDescent="0.25">
      <c r="A4975">
        <v>1880522</v>
      </c>
      <c r="B4975">
        <v>1</v>
      </c>
      <c r="C4975" t="s">
        <v>81</v>
      </c>
      <c r="D4975" t="s">
        <v>127</v>
      </c>
      <c r="E4975" t="s">
        <v>131</v>
      </c>
      <c r="F4975" t="s">
        <v>390</v>
      </c>
      <c r="G4975" t="s">
        <v>133</v>
      </c>
      <c r="H4975" t="s">
        <v>134</v>
      </c>
      <c r="I4975" t="s">
        <v>135</v>
      </c>
      <c r="J4975" t="s">
        <v>136</v>
      </c>
      <c r="K4975" t="s">
        <v>137</v>
      </c>
      <c r="L4975" t="s">
        <v>14303</v>
      </c>
      <c r="M4975" t="s">
        <v>14304</v>
      </c>
      <c r="N4975">
        <v>3.9055555549999998</v>
      </c>
      <c r="O4975">
        <v>2</v>
      </c>
      <c r="P4975">
        <v>52</v>
      </c>
      <c r="Q4975">
        <v>79</v>
      </c>
      <c r="R4975">
        <v>74</v>
      </c>
      <c r="S4975">
        <v>0</v>
      </c>
      <c r="T4975">
        <v>5</v>
      </c>
      <c r="U4975">
        <v>1</v>
      </c>
      <c r="V4975">
        <v>0</v>
      </c>
      <c r="W4975">
        <v>4.3940765617414668</v>
      </c>
      <c r="X4975">
        <v>38.630107547627318</v>
      </c>
      <c r="Y4975">
        <v>1005.4748624965133</v>
      </c>
      <c r="Z4975">
        <v>917.39190138343599</v>
      </c>
      <c r="AA4975">
        <v>0</v>
      </c>
      <c r="AB4975">
        <v>13.212176903960454</v>
      </c>
      <c r="AC4975">
        <v>808.75302818824161</v>
      </c>
      <c r="AD4975">
        <v>0</v>
      </c>
      <c r="AE4975">
        <v>2787.8561530815205</v>
      </c>
    </row>
    <row r="4976" spans="1:31" x14ac:dyDescent="0.25">
      <c r="A4976">
        <v>1880745</v>
      </c>
      <c r="B4976">
        <v>1</v>
      </c>
      <c r="C4976" t="s">
        <v>81</v>
      </c>
      <c r="D4976" t="s">
        <v>112</v>
      </c>
      <c r="E4976" t="s">
        <v>146</v>
      </c>
      <c r="F4976" t="s">
        <v>14305</v>
      </c>
      <c r="G4976" t="s">
        <v>148</v>
      </c>
      <c r="H4976" t="s">
        <v>143</v>
      </c>
      <c r="I4976" t="s">
        <v>135</v>
      </c>
      <c r="J4976" t="s">
        <v>136</v>
      </c>
      <c r="K4976" t="s">
        <v>137</v>
      </c>
      <c r="L4976" t="s">
        <v>14306</v>
      </c>
      <c r="M4976" t="s">
        <v>14307</v>
      </c>
      <c r="N4976">
        <v>7.5938888880000004</v>
      </c>
      <c r="O4976">
        <v>0</v>
      </c>
      <c r="P4976">
        <v>1</v>
      </c>
      <c r="Q4976">
        <v>0</v>
      </c>
      <c r="R4976">
        <v>0</v>
      </c>
      <c r="S4976">
        <v>0</v>
      </c>
      <c r="T4976">
        <v>0</v>
      </c>
      <c r="U4976">
        <v>0</v>
      </c>
      <c r="V4976">
        <v>0</v>
      </c>
      <c r="W4976">
        <v>0</v>
      </c>
      <c r="X4976">
        <v>1.1623023361183533</v>
      </c>
      <c r="Y4976">
        <v>0</v>
      </c>
      <c r="Z4976">
        <v>0</v>
      </c>
      <c r="AA4976">
        <v>0</v>
      </c>
      <c r="AB4976">
        <v>0</v>
      </c>
      <c r="AC4976">
        <v>0</v>
      </c>
      <c r="AD4976">
        <v>0</v>
      </c>
      <c r="AE4976">
        <v>1.1623023361183533</v>
      </c>
    </row>
    <row r="4977" spans="1:31" x14ac:dyDescent="0.25">
      <c r="A4977">
        <v>1880994</v>
      </c>
      <c r="B4977">
        <v>1</v>
      </c>
      <c r="C4977" t="s">
        <v>81</v>
      </c>
      <c r="D4977" t="s">
        <v>118</v>
      </c>
      <c r="E4977" t="s">
        <v>131</v>
      </c>
      <c r="F4977" t="s">
        <v>14308</v>
      </c>
      <c r="G4977" t="s">
        <v>133</v>
      </c>
      <c r="H4977" t="s">
        <v>134</v>
      </c>
      <c r="I4977" t="s">
        <v>152</v>
      </c>
      <c r="J4977" t="s">
        <v>136</v>
      </c>
      <c r="K4977" t="s">
        <v>137</v>
      </c>
      <c r="L4977" t="s">
        <v>14309</v>
      </c>
      <c r="M4977" t="s">
        <v>14310</v>
      </c>
      <c r="N4977">
        <v>7.4999999999999997E-3</v>
      </c>
      <c r="O4977">
        <v>1</v>
      </c>
      <c r="P4977">
        <v>247</v>
      </c>
      <c r="Q4977">
        <v>56</v>
      </c>
      <c r="R4977">
        <v>23</v>
      </c>
      <c r="S4977">
        <v>5</v>
      </c>
      <c r="T4977">
        <v>22</v>
      </c>
      <c r="U4977">
        <v>0</v>
      </c>
      <c r="V4977">
        <v>0</v>
      </c>
      <c r="W4977">
        <v>2.5991179075260003E-2</v>
      </c>
      <c r="X4977">
        <v>0.39892319058480008</v>
      </c>
      <c r="Y4977">
        <v>1.4136038280118122</v>
      </c>
      <c r="Z4977">
        <v>0.91476071732033992</v>
      </c>
      <c r="AA4977">
        <v>0.21357564194011497</v>
      </c>
      <c r="AB4977">
        <v>7.4288295139357516E-2</v>
      </c>
      <c r="AC4977">
        <v>0</v>
      </c>
      <c r="AD4977">
        <v>0</v>
      </c>
      <c r="AE4977">
        <v>3.0411428520716846</v>
      </c>
    </row>
    <row r="4978" spans="1:31" x14ac:dyDescent="0.25">
      <c r="A4978">
        <v>1880957</v>
      </c>
      <c r="B4978">
        <v>1</v>
      </c>
      <c r="C4978" t="s">
        <v>80</v>
      </c>
      <c r="D4978" t="s">
        <v>108</v>
      </c>
      <c r="E4978" t="s">
        <v>146</v>
      </c>
      <c r="F4978" t="s">
        <v>14311</v>
      </c>
      <c r="G4978" t="s">
        <v>148</v>
      </c>
      <c r="H4978" t="s">
        <v>143</v>
      </c>
      <c r="I4978" t="s">
        <v>135</v>
      </c>
      <c r="J4978" t="s">
        <v>136</v>
      </c>
      <c r="K4978" t="s">
        <v>137</v>
      </c>
      <c r="L4978" t="s">
        <v>14312</v>
      </c>
      <c r="M4978" t="s">
        <v>14313</v>
      </c>
      <c r="N4978">
        <v>1.459166666</v>
      </c>
      <c r="O4978">
        <v>0</v>
      </c>
      <c r="P4978">
        <v>5</v>
      </c>
      <c r="Q4978">
        <v>0</v>
      </c>
      <c r="R4978">
        <v>0</v>
      </c>
      <c r="S4978">
        <v>0</v>
      </c>
      <c r="T4978">
        <v>0</v>
      </c>
      <c r="U4978">
        <v>0</v>
      </c>
      <c r="V4978">
        <v>0</v>
      </c>
      <c r="W4978">
        <v>0</v>
      </c>
      <c r="X4978">
        <v>1.4953308810101438</v>
      </c>
      <c r="Y4978">
        <v>0</v>
      </c>
      <c r="Z4978">
        <v>0</v>
      </c>
      <c r="AA4978">
        <v>0</v>
      </c>
      <c r="AB4978">
        <v>0</v>
      </c>
      <c r="AC4978">
        <v>0</v>
      </c>
      <c r="AD4978">
        <v>0</v>
      </c>
      <c r="AE4978">
        <v>1.4953308810101438</v>
      </c>
    </row>
    <row r="4979" spans="1:31" x14ac:dyDescent="0.25">
      <c r="A4979">
        <v>1880708</v>
      </c>
      <c r="B4979">
        <v>1</v>
      </c>
      <c r="C4979" t="s">
        <v>80</v>
      </c>
      <c r="D4979" t="s">
        <v>103</v>
      </c>
      <c r="E4979" t="s">
        <v>140</v>
      </c>
      <c r="F4979" t="s">
        <v>14314</v>
      </c>
      <c r="G4979" t="s">
        <v>163</v>
      </c>
      <c r="H4979" t="s">
        <v>143</v>
      </c>
      <c r="I4979" t="s">
        <v>135</v>
      </c>
      <c r="J4979" t="s">
        <v>136</v>
      </c>
      <c r="K4979" t="s">
        <v>137</v>
      </c>
      <c r="L4979" t="s">
        <v>14315</v>
      </c>
      <c r="M4979" t="s">
        <v>14316</v>
      </c>
      <c r="N4979">
        <v>5.4019444439999997</v>
      </c>
      <c r="O4979">
        <v>0</v>
      </c>
      <c r="P4979">
        <v>0</v>
      </c>
      <c r="Q4979">
        <v>0</v>
      </c>
      <c r="R4979">
        <v>0</v>
      </c>
      <c r="S4979">
        <v>0</v>
      </c>
      <c r="T4979">
        <v>1</v>
      </c>
      <c r="U4979">
        <v>0</v>
      </c>
      <c r="V4979">
        <v>0</v>
      </c>
      <c r="W4979">
        <v>0</v>
      </c>
      <c r="X4979">
        <v>0</v>
      </c>
      <c r="Y4979">
        <v>0</v>
      </c>
      <c r="Z4979">
        <v>0</v>
      </c>
      <c r="AA4979">
        <v>0</v>
      </c>
      <c r="AB4979">
        <v>1.8608230910999723</v>
      </c>
      <c r="AC4979">
        <v>0</v>
      </c>
      <c r="AD4979">
        <v>0</v>
      </c>
      <c r="AE4979">
        <v>1.8608230910999723</v>
      </c>
    </row>
    <row r="4980" spans="1:31" x14ac:dyDescent="0.25">
      <c r="A4980">
        <v>1881100</v>
      </c>
      <c r="B4980">
        <v>1</v>
      </c>
      <c r="C4980" t="s">
        <v>81</v>
      </c>
      <c r="D4980" t="s">
        <v>128</v>
      </c>
      <c r="E4980" t="s">
        <v>140</v>
      </c>
      <c r="F4980" t="s">
        <v>14317</v>
      </c>
      <c r="G4980" t="s">
        <v>163</v>
      </c>
      <c r="H4980" t="s">
        <v>143</v>
      </c>
      <c r="I4980" t="s">
        <v>135</v>
      </c>
      <c r="J4980" t="s">
        <v>136</v>
      </c>
      <c r="K4980" t="s">
        <v>137</v>
      </c>
      <c r="L4980" t="s">
        <v>14318</v>
      </c>
      <c r="M4980" t="s">
        <v>14319</v>
      </c>
      <c r="N4980">
        <v>1.1994444440000001</v>
      </c>
      <c r="O4980">
        <v>0</v>
      </c>
      <c r="P4980">
        <v>3</v>
      </c>
      <c r="Q4980">
        <v>0</v>
      </c>
      <c r="R4980">
        <v>0</v>
      </c>
      <c r="S4980">
        <v>0</v>
      </c>
      <c r="T4980">
        <v>0</v>
      </c>
      <c r="U4980">
        <v>0</v>
      </c>
      <c r="V4980">
        <v>0</v>
      </c>
      <c r="W4980">
        <v>0</v>
      </c>
      <c r="X4980">
        <v>0.80218616814782451</v>
      </c>
      <c r="Y4980">
        <v>0</v>
      </c>
      <c r="Z4980">
        <v>0</v>
      </c>
      <c r="AA4980">
        <v>0</v>
      </c>
      <c r="AB4980">
        <v>0</v>
      </c>
      <c r="AC4980">
        <v>0</v>
      </c>
      <c r="AD4980">
        <v>0</v>
      </c>
      <c r="AE4980">
        <v>0.80218616814782451</v>
      </c>
    </row>
    <row r="4981" spans="1:31" x14ac:dyDescent="0.25">
      <c r="A4981">
        <v>1880559</v>
      </c>
      <c r="B4981">
        <v>1</v>
      </c>
      <c r="C4981" t="s">
        <v>80</v>
      </c>
      <c r="D4981" t="s">
        <v>91</v>
      </c>
      <c r="E4981" t="s">
        <v>131</v>
      </c>
      <c r="F4981" t="s">
        <v>14320</v>
      </c>
      <c r="G4981" t="s">
        <v>196</v>
      </c>
      <c r="H4981" t="s">
        <v>134</v>
      </c>
      <c r="I4981" t="s">
        <v>135</v>
      </c>
      <c r="J4981" t="s">
        <v>136</v>
      </c>
      <c r="K4981" t="s">
        <v>172</v>
      </c>
      <c r="L4981" t="s">
        <v>14321</v>
      </c>
      <c r="M4981" t="s">
        <v>14322</v>
      </c>
      <c r="N4981">
        <v>3.578293333</v>
      </c>
      <c r="O4981">
        <v>2</v>
      </c>
      <c r="P4981">
        <v>456</v>
      </c>
      <c r="Q4981">
        <v>0</v>
      </c>
      <c r="R4981">
        <v>33</v>
      </c>
      <c r="S4981">
        <v>0</v>
      </c>
      <c r="T4981">
        <v>50</v>
      </c>
      <c r="U4981">
        <v>0</v>
      </c>
      <c r="V4981">
        <v>1</v>
      </c>
      <c r="W4981">
        <v>6.7679544926763251</v>
      </c>
      <c r="X4981">
        <v>302.29142814023919</v>
      </c>
      <c r="Y4981">
        <v>0</v>
      </c>
      <c r="Z4981">
        <v>71.538962937016393</v>
      </c>
      <c r="AA4981">
        <v>0</v>
      </c>
      <c r="AB4981">
        <v>124.4926339644521</v>
      </c>
      <c r="AC4981">
        <v>0</v>
      </c>
      <c r="AD4981">
        <v>301.45831366012629</v>
      </c>
      <c r="AE4981">
        <v>806.54929319451026</v>
      </c>
    </row>
    <row r="4982" spans="1:31" x14ac:dyDescent="0.25">
      <c r="A4982">
        <v>1880018</v>
      </c>
      <c r="B4982">
        <v>1</v>
      </c>
      <c r="C4982" t="s">
        <v>80</v>
      </c>
      <c r="D4982" t="s">
        <v>82</v>
      </c>
      <c r="E4982" t="s">
        <v>210</v>
      </c>
      <c r="F4982" t="s">
        <v>14323</v>
      </c>
      <c r="G4982" t="s">
        <v>476</v>
      </c>
      <c r="H4982" t="s">
        <v>134</v>
      </c>
      <c r="I4982" t="s">
        <v>135</v>
      </c>
      <c r="J4982" t="s">
        <v>136</v>
      </c>
      <c r="K4982" t="s">
        <v>172</v>
      </c>
      <c r="L4982" t="s">
        <v>14324</v>
      </c>
      <c r="M4982" t="s">
        <v>14325</v>
      </c>
      <c r="N4982">
        <v>9.5000000000000001E-2</v>
      </c>
      <c r="O4982">
        <v>0</v>
      </c>
      <c r="P4982">
        <v>6190</v>
      </c>
      <c r="Q4982">
        <v>0</v>
      </c>
      <c r="R4982">
        <v>0</v>
      </c>
      <c r="S4982">
        <v>1</v>
      </c>
      <c r="T4982">
        <v>2408</v>
      </c>
      <c r="U4982">
        <v>0</v>
      </c>
      <c r="V4982">
        <v>2</v>
      </c>
      <c r="W4982">
        <v>0</v>
      </c>
      <c r="X4982">
        <v>102.6161408143814</v>
      </c>
      <c r="Y4982">
        <v>0</v>
      </c>
      <c r="Z4982">
        <v>0</v>
      </c>
      <c r="AA4982">
        <v>4.9053274128081004</v>
      </c>
      <c r="AB4982">
        <v>106.09921474649252</v>
      </c>
      <c r="AC4982">
        <v>0</v>
      </c>
      <c r="AD4982">
        <v>4.3821777770459995</v>
      </c>
      <c r="AE4982">
        <v>218.00286075072802</v>
      </c>
    </row>
    <row r="4983" spans="1:31" x14ac:dyDescent="0.25">
      <c r="A4983">
        <v>1880253</v>
      </c>
      <c r="B4983">
        <v>1</v>
      </c>
      <c r="C4983" t="s">
        <v>81</v>
      </c>
      <c r="D4983" t="s">
        <v>118</v>
      </c>
      <c r="E4983" t="s">
        <v>169</v>
      </c>
      <c r="F4983" t="s">
        <v>14326</v>
      </c>
      <c r="G4983" t="s">
        <v>183</v>
      </c>
      <c r="H4983" t="s">
        <v>143</v>
      </c>
      <c r="I4983" t="s">
        <v>135</v>
      </c>
      <c r="J4983" t="s">
        <v>136</v>
      </c>
      <c r="K4983" t="s">
        <v>137</v>
      </c>
      <c r="L4983" t="s">
        <v>14327</v>
      </c>
      <c r="M4983" t="s">
        <v>14328</v>
      </c>
      <c r="N4983">
        <v>1.425277777</v>
      </c>
      <c r="O4983">
        <v>0</v>
      </c>
      <c r="P4983">
        <v>2</v>
      </c>
      <c r="Q4983">
        <v>0</v>
      </c>
      <c r="R4983">
        <v>13</v>
      </c>
      <c r="S4983">
        <v>0</v>
      </c>
      <c r="T4983">
        <v>1</v>
      </c>
      <c r="U4983">
        <v>0</v>
      </c>
      <c r="V4983">
        <v>0</v>
      </c>
      <c r="W4983">
        <v>0</v>
      </c>
      <c r="X4983">
        <v>2.6549212256158996</v>
      </c>
      <c r="Y4983">
        <v>0</v>
      </c>
      <c r="Z4983">
        <v>23.883563363185775</v>
      </c>
      <c r="AA4983">
        <v>0</v>
      </c>
      <c r="AB4983">
        <v>2.7684250551047023</v>
      </c>
      <c r="AC4983">
        <v>0</v>
      </c>
      <c r="AD4983">
        <v>0</v>
      </c>
      <c r="AE4983">
        <v>29.30690964390638</v>
      </c>
    </row>
    <row r="4984" spans="1:31" x14ac:dyDescent="0.25">
      <c r="A4984">
        <v>1880585</v>
      </c>
      <c r="B4984">
        <v>1</v>
      </c>
      <c r="C4984" t="s">
        <v>81</v>
      </c>
      <c r="D4984" t="s">
        <v>122</v>
      </c>
      <c r="E4984" t="s">
        <v>158</v>
      </c>
      <c r="F4984" t="s">
        <v>14329</v>
      </c>
      <c r="G4984" t="s">
        <v>219</v>
      </c>
      <c r="H4984" t="s">
        <v>134</v>
      </c>
      <c r="I4984" t="s">
        <v>135</v>
      </c>
      <c r="J4984" t="s">
        <v>136</v>
      </c>
      <c r="K4984" t="s">
        <v>137</v>
      </c>
      <c r="L4984" t="s">
        <v>14330</v>
      </c>
      <c r="M4984" t="s">
        <v>14331</v>
      </c>
      <c r="N4984">
        <v>1.3108333329999999</v>
      </c>
      <c r="O4984">
        <v>2</v>
      </c>
      <c r="P4984">
        <v>23</v>
      </c>
      <c r="Q4984">
        <v>5</v>
      </c>
      <c r="R4984">
        <v>0</v>
      </c>
      <c r="S4984">
        <v>0</v>
      </c>
      <c r="T4984">
        <v>1</v>
      </c>
      <c r="U4984">
        <v>0</v>
      </c>
      <c r="V4984">
        <v>0</v>
      </c>
      <c r="W4984">
        <v>2.7243392634522325</v>
      </c>
      <c r="X4984">
        <v>7.4094983704579382</v>
      </c>
      <c r="Y4984">
        <v>7.4771832731854202</v>
      </c>
      <c r="Z4984">
        <v>0</v>
      </c>
      <c r="AA4984">
        <v>0</v>
      </c>
      <c r="AB4984">
        <v>2.8981887941763507</v>
      </c>
      <c r="AC4984">
        <v>0</v>
      </c>
      <c r="AD4984">
        <v>0</v>
      </c>
      <c r="AE4984">
        <v>20.509209701271942</v>
      </c>
    </row>
    <row r="4985" spans="1:31" x14ac:dyDescent="0.25">
      <c r="A4985">
        <v>1880800</v>
      </c>
      <c r="B4985">
        <v>1</v>
      </c>
      <c r="C4985" t="s">
        <v>81</v>
      </c>
      <c r="D4985" t="s">
        <v>112</v>
      </c>
      <c r="E4985" t="s">
        <v>169</v>
      </c>
      <c r="F4985" t="s">
        <v>14332</v>
      </c>
      <c r="G4985" t="s">
        <v>2576</v>
      </c>
      <c r="H4985" t="s">
        <v>143</v>
      </c>
      <c r="I4985" t="s">
        <v>135</v>
      </c>
      <c r="J4985" t="s">
        <v>136</v>
      </c>
      <c r="K4985" t="s">
        <v>137</v>
      </c>
      <c r="L4985" t="s">
        <v>14333</v>
      </c>
      <c r="M4985" t="s">
        <v>14334</v>
      </c>
      <c r="N4985">
        <v>4.0436111109999997</v>
      </c>
      <c r="O4985">
        <v>0</v>
      </c>
      <c r="P4985">
        <v>682</v>
      </c>
      <c r="Q4985">
        <v>0</v>
      </c>
      <c r="R4985">
        <v>7</v>
      </c>
      <c r="S4985">
        <v>0</v>
      </c>
      <c r="T4985">
        <v>59</v>
      </c>
      <c r="U4985">
        <v>0</v>
      </c>
      <c r="V4985">
        <v>0</v>
      </c>
      <c r="W4985">
        <v>0</v>
      </c>
      <c r="X4985">
        <v>585.9645249919962</v>
      </c>
      <c r="Y4985">
        <v>0</v>
      </c>
      <c r="Z4985">
        <v>3.000862809476581</v>
      </c>
      <c r="AA4985">
        <v>0</v>
      </c>
      <c r="AB4985">
        <v>327.07909990566424</v>
      </c>
      <c r="AC4985">
        <v>0</v>
      </c>
      <c r="AD4985">
        <v>0</v>
      </c>
      <c r="AE4985">
        <v>916.04448770713702</v>
      </c>
    </row>
    <row r="4986" spans="1:31" x14ac:dyDescent="0.25">
      <c r="A4986">
        <v>1880817</v>
      </c>
      <c r="B4986">
        <v>1</v>
      </c>
      <c r="C4986" t="s">
        <v>80</v>
      </c>
      <c r="D4986" t="s">
        <v>102</v>
      </c>
      <c r="E4986" t="s">
        <v>158</v>
      </c>
      <c r="F4986" t="s">
        <v>3865</v>
      </c>
      <c r="G4986" t="s">
        <v>219</v>
      </c>
      <c r="H4986" t="s">
        <v>134</v>
      </c>
      <c r="I4986" t="s">
        <v>135</v>
      </c>
      <c r="J4986" t="s">
        <v>136</v>
      </c>
      <c r="K4986" t="s">
        <v>137</v>
      </c>
      <c r="L4986" t="s">
        <v>14335</v>
      </c>
      <c r="M4986" t="s">
        <v>14336</v>
      </c>
      <c r="N4986">
        <v>2.1208333330000002</v>
      </c>
      <c r="O4986">
        <v>1</v>
      </c>
      <c r="P4986">
        <v>746</v>
      </c>
      <c r="Q4986">
        <v>1</v>
      </c>
      <c r="R4986">
        <v>7</v>
      </c>
      <c r="S4986">
        <v>2</v>
      </c>
      <c r="T4986">
        <v>46</v>
      </c>
      <c r="U4986">
        <v>0</v>
      </c>
      <c r="V4986">
        <v>0</v>
      </c>
      <c r="W4986">
        <v>7.9944982285314206</v>
      </c>
      <c r="X4986">
        <v>195.04998019030646</v>
      </c>
      <c r="Y4986">
        <v>6.2072825385619863</v>
      </c>
      <c r="Z4986">
        <v>18.663042915918737</v>
      </c>
      <c r="AA4986">
        <v>56.303445388194206</v>
      </c>
      <c r="AB4986">
        <v>53.014694581675897</v>
      </c>
      <c r="AC4986">
        <v>0</v>
      </c>
      <c r="AD4986">
        <v>0</v>
      </c>
      <c r="AE4986">
        <v>337.23294384318871</v>
      </c>
    </row>
    <row r="4987" spans="1:31" x14ac:dyDescent="0.25">
      <c r="A4987">
        <v>1880923</v>
      </c>
      <c r="B4987">
        <v>1</v>
      </c>
      <c r="C4987" t="s">
        <v>80</v>
      </c>
      <c r="D4987" t="s">
        <v>97</v>
      </c>
      <c r="E4987" t="s">
        <v>140</v>
      </c>
      <c r="F4987" t="s">
        <v>14337</v>
      </c>
      <c r="G4987" t="s">
        <v>163</v>
      </c>
      <c r="H4987" t="s">
        <v>143</v>
      </c>
      <c r="I4987" t="s">
        <v>135</v>
      </c>
      <c r="J4987" t="s">
        <v>136</v>
      </c>
      <c r="K4987" t="s">
        <v>137</v>
      </c>
      <c r="L4987" t="s">
        <v>14338</v>
      </c>
      <c r="M4987" t="s">
        <v>14339</v>
      </c>
      <c r="N4987">
        <v>1.6983333329999999</v>
      </c>
      <c r="O4987">
        <v>0</v>
      </c>
      <c r="P4987">
        <v>1</v>
      </c>
      <c r="Q4987">
        <v>0</v>
      </c>
      <c r="R4987">
        <v>0</v>
      </c>
      <c r="S4987">
        <v>0</v>
      </c>
      <c r="T4987">
        <v>0</v>
      </c>
      <c r="U4987">
        <v>0</v>
      </c>
      <c r="V4987">
        <v>0</v>
      </c>
      <c r="W4987">
        <v>0</v>
      </c>
      <c r="X4987">
        <v>0.19471413367096002</v>
      </c>
      <c r="Y4987">
        <v>0</v>
      </c>
      <c r="Z4987">
        <v>0</v>
      </c>
      <c r="AA4987">
        <v>0</v>
      </c>
      <c r="AB4987">
        <v>0</v>
      </c>
      <c r="AC4987">
        <v>0</v>
      </c>
      <c r="AD4987">
        <v>0</v>
      </c>
      <c r="AE4987">
        <v>0.19471413367096002</v>
      </c>
    </row>
    <row r="4988" spans="1:31" x14ac:dyDescent="0.25">
      <c r="A4988">
        <v>1880731</v>
      </c>
      <c r="B4988">
        <v>1</v>
      </c>
      <c r="C4988" t="s">
        <v>80</v>
      </c>
      <c r="D4988" t="s">
        <v>108</v>
      </c>
      <c r="E4988" t="s">
        <v>158</v>
      </c>
      <c r="F4988" t="s">
        <v>14340</v>
      </c>
      <c r="G4988" t="s">
        <v>179</v>
      </c>
      <c r="H4988" t="s">
        <v>134</v>
      </c>
      <c r="I4988" t="s">
        <v>135</v>
      </c>
      <c r="J4988" t="s">
        <v>136</v>
      </c>
      <c r="K4988" t="s">
        <v>137</v>
      </c>
      <c r="L4988" t="s">
        <v>14341</v>
      </c>
      <c r="M4988" t="s">
        <v>14342</v>
      </c>
      <c r="N4988">
        <v>0.637222222</v>
      </c>
      <c r="O4988">
        <v>0</v>
      </c>
      <c r="P4988">
        <v>30</v>
      </c>
      <c r="Q4988">
        <v>0</v>
      </c>
      <c r="R4988">
        <v>43</v>
      </c>
      <c r="S4988">
        <v>0</v>
      </c>
      <c r="T4988">
        <v>17</v>
      </c>
      <c r="U4988">
        <v>0</v>
      </c>
      <c r="V4988">
        <v>0</v>
      </c>
      <c r="W4988">
        <v>0</v>
      </c>
      <c r="X4988">
        <v>4.2662103375222342</v>
      </c>
      <c r="Y4988">
        <v>0</v>
      </c>
      <c r="Z4988">
        <v>136.9696966319604</v>
      </c>
      <c r="AA4988">
        <v>0</v>
      </c>
      <c r="AB4988">
        <v>44.37875039364679</v>
      </c>
      <c r="AC4988">
        <v>0</v>
      </c>
      <c r="AD4988">
        <v>0</v>
      </c>
      <c r="AE4988">
        <v>185.61465736312942</v>
      </c>
    </row>
    <row r="4989" spans="1:31" x14ac:dyDescent="0.25">
      <c r="A4989">
        <v>1881023</v>
      </c>
      <c r="B4989">
        <v>1</v>
      </c>
      <c r="C4989" t="s">
        <v>81</v>
      </c>
      <c r="D4989" t="s">
        <v>123</v>
      </c>
      <c r="E4989" t="s">
        <v>158</v>
      </c>
      <c r="F4989" t="s">
        <v>14343</v>
      </c>
      <c r="G4989" t="s">
        <v>133</v>
      </c>
      <c r="H4989" t="s">
        <v>134</v>
      </c>
      <c r="I4989" t="s">
        <v>135</v>
      </c>
      <c r="J4989" t="s">
        <v>136</v>
      </c>
      <c r="K4989" t="s">
        <v>137</v>
      </c>
      <c r="L4989" t="s">
        <v>14344</v>
      </c>
      <c r="M4989" t="s">
        <v>14345</v>
      </c>
      <c r="N4989">
        <v>0.84250000000000003</v>
      </c>
      <c r="O4989">
        <v>0</v>
      </c>
      <c r="P4989">
        <v>0</v>
      </c>
      <c r="Q4989">
        <v>0</v>
      </c>
      <c r="R4989">
        <v>0</v>
      </c>
      <c r="S4989">
        <v>3</v>
      </c>
      <c r="T4989">
        <v>0</v>
      </c>
      <c r="U4989">
        <v>1</v>
      </c>
      <c r="V4989">
        <v>0</v>
      </c>
      <c r="W4989">
        <v>0</v>
      </c>
      <c r="X4989">
        <v>0</v>
      </c>
      <c r="Y4989">
        <v>0</v>
      </c>
      <c r="Z4989">
        <v>0</v>
      </c>
      <c r="AA4989">
        <v>37.319607705170007</v>
      </c>
      <c r="AB4989">
        <v>0</v>
      </c>
      <c r="AC4989">
        <v>0</v>
      </c>
      <c r="AD4989">
        <v>0</v>
      </c>
      <c r="AE4989">
        <v>37.319607705170007</v>
      </c>
    </row>
    <row r="4990" spans="1:31" x14ac:dyDescent="0.25">
      <c r="A4990">
        <v>1880691</v>
      </c>
      <c r="B4990">
        <v>1</v>
      </c>
      <c r="C4990" t="s">
        <v>80</v>
      </c>
      <c r="D4990" t="s">
        <v>90</v>
      </c>
      <c r="E4990" t="s">
        <v>146</v>
      </c>
      <c r="F4990" t="s">
        <v>14346</v>
      </c>
      <c r="G4990" t="s">
        <v>541</v>
      </c>
      <c r="H4990" t="s">
        <v>143</v>
      </c>
      <c r="I4990" t="s">
        <v>135</v>
      </c>
      <c r="J4990" t="s">
        <v>136</v>
      </c>
      <c r="K4990" t="s">
        <v>137</v>
      </c>
      <c r="L4990" t="s">
        <v>14347</v>
      </c>
      <c r="M4990" t="s">
        <v>14348</v>
      </c>
      <c r="N4990">
        <v>2.6038888880000002</v>
      </c>
      <c r="O4990">
        <v>0</v>
      </c>
      <c r="P4990">
        <v>57</v>
      </c>
      <c r="Q4990">
        <v>0</v>
      </c>
      <c r="R4990">
        <v>0</v>
      </c>
      <c r="S4990">
        <v>0</v>
      </c>
      <c r="T4990">
        <v>11</v>
      </c>
      <c r="U4990">
        <v>0</v>
      </c>
      <c r="V4990">
        <v>0</v>
      </c>
      <c r="W4990">
        <v>0</v>
      </c>
      <c r="X4990">
        <v>51.4069268142037</v>
      </c>
      <c r="Y4990">
        <v>0</v>
      </c>
      <c r="Z4990">
        <v>0</v>
      </c>
      <c r="AA4990">
        <v>0</v>
      </c>
      <c r="AB4990">
        <v>71.116976539293418</v>
      </c>
      <c r="AC4990">
        <v>0</v>
      </c>
      <c r="AD4990">
        <v>0</v>
      </c>
      <c r="AE4990">
        <v>122.52390335349712</v>
      </c>
    </row>
    <row r="4991" spans="1:31" x14ac:dyDescent="0.25">
      <c r="A4991">
        <v>1880883</v>
      </c>
      <c r="B4991">
        <v>1</v>
      </c>
      <c r="C4991" t="s">
        <v>80</v>
      </c>
      <c r="D4991" t="s">
        <v>83</v>
      </c>
      <c r="E4991" t="s">
        <v>146</v>
      </c>
      <c r="F4991" t="s">
        <v>1387</v>
      </c>
      <c r="G4991" t="s">
        <v>148</v>
      </c>
      <c r="H4991" t="s">
        <v>143</v>
      </c>
      <c r="I4991" t="s">
        <v>135</v>
      </c>
      <c r="J4991" t="s">
        <v>136</v>
      </c>
      <c r="K4991" t="s">
        <v>137</v>
      </c>
      <c r="L4991" t="s">
        <v>14349</v>
      </c>
      <c r="M4991" t="s">
        <v>14350</v>
      </c>
      <c r="N4991">
        <v>1.145</v>
      </c>
      <c r="O4991">
        <v>0</v>
      </c>
      <c r="P4991">
        <v>45</v>
      </c>
      <c r="Q4991">
        <v>0</v>
      </c>
      <c r="R4991">
        <v>0</v>
      </c>
      <c r="S4991">
        <v>0</v>
      </c>
      <c r="T4991">
        <v>14</v>
      </c>
      <c r="U4991">
        <v>0</v>
      </c>
      <c r="V4991">
        <v>0</v>
      </c>
      <c r="W4991">
        <v>0</v>
      </c>
      <c r="X4991">
        <v>13.330999057666082</v>
      </c>
      <c r="Y4991">
        <v>0</v>
      </c>
      <c r="Z4991">
        <v>0</v>
      </c>
      <c r="AA4991">
        <v>0</v>
      </c>
      <c r="AB4991">
        <v>26.077506693166224</v>
      </c>
      <c r="AC4991">
        <v>0</v>
      </c>
      <c r="AD4991">
        <v>0</v>
      </c>
      <c r="AE4991">
        <v>39.408505750832305</v>
      </c>
    </row>
    <row r="4992" spans="1:31" x14ac:dyDescent="0.25">
      <c r="A4992">
        <v>1880648</v>
      </c>
      <c r="B4992">
        <v>1</v>
      </c>
      <c r="C4992" t="s">
        <v>80</v>
      </c>
      <c r="D4992" t="s">
        <v>95</v>
      </c>
      <c r="E4992" t="s">
        <v>131</v>
      </c>
      <c r="F4992" t="s">
        <v>155</v>
      </c>
      <c r="G4992" t="s">
        <v>133</v>
      </c>
      <c r="H4992" t="s">
        <v>134</v>
      </c>
      <c r="I4992" t="s">
        <v>135</v>
      </c>
      <c r="J4992" t="s">
        <v>136</v>
      </c>
      <c r="K4992" t="s">
        <v>137</v>
      </c>
      <c r="L4992" t="s">
        <v>14351</v>
      </c>
      <c r="M4992" t="s">
        <v>14352</v>
      </c>
      <c r="N4992">
        <v>0.22888888800000001</v>
      </c>
      <c r="O4992">
        <v>0</v>
      </c>
      <c r="P4992">
        <v>112</v>
      </c>
      <c r="Q4992">
        <v>0</v>
      </c>
      <c r="R4992">
        <v>0</v>
      </c>
      <c r="S4992">
        <v>8</v>
      </c>
      <c r="T4992">
        <v>7</v>
      </c>
      <c r="U4992">
        <v>1</v>
      </c>
      <c r="V4992">
        <v>0</v>
      </c>
      <c r="W4992">
        <v>0</v>
      </c>
      <c r="X4992">
        <v>7.268988537834475</v>
      </c>
      <c r="Y4992">
        <v>0</v>
      </c>
      <c r="Z4992">
        <v>0</v>
      </c>
      <c r="AA4992">
        <v>23.612574783270151</v>
      </c>
      <c r="AB4992">
        <v>1.2911309522791778</v>
      </c>
      <c r="AC4992">
        <v>19.50787737520313</v>
      </c>
      <c r="AD4992">
        <v>0</v>
      </c>
      <c r="AE4992">
        <v>51.680571648586934</v>
      </c>
    </row>
    <row r="4993" spans="1:31" x14ac:dyDescent="0.25">
      <c r="A4993">
        <v>1881089</v>
      </c>
      <c r="B4993">
        <v>1</v>
      </c>
      <c r="C4993" t="s">
        <v>80</v>
      </c>
      <c r="D4993" t="s">
        <v>97</v>
      </c>
      <c r="E4993" t="s">
        <v>146</v>
      </c>
      <c r="F4993" t="s">
        <v>14353</v>
      </c>
      <c r="G4993" t="s">
        <v>148</v>
      </c>
      <c r="H4993" t="s">
        <v>143</v>
      </c>
      <c r="I4993" t="s">
        <v>135</v>
      </c>
      <c r="J4993" t="s">
        <v>136</v>
      </c>
      <c r="K4993" t="s">
        <v>137</v>
      </c>
      <c r="L4993" t="s">
        <v>14354</v>
      </c>
      <c r="M4993" t="s">
        <v>14355</v>
      </c>
      <c r="N4993">
        <v>2.071666666</v>
      </c>
      <c r="O4993">
        <v>0</v>
      </c>
      <c r="P4993">
        <v>12</v>
      </c>
      <c r="Q4993">
        <v>0</v>
      </c>
      <c r="R4993">
        <v>30</v>
      </c>
      <c r="S4993">
        <v>0</v>
      </c>
      <c r="T4993">
        <v>12</v>
      </c>
      <c r="U4993">
        <v>0</v>
      </c>
      <c r="V4993">
        <v>0</v>
      </c>
      <c r="W4993">
        <v>0</v>
      </c>
      <c r="X4993">
        <v>9.5526907396839391</v>
      </c>
      <c r="Y4993">
        <v>0</v>
      </c>
      <c r="Z4993">
        <v>20.675946283214394</v>
      </c>
      <c r="AA4993">
        <v>0</v>
      </c>
      <c r="AB4993">
        <v>22.781475526546025</v>
      </c>
      <c r="AC4993">
        <v>0</v>
      </c>
      <c r="AD4993">
        <v>0</v>
      </c>
      <c r="AE4993">
        <v>53.010112549444358</v>
      </c>
    </row>
    <row r="4994" spans="1:31" x14ac:dyDescent="0.25">
      <c r="A4994">
        <v>1880568</v>
      </c>
      <c r="B4994">
        <v>1</v>
      </c>
      <c r="C4994" t="s">
        <v>81</v>
      </c>
      <c r="D4994" t="s">
        <v>123</v>
      </c>
      <c r="E4994" t="s">
        <v>169</v>
      </c>
      <c r="F4994" t="s">
        <v>14356</v>
      </c>
      <c r="G4994" t="s">
        <v>171</v>
      </c>
      <c r="H4994" t="s">
        <v>143</v>
      </c>
      <c r="I4994" t="s">
        <v>135</v>
      </c>
      <c r="J4994" t="s">
        <v>136</v>
      </c>
      <c r="K4994" t="s">
        <v>172</v>
      </c>
      <c r="L4994" t="s">
        <v>14357</v>
      </c>
      <c r="M4994" t="s">
        <v>14358</v>
      </c>
      <c r="N4994">
        <v>9.6838888880000003</v>
      </c>
      <c r="O4994">
        <v>0</v>
      </c>
      <c r="P4994">
        <v>99</v>
      </c>
      <c r="Q4994">
        <v>0</v>
      </c>
      <c r="R4994">
        <v>4</v>
      </c>
      <c r="S4994">
        <v>0</v>
      </c>
      <c r="T4994">
        <v>4</v>
      </c>
      <c r="U4994">
        <v>0</v>
      </c>
      <c r="V4994">
        <v>0</v>
      </c>
      <c r="W4994">
        <v>0</v>
      </c>
      <c r="X4994">
        <v>164.20563133935724</v>
      </c>
      <c r="Y4994">
        <v>0</v>
      </c>
      <c r="Z4994">
        <v>18.671756845120004</v>
      </c>
      <c r="AA4994">
        <v>0</v>
      </c>
      <c r="AB4994">
        <v>42.724375513883807</v>
      </c>
      <c r="AC4994">
        <v>0</v>
      </c>
      <c r="AD4994">
        <v>0</v>
      </c>
      <c r="AE4994">
        <v>225.60176369836105</v>
      </c>
    </row>
    <row r="4995" spans="1:31" x14ac:dyDescent="0.25">
      <c r="A4995">
        <v>1880960</v>
      </c>
      <c r="B4995">
        <v>1</v>
      </c>
      <c r="C4995" t="s">
        <v>80</v>
      </c>
      <c r="D4995" t="s">
        <v>100</v>
      </c>
      <c r="E4995" t="s">
        <v>140</v>
      </c>
      <c r="F4995" t="s">
        <v>14359</v>
      </c>
      <c r="G4995" t="s">
        <v>142</v>
      </c>
      <c r="H4995" t="s">
        <v>143</v>
      </c>
      <c r="I4995" t="s">
        <v>135</v>
      </c>
      <c r="J4995" t="s">
        <v>136</v>
      </c>
      <c r="K4995" t="s">
        <v>137</v>
      </c>
      <c r="L4995" t="s">
        <v>14360</v>
      </c>
      <c r="M4995" t="s">
        <v>14361</v>
      </c>
      <c r="N4995">
        <v>1.5938888879999999</v>
      </c>
      <c r="O4995">
        <v>0</v>
      </c>
      <c r="P4995">
        <v>4</v>
      </c>
      <c r="Q4995">
        <v>0</v>
      </c>
      <c r="R4995">
        <v>0</v>
      </c>
      <c r="S4995">
        <v>0</v>
      </c>
      <c r="T4995">
        <v>0</v>
      </c>
      <c r="U4995">
        <v>0</v>
      </c>
      <c r="V4995">
        <v>0</v>
      </c>
      <c r="W4995">
        <v>0</v>
      </c>
      <c r="X4995">
        <v>1.2904569601554317</v>
      </c>
      <c r="Y4995">
        <v>0</v>
      </c>
      <c r="Z4995">
        <v>0</v>
      </c>
      <c r="AA4995">
        <v>0</v>
      </c>
      <c r="AB4995">
        <v>0</v>
      </c>
      <c r="AC4995">
        <v>0</v>
      </c>
      <c r="AD4995">
        <v>0</v>
      </c>
      <c r="AE4995">
        <v>1.2904569601554317</v>
      </c>
    </row>
    <row r="4996" spans="1:31" x14ac:dyDescent="0.25">
      <c r="A4996">
        <v>1880711</v>
      </c>
      <c r="B4996">
        <v>1</v>
      </c>
      <c r="C4996" t="s">
        <v>80</v>
      </c>
      <c r="D4996" t="s">
        <v>104</v>
      </c>
      <c r="E4996" t="s">
        <v>146</v>
      </c>
      <c r="F4996" t="s">
        <v>11703</v>
      </c>
      <c r="G4996" t="s">
        <v>212</v>
      </c>
      <c r="H4996" t="s">
        <v>143</v>
      </c>
      <c r="I4996" t="s">
        <v>135</v>
      </c>
      <c r="J4996" t="s">
        <v>3</v>
      </c>
      <c r="K4996" t="s">
        <v>137</v>
      </c>
      <c r="L4996" t="s">
        <v>14362</v>
      </c>
      <c r="M4996" t="s">
        <v>14363</v>
      </c>
      <c r="N4996">
        <v>4.4302777769999997</v>
      </c>
      <c r="O4996">
        <v>0</v>
      </c>
      <c r="P4996">
        <v>71</v>
      </c>
      <c r="Q4996">
        <v>0</v>
      </c>
      <c r="R4996">
        <v>0</v>
      </c>
      <c r="S4996">
        <v>0</v>
      </c>
      <c r="T4996">
        <v>39</v>
      </c>
      <c r="U4996">
        <v>0</v>
      </c>
      <c r="V4996">
        <v>0</v>
      </c>
      <c r="W4996">
        <v>0</v>
      </c>
      <c r="X4996">
        <v>79.70254085404359</v>
      </c>
      <c r="Y4996">
        <v>0</v>
      </c>
      <c r="Z4996">
        <v>0</v>
      </c>
      <c r="AA4996">
        <v>0</v>
      </c>
      <c r="AB4996">
        <v>280.27542723828168</v>
      </c>
      <c r="AC4996">
        <v>0</v>
      </c>
      <c r="AD4996">
        <v>0</v>
      </c>
      <c r="AE4996">
        <v>359.97796809232528</v>
      </c>
    </row>
    <row r="4997" spans="1:31" x14ac:dyDescent="0.25">
      <c r="A4997">
        <v>1880897</v>
      </c>
      <c r="B4997">
        <v>1</v>
      </c>
      <c r="C4997" t="s">
        <v>81</v>
      </c>
      <c r="D4997" t="s">
        <v>118</v>
      </c>
      <c r="E4997" t="s">
        <v>222</v>
      </c>
      <c r="F4997" t="s">
        <v>14364</v>
      </c>
      <c r="G4997" t="s">
        <v>663</v>
      </c>
      <c r="H4997" t="s">
        <v>143</v>
      </c>
      <c r="I4997" t="s">
        <v>135</v>
      </c>
      <c r="J4997" t="s">
        <v>136</v>
      </c>
      <c r="K4997" t="s">
        <v>137</v>
      </c>
      <c r="L4997" t="s">
        <v>14365</v>
      </c>
      <c r="M4997" t="s">
        <v>14366</v>
      </c>
      <c r="N4997">
        <v>3.7347222219999998</v>
      </c>
      <c r="O4997">
        <v>0</v>
      </c>
      <c r="P4997">
        <v>102</v>
      </c>
      <c r="Q4997">
        <v>0</v>
      </c>
      <c r="R4997">
        <v>0</v>
      </c>
      <c r="S4997">
        <v>0</v>
      </c>
      <c r="T4997">
        <v>14</v>
      </c>
      <c r="U4997">
        <v>0</v>
      </c>
      <c r="V4997">
        <v>0</v>
      </c>
      <c r="W4997">
        <v>0</v>
      </c>
      <c r="X4997">
        <v>109.78075368304394</v>
      </c>
      <c r="Y4997">
        <v>0</v>
      </c>
      <c r="Z4997">
        <v>0</v>
      </c>
      <c r="AA4997">
        <v>0</v>
      </c>
      <c r="AB4997">
        <v>198.80515052879338</v>
      </c>
      <c r="AC4997">
        <v>0</v>
      </c>
      <c r="AD4997">
        <v>0</v>
      </c>
      <c r="AE4997">
        <v>308.58590421183732</v>
      </c>
    </row>
    <row r="4998" spans="1:31" x14ac:dyDescent="0.25">
      <c r="A4998">
        <v>1880505</v>
      </c>
      <c r="B4998">
        <v>1</v>
      </c>
      <c r="C4998" t="s">
        <v>80</v>
      </c>
      <c r="D4998" t="s">
        <v>95</v>
      </c>
      <c r="E4998" t="s">
        <v>210</v>
      </c>
      <c r="F4998" t="s">
        <v>14367</v>
      </c>
      <c r="G4998" t="s">
        <v>133</v>
      </c>
      <c r="H4998" t="s">
        <v>134</v>
      </c>
      <c r="I4998" t="s">
        <v>135</v>
      </c>
      <c r="J4998" t="s">
        <v>136</v>
      </c>
      <c r="K4998" t="s">
        <v>137</v>
      </c>
      <c r="L4998" t="s">
        <v>14368</v>
      </c>
      <c r="M4998" t="s">
        <v>14369</v>
      </c>
      <c r="N4998">
        <v>1.2836111109999999</v>
      </c>
      <c r="O4998">
        <v>5</v>
      </c>
      <c r="P4998">
        <v>2171</v>
      </c>
      <c r="Q4998">
        <v>25</v>
      </c>
      <c r="R4998">
        <v>21</v>
      </c>
      <c r="S4998">
        <v>24</v>
      </c>
      <c r="T4998">
        <v>107</v>
      </c>
      <c r="U4998">
        <v>1</v>
      </c>
      <c r="V4998">
        <v>0</v>
      </c>
      <c r="W4998">
        <v>14.500318151166505</v>
      </c>
      <c r="X4998">
        <v>527.39054595243215</v>
      </c>
      <c r="Y4998">
        <v>142.28557318358631</v>
      </c>
      <c r="Z4998">
        <v>11.264195377013772</v>
      </c>
      <c r="AA4998">
        <v>363.98918813910075</v>
      </c>
      <c r="AB4998">
        <v>120.23676099847353</v>
      </c>
      <c r="AC4998">
        <v>2.7601600104048543</v>
      </c>
      <c r="AD4998">
        <v>0</v>
      </c>
      <c r="AE4998">
        <v>1182.4267418121779</v>
      </c>
    </row>
    <row r="4999" spans="1:31" x14ac:dyDescent="0.25">
      <c r="A4999">
        <v>1880611</v>
      </c>
      <c r="B4999">
        <v>1</v>
      </c>
      <c r="C4999" t="s">
        <v>81</v>
      </c>
      <c r="D4999" t="s">
        <v>118</v>
      </c>
      <c r="E4999" t="s">
        <v>140</v>
      </c>
      <c r="F4999" t="s">
        <v>14370</v>
      </c>
      <c r="G4999" t="s">
        <v>163</v>
      </c>
      <c r="H4999" t="s">
        <v>143</v>
      </c>
      <c r="I4999" t="s">
        <v>135</v>
      </c>
      <c r="J4999" t="s">
        <v>136</v>
      </c>
      <c r="K4999" t="s">
        <v>137</v>
      </c>
      <c r="L4999" t="s">
        <v>14371</v>
      </c>
      <c r="M4999" t="s">
        <v>14372</v>
      </c>
      <c r="N4999">
        <v>3.4480555549999998</v>
      </c>
      <c r="O4999">
        <v>0</v>
      </c>
      <c r="P4999">
        <v>1</v>
      </c>
      <c r="Q4999">
        <v>0</v>
      </c>
      <c r="R4999">
        <v>0</v>
      </c>
      <c r="S4999">
        <v>0</v>
      </c>
      <c r="T4999">
        <v>0</v>
      </c>
      <c r="U4999">
        <v>0</v>
      </c>
      <c r="V4999">
        <v>0</v>
      </c>
      <c r="W4999">
        <v>0</v>
      </c>
      <c r="X4999">
        <v>0.17105383523335554</v>
      </c>
      <c r="Y4999">
        <v>0</v>
      </c>
      <c r="Z4999">
        <v>0</v>
      </c>
      <c r="AA4999">
        <v>0</v>
      </c>
      <c r="AB4999">
        <v>0</v>
      </c>
      <c r="AC4999">
        <v>0</v>
      </c>
      <c r="AD4999">
        <v>0</v>
      </c>
      <c r="AE4999">
        <v>0.17105383523335554</v>
      </c>
    </row>
    <row r="5000" spans="1:31" x14ac:dyDescent="0.25">
      <c r="A5000">
        <v>1880920</v>
      </c>
      <c r="B5000">
        <v>1</v>
      </c>
      <c r="C5000" t="s">
        <v>80</v>
      </c>
      <c r="D5000" t="s">
        <v>102</v>
      </c>
      <c r="E5000" t="s">
        <v>158</v>
      </c>
      <c r="F5000" t="s">
        <v>14373</v>
      </c>
      <c r="G5000" t="s">
        <v>293</v>
      </c>
      <c r="H5000" t="s">
        <v>134</v>
      </c>
      <c r="I5000" t="s">
        <v>135</v>
      </c>
      <c r="J5000" t="s">
        <v>136</v>
      </c>
      <c r="K5000" t="s">
        <v>137</v>
      </c>
      <c r="L5000" t="s">
        <v>14374</v>
      </c>
      <c r="M5000" t="s">
        <v>14375</v>
      </c>
      <c r="N5000">
        <v>2.31</v>
      </c>
      <c r="O5000">
        <v>0</v>
      </c>
      <c r="P5000">
        <v>41</v>
      </c>
      <c r="Q5000">
        <v>0</v>
      </c>
      <c r="R5000">
        <v>0</v>
      </c>
      <c r="S5000">
        <v>0</v>
      </c>
      <c r="T5000">
        <v>4</v>
      </c>
      <c r="U5000">
        <v>0</v>
      </c>
      <c r="V5000">
        <v>0</v>
      </c>
      <c r="W5000">
        <v>0</v>
      </c>
      <c r="X5000">
        <v>16.667031445377532</v>
      </c>
      <c r="Y5000">
        <v>0</v>
      </c>
      <c r="Z5000">
        <v>0</v>
      </c>
      <c r="AA5000">
        <v>0</v>
      </c>
      <c r="AB5000">
        <v>1.1088778086714608</v>
      </c>
      <c r="AC5000">
        <v>0</v>
      </c>
      <c r="AD5000">
        <v>0</v>
      </c>
      <c r="AE5000">
        <v>17.775909254048994</v>
      </c>
    </row>
    <row r="5001" spans="1:31" x14ac:dyDescent="0.25">
      <c r="A5001">
        <v>1880820</v>
      </c>
      <c r="B5001">
        <v>1</v>
      </c>
      <c r="C5001" t="s">
        <v>80</v>
      </c>
      <c r="D5001" t="s">
        <v>93</v>
      </c>
      <c r="E5001" t="s">
        <v>146</v>
      </c>
      <c r="F5001" t="s">
        <v>9691</v>
      </c>
      <c r="G5001" t="s">
        <v>148</v>
      </c>
      <c r="H5001" t="s">
        <v>143</v>
      </c>
      <c r="I5001" t="s">
        <v>135</v>
      </c>
      <c r="J5001" t="s">
        <v>136</v>
      </c>
      <c r="K5001" t="s">
        <v>137</v>
      </c>
      <c r="L5001" t="s">
        <v>14376</v>
      </c>
      <c r="M5001" t="s">
        <v>14377</v>
      </c>
      <c r="N5001">
        <v>5.3838888880000004</v>
      </c>
      <c r="O5001">
        <v>0</v>
      </c>
      <c r="P5001">
        <v>84</v>
      </c>
      <c r="Q5001">
        <v>0</v>
      </c>
      <c r="R5001">
        <v>0</v>
      </c>
      <c r="S5001">
        <v>0</v>
      </c>
      <c r="T5001">
        <v>3</v>
      </c>
      <c r="U5001">
        <v>0</v>
      </c>
      <c r="V5001">
        <v>0</v>
      </c>
      <c r="W5001">
        <v>0</v>
      </c>
      <c r="X5001">
        <v>102.67296893004226</v>
      </c>
      <c r="Y5001">
        <v>0</v>
      </c>
      <c r="Z5001">
        <v>0</v>
      </c>
      <c r="AA5001">
        <v>0</v>
      </c>
      <c r="AB5001">
        <v>8.9706475728309378</v>
      </c>
      <c r="AC5001">
        <v>0</v>
      </c>
      <c r="AD5001">
        <v>0</v>
      </c>
      <c r="AE5001">
        <v>111.6436165028732</v>
      </c>
    </row>
    <row r="5002" spans="1:31" x14ac:dyDescent="0.25">
      <c r="A5002">
        <v>1880966</v>
      </c>
      <c r="B5002">
        <v>1</v>
      </c>
      <c r="C5002" t="s">
        <v>80</v>
      </c>
      <c r="D5002" t="s">
        <v>100</v>
      </c>
      <c r="E5002" t="s">
        <v>146</v>
      </c>
      <c r="F5002" t="s">
        <v>14378</v>
      </c>
      <c r="G5002" t="s">
        <v>212</v>
      </c>
      <c r="H5002" t="s">
        <v>143</v>
      </c>
      <c r="I5002" t="s">
        <v>135</v>
      </c>
      <c r="J5002" t="s">
        <v>3</v>
      </c>
      <c r="K5002" t="s">
        <v>137</v>
      </c>
      <c r="L5002" t="s">
        <v>14379</v>
      </c>
      <c r="M5002" t="s">
        <v>14380</v>
      </c>
      <c r="N5002">
        <v>5.3269444439999996</v>
      </c>
      <c r="O5002">
        <v>0</v>
      </c>
      <c r="P5002">
        <v>9</v>
      </c>
      <c r="Q5002">
        <v>0</v>
      </c>
      <c r="R5002">
        <v>4</v>
      </c>
      <c r="S5002">
        <v>0</v>
      </c>
      <c r="T5002">
        <v>2</v>
      </c>
      <c r="U5002">
        <v>0</v>
      </c>
      <c r="V5002">
        <v>0</v>
      </c>
      <c r="W5002">
        <v>0</v>
      </c>
      <c r="X5002">
        <v>6.0695347048878885</v>
      </c>
      <c r="Y5002">
        <v>0</v>
      </c>
      <c r="Z5002">
        <v>27.09059555022667</v>
      </c>
      <c r="AA5002">
        <v>0</v>
      </c>
      <c r="AB5002">
        <v>4.7708208369725975</v>
      </c>
      <c r="AC5002">
        <v>0</v>
      </c>
      <c r="AD5002">
        <v>0</v>
      </c>
      <c r="AE5002">
        <v>37.930951092087156</v>
      </c>
    </row>
    <row r="5003" spans="1:31" x14ac:dyDescent="0.25">
      <c r="A5003">
        <v>1881112</v>
      </c>
      <c r="B5003">
        <v>1</v>
      </c>
      <c r="C5003" t="s">
        <v>80</v>
      </c>
      <c r="D5003" t="s">
        <v>93</v>
      </c>
      <c r="E5003" t="s">
        <v>146</v>
      </c>
      <c r="F5003" t="s">
        <v>2059</v>
      </c>
      <c r="G5003" t="s">
        <v>148</v>
      </c>
      <c r="H5003" t="s">
        <v>143</v>
      </c>
      <c r="I5003" t="s">
        <v>135</v>
      </c>
      <c r="J5003" t="s">
        <v>136</v>
      </c>
      <c r="K5003" t="s">
        <v>137</v>
      </c>
      <c r="L5003" t="s">
        <v>14381</v>
      </c>
      <c r="M5003" t="s">
        <v>14382</v>
      </c>
      <c r="N5003">
        <v>6.4544444439999999</v>
      </c>
      <c r="O5003">
        <v>0</v>
      </c>
      <c r="P5003">
        <v>20</v>
      </c>
      <c r="Q5003">
        <v>0</v>
      </c>
      <c r="R5003">
        <v>17</v>
      </c>
      <c r="S5003">
        <v>0</v>
      </c>
      <c r="T5003">
        <v>2</v>
      </c>
      <c r="U5003">
        <v>0</v>
      </c>
      <c r="V5003">
        <v>0</v>
      </c>
      <c r="W5003">
        <v>0</v>
      </c>
      <c r="X5003">
        <v>49.480405887502656</v>
      </c>
      <c r="Y5003">
        <v>0</v>
      </c>
      <c r="Z5003">
        <v>103.55972744720096</v>
      </c>
      <c r="AA5003">
        <v>0</v>
      </c>
      <c r="AB5003">
        <v>8.8782490371009288</v>
      </c>
      <c r="AC5003">
        <v>0</v>
      </c>
      <c r="AD5003">
        <v>0</v>
      </c>
      <c r="AE5003">
        <v>161.91838237180457</v>
      </c>
    </row>
    <row r="5004" spans="1:31" x14ac:dyDescent="0.25">
      <c r="A5004">
        <v>1881029</v>
      </c>
      <c r="B5004">
        <v>1</v>
      </c>
      <c r="C5004" t="s">
        <v>80</v>
      </c>
      <c r="D5004" t="s">
        <v>100</v>
      </c>
      <c r="E5004" t="s">
        <v>210</v>
      </c>
      <c r="F5004" t="s">
        <v>14383</v>
      </c>
      <c r="G5004" t="s">
        <v>133</v>
      </c>
      <c r="H5004" t="s">
        <v>134</v>
      </c>
      <c r="I5004" t="s">
        <v>135</v>
      </c>
      <c r="J5004" t="s">
        <v>136</v>
      </c>
      <c r="K5004" t="s">
        <v>137</v>
      </c>
      <c r="L5004" t="s">
        <v>14384</v>
      </c>
      <c r="M5004" t="s">
        <v>14385</v>
      </c>
      <c r="N5004">
        <v>0.61583333299999998</v>
      </c>
      <c r="O5004">
        <v>1</v>
      </c>
      <c r="P5004">
        <v>396</v>
      </c>
      <c r="Q5004">
        <v>26</v>
      </c>
      <c r="R5004">
        <v>108</v>
      </c>
      <c r="S5004">
        <v>10</v>
      </c>
      <c r="T5004">
        <v>72</v>
      </c>
      <c r="U5004">
        <v>0</v>
      </c>
      <c r="V5004">
        <v>0</v>
      </c>
      <c r="W5004">
        <v>0.56430737961849453</v>
      </c>
      <c r="X5004">
        <v>94.282236603703367</v>
      </c>
      <c r="Y5004">
        <v>173.55933190045084</v>
      </c>
      <c r="Z5004">
        <v>154.59351480761453</v>
      </c>
      <c r="AA5004">
        <v>14.899293666412285</v>
      </c>
      <c r="AB5004">
        <v>53.88645739669677</v>
      </c>
      <c r="AC5004">
        <v>0</v>
      </c>
      <c r="AD5004">
        <v>0</v>
      </c>
      <c r="AE5004">
        <v>491.78514175449629</v>
      </c>
    </row>
    <row r="5005" spans="1:31" x14ac:dyDescent="0.25">
      <c r="A5005">
        <v>1881066</v>
      </c>
      <c r="B5005">
        <v>1</v>
      </c>
      <c r="C5005" t="s">
        <v>80</v>
      </c>
      <c r="D5005" t="s">
        <v>84</v>
      </c>
      <c r="E5005" t="s">
        <v>169</v>
      </c>
      <c r="F5005" t="s">
        <v>14386</v>
      </c>
      <c r="G5005" t="s">
        <v>469</v>
      </c>
      <c r="H5005" t="s">
        <v>143</v>
      </c>
      <c r="I5005" t="s">
        <v>135</v>
      </c>
      <c r="J5005" t="s">
        <v>136</v>
      </c>
      <c r="K5005" t="s">
        <v>137</v>
      </c>
      <c r="L5005" t="s">
        <v>14387</v>
      </c>
      <c r="M5005" t="s">
        <v>14388</v>
      </c>
      <c r="N5005">
        <v>7.1061111109999997</v>
      </c>
      <c r="O5005">
        <v>0</v>
      </c>
      <c r="P5005">
        <v>817</v>
      </c>
      <c r="Q5005">
        <v>0</v>
      </c>
      <c r="R5005">
        <v>0</v>
      </c>
      <c r="S5005">
        <v>0</v>
      </c>
      <c r="T5005">
        <v>78</v>
      </c>
      <c r="U5005">
        <v>0</v>
      </c>
      <c r="V5005">
        <v>0</v>
      </c>
      <c r="W5005">
        <v>0</v>
      </c>
      <c r="X5005">
        <v>1566.1501033428078</v>
      </c>
      <c r="Y5005">
        <v>0</v>
      </c>
      <c r="Z5005">
        <v>0</v>
      </c>
      <c r="AA5005">
        <v>0</v>
      </c>
      <c r="AB5005">
        <v>414.55342757306903</v>
      </c>
      <c r="AC5005">
        <v>0</v>
      </c>
      <c r="AD5005">
        <v>0</v>
      </c>
      <c r="AE5005">
        <v>1980.7035309158769</v>
      </c>
    </row>
    <row r="5006" spans="1:31" x14ac:dyDescent="0.25">
      <c r="A5006">
        <v>1880734</v>
      </c>
      <c r="B5006">
        <v>1</v>
      </c>
      <c r="C5006" t="s">
        <v>80</v>
      </c>
      <c r="D5006" t="s">
        <v>87</v>
      </c>
      <c r="E5006" t="s">
        <v>146</v>
      </c>
      <c r="F5006" t="s">
        <v>14389</v>
      </c>
      <c r="G5006" t="s">
        <v>541</v>
      </c>
      <c r="H5006" t="s">
        <v>143</v>
      </c>
      <c r="I5006" t="s">
        <v>135</v>
      </c>
      <c r="J5006" t="s">
        <v>136</v>
      </c>
      <c r="K5006" t="s">
        <v>137</v>
      </c>
      <c r="L5006" t="s">
        <v>14390</v>
      </c>
      <c r="M5006" t="s">
        <v>14391</v>
      </c>
      <c r="N5006">
        <v>1.633611111</v>
      </c>
      <c r="O5006">
        <v>0</v>
      </c>
      <c r="P5006">
        <v>0</v>
      </c>
      <c r="Q5006">
        <v>0</v>
      </c>
      <c r="R5006">
        <v>0</v>
      </c>
      <c r="S5006">
        <v>0</v>
      </c>
      <c r="T5006">
        <v>11</v>
      </c>
      <c r="U5006">
        <v>0</v>
      </c>
      <c r="V5006">
        <v>2</v>
      </c>
      <c r="W5006">
        <v>0</v>
      </c>
      <c r="X5006">
        <v>0</v>
      </c>
      <c r="Y5006">
        <v>0</v>
      </c>
      <c r="Z5006">
        <v>0</v>
      </c>
      <c r="AA5006">
        <v>0</v>
      </c>
      <c r="AB5006">
        <v>41.987596420890036</v>
      </c>
      <c r="AC5006">
        <v>0</v>
      </c>
      <c r="AD5006">
        <v>107.129864290162</v>
      </c>
      <c r="AE5006">
        <v>149.11746071105205</v>
      </c>
    </row>
    <row r="5007" spans="1:31" x14ac:dyDescent="0.25">
      <c r="A5007">
        <v>1880233</v>
      </c>
      <c r="B5007">
        <v>1</v>
      </c>
      <c r="C5007" t="s">
        <v>80</v>
      </c>
      <c r="D5007" t="s">
        <v>103</v>
      </c>
      <c r="E5007" t="s">
        <v>131</v>
      </c>
      <c r="F5007" t="s">
        <v>14392</v>
      </c>
      <c r="G5007" t="s">
        <v>133</v>
      </c>
      <c r="H5007" t="s">
        <v>134</v>
      </c>
      <c r="I5007" t="s">
        <v>135</v>
      </c>
      <c r="J5007" t="s">
        <v>136</v>
      </c>
      <c r="K5007" t="s">
        <v>137</v>
      </c>
      <c r="L5007" t="s">
        <v>14393</v>
      </c>
      <c r="M5007" t="s">
        <v>14394</v>
      </c>
      <c r="N5007">
        <v>0.16916666599999999</v>
      </c>
      <c r="O5007">
        <v>0</v>
      </c>
      <c r="P5007">
        <v>0</v>
      </c>
      <c r="Q5007">
        <v>0</v>
      </c>
      <c r="R5007">
        <v>0</v>
      </c>
      <c r="S5007">
        <v>2</v>
      </c>
      <c r="T5007">
        <v>0</v>
      </c>
      <c r="U5007">
        <v>1</v>
      </c>
      <c r="V5007">
        <v>0</v>
      </c>
      <c r="W5007">
        <v>0</v>
      </c>
      <c r="X5007">
        <v>0</v>
      </c>
      <c r="Y5007">
        <v>0</v>
      </c>
      <c r="Z5007">
        <v>0</v>
      </c>
      <c r="AA5007">
        <v>4.8271279668031468</v>
      </c>
      <c r="AB5007">
        <v>0</v>
      </c>
      <c r="AC5007">
        <v>1.5934731133587174</v>
      </c>
      <c r="AD5007">
        <v>0</v>
      </c>
      <c r="AE5007">
        <v>6.4206010801618643</v>
      </c>
    </row>
    <row r="5008" spans="1:31" x14ac:dyDescent="0.25">
      <c r="A5008">
        <v>1880634</v>
      </c>
      <c r="B5008">
        <v>1</v>
      </c>
      <c r="C5008" t="s">
        <v>80</v>
      </c>
      <c r="D5008" t="s">
        <v>99</v>
      </c>
      <c r="E5008" t="s">
        <v>158</v>
      </c>
      <c r="F5008" t="s">
        <v>14395</v>
      </c>
      <c r="G5008" t="s">
        <v>171</v>
      </c>
      <c r="H5008" t="s">
        <v>134</v>
      </c>
      <c r="I5008" t="s">
        <v>135</v>
      </c>
      <c r="J5008" t="s">
        <v>136</v>
      </c>
      <c r="K5008" t="s">
        <v>172</v>
      </c>
      <c r="L5008" t="s">
        <v>14396</v>
      </c>
      <c r="M5008" t="s">
        <v>14397</v>
      </c>
      <c r="N5008">
        <v>1.4153861109999999</v>
      </c>
      <c r="O5008">
        <v>1</v>
      </c>
      <c r="P5008">
        <v>198</v>
      </c>
      <c r="Q5008">
        <v>0</v>
      </c>
      <c r="R5008">
        <v>2</v>
      </c>
      <c r="S5008">
        <v>7</v>
      </c>
      <c r="T5008">
        <v>18</v>
      </c>
      <c r="U5008">
        <v>0</v>
      </c>
      <c r="V5008">
        <v>0</v>
      </c>
      <c r="W5008">
        <v>41.572666384746661</v>
      </c>
      <c r="X5008">
        <v>91.094364167452227</v>
      </c>
      <c r="Y5008">
        <v>0</v>
      </c>
      <c r="Z5008">
        <v>0.15394049695750001</v>
      </c>
      <c r="AA5008">
        <v>365.97855659567699</v>
      </c>
      <c r="AB5008">
        <v>26.003986381812684</v>
      </c>
      <c r="AC5008">
        <v>0</v>
      </c>
      <c r="AD5008">
        <v>0</v>
      </c>
      <c r="AE5008">
        <v>524.80351402664598</v>
      </c>
    </row>
    <row r="5009" spans="1:31" x14ac:dyDescent="0.25">
      <c r="A5009">
        <v>1880004</v>
      </c>
      <c r="B5009">
        <v>1</v>
      </c>
      <c r="C5009" t="s">
        <v>80</v>
      </c>
      <c r="D5009" t="s">
        <v>96</v>
      </c>
      <c r="E5009" t="s">
        <v>210</v>
      </c>
      <c r="F5009" t="s">
        <v>2009</v>
      </c>
      <c r="G5009" t="s">
        <v>133</v>
      </c>
      <c r="H5009" t="s">
        <v>134</v>
      </c>
      <c r="I5009" t="s">
        <v>135</v>
      </c>
      <c r="J5009" t="s">
        <v>136</v>
      </c>
      <c r="K5009" t="s">
        <v>137</v>
      </c>
      <c r="L5009" t="s">
        <v>14398</v>
      </c>
      <c r="M5009" t="s">
        <v>14399</v>
      </c>
      <c r="N5009">
        <v>0.19277777700000001</v>
      </c>
      <c r="O5009">
        <v>0</v>
      </c>
      <c r="P5009">
        <v>1971</v>
      </c>
      <c r="Q5009">
        <v>0</v>
      </c>
      <c r="R5009">
        <v>1</v>
      </c>
      <c r="S5009">
        <v>1</v>
      </c>
      <c r="T5009">
        <v>654</v>
      </c>
      <c r="U5009">
        <v>0</v>
      </c>
      <c r="V5009">
        <v>0</v>
      </c>
      <c r="W5009">
        <v>0</v>
      </c>
      <c r="X5009">
        <v>87.805442900623447</v>
      </c>
      <c r="Y5009">
        <v>0</v>
      </c>
      <c r="Z5009">
        <v>0</v>
      </c>
      <c r="AA5009">
        <v>13.902982597517095</v>
      </c>
      <c r="AB5009">
        <v>115.08384580014297</v>
      </c>
      <c r="AC5009">
        <v>0</v>
      </c>
      <c r="AD5009">
        <v>0</v>
      </c>
      <c r="AE5009">
        <v>216.79227129828351</v>
      </c>
    </row>
    <row r="5010" spans="1:31" x14ac:dyDescent="0.25">
      <c r="A5010">
        <v>1880502</v>
      </c>
      <c r="B5010">
        <v>1</v>
      </c>
      <c r="C5010" t="s">
        <v>80</v>
      </c>
      <c r="D5010" t="s">
        <v>88</v>
      </c>
      <c r="E5010" t="s">
        <v>229</v>
      </c>
      <c r="F5010" t="s">
        <v>14400</v>
      </c>
      <c r="G5010" t="s">
        <v>133</v>
      </c>
      <c r="H5010" t="s">
        <v>134</v>
      </c>
      <c r="I5010" t="s">
        <v>135</v>
      </c>
      <c r="J5010" t="s">
        <v>136</v>
      </c>
      <c r="K5010" t="s">
        <v>137</v>
      </c>
      <c r="L5010" t="s">
        <v>14401</v>
      </c>
      <c r="M5010" t="s">
        <v>14402</v>
      </c>
      <c r="N5010">
        <v>1.2996099999999999</v>
      </c>
      <c r="O5010">
        <v>0</v>
      </c>
      <c r="P5010">
        <v>5355</v>
      </c>
      <c r="Q5010">
        <v>0</v>
      </c>
      <c r="R5010">
        <v>0</v>
      </c>
      <c r="S5010">
        <v>0</v>
      </c>
      <c r="T5010">
        <v>505</v>
      </c>
      <c r="U5010">
        <v>0</v>
      </c>
      <c r="V5010">
        <v>2</v>
      </c>
      <c r="W5010">
        <v>0</v>
      </c>
      <c r="X5010">
        <v>1303.164780372754</v>
      </c>
      <c r="Y5010">
        <v>0</v>
      </c>
      <c r="Z5010">
        <v>0</v>
      </c>
      <c r="AA5010">
        <v>0</v>
      </c>
      <c r="AB5010">
        <v>624.21078963816763</v>
      </c>
      <c r="AC5010">
        <v>0</v>
      </c>
      <c r="AD5010">
        <v>62.51932354853416</v>
      </c>
      <c r="AE5010">
        <v>1989.8948935594558</v>
      </c>
    </row>
    <row r="5011" spans="1:31" x14ac:dyDescent="0.25">
      <c r="A5011">
        <v>1880714</v>
      </c>
      <c r="B5011">
        <v>1</v>
      </c>
      <c r="C5011" t="s">
        <v>80</v>
      </c>
      <c r="D5011" t="s">
        <v>85</v>
      </c>
      <c r="E5011" t="s">
        <v>169</v>
      </c>
      <c r="F5011" t="s">
        <v>14403</v>
      </c>
      <c r="G5011" t="s">
        <v>196</v>
      </c>
      <c r="H5011" t="s">
        <v>143</v>
      </c>
      <c r="I5011" t="s">
        <v>135</v>
      </c>
      <c r="J5011" t="s">
        <v>136</v>
      </c>
      <c r="K5011" t="s">
        <v>172</v>
      </c>
      <c r="L5011" t="s">
        <v>14404</v>
      </c>
      <c r="M5011" t="s">
        <v>14405</v>
      </c>
      <c r="N5011">
        <v>0.21998888799999999</v>
      </c>
      <c r="O5011">
        <v>0</v>
      </c>
      <c r="P5011">
        <v>525</v>
      </c>
      <c r="Q5011">
        <v>0</v>
      </c>
      <c r="R5011">
        <v>0</v>
      </c>
      <c r="S5011">
        <v>0</v>
      </c>
      <c r="T5011">
        <v>41</v>
      </c>
      <c r="U5011">
        <v>0</v>
      </c>
      <c r="V5011">
        <v>0</v>
      </c>
      <c r="W5011">
        <v>0</v>
      </c>
      <c r="X5011">
        <v>33.201106543215658</v>
      </c>
      <c r="Y5011">
        <v>0</v>
      </c>
      <c r="Z5011">
        <v>0</v>
      </c>
      <c r="AA5011">
        <v>0</v>
      </c>
      <c r="AB5011">
        <v>7.05556589150512</v>
      </c>
      <c r="AC5011">
        <v>0</v>
      </c>
      <c r="AD5011">
        <v>0</v>
      </c>
      <c r="AE5011">
        <v>40.256672434720777</v>
      </c>
    </row>
    <row r="5012" spans="1:31" x14ac:dyDescent="0.25">
      <c r="A5012">
        <v>1880528</v>
      </c>
      <c r="B5012">
        <v>1</v>
      </c>
      <c r="C5012" t="s">
        <v>81</v>
      </c>
      <c r="D5012" t="s">
        <v>120</v>
      </c>
      <c r="E5012" t="s">
        <v>169</v>
      </c>
      <c r="F5012" t="s">
        <v>14406</v>
      </c>
      <c r="G5012" t="s">
        <v>183</v>
      </c>
      <c r="H5012" t="s">
        <v>143</v>
      </c>
      <c r="I5012" t="s">
        <v>135</v>
      </c>
      <c r="J5012" t="s">
        <v>136</v>
      </c>
      <c r="K5012" t="s">
        <v>137</v>
      </c>
      <c r="L5012" t="s">
        <v>14407</v>
      </c>
      <c r="M5012" t="s">
        <v>14408</v>
      </c>
      <c r="N5012">
        <v>5.2033333329999998</v>
      </c>
      <c r="O5012">
        <v>0</v>
      </c>
      <c r="P5012">
        <v>0</v>
      </c>
      <c r="Q5012">
        <v>0</v>
      </c>
      <c r="R5012">
        <v>5</v>
      </c>
      <c r="S5012">
        <v>0</v>
      </c>
      <c r="T5012">
        <v>6</v>
      </c>
      <c r="U5012">
        <v>0</v>
      </c>
      <c r="V5012">
        <v>0</v>
      </c>
      <c r="W5012">
        <v>0</v>
      </c>
      <c r="X5012">
        <v>0</v>
      </c>
      <c r="Y5012">
        <v>0</v>
      </c>
      <c r="Z5012">
        <v>189.53596393380747</v>
      </c>
      <c r="AA5012">
        <v>0</v>
      </c>
      <c r="AB5012">
        <v>26.431444045914429</v>
      </c>
      <c r="AC5012">
        <v>0</v>
      </c>
      <c r="AD5012">
        <v>0</v>
      </c>
      <c r="AE5012">
        <v>215.96740797972188</v>
      </c>
    </row>
    <row r="5013" spans="1:31" x14ac:dyDescent="0.25">
      <c r="A5013">
        <v>1881069</v>
      </c>
      <c r="B5013">
        <v>1</v>
      </c>
      <c r="C5013" t="s">
        <v>81</v>
      </c>
      <c r="D5013" t="s">
        <v>112</v>
      </c>
      <c r="E5013" t="s">
        <v>140</v>
      </c>
      <c r="F5013" t="s">
        <v>12640</v>
      </c>
      <c r="G5013" t="s">
        <v>163</v>
      </c>
      <c r="H5013" t="s">
        <v>143</v>
      </c>
      <c r="I5013" t="s">
        <v>135</v>
      </c>
      <c r="J5013" t="s">
        <v>136</v>
      </c>
      <c r="K5013" t="s">
        <v>137</v>
      </c>
      <c r="L5013" t="s">
        <v>14409</v>
      </c>
      <c r="M5013" t="s">
        <v>14410</v>
      </c>
      <c r="N5013">
        <v>1.188055555</v>
      </c>
      <c r="O5013">
        <v>0</v>
      </c>
      <c r="P5013">
        <v>0</v>
      </c>
      <c r="Q5013">
        <v>0</v>
      </c>
      <c r="R5013">
        <v>1</v>
      </c>
      <c r="S5013">
        <v>0</v>
      </c>
      <c r="T5013">
        <v>0</v>
      </c>
      <c r="U5013">
        <v>0</v>
      </c>
      <c r="V5013">
        <v>0</v>
      </c>
      <c r="W5013">
        <v>0</v>
      </c>
      <c r="X5013">
        <v>0</v>
      </c>
      <c r="Y5013">
        <v>0</v>
      </c>
      <c r="Z5013">
        <v>0.42600430323946392</v>
      </c>
      <c r="AA5013">
        <v>0</v>
      </c>
      <c r="AB5013">
        <v>0</v>
      </c>
      <c r="AC5013">
        <v>0</v>
      </c>
      <c r="AD5013">
        <v>0</v>
      </c>
      <c r="AE5013">
        <v>0.42600430323946392</v>
      </c>
    </row>
    <row r="5014" spans="1:31" x14ac:dyDescent="0.25">
      <c r="A5014">
        <v>1880737</v>
      </c>
      <c r="B5014">
        <v>1</v>
      </c>
      <c r="C5014" t="s">
        <v>81</v>
      </c>
      <c r="D5014" t="s">
        <v>118</v>
      </c>
      <c r="E5014" t="s">
        <v>158</v>
      </c>
      <c r="F5014" t="s">
        <v>14411</v>
      </c>
      <c r="G5014" t="s">
        <v>133</v>
      </c>
      <c r="H5014" t="s">
        <v>134</v>
      </c>
      <c r="I5014" t="s">
        <v>135</v>
      </c>
      <c r="J5014" t="s">
        <v>136</v>
      </c>
      <c r="K5014" t="s">
        <v>137</v>
      </c>
      <c r="L5014" t="s">
        <v>14412</v>
      </c>
      <c r="M5014" t="s">
        <v>14413</v>
      </c>
      <c r="N5014">
        <v>3.914722222</v>
      </c>
      <c r="O5014">
        <v>0</v>
      </c>
      <c r="P5014">
        <v>86</v>
      </c>
      <c r="Q5014">
        <v>0</v>
      </c>
      <c r="R5014">
        <v>0</v>
      </c>
      <c r="S5014">
        <v>0</v>
      </c>
      <c r="T5014">
        <v>5</v>
      </c>
      <c r="U5014">
        <v>0</v>
      </c>
      <c r="V5014">
        <v>0</v>
      </c>
      <c r="W5014">
        <v>0</v>
      </c>
      <c r="X5014">
        <v>91.152835928769619</v>
      </c>
      <c r="Y5014">
        <v>0</v>
      </c>
      <c r="Z5014">
        <v>0</v>
      </c>
      <c r="AA5014">
        <v>0</v>
      </c>
      <c r="AB5014">
        <v>24.004884287281715</v>
      </c>
      <c r="AC5014">
        <v>0</v>
      </c>
      <c r="AD5014">
        <v>0</v>
      </c>
      <c r="AE5014">
        <v>115.15772021605133</v>
      </c>
    </row>
    <row r="5015" spans="1:31" x14ac:dyDescent="0.25">
      <c r="A5015">
        <v>1880814</v>
      </c>
      <c r="B5015">
        <v>1</v>
      </c>
      <c r="C5015" t="s">
        <v>81</v>
      </c>
      <c r="D5015" t="s">
        <v>112</v>
      </c>
      <c r="E5015" t="s">
        <v>146</v>
      </c>
      <c r="F5015" t="s">
        <v>12811</v>
      </c>
      <c r="G5015" t="s">
        <v>148</v>
      </c>
      <c r="H5015" t="s">
        <v>143</v>
      </c>
      <c r="I5015" t="s">
        <v>135</v>
      </c>
      <c r="J5015" t="s">
        <v>136</v>
      </c>
      <c r="K5015" t="s">
        <v>137</v>
      </c>
      <c r="L5015" t="s">
        <v>14414</v>
      </c>
      <c r="M5015" t="s">
        <v>14415</v>
      </c>
      <c r="N5015">
        <v>3.855555555</v>
      </c>
      <c r="O5015">
        <v>0</v>
      </c>
      <c r="P5015">
        <v>20</v>
      </c>
      <c r="Q5015">
        <v>0</v>
      </c>
      <c r="R5015">
        <v>15</v>
      </c>
      <c r="S5015">
        <v>0</v>
      </c>
      <c r="T5015">
        <v>0</v>
      </c>
      <c r="U5015">
        <v>0</v>
      </c>
      <c r="V5015">
        <v>0</v>
      </c>
      <c r="W5015">
        <v>0</v>
      </c>
      <c r="X5015">
        <v>22.059432260258603</v>
      </c>
      <c r="Y5015">
        <v>0</v>
      </c>
      <c r="Z5015">
        <v>29.542481803952125</v>
      </c>
      <c r="AA5015">
        <v>0</v>
      </c>
      <c r="AB5015">
        <v>0</v>
      </c>
      <c r="AC5015">
        <v>0</v>
      </c>
      <c r="AD5015">
        <v>0</v>
      </c>
      <c r="AE5015">
        <v>51.601914064210732</v>
      </c>
    </row>
    <row r="5016" spans="1:31" x14ac:dyDescent="0.25">
      <c r="A5016">
        <v>1880545</v>
      </c>
      <c r="B5016">
        <v>1</v>
      </c>
      <c r="C5016" t="s">
        <v>80</v>
      </c>
      <c r="D5016" t="s">
        <v>92</v>
      </c>
      <c r="E5016" t="s">
        <v>131</v>
      </c>
      <c r="F5016" t="s">
        <v>14416</v>
      </c>
      <c r="G5016" t="s">
        <v>133</v>
      </c>
      <c r="H5016" t="s">
        <v>134</v>
      </c>
      <c r="I5016" t="s">
        <v>135</v>
      </c>
      <c r="J5016" t="s">
        <v>136</v>
      </c>
      <c r="K5016" t="s">
        <v>137</v>
      </c>
      <c r="L5016" t="s">
        <v>14417</v>
      </c>
      <c r="M5016" t="s">
        <v>14418</v>
      </c>
      <c r="N5016">
        <v>0.50083333299999999</v>
      </c>
      <c r="O5016">
        <v>1</v>
      </c>
      <c r="P5016">
        <v>2689</v>
      </c>
      <c r="Q5016">
        <v>1</v>
      </c>
      <c r="R5016">
        <v>2</v>
      </c>
      <c r="S5016">
        <v>10</v>
      </c>
      <c r="T5016">
        <v>91</v>
      </c>
      <c r="U5016">
        <v>0</v>
      </c>
      <c r="V5016">
        <v>0</v>
      </c>
      <c r="W5016">
        <v>4.0778022372280427</v>
      </c>
      <c r="X5016">
        <v>295.56976301426533</v>
      </c>
      <c r="Y5016">
        <v>0.71978432216448007</v>
      </c>
      <c r="Z5016">
        <v>1.2846515355141945E-2</v>
      </c>
      <c r="AA5016">
        <v>92.985386227409165</v>
      </c>
      <c r="AB5016">
        <v>58.051557147355297</v>
      </c>
      <c r="AC5016">
        <v>0</v>
      </c>
      <c r="AD5016">
        <v>0</v>
      </c>
      <c r="AE5016">
        <v>451.41713946377746</v>
      </c>
    </row>
    <row r="5017" spans="1:31" x14ac:dyDescent="0.25">
      <c r="A5017">
        <v>1880571</v>
      </c>
      <c r="B5017">
        <v>1</v>
      </c>
      <c r="C5017" t="s">
        <v>80</v>
      </c>
      <c r="D5017" t="s">
        <v>86</v>
      </c>
      <c r="E5017" t="s">
        <v>158</v>
      </c>
      <c r="F5017" t="s">
        <v>14419</v>
      </c>
      <c r="G5017" t="s">
        <v>133</v>
      </c>
      <c r="H5017" t="s">
        <v>134</v>
      </c>
      <c r="I5017" t="s">
        <v>135</v>
      </c>
      <c r="J5017" t="s">
        <v>136</v>
      </c>
      <c r="K5017" t="s">
        <v>137</v>
      </c>
      <c r="L5017" t="s">
        <v>14420</v>
      </c>
      <c r="M5017" t="s">
        <v>14421</v>
      </c>
      <c r="N5017">
        <v>0.637222222</v>
      </c>
      <c r="O5017">
        <v>0</v>
      </c>
      <c r="P5017">
        <v>96</v>
      </c>
      <c r="Q5017">
        <v>0</v>
      </c>
      <c r="R5017">
        <v>0</v>
      </c>
      <c r="S5017">
        <v>1</v>
      </c>
      <c r="T5017">
        <v>4</v>
      </c>
      <c r="U5017">
        <v>0</v>
      </c>
      <c r="V5017">
        <v>0</v>
      </c>
      <c r="W5017">
        <v>0</v>
      </c>
      <c r="X5017">
        <v>17.237654413121177</v>
      </c>
      <c r="Y5017">
        <v>0</v>
      </c>
      <c r="Z5017">
        <v>0</v>
      </c>
      <c r="AA5017">
        <v>12.582045987164193</v>
      </c>
      <c r="AB5017">
        <v>2.9289233271977748</v>
      </c>
      <c r="AC5017">
        <v>0</v>
      </c>
      <c r="AD5017">
        <v>0</v>
      </c>
      <c r="AE5017">
        <v>32.748623727483142</v>
      </c>
    </row>
    <row r="5018" spans="1:31" x14ac:dyDescent="0.25">
      <c r="A5018">
        <v>1881006</v>
      </c>
      <c r="B5018">
        <v>1</v>
      </c>
      <c r="C5018" t="s">
        <v>80</v>
      </c>
      <c r="D5018" t="s">
        <v>96</v>
      </c>
      <c r="E5018" t="s">
        <v>222</v>
      </c>
      <c r="F5018" t="s">
        <v>14422</v>
      </c>
      <c r="G5018" t="s">
        <v>148</v>
      </c>
      <c r="H5018" t="s">
        <v>143</v>
      </c>
      <c r="I5018" t="s">
        <v>135</v>
      </c>
      <c r="J5018" t="s">
        <v>136</v>
      </c>
      <c r="K5018" t="s">
        <v>137</v>
      </c>
      <c r="L5018" t="s">
        <v>14423</v>
      </c>
      <c r="M5018" t="s">
        <v>14424</v>
      </c>
      <c r="N5018">
        <v>3.1294444440000002</v>
      </c>
      <c r="O5018">
        <v>0</v>
      </c>
      <c r="P5018">
        <v>29</v>
      </c>
      <c r="Q5018">
        <v>0</v>
      </c>
      <c r="R5018">
        <v>0</v>
      </c>
      <c r="S5018">
        <v>0</v>
      </c>
      <c r="T5018">
        <v>12</v>
      </c>
      <c r="U5018">
        <v>0</v>
      </c>
      <c r="V5018">
        <v>0</v>
      </c>
      <c r="W5018">
        <v>0</v>
      </c>
      <c r="X5018">
        <v>42.117981796076386</v>
      </c>
      <c r="Y5018">
        <v>0</v>
      </c>
      <c r="Z5018">
        <v>0</v>
      </c>
      <c r="AA5018">
        <v>0</v>
      </c>
      <c r="AB5018">
        <v>45.752231653040127</v>
      </c>
      <c r="AC5018">
        <v>0</v>
      </c>
      <c r="AD5018">
        <v>0</v>
      </c>
      <c r="AE5018">
        <v>87.870213449116505</v>
      </c>
    </row>
    <row r="5019" spans="1:31" x14ac:dyDescent="0.25">
      <c r="A5019">
        <v>1880900</v>
      </c>
      <c r="B5019">
        <v>1</v>
      </c>
      <c r="C5019" t="s">
        <v>81</v>
      </c>
      <c r="D5019" t="s">
        <v>118</v>
      </c>
      <c r="E5019" t="s">
        <v>146</v>
      </c>
      <c r="F5019" t="s">
        <v>422</v>
      </c>
      <c r="G5019" t="s">
        <v>148</v>
      </c>
      <c r="H5019" t="s">
        <v>143</v>
      </c>
      <c r="I5019" t="s">
        <v>135</v>
      </c>
      <c r="J5019" t="s">
        <v>136</v>
      </c>
      <c r="K5019" t="s">
        <v>137</v>
      </c>
      <c r="L5019" t="s">
        <v>14425</v>
      </c>
      <c r="M5019" t="s">
        <v>14426</v>
      </c>
      <c r="N5019">
        <v>1.316944444</v>
      </c>
      <c r="O5019">
        <v>0</v>
      </c>
      <c r="P5019">
        <v>68</v>
      </c>
      <c r="Q5019">
        <v>0</v>
      </c>
      <c r="R5019">
        <v>0</v>
      </c>
      <c r="S5019">
        <v>0</v>
      </c>
      <c r="T5019">
        <v>2</v>
      </c>
      <c r="U5019">
        <v>0</v>
      </c>
      <c r="V5019">
        <v>0</v>
      </c>
      <c r="W5019">
        <v>0</v>
      </c>
      <c r="X5019">
        <v>15.796140773213743</v>
      </c>
      <c r="Y5019">
        <v>0</v>
      </c>
      <c r="Z5019">
        <v>0</v>
      </c>
      <c r="AA5019">
        <v>0</v>
      </c>
      <c r="AB5019">
        <v>0.22337929132271364</v>
      </c>
      <c r="AC5019">
        <v>0</v>
      </c>
      <c r="AD5019">
        <v>0</v>
      </c>
      <c r="AE5019">
        <v>16.019520064536458</v>
      </c>
    </row>
    <row r="5020" spans="1:31" x14ac:dyDescent="0.25">
      <c r="A5020">
        <v>1880863</v>
      </c>
      <c r="B5020">
        <v>1</v>
      </c>
      <c r="C5020" t="s">
        <v>80</v>
      </c>
      <c r="D5020" t="s">
        <v>95</v>
      </c>
      <c r="E5020" t="s">
        <v>140</v>
      </c>
      <c r="F5020" t="s">
        <v>14427</v>
      </c>
      <c r="G5020" t="s">
        <v>212</v>
      </c>
      <c r="H5020" t="s">
        <v>143</v>
      </c>
      <c r="I5020" t="s">
        <v>135</v>
      </c>
      <c r="J5020" t="s">
        <v>3</v>
      </c>
      <c r="K5020" t="s">
        <v>137</v>
      </c>
      <c r="L5020" t="s">
        <v>14428</v>
      </c>
      <c r="M5020" t="s">
        <v>14429</v>
      </c>
      <c r="N5020">
        <v>18.186111110999999</v>
      </c>
      <c r="O5020">
        <v>0</v>
      </c>
      <c r="P5020">
        <v>0</v>
      </c>
      <c r="Q5020">
        <v>0</v>
      </c>
      <c r="R5020">
        <v>0</v>
      </c>
      <c r="S5020">
        <v>0</v>
      </c>
      <c r="T5020">
        <v>1</v>
      </c>
      <c r="U5020">
        <v>0</v>
      </c>
      <c r="V5020">
        <v>0</v>
      </c>
      <c r="W5020">
        <v>0</v>
      </c>
      <c r="X5020">
        <v>0</v>
      </c>
      <c r="Y5020">
        <v>0</v>
      </c>
      <c r="Z5020">
        <v>0</v>
      </c>
      <c r="AA5020">
        <v>0</v>
      </c>
      <c r="AB5020">
        <v>23.914765203499652</v>
      </c>
      <c r="AC5020">
        <v>0</v>
      </c>
      <c r="AD5020">
        <v>0</v>
      </c>
      <c r="AE5020">
        <v>23.914765203499652</v>
      </c>
    </row>
    <row r="5021" spans="1:31" x14ac:dyDescent="0.25">
      <c r="A5021">
        <v>1880565</v>
      </c>
      <c r="B5021">
        <v>1</v>
      </c>
      <c r="C5021" t="s">
        <v>80</v>
      </c>
      <c r="D5021" t="s">
        <v>104</v>
      </c>
      <c r="E5021" t="s">
        <v>146</v>
      </c>
      <c r="F5021" t="s">
        <v>14430</v>
      </c>
      <c r="G5021" t="s">
        <v>171</v>
      </c>
      <c r="H5021" t="s">
        <v>143</v>
      </c>
      <c r="I5021" t="s">
        <v>135</v>
      </c>
      <c r="J5021" t="s">
        <v>136</v>
      </c>
      <c r="K5021" t="s">
        <v>172</v>
      </c>
      <c r="L5021" t="s">
        <v>14431</v>
      </c>
      <c r="M5021" t="s">
        <v>14432</v>
      </c>
      <c r="N5021">
        <v>9.4430638879999993</v>
      </c>
      <c r="O5021">
        <v>0</v>
      </c>
      <c r="P5021">
        <v>17</v>
      </c>
      <c r="Q5021">
        <v>0</v>
      </c>
      <c r="R5021">
        <v>0</v>
      </c>
      <c r="S5021">
        <v>0</v>
      </c>
      <c r="T5021">
        <v>4</v>
      </c>
      <c r="U5021">
        <v>0</v>
      </c>
      <c r="V5021">
        <v>0</v>
      </c>
      <c r="W5021">
        <v>0</v>
      </c>
      <c r="X5021">
        <v>31.669032696632623</v>
      </c>
      <c r="Y5021">
        <v>0</v>
      </c>
      <c r="Z5021">
        <v>0</v>
      </c>
      <c r="AA5021">
        <v>0</v>
      </c>
      <c r="AB5021">
        <v>49.982000124264886</v>
      </c>
      <c r="AC5021">
        <v>0</v>
      </c>
      <c r="AD5021">
        <v>0</v>
      </c>
      <c r="AE5021">
        <v>81.651032820897512</v>
      </c>
    </row>
    <row r="5022" spans="1:31" x14ac:dyDescent="0.25">
      <c r="A5022">
        <v>1881049</v>
      </c>
      <c r="B5022">
        <v>1</v>
      </c>
      <c r="C5022" t="s">
        <v>80</v>
      </c>
      <c r="D5022" t="s">
        <v>108</v>
      </c>
      <c r="E5022" t="s">
        <v>146</v>
      </c>
      <c r="F5022" t="s">
        <v>14433</v>
      </c>
      <c r="G5022" t="s">
        <v>148</v>
      </c>
      <c r="H5022" t="s">
        <v>143</v>
      </c>
      <c r="I5022" t="s">
        <v>135</v>
      </c>
      <c r="J5022" t="s">
        <v>136</v>
      </c>
      <c r="K5022" t="s">
        <v>137</v>
      </c>
      <c r="L5022" t="s">
        <v>14434</v>
      </c>
      <c r="M5022" t="s">
        <v>14435</v>
      </c>
      <c r="N5022">
        <v>3.6513888880000001</v>
      </c>
      <c r="O5022">
        <v>0</v>
      </c>
      <c r="P5022">
        <v>3</v>
      </c>
      <c r="Q5022">
        <v>0</v>
      </c>
      <c r="R5022">
        <v>1</v>
      </c>
      <c r="S5022">
        <v>0</v>
      </c>
      <c r="T5022">
        <v>0</v>
      </c>
      <c r="U5022">
        <v>0</v>
      </c>
      <c r="V5022">
        <v>0</v>
      </c>
      <c r="W5022">
        <v>0</v>
      </c>
      <c r="X5022">
        <v>4.8961138760793661</v>
      </c>
      <c r="Y5022">
        <v>0</v>
      </c>
      <c r="Z5022">
        <v>0.69163679084132101</v>
      </c>
      <c r="AA5022">
        <v>0</v>
      </c>
      <c r="AB5022">
        <v>0</v>
      </c>
      <c r="AC5022">
        <v>0</v>
      </c>
      <c r="AD5022">
        <v>0</v>
      </c>
      <c r="AE5022">
        <v>5.5877506669206873</v>
      </c>
    </row>
    <row r="5023" spans="1:31" x14ac:dyDescent="0.25">
      <c r="A5023">
        <v>1880608</v>
      </c>
      <c r="B5023">
        <v>1</v>
      </c>
      <c r="C5023" t="s">
        <v>80</v>
      </c>
      <c r="D5023" t="s">
        <v>104</v>
      </c>
      <c r="E5023" t="s">
        <v>146</v>
      </c>
      <c r="F5023" t="s">
        <v>14436</v>
      </c>
      <c r="G5023" t="s">
        <v>2417</v>
      </c>
      <c r="H5023" t="s">
        <v>143</v>
      </c>
      <c r="I5023" t="s">
        <v>135</v>
      </c>
      <c r="J5023" t="s">
        <v>136</v>
      </c>
      <c r="K5023" t="s">
        <v>137</v>
      </c>
      <c r="L5023" t="s">
        <v>14437</v>
      </c>
      <c r="M5023" t="s">
        <v>14438</v>
      </c>
      <c r="N5023">
        <v>2.5263888880000001</v>
      </c>
      <c r="O5023">
        <v>0</v>
      </c>
      <c r="P5023">
        <v>55</v>
      </c>
      <c r="Q5023">
        <v>0</v>
      </c>
      <c r="R5023">
        <v>0</v>
      </c>
      <c r="S5023">
        <v>0</v>
      </c>
      <c r="T5023">
        <v>1</v>
      </c>
      <c r="U5023">
        <v>0</v>
      </c>
      <c r="V5023">
        <v>0</v>
      </c>
      <c r="W5023">
        <v>0</v>
      </c>
      <c r="X5023">
        <v>44.74843855681457</v>
      </c>
      <c r="Y5023">
        <v>0</v>
      </c>
      <c r="Z5023">
        <v>0</v>
      </c>
      <c r="AA5023">
        <v>0</v>
      </c>
      <c r="AB5023">
        <v>1.0793842608387474</v>
      </c>
      <c r="AC5023">
        <v>0</v>
      </c>
      <c r="AD5023">
        <v>0</v>
      </c>
      <c r="AE5023">
        <v>45.82782281765332</v>
      </c>
    </row>
    <row r="5024" spans="1:31" x14ac:dyDescent="0.25">
      <c r="A5024">
        <v>1881139</v>
      </c>
      <c r="B5024">
        <v>1</v>
      </c>
      <c r="C5024" t="s">
        <v>81</v>
      </c>
      <c r="D5024" t="s">
        <v>120</v>
      </c>
      <c r="E5024" t="s">
        <v>210</v>
      </c>
      <c r="F5024" t="s">
        <v>14439</v>
      </c>
      <c r="G5024" t="s">
        <v>133</v>
      </c>
      <c r="H5024" t="s">
        <v>134</v>
      </c>
      <c r="I5024" t="s">
        <v>135</v>
      </c>
      <c r="J5024" t="s">
        <v>136</v>
      </c>
      <c r="K5024" t="s">
        <v>137</v>
      </c>
      <c r="L5024" t="s">
        <v>14440</v>
      </c>
      <c r="M5024" t="s">
        <v>14441</v>
      </c>
      <c r="N5024">
        <v>0.64749999999999996</v>
      </c>
      <c r="O5024">
        <v>0</v>
      </c>
      <c r="P5024">
        <v>449</v>
      </c>
      <c r="Q5024">
        <v>0</v>
      </c>
      <c r="R5024">
        <v>7</v>
      </c>
      <c r="S5024">
        <v>0</v>
      </c>
      <c r="T5024">
        <v>41</v>
      </c>
      <c r="U5024">
        <v>0</v>
      </c>
      <c r="V5024">
        <v>0</v>
      </c>
      <c r="W5024">
        <v>0</v>
      </c>
      <c r="X5024">
        <v>40.875513975676697</v>
      </c>
      <c r="Y5024">
        <v>0</v>
      </c>
      <c r="Z5024">
        <v>16.874779296405588</v>
      </c>
      <c r="AA5024">
        <v>0</v>
      </c>
      <c r="AB5024">
        <v>7.869729249151125</v>
      </c>
      <c r="AC5024">
        <v>0</v>
      </c>
      <c r="AD5024">
        <v>0</v>
      </c>
      <c r="AE5024">
        <v>65.620022521233409</v>
      </c>
    </row>
    <row r="5025" spans="1:31" x14ac:dyDescent="0.25">
      <c r="A5025">
        <v>1881141</v>
      </c>
      <c r="B5025">
        <v>1</v>
      </c>
      <c r="C5025" t="s">
        <v>80</v>
      </c>
      <c r="D5025" t="s">
        <v>93</v>
      </c>
      <c r="E5025" t="s">
        <v>210</v>
      </c>
      <c r="F5025" t="s">
        <v>14442</v>
      </c>
      <c r="G5025" t="s">
        <v>476</v>
      </c>
      <c r="H5025" t="s">
        <v>134</v>
      </c>
      <c r="I5025" t="s">
        <v>135</v>
      </c>
      <c r="J5025" t="s">
        <v>136</v>
      </c>
      <c r="K5025" t="s">
        <v>172</v>
      </c>
      <c r="L5025" t="s">
        <v>14443</v>
      </c>
      <c r="M5025" t="s">
        <v>14444</v>
      </c>
      <c r="N5025">
        <v>0.60316944400000005</v>
      </c>
      <c r="O5025">
        <v>0</v>
      </c>
      <c r="P5025">
        <v>4355</v>
      </c>
      <c r="Q5025">
        <v>1</v>
      </c>
      <c r="R5025">
        <v>6</v>
      </c>
      <c r="S5025">
        <v>3</v>
      </c>
      <c r="T5025">
        <v>241</v>
      </c>
      <c r="U5025">
        <v>0</v>
      </c>
      <c r="V5025">
        <v>0</v>
      </c>
      <c r="W5025">
        <v>0</v>
      </c>
      <c r="X5025">
        <v>599.28933117073609</v>
      </c>
      <c r="Y5025">
        <v>0.19529535395591002</v>
      </c>
      <c r="Z5025">
        <v>15.168796793748182</v>
      </c>
      <c r="AA5025">
        <v>599.73505333417813</v>
      </c>
      <c r="AB5025">
        <v>133.44809559876018</v>
      </c>
      <c r="AC5025">
        <v>0</v>
      </c>
      <c r="AD5025">
        <v>0</v>
      </c>
      <c r="AE5025">
        <v>1347.8365722513784</v>
      </c>
    </row>
    <row r="5026" spans="1:31" x14ac:dyDescent="0.25">
      <c r="A5026">
        <v>1881143</v>
      </c>
      <c r="B5026">
        <v>1</v>
      </c>
      <c r="C5026" t="s">
        <v>80</v>
      </c>
      <c r="D5026" t="s">
        <v>93</v>
      </c>
      <c r="E5026" t="s">
        <v>210</v>
      </c>
      <c r="F5026" t="s">
        <v>14445</v>
      </c>
      <c r="G5026" t="s">
        <v>476</v>
      </c>
      <c r="H5026" t="s">
        <v>134</v>
      </c>
      <c r="I5026" t="s">
        <v>135</v>
      </c>
      <c r="J5026" t="s">
        <v>136</v>
      </c>
      <c r="K5026" t="s">
        <v>172</v>
      </c>
      <c r="L5026" t="s">
        <v>14446</v>
      </c>
      <c r="M5026" t="s">
        <v>14447</v>
      </c>
      <c r="N5026">
        <v>0.537032222</v>
      </c>
      <c r="O5026">
        <v>0</v>
      </c>
      <c r="P5026">
        <v>1706</v>
      </c>
      <c r="Q5026">
        <v>0</v>
      </c>
      <c r="R5026">
        <v>56</v>
      </c>
      <c r="S5026">
        <v>6</v>
      </c>
      <c r="T5026">
        <v>209</v>
      </c>
      <c r="U5026">
        <v>2</v>
      </c>
      <c r="V5026">
        <v>1</v>
      </c>
      <c r="W5026">
        <v>0</v>
      </c>
      <c r="X5026">
        <v>215.94902219668154</v>
      </c>
      <c r="Y5026">
        <v>0</v>
      </c>
      <c r="Z5026">
        <v>75.810718024010058</v>
      </c>
      <c r="AA5026">
        <v>10.932494936722367</v>
      </c>
      <c r="AB5026">
        <v>102.58127419078897</v>
      </c>
      <c r="AC5026">
        <v>105.17119633305632</v>
      </c>
      <c r="AD5026">
        <v>0.42674545096365007</v>
      </c>
      <c r="AE5026">
        <v>510.87145113222294</v>
      </c>
    </row>
    <row r="5027" spans="1:31" x14ac:dyDescent="0.25">
      <c r="A5027">
        <v>1881144</v>
      </c>
      <c r="B5027">
        <v>1</v>
      </c>
      <c r="C5027" t="s">
        <v>80</v>
      </c>
      <c r="D5027" t="s">
        <v>106</v>
      </c>
      <c r="E5027" t="s">
        <v>146</v>
      </c>
      <c r="F5027" t="s">
        <v>14448</v>
      </c>
      <c r="G5027" t="s">
        <v>148</v>
      </c>
      <c r="H5027" t="s">
        <v>143</v>
      </c>
      <c r="I5027" t="s">
        <v>135</v>
      </c>
      <c r="J5027" t="s">
        <v>136</v>
      </c>
      <c r="K5027" t="s">
        <v>137</v>
      </c>
      <c r="L5027" t="s">
        <v>14449</v>
      </c>
      <c r="M5027" t="s">
        <v>14450</v>
      </c>
      <c r="N5027">
        <v>4.6883333330000001</v>
      </c>
      <c r="O5027">
        <v>0</v>
      </c>
      <c r="P5027">
        <v>1</v>
      </c>
      <c r="Q5027">
        <v>0</v>
      </c>
      <c r="R5027">
        <v>2</v>
      </c>
      <c r="S5027">
        <v>0</v>
      </c>
      <c r="T5027">
        <v>1</v>
      </c>
      <c r="U5027">
        <v>0</v>
      </c>
      <c r="V5027">
        <v>0</v>
      </c>
      <c r="W5027">
        <v>0</v>
      </c>
      <c r="X5027">
        <v>0.30745363451650165</v>
      </c>
      <c r="Y5027">
        <v>0</v>
      </c>
      <c r="Z5027">
        <v>12.84961868902792</v>
      </c>
      <c r="AA5027">
        <v>0</v>
      </c>
      <c r="AB5027">
        <v>4.8567970434832999</v>
      </c>
      <c r="AC5027">
        <v>0</v>
      </c>
      <c r="AD5027">
        <v>0</v>
      </c>
      <c r="AE5027">
        <v>18.013869367027723</v>
      </c>
    </row>
    <row r="5028" spans="1:31" x14ac:dyDescent="0.25">
      <c r="A5028">
        <v>1881147</v>
      </c>
      <c r="B5028">
        <v>1</v>
      </c>
      <c r="C5028" t="s">
        <v>81</v>
      </c>
      <c r="D5028" t="s">
        <v>128</v>
      </c>
      <c r="E5028" t="s">
        <v>140</v>
      </c>
      <c r="F5028" t="s">
        <v>14451</v>
      </c>
      <c r="G5028" t="s">
        <v>207</v>
      </c>
      <c r="H5028" t="s">
        <v>143</v>
      </c>
      <c r="I5028" t="s">
        <v>135</v>
      </c>
      <c r="J5028" t="s">
        <v>136</v>
      </c>
      <c r="K5028" t="s">
        <v>137</v>
      </c>
      <c r="L5028" t="s">
        <v>14452</v>
      </c>
      <c r="M5028" t="s">
        <v>14453</v>
      </c>
      <c r="N5028">
        <v>0.873611111</v>
      </c>
      <c r="O5028">
        <v>0</v>
      </c>
      <c r="P5028">
        <v>1</v>
      </c>
      <c r="Q5028">
        <v>0</v>
      </c>
      <c r="R5028">
        <v>0</v>
      </c>
      <c r="S5028">
        <v>0</v>
      </c>
      <c r="T5028">
        <v>0</v>
      </c>
      <c r="U5028">
        <v>0</v>
      </c>
      <c r="V5028">
        <v>0</v>
      </c>
      <c r="W5028">
        <v>0</v>
      </c>
      <c r="X5028">
        <v>0.23338388324625747</v>
      </c>
      <c r="Y5028">
        <v>0</v>
      </c>
      <c r="Z5028">
        <v>0</v>
      </c>
      <c r="AA5028">
        <v>0</v>
      </c>
      <c r="AB5028">
        <v>0</v>
      </c>
      <c r="AC5028">
        <v>0</v>
      </c>
      <c r="AD5028">
        <v>0</v>
      </c>
      <c r="AE5028">
        <v>0.23338388324625747</v>
      </c>
    </row>
    <row r="5029" spans="1:31" x14ac:dyDescent="0.25">
      <c r="A5029">
        <v>1881152</v>
      </c>
      <c r="B5029">
        <v>1</v>
      </c>
      <c r="C5029" t="s">
        <v>81</v>
      </c>
      <c r="D5029" t="s">
        <v>120</v>
      </c>
      <c r="E5029" t="s">
        <v>131</v>
      </c>
      <c r="F5029" t="s">
        <v>14454</v>
      </c>
      <c r="G5029" t="s">
        <v>133</v>
      </c>
      <c r="H5029" t="s">
        <v>134</v>
      </c>
      <c r="I5029" t="s">
        <v>135</v>
      </c>
      <c r="J5029" t="s">
        <v>136</v>
      </c>
      <c r="K5029" t="s">
        <v>137</v>
      </c>
      <c r="L5029" t="s">
        <v>14455</v>
      </c>
      <c r="M5029" t="s">
        <v>14456</v>
      </c>
      <c r="N5029">
        <v>1.247777777</v>
      </c>
      <c r="O5029">
        <v>1</v>
      </c>
      <c r="P5029">
        <v>122</v>
      </c>
      <c r="Q5029">
        <v>23</v>
      </c>
      <c r="R5029">
        <v>11</v>
      </c>
      <c r="S5029">
        <v>1</v>
      </c>
      <c r="T5029">
        <v>7</v>
      </c>
      <c r="U5029">
        <v>0</v>
      </c>
      <c r="V5029">
        <v>0</v>
      </c>
      <c r="W5029">
        <v>0.9697973135418001</v>
      </c>
      <c r="X5029">
        <v>24.180275526354702</v>
      </c>
      <c r="Y5029">
        <v>146.25401282629707</v>
      </c>
      <c r="Z5029">
        <v>59.881452414651513</v>
      </c>
      <c r="AA5029">
        <v>2.3382729572615979</v>
      </c>
      <c r="AB5029">
        <v>0.52912907600573611</v>
      </c>
      <c r="AC5029">
        <v>0</v>
      </c>
      <c r="AD5029">
        <v>0</v>
      </c>
      <c r="AE5029">
        <v>234.15294011411243</v>
      </c>
    </row>
    <row r="5030" spans="1:31" x14ac:dyDescent="0.25">
      <c r="A5030">
        <v>1881156</v>
      </c>
      <c r="B5030">
        <v>1</v>
      </c>
      <c r="C5030" t="s">
        <v>80</v>
      </c>
      <c r="D5030" t="s">
        <v>88</v>
      </c>
      <c r="E5030" t="s">
        <v>210</v>
      </c>
      <c r="F5030" t="s">
        <v>8731</v>
      </c>
      <c r="G5030" t="s">
        <v>219</v>
      </c>
      <c r="H5030" t="s">
        <v>134</v>
      </c>
      <c r="I5030" t="s">
        <v>135</v>
      </c>
      <c r="J5030" t="s">
        <v>136</v>
      </c>
      <c r="K5030" t="s">
        <v>137</v>
      </c>
      <c r="L5030" t="s">
        <v>14457</v>
      </c>
      <c r="M5030" t="s">
        <v>14458</v>
      </c>
      <c r="N5030">
        <v>1.935277777</v>
      </c>
      <c r="O5030">
        <v>0</v>
      </c>
      <c r="P5030">
        <v>284</v>
      </c>
      <c r="Q5030">
        <v>0</v>
      </c>
      <c r="R5030">
        <v>0</v>
      </c>
      <c r="S5030">
        <v>0</v>
      </c>
      <c r="T5030">
        <v>35</v>
      </c>
      <c r="U5030">
        <v>0</v>
      </c>
      <c r="V5030">
        <v>0</v>
      </c>
      <c r="W5030">
        <v>0</v>
      </c>
      <c r="X5030">
        <v>113.67084049409746</v>
      </c>
      <c r="Y5030">
        <v>0</v>
      </c>
      <c r="Z5030">
        <v>0</v>
      </c>
      <c r="AA5030">
        <v>0</v>
      </c>
      <c r="AB5030">
        <v>66.082569532206293</v>
      </c>
      <c r="AC5030">
        <v>0</v>
      </c>
      <c r="AD5030">
        <v>0</v>
      </c>
      <c r="AE5030">
        <v>179.75341002630375</v>
      </c>
    </row>
    <row r="5031" spans="1:31" x14ac:dyDescent="0.25">
      <c r="A5031">
        <v>1881163</v>
      </c>
      <c r="B5031">
        <v>1</v>
      </c>
      <c r="C5031" t="s">
        <v>81</v>
      </c>
      <c r="D5031" t="s">
        <v>122</v>
      </c>
      <c r="E5031" t="s">
        <v>210</v>
      </c>
      <c r="F5031" t="s">
        <v>3667</v>
      </c>
      <c r="G5031" t="s">
        <v>133</v>
      </c>
      <c r="H5031" t="s">
        <v>134</v>
      </c>
      <c r="I5031" t="s">
        <v>135</v>
      </c>
      <c r="J5031" t="s">
        <v>136</v>
      </c>
      <c r="K5031" t="s">
        <v>137</v>
      </c>
      <c r="L5031" t="s">
        <v>14459</v>
      </c>
      <c r="M5031" t="s">
        <v>14460</v>
      </c>
      <c r="N5031">
        <v>0.68583333300000004</v>
      </c>
      <c r="O5031">
        <v>5</v>
      </c>
      <c r="P5031">
        <v>3626</v>
      </c>
      <c r="Q5031">
        <v>61</v>
      </c>
      <c r="R5031">
        <v>113</v>
      </c>
      <c r="S5031">
        <v>40</v>
      </c>
      <c r="T5031">
        <v>316</v>
      </c>
      <c r="U5031">
        <v>3</v>
      </c>
      <c r="V5031">
        <v>1</v>
      </c>
      <c r="W5031">
        <v>0.95407051885663996</v>
      </c>
      <c r="X5031">
        <v>247.86814902732766</v>
      </c>
      <c r="Y5031">
        <v>100.70504978479339</v>
      </c>
      <c r="Z5031">
        <v>47.18033273227384</v>
      </c>
      <c r="AA5031">
        <v>73.290900786480307</v>
      </c>
      <c r="AB5031">
        <v>54.920553471730734</v>
      </c>
      <c r="AC5031">
        <v>45.795888938904241</v>
      </c>
      <c r="AD5031">
        <v>9.8876519756355835E-2</v>
      </c>
      <c r="AE5031">
        <v>570.81382178012313</v>
      </c>
    </row>
    <row r="5032" spans="1:31" x14ac:dyDescent="0.25">
      <c r="A5032">
        <v>1881170</v>
      </c>
      <c r="B5032">
        <v>1</v>
      </c>
      <c r="C5032" t="s">
        <v>81</v>
      </c>
      <c r="D5032" t="s">
        <v>128</v>
      </c>
      <c r="E5032" t="s">
        <v>140</v>
      </c>
      <c r="F5032" t="s">
        <v>14461</v>
      </c>
      <c r="G5032" t="s">
        <v>163</v>
      </c>
      <c r="H5032" t="s">
        <v>143</v>
      </c>
      <c r="I5032" t="s">
        <v>135</v>
      </c>
      <c r="J5032" t="s">
        <v>136</v>
      </c>
      <c r="K5032" t="s">
        <v>137</v>
      </c>
      <c r="L5032" t="s">
        <v>14462</v>
      </c>
      <c r="M5032" t="s">
        <v>14463</v>
      </c>
      <c r="N5032">
        <v>2.244444444</v>
      </c>
      <c r="O5032">
        <v>0</v>
      </c>
      <c r="P5032">
        <v>1</v>
      </c>
      <c r="Q5032">
        <v>0</v>
      </c>
      <c r="R5032">
        <v>0</v>
      </c>
      <c r="S5032">
        <v>0</v>
      </c>
      <c r="T5032">
        <v>0</v>
      </c>
      <c r="U5032">
        <v>0</v>
      </c>
      <c r="V5032">
        <v>0</v>
      </c>
      <c r="W5032">
        <v>0</v>
      </c>
      <c r="X5032">
        <v>0.10840043027367778</v>
      </c>
      <c r="Y5032">
        <v>0</v>
      </c>
      <c r="Z5032">
        <v>0</v>
      </c>
      <c r="AA5032">
        <v>0</v>
      </c>
      <c r="AB5032">
        <v>0</v>
      </c>
      <c r="AC5032">
        <v>0</v>
      </c>
      <c r="AD5032">
        <v>0</v>
      </c>
      <c r="AE5032">
        <v>0.10840043027367778</v>
      </c>
    </row>
    <row r="5033" spans="1:31" x14ac:dyDescent="0.25">
      <c r="A5033">
        <v>1881171</v>
      </c>
      <c r="B5033">
        <v>1</v>
      </c>
      <c r="C5033" t="s">
        <v>80</v>
      </c>
      <c r="D5033" t="s">
        <v>96</v>
      </c>
      <c r="E5033" t="s">
        <v>169</v>
      </c>
      <c r="F5033" t="s">
        <v>14464</v>
      </c>
      <c r="G5033" t="s">
        <v>142</v>
      </c>
      <c r="H5033" t="s">
        <v>143</v>
      </c>
      <c r="I5033" t="s">
        <v>135</v>
      </c>
      <c r="J5033" t="s">
        <v>136</v>
      </c>
      <c r="K5033" t="s">
        <v>137</v>
      </c>
      <c r="L5033" t="s">
        <v>14465</v>
      </c>
      <c r="M5033" t="s">
        <v>14466</v>
      </c>
      <c r="N5033">
        <v>1.332222222</v>
      </c>
      <c r="O5033">
        <v>0</v>
      </c>
      <c r="P5033">
        <v>156</v>
      </c>
      <c r="Q5033">
        <v>0</v>
      </c>
      <c r="R5033">
        <v>1</v>
      </c>
      <c r="S5033">
        <v>0</v>
      </c>
      <c r="T5033">
        <v>121</v>
      </c>
      <c r="U5033">
        <v>0</v>
      </c>
      <c r="V5033">
        <v>0</v>
      </c>
      <c r="W5033">
        <v>0</v>
      </c>
      <c r="X5033">
        <v>100.39370687934267</v>
      </c>
      <c r="Y5033">
        <v>0</v>
      </c>
      <c r="Z5033">
        <v>5.901554254348889E-3</v>
      </c>
      <c r="AA5033">
        <v>0</v>
      </c>
      <c r="AB5033">
        <v>312.03143222035089</v>
      </c>
      <c r="AC5033">
        <v>0</v>
      </c>
      <c r="AD5033">
        <v>0</v>
      </c>
      <c r="AE5033">
        <v>412.43104065394789</v>
      </c>
    </row>
    <row r="5034" spans="1:31" x14ac:dyDescent="0.25">
      <c r="A5034">
        <v>1881173</v>
      </c>
      <c r="B5034">
        <v>1</v>
      </c>
      <c r="C5034" t="s">
        <v>80</v>
      </c>
      <c r="D5034" t="s">
        <v>96</v>
      </c>
      <c r="E5034" t="s">
        <v>169</v>
      </c>
      <c r="F5034" t="s">
        <v>14467</v>
      </c>
      <c r="G5034" t="s">
        <v>469</v>
      </c>
      <c r="H5034" t="s">
        <v>143</v>
      </c>
      <c r="I5034" t="s">
        <v>135</v>
      </c>
      <c r="J5034" t="s">
        <v>136</v>
      </c>
      <c r="K5034" t="s">
        <v>137</v>
      </c>
      <c r="L5034" t="s">
        <v>14468</v>
      </c>
      <c r="M5034" t="s">
        <v>14469</v>
      </c>
      <c r="N5034">
        <v>4.2363888879999996</v>
      </c>
      <c r="O5034">
        <v>0</v>
      </c>
      <c r="P5034">
        <v>176</v>
      </c>
      <c r="Q5034">
        <v>0</v>
      </c>
      <c r="R5034">
        <v>0</v>
      </c>
      <c r="S5034">
        <v>0</v>
      </c>
      <c r="T5034">
        <v>3</v>
      </c>
      <c r="U5034">
        <v>0</v>
      </c>
      <c r="V5034">
        <v>0</v>
      </c>
      <c r="W5034">
        <v>0</v>
      </c>
      <c r="X5034">
        <v>134.51869025335679</v>
      </c>
      <c r="Y5034">
        <v>0</v>
      </c>
      <c r="Z5034">
        <v>0</v>
      </c>
      <c r="AA5034">
        <v>0</v>
      </c>
      <c r="AB5034">
        <v>10.87040589410412</v>
      </c>
      <c r="AC5034">
        <v>0</v>
      </c>
      <c r="AD5034">
        <v>0</v>
      </c>
      <c r="AE5034">
        <v>145.38909614746092</v>
      </c>
    </row>
    <row r="5035" spans="1:31" x14ac:dyDescent="0.25">
      <c r="A5035">
        <v>1881174</v>
      </c>
      <c r="B5035">
        <v>1</v>
      </c>
      <c r="C5035" t="s">
        <v>81</v>
      </c>
      <c r="D5035" t="s">
        <v>119</v>
      </c>
      <c r="E5035" t="s">
        <v>131</v>
      </c>
      <c r="F5035" t="s">
        <v>1547</v>
      </c>
      <c r="G5035" t="s">
        <v>133</v>
      </c>
      <c r="H5035" t="s">
        <v>134</v>
      </c>
      <c r="I5035" t="s">
        <v>152</v>
      </c>
      <c r="J5035" t="s">
        <v>136</v>
      </c>
      <c r="K5035" t="s">
        <v>137</v>
      </c>
      <c r="L5035" t="s">
        <v>14470</v>
      </c>
      <c r="M5035" t="s">
        <v>14471</v>
      </c>
      <c r="N5035">
        <v>1.3888888E-2</v>
      </c>
      <c r="O5035">
        <v>0</v>
      </c>
      <c r="P5035">
        <v>1498</v>
      </c>
      <c r="Q5035">
        <v>92</v>
      </c>
      <c r="R5035">
        <v>334</v>
      </c>
      <c r="S5035">
        <v>2</v>
      </c>
      <c r="T5035">
        <v>66</v>
      </c>
      <c r="U5035">
        <v>0</v>
      </c>
      <c r="V5035">
        <v>0</v>
      </c>
      <c r="W5035">
        <v>0</v>
      </c>
      <c r="X5035">
        <v>2.2745811375224871</v>
      </c>
      <c r="Y5035">
        <v>9.7658959431492089</v>
      </c>
      <c r="Z5035">
        <v>20.855170341149737</v>
      </c>
      <c r="AA5035">
        <v>6.5299222641833327E-2</v>
      </c>
      <c r="AB5035">
        <v>0.21294732056145832</v>
      </c>
      <c r="AC5035">
        <v>0</v>
      </c>
      <c r="AD5035">
        <v>0</v>
      </c>
      <c r="AE5035">
        <v>33.173893965024732</v>
      </c>
    </row>
    <row r="5036" spans="1:31" x14ac:dyDescent="0.25">
      <c r="A5036">
        <v>1881176</v>
      </c>
      <c r="B5036">
        <v>1</v>
      </c>
      <c r="C5036" t="s">
        <v>80</v>
      </c>
      <c r="D5036" t="s">
        <v>103</v>
      </c>
      <c r="E5036" t="s">
        <v>146</v>
      </c>
      <c r="F5036" t="s">
        <v>14472</v>
      </c>
      <c r="G5036" t="s">
        <v>148</v>
      </c>
      <c r="H5036" t="s">
        <v>143</v>
      </c>
      <c r="I5036" t="s">
        <v>135</v>
      </c>
      <c r="J5036" t="s">
        <v>136</v>
      </c>
      <c r="K5036" t="s">
        <v>137</v>
      </c>
      <c r="L5036" t="s">
        <v>14473</v>
      </c>
      <c r="M5036" t="s">
        <v>14474</v>
      </c>
      <c r="N5036">
        <v>3.1127777769999998</v>
      </c>
      <c r="O5036">
        <v>0</v>
      </c>
      <c r="P5036">
        <v>14</v>
      </c>
      <c r="Q5036">
        <v>0</v>
      </c>
      <c r="R5036">
        <v>9</v>
      </c>
      <c r="S5036">
        <v>0</v>
      </c>
      <c r="T5036">
        <v>11</v>
      </c>
      <c r="U5036">
        <v>0</v>
      </c>
      <c r="V5036">
        <v>0</v>
      </c>
      <c r="W5036">
        <v>0</v>
      </c>
      <c r="X5036">
        <v>6.6912336339772995</v>
      </c>
      <c r="Y5036">
        <v>0</v>
      </c>
      <c r="Z5036">
        <v>29.805282836583626</v>
      </c>
      <c r="AA5036">
        <v>0</v>
      </c>
      <c r="AB5036">
        <v>173.9587234950925</v>
      </c>
      <c r="AC5036">
        <v>0</v>
      </c>
      <c r="AD5036">
        <v>0</v>
      </c>
      <c r="AE5036">
        <v>210.45523996565342</v>
      </c>
    </row>
    <row r="5037" spans="1:31" x14ac:dyDescent="0.25">
      <c r="A5037">
        <v>1881179</v>
      </c>
      <c r="B5037">
        <v>1</v>
      </c>
      <c r="C5037" t="s">
        <v>80</v>
      </c>
      <c r="D5037" t="s">
        <v>106</v>
      </c>
      <c r="E5037" t="s">
        <v>210</v>
      </c>
      <c r="F5037" t="s">
        <v>1280</v>
      </c>
      <c r="G5037" t="s">
        <v>133</v>
      </c>
      <c r="H5037" t="s">
        <v>134</v>
      </c>
      <c r="I5037" t="s">
        <v>135</v>
      </c>
      <c r="J5037" t="s">
        <v>136</v>
      </c>
      <c r="K5037" t="s">
        <v>137</v>
      </c>
      <c r="L5037" t="s">
        <v>14475</v>
      </c>
      <c r="M5037" t="s">
        <v>14476</v>
      </c>
      <c r="N5037">
        <v>0.76833333299999995</v>
      </c>
      <c r="O5037">
        <v>0</v>
      </c>
      <c r="P5037">
        <v>3847</v>
      </c>
      <c r="Q5037">
        <v>0</v>
      </c>
      <c r="R5037">
        <v>11</v>
      </c>
      <c r="S5037">
        <v>2</v>
      </c>
      <c r="T5037">
        <v>226</v>
      </c>
      <c r="U5037">
        <v>1</v>
      </c>
      <c r="V5037">
        <v>2</v>
      </c>
      <c r="W5037">
        <v>0</v>
      </c>
      <c r="X5037">
        <v>416.2062334625216</v>
      </c>
      <c r="Y5037">
        <v>0</v>
      </c>
      <c r="Z5037">
        <v>20.258746268257539</v>
      </c>
      <c r="AA5037">
        <v>601.79442655682931</v>
      </c>
      <c r="AB5037">
        <v>139.21130211479661</v>
      </c>
      <c r="AC5037">
        <v>20.429706179065263</v>
      </c>
      <c r="AD5037">
        <v>11.03443873042368</v>
      </c>
      <c r="AE5037">
        <v>1208.9348533118941</v>
      </c>
    </row>
    <row r="5038" spans="1:31" x14ac:dyDescent="0.25">
      <c r="A5038">
        <v>1881181</v>
      </c>
      <c r="B5038">
        <v>1</v>
      </c>
      <c r="C5038" t="s">
        <v>80</v>
      </c>
      <c r="D5038" t="s">
        <v>89</v>
      </c>
      <c r="E5038" t="s">
        <v>158</v>
      </c>
      <c r="F5038" t="s">
        <v>5018</v>
      </c>
      <c r="G5038" t="s">
        <v>133</v>
      </c>
      <c r="H5038" t="s">
        <v>134</v>
      </c>
      <c r="I5038" t="s">
        <v>135</v>
      </c>
      <c r="J5038" t="s">
        <v>136</v>
      </c>
      <c r="K5038" t="s">
        <v>137</v>
      </c>
      <c r="L5038" t="s">
        <v>14477</v>
      </c>
      <c r="M5038" t="s">
        <v>14478</v>
      </c>
      <c r="N5038">
        <v>0.52277777700000005</v>
      </c>
      <c r="O5038">
        <v>1</v>
      </c>
      <c r="P5038">
        <v>366</v>
      </c>
      <c r="Q5038">
        <v>1</v>
      </c>
      <c r="R5038">
        <v>13</v>
      </c>
      <c r="S5038">
        <v>5</v>
      </c>
      <c r="T5038">
        <v>18</v>
      </c>
      <c r="U5038">
        <v>0</v>
      </c>
      <c r="V5038">
        <v>0</v>
      </c>
      <c r="W5038">
        <v>17.052515217844501</v>
      </c>
      <c r="X5038">
        <v>68.176936697576352</v>
      </c>
      <c r="Y5038">
        <v>0.36319669235742724</v>
      </c>
      <c r="Z5038">
        <v>2.8781492059896947</v>
      </c>
      <c r="AA5038">
        <v>15.101741702830836</v>
      </c>
      <c r="AB5038">
        <v>15.520841642651931</v>
      </c>
      <c r="AC5038">
        <v>0</v>
      </c>
      <c r="AD5038">
        <v>0</v>
      </c>
      <c r="AE5038">
        <v>119.09338115925075</v>
      </c>
    </row>
    <row r="5039" spans="1:31" x14ac:dyDescent="0.25">
      <c r="A5039">
        <v>1881182</v>
      </c>
      <c r="B5039">
        <v>1</v>
      </c>
      <c r="C5039" t="s">
        <v>81</v>
      </c>
      <c r="D5039" t="s">
        <v>128</v>
      </c>
      <c r="E5039" t="s">
        <v>158</v>
      </c>
      <c r="F5039" t="s">
        <v>4693</v>
      </c>
      <c r="G5039" t="s">
        <v>133</v>
      </c>
      <c r="H5039" t="s">
        <v>134</v>
      </c>
      <c r="I5039" t="s">
        <v>135</v>
      </c>
      <c r="J5039" t="s">
        <v>136</v>
      </c>
      <c r="K5039" t="s">
        <v>137</v>
      </c>
      <c r="L5039" t="s">
        <v>14479</v>
      </c>
      <c r="M5039" t="s">
        <v>14480</v>
      </c>
      <c r="N5039">
        <v>1.670555555</v>
      </c>
      <c r="O5039">
        <v>0</v>
      </c>
      <c r="P5039">
        <v>15</v>
      </c>
      <c r="Q5039">
        <v>0</v>
      </c>
      <c r="R5039">
        <v>19</v>
      </c>
      <c r="S5039">
        <v>8</v>
      </c>
      <c r="T5039">
        <v>4</v>
      </c>
      <c r="U5039">
        <v>2</v>
      </c>
      <c r="V5039">
        <v>0</v>
      </c>
      <c r="W5039">
        <v>0</v>
      </c>
      <c r="X5039">
        <v>6.2849803992137003</v>
      </c>
      <c r="Y5039">
        <v>0</v>
      </c>
      <c r="Z5039">
        <v>31.288153303517301</v>
      </c>
      <c r="AA5039">
        <v>1084.8789891194269</v>
      </c>
      <c r="AB5039">
        <v>12.26974529509457</v>
      </c>
      <c r="AC5039">
        <v>171.31022265697945</v>
      </c>
      <c r="AD5039">
        <v>0</v>
      </c>
      <c r="AE5039">
        <v>1306.0320907742318</v>
      </c>
    </row>
    <row r="5040" spans="1:31" x14ac:dyDescent="0.25">
      <c r="A5040">
        <v>1881183</v>
      </c>
      <c r="B5040">
        <v>1</v>
      </c>
      <c r="C5040" t="s">
        <v>81</v>
      </c>
      <c r="D5040" t="s">
        <v>128</v>
      </c>
      <c r="E5040" t="s">
        <v>131</v>
      </c>
      <c r="F5040" t="s">
        <v>8838</v>
      </c>
      <c r="G5040" t="s">
        <v>133</v>
      </c>
      <c r="H5040" t="s">
        <v>134</v>
      </c>
      <c r="I5040" t="s">
        <v>135</v>
      </c>
      <c r="J5040" t="s">
        <v>136</v>
      </c>
      <c r="K5040" t="s">
        <v>137</v>
      </c>
      <c r="L5040" t="s">
        <v>14481</v>
      </c>
      <c r="M5040" t="s">
        <v>14482</v>
      </c>
      <c r="N5040">
        <v>1.4472222219999999</v>
      </c>
      <c r="O5040">
        <v>0</v>
      </c>
      <c r="P5040">
        <v>203</v>
      </c>
      <c r="Q5040">
        <v>1</v>
      </c>
      <c r="R5040">
        <v>3</v>
      </c>
      <c r="S5040">
        <v>3</v>
      </c>
      <c r="T5040">
        <v>19</v>
      </c>
      <c r="U5040">
        <v>0</v>
      </c>
      <c r="V5040">
        <v>0</v>
      </c>
      <c r="W5040">
        <v>0</v>
      </c>
      <c r="X5040">
        <v>50.990359122916914</v>
      </c>
      <c r="Y5040">
        <v>1.0994409877464</v>
      </c>
      <c r="Z5040">
        <v>3.0044285975397922</v>
      </c>
      <c r="AA5040">
        <v>4.2704114703754987</v>
      </c>
      <c r="AB5040">
        <v>10.975353234240437</v>
      </c>
      <c r="AC5040">
        <v>0</v>
      </c>
      <c r="AD5040">
        <v>0</v>
      </c>
      <c r="AE5040">
        <v>70.339993412819041</v>
      </c>
    </row>
    <row r="5041" spans="1:31" x14ac:dyDescent="0.25">
      <c r="A5041">
        <v>1881187</v>
      </c>
      <c r="B5041">
        <v>1</v>
      </c>
      <c r="C5041" t="s">
        <v>81</v>
      </c>
      <c r="D5041" t="s">
        <v>112</v>
      </c>
      <c r="E5041" t="s">
        <v>210</v>
      </c>
      <c r="F5041" t="s">
        <v>235</v>
      </c>
      <c r="G5041" t="s">
        <v>133</v>
      </c>
      <c r="H5041" t="s">
        <v>134</v>
      </c>
      <c r="I5041" t="s">
        <v>135</v>
      </c>
      <c r="J5041" t="s">
        <v>136</v>
      </c>
      <c r="K5041" t="s">
        <v>137</v>
      </c>
      <c r="L5041" t="s">
        <v>14483</v>
      </c>
      <c r="M5041" t="s">
        <v>14484</v>
      </c>
      <c r="N5041">
        <v>9.2222222000000006E-2</v>
      </c>
      <c r="O5041">
        <v>3</v>
      </c>
      <c r="P5041">
        <v>698</v>
      </c>
      <c r="Q5041">
        <v>80</v>
      </c>
      <c r="R5041">
        <v>269</v>
      </c>
      <c r="S5041">
        <v>10</v>
      </c>
      <c r="T5041">
        <v>99</v>
      </c>
      <c r="U5041">
        <v>1</v>
      </c>
      <c r="V5041">
        <v>0</v>
      </c>
      <c r="W5041">
        <v>5.4237960772423335E-2</v>
      </c>
      <c r="X5041">
        <v>7.1529599837118081</v>
      </c>
      <c r="Y5041">
        <v>22.5329649053125</v>
      </c>
      <c r="Z5041">
        <v>15.77669507043867</v>
      </c>
      <c r="AA5041">
        <v>1.8015567371285099</v>
      </c>
      <c r="AB5041">
        <v>2.7618498649005923</v>
      </c>
      <c r="AC5041">
        <v>0.2669587183394711</v>
      </c>
      <c r="AD5041">
        <v>0</v>
      </c>
      <c r="AE5041">
        <v>50.347223240603974</v>
      </c>
    </row>
    <row r="5042" spans="1:31" x14ac:dyDescent="0.25">
      <c r="A5042">
        <v>1881188</v>
      </c>
      <c r="B5042">
        <v>1</v>
      </c>
      <c r="C5042" t="s">
        <v>81</v>
      </c>
      <c r="D5042" t="s">
        <v>114</v>
      </c>
      <c r="E5042" t="s">
        <v>146</v>
      </c>
      <c r="F5042" t="s">
        <v>14485</v>
      </c>
      <c r="G5042" t="s">
        <v>148</v>
      </c>
      <c r="H5042" t="s">
        <v>143</v>
      </c>
      <c r="I5042" t="s">
        <v>135</v>
      </c>
      <c r="J5042" t="s">
        <v>136</v>
      </c>
      <c r="K5042" t="s">
        <v>137</v>
      </c>
      <c r="L5042" t="s">
        <v>14486</v>
      </c>
      <c r="M5042" t="s">
        <v>14487</v>
      </c>
      <c r="N5042">
        <v>2.0986111109999999</v>
      </c>
      <c r="O5042">
        <v>0</v>
      </c>
      <c r="P5042">
        <v>3</v>
      </c>
      <c r="Q5042">
        <v>0</v>
      </c>
      <c r="R5042">
        <v>0</v>
      </c>
      <c r="S5042">
        <v>0</v>
      </c>
      <c r="T5042">
        <v>0</v>
      </c>
      <c r="U5042">
        <v>0</v>
      </c>
      <c r="V5042">
        <v>0</v>
      </c>
      <c r="W5042">
        <v>0</v>
      </c>
      <c r="X5042">
        <v>0.61599854719526659</v>
      </c>
      <c r="Y5042">
        <v>0</v>
      </c>
      <c r="Z5042">
        <v>0</v>
      </c>
      <c r="AA5042">
        <v>0</v>
      </c>
      <c r="AB5042">
        <v>0</v>
      </c>
      <c r="AC5042">
        <v>0</v>
      </c>
      <c r="AD5042">
        <v>0</v>
      </c>
      <c r="AE5042">
        <v>0.61599854719526659</v>
      </c>
    </row>
    <row r="5043" spans="1:31" x14ac:dyDescent="0.25">
      <c r="A5043">
        <v>1881190</v>
      </c>
      <c r="B5043">
        <v>1</v>
      </c>
      <c r="C5043" t="s">
        <v>80</v>
      </c>
      <c r="D5043" t="s">
        <v>85</v>
      </c>
      <c r="E5043" t="s">
        <v>146</v>
      </c>
      <c r="F5043" t="s">
        <v>14488</v>
      </c>
      <c r="G5043" t="s">
        <v>501</v>
      </c>
      <c r="H5043" t="s">
        <v>143</v>
      </c>
      <c r="I5043" t="s">
        <v>135</v>
      </c>
      <c r="J5043" t="s">
        <v>136</v>
      </c>
      <c r="K5043" t="s">
        <v>137</v>
      </c>
      <c r="L5043" t="s">
        <v>14489</v>
      </c>
      <c r="M5043" t="s">
        <v>14490</v>
      </c>
      <c r="N5043">
        <v>4.0216666659999998</v>
      </c>
      <c r="O5043">
        <v>0</v>
      </c>
      <c r="P5043">
        <v>133</v>
      </c>
      <c r="Q5043">
        <v>0</v>
      </c>
      <c r="R5043">
        <v>0</v>
      </c>
      <c r="S5043">
        <v>0</v>
      </c>
      <c r="T5043">
        <v>1</v>
      </c>
      <c r="U5043">
        <v>0</v>
      </c>
      <c r="V5043">
        <v>0</v>
      </c>
      <c r="W5043">
        <v>0</v>
      </c>
      <c r="X5043">
        <v>91.499252466233926</v>
      </c>
      <c r="Y5043">
        <v>0</v>
      </c>
      <c r="Z5043">
        <v>0</v>
      </c>
      <c r="AA5043">
        <v>0</v>
      </c>
      <c r="AB5043">
        <v>0.15067948961168448</v>
      </c>
      <c r="AC5043">
        <v>0</v>
      </c>
      <c r="AD5043">
        <v>0</v>
      </c>
      <c r="AE5043">
        <v>91.649931955845616</v>
      </c>
    </row>
    <row r="5044" spans="1:31" x14ac:dyDescent="0.25">
      <c r="A5044">
        <v>1881191</v>
      </c>
      <c r="B5044">
        <v>1</v>
      </c>
      <c r="C5044" t="s">
        <v>81</v>
      </c>
      <c r="D5044" t="s">
        <v>120</v>
      </c>
      <c r="E5044" t="s">
        <v>131</v>
      </c>
      <c r="F5044" t="s">
        <v>14491</v>
      </c>
      <c r="G5044" t="s">
        <v>133</v>
      </c>
      <c r="H5044" t="s">
        <v>134</v>
      </c>
      <c r="I5044" t="s">
        <v>135</v>
      </c>
      <c r="J5044" t="s">
        <v>136</v>
      </c>
      <c r="K5044" t="s">
        <v>137</v>
      </c>
      <c r="L5044" t="s">
        <v>14492</v>
      </c>
      <c r="M5044" t="s">
        <v>14493</v>
      </c>
      <c r="N5044">
        <v>0.72972222200000003</v>
      </c>
      <c r="O5044">
        <v>0</v>
      </c>
      <c r="P5044">
        <v>1133</v>
      </c>
      <c r="Q5044">
        <v>0</v>
      </c>
      <c r="R5044">
        <v>12</v>
      </c>
      <c r="S5044">
        <v>1</v>
      </c>
      <c r="T5044">
        <v>101</v>
      </c>
      <c r="U5044">
        <v>2</v>
      </c>
      <c r="V5044">
        <v>3</v>
      </c>
      <c r="W5044">
        <v>0</v>
      </c>
      <c r="X5044">
        <v>126.59143349424531</v>
      </c>
      <c r="Y5044">
        <v>0</v>
      </c>
      <c r="Z5044">
        <v>20.493921353416539</v>
      </c>
      <c r="AA5044">
        <v>6.0098904810589531</v>
      </c>
      <c r="AB5044">
        <v>33.755988245892425</v>
      </c>
      <c r="AC5044">
        <v>218.9018912446779</v>
      </c>
      <c r="AD5044">
        <v>10.622015393401787</v>
      </c>
      <c r="AE5044">
        <v>416.37514021269288</v>
      </c>
    </row>
    <row r="5045" spans="1:31" x14ac:dyDescent="0.25">
      <c r="A5045">
        <v>1881192</v>
      </c>
      <c r="B5045">
        <v>1</v>
      </c>
      <c r="C5045" t="s">
        <v>81</v>
      </c>
      <c r="D5045" t="s">
        <v>112</v>
      </c>
      <c r="E5045" t="s">
        <v>210</v>
      </c>
      <c r="F5045" t="s">
        <v>2156</v>
      </c>
      <c r="G5045" t="s">
        <v>133</v>
      </c>
      <c r="H5045" t="s">
        <v>134</v>
      </c>
      <c r="I5045" t="s">
        <v>135</v>
      </c>
      <c r="J5045" t="s">
        <v>136</v>
      </c>
      <c r="K5045" t="s">
        <v>137</v>
      </c>
      <c r="L5045" t="s">
        <v>14494</v>
      </c>
      <c r="M5045" t="s">
        <v>14495</v>
      </c>
      <c r="N5045">
        <v>5.2222221999999999E-2</v>
      </c>
      <c r="O5045">
        <v>0</v>
      </c>
      <c r="P5045">
        <v>1048</v>
      </c>
      <c r="Q5045">
        <v>5</v>
      </c>
      <c r="R5045">
        <v>28</v>
      </c>
      <c r="S5045">
        <v>6</v>
      </c>
      <c r="T5045">
        <v>49</v>
      </c>
      <c r="U5045">
        <v>0</v>
      </c>
      <c r="V5045">
        <v>0</v>
      </c>
      <c r="W5045">
        <v>0</v>
      </c>
      <c r="X5045">
        <v>3.2381980853488348</v>
      </c>
      <c r="Y5045">
        <v>1.1834093756858668</v>
      </c>
      <c r="Z5045">
        <v>0.37874921382180443</v>
      </c>
      <c r="AA5045">
        <v>0.82001425533325223</v>
      </c>
      <c r="AB5045">
        <v>0.77749907071033797</v>
      </c>
      <c r="AC5045">
        <v>0</v>
      </c>
      <c r="AD5045">
        <v>0</v>
      </c>
      <c r="AE5045">
        <v>6.3978700009000962</v>
      </c>
    </row>
    <row r="5046" spans="1:31" x14ac:dyDescent="0.25">
      <c r="A5046">
        <v>1881193</v>
      </c>
      <c r="B5046">
        <v>1</v>
      </c>
      <c r="C5046" t="s">
        <v>80</v>
      </c>
      <c r="D5046" t="s">
        <v>90</v>
      </c>
      <c r="E5046" t="s">
        <v>140</v>
      </c>
      <c r="F5046" t="s">
        <v>759</v>
      </c>
      <c r="G5046" t="s">
        <v>2616</v>
      </c>
      <c r="H5046" t="s">
        <v>143</v>
      </c>
      <c r="I5046" t="s">
        <v>135</v>
      </c>
      <c r="J5046" t="s">
        <v>136</v>
      </c>
      <c r="K5046" t="s">
        <v>137</v>
      </c>
      <c r="L5046" t="s">
        <v>14496</v>
      </c>
      <c r="M5046" t="s">
        <v>14497</v>
      </c>
      <c r="N5046">
        <v>1.757222222</v>
      </c>
      <c r="O5046">
        <v>0</v>
      </c>
      <c r="P5046">
        <v>1</v>
      </c>
      <c r="Q5046">
        <v>0</v>
      </c>
      <c r="R5046">
        <v>0</v>
      </c>
      <c r="S5046">
        <v>0</v>
      </c>
      <c r="T5046">
        <v>0</v>
      </c>
      <c r="U5046">
        <v>0</v>
      </c>
      <c r="V5046">
        <v>0</v>
      </c>
      <c r="W5046">
        <v>0</v>
      </c>
      <c r="X5046">
        <v>0.1635901801877</v>
      </c>
      <c r="Y5046">
        <v>0</v>
      </c>
      <c r="Z5046">
        <v>0</v>
      </c>
      <c r="AA5046">
        <v>0</v>
      </c>
      <c r="AB5046">
        <v>0</v>
      </c>
      <c r="AC5046">
        <v>0</v>
      </c>
      <c r="AD5046">
        <v>0</v>
      </c>
      <c r="AE5046">
        <v>0.1635901801877</v>
      </c>
    </row>
    <row r="5047" spans="1:31" x14ac:dyDescent="0.25">
      <c r="A5047">
        <v>1881194</v>
      </c>
      <c r="B5047">
        <v>1</v>
      </c>
      <c r="C5047" t="s">
        <v>81</v>
      </c>
      <c r="D5047" t="s">
        <v>127</v>
      </c>
      <c r="E5047" t="s">
        <v>131</v>
      </c>
      <c r="F5047" t="s">
        <v>14498</v>
      </c>
      <c r="G5047" t="s">
        <v>133</v>
      </c>
      <c r="H5047" t="s">
        <v>134</v>
      </c>
      <c r="I5047" t="s">
        <v>152</v>
      </c>
      <c r="J5047" t="s">
        <v>136</v>
      </c>
      <c r="K5047" t="s">
        <v>137</v>
      </c>
      <c r="L5047" t="s">
        <v>14499</v>
      </c>
      <c r="M5047" t="s">
        <v>14500</v>
      </c>
      <c r="N5047">
        <v>1.5555555E-2</v>
      </c>
      <c r="O5047">
        <v>2</v>
      </c>
      <c r="P5047">
        <v>1266</v>
      </c>
      <c r="Q5047">
        <v>25</v>
      </c>
      <c r="R5047">
        <v>68</v>
      </c>
      <c r="S5047">
        <v>6</v>
      </c>
      <c r="T5047">
        <v>88</v>
      </c>
      <c r="U5047">
        <v>2</v>
      </c>
      <c r="V5047">
        <v>0</v>
      </c>
      <c r="W5047">
        <v>6.8062276393688892E-3</v>
      </c>
      <c r="X5047">
        <v>1.9327999711849719</v>
      </c>
      <c r="Y5047">
        <v>1.2074673390358759</v>
      </c>
      <c r="Z5047">
        <v>0.99217467543348026</v>
      </c>
      <c r="AA5047">
        <v>0.61792656669022217</v>
      </c>
      <c r="AB5047">
        <v>0.36327191747471332</v>
      </c>
      <c r="AC5047">
        <v>4.2189248127724441E-2</v>
      </c>
      <c r="AD5047">
        <v>0</v>
      </c>
      <c r="AE5047">
        <v>5.1626359455863566</v>
      </c>
    </row>
    <row r="5048" spans="1:31" x14ac:dyDescent="0.25">
      <c r="A5048">
        <v>1881197</v>
      </c>
      <c r="B5048">
        <v>1</v>
      </c>
      <c r="C5048" t="s">
        <v>80</v>
      </c>
      <c r="D5048" t="s">
        <v>93</v>
      </c>
      <c r="E5048" t="s">
        <v>146</v>
      </c>
      <c r="F5048" t="s">
        <v>14501</v>
      </c>
      <c r="G5048" t="s">
        <v>148</v>
      </c>
      <c r="H5048" t="s">
        <v>143</v>
      </c>
      <c r="I5048" t="s">
        <v>135</v>
      </c>
      <c r="J5048" t="s">
        <v>136</v>
      </c>
      <c r="K5048" t="s">
        <v>137</v>
      </c>
      <c r="L5048" t="s">
        <v>14502</v>
      </c>
      <c r="M5048" t="s">
        <v>14503</v>
      </c>
      <c r="N5048">
        <v>2.6972222220000002</v>
      </c>
      <c r="O5048">
        <v>0</v>
      </c>
      <c r="P5048">
        <v>0</v>
      </c>
      <c r="Q5048">
        <v>0</v>
      </c>
      <c r="R5048">
        <v>3</v>
      </c>
      <c r="S5048">
        <v>0</v>
      </c>
      <c r="T5048">
        <v>1</v>
      </c>
      <c r="U5048">
        <v>0</v>
      </c>
      <c r="V5048">
        <v>0</v>
      </c>
      <c r="W5048">
        <v>0</v>
      </c>
      <c r="X5048">
        <v>0</v>
      </c>
      <c r="Y5048">
        <v>0</v>
      </c>
      <c r="Z5048">
        <v>54.420041960593686</v>
      </c>
      <c r="AA5048">
        <v>0</v>
      </c>
      <c r="AB5048">
        <v>4.9631260491796336</v>
      </c>
      <c r="AC5048">
        <v>0</v>
      </c>
      <c r="AD5048">
        <v>0</v>
      </c>
      <c r="AE5048">
        <v>59.383168009773321</v>
      </c>
    </row>
    <row r="5049" spans="1:31" x14ac:dyDescent="0.25">
      <c r="A5049">
        <v>1881198</v>
      </c>
      <c r="B5049">
        <v>1</v>
      </c>
      <c r="C5049" t="s">
        <v>80</v>
      </c>
      <c r="D5049" t="s">
        <v>102</v>
      </c>
      <c r="E5049" t="s">
        <v>146</v>
      </c>
      <c r="F5049" t="s">
        <v>12603</v>
      </c>
      <c r="G5049" t="s">
        <v>148</v>
      </c>
      <c r="H5049" t="s">
        <v>143</v>
      </c>
      <c r="I5049" t="s">
        <v>135</v>
      </c>
      <c r="J5049" t="s">
        <v>136</v>
      </c>
      <c r="K5049" t="s">
        <v>137</v>
      </c>
      <c r="L5049" t="s">
        <v>14504</v>
      </c>
      <c r="M5049" t="s">
        <v>14505</v>
      </c>
      <c r="N5049">
        <v>2.503055555</v>
      </c>
      <c r="O5049">
        <v>0</v>
      </c>
      <c r="P5049">
        <v>0</v>
      </c>
      <c r="Q5049">
        <v>0</v>
      </c>
      <c r="R5049">
        <v>1</v>
      </c>
      <c r="S5049">
        <v>0</v>
      </c>
      <c r="T5049">
        <v>0</v>
      </c>
      <c r="U5049">
        <v>0</v>
      </c>
      <c r="V5049">
        <v>0</v>
      </c>
      <c r="W5049">
        <v>0</v>
      </c>
      <c r="X5049">
        <v>0</v>
      </c>
      <c r="Y5049">
        <v>0</v>
      </c>
      <c r="Z5049">
        <v>27.800664872756929</v>
      </c>
      <c r="AA5049">
        <v>0</v>
      </c>
      <c r="AB5049">
        <v>0</v>
      </c>
      <c r="AC5049">
        <v>0</v>
      </c>
      <c r="AD5049">
        <v>0</v>
      </c>
      <c r="AE5049">
        <v>27.800664872756929</v>
      </c>
    </row>
    <row r="5050" spans="1:31" x14ac:dyDescent="0.25">
      <c r="A5050">
        <v>1881200</v>
      </c>
      <c r="B5050">
        <v>1</v>
      </c>
      <c r="C5050" t="s">
        <v>81</v>
      </c>
      <c r="D5050" t="s">
        <v>112</v>
      </c>
      <c r="E5050" t="s">
        <v>158</v>
      </c>
      <c r="F5050" t="s">
        <v>14506</v>
      </c>
      <c r="G5050" t="s">
        <v>5744</v>
      </c>
      <c r="H5050" t="s">
        <v>134</v>
      </c>
      <c r="I5050" t="s">
        <v>135</v>
      </c>
      <c r="J5050" t="s">
        <v>136</v>
      </c>
      <c r="K5050" t="s">
        <v>137</v>
      </c>
      <c r="L5050" t="s">
        <v>14507</v>
      </c>
      <c r="M5050" t="s">
        <v>14508</v>
      </c>
      <c r="N5050">
        <v>3.5325000000000002</v>
      </c>
      <c r="O5050">
        <v>0</v>
      </c>
      <c r="P5050">
        <v>76</v>
      </c>
      <c r="Q5050">
        <v>0</v>
      </c>
      <c r="R5050">
        <v>9</v>
      </c>
      <c r="S5050">
        <v>0</v>
      </c>
      <c r="T5050">
        <v>11</v>
      </c>
      <c r="U5050">
        <v>0</v>
      </c>
      <c r="V5050">
        <v>0</v>
      </c>
      <c r="W5050">
        <v>0</v>
      </c>
      <c r="X5050">
        <v>52.295276778767438</v>
      </c>
      <c r="Y5050">
        <v>0</v>
      </c>
      <c r="Z5050">
        <v>6.3721168166541142</v>
      </c>
      <c r="AA5050">
        <v>0</v>
      </c>
      <c r="AB5050">
        <v>0.63089838140408794</v>
      </c>
      <c r="AC5050">
        <v>0</v>
      </c>
      <c r="AD5050">
        <v>0</v>
      </c>
      <c r="AE5050">
        <v>59.298291976825638</v>
      </c>
    </row>
    <row r="5051" spans="1:31" x14ac:dyDescent="0.25">
      <c r="A5051">
        <v>1881203</v>
      </c>
      <c r="B5051">
        <v>1</v>
      </c>
      <c r="C5051" t="s">
        <v>80</v>
      </c>
      <c r="D5051" t="s">
        <v>100</v>
      </c>
      <c r="E5051" t="s">
        <v>131</v>
      </c>
      <c r="F5051" t="s">
        <v>14509</v>
      </c>
      <c r="G5051" t="s">
        <v>900</v>
      </c>
      <c r="H5051" t="s">
        <v>134</v>
      </c>
      <c r="I5051" t="s">
        <v>135</v>
      </c>
      <c r="J5051" t="s">
        <v>136</v>
      </c>
      <c r="K5051" t="s">
        <v>137</v>
      </c>
      <c r="L5051" t="s">
        <v>14510</v>
      </c>
      <c r="M5051" t="s">
        <v>14511</v>
      </c>
      <c r="N5051">
        <v>3.6730555549999999</v>
      </c>
      <c r="O5051">
        <v>1</v>
      </c>
      <c r="P5051">
        <v>335</v>
      </c>
      <c r="Q5051">
        <v>94</v>
      </c>
      <c r="R5051">
        <v>116</v>
      </c>
      <c r="S5051">
        <v>3</v>
      </c>
      <c r="T5051">
        <v>31</v>
      </c>
      <c r="U5051">
        <v>0</v>
      </c>
      <c r="V5051">
        <v>0</v>
      </c>
      <c r="W5051">
        <v>1.4362232476375913</v>
      </c>
      <c r="X5051">
        <v>337.45024628308909</v>
      </c>
      <c r="Y5051">
        <v>4594.5528116335017</v>
      </c>
      <c r="Z5051">
        <v>2596.3226155391358</v>
      </c>
      <c r="AA5051">
        <v>105.04703517712363</v>
      </c>
      <c r="AB5051">
        <v>140.0417532282878</v>
      </c>
      <c r="AC5051">
        <v>0</v>
      </c>
      <c r="AD5051">
        <v>0</v>
      </c>
      <c r="AE5051">
        <v>7774.8506851087759</v>
      </c>
    </row>
    <row r="5052" spans="1:31" x14ac:dyDescent="0.25">
      <c r="A5052">
        <v>1881206</v>
      </c>
      <c r="B5052">
        <v>1</v>
      </c>
      <c r="C5052" t="s">
        <v>80</v>
      </c>
      <c r="D5052" t="s">
        <v>100</v>
      </c>
      <c r="E5052" t="s">
        <v>210</v>
      </c>
      <c r="F5052" t="s">
        <v>2773</v>
      </c>
      <c r="G5052" t="s">
        <v>133</v>
      </c>
      <c r="H5052" t="s">
        <v>134</v>
      </c>
      <c r="I5052" t="s">
        <v>135</v>
      </c>
      <c r="J5052" t="s">
        <v>136</v>
      </c>
      <c r="K5052" t="s">
        <v>137</v>
      </c>
      <c r="L5052" t="s">
        <v>14512</v>
      </c>
      <c r="M5052" t="s">
        <v>14513</v>
      </c>
      <c r="N5052">
        <v>0.15555555500000001</v>
      </c>
      <c r="O5052">
        <v>4</v>
      </c>
      <c r="P5052">
        <v>1551</v>
      </c>
      <c r="Q5052">
        <v>4</v>
      </c>
      <c r="R5052">
        <v>83</v>
      </c>
      <c r="S5052">
        <v>9</v>
      </c>
      <c r="T5052">
        <v>60</v>
      </c>
      <c r="U5052">
        <v>0</v>
      </c>
      <c r="V5052">
        <v>0</v>
      </c>
      <c r="W5052">
        <v>16.561905512234873</v>
      </c>
      <c r="X5052">
        <v>55.389385185079348</v>
      </c>
      <c r="Y5052">
        <v>2.9607442381217561</v>
      </c>
      <c r="Z5052">
        <v>7.9994466669334372</v>
      </c>
      <c r="AA5052">
        <v>57.185147578693879</v>
      </c>
      <c r="AB5052">
        <v>8.1749231123805792</v>
      </c>
      <c r="AC5052">
        <v>0</v>
      </c>
      <c r="AD5052">
        <v>0</v>
      </c>
      <c r="AE5052">
        <v>148.27155229344388</v>
      </c>
    </row>
    <row r="5053" spans="1:31" x14ac:dyDescent="0.25">
      <c r="A5053">
        <v>1881207</v>
      </c>
      <c r="B5053">
        <v>1</v>
      </c>
      <c r="C5053" t="s">
        <v>80</v>
      </c>
      <c r="D5053" t="s">
        <v>91</v>
      </c>
      <c r="E5053" t="s">
        <v>210</v>
      </c>
      <c r="F5053" t="s">
        <v>437</v>
      </c>
      <c r="G5053" t="s">
        <v>133</v>
      </c>
      <c r="H5053" t="s">
        <v>134</v>
      </c>
      <c r="I5053" t="s">
        <v>135</v>
      </c>
      <c r="J5053" t="s">
        <v>136</v>
      </c>
      <c r="K5053" t="s">
        <v>137</v>
      </c>
      <c r="L5053" t="s">
        <v>14514</v>
      </c>
      <c r="M5053" t="s">
        <v>14515</v>
      </c>
      <c r="N5053">
        <v>0.10722222200000001</v>
      </c>
      <c r="O5053">
        <v>1</v>
      </c>
      <c r="P5053">
        <v>31</v>
      </c>
      <c r="Q5053">
        <v>21</v>
      </c>
      <c r="R5053">
        <v>265</v>
      </c>
      <c r="S5053">
        <v>8</v>
      </c>
      <c r="T5053">
        <v>44</v>
      </c>
      <c r="U5053">
        <v>3</v>
      </c>
      <c r="V5053">
        <v>0</v>
      </c>
      <c r="W5053">
        <v>6.3228029541123609E-2</v>
      </c>
      <c r="X5053">
        <v>1.357479594531696</v>
      </c>
      <c r="Y5053">
        <v>15.183892082724208</v>
      </c>
      <c r="Z5053">
        <v>46.380204247045292</v>
      </c>
      <c r="AA5053">
        <v>11.418767965715173</v>
      </c>
      <c r="AB5053">
        <v>7.5786580577674458</v>
      </c>
      <c r="AC5053">
        <v>12.088023815232138</v>
      </c>
      <c r="AD5053">
        <v>0</v>
      </c>
      <c r="AE5053">
        <v>94.070253792557068</v>
      </c>
    </row>
    <row r="5054" spans="1:31" x14ac:dyDescent="0.25">
      <c r="A5054">
        <v>1881208</v>
      </c>
      <c r="B5054">
        <v>1</v>
      </c>
      <c r="C5054" t="s">
        <v>80</v>
      </c>
      <c r="D5054" t="s">
        <v>93</v>
      </c>
      <c r="E5054" t="s">
        <v>146</v>
      </c>
      <c r="F5054" t="s">
        <v>2836</v>
      </c>
      <c r="G5054" t="s">
        <v>148</v>
      </c>
      <c r="H5054" t="s">
        <v>143</v>
      </c>
      <c r="I5054" t="s">
        <v>135</v>
      </c>
      <c r="J5054" t="s">
        <v>136</v>
      </c>
      <c r="K5054" t="s">
        <v>137</v>
      </c>
      <c r="L5054" t="s">
        <v>14516</v>
      </c>
      <c r="M5054" t="s">
        <v>14517</v>
      </c>
      <c r="N5054">
        <v>1.4894444440000001</v>
      </c>
      <c r="O5054">
        <v>0</v>
      </c>
      <c r="P5054">
        <v>3</v>
      </c>
      <c r="Q5054">
        <v>0</v>
      </c>
      <c r="R5054">
        <v>5</v>
      </c>
      <c r="S5054">
        <v>0</v>
      </c>
      <c r="T5054">
        <v>0</v>
      </c>
      <c r="U5054">
        <v>0</v>
      </c>
      <c r="V5054">
        <v>0</v>
      </c>
      <c r="W5054">
        <v>0</v>
      </c>
      <c r="X5054">
        <v>0.63320919332477676</v>
      </c>
      <c r="Y5054">
        <v>0</v>
      </c>
      <c r="Z5054">
        <v>15.235708253087726</v>
      </c>
      <c r="AA5054">
        <v>0</v>
      </c>
      <c r="AB5054">
        <v>0</v>
      </c>
      <c r="AC5054">
        <v>0</v>
      </c>
      <c r="AD5054">
        <v>0</v>
      </c>
      <c r="AE5054">
        <v>15.868917446412503</v>
      </c>
    </row>
    <row r="5055" spans="1:31" x14ac:dyDescent="0.25">
      <c r="A5055">
        <v>1881210</v>
      </c>
      <c r="B5055">
        <v>1</v>
      </c>
      <c r="C5055" t="s">
        <v>81</v>
      </c>
      <c r="D5055" t="s">
        <v>118</v>
      </c>
      <c r="E5055" t="s">
        <v>131</v>
      </c>
      <c r="F5055" t="s">
        <v>7813</v>
      </c>
      <c r="G5055" t="s">
        <v>133</v>
      </c>
      <c r="H5055" t="s">
        <v>134</v>
      </c>
      <c r="I5055" t="s">
        <v>135</v>
      </c>
      <c r="J5055" t="s">
        <v>136</v>
      </c>
      <c r="K5055" t="s">
        <v>137</v>
      </c>
      <c r="L5055" t="s">
        <v>14518</v>
      </c>
      <c r="M5055" t="s">
        <v>14519</v>
      </c>
      <c r="N5055">
        <v>2.2663888879999998</v>
      </c>
      <c r="O5055">
        <v>1</v>
      </c>
      <c r="P5055">
        <v>206</v>
      </c>
      <c r="Q5055">
        <v>113</v>
      </c>
      <c r="R5055">
        <v>76</v>
      </c>
      <c r="S5055">
        <v>13</v>
      </c>
      <c r="T5055">
        <v>21</v>
      </c>
      <c r="U5055">
        <v>2</v>
      </c>
      <c r="V5055">
        <v>0</v>
      </c>
      <c r="W5055">
        <v>0.7613666740853251</v>
      </c>
      <c r="X5055">
        <v>64.387225995500231</v>
      </c>
      <c r="Y5055">
        <v>1060.2533682645205</v>
      </c>
      <c r="Z5055">
        <v>537.31670271496023</v>
      </c>
      <c r="AA5055">
        <v>136.72096759351069</v>
      </c>
      <c r="AB5055">
        <v>31.563655654729423</v>
      </c>
      <c r="AC5055">
        <v>644.56270800219295</v>
      </c>
      <c r="AD5055">
        <v>0</v>
      </c>
      <c r="AE5055">
        <v>2475.5659948994994</v>
      </c>
    </row>
    <row r="5056" spans="1:31" x14ac:dyDescent="0.25">
      <c r="A5056">
        <v>1881211</v>
      </c>
      <c r="B5056">
        <v>1</v>
      </c>
      <c r="C5056" t="s">
        <v>80</v>
      </c>
      <c r="D5056" t="s">
        <v>102</v>
      </c>
      <c r="E5056" t="s">
        <v>158</v>
      </c>
      <c r="F5056" t="s">
        <v>14520</v>
      </c>
      <c r="G5056" t="s">
        <v>219</v>
      </c>
      <c r="H5056" t="s">
        <v>134</v>
      </c>
      <c r="I5056" t="s">
        <v>135</v>
      </c>
      <c r="J5056" t="s">
        <v>136</v>
      </c>
      <c r="K5056" t="s">
        <v>137</v>
      </c>
      <c r="L5056" t="s">
        <v>14521</v>
      </c>
      <c r="M5056" t="s">
        <v>14522</v>
      </c>
      <c r="N5056">
        <v>1.4613888880000001</v>
      </c>
      <c r="O5056">
        <v>0</v>
      </c>
      <c r="P5056">
        <v>46</v>
      </c>
      <c r="Q5056">
        <v>0</v>
      </c>
      <c r="R5056">
        <v>0</v>
      </c>
      <c r="S5056">
        <v>0</v>
      </c>
      <c r="T5056">
        <v>0</v>
      </c>
      <c r="U5056">
        <v>0</v>
      </c>
      <c r="V5056">
        <v>0</v>
      </c>
      <c r="W5056">
        <v>0</v>
      </c>
      <c r="X5056">
        <v>4.5591660787960997</v>
      </c>
      <c r="Y5056">
        <v>0</v>
      </c>
      <c r="Z5056">
        <v>0</v>
      </c>
      <c r="AA5056">
        <v>0</v>
      </c>
      <c r="AB5056">
        <v>0</v>
      </c>
      <c r="AC5056">
        <v>0</v>
      </c>
      <c r="AD5056">
        <v>0</v>
      </c>
      <c r="AE5056">
        <v>4.5591660787960997</v>
      </c>
    </row>
    <row r="5057" spans="1:31" x14ac:dyDescent="0.25">
      <c r="A5057">
        <v>1881212</v>
      </c>
      <c r="B5057">
        <v>1</v>
      </c>
      <c r="C5057" t="s">
        <v>80</v>
      </c>
      <c r="D5057" t="s">
        <v>104</v>
      </c>
      <c r="E5057" t="s">
        <v>158</v>
      </c>
      <c r="F5057" t="s">
        <v>14523</v>
      </c>
      <c r="G5057" t="s">
        <v>508</v>
      </c>
      <c r="H5057" t="s">
        <v>134</v>
      </c>
      <c r="I5057" t="s">
        <v>135</v>
      </c>
      <c r="J5057" t="s">
        <v>136</v>
      </c>
      <c r="K5057" t="s">
        <v>137</v>
      </c>
      <c r="L5057" t="s">
        <v>14524</v>
      </c>
      <c r="M5057" t="s">
        <v>14525</v>
      </c>
      <c r="N5057">
        <v>3.9711111109999999</v>
      </c>
      <c r="O5057">
        <v>2</v>
      </c>
      <c r="P5057">
        <v>0</v>
      </c>
      <c r="Q5057">
        <v>0</v>
      </c>
      <c r="R5057">
        <v>0</v>
      </c>
      <c r="S5057">
        <v>0</v>
      </c>
      <c r="T5057">
        <v>0</v>
      </c>
      <c r="U5057">
        <v>0</v>
      </c>
      <c r="V5057">
        <v>0</v>
      </c>
      <c r="W5057">
        <v>6.1203653893773078</v>
      </c>
      <c r="X5057">
        <v>0</v>
      </c>
      <c r="Y5057">
        <v>0</v>
      </c>
      <c r="Z5057">
        <v>0</v>
      </c>
      <c r="AA5057">
        <v>0</v>
      </c>
      <c r="AB5057">
        <v>0</v>
      </c>
      <c r="AC5057">
        <v>0</v>
      </c>
      <c r="AD5057">
        <v>0</v>
      </c>
      <c r="AE5057">
        <v>6.1203653893773078</v>
      </c>
    </row>
    <row r="5058" spans="1:31" x14ac:dyDescent="0.25">
      <c r="A5058">
        <v>1881215</v>
      </c>
      <c r="B5058">
        <v>1</v>
      </c>
      <c r="C5058" t="s">
        <v>80</v>
      </c>
      <c r="D5058" t="s">
        <v>94</v>
      </c>
      <c r="E5058" t="s">
        <v>210</v>
      </c>
      <c r="F5058" t="s">
        <v>7584</v>
      </c>
      <c r="G5058" t="s">
        <v>133</v>
      </c>
      <c r="H5058" t="s">
        <v>134</v>
      </c>
      <c r="I5058" t="s">
        <v>135</v>
      </c>
      <c r="J5058" t="s">
        <v>136</v>
      </c>
      <c r="K5058" t="s">
        <v>137</v>
      </c>
      <c r="L5058" t="s">
        <v>14526</v>
      </c>
      <c r="M5058" t="s">
        <v>14527</v>
      </c>
      <c r="N5058">
        <v>0.60750000000000004</v>
      </c>
      <c r="O5058">
        <v>0</v>
      </c>
      <c r="P5058">
        <v>308</v>
      </c>
      <c r="Q5058">
        <v>3</v>
      </c>
      <c r="R5058">
        <v>72</v>
      </c>
      <c r="S5058">
        <v>2</v>
      </c>
      <c r="T5058">
        <v>37</v>
      </c>
      <c r="U5058">
        <v>0</v>
      </c>
      <c r="V5058">
        <v>0</v>
      </c>
      <c r="W5058">
        <v>0</v>
      </c>
      <c r="X5058">
        <v>34.2797748445971</v>
      </c>
      <c r="Y5058">
        <v>6.2047305965802613</v>
      </c>
      <c r="Z5058">
        <v>78.96009312837684</v>
      </c>
      <c r="AA5058">
        <v>3.3588107576082455</v>
      </c>
      <c r="AB5058">
        <v>17.337151276426436</v>
      </c>
      <c r="AC5058">
        <v>0</v>
      </c>
      <c r="AD5058">
        <v>0</v>
      </c>
      <c r="AE5058">
        <v>140.14056060358888</v>
      </c>
    </row>
    <row r="5059" spans="1:31" x14ac:dyDescent="0.25">
      <c r="A5059">
        <v>1881217</v>
      </c>
      <c r="B5059">
        <v>1</v>
      </c>
      <c r="C5059" t="s">
        <v>80</v>
      </c>
      <c r="D5059" t="s">
        <v>93</v>
      </c>
      <c r="E5059" t="s">
        <v>146</v>
      </c>
      <c r="F5059" t="s">
        <v>14528</v>
      </c>
      <c r="G5059" t="s">
        <v>148</v>
      </c>
      <c r="H5059" t="s">
        <v>143</v>
      </c>
      <c r="I5059" t="s">
        <v>135</v>
      </c>
      <c r="J5059" t="s">
        <v>136</v>
      </c>
      <c r="K5059" t="s">
        <v>137</v>
      </c>
      <c r="L5059" t="s">
        <v>14529</v>
      </c>
      <c r="M5059" t="s">
        <v>14530</v>
      </c>
      <c r="N5059">
        <v>1.4155555550000001</v>
      </c>
      <c r="O5059">
        <v>0</v>
      </c>
      <c r="P5059">
        <v>190</v>
      </c>
      <c r="Q5059">
        <v>0</v>
      </c>
      <c r="R5059">
        <v>1</v>
      </c>
      <c r="S5059">
        <v>0</v>
      </c>
      <c r="T5059">
        <v>5</v>
      </c>
      <c r="U5059">
        <v>0</v>
      </c>
      <c r="V5059">
        <v>0</v>
      </c>
      <c r="W5059">
        <v>0</v>
      </c>
      <c r="X5059">
        <v>50.067008251686772</v>
      </c>
      <c r="Y5059">
        <v>0</v>
      </c>
      <c r="Z5059">
        <v>1.5497492230544447E-3</v>
      </c>
      <c r="AA5059">
        <v>0</v>
      </c>
      <c r="AB5059">
        <v>3.0396621502351198</v>
      </c>
      <c r="AC5059">
        <v>0</v>
      </c>
      <c r="AD5059">
        <v>0</v>
      </c>
      <c r="AE5059">
        <v>53.108220151144941</v>
      </c>
    </row>
    <row r="5060" spans="1:31" x14ac:dyDescent="0.25">
      <c r="A5060">
        <v>1881218</v>
      </c>
      <c r="B5060">
        <v>1</v>
      </c>
      <c r="C5060" t="s">
        <v>80</v>
      </c>
      <c r="D5060" t="s">
        <v>105</v>
      </c>
      <c r="E5060" t="s">
        <v>222</v>
      </c>
      <c r="F5060" t="s">
        <v>14233</v>
      </c>
      <c r="G5060" t="s">
        <v>521</v>
      </c>
      <c r="H5060" t="s">
        <v>143</v>
      </c>
      <c r="I5060" t="s">
        <v>135</v>
      </c>
      <c r="J5060" t="s">
        <v>136</v>
      </c>
      <c r="K5060" t="s">
        <v>137</v>
      </c>
      <c r="L5060" t="s">
        <v>14531</v>
      </c>
      <c r="M5060" t="s">
        <v>14532</v>
      </c>
      <c r="N5060">
        <v>1.6616666659999999</v>
      </c>
      <c r="O5060">
        <v>0</v>
      </c>
      <c r="P5060">
        <v>49</v>
      </c>
      <c r="Q5060">
        <v>0</v>
      </c>
      <c r="R5060">
        <v>0</v>
      </c>
      <c r="S5060">
        <v>0</v>
      </c>
      <c r="T5060">
        <v>12</v>
      </c>
      <c r="U5060">
        <v>0</v>
      </c>
      <c r="V5060">
        <v>0</v>
      </c>
      <c r="W5060">
        <v>0</v>
      </c>
      <c r="X5060">
        <v>24.254077134428623</v>
      </c>
      <c r="Y5060">
        <v>0</v>
      </c>
      <c r="Z5060">
        <v>0</v>
      </c>
      <c r="AA5060">
        <v>0</v>
      </c>
      <c r="AB5060">
        <v>35.090650969852433</v>
      </c>
      <c r="AC5060">
        <v>0</v>
      </c>
      <c r="AD5060">
        <v>0</v>
      </c>
      <c r="AE5060">
        <v>59.34472810428106</v>
      </c>
    </row>
    <row r="5061" spans="1:31" x14ac:dyDescent="0.25">
      <c r="A5061">
        <v>1881220</v>
      </c>
      <c r="B5061">
        <v>1</v>
      </c>
      <c r="C5061" t="s">
        <v>80</v>
      </c>
      <c r="D5061" t="s">
        <v>84</v>
      </c>
      <c r="E5061" t="s">
        <v>140</v>
      </c>
      <c r="F5061" t="s">
        <v>14533</v>
      </c>
      <c r="G5061" t="s">
        <v>163</v>
      </c>
      <c r="H5061" t="s">
        <v>143</v>
      </c>
      <c r="I5061" t="s">
        <v>135</v>
      </c>
      <c r="J5061" t="s">
        <v>136</v>
      </c>
      <c r="K5061" t="s">
        <v>137</v>
      </c>
      <c r="L5061" t="s">
        <v>14534</v>
      </c>
      <c r="M5061" t="s">
        <v>14535</v>
      </c>
      <c r="N5061">
        <v>2.7241666659999999</v>
      </c>
      <c r="O5061">
        <v>0</v>
      </c>
      <c r="P5061">
        <v>1</v>
      </c>
      <c r="Q5061">
        <v>0</v>
      </c>
      <c r="R5061">
        <v>0</v>
      </c>
      <c r="S5061">
        <v>0</v>
      </c>
      <c r="T5061">
        <v>0</v>
      </c>
      <c r="U5061">
        <v>0</v>
      </c>
      <c r="V5061">
        <v>0</v>
      </c>
      <c r="W5061">
        <v>0</v>
      </c>
      <c r="X5061">
        <v>1.4444374850805175</v>
      </c>
      <c r="Y5061">
        <v>0</v>
      </c>
      <c r="Z5061">
        <v>0</v>
      </c>
      <c r="AA5061">
        <v>0</v>
      </c>
      <c r="AB5061">
        <v>0</v>
      </c>
      <c r="AC5061">
        <v>0</v>
      </c>
      <c r="AD5061">
        <v>0</v>
      </c>
      <c r="AE5061">
        <v>1.4444374850805175</v>
      </c>
    </row>
    <row r="5062" spans="1:31" x14ac:dyDescent="0.25">
      <c r="A5062">
        <v>1881222</v>
      </c>
      <c r="B5062">
        <v>1</v>
      </c>
      <c r="C5062" t="s">
        <v>80</v>
      </c>
      <c r="D5062" t="s">
        <v>103</v>
      </c>
      <c r="E5062" t="s">
        <v>140</v>
      </c>
      <c r="F5062" t="s">
        <v>14536</v>
      </c>
      <c r="G5062" t="s">
        <v>163</v>
      </c>
      <c r="H5062" t="s">
        <v>143</v>
      </c>
      <c r="I5062" t="s">
        <v>135</v>
      </c>
      <c r="J5062" t="s">
        <v>136</v>
      </c>
      <c r="K5062" t="s">
        <v>137</v>
      </c>
      <c r="L5062" t="s">
        <v>14537</v>
      </c>
      <c r="M5062" t="s">
        <v>14538</v>
      </c>
      <c r="N5062">
        <v>1.848055555</v>
      </c>
      <c r="O5062">
        <v>0</v>
      </c>
      <c r="P5062">
        <v>2</v>
      </c>
      <c r="Q5062">
        <v>0</v>
      </c>
      <c r="R5062">
        <v>0</v>
      </c>
      <c r="S5062">
        <v>0</v>
      </c>
      <c r="T5062">
        <v>0</v>
      </c>
      <c r="U5062">
        <v>0</v>
      </c>
      <c r="V5062">
        <v>0</v>
      </c>
      <c r="W5062">
        <v>0</v>
      </c>
      <c r="X5062">
        <v>2.0065611079265069</v>
      </c>
      <c r="Y5062">
        <v>0</v>
      </c>
      <c r="Z5062">
        <v>0</v>
      </c>
      <c r="AA5062">
        <v>0</v>
      </c>
      <c r="AB5062">
        <v>0</v>
      </c>
      <c r="AC5062">
        <v>0</v>
      </c>
      <c r="AD5062">
        <v>0</v>
      </c>
      <c r="AE5062">
        <v>2.0065611079265069</v>
      </c>
    </row>
    <row r="5063" spans="1:31" x14ac:dyDescent="0.25">
      <c r="A5063">
        <v>1881223</v>
      </c>
      <c r="B5063">
        <v>1</v>
      </c>
      <c r="C5063" t="s">
        <v>81</v>
      </c>
      <c r="D5063" t="s">
        <v>113</v>
      </c>
      <c r="E5063" t="s">
        <v>131</v>
      </c>
      <c r="F5063" t="s">
        <v>3853</v>
      </c>
      <c r="G5063" t="s">
        <v>133</v>
      </c>
      <c r="H5063" t="s">
        <v>134</v>
      </c>
      <c r="I5063" t="s">
        <v>135</v>
      </c>
      <c r="J5063" t="s">
        <v>136</v>
      </c>
      <c r="K5063" t="s">
        <v>137</v>
      </c>
      <c r="L5063" t="s">
        <v>14539</v>
      </c>
      <c r="M5063" t="s">
        <v>14540</v>
      </c>
      <c r="N5063">
        <v>1.4213888880000001</v>
      </c>
      <c r="O5063">
        <v>0</v>
      </c>
      <c r="P5063">
        <v>311</v>
      </c>
      <c r="Q5063">
        <v>18</v>
      </c>
      <c r="R5063">
        <v>2</v>
      </c>
      <c r="S5063">
        <v>6</v>
      </c>
      <c r="T5063">
        <v>6</v>
      </c>
      <c r="U5063">
        <v>2</v>
      </c>
      <c r="V5063">
        <v>0</v>
      </c>
      <c r="W5063">
        <v>0</v>
      </c>
      <c r="X5063">
        <v>74.086374702528246</v>
      </c>
      <c r="Y5063">
        <v>106.42612358276452</v>
      </c>
      <c r="Z5063">
        <v>4.9632627347312601</v>
      </c>
      <c r="AA5063">
        <v>137.16087175131909</v>
      </c>
      <c r="AB5063">
        <v>4.4534450000623957</v>
      </c>
      <c r="AC5063">
        <v>283.4673007018547</v>
      </c>
      <c r="AD5063">
        <v>0</v>
      </c>
      <c r="AE5063">
        <v>610.5573784732602</v>
      </c>
    </row>
    <row r="5064" spans="1:31" x14ac:dyDescent="0.25">
      <c r="A5064">
        <v>1881224</v>
      </c>
      <c r="B5064">
        <v>1</v>
      </c>
      <c r="C5064" t="s">
        <v>80</v>
      </c>
      <c r="D5064" t="s">
        <v>104</v>
      </c>
      <c r="E5064" t="s">
        <v>158</v>
      </c>
      <c r="F5064" t="s">
        <v>14541</v>
      </c>
      <c r="G5064" t="s">
        <v>219</v>
      </c>
      <c r="H5064" t="s">
        <v>134</v>
      </c>
      <c r="I5064" t="s">
        <v>135</v>
      </c>
      <c r="J5064" t="s">
        <v>136</v>
      </c>
      <c r="K5064" t="s">
        <v>137</v>
      </c>
      <c r="L5064" t="s">
        <v>14542</v>
      </c>
      <c r="M5064" t="s">
        <v>14543</v>
      </c>
      <c r="N5064">
        <v>1.9125000000000001</v>
      </c>
      <c r="O5064">
        <v>0</v>
      </c>
      <c r="P5064">
        <v>6</v>
      </c>
      <c r="Q5064">
        <v>0</v>
      </c>
      <c r="R5064">
        <v>36</v>
      </c>
      <c r="S5064">
        <v>0</v>
      </c>
      <c r="T5064">
        <v>14</v>
      </c>
      <c r="U5064">
        <v>0</v>
      </c>
      <c r="V5064">
        <v>0</v>
      </c>
      <c r="W5064">
        <v>0</v>
      </c>
      <c r="X5064">
        <v>3.4377562432494146</v>
      </c>
      <c r="Y5064">
        <v>0</v>
      </c>
      <c r="Z5064">
        <v>45.987534332615823</v>
      </c>
      <c r="AA5064">
        <v>0</v>
      </c>
      <c r="AB5064">
        <v>39.062122953256619</v>
      </c>
      <c r="AC5064">
        <v>0</v>
      </c>
      <c r="AD5064">
        <v>0</v>
      </c>
      <c r="AE5064">
        <v>88.487413529121852</v>
      </c>
    </row>
    <row r="5065" spans="1:31" x14ac:dyDescent="0.25">
      <c r="A5065">
        <v>1881231</v>
      </c>
      <c r="B5065">
        <v>1</v>
      </c>
      <c r="C5065" t="s">
        <v>81</v>
      </c>
      <c r="D5065" t="s">
        <v>120</v>
      </c>
      <c r="E5065" t="s">
        <v>140</v>
      </c>
      <c r="F5065" t="s">
        <v>14544</v>
      </c>
      <c r="G5065" t="s">
        <v>163</v>
      </c>
      <c r="H5065" t="s">
        <v>143</v>
      </c>
      <c r="I5065" t="s">
        <v>135</v>
      </c>
      <c r="J5065" t="s">
        <v>136</v>
      </c>
      <c r="K5065" t="s">
        <v>137</v>
      </c>
      <c r="L5065" t="s">
        <v>14545</v>
      </c>
      <c r="M5065" t="s">
        <v>14546</v>
      </c>
      <c r="N5065">
        <v>2.3472222220000001</v>
      </c>
      <c r="O5065">
        <v>0</v>
      </c>
      <c r="P5065">
        <v>1</v>
      </c>
      <c r="Q5065">
        <v>0</v>
      </c>
      <c r="R5065">
        <v>0</v>
      </c>
      <c r="S5065">
        <v>0</v>
      </c>
      <c r="T5065">
        <v>0</v>
      </c>
      <c r="U5065">
        <v>0</v>
      </c>
      <c r="V5065">
        <v>0</v>
      </c>
      <c r="W5065">
        <v>0</v>
      </c>
      <c r="X5065">
        <v>0.29167911596798618</v>
      </c>
      <c r="Y5065">
        <v>0</v>
      </c>
      <c r="Z5065">
        <v>0</v>
      </c>
      <c r="AA5065">
        <v>0</v>
      </c>
      <c r="AB5065">
        <v>0</v>
      </c>
      <c r="AC5065">
        <v>0</v>
      </c>
      <c r="AD5065">
        <v>0</v>
      </c>
      <c r="AE5065">
        <v>0.29167911596798618</v>
      </c>
    </row>
    <row r="5066" spans="1:31" x14ac:dyDescent="0.25">
      <c r="A5066">
        <v>1881232</v>
      </c>
      <c r="B5066">
        <v>1</v>
      </c>
      <c r="C5066" t="s">
        <v>80</v>
      </c>
      <c r="D5066" t="s">
        <v>104</v>
      </c>
      <c r="E5066" t="s">
        <v>140</v>
      </c>
      <c r="F5066" t="s">
        <v>14547</v>
      </c>
      <c r="G5066" t="s">
        <v>163</v>
      </c>
      <c r="H5066" t="s">
        <v>143</v>
      </c>
      <c r="I5066" t="s">
        <v>135</v>
      </c>
      <c r="J5066" t="s">
        <v>136</v>
      </c>
      <c r="K5066" t="s">
        <v>137</v>
      </c>
      <c r="L5066" t="s">
        <v>14548</v>
      </c>
      <c r="M5066" t="s">
        <v>14549</v>
      </c>
      <c r="N5066">
        <v>7.9352777769999996</v>
      </c>
      <c r="O5066">
        <v>0</v>
      </c>
      <c r="P5066">
        <v>3</v>
      </c>
      <c r="Q5066">
        <v>0</v>
      </c>
      <c r="R5066">
        <v>1</v>
      </c>
      <c r="S5066">
        <v>0</v>
      </c>
      <c r="T5066">
        <v>0</v>
      </c>
      <c r="U5066">
        <v>0</v>
      </c>
      <c r="V5066">
        <v>0</v>
      </c>
      <c r="W5066">
        <v>0</v>
      </c>
      <c r="X5066">
        <v>6.3973076109531597</v>
      </c>
      <c r="Y5066">
        <v>0</v>
      </c>
      <c r="Z5066">
        <v>0.73153438469862486</v>
      </c>
      <c r="AA5066">
        <v>0</v>
      </c>
      <c r="AB5066">
        <v>0</v>
      </c>
      <c r="AC5066">
        <v>0</v>
      </c>
      <c r="AD5066">
        <v>0</v>
      </c>
      <c r="AE5066">
        <v>7.1288419956517846</v>
      </c>
    </row>
    <row r="5067" spans="1:31" x14ac:dyDescent="0.25">
      <c r="A5067">
        <v>1881235</v>
      </c>
      <c r="B5067">
        <v>1</v>
      </c>
      <c r="C5067" t="s">
        <v>80</v>
      </c>
      <c r="D5067" t="s">
        <v>98</v>
      </c>
      <c r="E5067" t="s">
        <v>158</v>
      </c>
      <c r="F5067" t="s">
        <v>14550</v>
      </c>
      <c r="G5067" t="s">
        <v>219</v>
      </c>
      <c r="H5067" t="s">
        <v>134</v>
      </c>
      <c r="I5067" t="s">
        <v>135</v>
      </c>
      <c r="J5067" t="s">
        <v>136</v>
      </c>
      <c r="K5067" t="s">
        <v>137</v>
      </c>
      <c r="L5067" t="s">
        <v>14551</v>
      </c>
      <c r="M5067" t="s">
        <v>14552</v>
      </c>
      <c r="N5067">
        <v>1.221944444</v>
      </c>
      <c r="O5067">
        <v>0</v>
      </c>
      <c r="P5067">
        <v>9</v>
      </c>
      <c r="Q5067">
        <v>0</v>
      </c>
      <c r="R5067">
        <v>31</v>
      </c>
      <c r="S5067">
        <v>0</v>
      </c>
      <c r="T5067">
        <v>10</v>
      </c>
      <c r="U5067">
        <v>0</v>
      </c>
      <c r="V5067">
        <v>0</v>
      </c>
      <c r="W5067">
        <v>0</v>
      </c>
      <c r="X5067">
        <v>2.83588170515617</v>
      </c>
      <c r="Y5067">
        <v>0</v>
      </c>
      <c r="Z5067">
        <v>35.423115857218967</v>
      </c>
      <c r="AA5067">
        <v>0</v>
      </c>
      <c r="AB5067">
        <v>21.67333622065388</v>
      </c>
      <c r="AC5067">
        <v>0</v>
      </c>
      <c r="AD5067">
        <v>0</v>
      </c>
      <c r="AE5067">
        <v>59.932333783029016</v>
      </c>
    </row>
    <row r="5068" spans="1:31" x14ac:dyDescent="0.25">
      <c r="A5068">
        <v>1881239</v>
      </c>
      <c r="B5068">
        <v>1</v>
      </c>
      <c r="C5068" t="s">
        <v>80</v>
      </c>
      <c r="D5068" t="s">
        <v>98</v>
      </c>
      <c r="E5068" t="s">
        <v>158</v>
      </c>
      <c r="F5068" t="s">
        <v>14553</v>
      </c>
      <c r="G5068" t="s">
        <v>219</v>
      </c>
      <c r="H5068" t="s">
        <v>134</v>
      </c>
      <c r="I5068" t="s">
        <v>135</v>
      </c>
      <c r="J5068" t="s">
        <v>136</v>
      </c>
      <c r="K5068" t="s">
        <v>137</v>
      </c>
      <c r="L5068" t="s">
        <v>14554</v>
      </c>
      <c r="M5068" t="s">
        <v>14555</v>
      </c>
      <c r="N5068">
        <v>0.34777777700000001</v>
      </c>
      <c r="O5068">
        <v>0</v>
      </c>
      <c r="P5068">
        <v>4</v>
      </c>
      <c r="Q5068">
        <v>0</v>
      </c>
      <c r="R5068">
        <v>14</v>
      </c>
      <c r="S5068">
        <v>0</v>
      </c>
      <c r="T5068">
        <v>46</v>
      </c>
      <c r="U5068">
        <v>0</v>
      </c>
      <c r="V5068">
        <v>0</v>
      </c>
      <c r="W5068">
        <v>0</v>
      </c>
      <c r="X5068">
        <v>0.43458451304129686</v>
      </c>
      <c r="Y5068">
        <v>0</v>
      </c>
      <c r="Z5068">
        <v>7.8195284319896956</v>
      </c>
      <c r="AA5068">
        <v>0</v>
      </c>
      <c r="AB5068">
        <v>18.452189590020051</v>
      </c>
      <c r="AC5068">
        <v>0</v>
      </c>
      <c r="AD5068">
        <v>0</v>
      </c>
      <c r="AE5068">
        <v>26.706302535051044</v>
      </c>
    </row>
    <row r="5069" spans="1:31" x14ac:dyDescent="0.25">
      <c r="A5069">
        <v>1881241</v>
      </c>
      <c r="B5069">
        <v>1</v>
      </c>
      <c r="C5069" t="s">
        <v>80</v>
      </c>
      <c r="D5069" t="s">
        <v>108</v>
      </c>
      <c r="E5069" t="s">
        <v>146</v>
      </c>
      <c r="F5069" t="s">
        <v>14556</v>
      </c>
      <c r="G5069" t="s">
        <v>469</v>
      </c>
      <c r="H5069" t="s">
        <v>143</v>
      </c>
      <c r="I5069" t="s">
        <v>135</v>
      </c>
      <c r="J5069" t="s">
        <v>136</v>
      </c>
      <c r="K5069" t="s">
        <v>137</v>
      </c>
      <c r="L5069" t="s">
        <v>14557</v>
      </c>
      <c r="M5069" t="s">
        <v>14558</v>
      </c>
      <c r="N5069">
        <v>1.4158333329999999</v>
      </c>
      <c r="O5069">
        <v>0</v>
      </c>
      <c r="P5069">
        <v>17</v>
      </c>
      <c r="Q5069">
        <v>0</v>
      </c>
      <c r="R5069">
        <v>9</v>
      </c>
      <c r="S5069">
        <v>0</v>
      </c>
      <c r="T5069">
        <v>3</v>
      </c>
      <c r="U5069">
        <v>0</v>
      </c>
      <c r="V5069">
        <v>0</v>
      </c>
      <c r="W5069">
        <v>0</v>
      </c>
      <c r="X5069">
        <v>6.2917051568745972</v>
      </c>
      <c r="Y5069">
        <v>0</v>
      </c>
      <c r="Z5069">
        <v>33.237127228372913</v>
      </c>
      <c r="AA5069">
        <v>0</v>
      </c>
      <c r="AB5069">
        <v>11.292972301050961</v>
      </c>
      <c r="AC5069">
        <v>0</v>
      </c>
      <c r="AD5069">
        <v>0</v>
      </c>
      <c r="AE5069">
        <v>50.821804686298471</v>
      </c>
    </row>
    <row r="5070" spans="1:31" x14ac:dyDescent="0.25">
      <c r="A5070">
        <v>1881242</v>
      </c>
      <c r="B5070">
        <v>1</v>
      </c>
      <c r="C5070" t="s">
        <v>80</v>
      </c>
      <c r="D5070" t="s">
        <v>95</v>
      </c>
      <c r="E5070" t="s">
        <v>146</v>
      </c>
      <c r="F5070" t="s">
        <v>419</v>
      </c>
      <c r="G5070" t="s">
        <v>171</v>
      </c>
      <c r="H5070" t="s">
        <v>143</v>
      </c>
      <c r="I5070" t="s">
        <v>135</v>
      </c>
      <c r="J5070" t="s">
        <v>136</v>
      </c>
      <c r="K5070" t="s">
        <v>172</v>
      </c>
      <c r="L5070" t="s">
        <v>14559</v>
      </c>
      <c r="M5070" t="s">
        <v>14560</v>
      </c>
      <c r="N5070">
        <v>8.2344294439999999</v>
      </c>
      <c r="O5070">
        <v>0</v>
      </c>
      <c r="P5070">
        <v>54</v>
      </c>
      <c r="Q5070">
        <v>0</v>
      </c>
      <c r="R5070">
        <v>0</v>
      </c>
      <c r="S5070">
        <v>0</v>
      </c>
      <c r="T5070">
        <v>3</v>
      </c>
      <c r="U5070">
        <v>0</v>
      </c>
      <c r="V5070">
        <v>0</v>
      </c>
      <c r="W5070">
        <v>0</v>
      </c>
      <c r="X5070">
        <v>114.45992551661092</v>
      </c>
      <c r="Y5070">
        <v>0</v>
      </c>
      <c r="Z5070">
        <v>0</v>
      </c>
      <c r="AA5070">
        <v>0</v>
      </c>
      <c r="AB5070">
        <v>6.0160640038730984</v>
      </c>
      <c r="AC5070">
        <v>0</v>
      </c>
      <c r="AD5070">
        <v>0</v>
      </c>
      <c r="AE5070">
        <v>120.47598952048402</v>
      </c>
    </row>
    <row r="5071" spans="1:31" x14ac:dyDescent="0.25">
      <c r="A5071">
        <v>1881243</v>
      </c>
      <c r="B5071">
        <v>1</v>
      </c>
      <c r="C5071" t="s">
        <v>80</v>
      </c>
      <c r="D5071" t="s">
        <v>82</v>
      </c>
      <c r="E5071" t="s">
        <v>169</v>
      </c>
      <c r="F5071" t="s">
        <v>14561</v>
      </c>
      <c r="G5071" t="s">
        <v>196</v>
      </c>
      <c r="H5071" t="s">
        <v>143</v>
      </c>
      <c r="I5071" t="s">
        <v>135</v>
      </c>
      <c r="J5071" t="s">
        <v>136</v>
      </c>
      <c r="K5071" t="s">
        <v>172</v>
      </c>
      <c r="L5071" t="s">
        <v>14562</v>
      </c>
      <c r="M5071" t="s">
        <v>14563</v>
      </c>
      <c r="N5071">
        <v>4.9479249999999997</v>
      </c>
      <c r="O5071">
        <v>0</v>
      </c>
      <c r="P5071">
        <v>257</v>
      </c>
      <c r="Q5071">
        <v>0</v>
      </c>
      <c r="R5071">
        <v>0</v>
      </c>
      <c r="S5071">
        <v>0</v>
      </c>
      <c r="T5071">
        <v>14</v>
      </c>
      <c r="U5071">
        <v>0</v>
      </c>
      <c r="V5071">
        <v>0</v>
      </c>
      <c r="W5071">
        <v>0</v>
      </c>
      <c r="X5071">
        <v>307.1608586902417</v>
      </c>
      <c r="Y5071">
        <v>0</v>
      </c>
      <c r="Z5071">
        <v>0</v>
      </c>
      <c r="AA5071">
        <v>0</v>
      </c>
      <c r="AB5071">
        <v>1208.8958446085267</v>
      </c>
      <c r="AC5071">
        <v>0</v>
      </c>
      <c r="AD5071">
        <v>0</v>
      </c>
      <c r="AE5071">
        <v>1516.0567032987683</v>
      </c>
    </row>
    <row r="5072" spans="1:31" x14ac:dyDescent="0.25">
      <c r="A5072">
        <v>1881244</v>
      </c>
      <c r="B5072">
        <v>1</v>
      </c>
      <c r="C5072" t="s">
        <v>81</v>
      </c>
      <c r="D5072" t="s">
        <v>128</v>
      </c>
      <c r="E5072" t="s">
        <v>158</v>
      </c>
      <c r="F5072" t="s">
        <v>6420</v>
      </c>
      <c r="G5072" t="s">
        <v>196</v>
      </c>
      <c r="H5072" t="s">
        <v>134</v>
      </c>
      <c r="I5072" t="s">
        <v>135</v>
      </c>
      <c r="J5072" t="s">
        <v>136</v>
      </c>
      <c r="K5072" t="s">
        <v>172</v>
      </c>
      <c r="L5072" t="s">
        <v>14564</v>
      </c>
      <c r="M5072" t="s">
        <v>14565</v>
      </c>
      <c r="N5072">
        <v>3.5558333329999998</v>
      </c>
      <c r="O5072">
        <v>1</v>
      </c>
      <c r="P5072">
        <v>536</v>
      </c>
      <c r="Q5072">
        <v>4</v>
      </c>
      <c r="R5072">
        <v>57</v>
      </c>
      <c r="S5072">
        <v>0</v>
      </c>
      <c r="T5072">
        <v>17</v>
      </c>
      <c r="U5072">
        <v>1</v>
      </c>
      <c r="V5072">
        <v>0</v>
      </c>
      <c r="W5072">
        <v>0.73616063587607505</v>
      </c>
      <c r="X5072">
        <v>595.12509524917925</v>
      </c>
      <c r="Y5072">
        <v>25.792138382396494</v>
      </c>
      <c r="Z5072">
        <v>179.34090014312105</v>
      </c>
      <c r="AA5072">
        <v>0</v>
      </c>
      <c r="AB5072">
        <v>117.38505641767297</v>
      </c>
      <c r="AC5072">
        <v>334.67635807411602</v>
      </c>
      <c r="AD5072">
        <v>0</v>
      </c>
      <c r="AE5072">
        <v>1253.0557089023619</v>
      </c>
    </row>
    <row r="5073" spans="1:31" x14ac:dyDescent="0.25">
      <c r="A5073">
        <v>1881245</v>
      </c>
      <c r="B5073">
        <v>1</v>
      </c>
      <c r="C5073" t="s">
        <v>81</v>
      </c>
      <c r="D5073" t="s">
        <v>128</v>
      </c>
      <c r="E5073" t="s">
        <v>210</v>
      </c>
      <c r="F5073" t="s">
        <v>6169</v>
      </c>
      <c r="G5073" t="s">
        <v>133</v>
      </c>
      <c r="H5073" t="s">
        <v>134</v>
      </c>
      <c r="I5073" t="s">
        <v>135</v>
      </c>
      <c r="J5073" t="s">
        <v>136</v>
      </c>
      <c r="K5073" t="s">
        <v>137</v>
      </c>
      <c r="L5073" t="s">
        <v>14566</v>
      </c>
      <c r="M5073" t="s">
        <v>14567</v>
      </c>
      <c r="N5073">
        <v>0.15361111099999999</v>
      </c>
      <c r="O5073">
        <v>15</v>
      </c>
      <c r="P5073">
        <v>82</v>
      </c>
      <c r="Q5073">
        <v>248</v>
      </c>
      <c r="R5073">
        <v>76</v>
      </c>
      <c r="S5073">
        <v>3</v>
      </c>
      <c r="T5073">
        <v>1</v>
      </c>
      <c r="U5073">
        <v>0</v>
      </c>
      <c r="V5073">
        <v>0</v>
      </c>
      <c r="W5073">
        <v>2.307678518565496</v>
      </c>
      <c r="X5073">
        <v>3.3302632930586951</v>
      </c>
      <c r="Y5073">
        <v>89.802059544852654</v>
      </c>
      <c r="Z5073">
        <v>18.870134463160504</v>
      </c>
      <c r="AA5073">
        <v>0.59627912645131254</v>
      </c>
      <c r="AB5073">
        <v>0.32333209822736669</v>
      </c>
      <c r="AC5073">
        <v>0</v>
      </c>
      <c r="AD5073">
        <v>0</v>
      </c>
      <c r="AE5073">
        <v>115.22974704431601</v>
      </c>
    </row>
    <row r="5074" spans="1:31" x14ac:dyDescent="0.25">
      <c r="A5074">
        <v>1881246</v>
      </c>
      <c r="B5074">
        <v>1</v>
      </c>
      <c r="C5074" t="s">
        <v>80</v>
      </c>
      <c r="D5074" t="s">
        <v>106</v>
      </c>
      <c r="E5074" t="s">
        <v>158</v>
      </c>
      <c r="F5074" t="s">
        <v>14568</v>
      </c>
      <c r="G5074" t="s">
        <v>171</v>
      </c>
      <c r="H5074" t="s">
        <v>134</v>
      </c>
      <c r="I5074" t="s">
        <v>135</v>
      </c>
      <c r="J5074" t="s">
        <v>136</v>
      </c>
      <c r="K5074" t="s">
        <v>172</v>
      </c>
      <c r="L5074" t="s">
        <v>14569</v>
      </c>
      <c r="M5074" t="s">
        <v>14570</v>
      </c>
      <c r="N5074">
        <v>7.4732925000000003</v>
      </c>
      <c r="O5074">
        <v>0</v>
      </c>
      <c r="P5074">
        <v>18</v>
      </c>
      <c r="Q5074">
        <v>0</v>
      </c>
      <c r="R5074">
        <v>9</v>
      </c>
      <c r="S5074">
        <v>0</v>
      </c>
      <c r="T5074">
        <v>0</v>
      </c>
      <c r="U5074">
        <v>0</v>
      </c>
      <c r="V5074">
        <v>0</v>
      </c>
      <c r="W5074">
        <v>0</v>
      </c>
      <c r="X5074">
        <v>18.832411139153486</v>
      </c>
      <c r="Y5074">
        <v>0</v>
      </c>
      <c r="Z5074">
        <v>28.674519265488041</v>
      </c>
      <c r="AA5074">
        <v>0</v>
      </c>
      <c r="AB5074">
        <v>0</v>
      </c>
      <c r="AC5074">
        <v>0</v>
      </c>
      <c r="AD5074">
        <v>0</v>
      </c>
      <c r="AE5074">
        <v>47.506930404641523</v>
      </c>
    </row>
    <row r="5075" spans="1:31" x14ac:dyDescent="0.25">
      <c r="A5075">
        <v>1881250</v>
      </c>
      <c r="B5075">
        <v>1</v>
      </c>
      <c r="C5075" t="s">
        <v>81</v>
      </c>
      <c r="D5075" t="s">
        <v>114</v>
      </c>
      <c r="E5075" t="s">
        <v>158</v>
      </c>
      <c r="F5075" t="s">
        <v>14571</v>
      </c>
      <c r="G5075" t="s">
        <v>219</v>
      </c>
      <c r="H5075" t="s">
        <v>134</v>
      </c>
      <c r="I5075" t="s">
        <v>135</v>
      </c>
      <c r="J5075" t="s">
        <v>136</v>
      </c>
      <c r="K5075" t="s">
        <v>137</v>
      </c>
      <c r="L5075" t="s">
        <v>14572</v>
      </c>
      <c r="M5075" t="s">
        <v>14573</v>
      </c>
      <c r="N5075">
        <v>1.3577777769999999</v>
      </c>
      <c r="O5075">
        <v>0</v>
      </c>
      <c r="P5075">
        <v>9</v>
      </c>
      <c r="Q5075">
        <v>0</v>
      </c>
      <c r="R5075">
        <v>11</v>
      </c>
      <c r="S5075">
        <v>0</v>
      </c>
      <c r="T5075">
        <v>1</v>
      </c>
      <c r="U5075">
        <v>0</v>
      </c>
      <c r="V5075">
        <v>0</v>
      </c>
      <c r="W5075">
        <v>0</v>
      </c>
      <c r="X5075">
        <v>2.0618998100575299</v>
      </c>
      <c r="Y5075">
        <v>0</v>
      </c>
      <c r="Z5075">
        <v>8.5527702807035677</v>
      </c>
      <c r="AA5075">
        <v>0</v>
      </c>
      <c r="AB5075">
        <v>2.7914893362610336</v>
      </c>
      <c r="AC5075">
        <v>0</v>
      </c>
      <c r="AD5075">
        <v>0</v>
      </c>
      <c r="AE5075">
        <v>13.406159427022132</v>
      </c>
    </row>
    <row r="5076" spans="1:31" x14ac:dyDescent="0.25">
      <c r="A5076">
        <v>1881251</v>
      </c>
      <c r="B5076">
        <v>1</v>
      </c>
      <c r="C5076" t="s">
        <v>80</v>
      </c>
      <c r="D5076" t="s">
        <v>100</v>
      </c>
      <c r="E5076" t="s">
        <v>146</v>
      </c>
      <c r="F5076" t="s">
        <v>14574</v>
      </c>
      <c r="G5076" t="s">
        <v>148</v>
      </c>
      <c r="H5076" t="s">
        <v>143</v>
      </c>
      <c r="I5076" t="s">
        <v>135</v>
      </c>
      <c r="J5076" t="s">
        <v>136</v>
      </c>
      <c r="K5076" t="s">
        <v>137</v>
      </c>
      <c r="L5076" t="s">
        <v>14575</v>
      </c>
      <c r="M5076" t="s">
        <v>14576</v>
      </c>
      <c r="N5076">
        <v>5.9355555549999997</v>
      </c>
      <c r="O5076">
        <v>0</v>
      </c>
      <c r="P5076">
        <v>0</v>
      </c>
      <c r="Q5076">
        <v>0</v>
      </c>
      <c r="R5076">
        <v>0</v>
      </c>
      <c r="S5076">
        <v>0</v>
      </c>
      <c r="T5076">
        <v>3</v>
      </c>
      <c r="U5076">
        <v>0</v>
      </c>
      <c r="V5076">
        <v>0</v>
      </c>
      <c r="W5076">
        <v>0</v>
      </c>
      <c r="X5076">
        <v>0</v>
      </c>
      <c r="Y5076">
        <v>0</v>
      </c>
      <c r="Z5076">
        <v>0</v>
      </c>
      <c r="AA5076">
        <v>0</v>
      </c>
      <c r="AB5076">
        <v>47.414552795075409</v>
      </c>
      <c r="AC5076">
        <v>0</v>
      </c>
      <c r="AD5076">
        <v>0</v>
      </c>
      <c r="AE5076">
        <v>47.414552795075409</v>
      </c>
    </row>
    <row r="5077" spans="1:31" x14ac:dyDescent="0.25">
      <c r="A5077">
        <v>1881253</v>
      </c>
      <c r="B5077">
        <v>1</v>
      </c>
      <c r="C5077" t="s">
        <v>80</v>
      </c>
      <c r="D5077" t="s">
        <v>96</v>
      </c>
      <c r="E5077" t="s">
        <v>146</v>
      </c>
      <c r="F5077" t="s">
        <v>14577</v>
      </c>
      <c r="G5077" t="s">
        <v>148</v>
      </c>
      <c r="H5077" t="s">
        <v>143</v>
      </c>
      <c r="I5077" t="s">
        <v>135</v>
      </c>
      <c r="J5077" t="s">
        <v>136</v>
      </c>
      <c r="K5077" t="s">
        <v>137</v>
      </c>
      <c r="L5077" t="s">
        <v>14578</v>
      </c>
      <c r="M5077" t="s">
        <v>14579</v>
      </c>
      <c r="N5077">
        <v>2.8733333330000002</v>
      </c>
      <c r="O5077">
        <v>0</v>
      </c>
      <c r="P5077">
        <v>0</v>
      </c>
      <c r="Q5077">
        <v>0</v>
      </c>
      <c r="R5077">
        <v>2</v>
      </c>
      <c r="S5077">
        <v>0</v>
      </c>
      <c r="T5077">
        <v>0</v>
      </c>
      <c r="U5077">
        <v>0</v>
      </c>
      <c r="V5077">
        <v>0</v>
      </c>
      <c r="W5077">
        <v>0</v>
      </c>
      <c r="X5077">
        <v>0</v>
      </c>
      <c r="Y5077">
        <v>0</v>
      </c>
      <c r="Z5077">
        <v>6.049540924820576</v>
      </c>
      <c r="AA5077">
        <v>0</v>
      </c>
      <c r="AB5077">
        <v>0</v>
      </c>
      <c r="AC5077">
        <v>0</v>
      </c>
      <c r="AD5077">
        <v>0</v>
      </c>
      <c r="AE5077">
        <v>6.049540924820576</v>
      </c>
    </row>
    <row r="5078" spans="1:31" x14ac:dyDescent="0.25">
      <c r="A5078">
        <v>1881255</v>
      </c>
      <c r="B5078">
        <v>1</v>
      </c>
      <c r="C5078" t="s">
        <v>81</v>
      </c>
      <c r="D5078" t="s">
        <v>127</v>
      </c>
      <c r="E5078" t="s">
        <v>146</v>
      </c>
      <c r="F5078" t="s">
        <v>14580</v>
      </c>
      <c r="G5078" t="s">
        <v>148</v>
      </c>
      <c r="H5078" t="s">
        <v>143</v>
      </c>
      <c r="I5078" t="s">
        <v>135</v>
      </c>
      <c r="J5078" t="s">
        <v>136</v>
      </c>
      <c r="K5078" t="s">
        <v>137</v>
      </c>
      <c r="L5078" t="s">
        <v>14581</v>
      </c>
      <c r="M5078" t="s">
        <v>14582</v>
      </c>
      <c r="N5078">
        <v>3.8797222219999998</v>
      </c>
      <c r="O5078">
        <v>0</v>
      </c>
      <c r="P5078">
        <v>6</v>
      </c>
      <c r="Q5078">
        <v>0</v>
      </c>
      <c r="R5078">
        <v>0</v>
      </c>
      <c r="S5078">
        <v>0</v>
      </c>
      <c r="T5078">
        <v>0</v>
      </c>
      <c r="U5078">
        <v>0</v>
      </c>
      <c r="V5078">
        <v>0</v>
      </c>
      <c r="W5078">
        <v>0</v>
      </c>
      <c r="X5078">
        <v>10.661003427184971</v>
      </c>
      <c r="Y5078">
        <v>0</v>
      </c>
      <c r="Z5078">
        <v>0</v>
      </c>
      <c r="AA5078">
        <v>0</v>
      </c>
      <c r="AB5078">
        <v>0</v>
      </c>
      <c r="AC5078">
        <v>0</v>
      </c>
      <c r="AD5078">
        <v>0</v>
      </c>
      <c r="AE5078">
        <v>10.661003427184971</v>
      </c>
    </row>
    <row r="5079" spans="1:31" x14ac:dyDescent="0.25">
      <c r="A5079">
        <v>1881256</v>
      </c>
      <c r="B5079">
        <v>1</v>
      </c>
      <c r="C5079" t="s">
        <v>80</v>
      </c>
      <c r="D5079" t="s">
        <v>104</v>
      </c>
      <c r="E5079" t="s">
        <v>158</v>
      </c>
      <c r="F5079" t="s">
        <v>14583</v>
      </c>
      <c r="G5079" t="s">
        <v>219</v>
      </c>
      <c r="H5079" t="s">
        <v>134</v>
      </c>
      <c r="I5079" t="s">
        <v>135</v>
      </c>
      <c r="J5079" t="s">
        <v>136</v>
      </c>
      <c r="K5079" t="s">
        <v>137</v>
      </c>
      <c r="L5079" t="s">
        <v>14584</v>
      </c>
      <c r="M5079" t="s">
        <v>14585</v>
      </c>
      <c r="N5079">
        <v>6.5136111110000003</v>
      </c>
      <c r="O5079">
        <v>0</v>
      </c>
      <c r="P5079">
        <v>105</v>
      </c>
      <c r="Q5079">
        <v>0</v>
      </c>
      <c r="R5079">
        <v>11</v>
      </c>
      <c r="S5079">
        <v>0</v>
      </c>
      <c r="T5079">
        <v>8</v>
      </c>
      <c r="U5079">
        <v>0</v>
      </c>
      <c r="V5079">
        <v>0</v>
      </c>
      <c r="W5079">
        <v>0</v>
      </c>
      <c r="X5079">
        <v>130.98511768697952</v>
      </c>
      <c r="Y5079">
        <v>0</v>
      </c>
      <c r="Z5079">
        <v>17.950707482079846</v>
      </c>
      <c r="AA5079">
        <v>0</v>
      </c>
      <c r="AB5079">
        <v>167.26942098221758</v>
      </c>
      <c r="AC5079">
        <v>0</v>
      </c>
      <c r="AD5079">
        <v>0</v>
      </c>
      <c r="AE5079">
        <v>316.20524615127692</v>
      </c>
    </row>
    <row r="5080" spans="1:31" x14ac:dyDescent="0.25">
      <c r="A5080">
        <v>1881257</v>
      </c>
      <c r="B5080">
        <v>1</v>
      </c>
      <c r="C5080" t="s">
        <v>80</v>
      </c>
      <c r="D5080" t="s">
        <v>97</v>
      </c>
      <c r="E5080" t="s">
        <v>210</v>
      </c>
      <c r="F5080" t="s">
        <v>14586</v>
      </c>
      <c r="G5080" t="s">
        <v>171</v>
      </c>
      <c r="H5080" t="s">
        <v>134</v>
      </c>
      <c r="I5080" t="s">
        <v>135</v>
      </c>
      <c r="J5080" t="s">
        <v>136</v>
      </c>
      <c r="K5080" t="s">
        <v>172</v>
      </c>
      <c r="L5080" t="s">
        <v>14587</v>
      </c>
      <c r="M5080" t="s">
        <v>14588</v>
      </c>
      <c r="N5080">
        <v>8.0122222220000001</v>
      </c>
      <c r="O5080">
        <v>0</v>
      </c>
      <c r="P5080">
        <v>289</v>
      </c>
      <c r="Q5080">
        <v>0</v>
      </c>
      <c r="R5080">
        <v>60</v>
      </c>
      <c r="S5080">
        <v>1</v>
      </c>
      <c r="T5080">
        <v>72</v>
      </c>
      <c r="U5080">
        <v>1</v>
      </c>
      <c r="V5080">
        <v>0</v>
      </c>
      <c r="W5080">
        <v>0</v>
      </c>
      <c r="X5080">
        <v>702.65770063319326</v>
      </c>
      <c r="Y5080">
        <v>0</v>
      </c>
      <c r="Z5080">
        <v>452.63731448903701</v>
      </c>
      <c r="AA5080">
        <v>424.22971823907028</v>
      </c>
      <c r="AB5080">
        <v>939.97628939655385</v>
      </c>
      <c r="AC5080">
        <v>372.40946815341226</v>
      </c>
      <c r="AD5080">
        <v>0</v>
      </c>
      <c r="AE5080">
        <v>2891.9104909112666</v>
      </c>
    </row>
    <row r="5081" spans="1:31" x14ac:dyDescent="0.25">
      <c r="A5081">
        <v>1881260</v>
      </c>
      <c r="B5081">
        <v>1</v>
      </c>
      <c r="C5081" t="s">
        <v>80</v>
      </c>
      <c r="D5081" t="s">
        <v>88</v>
      </c>
      <c r="E5081" t="s">
        <v>169</v>
      </c>
      <c r="F5081" t="s">
        <v>14589</v>
      </c>
      <c r="G5081" t="s">
        <v>196</v>
      </c>
      <c r="H5081" t="s">
        <v>143</v>
      </c>
      <c r="I5081" t="s">
        <v>135</v>
      </c>
      <c r="J5081" t="s">
        <v>136</v>
      </c>
      <c r="K5081" t="s">
        <v>172</v>
      </c>
      <c r="L5081" t="s">
        <v>14590</v>
      </c>
      <c r="M5081" t="s">
        <v>14591</v>
      </c>
      <c r="N5081">
        <v>1.306615555</v>
      </c>
      <c r="O5081">
        <v>0</v>
      </c>
      <c r="P5081">
        <v>110</v>
      </c>
      <c r="Q5081">
        <v>0</v>
      </c>
      <c r="R5081">
        <v>0</v>
      </c>
      <c r="S5081">
        <v>0</v>
      </c>
      <c r="T5081">
        <v>9</v>
      </c>
      <c r="U5081">
        <v>0</v>
      </c>
      <c r="V5081">
        <v>0</v>
      </c>
      <c r="W5081">
        <v>0</v>
      </c>
      <c r="X5081">
        <v>30.071501085755681</v>
      </c>
      <c r="Y5081">
        <v>0</v>
      </c>
      <c r="Z5081">
        <v>0</v>
      </c>
      <c r="AA5081">
        <v>0</v>
      </c>
      <c r="AB5081">
        <v>3.7699220785881247</v>
      </c>
      <c r="AC5081">
        <v>0</v>
      </c>
      <c r="AD5081">
        <v>0</v>
      </c>
      <c r="AE5081">
        <v>33.841423164343809</v>
      </c>
    </row>
    <row r="5082" spans="1:31" x14ac:dyDescent="0.25">
      <c r="A5082">
        <v>1881262</v>
      </c>
      <c r="B5082">
        <v>1</v>
      </c>
      <c r="C5082" t="s">
        <v>80</v>
      </c>
      <c r="D5082" t="s">
        <v>93</v>
      </c>
      <c r="E5082" t="s">
        <v>210</v>
      </c>
      <c r="F5082" t="s">
        <v>296</v>
      </c>
      <c r="G5082" t="s">
        <v>196</v>
      </c>
      <c r="H5082" t="s">
        <v>134</v>
      </c>
      <c r="I5082" t="s">
        <v>135</v>
      </c>
      <c r="J5082" t="s">
        <v>136</v>
      </c>
      <c r="K5082" t="s">
        <v>172</v>
      </c>
      <c r="L5082" t="s">
        <v>14592</v>
      </c>
      <c r="M5082" t="s">
        <v>14593</v>
      </c>
      <c r="N5082">
        <v>0.637222222</v>
      </c>
      <c r="O5082">
        <v>0</v>
      </c>
      <c r="P5082">
        <v>1598</v>
      </c>
      <c r="Q5082">
        <v>35</v>
      </c>
      <c r="R5082">
        <v>152</v>
      </c>
      <c r="S5082">
        <v>11</v>
      </c>
      <c r="T5082">
        <v>214</v>
      </c>
      <c r="U5082">
        <v>1</v>
      </c>
      <c r="V5082">
        <v>1</v>
      </c>
      <c r="W5082">
        <v>0</v>
      </c>
      <c r="X5082">
        <v>198.49541463763404</v>
      </c>
      <c r="Y5082">
        <v>144.28697821482876</v>
      </c>
      <c r="Z5082">
        <v>333.8702397168571</v>
      </c>
      <c r="AA5082">
        <v>48.66012581942833</v>
      </c>
      <c r="AB5082">
        <v>223.74027895053703</v>
      </c>
      <c r="AC5082">
        <v>250.09660083327347</v>
      </c>
      <c r="AD5082">
        <v>21.841184898812479</v>
      </c>
      <c r="AE5082">
        <v>1220.9908230713713</v>
      </c>
    </row>
    <row r="5083" spans="1:31" x14ac:dyDescent="0.25">
      <c r="A5083">
        <v>1881263</v>
      </c>
      <c r="B5083">
        <v>1</v>
      </c>
      <c r="C5083" t="s">
        <v>80</v>
      </c>
      <c r="D5083" t="s">
        <v>96</v>
      </c>
      <c r="E5083" t="s">
        <v>169</v>
      </c>
      <c r="F5083" t="s">
        <v>14594</v>
      </c>
      <c r="G5083" t="s">
        <v>183</v>
      </c>
      <c r="H5083" t="s">
        <v>143</v>
      </c>
      <c r="I5083" t="s">
        <v>135</v>
      </c>
      <c r="J5083" t="s">
        <v>136</v>
      </c>
      <c r="K5083" t="s">
        <v>137</v>
      </c>
      <c r="L5083" t="s">
        <v>14595</v>
      </c>
      <c r="M5083" t="s">
        <v>14596</v>
      </c>
      <c r="N5083">
        <v>1.5694444439999999</v>
      </c>
      <c r="O5083">
        <v>0</v>
      </c>
      <c r="P5083">
        <v>341</v>
      </c>
      <c r="Q5083">
        <v>0</v>
      </c>
      <c r="R5083">
        <v>2</v>
      </c>
      <c r="S5083">
        <v>0</v>
      </c>
      <c r="T5083">
        <v>24</v>
      </c>
      <c r="U5083">
        <v>0</v>
      </c>
      <c r="V5083">
        <v>0</v>
      </c>
      <c r="W5083">
        <v>0</v>
      </c>
      <c r="X5083">
        <v>184.18027043988292</v>
      </c>
      <c r="Y5083">
        <v>0</v>
      </c>
      <c r="Z5083">
        <v>0.39508047490011583</v>
      </c>
      <c r="AA5083">
        <v>0</v>
      </c>
      <c r="AB5083">
        <v>15.727965703872808</v>
      </c>
      <c r="AC5083">
        <v>0</v>
      </c>
      <c r="AD5083">
        <v>0</v>
      </c>
      <c r="AE5083">
        <v>200.30331661865583</v>
      </c>
    </row>
    <row r="5084" spans="1:31" x14ac:dyDescent="0.25">
      <c r="A5084">
        <v>1881264</v>
      </c>
      <c r="B5084">
        <v>1</v>
      </c>
      <c r="C5084" t="s">
        <v>80</v>
      </c>
      <c r="D5084" t="s">
        <v>93</v>
      </c>
      <c r="E5084" t="s">
        <v>140</v>
      </c>
      <c r="F5084" t="s">
        <v>14597</v>
      </c>
      <c r="G5084" t="s">
        <v>163</v>
      </c>
      <c r="H5084" t="s">
        <v>143</v>
      </c>
      <c r="I5084" t="s">
        <v>135</v>
      </c>
      <c r="J5084" t="s">
        <v>136</v>
      </c>
      <c r="K5084" t="s">
        <v>137</v>
      </c>
      <c r="L5084" t="s">
        <v>14598</v>
      </c>
      <c r="M5084" t="s">
        <v>14599</v>
      </c>
      <c r="N5084">
        <v>6.0447222219999999</v>
      </c>
      <c r="O5084">
        <v>0</v>
      </c>
      <c r="P5084">
        <v>1</v>
      </c>
      <c r="Q5084">
        <v>0</v>
      </c>
      <c r="R5084">
        <v>0</v>
      </c>
      <c r="S5084">
        <v>0</v>
      </c>
      <c r="T5084">
        <v>0</v>
      </c>
      <c r="U5084">
        <v>0</v>
      </c>
      <c r="V5084">
        <v>0</v>
      </c>
      <c r="W5084">
        <v>0</v>
      </c>
      <c r="X5084">
        <v>0.619702705606482</v>
      </c>
      <c r="Y5084">
        <v>0</v>
      </c>
      <c r="Z5084">
        <v>0</v>
      </c>
      <c r="AA5084">
        <v>0</v>
      </c>
      <c r="AB5084">
        <v>0</v>
      </c>
      <c r="AC5084">
        <v>0</v>
      </c>
      <c r="AD5084">
        <v>0</v>
      </c>
      <c r="AE5084">
        <v>0.619702705606482</v>
      </c>
    </row>
    <row r="5085" spans="1:31" x14ac:dyDescent="0.25">
      <c r="A5085">
        <v>1881266</v>
      </c>
      <c r="B5085">
        <v>1</v>
      </c>
      <c r="C5085" t="s">
        <v>81</v>
      </c>
      <c r="D5085" t="s">
        <v>121</v>
      </c>
      <c r="E5085" t="s">
        <v>140</v>
      </c>
      <c r="F5085" t="s">
        <v>14600</v>
      </c>
      <c r="G5085" t="s">
        <v>163</v>
      </c>
      <c r="H5085" t="s">
        <v>143</v>
      </c>
      <c r="I5085" t="s">
        <v>135</v>
      </c>
      <c r="J5085" t="s">
        <v>136</v>
      </c>
      <c r="K5085" t="s">
        <v>137</v>
      </c>
      <c r="L5085" t="s">
        <v>14601</v>
      </c>
      <c r="M5085" t="s">
        <v>14602</v>
      </c>
      <c r="N5085">
        <v>1.3777777769999999</v>
      </c>
      <c r="O5085">
        <v>0</v>
      </c>
      <c r="P5085">
        <v>1</v>
      </c>
      <c r="Q5085">
        <v>0</v>
      </c>
      <c r="R5085">
        <v>0</v>
      </c>
      <c r="S5085">
        <v>0</v>
      </c>
      <c r="T5085">
        <v>0</v>
      </c>
      <c r="U5085">
        <v>0</v>
      </c>
      <c r="V5085">
        <v>0</v>
      </c>
      <c r="W5085">
        <v>0</v>
      </c>
      <c r="X5085">
        <v>0.27416968935585834</v>
      </c>
      <c r="Y5085">
        <v>0</v>
      </c>
      <c r="Z5085">
        <v>0</v>
      </c>
      <c r="AA5085">
        <v>0</v>
      </c>
      <c r="AB5085">
        <v>0</v>
      </c>
      <c r="AC5085">
        <v>0</v>
      </c>
      <c r="AD5085">
        <v>0</v>
      </c>
      <c r="AE5085">
        <v>0.27416968935585834</v>
      </c>
    </row>
    <row r="5086" spans="1:31" x14ac:dyDescent="0.25">
      <c r="A5086">
        <v>1881267</v>
      </c>
      <c r="B5086">
        <v>1</v>
      </c>
      <c r="C5086" t="s">
        <v>80</v>
      </c>
      <c r="D5086" t="s">
        <v>95</v>
      </c>
      <c r="E5086" t="s">
        <v>210</v>
      </c>
      <c r="F5086" t="s">
        <v>14603</v>
      </c>
      <c r="G5086" t="s">
        <v>133</v>
      </c>
      <c r="H5086" t="s">
        <v>134</v>
      </c>
      <c r="I5086" t="s">
        <v>135</v>
      </c>
      <c r="J5086" t="s">
        <v>136</v>
      </c>
      <c r="K5086" t="s">
        <v>137</v>
      </c>
      <c r="L5086" t="s">
        <v>14604</v>
      </c>
      <c r="M5086" t="s">
        <v>14605</v>
      </c>
      <c r="N5086">
        <v>9.2777777000000006E-2</v>
      </c>
      <c r="O5086">
        <v>0</v>
      </c>
      <c r="P5086">
        <v>1803</v>
      </c>
      <c r="Q5086">
        <v>0</v>
      </c>
      <c r="R5086">
        <v>1</v>
      </c>
      <c r="S5086">
        <v>1</v>
      </c>
      <c r="T5086">
        <v>142</v>
      </c>
      <c r="U5086">
        <v>0</v>
      </c>
      <c r="V5086">
        <v>2</v>
      </c>
      <c r="W5086">
        <v>0</v>
      </c>
      <c r="X5086">
        <v>36.657823154621667</v>
      </c>
      <c r="Y5086">
        <v>0</v>
      </c>
      <c r="Z5086">
        <v>0.25321430037818887</v>
      </c>
      <c r="AA5086">
        <v>8.0721356614413889E-2</v>
      </c>
      <c r="AB5086">
        <v>16.284663073730766</v>
      </c>
      <c r="AC5086">
        <v>0</v>
      </c>
      <c r="AD5086">
        <v>2.7109865486697293</v>
      </c>
      <c r="AE5086">
        <v>55.98740843401476</v>
      </c>
    </row>
    <row r="5087" spans="1:31" x14ac:dyDescent="0.25">
      <c r="A5087">
        <v>1881268</v>
      </c>
      <c r="B5087">
        <v>1</v>
      </c>
      <c r="C5087" t="s">
        <v>80</v>
      </c>
      <c r="D5087" t="s">
        <v>87</v>
      </c>
      <c r="E5087" t="s">
        <v>140</v>
      </c>
      <c r="F5087" t="s">
        <v>14606</v>
      </c>
      <c r="G5087" t="s">
        <v>163</v>
      </c>
      <c r="H5087" t="s">
        <v>143</v>
      </c>
      <c r="I5087" t="s">
        <v>135</v>
      </c>
      <c r="J5087" t="s">
        <v>136</v>
      </c>
      <c r="K5087" t="s">
        <v>137</v>
      </c>
      <c r="L5087" t="s">
        <v>14607</v>
      </c>
      <c r="M5087" t="s">
        <v>14608</v>
      </c>
      <c r="N5087">
        <v>4.0105555549999998</v>
      </c>
      <c r="O5087">
        <v>0</v>
      </c>
      <c r="P5087">
        <v>0</v>
      </c>
      <c r="Q5087">
        <v>0</v>
      </c>
      <c r="R5087">
        <v>0</v>
      </c>
      <c r="S5087">
        <v>0</v>
      </c>
      <c r="T5087">
        <v>1</v>
      </c>
      <c r="U5087">
        <v>0</v>
      </c>
      <c r="V5087">
        <v>0</v>
      </c>
      <c r="W5087">
        <v>0</v>
      </c>
      <c r="X5087">
        <v>0</v>
      </c>
      <c r="Y5087">
        <v>0</v>
      </c>
      <c r="Z5087">
        <v>0</v>
      </c>
      <c r="AA5087">
        <v>0</v>
      </c>
      <c r="AB5087">
        <v>9.3116566928224351</v>
      </c>
      <c r="AC5087">
        <v>0</v>
      </c>
      <c r="AD5087">
        <v>0</v>
      </c>
      <c r="AE5087">
        <v>9.3116566928224351</v>
      </c>
    </row>
    <row r="5088" spans="1:31" x14ac:dyDescent="0.25">
      <c r="A5088">
        <v>1881271</v>
      </c>
      <c r="B5088">
        <v>1</v>
      </c>
      <c r="C5088" t="s">
        <v>80</v>
      </c>
      <c r="D5088" t="s">
        <v>95</v>
      </c>
      <c r="E5088" t="s">
        <v>210</v>
      </c>
      <c r="F5088" t="s">
        <v>14609</v>
      </c>
      <c r="G5088" t="s">
        <v>133</v>
      </c>
      <c r="H5088" t="s">
        <v>134</v>
      </c>
      <c r="I5088" t="s">
        <v>135</v>
      </c>
      <c r="J5088" t="s">
        <v>136</v>
      </c>
      <c r="K5088" t="s">
        <v>137</v>
      </c>
      <c r="L5088" t="s">
        <v>14610</v>
      </c>
      <c r="M5088" t="s">
        <v>14611</v>
      </c>
      <c r="N5088">
        <v>0.15361111099999999</v>
      </c>
      <c r="O5088">
        <v>3</v>
      </c>
      <c r="P5088">
        <v>390</v>
      </c>
      <c r="Q5088">
        <v>7</v>
      </c>
      <c r="R5088">
        <v>2</v>
      </c>
      <c r="S5088">
        <v>30</v>
      </c>
      <c r="T5088">
        <v>15</v>
      </c>
      <c r="U5088">
        <v>4</v>
      </c>
      <c r="V5088">
        <v>0</v>
      </c>
      <c r="W5088">
        <v>0.23580373981955197</v>
      </c>
      <c r="X5088">
        <v>14.897259203873592</v>
      </c>
      <c r="Y5088">
        <v>19.375262269649614</v>
      </c>
      <c r="Z5088">
        <v>0.52762722753311275</v>
      </c>
      <c r="AA5088">
        <v>67.296055021222543</v>
      </c>
      <c r="AB5088">
        <v>2.080021848068959</v>
      </c>
      <c r="AC5088">
        <v>59.386289167819058</v>
      </c>
      <c r="AD5088">
        <v>0</v>
      </c>
      <c r="AE5088">
        <v>163.79831847798641</v>
      </c>
    </row>
    <row r="5089" spans="1:31" x14ac:dyDescent="0.25">
      <c r="A5089">
        <v>1881272</v>
      </c>
      <c r="B5089">
        <v>1</v>
      </c>
      <c r="C5089" t="s">
        <v>81</v>
      </c>
      <c r="D5089" t="s">
        <v>123</v>
      </c>
      <c r="E5089" t="s">
        <v>169</v>
      </c>
      <c r="F5089" t="s">
        <v>14612</v>
      </c>
      <c r="G5089" t="s">
        <v>171</v>
      </c>
      <c r="H5089" t="s">
        <v>143</v>
      </c>
      <c r="I5089" t="s">
        <v>135</v>
      </c>
      <c r="J5089" t="s">
        <v>136</v>
      </c>
      <c r="K5089" t="s">
        <v>172</v>
      </c>
      <c r="L5089" t="s">
        <v>14613</v>
      </c>
      <c r="M5089" t="s">
        <v>14614</v>
      </c>
      <c r="N5089">
        <v>7.485186111</v>
      </c>
      <c r="O5089">
        <v>0</v>
      </c>
      <c r="P5089">
        <v>51</v>
      </c>
      <c r="Q5089">
        <v>0</v>
      </c>
      <c r="R5089">
        <v>5</v>
      </c>
      <c r="S5089">
        <v>0</v>
      </c>
      <c r="T5089">
        <v>4</v>
      </c>
      <c r="U5089">
        <v>0</v>
      </c>
      <c r="V5089">
        <v>0</v>
      </c>
      <c r="W5089">
        <v>0</v>
      </c>
      <c r="X5089">
        <v>58.265422497504794</v>
      </c>
      <c r="Y5089">
        <v>0</v>
      </c>
      <c r="Z5089">
        <v>57.716099307909303</v>
      </c>
      <c r="AA5089">
        <v>0</v>
      </c>
      <c r="AB5089">
        <v>3.8538579629672274</v>
      </c>
      <c r="AC5089">
        <v>0</v>
      </c>
      <c r="AD5089">
        <v>0</v>
      </c>
      <c r="AE5089">
        <v>119.83537976838133</v>
      </c>
    </row>
    <row r="5090" spans="1:31" x14ac:dyDescent="0.25">
      <c r="A5090">
        <v>1881273</v>
      </c>
      <c r="B5090">
        <v>1</v>
      </c>
      <c r="C5090" t="s">
        <v>81</v>
      </c>
      <c r="D5090" t="s">
        <v>121</v>
      </c>
      <c r="E5090" t="s">
        <v>146</v>
      </c>
      <c r="F5090" t="s">
        <v>14615</v>
      </c>
      <c r="G5090" t="s">
        <v>171</v>
      </c>
      <c r="H5090" t="s">
        <v>143</v>
      </c>
      <c r="I5090" t="s">
        <v>135</v>
      </c>
      <c r="J5090" t="s">
        <v>136</v>
      </c>
      <c r="K5090" t="s">
        <v>172</v>
      </c>
      <c r="L5090" t="s">
        <v>14616</v>
      </c>
      <c r="M5090" t="s">
        <v>14617</v>
      </c>
      <c r="N5090">
        <v>8.7357119440000002</v>
      </c>
      <c r="O5090">
        <v>0</v>
      </c>
      <c r="P5090">
        <v>15</v>
      </c>
      <c r="Q5090">
        <v>0</v>
      </c>
      <c r="R5090">
        <v>0</v>
      </c>
      <c r="S5090">
        <v>0</v>
      </c>
      <c r="T5090">
        <v>0</v>
      </c>
      <c r="U5090">
        <v>0</v>
      </c>
      <c r="V5090">
        <v>0</v>
      </c>
      <c r="W5090">
        <v>0</v>
      </c>
      <c r="X5090">
        <v>29.728927138697792</v>
      </c>
      <c r="Y5090">
        <v>0</v>
      </c>
      <c r="Z5090">
        <v>0</v>
      </c>
      <c r="AA5090">
        <v>0</v>
      </c>
      <c r="AB5090">
        <v>0</v>
      </c>
      <c r="AC5090">
        <v>0</v>
      </c>
      <c r="AD5090">
        <v>0</v>
      </c>
      <c r="AE5090">
        <v>29.728927138697792</v>
      </c>
    </row>
    <row r="5091" spans="1:31" x14ac:dyDescent="0.25">
      <c r="A5091">
        <v>1881274</v>
      </c>
      <c r="B5091">
        <v>1</v>
      </c>
      <c r="C5091" t="s">
        <v>81</v>
      </c>
      <c r="D5091" t="s">
        <v>118</v>
      </c>
      <c r="E5091" t="s">
        <v>140</v>
      </c>
      <c r="F5091" t="s">
        <v>14618</v>
      </c>
      <c r="G5091" t="s">
        <v>200</v>
      </c>
      <c r="H5091" t="s">
        <v>143</v>
      </c>
      <c r="I5091" t="s">
        <v>135</v>
      </c>
      <c r="J5091" t="s">
        <v>136</v>
      </c>
      <c r="K5091" t="s">
        <v>137</v>
      </c>
      <c r="L5091" t="s">
        <v>14619</v>
      </c>
      <c r="M5091" t="s">
        <v>14620</v>
      </c>
      <c r="N5091">
        <v>1.3305555549999999</v>
      </c>
      <c r="O5091">
        <v>0</v>
      </c>
      <c r="P5091">
        <v>0</v>
      </c>
      <c r="Q5091">
        <v>0</v>
      </c>
      <c r="R5091">
        <v>0</v>
      </c>
      <c r="S5091">
        <v>0</v>
      </c>
      <c r="T5091">
        <v>1</v>
      </c>
      <c r="U5091">
        <v>0</v>
      </c>
      <c r="V5091">
        <v>0</v>
      </c>
      <c r="W5091">
        <v>0</v>
      </c>
      <c r="X5091">
        <v>0</v>
      </c>
      <c r="Y5091">
        <v>0</v>
      </c>
      <c r="Z5091">
        <v>0</v>
      </c>
      <c r="AA5091">
        <v>0</v>
      </c>
      <c r="AB5091">
        <v>0.31381182716127609</v>
      </c>
      <c r="AC5091">
        <v>0</v>
      </c>
      <c r="AD5091">
        <v>0</v>
      </c>
      <c r="AE5091">
        <v>0.31381182716127609</v>
      </c>
    </row>
    <row r="5092" spans="1:31" x14ac:dyDescent="0.25">
      <c r="A5092">
        <v>1881275</v>
      </c>
      <c r="B5092">
        <v>1</v>
      </c>
      <c r="C5092" t="s">
        <v>81</v>
      </c>
      <c r="D5092" t="s">
        <v>128</v>
      </c>
      <c r="E5092" t="s">
        <v>131</v>
      </c>
      <c r="F5092" t="s">
        <v>4509</v>
      </c>
      <c r="G5092" t="s">
        <v>133</v>
      </c>
      <c r="H5092" t="s">
        <v>134</v>
      </c>
      <c r="I5092" t="s">
        <v>135</v>
      </c>
      <c r="J5092" t="s">
        <v>136</v>
      </c>
      <c r="K5092" t="s">
        <v>137</v>
      </c>
      <c r="L5092" t="s">
        <v>14621</v>
      </c>
      <c r="M5092" t="s">
        <v>14622</v>
      </c>
      <c r="N5092">
        <v>1.048888888</v>
      </c>
      <c r="O5092">
        <v>0</v>
      </c>
      <c r="P5092">
        <v>203</v>
      </c>
      <c r="Q5092">
        <v>1</v>
      </c>
      <c r="R5092">
        <v>3</v>
      </c>
      <c r="S5092">
        <v>3</v>
      </c>
      <c r="T5092">
        <v>19</v>
      </c>
      <c r="U5092">
        <v>0</v>
      </c>
      <c r="V5092">
        <v>0</v>
      </c>
      <c r="W5092">
        <v>0</v>
      </c>
      <c r="X5092">
        <v>54.274202245145659</v>
      </c>
      <c r="Y5092">
        <v>1.0675410896530466</v>
      </c>
      <c r="Z5092">
        <v>2.5690222970594165</v>
      </c>
      <c r="AA5092">
        <v>5.2223496868039412</v>
      </c>
      <c r="AB5092">
        <v>16.47275542503256</v>
      </c>
      <c r="AC5092">
        <v>0</v>
      </c>
      <c r="AD5092">
        <v>0</v>
      </c>
      <c r="AE5092">
        <v>79.605870743694624</v>
      </c>
    </row>
    <row r="5093" spans="1:31" x14ac:dyDescent="0.25">
      <c r="A5093">
        <v>1881277</v>
      </c>
      <c r="B5093">
        <v>1</v>
      </c>
      <c r="C5093" t="s">
        <v>80</v>
      </c>
      <c r="D5093" t="s">
        <v>97</v>
      </c>
      <c r="E5093" t="s">
        <v>146</v>
      </c>
      <c r="F5093" t="s">
        <v>14623</v>
      </c>
      <c r="G5093" t="s">
        <v>171</v>
      </c>
      <c r="H5093" t="s">
        <v>143</v>
      </c>
      <c r="I5093" t="s">
        <v>135</v>
      </c>
      <c r="J5093" t="s">
        <v>136</v>
      </c>
      <c r="K5093" t="s">
        <v>172</v>
      </c>
      <c r="L5093" t="s">
        <v>14624</v>
      </c>
      <c r="M5093" t="s">
        <v>14625</v>
      </c>
      <c r="N5093">
        <v>5.8164055550000002</v>
      </c>
      <c r="O5093">
        <v>0</v>
      </c>
      <c r="P5093">
        <v>22</v>
      </c>
      <c r="Q5093">
        <v>0</v>
      </c>
      <c r="R5093">
        <v>1</v>
      </c>
      <c r="S5093">
        <v>0</v>
      </c>
      <c r="T5093">
        <v>2</v>
      </c>
      <c r="U5093">
        <v>0</v>
      </c>
      <c r="V5093">
        <v>0</v>
      </c>
      <c r="W5093">
        <v>0</v>
      </c>
      <c r="X5093">
        <v>183.29978804093315</v>
      </c>
      <c r="Y5093">
        <v>0</v>
      </c>
      <c r="Z5093">
        <v>0.33447837009905496</v>
      </c>
      <c r="AA5093">
        <v>0</v>
      </c>
      <c r="AB5093">
        <v>13.879926900695082</v>
      </c>
      <c r="AC5093">
        <v>0</v>
      </c>
      <c r="AD5093">
        <v>0</v>
      </c>
      <c r="AE5093">
        <v>197.5141933117273</v>
      </c>
    </row>
    <row r="5094" spans="1:31" x14ac:dyDescent="0.25">
      <c r="A5094">
        <v>1881278</v>
      </c>
      <c r="B5094">
        <v>1</v>
      </c>
      <c r="C5094" t="s">
        <v>80</v>
      </c>
      <c r="D5094" t="s">
        <v>83</v>
      </c>
      <c r="E5094" t="s">
        <v>146</v>
      </c>
      <c r="F5094" t="s">
        <v>14626</v>
      </c>
      <c r="G5094" t="s">
        <v>148</v>
      </c>
      <c r="H5094" t="s">
        <v>143</v>
      </c>
      <c r="I5094" t="s">
        <v>135</v>
      </c>
      <c r="J5094" t="s">
        <v>136</v>
      </c>
      <c r="K5094" t="s">
        <v>137</v>
      </c>
      <c r="L5094" t="s">
        <v>14627</v>
      </c>
      <c r="M5094" t="s">
        <v>14628</v>
      </c>
      <c r="N5094">
        <v>0.97416666600000001</v>
      </c>
      <c r="O5094">
        <v>0</v>
      </c>
      <c r="P5094">
        <v>50</v>
      </c>
      <c r="Q5094">
        <v>0</v>
      </c>
      <c r="R5094">
        <v>0</v>
      </c>
      <c r="S5094">
        <v>0</v>
      </c>
      <c r="T5094">
        <v>13</v>
      </c>
      <c r="U5094">
        <v>0</v>
      </c>
      <c r="V5094">
        <v>0</v>
      </c>
      <c r="W5094">
        <v>0</v>
      </c>
      <c r="X5094">
        <v>35.452915926052661</v>
      </c>
      <c r="Y5094">
        <v>0</v>
      </c>
      <c r="Z5094">
        <v>0</v>
      </c>
      <c r="AA5094">
        <v>0</v>
      </c>
      <c r="AB5094">
        <v>21.454873146875343</v>
      </c>
      <c r="AC5094">
        <v>0</v>
      </c>
      <c r="AD5094">
        <v>0</v>
      </c>
      <c r="AE5094">
        <v>56.907789072928004</v>
      </c>
    </row>
    <row r="5095" spans="1:31" x14ac:dyDescent="0.25">
      <c r="A5095">
        <v>1881279</v>
      </c>
      <c r="B5095">
        <v>1</v>
      </c>
      <c r="C5095" t="s">
        <v>81</v>
      </c>
      <c r="D5095" t="s">
        <v>123</v>
      </c>
      <c r="E5095" t="s">
        <v>158</v>
      </c>
      <c r="F5095" t="s">
        <v>14629</v>
      </c>
      <c r="G5095" t="s">
        <v>133</v>
      </c>
      <c r="H5095" t="s">
        <v>134</v>
      </c>
      <c r="I5095" t="s">
        <v>135</v>
      </c>
      <c r="J5095" t="s">
        <v>136</v>
      </c>
      <c r="K5095" t="s">
        <v>137</v>
      </c>
      <c r="L5095" t="s">
        <v>14630</v>
      </c>
      <c r="M5095" t="s">
        <v>14631</v>
      </c>
      <c r="N5095">
        <v>1.05</v>
      </c>
      <c r="O5095">
        <v>0</v>
      </c>
      <c r="P5095">
        <v>1</v>
      </c>
      <c r="Q5095">
        <v>0</v>
      </c>
      <c r="R5095">
        <v>0</v>
      </c>
      <c r="S5095">
        <v>4</v>
      </c>
      <c r="T5095">
        <v>30</v>
      </c>
      <c r="U5095">
        <v>1</v>
      </c>
      <c r="V5095">
        <v>2</v>
      </c>
      <c r="W5095">
        <v>0</v>
      </c>
      <c r="X5095">
        <v>0.55609298946874997</v>
      </c>
      <c r="Y5095">
        <v>0</v>
      </c>
      <c r="Z5095">
        <v>0</v>
      </c>
      <c r="AA5095">
        <v>99.452803506962496</v>
      </c>
      <c r="AB5095">
        <v>54.879555380893748</v>
      </c>
      <c r="AC5095">
        <v>0</v>
      </c>
      <c r="AD5095">
        <v>222.96472640087333</v>
      </c>
      <c r="AE5095">
        <v>377.85317827819836</v>
      </c>
    </row>
    <row r="5096" spans="1:31" x14ac:dyDescent="0.25">
      <c r="A5096">
        <v>1881282</v>
      </c>
      <c r="B5096">
        <v>1</v>
      </c>
      <c r="C5096" t="s">
        <v>80</v>
      </c>
      <c r="D5096" t="s">
        <v>99</v>
      </c>
      <c r="E5096" t="s">
        <v>158</v>
      </c>
      <c r="F5096" t="s">
        <v>14632</v>
      </c>
      <c r="G5096" t="s">
        <v>171</v>
      </c>
      <c r="H5096" t="s">
        <v>134</v>
      </c>
      <c r="I5096" t="s">
        <v>135</v>
      </c>
      <c r="J5096" t="s">
        <v>136</v>
      </c>
      <c r="K5096" t="s">
        <v>172</v>
      </c>
      <c r="L5096" t="s">
        <v>14633</v>
      </c>
      <c r="M5096" t="s">
        <v>14634</v>
      </c>
      <c r="N5096">
        <v>5.9408333329999996</v>
      </c>
      <c r="O5096">
        <v>0</v>
      </c>
      <c r="P5096">
        <v>232</v>
      </c>
      <c r="Q5096">
        <v>0</v>
      </c>
      <c r="R5096">
        <v>0</v>
      </c>
      <c r="S5096">
        <v>0</v>
      </c>
      <c r="T5096">
        <v>13</v>
      </c>
      <c r="U5096">
        <v>0</v>
      </c>
      <c r="V5096">
        <v>0</v>
      </c>
      <c r="W5096">
        <v>0</v>
      </c>
      <c r="X5096">
        <v>338.96003324079118</v>
      </c>
      <c r="Y5096">
        <v>0</v>
      </c>
      <c r="Z5096">
        <v>0</v>
      </c>
      <c r="AA5096">
        <v>0</v>
      </c>
      <c r="AB5096">
        <v>116.2862910730164</v>
      </c>
      <c r="AC5096">
        <v>0</v>
      </c>
      <c r="AD5096">
        <v>0</v>
      </c>
      <c r="AE5096">
        <v>455.24632431380758</v>
      </c>
    </row>
    <row r="5097" spans="1:31" x14ac:dyDescent="0.25">
      <c r="A5097">
        <v>1881283</v>
      </c>
      <c r="B5097">
        <v>1</v>
      </c>
      <c r="C5097" t="s">
        <v>81</v>
      </c>
      <c r="D5097" t="s">
        <v>120</v>
      </c>
      <c r="E5097" t="s">
        <v>169</v>
      </c>
      <c r="F5097" t="s">
        <v>14635</v>
      </c>
      <c r="G5097" t="s">
        <v>183</v>
      </c>
      <c r="H5097" t="s">
        <v>143</v>
      </c>
      <c r="I5097" t="s">
        <v>135</v>
      </c>
      <c r="J5097" t="s">
        <v>136</v>
      </c>
      <c r="K5097" t="s">
        <v>137</v>
      </c>
      <c r="L5097" t="s">
        <v>14636</v>
      </c>
      <c r="M5097" t="s">
        <v>14637</v>
      </c>
      <c r="N5097">
        <v>1.1161111109999999</v>
      </c>
      <c r="O5097">
        <v>0</v>
      </c>
      <c r="P5097">
        <v>0</v>
      </c>
      <c r="Q5097">
        <v>0</v>
      </c>
      <c r="R5097">
        <v>5</v>
      </c>
      <c r="S5097">
        <v>0</v>
      </c>
      <c r="T5097">
        <v>0</v>
      </c>
      <c r="U5097">
        <v>0</v>
      </c>
      <c r="V5097">
        <v>0</v>
      </c>
      <c r="W5097">
        <v>0</v>
      </c>
      <c r="X5097">
        <v>0</v>
      </c>
      <c r="Y5097">
        <v>0</v>
      </c>
      <c r="Z5097">
        <v>15.511333884549664</v>
      </c>
      <c r="AA5097">
        <v>0</v>
      </c>
      <c r="AB5097">
        <v>0</v>
      </c>
      <c r="AC5097">
        <v>0</v>
      </c>
      <c r="AD5097">
        <v>0</v>
      </c>
      <c r="AE5097">
        <v>15.511333884549664</v>
      </c>
    </row>
    <row r="5098" spans="1:31" x14ac:dyDescent="0.25">
      <c r="A5098">
        <v>1881284</v>
      </c>
      <c r="B5098">
        <v>1</v>
      </c>
      <c r="C5098" t="s">
        <v>81</v>
      </c>
      <c r="D5098" t="s">
        <v>128</v>
      </c>
      <c r="E5098" t="s">
        <v>158</v>
      </c>
      <c r="F5098" t="s">
        <v>14638</v>
      </c>
      <c r="G5098" t="s">
        <v>133</v>
      </c>
      <c r="H5098" t="s">
        <v>134</v>
      </c>
      <c r="I5098" t="s">
        <v>135</v>
      </c>
      <c r="J5098" t="s">
        <v>136</v>
      </c>
      <c r="K5098" t="s">
        <v>137</v>
      </c>
      <c r="L5098" t="s">
        <v>14639</v>
      </c>
      <c r="M5098" t="s">
        <v>14640</v>
      </c>
      <c r="N5098">
        <v>3.082222222</v>
      </c>
      <c r="O5098">
        <v>0</v>
      </c>
      <c r="P5098">
        <v>0</v>
      </c>
      <c r="Q5098">
        <v>0</v>
      </c>
      <c r="R5098">
        <v>0</v>
      </c>
      <c r="S5098">
        <v>0</v>
      </c>
      <c r="T5098">
        <v>32</v>
      </c>
      <c r="U5098">
        <v>0</v>
      </c>
      <c r="V5098">
        <v>0</v>
      </c>
      <c r="W5098">
        <v>0</v>
      </c>
      <c r="X5098">
        <v>0</v>
      </c>
      <c r="Y5098">
        <v>0</v>
      </c>
      <c r="Z5098">
        <v>0</v>
      </c>
      <c r="AA5098">
        <v>0</v>
      </c>
      <c r="AB5098">
        <v>68.571568332460686</v>
      </c>
      <c r="AC5098">
        <v>0</v>
      </c>
      <c r="AD5098">
        <v>0</v>
      </c>
      <c r="AE5098">
        <v>68.571568332460686</v>
      </c>
    </row>
    <row r="5099" spans="1:31" x14ac:dyDescent="0.25">
      <c r="A5099">
        <v>1881285</v>
      </c>
      <c r="B5099">
        <v>1</v>
      </c>
      <c r="C5099" t="s">
        <v>80</v>
      </c>
      <c r="D5099" t="s">
        <v>100</v>
      </c>
      <c r="E5099" t="s">
        <v>131</v>
      </c>
      <c r="F5099" t="s">
        <v>14641</v>
      </c>
      <c r="G5099" t="s">
        <v>196</v>
      </c>
      <c r="H5099" t="s">
        <v>134</v>
      </c>
      <c r="I5099" t="s">
        <v>135</v>
      </c>
      <c r="J5099" t="s">
        <v>136</v>
      </c>
      <c r="K5099" t="s">
        <v>172</v>
      </c>
      <c r="L5099" t="s">
        <v>14642</v>
      </c>
      <c r="M5099" t="s">
        <v>14643</v>
      </c>
      <c r="N5099">
        <v>9.4411277770000002</v>
      </c>
      <c r="O5099">
        <v>0</v>
      </c>
      <c r="P5099">
        <v>328</v>
      </c>
      <c r="Q5099">
        <v>8</v>
      </c>
      <c r="R5099">
        <v>32</v>
      </c>
      <c r="S5099">
        <v>1</v>
      </c>
      <c r="T5099">
        <v>26</v>
      </c>
      <c r="U5099">
        <v>0</v>
      </c>
      <c r="V5099">
        <v>0</v>
      </c>
      <c r="W5099">
        <v>0</v>
      </c>
      <c r="X5099">
        <v>988.14657721472327</v>
      </c>
      <c r="Y5099">
        <v>417.84703685266743</v>
      </c>
      <c r="Z5099">
        <v>1682.3903760212027</v>
      </c>
      <c r="AA5099">
        <v>139.70316014163598</v>
      </c>
      <c r="AB5099">
        <v>231.61424271608396</v>
      </c>
      <c r="AC5099">
        <v>0</v>
      </c>
      <c r="AD5099">
        <v>0</v>
      </c>
      <c r="AE5099">
        <v>3459.7013929463133</v>
      </c>
    </row>
    <row r="5100" spans="1:31" x14ac:dyDescent="0.25">
      <c r="A5100">
        <v>1881287</v>
      </c>
      <c r="B5100">
        <v>1</v>
      </c>
      <c r="C5100" t="s">
        <v>81</v>
      </c>
      <c r="D5100" t="s">
        <v>118</v>
      </c>
      <c r="E5100" t="s">
        <v>131</v>
      </c>
      <c r="F5100" t="s">
        <v>4628</v>
      </c>
      <c r="G5100" t="s">
        <v>133</v>
      </c>
      <c r="H5100" t="s">
        <v>134</v>
      </c>
      <c r="I5100" t="s">
        <v>135</v>
      </c>
      <c r="J5100" t="s">
        <v>136</v>
      </c>
      <c r="K5100" t="s">
        <v>137</v>
      </c>
      <c r="L5100" t="s">
        <v>14644</v>
      </c>
      <c r="M5100" t="s">
        <v>14645</v>
      </c>
      <c r="N5100">
        <v>1.9272222219999999</v>
      </c>
      <c r="O5100">
        <v>0</v>
      </c>
      <c r="P5100">
        <v>1</v>
      </c>
      <c r="Q5100">
        <v>13</v>
      </c>
      <c r="R5100">
        <v>8</v>
      </c>
      <c r="S5100">
        <v>9</v>
      </c>
      <c r="T5100">
        <v>0</v>
      </c>
      <c r="U5100">
        <v>10</v>
      </c>
      <c r="V5100">
        <v>0</v>
      </c>
      <c r="W5100">
        <v>0</v>
      </c>
      <c r="X5100">
        <v>0.96787515193101559</v>
      </c>
      <c r="Y5100">
        <v>104.15944095013768</v>
      </c>
      <c r="Z5100">
        <v>43.903232465352353</v>
      </c>
      <c r="AA5100">
        <v>310.10868697272514</v>
      </c>
      <c r="AB5100">
        <v>0</v>
      </c>
      <c r="AC5100">
        <v>3744.5949644726179</v>
      </c>
      <c r="AD5100">
        <v>0</v>
      </c>
      <c r="AE5100">
        <v>4203.7342000127637</v>
      </c>
    </row>
    <row r="5101" spans="1:31" x14ac:dyDescent="0.25">
      <c r="A5101">
        <v>1881288</v>
      </c>
      <c r="B5101">
        <v>1</v>
      </c>
      <c r="C5101" t="s">
        <v>81</v>
      </c>
      <c r="D5101" t="s">
        <v>128</v>
      </c>
      <c r="E5101" t="s">
        <v>158</v>
      </c>
      <c r="F5101" t="s">
        <v>14646</v>
      </c>
      <c r="G5101" t="s">
        <v>293</v>
      </c>
      <c r="H5101" t="s">
        <v>134</v>
      </c>
      <c r="I5101" t="s">
        <v>135</v>
      </c>
      <c r="J5101" t="s">
        <v>136</v>
      </c>
      <c r="K5101" t="s">
        <v>137</v>
      </c>
      <c r="L5101" t="s">
        <v>14647</v>
      </c>
      <c r="M5101" t="s">
        <v>14648</v>
      </c>
      <c r="N5101">
        <v>1.921944444</v>
      </c>
      <c r="O5101">
        <v>0</v>
      </c>
      <c r="P5101">
        <v>313</v>
      </c>
      <c r="Q5101">
        <v>0</v>
      </c>
      <c r="R5101">
        <v>0</v>
      </c>
      <c r="S5101">
        <v>0</v>
      </c>
      <c r="T5101">
        <v>18</v>
      </c>
      <c r="U5101">
        <v>0</v>
      </c>
      <c r="V5101">
        <v>0</v>
      </c>
      <c r="W5101">
        <v>0</v>
      </c>
      <c r="X5101">
        <v>82.120166122575768</v>
      </c>
      <c r="Y5101">
        <v>0</v>
      </c>
      <c r="Z5101">
        <v>0</v>
      </c>
      <c r="AA5101">
        <v>0</v>
      </c>
      <c r="AB5101">
        <v>15.024437735788979</v>
      </c>
      <c r="AC5101">
        <v>0</v>
      </c>
      <c r="AD5101">
        <v>0</v>
      </c>
      <c r="AE5101">
        <v>97.144603858364746</v>
      </c>
    </row>
    <row r="5102" spans="1:31" x14ac:dyDescent="0.25">
      <c r="A5102">
        <v>1881289</v>
      </c>
      <c r="B5102">
        <v>1</v>
      </c>
      <c r="C5102" t="s">
        <v>81</v>
      </c>
      <c r="D5102" t="s">
        <v>118</v>
      </c>
      <c r="E5102" t="s">
        <v>140</v>
      </c>
      <c r="F5102" t="s">
        <v>14649</v>
      </c>
      <c r="G5102" t="s">
        <v>212</v>
      </c>
      <c r="H5102" t="s">
        <v>143</v>
      </c>
      <c r="I5102" t="s">
        <v>135</v>
      </c>
      <c r="J5102" t="s">
        <v>3</v>
      </c>
      <c r="K5102" t="s">
        <v>137</v>
      </c>
      <c r="L5102" t="s">
        <v>14650</v>
      </c>
      <c r="M5102" t="s">
        <v>14651</v>
      </c>
      <c r="N5102">
        <v>4.7663888879999998</v>
      </c>
      <c r="O5102">
        <v>0</v>
      </c>
      <c r="P5102">
        <v>33</v>
      </c>
      <c r="Q5102">
        <v>0</v>
      </c>
      <c r="R5102">
        <v>0</v>
      </c>
      <c r="S5102">
        <v>0</v>
      </c>
      <c r="T5102">
        <v>0</v>
      </c>
      <c r="U5102">
        <v>0</v>
      </c>
      <c r="V5102">
        <v>0</v>
      </c>
      <c r="W5102">
        <v>0</v>
      </c>
      <c r="X5102">
        <v>28.761250568640964</v>
      </c>
      <c r="Y5102">
        <v>0</v>
      </c>
      <c r="Z5102">
        <v>0</v>
      </c>
      <c r="AA5102">
        <v>0</v>
      </c>
      <c r="AB5102">
        <v>0</v>
      </c>
      <c r="AC5102">
        <v>0</v>
      </c>
      <c r="AD5102">
        <v>0</v>
      </c>
      <c r="AE5102">
        <v>28.761250568640964</v>
      </c>
    </row>
    <row r="5103" spans="1:31" x14ac:dyDescent="0.25">
      <c r="A5103">
        <v>1881290</v>
      </c>
      <c r="B5103">
        <v>1</v>
      </c>
      <c r="C5103" t="s">
        <v>80</v>
      </c>
      <c r="D5103" t="s">
        <v>82</v>
      </c>
      <c r="E5103" t="s">
        <v>140</v>
      </c>
      <c r="F5103" t="s">
        <v>14652</v>
      </c>
      <c r="G5103" t="s">
        <v>207</v>
      </c>
      <c r="H5103" t="s">
        <v>143</v>
      </c>
      <c r="I5103" t="s">
        <v>135</v>
      </c>
      <c r="J5103" t="s">
        <v>136</v>
      </c>
      <c r="K5103" t="s">
        <v>137</v>
      </c>
      <c r="L5103" t="s">
        <v>14653</v>
      </c>
      <c r="M5103" t="s">
        <v>14654</v>
      </c>
      <c r="N5103">
        <v>2.2774999999999999</v>
      </c>
      <c r="O5103">
        <v>0</v>
      </c>
      <c r="P5103">
        <v>0</v>
      </c>
      <c r="Q5103">
        <v>0</v>
      </c>
      <c r="R5103">
        <v>0</v>
      </c>
      <c r="S5103">
        <v>0</v>
      </c>
      <c r="T5103">
        <v>1</v>
      </c>
      <c r="U5103">
        <v>0</v>
      </c>
      <c r="V5103">
        <v>0</v>
      </c>
      <c r="W5103">
        <v>0</v>
      </c>
      <c r="X5103">
        <v>0</v>
      </c>
      <c r="Y5103">
        <v>0</v>
      </c>
      <c r="Z5103">
        <v>0</v>
      </c>
      <c r="AA5103">
        <v>0</v>
      </c>
      <c r="AB5103">
        <v>0.21790404095023114</v>
      </c>
      <c r="AC5103">
        <v>0</v>
      </c>
      <c r="AD5103">
        <v>0</v>
      </c>
      <c r="AE5103">
        <v>0.21790404095023114</v>
      </c>
    </row>
    <row r="5104" spans="1:31" x14ac:dyDescent="0.25">
      <c r="A5104">
        <v>1881292</v>
      </c>
      <c r="B5104">
        <v>1</v>
      </c>
      <c r="C5104" t="s">
        <v>80</v>
      </c>
      <c r="D5104" t="s">
        <v>96</v>
      </c>
      <c r="E5104" t="s">
        <v>140</v>
      </c>
      <c r="F5104" t="s">
        <v>14655</v>
      </c>
      <c r="G5104" t="s">
        <v>163</v>
      </c>
      <c r="H5104" t="s">
        <v>143</v>
      </c>
      <c r="I5104" t="s">
        <v>135</v>
      </c>
      <c r="J5104" t="s">
        <v>136</v>
      </c>
      <c r="K5104" t="s">
        <v>137</v>
      </c>
      <c r="L5104" t="s">
        <v>14656</v>
      </c>
      <c r="M5104" t="s">
        <v>14657</v>
      </c>
      <c r="N5104">
        <v>3.8869444440000001</v>
      </c>
      <c r="O5104">
        <v>0</v>
      </c>
      <c r="P5104">
        <v>1</v>
      </c>
      <c r="Q5104">
        <v>0</v>
      </c>
      <c r="R5104">
        <v>0</v>
      </c>
      <c r="S5104">
        <v>0</v>
      </c>
      <c r="T5104">
        <v>0</v>
      </c>
      <c r="U5104">
        <v>0</v>
      </c>
      <c r="V5104">
        <v>0</v>
      </c>
      <c r="W5104">
        <v>0</v>
      </c>
      <c r="X5104">
        <v>0</v>
      </c>
      <c r="Y5104">
        <v>0</v>
      </c>
      <c r="Z5104">
        <v>0</v>
      </c>
      <c r="AA5104">
        <v>0</v>
      </c>
      <c r="AB5104">
        <v>0</v>
      </c>
      <c r="AC5104">
        <v>0</v>
      </c>
      <c r="AD5104">
        <v>0</v>
      </c>
      <c r="AE5104">
        <v>0</v>
      </c>
    </row>
    <row r="5105" spans="1:31" x14ac:dyDescent="0.25">
      <c r="A5105">
        <v>1881293</v>
      </c>
      <c r="B5105">
        <v>1</v>
      </c>
      <c r="C5105" t="s">
        <v>81</v>
      </c>
      <c r="D5105" t="s">
        <v>118</v>
      </c>
      <c r="E5105" t="s">
        <v>158</v>
      </c>
      <c r="F5105" t="s">
        <v>14658</v>
      </c>
      <c r="G5105" t="s">
        <v>293</v>
      </c>
      <c r="H5105" t="s">
        <v>134</v>
      </c>
      <c r="I5105" t="s">
        <v>135</v>
      </c>
      <c r="J5105" t="s">
        <v>136</v>
      </c>
      <c r="K5105" t="s">
        <v>137</v>
      </c>
      <c r="L5105" t="s">
        <v>14659</v>
      </c>
      <c r="M5105" t="s">
        <v>14660</v>
      </c>
      <c r="N5105">
        <v>4.3422222220000002</v>
      </c>
      <c r="O5105">
        <v>0</v>
      </c>
      <c r="P5105">
        <v>49</v>
      </c>
      <c r="Q5105">
        <v>0</v>
      </c>
      <c r="R5105">
        <v>6</v>
      </c>
      <c r="S5105">
        <v>0</v>
      </c>
      <c r="T5105">
        <v>6</v>
      </c>
      <c r="U5105">
        <v>0</v>
      </c>
      <c r="V5105">
        <v>0</v>
      </c>
      <c r="W5105">
        <v>0</v>
      </c>
      <c r="X5105">
        <v>33.498198231270841</v>
      </c>
      <c r="Y5105">
        <v>0</v>
      </c>
      <c r="Z5105">
        <v>107.80029663917301</v>
      </c>
      <c r="AA5105">
        <v>0</v>
      </c>
      <c r="AB5105">
        <v>7.0255299118739574</v>
      </c>
      <c r="AC5105">
        <v>0</v>
      </c>
      <c r="AD5105">
        <v>0</v>
      </c>
      <c r="AE5105">
        <v>148.32402478231779</v>
      </c>
    </row>
    <row r="5106" spans="1:31" x14ac:dyDescent="0.25">
      <c r="A5106">
        <v>1881294</v>
      </c>
      <c r="B5106">
        <v>1</v>
      </c>
      <c r="C5106" t="s">
        <v>81</v>
      </c>
      <c r="D5106" t="s">
        <v>128</v>
      </c>
      <c r="E5106" t="s">
        <v>140</v>
      </c>
      <c r="F5106" t="s">
        <v>14661</v>
      </c>
      <c r="G5106" t="s">
        <v>207</v>
      </c>
      <c r="H5106" t="s">
        <v>143</v>
      </c>
      <c r="I5106" t="s">
        <v>135</v>
      </c>
      <c r="J5106" t="s">
        <v>136</v>
      </c>
      <c r="K5106" t="s">
        <v>137</v>
      </c>
      <c r="L5106" t="s">
        <v>14662</v>
      </c>
      <c r="M5106" t="s">
        <v>14663</v>
      </c>
      <c r="N5106">
        <v>5.31</v>
      </c>
      <c r="O5106">
        <v>0</v>
      </c>
      <c r="P5106">
        <v>10</v>
      </c>
      <c r="Q5106">
        <v>0</v>
      </c>
      <c r="R5106">
        <v>0</v>
      </c>
      <c r="S5106">
        <v>0</v>
      </c>
      <c r="T5106">
        <v>0</v>
      </c>
      <c r="U5106">
        <v>0</v>
      </c>
      <c r="V5106">
        <v>0</v>
      </c>
      <c r="W5106">
        <v>0</v>
      </c>
      <c r="X5106">
        <v>13.935281055141132</v>
      </c>
      <c r="Y5106">
        <v>0</v>
      </c>
      <c r="Z5106">
        <v>0</v>
      </c>
      <c r="AA5106">
        <v>0</v>
      </c>
      <c r="AB5106">
        <v>0</v>
      </c>
      <c r="AC5106">
        <v>0</v>
      </c>
      <c r="AD5106">
        <v>0</v>
      </c>
      <c r="AE5106">
        <v>13.935281055141132</v>
      </c>
    </row>
    <row r="5107" spans="1:31" x14ac:dyDescent="0.25">
      <c r="A5107">
        <v>1881296</v>
      </c>
      <c r="B5107">
        <v>1</v>
      </c>
      <c r="C5107" t="s">
        <v>81</v>
      </c>
      <c r="D5107" t="s">
        <v>123</v>
      </c>
      <c r="E5107" t="s">
        <v>140</v>
      </c>
      <c r="F5107" t="s">
        <v>14664</v>
      </c>
      <c r="G5107" t="s">
        <v>163</v>
      </c>
      <c r="H5107" t="s">
        <v>143</v>
      </c>
      <c r="I5107" t="s">
        <v>135</v>
      </c>
      <c r="J5107" t="s">
        <v>136</v>
      </c>
      <c r="K5107" t="s">
        <v>137</v>
      </c>
      <c r="L5107" t="s">
        <v>14665</v>
      </c>
      <c r="M5107" t="s">
        <v>14666</v>
      </c>
      <c r="N5107">
        <v>3.3794444440000002</v>
      </c>
      <c r="O5107">
        <v>0</v>
      </c>
      <c r="P5107">
        <v>0</v>
      </c>
      <c r="Q5107">
        <v>0</v>
      </c>
      <c r="R5107">
        <v>0</v>
      </c>
      <c r="S5107">
        <v>0</v>
      </c>
      <c r="T5107">
        <v>1</v>
      </c>
      <c r="U5107">
        <v>0</v>
      </c>
      <c r="V5107">
        <v>0</v>
      </c>
      <c r="W5107">
        <v>0</v>
      </c>
      <c r="X5107">
        <v>0</v>
      </c>
      <c r="Y5107">
        <v>0</v>
      </c>
      <c r="Z5107">
        <v>0</v>
      </c>
      <c r="AA5107">
        <v>0</v>
      </c>
      <c r="AB5107">
        <v>3.2251136867036712</v>
      </c>
      <c r="AC5107">
        <v>0</v>
      </c>
      <c r="AD5107">
        <v>0</v>
      </c>
      <c r="AE5107">
        <v>3.2251136867036712</v>
      </c>
    </row>
    <row r="5108" spans="1:31" x14ac:dyDescent="0.25">
      <c r="A5108">
        <v>1881297</v>
      </c>
      <c r="B5108">
        <v>1</v>
      </c>
      <c r="C5108" t="s">
        <v>81</v>
      </c>
      <c r="D5108" t="s">
        <v>123</v>
      </c>
      <c r="E5108" t="s">
        <v>140</v>
      </c>
      <c r="F5108" t="s">
        <v>14667</v>
      </c>
      <c r="G5108" t="s">
        <v>142</v>
      </c>
      <c r="H5108" t="s">
        <v>143</v>
      </c>
      <c r="I5108" t="s">
        <v>135</v>
      </c>
      <c r="J5108" t="s">
        <v>136</v>
      </c>
      <c r="K5108" t="s">
        <v>137</v>
      </c>
      <c r="L5108" t="s">
        <v>14668</v>
      </c>
      <c r="M5108" t="s">
        <v>14669</v>
      </c>
      <c r="N5108">
        <v>5.89</v>
      </c>
      <c r="O5108">
        <v>0</v>
      </c>
      <c r="P5108">
        <v>0</v>
      </c>
      <c r="Q5108">
        <v>0</v>
      </c>
      <c r="R5108">
        <v>0</v>
      </c>
      <c r="S5108">
        <v>0</v>
      </c>
      <c r="T5108">
        <v>14</v>
      </c>
      <c r="U5108">
        <v>0</v>
      </c>
      <c r="V5108">
        <v>0</v>
      </c>
      <c r="W5108">
        <v>0</v>
      </c>
      <c r="X5108">
        <v>0</v>
      </c>
      <c r="Y5108">
        <v>0</v>
      </c>
      <c r="Z5108">
        <v>0</v>
      </c>
      <c r="AA5108">
        <v>0</v>
      </c>
      <c r="AB5108">
        <v>24.443402351363588</v>
      </c>
      <c r="AC5108">
        <v>0</v>
      </c>
      <c r="AD5108">
        <v>0</v>
      </c>
      <c r="AE5108">
        <v>24.443402351363588</v>
      </c>
    </row>
    <row r="5109" spans="1:31" x14ac:dyDescent="0.25">
      <c r="A5109">
        <v>1881298</v>
      </c>
      <c r="B5109">
        <v>1</v>
      </c>
      <c r="C5109" t="s">
        <v>81</v>
      </c>
      <c r="D5109" t="s">
        <v>123</v>
      </c>
      <c r="E5109" t="s">
        <v>140</v>
      </c>
      <c r="F5109" t="s">
        <v>14670</v>
      </c>
      <c r="G5109" t="s">
        <v>163</v>
      </c>
      <c r="H5109" t="s">
        <v>143</v>
      </c>
      <c r="I5109" t="s">
        <v>135</v>
      </c>
      <c r="J5109" t="s">
        <v>136</v>
      </c>
      <c r="K5109" t="s">
        <v>137</v>
      </c>
      <c r="L5109" t="s">
        <v>14671</v>
      </c>
      <c r="M5109" t="s">
        <v>14672</v>
      </c>
      <c r="N5109">
        <v>1.1944444439999999</v>
      </c>
      <c r="O5109">
        <v>0</v>
      </c>
      <c r="P5109">
        <v>1</v>
      </c>
      <c r="Q5109">
        <v>0</v>
      </c>
      <c r="R5109">
        <v>0</v>
      </c>
      <c r="S5109">
        <v>0</v>
      </c>
      <c r="T5109">
        <v>0</v>
      </c>
      <c r="U5109">
        <v>0</v>
      </c>
      <c r="V5109">
        <v>0</v>
      </c>
      <c r="W5109">
        <v>0</v>
      </c>
      <c r="X5109">
        <v>0.12344719579202777</v>
      </c>
      <c r="Y5109">
        <v>0</v>
      </c>
      <c r="Z5109">
        <v>0</v>
      </c>
      <c r="AA5109">
        <v>0</v>
      </c>
      <c r="AB5109">
        <v>0</v>
      </c>
      <c r="AC5109">
        <v>0</v>
      </c>
      <c r="AD5109">
        <v>0</v>
      </c>
      <c r="AE5109">
        <v>0.12344719579202777</v>
      </c>
    </row>
    <row r="5110" spans="1:31" x14ac:dyDescent="0.25">
      <c r="A5110">
        <v>1881299</v>
      </c>
      <c r="B5110">
        <v>1</v>
      </c>
      <c r="C5110" t="s">
        <v>80</v>
      </c>
      <c r="D5110" t="s">
        <v>104</v>
      </c>
      <c r="E5110" t="s">
        <v>146</v>
      </c>
      <c r="F5110" t="s">
        <v>14673</v>
      </c>
      <c r="G5110" t="s">
        <v>171</v>
      </c>
      <c r="H5110" t="s">
        <v>143</v>
      </c>
      <c r="I5110" t="s">
        <v>135</v>
      </c>
      <c r="J5110" t="s">
        <v>136</v>
      </c>
      <c r="K5110" t="s">
        <v>172</v>
      </c>
      <c r="L5110" t="s">
        <v>14674</v>
      </c>
      <c r="M5110" t="s">
        <v>14675</v>
      </c>
      <c r="N5110">
        <v>1.2073619440000001</v>
      </c>
      <c r="O5110">
        <v>0</v>
      </c>
      <c r="P5110">
        <v>92</v>
      </c>
      <c r="Q5110">
        <v>0</v>
      </c>
      <c r="R5110">
        <v>1</v>
      </c>
      <c r="S5110">
        <v>0</v>
      </c>
      <c r="T5110">
        <v>12</v>
      </c>
      <c r="U5110">
        <v>0</v>
      </c>
      <c r="V5110">
        <v>0</v>
      </c>
      <c r="W5110">
        <v>0</v>
      </c>
      <c r="X5110">
        <v>20.397744217962945</v>
      </c>
      <c r="Y5110">
        <v>0</v>
      </c>
      <c r="Z5110">
        <v>1.9422587711076065</v>
      </c>
      <c r="AA5110">
        <v>0</v>
      </c>
      <c r="AB5110">
        <v>10.223523724339053</v>
      </c>
      <c r="AC5110">
        <v>0</v>
      </c>
      <c r="AD5110">
        <v>0</v>
      </c>
      <c r="AE5110">
        <v>32.563526713409601</v>
      </c>
    </row>
    <row r="5111" spans="1:31" x14ac:dyDescent="0.25">
      <c r="A5111">
        <v>1881302</v>
      </c>
      <c r="B5111">
        <v>1</v>
      </c>
      <c r="C5111" t="s">
        <v>80</v>
      </c>
      <c r="D5111" t="s">
        <v>93</v>
      </c>
      <c r="E5111" t="s">
        <v>169</v>
      </c>
      <c r="F5111" t="s">
        <v>5556</v>
      </c>
      <c r="G5111" t="s">
        <v>171</v>
      </c>
      <c r="H5111" t="s">
        <v>143</v>
      </c>
      <c r="I5111" t="s">
        <v>135</v>
      </c>
      <c r="J5111" t="s">
        <v>136</v>
      </c>
      <c r="K5111" t="s">
        <v>172</v>
      </c>
      <c r="L5111" t="s">
        <v>14676</v>
      </c>
      <c r="M5111" t="s">
        <v>14677</v>
      </c>
      <c r="N5111">
        <v>9.0923016659999991</v>
      </c>
      <c r="O5111">
        <v>0</v>
      </c>
      <c r="P5111">
        <v>162</v>
      </c>
      <c r="Q5111">
        <v>0</v>
      </c>
      <c r="R5111">
        <v>7</v>
      </c>
      <c r="S5111">
        <v>0</v>
      </c>
      <c r="T5111">
        <v>19</v>
      </c>
      <c r="U5111">
        <v>0</v>
      </c>
      <c r="V5111">
        <v>0</v>
      </c>
      <c r="W5111">
        <v>0</v>
      </c>
      <c r="X5111">
        <v>309.15554575804629</v>
      </c>
      <c r="Y5111">
        <v>0</v>
      </c>
      <c r="Z5111">
        <v>50.668778689542293</v>
      </c>
      <c r="AA5111">
        <v>0</v>
      </c>
      <c r="AB5111">
        <v>98.680210668064191</v>
      </c>
      <c r="AC5111">
        <v>0</v>
      </c>
      <c r="AD5111">
        <v>0</v>
      </c>
      <c r="AE5111">
        <v>458.5045351156528</v>
      </c>
    </row>
    <row r="5112" spans="1:31" x14ac:dyDescent="0.25">
      <c r="A5112">
        <v>1881303</v>
      </c>
      <c r="B5112">
        <v>1</v>
      </c>
      <c r="C5112" t="s">
        <v>80</v>
      </c>
      <c r="D5112" t="s">
        <v>84</v>
      </c>
      <c r="E5112" t="s">
        <v>140</v>
      </c>
      <c r="F5112" t="s">
        <v>14678</v>
      </c>
      <c r="G5112" t="s">
        <v>163</v>
      </c>
      <c r="H5112" t="s">
        <v>143</v>
      </c>
      <c r="I5112" t="s">
        <v>135</v>
      </c>
      <c r="J5112" t="s">
        <v>136</v>
      </c>
      <c r="K5112" t="s">
        <v>137</v>
      </c>
      <c r="L5112" t="s">
        <v>14679</v>
      </c>
      <c r="M5112" t="s">
        <v>14680</v>
      </c>
      <c r="N5112">
        <v>1.636111111</v>
      </c>
      <c r="O5112">
        <v>0</v>
      </c>
      <c r="P5112">
        <v>1</v>
      </c>
      <c r="Q5112">
        <v>0</v>
      </c>
      <c r="R5112">
        <v>0</v>
      </c>
      <c r="S5112">
        <v>0</v>
      </c>
      <c r="T5112">
        <v>0</v>
      </c>
      <c r="U5112">
        <v>0</v>
      </c>
      <c r="V5112">
        <v>0</v>
      </c>
      <c r="W5112">
        <v>0</v>
      </c>
      <c r="X5112">
        <v>1.5045726257569871</v>
      </c>
      <c r="Y5112">
        <v>0</v>
      </c>
      <c r="Z5112">
        <v>0</v>
      </c>
      <c r="AA5112">
        <v>0</v>
      </c>
      <c r="AB5112">
        <v>0</v>
      </c>
      <c r="AC5112">
        <v>0</v>
      </c>
      <c r="AD5112">
        <v>0</v>
      </c>
      <c r="AE5112">
        <v>1.5045726257569871</v>
      </c>
    </row>
    <row r="5113" spans="1:31" x14ac:dyDescent="0.25">
      <c r="A5113">
        <v>1881305</v>
      </c>
      <c r="B5113">
        <v>1</v>
      </c>
      <c r="C5113" t="s">
        <v>80</v>
      </c>
      <c r="D5113" t="s">
        <v>82</v>
      </c>
      <c r="E5113" t="s">
        <v>146</v>
      </c>
      <c r="F5113" t="s">
        <v>14681</v>
      </c>
      <c r="G5113" t="s">
        <v>469</v>
      </c>
      <c r="H5113" t="s">
        <v>143</v>
      </c>
      <c r="I5113" t="s">
        <v>135</v>
      </c>
      <c r="J5113" t="s">
        <v>136</v>
      </c>
      <c r="K5113" t="s">
        <v>137</v>
      </c>
      <c r="L5113" t="s">
        <v>14682</v>
      </c>
      <c r="M5113" t="s">
        <v>14683</v>
      </c>
      <c r="N5113">
        <v>3.7741666660000002</v>
      </c>
      <c r="O5113">
        <v>0</v>
      </c>
      <c r="P5113">
        <v>71</v>
      </c>
      <c r="Q5113">
        <v>0</v>
      </c>
      <c r="R5113">
        <v>0</v>
      </c>
      <c r="S5113">
        <v>0</v>
      </c>
      <c r="T5113">
        <v>6</v>
      </c>
      <c r="U5113">
        <v>0</v>
      </c>
      <c r="V5113">
        <v>0</v>
      </c>
      <c r="W5113">
        <v>0</v>
      </c>
      <c r="X5113">
        <v>77.912514145820353</v>
      </c>
      <c r="Y5113">
        <v>0</v>
      </c>
      <c r="Z5113">
        <v>0</v>
      </c>
      <c r="AA5113">
        <v>0</v>
      </c>
      <c r="AB5113">
        <v>35.018145097857548</v>
      </c>
      <c r="AC5113">
        <v>0</v>
      </c>
      <c r="AD5113">
        <v>0</v>
      </c>
      <c r="AE5113">
        <v>112.93065924367789</v>
      </c>
    </row>
    <row r="5114" spans="1:31" x14ac:dyDescent="0.25">
      <c r="A5114">
        <v>1881309</v>
      </c>
      <c r="B5114">
        <v>1</v>
      </c>
      <c r="C5114" t="s">
        <v>80</v>
      </c>
      <c r="D5114" t="s">
        <v>100</v>
      </c>
      <c r="E5114" t="s">
        <v>158</v>
      </c>
      <c r="F5114" t="s">
        <v>14684</v>
      </c>
      <c r="G5114" t="s">
        <v>171</v>
      </c>
      <c r="H5114" t="s">
        <v>134</v>
      </c>
      <c r="I5114" t="s">
        <v>135</v>
      </c>
      <c r="J5114" t="s">
        <v>136</v>
      </c>
      <c r="K5114" t="s">
        <v>172</v>
      </c>
      <c r="L5114" t="s">
        <v>14685</v>
      </c>
      <c r="M5114" t="s">
        <v>14686</v>
      </c>
      <c r="N5114">
        <v>4.8142027770000002</v>
      </c>
      <c r="O5114">
        <v>0</v>
      </c>
      <c r="P5114">
        <v>118</v>
      </c>
      <c r="Q5114">
        <v>1</v>
      </c>
      <c r="R5114">
        <v>26</v>
      </c>
      <c r="S5114">
        <v>0</v>
      </c>
      <c r="T5114">
        <v>2</v>
      </c>
      <c r="U5114">
        <v>0</v>
      </c>
      <c r="V5114">
        <v>0</v>
      </c>
      <c r="W5114">
        <v>0</v>
      </c>
      <c r="X5114">
        <v>122.3479173035259</v>
      </c>
      <c r="Y5114">
        <v>359.64422204711667</v>
      </c>
      <c r="Z5114">
        <v>153.70527322156241</v>
      </c>
      <c r="AA5114">
        <v>0</v>
      </c>
      <c r="AB5114">
        <v>2.8389858158985302</v>
      </c>
      <c r="AC5114">
        <v>0</v>
      </c>
      <c r="AD5114">
        <v>0</v>
      </c>
      <c r="AE5114">
        <v>638.53639838810352</v>
      </c>
    </row>
    <row r="5115" spans="1:31" x14ac:dyDescent="0.25">
      <c r="A5115">
        <v>1881310</v>
      </c>
      <c r="B5115">
        <v>1</v>
      </c>
      <c r="C5115" t="s">
        <v>81</v>
      </c>
      <c r="D5115" t="s">
        <v>115</v>
      </c>
      <c r="E5115" t="s">
        <v>146</v>
      </c>
      <c r="F5115" t="s">
        <v>147</v>
      </c>
      <c r="G5115" t="s">
        <v>148</v>
      </c>
      <c r="H5115" t="s">
        <v>143</v>
      </c>
      <c r="I5115" t="s">
        <v>135</v>
      </c>
      <c r="J5115" t="s">
        <v>136</v>
      </c>
      <c r="K5115" t="s">
        <v>137</v>
      </c>
      <c r="L5115" t="s">
        <v>14687</v>
      </c>
      <c r="M5115" t="s">
        <v>14688</v>
      </c>
      <c r="N5115">
        <v>1.4669444439999999</v>
      </c>
      <c r="O5115">
        <v>0</v>
      </c>
      <c r="P5115">
        <v>22</v>
      </c>
      <c r="Q5115">
        <v>0</v>
      </c>
      <c r="R5115">
        <v>0</v>
      </c>
      <c r="S5115">
        <v>0</v>
      </c>
      <c r="T5115">
        <v>4</v>
      </c>
      <c r="U5115">
        <v>0</v>
      </c>
      <c r="V5115">
        <v>0</v>
      </c>
      <c r="W5115">
        <v>0</v>
      </c>
      <c r="X5115">
        <v>2.064478833818268</v>
      </c>
      <c r="Y5115">
        <v>0</v>
      </c>
      <c r="Z5115">
        <v>0</v>
      </c>
      <c r="AA5115">
        <v>0</v>
      </c>
      <c r="AB5115">
        <v>0.10766771597128945</v>
      </c>
      <c r="AC5115">
        <v>0</v>
      </c>
      <c r="AD5115">
        <v>0</v>
      </c>
      <c r="AE5115">
        <v>2.1721465497895576</v>
      </c>
    </row>
    <row r="5116" spans="1:31" x14ac:dyDescent="0.25">
      <c r="A5116">
        <v>1881314</v>
      </c>
      <c r="B5116">
        <v>1</v>
      </c>
      <c r="C5116" t="s">
        <v>80</v>
      </c>
      <c r="D5116" t="s">
        <v>99</v>
      </c>
      <c r="E5116" t="s">
        <v>169</v>
      </c>
      <c r="F5116" t="s">
        <v>14689</v>
      </c>
      <c r="G5116" t="s">
        <v>196</v>
      </c>
      <c r="H5116" t="s">
        <v>143</v>
      </c>
      <c r="I5116" t="s">
        <v>135</v>
      </c>
      <c r="J5116" t="s">
        <v>136</v>
      </c>
      <c r="K5116" t="s">
        <v>172</v>
      </c>
      <c r="L5116" t="s">
        <v>14690</v>
      </c>
      <c r="M5116" t="s">
        <v>14691</v>
      </c>
      <c r="N5116">
        <v>4.5591666660000003</v>
      </c>
      <c r="O5116">
        <v>0</v>
      </c>
      <c r="P5116">
        <v>200</v>
      </c>
      <c r="Q5116">
        <v>0</v>
      </c>
      <c r="R5116">
        <v>2</v>
      </c>
      <c r="S5116">
        <v>0</v>
      </c>
      <c r="T5116">
        <v>37</v>
      </c>
      <c r="U5116">
        <v>0</v>
      </c>
      <c r="V5116">
        <v>0</v>
      </c>
      <c r="W5116">
        <v>0</v>
      </c>
      <c r="X5116">
        <v>254.74061394899891</v>
      </c>
      <c r="Y5116">
        <v>0</v>
      </c>
      <c r="Z5116">
        <v>0.75087839155027092</v>
      </c>
      <c r="AA5116">
        <v>0</v>
      </c>
      <c r="AB5116">
        <v>617.8859454430692</v>
      </c>
      <c r="AC5116">
        <v>0</v>
      </c>
      <c r="AD5116">
        <v>0</v>
      </c>
      <c r="AE5116">
        <v>873.37743778361835</v>
      </c>
    </row>
    <row r="5117" spans="1:31" x14ac:dyDescent="0.25">
      <c r="A5117">
        <v>1881317</v>
      </c>
      <c r="B5117">
        <v>1</v>
      </c>
      <c r="C5117" t="s">
        <v>80</v>
      </c>
      <c r="D5117" t="s">
        <v>97</v>
      </c>
      <c r="E5117" t="s">
        <v>131</v>
      </c>
      <c r="F5117" t="s">
        <v>14692</v>
      </c>
      <c r="G5117" t="s">
        <v>133</v>
      </c>
      <c r="H5117" t="s">
        <v>134</v>
      </c>
      <c r="I5117" t="s">
        <v>135</v>
      </c>
      <c r="J5117" t="s">
        <v>136</v>
      </c>
      <c r="K5117" t="s">
        <v>137</v>
      </c>
      <c r="L5117" t="s">
        <v>14693</v>
      </c>
      <c r="M5117" t="s">
        <v>14694</v>
      </c>
      <c r="N5117">
        <v>0.71888888799999995</v>
      </c>
      <c r="O5117">
        <v>0</v>
      </c>
      <c r="P5117">
        <v>97</v>
      </c>
      <c r="Q5117">
        <v>0</v>
      </c>
      <c r="R5117">
        <v>0</v>
      </c>
      <c r="S5117">
        <v>0</v>
      </c>
      <c r="T5117">
        <v>2</v>
      </c>
      <c r="U5117">
        <v>0</v>
      </c>
      <c r="V5117">
        <v>0</v>
      </c>
      <c r="W5117">
        <v>0</v>
      </c>
      <c r="X5117">
        <v>29.066869902723433</v>
      </c>
      <c r="Y5117">
        <v>0</v>
      </c>
      <c r="Z5117">
        <v>0</v>
      </c>
      <c r="AA5117">
        <v>0</v>
      </c>
      <c r="AB5117">
        <v>2.0838118791731151</v>
      </c>
      <c r="AC5117">
        <v>0</v>
      </c>
      <c r="AD5117">
        <v>0</v>
      </c>
      <c r="AE5117">
        <v>31.150681781896548</v>
      </c>
    </row>
    <row r="5118" spans="1:31" x14ac:dyDescent="0.25">
      <c r="A5118">
        <v>1881319</v>
      </c>
      <c r="B5118">
        <v>1</v>
      </c>
      <c r="C5118" t="s">
        <v>80</v>
      </c>
      <c r="D5118" t="s">
        <v>98</v>
      </c>
      <c r="E5118" t="s">
        <v>169</v>
      </c>
      <c r="F5118" t="s">
        <v>1083</v>
      </c>
      <c r="G5118" t="s">
        <v>171</v>
      </c>
      <c r="H5118" t="s">
        <v>143</v>
      </c>
      <c r="I5118" t="s">
        <v>135</v>
      </c>
      <c r="J5118" t="s">
        <v>136</v>
      </c>
      <c r="K5118" t="s">
        <v>172</v>
      </c>
      <c r="L5118" t="s">
        <v>14695</v>
      </c>
      <c r="M5118" t="s">
        <v>14696</v>
      </c>
      <c r="N5118">
        <v>6.6262322219999996</v>
      </c>
      <c r="O5118">
        <v>0</v>
      </c>
      <c r="P5118">
        <v>206</v>
      </c>
      <c r="Q5118">
        <v>0</v>
      </c>
      <c r="R5118">
        <v>4</v>
      </c>
      <c r="S5118">
        <v>0</v>
      </c>
      <c r="T5118">
        <v>49</v>
      </c>
      <c r="U5118">
        <v>0</v>
      </c>
      <c r="V5118">
        <v>0</v>
      </c>
      <c r="W5118">
        <v>0</v>
      </c>
      <c r="X5118">
        <v>537.96746226739094</v>
      </c>
      <c r="Y5118">
        <v>0</v>
      </c>
      <c r="Z5118">
        <v>103.20193302281065</v>
      </c>
      <c r="AA5118">
        <v>0</v>
      </c>
      <c r="AB5118">
        <v>459.0274328606526</v>
      </c>
      <c r="AC5118">
        <v>0</v>
      </c>
      <c r="AD5118">
        <v>0</v>
      </c>
      <c r="AE5118">
        <v>1100.1968281508541</v>
      </c>
    </row>
    <row r="5119" spans="1:31" x14ac:dyDescent="0.25">
      <c r="A5119">
        <v>1881320</v>
      </c>
      <c r="B5119">
        <v>1</v>
      </c>
      <c r="C5119" t="s">
        <v>80</v>
      </c>
      <c r="D5119" t="s">
        <v>93</v>
      </c>
      <c r="E5119" t="s">
        <v>158</v>
      </c>
      <c r="F5119" t="s">
        <v>14060</v>
      </c>
      <c r="G5119" t="s">
        <v>171</v>
      </c>
      <c r="H5119" t="s">
        <v>134</v>
      </c>
      <c r="I5119" t="s">
        <v>135</v>
      </c>
      <c r="J5119" t="s">
        <v>136</v>
      </c>
      <c r="K5119" t="s">
        <v>172</v>
      </c>
      <c r="L5119" t="s">
        <v>14697</v>
      </c>
      <c r="M5119" t="s">
        <v>14698</v>
      </c>
      <c r="N5119">
        <v>7.2918083329999996</v>
      </c>
      <c r="O5119">
        <v>0</v>
      </c>
      <c r="P5119">
        <v>63</v>
      </c>
      <c r="Q5119">
        <v>0</v>
      </c>
      <c r="R5119">
        <v>12</v>
      </c>
      <c r="S5119">
        <v>0</v>
      </c>
      <c r="T5119">
        <v>11</v>
      </c>
      <c r="U5119">
        <v>0</v>
      </c>
      <c r="V5119">
        <v>0</v>
      </c>
      <c r="W5119">
        <v>0</v>
      </c>
      <c r="X5119">
        <v>169.7062916191085</v>
      </c>
      <c r="Y5119">
        <v>0</v>
      </c>
      <c r="Z5119">
        <v>413.87517551260595</v>
      </c>
      <c r="AA5119">
        <v>0</v>
      </c>
      <c r="AB5119">
        <v>730.65180409138361</v>
      </c>
      <c r="AC5119">
        <v>0</v>
      </c>
      <c r="AD5119">
        <v>0</v>
      </c>
      <c r="AE5119">
        <v>1314.2332712230982</v>
      </c>
    </row>
    <row r="5120" spans="1:31" x14ac:dyDescent="0.25">
      <c r="A5120">
        <v>1881325</v>
      </c>
      <c r="B5120">
        <v>1</v>
      </c>
      <c r="C5120" t="s">
        <v>80</v>
      </c>
      <c r="D5120" t="s">
        <v>93</v>
      </c>
      <c r="E5120" t="s">
        <v>210</v>
      </c>
      <c r="F5120" t="s">
        <v>14699</v>
      </c>
      <c r="G5120" t="s">
        <v>196</v>
      </c>
      <c r="H5120" t="s">
        <v>134</v>
      </c>
      <c r="I5120" t="s">
        <v>135</v>
      </c>
      <c r="J5120" t="s">
        <v>136</v>
      </c>
      <c r="K5120" t="s">
        <v>172</v>
      </c>
      <c r="L5120" t="s">
        <v>14700</v>
      </c>
      <c r="M5120" t="s">
        <v>14701</v>
      </c>
      <c r="N5120">
        <v>0.79027777700000001</v>
      </c>
      <c r="O5120">
        <v>1</v>
      </c>
      <c r="P5120">
        <v>315</v>
      </c>
      <c r="Q5120">
        <v>2</v>
      </c>
      <c r="R5120">
        <v>8</v>
      </c>
      <c r="S5120">
        <v>5</v>
      </c>
      <c r="T5120">
        <v>24</v>
      </c>
      <c r="U5120">
        <v>1</v>
      </c>
      <c r="V5120">
        <v>0</v>
      </c>
      <c r="W5120">
        <v>5.4501351816720001E-2</v>
      </c>
      <c r="X5120">
        <v>21.372579232842934</v>
      </c>
      <c r="Y5120">
        <v>4.8034752071506412</v>
      </c>
      <c r="Z5120">
        <v>12.482988686613695</v>
      </c>
      <c r="AA5120">
        <v>4.3946850941567366</v>
      </c>
      <c r="AB5120">
        <v>11.752516755482452</v>
      </c>
      <c r="AC5120">
        <v>2.9659917369632924</v>
      </c>
      <c r="AD5120">
        <v>0</v>
      </c>
      <c r="AE5120">
        <v>57.826738065026468</v>
      </c>
    </row>
    <row r="5121" spans="1:31" x14ac:dyDescent="0.25">
      <c r="A5121">
        <v>1881329</v>
      </c>
      <c r="B5121">
        <v>1</v>
      </c>
      <c r="C5121" t="s">
        <v>80</v>
      </c>
      <c r="D5121" t="s">
        <v>107</v>
      </c>
      <c r="E5121" t="s">
        <v>169</v>
      </c>
      <c r="F5121" t="s">
        <v>14702</v>
      </c>
      <c r="G5121" t="s">
        <v>541</v>
      </c>
      <c r="H5121" t="s">
        <v>143</v>
      </c>
      <c r="I5121" t="s">
        <v>135</v>
      </c>
      <c r="J5121" t="s">
        <v>136</v>
      </c>
      <c r="K5121" t="s">
        <v>137</v>
      </c>
      <c r="L5121" t="s">
        <v>14703</v>
      </c>
      <c r="M5121" t="s">
        <v>14704</v>
      </c>
      <c r="N5121">
        <v>3.8788888880000001</v>
      </c>
      <c r="O5121">
        <v>0</v>
      </c>
      <c r="P5121">
        <v>0</v>
      </c>
      <c r="Q5121">
        <v>0</v>
      </c>
      <c r="R5121">
        <v>10</v>
      </c>
      <c r="S5121">
        <v>0</v>
      </c>
      <c r="T5121">
        <v>1</v>
      </c>
      <c r="U5121">
        <v>0</v>
      </c>
      <c r="V5121">
        <v>0</v>
      </c>
      <c r="W5121">
        <v>0</v>
      </c>
      <c r="X5121">
        <v>0</v>
      </c>
      <c r="Y5121">
        <v>0</v>
      </c>
      <c r="Z5121">
        <v>62.554024842131653</v>
      </c>
      <c r="AA5121">
        <v>0</v>
      </c>
      <c r="AB5121">
        <v>9.2956731422820482</v>
      </c>
      <c r="AC5121">
        <v>0</v>
      </c>
      <c r="AD5121">
        <v>0</v>
      </c>
      <c r="AE5121">
        <v>71.849697984413694</v>
      </c>
    </row>
    <row r="5122" spans="1:31" x14ac:dyDescent="0.25">
      <c r="A5122">
        <v>1881334</v>
      </c>
      <c r="B5122">
        <v>1</v>
      </c>
      <c r="C5122" t="s">
        <v>81</v>
      </c>
      <c r="D5122" t="s">
        <v>112</v>
      </c>
      <c r="E5122" t="s">
        <v>158</v>
      </c>
      <c r="F5122" t="s">
        <v>14705</v>
      </c>
      <c r="G5122" t="s">
        <v>219</v>
      </c>
      <c r="H5122" t="s">
        <v>134</v>
      </c>
      <c r="I5122" t="s">
        <v>135</v>
      </c>
      <c r="J5122" t="s">
        <v>136</v>
      </c>
      <c r="K5122" t="s">
        <v>137</v>
      </c>
      <c r="L5122" t="s">
        <v>14706</v>
      </c>
      <c r="M5122" t="s">
        <v>14707</v>
      </c>
      <c r="N5122">
        <v>3.4011111110000001</v>
      </c>
      <c r="O5122">
        <v>0</v>
      </c>
      <c r="P5122">
        <v>4</v>
      </c>
      <c r="Q5122">
        <v>0</v>
      </c>
      <c r="R5122">
        <v>5</v>
      </c>
      <c r="S5122">
        <v>0</v>
      </c>
      <c r="T5122">
        <v>2</v>
      </c>
      <c r="U5122">
        <v>0</v>
      </c>
      <c r="V5122">
        <v>0</v>
      </c>
      <c r="W5122">
        <v>0</v>
      </c>
      <c r="X5122">
        <v>1.7420649082106432</v>
      </c>
      <c r="Y5122">
        <v>0</v>
      </c>
      <c r="Z5122">
        <v>14.89073791876724</v>
      </c>
      <c r="AA5122">
        <v>0</v>
      </c>
      <c r="AB5122">
        <v>0.84126896001270679</v>
      </c>
      <c r="AC5122">
        <v>0</v>
      </c>
      <c r="AD5122">
        <v>0</v>
      </c>
      <c r="AE5122">
        <v>17.474071786990589</v>
      </c>
    </row>
    <row r="5123" spans="1:31" x14ac:dyDescent="0.25">
      <c r="A5123">
        <v>1881335</v>
      </c>
      <c r="B5123">
        <v>1</v>
      </c>
      <c r="C5123" t="s">
        <v>80</v>
      </c>
      <c r="D5123" t="s">
        <v>83</v>
      </c>
      <c r="E5123" t="s">
        <v>140</v>
      </c>
      <c r="F5123" t="s">
        <v>14708</v>
      </c>
      <c r="G5123" t="s">
        <v>207</v>
      </c>
      <c r="H5123" t="s">
        <v>143</v>
      </c>
      <c r="I5123" t="s">
        <v>135</v>
      </c>
      <c r="J5123" t="s">
        <v>136</v>
      </c>
      <c r="K5123" t="s">
        <v>137</v>
      </c>
      <c r="L5123" t="s">
        <v>14709</v>
      </c>
      <c r="M5123" t="s">
        <v>14710</v>
      </c>
      <c r="N5123">
        <v>3.105277777</v>
      </c>
      <c r="O5123">
        <v>0</v>
      </c>
      <c r="P5123">
        <v>0</v>
      </c>
      <c r="Q5123">
        <v>0</v>
      </c>
      <c r="R5123">
        <v>0</v>
      </c>
      <c r="S5123">
        <v>0</v>
      </c>
      <c r="T5123">
        <v>1</v>
      </c>
      <c r="U5123">
        <v>0</v>
      </c>
      <c r="V5123">
        <v>0</v>
      </c>
      <c r="W5123">
        <v>0</v>
      </c>
      <c r="X5123">
        <v>0</v>
      </c>
      <c r="Y5123">
        <v>0</v>
      </c>
      <c r="Z5123">
        <v>0</v>
      </c>
      <c r="AA5123">
        <v>0</v>
      </c>
      <c r="AB5123">
        <v>5.7231731481883017</v>
      </c>
      <c r="AC5123">
        <v>0</v>
      </c>
      <c r="AD5123">
        <v>0</v>
      </c>
      <c r="AE5123">
        <v>5.7231731481883017</v>
      </c>
    </row>
    <row r="5124" spans="1:31" x14ac:dyDescent="0.25">
      <c r="A5124">
        <v>1881336</v>
      </c>
      <c r="B5124">
        <v>1</v>
      </c>
      <c r="C5124" t="s">
        <v>81</v>
      </c>
      <c r="D5124" t="s">
        <v>115</v>
      </c>
      <c r="E5124" t="s">
        <v>169</v>
      </c>
      <c r="F5124" t="s">
        <v>14711</v>
      </c>
      <c r="G5124" t="s">
        <v>183</v>
      </c>
      <c r="H5124" t="s">
        <v>143</v>
      </c>
      <c r="I5124" t="s">
        <v>135</v>
      </c>
      <c r="J5124" t="s">
        <v>136</v>
      </c>
      <c r="K5124" t="s">
        <v>137</v>
      </c>
      <c r="L5124" t="s">
        <v>14712</v>
      </c>
      <c r="M5124" t="s">
        <v>14713</v>
      </c>
      <c r="N5124">
        <v>2.7230555550000002</v>
      </c>
      <c r="O5124">
        <v>0</v>
      </c>
      <c r="P5124">
        <v>61</v>
      </c>
      <c r="Q5124">
        <v>0</v>
      </c>
      <c r="R5124">
        <v>2</v>
      </c>
      <c r="S5124">
        <v>0</v>
      </c>
      <c r="T5124">
        <v>1</v>
      </c>
      <c r="U5124">
        <v>0</v>
      </c>
      <c r="V5124">
        <v>0</v>
      </c>
      <c r="W5124">
        <v>0</v>
      </c>
      <c r="X5124">
        <v>25.338456637368896</v>
      </c>
      <c r="Y5124">
        <v>0</v>
      </c>
      <c r="Z5124">
        <v>2.3731358647883831</v>
      </c>
      <c r="AA5124">
        <v>0</v>
      </c>
      <c r="AB5124">
        <v>0.10768787591259332</v>
      </c>
      <c r="AC5124">
        <v>0</v>
      </c>
      <c r="AD5124">
        <v>0</v>
      </c>
      <c r="AE5124">
        <v>27.819280378069873</v>
      </c>
    </row>
    <row r="5125" spans="1:31" x14ac:dyDescent="0.25">
      <c r="A5125">
        <v>1881337</v>
      </c>
      <c r="B5125">
        <v>1</v>
      </c>
      <c r="C5125" t="s">
        <v>80</v>
      </c>
      <c r="D5125" t="s">
        <v>82</v>
      </c>
      <c r="E5125" t="s">
        <v>146</v>
      </c>
      <c r="F5125" t="s">
        <v>14714</v>
      </c>
      <c r="G5125" t="s">
        <v>171</v>
      </c>
      <c r="H5125" t="s">
        <v>143</v>
      </c>
      <c r="I5125" t="s">
        <v>135</v>
      </c>
      <c r="J5125" t="s">
        <v>136</v>
      </c>
      <c r="K5125" t="s">
        <v>172</v>
      </c>
      <c r="L5125" t="s">
        <v>14715</v>
      </c>
      <c r="M5125" t="s">
        <v>14716</v>
      </c>
      <c r="N5125">
        <v>3.7694444439999999</v>
      </c>
      <c r="O5125">
        <v>0</v>
      </c>
      <c r="P5125">
        <v>66</v>
      </c>
      <c r="Q5125">
        <v>0</v>
      </c>
      <c r="R5125">
        <v>0</v>
      </c>
      <c r="S5125">
        <v>0</v>
      </c>
      <c r="T5125">
        <v>12</v>
      </c>
      <c r="U5125">
        <v>0</v>
      </c>
      <c r="V5125">
        <v>0</v>
      </c>
      <c r="W5125">
        <v>0</v>
      </c>
      <c r="X5125">
        <v>69.071608252111105</v>
      </c>
      <c r="Y5125">
        <v>0</v>
      </c>
      <c r="Z5125">
        <v>0</v>
      </c>
      <c r="AA5125">
        <v>0</v>
      </c>
      <c r="AB5125">
        <v>44.257083457004633</v>
      </c>
      <c r="AC5125">
        <v>0</v>
      </c>
      <c r="AD5125">
        <v>0</v>
      </c>
      <c r="AE5125">
        <v>113.32869170911573</v>
      </c>
    </row>
    <row r="5126" spans="1:31" x14ac:dyDescent="0.25">
      <c r="A5126">
        <v>1881340</v>
      </c>
      <c r="B5126">
        <v>1</v>
      </c>
      <c r="C5126" t="s">
        <v>81</v>
      </c>
      <c r="D5126" t="s">
        <v>128</v>
      </c>
      <c r="E5126" t="s">
        <v>158</v>
      </c>
      <c r="F5126" t="s">
        <v>14717</v>
      </c>
      <c r="G5126" t="s">
        <v>133</v>
      </c>
      <c r="H5126" t="s">
        <v>134</v>
      </c>
      <c r="I5126" t="s">
        <v>135</v>
      </c>
      <c r="J5126" t="s">
        <v>136</v>
      </c>
      <c r="K5126" t="s">
        <v>137</v>
      </c>
      <c r="L5126" t="s">
        <v>14718</v>
      </c>
      <c r="M5126" t="s">
        <v>14719</v>
      </c>
      <c r="N5126">
        <v>0.16777777699999999</v>
      </c>
      <c r="O5126">
        <v>0</v>
      </c>
      <c r="P5126">
        <v>478</v>
      </c>
      <c r="Q5126">
        <v>0</v>
      </c>
      <c r="R5126">
        <v>10</v>
      </c>
      <c r="S5126">
        <v>0</v>
      </c>
      <c r="T5126">
        <v>35</v>
      </c>
      <c r="U5126">
        <v>0</v>
      </c>
      <c r="V5126">
        <v>0</v>
      </c>
      <c r="W5126">
        <v>0</v>
      </c>
      <c r="X5126">
        <v>12.448443618195066</v>
      </c>
      <c r="Y5126">
        <v>0</v>
      </c>
      <c r="Z5126">
        <v>0.39671005781761109</v>
      </c>
      <c r="AA5126">
        <v>0</v>
      </c>
      <c r="AB5126">
        <v>2.4092962239873668</v>
      </c>
      <c r="AC5126">
        <v>0</v>
      </c>
      <c r="AD5126">
        <v>0</v>
      </c>
      <c r="AE5126">
        <v>15.254449900000044</v>
      </c>
    </row>
    <row r="5127" spans="1:31" x14ac:dyDescent="0.25">
      <c r="A5127">
        <v>1881341</v>
      </c>
      <c r="B5127">
        <v>1</v>
      </c>
      <c r="C5127" t="s">
        <v>81</v>
      </c>
      <c r="D5127" t="s">
        <v>123</v>
      </c>
      <c r="E5127" t="s">
        <v>169</v>
      </c>
      <c r="F5127" t="s">
        <v>14720</v>
      </c>
      <c r="G5127" t="s">
        <v>183</v>
      </c>
      <c r="H5127" t="s">
        <v>143</v>
      </c>
      <c r="I5127" t="s">
        <v>135</v>
      </c>
      <c r="J5127" t="s">
        <v>136</v>
      </c>
      <c r="K5127" t="s">
        <v>137</v>
      </c>
      <c r="L5127" t="s">
        <v>14721</v>
      </c>
      <c r="M5127" t="s">
        <v>14722</v>
      </c>
      <c r="N5127">
        <v>6.4341666660000003</v>
      </c>
      <c r="O5127">
        <v>0</v>
      </c>
      <c r="P5127">
        <v>1</v>
      </c>
      <c r="Q5127">
        <v>0</v>
      </c>
      <c r="R5127">
        <v>6</v>
      </c>
      <c r="S5127">
        <v>0</v>
      </c>
      <c r="T5127">
        <v>1</v>
      </c>
      <c r="U5127">
        <v>0</v>
      </c>
      <c r="V5127">
        <v>0</v>
      </c>
      <c r="W5127">
        <v>0</v>
      </c>
      <c r="X5127">
        <v>0.91287362830855012</v>
      </c>
      <c r="Y5127">
        <v>0</v>
      </c>
      <c r="Z5127">
        <v>35.014907650079088</v>
      </c>
      <c r="AA5127">
        <v>0</v>
      </c>
      <c r="AB5127">
        <v>15.579569520171653</v>
      </c>
      <c r="AC5127">
        <v>0</v>
      </c>
      <c r="AD5127">
        <v>0</v>
      </c>
      <c r="AE5127">
        <v>51.507350798559294</v>
      </c>
    </row>
    <row r="5128" spans="1:31" x14ac:dyDescent="0.25">
      <c r="A5128">
        <v>1881342</v>
      </c>
      <c r="B5128">
        <v>1</v>
      </c>
      <c r="C5128" t="s">
        <v>80</v>
      </c>
      <c r="D5128" t="s">
        <v>82</v>
      </c>
      <c r="E5128" t="s">
        <v>146</v>
      </c>
      <c r="F5128" t="s">
        <v>14723</v>
      </c>
      <c r="G5128" t="s">
        <v>171</v>
      </c>
      <c r="H5128" t="s">
        <v>143</v>
      </c>
      <c r="I5128" t="s">
        <v>135</v>
      </c>
      <c r="J5128" t="s">
        <v>136</v>
      </c>
      <c r="K5128" t="s">
        <v>172</v>
      </c>
      <c r="L5128" t="s">
        <v>14724</v>
      </c>
      <c r="M5128" t="s">
        <v>14725</v>
      </c>
      <c r="N5128">
        <v>3.2252555549999999</v>
      </c>
      <c r="O5128">
        <v>0</v>
      </c>
      <c r="P5128">
        <v>41</v>
      </c>
      <c r="Q5128">
        <v>0</v>
      </c>
      <c r="R5128">
        <v>0</v>
      </c>
      <c r="S5128">
        <v>0</v>
      </c>
      <c r="T5128">
        <v>9</v>
      </c>
      <c r="U5128">
        <v>0</v>
      </c>
      <c r="V5128">
        <v>0</v>
      </c>
      <c r="W5128">
        <v>0</v>
      </c>
      <c r="X5128">
        <v>34.457507806026541</v>
      </c>
      <c r="Y5128">
        <v>0</v>
      </c>
      <c r="Z5128">
        <v>0</v>
      </c>
      <c r="AA5128">
        <v>0</v>
      </c>
      <c r="AB5128">
        <v>6.9823212377182005</v>
      </c>
      <c r="AC5128">
        <v>0</v>
      </c>
      <c r="AD5128">
        <v>0</v>
      </c>
      <c r="AE5128">
        <v>41.439829043744744</v>
      </c>
    </row>
    <row r="5129" spans="1:31" x14ac:dyDescent="0.25">
      <c r="A5129">
        <v>1881344</v>
      </c>
      <c r="B5129">
        <v>1</v>
      </c>
      <c r="C5129" t="s">
        <v>80</v>
      </c>
      <c r="D5129" t="s">
        <v>88</v>
      </c>
      <c r="E5129" t="s">
        <v>158</v>
      </c>
      <c r="F5129" t="s">
        <v>14726</v>
      </c>
      <c r="G5129" t="s">
        <v>133</v>
      </c>
      <c r="H5129" t="s">
        <v>134</v>
      </c>
      <c r="I5129" t="s">
        <v>135</v>
      </c>
      <c r="J5129" t="s">
        <v>136</v>
      </c>
      <c r="K5129" t="s">
        <v>137</v>
      </c>
      <c r="L5129" t="s">
        <v>14727</v>
      </c>
      <c r="M5129" t="s">
        <v>14728</v>
      </c>
      <c r="N5129">
        <v>1.536944444</v>
      </c>
      <c r="O5129">
        <v>0</v>
      </c>
      <c r="P5129">
        <v>0</v>
      </c>
      <c r="Q5129">
        <v>0</v>
      </c>
      <c r="R5129">
        <v>0</v>
      </c>
      <c r="S5129">
        <v>1</v>
      </c>
      <c r="T5129">
        <v>0</v>
      </c>
      <c r="U5129">
        <v>0</v>
      </c>
      <c r="V5129">
        <v>0</v>
      </c>
      <c r="W5129">
        <v>0</v>
      </c>
      <c r="X5129">
        <v>0</v>
      </c>
      <c r="Y5129">
        <v>0</v>
      </c>
      <c r="Z5129">
        <v>0</v>
      </c>
      <c r="AA5129">
        <v>86.293990482085377</v>
      </c>
      <c r="AB5129">
        <v>0</v>
      </c>
      <c r="AC5129">
        <v>0</v>
      </c>
      <c r="AD5129">
        <v>0</v>
      </c>
      <c r="AE5129">
        <v>86.293990482085377</v>
      </c>
    </row>
    <row r="5130" spans="1:31" x14ac:dyDescent="0.25">
      <c r="A5130">
        <v>1881346</v>
      </c>
      <c r="B5130">
        <v>1</v>
      </c>
      <c r="C5130" t="s">
        <v>80</v>
      </c>
      <c r="D5130" t="s">
        <v>82</v>
      </c>
      <c r="E5130" t="s">
        <v>146</v>
      </c>
      <c r="F5130" t="s">
        <v>14729</v>
      </c>
      <c r="G5130" t="s">
        <v>171</v>
      </c>
      <c r="H5130" t="s">
        <v>143</v>
      </c>
      <c r="I5130" t="s">
        <v>135</v>
      </c>
      <c r="J5130" t="s">
        <v>136</v>
      </c>
      <c r="K5130" t="s">
        <v>172</v>
      </c>
      <c r="L5130" t="s">
        <v>14730</v>
      </c>
      <c r="M5130" t="s">
        <v>14731</v>
      </c>
      <c r="N5130">
        <v>3.1686027769999998</v>
      </c>
      <c r="O5130">
        <v>0</v>
      </c>
      <c r="P5130">
        <v>98</v>
      </c>
      <c r="Q5130">
        <v>0</v>
      </c>
      <c r="R5130">
        <v>0</v>
      </c>
      <c r="S5130">
        <v>0</v>
      </c>
      <c r="T5130">
        <v>12</v>
      </c>
      <c r="U5130">
        <v>0</v>
      </c>
      <c r="V5130">
        <v>0</v>
      </c>
      <c r="W5130">
        <v>0</v>
      </c>
      <c r="X5130">
        <v>74.973190946478837</v>
      </c>
      <c r="Y5130">
        <v>0</v>
      </c>
      <c r="Z5130">
        <v>0</v>
      </c>
      <c r="AA5130">
        <v>0</v>
      </c>
      <c r="AB5130">
        <v>46.346663002302265</v>
      </c>
      <c r="AC5130">
        <v>0</v>
      </c>
      <c r="AD5130">
        <v>0</v>
      </c>
      <c r="AE5130">
        <v>121.3198539487811</v>
      </c>
    </row>
    <row r="5131" spans="1:31" x14ac:dyDescent="0.25">
      <c r="A5131">
        <v>1881347</v>
      </c>
      <c r="B5131">
        <v>1</v>
      </c>
      <c r="C5131" t="s">
        <v>81</v>
      </c>
      <c r="D5131" t="s">
        <v>123</v>
      </c>
      <c r="E5131" t="s">
        <v>131</v>
      </c>
      <c r="F5131" t="s">
        <v>6131</v>
      </c>
      <c r="G5131" t="s">
        <v>133</v>
      </c>
      <c r="H5131" t="s">
        <v>134</v>
      </c>
      <c r="I5131" t="s">
        <v>135</v>
      </c>
      <c r="J5131" t="s">
        <v>136</v>
      </c>
      <c r="K5131" t="s">
        <v>137</v>
      </c>
      <c r="L5131" t="s">
        <v>14732</v>
      </c>
      <c r="M5131" t="s">
        <v>14733</v>
      </c>
      <c r="N5131">
        <v>1.041111111</v>
      </c>
      <c r="O5131">
        <v>0</v>
      </c>
      <c r="P5131">
        <v>334</v>
      </c>
      <c r="Q5131">
        <v>120</v>
      </c>
      <c r="R5131">
        <v>45</v>
      </c>
      <c r="S5131">
        <v>9</v>
      </c>
      <c r="T5131">
        <v>27</v>
      </c>
      <c r="U5131">
        <v>0</v>
      </c>
      <c r="V5131">
        <v>0</v>
      </c>
      <c r="W5131">
        <v>0</v>
      </c>
      <c r="X5131">
        <v>75.796584184070383</v>
      </c>
      <c r="Y5131">
        <v>563.74752177904838</v>
      </c>
      <c r="Z5131">
        <v>150.46177135103801</v>
      </c>
      <c r="AA5131">
        <v>34.500240643445323</v>
      </c>
      <c r="AB5131">
        <v>38.818989788224954</v>
      </c>
      <c r="AC5131">
        <v>0</v>
      </c>
      <c r="AD5131">
        <v>0</v>
      </c>
      <c r="AE5131">
        <v>863.32510774582704</v>
      </c>
    </row>
    <row r="5132" spans="1:31" x14ac:dyDescent="0.25">
      <c r="A5132">
        <v>1881348</v>
      </c>
      <c r="B5132">
        <v>1</v>
      </c>
      <c r="C5132" t="s">
        <v>80</v>
      </c>
      <c r="D5132" t="s">
        <v>98</v>
      </c>
      <c r="E5132" t="s">
        <v>146</v>
      </c>
      <c r="F5132" t="s">
        <v>14734</v>
      </c>
      <c r="G5132" t="s">
        <v>924</v>
      </c>
      <c r="H5132" t="s">
        <v>143</v>
      </c>
      <c r="I5132" t="s">
        <v>135</v>
      </c>
      <c r="J5132" t="s">
        <v>136</v>
      </c>
      <c r="K5132" t="s">
        <v>137</v>
      </c>
      <c r="L5132" t="s">
        <v>14735</v>
      </c>
      <c r="M5132" t="s">
        <v>14736</v>
      </c>
      <c r="N5132">
        <v>1.311111111</v>
      </c>
      <c r="O5132">
        <v>0</v>
      </c>
      <c r="P5132">
        <v>47</v>
      </c>
      <c r="Q5132">
        <v>0</v>
      </c>
      <c r="R5132">
        <v>0</v>
      </c>
      <c r="S5132">
        <v>0</v>
      </c>
      <c r="T5132">
        <v>8</v>
      </c>
      <c r="U5132">
        <v>0</v>
      </c>
      <c r="V5132">
        <v>0</v>
      </c>
      <c r="W5132">
        <v>0</v>
      </c>
      <c r="X5132">
        <v>16.13554472330561</v>
      </c>
      <c r="Y5132">
        <v>0</v>
      </c>
      <c r="Z5132">
        <v>0</v>
      </c>
      <c r="AA5132">
        <v>0</v>
      </c>
      <c r="AB5132">
        <v>12.252253972677966</v>
      </c>
      <c r="AC5132">
        <v>0</v>
      </c>
      <c r="AD5132">
        <v>0</v>
      </c>
      <c r="AE5132">
        <v>28.387798695983577</v>
      </c>
    </row>
    <row r="5133" spans="1:31" x14ac:dyDescent="0.25">
      <c r="A5133">
        <v>1881351</v>
      </c>
      <c r="B5133">
        <v>1</v>
      </c>
      <c r="C5133" t="s">
        <v>81</v>
      </c>
      <c r="D5133" t="s">
        <v>112</v>
      </c>
      <c r="E5133" t="s">
        <v>140</v>
      </c>
      <c r="F5133" t="s">
        <v>14737</v>
      </c>
      <c r="G5133" t="s">
        <v>163</v>
      </c>
      <c r="H5133" t="s">
        <v>143</v>
      </c>
      <c r="I5133" t="s">
        <v>135</v>
      </c>
      <c r="J5133" t="s">
        <v>136</v>
      </c>
      <c r="K5133" t="s">
        <v>137</v>
      </c>
      <c r="L5133" t="s">
        <v>14738</v>
      </c>
      <c r="M5133" t="s">
        <v>14739</v>
      </c>
      <c r="N5133">
        <v>1.868333333</v>
      </c>
      <c r="O5133">
        <v>0</v>
      </c>
      <c r="P5133">
        <v>1</v>
      </c>
      <c r="Q5133">
        <v>0</v>
      </c>
      <c r="R5133">
        <v>0</v>
      </c>
      <c r="S5133">
        <v>0</v>
      </c>
      <c r="T5133">
        <v>0</v>
      </c>
      <c r="U5133">
        <v>0</v>
      </c>
      <c r="V5133">
        <v>0</v>
      </c>
      <c r="W5133">
        <v>0</v>
      </c>
      <c r="X5133">
        <v>0.24725281898108667</v>
      </c>
      <c r="Y5133">
        <v>0</v>
      </c>
      <c r="Z5133">
        <v>0</v>
      </c>
      <c r="AA5133">
        <v>0</v>
      </c>
      <c r="AB5133">
        <v>0</v>
      </c>
      <c r="AC5133">
        <v>0</v>
      </c>
      <c r="AD5133">
        <v>0</v>
      </c>
      <c r="AE5133">
        <v>0.24725281898108667</v>
      </c>
    </row>
    <row r="5134" spans="1:31" x14ac:dyDescent="0.25">
      <c r="A5134">
        <v>1881354</v>
      </c>
      <c r="B5134">
        <v>1</v>
      </c>
      <c r="C5134" t="s">
        <v>80</v>
      </c>
      <c r="D5134" t="s">
        <v>104</v>
      </c>
      <c r="E5134" t="s">
        <v>210</v>
      </c>
      <c r="F5134" t="s">
        <v>14740</v>
      </c>
      <c r="G5134" t="s">
        <v>133</v>
      </c>
      <c r="H5134" t="s">
        <v>134</v>
      </c>
      <c r="I5134" t="s">
        <v>135</v>
      </c>
      <c r="J5134" t="s">
        <v>136</v>
      </c>
      <c r="K5134" t="s">
        <v>137</v>
      </c>
      <c r="L5134" t="s">
        <v>14741</v>
      </c>
      <c r="M5134" t="s">
        <v>14742</v>
      </c>
      <c r="N5134">
        <v>0.71694444400000001</v>
      </c>
      <c r="O5134">
        <v>8</v>
      </c>
      <c r="P5134">
        <v>141</v>
      </c>
      <c r="Q5134">
        <v>10</v>
      </c>
      <c r="R5134">
        <v>24</v>
      </c>
      <c r="S5134">
        <v>11</v>
      </c>
      <c r="T5134">
        <v>50</v>
      </c>
      <c r="U5134">
        <v>1</v>
      </c>
      <c r="V5134">
        <v>0</v>
      </c>
      <c r="W5134">
        <v>17.068559550454978</v>
      </c>
      <c r="X5134">
        <v>40.249435764657889</v>
      </c>
      <c r="Y5134">
        <v>11.140264801732009</v>
      </c>
      <c r="Z5134">
        <v>24.306498059711934</v>
      </c>
      <c r="AA5134">
        <v>83.91446244285801</v>
      </c>
      <c r="AB5134">
        <v>117.36204404764558</v>
      </c>
      <c r="AC5134">
        <v>17.377400101700751</v>
      </c>
      <c r="AD5134">
        <v>0</v>
      </c>
      <c r="AE5134">
        <v>311.41866476876118</v>
      </c>
    </row>
    <row r="5135" spans="1:31" x14ac:dyDescent="0.25">
      <c r="A5135">
        <v>1881356</v>
      </c>
      <c r="B5135">
        <v>1</v>
      </c>
      <c r="C5135" t="s">
        <v>80</v>
      </c>
      <c r="D5135" t="s">
        <v>104</v>
      </c>
      <c r="E5135" t="s">
        <v>210</v>
      </c>
      <c r="F5135" t="s">
        <v>14743</v>
      </c>
      <c r="G5135" t="s">
        <v>133</v>
      </c>
      <c r="H5135" t="s">
        <v>134</v>
      </c>
      <c r="I5135" t="s">
        <v>135</v>
      </c>
      <c r="J5135" t="s">
        <v>136</v>
      </c>
      <c r="K5135" t="s">
        <v>137</v>
      </c>
      <c r="L5135" t="s">
        <v>14744</v>
      </c>
      <c r="M5135" t="s">
        <v>14745</v>
      </c>
      <c r="N5135">
        <v>1.075</v>
      </c>
      <c r="O5135">
        <v>14</v>
      </c>
      <c r="P5135">
        <v>1031</v>
      </c>
      <c r="Q5135">
        <v>20</v>
      </c>
      <c r="R5135">
        <v>52</v>
      </c>
      <c r="S5135">
        <v>33</v>
      </c>
      <c r="T5135">
        <v>69</v>
      </c>
      <c r="U5135">
        <v>1</v>
      </c>
      <c r="V5135">
        <v>0</v>
      </c>
      <c r="W5135">
        <v>45.820145431290399</v>
      </c>
      <c r="X5135">
        <v>308.56589239814809</v>
      </c>
      <c r="Y5135">
        <v>41.728846114634081</v>
      </c>
      <c r="Z5135">
        <v>24.212407656231825</v>
      </c>
      <c r="AA5135">
        <v>544.33036229254435</v>
      </c>
      <c r="AB5135">
        <v>102.48717733551302</v>
      </c>
      <c r="AC5135">
        <v>43.00461158365944</v>
      </c>
      <c r="AD5135">
        <v>0</v>
      </c>
      <c r="AE5135">
        <v>1110.1494428120211</v>
      </c>
    </row>
    <row r="5136" spans="1:31" x14ac:dyDescent="0.25">
      <c r="A5136">
        <v>1881359</v>
      </c>
      <c r="B5136">
        <v>1</v>
      </c>
      <c r="C5136" t="s">
        <v>81</v>
      </c>
      <c r="D5136" t="s">
        <v>123</v>
      </c>
      <c r="E5136" t="s">
        <v>146</v>
      </c>
      <c r="F5136" t="s">
        <v>14746</v>
      </c>
      <c r="G5136" t="s">
        <v>501</v>
      </c>
      <c r="H5136" t="s">
        <v>143</v>
      </c>
      <c r="I5136" t="s">
        <v>135</v>
      </c>
      <c r="J5136" t="s">
        <v>136</v>
      </c>
      <c r="K5136" t="s">
        <v>137</v>
      </c>
      <c r="L5136" t="s">
        <v>14747</v>
      </c>
      <c r="M5136" t="s">
        <v>14748</v>
      </c>
      <c r="N5136">
        <v>3.4313888879999999</v>
      </c>
      <c r="O5136">
        <v>0</v>
      </c>
      <c r="P5136">
        <v>1</v>
      </c>
      <c r="Q5136">
        <v>0</v>
      </c>
      <c r="R5136">
        <v>0</v>
      </c>
      <c r="S5136">
        <v>0</v>
      </c>
      <c r="T5136">
        <v>9</v>
      </c>
      <c r="U5136">
        <v>0</v>
      </c>
      <c r="V5136">
        <v>0</v>
      </c>
      <c r="W5136">
        <v>0</v>
      </c>
      <c r="X5136">
        <v>1.9164628601802085</v>
      </c>
      <c r="Y5136">
        <v>0</v>
      </c>
      <c r="Z5136">
        <v>0</v>
      </c>
      <c r="AA5136">
        <v>0</v>
      </c>
      <c r="AB5136">
        <v>80.639072988216512</v>
      </c>
      <c r="AC5136">
        <v>0</v>
      </c>
      <c r="AD5136">
        <v>0</v>
      </c>
      <c r="AE5136">
        <v>82.555535848396715</v>
      </c>
    </row>
    <row r="5137" spans="1:31" x14ac:dyDescent="0.25">
      <c r="A5137">
        <v>1881361</v>
      </c>
      <c r="B5137">
        <v>1</v>
      </c>
      <c r="C5137" t="s">
        <v>81</v>
      </c>
      <c r="D5137" t="s">
        <v>115</v>
      </c>
      <c r="E5137" t="s">
        <v>158</v>
      </c>
      <c r="F5137" t="s">
        <v>14749</v>
      </c>
      <c r="G5137" t="s">
        <v>293</v>
      </c>
      <c r="H5137" t="s">
        <v>134</v>
      </c>
      <c r="I5137" t="s">
        <v>135</v>
      </c>
      <c r="J5137" t="s">
        <v>136</v>
      </c>
      <c r="K5137" t="s">
        <v>137</v>
      </c>
      <c r="L5137" t="s">
        <v>14750</v>
      </c>
      <c r="M5137" t="s">
        <v>14751</v>
      </c>
      <c r="N5137">
        <v>1.8533333329999999</v>
      </c>
      <c r="O5137">
        <v>0</v>
      </c>
      <c r="P5137">
        <v>36</v>
      </c>
      <c r="Q5137">
        <v>0</v>
      </c>
      <c r="R5137">
        <v>6</v>
      </c>
      <c r="S5137">
        <v>0</v>
      </c>
      <c r="T5137">
        <v>2</v>
      </c>
      <c r="U5137">
        <v>0</v>
      </c>
      <c r="V5137">
        <v>0</v>
      </c>
      <c r="W5137">
        <v>0</v>
      </c>
      <c r="X5137">
        <v>20.406469415059732</v>
      </c>
      <c r="Y5137">
        <v>0</v>
      </c>
      <c r="Z5137">
        <v>15.186919193300554</v>
      </c>
      <c r="AA5137">
        <v>0</v>
      </c>
      <c r="AB5137">
        <v>8.5615116392923838</v>
      </c>
      <c r="AC5137">
        <v>0</v>
      </c>
      <c r="AD5137">
        <v>0</v>
      </c>
      <c r="AE5137">
        <v>44.15490024765267</v>
      </c>
    </row>
    <row r="5138" spans="1:31" x14ac:dyDescent="0.25">
      <c r="A5138">
        <v>1881362</v>
      </c>
      <c r="B5138">
        <v>1</v>
      </c>
      <c r="C5138" t="s">
        <v>80</v>
      </c>
      <c r="D5138" t="s">
        <v>103</v>
      </c>
      <c r="E5138" t="s">
        <v>229</v>
      </c>
      <c r="F5138" t="s">
        <v>12894</v>
      </c>
      <c r="G5138" t="s">
        <v>476</v>
      </c>
      <c r="H5138" t="s">
        <v>134</v>
      </c>
      <c r="I5138" t="s">
        <v>135</v>
      </c>
      <c r="J5138" t="s">
        <v>136</v>
      </c>
      <c r="K5138" t="s">
        <v>137</v>
      </c>
      <c r="L5138" t="s">
        <v>14752</v>
      </c>
      <c r="M5138" t="s">
        <v>14753</v>
      </c>
      <c r="N5138">
        <v>0.20117499999999999</v>
      </c>
      <c r="O5138">
        <v>2</v>
      </c>
      <c r="P5138">
        <v>348</v>
      </c>
      <c r="Q5138">
        <v>40</v>
      </c>
      <c r="R5138">
        <v>79</v>
      </c>
      <c r="S5138">
        <v>20</v>
      </c>
      <c r="T5138">
        <v>60</v>
      </c>
      <c r="U5138">
        <v>6</v>
      </c>
      <c r="V5138">
        <v>1</v>
      </c>
      <c r="W5138">
        <v>0.45534090195430776</v>
      </c>
      <c r="X5138">
        <v>20.250685681183693</v>
      </c>
      <c r="Y5138">
        <v>72.361380669827753</v>
      </c>
      <c r="Z5138">
        <v>30.548469751078606</v>
      </c>
      <c r="AA5138">
        <v>23.283896733050863</v>
      </c>
      <c r="AB5138">
        <v>15.756970192359887</v>
      </c>
      <c r="AC5138">
        <v>263.47347718550481</v>
      </c>
      <c r="AD5138">
        <v>12.811103798539857</v>
      </c>
      <c r="AE5138">
        <v>438.94132491349978</v>
      </c>
    </row>
    <row r="5139" spans="1:31" x14ac:dyDescent="0.25">
      <c r="A5139">
        <v>1881363</v>
      </c>
      <c r="B5139">
        <v>1</v>
      </c>
      <c r="C5139" t="s">
        <v>80</v>
      </c>
      <c r="D5139" t="s">
        <v>88</v>
      </c>
      <c r="E5139" t="s">
        <v>169</v>
      </c>
      <c r="F5139" t="s">
        <v>14754</v>
      </c>
      <c r="G5139" t="s">
        <v>196</v>
      </c>
      <c r="H5139" t="s">
        <v>143</v>
      </c>
      <c r="I5139" t="s">
        <v>135</v>
      </c>
      <c r="J5139" t="s">
        <v>136</v>
      </c>
      <c r="K5139" t="s">
        <v>172</v>
      </c>
      <c r="L5139" t="s">
        <v>14755</v>
      </c>
      <c r="M5139" t="s">
        <v>14756</v>
      </c>
      <c r="N5139">
        <v>1.199158333</v>
      </c>
      <c r="O5139">
        <v>0</v>
      </c>
      <c r="P5139">
        <v>58</v>
      </c>
      <c r="Q5139">
        <v>0</v>
      </c>
      <c r="R5139">
        <v>0</v>
      </c>
      <c r="S5139">
        <v>0</v>
      </c>
      <c r="T5139">
        <v>2</v>
      </c>
      <c r="U5139">
        <v>0</v>
      </c>
      <c r="V5139">
        <v>0</v>
      </c>
      <c r="W5139">
        <v>0</v>
      </c>
      <c r="X5139">
        <v>18.091399438901441</v>
      </c>
      <c r="Y5139">
        <v>0</v>
      </c>
      <c r="Z5139">
        <v>0</v>
      </c>
      <c r="AA5139">
        <v>0</v>
      </c>
      <c r="AB5139">
        <v>2.9534853040753948</v>
      </c>
      <c r="AC5139">
        <v>0</v>
      </c>
      <c r="AD5139">
        <v>0</v>
      </c>
      <c r="AE5139">
        <v>21.044884742976834</v>
      </c>
    </row>
    <row r="5140" spans="1:31" x14ac:dyDescent="0.25">
      <c r="A5140">
        <v>1881364</v>
      </c>
      <c r="B5140">
        <v>1</v>
      </c>
      <c r="C5140" t="s">
        <v>80</v>
      </c>
      <c r="D5140" t="s">
        <v>104</v>
      </c>
      <c r="E5140" t="s">
        <v>131</v>
      </c>
      <c r="F5140" t="s">
        <v>132</v>
      </c>
      <c r="G5140" t="s">
        <v>900</v>
      </c>
      <c r="H5140" t="s">
        <v>134</v>
      </c>
      <c r="I5140" t="s">
        <v>135</v>
      </c>
      <c r="J5140" t="s">
        <v>136</v>
      </c>
      <c r="K5140" t="s">
        <v>137</v>
      </c>
      <c r="L5140" t="s">
        <v>14757</v>
      </c>
      <c r="M5140" t="s">
        <v>14758</v>
      </c>
      <c r="N5140">
        <v>2.9711111109999999</v>
      </c>
      <c r="O5140">
        <v>4</v>
      </c>
      <c r="P5140">
        <v>19</v>
      </c>
      <c r="Q5140">
        <v>25</v>
      </c>
      <c r="R5140">
        <v>40</v>
      </c>
      <c r="S5140">
        <v>8</v>
      </c>
      <c r="T5140">
        <v>18</v>
      </c>
      <c r="U5140">
        <v>0</v>
      </c>
      <c r="V5140">
        <v>0</v>
      </c>
      <c r="W5140">
        <v>3.8506429761969923</v>
      </c>
      <c r="X5140">
        <v>19.30289854676165</v>
      </c>
      <c r="Y5140">
        <v>116.50148789473374</v>
      </c>
      <c r="Z5140">
        <v>197.48262887368944</v>
      </c>
      <c r="AA5140">
        <v>44.682677060658563</v>
      </c>
      <c r="AB5140">
        <v>39.130150655640257</v>
      </c>
      <c r="AC5140">
        <v>0</v>
      </c>
      <c r="AD5140">
        <v>0</v>
      </c>
      <c r="AE5140">
        <v>420.95048600768064</v>
      </c>
    </row>
    <row r="5141" spans="1:31" x14ac:dyDescent="0.25">
      <c r="A5141">
        <v>1881365</v>
      </c>
      <c r="B5141">
        <v>1</v>
      </c>
      <c r="C5141" t="s">
        <v>81</v>
      </c>
      <c r="D5141" t="s">
        <v>122</v>
      </c>
      <c r="E5141" t="s">
        <v>146</v>
      </c>
      <c r="F5141" t="s">
        <v>440</v>
      </c>
      <c r="G5141" t="s">
        <v>501</v>
      </c>
      <c r="H5141" t="s">
        <v>143</v>
      </c>
      <c r="I5141" t="s">
        <v>135</v>
      </c>
      <c r="J5141" t="s">
        <v>136</v>
      </c>
      <c r="K5141" t="s">
        <v>137</v>
      </c>
      <c r="L5141" t="s">
        <v>14759</v>
      </c>
      <c r="M5141" t="s">
        <v>14760</v>
      </c>
      <c r="N5141">
        <v>2.5336111109999999</v>
      </c>
      <c r="O5141">
        <v>0</v>
      </c>
      <c r="P5141">
        <v>168</v>
      </c>
      <c r="Q5141">
        <v>0</v>
      </c>
      <c r="R5141">
        <v>0</v>
      </c>
      <c r="S5141">
        <v>0</v>
      </c>
      <c r="T5141">
        <v>20</v>
      </c>
      <c r="U5141">
        <v>0</v>
      </c>
      <c r="V5141">
        <v>0</v>
      </c>
      <c r="W5141">
        <v>0</v>
      </c>
      <c r="X5141">
        <v>74.219518205375778</v>
      </c>
      <c r="Y5141">
        <v>0</v>
      </c>
      <c r="Z5141">
        <v>0</v>
      </c>
      <c r="AA5141">
        <v>0</v>
      </c>
      <c r="AB5141">
        <v>44.557719388608753</v>
      </c>
      <c r="AC5141">
        <v>0</v>
      </c>
      <c r="AD5141">
        <v>0</v>
      </c>
      <c r="AE5141">
        <v>118.77723759398452</v>
      </c>
    </row>
    <row r="5142" spans="1:31" x14ac:dyDescent="0.25">
      <c r="A5142">
        <v>1881366</v>
      </c>
      <c r="B5142">
        <v>1</v>
      </c>
      <c r="C5142" t="s">
        <v>80</v>
      </c>
      <c r="D5142" t="s">
        <v>85</v>
      </c>
      <c r="E5142" t="s">
        <v>222</v>
      </c>
      <c r="F5142" t="s">
        <v>14761</v>
      </c>
      <c r="G5142" t="s">
        <v>663</v>
      </c>
      <c r="H5142" t="s">
        <v>143</v>
      </c>
      <c r="I5142" t="s">
        <v>135</v>
      </c>
      <c r="J5142" t="s">
        <v>136</v>
      </c>
      <c r="K5142" t="s">
        <v>137</v>
      </c>
      <c r="L5142" t="s">
        <v>14762</v>
      </c>
      <c r="M5142" t="s">
        <v>14763</v>
      </c>
      <c r="N5142">
        <v>1.0325</v>
      </c>
      <c r="O5142">
        <v>0</v>
      </c>
      <c r="P5142">
        <v>43</v>
      </c>
      <c r="Q5142">
        <v>0</v>
      </c>
      <c r="R5142">
        <v>0</v>
      </c>
      <c r="S5142">
        <v>0</v>
      </c>
      <c r="T5142">
        <v>8</v>
      </c>
      <c r="U5142">
        <v>0</v>
      </c>
      <c r="V5142">
        <v>0</v>
      </c>
      <c r="W5142">
        <v>0</v>
      </c>
      <c r="X5142">
        <v>8.6140844917946247</v>
      </c>
      <c r="Y5142">
        <v>0</v>
      </c>
      <c r="Z5142">
        <v>0</v>
      </c>
      <c r="AA5142">
        <v>0</v>
      </c>
      <c r="AB5142">
        <v>7.5931255547251926</v>
      </c>
      <c r="AC5142">
        <v>0</v>
      </c>
      <c r="AD5142">
        <v>0</v>
      </c>
      <c r="AE5142">
        <v>16.207210046519819</v>
      </c>
    </row>
    <row r="5143" spans="1:31" x14ac:dyDescent="0.25">
      <c r="A5143">
        <v>1881367</v>
      </c>
      <c r="B5143">
        <v>1</v>
      </c>
      <c r="C5143" t="s">
        <v>80</v>
      </c>
      <c r="D5143" t="s">
        <v>105</v>
      </c>
      <c r="E5143" t="s">
        <v>222</v>
      </c>
      <c r="F5143" t="s">
        <v>14233</v>
      </c>
      <c r="G5143" t="s">
        <v>663</v>
      </c>
      <c r="H5143" t="s">
        <v>143</v>
      </c>
      <c r="I5143" t="s">
        <v>135</v>
      </c>
      <c r="J5143" t="s">
        <v>136</v>
      </c>
      <c r="K5143" t="s">
        <v>137</v>
      </c>
      <c r="L5143" t="s">
        <v>14764</v>
      </c>
      <c r="M5143" t="s">
        <v>14765</v>
      </c>
      <c r="N5143">
        <v>1.076944444</v>
      </c>
      <c r="O5143">
        <v>0</v>
      </c>
      <c r="P5143">
        <v>49</v>
      </c>
      <c r="Q5143">
        <v>0</v>
      </c>
      <c r="R5143">
        <v>0</v>
      </c>
      <c r="S5143">
        <v>0</v>
      </c>
      <c r="T5143">
        <v>12</v>
      </c>
      <c r="U5143">
        <v>0</v>
      </c>
      <c r="V5143">
        <v>0</v>
      </c>
      <c r="W5143">
        <v>0</v>
      </c>
      <c r="X5143">
        <v>18.157009916155179</v>
      </c>
      <c r="Y5143">
        <v>0</v>
      </c>
      <c r="Z5143">
        <v>0</v>
      </c>
      <c r="AA5143">
        <v>0</v>
      </c>
      <c r="AB5143">
        <v>27.385210173406104</v>
      </c>
      <c r="AC5143">
        <v>0</v>
      </c>
      <c r="AD5143">
        <v>0</v>
      </c>
      <c r="AE5143">
        <v>45.542220089561283</v>
      </c>
    </row>
    <row r="5144" spans="1:31" x14ac:dyDescent="0.25">
      <c r="A5144">
        <v>1881368</v>
      </c>
      <c r="B5144">
        <v>1</v>
      </c>
      <c r="C5144" t="s">
        <v>80</v>
      </c>
      <c r="D5144" t="s">
        <v>100</v>
      </c>
      <c r="E5144" t="s">
        <v>158</v>
      </c>
      <c r="F5144" t="s">
        <v>14766</v>
      </c>
      <c r="G5144" t="s">
        <v>219</v>
      </c>
      <c r="H5144" t="s">
        <v>134</v>
      </c>
      <c r="I5144" t="s">
        <v>135</v>
      </c>
      <c r="J5144" t="s">
        <v>136</v>
      </c>
      <c r="K5144" t="s">
        <v>137</v>
      </c>
      <c r="L5144" t="s">
        <v>14767</v>
      </c>
      <c r="M5144" t="s">
        <v>14768</v>
      </c>
      <c r="N5144">
        <v>2.321111111</v>
      </c>
      <c r="O5144">
        <v>0</v>
      </c>
      <c r="P5144">
        <v>16</v>
      </c>
      <c r="Q5144">
        <v>0</v>
      </c>
      <c r="R5144">
        <v>9</v>
      </c>
      <c r="S5144">
        <v>0</v>
      </c>
      <c r="T5144">
        <v>2</v>
      </c>
      <c r="U5144">
        <v>0</v>
      </c>
      <c r="V5144">
        <v>0</v>
      </c>
      <c r="W5144">
        <v>0</v>
      </c>
      <c r="X5144">
        <v>19.07602115474894</v>
      </c>
      <c r="Y5144">
        <v>0</v>
      </c>
      <c r="Z5144">
        <v>46.485789404833064</v>
      </c>
      <c r="AA5144">
        <v>0</v>
      </c>
      <c r="AB5144">
        <v>9.12635101587011E-2</v>
      </c>
      <c r="AC5144">
        <v>0</v>
      </c>
      <c r="AD5144">
        <v>0</v>
      </c>
      <c r="AE5144">
        <v>65.653074069740697</v>
      </c>
    </row>
    <row r="5145" spans="1:31" x14ac:dyDescent="0.25">
      <c r="A5145">
        <v>1881375</v>
      </c>
      <c r="B5145">
        <v>1</v>
      </c>
      <c r="C5145" t="s">
        <v>80</v>
      </c>
      <c r="D5145" t="s">
        <v>90</v>
      </c>
      <c r="E5145" t="s">
        <v>169</v>
      </c>
      <c r="F5145" t="s">
        <v>14769</v>
      </c>
      <c r="G5145" t="s">
        <v>183</v>
      </c>
      <c r="H5145" t="s">
        <v>143</v>
      </c>
      <c r="I5145" t="s">
        <v>135</v>
      </c>
      <c r="J5145" t="s">
        <v>136</v>
      </c>
      <c r="K5145" t="s">
        <v>137</v>
      </c>
      <c r="L5145" t="s">
        <v>14770</v>
      </c>
      <c r="M5145" t="s">
        <v>14771</v>
      </c>
      <c r="N5145">
        <v>2.2136111110000001</v>
      </c>
      <c r="O5145">
        <v>0</v>
      </c>
      <c r="P5145">
        <v>198</v>
      </c>
      <c r="Q5145">
        <v>0</v>
      </c>
      <c r="R5145">
        <v>0</v>
      </c>
      <c r="S5145">
        <v>0</v>
      </c>
      <c r="T5145">
        <v>181</v>
      </c>
      <c r="U5145">
        <v>0</v>
      </c>
      <c r="V5145">
        <v>2</v>
      </c>
      <c r="W5145">
        <v>0</v>
      </c>
      <c r="X5145">
        <v>108.56837434752943</v>
      </c>
      <c r="Y5145">
        <v>0</v>
      </c>
      <c r="Z5145">
        <v>0</v>
      </c>
      <c r="AA5145">
        <v>0</v>
      </c>
      <c r="AB5145">
        <v>691.14285515207166</v>
      </c>
      <c r="AC5145">
        <v>0</v>
      </c>
      <c r="AD5145">
        <v>45.377121797432778</v>
      </c>
      <c r="AE5145">
        <v>845.08835129703391</v>
      </c>
    </row>
    <row r="5146" spans="1:31" x14ac:dyDescent="0.25">
      <c r="A5146">
        <v>1881380</v>
      </c>
      <c r="B5146">
        <v>1</v>
      </c>
      <c r="C5146" t="s">
        <v>81</v>
      </c>
      <c r="D5146" t="s">
        <v>115</v>
      </c>
      <c r="E5146" t="s">
        <v>146</v>
      </c>
      <c r="F5146" t="s">
        <v>14772</v>
      </c>
      <c r="G5146" t="s">
        <v>148</v>
      </c>
      <c r="H5146" t="s">
        <v>143</v>
      </c>
      <c r="I5146" t="s">
        <v>135</v>
      </c>
      <c r="J5146" t="s">
        <v>136</v>
      </c>
      <c r="K5146" t="s">
        <v>137</v>
      </c>
      <c r="L5146" t="s">
        <v>14773</v>
      </c>
      <c r="M5146" t="s">
        <v>14774</v>
      </c>
      <c r="N5146">
        <v>6.0266666659999997</v>
      </c>
      <c r="O5146">
        <v>0</v>
      </c>
      <c r="P5146">
        <v>3</v>
      </c>
      <c r="Q5146">
        <v>0</v>
      </c>
      <c r="R5146">
        <v>0</v>
      </c>
      <c r="S5146">
        <v>0</v>
      </c>
      <c r="T5146">
        <v>0</v>
      </c>
      <c r="U5146">
        <v>0</v>
      </c>
      <c r="V5146">
        <v>0</v>
      </c>
      <c r="W5146">
        <v>0</v>
      </c>
      <c r="X5146">
        <v>0.83221376729776886</v>
      </c>
      <c r="Y5146">
        <v>0</v>
      </c>
      <c r="Z5146">
        <v>0</v>
      </c>
      <c r="AA5146">
        <v>0</v>
      </c>
      <c r="AB5146">
        <v>0</v>
      </c>
      <c r="AC5146">
        <v>0</v>
      </c>
      <c r="AD5146">
        <v>0</v>
      </c>
      <c r="AE5146">
        <v>0.83221376729776886</v>
      </c>
    </row>
    <row r="5147" spans="1:31" x14ac:dyDescent="0.25">
      <c r="A5147">
        <v>1881381</v>
      </c>
      <c r="B5147">
        <v>1</v>
      </c>
      <c r="C5147" t="s">
        <v>81</v>
      </c>
      <c r="D5147" t="s">
        <v>117</v>
      </c>
      <c r="E5147" t="s">
        <v>131</v>
      </c>
      <c r="F5147" t="s">
        <v>14775</v>
      </c>
      <c r="G5147" t="s">
        <v>133</v>
      </c>
      <c r="H5147" t="s">
        <v>134</v>
      </c>
      <c r="I5147" t="s">
        <v>152</v>
      </c>
      <c r="J5147" t="s">
        <v>136</v>
      </c>
      <c r="K5147" t="s">
        <v>137</v>
      </c>
      <c r="L5147" t="s">
        <v>14776</v>
      </c>
      <c r="M5147" t="s">
        <v>14777</v>
      </c>
      <c r="N5147">
        <v>1.8888888E-2</v>
      </c>
      <c r="O5147">
        <v>1</v>
      </c>
      <c r="P5147">
        <v>284</v>
      </c>
      <c r="Q5147">
        <v>48</v>
      </c>
      <c r="R5147">
        <v>57</v>
      </c>
      <c r="S5147">
        <v>3</v>
      </c>
      <c r="T5147">
        <v>14</v>
      </c>
      <c r="U5147">
        <v>0</v>
      </c>
      <c r="V5147">
        <v>0</v>
      </c>
      <c r="W5147">
        <v>2.3347962505833337E-3</v>
      </c>
      <c r="X5147">
        <v>1.4305995720259528</v>
      </c>
      <c r="Y5147">
        <v>5.3321024159363475</v>
      </c>
      <c r="Z5147">
        <v>1.2685475387454832</v>
      </c>
      <c r="AA5147">
        <v>0.3105886274321833</v>
      </c>
      <c r="AB5147">
        <v>0.20330576596034999</v>
      </c>
      <c r="AC5147">
        <v>0</v>
      </c>
      <c r="AD5147">
        <v>0</v>
      </c>
      <c r="AE5147">
        <v>8.5474787163509003</v>
      </c>
    </row>
    <row r="5148" spans="1:31" x14ac:dyDescent="0.25">
      <c r="A5148">
        <v>1881387</v>
      </c>
      <c r="B5148">
        <v>1</v>
      </c>
      <c r="C5148" t="s">
        <v>80</v>
      </c>
      <c r="D5148" t="s">
        <v>94</v>
      </c>
      <c r="E5148" t="s">
        <v>210</v>
      </c>
      <c r="F5148" t="s">
        <v>14778</v>
      </c>
      <c r="G5148" t="s">
        <v>133</v>
      </c>
      <c r="H5148" t="s">
        <v>134</v>
      </c>
      <c r="I5148" t="s">
        <v>152</v>
      </c>
      <c r="J5148" t="s">
        <v>136</v>
      </c>
      <c r="K5148" t="s">
        <v>137</v>
      </c>
      <c r="L5148" t="s">
        <v>14779</v>
      </c>
      <c r="M5148" t="s">
        <v>14780</v>
      </c>
      <c r="N5148">
        <v>4.1666665999999998E-2</v>
      </c>
      <c r="O5148">
        <v>0</v>
      </c>
      <c r="P5148">
        <v>2699</v>
      </c>
      <c r="Q5148">
        <v>0</v>
      </c>
      <c r="R5148">
        <v>11</v>
      </c>
      <c r="S5148">
        <v>1</v>
      </c>
      <c r="T5148">
        <v>856</v>
      </c>
      <c r="U5148">
        <v>0</v>
      </c>
      <c r="V5148">
        <v>0</v>
      </c>
      <c r="W5148">
        <v>0</v>
      </c>
      <c r="X5148">
        <v>19.30302141053112</v>
      </c>
      <c r="Y5148">
        <v>0</v>
      </c>
      <c r="Z5148">
        <v>0.62970665912245827</v>
      </c>
      <c r="AA5148">
        <v>2.9983639290408335</v>
      </c>
      <c r="AB5148">
        <v>24.629604345878256</v>
      </c>
      <c r="AC5148">
        <v>0</v>
      </c>
      <c r="AD5148">
        <v>0</v>
      </c>
      <c r="AE5148">
        <v>47.560696344572669</v>
      </c>
    </row>
    <row r="5149" spans="1:31" x14ac:dyDescent="0.25">
      <c r="A5149">
        <v>1881390</v>
      </c>
      <c r="B5149">
        <v>1</v>
      </c>
      <c r="C5149" t="s">
        <v>80</v>
      </c>
      <c r="D5149" t="s">
        <v>105</v>
      </c>
      <c r="E5149" t="s">
        <v>146</v>
      </c>
      <c r="F5149" t="s">
        <v>5012</v>
      </c>
      <c r="G5149" t="s">
        <v>148</v>
      </c>
      <c r="H5149" t="s">
        <v>143</v>
      </c>
      <c r="I5149" t="s">
        <v>135</v>
      </c>
      <c r="J5149" t="s">
        <v>136</v>
      </c>
      <c r="K5149" t="s">
        <v>137</v>
      </c>
      <c r="L5149" t="s">
        <v>14781</v>
      </c>
      <c r="M5149" t="s">
        <v>14782</v>
      </c>
      <c r="N5149">
        <v>1.279722222</v>
      </c>
      <c r="O5149">
        <v>0</v>
      </c>
      <c r="P5149">
        <v>143</v>
      </c>
      <c r="Q5149">
        <v>0</v>
      </c>
      <c r="R5149">
        <v>0</v>
      </c>
      <c r="S5149">
        <v>0</v>
      </c>
      <c r="T5149">
        <v>29</v>
      </c>
      <c r="U5149">
        <v>0</v>
      </c>
      <c r="V5149">
        <v>0</v>
      </c>
      <c r="W5149">
        <v>0</v>
      </c>
      <c r="X5149">
        <v>45.565034685912323</v>
      </c>
      <c r="Y5149">
        <v>0</v>
      </c>
      <c r="Z5149">
        <v>0</v>
      </c>
      <c r="AA5149">
        <v>0</v>
      </c>
      <c r="AB5149">
        <v>49.95976131783538</v>
      </c>
      <c r="AC5149">
        <v>0</v>
      </c>
      <c r="AD5149">
        <v>0</v>
      </c>
      <c r="AE5149">
        <v>95.524796003747696</v>
      </c>
    </row>
    <row r="5150" spans="1:31" x14ac:dyDescent="0.25">
      <c r="A5150">
        <v>1881394</v>
      </c>
      <c r="B5150">
        <v>1</v>
      </c>
      <c r="C5150" t="s">
        <v>80</v>
      </c>
      <c r="D5150" t="s">
        <v>95</v>
      </c>
      <c r="E5150" t="s">
        <v>210</v>
      </c>
      <c r="F5150" t="s">
        <v>14367</v>
      </c>
      <c r="G5150" t="s">
        <v>133</v>
      </c>
      <c r="H5150" t="s">
        <v>134</v>
      </c>
      <c r="I5150" t="s">
        <v>135</v>
      </c>
      <c r="J5150" t="s">
        <v>136</v>
      </c>
      <c r="K5150" t="s">
        <v>137</v>
      </c>
      <c r="L5150" t="s">
        <v>14783</v>
      </c>
      <c r="M5150" t="s">
        <v>14784</v>
      </c>
      <c r="N5150">
        <v>7.7777777000000006E-2</v>
      </c>
      <c r="O5150">
        <v>5</v>
      </c>
      <c r="P5150">
        <v>2171</v>
      </c>
      <c r="Q5150">
        <v>25</v>
      </c>
      <c r="R5150">
        <v>21</v>
      </c>
      <c r="S5150">
        <v>24</v>
      </c>
      <c r="T5150">
        <v>107</v>
      </c>
      <c r="U5150">
        <v>1</v>
      </c>
      <c r="V5150">
        <v>0</v>
      </c>
      <c r="W5150">
        <v>1.1479500810353334</v>
      </c>
      <c r="X5150">
        <v>41.622901597789671</v>
      </c>
      <c r="Y5150">
        <v>9.8870707679582228</v>
      </c>
      <c r="Z5150">
        <v>0.73023917476121103</v>
      </c>
      <c r="AA5150">
        <v>30.066135111278466</v>
      </c>
      <c r="AB5150">
        <v>10.773950773339212</v>
      </c>
      <c r="AC5150">
        <v>0.24580752896972224</v>
      </c>
      <c r="AD5150">
        <v>0</v>
      </c>
      <c r="AE5150">
        <v>94.474055035131826</v>
      </c>
    </row>
    <row r="5151" spans="1:31" x14ac:dyDescent="0.25">
      <c r="A5151">
        <v>1881395</v>
      </c>
      <c r="B5151">
        <v>1</v>
      </c>
      <c r="C5151" t="s">
        <v>81</v>
      </c>
      <c r="D5151" t="s">
        <v>118</v>
      </c>
      <c r="E5151" t="s">
        <v>146</v>
      </c>
      <c r="F5151" t="s">
        <v>14785</v>
      </c>
      <c r="G5151" t="s">
        <v>148</v>
      </c>
      <c r="H5151" t="s">
        <v>143</v>
      </c>
      <c r="I5151" t="s">
        <v>135</v>
      </c>
      <c r="J5151" t="s">
        <v>136</v>
      </c>
      <c r="K5151" t="s">
        <v>137</v>
      </c>
      <c r="L5151" t="s">
        <v>14786</v>
      </c>
      <c r="M5151" t="s">
        <v>14787</v>
      </c>
      <c r="N5151">
        <v>1.2777777770000001</v>
      </c>
      <c r="O5151">
        <v>0</v>
      </c>
      <c r="P5151">
        <v>10</v>
      </c>
      <c r="Q5151">
        <v>0</v>
      </c>
      <c r="R5151">
        <v>0</v>
      </c>
      <c r="S5151">
        <v>0</v>
      </c>
      <c r="T5151">
        <v>0</v>
      </c>
      <c r="U5151">
        <v>0</v>
      </c>
      <c r="V5151">
        <v>0</v>
      </c>
      <c r="W5151">
        <v>0</v>
      </c>
      <c r="X5151">
        <v>2.8853262570408718</v>
      </c>
      <c r="Y5151">
        <v>0</v>
      </c>
      <c r="Z5151">
        <v>0</v>
      </c>
      <c r="AA5151">
        <v>0</v>
      </c>
      <c r="AB5151">
        <v>0</v>
      </c>
      <c r="AC5151">
        <v>0</v>
      </c>
      <c r="AD5151">
        <v>0</v>
      </c>
      <c r="AE5151">
        <v>2.8853262570408718</v>
      </c>
    </row>
    <row r="5152" spans="1:31" x14ac:dyDescent="0.25">
      <c r="A5152">
        <v>1881396</v>
      </c>
      <c r="B5152">
        <v>1</v>
      </c>
      <c r="C5152" t="s">
        <v>80</v>
      </c>
      <c r="D5152" t="s">
        <v>97</v>
      </c>
      <c r="E5152" t="s">
        <v>146</v>
      </c>
      <c r="F5152" t="s">
        <v>4777</v>
      </c>
      <c r="G5152" t="s">
        <v>148</v>
      </c>
      <c r="H5152" t="s">
        <v>143</v>
      </c>
      <c r="I5152" t="s">
        <v>135</v>
      </c>
      <c r="J5152" t="s">
        <v>136</v>
      </c>
      <c r="K5152" t="s">
        <v>137</v>
      </c>
      <c r="L5152" t="s">
        <v>14788</v>
      </c>
      <c r="M5152" t="s">
        <v>14789</v>
      </c>
      <c r="N5152">
        <v>2.7691666659999998</v>
      </c>
      <c r="O5152">
        <v>0</v>
      </c>
      <c r="P5152">
        <v>13</v>
      </c>
      <c r="Q5152">
        <v>0</v>
      </c>
      <c r="R5152">
        <v>0</v>
      </c>
      <c r="S5152">
        <v>0</v>
      </c>
      <c r="T5152">
        <v>7</v>
      </c>
      <c r="U5152">
        <v>0</v>
      </c>
      <c r="V5152">
        <v>0</v>
      </c>
      <c r="W5152">
        <v>0</v>
      </c>
      <c r="X5152">
        <v>7.836904900151068</v>
      </c>
      <c r="Y5152">
        <v>0</v>
      </c>
      <c r="Z5152">
        <v>0</v>
      </c>
      <c r="AA5152">
        <v>0</v>
      </c>
      <c r="AB5152">
        <v>14.412117614438356</v>
      </c>
      <c r="AC5152">
        <v>0</v>
      </c>
      <c r="AD5152">
        <v>0</v>
      </c>
      <c r="AE5152">
        <v>22.249022514589424</v>
      </c>
    </row>
    <row r="5153" spans="1:31" x14ac:dyDescent="0.25">
      <c r="A5153">
        <v>1881402</v>
      </c>
      <c r="B5153">
        <v>1</v>
      </c>
      <c r="C5153" t="s">
        <v>80</v>
      </c>
      <c r="D5153" t="s">
        <v>92</v>
      </c>
      <c r="E5153" t="s">
        <v>210</v>
      </c>
      <c r="F5153" t="s">
        <v>4377</v>
      </c>
      <c r="G5153" t="s">
        <v>133</v>
      </c>
      <c r="H5153" t="s">
        <v>134</v>
      </c>
      <c r="I5153" t="s">
        <v>135</v>
      </c>
      <c r="J5153" t="s">
        <v>136</v>
      </c>
      <c r="K5153" t="s">
        <v>137</v>
      </c>
      <c r="L5153" t="s">
        <v>14790</v>
      </c>
      <c r="M5153" t="s">
        <v>14791</v>
      </c>
      <c r="N5153">
        <v>0.69555555499999999</v>
      </c>
      <c r="O5153">
        <v>0</v>
      </c>
      <c r="P5153">
        <v>828</v>
      </c>
      <c r="Q5153">
        <v>2</v>
      </c>
      <c r="R5153">
        <v>235</v>
      </c>
      <c r="S5153">
        <v>7</v>
      </c>
      <c r="T5153">
        <v>75</v>
      </c>
      <c r="U5153">
        <v>0</v>
      </c>
      <c r="V5153">
        <v>1</v>
      </c>
      <c r="W5153">
        <v>0</v>
      </c>
      <c r="X5153">
        <v>132.23767369584891</v>
      </c>
      <c r="Y5153">
        <v>0.56570506992797109</v>
      </c>
      <c r="Z5153">
        <v>66.427458902928507</v>
      </c>
      <c r="AA5153">
        <v>9.3104717707092028</v>
      </c>
      <c r="AB5153">
        <v>94.800144252878226</v>
      </c>
      <c r="AC5153">
        <v>0</v>
      </c>
      <c r="AD5153">
        <v>0.14273430611533333</v>
      </c>
      <c r="AE5153">
        <v>303.48418799840817</v>
      </c>
    </row>
    <row r="5154" spans="1:31" x14ac:dyDescent="0.25">
      <c r="A5154">
        <v>1881403</v>
      </c>
      <c r="B5154">
        <v>1</v>
      </c>
      <c r="C5154" t="s">
        <v>80</v>
      </c>
      <c r="D5154" t="s">
        <v>82</v>
      </c>
      <c r="E5154" t="s">
        <v>140</v>
      </c>
      <c r="F5154" t="s">
        <v>14792</v>
      </c>
      <c r="G5154" t="s">
        <v>207</v>
      </c>
      <c r="H5154" t="s">
        <v>143</v>
      </c>
      <c r="I5154" t="s">
        <v>135</v>
      </c>
      <c r="J5154" t="s">
        <v>136</v>
      </c>
      <c r="K5154" t="s">
        <v>137</v>
      </c>
      <c r="L5154" t="s">
        <v>14793</v>
      </c>
      <c r="M5154" t="s">
        <v>14794</v>
      </c>
      <c r="N5154">
        <v>3.602222222</v>
      </c>
      <c r="O5154">
        <v>0</v>
      </c>
      <c r="P5154">
        <v>0</v>
      </c>
      <c r="Q5154">
        <v>0</v>
      </c>
      <c r="R5154">
        <v>0</v>
      </c>
      <c r="S5154">
        <v>0</v>
      </c>
      <c r="T5154">
        <v>1</v>
      </c>
      <c r="U5154">
        <v>0</v>
      </c>
      <c r="V5154">
        <v>0</v>
      </c>
      <c r="W5154">
        <v>0</v>
      </c>
      <c r="X5154">
        <v>0</v>
      </c>
      <c r="Y5154">
        <v>0</v>
      </c>
      <c r="Z5154">
        <v>0</v>
      </c>
      <c r="AA5154">
        <v>0</v>
      </c>
      <c r="AB5154">
        <v>290.30540959644804</v>
      </c>
      <c r="AC5154">
        <v>0</v>
      </c>
      <c r="AD5154">
        <v>0</v>
      </c>
      <c r="AE5154">
        <v>290.30540959644804</v>
      </c>
    </row>
    <row r="5155" spans="1:31" x14ac:dyDescent="0.25">
      <c r="A5155">
        <v>1881405</v>
      </c>
      <c r="B5155">
        <v>1</v>
      </c>
      <c r="C5155" t="s">
        <v>80</v>
      </c>
      <c r="D5155" t="s">
        <v>84</v>
      </c>
      <c r="E5155" t="s">
        <v>222</v>
      </c>
      <c r="F5155" t="s">
        <v>14795</v>
      </c>
      <c r="G5155" t="s">
        <v>148</v>
      </c>
      <c r="H5155" t="s">
        <v>143</v>
      </c>
      <c r="I5155" t="s">
        <v>135</v>
      </c>
      <c r="J5155" t="s">
        <v>136</v>
      </c>
      <c r="K5155" t="s">
        <v>137</v>
      </c>
      <c r="L5155" t="s">
        <v>14796</v>
      </c>
      <c r="M5155" t="s">
        <v>14797</v>
      </c>
      <c r="N5155">
        <v>2.4138888879999998</v>
      </c>
      <c r="O5155">
        <v>0</v>
      </c>
      <c r="P5155">
        <v>13</v>
      </c>
      <c r="Q5155">
        <v>0</v>
      </c>
      <c r="R5155">
        <v>0</v>
      </c>
      <c r="S5155">
        <v>0</v>
      </c>
      <c r="T5155">
        <v>0</v>
      </c>
      <c r="U5155">
        <v>0</v>
      </c>
      <c r="V5155">
        <v>0</v>
      </c>
      <c r="W5155">
        <v>0</v>
      </c>
      <c r="X5155">
        <v>11.518379589563368</v>
      </c>
      <c r="Y5155">
        <v>0</v>
      </c>
      <c r="Z5155">
        <v>0</v>
      </c>
      <c r="AA5155">
        <v>0</v>
      </c>
      <c r="AB5155">
        <v>0</v>
      </c>
      <c r="AC5155">
        <v>0</v>
      </c>
      <c r="AD5155">
        <v>0</v>
      </c>
      <c r="AE5155">
        <v>11.518379589563368</v>
      </c>
    </row>
    <row r="5156" spans="1:31" x14ac:dyDescent="0.25">
      <c r="A5156">
        <v>1881406</v>
      </c>
      <c r="B5156">
        <v>1</v>
      </c>
      <c r="C5156" t="s">
        <v>80</v>
      </c>
      <c r="D5156" t="s">
        <v>104</v>
      </c>
      <c r="E5156" t="s">
        <v>158</v>
      </c>
      <c r="F5156" t="s">
        <v>14798</v>
      </c>
      <c r="G5156" t="s">
        <v>560</v>
      </c>
      <c r="H5156" t="s">
        <v>134</v>
      </c>
      <c r="I5156" t="s">
        <v>135</v>
      </c>
      <c r="J5156" t="s">
        <v>136</v>
      </c>
      <c r="K5156" t="s">
        <v>137</v>
      </c>
      <c r="L5156" t="s">
        <v>14799</v>
      </c>
      <c r="M5156" t="s">
        <v>14800</v>
      </c>
      <c r="N5156">
        <v>8.2513888879999993</v>
      </c>
      <c r="O5156">
        <v>0</v>
      </c>
      <c r="P5156">
        <v>181</v>
      </c>
      <c r="Q5156">
        <v>0</v>
      </c>
      <c r="R5156">
        <v>4</v>
      </c>
      <c r="S5156">
        <v>0</v>
      </c>
      <c r="T5156">
        <v>7</v>
      </c>
      <c r="U5156">
        <v>0</v>
      </c>
      <c r="V5156">
        <v>0</v>
      </c>
      <c r="W5156">
        <v>0</v>
      </c>
      <c r="X5156">
        <v>426.80271252291345</v>
      </c>
      <c r="Y5156">
        <v>0</v>
      </c>
      <c r="Z5156">
        <v>35.597638098159912</v>
      </c>
      <c r="AA5156">
        <v>0</v>
      </c>
      <c r="AB5156">
        <v>34.182502068880346</v>
      </c>
      <c r="AC5156">
        <v>0</v>
      </c>
      <c r="AD5156">
        <v>0</v>
      </c>
      <c r="AE5156">
        <v>496.58285268995371</v>
      </c>
    </row>
    <row r="5157" spans="1:31" x14ac:dyDescent="0.25">
      <c r="A5157">
        <v>1881407</v>
      </c>
      <c r="B5157">
        <v>1</v>
      </c>
      <c r="C5157" t="s">
        <v>81</v>
      </c>
      <c r="D5157" t="s">
        <v>122</v>
      </c>
      <c r="E5157" t="s">
        <v>131</v>
      </c>
      <c r="F5157" t="s">
        <v>1582</v>
      </c>
      <c r="G5157" t="s">
        <v>133</v>
      </c>
      <c r="H5157" t="s">
        <v>134</v>
      </c>
      <c r="I5157" t="s">
        <v>135</v>
      </c>
      <c r="J5157" t="s">
        <v>136</v>
      </c>
      <c r="K5157" t="s">
        <v>137</v>
      </c>
      <c r="L5157" t="s">
        <v>14801</v>
      </c>
      <c r="M5157" t="s">
        <v>14802</v>
      </c>
      <c r="N5157">
        <v>1.3374999999999999</v>
      </c>
      <c r="O5157">
        <v>1</v>
      </c>
      <c r="P5157">
        <v>462</v>
      </c>
      <c r="Q5157">
        <v>4</v>
      </c>
      <c r="R5157">
        <v>0</v>
      </c>
      <c r="S5157">
        <v>2</v>
      </c>
      <c r="T5157">
        <v>18</v>
      </c>
      <c r="U5157">
        <v>0</v>
      </c>
      <c r="V5157">
        <v>0</v>
      </c>
      <c r="W5157">
        <v>0.12852836597115</v>
      </c>
      <c r="X5157">
        <v>61.833336063185293</v>
      </c>
      <c r="Y5157">
        <v>13.770150770983198</v>
      </c>
      <c r="Z5157">
        <v>0</v>
      </c>
      <c r="AA5157">
        <v>14.977854806843625</v>
      </c>
      <c r="AB5157">
        <v>3.4701992702047124</v>
      </c>
      <c r="AC5157">
        <v>0</v>
      </c>
      <c r="AD5157">
        <v>0</v>
      </c>
      <c r="AE5157">
        <v>94.180069277187982</v>
      </c>
    </row>
    <row r="5158" spans="1:31" x14ac:dyDescent="0.25">
      <c r="A5158">
        <v>1881409</v>
      </c>
      <c r="B5158">
        <v>1</v>
      </c>
      <c r="C5158" t="s">
        <v>80</v>
      </c>
      <c r="D5158" t="s">
        <v>94</v>
      </c>
      <c r="E5158" t="s">
        <v>131</v>
      </c>
      <c r="F5158" t="s">
        <v>14803</v>
      </c>
      <c r="G5158" t="s">
        <v>133</v>
      </c>
      <c r="H5158" t="s">
        <v>134</v>
      </c>
      <c r="I5158" t="s">
        <v>135</v>
      </c>
      <c r="J5158" t="s">
        <v>136</v>
      </c>
      <c r="K5158" t="s">
        <v>137</v>
      </c>
      <c r="L5158" t="s">
        <v>14804</v>
      </c>
      <c r="M5158" t="s">
        <v>14805</v>
      </c>
      <c r="N5158">
        <v>2.3663888879999999</v>
      </c>
      <c r="O5158">
        <v>0</v>
      </c>
      <c r="P5158">
        <v>210</v>
      </c>
      <c r="Q5158">
        <v>9</v>
      </c>
      <c r="R5158">
        <v>13</v>
      </c>
      <c r="S5158">
        <v>5</v>
      </c>
      <c r="T5158">
        <v>15</v>
      </c>
      <c r="U5158">
        <v>0</v>
      </c>
      <c r="V5158">
        <v>0</v>
      </c>
      <c r="W5158">
        <v>0</v>
      </c>
      <c r="X5158">
        <v>68.827558663686489</v>
      </c>
      <c r="Y5158">
        <v>39.911776612377913</v>
      </c>
      <c r="Z5158">
        <v>36.900037648050578</v>
      </c>
      <c r="AA5158">
        <v>2.6196273869943489</v>
      </c>
      <c r="AB5158">
        <v>11.217374743371025</v>
      </c>
      <c r="AC5158">
        <v>0</v>
      </c>
      <c r="AD5158">
        <v>0</v>
      </c>
      <c r="AE5158">
        <v>159.47637505448034</v>
      </c>
    </row>
    <row r="5159" spans="1:31" x14ac:dyDescent="0.25">
      <c r="A5159">
        <v>1881411</v>
      </c>
      <c r="B5159">
        <v>1</v>
      </c>
      <c r="C5159" t="s">
        <v>80</v>
      </c>
      <c r="D5159" t="s">
        <v>108</v>
      </c>
      <c r="E5159" t="s">
        <v>210</v>
      </c>
      <c r="F5159" t="s">
        <v>14806</v>
      </c>
      <c r="G5159" t="s">
        <v>196</v>
      </c>
      <c r="H5159" t="s">
        <v>134</v>
      </c>
      <c r="I5159" t="s">
        <v>135</v>
      </c>
      <c r="J5159" t="s">
        <v>136</v>
      </c>
      <c r="K5159" t="s">
        <v>172</v>
      </c>
      <c r="L5159" t="s">
        <v>14807</v>
      </c>
      <c r="M5159" t="s">
        <v>14808</v>
      </c>
      <c r="N5159">
        <v>1.048888888</v>
      </c>
      <c r="O5159">
        <v>0</v>
      </c>
      <c r="P5159">
        <v>2192</v>
      </c>
      <c r="Q5159">
        <v>0</v>
      </c>
      <c r="R5159">
        <v>111</v>
      </c>
      <c r="S5159">
        <v>1</v>
      </c>
      <c r="T5159">
        <v>803</v>
      </c>
      <c r="U5159">
        <v>1</v>
      </c>
      <c r="V5159">
        <v>2</v>
      </c>
      <c r="W5159">
        <v>0</v>
      </c>
      <c r="X5159">
        <v>416.37707229130353</v>
      </c>
      <c r="Y5159">
        <v>0</v>
      </c>
      <c r="Z5159">
        <v>198.66222271087921</v>
      </c>
      <c r="AA5159">
        <v>63.573289347438198</v>
      </c>
      <c r="AB5159">
        <v>764.66389284661591</v>
      </c>
      <c r="AC5159">
        <v>238.92204525473721</v>
      </c>
      <c r="AD5159">
        <v>18.795003639351894</v>
      </c>
      <c r="AE5159">
        <v>1700.993526090326</v>
      </c>
    </row>
    <row r="5160" spans="1:31" x14ac:dyDescent="0.25">
      <c r="A5160">
        <v>1881412</v>
      </c>
      <c r="B5160">
        <v>1</v>
      </c>
      <c r="C5160" t="s">
        <v>80</v>
      </c>
      <c r="D5160" t="s">
        <v>102</v>
      </c>
      <c r="E5160" t="s">
        <v>169</v>
      </c>
      <c r="F5160" t="s">
        <v>14809</v>
      </c>
      <c r="G5160" t="s">
        <v>148</v>
      </c>
      <c r="H5160" t="s">
        <v>143</v>
      </c>
      <c r="I5160" t="s">
        <v>135</v>
      </c>
      <c r="J5160" t="s">
        <v>136</v>
      </c>
      <c r="K5160" t="s">
        <v>137</v>
      </c>
      <c r="L5160" t="s">
        <v>14810</v>
      </c>
      <c r="M5160" t="s">
        <v>14811</v>
      </c>
      <c r="N5160">
        <v>0.87555555500000004</v>
      </c>
      <c r="O5160">
        <v>0</v>
      </c>
      <c r="P5160">
        <v>0</v>
      </c>
      <c r="Q5160">
        <v>0</v>
      </c>
      <c r="R5160">
        <v>5</v>
      </c>
      <c r="S5160">
        <v>0</v>
      </c>
      <c r="T5160">
        <v>3</v>
      </c>
      <c r="U5160">
        <v>0</v>
      </c>
      <c r="V5160">
        <v>0</v>
      </c>
      <c r="W5160">
        <v>0</v>
      </c>
      <c r="X5160">
        <v>0</v>
      </c>
      <c r="Y5160">
        <v>0</v>
      </c>
      <c r="Z5160">
        <v>28.922169134298866</v>
      </c>
      <c r="AA5160">
        <v>0</v>
      </c>
      <c r="AB5160">
        <v>14.205761196341989</v>
      </c>
      <c r="AC5160">
        <v>0</v>
      </c>
      <c r="AD5160">
        <v>0</v>
      </c>
      <c r="AE5160">
        <v>43.127930330640851</v>
      </c>
    </row>
    <row r="5161" spans="1:31" x14ac:dyDescent="0.25">
      <c r="A5161">
        <v>1881416</v>
      </c>
      <c r="B5161">
        <v>1</v>
      </c>
      <c r="C5161" t="s">
        <v>80</v>
      </c>
      <c r="D5161" t="s">
        <v>107</v>
      </c>
      <c r="E5161" t="s">
        <v>131</v>
      </c>
      <c r="F5161" t="s">
        <v>10328</v>
      </c>
      <c r="G5161" t="s">
        <v>2221</v>
      </c>
      <c r="H5161" t="s">
        <v>134</v>
      </c>
      <c r="I5161" t="s">
        <v>135</v>
      </c>
      <c r="J5161" t="s">
        <v>136</v>
      </c>
      <c r="K5161" t="s">
        <v>137</v>
      </c>
      <c r="L5161" t="s">
        <v>14812</v>
      </c>
      <c r="M5161" t="s">
        <v>14813</v>
      </c>
      <c r="N5161">
        <v>4.0452777769999999</v>
      </c>
      <c r="O5161">
        <v>2</v>
      </c>
      <c r="P5161">
        <v>299</v>
      </c>
      <c r="Q5161">
        <v>41</v>
      </c>
      <c r="R5161">
        <v>17</v>
      </c>
      <c r="S5161">
        <v>7</v>
      </c>
      <c r="T5161">
        <v>40</v>
      </c>
      <c r="U5161">
        <v>0</v>
      </c>
      <c r="V5161">
        <v>0</v>
      </c>
      <c r="W5161">
        <v>8.8543067758104161</v>
      </c>
      <c r="X5161">
        <v>196.66225854203464</v>
      </c>
      <c r="Y5161">
        <v>550.48917689910832</v>
      </c>
      <c r="Z5161">
        <v>67.148172800330428</v>
      </c>
      <c r="AA5161">
        <v>748.25324494576955</v>
      </c>
      <c r="AB5161">
        <v>88.785650819485554</v>
      </c>
      <c r="AC5161">
        <v>0</v>
      </c>
      <c r="AD5161">
        <v>0</v>
      </c>
      <c r="AE5161">
        <v>1660.1928107825388</v>
      </c>
    </row>
    <row r="5162" spans="1:31" x14ac:dyDescent="0.25">
      <c r="A5162">
        <v>1881417</v>
      </c>
      <c r="B5162">
        <v>1</v>
      </c>
      <c r="C5162" t="s">
        <v>80</v>
      </c>
      <c r="D5162" t="s">
        <v>106</v>
      </c>
      <c r="E5162" t="s">
        <v>146</v>
      </c>
      <c r="F5162" t="s">
        <v>14814</v>
      </c>
      <c r="G5162" t="s">
        <v>148</v>
      </c>
      <c r="H5162" t="s">
        <v>143</v>
      </c>
      <c r="I5162" t="s">
        <v>135</v>
      </c>
      <c r="J5162" t="s">
        <v>136</v>
      </c>
      <c r="K5162" t="s">
        <v>137</v>
      </c>
      <c r="L5162" t="s">
        <v>14815</v>
      </c>
      <c r="M5162" t="s">
        <v>14816</v>
      </c>
      <c r="N5162">
        <v>2.267222222</v>
      </c>
      <c r="O5162">
        <v>0</v>
      </c>
      <c r="P5162">
        <v>55</v>
      </c>
      <c r="Q5162">
        <v>0</v>
      </c>
      <c r="R5162">
        <v>13</v>
      </c>
      <c r="S5162">
        <v>0</v>
      </c>
      <c r="T5162">
        <v>10</v>
      </c>
      <c r="U5162">
        <v>0</v>
      </c>
      <c r="V5162">
        <v>0</v>
      </c>
      <c r="W5162">
        <v>0</v>
      </c>
      <c r="X5162">
        <v>22.334062058675173</v>
      </c>
      <c r="Y5162">
        <v>0</v>
      </c>
      <c r="Z5162">
        <v>12.758522641137468</v>
      </c>
      <c r="AA5162">
        <v>0</v>
      </c>
      <c r="AB5162">
        <v>12.214790068549053</v>
      </c>
      <c r="AC5162">
        <v>0</v>
      </c>
      <c r="AD5162">
        <v>0</v>
      </c>
      <c r="AE5162">
        <v>47.307374768361697</v>
      </c>
    </row>
    <row r="5163" spans="1:31" x14ac:dyDescent="0.25">
      <c r="A5163">
        <v>1881418</v>
      </c>
      <c r="B5163">
        <v>1</v>
      </c>
      <c r="C5163" t="s">
        <v>80</v>
      </c>
      <c r="D5163" t="s">
        <v>100</v>
      </c>
      <c r="E5163" t="s">
        <v>158</v>
      </c>
      <c r="F5163" t="s">
        <v>14817</v>
      </c>
      <c r="G5163" t="s">
        <v>219</v>
      </c>
      <c r="H5163" t="s">
        <v>134</v>
      </c>
      <c r="I5163" t="s">
        <v>135</v>
      </c>
      <c r="J5163" t="s">
        <v>136</v>
      </c>
      <c r="K5163" t="s">
        <v>137</v>
      </c>
      <c r="L5163" t="s">
        <v>14818</v>
      </c>
      <c r="M5163" t="s">
        <v>14819</v>
      </c>
      <c r="N5163">
        <v>8.2166666660000001</v>
      </c>
      <c r="O5163">
        <v>0</v>
      </c>
      <c r="P5163">
        <v>16</v>
      </c>
      <c r="Q5163">
        <v>0</v>
      </c>
      <c r="R5163">
        <v>11</v>
      </c>
      <c r="S5163">
        <v>0</v>
      </c>
      <c r="T5163">
        <v>4</v>
      </c>
      <c r="U5163">
        <v>0</v>
      </c>
      <c r="V5163">
        <v>0</v>
      </c>
      <c r="W5163">
        <v>0</v>
      </c>
      <c r="X5163">
        <v>65.807718956412742</v>
      </c>
      <c r="Y5163">
        <v>0</v>
      </c>
      <c r="Z5163">
        <v>108.15501312008858</v>
      </c>
      <c r="AA5163">
        <v>0</v>
      </c>
      <c r="AB5163">
        <v>24.74960642246041</v>
      </c>
      <c r="AC5163">
        <v>0</v>
      </c>
      <c r="AD5163">
        <v>0</v>
      </c>
      <c r="AE5163">
        <v>198.71233849896171</v>
      </c>
    </row>
    <row r="5164" spans="1:31" x14ac:dyDescent="0.25">
      <c r="A5164">
        <v>1881419</v>
      </c>
      <c r="B5164">
        <v>1</v>
      </c>
      <c r="C5164" t="s">
        <v>80</v>
      </c>
      <c r="D5164" t="s">
        <v>100</v>
      </c>
      <c r="E5164" t="s">
        <v>131</v>
      </c>
      <c r="F5164" t="s">
        <v>14820</v>
      </c>
      <c r="G5164" t="s">
        <v>171</v>
      </c>
      <c r="H5164" t="s">
        <v>134</v>
      </c>
      <c r="I5164" t="s">
        <v>135</v>
      </c>
      <c r="J5164" t="s">
        <v>136</v>
      </c>
      <c r="K5164" t="s">
        <v>172</v>
      </c>
      <c r="L5164" t="s">
        <v>14821</v>
      </c>
      <c r="M5164" t="s">
        <v>14822</v>
      </c>
      <c r="N5164">
        <v>1.018888888</v>
      </c>
      <c r="O5164">
        <v>1</v>
      </c>
      <c r="P5164">
        <v>13</v>
      </c>
      <c r="Q5164">
        <v>3</v>
      </c>
      <c r="R5164">
        <v>29</v>
      </c>
      <c r="S5164">
        <v>11</v>
      </c>
      <c r="T5164">
        <v>6</v>
      </c>
      <c r="U5164">
        <v>1</v>
      </c>
      <c r="V5164">
        <v>0</v>
      </c>
      <c r="W5164">
        <v>0.26861068404408334</v>
      </c>
      <c r="X5164">
        <v>7.7145484032885019</v>
      </c>
      <c r="Y5164">
        <v>12.137712439100053</v>
      </c>
      <c r="Z5164">
        <v>50.083922826510147</v>
      </c>
      <c r="AA5164">
        <v>96.82193073363986</v>
      </c>
      <c r="AB5164">
        <v>6.5352307673306793</v>
      </c>
      <c r="AC5164">
        <v>26.105417450778027</v>
      </c>
      <c r="AD5164">
        <v>0</v>
      </c>
      <c r="AE5164">
        <v>199.66737330469135</v>
      </c>
    </row>
    <row r="5165" spans="1:31" x14ac:dyDescent="0.25">
      <c r="A5165">
        <v>1881421</v>
      </c>
      <c r="B5165">
        <v>1</v>
      </c>
      <c r="C5165" t="s">
        <v>81</v>
      </c>
      <c r="D5165" t="s">
        <v>122</v>
      </c>
      <c r="E5165" t="s">
        <v>158</v>
      </c>
      <c r="F5165" t="s">
        <v>14823</v>
      </c>
      <c r="G5165" t="s">
        <v>219</v>
      </c>
      <c r="H5165" t="s">
        <v>134</v>
      </c>
      <c r="I5165" t="s">
        <v>135</v>
      </c>
      <c r="J5165" t="s">
        <v>136</v>
      </c>
      <c r="K5165" t="s">
        <v>137</v>
      </c>
      <c r="L5165" t="s">
        <v>14824</v>
      </c>
      <c r="M5165" t="s">
        <v>14825</v>
      </c>
      <c r="N5165">
        <v>4.4911111110000004</v>
      </c>
      <c r="O5165">
        <v>0</v>
      </c>
      <c r="P5165">
        <v>158</v>
      </c>
      <c r="Q5165">
        <v>0</v>
      </c>
      <c r="R5165">
        <v>0</v>
      </c>
      <c r="S5165">
        <v>1</v>
      </c>
      <c r="T5165">
        <v>11</v>
      </c>
      <c r="U5165">
        <v>0</v>
      </c>
      <c r="V5165">
        <v>0</v>
      </c>
      <c r="W5165">
        <v>0</v>
      </c>
      <c r="X5165">
        <v>91.178959060236522</v>
      </c>
      <c r="Y5165">
        <v>0</v>
      </c>
      <c r="Z5165">
        <v>0</v>
      </c>
      <c r="AA5165">
        <v>8.0537607618186478</v>
      </c>
      <c r="AB5165">
        <v>49.85637391497125</v>
      </c>
      <c r="AC5165">
        <v>0</v>
      </c>
      <c r="AD5165">
        <v>0</v>
      </c>
      <c r="AE5165">
        <v>149.08909373702642</v>
      </c>
    </row>
    <row r="5166" spans="1:31" x14ac:dyDescent="0.25">
      <c r="A5166">
        <v>1881423</v>
      </c>
      <c r="B5166">
        <v>1</v>
      </c>
      <c r="C5166" t="s">
        <v>80</v>
      </c>
      <c r="D5166" t="s">
        <v>108</v>
      </c>
      <c r="E5166" t="s">
        <v>140</v>
      </c>
      <c r="F5166" t="s">
        <v>14826</v>
      </c>
      <c r="G5166" t="s">
        <v>163</v>
      </c>
      <c r="H5166" t="s">
        <v>143</v>
      </c>
      <c r="I5166" t="s">
        <v>135</v>
      </c>
      <c r="J5166" t="s">
        <v>136</v>
      </c>
      <c r="K5166" t="s">
        <v>137</v>
      </c>
      <c r="L5166" t="s">
        <v>14827</v>
      </c>
      <c r="M5166" t="s">
        <v>14828</v>
      </c>
      <c r="N5166">
        <v>3.7083333330000001</v>
      </c>
      <c r="O5166">
        <v>0</v>
      </c>
      <c r="P5166">
        <v>0</v>
      </c>
      <c r="Q5166">
        <v>0</v>
      </c>
      <c r="R5166">
        <v>1</v>
      </c>
      <c r="S5166">
        <v>0</v>
      </c>
      <c r="T5166">
        <v>0</v>
      </c>
      <c r="U5166">
        <v>0</v>
      </c>
      <c r="V5166">
        <v>0</v>
      </c>
      <c r="W5166">
        <v>0</v>
      </c>
      <c r="X5166">
        <v>0</v>
      </c>
      <c r="Y5166">
        <v>0</v>
      </c>
      <c r="Z5166">
        <v>0.57087681607366669</v>
      </c>
      <c r="AA5166">
        <v>0</v>
      </c>
      <c r="AB5166">
        <v>0</v>
      </c>
      <c r="AC5166">
        <v>0</v>
      </c>
      <c r="AD5166">
        <v>0</v>
      </c>
      <c r="AE5166">
        <v>0.57087681607366669</v>
      </c>
    </row>
    <row r="5167" spans="1:31" x14ac:dyDescent="0.25">
      <c r="A5167">
        <v>1881424</v>
      </c>
      <c r="B5167">
        <v>1</v>
      </c>
      <c r="C5167" t="s">
        <v>80</v>
      </c>
      <c r="D5167" t="s">
        <v>108</v>
      </c>
      <c r="E5167" t="s">
        <v>146</v>
      </c>
      <c r="F5167" t="s">
        <v>14829</v>
      </c>
      <c r="G5167" t="s">
        <v>363</v>
      </c>
      <c r="H5167" t="s">
        <v>143</v>
      </c>
      <c r="I5167" t="s">
        <v>135</v>
      </c>
      <c r="J5167" t="s">
        <v>136</v>
      </c>
      <c r="K5167" t="s">
        <v>137</v>
      </c>
      <c r="L5167" t="s">
        <v>14830</v>
      </c>
      <c r="M5167" t="s">
        <v>14831</v>
      </c>
      <c r="N5167">
        <v>7.165277777</v>
      </c>
      <c r="O5167">
        <v>0</v>
      </c>
      <c r="P5167">
        <v>4</v>
      </c>
      <c r="Q5167">
        <v>0</v>
      </c>
      <c r="R5167">
        <v>1</v>
      </c>
      <c r="S5167">
        <v>0</v>
      </c>
      <c r="T5167">
        <v>0</v>
      </c>
      <c r="U5167">
        <v>0</v>
      </c>
      <c r="V5167">
        <v>0</v>
      </c>
      <c r="W5167">
        <v>0</v>
      </c>
      <c r="X5167">
        <v>3.5249481050635207</v>
      </c>
      <c r="Y5167">
        <v>0</v>
      </c>
      <c r="Z5167">
        <v>2.8461936751366741</v>
      </c>
      <c r="AA5167">
        <v>0</v>
      </c>
      <c r="AB5167">
        <v>0</v>
      </c>
      <c r="AC5167">
        <v>0</v>
      </c>
      <c r="AD5167">
        <v>0</v>
      </c>
      <c r="AE5167">
        <v>6.3711417802001948</v>
      </c>
    </row>
    <row r="5168" spans="1:31" x14ac:dyDescent="0.25">
      <c r="A5168">
        <v>1881425</v>
      </c>
      <c r="B5168">
        <v>1</v>
      </c>
      <c r="C5168" t="s">
        <v>80</v>
      </c>
      <c r="D5168" t="s">
        <v>82</v>
      </c>
      <c r="E5168" t="s">
        <v>169</v>
      </c>
      <c r="F5168" t="s">
        <v>14832</v>
      </c>
      <c r="G5168" t="s">
        <v>2576</v>
      </c>
      <c r="H5168" t="s">
        <v>143</v>
      </c>
      <c r="I5168" t="s">
        <v>135</v>
      </c>
      <c r="J5168" t="s">
        <v>136</v>
      </c>
      <c r="K5168" t="s">
        <v>137</v>
      </c>
      <c r="L5168" t="s">
        <v>14833</v>
      </c>
      <c r="M5168" t="s">
        <v>14834</v>
      </c>
      <c r="N5168">
        <v>13.451944444</v>
      </c>
      <c r="O5168">
        <v>0</v>
      </c>
      <c r="P5168">
        <v>4</v>
      </c>
      <c r="Q5168">
        <v>0</v>
      </c>
      <c r="R5168">
        <v>0</v>
      </c>
      <c r="S5168">
        <v>0</v>
      </c>
      <c r="T5168">
        <v>111</v>
      </c>
      <c r="U5168">
        <v>0</v>
      </c>
      <c r="V5168">
        <v>11</v>
      </c>
      <c r="W5168">
        <v>0</v>
      </c>
      <c r="X5168">
        <v>7.4610223889950378</v>
      </c>
      <c r="Y5168">
        <v>0</v>
      </c>
      <c r="Z5168">
        <v>0</v>
      </c>
      <c r="AA5168">
        <v>0</v>
      </c>
      <c r="AB5168">
        <v>1266.1698352411142</v>
      </c>
      <c r="AC5168">
        <v>0</v>
      </c>
      <c r="AD5168">
        <v>11264.204843396103</v>
      </c>
      <c r="AE5168">
        <v>12537.835701026212</v>
      </c>
    </row>
    <row r="5169" spans="1:31" x14ac:dyDescent="0.25">
      <c r="A5169">
        <v>1881429</v>
      </c>
      <c r="B5169">
        <v>1</v>
      </c>
      <c r="C5169" t="s">
        <v>81</v>
      </c>
      <c r="D5169" t="s">
        <v>123</v>
      </c>
      <c r="E5169" t="s">
        <v>140</v>
      </c>
      <c r="F5169" t="s">
        <v>14835</v>
      </c>
      <c r="G5169" t="s">
        <v>207</v>
      </c>
      <c r="H5169" t="s">
        <v>143</v>
      </c>
      <c r="I5169" t="s">
        <v>135</v>
      </c>
      <c r="J5169" t="s">
        <v>136</v>
      </c>
      <c r="K5169" t="s">
        <v>137</v>
      </c>
      <c r="L5169" t="s">
        <v>14836</v>
      </c>
      <c r="M5169" t="s">
        <v>14837</v>
      </c>
      <c r="N5169">
        <v>4.3161111109999997</v>
      </c>
      <c r="O5169">
        <v>0</v>
      </c>
      <c r="P5169">
        <v>2</v>
      </c>
      <c r="Q5169">
        <v>0</v>
      </c>
      <c r="R5169">
        <v>0</v>
      </c>
      <c r="S5169">
        <v>0</v>
      </c>
      <c r="T5169">
        <v>4</v>
      </c>
      <c r="U5169">
        <v>0</v>
      </c>
      <c r="V5169">
        <v>0</v>
      </c>
      <c r="W5169">
        <v>0</v>
      </c>
      <c r="X5169">
        <v>1.4761161496696775</v>
      </c>
      <c r="Y5169">
        <v>0</v>
      </c>
      <c r="Z5169">
        <v>0</v>
      </c>
      <c r="AA5169">
        <v>0</v>
      </c>
      <c r="AB5169">
        <v>32.405266033067718</v>
      </c>
      <c r="AC5169">
        <v>0</v>
      </c>
      <c r="AD5169">
        <v>0</v>
      </c>
      <c r="AE5169">
        <v>33.881382182737397</v>
      </c>
    </row>
    <row r="5170" spans="1:31" x14ac:dyDescent="0.25">
      <c r="A5170">
        <v>1881433</v>
      </c>
      <c r="B5170">
        <v>1</v>
      </c>
      <c r="C5170" t="s">
        <v>80</v>
      </c>
      <c r="D5170" t="s">
        <v>82</v>
      </c>
      <c r="E5170" t="s">
        <v>229</v>
      </c>
      <c r="F5170" t="s">
        <v>14838</v>
      </c>
      <c r="G5170" t="s">
        <v>2221</v>
      </c>
      <c r="H5170" t="s">
        <v>134</v>
      </c>
      <c r="I5170" t="s">
        <v>135</v>
      </c>
      <c r="J5170" t="s">
        <v>136</v>
      </c>
      <c r="K5170" t="s">
        <v>137</v>
      </c>
      <c r="L5170" t="s">
        <v>14839</v>
      </c>
      <c r="M5170" t="s">
        <v>14840</v>
      </c>
      <c r="N5170">
        <v>0.635833333</v>
      </c>
      <c r="O5170">
        <v>0</v>
      </c>
      <c r="P5170">
        <v>918</v>
      </c>
      <c r="Q5170">
        <v>0</v>
      </c>
      <c r="R5170">
        <v>0</v>
      </c>
      <c r="S5170">
        <v>3</v>
      </c>
      <c r="T5170">
        <v>346</v>
      </c>
      <c r="U5170">
        <v>0</v>
      </c>
      <c r="V5170">
        <v>0</v>
      </c>
      <c r="W5170">
        <v>0</v>
      </c>
      <c r="X5170">
        <v>196.42515295766609</v>
      </c>
      <c r="Y5170">
        <v>0</v>
      </c>
      <c r="Z5170">
        <v>0</v>
      </c>
      <c r="AA5170">
        <v>950.49854691082157</v>
      </c>
      <c r="AB5170">
        <v>464.88702767618378</v>
      </c>
      <c r="AC5170">
        <v>0</v>
      </c>
      <c r="AD5170">
        <v>0</v>
      </c>
      <c r="AE5170">
        <v>1611.8107275446714</v>
      </c>
    </row>
    <row r="5171" spans="1:31" x14ac:dyDescent="0.25">
      <c r="A5171">
        <v>1881437</v>
      </c>
      <c r="B5171">
        <v>1</v>
      </c>
      <c r="C5171" t="s">
        <v>81</v>
      </c>
      <c r="D5171" t="s">
        <v>121</v>
      </c>
      <c r="E5171" t="s">
        <v>146</v>
      </c>
      <c r="F5171" t="s">
        <v>14841</v>
      </c>
      <c r="G5171" t="s">
        <v>148</v>
      </c>
      <c r="H5171" t="s">
        <v>143</v>
      </c>
      <c r="I5171" t="s">
        <v>135</v>
      </c>
      <c r="J5171" t="s">
        <v>136</v>
      </c>
      <c r="K5171" t="s">
        <v>137</v>
      </c>
      <c r="L5171" t="s">
        <v>14842</v>
      </c>
      <c r="M5171" t="s">
        <v>14843</v>
      </c>
      <c r="N5171">
        <v>4.0291666660000001</v>
      </c>
      <c r="O5171">
        <v>0</v>
      </c>
      <c r="P5171">
        <v>5</v>
      </c>
      <c r="Q5171">
        <v>0</v>
      </c>
      <c r="R5171">
        <v>0</v>
      </c>
      <c r="S5171">
        <v>0</v>
      </c>
      <c r="T5171">
        <v>0</v>
      </c>
      <c r="U5171">
        <v>0</v>
      </c>
      <c r="V5171">
        <v>0</v>
      </c>
      <c r="W5171">
        <v>0</v>
      </c>
      <c r="X5171">
        <v>2.7039656716951059</v>
      </c>
      <c r="Y5171">
        <v>0</v>
      </c>
      <c r="Z5171">
        <v>0</v>
      </c>
      <c r="AA5171">
        <v>0</v>
      </c>
      <c r="AB5171">
        <v>0</v>
      </c>
      <c r="AC5171">
        <v>0</v>
      </c>
      <c r="AD5171">
        <v>0</v>
      </c>
      <c r="AE5171">
        <v>2.7039656716951059</v>
      </c>
    </row>
    <row r="5172" spans="1:31" x14ac:dyDescent="0.25">
      <c r="A5172">
        <v>1881441</v>
      </c>
      <c r="B5172">
        <v>1</v>
      </c>
      <c r="C5172" t="s">
        <v>81</v>
      </c>
      <c r="D5172" t="s">
        <v>123</v>
      </c>
      <c r="E5172" t="s">
        <v>140</v>
      </c>
      <c r="F5172" t="s">
        <v>14844</v>
      </c>
      <c r="G5172" t="s">
        <v>142</v>
      </c>
      <c r="H5172" t="s">
        <v>143</v>
      </c>
      <c r="I5172" t="s">
        <v>135</v>
      </c>
      <c r="J5172" t="s">
        <v>136</v>
      </c>
      <c r="K5172" t="s">
        <v>137</v>
      </c>
      <c r="L5172" t="s">
        <v>14845</v>
      </c>
      <c r="M5172" t="s">
        <v>14846</v>
      </c>
      <c r="N5172">
        <v>2.585</v>
      </c>
      <c r="O5172">
        <v>0</v>
      </c>
      <c r="P5172">
        <v>1</v>
      </c>
      <c r="Q5172">
        <v>0</v>
      </c>
      <c r="R5172">
        <v>0</v>
      </c>
      <c r="S5172">
        <v>0</v>
      </c>
      <c r="T5172">
        <v>0</v>
      </c>
      <c r="U5172">
        <v>0</v>
      </c>
      <c r="V5172">
        <v>0</v>
      </c>
      <c r="W5172">
        <v>0</v>
      </c>
      <c r="X5172">
        <v>0.61357949184615523</v>
      </c>
      <c r="Y5172">
        <v>0</v>
      </c>
      <c r="Z5172">
        <v>0</v>
      </c>
      <c r="AA5172">
        <v>0</v>
      </c>
      <c r="AB5172">
        <v>0</v>
      </c>
      <c r="AC5172">
        <v>0</v>
      </c>
      <c r="AD5172">
        <v>0</v>
      </c>
      <c r="AE5172">
        <v>0.61357949184615523</v>
      </c>
    </row>
    <row r="5173" spans="1:31" x14ac:dyDescent="0.25">
      <c r="A5173">
        <v>1881443</v>
      </c>
      <c r="B5173">
        <v>1</v>
      </c>
      <c r="C5173" t="s">
        <v>80</v>
      </c>
      <c r="D5173" t="s">
        <v>87</v>
      </c>
      <c r="E5173" t="s">
        <v>140</v>
      </c>
      <c r="F5173" t="s">
        <v>14847</v>
      </c>
      <c r="G5173" t="s">
        <v>163</v>
      </c>
      <c r="H5173" t="s">
        <v>143</v>
      </c>
      <c r="I5173" t="s">
        <v>135</v>
      </c>
      <c r="J5173" t="s">
        <v>136</v>
      </c>
      <c r="K5173" t="s">
        <v>137</v>
      </c>
      <c r="L5173" t="s">
        <v>14848</v>
      </c>
      <c r="M5173" t="s">
        <v>14849</v>
      </c>
      <c r="N5173">
        <v>1.503055555</v>
      </c>
      <c r="O5173">
        <v>0</v>
      </c>
      <c r="P5173">
        <v>0</v>
      </c>
      <c r="Q5173">
        <v>0</v>
      </c>
      <c r="R5173">
        <v>0</v>
      </c>
      <c r="S5173">
        <v>0</v>
      </c>
      <c r="T5173">
        <v>1</v>
      </c>
      <c r="U5173">
        <v>0</v>
      </c>
      <c r="V5173">
        <v>0</v>
      </c>
      <c r="W5173">
        <v>0</v>
      </c>
      <c r="X5173">
        <v>0</v>
      </c>
      <c r="Y5173">
        <v>0</v>
      </c>
      <c r="Z5173">
        <v>0</v>
      </c>
      <c r="AA5173">
        <v>0</v>
      </c>
      <c r="AB5173">
        <v>3.7036200935600334</v>
      </c>
      <c r="AC5173">
        <v>0</v>
      </c>
      <c r="AD5173">
        <v>0</v>
      </c>
      <c r="AE5173">
        <v>3.7036200935600334</v>
      </c>
    </row>
    <row r="5174" spans="1:31" x14ac:dyDescent="0.25">
      <c r="A5174">
        <v>1881454</v>
      </c>
      <c r="B5174">
        <v>1</v>
      </c>
      <c r="C5174" t="s">
        <v>80</v>
      </c>
      <c r="D5174" t="s">
        <v>92</v>
      </c>
      <c r="E5174" t="s">
        <v>158</v>
      </c>
      <c r="F5174" t="s">
        <v>14850</v>
      </c>
      <c r="G5174" t="s">
        <v>900</v>
      </c>
      <c r="H5174" t="s">
        <v>134</v>
      </c>
      <c r="I5174" t="s">
        <v>135</v>
      </c>
      <c r="J5174" t="s">
        <v>136</v>
      </c>
      <c r="K5174" t="s">
        <v>137</v>
      </c>
      <c r="L5174" t="s">
        <v>14851</v>
      </c>
      <c r="M5174" t="s">
        <v>14852</v>
      </c>
      <c r="N5174">
        <v>1.4388888879999999</v>
      </c>
      <c r="O5174">
        <v>0</v>
      </c>
      <c r="P5174">
        <v>1</v>
      </c>
      <c r="Q5174">
        <v>0</v>
      </c>
      <c r="R5174">
        <v>0</v>
      </c>
      <c r="S5174">
        <v>0</v>
      </c>
      <c r="T5174">
        <v>8</v>
      </c>
      <c r="U5174">
        <v>0</v>
      </c>
      <c r="V5174">
        <v>0</v>
      </c>
      <c r="W5174">
        <v>0</v>
      </c>
      <c r="X5174">
        <v>0.32236168032518253</v>
      </c>
      <c r="Y5174">
        <v>0</v>
      </c>
      <c r="Z5174">
        <v>0</v>
      </c>
      <c r="AA5174">
        <v>0</v>
      </c>
      <c r="AB5174">
        <v>44.057065069609131</v>
      </c>
      <c r="AC5174">
        <v>0</v>
      </c>
      <c r="AD5174">
        <v>0</v>
      </c>
      <c r="AE5174">
        <v>44.379426749934311</v>
      </c>
    </row>
    <row r="5175" spans="1:31" x14ac:dyDescent="0.25">
      <c r="A5175">
        <v>1881460</v>
      </c>
      <c r="B5175">
        <v>1</v>
      </c>
      <c r="C5175" t="s">
        <v>80</v>
      </c>
      <c r="D5175" t="s">
        <v>105</v>
      </c>
      <c r="E5175" t="s">
        <v>222</v>
      </c>
      <c r="F5175" t="s">
        <v>14853</v>
      </c>
      <c r="G5175" t="s">
        <v>148</v>
      </c>
      <c r="H5175" t="s">
        <v>143</v>
      </c>
      <c r="I5175" t="s">
        <v>135</v>
      </c>
      <c r="J5175" t="s">
        <v>136</v>
      </c>
      <c r="K5175" t="s">
        <v>137</v>
      </c>
      <c r="L5175" t="s">
        <v>14854</v>
      </c>
      <c r="M5175" t="s">
        <v>14855</v>
      </c>
      <c r="N5175">
        <v>1.0919444439999999</v>
      </c>
      <c r="O5175">
        <v>0</v>
      </c>
      <c r="P5175">
        <v>18</v>
      </c>
      <c r="Q5175">
        <v>0</v>
      </c>
      <c r="R5175">
        <v>0</v>
      </c>
      <c r="S5175">
        <v>0</v>
      </c>
      <c r="T5175">
        <v>0</v>
      </c>
      <c r="U5175">
        <v>0</v>
      </c>
      <c r="V5175">
        <v>0</v>
      </c>
      <c r="W5175">
        <v>0</v>
      </c>
      <c r="X5175">
        <v>5.0564873124503968</v>
      </c>
      <c r="Y5175">
        <v>0</v>
      </c>
      <c r="Z5175">
        <v>0</v>
      </c>
      <c r="AA5175">
        <v>0</v>
      </c>
      <c r="AB5175">
        <v>0</v>
      </c>
      <c r="AC5175">
        <v>0</v>
      </c>
      <c r="AD5175">
        <v>0</v>
      </c>
      <c r="AE5175">
        <v>5.0564873124503968</v>
      </c>
    </row>
    <row r="5176" spans="1:31" x14ac:dyDescent="0.25">
      <c r="A5176">
        <v>1881461</v>
      </c>
      <c r="B5176">
        <v>1</v>
      </c>
      <c r="C5176" t="s">
        <v>80</v>
      </c>
      <c r="D5176" t="s">
        <v>90</v>
      </c>
      <c r="E5176" t="s">
        <v>146</v>
      </c>
      <c r="F5176" t="s">
        <v>14856</v>
      </c>
      <c r="G5176" t="s">
        <v>148</v>
      </c>
      <c r="H5176" t="s">
        <v>143</v>
      </c>
      <c r="I5176" t="s">
        <v>135</v>
      </c>
      <c r="J5176" t="s">
        <v>136</v>
      </c>
      <c r="K5176" t="s">
        <v>137</v>
      </c>
      <c r="L5176" t="s">
        <v>14857</v>
      </c>
      <c r="M5176" t="s">
        <v>14858</v>
      </c>
      <c r="N5176">
        <v>3.806944444</v>
      </c>
      <c r="O5176">
        <v>0</v>
      </c>
      <c r="P5176">
        <v>109</v>
      </c>
      <c r="Q5176">
        <v>0</v>
      </c>
      <c r="R5176">
        <v>0</v>
      </c>
      <c r="S5176">
        <v>0</v>
      </c>
      <c r="T5176">
        <v>1</v>
      </c>
      <c r="U5176">
        <v>0</v>
      </c>
      <c r="V5176">
        <v>0</v>
      </c>
      <c r="W5176">
        <v>0</v>
      </c>
      <c r="X5176">
        <v>105.7358869803528</v>
      </c>
      <c r="Y5176">
        <v>0</v>
      </c>
      <c r="Z5176">
        <v>0</v>
      </c>
      <c r="AA5176">
        <v>0</v>
      </c>
      <c r="AB5176">
        <v>3.4563632192168043</v>
      </c>
      <c r="AC5176">
        <v>0</v>
      </c>
      <c r="AD5176">
        <v>0</v>
      </c>
      <c r="AE5176">
        <v>109.1922501995696</v>
      </c>
    </row>
    <row r="5177" spans="1:31" x14ac:dyDescent="0.25">
      <c r="A5177">
        <v>1881462</v>
      </c>
      <c r="B5177">
        <v>1</v>
      </c>
      <c r="C5177" t="s">
        <v>80</v>
      </c>
      <c r="D5177" t="s">
        <v>96</v>
      </c>
      <c r="E5177" t="s">
        <v>210</v>
      </c>
      <c r="F5177" t="s">
        <v>14859</v>
      </c>
      <c r="G5177" t="s">
        <v>179</v>
      </c>
      <c r="H5177" t="s">
        <v>134</v>
      </c>
      <c r="I5177" t="s">
        <v>135</v>
      </c>
      <c r="J5177" t="s">
        <v>136</v>
      </c>
      <c r="K5177" t="s">
        <v>137</v>
      </c>
      <c r="L5177" t="s">
        <v>14860</v>
      </c>
      <c r="M5177" t="s">
        <v>14861</v>
      </c>
      <c r="N5177">
        <v>1.5577777770000001</v>
      </c>
      <c r="O5177">
        <v>0</v>
      </c>
      <c r="P5177">
        <v>102</v>
      </c>
      <c r="Q5177">
        <v>0</v>
      </c>
      <c r="R5177">
        <v>0</v>
      </c>
      <c r="S5177">
        <v>0</v>
      </c>
      <c r="T5177">
        <v>14</v>
      </c>
      <c r="U5177">
        <v>0</v>
      </c>
      <c r="V5177">
        <v>0</v>
      </c>
      <c r="W5177">
        <v>0</v>
      </c>
      <c r="X5177">
        <v>73.528559135757462</v>
      </c>
      <c r="Y5177">
        <v>0</v>
      </c>
      <c r="Z5177">
        <v>0</v>
      </c>
      <c r="AA5177">
        <v>0</v>
      </c>
      <c r="AB5177">
        <v>64.938452812575235</v>
      </c>
      <c r="AC5177">
        <v>0</v>
      </c>
      <c r="AD5177">
        <v>0</v>
      </c>
      <c r="AE5177">
        <v>138.4670119483327</v>
      </c>
    </row>
    <row r="5178" spans="1:31" x14ac:dyDescent="0.25">
      <c r="A5178">
        <v>1881466</v>
      </c>
      <c r="B5178">
        <v>1</v>
      </c>
      <c r="C5178" t="s">
        <v>80</v>
      </c>
      <c r="D5178" t="s">
        <v>103</v>
      </c>
      <c r="E5178" t="s">
        <v>146</v>
      </c>
      <c r="F5178" t="s">
        <v>3925</v>
      </c>
      <c r="G5178" t="s">
        <v>148</v>
      </c>
      <c r="H5178" t="s">
        <v>143</v>
      </c>
      <c r="I5178" t="s">
        <v>135</v>
      </c>
      <c r="J5178" t="s">
        <v>136</v>
      </c>
      <c r="K5178" t="s">
        <v>137</v>
      </c>
      <c r="L5178" t="s">
        <v>14862</v>
      </c>
      <c r="M5178" t="s">
        <v>14863</v>
      </c>
      <c r="N5178">
        <v>0.639444444</v>
      </c>
      <c r="O5178">
        <v>0</v>
      </c>
      <c r="P5178">
        <v>141</v>
      </c>
      <c r="Q5178">
        <v>0</v>
      </c>
      <c r="R5178">
        <v>0</v>
      </c>
      <c r="S5178">
        <v>0</v>
      </c>
      <c r="T5178">
        <v>19</v>
      </c>
      <c r="U5178">
        <v>0</v>
      </c>
      <c r="V5178">
        <v>0</v>
      </c>
      <c r="W5178">
        <v>0</v>
      </c>
      <c r="X5178">
        <v>18.335340935549215</v>
      </c>
      <c r="Y5178">
        <v>0</v>
      </c>
      <c r="Z5178">
        <v>0</v>
      </c>
      <c r="AA5178">
        <v>0</v>
      </c>
      <c r="AB5178">
        <v>7.4376344129276148</v>
      </c>
      <c r="AC5178">
        <v>0</v>
      </c>
      <c r="AD5178">
        <v>0</v>
      </c>
      <c r="AE5178">
        <v>25.77297534847683</v>
      </c>
    </row>
    <row r="5179" spans="1:31" x14ac:dyDescent="0.25">
      <c r="A5179">
        <v>1881472</v>
      </c>
      <c r="B5179">
        <v>1</v>
      </c>
      <c r="C5179" t="s">
        <v>80</v>
      </c>
      <c r="D5179" t="s">
        <v>104</v>
      </c>
      <c r="E5179" t="s">
        <v>146</v>
      </c>
      <c r="F5179" t="s">
        <v>14864</v>
      </c>
      <c r="G5179" t="s">
        <v>943</v>
      </c>
      <c r="H5179" t="s">
        <v>143</v>
      </c>
      <c r="I5179" t="s">
        <v>135</v>
      </c>
      <c r="J5179" t="s">
        <v>136</v>
      </c>
      <c r="K5179" t="s">
        <v>137</v>
      </c>
      <c r="L5179" t="s">
        <v>14865</v>
      </c>
      <c r="M5179" t="s">
        <v>14866</v>
      </c>
      <c r="N5179">
        <v>1.403611111</v>
      </c>
      <c r="O5179">
        <v>0</v>
      </c>
      <c r="P5179">
        <v>0</v>
      </c>
      <c r="Q5179">
        <v>0</v>
      </c>
      <c r="R5179">
        <v>1</v>
      </c>
      <c r="S5179">
        <v>0</v>
      </c>
      <c r="T5179">
        <v>0</v>
      </c>
      <c r="U5179">
        <v>0</v>
      </c>
      <c r="V5179">
        <v>0</v>
      </c>
      <c r="W5179">
        <v>0</v>
      </c>
      <c r="X5179">
        <v>0</v>
      </c>
      <c r="Y5179">
        <v>0</v>
      </c>
      <c r="Z5179">
        <v>3.9317012644883311</v>
      </c>
      <c r="AA5179">
        <v>0</v>
      </c>
      <c r="AB5179">
        <v>0</v>
      </c>
      <c r="AC5179">
        <v>0</v>
      </c>
      <c r="AD5179">
        <v>0</v>
      </c>
      <c r="AE5179">
        <v>3.9317012644883311</v>
      </c>
    </row>
    <row r="5180" spans="1:31" x14ac:dyDescent="0.25">
      <c r="A5180">
        <v>1881473</v>
      </c>
      <c r="B5180">
        <v>1</v>
      </c>
      <c r="C5180" t="s">
        <v>80</v>
      </c>
      <c r="D5180" t="s">
        <v>85</v>
      </c>
      <c r="E5180" t="s">
        <v>140</v>
      </c>
      <c r="F5180" t="s">
        <v>14867</v>
      </c>
      <c r="G5180" t="s">
        <v>2616</v>
      </c>
      <c r="H5180" t="s">
        <v>143</v>
      </c>
      <c r="I5180" t="s">
        <v>135</v>
      </c>
      <c r="J5180" t="s">
        <v>136</v>
      </c>
      <c r="K5180" t="s">
        <v>137</v>
      </c>
      <c r="L5180" t="s">
        <v>14868</v>
      </c>
      <c r="M5180" t="s">
        <v>14869</v>
      </c>
      <c r="N5180">
        <v>1.7652777770000001</v>
      </c>
      <c r="O5180">
        <v>0</v>
      </c>
      <c r="P5180">
        <v>19</v>
      </c>
      <c r="Q5180">
        <v>0</v>
      </c>
      <c r="R5180">
        <v>0</v>
      </c>
      <c r="S5180">
        <v>0</v>
      </c>
      <c r="T5180">
        <v>1</v>
      </c>
      <c r="U5180">
        <v>0</v>
      </c>
      <c r="V5180">
        <v>0</v>
      </c>
      <c r="W5180">
        <v>0</v>
      </c>
      <c r="X5180">
        <v>13.322636071508763</v>
      </c>
      <c r="Y5180">
        <v>0</v>
      </c>
      <c r="Z5180">
        <v>0</v>
      </c>
      <c r="AA5180">
        <v>0</v>
      </c>
      <c r="AB5180">
        <v>0</v>
      </c>
      <c r="AC5180">
        <v>0</v>
      </c>
      <c r="AD5180">
        <v>0</v>
      </c>
      <c r="AE5180">
        <v>13.322636071508763</v>
      </c>
    </row>
    <row r="5181" spans="1:31" x14ac:dyDescent="0.25">
      <c r="A5181">
        <v>1881474</v>
      </c>
      <c r="B5181">
        <v>1</v>
      </c>
      <c r="C5181" t="s">
        <v>80</v>
      </c>
      <c r="D5181" t="s">
        <v>101</v>
      </c>
      <c r="E5181" t="s">
        <v>158</v>
      </c>
      <c r="F5181" t="s">
        <v>14870</v>
      </c>
      <c r="G5181" t="s">
        <v>133</v>
      </c>
      <c r="H5181" t="s">
        <v>134</v>
      </c>
      <c r="I5181" t="s">
        <v>135</v>
      </c>
      <c r="J5181" t="s">
        <v>136</v>
      </c>
      <c r="K5181" t="s">
        <v>137</v>
      </c>
      <c r="L5181" t="s">
        <v>14871</v>
      </c>
      <c r="M5181" t="s">
        <v>14872</v>
      </c>
      <c r="N5181">
        <v>0.77361111100000002</v>
      </c>
      <c r="O5181">
        <v>0</v>
      </c>
      <c r="P5181">
        <v>1774</v>
      </c>
      <c r="Q5181">
        <v>0</v>
      </c>
      <c r="R5181">
        <v>0</v>
      </c>
      <c r="S5181">
        <v>0</v>
      </c>
      <c r="T5181">
        <v>28</v>
      </c>
      <c r="U5181">
        <v>0</v>
      </c>
      <c r="V5181">
        <v>0</v>
      </c>
      <c r="W5181">
        <v>0</v>
      </c>
      <c r="X5181">
        <v>353.68950660274629</v>
      </c>
      <c r="Y5181">
        <v>0</v>
      </c>
      <c r="Z5181">
        <v>0</v>
      </c>
      <c r="AA5181">
        <v>0</v>
      </c>
      <c r="AB5181">
        <v>82.263643079851462</v>
      </c>
      <c r="AC5181">
        <v>0</v>
      </c>
      <c r="AD5181">
        <v>0</v>
      </c>
      <c r="AE5181">
        <v>435.95314968259777</v>
      </c>
    </row>
    <row r="5182" spans="1:31" x14ac:dyDescent="0.25">
      <c r="A5182">
        <v>1881475</v>
      </c>
      <c r="B5182">
        <v>1</v>
      </c>
      <c r="C5182" t="s">
        <v>80</v>
      </c>
      <c r="D5182" t="s">
        <v>105</v>
      </c>
      <c r="E5182" t="s">
        <v>158</v>
      </c>
      <c r="F5182" t="s">
        <v>14873</v>
      </c>
      <c r="G5182" t="s">
        <v>219</v>
      </c>
      <c r="H5182" t="s">
        <v>134</v>
      </c>
      <c r="I5182" t="s">
        <v>135</v>
      </c>
      <c r="J5182" t="s">
        <v>136</v>
      </c>
      <c r="K5182" t="s">
        <v>137</v>
      </c>
      <c r="L5182" t="s">
        <v>14874</v>
      </c>
      <c r="M5182" t="s">
        <v>14875</v>
      </c>
      <c r="N5182">
        <v>2.1305555549999999</v>
      </c>
      <c r="O5182">
        <v>0</v>
      </c>
      <c r="P5182">
        <v>123</v>
      </c>
      <c r="Q5182">
        <v>0</v>
      </c>
      <c r="R5182">
        <v>19</v>
      </c>
      <c r="S5182">
        <v>0</v>
      </c>
      <c r="T5182">
        <v>10</v>
      </c>
      <c r="U5182">
        <v>0</v>
      </c>
      <c r="V5182">
        <v>0</v>
      </c>
      <c r="W5182">
        <v>0</v>
      </c>
      <c r="X5182">
        <v>67.635458129451521</v>
      </c>
      <c r="Y5182">
        <v>0</v>
      </c>
      <c r="Z5182">
        <v>27.886620192848746</v>
      </c>
      <c r="AA5182">
        <v>0</v>
      </c>
      <c r="AB5182">
        <v>19.498714852731897</v>
      </c>
      <c r="AC5182">
        <v>0</v>
      </c>
      <c r="AD5182">
        <v>0</v>
      </c>
      <c r="AE5182">
        <v>115.02079317503217</v>
      </c>
    </row>
    <row r="5183" spans="1:31" x14ac:dyDescent="0.25">
      <c r="A5183">
        <v>1881476</v>
      </c>
      <c r="B5183">
        <v>1</v>
      </c>
      <c r="C5183" t="s">
        <v>80</v>
      </c>
      <c r="D5183" t="s">
        <v>103</v>
      </c>
      <c r="E5183" t="s">
        <v>210</v>
      </c>
      <c r="F5183" t="s">
        <v>14876</v>
      </c>
      <c r="G5183" t="s">
        <v>133</v>
      </c>
      <c r="H5183" t="s">
        <v>134</v>
      </c>
      <c r="I5183" t="s">
        <v>135</v>
      </c>
      <c r="J5183" t="s">
        <v>136</v>
      </c>
      <c r="K5183" t="s">
        <v>137</v>
      </c>
      <c r="L5183" t="s">
        <v>14877</v>
      </c>
      <c r="M5183" t="s">
        <v>14878</v>
      </c>
      <c r="N5183">
        <v>0.80361111100000004</v>
      </c>
      <c r="O5183">
        <v>0</v>
      </c>
      <c r="P5183">
        <v>13</v>
      </c>
      <c r="Q5183">
        <v>13</v>
      </c>
      <c r="R5183">
        <v>69</v>
      </c>
      <c r="S5183">
        <v>5</v>
      </c>
      <c r="T5183">
        <v>8</v>
      </c>
      <c r="U5183">
        <v>1</v>
      </c>
      <c r="V5183">
        <v>0</v>
      </c>
      <c r="W5183">
        <v>0</v>
      </c>
      <c r="X5183">
        <v>5.1461465239720949</v>
      </c>
      <c r="Y5183">
        <v>36.516788487483957</v>
      </c>
      <c r="Z5183">
        <v>246.31721865669363</v>
      </c>
      <c r="AA5183">
        <v>131.25479787289092</v>
      </c>
      <c r="AB5183">
        <v>26.162663533777767</v>
      </c>
      <c r="AC5183">
        <v>183.80551461407978</v>
      </c>
      <c r="AD5183">
        <v>0</v>
      </c>
      <c r="AE5183">
        <v>629.20312968889812</v>
      </c>
    </row>
    <row r="5184" spans="1:31" x14ac:dyDescent="0.25">
      <c r="A5184">
        <v>1881477</v>
      </c>
      <c r="B5184">
        <v>1</v>
      </c>
      <c r="C5184" t="s">
        <v>81</v>
      </c>
      <c r="D5184" t="s">
        <v>123</v>
      </c>
      <c r="E5184" t="s">
        <v>146</v>
      </c>
      <c r="F5184" t="s">
        <v>14879</v>
      </c>
      <c r="G5184" t="s">
        <v>1108</v>
      </c>
      <c r="H5184" t="s">
        <v>143</v>
      </c>
      <c r="I5184" t="s">
        <v>135</v>
      </c>
      <c r="J5184" t="s">
        <v>136</v>
      </c>
      <c r="K5184" t="s">
        <v>137</v>
      </c>
      <c r="L5184" t="s">
        <v>14880</v>
      </c>
      <c r="M5184" t="s">
        <v>14881</v>
      </c>
      <c r="N5184">
        <v>1.42</v>
      </c>
      <c r="O5184">
        <v>0</v>
      </c>
      <c r="P5184">
        <v>243</v>
      </c>
      <c r="Q5184">
        <v>0</v>
      </c>
      <c r="R5184">
        <v>0</v>
      </c>
      <c r="S5184">
        <v>0</v>
      </c>
      <c r="T5184">
        <v>61</v>
      </c>
      <c r="U5184">
        <v>0</v>
      </c>
      <c r="V5184">
        <v>0</v>
      </c>
      <c r="W5184">
        <v>0</v>
      </c>
      <c r="X5184">
        <v>78.379701100732333</v>
      </c>
      <c r="Y5184">
        <v>0</v>
      </c>
      <c r="Z5184">
        <v>0</v>
      </c>
      <c r="AA5184">
        <v>0</v>
      </c>
      <c r="AB5184">
        <v>35.422430137253656</v>
      </c>
      <c r="AC5184">
        <v>0</v>
      </c>
      <c r="AD5184">
        <v>0</v>
      </c>
      <c r="AE5184">
        <v>113.80213123798599</v>
      </c>
    </row>
    <row r="5185" spans="1:31" x14ac:dyDescent="0.25">
      <c r="A5185">
        <v>1881478</v>
      </c>
      <c r="B5185">
        <v>1</v>
      </c>
      <c r="C5185" t="s">
        <v>80</v>
      </c>
      <c r="D5185" t="s">
        <v>95</v>
      </c>
      <c r="E5185" t="s">
        <v>146</v>
      </c>
      <c r="F5185" t="s">
        <v>14882</v>
      </c>
      <c r="G5185" t="s">
        <v>142</v>
      </c>
      <c r="H5185" t="s">
        <v>143</v>
      </c>
      <c r="I5185" t="s">
        <v>135</v>
      </c>
      <c r="J5185" t="s">
        <v>136</v>
      </c>
      <c r="K5185" t="s">
        <v>137</v>
      </c>
      <c r="L5185" t="s">
        <v>14883</v>
      </c>
      <c r="M5185" t="s">
        <v>14884</v>
      </c>
      <c r="N5185">
        <v>0.459166666</v>
      </c>
      <c r="O5185">
        <v>0</v>
      </c>
      <c r="P5185">
        <v>68</v>
      </c>
      <c r="Q5185">
        <v>0</v>
      </c>
      <c r="R5185">
        <v>0</v>
      </c>
      <c r="S5185">
        <v>0</v>
      </c>
      <c r="T5185">
        <v>0</v>
      </c>
      <c r="U5185">
        <v>0</v>
      </c>
      <c r="V5185">
        <v>0</v>
      </c>
      <c r="W5185">
        <v>0</v>
      </c>
      <c r="X5185">
        <v>6.758571893356299</v>
      </c>
      <c r="Y5185">
        <v>0</v>
      </c>
      <c r="Z5185">
        <v>0</v>
      </c>
      <c r="AA5185">
        <v>0</v>
      </c>
      <c r="AB5185">
        <v>0</v>
      </c>
      <c r="AC5185">
        <v>0</v>
      </c>
      <c r="AD5185">
        <v>0</v>
      </c>
      <c r="AE5185">
        <v>6.758571893356299</v>
      </c>
    </row>
    <row r="5186" spans="1:31" x14ac:dyDescent="0.25">
      <c r="A5186">
        <v>1881479</v>
      </c>
      <c r="B5186">
        <v>1</v>
      </c>
      <c r="C5186" t="s">
        <v>80</v>
      </c>
      <c r="D5186" t="s">
        <v>108</v>
      </c>
      <c r="E5186" t="s">
        <v>140</v>
      </c>
      <c r="F5186" t="s">
        <v>14885</v>
      </c>
      <c r="G5186" t="s">
        <v>163</v>
      </c>
      <c r="H5186" t="s">
        <v>143</v>
      </c>
      <c r="I5186" t="s">
        <v>135</v>
      </c>
      <c r="J5186" t="s">
        <v>136</v>
      </c>
      <c r="K5186" t="s">
        <v>137</v>
      </c>
      <c r="L5186" t="s">
        <v>14886</v>
      </c>
      <c r="M5186" t="s">
        <v>14887</v>
      </c>
      <c r="N5186">
        <v>0.86666666599999997</v>
      </c>
      <c r="O5186">
        <v>0</v>
      </c>
      <c r="P5186">
        <v>1</v>
      </c>
      <c r="Q5186">
        <v>0</v>
      </c>
      <c r="R5186">
        <v>0</v>
      </c>
      <c r="S5186">
        <v>0</v>
      </c>
      <c r="T5186">
        <v>0</v>
      </c>
      <c r="U5186">
        <v>0</v>
      </c>
      <c r="V5186">
        <v>0</v>
      </c>
      <c r="W5186">
        <v>0</v>
      </c>
      <c r="X5186">
        <v>0.10278028474116668</v>
      </c>
      <c r="Y5186">
        <v>0</v>
      </c>
      <c r="Z5186">
        <v>0</v>
      </c>
      <c r="AA5186">
        <v>0</v>
      </c>
      <c r="AB5186">
        <v>0</v>
      </c>
      <c r="AC5186">
        <v>0</v>
      </c>
      <c r="AD5186">
        <v>0</v>
      </c>
      <c r="AE5186">
        <v>0.10278028474116668</v>
      </c>
    </row>
    <row r="5187" spans="1:31" x14ac:dyDescent="0.25">
      <c r="A5187">
        <v>1881480</v>
      </c>
      <c r="B5187">
        <v>1</v>
      </c>
      <c r="C5187" t="s">
        <v>80</v>
      </c>
      <c r="D5187" t="s">
        <v>103</v>
      </c>
      <c r="E5187" t="s">
        <v>229</v>
      </c>
      <c r="F5187" t="s">
        <v>7363</v>
      </c>
      <c r="G5187" t="s">
        <v>133</v>
      </c>
      <c r="H5187" t="s">
        <v>134</v>
      </c>
      <c r="I5187" t="s">
        <v>152</v>
      </c>
      <c r="J5187" t="s">
        <v>136</v>
      </c>
      <c r="K5187" t="s">
        <v>137</v>
      </c>
      <c r="L5187" t="s">
        <v>14888</v>
      </c>
      <c r="M5187" t="s">
        <v>14889</v>
      </c>
      <c r="N5187">
        <v>3.5277777000000003E-2</v>
      </c>
      <c r="O5187">
        <v>2</v>
      </c>
      <c r="P5187">
        <v>454</v>
      </c>
      <c r="Q5187">
        <v>121</v>
      </c>
      <c r="R5187">
        <v>17</v>
      </c>
      <c r="S5187">
        <v>31</v>
      </c>
      <c r="T5187">
        <v>27</v>
      </c>
      <c r="U5187">
        <v>1</v>
      </c>
      <c r="V5187">
        <v>0</v>
      </c>
      <c r="W5187">
        <v>5.457614105222916E-2</v>
      </c>
      <c r="X5187">
        <v>3.8843208061407655</v>
      </c>
      <c r="Y5187">
        <v>59.79855857172079</v>
      </c>
      <c r="Z5187">
        <v>3.4992065904064709</v>
      </c>
      <c r="AA5187">
        <v>14.985641346299285</v>
      </c>
      <c r="AB5187">
        <v>1.2287107388756682</v>
      </c>
      <c r="AC5187">
        <v>0.16403791855436833</v>
      </c>
      <c r="AD5187">
        <v>0</v>
      </c>
      <c r="AE5187">
        <v>83.615052113049572</v>
      </c>
    </row>
    <row r="5188" spans="1:31" x14ac:dyDescent="0.25">
      <c r="A5188">
        <v>1881483</v>
      </c>
      <c r="B5188">
        <v>1</v>
      </c>
      <c r="C5188" t="s">
        <v>81</v>
      </c>
      <c r="D5188" t="s">
        <v>115</v>
      </c>
      <c r="E5188" t="s">
        <v>169</v>
      </c>
      <c r="F5188" t="s">
        <v>14711</v>
      </c>
      <c r="G5188" t="s">
        <v>183</v>
      </c>
      <c r="H5188" t="s">
        <v>143</v>
      </c>
      <c r="I5188" t="s">
        <v>135</v>
      </c>
      <c r="J5188" t="s">
        <v>136</v>
      </c>
      <c r="K5188" t="s">
        <v>137</v>
      </c>
      <c r="L5188" t="s">
        <v>14890</v>
      </c>
      <c r="M5188" t="s">
        <v>14891</v>
      </c>
      <c r="N5188">
        <v>2.215833333</v>
      </c>
      <c r="O5188">
        <v>0</v>
      </c>
      <c r="P5188">
        <v>61</v>
      </c>
      <c r="Q5188">
        <v>0</v>
      </c>
      <c r="R5188">
        <v>2</v>
      </c>
      <c r="S5188">
        <v>0</v>
      </c>
      <c r="T5188">
        <v>1</v>
      </c>
      <c r="U5188">
        <v>0</v>
      </c>
      <c r="V5188">
        <v>0</v>
      </c>
      <c r="W5188">
        <v>0</v>
      </c>
      <c r="X5188">
        <v>21.373903785299547</v>
      </c>
      <c r="Y5188">
        <v>0</v>
      </c>
      <c r="Z5188">
        <v>1.95271764295265</v>
      </c>
      <c r="AA5188">
        <v>0</v>
      </c>
      <c r="AB5188">
        <v>9.1916308623950838E-2</v>
      </c>
      <c r="AC5188">
        <v>0</v>
      </c>
      <c r="AD5188">
        <v>0</v>
      </c>
      <c r="AE5188">
        <v>23.418537736876146</v>
      </c>
    </row>
    <row r="5189" spans="1:31" x14ac:dyDescent="0.25">
      <c r="A5189">
        <v>1881485</v>
      </c>
      <c r="B5189">
        <v>1</v>
      </c>
      <c r="C5189" t="s">
        <v>80</v>
      </c>
      <c r="D5189" t="s">
        <v>82</v>
      </c>
      <c r="E5189" t="s">
        <v>140</v>
      </c>
      <c r="F5189" t="s">
        <v>14892</v>
      </c>
      <c r="G5189" t="s">
        <v>163</v>
      </c>
      <c r="H5189" t="s">
        <v>143</v>
      </c>
      <c r="I5189" t="s">
        <v>135</v>
      </c>
      <c r="J5189" t="s">
        <v>136</v>
      </c>
      <c r="K5189" t="s">
        <v>137</v>
      </c>
      <c r="L5189" t="s">
        <v>14893</v>
      </c>
      <c r="M5189" t="s">
        <v>14894</v>
      </c>
      <c r="N5189">
        <v>5.0525000000000002</v>
      </c>
      <c r="O5189">
        <v>0</v>
      </c>
      <c r="P5189">
        <v>4</v>
      </c>
      <c r="Q5189">
        <v>0</v>
      </c>
      <c r="R5189">
        <v>0</v>
      </c>
      <c r="S5189">
        <v>0</v>
      </c>
      <c r="T5189">
        <v>0</v>
      </c>
      <c r="U5189">
        <v>0</v>
      </c>
      <c r="V5189">
        <v>0</v>
      </c>
      <c r="W5189">
        <v>0</v>
      </c>
      <c r="X5189">
        <v>4.5361313635236771</v>
      </c>
      <c r="Y5189">
        <v>0</v>
      </c>
      <c r="Z5189">
        <v>0</v>
      </c>
      <c r="AA5189">
        <v>0</v>
      </c>
      <c r="AB5189">
        <v>0</v>
      </c>
      <c r="AC5189">
        <v>0</v>
      </c>
      <c r="AD5189">
        <v>0</v>
      </c>
      <c r="AE5189">
        <v>4.5361313635236771</v>
      </c>
    </row>
    <row r="5190" spans="1:31" x14ac:dyDescent="0.25">
      <c r="A5190">
        <v>1881486</v>
      </c>
      <c r="B5190">
        <v>1</v>
      </c>
      <c r="C5190" t="s">
        <v>81</v>
      </c>
      <c r="D5190" t="s">
        <v>112</v>
      </c>
      <c r="E5190" t="s">
        <v>210</v>
      </c>
      <c r="F5190" t="s">
        <v>235</v>
      </c>
      <c r="G5190" t="s">
        <v>133</v>
      </c>
      <c r="H5190" t="s">
        <v>134</v>
      </c>
      <c r="I5190" t="s">
        <v>135</v>
      </c>
      <c r="J5190" t="s">
        <v>136</v>
      </c>
      <c r="K5190" t="s">
        <v>137</v>
      </c>
      <c r="L5190" t="s">
        <v>14895</v>
      </c>
      <c r="M5190" t="s">
        <v>14896</v>
      </c>
      <c r="N5190">
        <v>7.6944444000000001E-2</v>
      </c>
      <c r="O5190">
        <v>3</v>
      </c>
      <c r="P5190">
        <v>698</v>
      </c>
      <c r="Q5190">
        <v>80</v>
      </c>
      <c r="R5190">
        <v>269</v>
      </c>
      <c r="S5190">
        <v>10</v>
      </c>
      <c r="T5190">
        <v>99</v>
      </c>
      <c r="U5190">
        <v>1</v>
      </c>
      <c r="V5190">
        <v>0</v>
      </c>
      <c r="W5190">
        <v>7.3350520709296943E-2</v>
      </c>
      <c r="X5190">
        <v>9.6735437712122625</v>
      </c>
      <c r="Y5190">
        <v>26.874227341028558</v>
      </c>
      <c r="Z5190">
        <v>15.802151222948627</v>
      </c>
      <c r="AA5190">
        <v>2.8696033574626778</v>
      </c>
      <c r="AB5190">
        <v>5.5848216442155341</v>
      </c>
      <c r="AC5190">
        <v>0.4537200931727472</v>
      </c>
      <c r="AD5190">
        <v>0</v>
      </c>
      <c r="AE5190">
        <v>61.33141795074971</v>
      </c>
    </row>
    <row r="5191" spans="1:31" x14ac:dyDescent="0.25">
      <c r="A5191">
        <v>1881487</v>
      </c>
      <c r="B5191">
        <v>1</v>
      </c>
      <c r="C5191" t="s">
        <v>80</v>
      </c>
      <c r="D5191" t="s">
        <v>87</v>
      </c>
      <c r="E5191" t="s">
        <v>210</v>
      </c>
      <c r="F5191" t="s">
        <v>14897</v>
      </c>
      <c r="G5191" t="s">
        <v>560</v>
      </c>
      <c r="H5191" t="s">
        <v>134</v>
      </c>
      <c r="I5191" t="s">
        <v>135</v>
      </c>
      <c r="J5191" t="s">
        <v>136</v>
      </c>
      <c r="K5191" t="s">
        <v>137</v>
      </c>
      <c r="L5191" t="s">
        <v>14898</v>
      </c>
      <c r="M5191" t="s">
        <v>14899</v>
      </c>
      <c r="N5191">
        <v>1.9838888880000001</v>
      </c>
      <c r="O5191">
        <v>0</v>
      </c>
      <c r="P5191">
        <v>518</v>
      </c>
      <c r="Q5191">
        <v>0</v>
      </c>
      <c r="R5191">
        <v>0</v>
      </c>
      <c r="S5191">
        <v>7</v>
      </c>
      <c r="T5191">
        <v>76</v>
      </c>
      <c r="U5191">
        <v>2</v>
      </c>
      <c r="V5191">
        <v>5</v>
      </c>
      <c r="W5191">
        <v>0</v>
      </c>
      <c r="X5191">
        <v>274.10617349913525</v>
      </c>
      <c r="Y5191">
        <v>0</v>
      </c>
      <c r="Z5191">
        <v>0</v>
      </c>
      <c r="AA5191">
        <v>356.64235428087403</v>
      </c>
      <c r="AB5191">
        <v>1617.8793307769865</v>
      </c>
      <c r="AC5191">
        <v>539.1745791244191</v>
      </c>
      <c r="AD5191">
        <v>173.37588152757746</v>
      </c>
      <c r="AE5191">
        <v>2961.178319208992</v>
      </c>
    </row>
    <row r="5192" spans="1:31" x14ac:dyDescent="0.25">
      <c r="A5192">
        <v>1881490</v>
      </c>
      <c r="B5192">
        <v>1</v>
      </c>
      <c r="C5192" t="s">
        <v>81</v>
      </c>
      <c r="D5192" t="s">
        <v>115</v>
      </c>
      <c r="E5192" t="s">
        <v>169</v>
      </c>
      <c r="F5192" t="s">
        <v>589</v>
      </c>
      <c r="G5192" t="s">
        <v>183</v>
      </c>
      <c r="H5192" t="s">
        <v>143</v>
      </c>
      <c r="I5192" t="s">
        <v>135</v>
      </c>
      <c r="J5192" t="s">
        <v>136</v>
      </c>
      <c r="K5192" t="s">
        <v>137</v>
      </c>
      <c r="L5192" t="s">
        <v>14900</v>
      </c>
      <c r="M5192" t="s">
        <v>14901</v>
      </c>
      <c r="N5192">
        <v>3.051666666</v>
      </c>
      <c r="O5192">
        <v>0</v>
      </c>
      <c r="P5192">
        <v>22</v>
      </c>
      <c r="Q5192">
        <v>0</v>
      </c>
      <c r="R5192">
        <v>0</v>
      </c>
      <c r="S5192">
        <v>0</v>
      </c>
      <c r="T5192">
        <v>0</v>
      </c>
      <c r="U5192">
        <v>0</v>
      </c>
      <c r="V5192">
        <v>0</v>
      </c>
      <c r="W5192">
        <v>0</v>
      </c>
      <c r="X5192">
        <v>14.904985291584747</v>
      </c>
      <c r="Y5192">
        <v>0</v>
      </c>
      <c r="Z5192">
        <v>0</v>
      </c>
      <c r="AA5192">
        <v>0</v>
      </c>
      <c r="AB5192">
        <v>0</v>
      </c>
      <c r="AC5192">
        <v>0</v>
      </c>
      <c r="AD5192">
        <v>0</v>
      </c>
      <c r="AE5192">
        <v>14.904985291584747</v>
      </c>
    </row>
    <row r="5193" spans="1:31" x14ac:dyDescent="0.25">
      <c r="A5193">
        <v>1881493</v>
      </c>
      <c r="B5193">
        <v>1</v>
      </c>
      <c r="C5193" t="s">
        <v>80</v>
      </c>
      <c r="D5193" t="s">
        <v>100</v>
      </c>
      <c r="E5193" t="s">
        <v>140</v>
      </c>
      <c r="F5193" t="s">
        <v>14902</v>
      </c>
      <c r="G5193" t="s">
        <v>142</v>
      </c>
      <c r="H5193" t="s">
        <v>143</v>
      </c>
      <c r="I5193" t="s">
        <v>135</v>
      </c>
      <c r="J5193" t="s">
        <v>136</v>
      </c>
      <c r="K5193" t="s">
        <v>137</v>
      </c>
      <c r="L5193" t="s">
        <v>14903</v>
      </c>
      <c r="M5193" t="s">
        <v>14904</v>
      </c>
      <c r="N5193">
        <v>1.45</v>
      </c>
      <c r="O5193">
        <v>0</v>
      </c>
      <c r="P5193">
        <v>1</v>
      </c>
      <c r="Q5193">
        <v>0</v>
      </c>
      <c r="R5193">
        <v>0</v>
      </c>
      <c r="S5193">
        <v>0</v>
      </c>
      <c r="T5193">
        <v>0</v>
      </c>
      <c r="U5193">
        <v>0</v>
      </c>
      <c r="V5193">
        <v>0</v>
      </c>
      <c r="W5193">
        <v>0</v>
      </c>
      <c r="X5193">
        <v>2.3630561563260002E-2</v>
      </c>
      <c r="Y5193">
        <v>0</v>
      </c>
      <c r="Z5193">
        <v>0</v>
      </c>
      <c r="AA5193">
        <v>0</v>
      </c>
      <c r="AB5193">
        <v>0</v>
      </c>
      <c r="AC5193">
        <v>0</v>
      </c>
      <c r="AD5193">
        <v>0</v>
      </c>
      <c r="AE5193">
        <v>2.3630561563260002E-2</v>
      </c>
    </row>
    <row r="5194" spans="1:31" x14ac:dyDescent="0.25">
      <c r="A5194">
        <v>1881494</v>
      </c>
      <c r="B5194">
        <v>1</v>
      </c>
      <c r="C5194" t="s">
        <v>80</v>
      </c>
      <c r="D5194" t="s">
        <v>82</v>
      </c>
      <c r="E5194" t="s">
        <v>140</v>
      </c>
      <c r="F5194" t="s">
        <v>14905</v>
      </c>
      <c r="G5194" t="s">
        <v>207</v>
      </c>
      <c r="H5194" t="s">
        <v>143</v>
      </c>
      <c r="I5194" t="s">
        <v>135</v>
      </c>
      <c r="J5194" t="s">
        <v>136</v>
      </c>
      <c r="K5194" t="s">
        <v>137</v>
      </c>
      <c r="L5194" t="s">
        <v>14906</v>
      </c>
      <c r="M5194" t="s">
        <v>14907</v>
      </c>
      <c r="N5194">
        <v>3.14</v>
      </c>
      <c r="O5194">
        <v>0</v>
      </c>
      <c r="P5194">
        <v>9</v>
      </c>
      <c r="Q5194">
        <v>0</v>
      </c>
      <c r="R5194">
        <v>0</v>
      </c>
      <c r="S5194">
        <v>0</v>
      </c>
      <c r="T5194">
        <v>0</v>
      </c>
      <c r="U5194">
        <v>0</v>
      </c>
      <c r="V5194">
        <v>0</v>
      </c>
      <c r="W5194">
        <v>0</v>
      </c>
      <c r="X5194">
        <v>7.1769232453116159</v>
      </c>
      <c r="Y5194">
        <v>0</v>
      </c>
      <c r="Z5194">
        <v>0</v>
      </c>
      <c r="AA5194">
        <v>0</v>
      </c>
      <c r="AB5194">
        <v>0</v>
      </c>
      <c r="AC5194">
        <v>0</v>
      </c>
      <c r="AD5194">
        <v>0</v>
      </c>
      <c r="AE5194">
        <v>7.1769232453116159</v>
      </c>
    </row>
    <row r="5195" spans="1:31" x14ac:dyDescent="0.25">
      <c r="A5195">
        <v>1881495</v>
      </c>
      <c r="B5195">
        <v>1</v>
      </c>
      <c r="C5195" t="s">
        <v>80</v>
      </c>
      <c r="D5195" t="s">
        <v>82</v>
      </c>
      <c r="E5195" t="s">
        <v>140</v>
      </c>
      <c r="F5195" t="s">
        <v>14908</v>
      </c>
      <c r="G5195" t="s">
        <v>207</v>
      </c>
      <c r="H5195" t="s">
        <v>143</v>
      </c>
      <c r="I5195" t="s">
        <v>135</v>
      </c>
      <c r="J5195" t="s">
        <v>136</v>
      </c>
      <c r="K5195" t="s">
        <v>137</v>
      </c>
      <c r="L5195" t="s">
        <v>14909</v>
      </c>
      <c r="M5195" t="s">
        <v>14910</v>
      </c>
      <c r="N5195">
        <v>4.1749999999999998</v>
      </c>
      <c r="O5195">
        <v>0</v>
      </c>
      <c r="P5195">
        <v>1</v>
      </c>
      <c r="Q5195">
        <v>0</v>
      </c>
      <c r="R5195">
        <v>0</v>
      </c>
      <c r="S5195">
        <v>0</v>
      </c>
      <c r="T5195">
        <v>0</v>
      </c>
      <c r="U5195">
        <v>0</v>
      </c>
      <c r="V5195">
        <v>0</v>
      </c>
      <c r="W5195">
        <v>0</v>
      </c>
      <c r="X5195">
        <v>1.5235602833028452</v>
      </c>
      <c r="Y5195">
        <v>0</v>
      </c>
      <c r="Z5195">
        <v>0</v>
      </c>
      <c r="AA5195">
        <v>0</v>
      </c>
      <c r="AB5195">
        <v>0</v>
      </c>
      <c r="AC5195">
        <v>0</v>
      </c>
      <c r="AD5195">
        <v>0</v>
      </c>
      <c r="AE5195">
        <v>1.5235602833028452</v>
      </c>
    </row>
    <row r="5196" spans="1:31" x14ac:dyDescent="0.25">
      <c r="A5196">
        <v>1881496</v>
      </c>
      <c r="B5196">
        <v>1</v>
      </c>
      <c r="C5196" t="s">
        <v>80</v>
      </c>
      <c r="D5196" t="s">
        <v>87</v>
      </c>
      <c r="E5196" t="s">
        <v>210</v>
      </c>
      <c r="F5196" t="s">
        <v>14911</v>
      </c>
      <c r="G5196" t="s">
        <v>133</v>
      </c>
      <c r="H5196" t="s">
        <v>134</v>
      </c>
      <c r="I5196" t="s">
        <v>135</v>
      </c>
      <c r="J5196" t="s">
        <v>136</v>
      </c>
      <c r="K5196" t="s">
        <v>137</v>
      </c>
      <c r="L5196" t="s">
        <v>14912</v>
      </c>
      <c r="M5196" t="s">
        <v>14913</v>
      </c>
      <c r="N5196">
        <v>1.6786111109999999</v>
      </c>
      <c r="O5196">
        <v>0</v>
      </c>
      <c r="P5196">
        <v>685</v>
      </c>
      <c r="Q5196">
        <v>0</v>
      </c>
      <c r="R5196">
        <v>0</v>
      </c>
      <c r="S5196">
        <v>2</v>
      </c>
      <c r="T5196">
        <v>78</v>
      </c>
      <c r="U5196">
        <v>0</v>
      </c>
      <c r="V5196">
        <v>7</v>
      </c>
      <c r="W5196">
        <v>0</v>
      </c>
      <c r="X5196">
        <v>338.09816852453429</v>
      </c>
      <c r="Y5196">
        <v>0</v>
      </c>
      <c r="Z5196">
        <v>0</v>
      </c>
      <c r="AA5196">
        <v>19.81205330673102</v>
      </c>
      <c r="AB5196">
        <v>581.68958601979068</v>
      </c>
      <c r="AC5196">
        <v>0</v>
      </c>
      <c r="AD5196">
        <v>212.80874123366902</v>
      </c>
      <c r="AE5196">
        <v>1152.4085490847251</v>
      </c>
    </row>
    <row r="5197" spans="1:31" x14ac:dyDescent="0.25">
      <c r="A5197">
        <v>1881497</v>
      </c>
      <c r="B5197">
        <v>1</v>
      </c>
      <c r="C5197" t="s">
        <v>80</v>
      </c>
      <c r="D5197" t="s">
        <v>103</v>
      </c>
      <c r="E5197" t="s">
        <v>158</v>
      </c>
      <c r="F5197" t="s">
        <v>753</v>
      </c>
      <c r="G5197" t="s">
        <v>343</v>
      </c>
      <c r="H5197" t="s">
        <v>134</v>
      </c>
      <c r="I5197" t="s">
        <v>135</v>
      </c>
      <c r="J5197" t="s">
        <v>136</v>
      </c>
      <c r="K5197" t="s">
        <v>137</v>
      </c>
      <c r="L5197" t="s">
        <v>14914</v>
      </c>
      <c r="M5197" t="s">
        <v>14915</v>
      </c>
      <c r="N5197">
        <v>0.49194444399999998</v>
      </c>
      <c r="O5197">
        <v>0</v>
      </c>
      <c r="P5197">
        <v>0</v>
      </c>
      <c r="Q5197">
        <v>0</v>
      </c>
      <c r="R5197">
        <v>9</v>
      </c>
      <c r="S5197">
        <v>0</v>
      </c>
      <c r="T5197">
        <v>1</v>
      </c>
      <c r="U5197">
        <v>0</v>
      </c>
      <c r="V5197">
        <v>0</v>
      </c>
      <c r="W5197">
        <v>0</v>
      </c>
      <c r="X5197">
        <v>0</v>
      </c>
      <c r="Y5197">
        <v>0</v>
      </c>
      <c r="Z5197">
        <v>29.395472006712311</v>
      </c>
      <c r="AA5197">
        <v>0</v>
      </c>
      <c r="AB5197">
        <v>5.4490281218379844</v>
      </c>
      <c r="AC5197">
        <v>0</v>
      </c>
      <c r="AD5197">
        <v>0</v>
      </c>
      <c r="AE5197">
        <v>34.844500128550294</v>
      </c>
    </row>
    <row r="5198" spans="1:31" x14ac:dyDescent="0.25">
      <c r="A5198">
        <v>1881500</v>
      </c>
      <c r="B5198">
        <v>1</v>
      </c>
      <c r="C5198" t="s">
        <v>81</v>
      </c>
      <c r="D5198" t="s">
        <v>112</v>
      </c>
      <c r="E5198" t="s">
        <v>140</v>
      </c>
      <c r="F5198" t="s">
        <v>14916</v>
      </c>
      <c r="G5198" t="s">
        <v>2616</v>
      </c>
      <c r="H5198" t="s">
        <v>143</v>
      </c>
      <c r="I5198" t="s">
        <v>135</v>
      </c>
      <c r="J5198" t="s">
        <v>136</v>
      </c>
      <c r="K5198" t="s">
        <v>137</v>
      </c>
      <c r="L5198" t="s">
        <v>14917</v>
      </c>
      <c r="M5198" t="s">
        <v>14918</v>
      </c>
      <c r="N5198">
        <v>0.65861111100000003</v>
      </c>
      <c r="O5198">
        <v>0</v>
      </c>
      <c r="P5198">
        <v>0</v>
      </c>
      <c r="Q5198">
        <v>0</v>
      </c>
      <c r="R5198">
        <v>0</v>
      </c>
      <c r="S5198">
        <v>0</v>
      </c>
      <c r="T5198">
        <v>1</v>
      </c>
      <c r="U5198">
        <v>0</v>
      </c>
      <c r="V5198">
        <v>0</v>
      </c>
      <c r="W5198">
        <v>0</v>
      </c>
      <c r="X5198">
        <v>0</v>
      </c>
      <c r="Y5198">
        <v>0</v>
      </c>
      <c r="Z5198">
        <v>0</v>
      </c>
      <c r="AA5198">
        <v>0</v>
      </c>
      <c r="AB5198">
        <v>0.16973019041287335</v>
      </c>
      <c r="AC5198">
        <v>0</v>
      </c>
      <c r="AD5198">
        <v>0</v>
      </c>
      <c r="AE5198">
        <v>0.16973019041287335</v>
      </c>
    </row>
    <row r="5199" spans="1:31" x14ac:dyDescent="0.25">
      <c r="A5199">
        <v>1881501</v>
      </c>
      <c r="B5199">
        <v>1</v>
      </c>
      <c r="C5199" t="s">
        <v>81</v>
      </c>
      <c r="D5199" t="s">
        <v>112</v>
      </c>
      <c r="E5199" t="s">
        <v>146</v>
      </c>
      <c r="F5199" t="s">
        <v>14919</v>
      </c>
      <c r="G5199" t="s">
        <v>148</v>
      </c>
      <c r="H5199" t="s">
        <v>143</v>
      </c>
      <c r="I5199" t="s">
        <v>135</v>
      </c>
      <c r="J5199" t="s">
        <v>136</v>
      </c>
      <c r="K5199" t="s">
        <v>137</v>
      </c>
      <c r="L5199" t="s">
        <v>14920</v>
      </c>
      <c r="M5199" t="s">
        <v>14921</v>
      </c>
      <c r="N5199">
        <v>1.4169444440000001</v>
      </c>
      <c r="O5199">
        <v>0</v>
      </c>
      <c r="P5199">
        <v>1</v>
      </c>
      <c r="Q5199">
        <v>0</v>
      </c>
      <c r="R5199">
        <v>2</v>
      </c>
      <c r="S5199">
        <v>0</v>
      </c>
      <c r="T5199">
        <v>1</v>
      </c>
      <c r="U5199">
        <v>0</v>
      </c>
      <c r="V5199">
        <v>0</v>
      </c>
      <c r="W5199">
        <v>0</v>
      </c>
      <c r="X5199">
        <v>0.49689354537384245</v>
      </c>
      <c r="Y5199">
        <v>0</v>
      </c>
      <c r="Z5199">
        <v>0.19005078126426334</v>
      </c>
      <c r="AA5199">
        <v>0</v>
      </c>
      <c r="AB5199">
        <v>0.12615720958721416</v>
      </c>
      <c r="AC5199">
        <v>0</v>
      </c>
      <c r="AD5199">
        <v>0</v>
      </c>
      <c r="AE5199">
        <v>0.81310153622532</v>
      </c>
    </row>
    <row r="5200" spans="1:31" x14ac:dyDescent="0.25">
      <c r="A5200">
        <v>1881503</v>
      </c>
      <c r="B5200">
        <v>1</v>
      </c>
      <c r="C5200" t="s">
        <v>80</v>
      </c>
      <c r="D5200" t="s">
        <v>111</v>
      </c>
      <c r="E5200" t="s">
        <v>146</v>
      </c>
      <c r="F5200" t="s">
        <v>14922</v>
      </c>
      <c r="G5200" t="s">
        <v>148</v>
      </c>
      <c r="H5200" t="s">
        <v>143</v>
      </c>
      <c r="I5200" t="s">
        <v>135</v>
      </c>
      <c r="J5200" t="s">
        <v>136</v>
      </c>
      <c r="K5200" t="s">
        <v>137</v>
      </c>
      <c r="L5200" t="s">
        <v>14923</v>
      </c>
      <c r="M5200" t="s">
        <v>14924</v>
      </c>
      <c r="N5200">
        <v>0.56499999999999995</v>
      </c>
      <c r="O5200">
        <v>0</v>
      </c>
      <c r="P5200">
        <v>20</v>
      </c>
      <c r="Q5200">
        <v>0</v>
      </c>
      <c r="R5200">
        <v>20</v>
      </c>
      <c r="S5200">
        <v>0</v>
      </c>
      <c r="T5200">
        <v>13</v>
      </c>
      <c r="U5200">
        <v>0</v>
      </c>
      <c r="V5200">
        <v>0</v>
      </c>
      <c r="W5200">
        <v>0</v>
      </c>
      <c r="X5200">
        <v>4.5709855442678089</v>
      </c>
      <c r="Y5200">
        <v>0</v>
      </c>
      <c r="Z5200">
        <v>13.232913461181909</v>
      </c>
      <c r="AA5200">
        <v>0</v>
      </c>
      <c r="AB5200">
        <v>7.5282846580326321</v>
      </c>
      <c r="AC5200">
        <v>0</v>
      </c>
      <c r="AD5200">
        <v>0</v>
      </c>
      <c r="AE5200">
        <v>25.332183663482351</v>
      </c>
    </row>
    <row r="5201" spans="1:31" x14ac:dyDescent="0.25">
      <c r="A5201">
        <v>1881508</v>
      </c>
      <c r="B5201">
        <v>1</v>
      </c>
      <c r="C5201" t="s">
        <v>80</v>
      </c>
      <c r="D5201" t="s">
        <v>82</v>
      </c>
      <c r="E5201" t="s">
        <v>210</v>
      </c>
      <c r="F5201" t="s">
        <v>211</v>
      </c>
      <c r="G5201" t="s">
        <v>212</v>
      </c>
      <c r="H5201" t="s">
        <v>134</v>
      </c>
      <c r="I5201" t="s">
        <v>135</v>
      </c>
      <c r="J5201" t="s">
        <v>3</v>
      </c>
      <c r="K5201" t="s">
        <v>137</v>
      </c>
      <c r="L5201" t="s">
        <v>14925</v>
      </c>
      <c r="M5201" t="s">
        <v>14926</v>
      </c>
      <c r="N5201">
        <v>1.7880555549999999</v>
      </c>
      <c r="O5201">
        <v>0</v>
      </c>
      <c r="P5201">
        <v>3578</v>
      </c>
      <c r="Q5201">
        <v>0</v>
      </c>
      <c r="R5201">
        <v>0</v>
      </c>
      <c r="S5201">
        <v>0</v>
      </c>
      <c r="T5201">
        <v>279</v>
      </c>
      <c r="U5201">
        <v>0</v>
      </c>
      <c r="V5201">
        <v>0</v>
      </c>
      <c r="W5201">
        <v>0</v>
      </c>
      <c r="X5201">
        <v>1701.2677159378684</v>
      </c>
      <c r="Y5201">
        <v>0</v>
      </c>
      <c r="Z5201">
        <v>0</v>
      </c>
      <c r="AA5201">
        <v>0</v>
      </c>
      <c r="AB5201">
        <v>558.53196305269876</v>
      </c>
      <c r="AC5201">
        <v>0</v>
      </c>
      <c r="AD5201">
        <v>0</v>
      </c>
      <c r="AE5201">
        <v>2259.7996789905674</v>
      </c>
    </row>
    <row r="5202" spans="1:31" x14ac:dyDescent="0.25">
      <c r="A5202">
        <v>1881512</v>
      </c>
      <c r="B5202">
        <v>1</v>
      </c>
      <c r="C5202" t="s">
        <v>81</v>
      </c>
      <c r="D5202" t="s">
        <v>120</v>
      </c>
      <c r="E5202" t="s">
        <v>146</v>
      </c>
      <c r="F5202" t="s">
        <v>14927</v>
      </c>
      <c r="G5202" t="s">
        <v>148</v>
      </c>
      <c r="H5202" t="s">
        <v>143</v>
      </c>
      <c r="I5202" t="s">
        <v>135</v>
      </c>
      <c r="J5202" t="s">
        <v>136</v>
      </c>
      <c r="K5202" t="s">
        <v>137</v>
      </c>
      <c r="L5202" t="s">
        <v>14928</v>
      </c>
      <c r="M5202" t="s">
        <v>14929</v>
      </c>
      <c r="N5202">
        <v>0.94722222199999995</v>
      </c>
      <c r="O5202">
        <v>0</v>
      </c>
      <c r="P5202">
        <v>134</v>
      </c>
      <c r="Q5202">
        <v>0</v>
      </c>
      <c r="R5202">
        <v>0</v>
      </c>
      <c r="S5202">
        <v>0</v>
      </c>
      <c r="T5202">
        <v>23</v>
      </c>
      <c r="U5202">
        <v>0</v>
      </c>
      <c r="V5202">
        <v>0</v>
      </c>
      <c r="W5202">
        <v>0</v>
      </c>
      <c r="X5202">
        <v>28.015557662761495</v>
      </c>
      <c r="Y5202">
        <v>0</v>
      </c>
      <c r="Z5202">
        <v>0</v>
      </c>
      <c r="AA5202">
        <v>0</v>
      </c>
      <c r="AB5202">
        <v>5.2949390620952057</v>
      </c>
      <c r="AC5202">
        <v>0</v>
      </c>
      <c r="AD5202">
        <v>0</v>
      </c>
      <c r="AE5202">
        <v>33.310496724856698</v>
      </c>
    </row>
    <row r="5203" spans="1:31" x14ac:dyDescent="0.25">
      <c r="A5203">
        <v>1881516</v>
      </c>
      <c r="B5203">
        <v>1</v>
      </c>
      <c r="C5203" t="s">
        <v>80</v>
      </c>
      <c r="D5203" t="s">
        <v>91</v>
      </c>
      <c r="E5203" t="s">
        <v>210</v>
      </c>
      <c r="F5203" t="s">
        <v>437</v>
      </c>
      <c r="G5203" t="s">
        <v>219</v>
      </c>
      <c r="H5203" t="s">
        <v>134</v>
      </c>
      <c r="I5203" t="s">
        <v>135</v>
      </c>
      <c r="J5203" t="s">
        <v>136</v>
      </c>
      <c r="K5203" t="s">
        <v>137</v>
      </c>
      <c r="L5203" t="s">
        <v>14930</v>
      </c>
      <c r="M5203" t="s">
        <v>14931</v>
      </c>
      <c r="N5203">
        <v>0.203333333</v>
      </c>
      <c r="O5203">
        <v>1</v>
      </c>
      <c r="P5203">
        <v>31</v>
      </c>
      <c r="Q5203">
        <v>21</v>
      </c>
      <c r="R5203">
        <v>265</v>
      </c>
      <c r="S5203">
        <v>8</v>
      </c>
      <c r="T5203">
        <v>44</v>
      </c>
      <c r="U5203">
        <v>3</v>
      </c>
      <c r="V5203">
        <v>0</v>
      </c>
      <c r="W5203">
        <v>0.15920283315610001</v>
      </c>
      <c r="X5203">
        <v>3.4180188591908993</v>
      </c>
      <c r="Y5203">
        <v>32.676322917200338</v>
      </c>
      <c r="Z5203">
        <v>98.492008369851646</v>
      </c>
      <c r="AA5203">
        <v>29.129467955107206</v>
      </c>
      <c r="AB5203">
        <v>21.203007962936127</v>
      </c>
      <c r="AC5203">
        <v>28.072541831404035</v>
      </c>
      <c r="AD5203">
        <v>0</v>
      </c>
      <c r="AE5203">
        <v>213.15057072884636</v>
      </c>
    </row>
    <row r="5204" spans="1:31" x14ac:dyDescent="0.25">
      <c r="A5204">
        <v>1881518</v>
      </c>
      <c r="B5204">
        <v>1</v>
      </c>
      <c r="C5204" t="s">
        <v>80</v>
      </c>
      <c r="D5204" t="s">
        <v>96</v>
      </c>
      <c r="E5204" t="s">
        <v>222</v>
      </c>
      <c r="F5204" t="s">
        <v>1821</v>
      </c>
      <c r="G5204" t="s">
        <v>1124</v>
      </c>
      <c r="H5204" t="s">
        <v>143</v>
      </c>
      <c r="I5204" t="s">
        <v>135</v>
      </c>
      <c r="J5204" t="s">
        <v>136</v>
      </c>
      <c r="K5204" t="s">
        <v>137</v>
      </c>
      <c r="L5204" t="s">
        <v>14932</v>
      </c>
      <c r="M5204" t="s">
        <v>14933</v>
      </c>
      <c r="N5204">
        <v>4.6291666659999997</v>
      </c>
      <c r="O5204">
        <v>0</v>
      </c>
      <c r="P5204">
        <v>37</v>
      </c>
      <c r="Q5204">
        <v>0</v>
      </c>
      <c r="R5204">
        <v>0</v>
      </c>
      <c r="S5204">
        <v>0</v>
      </c>
      <c r="T5204">
        <v>20</v>
      </c>
      <c r="U5204">
        <v>0</v>
      </c>
      <c r="V5204">
        <v>0</v>
      </c>
      <c r="W5204">
        <v>0</v>
      </c>
      <c r="X5204">
        <v>96.110197115223286</v>
      </c>
      <c r="Y5204">
        <v>0</v>
      </c>
      <c r="Z5204">
        <v>0</v>
      </c>
      <c r="AA5204">
        <v>0</v>
      </c>
      <c r="AB5204">
        <v>266.46462380205355</v>
      </c>
      <c r="AC5204">
        <v>0</v>
      </c>
      <c r="AD5204">
        <v>0</v>
      </c>
      <c r="AE5204">
        <v>362.57482091727684</v>
      </c>
    </row>
    <row r="5205" spans="1:31" x14ac:dyDescent="0.25">
      <c r="A5205">
        <v>1881520</v>
      </c>
      <c r="B5205">
        <v>1</v>
      </c>
      <c r="C5205" t="s">
        <v>80</v>
      </c>
      <c r="D5205" t="s">
        <v>96</v>
      </c>
      <c r="E5205" t="s">
        <v>140</v>
      </c>
      <c r="F5205" t="s">
        <v>14934</v>
      </c>
      <c r="G5205" t="s">
        <v>200</v>
      </c>
      <c r="H5205" t="s">
        <v>143</v>
      </c>
      <c r="I5205" t="s">
        <v>135</v>
      </c>
      <c r="J5205" t="s">
        <v>136</v>
      </c>
      <c r="K5205" t="s">
        <v>137</v>
      </c>
      <c r="L5205" t="s">
        <v>14935</v>
      </c>
      <c r="M5205" t="s">
        <v>14936</v>
      </c>
      <c r="N5205">
        <v>5.6030555550000001</v>
      </c>
      <c r="O5205">
        <v>0</v>
      </c>
      <c r="P5205">
        <v>1</v>
      </c>
      <c r="Q5205">
        <v>0</v>
      </c>
      <c r="R5205">
        <v>0</v>
      </c>
      <c r="S5205">
        <v>0</v>
      </c>
      <c r="T5205">
        <v>0</v>
      </c>
      <c r="U5205">
        <v>0</v>
      </c>
      <c r="V5205">
        <v>0</v>
      </c>
      <c r="W5205">
        <v>0</v>
      </c>
      <c r="X5205">
        <v>0</v>
      </c>
      <c r="Y5205">
        <v>0</v>
      </c>
      <c r="Z5205">
        <v>0</v>
      </c>
      <c r="AA5205">
        <v>0</v>
      </c>
      <c r="AB5205">
        <v>0</v>
      </c>
      <c r="AC5205">
        <v>0</v>
      </c>
      <c r="AD5205">
        <v>0</v>
      </c>
      <c r="AE5205">
        <v>0</v>
      </c>
    </row>
    <row r="5206" spans="1:31" x14ac:dyDescent="0.25">
      <c r="A5206">
        <v>1881523</v>
      </c>
      <c r="B5206">
        <v>1</v>
      </c>
      <c r="C5206" t="s">
        <v>80</v>
      </c>
      <c r="D5206" t="s">
        <v>85</v>
      </c>
      <c r="E5206" t="s">
        <v>140</v>
      </c>
      <c r="F5206" t="s">
        <v>14937</v>
      </c>
      <c r="G5206" t="s">
        <v>207</v>
      </c>
      <c r="H5206" t="s">
        <v>143</v>
      </c>
      <c r="I5206" t="s">
        <v>135</v>
      </c>
      <c r="J5206" t="s">
        <v>136</v>
      </c>
      <c r="K5206" t="s">
        <v>137</v>
      </c>
      <c r="L5206" t="s">
        <v>14938</v>
      </c>
      <c r="M5206" t="s">
        <v>14939</v>
      </c>
      <c r="N5206">
        <v>0.56861111099999995</v>
      </c>
      <c r="O5206">
        <v>0</v>
      </c>
      <c r="P5206">
        <v>6</v>
      </c>
      <c r="Q5206">
        <v>0</v>
      </c>
      <c r="R5206">
        <v>0</v>
      </c>
      <c r="S5206">
        <v>0</v>
      </c>
      <c r="T5206">
        <v>1</v>
      </c>
      <c r="U5206">
        <v>0</v>
      </c>
      <c r="V5206">
        <v>0</v>
      </c>
      <c r="W5206">
        <v>0</v>
      </c>
      <c r="X5206">
        <v>0.76969624111986668</v>
      </c>
      <c r="Y5206">
        <v>0</v>
      </c>
      <c r="Z5206">
        <v>0</v>
      </c>
      <c r="AA5206">
        <v>0</v>
      </c>
      <c r="AB5206">
        <v>2.7903167322786107E-3</v>
      </c>
      <c r="AC5206">
        <v>0</v>
      </c>
      <c r="AD5206">
        <v>0</v>
      </c>
      <c r="AE5206">
        <v>0.77248655785214526</v>
      </c>
    </row>
    <row r="5207" spans="1:31" x14ac:dyDescent="0.25">
      <c r="A5207">
        <v>1881524</v>
      </c>
      <c r="B5207">
        <v>1</v>
      </c>
      <c r="C5207" t="s">
        <v>80</v>
      </c>
      <c r="D5207" t="s">
        <v>82</v>
      </c>
      <c r="E5207" t="s">
        <v>222</v>
      </c>
      <c r="F5207" t="s">
        <v>14940</v>
      </c>
      <c r="G5207" t="s">
        <v>1124</v>
      </c>
      <c r="H5207" t="s">
        <v>143</v>
      </c>
      <c r="I5207" t="s">
        <v>135</v>
      </c>
      <c r="J5207" t="s">
        <v>136</v>
      </c>
      <c r="K5207" t="s">
        <v>137</v>
      </c>
      <c r="L5207" t="s">
        <v>14941</v>
      </c>
      <c r="M5207" t="s">
        <v>14942</v>
      </c>
      <c r="N5207">
        <v>2.420555555</v>
      </c>
      <c r="O5207">
        <v>0</v>
      </c>
      <c r="P5207">
        <v>0</v>
      </c>
      <c r="Q5207">
        <v>0</v>
      </c>
      <c r="R5207">
        <v>0</v>
      </c>
      <c r="S5207">
        <v>0</v>
      </c>
      <c r="T5207">
        <v>36</v>
      </c>
      <c r="U5207">
        <v>0</v>
      </c>
      <c r="V5207">
        <v>0</v>
      </c>
      <c r="W5207">
        <v>0</v>
      </c>
      <c r="X5207">
        <v>0</v>
      </c>
      <c r="Y5207">
        <v>0</v>
      </c>
      <c r="Z5207">
        <v>0</v>
      </c>
      <c r="AA5207">
        <v>0</v>
      </c>
      <c r="AB5207">
        <v>75.275951255891925</v>
      </c>
      <c r="AC5207">
        <v>0</v>
      </c>
      <c r="AD5207">
        <v>0</v>
      </c>
      <c r="AE5207">
        <v>75.275951255891925</v>
      </c>
    </row>
    <row r="5208" spans="1:31" x14ac:dyDescent="0.25">
      <c r="A5208">
        <v>1881529</v>
      </c>
      <c r="B5208">
        <v>1</v>
      </c>
      <c r="C5208" t="s">
        <v>80</v>
      </c>
      <c r="D5208" t="s">
        <v>82</v>
      </c>
      <c r="E5208" t="s">
        <v>140</v>
      </c>
      <c r="F5208" t="s">
        <v>14943</v>
      </c>
      <c r="G5208" t="s">
        <v>207</v>
      </c>
      <c r="H5208" t="s">
        <v>143</v>
      </c>
      <c r="I5208" t="s">
        <v>135</v>
      </c>
      <c r="J5208" t="s">
        <v>136</v>
      </c>
      <c r="K5208" t="s">
        <v>137</v>
      </c>
      <c r="L5208" t="s">
        <v>14938</v>
      </c>
      <c r="M5208" t="s">
        <v>14944</v>
      </c>
      <c r="N5208">
        <v>5.2016666660000004</v>
      </c>
      <c r="O5208">
        <v>0</v>
      </c>
      <c r="P5208">
        <v>8</v>
      </c>
      <c r="Q5208">
        <v>0</v>
      </c>
      <c r="R5208">
        <v>0</v>
      </c>
      <c r="S5208">
        <v>0</v>
      </c>
      <c r="T5208">
        <v>2</v>
      </c>
      <c r="U5208">
        <v>0</v>
      </c>
      <c r="V5208">
        <v>0</v>
      </c>
      <c r="W5208">
        <v>0</v>
      </c>
      <c r="X5208">
        <v>13.177166749206449</v>
      </c>
      <c r="Y5208">
        <v>0</v>
      </c>
      <c r="Z5208">
        <v>0</v>
      </c>
      <c r="AA5208">
        <v>0</v>
      </c>
      <c r="AB5208">
        <v>82.729831829816519</v>
      </c>
      <c r="AC5208">
        <v>0</v>
      </c>
      <c r="AD5208">
        <v>0</v>
      </c>
      <c r="AE5208">
        <v>95.906998579022968</v>
      </c>
    </row>
    <row r="5209" spans="1:31" x14ac:dyDescent="0.25">
      <c r="A5209">
        <v>1881531</v>
      </c>
      <c r="B5209">
        <v>1</v>
      </c>
      <c r="C5209" t="s">
        <v>81</v>
      </c>
      <c r="D5209" t="s">
        <v>123</v>
      </c>
      <c r="E5209" t="s">
        <v>140</v>
      </c>
      <c r="F5209" t="s">
        <v>14945</v>
      </c>
      <c r="G5209" t="s">
        <v>501</v>
      </c>
      <c r="H5209" t="s">
        <v>143</v>
      </c>
      <c r="I5209" t="s">
        <v>135</v>
      </c>
      <c r="J5209" t="s">
        <v>136</v>
      </c>
      <c r="K5209" t="s">
        <v>137</v>
      </c>
      <c r="L5209" t="s">
        <v>14946</v>
      </c>
      <c r="M5209" t="s">
        <v>14947</v>
      </c>
      <c r="N5209">
        <v>4.42</v>
      </c>
      <c r="O5209">
        <v>0</v>
      </c>
      <c r="P5209">
        <v>4</v>
      </c>
      <c r="Q5209">
        <v>0</v>
      </c>
      <c r="R5209">
        <v>0</v>
      </c>
      <c r="S5209">
        <v>0</v>
      </c>
      <c r="T5209">
        <v>0</v>
      </c>
      <c r="U5209">
        <v>0</v>
      </c>
      <c r="V5209">
        <v>0</v>
      </c>
      <c r="W5209">
        <v>0</v>
      </c>
      <c r="X5209">
        <v>5.2139465268521779</v>
      </c>
      <c r="Y5209">
        <v>0</v>
      </c>
      <c r="Z5209">
        <v>0</v>
      </c>
      <c r="AA5209">
        <v>0</v>
      </c>
      <c r="AB5209">
        <v>0</v>
      </c>
      <c r="AC5209">
        <v>0</v>
      </c>
      <c r="AD5209">
        <v>0</v>
      </c>
      <c r="AE5209">
        <v>5.2139465268521779</v>
      </c>
    </row>
    <row r="5210" spans="1:31" x14ac:dyDescent="0.25">
      <c r="A5210">
        <v>1881532</v>
      </c>
      <c r="B5210">
        <v>1</v>
      </c>
      <c r="C5210" t="s">
        <v>80</v>
      </c>
      <c r="D5210" t="s">
        <v>107</v>
      </c>
      <c r="E5210" t="s">
        <v>146</v>
      </c>
      <c r="F5210" t="s">
        <v>14948</v>
      </c>
      <c r="G5210" t="s">
        <v>148</v>
      </c>
      <c r="H5210" t="s">
        <v>143</v>
      </c>
      <c r="I5210" t="s">
        <v>135</v>
      </c>
      <c r="J5210" t="s">
        <v>136</v>
      </c>
      <c r="K5210" t="s">
        <v>137</v>
      </c>
      <c r="L5210" t="s">
        <v>14949</v>
      </c>
      <c r="M5210" t="s">
        <v>14950</v>
      </c>
      <c r="N5210">
        <v>5.2091666659999998</v>
      </c>
      <c r="O5210">
        <v>0</v>
      </c>
      <c r="P5210">
        <v>2</v>
      </c>
      <c r="Q5210">
        <v>0</v>
      </c>
      <c r="R5210">
        <v>0</v>
      </c>
      <c r="S5210">
        <v>0</v>
      </c>
      <c r="T5210">
        <v>0</v>
      </c>
      <c r="U5210">
        <v>0</v>
      </c>
      <c r="V5210">
        <v>0</v>
      </c>
      <c r="W5210">
        <v>0</v>
      </c>
      <c r="X5210">
        <v>2.5414867667440082</v>
      </c>
      <c r="Y5210">
        <v>0</v>
      </c>
      <c r="Z5210">
        <v>0</v>
      </c>
      <c r="AA5210">
        <v>0</v>
      </c>
      <c r="AB5210">
        <v>0</v>
      </c>
      <c r="AC5210">
        <v>0</v>
      </c>
      <c r="AD5210">
        <v>0</v>
      </c>
      <c r="AE5210">
        <v>2.5414867667440082</v>
      </c>
    </row>
    <row r="5211" spans="1:31" x14ac:dyDescent="0.25">
      <c r="A5211">
        <v>1881533</v>
      </c>
      <c r="B5211">
        <v>1</v>
      </c>
      <c r="C5211" t="s">
        <v>80</v>
      </c>
      <c r="D5211" t="s">
        <v>106</v>
      </c>
      <c r="E5211" t="s">
        <v>146</v>
      </c>
      <c r="F5211" t="s">
        <v>14951</v>
      </c>
      <c r="G5211" t="s">
        <v>148</v>
      </c>
      <c r="H5211" t="s">
        <v>143</v>
      </c>
      <c r="I5211" t="s">
        <v>135</v>
      </c>
      <c r="J5211" t="s">
        <v>136</v>
      </c>
      <c r="K5211" t="s">
        <v>137</v>
      </c>
      <c r="L5211" t="s">
        <v>14952</v>
      </c>
      <c r="M5211" t="s">
        <v>14953</v>
      </c>
      <c r="N5211">
        <v>0.67361111100000004</v>
      </c>
      <c r="O5211">
        <v>0</v>
      </c>
      <c r="P5211">
        <v>0</v>
      </c>
      <c r="Q5211">
        <v>0</v>
      </c>
      <c r="R5211">
        <v>1</v>
      </c>
      <c r="S5211">
        <v>0</v>
      </c>
      <c r="T5211">
        <v>0</v>
      </c>
      <c r="U5211">
        <v>0</v>
      </c>
      <c r="V5211">
        <v>0</v>
      </c>
      <c r="W5211">
        <v>0</v>
      </c>
      <c r="X5211">
        <v>0</v>
      </c>
      <c r="Y5211">
        <v>0</v>
      </c>
      <c r="Z5211">
        <v>1.5274296778117</v>
      </c>
      <c r="AA5211">
        <v>0</v>
      </c>
      <c r="AB5211">
        <v>0</v>
      </c>
      <c r="AC5211">
        <v>0</v>
      </c>
      <c r="AD5211">
        <v>0</v>
      </c>
      <c r="AE5211">
        <v>1.5274296778117</v>
      </c>
    </row>
    <row r="5212" spans="1:31" x14ac:dyDescent="0.25">
      <c r="A5212">
        <v>1881535</v>
      </c>
      <c r="B5212">
        <v>1</v>
      </c>
      <c r="C5212" t="s">
        <v>80</v>
      </c>
      <c r="D5212" t="s">
        <v>85</v>
      </c>
      <c r="E5212" t="s">
        <v>169</v>
      </c>
      <c r="F5212" t="s">
        <v>14954</v>
      </c>
      <c r="G5212" t="s">
        <v>196</v>
      </c>
      <c r="H5212" t="s">
        <v>143</v>
      </c>
      <c r="I5212" t="s">
        <v>135</v>
      </c>
      <c r="J5212" t="s">
        <v>136</v>
      </c>
      <c r="K5212" t="s">
        <v>172</v>
      </c>
      <c r="L5212" t="s">
        <v>14955</v>
      </c>
      <c r="M5212" t="s">
        <v>14956</v>
      </c>
      <c r="N5212">
        <v>0.87877944399999997</v>
      </c>
      <c r="O5212">
        <v>0</v>
      </c>
      <c r="P5212">
        <v>509</v>
      </c>
      <c r="Q5212">
        <v>0</v>
      </c>
      <c r="R5212">
        <v>0</v>
      </c>
      <c r="S5212">
        <v>0</v>
      </c>
      <c r="T5212">
        <v>45</v>
      </c>
      <c r="U5212">
        <v>0</v>
      </c>
      <c r="V5212">
        <v>0</v>
      </c>
      <c r="W5212">
        <v>0</v>
      </c>
      <c r="X5212">
        <v>119.73100047852854</v>
      </c>
      <c r="Y5212">
        <v>0</v>
      </c>
      <c r="Z5212">
        <v>0</v>
      </c>
      <c r="AA5212">
        <v>0</v>
      </c>
      <c r="AB5212">
        <v>66.233646917180096</v>
      </c>
      <c r="AC5212">
        <v>0</v>
      </c>
      <c r="AD5212">
        <v>0</v>
      </c>
      <c r="AE5212">
        <v>185.96464739570865</v>
      </c>
    </row>
    <row r="5213" spans="1:31" x14ac:dyDescent="0.25">
      <c r="A5213">
        <v>1881537</v>
      </c>
      <c r="B5213">
        <v>1</v>
      </c>
      <c r="C5213" t="s">
        <v>81</v>
      </c>
      <c r="D5213" t="s">
        <v>127</v>
      </c>
      <c r="E5213" t="s">
        <v>131</v>
      </c>
      <c r="F5213" t="s">
        <v>14957</v>
      </c>
      <c r="G5213" t="s">
        <v>133</v>
      </c>
      <c r="H5213" t="s">
        <v>134</v>
      </c>
      <c r="I5213" t="s">
        <v>135</v>
      </c>
      <c r="J5213" t="s">
        <v>136</v>
      </c>
      <c r="K5213" t="s">
        <v>137</v>
      </c>
      <c r="L5213" t="s">
        <v>14958</v>
      </c>
      <c r="M5213" t="s">
        <v>14959</v>
      </c>
      <c r="N5213">
        <v>0.55000000000000004</v>
      </c>
      <c r="O5213">
        <v>0</v>
      </c>
      <c r="P5213">
        <v>116</v>
      </c>
      <c r="Q5213">
        <v>29</v>
      </c>
      <c r="R5213">
        <v>31</v>
      </c>
      <c r="S5213">
        <v>0</v>
      </c>
      <c r="T5213">
        <v>17</v>
      </c>
      <c r="U5213">
        <v>0</v>
      </c>
      <c r="V5213">
        <v>0</v>
      </c>
      <c r="W5213">
        <v>0</v>
      </c>
      <c r="X5213">
        <v>14.478949740731743</v>
      </c>
      <c r="Y5213">
        <v>32.533561496856571</v>
      </c>
      <c r="Z5213">
        <v>37.220000116084428</v>
      </c>
      <c r="AA5213">
        <v>0</v>
      </c>
      <c r="AB5213">
        <v>10.755224564986545</v>
      </c>
      <c r="AC5213">
        <v>0</v>
      </c>
      <c r="AD5213">
        <v>0</v>
      </c>
      <c r="AE5213">
        <v>94.987735918659297</v>
      </c>
    </row>
    <row r="5214" spans="1:31" x14ac:dyDescent="0.25">
      <c r="A5214">
        <v>1881539</v>
      </c>
      <c r="B5214">
        <v>1</v>
      </c>
      <c r="C5214" t="s">
        <v>80</v>
      </c>
      <c r="D5214" t="s">
        <v>90</v>
      </c>
      <c r="E5214" t="s">
        <v>146</v>
      </c>
      <c r="F5214" t="s">
        <v>845</v>
      </c>
      <c r="G5214" t="s">
        <v>148</v>
      </c>
      <c r="H5214" t="s">
        <v>143</v>
      </c>
      <c r="I5214" t="s">
        <v>135</v>
      </c>
      <c r="J5214" t="s">
        <v>136</v>
      </c>
      <c r="K5214" t="s">
        <v>137</v>
      </c>
      <c r="L5214" t="s">
        <v>14960</v>
      </c>
      <c r="M5214" t="s">
        <v>14961</v>
      </c>
      <c r="N5214">
        <v>2.3077777770000001</v>
      </c>
      <c r="O5214">
        <v>0</v>
      </c>
      <c r="P5214">
        <v>225</v>
      </c>
      <c r="Q5214">
        <v>0</v>
      </c>
      <c r="R5214">
        <v>0</v>
      </c>
      <c r="S5214">
        <v>0</v>
      </c>
      <c r="T5214">
        <v>79</v>
      </c>
      <c r="U5214">
        <v>0</v>
      </c>
      <c r="V5214">
        <v>1</v>
      </c>
      <c r="W5214">
        <v>0</v>
      </c>
      <c r="X5214">
        <v>143.61810481000222</v>
      </c>
      <c r="Y5214">
        <v>0</v>
      </c>
      <c r="Z5214">
        <v>0</v>
      </c>
      <c r="AA5214">
        <v>0</v>
      </c>
      <c r="AB5214">
        <v>188.83325642050869</v>
      </c>
      <c r="AC5214">
        <v>0</v>
      </c>
      <c r="AD5214">
        <v>4.2043236688850838</v>
      </c>
      <c r="AE5214">
        <v>336.65568489939596</v>
      </c>
    </row>
    <row r="5215" spans="1:31" x14ac:dyDescent="0.25">
      <c r="A5215">
        <v>1881541</v>
      </c>
      <c r="B5215">
        <v>1</v>
      </c>
      <c r="C5215" t="s">
        <v>80</v>
      </c>
      <c r="D5215" t="s">
        <v>104</v>
      </c>
      <c r="E5215" t="s">
        <v>146</v>
      </c>
      <c r="F5215" t="s">
        <v>175</v>
      </c>
      <c r="G5215" t="s">
        <v>148</v>
      </c>
      <c r="H5215" t="s">
        <v>143</v>
      </c>
      <c r="I5215" t="s">
        <v>135</v>
      </c>
      <c r="J5215" t="s">
        <v>136</v>
      </c>
      <c r="K5215" t="s">
        <v>137</v>
      </c>
      <c r="L5215" t="s">
        <v>14962</v>
      </c>
      <c r="M5215" t="s">
        <v>14963</v>
      </c>
      <c r="N5215">
        <v>2.9072222220000001</v>
      </c>
      <c r="O5215">
        <v>0</v>
      </c>
      <c r="P5215">
        <v>293</v>
      </c>
      <c r="Q5215">
        <v>0</v>
      </c>
      <c r="R5215">
        <v>0</v>
      </c>
      <c r="S5215">
        <v>0</v>
      </c>
      <c r="T5215">
        <v>51</v>
      </c>
      <c r="U5215">
        <v>0</v>
      </c>
      <c r="V5215">
        <v>0</v>
      </c>
      <c r="W5215">
        <v>0</v>
      </c>
      <c r="X5215">
        <v>164.58340518352003</v>
      </c>
      <c r="Y5215">
        <v>0</v>
      </c>
      <c r="Z5215">
        <v>0</v>
      </c>
      <c r="AA5215">
        <v>0</v>
      </c>
      <c r="AB5215">
        <v>47.535754294707388</v>
      </c>
      <c r="AC5215">
        <v>0</v>
      </c>
      <c r="AD5215">
        <v>0</v>
      </c>
      <c r="AE5215">
        <v>212.1191594782274</v>
      </c>
    </row>
    <row r="5216" spans="1:31" x14ac:dyDescent="0.25">
      <c r="A5216">
        <v>1881542</v>
      </c>
      <c r="B5216">
        <v>1</v>
      </c>
      <c r="C5216" t="s">
        <v>80</v>
      </c>
      <c r="D5216" t="s">
        <v>94</v>
      </c>
      <c r="E5216" t="s">
        <v>169</v>
      </c>
      <c r="F5216" t="s">
        <v>14964</v>
      </c>
      <c r="G5216" t="s">
        <v>1124</v>
      </c>
      <c r="H5216" t="s">
        <v>143</v>
      </c>
      <c r="I5216" t="s">
        <v>135</v>
      </c>
      <c r="J5216" t="s">
        <v>136</v>
      </c>
      <c r="K5216" t="s">
        <v>137</v>
      </c>
      <c r="L5216" t="s">
        <v>14965</v>
      </c>
      <c r="M5216" t="s">
        <v>14966</v>
      </c>
      <c r="N5216">
        <v>2.0122222220000001</v>
      </c>
      <c r="O5216">
        <v>0</v>
      </c>
      <c r="P5216">
        <v>42</v>
      </c>
      <c r="Q5216">
        <v>0</v>
      </c>
      <c r="R5216">
        <v>6</v>
      </c>
      <c r="S5216">
        <v>0</v>
      </c>
      <c r="T5216">
        <v>7</v>
      </c>
      <c r="U5216">
        <v>0</v>
      </c>
      <c r="V5216">
        <v>0</v>
      </c>
      <c r="W5216">
        <v>0</v>
      </c>
      <c r="X5216">
        <v>11.380114923177571</v>
      </c>
      <c r="Y5216">
        <v>0</v>
      </c>
      <c r="Z5216">
        <v>8.9871882219406913</v>
      </c>
      <c r="AA5216">
        <v>0</v>
      </c>
      <c r="AB5216">
        <v>6.4965695849802296</v>
      </c>
      <c r="AC5216">
        <v>0</v>
      </c>
      <c r="AD5216">
        <v>0</v>
      </c>
      <c r="AE5216">
        <v>26.863872730098493</v>
      </c>
    </row>
    <row r="5217" spans="1:31" x14ac:dyDescent="0.25">
      <c r="A5217">
        <v>1881543</v>
      </c>
      <c r="B5217">
        <v>1</v>
      </c>
      <c r="C5217" t="s">
        <v>80</v>
      </c>
      <c r="D5217" t="s">
        <v>96</v>
      </c>
      <c r="E5217" t="s">
        <v>140</v>
      </c>
      <c r="F5217" t="s">
        <v>14967</v>
      </c>
      <c r="G5217" t="s">
        <v>163</v>
      </c>
      <c r="H5217" t="s">
        <v>143</v>
      </c>
      <c r="I5217" t="s">
        <v>135</v>
      </c>
      <c r="J5217" t="s">
        <v>136</v>
      </c>
      <c r="K5217" t="s">
        <v>137</v>
      </c>
      <c r="L5217" t="s">
        <v>14968</v>
      </c>
      <c r="M5217" t="s">
        <v>14969</v>
      </c>
      <c r="N5217">
        <v>6.4897222220000002</v>
      </c>
      <c r="O5217">
        <v>0</v>
      </c>
      <c r="P5217">
        <v>1</v>
      </c>
      <c r="Q5217">
        <v>0</v>
      </c>
      <c r="R5217">
        <v>0</v>
      </c>
      <c r="S5217">
        <v>0</v>
      </c>
      <c r="T5217">
        <v>0</v>
      </c>
      <c r="U5217">
        <v>0</v>
      </c>
      <c r="V5217">
        <v>0</v>
      </c>
      <c r="W5217">
        <v>0</v>
      </c>
      <c r="X5217">
        <v>22.982407046527662</v>
      </c>
      <c r="Y5217">
        <v>0</v>
      </c>
      <c r="Z5217">
        <v>0</v>
      </c>
      <c r="AA5217">
        <v>0</v>
      </c>
      <c r="AB5217">
        <v>0</v>
      </c>
      <c r="AC5217">
        <v>0</v>
      </c>
      <c r="AD5217">
        <v>0</v>
      </c>
      <c r="AE5217">
        <v>22.982407046527662</v>
      </c>
    </row>
    <row r="5218" spans="1:31" x14ac:dyDescent="0.25">
      <c r="A5218">
        <v>1881544</v>
      </c>
      <c r="B5218">
        <v>1</v>
      </c>
      <c r="C5218" t="s">
        <v>80</v>
      </c>
      <c r="D5218" t="s">
        <v>105</v>
      </c>
      <c r="E5218" t="s">
        <v>131</v>
      </c>
      <c r="F5218" t="s">
        <v>14970</v>
      </c>
      <c r="G5218" t="s">
        <v>133</v>
      </c>
      <c r="H5218" t="s">
        <v>134</v>
      </c>
      <c r="I5218" t="s">
        <v>135</v>
      </c>
      <c r="J5218" t="s">
        <v>136</v>
      </c>
      <c r="K5218" t="s">
        <v>137</v>
      </c>
      <c r="L5218" t="s">
        <v>14971</v>
      </c>
      <c r="M5218" t="s">
        <v>14972</v>
      </c>
      <c r="N5218">
        <v>0.41</v>
      </c>
      <c r="O5218">
        <v>4</v>
      </c>
      <c r="P5218">
        <v>704</v>
      </c>
      <c r="Q5218">
        <v>14</v>
      </c>
      <c r="R5218">
        <v>144</v>
      </c>
      <c r="S5218">
        <v>6</v>
      </c>
      <c r="T5218">
        <v>69</v>
      </c>
      <c r="U5218">
        <v>0</v>
      </c>
      <c r="V5218">
        <v>0</v>
      </c>
      <c r="W5218">
        <v>0.42163585406987775</v>
      </c>
      <c r="X5218">
        <v>62.354750012476359</v>
      </c>
      <c r="Y5218">
        <v>67.15263720470891</v>
      </c>
      <c r="Z5218">
        <v>25.101335694437548</v>
      </c>
      <c r="AA5218">
        <v>11.267943152731767</v>
      </c>
      <c r="AB5218">
        <v>26.624419532278985</v>
      </c>
      <c r="AC5218">
        <v>0</v>
      </c>
      <c r="AD5218">
        <v>0</v>
      </c>
      <c r="AE5218">
        <v>192.92272145070342</v>
      </c>
    </row>
    <row r="5219" spans="1:31" x14ac:dyDescent="0.25">
      <c r="A5219">
        <v>1881547</v>
      </c>
      <c r="B5219">
        <v>1</v>
      </c>
      <c r="C5219" t="s">
        <v>80</v>
      </c>
      <c r="D5219" t="s">
        <v>84</v>
      </c>
      <c r="E5219" t="s">
        <v>169</v>
      </c>
      <c r="F5219" t="s">
        <v>14973</v>
      </c>
      <c r="G5219" t="s">
        <v>469</v>
      </c>
      <c r="H5219" t="s">
        <v>143</v>
      </c>
      <c r="I5219" t="s">
        <v>135</v>
      </c>
      <c r="J5219" t="s">
        <v>136</v>
      </c>
      <c r="K5219" t="s">
        <v>137</v>
      </c>
      <c r="L5219" t="s">
        <v>14974</v>
      </c>
      <c r="M5219" t="s">
        <v>14975</v>
      </c>
      <c r="N5219">
        <v>3.5322222220000001</v>
      </c>
      <c r="O5219">
        <v>0</v>
      </c>
      <c r="P5219">
        <v>9</v>
      </c>
      <c r="Q5219">
        <v>0</v>
      </c>
      <c r="R5219">
        <v>12</v>
      </c>
      <c r="S5219">
        <v>0</v>
      </c>
      <c r="T5219">
        <v>2</v>
      </c>
      <c r="U5219">
        <v>0</v>
      </c>
      <c r="V5219">
        <v>0</v>
      </c>
      <c r="W5219">
        <v>0</v>
      </c>
      <c r="X5219">
        <v>11.103520749114832</v>
      </c>
      <c r="Y5219">
        <v>0</v>
      </c>
      <c r="Z5219">
        <v>53.613566663866024</v>
      </c>
      <c r="AA5219">
        <v>0</v>
      </c>
      <c r="AB5219">
        <v>0.12315330867160335</v>
      </c>
      <c r="AC5219">
        <v>0</v>
      </c>
      <c r="AD5219">
        <v>0</v>
      </c>
      <c r="AE5219">
        <v>64.840240721652464</v>
      </c>
    </row>
    <row r="5220" spans="1:31" x14ac:dyDescent="0.25">
      <c r="A5220">
        <v>1881549</v>
      </c>
      <c r="B5220">
        <v>1</v>
      </c>
      <c r="C5220" t="s">
        <v>80</v>
      </c>
      <c r="D5220" t="s">
        <v>103</v>
      </c>
      <c r="E5220" t="s">
        <v>140</v>
      </c>
      <c r="F5220" t="s">
        <v>14976</v>
      </c>
      <c r="G5220" t="s">
        <v>200</v>
      </c>
      <c r="H5220" t="s">
        <v>143</v>
      </c>
      <c r="I5220" t="s">
        <v>135</v>
      </c>
      <c r="J5220" t="s">
        <v>136</v>
      </c>
      <c r="K5220" t="s">
        <v>137</v>
      </c>
      <c r="L5220" t="s">
        <v>14977</v>
      </c>
      <c r="M5220" t="s">
        <v>14978</v>
      </c>
      <c r="N5220">
        <v>1.169444444</v>
      </c>
      <c r="O5220">
        <v>0</v>
      </c>
      <c r="P5220">
        <v>0</v>
      </c>
      <c r="Q5220">
        <v>0</v>
      </c>
      <c r="R5220">
        <v>9</v>
      </c>
      <c r="S5220">
        <v>0</v>
      </c>
      <c r="T5220">
        <v>0</v>
      </c>
      <c r="U5220">
        <v>0</v>
      </c>
      <c r="V5220">
        <v>0</v>
      </c>
      <c r="W5220">
        <v>0</v>
      </c>
      <c r="X5220">
        <v>0</v>
      </c>
      <c r="Y5220">
        <v>0</v>
      </c>
      <c r="Z5220">
        <v>41.41709368633218</v>
      </c>
      <c r="AA5220">
        <v>0</v>
      </c>
      <c r="AB5220">
        <v>0</v>
      </c>
      <c r="AC5220">
        <v>0</v>
      </c>
      <c r="AD5220">
        <v>0</v>
      </c>
      <c r="AE5220">
        <v>41.41709368633218</v>
      </c>
    </row>
    <row r="5221" spans="1:31" x14ac:dyDescent="0.25">
      <c r="A5221">
        <v>1881550</v>
      </c>
      <c r="B5221">
        <v>1</v>
      </c>
      <c r="C5221" t="s">
        <v>80</v>
      </c>
      <c r="D5221" t="s">
        <v>100</v>
      </c>
      <c r="E5221" t="s">
        <v>146</v>
      </c>
      <c r="F5221" t="s">
        <v>14979</v>
      </c>
      <c r="G5221" t="s">
        <v>148</v>
      </c>
      <c r="H5221" t="s">
        <v>143</v>
      </c>
      <c r="I5221" t="s">
        <v>135</v>
      </c>
      <c r="J5221" t="s">
        <v>136</v>
      </c>
      <c r="K5221" t="s">
        <v>137</v>
      </c>
      <c r="L5221" t="s">
        <v>14980</v>
      </c>
      <c r="M5221" t="s">
        <v>14981</v>
      </c>
      <c r="N5221">
        <v>5.2911111110000002</v>
      </c>
      <c r="O5221">
        <v>0</v>
      </c>
      <c r="P5221">
        <v>268</v>
      </c>
      <c r="Q5221">
        <v>0</v>
      </c>
      <c r="R5221">
        <v>2</v>
      </c>
      <c r="S5221">
        <v>0</v>
      </c>
      <c r="T5221">
        <v>19</v>
      </c>
      <c r="U5221">
        <v>0</v>
      </c>
      <c r="V5221">
        <v>0</v>
      </c>
      <c r="W5221">
        <v>0</v>
      </c>
      <c r="X5221">
        <v>326.09719049001177</v>
      </c>
      <c r="Y5221">
        <v>0</v>
      </c>
      <c r="Z5221">
        <v>29.778358684931639</v>
      </c>
      <c r="AA5221">
        <v>0</v>
      </c>
      <c r="AB5221">
        <v>296.94048758049064</v>
      </c>
      <c r="AC5221">
        <v>0</v>
      </c>
      <c r="AD5221">
        <v>0</v>
      </c>
      <c r="AE5221">
        <v>652.81603675543397</v>
      </c>
    </row>
    <row r="5222" spans="1:31" x14ac:dyDescent="0.25">
      <c r="A5222">
        <v>1881552</v>
      </c>
      <c r="B5222">
        <v>1</v>
      </c>
      <c r="C5222" t="s">
        <v>80</v>
      </c>
      <c r="D5222" t="s">
        <v>110</v>
      </c>
      <c r="E5222" t="s">
        <v>158</v>
      </c>
      <c r="F5222" t="s">
        <v>14982</v>
      </c>
      <c r="G5222" t="s">
        <v>171</v>
      </c>
      <c r="H5222" t="s">
        <v>134</v>
      </c>
      <c r="I5222" t="s">
        <v>135</v>
      </c>
      <c r="J5222" t="s">
        <v>136</v>
      </c>
      <c r="K5222" t="s">
        <v>172</v>
      </c>
      <c r="L5222" t="s">
        <v>14983</v>
      </c>
      <c r="M5222" t="s">
        <v>14984</v>
      </c>
      <c r="N5222">
        <v>2.35</v>
      </c>
      <c r="O5222">
        <v>0</v>
      </c>
      <c r="P5222">
        <v>863</v>
      </c>
      <c r="Q5222">
        <v>0</v>
      </c>
      <c r="R5222">
        <v>0</v>
      </c>
      <c r="S5222">
        <v>0</v>
      </c>
      <c r="T5222">
        <v>56</v>
      </c>
      <c r="U5222">
        <v>0</v>
      </c>
      <c r="V5222">
        <v>0</v>
      </c>
      <c r="W5222">
        <v>0</v>
      </c>
      <c r="X5222">
        <v>664.10260569997592</v>
      </c>
      <c r="Y5222">
        <v>0</v>
      </c>
      <c r="Z5222">
        <v>0</v>
      </c>
      <c r="AA5222">
        <v>0</v>
      </c>
      <c r="AB5222">
        <v>196.29671673648028</v>
      </c>
      <c r="AC5222">
        <v>0</v>
      </c>
      <c r="AD5222">
        <v>0</v>
      </c>
      <c r="AE5222">
        <v>860.39932243645626</v>
      </c>
    </row>
    <row r="5223" spans="1:31" x14ac:dyDescent="0.25">
      <c r="A5223">
        <v>1881555</v>
      </c>
      <c r="B5223">
        <v>1</v>
      </c>
      <c r="C5223" t="s">
        <v>81</v>
      </c>
      <c r="D5223" t="s">
        <v>118</v>
      </c>
      <c r="E5223" t="s">
        <v>131</v>
      </c>
      <c r="F5223" t="s">
        <v>2198</v>
      </c>
      <c r="G5223" t="s">
        <v>133</v>
      </c>
      <c r="H5223" t="s">
        <v>134</v>
      </c>
      <c r="I5223" t="s">
        <v>152</v>
      </c>
      <c r="J5223" t="s">
        <v>136</v>
      </c>
      <c r="K5223" t="s">
        <v>137</v>
      </c>
      <c r="L5223" t="s">
        <v>14985</v>
      </c>
      <c r="M5223" t="s">
        <v>14986</v>
      </c>
      <c r="N5223">
        <v>6.3888879999999997E-3</v>
      </c>
      <c r="O5223">
        <v>1</v>
      </c>
      <c r="P5223">
        <v>353</v>
      </c>
      <c r="Q5223">
        <v>44</v>
      </c>
      <c r="R5223">
        <v>33</v>
      </c>
      <c r="S5223">
        <v>9</v>
      </c>
      <c r="T5223">
        <v>38</v>
      </c>
      <c r="U5223">
        <v>0</v>
      </c>
      <c r="V5223">
        <v>0</v>
      </c>
      <c r="W5223">
        <v>2.5402664500849999E-3</v>
      </c>
      <c r="X5223">
        <v>0.33961088250256999</v>
      </c>
      <c r="Y5223">
        <v>4.0788789030830301</v>
      </c>
      <c r="Z5223">
        <v>0.24740175332145534</v>
      </c>
      <c r="AA5223">
        <v>0.5051627533208356</v>
      </c>
      <c r="AB5223">
        <v>0.24042829523185141</v>
      </c>
      <c r="AC5223">
        <v>0</v>
      </c>
      <c r="AD5223">
        <v>0</v>
      </c>
      <c r="AE5223">
        <v>5.4140228539098265</v>
      </c>
    </row>
    <row r="5224" spans="1:31" x14ac:dyDescent="0.25">
      <c r="A5224">
        <v>1881557</v>
      </c>
      <c r="B5224">
        <v>1</v>
      </c>
      <c r="C5224" t="s">
        <v>80</v>
      </c>
      <c r="D5224" t="s">
        <v>89</v>
      </c>
      <c r="E5224" t="s">
        <v>140</v>
      </c>
      <c r="F5224" t="s">
        <v>14987</v>
      </c>
      <c r="G5224" t="s">
        <v>207</v>
      </c>
      <c r="H5224" t="s">
        <v>143</v>
      </c>
      <c r="I5224" t="s">
        <v>135</v>
      </c>
      <c r="J5224" t="s">
        <v>136</v>
      </c>
      <c r="K5224" t="s">
        <v>137</v>
      </c>
      <c r="L5224" t="s">
        <v>14988</v>
      </c>
      <c r="M5224" t="s">
        <v>14989</v>
      </c>
      <c r="N5224">
        <v>0.45</v>
      </c>
      <c r="O5224">
        <v>0</v>
      </c>
      <c r="P5224">
        <v>3</v>
      </c>
      <c r="Q5224">
        <v>0</v>
      </c>
      <c r="R5224">
        <v>0</v>
      </c>
      <c r="S5224">
        <v>0</v>
      </c>
      <c r="T5224">
        <v>0</v>
      </c>
      <c r="U5224">
        <v>0</v>
      </c>
      <c r="V5224">
        <v>0</v>
      </c>
      <c r="W5224">
        <v>0</v>
      </c>
      <c r="X5224">
        <v>1.1105423131257</v>
      </c>
      <c r="Y5224">
        <v>0</v>
      </c>
      <c r="Z5224">
        <v>0</v>
      </c>
      <c r="AA5224">
        <v>0</v>
      </c>
      <c r="AB5224">
        <v>0</v>
      </c>
      <c r="AC5224">
        <v>0</v>
      </c>
      <c r="AD5224">
        <v>0</v>
      </c>
      <c r="AE5224">
        <v>1.1105423131257</v>
      </c>
    </row>
    <row r="5225" spans="1:31" x14ac:dyDescent="0.25">
      <c r="A5225">
        <v>1881563</v>
      </c>
      <c r="B5225">
        <v>1</v>
      </c>
      <c r="C5225" t="s">
        <v>80</v>
      </c>
      <c r="D5225" t="s">
        <v>103</v>
      </c>
      <c r="E5225" t="s">
        <v>210</v>
      </c>
      <c r="F5225" t="s">
        <v>14990</v>
      </c>
      <c r="G5225" t="s">
        <v>133</v>
      </c>
      <c r="H5225" t="s">
        <v>134</v>
      </c>
      <c r="I5225" t="s">
        <v>152</v>
      </c>
      <c r="J5225" t="s">
        <v>136</v>
      </c>
      <c r="K5225" t="s">
        <v>137</v>
      </c>
      <c r="L5225" t="s">
        <v>14991</v>
      </c>
      <c r="M5225" t="s">
        <v>14992</v>
      </c>
      <c r="N5225">
        <v>4.4999999999999998E-2</v>
      </c>
      <c r="O5225">
        <v>0</v>
      </c>
      <c r="P5225">
        <v>609</v>
      </c>
      <c r="Q5225">
        <v>10</v>
      </c>
      <c r="R5225">
        <v>27</v>
      </c>
      <c r="S5225">
        <v>9</v>
      </c>
      <c r="T5225">
        <v>64</v>
      </c>
      <c r="U5225">
        <v>2</v>
      </c>
      <c r="V5225">
        <v>0</v>
      </c>
      <c r="W5225">
        <v>0</v>
      </c>
      <c r="X5225">
        <v>10.098453021008945</v>
      </c>
      <c r="Y5225">
        <v>3.6954378106038002</v>
      </c>
      <c r="Z5225">
        <v>6.8181891438655358</v>
      </c>
      <c r="AA5225">
        <v>1.8577397546265599</v>
      </c>
      <c r="AB5225">
        <v>7.7032795009483799</v>
      </c>
      <c r="AC5225">
        <v>28.126792036255686</v>
      </c>
      <c r="AD5225">
        <v>0</v>
      </c>
      <c r="AE5225">
        <v>58.299891267308908</v>
      </c>
    </row>
    <row r="5226" spans="1:31" x14ac:dyDescent="0.25">
      <c r="A5226">
        <v>1881564</v>
      </c>
      <c r="B5226">
        <v>1</v>
      </c>
      <c r="C5226" t="s">
        <v>80</v>
      </c>
      <c r="D5226" t="s">
        <v>107</v>
      </c>
      <c r="E5226" t="s">
        <v>222</v>
      </c>
      <c r="F5226" t="s">
        <v>14993</v>
      </c>
      <c r="G5226" t="s">
        <v>663</v>
      </c>
      <c r="H5226" t="s">
        <v>143</v>
      </c>
      <c r="I5226" t="s">
        <v>135</v>
      </c>
      <c r="J5226" t="s">
        <v>136</v>
      </c>
      <c r="K5226" t="s">
        <v>137</v>
      </c>
      <c r="L5226" t="s">
        <v>14994</v>
      </c>
      <c r="M5226" t="s">
        <v>14995</v>
      </c>
      <c r="N5226">
        <v>1.4372222219999999</v>
      </c>
      <c r="O5226">
        <v>0</v>
      </c>
      <c r="P5226">
        <v>39</v>
      </c>
      <c r="Q5226">
        <v>0</v>
      </c>
      <c r="R5226">
        <v>0</v>
      </c>
      <c r="S5226">
        <v>0</v>
      </c>
      <c r="T5226">
        <v>2</v>
      </c>
      <c r="U5226">
        <v>0</v>
      </c>
      <c r="V5226">
        <v>0</v>
      </c>
      <c r="W5226">
        <v>0</v>
      </c>
      <c r="X5226">
        <v>10.241386255422695</v>
      </c>
      <c r="Y5226">
        <v>0</v>
      </c>
      <c r="Z5226">
        <v>0</v>
      </c>
      <c r="AA5226">
        <v>0</v>
      </c>
      <c r="AB5226">
        <v>0.54479156846479726</v>
      </c>
      <c r="AC5226">
        <v>0</v>
      </c>
      <c r="AD5226">
        <v>0</v>
      </c>
      <c r="AE5226">
        <v>10.786177823887492</v>
      </c>
    </row>
    <row r="5227" spans="1:31" x14ac:dyDescent="0.25">
      <c r="A5227">
        <v>1881566</v>
      </c>
      <c r="B5227">
        <v>1</v>
      </c>
      <c r="C5227" t="s">
        <v>81</v>
      </c>
      <c r="D5227" t="s">
        <v>112</v>
      </c>
      <c r="E5227" t="s">
        <v>140</v>
      </c>
      <c r="F5227" t="s">
        <v>14996</v>
      </c>
      <c r="G5227" t="s">
        <v>163</v>
      </c>
      <c r="H5227" t="s">
        <v>143</v>
      </c>
      <c r="I5227" t="s">
        <v>135</v>
      </c>
      <c r="J5227" t="s">
        <v>136</v>
      </c>
      <c r="K5227" t="s">
        <v>137</v>
      </c>
      <c r="L5227" t="s">
        <v>14997</v>
      </c>
      <c r="M5227" t="s">
        <v>14998</v>
      </c>
      <c r="N5227">
        <v>2.292777777</v>
      </c>
      <c r="O5227">
        <v>0</v>
      </c>
      <c r="P5227">
        <v>1</v>
      </c>
      <c r="Q5227">
        <v>0</v>
      </c>
      <c r="R5227">
        <v>0</v>
      </c>
      <c r="S5227">
        <v>0</v>
      </c>
      <c r="T5227">
        <v>0</v>
      </c>
      <c r="U5227">
        <v>0</v>
      </c>
      <c r="V5227">
        <v>0</v>
      </c>
      <c r="W5227">
        <v>0</v>
      </c>
      <c r="X5227">
        <v>0</v>
      </c>
      <c r="Y5227">
        <v>0</v>
      </c>
      <c r="Z5227">
        <v>0</v>
      </c>
      <c r="AA5227">
        <v>0</v>
      </c>
      <c r="AB5227">
        <v>0</v>
      </c>
      <c r="AC5227">
        <v>0</v>
      </c>
      <c r="AD5227">
        <v>0</v>
      </c>
      <c r="AE5227">
        <v>0</v>
      </c>
    </row>
    <row r="5228" spans="1:31" x14ac:dyDescent="0.25">
      <c r="A5228">
        <v>1881568</v>
      </c>
      <c r="B5228">
        <v>1</v>
      </c>
      <c r="C5228" t="s">
        <v>81</v>
      </c>
      <c r="D5228" t="s">
        <v>114</v>
      </c>
      <c r="E5228" t="s">
        <v>158</v>
      </c>
      <c r="F5228" t="s">
        <v>14999</v>
      </c>
      <c r="G5228" t="s">
        <v>179</v>
      </c>
      <c r="H5228" t="s">
        <v>134</v>
      </c>
      <c r="I5228" t="s">
        <v>135</v>
      </c>
      <c r="J5228" t="s">
        <v>136</v>
      </c>
      <c r="K5228" t="s">
        <v>137</v>
      </c>
      <c r="L5228" t="s">
        <v>15000</v>
      </c>
      <c r="M5228" t="s">
        <v>15001</v>
      </c>
      <c r="N5228">
        <v>2.7036111109999998</v>
      </c>
      <c r="O5228">
        <v>0</v>
      </c>
      <c r="P5228">
        <v>0</v>
      </c>
      <c r="Q5228">
        <v>0</v>
      </c>
      <c r="R5228">
        <v>0</v>
      </c>
      <c r="S5228">
        <v>0</v>
      </c>
      <c r="T5228">
        <v>84</v>
      </c>
      <c r="U5228">
        <v>0</v>
      </c>
      <c r="V5228">
        <v>0</v>
      </c>
      <c r="W5228">
        <v>0</v>
      </c>
      <c r="X5228">
        <v>0</v>
      </c>
      <c r="Y5228">
        <v>0</v>
      </c>
      <c r="Z5228">
        <v>0</v>
      </c>
      <c r="AA5228">
        <v>0</v>
      </c>
      <c r="AB5228">
        <v>66.607206633106969</v>
      </c>
      <c r="AC5228">
        <v>0</v>
      </c>
      <c r="AD5228">
        <v>0</v>
      </c>
      <c r="AE5228">
        <v>66.607206633106969</v>
      </c>
    </row>
    <row r="5229" spans="1:31" x14ac:dyDescent="0.25">
      <c r="A5229">
        <v>1881569</v>
      </c>
      <c r="B5229">
        <v>1</v>
      </c>
      <c r="C5229" t="s">
        <v>81</v>
      </c>
      <c r="D5229" t="s">
        <v>127</v>
      </c>
      <c r="E5229" t="s">
        <v>169</v>
      </c>
      <c r="F5229" t="s">
        <v>15002</v>
      </c>
      <c r="G5229" t="s">
        <v>183</v>
      </c>
      <c r="H5229" t="s">
        <v>143</v>
      </c>
      <c r="I5229" t="s">
        <v>135</v>
      </c>
      <c r="J5229" t="s">
        <v>136</v>
      </c>
      <c r="K5229" t="s">
        <v>137</v>
      </c>
      <c r="L5229" t="s">
        <v>15003</v>
      </c>
      <c r="M5229" t="s">
        <v>15004</v>
      </c>
      <c r="N5229">
        <v>0.53666666600000001</v>
      </c>
      <c r="O5229">
        <v>0</v>
      </c>
      <c r="P5229">
        <v>51</v>
      </c>
      <c r="Q5229">
        <v>0</v>
      </c>
      <c r="R5229">
        <v>4</v>
      </c>
      <c r="S5229">
        <v>0</v>
      </c>
      <c r="T5229">
        <v>1</v>
      </c>
      <c r="U5229">
        <v>0</v>
      </c>
      <c r="V5229">
        <v>0</v>
      </c>
      <c r="W5229">
        <v>0</v>
      </c>
      <c r="X5229">
        <v>9.3225762045509306</v>
      </c>
      <c r="Y5229">
        <v>0</v>
      </c>
      <c r="Z5229">
        <v>15.02574164280189</v>
      </c>
      <c r="AA5229">
        <v>0</v>
      </c>
      <c r="AB5229">
        <v>0.25179640609421666</v>
      </c>
      <c r="AC5229">
        <v>0</v>
      </c>
      <c r="AD5229">
        <v>0</v>
      </c>
      <c r="AE5229">
        <v>24.600114253447039</v>
      </c>
    </row>
    <row r="5230" spans="1:31" x14ac:dyDescent="0.25">
      <c r="A5230">
        <v>1881572</v>
      </c>
      <c r="B5230">
        <v>1</v>
      </c>
      <c r="C5230" t="s">
        <v>81</v>
      </c>
      <c r="D5230" t="s">
        <v>127</v>
      </c>
      <c r="E5230" t="s">
        <v>146</v>
      </c>
      <c r="F5230" t="s">
        <v>15005</v>
      </c>
      <c r="G5230" t="s">
        <v>148</v>
      </c>
      <c r="H5230" t="s">
        <v>143</v>
      </c>
      <c r="I5230" t="s">
        <v>135</v>
      </c>
      <c r="J5230" t="s">
        <v>136</v>
      </c>
      <c r="K5230" t="s">
        <v>137</v>
      </c>
      <c r="L5230" t="s">
        <v>15006</v>
      </c>
      <c r="M5230" t="s">
        <v>15007</v>
      </c>
      <c r="N5230">
        <v>2.6327777769999998</v>
      </c>
      <c r="O5230">
        <v>0</v>
      </c>
      <c r="P5230">
        <v>98</v>
      </c>
      <c r="Q5230">
        <v>0</v>
      </c>
      <c r="R5230">
        <v>0</v>
      </c>
      <c r="S5230">
        <v>0</v>
      </c>
      <c r="T5230">
        <v>5</v>
      </c>
      <c r="U5230">
        <v>0</v>
      </c>
      <c r="V5230">
        <v>0</v>
      </c>
      <c r="W5230">
        <v>0</v>
      </c>
      <c r="X5230">
        <v>85.438984673371962</v>
      </c>
      <c r="Y5230">
        <v>0</v>
      </c>
      <c r="Z5230">
        <v>0</v>
      </c>
      <c r="AA5230">
        <v>0</v>
      </c>
      <c r="AB5230">
        <v>7.8112382387571309</v>
      </c>
      <c r="AC5230">
        <v>0</v>
      </c>
      <c r="AD5230">
        <v>0</v>
      </c>
      <c r="AE5230">
        <v>93.25022291212909</v>
      </c>
    </row>
    <row r="5231" spans="1:31" x14ac:dyDescent="0.25">
      <c r="A5231">
        <v>1881573</v>
      </c>
      <c r="B5231">
        <v>1</v>
      </c>
      <c r="C5231" t="s">
        <v>80</v>
      </c>
      <c r="D5231" t="s">
        <v>100</v>
      </c>
      <c r="E5231" t="s">
        <v>229</v>
      </c>
      <c r="F5231" t="s">
        <v>15008</v>
      </c>
      <c r="G5231" t="s">
        <v>133</v>
      </c>
      <c r="H5231" t="s">
        <v>134</v>
      </c>
      <c r="I5231" t="s">
        <v>152</v>
      </c>
      <c r="J5231" t="s">
        <v>136</v>
      </c>
      <c r="K5231" t="s">
        <v>137</v>
      </c>
      <c r="L5231" t="s">
        <v>15009</v>
      </c>
      <c r="M5231" t="s">
        <v>15010</v>
      </c>
      <c r="N5231">
        <v>2.6388887999999999E-2</v>
      </c>
      <c r="O5231">
        <v>6</v>
      </c>
      <c r="P5231">
        <v>15213</v>
      </c>
      <c r="Q5231">
        <v>5</v>
      </c>
      <c r="R5231">
        <v>302</v>
      </c>
      <c r="S5231">
        <v>30</v>
      </c>
      <c r="T5231">
        <v>1224</v>
      </c>
      <c r="U5231">
        <v>3</v>
      </c>
      <c r="V5231">
        <v>1</v>
      </c>
      <c r="W5231">
        <v>5.0062736994575863</v>
      </c>
      <c r="X5231">
        <v>107.96555750287908</v>
      </c>
      <c r="Y5231">
        <v>0.65947965307668888</v>
      </c>
      <c r="Z5231">
        <v>5.3837237706884951</v>
      </c>
      <c r="AA5231">
        <v>31.987480747727375</v>
      </c>
      <c r="AB5231">
        <v>58.167246317364146</v>
      </c>
      <c r="AC5231">
        <v>5.2072651225485949</v>
      </c>
      <c r="AD5231">
        <v>0.85606024518318757</v>
      </c>
      <c r="AE5231">
        <v>215.23308705892515</v>
      </c>
    </row>
    <row r="5232" spans="1:31" x14ac:dyDescent="0.25">
      <c r="A5232">
        <v>1881574</v>
      </c>
      <c r="B5232">
        <v>1</v>
      </c>
      <c r="C5232" t="s">
        <v>80</v>
      </c>
      <c r="D5232" t="s">
        <v>100</v>
      </c>
      <c r="E5232" t="s">
        <v>229</v>
      </c>
      <c r="F5232" t="s">
        <v>15011</v>
      </c>
      <c r="G5232" t="s">
        <v>133</v>
      </c>
      <c r="H5232" t="s">
        <v>134</v>
      </c>
      <c r="I5232" t="s">
        <v>135</v>
      </c>
      <c r="J5232" t="s">
        <v>136</v>
      </c>
      <c r="K5232" t="s">
        <v>137</v>
      </c>
      <c r="L5232" t="s">
        <v>15012</v>
      </c>
      <c r="M5232" t="s">
        <v>15013</v>
      </c>
      <c r="N5232">
        <v>7.9444444000000003E-2</v>
      </c>
      <c r="O5232">
        <v>27</v>
      </c>
      <c r="P5232">
        <v>14011</v>
      </c>
      <c r="Q5232">
        <v>8</v>
      </c>
      <c r="R5232">
        <v>282</v>
      </c>
      <c r="S5232">
        <v>39</v>
      </c>
      <c r="T5232">
        <v>1052</v>
      </c>
      <c r="U5232">
        <v>4</v>
      </c>
      <c r="V5232">
        <v>1</v>
      </c>
      <c r="W5232">
        <v>49.041096845981798</v>
      </c>
      <c r="X5232">
        <v>257.62063528149895</v>
      </c>
      <c r="Y5232">
        <v>7.9702454281119515</v>
      </c>
      <c r="Z5232">
        <v>14.64588360088058</v>
      </c>
      <c r="AA5232">
        <v>157.93667340753055</v>
      </c>
      <c r="AB5232">
        <v>119.42429658977858</v>
      </c>
      <c r="AC5232">
        <v>36.070414536608666</v>
      </c>
      <c r="AD5232">
        <v>3.2637883814250006E-3</v>
      </c>
      <c r="AE5232">
        <v>642.71250947877252</v>
      </c>
    </row>
    <row r="5233" spans="1:31" x14ac:dyDescent="0.25">
      <c r="A5233">
        <v>1881579</v>
      </c>
      <c r="B5233">
        <v>1</v>
      </c>
      <c r="C5233" t="s">
        <v>80</v>
      </c>
      <c r="D5233" t="s">
        <v>82</v>
      </c>
      <c r="E5233" t="s">
        <v>158</v>
      </c>
      <c r="F5233" t="s">
        <v>15014</v>
      </c>
      <c r="G5233" t="s">
        <v>212</v>
      </c>
      <c r="H5233" t="s">
        <v>134</v>
      </c>
      <c r="I5233" t="s">
        <v>135</v>
      </c>
      <c r="J5233" t="s">
        <v>136</v>
      </c>
      <c r="K5233" t="s">
        <v>137</v>
      </c>
      <c r="L5233" t="s">
        <v>15015</v>
      </c>
      <c r="M5233" t="s">
        <v>15016</v>
      </c>
      <c r="N5233">
        <v>0.87111111100000005</v>
      </c>
      <c r="O5233">
        <v>0</v>
      </c>
      <c r="P5233">
        <v>370</v>
      </c>
      <c r="Q5233">
        <v>0</v>
      </c>
      <c r="R5233">
        <v>0</v>
      </c>
      <c r="S5233">
        <v>0</v>
      </c>
      <c r="T5233">
        <v>24</v>
      </c>
      <c r="U5233">
        <v>0</v>
      </c>
      <c r="V5233">
        <v>0</v>
      </c>
      <c r="W5233">
        <v>0</v>
      </c>
      <c r="X5233">
        <v>82.116195384708746</v>
      </c>
      <c r="Y5233">
        <v>0</v>
      </c>
      <c r="Z5233">
        <v>0</v>
      </c>
      <c r="AA5233">
        <v>0</v>
      </c>
      <c r="AB5233">
        <v>15.076670045098062</v>
      </c>
      <c r="AC5233">
        <v>0</v>
      </c>
      <c r="AD5233">
        <v>0</v>
      </c>
      <c r="AE5233">
        <v>97.192865429806801</v>
      </c>
    </row>
    <row r="5234" spans="1:31" x14ac:dyDescent="0.25">
      <c r="A5234">
        <v>1881581</v>
      </c>
      <c r="B5234">
        <v>1</v>
      </c>
      <c r="C5234" t="s">
        <v>81</v>
      </c>
      <c r="D5234" t="s">
        <v>127</v>
      </c>
      <c r="E5234" t="s">
        <v>140</v>
      </c>
      <c r="F5234" t="s">
        <v>15017</v>
      </c>
      <c r="G5234" t="s">
        <v>163</v>
      </c>
      <c r="H5234" t="s">
        <v>143</v>
      </c>
      <c r="I5234" t="s">
        <v>135</v>
      </c>
      <c r="J5234" t="s">
        <v>136</v>
      </c>
      <c r="K5234" t="s">
        <v>137</v>
      </c>
      <c r="L5234" t="s">
        <v>14989</v>
      </c>
      <c r="M5234" t="s">
        <v>15018</v>
      </c>
      <c r="N5234">
        <v>3.1025</v>
      </c>
      <c r="O5234">
        <v>0</v>
      </c>
      <c r="P5234">
        <v>1</v>
      </c>
      <c r="Q5234">
        <v>0</v>
      </c>
      <c r="R5234">
        <v>0</v>
      </c>
      <c r="S5234">
        <v>0</v>
      </c>
      <c r="T5234">
        <v>0</v>
      </c>
      <c r="U5234">
        <v>0</v>
      </c>
      <c r="V5234">
        <v>0</v>
      </c>
      <c r="W5234">
        <v>0</v>
      </c>
      <c r="X5234">
        <v>0.67755489515813005</v>
      </c>
      <c r="Y5234">
        <v>0</v>
      </c>
      <c r="Z5234">
        <v>0</v>
      </c>
      <c r="AA5234">
        <v>0</v>
      </c>
      <c r="AB5234">
        <v>0</v>
      </c>
      <c r="AC5234">
        <v>0</v>
      </c>
      <c r="AD5234">
        <v>0</v>
      </c>
      <c r="AE5234">
        <v>0.67755489515813005</v>
      </c>
    </row>
    <row r="5235" spans="1:31" x14ac:dyDescent="0.25">
      <c r="A5235">
        <v>1881582</v>
      </c>
      <c r="B5235">
        <v>1</v>
      </c>
      <c r="C5235" t="s">
        <v>80</v>
      </c>
      <c r="D5235" t="s">
        <v>87</v>
      </c>
      <c r="E5235" t="s">
        <v>158</v>
      </c>
      <c r="F5235" t="s">
        <v>15019</v>
      </c>
      <c r="G5235" t="s">
        <v>560</v>
      </c>
      <c r="H5235" t="s">
        <v>134</v>
      </c>
      <c r="I5235" t="s">
        <v>135</v>
      </c>
      <c r="J5235" t="s">
        <v>136</v>
      </c>
      <c r="K5235" t="s">
        <v>137</v>
      </c>
      <c r="L5235" t="s">
        <v>15020</v>
      </c>
      <c r="M5235" t="s">
        <v>15021</v>
      </c>
      <c r="N5235">
        <v>1.2524999999999999</v>
      </c>
      <c r="O5235">
        <v>0</v>
      </c>
      <c r="P5235">
        <v>1304</v>
      </c>
      <c r="Q5235">
        <v>0</v>
      </c>
      <c r="R5235">
        <v>0</v>
      </c>
      <c r="S5235">
        <v>5</v>
      </c>
      <c r="T5235">
        <v>137</v>
      </c>
      <c r="U5235">
        <v>0</v>
      </c>
      <c r="V5235">
        <v>0</v>
      </c>
      <c r="W5235">
        <v>0</v>
      </c>
      <c r="X5235">
        <v>465.77337672152368</v>
      </c>
      <c r="Y5235">
        <v>0</v>
      </c>
      <c r="Z5235">
        <v>0</v>
      </c>
      <c r="AA5235">
        <v>204.49426278837632</v>
      </c>
      <c r="AB5235">
        <v>1039.5937458496576</v>
      </c>
      <c r="AC5235">
        <v>0</v>
      </c>
      <c r="AD5235">
        <v>0</v>
      </c>
      <c r="AE5235">
        <v>1709.8613853595575</v>
      </c>
    </row>
    <row r="5236" spans="1:31" x14ac:dyDescent="0.25">
      <c r="A5236">
        <v>1881584</v>
      </c>
      <c r="B5236">
        <v>1</v>
      </c>
      <c r="C5236" t="s">
        <v>80</v>
      </c>
      <c r="D5236" t="s">
        <v>85</v>
      </c>
      <c r="E5236" t="s">
        <v>222</v>
      </c>
      <c r="F5236" t="s">
        <v>14761</v>
      </c>
      <c r="G5236" t="s">
        <v>663</v>
      </c>
      <c r="H5236" t="s">
        <v>143</v>
      </c>
      <c r="I5236" t="s">
        <v>135</v>
      </c>
      <c r="J5236" t="s">
        <v>136</v>
      </c>
      <c r="K5236" t="s">
        <v>137</v>
      </c>
      <c r="L5236" t="s">
        <v>15022</v>
      </c>
      <c r="M5236" t="s">
        <v>15023</v>
      </c>
      <c r="N5236">
        <v>2.0363888879999998</v>
      </c>
      <c r="O5236">
        <v>0</v>
      </c>
      <c r="P5236">
        <v>43</v>
      </c>
      <c r="Q5236">
        <v>0</v>
      </c>
      <c r="R5236">
        <v>0</v>
      </c>
      <c r="S5236">
        <v>0</v>
      </c>
      <c r="T5236">
        <v>8</v>
      </c>
      <c r="U5236">
        <v>0</v>
      </c>
      <c r="V5236">
        <v>0</v>
      </c>
      <c r="W5236">
        <v>0</v>
      </c>
      <c r="X5236">
        <v>18.103074823186237</v>
      </c>
      <c r="Y5236">
        <v>0</v>
      </c>
      <c r="Z5236">
        <v>0</v>
      </c>
      <c r="AA5236">
        <v>0</v>
      </c>
      <c r="AB5236">
        <v>13.720622653721545</v>
      </c>
      <c r="AC5236">
        <v>0</v>
      </c>
      <c r="AD5236">
        <v>0</v>
      </c>
      <c r="AE5236">
        <v>31.823697476907782</v>
      </c>
    </row>
    <row r="5237" spans="1:31" x14ac:dyDescent="0.25">
      <c r="A5237">
        <v>1881585</v>
      </c>
      <c r="B5237">
        <v>1</v>
      </c>
      <c r="C5237" t="s">
        <v>80</v>
      </c>
      <c r="D5237" t="s">
        <v>103</v>
      </c>
      <c r="E5237" t="s">
        <v>140</v>
      </c>
      <c r="F5237" t="s">
        <v>15024</v>
      </c>
      <c r="G5237" t="s">
        <v>212</v>
      </c>
      <c r="H5237" t="s">
        <v>143</v>
      </c>
      <c r="I5237" t="s">
        <v>135</v>
      </c>
      <c r="J5237" t="s">
        <v>136</v>
      </c>
      <c r="K5237" t="s">
        <v>137</v>
      </c>
      <c r="L5237" t="s">
        <v>15025</v>
      </c>
      <c r="M5237" t="s">
        <v>15026</v>
      </c>
      <c r="N5237">
        <v>5.8505555549999997</v>
      </c>
      <c r="O5237">
        <v>0</v>
      </c>
      <c r="P5237">
        <v>1</v>
      </c>
      <c r="Q5237">
        <v>0</v>
      </c>
      <c r="R5237">
        <v>0</v>
      </c>
      <c r="S5237">
        <v>0</v>
      </c>
      <c r="T5237">
        <v>0</v>
      </c>
      <c r="U5237">
        <v>0</v>
      </c>
      <c r="V5237">
        <v>0</v>
      </c>
      <c r="W5237">
        <v>0</v>
      </c>
      <c r="X5237">
        <v>0</v>
      </c>
      <c r="Y5237">
        <v>0</v>
      </c>
      <c r="Z5237">
        <v>0</v>
      </c>
      <c r="AA5237">
        <v>0</v>
      </c>
      <c r="AB5237">
        <v>0</v>
      </c>
      <c r="AC5237">
        <v>0</v>
      </c>
      <c r="AD5237">
        <v>0</v>
      </c>
      <c r="AE5237">
        <v>0</v>
      </c>
    </row>
    <row r="5238" spans="1:31" x14ac:dyDescent="0.25">
      <c r="A5238">
        <v>1881587</v>
      </c>
      <c r="B5238">
        <v>1</v>
      </c>
      <c r="C5238" t="s">
        <v>80</v>
      </c>
      <c r="D5238" t="s">
        <v>107</v>
      </c>
      <c r="E5238" t="s">
        <v>140</v>
      </c>
      <c r="F5238" t="s">
        <v>15027</v>
      </c>
      <c r="G5238" t="s">
        <v>207</v>
      </c>
      <c r="H5238" t="s">
        <v>143</v>
      </c>
      <c r="I5238" t="s">
        <v>135</v>
      </c>
      <c r="J5238" t="s">
        <v>136</v>
      </c>
      <c r="K5238" t="s">
        <v>137</v>
      </c>
      <c r="L5238" t="s">
        <v>15028</v>
      </c>
      <c r="M5238" t="s">
        <v>15029</v>
      </c>
      <c r="N5238">
        <v>1.6177777769999999</v>
      </c>
      <c r="O5238">
        <v>0</v>
      </c>
      <c r="P5238">
        <v>0</v>
      </c>
      <c r="Q5238">
        <v>0</v>
      </c>
      <c r="R5238">
        <v>0</v>
      </c>
      <c r="S5238">
        <v>0</v>
      </c>
      <c r="T5238">
        <v>1</v>
      </c>
      <c r="U5238">
        <v>0</v>
      </c>
      <c r="V5238">
        <v>0</v>
      </c>
      <c r="W5238">
        <v>0</v>
      </c>
      <c r="X5238">
        <v>0</v>
      </c>
      <c r="Y5238">
        <v>0</v>
      </c>
      <c r="Z5238">
        <v>0</v>
      </c>
      <c r="AA5238">
        <v>0</v>
      </c>
      <c r="AB5238">
        <v>0.10470717503835557</v>
      </c>
      <c r="AC5238">
        <v>0</v>
      </c>
      <c r="AD5238">
        <v>0</v>
      </c>
      <c r="AE5238">
        <v>0.10470717503835557</v>
      </c>
    </row>
    <row r="5239" spans="1:31" x14ac:dyDescent="0.25">
      <c r="A5239">
        <v>1881588</v>
      </c>
      <c r="B5239">
        <v>1</v>
      </c>
      <c r="C5239" t="s">
        <v>80</v>
      </c>
      <c r="D5239" t="s">
        <v>94</v>
      </c>
      <c r="E5239" t="s">
        <v>146</v>
      </c>
      <c r="F5239" t="s">
        <v>15030</v>
      </c>
      <c r="G5239" t="s">
        <v>148</v>
      </c>
      <c r="H5239" t="s">
        <v>143</v>
      </c>
      <c r="I5239" t="s">
        <v>135</v>
      </c>
      <c r="J5239" t="s">
        <v>136</v>
      </c>
      <c r="K5239" t="s">
        <v>137</v>
      </c>
      <c r="L5239" t="s">
        <v>15031</v>
      </c>
      <c r="M5239" t="s">
        <v>15032</v>
      </c>
      <c r="N5239">
        <v>3.3491666659999999</v>
      </c>
      <c r="O5239">
        <v>0</v>
      </c>
      <c r="P5239">
        <v>0</v>
      </c>
      <c r="Q5239">
        <v>0</v>
      </c>
      <c r="R5239">
        <v>4</v>
      </c>
      <c r="S5239">
        <v>0</v>
      </c>
      <c r="T5239">
        <v>0</v>
      </c>
      <c r="U5239">
        <v>0</v>
      </c>
      <c r="V5239">
        <v>0</v>
      </c>
      <c r="W5239">
        <v>0</v>
      </c>
      <c r="X5239">
        <v>0</v>
      </c>
      <c r="Y5239">
        <v>0</v>
      </c>
      <c r="Z5239">
        <v>16.386405114618025</v>
      </c>
      <c r="AA5239">
        <v>0</v>
      </c>
      <c r="AB5239">
        <v>0</v>
      </c>
      <c r="AC5239">
        <v>0</v>
      </c>
      <c r="AD5239">
        <v>0</v>
      </c>
      <c r="AE5239">
        <v>16.386405114618025</v>
      </c>
    </row>
    <row r="5240" spans="1:31" x14ac:dyDescent="0.25">
      <c r="A5240">
        <v>1881589</v>
      </c>
      <c r="B5240">
        <v>1</v>
      </c>
      <c r="C5240" t="s">
        <v>80</v>
      </c>
      <c r="D5240" t="s">
        <v>106</v>
      </c>
      <c r="E5240" t="s">
        <v>169</v>
      </c>
      <c r="F5240" t="s">
        <v>15033</v>
      </c>
      <c r="G5240" t="s">
        <v>183</v>
      </c>
      <c r="H5240" t="s">
        <v>143</v>
      </c>
      <c r="I5240" t="s">
        <v>135</v>
      </c>
      <c r="J5240" t="s">
        <v>136</v>
      </c>
      <c r="K5240" t="s">
        <v>137</v>
      </c>
      <c r="L5240" t="s">
        <v>15034</v>
      </c>
      <c r="M5240" t="s">
        <v>15035</v>
      </c>
      <c r="N5240">
        <v>0.76027777699999999</v>
      </c>
      <c r="O5240">
        <v>0</v>
      </c>
      <c r="P5240">
        <v>23</v>
      </c>
      <c r="Q5240">
        <v>0</v>
      </c>
      <c r="R5240">
        <v>25</v>
      </c>
      <c r="S5240">
        <v>0</v>
      </c>
      <c r="T5240">
        <v>6</v>
      </c>
      <c r="U5240">
        <v>0</v>
      </c>
      <c r="V5240">
        <v>0</v>
      </c>
      <c r="W5240">
        <v>0</v>
      </c>
      <c r="X5240">
        <v>4.4735893033685432</v>
      </c>
      <c r="Y5240">
        <v>0</v>
      </c>
      <c r="Z5240">
        <v>72.636775464085474</v>
      </c>
      <c r="AA5240">
        <v>0</v>
      </c>
      <c r="AB5240">
        <v>13.419471860063947</v>
      </c>
      <c r="AC5240">
        <v>0</v>
      </c>
      <c r="AD5240">
        <v>0</v>
      </c>
      <c r="AE5240">
        <v>90.529836627517966</v>
      </c>
    </row>
    <row r="5241" spans="1:31" x14ac:dyDescent="0.25">
      <c r="A5241">
        <v>1881590</v>
      </c>
      <c r="B5241">
        <v>1</v>
      </c>
      <c r="C5241" t="s">
        <v>80</v>
      </c>
      <c r="D5241" t="s">
        <v>100</v>
      </c>
      <c r="E5241" t="s">
        <v>210</v>
      </c>
      <c r="F5241" t="s">
        <v>13040</v>
      </c>
      <c r="G5241" t="s">
        <v>133</v>
      </c>
      <c r="H5241" t="s">
        <v>134</v>
      </c>
      <c r="I5241" t="s">
        <v>135</v>
      </c>
      <c r="J5241" t="s">
        <v>136</v>
      </c>
      <c r="K5241" t="s">
        <v>137</v>
      </c>
      <c r="L5241" t="s">
        <v>15036</v>
      </c>
      <c r="M5241" t="s">
        <v>15037</v>
      </c>
      <c r="N5241">
        <v>1.08</v>
      </c>
      <c r="O5241">
        <v>1</v>
      </c>
      <c r="P5241">
        <v>8998</v>
      </c>
      <c r="Q5241">
        <v>0</v>
      </c>
      <c r="R5241">
        <v>84</v>
      </c>
      <c r="S5241">
        <v>12</v>
      </c>
      <c r="T5241">
        <v>763</v>
      </c>
      <c r="U5241">
        <v>0</v>
      </c>
      <c r="V5241">
        <v>0</v>
      </c>
      <c r="W5241">
        <v>17.756823367632876</v>
      </c>
      <c r="X5241">
        <v>2721.1881130504853</v>
      </c>
      <c r="Y5241">
        <v>0</v>
      </c>
      <c r="Z5241">
        <v>18.81885814151644</v>
      </c>
      <c r="AA5241">
        <v>476.33538693538679</v>
      </c>
      <c r="AB5241">
        <v>1440.2440366722019</v>
      </c>
      <c r="AC5241">
        <v>0</v>
      </c>
      <c r="AD5241">
        <v>0</v>
      </c>
      <c r="AE5241">
        <v>4674.3432181672233</v>
      </c>
    </row>
    <row r="5242" spans="1:31" x14ac:dyDescent="0.25">
      <c r="A5242">
        <v>1881591</v>
      </c>
      <c r="B5242">
        <v>1</v>
      </c>
      <c r="C5242" t="s">
        <v>80</v>
      </c>
      <c r="D5242" t="s">
        <v>92</v>
      </c>
      <c r="E5242" t="s">
        <v>140</v>
      </c>
      <c r="F5242" t="s">
        <v>15038</v>
      </c>
      <c r="G5242" t="s">
        <v>163</v>
      </c>
      <c r="H5242" t="s">
        <v>143</v>
      </c>
      <c r="I5242" t="s">
        <v>135</v>
      </c>
      <c r="J5242" t="s">
        <v>136</v>
      </c>
      <c r="K5242" t="s">
        <v>137</v>
      </c>
      <c r="L5242" t="s">
        <v>15039</v>
      </c>
      <c r="M5242" t="s">
        <v>15040</v>
      </c>
      <c r="N5242">
        <v>2.0805555550000001</v>
      </c>
      <c r="O5242">
        <v>0</v>
      </c>
      <c r="P5242">
        <v>2</v>
      </c>
      <c r="Q5242">
        <v>0</v>
      </c>
      <c r="R5242">
        <v>0</v>
      </c>
      <c r="S5242">
        <v>0</v>
      </c>
      <c r="T5242">
        <v>0</v>
      </c>
      <c r="U5242">
        <v>0</v>
      </c>
      <c r="V5242">
        <v>0</v>
      </c>
      <c r="W5242">
        <v>0</v>
      </c>
      <c r="X5242">
        <v>3.356036869443E-2</v>
      </c>
      <c r="Y5242">
        <v>0</v>
      </c>
      <c r="Z5242">
        <v>0</v>
      </c>
      <c r="AA5242">
        <v>0</v>
      </c>
      <c r="AB5242">
        <v>0</v>
      </c>
      <c r="AC5242">
        <v>0</v>
      </c>
      <c r="AD5242">
        <v>0</v>
      </c>
      <c r="AE5242">
        <v>3.356036869443E-2</v>
      </c>
    </row>
    <row r="5243" spans="1:31" x14ac:dyDescent="0.25">
      <c r="A5243">
        <v>1881592</v>
      </c>
      <c r="B5243">
        <v>1</v>
      </c>
      <c r="C5243" t="s">
        <v>80</v>
      </c>
      <c r="D5243" t="s">
        <v>84</v>
      </c>
      <c r="E5243" t="s">
        <v>140</v>
      </c>
      <c r="F5243" t="s">
        <v>15041</v>
      </c>
      <c r="G5243" t="s">
        <v>207</v>
      </c>
      <c r="H5243" t="s">
        <v>143</v>
      </c>
      <c r="I5243" t="s">
        <v>135</v>
      </c>
      <c r="J5243" t="s">
        <v>136</v>
      </c>
      <c r="K5243" t="s">
        <v>137</v>
      </c>
      <c r="L5243" t="s">
        <v>15042</v>
      </c>
      <c r="M5243" t="s">
        <v>15043</v>
      </c>
      <c r="N5243">
        <v>4.1897222220000003</v>
      </c>
      <c r="O5243">
        <v>0</v>
      </c>
      <c r="P5243">
        <v>10</v>
      </c>
      <c r="Q5243">
        <v>0</v>
      </c>
      <c r="R5243">
        <v>0</v>
      </c>
      <c r="S5243">
        <v>0</v>
      </c>
      <c r="T5243">
        <v>1</v>
      </c>
      <c r="U5243">
        <v>0</v>
      </c>
      <c r="V5243">
        <v>0</v>
      </c>
      <c r="W5243">
        <v>0</v>
      </c>
      <c r="X5243">
        <v>10.05498284453493</v>
      </c>
      <c r="Y5243">
        <v>0</v>
      </c>
      <c r="Z5243">
        <v>0</v>
      </c>
      <c r="AA5243">
        <v>0</v>
      </c>
      <c r="AB5243">
        <v>7.9703420118689587</v>
      </c>
      <c r="AC5243">
        <v>0</v>
      </c>
      <c r="AD5243">
        <v>0</v>
      </c>
      <c r="AE5243">
        <v>18.025324856403888</v>
      </c>
    </row>
    <row r="5244" spans="1:31" x14ac:dyDescent="0.25">
      <c r="A5244">
        <v>1881594</v>
      </c>
      <c r="B5244">
        <v>1</v>
      </c>
      <c r="C5244" t="s">
        <v>80</v>
      </c>
      <c r="D5244" t="s">
        <v>101</v>
      </c>
      <c r="E5244" t="s">
        <v>146</v>
      </c>
      <c r="F5244" t="s">
        <v>15044</v>
      </c>
      <c r="G5244" t="s">
        <v>148</v>
      </c>
      <c r="H5244" t="s">
        <v>143</v>
      </c>
      <c r="I5244" t="s">
        <v>135</v>
      </c>
      <c r="J5244" t="s">
        <v>136</v>
      </c>
      <c r="K5244" t="s">
        <v>137</v>
      </c>
      <c r="L5244" t="s">
        <v>15045</v>
      </c>
      <c r="M5244" t="s">
        <v>15046</v>
      </c>
      <c r="N5244">
        <v>1.0988888880000001</v>
      </c>
      <c r="O5244">
        <v>0</v>
      </c>
      <c r="P5244">
        <v>11</v>
      </c>
      <c r="Q5244">
        <v>0</v>
      </c>
      <c r="R5244">
        <v>0</v>
      </c>
      <c r="S5244">
        <v>0</v>
      </c>
      <c r="T5244">
        <v>1</v>
      </c>
      <c r="U5244">
        <v>0</v>
      </c>
      <c r="V5244">
        <v>0</v>
      </c>
      <c r="W5244">
        <v>0</v>
      </c>
      <c r="X5244">
        <v>2.1482303855370288</v>
      </c>
      <c r="Y5244">
        <v>0</v>
      </c>
      <c r="Z5244">
        <v>0</v>
      </c>
      <c r="AA5244">
        <v>0</v>
      </c>
      <c r="AB5244">
        <v>0.74514156014635002</v>
      </c>
      <c r="AC5244">
        <v>0</v>
      </c>
      <c r="AD5244">
        <v>0</v>
      </c>
      <c r="AE5244">
        <v>2.8933719456833789</v>
      </c>
    </row>
    <row r="5245" spans="1:31" x14ac:dyDescent="0.25">
      <c r="A5245">
        <v>1881596</v>
      </c>
      <c r="B5245">
        <v>1</v>
      </c>
      <c r="C5245" t="s">
        <v>81</v>
      </c>
      <c r="D5245" t="s">
        <v>120</v>
      </c>
      <c r="E5245" t="s">
        <v>169</v>
      </c>
      <c r="F5245" t="s">
        <v>15047</v>
      </c>
      <c r="G5245" t="s">
        <v>183</v>
      </c>
      <c r="H5245" t="s">
        <v>143</v>
      </c>
      <c r="I5245" t="s">
        <v>135</v>
      </c>
      <c r="J5245" t="s">
        <v>136</v>
      </c>
      <c r="K5245" t="s">
        <v>137</v>
      </c>
      <c r="L5245" t="s">
        <v>15048</v>
      </c>
      <c r="M5245" t="s">
        <v>15049</v>
      </c>
      <c r="N5245">
        <v>1.146666666</v>
      </c>
      <c r="O5245">
        <v>0</v>
      </c>
      <c r="P5245">
        <v>197</v>
      </c>
      <c r="Q5245">
        <v>0</v>
      </c>
      <c r="R5245">
        <v>4</v>
      </c>
      <c r="S5245">
        <v>0</v>
      </c>
      <c r="T5245">
        <v>10</v>
      </c>
      <c r="U5245">
        <v>0</v>
      </c>
      <c r="V5245">
        <v>0</v>
      </c>
      <c r="W5245">
        <v>0</v>
      </c>
      <c r="X5245">
        <v>57.269530465511785</v>
      </c>
      <c r="Y5245">
        <v>0</v>
      </c>
      <c r="Z5245">
        <v>1.3312992878348535</v>
      </c>
      <c r="AA5245">
        <v>0</v>
      </c>
      <c r="AB5245">
        <v>9.0319390694251975</v>
      </c>
      <c r="AC5245">
        <v>0</v>
      </c>
      <c r="AD5245">
        <v>0</v>
      </c>
      <c r="AE5245">
        <v>67.632768822771837</v>
      </c>
    </row>
    <row r="5246" spans="1:31" x14ac:dyDescent="0.25">
      <c r="A5246">
        <v>1881598</v>
      </c>
      <c r="B5246">
        <v>1</v>
      </c>
      <c r="C5246" t="s">
        <v>80</v>
      </c>
      <c r="D5246" t="s">
        <v>103</v>
      </c>
      <c r="E5246" t="s">
        <v>222</v>
      </c>
      <c r="F5246" t="s">
        <v>1596</v>
      </c>
      <c r="G5246" t="s">
        <v>663</v>
      </c>
      <c r="H5246" t="s">
        <v>143</v>
      </c>
      <c r="I5246" t="s">
        <v>135</v>
      </c>
      <c r="J5246" t="s">
        <v>136</v>
      </c>
      <c r="K5246" t="s">
        <v>137</v>
      </c>
      <c r="L5246" t="s">
        <v>15050</v>
      </c>
      <c r="M5246" t="s">
        <v>15051</v>
      </c>
      <c r="N5246">
        <v>0.52555555499999995</v>
      </c>
      <c r="O5246">
        <v>0</v>
      </c>
      <c r="P5246">
        <v>20</v>
      </c>
      <c r="Q5246">
        <v>0</v>
      </c>
      <c r="R5246">
        <v>0</v>
      </c>
      <c r="S5246">
        <v>0</v>
      </c>
      <c r="T5246">
        <v>5</v>
      </c>
      <c r="U5246">
        <v>0</v>
      </c>
      <c r="V5246">
        <v>0</v>
      </c>
      <c r="W5246">
        <v>0</v>
      </c>
      <c r="X5246">
        <v>3.3391262310436716</v>
      </c>
      <c r="Y5246">
        <v>0</v>
      </c>
      <c r="Z5246">
        <v>0</v>
      </c>
      <c r="AA5246">
        <v>0</v>
      </c>
      <c r="AB5246">
        <v>20.230059005608055</v>
      </c>
      <c r="AC5246">
        <v>0</v>
      </c>
      <c r="AD5246">
        <v>0</v>
      </c>
      <c r="AE5246">
        <v>23.569185236651727</v>
      </c>
    </row>
    <row r="5247" spans="1:31" x14ac:dyDescent="0.25">
      <c r="A5247">
        <v>1881599</v>
      </c>
      <c r="B5247">
        <v>1</v>
      </c>
      <c r="C5247" t="s">
        <v>80</v>
      </c>
      <c r="D5247" t="s">
        <v>98</v>
      </c>
      <c r="E5247" t="s">
        <v>146</v>
      </c>
      <c r="F5247" t="s">
        <v>15052</v>
      </c>
      <c r="G5247" t="s">
        <v>469</v>
      </c>
      <c r="H5247" t="s">
        <v>143</v>
      </c>
      <c r="I5247" t="s">
        <v>135</v>
      </c>
      <c r="J5247" t="s">
        <v>136</v>
      </c>
      <c r="K5247" t="s">
        <v>137</v>
      </c>
      <c r="L5247" t="s">
        <v>15053</v>
      </c>
      <c r="M5247" t="s">
        <v>15054</v>
      </c>
      <c r="N5247">
        <v>2.375277777</v>
      </c>
      <c r="O5247">
        <v>0</v>
      </c>
      <c r="P5247">
        <v>30</v>
      </c>
      <c r="Q5247">
        <v>0</v>
      </c>
      <c r="R5247">
        <v>6</v>
      </c>
      <c r="S5247">
        <v>0</v>
      </c>
      <c r="T5247">
        <v>6</v>
      </c>
      <c r="U5247">
        <v>0</v>
      </c>
      <c r="V5247">
        <v>0</v>
      </c>
      <c r="W5247">
        <v>0</v>
      </c>
      <c r="X5247">
        <v>43.123521431771266</v>
      </c>
      <c r="Y5247">
        <v>0</v>
      </c>
      <c r="Z5247">
        <v>58.528105304913424</v>
      </c>
      <c r="AA5247">
        <v>0</v>
      </c>
      <c r="AB5247">
        <v>10.854571594603538</v>
      </c>
      <c r="AC5247">
        <v>0</v>
      </c>
      <c r="AD5247">
        <v>0</v>
      </c>
      <c r="AE5247">
        <v>112.50619833128823</v>
      </c>
    </row>
    <row r="5248" spans="1:31" x14ac:dyDescent="0.25">
      <c r="A5248">
        <v>1881603</v>
      </c>
      <c r="B5248">
        <v>1</v>
      </c>
      <c r="C5248" t="s">
        <v>80</v>
      </c>
      <c r="D5248" t="s">
        <v>103</v>
      </c>
      <c r="E5248" t="s">
        <v>158</v>
      </c>
      <c r="F5248" t="s">
        <v>15055</v>
      </c>
      <c r="G5248" t="s">
        <v>219</v>
      </c>
      <c r="H5248" t="s">
        <v>134</v>
      </c>
      <c r="I5248" t="s">
        <v>135</v>
      </c>
      <c r="J5248" t="s">
        <v>136</v>
      </c>
      <c r="K5248" t="s">
        <v>137</v>
      </c>
      <c r="L5248" t="s">
        <v>15056</v>
      </c>
      <c r="M5248" t="s">
        <v>15057</v>
      </c>
      <c r="N5248">
        <v>0.949722222</v>
      </c>
      <c r="O5248">
        <v>0</v>
      </c>
      <c r="P5248">
        <v>8</v>
      </c>
      <c r="Q5248">
        <v>0</v>
      </c>
      <c r="R5248">
        <v>25</v>
      </c>
      <c r="S5248">
        <v>1</v>
      </c>
      <c r="T5248">
        <v>4</v>
      </c>
      <c r="U5248">
        <v>0</v>
      </c>
      <c r="V5248">
        <v>0</v>
      </c>
      <c r="W5248">
        <v>0</v>
      </c>
      <c r="X5248">
        <v>7.0670651441384713</v>
      </c>
      <c r="Y5248">
        <v>0</v>
      </c>
      <c r="Z5248">
        <v>136.62540578287036</v>
      </c>
      <c r="AA5248">
        <v>48.17071680095323</v>
      </c>
      <c r="AB5248">
        <v>25.433458993466179</v>
      </c>
      <c r="AC5248">
        <v>0</v>
      </c>
      <c r="AD5248">
        <v>0</v>
      </c>
      <c r="AE5248">
        <v>217.29664672142823</v>
      </c>
    </row>
    <row r="5249" spans="1:31" x14ac:dyDescent="0.25">
      <c r="A5249">
        <v>1881605</v>
      </c>
      <c r="B5249">
        <v>1</v>
      </c>
      <c r="C5249" t="s">
        <v>80</v>
      </c>
      <c r="D5249" t="s">
        <v>105</v>
      </c>
      <c r="E5249" t="s">
        <v>210</v>
      </c>
      <c r="F5249" t="s">
        <v>7258</v>
      </c>
      <c r="G5249" t="s">
        <v>133</v>
      </c>
      <c r="H5249" t="s">
        <v>134</v>
      </c>
      <c r="I5249" t="s">
        <v>135</v>
      </c>
      <c r="J5249" t="s">
        <v>136</v>
      </c>
      <c r="K5249" t="s">
        <v>137</v>
      </c>
      <c r="L5249" t="s">
        <v>15058</v>
      </c>
      <c r="M5249" t="s">
        <v>15059</v>
      </c>
      <c r="N5249">
        <v>0.58805555499999995</v>
      </c>
      <c r="O5249">
        <v>0</v>
      </c>
      <c r="P5249">
        <v>4214</v>
      </c>
      <c r="Q5249">
        <v>0</v>
      </c>
      <c r="R5249">
        <v>1</v>
      </c>
      <c r="S5249">
        <v>1</v>
      </c>
      <c r="T5249">
        <v>263</v>
      </c>
      <c r="U5249">
        <v>0</v>
      </c>
      <c r="V5249">
        <v>2</v>
      </c>
      <c r="W5249">
        <v>0</v>
      </c>
      <c r="X5249">
        <v>642.96144249060228</v>
      </c>
      <c r="Y5249">
        <v>0</v>
      </c>
      <c r="Z5249">
        <v>0.63981690941217839</v>
      </c>
      <c r="AA5249">
        <v>7.0102893844456586</v>
      </c>
      <c r="AB5249">
        <v>221.1019435939466</v>
      </c>
      <c r="AC5249">
        <v>0</v>
      </c>
      <c r="AD5249">
        <v>126.35460045888856</v>
      </c>
      <c r="AE5249">
        <v>998.06809283729524</v>
      </c>
    </row>
    <row r="5250" spans="1:31" x14ac:dyDescent="0.25">
      <c r="A5250">
        <v>1881607</v>
      </c>
      <c r="B5250">
        <v>1</v>
      </c>
      <c r="C5250" t="s">
        <v>80</v>
      </c>
      <c r="D5250" t="s">
        <v>93</v>
      </c>
      <c r="E5250" t="s">
        <v>210</v>
      </c>
      <c r="F5250" t="s">
        <v>8344</v>
      </c>
      <c r="G5250" t="s">
        <v>476</v>
      </c>
      <c r="H5250" t="s">
        <v>134</v>
      </c>
      <c r="I5250" t="s">
        <v>152</v>
      </c>
      <c r="J5250" t="s">
        <v>136</v>
      </c>
      <c r="K5250" t="s">
        <v>172</v>
      </c>
      <c r="L5250" t="s">
        <v>15060</v>
      </c>
      <c r="M5250" t="s">
        <v>15061</v>
      </c>
      <c r="N5250">
        <v>3.5833333000000002E-2</v>
      </c>
      <c r="O5250">
        <v>0</v>
      </c>
      <c r="P5250">
        <v>1535</v>
      </c>
      <c r="Q5250">
        <v>35</v>
      </c>
      <c r="R5250">
        <v>140</v>
      </c>
      <c r="S5250">
        <v>11</v>
      </c>
      <c r="T5250">
        <v>203</v>
      </c>
      <c r="U5250">
        <v>1</v>
      </c>
      <c r="V5250">
        <v>1</v>
      </c>
      <c r="W5250">
        <v>0</v>
      </c>
      <c r="X5250">
        <v>12.040198063524683</v>
      </c>
      <c r="Y5250">
        <v>8.1885554108355674</v>
      </c>
      <c r="Z5250">
        <v>16.597578194461303</v>
      </c>
      <c r="AA5250">
        <v>2.7540722196857477</v>
      </c>
      <c r="AB5250">
        <v>9.9238603737775648</v>
      </c>
      <c r="AC5250">
        <v>22.018687611762736</v>
      </c>
      <c r="AD5250">
        <v>1.13573089358234</v>
      </c>
      <c r="AE5250">
        <v>72.658682767629941</v>
      </c>
    </row>
    <row r="5251" spans="1:31" x14ac:dyDescent="0.25">
      <c r="A5251">
        <v>1881608</v>
      </c>
      <c r="B5251">
        <v>1</v>
      </c>
      <c r="C5251" t="s">
        <v>80</v>
      </c>
      <c r="D5251" t="s">
        <v>93</v>
      </c>
      <c r="E5251" t="s">
        <v>146</v>
      </c>
      <c r="F5251" t="s">
        <v>15062</v>
      </c>
      <c r="G5251" t="s">
        <v>148</v>
      </c>
      <c r="H5251" t="s">
        <v>143</v>
      </c>
      <c r="I5251" t="s">
        <v>135</v>
      </c>
      <c r="J5251" t="s">
        <v>136</v>
      </c>
      <c r="K5251" t="s">
        <v>137</v>
      </c>
      <c r="L5251" t="s">
        <v>15063</v>
      </c>
      <c r="M5251" t="s">
        <v>15064</v>
      </c>
      <c r="N5251">
        <v>3.429166666</v>
      </c>
      <c r="O5251">
        <v>0</v>
      </c>
      <c r="P5251">
        <v>4</v>
      </c>
      <c r="Q5251">
        <v>0</v>
      </c>
      <c r="R5251">
        <v>0</v>
      </c>
      <c r="S5251">
        <v>0</v>
      </c>
      <c r="T5251">
        <v>1</v>
      </c>
      <c r="U5251">
        <v>0</v>
      </c>
      <c r="V5251">
        <v>0</v>
      </c>
      <c r="W5251">
        <v>0</v>
      </c>
      <c r="X5251">
        <v>4.486353804950447</v>
      </c>
      <c r="Y5251">
        <v>0</v>
      </c>
      <c r="Z5251">
        <v>0</v>
      </c>
      <c r="AA5251">
        <v>0</v>
      </c>
      <c r="AB5251">
        <v>1.6496023902120716</v>
      </c>
      <c r="AC5251">
        <v>0</v>
      </c>
      <c r="AD5251">
        <v>0</v>
      </c>
      <c r="AE5251">
        <v>6.1359561951625183</v>
      </c>
    </row>
    <row r="5252" spans="1:31" x14ac:dyDescent="0.25">
      <c r="A5252">
        <v>1881610</v>
      </c>
      <c r="B5252">
        <v>1</v>
      </c>
      <c r="C5252" t="s">
        <v>80</v>
      </c>
      <c r="D5252" t="s">
        <v>92</v>
      </c>
      <c r="E5252" t="s">
        <v>158</v>
      </c>
      <c r="F5252" t="s">
        <v>15065</v>
      </c>
      <c r="G5252" t="s">
        <v>219</v>
      </c>
      <c r="H5252" t="s">
        <v>134</v>
      </c>
      <c r="I5252" t="s">
        <v>135</v>
      </c>
      <c r="J5252" t="s">
        <v>136</v>
      </c>
      <c r="K5252" t="s">
        <v>137</v>
      </c>
      <c r="L5252" t="s">
        <v>15066</v>
      </c>
      <c r="M5252" t="s">
        <v>15067</v>
      </c>
      <c r="N5252">
        <v>2.7230555550000002</v>
      </c>
      <c r="O5252">
        <v>0</v>
      </c>
      <c r="P5252">
        <v>156</v>
      </c>
      <c r="Q5252">
        <v>0</v>
      </c>
      <c r="R5252">
        <v>1</v>
      </c>
      <c r="S5252">
        <v>0</v>
      </c>
      <c r="T5252">
        <v>3</v>
      </c>
      <c r="U5252">
        <v>0</v>
      </c>
      <c r="V5252">
        <v>0</v>
      </c>
      <c r="W5252">
        <v>0</v>
      </c>
      <c r="X5252">
        <v>191.93700877561454</v>
      </c>
      <c r="Y5252">
        <v>0</v>
      </c>
      <c r="Z5252">
        <v>1.381395507158975</v>
      </c>
      <c r="AA5252">
        <v>0</v>
      </c>
      <c r="AB5252">
        <v>25.636809410279479</v>
      </c>
      <c r="AC5252">
        <v>0</v>
      </c>
      <c r="AD5252">
        <v>0</v>
      </c>
      <c r="AE5252">
        <v>218.955213693053</v>
      </c>
    </row>
    <row r="5253" spans="1:31" x14ac:dyDescent="0.25">
      <c r="A5253">
        <v>1881615</v>
      </c>
      <c r="B5253">
        <v>1</v>
      </c>
      <c r="C5253" t="s">
        <v>80</v>
      </c>
      <c r="D5253" t="s">
        <v>100</v>
      </c>
      <c r="E5253" t="s">
        <v>140</v>
      </c>
      <c r="F5253" t="s">
        <v>15068</v>
      </c>
      <c r="G5253" t="s">
        <v>163</v>
      </c>
      <c r="H5253" t="s">
        <v>143</v>
      </c>
      <c r="I5253" t="s">
        <v>135</v>
      </c>
      <c r="J5253" t="s">
        <v>136</v>
      </c>
      <c r="K5253" t="s">
        <v>137</v>
      </c>
      <c r="L5253" t="s">
        <v>15069</v>
      </c>
      <c r="M5253" t="s">
        <v>15070</v>
      </c>
      <c r="N5253">
        <v>1.061111111</v>
      </c>
      <c r="O5253">
        <v>0</v>
      </c>
      <c r="P5253">
        <v>0</v>
      </c>
      <c r="Q5253">
        <v>0</v>
      </c>
      <c r="R5253">
        <v>0</v>
      </c>
      <c r="S5253">
        <v>0</v>
      </c>
      <c r="T5253">
        <v>1</v>
      </c>
      <c r="U5253">
        <v>0</v>
      </c>
      <c r="V5253">
        <v>0</v>
      </c>
      <c r="W5253">
        <v>0</v>
      </c>
      <c r="X5253">
        <v>0</v>
      </c>
      <c r="Y5253">
        <v>0</v>
      </c>
      <c r="Z5253">
        <v>0</v>
      </c>
      <c r="AA5253">
        <v>0</v>
      </c>
      <c r="AB5253">
        <v>3.4394643123314443</v>
      </c>
      <c r="AC5253">
        <v>0</v>
      </c>
      <c r="AD5253">
        <v>0</v>
      </c>
      <c r="AE5253">
        <v>3.4394643123314443</v>
      </c>
    </row>
    <row r="5254" spans="1:31" x14ac:dyDescent="0.25">
      <c r="A5254">
        <v>1881616</v>
      </c>
      <c r="B5254">
        <v>1</v>
      </c>
      <c r="C5254" t="s">
        <v>80</v>
      </c>
      <c r="D5254" t="s">
        <v>100</v>
      </c>
      <c r="E5254" t="s">
        <v>140</v>
      </c>
      <c r="F5254" t="s">
        <v>15071</v>
      </c>
      <c r="G5254" t="s">
        <v>142</v>
      </c>
      <c r="H5254" t="s">
        <v>143</v>
      </c>
      <c r="I5254" t="s">
        <v>135</v>
      </c>
      <c r="J5254" t="s">
        <v>136</v>
      </c>
      <c r="K5254" t="s">
        <v>137</v>
      </c>
      <c r="L5254" t="s">
        <v>15072</v>
      </c>
      <c r="M5254" t="s">
        <v>15073</v>
      </c>
      <c r="N5254">
        <v>5.017222222</v>
      </c>
      <c r="O5254">
        <v>0</v>
      </c>
      <c r="P5254">
        <v>1</v>
      </c>
      <c r="Q5254">
        <v>0</v>
      </c>
      <c r="R5254">
        <v>0</v>
      </c>
      <c r="S5254">
        <v>0</v>
      </c>
      <c r="T5254">
        <v>0</v>
      </c>
      <c r="U5254">
        <v>0</v>
      </c>
      <c r="V5254">
        <v>0</v>
      </c>
      <c r="W5254">
        <v>0</v>
      </c>
      <c r="X5254">
        <v>1.9447266782407095</v>
      </c>
      <c r="Y5254">
        <v>0</v>
      </c>
      <c r="Z5254">
        <v>0</v>
      </c>
      <c r="AA5254">
        <v>0</v>
      </c>
      <c r="AB5254">
        <v>0</v>
      </c>
      <c r="AC5254">
        <v>0</v>
      </c>
      <c r="AD5254">
        <v>0</v>
      </c>
      <c r="AE5254">
        <v>1.9447266782407095</v>
      </c>
    </row>
    <row r="5255" spans="1:31" x14ac:dyDescent="0.25">
      <c r="A5255">
        <v>1881617</v>
      </c>
      <c r="B5255">
        <v>1</v>
      </c>
      <c r="C5255" t="s">
        <v>80</v>
      </c>
      <c r="D5255" t="s">
        <v>103</v>
      </c>
      <c r="E5255" t="s">
        <v>140</v>
      </c>
      <c r="F5255" t="s">
        <v>15074</v>
      </c>
      <c r="G5255" t="s">
        <v>200</v>
      </c>
      <c r="H5255" t="s">
        <v>143</v>
      </c>
      <c r="I5255" t="s">
        <v>135</v>
      </c>
      <c r="J5255" t="s">
        <v>136</v>
      </c>
      <c r="K5255" t="s">
        <v>137</v>
      </c>
      <c r="L5255" t="s">
        <v>15075</v>
      </c>
      <c r="M5255" t="s">
        <v>15076</v>
      </c>
      <c r="N5255">
        <v>1.368333333</v>
      </c>
      <c r="O5255">
        <v>0</v>
      </c>
      <c r="P5255">
        <v>9</v>
      </c>
      <c r="Q5255">
        <v>0</v>
      </c>
      <c r="R5255">
        <v>0</v>
      </c>
      <c r="S5255">
        <v>0</v>
      </c>
      <c r="T5255">
        <v>0</v>
      </c>
      <c r="U5255">
        <v>0</v>
      </c>
      <c r="V5255">
        <v>0</v>
      </c>
      <c r="W5255">
        <v>0</v>
      </c>
      <c r="X5255">
        <v>2.5295188125810806</v>
      </c>
      <c r="Y5255">
        <v>0</v>
      </c>
      <c r="Z5255">
        <v>0</v>
      </c>
      <c r="AA5255">
        <v>0</v>
      </c>
      <c r="AB5255">
        <v>0</v>
      </c>
      <c r="AC5255">
        <v>0</v>
      </c>
      <c r="AD5255">
        <v>0</v>
      </c>
      <c r="AE5255">
        <v>2.5295188125810806</v>
      </c>
    </row>
    <row r="5256" spans="1:31" x14ac:dyDescent="0.25">
      <c r="A5256">
        <v>1881618</v>
      </c>
      <c r="B5256">
        <v>1</v>
      </c>
      <c r="C5256" t="s">
        <v>81</v>
      </c>
      <c r="D5256" t="s">
        <v>112</v>
      </c>
      <c r="E5256" t="s">
        <v>140</v>
      </c>
      <c r="F5256" t="s">
        <v>15077</v>
      </c>
      <c r="G5256" t="s">
        <v>163</v>
      </c>
      <c r="H5256" t="s">
        <v>143</v>
      </c>
      <c r="I5256" t="s">
        <v>135</v>
      </c>
      <c r="J5256" t="s">
        <v>136</v>
      </c>
      <c r="K5256" t="s">
        <v>137</v>
      </c>
      <c r="L5256" t="s">
        <v>15078</v>
      </c>
      <c r="M5256" t="s">
        <v>15079</v>
      </c>
      <c r="N5256">
        <v>4.7077777770000004</v>
      </c>
      <c r="O5256">
        <v>0</v>
      </c>
      <c r="P5256">
        <v>1</v>
      </c>
      <c r="Q5256">
        <v>0</v>
      </c>
      <c r="R5256">
        <v>0</v>
      </c>
      <c r="S5256">
        <v>0</v>
      </c>
      <c r="T5256">
        <v>0</v>
      </c>
      <c r="U5256">
        <v>0</v>
      </c>
      <c r="V5256">
        <v>0</v>
      </c>
      <c r="W5256">
        <v>0</v>
      </c>
      <c r="X5256">
        <v>1.0520686408607833</v>
      </c>
      <c r="Y5256">
        <v>0</v>
      </c>
      <c r="Z5256">
        <v>0</v>
      </c>
      <c r="AA5256">
        <v>0</v>
      </c>
      <c r="AB5256">
        <v>0</v>
      </c>
      <c r="AC5256">
        <v>0</v>
      </c>
      <c r="AD5256">
        <v>0</v>
      </c>
      <c r="AE5256">
        <v>1.0520686408607833</v>
      </c>
    </row>
    <row r="5257" spans="1:31" x14ac:dyDescent="0.25">
      <c r="A5257">
        <v>1881619</v>
      </c>
      <c r="B5257">
        <v>1</v>
      </c>
      <c r="C5257" t="s">
        <v>80</v>
      </c>
      <c r="D5257" t="s">
        <v>103</v>
      </c>
      <c r="E5257" t="s">
        <v>158</v>
      </c>
      <c r="F5257" t="s">
        <v>15080</v>
      </c>
      <c r="G5257" t="s">
        <v>133</v>
      </c>
      <c r="H5257" t="s">
        <v>134</v>
      </c>
      <c r="I5257" t="s">
        <v>135</v>
      </c>
      <c r="J5257" t="s">
        <v>136</v>
      </c>
      <c r="K5257" t="s">
        <v>137</v>
      </c>
      <c r="L5257" t="s">
        <v>15081</v>
      </c>
      <c r="M5257" t="s">
        <v>15082</v>
      </c>
      <c r="N5257">
        <v>5.6111110999999998E-2</v>
      </c>
      <c r="O5257">
        <v>0</v>
      </c>
      <c r="P5257">
        <v>7235</v>
      </c>
      <c r="Q5257">
        <v>0</v>
      </c>
      <c r="R5257">
        <v>37</v>
      </c>
      <c r="S5257">
        <v>4</v>
      </c>
      <c r="T5257">
        <v>297</v>
      </c>
      <c r="U5257">
        <v>0</v>
      </c>
      <c r="V5257">
        <v>1</v>
      </c>
      <c r="W5257">
        <v>0</v>
      </c>
      <c r="X5257">
        <v>108.98204017632295</v>
      </c>
      <c r="Y5257">
        <v>0</v>
      </c>
      <c r="Z5257">
        <v>10.724785942929106</v>
      </c>
      <c r="AA5257">
        <v>7.380229830509796</v>
      </c>
      <c r="AB5257">
        <v>36.285055818832305</v>
      </c>
      <c r="AC5257">
        <v>0</v>
      </c>
      <c r="AD5257">
        <v>2.3105057026563731</v>
      </c>
      <c r="AE5257">
        <v>165.68261747125052</v>
      </c>
    </row>
    <row r="5258" spans="1:31" x14ac:dyDescent="0.25">
      <c r="A5258">
        <v>1881620</v>
      </c>
      <c r="B5258">
        <v>1</v>
      </c>
      <c r="C5258" t="s">
        <v>80</v>
      </c>
      <c r="D5258" t="s">
        <v>98</v>
      </c>
      <c r="E5258" t="s">
        <v>146</v>
      </c>
      <c r="F5258" t="s">
        <v>15083</v>
      </c>
      <c r="G5258" t="s">
        <v>148</v>
      </c>
      <c r="H5258" t="s">
        <v>143</v>
      </c>
      <c r="I5258" t="s">
        <v>135</v>
      </c>
      <c r="J5258" t="s">
        <v>136</v>
      </c>
      <c r="K5258" t="s">
        <v>137</v>
      </c>
      <c r="L5258" t="s">
        <v>15084</v>
      </c>
      <c r="M5258" t="s">
        <v>15085</v>
      </c>
      <c r="N5258">
        <v>4.0475000000000003</v>
      </c>
      <c r="O5258">
        <v>0</v>
      </c>
      <c r="P5258">
        <v>13</v>
      </c>
      <c r="Q5258">
        <v>0</v>
      </c>
      <c r="R5258">
        <v>0</v>
      </c>
      <c r="S5258">
        <v>0</v>
      </c>
      <c r="T5258">
        <v>1</v>
      </c>
      <c r="U5258">
        <v>0</v>
      </c>
      <c r="V5258">
        <v>0</v>
      </c>
      <c r="W5258">
        <v>0</v>
      </c>
      <c r="X5258">
        <v>21.686521943874695</v>
      </c>
      <c r="Y5258">
        <v>0</v>
      </c>
      <c r="Z5258">
        <v>0</v>
      </c>
      <c r="AA5258">
        <v>0</v>
      </c>
      <c r="AB5258">
        <v>0.49952077362522418</v>
      </c>
      <c r="AC5258">
        <v>0</v>
      </c>
      <c r="AD5258">
        <v>0</v>
      </c>
      <c r="AE5258">
        <v>22.18604271749992</v>
      </c>
    </row>
    <row r="5259" spans="1:31" x14ac:dyDescent="0.25">
      <c r="A5259">
        <v>1881621</v>
      </c>
      <c r="B5259">
        <v>1</v>
      </c>
      <c r="C5259" t="s">
        <v>80</v>
      </c>
      <c r="D5259" t="s">
        <v>105</v>
      </c>
      <c r="E5259" t="s">
        <v>146</v>
      </c>
      <c r="F5259" t="s">
        <v>15086</v>
      </c>
      <c r="G5259" t="s">
        <v>148</v>
      </c>
      <c r="H5259" t="s">
        <v>143</v>
      </c>
      <c r="I5259" t="s">
        <v>135</v>
      </c>
      <c r="J5259" t="s">
        <v>136</v>
      </c>
      <c r="K5259" t="s">
        <v>137</v>
      </c>
      <c r="L5259" t="s">
        <v>15087</v>
      </c>
      <c r="M5259" t="s">
        <v>15088</v>
      </c>
      <c r="N5259">
        <v>0.70166666600000005</v>
      </c>
      <c r="O5259">
        <v>0</v>
      </c>
      <c r="P5259">
        <v>87</v>
      </c>
      <c r="Q5259">
        <v>0</v>
      </c>
      <c r="R5259">
        <v>0</v>
      </c>
      <c r="S5259">
        <v>0</v>
      </c>
      <c r="T5259">
        <v>10</v>
      </c>
      <c r="U5259">
        <v>0</v>
      </c>
      <c r="V5259">
        <v>0</v>
      </c>
      <c r="W5259">
        <v>0</v>
      </c>
      <c r="X5259">
        <v>16.179180079283348</v>
      </c>
      <c r="Y5259">
        <v>0</v>
      </c>
      <c r="Z5259">
        <v>0</v>
      </c>
      <c r="AA5259">
        <v>0</v>
      </c>
      <c r="AB5259">
        <v>10.159202183420698</v>
      </c>
      <c r="AC5259">
        <v>0</v>
      </c>
      <c r="AD5259">
        <v>0</v>
      </c>
      <c r="AE5259">
        <v>26.338382262704044</v>
      </c>
    </row>
    <row r="5260" spans="1:31" x14ac:dyDescent="0.25">
      <c r="A5260">
        <v>1881622</v>
      </c>
      <c r="B5260">
        <v>1</v>
      </c>
      <c r="C5260" t="s">
        <v>81</v>
      </c>
      <c r="D5260" t="s">
        <v>117</v>
      </c>
      <c r="E5260" t="s">
        <v>158</v>
      </c>
      <c r="F5260" t="s">
        <v>15089</v>
      </c>
      <c r="G5260" t="s">
        <v>219</v>
      </c>
      <c r="H5260" t="s">
        <v>134</v>
      </c>
      <c r="I5260" t="s">
        <v>135</v>
      </c>
      <c r="J5260" t="s">
        <v>136</v>
      </c>
      <c r="K5260" t="s">
        <v>137</v>
      </c>
      <c r="L5260" t="s">
        <v>15090</v>
      </c>
      <c r="M5260" t="s">
        <v>15091</v>
      </c>
      <c r="N5260">
        <v>2.3463888879999999</v>
      </c>
      <c r="O5260">
        <v>0</v>
      </c>
      <c r="P5260">
        <v>55</v>
      </c>
      <c r="Q5260">
        <v>0</v>
      </c>
      <c r="R5260">
        <v>0</v>
      </c>
      <c r="S5260">
        <v>0</v>
      </c>
      <c r="T5260">
        <v>1</v>
      </c>
      <c r="U5260">
        <v>0</v>
      </c>
      <c r="V5260">
        <v>0</v>
      </c>
      <c r="W5260">
        <v>0</v>
      </c>
      <c r="X5260">
        <v>11.061256674451139</v>
      </c>
      <c r="Y5260">
        <v>0</v>
      </c>
      <c r="Z5260">
        <v>0</v>
      </c>
      <c r="AA5260">
        <v>0</v>
      </c>
      <c r="AB5260">
        <v>2.1642474283474999E-2</v>
      </c>
      <c r="AC5260">
        <v>0</v>
      </c>
      <c r="AD5260">
        <v>0</v>
      </c>
      <c r="AE5260">
        <v>11.082899148734613</v>
      </c>
    </row>
    <row r="5261" spans="1:31" x14ac:dyDescent="0.25">
      <c r="A5261">
        <v>1881623</v>
      </c>
      <c r="B5261">
        <v>1</v>
      </c>
      <c r="C5261" t="s">
        <v>81</v>
      </c>
      <c r="D5261" t="s">
        <v>120</v>
      </c>
      <c r="E5261" t="s">
        <v>140</v>
      </c>
      <c r="F5261" t="s">
        <v>15092</v>
      </c>
      <c r="G5261" t="s">
        <v>163</v>
      </c>
      <c r="H5261" t="s">
        <v>143</v>
      </c>
      <c r="I5261" t="s">
        <v>135</v>
      </c>
      <c r="J5261" t="s">
        <v>136</v>
      </c>
      <c r="K5261" t="s">
        <v>137</v>
      </c>
      <c r="L5261" t="s">
        <v>15093</v>
      </c>
      <c r="M5261" t="s">
        <v>15094</v>
      </c>
      <c r="N5261">
        <v>1.257222222</v>
      </c>
      <c r="O5261">
        <v>0</v>
      </c>
      <c r="P5261">
        <v>2</v>
      </c>
      <c r="Q5261">
        <v>0</v>
      </c>
      <c r="R5261">
        <v>0</v>
      </c>
      <c r="S5261">
        <v>0</v>
      </c>
      <c r="T5261">
        <v>0</v>
      </c>
      <c r="U5261">
        <v>0</v>
      </c>
      <c r="V5261">
        <v>0</v>
      </c>
      <c r="W5261">
        <v>0</v>
      </c>
      <c r="X5261">
        <v>0.11455842640845</v>
      </c>
      <c r="Y5261">
        <v>0</v>
      </c>
      <c r="Z5261">
        <v>0</v>
      </c>
      <c r="AA5261">
        <v>0</v>
      </c>
      <c r="AB5261">
        <v>0</v>
      </c>
      <c r="AC5261">
        <v>0</v>
      </c>
      <c r="AD5261">
        <v>0</v>
      </c>
      <c r="AE5261">
        <v>0.11455842640845</v>
      </c>
    </row>
    <row r="5262" spans="1:31" x14ac:dyDescent="0.25">
      <c r="A5262">
        <v>1881624</v>
      </c>
      <c r="B5262">
        <v>1</v>
      </c>
      <c r="C5262" t="s">
        <v>81</v>
      </c>
      <c r="D5262" t="s">
        <v>112</v>
      </c>
      <c r="E5262" t="s">
        <v>158</v>
      </c>
      <c r="F5262" t="s">
        <v>8186</v>
      </c>
      <c r="G5262" t="s">
        <v>133</v>
      </c>
      <c r="H5262" t="s">
        <v>134</v>
      </c>
      <c r="I5262" t="s">
        <v>152</v>
      </c>
      <c r="J5262" t="s">
        <v>136</v>
      </c>
      <c r="K5262" t="s">
        <v>137</v>
      </c>
      <c r="L5262" t="s">
        <v>15095</v>
      </c>
      <c r="M5262" t="s">
        <v>15096</v>
      </c>
      <c r="N5262">
        <v>1.1111111E-2</v>
      </c>
      <c r="O5262">
        <v>0</v>
      </c>
      <c r="P5262">
        <v>664</v>
      </c>
      <c r="Q5262">
        <v>104</v>
      </c>
      <c r="R5262">
        <v>44</v>
      </c>
      <c r="S5262">
        <v>10</v>
      </c>
      <c r="T5262">
        <v>81</v>
      </c>
      <c r="U5262">
        <v>5</v>
      </c>
      <c r="V5262">
        <v>0</v>
      </c>
      <c r="W5262">
        <v>0</v>
      </c>
      <c r="X5262">
        <v>1.213387547933644</v>
      </c>
      <c r="Y5262">
        <v>7.3629091179724062</v>
      </c>
      <c r="Z5262">
        <v>1.5114654681202555</v>
      </c>
      <c r="AA5262">
        <v>0.15365255519143334</v>
      </c>
      <c r="AB5262">
        <v>0.32712456464254441</v>
      </c>
      <c r="AC5262">
        <v>2.9803194680799998</v>
      </c>
      <c r="AD5262">
        <v>0</v>
      </c>
      <c r="AE5262">
        <v>13.548858721940281</v>
      </c>
    </row>
    <row r="5263" spans="1:31" x14ac:dyDescent="0.25">
      <c r="A5263">
        <v>1881627</v>
      </c>
      <c r="B5263">
        <v>1</v>
      </c>
      <c r="C5263" t="s">
        <v>80</v>
      </c>
      <c r="D5263" t="s">
        <v>94</v>
      </c>
      <c r="E5263" t="s">
        <v>210</v>
      </c>
      <c r="F5263" t="s">
        <v>1833</v>
      </c>
      <c r="G5263" t="s">
        <v>133</v>
      </c>
      <c r="H5263" t="s">
        <v>134</v>
      </c>
      <c r="I5263" t="s">
        <v>135</v>
      </c>
      <c r="J5263" t="s">
        <v>136</v>
      </c>
      <c r="K5263" t="s">
        <v>137</v>
      </c>
      <c r="L5263" t="s">
        <v>15097</v>
      </c>
      <c r="M5263" t="s">
        <v>15098</v>
      </c>
      <c r="N5263">
        <v>0.117222222</v>
      </c>
      <c r="O5263">
        <v>0</v>
      </c>
      <c r="P5263">
        <v>1</v>
      </c>
      <c r="Q5263">
        <v>8</v>
      </c>
      <c r="R5263">
        <v>128</v>
      </c>
      <c r="S5263">
        <v>1</v>
      </c>
      <c r="T5263">
        <v>9</v>
      </c>
      <c r="U5263">
        <v>0</v>
      </c>
      <c r="V5263">
        <v>0</v>
      </c>
      <c r="W5263">
        <v>0</v>
      </c>
      <c r="X5263">
        <v>2.9354379142010553E-2</v>
      </c>
      <c r="Y5263">
        <v>4.9049113138071201</v>
      </c>
      <c r="Z5263">
        <v>52.956499609822608</v>
      </c>
      <c r="AA5263">
        <v>3.6917903035347437</v>
      </c>
      <c r="AB5263">
        <v>1.5744800488056332</v>
      </c>
      <c r="AC5263">
        <v>0</v>
      </c>
      <c r="AD5263">
        <v>0</v>
      </c>
      <c r="AE5263">
        <v>63.157035655112118</v>
      </c>
    </row>
    <row r="5264" spans="1:31" x14ac:dyDescent="0.25">
      <c r="A5264">
        <v>1881628</v>
      </c>
      <c r="B5264">
        <v>1</v>
      </c>
      <c r="C5264" t="s">
        <v>80</v>
      </c>
      <c r="D5264" t="s">
        <v>97</v>
      </c>
      <c r="E5264" t="s">
        <v>146</v>
      </c>
      <c r="F5264" t="s">
        <v>15099</v>
      </c>
      <c r="G5264" t="s">
        <v>148</v>
      </c>
      <c r="H5264" t="s">
        <v>143</v>
      </c>
      <c r="I5264" t="s">
        <v>135</v>
      </c>
      <c r="J5264" t="s">
        <v>136</v>
      </c>
      <c r="K5264" t="s">
        <v>137</v>
      </c>
      <c r="L5264" t="s">
        <v>15100</v>
      </c>
      <c r="M5264" t="s">
        <v>15101</v>
      </c>
      <c r="N5264">
        <v>2.1086111110000001</v>
      </c>
      <c r="O5264">
        <v>0</v>
      </c>
      <c r="P5264">
        <v>5</v>
      </c>
      <c r="Q5264">
        <v>0</v>
      </c>
      <c r="R5264">
        <v>26</v>
      </c>
      <c r="S5264">
        <v>0</v>
      </c>
      <c r="T5264">
        <v>15</v>
      </c>
      <c r="U5264">
        <v>0</v>
      </c>
      <c r="V5264">
        <v>0</v>
      </c>
      <c r="W5264">
        <v>0</v>
      </c>
      <c r="X5264">
        <v>10.616430284847944</v>
      </c>
      <c r="Y5264">
        <v>0</v>
      </c>
      <c r="Z5264">
        <v>41.892482470052201</v>
      </c>
      <c r="AA5264">
        <v>0</v>
      </c>
      <c r="AB5264">
        <v>28.017713173352497</v>
      </c>
      <c r="AC5264">
        <v>0</v>
      </c>
      <c r="AD5264">
        <v>0</v>
      </c>
      <c r="AE5264">
        <v>80.526625928252642</v>
      </c>
    </row>
    <row r="5265" spans="1:31" x14ac:dyDescent="0.25">
      <c r="A5265">
        <v>1881631</v>
      </c>
      <c r="B5265">
        <v>1</v>
      </c>
      <c r="C5265" t="s">
        <v>80</v>
      </c>
      <c r="D5265" t="s">
        <v>100</v>
      </c>
      <c r="E5265" t="s">
        <v>158</v>
      </c>
      <c r="F5265" t="s">
        <v>570</v>
      </c>
      <c r="G5265" t="s">
        <v>343</v>
      </c>
      <c r="H5265" t="s">
        <v>134</v>
      </c>
      <c r="I5265" t="s">
        <v>135</v>
      </c>
      <c r="J5265" t="s">
        <v>136</v>
      </c>
      <c r="K5265" t="s">
        <v>137</v>
      </c>
      <c r="L5265" t="s">
        <v>15102</v>
      </c>
      <c r="M5265" t="s">
        <v>15103</v>
      </c>
      <c r="N5265">
        <v>2.8997222219999998</v>
      </c>
      <c r="O5265">
        <v>0</v>
      </c>
      <c r="P5265">
        <v>252</v>
      </c>
      <c r="Q5265">
        <v>0</v>
      </c>
      <c r="R5265">
        <v>0</v>
      </c>
      <c r="S5265">
        <v>0</v>
      </c>
      <c r="T5265">
        <v>14</v>
      </c>
      <c r="U5265">
        <v>0</v>
      </c>
      <c r="V5265">
        <v>0</v>
      </c>
      <c r="W5265">
        <v>0</v>
      </c>
      <c r="X5265">
        <v>165.71055405317418</v>
      </c>
      <c r="Y5265">
        <v>0</v>
      </c>
      <c r="Z5265">
        <v>0</v>
      </c>
      <c r="AA5265">
        <v>0</v>
      </c>
      <c r="AB5265">
        <v>31.120821167755025</v>
      </c>
      <c r="AC5265">
        <v>0</v>
      </c>
      <c r="AD5265">
        <v>0</v>
      </c>
      <c r="AE5265">
        <v>196.8313752209292</v>
      </c>
    </row>
    <row r="5266" spans="1:31" x14ac:dyDescent="0.25">
      <c r="A5266">
        <v>1881636</v>
      </c>
      <c r="B5266">
        <v>1</v>
      </c>
      <c r="C5266" t="s">
        <v>80</v>
      </c>
      <c r="D5266" t="s">
        <v>98</v>
      </c>
      <c r="E5266" t="s">
        <v>210</v>
      </c>
      <c r="F5266" t="s">
        <v>15104</v>
      </c>
      <c r="G5266" t="s">
        <v>133</v>
      </c>
      <c r="H5266" t="s">
        <v>134</v>
      </c>
      <c r="I5266" t="s">
        <v>135</v>
      </c>
      <c r="J5266" t="s">
        <v>136</v>
      </c>
      <c r="K5266" t="s">
        <v>137</v>
      </c>
      <c r="L5266" t="s">
        <v>15105</v>
      </c>
      <c r="M5266" t="s">
        <v>15106</v>
      </c>
      <c r="N5266">
        <v>0.3775</v>
      </c>
      <c r="O5266">
        <v>0</v>
      </c>
      <c r="P5266">
        <v>11833</v>
      </c>
      <c r="Q5266">
        <v>57</v>
      </c>
      <c r="R5266">
        <v>2097</v>
      </c>
      <c r="S5266">
        <v>74</v>
      </c>
      <c r="T5266">
        <v>2559</v>
      </c>
      <c r="U5266">
        <v>7</v>
      </c>
      <c r="V5266">
        <v>0</v>
      </c>
      <c r="W5266">
        <v>0</v>
      </c>
      <c r="X5266">
        <v>1091.0049095762465</v>
      </c>
      <c r="Y5266">
        <v>117.66486347580729</v>
      </c>
      <c r="Z5266">
        <v>1248.8305641073018</v>
      </c>
      <c r="AA5266">
        <v>346.52530029005788</v>
      </c>
      <c r="AB5266">
        <v>1128.6590569567377</v>
      </c>
      <c r="AC5266">
        <v>199.40131073454825</v>
      </c>
      <c r="AD5266">
        <v>0</v>
      </c>
      <c r="AE5266">
        <v>4132.0860051406999</v>
      </c>
    </row>
    <row r="5267" spans="1:31" x14ac:dyDescent="0.25">
      <c r="A5267">
        <v>1881637</v>
      </c>
      <c r="B5267">
        <v>1</v>
      </c>
      <c r="C5267" t="s">
        <v>80</v>
      </c>
      <c r="D5267" t="s">
        <v>105</v>
      </c>
      <c r="E5267" t="s">
        <v>140</v>
      </c>
      <c r="F5267" t="s">
        <v>15107</v>
      </c>
      <c r="G5267" t="s">
        <v>207</v>
      </c>
      <c r="H5267" t="s">
        <v>143</v>
      </c>
      <c r="I5267" t="s">
        <v>135</v>
      </c>
      <c r="J5267" t="s">
        <v>136</v>
      </c>
      <c r="K5267" t="s">
        <v>137</v>
      </c>
      <c r="L5267" t="s">
        <v>15108</v>
      </c>
      <c r="M5267" t="s">
        <v>15109</v>
      </c>
      <c r="N5267">
        <v>1.541111111</v>
      </c>
      <c r="O5267">
        <v>0</v>
      </c>
      <c r="P5267">
        <v>3</v>
      </c>
      <c r="Q5267">
        <v>0</v>
      </c>
      <c r="R5267">
        <v>0</v>
      </c>
      <c r="S5267">
        <v>0</v>
      </c>
      <c r="T5267">
        <v>1</v>
      </c>
      <c r="U5267">
        <v>0</v>
      </c>
      <c r="V5267">
        <v>0</v>
      </c>
      <c r="W5267">
        <v>0</v>
      </c>
      <c r="X5267">
        <v>2.2628662835515687</v>
      </c>
      <c r="Y5267">
        <v>0</v>
      </c>
      <c r="Z5267">
        <v>0</v>
      </c>
      <c r="AA5267">
        <v>0</v>
      </c>
      <c r="AB5267">
        <v>7.0177367006260011E-2</v>
      </c>
      <c r="AC5267">
        <v>0</v>
      </c>
      <c r="AD5267">
        <v>0</v>
      </c>
      <c r="AE5267">
        <v>2.3330436505578289</v>
      </c>
    </row>
    <row r="5268" spans="1:31" x14ac:dyDescent="0.25">
      <c r="A5268">
        <v>1881641</v>
      </c>
      <c r="B5268">
        <v>1</v>
      </c>
      <c r="C5268" t="s">
        <v>80</v>
      </c>
      <c r="D5268" t="s">
        <v>98</v>
      </c>
      <c r="E5268" t="s">
        <v>158</v>
      </c>
      <c r="F5268" t="s">
        <v>15110</v>
      </c>
      <c r="G5268" t="s">
        <v>5744</v>
      </c>
      <c r="H5268" t="s">
        <v>134</v>
      </c>
      <c r="I5268" t="s">
        <v>135</v>
      </c>
      <c r="J5268" t="s">
        <v>136</v>
      </c>
      <c r="K5268" t="s">
        <v>137</v>
      </c>
      <c r="L5268" t="s">
        <v>15111</v>
      </c>
      <c r="M5268" t="s">
        <v>15112</v>
      </c>
      <c r="N5268">
        <v>2.0041666660000002</v>
      </c>
      <c r="O5268">
        <v>0</v>
      </c>
      <c r="P5268">
        <v>13</v>
      </c>
      <c r="Q5268">
        <v>0</v>
      </c>
      <c r="R5268">
        <v>15</v>
      </c>
      <c r="S5268">
        <v>0</v>
      </c>
      <c r="T5268">
        <v>10</v>
      </c>
      <c r="U5268">
        <v>0</v>
      </c>
      <c r="V5268">
        <v>0</v>
      </c>
      <c r="W5268">
        <v>0</v>
      </c>
      <c r="X5268">
        <v>6.5179617086246733</v>
      </c>
      <c r="Y5268">
        <v>0</v>
      </c>
      <c r="Z5268">
        <v>35.980093018527256</v>
      </c>
      <c r="AA5268">
        <v>0</v>
      </c>
      <c r="AB5268">
        <v>13.733655201439232</v>
      </c>
      <c r="AC5268">
        <v>0</v>
      </c>
      <c r="AD5268">
        <v>0</v>
      </c>
      <c r="AE5268">
        <v>56.231709928591165</v>
      </c>
    </row>
    <row r="5269" spans="1:31" x14ac:dyDescent="0.25">
      <c r="A5269">
        <v>1881643</v>
      </c>
      <c r="B5269">
        <v>1</v>
      </c>
      <c r="C5269" t="s">
        <v>81</v>
      </c>
      <c r="D5269" t="s">
        <v>112</v>
      </c>
      <c r="E5269" t="s">
        <v>140</v>
      </c>
      <c r="F5269" t="s">
        <v>15113</v>
      </c>
      <c r="G5269" t="s">
        <v>163</v>
      </c>
      <c r="H5269" t="s">
        <v>143</v>
      </c>
      <c r="I5269" t="s">
        <v>135</v>
      </c>
      <c r="J5269" t="s">
        <v>136</v>
      </c>
      <c r="K5269" t="s">
        <v>137</v>
      </c>
      <c r="L5269" t="s">
        <v>15114</v>
      </c>
      <c r="M5269" t="s">
        <v>15115</v>
      </c>
      <c r="N5269">
        <v>3.3136111110000002</v>
      </c>
      <c r="O5269">
        <v>0</v>
      </c>
      <c r="P5269">
        <v>1</v>
      </c>
      <c r="Q5269">
        <v>0</v>
      </c>
      <c r="R5269">
        <v>0</v>
      </c>
      <c r="S5269">
        <v>0</v>
      </c>
      <c r="T5269">
        <v>0</v>
      </c>
      <c r="U5269">
        <v>0</v>
      </c>
      <c r="V5269">
        <v>0</v>
      </c>
      <c r="W5269">
        <v>0</v>
      </c>
      <c r="X5269">
        <v>1.0222759311086127</v>
      </c>
      <c r="Y5269">
        <v>0</v>
      </c>
      <c r="Z5269">
        <v>0</v>
      </c>
      <c r="AA5269">
        <v>0</v>
      </c>
      <c r="AB5269">
        <v>0</v>
      </c>
      <c r="AC5269">
        <v>0</v>
      </c>
      <c r="AD5269">
        <v>0</v>
      </c>
      <c r="AE5269">
        <v>1.0222759311086127</v>
      </c>
    </row>
    <row r="5270" spans="1:31" x14ac:dyDescent="0.25">
      <c r="A5270">
        <v>1881644</v>
      </c>
      <c r="B5270">
        <v>1</v>
      </c>
      <c r="C5270" t="s">
        <v>81</v>
      </c>
      <c r="D5270" t="s">
        <v>112</v>
      </c>
      <c r="E5270" t="s">
        <v>146</v>
      </c>
      <c r="F5270" t="s">
        <v>15116</v>
      </c>
      <c r="G5270" t="s">
        <v>148</v>
      </c>
      <c r="H5270" t="s">
        <v>143</v>
      </c>
      <c r="I5270" t="s">
        <v>135</v>
      </c>
      <c r="J5270" t="s">
        <v>136</v>
      </c>
      <c r="K5270" t="s">
        <v>137</v>
      </c>
      <c r="L5270" t="s">
        <v>15117</v>
      </c>
      <c r="M5270" t="s">
        <v>15118</v>
      </c>
      <c r="N5270">
        <v>2.0833333330000001</v>
      </c>
      <c r="O5270">
        <v>0</v>
      </c>
      <c r="P5270">
        <v>16</v>
      </c>
      <c r="Q5270">
        <v>0</v>
      </c>
      <c r="R5270">
        <v>4</v>
      </c>
      <c r="S5270">
        <v>0</v>
      </c>
      <c r="T5270">
        <v>1</v>
      </c>
      <c r="U5270">
        <v>0</v>
      </c>
      <c r="V5270">
        <v>0</v>
      </c>
      <c r="W5270">
        <v>0</v>
      </c>
      <c r="X5270">
        <v>7.2838196514695692</v>
      </c>
      <c r="Y5270">
        <v>0</v>
      </c>
      <c r="Z5270">
        <v>2.3231078036028521</v>
      </c>
      <c r="AA5270">
        <v>0</v>
      </c>
      <c r="AB5270">
        <v>0.14917747448970889</v>
      </c>
      <c r="AC5270">
        <v>0</v>
      </c>
      <c r="AD5270">
        <v>0</v>
      </c>
      <c r="AE5270">
        <v>9.7561049295621309</v>
      </c>
    </row>
    <row r="5271" spans="1:31" x14ac:dyDescent="0.25">
      <c r="A5271">
        <v>1881645</v>
      </c>
      <c r="B5271">
        <v>1</v>
      </c>
      <c r="C5271" t="s">
        <v>81</v>
      </c>
      <c r="D5271" t="s">
        <v>115</v>
      </c>
      <c r="E5271" t="s">
        <v>158</v>
      </c>
      <c r="F5271" t="s">
        <v>15119</v>
      </c>
      <c r="G5271" t="s">
        <v>219</v>
      </c>
      <c r="H5271" t="s">
        <v>134</v>
      </c>
      <c r="I5271" t="s">
        <v>135</v>
      </c>
      <c r="J5271" t="s">
        <v>136</v>
      </c>
      <c r="K5271" t="s">
        <v>137</v>
      </c>
      <c r="L5271" t="s">
        <v>15120</v>
      </c>
      <c r="M5271" t="s">
        <v>15121</v>
      </c>
      <c r="N5271">
        <v>2.3616666660000001</v>
      </c>
      <c r="O5271">
        <v>0</v>
      </c>
      <c r="P5271">
        <v>242</v>
      </c>
      <c r="Q5271">
        <v>0</v>
      </c>
      <c r="R5271">
        <v>0</v>
      </c>
      <c r="S5271">
        <v>0</v>
      </c>
      <c r="T5271">
        <v>20</v>
      </c>
      <c r="U5271">
        <v>0</v>
      </c>
      <c r="V5271">
        <v>0</v>
      </c>
      <c r="W5271">
        <v>0</v>
      </c>
      <c r="X5271">
        <v>46.496566136945063</v>
      </c>
      <c r="Y5271">
        <v>0</v>
      </c>
      <c r="Z5271">
        <v>0</v>
      </c>
      <c r="AA5271">
        <v>0</v>
      </c>
      <c r="AB5271">
        <v>1.9472198763615942</v>
      </c>
      <c r="AC5271">
        <v>0</v>
      </c>
      <c r="AD5271">
        <v>0</v>
      </c>
      <c r="AE5271">
        <v>48.443786013306656</v>
      </c>
    </row>
    <row r="5272" spans="1:31" x14ac:dyDescent="0.25">
      <c r="A5272">
        <v>1881648</v>
      </c>
      <c r="B5272">
        <v>1</v>
      </c>
      <c r="C5272" t="s">
        <v>80</v>
      </c>
      <c r="D5272" t="s">
        <v>89</v>
      </c>
      <c r="E5272" t="s">
        <v>146</v>
      </c>
      <c r="F5272" t="s">
        <v>15122</v>
      </c>
      <c r="G5272" t="s">
        <v>453</v>
      </c>
      <c r="H5272" t="s">
        <v>143</v>
      </c>
      <c r="I5272" t="s">
        <v>135</v>
      </c>
      <c r="J5272" t="s">
        <v>136</v>
      </c>
      <c r="K5272" t="s">
        <v>137</v>
      </c>
      <c r="L5272" t="s">
        <v>15123</v>
      </c>
      <c r="M5272" t="s">
        <v>15124</v>
      </c>
      <c r="N5272">
        <v>1.7808333329999999</v>
      </c>
      <c r="O5272">
        <v>0</v>
      </c>
      <c r="P5272">
        <v>130</v>
      </c>
      <c r="Q5272">
        <v>0</v>
      </c>
      <c r="R5272">
        <v>0</v>
      </c>
      <c r="S5272">
        <v>0</v>
      </c>
      <c r="T5272">
        <v>4</v>
      </c>
      <c r="U5272">
        <v>0</v>
      </c>
      <c r="V5272">
        <v>0</v>
      </c>
      <c r="W5272">
        <v>0</v>
      </c>
      <c r="X5272">
        <v>84.819114563309384</v>
      </c>
      <c r="Y5272">
        <v>0</v>
      </c>
      <c r="Z5272">
        <v>0</v>
      </c>
      <c r="AA5272">
        <v>0</v>
      </c>
      <c r="AB5272">
        <v>5.599693337815645</v>
      </c>
      <c r="AC5272">
        <v>0</v>
      </c>
      <c r="AD5272">
        <v>0</v>
      </c>
      <c r="AE5272">
        <v>90.418807901125035</v>
      </c>
    </row>
    <row r="5273" spans="1:31" x14ac:dyDescent="0.25">
      <c r="A5273">
        <v>1881650</v>
      </c>
      <c r="B5273">
        <v>1</v>
      </c>
      <c r="C5273" t="s">
        <v>80</v>
      </c>
      <c r="D5273" t="s">
        <v>83</v>
      </c>
      <c r="E5273" t="s">
        <v>140</v>
      </c>
      <c r="F5273" t="s">
        <v>15125</v>
      </c>
      <c r="G5273" t="s">
        <v>207</v>
      </c>
      <c r="H5273" t="s">
        <v>143</v>
      </c>
      <c r="I5273" t="s">
        <v>135</v>
      </c>
      <c r="J5273" t="s">
        <v>136</v>
      </c>
      <c r="K5273" t="s">
        <v>137</v>
      </c>
      <c r="L5273" t="s">
        <v>15126</v>
      </c>
      <c r="M5273" t="s">
        <v>15127</v>
      </c>
      <c r="N5273">
        <v>1.6377777769999999</v>
      </c>
      <c r="O5273">
        <v>0</v>
      </c>
      <c r="P5273">
        <v>0</v>
      </c>
      <c r="Q5273">
        <v>0</v>
      </c>
      <c r="R5273">
        <v>0</v>
      </c>
      <c r="S5273">
        <v>0</v>
      </c>
      <c r="T5273">
        <v>22</v>
      </c>
      <c r="U5273">
        <v>0</v>
      </c>
      <c r="V5273">
        <v>0</v>
      </c>
      <c r="W5273">
        <v>0</v>
      </c>
      <c r="X5273">
        <v>0</v>
      </c>
      <c r="Y5273">
        <v>0</v>
      </c>
      <c r="Z5273">
        <v>0</v>
      </c>
      <c r="AA5273">
        <v>0</v>
      </c>
      <c r="AB5273">
        <v>26.137653538793796</v>
      </c>
      <c r="AC5273">
        <v>0</v>
      </c>
      <c r="AD5273">
        <v>0</v>
      </c>
      <c r="AE5273">
        <v>26.137653538793796</v>
      </c>
    </row>
    <row r="5274" spans="1:31" x14ac:dyDescent="0.25">
      <c r="A5274">
        <v>1881651</v>
      </c>
      <c r="B5274">
        <v>1</v>
      </c>
      <c r="C5274" t="s">
        <v>81</v>
      </c>
      <c r="D5274" t="s">
        <v>119</v>
      </c>
      <c r="E5274" t="s">
        <v>131</v>
      </c>
      <c r="F5274" t="s">
        <v>1547</v>
      </c>
      <c r="G5274" t="s">
        <v>133</v>
      </c>
      <c r="H5274" t="s">
        <v>134</v>
      </c>
      <c r="I5274" t="s">
        <v>152</v>
      </c>
      <c r="J5274" t="s">
        <v>136</v>
      </c>
      <c r="K5274" t="s">
        <v>137</v>
      </c>
      <c r="L5274" t="s">
        <v>15128</v>
      </c>
      <c r="M5274" t="s">
        <v>15129</v>
      </c>
      <c r="N5274">
        <v>7.4999999999999997E-3</v>
      </c>
      <c r="O5274">
        <v>0</v>
      </c>
      <c r="P5274">
        <v>1498</v>
      </c>
      <c r="Q5274">
        <v>92</v>
      </c>
      <c r="R5274">
        <v>334</v>
      </c>
      <c r="S5274">
        <v>2</v>
      </c>
      <c r="T5274">
        <v>66</v>
      </c>
      <c r="U5274">
        <v>0</v>
      </c>
      <c r="V5274">
        <v>0</v>
      </c>
      <c r="W5274">
        <v>0</v>
      </c>
      <c r="X5274">
        <v>1.9996143876906705</v>
      </c>
      <c r="Y5274">
        <v>7.1680717457027612</v>
      </c>
      <c r="Z5274">
        <v>15.527121313607385</v>
      </c>
      <c r="AA5274">
        <v>4.95167911440825E-2</v>
      </c>
      <c r="AB5274">
        <v>0.21946193517152254</v>
      </c>
      <c r="AC5274">
        <v>0</v>
      </c>
      <c r="AD5274">
        <v>0</v>
      </c>
      <c r="AE5274">
        <v>24.963786173316421</v>
      </c>
    </row>
    <row r="5275" spans="1:31" x14ac:dyDescent="0.25">
      <c r="A5275">
        <v>1881653</v>
      </c>
      <c r="B5275">
        <v>1</v>
      </c>
      <c r="C5275" t="s">
        <v>80</v>
      </c>
      <c r="D5275" t="s">
        <v>95</v>
      </c>
      <c r="E5275" t="s">
        <v>146</v>
      </c>
      <c r="F5275" t="s">
        <v>15130</v>
      </c>
      <c r="G5275" t="s">
        <v>148</v>
      </c>
      <c r="H5275" t="s">
        <v>143</v>
      </c>
      <c r="I5275" t="s">
        <v>135</v>
      </c>
      <c r="J5275" t="s">
        <v>136</v>
      </c>
      <c r="K5275" t="s">
        <v>137</v>
      </c>
      <c r="L5275" t="s">
        <v>15131</v>
      </c>
      <c r="M5275" t="s">
        <v>15132</v>
      </c>
      <c r="N5275">
        <v>1.6133333329999999</v>
      </c>
      <c r="O5275">
        <v>0</v>
      </c>
      <c r="P5275">
        <v>36</v>
      </c>
      <c r="Q5275">
        <v>0</v>
      </c>
      <c r="R5275">
        <v>0</v>
      </c>
      <c r="S5275">
        <v>0</v>
      </c>
      <c r="T5275">
        <v>4</v>
      </c>
      <c r="U5275">
        <v>0</v>
      </c>
      <c r="V5275">
        <v>0</v>
      </c>
      <c r="W5275">
        <v>0</v>
      </c>
      <c r="X5275">
        <v>20.926115249134146</v>
      </c>
      <c r="Y5275">
        <v>0</v>
      </c>
      <c r="Z5275">
        <v>0</v>
      </c>
      <c r="AA5275">
        <v>0</v>
      </c>
      <c r="AB5275">
        <v>3.1688594851915779</v>
      </c>
      <c r="AC5275">
        <v>0</v>
      </c>
      <c r="AD5275">
        <v>0</v>
      </c>
      <c r="AE5275">
        <v>24.094974734325724</v>
      </c>
    </row>
    <row r="5276" spans="1:31" x14ac:dyDescent="0.25">
      <c r="A5276">
        <v>1881654</v>
      </c>
      <c r="B5276">
        <v>1</v>
      </c>
      <c r="C5276" t="s">
        <v>80</v>
      </c>
      <c r="D5276" t="s">
        <v>85</v>
      </c>
      <c r="E5276" t="s">
        <v>146</v>
      </c>
      <c r="F5276" t="s">
        <v>15133</v>
      </c>
      <c r="G5276" t="s">
        <v>564</v>
      </c>
      <c r="H5276" t="s">
        <v>143</v>
      </c>
      <c r="I5276" t="s">
        <v>135</v>
      </c>
      <c r="J5276" t="s">
        <v>136</v>
      </c>
      <c r="K5276" t="s">
        <v>137</v>
      </c>
      <c r="L5276" t="s">
        <v>15134</v>
      </c>
      <c r="M5276" t="s">
        <v>15135</v>
      </c>
      <c r="N5276">
        <v>2.3844444440000001</v>
      </c>
      <c r="O5276">
        <v>0</v>
      </c>
      <c r="P5276">
        <v>45</v>
      </c>
      <c r="Q5276">
        <v>0</v>
      </c>
      <c r="R5276">
        <v>0</v>
      </c>
      <c r="S5276">
        <v>0</v>
      </c>
      <c r="T5276">
        <v>15</v>
      </c>
      <c r="U5276">
        <v>0</v>
      </c>
      <c r="V5276">
        <v>0</v>
      </c>
      <c r="W5276">
        <v>0</v>
      </c>
      <c r="X5276">
        <v>42.022679293160621</v>
      </c>
      <c r="Y5276">
        <v>0</v>
      </c>
      <c r="Z5276">
        <v>0</v>
      </c>
      <c r="AA5276">
        <v>0</v>
      </c>
      <c r="AB5276">
        <v>130.80775862407239</v>
      </c>
      <c r="AC5276">
        <v>0</v>
      </c>
      <c r="AD5276">
        <v>0</v>
      </c>
      <c r="AE5276">
        <v>172.83043791723301</v>
      </c>
    </row>
    <row r="5277" spans="1:31" x14ac:dyDescent="0.25">
      <c r="A5277">
        <v>1881655</v>
      </c>
      <c r="B5277">
        <v>1</v>
      </c>
      <c r="C5277" t="s">
        <v>80</v>
      </c>
      <c r="D5277" t="s">
        <v>104</v>
      </c>
      <c r="E5277" t="s">
        <v>140</v>
      </c>
      <c r="F5277" t="s">
        <v>15136</v>
      </c>
      <c r="G5277" t="s">
        <v>163</v>
      </c>
      <c r="H5277" t="s">
        <v>143</v>
      </c>
      <c r="I5277" t="s">
        <v>135</v>
      </c>
      <c r="J5277" t="s">
        <v>136</v>
      </c>
      <c r="K5277" t="s">
        <v>137</v>
      </c>
      <c r="L5277" t="s">
        <v>15137</v>
      </c>
      <c r="M5277" t="s">
        <v>15138</v>
      </c>
      <c r="N5277">
        <v>2.2511111110000002</v>
      </c>
      <c r="O5277">
        <v>0</v>
      </c>
      <c r="P5277">
        <v>3</v>
      </c>
      <c r="Q5277">
        <v>0</v>
      </c>
      <c r="R5277">
        <v>0</v>
      </c>
      <c r="S5277">
        <v>0</v>
      </c>
      <c r="T5277">
        <v>2</v>
      </c>
      <c r="U5277">
        <v>0</v>
      </c>
      <c r="V5277">
        <v>0</v>
      </c>
      <c r="W5277">
        <v>0</v>
      </c>
      <c r="X5277">
        <v>1.0588703809157833</v>
      </c>
      <c r="Y5277">
        <v>0</v>
      </c>
      <c r="Z5277">
        <v>0</v>
      </c>
      <c r="AA5277">
        <v>0</v>
      </c>
      <c r="AB5277">
        <v>8.2665871337555554E-4</v>
      </c>
      <c r="AC5277">
        <v>0</v>
      </c>
      <c r="AD5277">
        <v>0</v>
      </c>
      <c r="AE5277">
        <v>1.059697039629159</v>
      </c>
    </row>
    <row r="5278" spans="1:31" x14ac:dyDescent="0.25">
      <c r="A5278">
        <v>1881658</v>
      </c>
      <c r="B5278">
        <v>1</v>
      </c>
      <c r="C5278" t="s">
        <v>80</v>
      </c>
      <c r="D5278" t="s">
        <v>100</v>
      </c>
      <c r="E5278" t="s">
        <v>158</v>
      </c>
      <c r="F5278" t="s">
        <v>15139</v>
      </c>
      <c r="G5278" t="s">
        <v>219</v>
      </c>
      <c r="H5278" t="s">
        <v>134</v>
      </c>
      <c r="I5278" t="s">
        <v>135</v>
      </c>
      <c r="J5278" t="s">
        <v>136</v>
      </c>
      <c r="K5278" t="s">
        <v>137</v>
      </c>
      <c r="L5278" t="s">
        <v>15140</v>
      </c>
      <c r="M5278" t="s">
        <v>15141</v>
      </c>
      <c r="N5278">
        <v>2.1036111110000002</v>
      </c>
      <c r="O5278">
        <v>0</v>
      </c>
      <c r="P5278">
        <v>15</v>
      </c>
      <c r="Q5278">
        <v>0</v>
      </c>
      <c r="R5278">
        <v>0</v>
      </c>
      <c r="S5278">
        <v>0</v>
      </c>
      <c r="T5278">
        <v>0</v>
      </c>
      <c r="U5278">
        <v>0</v>
      </c>
      <c r="V5278">
        <v>0</v>
      </c>
      <c r="W5278">
        <v>0</v>
      </c>
      <c r="X5278">
        <v>7.9579107963494948</v>
      </c>
      <c r="Y5278">
        <v>0</v>
      </c>
      <c r="Z5278">
        <v>0</v>
      </c>
      <c r="AA5278">
        <v>0</v>
      </c>
      <c r="AB5278">
        <v>0</v>
      </c>
      <c r="AC5278">
        <v>0</v>
      </c>
      <c r="AD5278">
        <v>0</v>
      </c>
      <c r="AE5278">
        <v>7.9579107963494948</v>
      </c>
    </row>
    <row r="5279" spans="1:31" x14ac:dyDescent="0.25">
      <c r="A5279">
        <v>1881659</v>
      </c>
      <c r="B5279">
        <v>1</v>
      </c>
      <c r="C5279" t="s">
        <v>80</v>
      </c>
      <c r="D5279" t="s">
        <v>83</v>
      </c>
      <c r="E5279" t="s">
        <v>140</v>
      </c>
      <c r="F5279" t="s">
        <v>15142</v>
      </c>
      <c r="G5279" t="s">
        <v>207</v>
      </c>
      <c r="H5279" t="s">
        <v>143</v>
      </c>
      <c r="I5279" t="s">
        <v>135</v>
      </c>
      <c r="J5279" t="s">
        <v>136</v>
      </c>
      <c r="K5279" t="s">
        <v>137</v>
      </c>
      <c r="L5279" t="s">
        <v>15143</v>
      </c>
      <c r="M5279" t="s">
        <v>15144</v>
      </c>
      <c r="N5279">
        <v>2.2541666660000002</v>
      </c>
      <c r="O5279">
        <v>0</v>
      </c>
      <c r="P5279">
        <v>3</v>
      </c>
      <c r="Q5279">
        <v>0</v>
      </c>
      <c r="R5279">
        <v>0</v>
      </c>
      <c r="S5279">
        <v>0</v>
      </c>
      <c r="T5279">
        <v>0</v>
      </c>
      <c r="U5279">
        <v>0</v>
      </c>
      <c r="V5279">
        <v>0</v>
      </c>
      <c r="W5279">
        <v>0</v>
      </c>
      <c r="X5279">
        <v>1.4655360564138875</v>
      </c>
      <c r="Y5279">
        <v>0</v>
      </c>
      <c r="Z5279">
        <v>0</v>
      </c>
      <c r="AA5279">
        <v>0</v>
      </c>
      <c r="AB5279">
        <v>0</v>
      </c>
      <c r="AC5279">
        <v>0</v>
      </c>
      <c r="AD5279">
        <v>0</v>
      </c>
      <c r="AE5279">
        <v>1.4655360564138875</v>
      </c>
    </row>
    <row r="5280" spans="1:31" x14ac:dyDescent="0.25">
      <c r="A5280">
        <v>1881662</v>
      </c>
      <c r="B5280">
        <v>1</v>
      </c>
      <c r="C5280" t="s">
        <v>81</v>
      </c>
      <c r="D5280" t="s">
        <v>117</v>
      </c>
      <c r="E5280" t="s">
        <v>131</v>
      </c>
      <c r="F5280" t="s">
        <v>15145</v>
      </c>
      <c r="G5280" t="s">
        <v>347</v>
      </c>
      <c r="H5280" t="s">
        <v>134</v>
      </c>
      <c r="I5280" t="s">
        <v>135</v>
      </c>
      <c r="J5280" t="s">
        <v>3</v>
      </c>
      <c r="K5280" t="s">
        <v>137</v>
      </c>
      <c r="L5280" t="s">
        <v>15146</v>
      </c>
      <c r="M5280" t="s">
        <v>15147</v>
      </c>
      <c r="N5280">
        <v>0.47</v>
      </c>
      <c r="O5280">
        <v>2</v>
      </c>
      <c r="P5280">
        <v>516</v>
      </c>
      <c r="Q5280">
        <v>65</v>
      </c>
      <c r="R5280">
        <v>113</v>
      </c>
      <c r="S5280">
        <v>6</v>
      </c>
      <c r="T5280">
        <v>62</v>
      </c>
      <c r="U5280">
        <v>0</v>
      </c>
      <c r="V5280">
        <v>0</v>
      </c>
      <c r="W5280">
        <v>0.18242797878468336</v>
      </c>
      <c r="X5280">
        <v>59.733933629963595</v>
      </c>
      <c r="Y5280">
        <v>177.51168518662871</v>
      </c>
      <c r="Z5280">
        <v>131.1761547181346</v>
      </c>
      <c r="AA5280">
        <v>8.1933094231977215</v>
      </c>
      <c r="AB5280">
        <v>33.379660349848628</v>
      </c>
      <c r="AC5280">
        <v>0</v>
      </c>
      <c r="AD5280">
        <v>0</v>
      </c>
      <c r="AE5280">
        <v>410.17717128655795</v>
      </c>
    </row>
    <row r="5281" spans="1:31" x14ac:dyDescent="0.25">
      <c r="A5281">
        <v>1881664</v>
      </c>
      <c r="B5281">
        <v>1</v>
      </c>
      <c r="C5281" t="s">
        <v>80</v>
      </c>
      <c r="D5281" t="s">
        <v>93</v>
      </c>
      <c r="E5281" t="s">
        <v>146</v>
      </c>
      <c r="F5281" t="s">
        <v>15148</v>
      </c>
      <c r="G5281" t="s">
        <v>541</v>
      </c>
      <c r="H5281" t="s">
        <v>143</v>
      </c>
      <c r="I5281" t="s">
        <v>135</v>
      </c>
      <c r="J5281" t="s">
        <v>136</v>
      </c>
      <c r="K5281" t="s">
        <v>137</v>
      </c>
      <c r="L5281" t="s">
        <v>15149</v>
      </c>
      <c r="M5281" t="s">
        <v>15150</v>
      </c>
      <c r="N5281">
        <v>2.9372222219999999</v>
      </c>
      <c r="O5281">
        <v>0</v>
      </c>
      <c r="P5281">
        <v>36</v>
      </c>
      <c r="Q5281">
        <v>0</v>
      </c>
      <c r="R5281">
        <v>0</v>
      </c>
      <c r="S5281">
        <v>0</v>
      </c>
      <c r="T5281">
        <v>4</v>
      </c>
      <c r="U5281">
        <v>0</v>
      </c>
      <c r="V5281">
        <v>0</v>
      </c>
      <c r="W5281">
        <v>0</v>
      </c>
      <c r="X5281">
        <v>23.908553229410938</v>
      </c>
      <c r="Y5281">
        <v>0</v>
      </c>
      <c r="Z5281">
        <v>0</v>
      </c>
      <c r="AA5281">
        <v>0</v>
      </c>
      <c r="AB5281">
        <v>19.360810230043786</v>
      </c>
      <c r="AC5281">
        <v>0</v>
      </c>
      <c r="AD5281">
        <v>0</v>
      </c>
      <c r="AE5281">
        <v>43.269363459454723</v>
      </c>
    </row>
    <row r="5282" spans="1:31" x14ac:dyDescent="0.25">
      <c r="A5282">
        <v>1881665</v>
      </c>
      <c r="B5282">
        <v>1</v>
      </c>
      <c r="C5282" t="s">
        <v>81</v>
      </c>
      <c r="D5282" t="s">
        <v>122</v>
      </c>
      <c r="E5282" t="s">
        <v>146</v>
      </c>
      <c r="F5282" t="s">
        <v>1861</v>
      </c>
      <c r="G5282" t="s">
        <v>148</v>
      </c>
      <c r="H5282" t="s">
        <v>143</v>
      </c>
      <c r="I5282" t="s">
        <v>135</v>
      </c>
      <c r="J5282" t="s">
        <v>136</v>
      </c>
      <c r="K5282" t="s">
        <v>137</v>
      </c>
      <c r="L5282" t="s">
        <v>15151</v>
      </c>
      <c r="M5282" t="s">
        <v>15152</v>
      </c>
      <c r="N5282">
        <v>5.0241666660000002</v>
      </c>
      <c r="O5282">
        <v>0</v>
      </c>
      <c r="P5282">
        <v>3</v>
      </c>
      <c r="Q5282">
        <v>0</v>
      </c>
      <c r="R5282">
        <v>0</v>
      </c>
      <c r="S5282">
        <v>0</v>
      </c>
      <c r="T5282">
        <v>1</v>
      </c>
      <c r="U5282">
        <v>0</v>
      </c>
      <c r="V5282">
        <v>0</v>
      </c>
      <c r="W5282">
        <v>0</v>
      </c>
      <c r="X5282">
        <v>4.052166307972306</v>
      </c>
      <c r="Y5282">
        <v>0</v>
      </c>
      <c r="Z5282">
        <v>0</v>
      </c>
      <c r="AA5282">
        <v>0</v>
      </c>
      <c r="AB5282">
        <v>7.9885519238147165</v>
      </c>
      <c r="AC5282">
        <v>0</v>
      </c>
      <c r="AD5282">
        <v>0</v>
      </c>
      <c r="AE5282">
        <v>12.040718231787022</v>
      </c>
    </row>
    <row r="5283" spans="1:31" x14ac:dyDescent="0.25">
      <c r="A5283">
        <v>1881668</v>
      </c>
      <c r="B5283">
        <v>1</v>
      </c>
      <c r="C5283" t="s">
        <v>80</v>
      </c>
      <c r="D5283" t="s">
        <v>87</v>
      </c>
      <c r="E5283" t="s">
        <v>146</v>
      </c>
      <c r="F5283" t="s">
        <v>13749</v>
      </c>
      <c r="G5283" t="s">
        <v>469</v>
      </c>
      <c r="H5283" t="s">
        <v>143</v>
      </c>
      <c r="I5283" t="s">
        <v>135</v>
      </c>
      <c r="J5283" t="s">
        <v>136</v>
      </c>
      <c r="K5283" t="s">
        <v>137</v>
      </c>
      <c r="L5283" t="s">
        <v>15153</v>
      </c>
      <c r="M5283" t="s">
        <v>15154</v>
      </c>
      <c r="N5283">
        <v>3.543055555</v>
      </c>
      <c r="O5283">
        <v>0</v>
      </c>
      <c r="P5283">
        <v>77</v>
      </c>
      <c r="Q5283">
        <v>0</v>
      </c>
      <c r="R5283">
        <v>0</v>
      </c>
      <c r="S5283">
        <v>0</v>
      </c>
      <c r="T5283">
        <v>1</v>
      </c>
      <c r="U5283">
        <v>0</v>
      </c>
      <c r="V5283">
        <v>0</v>
      </c>
      <c r="W5283">
        <v>0</v>
      </c>
      <c r="X5283">
        <v>66.700402342371746</v>
      </c>
      <c r="Y5283">
        <v>0</v>
      </c>
      <c r="Z5283">
        <v>0</v>
      </c>
      <c r="AA5283">
        <v>0</v>
      </c>
      <c r="AB5283">
        <v>0</v>
      </c>
      <c r="AC5283">
        <v>0</v>
      </c>
      <c r="AD5283">
        <v>0</v>
      </c>
      <c r="AE5283">
        <v>66.700402342371746</v>
      </c>
    </row>
    <row r="5284" spans="1:31" x14ac:dyDescent="0.25">
      <c r="A5284">
        <v>1881669</v>
      </c>
      <c r="B5284">
        <v>1</v>
      </c>
      <c r="C5284" t="s">
        <v>80</v>
      </c>
      <c r="D5284" t="s">
        <v>108</v>
      </c>
      <c r="E5284" t="s">
        <v>146</v>
      </c>
      <c r="F5284" t="s">
        <v>15155</v>
      </c>
      <c r="G5284" t="s">
        <v>148</v>
      </c>
      <c r="H5284" t="s">
        <v>143</v>
      </c>
      <c r="I5284" t="s">
        <v>135</v>
      </c>
      <c r="J5284" t="s">
        <v>136</v>
      </c>
      <c r="K5284" t="s">
        <v>137</v>
      </c>
      <c r="L5284" t="s">
        <v>15156</v>
      </c>
      <c r="M5284" t="s">
        <v>15157</v>
      </c>
      <c r="N5284">
        <v>1.6163888879999999</v>
      </c>
      <c r="O5284">
        <v>0</v>
      </c>
      <c r="P5284">
        <v>11</v>
      </c>
      <c r="Q5284">
        <v>0</v>
      </c>
      <c r="R5284">
        <v>0</v>
      </c>
      <c r="S5284">
        <v>0</v>
      </c>
      <c r="T5284">
        <v>3</v>
      </c>
      <c r="U5284">
        <v>0</v>
      </c>
      <c r="V5284">
        <v>0</v>
      </c>
      <c r="W5284">
        <v>0</v>
      </c>
      <c r="X5284">
        <v>3.8866671987040533</v>
      </c>
      <c r="Y5284">
        <v>0</v>
      </c>
      <c r="Z5284">
        <v>0</v>
      </c>
      <c r="AA5284">
        <v>0</v>
      </c>
      <c r="AB5284">
        <v>4.8557157971004266</v>
      </c>
      <c r="AC5284">
        <v>0</v>
      </c>
      <c r="AD5284">
        <v>0</v>
      </c>
      <c r="AE5284">
        <v>8.7423829958044799</v>
      </c>
    </row>
    <row r="5285" spans="1:31" x14ac:dyDescent="0.25">
      <c r="A5285">
        <v>1881671</v>
      </c>
      <c r="B5285">
        <v>1</v>
      </c>
      <c r="C5285" t="s">
        <v>80</v>
      </c>
      <c r="D5285" t="s">
        <v>96</v>
      </c>
      <c r="E5285" t="s">
        <v>140</v>
      </c>
      <c r="F5285" t="s">
        <v>15158</v>
      </c>
      <c r="G5285" t="s">
        <v>207</v>
      </c>
      <c r="H5285" t="s">
        <v>143</v>
      </c>
      <c r="I5285" t="s">
        <v>135</v>
      </c>
      <c r="J5285" t="s">
        <v>136</v>
      </c>
      <c r="K5285" t="s">
        <v>137</v>
      </c>
      <c r="L5285" t="s">
        <v>15159</v>
      </c>
      <c r="M5285" t="s">
        <v>15160</v>
      </c>
      <c r="N5285">
        <v>1.5405555550000001</v>
      </c>
      <c r="O5285">
        <v>0</v>
      </c>
      <c r="P5285">
        <v>2</v>
      </c>
      <c r="Q5285">
        <v>0</v>
      </c>
      <c r="R5285">
        <v>0</v>
      </c>
      <c r="S5285">
        <v>0</v>
      </c>
      <c r="T5285">
        <v>1</v>
      </c>
      <c r="U5285">
        <v>0</v>
      </c>
      <c r="V5285">
        <v>0</v>
      </c>
      <c r="W5285">
        <v>0</v>
      </c>
      <c r="X5285">
        <v>1.8215859776924801</v>
      </c>
      <c r="Y5285">
        <v>0</v>
      </c>
      <c r="Z5285">
        <v>0</v>
      </c>
      <c r="AA5285">
        <v>0</v>
      </c>
      <c r="AB5285">
        <v>8.3977324786591812</v>
      </c>
      <c r="AC5285">
        <v>0</v>
      </c>
      <c r="AD5285">
        <v>0</v>
      </c>
      <c r="AE5285">
        <v>10.219318456351662</v>
      </c>
    </row>
    <row r="5286" spans="1:31" x14ac:dyDescent="0.25">
      <c r="A5286">
        <v>1881675</v>
      </c>
      <c r="B5286">
        <v>1</v>
      </c>
      <c r="C5286" t="s">
        <v>80</v>
      </c>
      <c r="D5286" t="s">
        <v>83</v>
      </c>
      <c r="E5286" t="s">
        <v>158</v>
      </c>
      <c r="F5286" t="s">
        <v>15161</v>
      </c>
      <c r="G5286" t="s">
        <v>133</v>
      </c>
      <c r="H5286" t="s">
        <v>134</v>
      </c>
      <c r="I5286" t="s">
        <v>135</v>
      </c>
      <c r="J5286" t="s">
        <v>136</v>
      </c>
      <c r="K5286" t="s">
        <v>137</v>
      </c>
      <c r="L5286" t="s">
        <v>15162</v>
      </c>
      <c r="M5286" t="s">
        <v>15163</v>
      </c>
      <c r="N5286">
        <v>1.3663888879999999</v>
      </c>
      <c r="O5286">
        <v>0</v>
      </c>
      <c r="P5286">
        <v>1452</v>
      </c>
      <c r="Q5286">
        <v>1</v>
      </c>
      <c r="R5286">
        <v>0</v>
      </c>
      <c r="S5286">
        <v>20</v>
      </c>
      <c r="T5286">
        <v>626</v>
      </c>
      <c r="U5286">
        <v>24</v>
      </c>
      <c r="V5286">
        <v>31</v>
      </c>
      <c r="W5286">
        <v>0</v>
      </c>
      <c r="X5286">
        <v>583.26806150472567</v>
      </c>
      <c r="Y5286">
        <v>279.10305621102674</v>
      </c>
      <c r="Z5286">
        <v>0</v>
      </c>
      <c r="AA5286">
        <v>285.2943036491331</v>
      </c>
      <c r="AB5286">
        <v>1155.239360519475</v>
      </c>
      <c r="AC5286">
        <v>6208.926837020359</v>
      </c>
      <c r="AD5286">
        <v>999.80820425435456</v>
      </c>
      <c r="AE5286">
        <v>9511.6398231590738</v>
      </c>
    </row>
    <row r="5287" spans="1:31" x14ac:dyDescent="0.25">
      <c r="A5287">
        <v>1881677</v>
      </c>
      <c r="B5287">
        <v>1</v>
      </c>
      <c r="C5287" t="s">
        <v>81</v>
      </c>
      <c r="D5287" t="s">
        <v>120</v>
      </c>
      <c r="E5287" t="s">
        <v>210</v>
      </c>
      <c r="F5287" t="s">
        <v>15164</v>
      </c>
      <c r="G5287" t="s">
        <v>133</v>
      </c>
      <c r="H5287" t="s">
        <v>134</v>
      </c>
      <c r="I5287" t="s">
        <v>135</v>
      </c>
      <c r="J5287" t="s">
        <v>136</v>
      </c>
      <c r="K5287" t="s">
        <v>137</v>
      </c>
      <c r="L5287" t="s">
        <v>15165</v>
      </c>
      <c r="M5287" t="s">
        <v>15166</v>
      </c>
      <c r="N5287">
        <v>0.52</v>
      </c>
      <c r="O5287">
        <v>1</v>
      </c>
      <c r="P5287">
        <v>294</v>
      </c>
      <c r="Q5287">
        <v>73</v>
      </c>
      <c r="R5287">
        <v>3</v>
      </c>
      <c r="S5287">
        <v>15</v>
      </c>
      <c r="T5287">
        <v>34</v>
      </c>
      <c r="U5287">
        <v>2</v>
      </c>
      <c r="V5287">
        <v>0</v>
      </c>
      <c r="W5287">
        <v>14.827015012139201</v>
      </c>
      <c r="X5287">
        <v>42.81787107782862</v>
      </c>
      <c r="Y5287">
        <v>309.14997984868779</v>
      </c>
      <c r="Z5287">
        <v>6.091639627400081</v>
      </c>
      <c r="AA5287">
        <v>30.989143680924006</v>
      </c>
      <c r="AB5287">
        <v>4.6610854480398007</v>
      </c>
      <c r="AC5287">
        <v>4.8882272331521204</v>
      </c>
      <c r="AD5287">
        <v>0</v>
      </c>
      <c r="AE5287">
        <v>413.42496192817163</v>
      </c>
    </row>
    <row r="5288" spans="1:31" x14ac:dyDescent="0.25">
      <c r="A5288">
        <v>1881683</v>
      </c>
      <c r="B5288">
        <v>1</v>
      </c>
      <c r="C5288" t="s">
        <v>80</v>
      </c>
      <c r="D5288" t="s">
        <v>90</v>
      </c>
      <c r="E5288" t="s">
        <v>146</v>
      </c>
      <c r="F5288" t="s">
        <v>15167</v>
      </c>
      <c r="G5288" t="s">
        <v>148</v>
      </c>
      <c r="H5288" t="s">
        <v>143</v>
      </c>
      <c r="I5288" t="s">
        <v>135</v>
      </c>
      <c r="J5288" t="s">
        <v>136</v>
      </c>
      <c r="K5288" t="s">
        <v>137</v>
      </c>
      <c r="L5288" t="s">
        <v>15168</v>
      </c>
      <c r="M5288" t="s">
        <v>15169</v>
      </c>
      <c r="N5288">
        <v>2.7336111110000001</v>
      </c>
      <c r="O5288">
        <v>0</v>
      </c>
      <c r="P5288">
        <v>682</v>
      </c>
      <c r="Q5288">
        <v>0</v>
      </c>
      <c r="R5288">
        <v>0</v>
      </c>
      <c r="S5288">
        <v>0</v>
      </c>
      <c r="T5288">
        <v>40</v>
      </c>
      <c r="U5288">
        <v>0</v>
      </c>
      <c r="V5288">
        <v>0</v>
      </c>
      <c r="W5288">
        <v>0</v>
      </c>
      <c r="X5288">
        <v>571.42306321540434</v>
      </c>
      <c r="Y5288">
        <v>0</v>
      </c>
      <c r="Z5288">
        <v>0</v>
      </c>
      <c r="AA5288">
        <v>0</v>
      </c>
      <c r="AB5288">
        <v>40.450131374584295</v>
      </c>
      <c r="AC5288">
        <v>0</v>
      </c>
      <c r="AD5288">
        <v>0</v>
      </c>
      <c r="AE5288">
        <v>611.87319458998866</v>
      </c>
    </row>
    <row r="5289" spans="1:31" x14ac:dyDescent="0.25">
      <c r="A5289">
        <v>1881685</v>
      </c>
      <c r="B5289">
        <v>1</v>
      </c>
      <c r="C5289" t="s">
        <v>80</v>
      </c>
      <c r="D5289" t="s">
        <v>83</v>
      </c>
      <c r="E5289" t="s">
        <v>140</v>
      </c>
      <c r="F5289" t="s">
        <v>15170</v>
      </c>
      <c r="G5289" t="s">
        <v>207</v>
      </c>
      <c r="H5289" t="s">
        <v>143</v>
      </c>
      <c r="I5289" t="s">
        <v>135</v>
      </c>
      <c r="J5289" t="s">
        <v>136</v>
      </c>
      <c r="K5289" t="s">
        <v>137</v>
      </c>
      <c r="L5289" t="s">
        <v>15171</v>
      </c>
      <c r="M5289" t="s">
        <v>15172</v>
      </c>
      <c r="N5289">
        <v>1.2822222219999999</v>
      </c>
      <c r="O5289">
        <v>0</v>
      </c>
      <c r="P5289">
        <v>0</v>
      </c>
      <c r="Q5289">
        <v>0</v>
      </c>
      <c r="R5289">
        <v>0</v>
      </c>
      <c r="S5289">
        <v>0</v>
      </c>
      <c r="T5289">
        <v>8</v>
      </c>
      <c r="U5289">
        <v>0</v>
      </c>
      <c r="V5289">
        <v>0</v>
      </c>
      <c r="W5289">
        <v>0</v>
      </c>
      <c r="X5289">
        <v>0</v>
      </c>
      <c r="Y5289">
        <v>0</v>
      </c>
      <c r="Z5289">
        <v>0</v>
      </c>
      <c r="AA5289">
        <v>0</v>
      </c>
      <c r="AB5289">
        <v>2.5729520238963537</v>
      </c>
      <c r="AC5289">
        <v>0</v>
      </c>
      <c r="AD5289">
        <v>0</v>
      </c>
      <c r="AE5289">
        <v>2.5729520238963537</v>
      </c>
    </row>
    <row r="5290" spans="1:31" x14ac:dyDescent="0.25">
      <c r="A5290">
        <v>1881686</v>
      </c>
      <c r="B5290">
        <v>1</v>
      </c>
      <c r="C5290" t="s">
        <v>80</v>
      </c>
      <c r="D5290" t="s">
        <v>106</v>
      </c>
      <c r="E5290" t="s">
        <v>158</v>
      </c>
      <c r="F5290" t="s">
        <v>15173</v>
      </c>
      <c r="G5290" t="s">
        <v>219</v>
      </c>
      <c r="H5290" t="s">
        <v>134</v>
      </c>
      <c r="I5290" t="s">
        <v>135</v>
      </c>
      <c r="J5290" t="s">
        <v>136</v>
      </c>
      <c r="K5290" t="s">
        <v>137</v>
      </c>
      <c r="L5290" t="s">
        <v>15174</v>
      </c>
      <c r="M5290" t="s">
        <v>15175</v>
      </c>
      <c r="N5290">
        <v>2.3488888879999998</v>
      </c>
      <c r="O5290">
        <v>0</v>
      </c>
      <c r="P5290">
        <v>0</v>
      </c>
      <c r="Q5290">
        <v>0</v>
      </c>
      <c r="R5290">
        <v>11</v>
      </c>
      <c r="S5290">
        <v>0</v>
      </c>
      <c r="T5290">
        <v>2</v>
      </c>
      <c r="U5290">
        <v>0</v>
      </c>
      <c r="V5290">
        <v>0</v>
      </c>
      <c r="W5290">
        <v>0</v>
      </c>
      <c r="X5290">
        <v>0</v>
      </c>
      <c r="Y5290">
        <v>0</v>
      </c>
      <c r="Z5290">
        <v>63.568425372279954</v>
      </c>
      <c r="AA5290">
        <v>0</v>
      </c>
      <c r="AB5290">
        <v>16.604448625807652</v>
      </c>
      <c r="AC5290">
        <v>0</v>
      </c>
      <c r="AD5290">
        <v>0</v>
      </c>
      <c r="AE5290">
        <v>80.17287399808761</v>
      </c>
    </row>
    <row r="5291" spans="1:31" x14ac:dyDescent="0.25">
      <c r="A5291">
        <v>1881687</v>
      </c>
      <c r="B5291">
        <v>1</v>
      </c>
      <c r="C5291" t="s">
        <v>80</v>
      </c>
      <c r="D5291" t="s">
        <v>109</v>
      </c>
      <c r="E5291" t="s">
        <v>146</v>
      </c>
      <c r="F5291" t="s">
        <v>4037</v>
      </c>
      <c r="G5291" t="s">
        <v>148</v>
      </c>
      <c r="H5291" t="s">
        <v>143</v>
      </c>
      <c r="I5291" t="s">
        <v>135</v>
      </c>
      <c r="J5291" t="s">
        <v>136</v>
      </c>
      <c r="K5291" t="s">
        <v>137</v>
      </c>
      <c r="L5291" t="s">
        <v>15176</v>
      </c>
      <c r="M5291" t="s">
        <v>15177</v>
      </c>
      <c r="N5291">
        <v>2.4738888879999998</v>
      </c>
      <c r="O5291">
        <v>0</v>
      </c>
      <c r="P5291">
        <v>7</v>
      </c>
      <c r="Q5291">
        <v>0</v>
      </c>
      <c r="R5291">
        <v>2</v>
      </c>
      <c r="S5291">
        <v>0</v>
      </c>
      <c r="T5291">
        <v>1</v>
      </c>
      <c r="U5291">
        <v>0</v>
      </c>
      <c r="V5291">
        <v>0</v>
      </c>
      <c r="W5291">
        <v>0</v>
      </c>
      <c r="X5291">
        <v>3.5050747489769538</v>
      </c>
      <c r="Y5291">
        <v>0</v>
      </c>
      <c r="Z5291">
        <v>4.7767903009731096</v>
      </c>
      <c r="AA5291">
        <v>0</v>
      </c>
      <c r="AB5291">
        <v>0.36663223874875006</v>
      </c>
      <c r="AC5291">
        <v>0</v>
      </c>
      <c r="AD5291">
        <v>0</v>
      </c>
      <c r="AE5291">
        <v>8.6484972886988132</v>
      </c>
    </row>
    <row r="5292" spans="1:31" x14ac:dyDescent="0.25">
      <c r="A5292">
        <v>1881691</v>
      </c>
      <c r="B5292">
        <v>1</v>
      </c>
      <c r="C5292" t="s">
        <v>80</v>
      </c>
      <c r="D5292" t="s">
        <v>85</v>
      </c>
      <c r="E5292" t="s">
        <v>146</v>
      </c>
      <c r="F5292" t="s">
        <v>15178</v>
      </c>
      <c r="G5292" t="s">
        <v>148</v>
      </c>
      <c r="H5292" t="s">
        <v>143</v>
      </c>
      <c r="I5292" t="s">
        <v>135</v>
      </c>
      <c r="J5292" t="s">
        <v>136</v>
      </c>
      <c r="K5292" t="s">
        <v>137</v>
      </c>
      <c r="L5292" t="s">
        <v>15179</v>
      </c>
      <c r="M5292" t="s">
        <v>15180</v>
      </c>
      <c r="N5292">
        <v>2.1527777769999998</v>
      </c>
      <c r="O5292">
        <v>0</v>
      </c>
      <c r="P5292">
        <v>215</v>
      </c>
      <c r="Q5292">
        <v>0</v>
      </c>
      <c r="R5292">
        <v>0</v>
      </c>
      <c r="S5292">
        <v>0</v>
      </c>
      <c r="T5292">
        <v>8</v>
      </c>
      <c r="U5292">
        <v>0</v>
      </c>
      <c r="V5292">
        <v>0</v>
      </c>
      <c r="W5292">
        <v>0</v>
      </c>
      <c r="X5292">
        <v>167.10039168220601</v>
      </c>
      <c r="Y5292">
        <v>0</v>
      </c>
      <c r="Z5292">
        <v>0</v>
      </c>
      <c r="AA5292">
        <v>0</v>
      </c>
      <c r="AB5292">
        <v>9.6395876264953753</v>
      </c>
      <c r="AC5292">
        <v>0</v>
      </c>
      <c r="AD5292">
        <v>0</v>
      </c>
      <c r="AE5292">
        <v>176.73997930870138</v>
      </c>
    </row>
    <row r="5293" spans="1:31" x14ac:dyDescent="0.25">
      <c r="A5293">
        <v>1881692</v>
      </c>
      <c r="B5293">
        <v>1</v>
      </c>
      <c r="C5293" t="s">
        <v>81</v>
      </c>
      <c r="D5293" t="s">
        <v>116</v>
      </c>
      <c r="E5293" t="s">
        <v>169</v>
      </c>
      <c r="F5293" t="s">
        <v>15181</v>
      </c>
      <c r="G5293" t="s">
        <v>183</v>
      </c>
      <c r="H5293" t="s">
        <v>143</v>
      </c>
      <c r="I5293" t="s">
        <v>135</v>
      </c>
      <c r="J5293" t="s">
        <v>136</v>
      </c>
      <c r="K5293" t="s">
        <v>137</v>
      </c>
      <c r="L5293" t="s">
        <v>15182</v>
      </c>
      <c r="M5293" t="s">
        <v>15183</v>
      </c>
      <c r="N5293">
        <v>1.1716666659999999</v>
      </c>
      <c r="O5293">
        <v>0</v>
      </c>
      <c r="P5293">
        <v>70</v>
      </c>
      <c r="Q5293">
        <v>0</v>
      </c>
      <c r="R5293">
        <v>0</v>
      </c>
      <c r="S5293">
        <v>0</v>
      </c>
      <c r="T5293">
        <v>6</v>
      </c>
      <c r="U5293">
        <v>0</v>
      </c>
      <c r="V5293">
        <v>0</v>
      </c>
      <c r="W5293">
        <v>0</v>
      </c>
      <c r="X5293">
        <v>16.472867947286161</v>
      </c>
      <c r="Y5293">
        <v>0</v>
      </c>
      <c r="Z5293">
        <v>0</v>
      </c>
      <c r="AA5293">
        <v>0</v>
      </c>
      <c r="AB5293">
        <v>0.67817721990610014</v>
      </c>
      <c r="AC5293">
        <v>0</v>
      </c>
      <c r="AD5293">
        <v>0</v>
      </c>
      <c r="AE5293">
        <v>17.151045167192262</v>
      </c>
    </row>
    <row r="5294" spans="1:31" x14ac:dyDescent="0.25">
      <c r="A5294">
        <v>1881693</v>
      </c>
      <c r="B5294">
        <v>1</v>
      </c>
      <c r="C5294" t="s">
        <v>81</v>
      </c>
      <c r="D5294" t="s">
        <v>123</v>
      </c>
      <c r="E5294" t="s">
        <v>140</v>
      </c>
      <c r="F5294" t="s">
        <v>15184</v>
      </c>
      <c r="G5294" t="s">
        <v>163</v>
      </c>
      <c r="H5294" t="s">
        <v>143</v>
      </c>
      <c r="I5294" t="s">
        <v>135</v>
      </c>
      <c r="J5294" t="s">
        <v>136</v>
      </c>
      <c r="K5294" t="s">
        <v>137</v>
      </c>
      <c r="L5294" t="s">
        <v>15185</v>
      </c>
      <c r="M5294" t="s">
        <v>15186</v>
      </c>
      <c r="N5294">
        <v>1.0161111110000001</v>
      </c>
      <c r="O5294">
        <v>0</v>
      </c>
      <c r="P5294">
        <v>0</v>
      </c>
      <c r="Q5294">
        <v>0</v>
      </c>
      <c r="R5294">
        <v>0</v>
      </c>
      <c r="S5294">
        <v>0</v>
      </c>
      <c r="T5294">
        <v>1</v>
      </c>
      <c r="U5294">
        <v>0</v>
      </c>
      <c r="V5294">
        <v>0</v>
      </c>
      <c r="W5294">
        <v>0</v>
      </c>
      <c r="X5294">
        <v>0</v>
      </c>
      <c r="Y5294">
        <v>0</v>
      </c>
      <c r="Z5294">
        <v>0</v>
      </c>
      <c r="AA5294">
        <v>0</v>
      </c>
      <c r="AB5294">
        <v>12.180094412195292</v>
      </c>
      <c r="AC5294">
        <v>0</v>
      </c>
      <c r="AD5294">
        <v>0</v>
      </c>
      <c r="AE5294">
        <v>12.180094412195292</v>
      </c>
    </row>
    <row r="5295" spans="1:31" x14ac:dyDescent="0.25">
      <c r="A5295">
        <v>1881694</v>
      </c>
      <c r="B5295">
        <v>1</v>
      </c>
      <c r="C5295" t="s">
        <v>80</v>
      </c>
      <c r="D5295" t="s">
        <v>94</v>
      </c>
      <c r="E5295" t="s">
        <v>140</v>
      </c>
      <c r="F5295" t="s">
        <v>15187</v>
      </c>
      <c r="G5295" t="s">
        <v>163</v>
      </c>
      <c r="H5295" t="s">
        <v>143</v>
      </c>
      <c r="I5295" t="s">
        <v>135</v>
      </c>
      <c r="J5295" t="s">
        <v>136</v>
      </c>
      <c r="K5295" t="s">
        <v>137</v>
      </c>
      <c r="L5295" t="s">
        <v>15188</v>
      </c>
      <c r="M5295" t="s">
        <v>15189</v>
      </c>
      <c r="N5295">
        <v>1.4511111109999999</v>
      </c>
      <c r="O5295">
        <v>0</v>
      </c>
      <c r="P5295">
        <v>1</v>
      </c>
      <c r="Q5295">
        <v>0</v>
      </c>
      <c r="R5295">
        <v>0</v>
      </c>
      <c r="S5295">
        <v>0</v>
      </c>
      <c r="T5295">
        <v>0</v>
      </c>
      <c r="U5295">
        <v>0</v>
      </c>
      <c r="V5295">
        <v>0</v>
      </c>
      <c r="W5295">
        <v>0</v>
      </c>
      <c r="X5295">
        <v>1.4734708829910119</v>
      </c>
      <c r="Y5295">
        <v>0</v>
      </c>
      <c r="Z5295">
        <v>0</v>
      </c>
      <c r="AA5295">
        <v>0</v>
      </c>
      <c r="AB5295">
        <v>0</v>
      </c>
      <c r="AC5295">
        <v>0</v>
      </c>
      <c r="AD5295">
        <v>0</v>
      </c>
      <c r="AE5295">
        <v>1.4734708829910119</v>
      </c>
    </row>
    <row r="5296" spans="1:31" x14ac:dyDescent="0.25">
      <c r="A5296">
        <v>1881696</v>
      </c>
      <c r="B5296">
        <v>1</v>
      </c>
      <c r="C5296" t="s">
        <v>80</v>
      </c>
      <c r="D5296" t="s">
        <v>93</v>
      </c>
      <c r="E5296" t="s">
        <v>158</v>
      </c>
      <c r="F5296" t="s">
        <v>4406</v>
      </c>
      <c r="G5296" t="s">
        <v>133</v>
      </c>
      <c r="H5296" t="s">
        <v>134</v>
      </c>
      <c r="I5296" t="s">
        <v>135</v>
      </c>
      <c r="J5296" t="s">
        <v>136</v>
      </c>
      <c r="K5296" t="s">
        <v>137</v>
      </c>
      <c r="L5296" t="s">
        <v>15190</v>
      </c>
      <c r="M5296" t="s">
        <v>15191</v>
      </c>
      <c r="N5296">
        <v>0.40944444400000002</v>
      </c>
      <c r="O5296">
        <v>0</v>
      </c>
      <c r="P5296">
        <v>984</v>
      </c>
      <c r="Q5296">
        <v>0</v>
      </c>
      <c r="R5296">
        <v>37</v>
      </c>
      <c r="S5296">
        <v>0</v>
      </c>
      <c r="T5296">
        <v>67</v>
      </c>
      <c r="U5296">
        <v>0</v>
      </c>
      <c r="V5296">
        <v>0</v>
      </c>
      <c r="W5296">
        <v>0</v>
      </c>
      <c r="X5296">
        <v>116.23827226825323</v>
      </c>
      <c r="Y5296">
        <v>0</v>
      </c>
      <c r="Z5296">
        <v>49.242294208041521</v>
      </c>
      <c r="AA5296">
        <v>0</v>
      </c>
      <c r="AB5296">
        <v>17.758460135380666</v>
      </c>
      <c r="AC5296">
        <v>0</v>
      </c>
      <c r="AD5296">
        <v>0</v>
      </c>
      <c r="AE5296">
        <v>183.2390266116754</v>
      </c>
    </row>
    <row r="5297" spans="1:31" x14ac:dyDescent="0.25">
      <c r="A5297">
        <v>1881702</v>
      </c>
      <c r="B5297">
        <v>1</v>
      </c>
      <c r="C5297" t="s">
        <v>80</v>
      </c>
      <c r="D5297" t="s">
        <v>102</v>
      </c>
      <c r="E5297" t="s">
        <v>140</v>
      </c>
      <c r="F5297" t="s">
        <v>15192</v>
      </c>
      <c r="G5297" t="s">
        <v>163</v>
      </c>
      <c r="H5297" t="s">
        <v>143</v>
      </c>
      <c r="I5297" t="s">
        <v>135</v>
      </c>
      <c r="J5297" t="s">
        <v>136</v>
      </c>
      <c r="K5297" t="s">
        <v>137</v>
      </c>
      <c r="L5297" t="s">
        <v>15193</v>
      </c>
      <c r="M5297" t="s">
        <v>15194</v>
      </c>
      <c r="N5297">
        <v>2.8997222219999998</v>
      </c>
      <c r="O5297">
        <v>0</v>
      </c>
      <c r="P5297">
        <v>1</v>
      </c>
      <c r="Q5297">
        <v>0</v>
      </c>
      <c r="R5297">
        <v>0</v>
      </c>
      <c r="S5297">
        <v>0</v>
      </c>
      <c r="T5297">
        <v>0</v>
      </c>
      <c r="U5297">
        <v>0</v>
      </c>
      <c r="V5297">
        <v>0</v>
      </c>
      <c r="W5297">
        <v>0</v>
      </c>
      <c r="X5297">
        <v>2.2000084672493427</v>
      </c>
      <c r="Y5297">
        <v>0</v>
      </c>
      <c r="Z5297">
        <v>0</v>
      </c>
      <c r="AA5297">
        <v>0</v>
      </c>
      <c r="AB5297">
        <v>0</v>
      </c>
      <c r="AC5297">
        <v>0</v>
      </c>
      <c r="AD5297">
        <v>0</v>
      </c>
      <c r="AE5297">
        <v>2.2000084672493427</v>
      </c>
    </row>
    <row r="5298" spans="1:31" x14ac:dyDescent="0.25">
      <c r="A5298">
        <v>1881705</v>
      </c>
      <c r="B5298">
        <v>1</v>
      </c>
      <c r="C5298" t="s">
        <v>80</v>
      </c>
      <c r="D5298" t="s">
        <v>92</v>
      </c>
      <c r="E5298" t="s">
        <v>158</v>
      </c>
      <c r="F5298" t="s">
        <v>15195</v>
      </c>
      <c r="G5298" t="s">
        <v>133</v>
      </c>
      <c r="H5298" t="s">
        <v>134</v>
      </c>
      <c r="I5298" t="s">
        <v>135</v>
      </c>
      <c r="J5298" t="s">
        <v>136</v>
      </c>
      <c r="K5298" t="s">
        <v>137</v>
      </c>
      <c r="L5298" t="s">
        <v>15196</v>
      </c>
      <c r="M5298" t="s">
        <v>15197</v>
      </c>
      <c r="N5298">
        <v>0.74</v>
      </c>
      <c r="O5298">
        <v>0</v>
      </c>
      <c r="P5298">
        <v>581</v>
      </c>
      <c r="Q5298">
        <v>0</v>
      </c>
      <c r="R5298">
        <v>1</v>
      </c>
      <c r="S5298">
        <v>0</v>
      </c>
      <c r="T5298">
        <v>18</v>
      </c>
      <c r="U5298">
        <v>0</v>
      </c>
      <c r="V5298">
        <v>0</v>
      </c>
      <c r="W5298">
        <v>0</v>
      </c>
      <c r="X5298">
        <v>126.55423021807357</v>
      </c>
      <c r="Y5298">
        <v>0</v>
      </c>
      <c r="Z5298">
        <v>5.6402991557222226E-2</v>
      </c>
      <c r="AA5298">
        <v>0</v>
      </c>
      <c r="AB5298">
        <v>12.306897918209719</v>
      </c>
      <c r="AC5298">
        <v>0</v>
      </c>
      <c r="AD5298">
        <v>0</v>
      </c>
      <c r="AE5298">
        <v>138.9175311278405</v>
      </c>
    </row>
    <row r="5299" spans="1:31" x14ac:dyDescent="0.25">
      <c r="A5299">
        <v>1881706</v>
      </c>
      <c r="B5299">
        <v>1</v>
      </c>
      <c r="C5299" t="s">
        <v>81</v>
      </c>
      <c r="D5299" t="s">
        <v>115</v>
      </c>
      <c r="E5299" t="s">
        <v>146</v>
      </c>
      <c r="F5299" t="s">
        <v>9007</v>
      </c>
      <c r="G5299" t="s">
        <v>148</v>
      </c>
      <c r="H5299" t="s">
        <v>143</v>
      </c>
      <c r="I5299" t="s">
        <v>135</v>
      </c>
      <c r="J5299" t="s">
        <v>136</v>
      </c>
      <c r="K5299" t="s">
        <v>137</v>
      </c>
      <c r="L5299" t="s">
        <v>15198</v>
      </c>
      <c r="M5299" t="s">
        <v>15199</v>
      </c>
      <c r="N5299">
        <v>1.9850000000000001</v>
      </c>
      <c r="O5299">
        <v>0</v>
      </c>
      <c r="P5299">
        <v>7</v>
      </c>
      <c r="Q5299">
        <v>0</v>
      </c>
      <c r="R5299">
        <v>1</v>
      </c>
      <c r="S5299">
        <v>0</v>
      </c>
      <c r="T5299">
        <v>1</v>
      </c>
      <c r="U5299">
        <v>0</v>
      </c>
      <c r="V5299">
        <v>0</v>
      </c>
      <c r="W5299">
        <v>0</v>
      </c>
      <c r="X5299">
        <v>1.5391208977663873</v>
      </c>
      <c r="Y5299">
        <v>0</v>
      </c>
      <c r="Z5299">
        <v>7.8466181719417278</v>
      </c>
      <c r="AA5299">
        <v>0</v>
      </c>
      <c r="AB5299">
        <v>0.49506320395819509</v>
      </c>
      <c r="AC5299">
        <v>0</v>
      </c>
      <c r="AD5299">
        <v>0</v>
      </c>
      <c r="AE5299">
        <v>9.8808022736663101</v>
      </c>
    </row>
    <row r="5300" spans="1:31" x14ac:dyDescent="0.25">
      <c r="A5300">
        <v>1881709</v>
      </c>
      <c r="B5300">
        <v>1</v>
      </c>
      <c r="C5300" t="s">
        <v>80</v>
      </c>
      <c r="D5300" t="s">
        <v>108</v>
      </c>
      <c r="E5300" t="s">
        <v>169</v>
      </c>
      <c r="F5300" t="s">
        <v>13867</v>
      </c>
      <c r="G5300" t="s">
        <v>183</v>
      </c>
      <c r="H5300" t="s">
        <v>143</v>
      </c>
      <c r="I5300" t="s">
        <v>135</v>
      </c>
      <c r="J5300" t="s">
        <v>136</v>
      </c>
      <c r="K5300" t="s">
        <v>137</v>
      </c>
      <c r="L5300" t="s">
        <v>15200</v>
      </c>
      <c r="M5300" t="s">
        <v>15201</v>
      </c>
      <c r="N5300">
        <v>0.88249999999999995</v>
      </c>
      <c r="O5300">
        <v>0</v>
      </c>
      <c r="P5300">
        <v>25</v>
      </c>
      <c r="Q5300">
        <v>0</v>
      </c>
      <c r="R5300">
        <v>22</v>
      </c>
      <c r="S5300">
        <v>0</v>
      </c>
      <c r="T5300">
        <v>5</v>
      </c>
      <c r="U5300">
        <v>0</v>
      </c>
      <c r="V5300">
        <v>0</v>
      </c>
      <c r="W5300">
        <v>0</v>
      </c>
      <c r="X5300">
        <v>5.671152600707587</v>
      </c>
      <c r="Y5300">
        <v>0</v>
      </c>
      <c r="Z5300">
        <v>47.163684542793476</v>
      </c>
      <c r="AA5300">
        <v>0</v>
      </c>
      <c r="AB5300">
        <v>1.3944628304145823</v>
      </c>
      <c r="AC5300">
        <v>0</v>
      </c>
      <c r="AD5300">
        <v>0</v>
      </c>
      <c r="AE5300">
        <v>54.229299973915644</v>
      </c>
    </row>
    <row r="5301" spans="1:31" x14ac:dyDescent="0.25">
      <c r="A5301">
        <v>1881710</v>
      </c>
      <c r="B5301">
        <v>1</v>
      </c>
      <c r="C5301" t="s">
        <v>80</v>
      </c>
      <c r="D5301" t="s">
        <v>108</v>
      </c>
      <c r="E5301" t="s">
        <v>146</v>
      </c>
      <c r="F5301" t="s">
        <v>15202</v>
      </c>
      <c r="G5301" t="s">
        <v>148</v>
      </c>
      <c r="H5301" t="s">
        <v>143</v>
      </c>
      <c r="I5301" t="s">
        <v>135</v>
      </c>
      <c r="J5301" t="s">
        <v>136</v>
      </c>
      <c r="K5301" t="s">
        <v>137</v>
      </c>
      <c r="L5301" t="s">
        <v>15203</v>
      </c>
      <c r="M5301" t="s">
        <v>15204</v>
      </c>
      <c r="N5301">
        <v>3.0752777770000002</v>
      </c>
      <c r="O5301">
        <v>0</v>
      </c>
      <c r="P5301">
        <v>24</v>
      </c>
      <c r="Q5301">
        <v>0</v>
      </c>
      <c r="R5301">
        <v>14</v>
      </c>
      <c r="S5301">
        <v>0</v>
      </c>
      <c r="T5301">
        <v>1</v>
      </c>
      <c r="U5301">
        <v>0</v>
      </c>
      <c r="V5301">
        <v>0</v>
      </c>
      <c r="W5301">
        <v>0</v>
      </c>
      <c r="X5301">
        <v>44.997686918457553</v>
      </c>
      <c r="Y5301">
        <v>0</v>
      </c>
      <c r="Z5301">
        <v>126.72871261306742</v>
      </c>
      <c r="AA5301">
        <v>0</v>
      </c>
      <c r="AB5301">
        <v>0.39197688053193003</v>
      </c>
      <c r="AC5301">
        <v>0</v>
      </c>
      <c r="AD5301">
        <v>0</v>
      </c>
      <c r="AE5301">
        <v>172.1183764120569</v>
      </c>
    </row>
    <row r="5302" spans="1:31" x14ac:dyDescent="0.25">
      <c r="A5302">
        <v>1881712</v>
      </c>
      <c r="B5302">
        <v>1</v>
      </c>
      <c r="C5302" t="s">
        <v>80</v>
      </c>
      <c r="D5302" t="s">
        <v>104</v>
      </c>
      <c r="E5302" t="s">
        <v>158</v>
      </c>
      <c r="F5302" t="s">
        <v>6301</v>
      </c>
      <c r="G5302" t="s">
        <v>560</v>
      </c>
      <c r="H5302" t="s">
        <v>134</v>
      </c>
      <c r="I5302" t="s">
        <v>135</v>
      </c>
      <c r="J5302" t="s">
        <v>136</v>
      </c>
      <c r="K5302" t="s">
        <v>137</v>
      </c>
      <c r="L5302" t="s">
        <v>15205</v>
      </c>
      <c r="M5302" t="s">
        <v>15206</v>
      </c>
      <c r="N5302">
        <v>4.590833333</v>
      </c>
      <c r="O5302">
        <v>0</v>
      </c>
      <c r="P5302">
        <v>10</v>
      </c>
      <c r="Q5302">
        <v>0</v>
      </c>
      <c r="R5302">
        <v>2</v>
      </c>
      <c r="S5302">
        <v>0</v>
      </c>
      <c r="T5302">
        <v>0</v>
      </c>
      <c r="U5302">
        <v>0</v>
      </c>
      <c r="V5302">
        <v>0</v>
      </c>
      <c r="W5302">
        <v>0</v>
      </c>
      <c r="X5302">
        <v>17.660841578712233</v>
      </c>
      <c r="Y5302">
        <v>0</v>
      </c>
      <c r="Z5302">
        <v>4.3983604932131382</v>
      </c>
      <c r="AA5302">
        <v>0</v>
      </c>
      <c r="AB5302">
        <v>0</v>
      </c>
      <c r="AC5302">
        <v>0</v>
      </c>
      <c r="AD5302">
        <v>0</v>
      </c>
      <c r="AE5302">
        <v>22.05920207192537</v>
      </c>
    </row>
    <row r="5303" spans="1:31" x14ac:dyDescent="0.25">
      <c r="A5303">
        <v>1881715</v>
      </c>
      <c r="B5303">
        <v>1</v>
      </c>
      <c r="C5303" t="s">
        <v>80</v>
      </c>
      <c r="D5303" t="s">
        <v>103</v>
      </c>
      <c r="E5303" t="s">
        <v>140</v>
      </c>
      <c r="F5303" t="s">
        <v>15207</v>
      </c>
      <c r="G5303" t="s">
        <v>163</v>
      </c>
      <c r="H5303" t="s">
        <v>143</v>
      </c>
      <c r="I5303" t="s">
        <v>135</v>
      </c>
      <c r="J5303" t="s">
        <v>136</v>
      </c>
      <c r="K5303" t="s">
        <v>137</v>
      </c>
      <c r="L5303" t="s">
        <v>15208</v>
      </c>
      <c r="M5303" t="s">
        <v>15209</v>
      </c>
      <c r="N5303">
        <v>0.99527777699999997</v>
      </c>
      <c r="O5303">
        <v>0</v>
      </c>
      <c r="P5303">
        <v>6</v>
      </c>
      <c r="Q5303">
        <v>0</v>
      </c>
      <c r="R5303">
        <v>0</v>
      </c>
      <c r="S5303">
        <v>0</v>
      </c>
      <c r="T5303">
        <v>0</v>
      </c>
      <c r="U5303">
        <v>0</v>
      </c>
      <c r="V5303">
        <v>0</v>
      </c>
      <c r="W5303">
        <v>0</v>
      </c>
      <c r="X5303">
        <v>1.184284513399644</v>
      </c>
      <c r="Y5303">
        <v>0</v>
      </c>
      <c r="Z5303">
        <v>0</v>
      </c>
      <c r="AA5303">
        <v>0</v>
      </c>
      <c r="AB5303">
        <v>0</v>
      </c>
      <c r="AC5303">
        <v>0</v>
      </c>
      <c r="AD5303">
        <v>0</v>
      </c>
      <c r="AE5303">
        <v>1.184284513399644</v>
      </c>
    </row>
    <row r="5304" spans="1:31" x14ac:dyDescent="0.25">
      <c r="A5304">
        <v>1881716</v>
      </c>
      <c r="B5304">
        <v>1</v>
      </c>
      <c r="C5304" t="s">
        <v>80</v>
      </c>
      <c r="D5304" t="s">
        <v>100</v>
      </c>
      <c r="E5304" t="s">
        <v>140</v>
      </c>
      <c r="F5304" t="s">
        <v>15210</v>
      </c>
      <c r="G5304" t="s">
        <v>163</v>
      </c>
      <c r="H5304" t="s">
        <v>143</v>
      </c>
      <c r="I5304" t="s">
        <v>135</v>
      </c>
      <c r="J5304" t="s">
        <v>136</v>
      </c>
      <c r="K5304" t="s">
        <v>137</v>
      </c>
      <c r="L5304" t="s">
        <v>15211</v>
      </c>
      <c r="M5304" t="s">
        <v>15212</v>
      </c>
      <c r="N5304">
        <v>2.3202777769999998</v>
      </c>
      <c r="O5304">
        <v>0</v>
      </c>
      <c r="P5304">
        <v>0</v>
      </c>
      <c r="Q5304">
        <v>0</v>
      </c>
      <c r="R5304">
        <v>1</v>
      </c>
      <c r="S5304">
        <v>0</v>
      </c>
      <c r="T5304">
        <v>0</v>
      </c>
      <c r="U5304">
        <v>0</v>
      </c>
      <c r="V5304">
        <v>0</v>
      </c>
      <c r="W5304">
        <v>0</v>
      </c>
      <c r="X5304">
        <v>0</v>
      </c>
      <c r="Y5304">
        <v>0</v>
      </c>
      <c r="Z5304">
        <v>2.6223430074221952</v>
      </c>
      <c r="AA5304">
        <v>0</v>
      </c>
      <c r="AB5304">
        <v>0</v>
      </c>
      <c r="AC5304">
        <v>0</v>
      </c>
      <c r="AD5304">
        <v>0</v>
      </c>
      <c r="AE5304">
        <v>2.6223430074221952</v>
      </c>
    </row>
    <row r="5305" spans="1:31" x14ac:dyDescent="0.25">
      <c r="A5305">
        <v>1881717</v>
      </c>
      <c r="B5305">
        <v>1</v>
      </c>
      <c r="C5305" t="s">
        <v>80</v>
      </c>
      <c r="D5305" t="s">
        <v>88</v>
      </c>
      <c r="E5305" t="s">
        <v>158</v>
      </c>
      <c r="F5305" t="s">
        <v>15213</v>
      </c>
      <c r="G5305" t="s">
        <v>133</v>
      </c>
      <c r="H5305" t="s">
        <v>134</v>
      </c>
      <c r="I5305" t="s">
        <v>135</v>
      </c>
      <c r="J5305" t="s">
        <v>136</v>
      </c>
      <c r="K5305" t="s">
        <v>137</v>
      </c>
      <c r="L5305" t="s">
        <v>15214</v>
      </c>
      <c r="M5305" t="s">
        <v>15215</v>
      </c>
      <c r="N5305">
        <v>3.3961111110000002</v>
      </c>
      <c r="O5305">
        <v>1</v>
      </c>
      <c r="P5305">
        <v>675</v>
      </c>
      <c r="Q5305">
        <v>1</v>
      </c>
      <c r="R5305">
        <v>0</v>
      </c>
      <c r="S5305">
        <v>8</v>
      </c>
      <c r="T5305">
        <v>101</v>
      </c>
      <c r="U5305">
        <v>4</v>
      </c>
      <c r="V5305">
        <v>3</v>
      </c>
      <c r="W5305">
        <v>35.7275906087376</v>
      </c>
      <c r="X5305">
        <v>909.15281460312724</v>
      </c>
      <c r="Y5305">
        <v>0</v>
      </c>
      <c r="Z5305">
        <v>0</v>
      </c>
      <c r="AA5305">
        <v>821.21037482878637</v>
      </c>
      <c r="AB5305">
        <v>470.56574148295334</v>
      </c>
      <c r="AC5305">
        <v>1765.8781498985422</v>
      </c>
      <c r="AD5305">
        <v>94.209711348816001</v>
      </c>
      <c r="AE5305">
        <v>4096.7443827709631</v>
      </c>
    </row>
    <row r="5306" spans="1:31" x14ac:dyDescent="0.25">
      <c r="A5306">
        <v>1881718</v>
      </c>
      <c r="B5306">
        <v>1</v>
      </c>
      <c r="C5306" t="s">
        <v>80</v>
      </c>
      <c r="D5306" t="s">
        <v>93</v>
      </c>
      <c r="E5306" t="s">
        <v>146</v>
      </c>
      <c r="F5306" t="s">
        <v>15216</v>
      </c>
      <c r="G5306" t="s">
        <v>148</v>
      </c>
      <c r="H5306" t="s">
        <v>143</v>
      </c>
      <c r="I5306" t="s">
        <v>135</v>
      </c>
      <c r="J5306" t="s">
        <v>136</v>
      </c>
      <c r="K5306" t="s">
        <v>137</v>
      </c>
      <c r="L5306" t="s">
        <v>15217</v>
      </c>
      <c r="M5306" t="s">
        <v>15218</v>
      </c>
      <c r="N5306">
        <v>1.983055555</v>
      </c>
      <c r="O5306">
        <v>0</v>
      </c>
      <c r="P5306">
        <v>1</v>
      </c>
      <c r="Q5306">
        <v>0</v>
      </c>
      <c r="R5306">
        <v>1</v>
      </c>
      <c r="S5306">
        <v>0</v>
      </c>
      <c r="T5306">
        <v>2</v>
      </c>
      <c r="U5306">
        <v>0</v>
      </c>
      <c r="V5306">
        <v>0</v>
      </c>
      <c r="W5306">
        <v>0</v>
      </c>
      <c r="X5306">
        <v>0.37643830914764387</v>
      </c>
      <c r="Y5306">
        <v>0</v>
      </c>
      <c r="Z5306">
        <v>3.0213548107056605</v>
      </c>
      <c r="AA5306">
        <v>0</v>
      </c>
      <c r="AB5306">
        <v>3.7413646780808145</v>
      </c>
      <c r="AC5306">
        <v>0</v>
      </c>
      <c r="AD5306">
        <v>0</v>
      </c>
      <c r="AE5306">
        <v>7.1391577979341188</v>
      </c>
    </row>
    <row r="5307" spans="1:31" x14ac:dyDescent="0.25">
      <c r="A5307">
        <v>1881719</v>
      </c>
      <c r="B5307">
        <v>1</v>
      </c>
      <c r="C5307" t="s">
        <v>81</v>
      </c>
      <c r="D5307" t="s">
        <v>113</v>
      </c>
      <c r="E5307" t="s">
        <v>169</v>
      </c>
      <c r="F5307" t="s">
        <v>15219</v>
      </c>
      <c r="G5307" t="s">
        <v>183</v>
      </c>
      <c r="H5307" t="s">
        <v>143</v>
      </c>
      <c r="I5307" t="s">
        <v>135</v>
      </c>
      <c r="J5307" t="s">
        <v>136</v>
      </c>
      <c r="K5307" t="s">
        <v>137</v>
      </c>
      <c r="L5307" t="s">
        <v>15220</v>
      </c>
      <c r="M5307" t="s">
        <v>15221</v>
      </c>
      <c r="N5307">
        <v>1.788611111</v>
      </c>
      <c r="O5307">
        <v>0</v>
      </c>
      <c r="P5307">
        <v>18</v>
      </c>
      <c r="Q5307">
        <v>0</v>
      </c>
      <c r="R5307">
        <v>28</v>
      </c>
      <c r="S5307">
        <v>0</v>
      </c>
      <c r="T5307">
        <v>2</v>
      </c>
      <c r="U5307">
        <v>0</v>
      </c>
      <c r="V5307">
        <v>0</v>
      </c>
      <c r="W5307">
        <v>0</v>
      </c>
      <c r="X5307">
        <v>10.018896078516477</v>
      </c>
      <c r="Y5307">
        <v>0</v>
      </c>
      <c r="Z5307">
        <v>56.778350759071486</v>
      </c>
      <c r="AA5307">
        <v>0</v>
      </c>
      <c r="AB5307">
        <v>8.3960914104916835</v>
      </c>
      <c r="AC5307">
        <v>0</v>
      </c>
      <c r="AD5307">
        <v>0</v>
      </c>
      <c r="AE5307">
        <v>75.193338248079641</v>
      </c>
    </row>
    <row r="5308" spans="1:31" x14ac:dyDescent="0.25">
      <c r="A5308">
        <v>1881721</v>
      </c>
      <c r="B5308">
        <v>1</v>
      </c>
      <c r="C5308" t="s">
        <v>80</v>
      </c>
      <c r="D5308" t="s">
        <v>103</v>
      </c>
      <c r="E5308" t="s">
        <v>140</v>
      </c>
      <c r="F5308" t="s">
        <v>15222</v>
      </c>
      <c r="G5308" t="s">
        <v>207</v>
      </c>
      <c r="H5308" t="s">
        <v>143</v>
      </c>
      <c r="I5308" t="s">
        <v>135</v>
      </c>
      <c r="J5308" t="s">
        <v>136</v>
      </c>
      <c r="K5308" t="s">
        <v>137</v>
      </c>
      <c r="L5308" t="s">
        <v>15223</v>
      </c>
      <c r="M5308" t="s">
        <v>15224</v>
      </c>
      <c r="N5308">
        <v>0.378611111</v>
      </c>
      <c r="O5308">
        <v>0</v>
      </c>
      <c r="P5308">
        <v>0</v>
      </c>
      <c r="Q5308">
        <v>0</v>
      </c>
      <c r="R5308">
        <v>0</v>
      </c>
      <c r="S5308">
        <v>0</v>
      </c>
      <c r="T5308">
        <v>1</v>
      </c>
      <c r="U5308">
        <v>0</v>
      </c>
      <c r="V5308">
        <v>0</v>
      </c>
      <c r="W5308">
        <v>0</v>
      </c>
      <c r="X5308">
        <v>0</v>
      </c>
      <c r="Y5308">
        <v>0</v>
      </c>
      <c r="Z5308">
        <v>0</v>
      </c>
      <c r="AA5308">
        <v>0</v>
      </c>
      <c r="AB5308">
        <v>0.65230186790665012</v>
      </c>
      <c r="AC5308">
        <v>0</v>
      </c>
      <c r="AD5308">
        <v>0</v>
      </c>
      <c r="AE5308">
        <v>0.65230186790665012</v>
      </c>
    </row>
    <row r="5309" spans="1:31" x14ac:dyDescent="0.25">
      <c r="A5309">
        <v>1881722</v>
      </c>
      <c r="B5309">
        <v>1</v>
      </c>
      <c r="C5309" t="s">
        <v>80</v>
      </c>
      <c r="D5309" t="s">
        <v>93</v>
      </c>
      <c r="E5309" t="s">
        <v>169</v>
      </c>
      <c r="F5309" t="s">
        <v>13364</v>
      </c>
      <c r="G5309" t="s">
        <v>183</v>
      </c>
      <c r="H5309" t="s">
        <v>143</v>
      </c>
      <c r="I5309" t="s">
        <v>135</v>
      </c>
      <c r="J5309" t="s">
        <v>136</v>
      </c>
      <c r="K5309" t="s">
        <v>137</v>
      </c>
      <c r="L5309" t="s">
        <v>15225</v>
      </c>
      <c r="M5309" t="s">
        <v>15226</v>
      </c>
      <c r="N5309">
        <v>2.2483333330000002</v>
      </c>
      <c r="O5309">
        <v>0</v>
      </c>
      <c r="P5309">
        <v>63</v>
      </c>
      <c r="Q5309">
        <v>0</v>
      </c>
      <c r="R5309">
        <v>12</v>
      </c>
      <c r="S5309">
        <v>0</v>
      </c>
      <c r="T5309">
        <v>11</v>
      </c>
      <c r="U5309">
        <v>0</v>
      </c>
      <c r="V5309">
        <v>0</v>
      </c>
      <c r="W5309">
        <v>0</v>
      </c>
      <c r="X5309">
        <v>60.70372491273443</v>
      </c>
      <c r="Y5309">
        <v>0</v>
      </c>
      <c r="Z5309">
        <v>120.2504653226155</v>
      </c>
      <c r="AA5309">
        <v>0</v>
      </c>
      <c r="AB5309">
        <v>147.55284757328951</v>
      </c>
      <c r="AC5309">
        <v>0</v>
      </c>
      <c r="AD5309">
        <v>0</v>
      </c>
      <c r="AE5309">
        <v>328.50703780863944</v>
      </c>
    </row>
    <row r="5310" spans="1:31" x14ac:dyDescent="0.25">
      <c r="A5310">
        <v>1881723</v>
      </c>
      <c r="B5310">
        <v>1</v>
      </c>
      <c r="C5310" t="s">
        <v>80</v>
      </c>
      <c r="D5310" t="s">
        <v>107</v>
      </c>
      <c r="E5310" t="s">
        <v>140</v>
      </c>
      <c r="F5310" t="s">
        <v>15227</v>
      </c>
      <c r="G5310" t="s">
        <v>207</v>
      </c>
      <c r="H5310" t="s">
        <v>143</v>
      </c>
      <c r="I5310" t="s">
        <v>135</v>
      </c>
      <c r="J5310" t="s">
        <v>136</v>
      </c>
      <c r="K5310" t="s">
        <v>137</v>
      </c>
      <c r="L5310" t="s">
        <v>15228</v>
      </c>
      <c r="M5310" t="s">
        <v>15229</v>
      </c>
      <c r="N5310">
        <v>2.4530555550000002</v>
      </c>
      <c r="O5310">
        <v>0</v>
      </c>
      <c r="P5310">
        <v>5</v>
      </c>
      <c r="Q5310">
        <v>0</v>
      </c>
      <c r="R5310">
        <v>0</v>
      </c>
      <c r="S5310">
        <v>0</v>
      </c>
      <c r="T5310">
        <v>0</v>
      </c>
      <c r="U5310">
        <v>0</v>
      </c>
      <c r="V5310">
        <v>0</v>
      </c>
      <c r="W5310">
        <v>0</v>
      </c>
      <c r="X5310">
        <v>2.7074499784506543</v>
      </c>
      <c r="Y5310">
        <v>0</v>
      </c>
      <c r="Z5310">
        <v>0</v>
      </c>
      <c r="AA5310">
        <v>0</v>
      </c>
      <c r="AB5310">
        <v>0</v>
      </c>
      <c r="AC5310">
        <v>0</v>
      </c>
      <c r="AD5310">
        <v>0</v>
      </c>
      <c r="AE5310">
        <v>2.7074499784506543</v>
      </c>
    </row>
    <row r="5311" spans="1:31" x14ac:dyDescent="0.25">
      <c r="A5311">
        <v>1881724</v>
      </c>
      <c r="B5311">
        <v>1</v>
      </c>
      <c r="C5311" t="s">
        <v>80</v>
      </c>
      <c r="D5311" t="s">
        <v>82</v>
      </c>
      <c r="E5311" t="s">
        <v>140</v>
      </c>
      <c r="F5311" t="s">
        <v>15230</v>
      </c>
      <c r="G5311" t="s">
        <v>163</v>
      </c>
      <c r="H5311" t="s">
        <v>143</v>
      </c>
      <c r="I5311" t="s">
        <v>135</v>
      </c>
      <c r="J5311" t="s">
        <v>136</v>
      </c>
      <c r="K5311" t="s">
        <v>137</v>
      </c>
      <c r="L5311" t="s">
        <v>15231</v>
      </c>
      <c r="M5311" t="s">
        <v>15232</v>
      </c>
      <c r="N5311">
        <v>1.3797222220000001</v>
      </c>
      <c r="O5311">
        <v>0</v>
      </c>
      <c r="P5311">
        <v>1</v>
      </c>
      <c r="Q5311">
        <v>0</v>
      </c>
      <c r="R5311">
        <v>0</v>
      </c>
      <c r="S5311">
        <v>0</v>
      </c>
      <c r="T5311">
        <v>0</v>
      </c>
      <c r="U5311">
        <v>0</v>
      </c>
      <c r="V5311">
        <v>0</v>
      </c>
      <c r="W5311">
        <v>0</v>
      </c>
      <c r="X5311">
        <v>1.6412200537082353</v>
      </c>
      <c r="Y5311">
        <v>0</v>
      </c>
      <c r="Z5311">
        <v>0</v>
      </c>
      <c r="AA5311">
        <v>0</v>
      </c>
      <c r="AB5311">
        <v>0</v>
      </c>
      <c r="AC5311">
        <v>0</v>
      </c>
      <c r="AD5311">
        <v>0</v>
      </c>
      <c r="AE5311">
        <v>1.6412200537082353</v>
      </c>
    </row>
    <row r="5312" spans="1:31" x14ac:dyDescent="0.25">
      <c r="A5312">
        <v>1881725</v>
      </c>
      <c r="B5312">
        <v>1</v>
      </c>
      <c r="C5312" t="s">
        <v>80</v>
      </c>
      <c r="D5312" t="s">
        <v>96</v>
      </c>
      <c r="E5312" t="s">
        <v>140</v>
      </c>
      <c r="F5312" t="s">
        <v>15233</v>
      </c>
      <c r="G5312" t="s">
        <v>200</v>
      </c>
      <c r="H5312" t="s">
        <v>143</v>
      </c>
      <c r="I5312" t="s">
        <v>135</v>
      </c>
      <c r="J5312" t="s">
        <v>136</v>
      </c>
      <c r="K5312" t="s">
        <v>137</v>
      </c>
      <c r="L5312" t="s">
        <v>15234</v>
      </c>
      <c r="M5312" t="s">
        <v>15235</v>
      </c>
      <c r="N5312">
        <v>2.7275</v>
      </c>
      <c r="O5312">
        <v>0</v>
      </c>
      <c r="P5312">
        <v>1</v>
      </c>
      <c r="Q5312">
        <v>0</v>
      </c>
      <c r="R5312">
        <v>0</v>
      </c>
      <c r="S5312">
        <v>0</v>
      </c>
      <c r="T5312">
        <v>0</v>
      </c>
      <c r="U5312">
        <v>0</v>
      </c>
      <c r="V5312">
        <v>0</v>
      </c>
      <c r="W5312">
        <v>0</v>
      </c>
      <c r="X5312">
        <v>0.36091503612936887</v>
      </c>
      <c r="Y5312">
        <v>0</v>
      </c>
      <c r="Z5312">
        <v>0</v>
      </c>
      <c r="AA5312">
        <v>0</v>
      </c>
      <c r="AB5312">
        <v>0</v>
      </c>
      <c r="AC5312">
        <v>0</v>
      </c>
      <c r="AD5312">
        <v>0</v>
      </c>
      <c r="AE5312">
        <v>0.36091503612936887</v>
      </c>
    </row>
    <row r="5313" spans="1:31" x14ac:dyDescent="0.25">
      <c r="A5313">
        <v>1881726</v>
      </c>
      <c r="B5313">
        <v>1</v>
      </c>
      <c r="C5313" t="s">
        <v>81</v>
      </c>
      <c r="D5313" t="s">
        <v>128</v>
      </c>
      <c r="E5313" t="s">
        <v>146</v>
      </c>
      <c r="F5313" t="s">
        <v>15236</v>
      </c>
      <c r="G5313" t="s">
        <v>541</v>
      </c>
      <c r="H5313" t="s">
        <v>143</v>
      </c>
      <c r="I5313" t="s">
        <v>135</v>
      </c>
      <c r="J5313" t="s">
        <v>136</v>
      </c>
      <c r="K5313" t="s">
        <v>137</v>
      </c>
      <c r="L5313" t="s">
        <v>15237</v>
      </c>
      <c r="M5313" t="s">
        <v>15238</v>
      </c>
      <c r="N5313">
        <v>2.1302777769999999</v>
      </c>
      <c r="O5313">
        <v>0</v>
      </c>
      <c r="P5313">
        <v>164</v>
      </c>
      <c r="Q5313">
        <v>0</v>
      </c>
      <c r="R5313">
        <v>0</v>
      </c>
      <c r="S5313">
        <v>0</v>
      </c>
      <c r="T5313">
        <v>4</v>
      </c>
      <c r="U5313">
        <v>0</v>
      </c>
      <c r="V5313">
        <v>0</v>
      </c>
      <c r="W5313">
        <v>0</v>
      </c>
      <c r="X5313">
        <v>105.11780854152701</v>
      </c>
      <c r="Y5313">
        <v>0</v>
      </c>
      <c r="Z5313">
        <v>0</v>
      </c>
      <c r="AA5313">
        <v>0</v>
      </c>
      <c r="AB5313">
        <v>14.059816095887477</v>
      </c>
      <c r="AC5313">
        <v>0</v>
      </c>
      <c r="AD5313">
        <v>0</v>
      </c>
      <c r="AE5313">
        <v>119.17762463741448</v>
      </c>
    </row>
    <row r="5314" spans="1:31" x14ac:dyDescent="0.25">
      <c r="A5314">
        <v>1881727</v>
      </c>
      <c r="B5314">
        <v>1</v>
      </c>
      <c r="C5314" t="s">
        <v>80</v>
      </c>
      <c r="D5314" t="s">
        <v>98</v>
      </c>
      <c r="E5314" t="s">
        <v>146</v>
      </c>
      <c r="F5314" t="s">
        <v>15052</v>
      </c>
      <c r="G5314" t="s">
        <v>148</v>
      </c>
      <c r="H5314" t="s">
        <v>143</v>
      </c>
      <c r="I5314" t="s">
        <v>135</v>
      </c>
      <c r="J5314" t="s">
        <v>136</v>
      </c>
      <c r="K5314" t="s">
        <v>137</v>
      </c>
      <c r="L5314" t="s">
        <v>15239</v>
      </c>
      <c r="M5314" t="s">
        <v>15240</v>
      </c>
      <c r="N5314">
        <v>0.71527777699999995</v>
      </c>
      <c r="O5314">
        <v>0</v>
      </c>
      <c r="P5314">
        <v>30</v>
      </c>
      <c r="Q5314">
        <v>0</v>
      </c>
      <c r="R5314">
        <v>6</v>
      </c>
      <c r="S5314">
        <v>0</v>
      </c>
      <c r="T5314">
        <v>6</v>
      </c>
      <c r="U5314">
        <v>0</v>
      </c>
      <c r="V5314">
        <v>0</v>
      </c>
      <c r="W5314">
        <v>0</v>
      </c>
      <c r="X5314">
        <v>13.897696326044873</v>
      </c>
      <c r="Y5314">
        <v>0</v>
      </c>
      <c r="Z5314">
        <v>17.156821820256223</v>
      </c>
      <c r="AA5314">
        <v>0</v>
      </c>
      <c r="AB5314">
        <v>2.7507573327408967</v>
      </c>
      <c r="AC5314">
        <v>0</v>
      </c>
      <c r="AD5314">
        <v>0</v>
      </c>
      <c r="AE5314">
        <v>33.805275479041995</v>
      </c>
    </row>
    <row r="5315" spans="1:31" x14ac:dyDescent="0.25">
      <c r="A5315">
        <v>1881729</v>
      </c>
      <c r="B5315">
        <v>1</v>
      </c>
      <c r="C5315" t="s">
        <v>80</v>
      </c>
      <c r="D5315" t="s">
        <v>107</v>
      </c>
      <c r="E5315" t="s">
        <v>140</v>
      </c>
      <c r="F5315" t="s">
        <v>15241</v>
      </c>
      <c r="G5315" t="s">
        <v>163</v>
      </c>
      <c r="H5315" t="s">
        <v>143</v>
      </c>
      <c r="I5315" t="s">
        <v>135</v>
      </c>
      <c r="J5315" t="s">
        <v>136</v>
      </c>
      <c r="K5315" t="s">
        <v>137</v>
      </c>
      <c r="L5315" t="s">
        <v>15242</v>
      </c>
      <c r="M5315" t="s">
        <v>15243</v>
      </c>
      <c r="N5315">
        <v>1.4624999999999999</v>
      </c>
      <c r="O5315">
        <v>0</v>
      </c>
      <c r="P5315">
        <v>6</v>
      </c>
      <c r="Q5315">
        <v>0</v>
      </c>
      <c r="R5315">
        <v>0</v>
      </c>
      <c r="S5315">
        <v>0</v>
      </c>
      <c r="T5315">
        <v>0</v>
      </c>
      <c r="U5315">
        <v>0</v>
      </c>
      <c r="V5315">
        <v>0</v>
      </c>
      <c r="W5315">
        <v>0</v>
      </c>
      <c r="X5315">
        <v>1.9590432516871414</v>
      </c>
      <c r="Y5315">
        <v>0</v>
      </c>
      <c r="Z5315">
        <v>0</v>
      </c>
      <c r="AA5315">
        <v>0</v>
      </c>
      <c r="AB5315">
        <v>0</v>
      </c>
      <c r="AC5315">
        <v>0</v>
      </c>
      <c r="AD5315">
        <v>0</v>
      </c>
      <c r="AE5315">
        <v>1.9590432516871414</v>
      </c>
    </row>
    <row r="5316" spans="1:31" x14ac:dyDescent="0.25">
      <c r="A5316">
        <v>1881730</v>
      </c>
      <c r="B5316">
        <v>1</v>
      </c>
      <c r="C5316" t="s">
        <v>80</v>
      </c>
      <c r="D5316" t="s">
        <v>108</v>
      </c>
      <c r="E5316" t="s">
        <v>169</v>
      </c>
      <c r="F5316" t="s">
        <v>15244</v>
      </c>
      <c r="G5316" t="s">
        <v>2258</v>
      </c>
      <c r="H5316" t="s">
        <v>143</v>
      </c>
      <c r="I5316" t="s">
        <v>135</v>
      </c>
      <c r="J5316" t="s">
        <v>136</v>
      </c>
      <c r="K5316" t="s">
        <v>137</v>
      </c>
      <c r="L5316" t="s">
        <v>15245</v>
      </c>
      <c r="M5316" t="s">
        <v>15246</v>
      </c>
      <c r="N5316">
        <v>1.7583333329999999</v>
      </c>
      <c r="O5316">
        <v>0</v>
      </c>
      <c r="P5316">
        <v>38</v>
      </c>
      <c r="Q5316">
        <v>0</v>
      </c>
      <c r="R5316">
        <v>7</v>
      </c>
      <c r="S5316">
        <v>0</v>
      </c>
      <c r="T5316">
        <v>3</v>
      </c>
      <c r="U5316">
        <v>0</v>
      </c>
      <c r="V5316">
        <v>0</v>
      </c>
      <c r="W5316">
        <v>0</v>
      </c>
      <c r="X5316">
        <v>11.583514145737883</v>
      </c>
      <c r="Y5316">
        <v>0</v>
      </c>
      <c r="Z5316">
        <v>21.904596973786976</v>
      </c>
      <c r="AA5316">
        <v>0</v>
      </c>
      <c r="AB5316">
        <v>5.6672577177364989</v>
      </c>
      <c r="AC5316">
        <v>0</v>
      </c>
      <c r="AD5316">
        <v>0</v>
      </c>
      <c r="AE5316">
        <v>39.155368837261356</v>
      </c>
    </row>
    <row r="5317" spans="1:31" x14ac:dyDescent="0.25">
      <c r="A5317">
        <v>1881731</v>
      </c>
      <c r="B5317">
        <v>1</v>
      </c>
      <c r="C5317" t="s">
        <v>81</v>
      </c>
      <c r="D5317" t="s">
        <v>117</v>
      </c>
      <c r="E5317" t="s">
        <v>131</v>
      </c>
      <c r="F5317" t="s">
        <v>15247</v>
      </c>
      <c r="G5317" t="s">
        <v>347</v>
      </c>
      <c r="H5317" t="s">
        <v>134</v>
      </c>
      <c r="I5317" t="s">
        <v>135</v>
      </c>
      <c r="J5317" t="s">
        <v>3</v>
      </c>
      <c r="K5317" t="s">
        <v>137</v>
      </c>
      <c r="L5317" t="s">
        <v>15248</v>
      </c>
      <c r="M5317" t="s">
        <v>15249</v>
      </c>
      <c r="N5317">
        <v>6.3611110999999998E-2</v>
      </c>
      <c r="O5317">
        <v>2</v>
      </c>
      <c r="P5317">
        <v>516</v>
      </c>
      <c r="Q5317">
        <v>65</v>
      </c>
      <c r="R5317">
        <v>113</v>
      </c>
      <c r="S5317">
        <v>6</v>
      </c>
      <c r="T5317">
        <v>62</v>
      </c>
      <c r="U5317">
        <v>0</v>
      </c>
      <c r="V5317">
        <v>0</v>
      </c>
      <c r="W5317">
        <v>2.5411054594817496E-2</v>
      </c>
      <c r="X5317">
        <v>8.3205562277414433</v>
      </c>
      <c r="Y5317">
        <v>23.489820390099371</v>
      </c>
      <c r="Z5317">
        <v>16.800830435236104</v>
      </c>
      <c r="AA5317">
        <v>1.0444921407009455</v>
      </c>
      <c r="AB5317">
        <v>4.1426218301153819</v>
      </c>
      <c r="AC5317">
        <v>0</v>
      </c>
      <c r="AD5317">
        <v>0</v>
      </c>
      <c r="AE5317">
        <v>53.823732078488064</v>
      </c>
    </row>
    <row r="5318" spans="1:31" x14ac:dyDescent="0.25">
      <c r="A5318">
        <v>1881732</v>
      </c>
      <c r="B5318">
        <v>1</v>
      </c>
      <c r="C5318" t="s">
        <v>81</v>
      </c>
      <c r="D5318" t="s">
        <v>123</v>
      </c>
      <c r="E5318" t="s">
        <v>210</v>
      </c>
      <c r="F5318" t="s">
        <v>15250</v>
      </c>
      <c r="G5318" t="s">
        <v>133</v>
      </c>
      <c r="H5318" t="s">
        <v>134</v>
      </c>
      <c r="I5318" t="s">
        <v>135</v>
      </c>
      <c r="J5318" t="s">
        <v>136</v>
      </c>
      <c r="K5318" t="s">
        <v>137</v>
      </c>
      <c r="L5318" t="s">
        <v>15251</v>
      </c>
      <c r="M5318" t="s">
        <v>15252</v>
      </c>
      <c r="N5318">
        <v>0.76555555500000005</v>
      </c>
      <c r="O5318">
        <v>0</v>
      </c>
      <c r="P5318">
        <v>106</v>
      </c>
      <c r="Q5318">
        <v>3</v>
      </c>
      <c r="R5318">
        <v>31</v>
      </c>
      <c r="S5318">
        <v>2</v>
      </c>
      <c r="T5318">
        <v>13</v>
      </c>
      <c r="U5318">
        <v>0</v>
      </c>
      <c r="V5318">
        <v>0</v>
      </c>
      <c r="W5318">
        <v>0</v>
      </c>
      <c r="X5318">
        <v>12.290760701367791</v>
      </c>
      <c r="Y5318">
        <v>2.1691222064116626</v>
      </c>
      <c r="Z5318">
        <v>18.990744310259792</v>
      </c>
      <c r="AA5318">
        <v>3.4696282120119291</v>
      </c>
      <c r="AB5318">
        <v>5.9193623374299031</v>
      </c>
      <c r="AC5318">
        <v>0</v>
      </c>
      <c r="AD5318">
        <v>0</v>
      </c>
      <c r="AE5318">
        <v>42.839617767481073</v>
      </c>
    </row>
    <row r="5319" spans="1:31" x14ac:dyDescent="0.25">
      <c r="A5319">
        <v>1881733</v>
      </c>
      <c r="B5319">
        <v>1</v>
      </c>
      <c r="C5319" t="s">
        <v>80</v>
      </c>
      <c r="D5319" t="s">
        <v>85</v>
      </c>
      <c r="E5319" t="s">
        <v>169</v>
      </c>
      <c r="F5319" t="s">
        <v>15253</v>
      </c>
      <c r="G5319" t="s">
        <v>183</v>
      </c>
      <c r="H5319" t="s">
        <v>143</v>
      </c>
      <c r="I5319" t="s">
        <v>135</v>
      </c>
      <c r="J5319" t="s">
        <v>136</v>
      </c>
      <c r="K5319" t="s">
        <v>137</v>
      </c>
      <c r="L5319" t="s">
        <v>15254</v>
      </c>
      <c r="M5319" t="s">
        <v>15255</v>
      </c>
      <c r="N5319">
        <v>1.0791666660000001</v>
      </c>
      <c r="O5319">
        <v>0</v>
      </c>
      <c r="P5319">
        <v>358</v>
      </c>
      <c r="Q5319">
        <v>0</v>
      </c>
      <c r="R5319">
        <v>0</v>
      </c>
      <c r="S5319">
        <v>0</v>
      </c>
      <c r="T5319">
        <v>67</v>
      </c>
      <c r="U5319">
        <v>0</v>
      </c>
      <c r="V5319">
        <v>0</v>
      </c>
      <c r="W5319">
        <v>0</v>
      </c>
      <c r="X5319">
        <v>115.26440257597957</v>
      </c>
      <c r="Y5319">
        <v>0</v>
      </c>
      <c r="Z5319">
        <v>0</v>
      </c>
      <c r="AA5319">
        <v>0</v>
      </c>
      <c r="AB5319">
        <v>80.983408338567472</v>
      </c>
      <c r="AC5319">
        <v>0</v>
      </c>
      <c r="AD5319">
        <v>0</v>
      </c>
      <c r="AE5319">
        <v>196.24781091454705</v>
      </c>
    </row>
    <row r="5320" spans="1:31" x14ac:dyDescent="0.25">
      <c r="A5320">
        <v>1881734</v>
      </c>
      <c r="B5320">
        <v>1</v>
      </c>
      <c r="C5320" t="s">
        <v>80</v>
      </c>
      <c r="D5320" t="s">
        <v>97</v>
      </c>
      <c r="E5320" t="s">
        <v>140</v>
      </c>
      <c r="F5320" t="s">
        <v>15256</v>
      </c>
      <c r="G5320" t="s">
        <v>163</v>
      </c>
      <c r="H5320" t="s">
        <v>143</v>
      </c>
      <c r="I5320" t="s">
        <v>135</v>
      </c>
      <c r="J5320" t="s">
        <v>136</v>
      </c>
      <c r="K5320" t="s">
        <v>137</v>
      </c>
      <c r="L5320" t="s">
        <v>15257</v>
      </c>
      <c r="M5320" t="s">
        <v>15258</v>
      </c>
      <c r="N5320">
        <v>0.88638888800000004</v>
      </c>
      <c r="O5320">
        <v>0</v>
      </c>
      <c r="P5320">
        <v>0</v>
      </c>
      <c r="Q5320">
        <v>0</v>
      </c>
      <c r="R5320">
        <v>0</v>
      </c>
      <c r="S5320">
        <v>0</v>
      </c>
      <c r="T5320">
        <v>1</v>
      </c>
      <c r="U5320">
        <v>0</v>
      </c>
      <c r="V5320">
        <v>0</v>
      </c>
      <c r="W5320">
        <v>0</v>
      </c>
      <c r="X5320">
        <v>0</v>
      </c>
      <c r="Y5320">
        <v>0</v>
      </c>
      <c r="Z5320">
        <v>0</v>
      </c>
      <c r="AA5320">
        <v>0</v>
      </c>
      <c r="AB5320">
        <v>1.4277022938330499</v>
      </c>
      <c r="AC5320">
        <v>0</v>
      </c>
      <c r="AD5320">
        <v>0</v>
      </c>
      <c r="AE5320">
        <v>1.4277022938330499</v>
      </c>
    </row>
    <row r="5321" spans="1:31" x14ac:dyDescent="0.25">
      <c r="A5321">
        <v>1881735</v>
      </c>
      <c r="B5321">
        <v>1</v>
      </c>
      <c r="C5321" t="s">
        <v>80</v>
      </c>
      <c r="D5321" t="s">
        <v>93</v>
      </c>
      <c r="E5321" t="s">
        <v>146</v>
      </c>
      <c r="F5321" t="s">
        <v>3195</v>
      </c>
      <c r="G5321" t="s">
        <v>148</v>
      </c>
      <c r="H5321" t="s">
        <v>143</v>
      </c>
      <c r="I5321" t="s">
        <v>135</v>
      </c>
      <c r="J5321" t="s">
        <v>136</v>
      </c>
      <c r="K5321" t="s">
        <v>137</v>
      </c>
      <c r="L5321" t="s">
        <v>15259</v>
      </c>
      <c r="M5321" t="s">
        <v>15260</v>
      </c>
      <c r="N5321">
        <v>2.8624999999999998</v>
      </c>
      <c r="O5321">
        <v>0</v>
      </c>
      <c r="P5321">
        <v>0</v>
      </c>
      <c r="Q5321">
        <v>0</v>
      </c>
      <c r="R5321">
        <v>3</v>
      </c>
      <c r="S5321">
        <v>0</v>
      </c>
      <c r="T5321">
        <v>3</v>
      </c>
      <c r="U5321">
        <v>0</v>
      </c>
      <c r="V5321">
        <v>0</v>
      </c>
      <c r="W5321">
        <v>0</v>
      </c>
      <c r="X5321">
        <v>0</v>
      </c>
      <c r="Y5321">
        <v>0</v>
      </c>
      <c r="Z5321">
        <v>17.434540223911998</v>
      </c>
      <c r="AA5321">
        <v>0</v>
      </c>
      <c r="AB5321">
        <v>27.253832308819923</v>
      </c>
      <c r="AC5321">
        <v>0</v>
      </c>
      <c r="AD5321">
        <v>0</v>
      </c>
      <c r="AE5321">
        <v>44.688372532731918</v>
      </c>
    </row>
    <row r="5322" spans="1:31" x14ac:dyDescent="0.25">
      <c r="A5322">
        <v>1881739</v>
      </c>
      <c r="B5322">
        <v>1</v>
      </c>
      <c r="C5322" t="s">
        <v>80</v>
      </c>
      <c r="D5322" t="s">
        <v>100</v>
      </c>
      <c r="E5322" t="s">
        <v>158</v>
      </c>
      <c r="F5322" t="s">
        <v>15261</v>
      </c>
      <c r="G5322" t="s">
        <v>219</v>
      </c>
      <c r="H5322" t="s">
        <v>134</v>
      </c>
      <c r="I5322" t="s">
        <v>135</v>
      </c>
      <c r="J5322" t="s">
        <v>136</v>
      </c>
      <c r="K5322" t="s">
        <v>137</v>
      </c>
      <c r="L5322" t="s">
        <v>15262</v>
      </c>
      <c r="M5322" t="s">
        <v>15263</v>
      </c>
      <c r="N5322">
        <v>1.5761111109999999</v>
      </c>
      <c r="O5322">
        <v>0</v>
      </c>
      <c r="P5322">
        <v>38</v>
      </c>
      <c r="Q5322">
        <v>0</v>
      </c>
      <c r="R5322">
        <v>0</v>
      </c>
      <c r="S5322">
        <v>0</v>
      </c>
      <c r="T5322">
        <v>0</v>
      </c>
      <c r="U5322">
        <v>0</v>
      </c>
      <c r="V5322">
        <v>0</v>
      </c>
      <c r="W5322">
        <v>0</v>
      </c>
      <c r="X5322">
        <v>25.046661395584398</v>
      </c>
      <c r="Y5322">
        <v>0</v>
      </c>
      <c r="Z5322">
        <v>0</v>
      </c>
      <c r="AA5322">
        <v>0</v>
      </c>
      <c r="AB5322">
        <v>0</v>
      </c>
      <c r="AC5322">
        <v>0</v>
      </c>
      <c r="AD5322">
        <v>0</v>
      </c>
      <c r="AE5322">
        <v>25.046661395584398</v>
      </c>
    </row>
    <row r="5323" spans="1:31" x14ac:dyDescent="0.25">
      <c r="A5323">
        <v>1881742</v>
      </c>
      <c r="B5323">
        <v>1</v>
      </c>
      <c r="C5323" t="s">
        <v>80</v>
      </c>
      <c r="D5323" t="s">
        <v>103</v>
      </c>
      <c r="E5323" t="s">
        <v>158</v>
      </c>
      <c r="F5323" t="s">
        <v>15264</v>
      </c>
      <c r="G5323" t="s">
        <v>219</v>
      </c>
      <c r="H5323" t="s">
        <v>134</v>
      </c>
      <c r="I5323" t="s">
        <v>135</v>
      </c>
      <c r="J5323" t="s">
        <v>136</v>
      </c>
      <c r="K5323" t="s">
        <v>137</v>
      </c>
      <c r="L5323" t="s">
        <v>15265</v>
      </c>
      <c r="M5323" t="s">
        <v>15266</v>
      </c>
      <c r="N5323">
        <v>0.87583333299999999</v>
      </c>
      <c r="O5323">
        <v>0</v>
      </c>
      <c r="P5323">
        <v>109</v>
      </c>
      <c r="Q5323">
        <v>0</v>
      </c>
      <c r="R5323">
        <v>18</v>
      </c>
      <c r="S5323">
        <v>0</v>
      </c>
      <c r="T5323">
        <v>16</v>
      </c>
      <c r="U5323">
        <v>0</v>
      </c>
      <c r="V5323">
        <v>0</v>
      </c>
      <c r="W5323">
        <v>0</v>
      </c>
      <c r="X5323">
        <v>31.862084184498116</v>
      </c>
      <c r="Y5323">
        <v>0</v>
      </c>
      <c r="Z5323">
        <v>70.40822312457729</v>
      </c>
      <c r="AA5323">
        <v>0</v>
      </c>
      <c r="AB5323">
        <v>17.549747997267016</v>
      </c>
      <c r="AC5323">
        <v>0</v>
      </c>
      <c r="AD5323">
        <v>0</v>
      </c>
      <c r="AE5323">
        <v>119.82005530634243</v>
      </c>
    </row>
    <row r="5324" spans="1:31" x14ac:dyDescent="0.25">
      <c r="A5324">
        <v>1881745</v>
      </c>
      <c r="B5324">
        <v>1</v>
      </c>
      <c r="C5324" t="s">
        <v>80</v>
      </c>
      <c r="D5324" t="s">
        <v>102</v>
      </c>
      <c r="E5324" t="s">
        <v>146</v>
      </c>
      <c r="F5324" t="s">
        <v>15267</v>
      </c>
      <c r="G5324" t="s">
        <v>148</v>
      </c>
      <c r="H5324" t="s">
        <v>143</v>
      </c>
      <c r="I5324" t="s">
        <v>135</v>
      </c>
      <c r="J5324" t="s">
        <v>136</v>
      </c>
      <c r="K5324" t="s">
        <v>137</v>
      </c>
      <c r="L5324" t="s">
        <v>15268</v>
      </c>
      <c r="M5324" t="s">
        <v>15269</v>
      </c>
      <c r="N5324">
        <v>0.89749999999999996</v>
      </c>
      <c r="O5324">
        <v>0</v>
      </c>
      <c r="P5324">
        <v>2</v>
      </c>
      <c r="Q5324">
        <v>0</v>
      </c>
      <c r="R5324">
        <v>0</v>
      </c>
      <c r="S5324">
        <v>0</v>
      </c>
      <c r="T5324">
        <v>0</v>
      </c>
      <c r="U5324">
        <v>0</v>
      </c>
      <c r="V5324">
        <v>0</v>
      </c>
      <c r="W5324">
        <v>0</v>
      </c>
      <c r="X5324">
        <v>8.252722412516667E-4</v>
      </c>
      <c r="Y5324">
        <v>0</v>
      </c>
      <c r="Z5324">
        <v>0</v>
      </c>
      <c r="AA5324">
        <v>0</v>
      </c>
      <c r="AB5324">
        <v>0</v>
      </c>
      <c r="AC5324">
        <v>0</v>
      </c>
      <c r="AD5324">
        <v>0</v>
      </c>
      <c r="AE5324">
        <v>8.252722412516667E-4</v>
      </c>
    </row>
    <row r="5325" spans="1:31" x14ac:dyDescent="0.25">
      <c r="A5325">
        <v>1881748</v>
      </c>
      <c r="B5325">
        <v>1</v>
      </c>
      <c r="C5325" t="s">
        <v>80</v>
      </c>
      <c r="D5325" t="s">
        <v>96</v>
      </c>
      <c r="E5325" t="s">
        <v>140</v>
      </c>
      <c r="F5325" t="s">
        <v>15270</v>
      </c>
      <c r="G5325" t="s">
        <v>207</v>
      </c>
      <c r="H5325" t="s">
        <v>143</v>
      </c>
      <c r="I5325" t="s">
        <v>135</v>
      </c>
      <c r="J5325" t="s">
        <v>136</v>
      </c>
      <c r="K5325" t="s">
        <v>137</v>
      </c>
      <c r="L5325" t="s">
        <v>15271</v>
      </c>
      <c r="M5325" t="s">
        <v>15272</v>
      </c>
      <c r="N5325">
        <v>0.66944444400000003</v>
      </c>
      <c r="O5325">
        <v>0</v>
      </c>
      <c r="P5325">
        <v>0</v>
      </c>
      <c r="Q5325">
        <v>0</v>
      </c>
      <c r="R5325">
        <v>0</v>
      </c>
      <c r="S5325">
        <v>0</v>
      </c>
      <c r="T5325">
        <v>2</v>
      </c>
      <c r="U5325">
        <v>0</v>
      </c>
      <c r="V5325">
        <v>0</v>
      </c>
      <c r="W5325">
        <v>0</v>
      </c>
      <c r="X5325">
        <v>0</v>
      </c>
      <c r="Y5325">
        <v>0</v>
      </c>
      <c r="Z5325">
        <v>0</v>
      </c>
      <c r="AA5325">
        <v>0</v>
      </c>
      <c r="AB5325">
        <v>2.2405561817397044</v>
      </c>
      <c r="AC5325">
        <v>0</v>
      </c>
      <c r="AD5325">
        <v>0</v>
      </c>
      <c r="AE5325">
        <v>2.2405561817397044</v>
      </c>
    </row>
    <row r="5326" spans="1:31" x14ac:dyDescent="0.25">
      <c r="A5326">
        <v>1881753</v>
      </c>
      <c r="B5326">
        <v>1</v>
      </c>
      <c r="C5326" t="s">
        <v>80</v>
      </c>
      <c r="D5326" t="s">
        <v>93</v>
      </c>
      <c r="E5326" t="s">
        <v>146</v>
      </c>
      <c r="F5326" t="s">
        <v>15273</v>
      </c>
      <c r="G5326" t="s">
        <v>148</v>
      </c>
      <c r="H5326" t="s">
        <v>143</v>
      </c>
      <c r="I5326" t="s">
        <v>135</v>
      </c>
      <c r="J5326" t="s">
        <v>136</v>
      </c>
      <c r="K5326" t="s">
        <v>137</v>
      </c>
      <c r="L5326" t="s">
        <v>15274</v>
      </c>
      <c r="M5326" t="s">
        <v>15275</v>
      </c>
      <c r="N5326">
        <v>4.1113888879999996</v>
      </c>
      <c r="O5326">
        <v>0</v>
      </c>
      <c r="P5326">
        <v>0</v>
      </c>
      <c r="Q5326">
        <v>0</v>
      </c>
      <c r="R5326">
        <v>5</v>
      </c>
      <c r="S5326">
        <v>0</v>
      </c>
      <c r="T5326">
        <v>0</v>
      </c>
      <c r="U5326">
        <v>0</v>
      </c>
      <c r="V5326">
        <v>0</v>
      </c>
      <c r="W5326">
        <v>0</v>
      </c>
      <c r="X5326">
        <v>0</v>
      </c>
      <c r="Y5326">
        <v>0</v>
      </c>
      <c r="Z5326">
        <v>162.75293085846593</v>
      </c>
      <c r="AA5326">
        <v>0</v>
      </c>
      <c r="AB5326">
        <v>0</v>
      </c>
      <c r="AC5326">
        <v>0</v>
      </c>
      <c r="AD5326">
        <v>0</v>
      </c>
      <c r="AE5326">
        <v>162.75293085846593</v>
      </c>
    </row>
    <row r="5327" spans="1:31" x14ac:dyDescent="0.25">
      <c r="A5327">
        <v>1881758</v>
      </c>
      <c r="B5327">
        <v>1</v>
      </c>
      <c r="C5327" t="s">
        <v>81</v>
      </c>
      <c r="D5327" t="s">
        <v>122</v>
      </c>
      <c r="E5327" t="s">
        <v>210</v>
      </c>
      <c r="F5327" t="s">
        <v>15276</v>
      </c>
      <c r="G5327" t="s">
        <v>133</v>
      </c>
      <c r="H5327" t="s">
        <v>134</v>
      </c>
      <c r="I5327" t="s">
        <v>135</v>
      </c>
      <c r="J5327" t="s">
        <v>136</v>
      </c>
      <c r="K5327" t="s">
        <v>137</v>
      </c>
      <c r="L5327" t="s">
        <v>15277</v>
      </c>
      <c r="M5327" t="s">
        <v>15278</v>
      </c>
      <c r="N5327">
        <v>0.78583333300000002</v>
      </c>
      <c r="O5327">
        <v>2</v>
      </c>
      <c r="P5327">
        <v>102</v>
      </c>
      <c r="Q5327">
        <v>11</v>
      </c>
      <c r="R5327">
        <v>0</v>
      </c>
      <c r="S5327">
        <v>7</v>
      </c>
      <c r="T5327">
        <v>3</v>
      </c>
      <c r="U5327">
        <v>2</v>
      </c>
      <c r="V5327">
        <v>0</v>
      </c>
      <c r="W5327">
        <v>0.72500652442132929</v>
      </c>
      <c r="X5327">
        <v>10.127561198599729</v>
      </c>
      <c r="Y5327">
        <v>11.691581704833688</v>
      </c>
      <c r="Z5327">
        <v>0</v>
      </c>
      <c r="AA5327">
        <v>34.198017465676855</v>
      </c>
      <c r="AB5327">
        <v>0.16716859411632501</v>
      </c>
      <c r="AC5327">
        <v>70.065122716275624</v>
      </c>
      <c r="AD5327">
        <v>0</v>
      </c>
      <c r="AE5327">
        <v>126.97445820392355</v>
      </c>
    </row>
    <row r="5328" spans="1:31" x14ac:dyDescent="0.25">
      <c r="A5328">
        <v>1881760</v>
      </c>
      <c r="B5328">
        <v>1</v>
      </c>
      <c r="C5328" t="s">
        <v>81</v>
      </c>
      <c r="D5328" t="s">
        <v>115</v>
      </c>
      <c r="E5328" t="s">
        <v>146</v>
      </c>
      <c r="F5328" t="s">
        <v>12013</v>
      </c>
      <c r="G5328" t="s">
        <v>148</v>
      </c>
      <c r="H5328" t="s">
        <v>143</v>
      </c>
      <c r="I5328" t="s">
        <v>135</v>
      </c>
      <c r="J5328" t="s">
        <v>136</v>
      </c>
      <c r="K5328" t="s">
        <v>137</v>
      </c>
      <c r="L5328" t="s">
        <v>15279</v>
      </c>
      <c r="M5328" t="s">
        <v>15280</v>
      </c>
      <c r="N5328">
        <v>0.67305555500000003</v>
      </c>
      <c r="O5328">
        <v>0</v>
      </c>
      <c r="P5328">
        <v>19</v>
      </c>
      <c r="Q5328">
        <v>0</v>
      </c>
      <c r="R5328">
        <v>5</v>
      </c>
      <c r="S5328">
        <v>0</v>
      </c>
      <c r="T5328">
        <v>0</v>
      </c>
      <c r="U5328">
        <v>0</v>
      </c>
      <c r="V5328">
        <v>0</v>
      </c>
      <c r="W5328">
        <v>0</v>
      </c>
      <c r="X5328">
        <v>1.1226744791665242</v>
      </c>
      <c r="Y5328">
        <v>0</v>
      </c>
      <c r="Z5328">
        <v>1.9372726334349422</v>
      </c>
      <c r="AA5328">
        <v>0</v>
      </c>
      <c r="AB5328">
        <v>0</v>
      </c>
      <c r="AC5328">
        <v>0</v>
      </c>
      <c r="AD5328">
        <v>0</v>
      </c>
      <c r="AE5328">
        <v>3.0599471126014661</v>
      </c>
    </row>
    <row r="5329" spans="1:31" x14ac:dyDescent="0.25">
      <c r="A5329">
        <v>1881763</v>
      </c>
      <c r="B5329">
        <v>1</v>
      </c>
      <c r="C5329" t="s">
        <v>80</v>
      </c>
      <c r="D5329" t="s">
        <v>100</v>
      </c>
      <c r="E5329" t="s">
        <v>140</v>
      </c>
      <c r="F5329" t="s">
        <v>15281</v>
      </c>
      <c r="G5329" t="s">
        <v>200</v>
      </c>
      <c r="H5329" t="s">
        <v>143</v>
      </c>
      <c r="I5329" t="s">
        <v>135</v>
      </c>
      <c r="J5329" t="s">
        <v>136</v>
      </c>
      <c r="K5329" t="s">
        <v>137</v>
      </c>
      <c r="L5329" t="s">
        <v>15282</v>
      </c>
      <c r="M5329" t="s">
        <v>15283</v>
      </c>
      <c r="N5329">
        <v>1.628055555</v>
      </c>
      <c r="O5329">
        <v>0</v>
      </c>
      <c r="P5329">
        <v>1</v>
      </c>
      <c r="Q5329">
        <v>0</v>
      </c>
      <c r="R5329">
        <v>0</v>
      </c>
      <c r="S5329">
        <v>0</v>
      </c>
      <c r="T5329">
        <v>0</v>
      </c>
      <c r="U5329">
        <v>0</v>
      </c>
      <c r="V5329">
        <v>0</v>
      </c>
      <c r="W5329">
        <v>0</v>
      </c>
      <c r="X5329">
        <v>0.22326433067644447</v>
      </c>
      <c r="Y5329">
        <v>0</v>
      </c>
      <c r="Z5329">
        <v>0</v>
      </c>
      <c r="AA5329">
        <v>0</v>
      </c>
      <c r="AB5329">
        <v>0</v>
      </c>
      <c r="AC5329">
        <v>0</v>
      </c>
      <c r="AD5329">
        <v>0</v>
      </c>
      <c r="AE5329">
        <v>0.22326433067644447</v>
      </c>
    </row>
    <row r="5330" spans="1:31" x14ac:dyDescent="0.25">
      <c r="A5330">
        <v>1881764</v>
      </c>
      <c r="B5330">
        <v>1</v>
      </c>
      <c r="C5330" t="s">
        <v>80</v>
      </c>
      <c r="D5330" t="s">
        <v>98</v>
      </c>
      <c r="E5330" t="s">
        <v>146</v>
      </c>
      <c r="F5330" t="s">
        <v>15284</v>
      </c>
      <c r="G5330" t="s">
        <v>148</v>
      </c>
      <c r="H5330" t="s">
        <v>143</v>
      </c>
      <c r="I5330" t="s">
        <v>135</v>
      </c>
      <c r="J5330" t="s">
        <v>136</v>
      </c>
      <c r="K5330" t="s">
        <v>137</v>
      </c>
      <c r="L5330" t="s">
        <v>15285</v>
      </c>
      <c r="M5330" t="s">
        <v>15286</v>
      </c>
      <c r="N5330">
        <v>1.1922222220000001</v>
      </c>
      <c r="O5330">
        <v>0</v>
      </c>
      <c r="P5330">
        <v>4</v>
      </c>
      <c r="Q5330">
        <v>0</v>
      </c>
      <c r="R5330">
        <v>0</v>
      </c>
      <c r="S5330">
        <v>0</v>
      </c>
      <c r="T5330">
        <v>1</v>
      </c>
      <c r="U5330">
        <v>0</v>
      </c>
      <c r="V5330">
        <v>0</v>
      </c>
      <c r="W5330">
        <v>0</v>
      </c>
      <c r="X5330">
        <v>2.9060634221003911</v>
      </c>
      <c r="Y5330">
        <v>0</v>
      </c>
      <c r="Z5330">
        <v>0</v>
      </c>
      <c r="AA5330">
        <v>0</v>
      </c>
      <c r="AB5330">
        <v>0.70860817410674182</v>
      </c>
      <c r="AC5330">
        <v>0</v>
      </c>
      <c r="AD5330">
        <v>0</v>
      </c>
      <c r="AE5330">
        <v>3.614671596207133</v>
      </c>
    </row>
    <row r="5331" spans="1:31" x14ac:dyDescent="0.25">
      <c r="A5331">
        <v>1881765</v>
      </c>
      <c r="B5331">
        <v>1</v>
      </c>
      <c r="C5331" t="s">
        <v>80</v>
      </c>
      <c r="D5331" t="s">
        <v>93</v>
      </c>
      <c r="E5331" t="s">
        <v>146</v>
      </c>
      <c r="F5331" t="s">
        <v>15287</v>
      </c>
      <c r="G5331" t="s">
        <v>148</v>
      </c>
      <c r="H5331" t="s">
        <v>143</v>
      </c>
      <c r="I5331" t="s">
        <v>135</v>
      </c>
      <c r="J5331" t="s">
        <v>136</v>
      </c>
      <c r="K5331" t="s">
        <v>137</v>
      </c>
      <c r="L5331" t="s">
        <v>15288</v>
      </c>
      <c r="M5331" t="s">
        <v>15289</v>
      </c>
      <c r="N5331">
        <v>1.0747222219999999</v>
      </c>
      <c r="O5331">
        <v>0</v>
      </c>
      <c r="P5331">
        <v>0</v>
      </c>
      <c r="Q5331">
        <v>0</v>
      </c>
      <c r="R5331">
        <v>5</v>
      </c>
      <c r="S5331">
        <v>0</v>
      </c>
      <c r="T5331">
        <v>10</v>
      </c>
      <c r="U5331">
        <v>0</v>
      </c>
      <c r="V5331">
        <v>0</v>
      </c>
      <c r="W5331">
        <v>0</v>
      </c>
      <c r="X5331">
        <v>0</v>
      </c>
      <c r="Y5331">
        <v>0</v>
      </c>
      <c r="Z5331">
        <v>18.276799533866676</v>
      </c>
      <c r="AA5331">
        <v>0</v>
      </c>
      <c r="AB5331">
        <v>11.916560586093651</v>
      </c>
      <c r="AC5331">
        <v>0</v>
      </c>
      <c r="AD5331">
        <v>0</v>
      </c>
      <c r="AE5331">
        <v>30.193360119960325</v>
      </c>
    </row>
    <row r="5332" spans="1:31" x14ac:dyDescent="0.25">
      <c r="A5332">
        <v>1881768</v>
      </c>
      <c r="B5332">
        <v>1</v>
      </c>
      <c r="C5332" t="s">
        <v>80</v>
      </c>
      <c r="D5332" t="s">
        <v>82</v>
      </c>
      <c r="E5332" t="s">
        <v>222</v>
      </c>
      <c r="F5332" t="s">
        <v>15290</v>
      </c>
      <c r="G5332" t="s">
        <v>663</v>
      </c>
      <c r="H5332" t="s">
        <v>143</v>
      </c>
      <c r="I5332" t="s">
        <v>135</v>
      </c>
      <c r="J5332" t="s">
        <v>136</v>
      </c>
      <c r="K5332" t="s">
        <v>137</v>
      </c>
      <c r="L5332" t="s">
        <v>15291</v>
      </c>
      <c r="M5332" t="s">
        <v>15292</v>
      </c>
      <c r="N5332">
        <v>4.011666666</v>
      </c>
      <c r="O5332">
        <v>0</v>
      </c>
      <c r="P5332">
        <v>43</v>
      </c>
      <c r="Q5332">
        <v>0</v>
      </c>
      <c r="R5332">
        <v>0</v>
      </c>
      <c r="S5332">
        <v>0</v>
      </c>
      <c r="T5332">
        <v>9</v>
      </c>
      <c r="U5332">
        <v>0</v>
      </c>
      <c r="V5332">
        <v>0</v>
      </c>
      <c r="W5332">
        <v>0</v>
      </c>
      <c r="X5332">
        <v>64.61997846116968</v>
      </c>
      <c r="Y5332">
        <v>0</v>
      </c>
      <c r="Z5332">
        <v>0</v>
      </c>
      <c r="AA5332">
        <v>0</v>
      </c>
      <c r="AB5332">
        <v>29.004590934461852</v>
      </c>
      <c r="AC5332">
        <v>0</v>
      </c>
      <c r="AD5332">
        <v>0</v>
      </c>
      <c r="AE5332">
        <v>93.624569395631539</v>
      </c>
    </row>
    <row r="5333" spans="1:31" x14ac:dyDescent="0.25">
      <c r="A5333">
        <v>1881769</v>
      </c>
      <c r="B5333">
        <v>1</v>
      </c>
      <c r="C5333" t="s">
        <v>80</v>
      </c>
      <c r="D5333" t="s">
        <v>93</v>
      </c>
      <c r="E5333" t="s">
        <v>146</v>
      </c>
      <c r="F5333" t="s">
        <v>15293</v>
      </c>
      <c r="G5333" t="s">
        <v>148</v>
      </c>
      <c r="H5333" t="s">
        <v>143</v>
      </c>
      <c r="I5333" t="s">
        <v>135</v>
      </c>
      <c r="J5333" t="s">
        <v>136</v>
      </c>
      <c r="K5333" t="s">
        <v>137</v>
      </c>
      <c r="L5333" t="s">
        <v>15294</v>
      </c>
      <c r="M5333" t="s">
        <v>15295</v>
      </c>
      <c r="N5333">
        <v>1.588333333</v>
      </c>
      <c r="O5333">
        <v>0</v>
      </c>
      <c r="P5333">
        <v>1</v>
      </c>
      <c r="Q5333">
        <v>0</v>
      </c>
      <c r="R5333">
        <v>0</v>
      </c>
      <c r="S5333">
        <v>0</v>
      </c>
      <c r="T5333">
        <v>0</v>
      </c>
      <c r="U5333">
        <v>0</v>
      </c>
      <c r="V5333">
        <v>0</v>
      </c>
      <c r="W5333">
        <v>0</v>
      </c>
      <c r="X5333">
        <v>0.63313213426113002</v>
      </c>
      <c r="Y5333">
        <v>0</v>
      </c>
      <c r="Z5333">
        <v>0</v>
      </c>
      <c r="AA5333">
        <v>0</v>
      </c>
      <c r="AB5333">
        <v>0</v>
      </c>
      <c r="AC5333">
        <v>0</v>
      </c>
      <c r="AD5333">
        <v>0</v>
      </c>
      <c r="AE5333">
        <v>0.63313213426113002</v>
      </c>
    </row>
    <row r="5334" spans="1:31" x14ac:dyDescent="0.25">
      <c r="A5334">
        <v>1881770</v>
      </c>
      <c r="B5334">
        <v>1</v>
      </c>
      <c r="C5334" t="s">
        <v>80</v>
      </c>
      <c r="D5334" t="s">
        <v>92</v>
      </c>
      <c r="E5334" t="s">
        <v>140</v>
      </c>
      <c r="F5334" t="s">
        <v>15296</v>
      </c>
      <c r="G5334" t="s">
        <v>163</v>
      </c>
      <c r="H5334" t="s">
        <v>143</v>
      </c>
      <c r="I5334" t="s">
        <v>135</v>
      </c>
      <c r="J5334" t="s">
        <v>136</v>
      </c>
      <c r="K5334" t="s">
        <v>137</v>
      </c>
      <c r="L5334" t="s">
        <v>15297</v>
      </c>
      <c r="M5334" t="s">
        <v>15298</v>
      </c>
      <c r="N5334">
        <v>2.4963888879999998</v>
      </c>
      <c r="O5334">
        <v>0</v>
      </c>
      <c r="P5334">
        <v>2</v>
      </c>
      <c r="Q5334">
        <v>0</v>
      </c>
      <c r="R5334">
        <v>0</v>
      </c>
      <c r="S5334">
        <v>0</v>
      </c>
      <c r="T5334">
        <v>0</v>
      </c>
      <c r="U5334">
        <v>0</v>
      </c>
      <c r="V5334">
        <v>0</v>
      </c>
      <c r="W5334">
        <v>0</v>
      </c>
      <c r="X5334">
        <v>10.145952804058417</v>
      </c>
      <c r="Y5334">
        <v>0</v>
      </c>
      <c r="Z5334">
        <v>0</v>
      </c>
      <c r="AA5334">
        <v>0</v>
      </c>
      <c r="AB5334">
        <v>0</v>
      </c>
      <c r="AC5334">
        <v>0</v>
      </c>
      <c r="AD5334">
        <v>0</v>
      </c>
      <c r="AE5334">
        <v>10.145952804058417</v>
      </c>
    </row>
    <row r="5335" spans="1:31" x14ac:dyDescent="0.25">
      <c r="A5335">
        <v>1881772</v>
      </c>
      <c r="B5335">
        <v>1</v>
      </c>
      <c r="C5335" t="s">
        <v>80</v>
      </c>
      <c r="D5335" t="s">
        <v>103</v>
      </c>
      <c r="E5335" t="s">
        <v>146</v>
      </c>
      <c r="F5335" t="s">
        <v>13473</v>
      </c>
      <c r="G5335" t="s">
        <v>148</v>
      </c>
      <c r="H5335" t="s">
        <v>143</v>
      </c>
      <c r="I5335" t="s">
        <v>135</v>
      </c>
      <c r="J5335" t="s">
        <v>136</v>
      </c>
      <c r="K5335" t="s">
        <v>137</v>
      </c>
      <c r="L5335" t="s">
        <v>15299</v>
      </c>
      <c r="M5335" t="s">
        <v>15300</v>
      </c>
      <c r="N5335">
        <v>0.74833333300000004</v>
      </c>
      <c r="O5335">
        <v>0</v>
      </c>
      <c r="P5335">
        <v>27</v>
      </c>
      <c r="Q5335">
        <v>0</v>
      </c>
      <c r="R5335">
        <v>1</v>
      </c>
      <c r="S5335">
        <v>0</v>
      </c>
      <c r="T5335">
        <v>14</v>
      </c>
      <c r="U5335">
        <v>0</v>
      </c>
      <c r="V5335">
        <v>0</v>
      </c>
      <c r="W5335">
        <v>0</v>
      </c>
      <c r="X5335">
        <v>6.9650045556553009</v>
      </c>
      <c r="Y5335">
        <v>0</v>
      </c>
      <c r="Z5335">
        <v>0.25576433236595225</v>
      </c>
      <c r="AA5335">
        <v>0</v>
      </c>
      <c r="AB5335">
        <v>16.966633544784191</v>
      </c>
      <c r="AC5335">
        <v>0</v>
      </c>
      <c r="AD5335">
        <v>0</v>
      </c>
      <c r="AE5335">
        <v>24.187402432805445</v>
      </c>
    </row>
    <row r="5336" spans="1:31" x14ac:dyDescent="0.25">
      <c r="A5336">
        <v>1881775</v>
      </c>
      <c r="B5336">
        <v>1</v>
      </c>
      <c r="C5336" t="s">
        <v>81</v>
      </c>
      <c r="D5336" t="s">
        <v>122</v>
      </c>
      <c r="E5336" t="s">
        <v>169</v>
      </c>
      <c r="F5336" t="s">
        <v>1424</v>
      </c>
      <c r="G5336" t="s">
        <v>183</v>
      </c>
      <c r="H5336" t="s">
        <v>143</v>
      </c>
      <c r="I5336" t="s">
        <v>135</v>
      </c>
      <c r="J5336" t="s">
        <v>136</v>
      </c>
      <c r="K5336" t="s">
        <v>137</v>
      </c>
      <c r="L5336" t="s">
        <v>15301</v>
      </c>
      <c r="M5336" t="s">
        <v>15302</v>
      </c>
      <c r="N5336">
        <v>0.85861111099999998</v>
      </c>
      <c r="O5336">
        <v>0</v>
      </c>
      <c r="P5336">
        <v>163</v>
      </c>
      <c r="Q5336">
        <v>0</v>
      </c>
      <c r="R5336">
        <v>0</v>
      </c>
      <c r="S5336">
        <v>0</v>
      </c>
      <c r="T5336">
        <v>9</v>
      </c>
      <c r="U5336">
        <v>0</v>
      </c>
      <c r="V5336">
        <v>0</v>
      </c>
      <c r="W5336">
        <v>0</v>
      </c>
      <c r="X5336">
        <v>19.690834224729013</v>
      </c>
      <c r="Y5336">
        <v>0</v>
      </c>
      <c r="Z5336">
        <v>0</v>
      </c>
      <c r="AA5336">
        <v>0</v>
      </c>
      <c r="AB5336">
        <v>5.7087628406998085</v>
      </c>
      <c r="AC5336">
        <v>0</v>
      </c>
      <c r="AD5336">
        <v>0</v>
      </c>
      <c r="AE5336">
        <v>25.399597065428821</v>
      </c>
    </row>
    <row r="5337" spans="1:31" x14ac:dyDescent="0.25">
      <c r="A5337">
        <v>1881777</v>
      </c>
      <c r="B5337">
        <v>1</v>
      </c>
      <c r="C5337" t="s">
        <v>81</v>
      </c>
      <c r="D5337" t="s">
        <v>126</v>
      </c>
      <c r="E5337" t="s">
        <v>131</v>
      </c>
      <c r="F5337" t="s">
        <v>15303</v>
      </c>
      <c r="G5337" t="s">
        <v>133</v>
      </c>
      <c r="H5337" t="s">
        <v>134</v>
      </c>
      <c r="I5337" t="s">
        <v>135</v>
      </c>
      <c r="J5337" t="s">
        <v>136</v>
      </c>
      <c r="K5337" t="s">
        <v>137</v>
      </c>
      <c r="L5337" t="s">
        <v>15304</v>
      </c>
      <c r="M5337" t="s">
        <v>15305</v>
      </c>
      <c r="N5337">
        <v>0.5625</v>
      </c>
      <c r="O5337">
        <v>3</v>
      </c>
      <c r="P5337">
        <v>1368</v>
      </c>
      <c r="Q5337">
        <v>65</v>
      </c>
      <c r="R5337">
        <v>411</v>
      </c>
      <c r="S5337">
        <v>14</v>
      </c>
      <c r="T5337">
        <v>70</v>
      </c>
      <c r="U5337">
        <v>0</v>
      </c>
      <c r="V5337">
        <v>0</v>
      </c>
      <c r="W5337">
        <v>1.5761447170486875</v>
      </c>
      <c r="X5337">
        <v>91.204439351172184</v>
      </c>
      <c r="Y5337">
        <v>550.13240725991182</v>
      </c>
      <c r="Z5337">
        <v>120.87707610542965</v>
      </c>
      <c r="AA5337">
        <v>53.864775343342124</v>
      </c>
      <c r="AB5337">
        <v>45.991317241687518</v>
      </c>
      <c r="AC5337">
        <v>0</v>
      </c>
      <c r="AD5337">
        <v>0</v>
      </c>
      <c r="AE5337">
        <v>863.6461600185919</v>
      </c>
    </row>
    <row r="5338" spans="1:31" x14ac:dyDescent="0.25">
      <c r="A5338">
        <v>1881779</v>
      </c>
      <c r="B5338">
        <v>1</v>
      </c>
      <c r="C5338" t="s">
        <v>80</v>
      </c>
      <c r="D5338" t="s">
        <v>96</v>
      </c>
      <c r="E5338" t="s">
        <v>146</v>
      </c>
      <c r="F5338" t="s">
        <v>15306</v>
      </c>
      <c r="G5338" t="s">
        <v>469</v>
      </c>
      <c r="H5338" t="s">
        <v>143</v>
      </c>
      <c r="I5338" t="s">
        <v>135</v>
      </c>
      <c r="J5338" t="s">
        <v>136</v>
      </c>
      <c r="K5338" t="s">
        <v>137</v>
      </c>
      <c r="L5338" t="s">
        <v>15307</v>
      </c>
      <c r="M5338" t="s">
        <v>15308</v>
      </c>
      <c r="N5338">
        <v>2.8075000000000001</v>
      </c>
      <c r="O5338">
        <v>0</v>
      </c>
      <c r="P5338">
        <v>0</v>
      </c>
      <c r="Q5338">
        <v>0</v>
      </c>
      <c r="R5338">
        <v>1</v>
      </c>
      <c r="S5338">
        <v>0</v>
      </c>
      <c r="T5338">
        <v>0</v>
      </c>
      <c r="U5338">
        <v>0</v>
      </c>
      <c r="V5338">
        <v>0</v>
      </c>
      <c r="W5338">
        <v>0</v>
      </c>
      <c r="X5338">
        <v>0</v>
      </c>
      <c r="Y5338">
        <v>0</v>
      </c>
      <c r="Z5338">
        <v>2.0153893110974999E-2</v>
      </c>
      <c r="AA5338">
        <v>0</v>
      </c>
      <c r="AB5338">
        <v>0</v>
      </c>
      <c r="AC5338">
        <v>0</v>
      </c>
      <c r="AD5338">
        <v>0</v>
      </c>
      <c r="AE5338">
        <v>2.0153893110974999E-2</v>
      </c>
    </row>
    <row r="5339" spans="1:31" x14ac:dyDescent="0.25">
      <c r="A5339">
        <v>1881781</v>
      </c>
      <c r="B5339">
        <v>1</v>
      </c>
      <c r="C5339" t="s">
        <v>80</v>
      </c>
      <c r="D5339" t="s">
        <v>85</v>
      </c>
      <c r="E5339" t="s">
        <v>140</v>
      </c>
      <c r="F5339" t="s">
        <v>15309</v>
      </c>
      <c r="G5339" t="s">
        <v>200</v>
      </c>
      <c r="H5339" t="s">
        <v>143</v>
      </c>
      <c r="I5339" t="s">
        <v>135</v>
      </c>
      <c r="J5339" t="s">
        <v>136</v>
      </c>
      <c r="K5339" t="s">
        <v>137</v>
      </c>
      <c r="L5339" t="s">
        <v>15310</v>
      </c>
      <c r="M5339" t="s">
        <v>15311</v>
      </c>
      <c r="N5339">
        <v>2.4566666659999998</v>
      </c>
      <c r="O5339">
        <v>0</v>
      </c>
      <c r="P5339">
        <v>11</v>
      </c>
      <c r="Q5339">
        <v>0</v>
      </c>
      <c r="R5339">
        <v>0</v>
      </c>
      <c r="S5339">
        <v>0</v>
      </c>
      <c r="T5339">
        <v>0</v>
      </c>
      <c r="U5339">
        <v>0</v>
      </c>
      <c r="V5339">
        <v>0</v>
      </c>
      <c r="W5339">
        <v>0</v>
      </c>
      <c r="X5339">
        <v>7.2092475864350689</v>
      </c>
      <c r="Y5339">
        <v>0</v>
      </c>
      <c r="Z5339">
        <v>0</v>
      </c>
      <c r="AA5339">
        <v>0</v>
      </c>
      <c r="AB5339">
        <v>0</v>
      </c>
      <c r="AC5339">
        <v>0</v>
      </c>
      <c r="AD5339">
        <v>0</v>
      </c>
      <c r="AE5339">
        <v>7.2092475864350689</v>
      </c>
    </row>
    <row r="5340" spans="1:31" x14ac:dyDescent="0.25">
      <c r="A5340">
        <v>1881783</v>
      </c>
      <c r="B5340">
        <v>1</v>
      </c>
      <c r="C5340" t="s">
        <v>80</v>
      </c>
      <c r="D5340" t="s">
        <v>90</v>
      </c>
      <c r="E5340" t="s">
        <v>222</v>
      </c>
      <c r="F5340" t="s">
        <v>15312</v>
      </c>
      <c r="G5340" t="s">
        <v>148</v>
      </c>
      <c r="H5340" t="s">
        <v>143</v>
      </c>
      <c r="I5340" t="s">
        <v>135</v>
      </c>
      <c r="J5340" t="s">
        <v>136</v>
      </c>
      <c r="K5340" t="s">
        <v>137</v>
      </c>
      <c r="L5340" t="s">
        <v>15313</v>
      </c>
      <c r="M5340" t="s">
        <v>15314</v>
      </c>
      <c r="N5340">
        <v>0.896666666</v>
      </c>
      <c r="O5340">
        <v>0</v>
      </c>
      <c r="P5340">
        <v>45</v>
      </c>
      <c r="Q5340">
        <v>0</v>
      </c>
      <c r="R5340">
        <v>0</v>
      </c>
      <c r="S5340">
        <v>0</v>
      </c>
      <c r="T5340">
        <v>2</v>
      </c>
      <c r="U5340">
        <v>0</v>
      </c>
      <c r="V5340">
        <v>0</v>
      </c>
      <c r="W5340">
        <v>0</v>
      </c>
      <c r="X5340">
        <v>11.342843203696241</v>
      </c>
      <c r="Y5340">
        <v>0</v>
      </c>
      <c r="Z5340">
        <v>0</v>
      </c>
      <c r="AA5340">
        <v>0</v>
      </c>
      <c r="AB5340">
        <v>0.20584931937052223</v>
      </c>
      <c r="AC5340">
        <v>0</v>
      </c>
      <c r="AD5340">
        <v>0</v>
      </c>
      <c r="AE5340">
        <v>11.548692523066762</v>
      </c>
    </row>
    <row r="5341" spans="1:31" x14ac:dyDescent="0.25">
      <c r="A5341">
        <v>1881784</v>
      </c>
      <c r="B5341">
        <v>1</v>
      </c>
      <c r="C5341" t="s">
        <v>81</v>
      </c>
      <c r="D5341" t="s">
        <v>117</v>
      </c>
      <c r="E5341" t="s">
        <v>158</v>
      </c>
      <c r="F5341" t="s">
        <v>15315</v>
      </c>
      <c r="G5341" t="s">
        <v>347</v>
      </c>
      <c r="H5341" t="s">
        <v>134</v>
      </c>
      <c r="I5341" t="s">
        <v>135</v>
      </c>
      <c r="J5341" t="s">
        <v>3</v>
      </c>
      <c r="K5341" t="s">
        <v>137</v>
      </c>
      <c r="L5341" t="s">
        <v>15316</v>
      </c>
      <c r="M5341" t="s">
        <v>15317</v>
      </c>
      <c r="N5341">
        <v>1.1686111109999999</v>
      </c>
      <c r="O5341">
        <v>0</v>
      </c>
      <c r="P5341">
        <v>19</v>
      </c>
      <c r="Q5341">
        <v>0</v>
      </c>
      <c r="R5341">
        <v>8</v>
      </c>
      <c r="S5341">
        <v>0</v>
      </c>
      <c r="T5341">
        <v>7</v>
      </c>
      <c r="U5341">
        <v>0</v>
      </c>
      <c r="V5341">
        <v>0</v>
      </c>
      <c r="W5341">
        <v>0</v>
      </c>
      <c r="X5341">
        <v>8.2215583967935952</v>
      </c>
      <c r="Y5341">
        <v>0</v>
      </c>
      <c r="Z5341">
        <v>5.7634716395666201</v>
      </c>
      <c r="AA5341">
        <v>0</v>
      </c>
      <c r="AB5341">
        <v>6.5353088769353214</v>
      </c>
      <c r="AC5341">
        <v>0</v>
      </c>
      <c r="AD5341">
        <v>0</v>
      </c>
      <c r="AE5341">
        <v>20.520338913295536</v>
      </c>
    </row>
    <row r="5342" spans="1:31" x14ac:dyDescent="0.25">
      <c r="A5342">
        <v>1881792</v>
      </c>
      <c r="B5342">
        <v>1</v>
      </c>
      <c r="C5342" t="s">
        <v>80</v>
      </c>
      <c r="D5342" t="s">
        <v>104</v>
      </c>
      <c r="E5342" t="s">
        <v>140</v>
      </c>
      <c r="F5342" t="s">
        <v>15318</v>
      </c>
      <c r="G5342" t="s">
        <v>207</v>
      </c>
      <c r="H5342" t="s">
        <v>143</v>
      </c>
      <c r="I5342" t="s">
        <v>135</v>
      </c>
      <c r="J5342" t="s">
        <v>136</v>
      </c>
      <c r="K5342" t="s">
        <v>137</v>
      </c>
      <c r="L5342" t="s">
        <v>15319</v>
      </c>
      <c r="M5342" t="s">
        <v>15320</v>
      </c>
      <c r="N5342">
        <v>1.839444444</v>
      </c>
      <c r="O5342">
        <v>0</v>
      </c>
      <c r="P5342">
        <v>3</v>
      </c>
      <c r="Q5342">
        <v>0</v>
      </c>
      <c r="R5342">
        <v>0</v>
      </c>
      <c r="S5342">
        <v>0</v>
      </c>
      <c r="T5342">
        <v>0</v>
      </c>
      <c r="U5342">
        <v>0</v>
      </c>
      <c r="V5342">
        <v>0</v>
      </c>
      <c r="W5342">
        <v>0</v>
      </c>
      <c r="X5342">
        <v>0.83878362455427791</v>
      </c>
      <c r="Y5342">
        <v>0</v>
      </c>
      <c r="Z5342">
        <v>0</v>
      </c>
      <c r="AA5342">
        <v>0</v>
      </c>
      <c r="AB5342">
        <v>0</v>
      </c>
      <c r="AC5342">
        <v>0</v>
      </c>
      <c r="AD5342">
        <v>0</v>
      </c>
      <c r="AE5342">
        <v>0.83878362455427791</v>
      </c>
    </row>
    <row r="5343" spans="1:31" x14ac:dyDescent="0.25">
      <c r="A5343">
        <v>1882197</v>
      </c>
      <c r="B5343">
        <v>1</v>
      </c>
      <c r="C5343" t="s">
        <v>80</v>
      </c>
      <c r="D5343" t="s">
        <v>97</v>
      </c>
      <c r="E5343" t="s">
        <v>140</v>
      </c>
      <c r="F5343" t="s">
        <v>15321</v>
      </c>
      <c r="G5343" t="s">
        <v>163</v>
      </c>
      <c r="H5343" t="s">
        <v>143</v>
      </c>
      <c r="I5343" t="s">
        <v>135</v>
      </c>
      <c r="J5343" t="s">
        <v>136</v>
      </c>
      <c r="K5343" t="s">
        <v>137</v>
      </c>
      <c r="L5343" t="s">
        <v>15322</v>
      </c>
      <c r="M5343" t="s">
        <v>15323</v>
      </c>
      <c r="N5343">
        <v>4.363888888</v>
      </c>
      <c r="O5343">
        <v>0</v>
      </c>
      <c r="P5343">
        <v>1</v>
      </c>
      <c r="Q5343">
        <v>0</v>
      </c>
      <c r="R5343">
        <v>0</v>
      </c>
      <c r="S5343">
        <v>0</v>
      </c>
      <c r="T5343">
        <v>0</v>
      </c>
      <c r="U5343">
        <v>0</v>
      </c>
      <c r="V5343">
        <v>0</v>
      </c>
      <c r="W5343">
        <v>0</v>
      </c>
      <c r="X5343">
        <v>1.4228492156346668</v>
      </c>
      <c r="Y5343">
        <v>0</v>
      </c>
      <c r="Z5343">
        <v>0</v>
      </c>
      <c r="AA5343">
        <v>0</v>
      </c>
      <c r="AB5343">
        <v>0</v>
      </c>
      <c r="AC5343">
        <v>0</v>
      </c>
      <c r="AD5343">
        <v>0</v>
      </c>
      <c r="AE5343">
        <v>1.4228492156346668</v>
      </c>
    </row>
    <row r="5344" spans="1:31" x14ac:dyDescent="0.25">
      <c r="A5344">
        <v>1881842</v>
      </c>
      <c r="B5344">
        <v>1</v>
      </c>
      <c r="C5344" t="s">
        <v>80</v>
      </c>
      <c r="D5344" t="s">
        <v>85</v>
      </c>
      <c r="E5344" t="s">
        <v>222</v>
      </c>
      <c r="F5344" t="s">
        <v>15324</v>
      </c>
      <c r="G5344" t="s">
        <v>148</v>
      </c>
      <c r="H5344" t="s">
        <v>143</v>
      </c>
      <c r="I5344" t="s">
        <v>135</v>
      </c>
      <c r="J5344" t="s">
        <v>136</v>
      </c>
      <c r="K5344" t="s">
        <v>137</v>
      </c>
      <c r="L5344" t="s">
        <v>15325</v>
      </c>
      <c r="M5344" t="s">
        <v>15326</v>
      </c>
      <c r="N5344">
        <v>1.457222222</v>
      </c>
      <c r="O5344">
        <v>0</v>
      </c>
      <c r="P5344">
        <v>119</v>
      </c>
      <c r="Q5344">
        <v>0</v>
      </c>
      <c r="R5344">
        <v>0</v>
      </c>
      <c r="S5344">
        <v>0</v>
      </c>
      <c r="T5344">
        <v>11</v>
      </c>
      <c r="U5344">
        <v>0</v>
      </c>
      <c r="V5344">
        <v>0</v>
      </c>
      <c r="W5344">
        <v>0</v>
      </c>
      <c r="X5344">
        <v>28.578530918631909</v>
      </c>
      <c r="Y5344">
        <v>0</v>
      </c>
      <c r="Z5344">
        <v>0</v>
      </c>
      <c r="AA5344">
        <v>0</v>
      </c>
      <c r="AB5344">
        <v>5.5815119451727266</v>
      </c>
      <c r="AC5344">
        <v>0</v>
      </c>
      <c r="AD5344">
        <v>0</v>
      </c>
      <c r="AE5344">
        <v>34.160042863804634</v>
      </c>
    </row>
    <row r="5345" spans="1:31" x14ac:dyDescent="0.25">
      <c r="A5345">
        <v>1882366</v>
      </c>
      <c r="B5345">
        <v>1</v>
      </c>
      <c r="C5345" t="s">
        <v>81</v>
      </c>
      <c r="D5345" t="s">
        <v>123</v>
      </c>
      <c r="E5345" t="s">
        <v>140</v>
      </c>
      <c r="F5345" t="s">
        <v>15327</v>
      </c>
      <c r="G5345" t="s">
        <v>163</v>
      </c>
      <c r="H5345" t="s">
        <v>143</v>
      </c>
      <c r="I5345" t="s">
        <v>135</v>
      </c>
      <c r="J5345" t="s">
        <v>136</v>
      </c>
      <c r="K5345" t="s">
        <v>137</v>
      </c>
      <c r="L5345" t="s">
        <v>15328</v>
      </c>
      <c r="M5345" t="s">
        <v>15329</v>
      </c>
      <c r="N5345">
        <v>2.8086111109999998</v>
      </c>
      <c r="O5345">
        <v>0</v>
      </c>
      <c r="P5345">
        <v>1</v>
      </c>
      <c r="Q5345">
        <v>0</v>
      </c>
      <c r="R5345">
        <v>0</v>
      </c>
      <c r="S5345">
        <v>0</v>
      </c>
      <c r="T5345">
        <v>1</v>
      </c>
      <c r="U5345">
        <v>0</v>
      </c>
      <c r="V5345">
        <v>0</v>
      </c>
      <c r="W5345">
        <v>0</v>
      </c>
      <c r="X5345">
        <v>0.38777475723792387</v>
      </c>
      <c r="Y5345">
        <v>0</v>
      </c>
      <c r="Z5345">
        <v>0</v>
      </c>
      <c r="AA5345">
        <v>0</v>
      </c>
      <c r="AB5345">
        <v>1.3635296128544445E-3</v>
      </c>
      <c r="AC5345">
        <v>0</v>
      </c>
      <c r="AD5345">
        <v>0</v>
      </c>
      <c r="AE5345">
        <v>0.38913828685077834</v>
      </c>
    </row>
    <row r="5346" spans="1:31" x14ac:dyDescent="0.25">
      <c r="A5346">
        <v>1882389</v>
      </c>
      <c r="B5346">
        <v>1</v>
      </c>
      <c r="C5346" t="s">
        <v>80</v>
      </c>
      <c r="D5346" t="s">
        <v>100</v>
      </c>
      <c r="E5346" t="s">
        <v>210</v>
      </c>
      <c r="F5346" t="s">
        <v>5304</v>
      </c>
      <c r="G5346" t="s">
        <v>133</v>
      </c>
      <c r="H5346" t="s">
        <v>134</v>
      </c>
      <c r="I5346" t="s">
        <v>135</v>
      </c>
      <c r="J5346" t="s">
        <v>136</v>
      </c>
      <c r="K5346" t="s">
        <v>137</v>
      </c>
      <c r="L5346" t="s">
        <v>15330</v>
      </c>
      <c r="M5346" t="s">
        <v>15331</v>
      </c>
      <c r="N5346">
        <v>1.186666666</v>
      </c>
      <c r="O5346">
        <v>6</v>
      </c>
      <c r="P5346">
        <v>0</v>
      </c>
      <c r="Q5346">
        <v>57</v>
      </c>
      <c r="R5346">
        <v>22</v>
      </c>
      <c r="S5346">
        <v>5</v>
      </c>
      <c r="T5346">
        <v>0</v>
      </c>
      <c r="U5346">
        <v>0</v>
      </c>
      <c r="V5346">
        <v>0</v>
      </c>
      <c r="W5346">
        <v>6.9299771680955775</v>
      </c>
      <c r="X5346">
        <v>0</v>
      </c>
      <c r="Y5346">
        <v>109.73498676282479</v>
      </c>
      <c r="Z5346">
        <v>32.09046798259719</v>
      </c>
      <c r="AA5346">
        <v>33.060862955927604</v>
      </c>
      <c r="AB5346">
        <v>0</v>
      </c>
      <c r="AC5346">
        <v>0</v>
      </c>
      <c r="AD5346">
        <v>0</v>
      </c>
      <c r="AE5346">
        <v>181.81629486944516</v>
      </c>
    </row>
    <row r="5347" spans="1:31" x14ac:dyDescent="0.25">
      <c r="A5347">
        <v>1882243</v>
      </c>
      <c r="B5347">
        <v>1</v>
      </c>
      <c r="C5347" t="s">
        <v>80</v>
      </c>
      <c r="D5347" t="s">
        <v>106</v>
      </c>
      <c r="E5347" t="s">
        <v>210</v>
      </c>
      <c r="F5347" t="s">
        <v>7097</v>
      </c>
      <c r="G5347" t="s">
        <v>476</v>
      </c>
      <c r="H5347" t="s">
        <v>134</v>
      </c>
      <c r="I5347" t="s">
        <v>135</v>
      </c>
      <c r="J5347" t="s">
        <v>136</v>
      </c>
      <c r="K5347" t="s">
        <v>137</v>
      </c>
      <c r="L5347" t="s">
        <v>15332</v>
      </c>
      <c r="M5347" t="s">
        <v>15333</v>
      </c>
      <c r="N5347">
        <v>1.2561111110000001</v>
      </c>
      <c r="O5347">
        <v>0</v>
      </c>
      <c r="P5347">
        <v>7</v>
      </c>
      <c r="Q5347">
        <v>29</v>
      </c>
      <c r="R5347">
        <v>54</v>
      </c>
      <c r="S5347">
        <v>9</v>
      </c>
      <c r="T5347">
        <v>13</v>
      </c>
      <c r="U5347">
        <v>1</v>
      </c>
      <c r="V5347">
        <v>0</v>
      </c>
      <c r="W5347">
        <v>0</v>
      </c>
      <c r="X5347">
        <v>4.6199792802883888</v>
      </c>
      <c r="Y5347">
        <v>506.04031512669917</v>
      </c>
      <c r="Z5347">
        <v>482.30131137762601</v>
      </c>
      <c r="AA5347">
        <v>106.42583620116709</v>
      </c>
      <c r="AB5347">
        <v>98.028292920080261</v>
      </c>
      <c r="AC5347">
        <v>30.859399052112003</v>
      </c>
      <c r="AD5347">
        <v>0</v>
      </c>
      <c r="AE5347">
        <v>1228.2751339579729</v>
      </c>
    </row>
    <row r="5348" spans="1:31" x14ac:dyDescent="0.25">
      <c r="A5348">
        <v>1882220</v>
      </c>
      <c r="B5348">
        <v>1</v>
      </c>
      <c r="C5348" t="s">
        <v>80</v>
      </c>
      <c r="D5348" t="s">
        <v>106</v>
      </c>
      <c r="E5348" t="s">
        <v>146</v>
      </c>
      <c r="F5348" t="s">
        <v>15334</v>
      </c>
      <c r="G5348" t="s">
        <v>148</v>
      </c>
      <c r="H5348" t="s">
        <v>143</v>
      </c>
      <c r="I5348" t="s">
        <v>135</v>
      </c>
      <c r="J5348" t="s">
        <v>136</v>
      </c>
      <c r="K5348" t="s">
        <v>137</v>
      </c>
      <c r="L5348" t="s">
        <v>15335</v>
      </c>
      <c r="M5348" t="s">
        <v>15336</v>
      </c>
      <c r="N5348">
        <v>2.8238888879999999</v>
      </c>
      <c r="O5348">
        <v>0</v>
      </c>
      <c r="P5348">
        <v>0</v>
      </c>
      <c r="Q5348">
        <v>0</v>
      </c>
      <c r="R5348">
        <v>1</v>
      </c>
      <c r="S5348">
        <v>0</v>
      </c>
      <c r="T5348">
        <v>0</v>
      </c>
      <c r="U5348">
        <v>0</v>
      </c>
      <c r="V5348">
        <v>0</v>
      </c>
      <c r="W5348">
        <v>0</v>
      </c>
      <c r="X5348">
        <v>0</v>
      </c>
      <c r="Y5348">
        <v>0</v>
      </c>
      <c r="Z5348">
        <v>10.945739699621083</v>
      </c>
      <c r="AA5348">
        <v>0</v>
      </c>
      <c r="AB5348">
        <v>0</v>
      </c>
      <c r="AC5348">
        <v>0</v>
      </c>
      <c r="AD5348">
        <v>0</v>
      </c>
      <c r="AE5348">
        <v>10.945739699621083</v>
      </c>
    </row>
    <row r="5349" spans="1:31" x14ac:dyDescent="0.25">
      <c r="A5349">
        <v>1882343</v>
      </c>
      <c r="B5349">
        <v>1</v>
      </c>
      <c r="C5349" t="s">
        <v>80</v>
      </c>
      <c r="D5349" t="s">
        <v>110</v>
      </c>
      <c r="E5349" t="s">
        <v>146</v>
      </c>
      <c r="F5349" t="s">
        <v>15337</v>
      </c>
      <c r="G5349" t="s">
        <v>148</v>
      </c>
      <c r="H5349" t="s">
        <v>143</v>
      </c>
      <c r="I5349" t="s">
        <v>135</v>
      </c>
      <c r="J5349" t="s">
        <v>136</v>
      </c>
      <c r="K5349" t="s">
        <v>137</v>
      </c>
      <c r="L5349" t="s">
        <v>15338</v>
      </c>
      <c r="M5349" t="s">
        <v>15339</v>
      </c>
      <c r="N5349">
        <v>1.851388888</v>
      </c>
      <c r="O5349">
        <v>0</v>
      </c>
      <c r="P5349">
        <v>176</v>
      </c>
      <c r="Q5349">
        <v>0</v>
      </c>
      <c r="R5349">
        <v>0</v>
      </c>
      <c r="S5349">
        <v>0</v>
      </c>
      <c r="T5349">
        <v>13</v>
      </c>
      <c r="U5349">
        <v>0</v>
      </c>
      <c r="V5349">
        <v>0</v>
      </c>
      <c r="W5349">
        <v>0</v>
      </c>
      <c r="X5349">
        <v>127.94883796925728</v>
      </c>
      <c r="Y5349">
        <v>0</v>
      </c>
      <c r="Z5349">
        <v>0</v>
      </c>
      <c r="AA5349">
        <v>0</v>
      </c>
      <c r="AB5349">
        <v>5.1889770673680564</v>
      </c>
      <c r="AC5349">
        <v>0</v>
      </c>
      <c r="AD5349">
        <v>0</v>
      </c>
      <c r="AE5349">
        <v>133.13781503662534</v>
      </c>
    </row>
    <row r="5350" spans="1:31" x14ac:dyDescent="0.25">
      <c r="A5350">
        <v>1882057</v>
      </c>
      <c r="B5350">
        <v>1</v>
      </c>
      <c r="C5350" t="s">
        <v>80</v>
      </c>
      <c r="D5350" t="s">
        <v>103</v>
      </c>
      <c r="E5350" t="s">
        <v>131</v>
      </c>
      <c r="F5350" t="s">
        <v>3745</v>
      </c>
      <c r="G5350" t="s">
        <v>133</v>
      </c>
      <c r="H5350" t="s">
        <v>134</v>
      </c>
      <c r="I5350" t="s">
        <v>135</v>
      </c>
      <c r="J5350" t="s">
        <v>136</v>
      </c>
      <c r="K5350" t="s">
        <v>137</v>
      </c>
      <c r="L5350" t="s">
        <v>15340</v>
      </c>
      <c r="M5350" t="s">
        <v>15341</v>
      </c>
      <c r="N5350">
        <v>0.29138888800000001</v>
      </c>
      <c r="O5350">
        <v>12</v>
      </c>
      <c r="P5350">
        <v>1208</v>
      </c>
      <c r="Q5350">
        <v>6</v>
      </c>
      <c r="R5350">
        <v>219</v>
      </c>
      <c r="S5350">
        <v>12</v>
      </c>
      <c r="T5350">
        <v>114</v>
      </c>
      <c r="U5350">
        <v>0</v>
      </c>
      <c r="V5350">
        <v>0</v>
      </c>
      <c r="W5350">
        <v>2.6247380280996082</v>
      </c>
      <c r="X5350">
        <v>75.252443615553375</v>
      </c>
      <c r="Y5350">
        <v>24.022664253720471</v>
      </c>
      <c r="Z5350">
        <v>86.310407824752872</v>
      </c>
      <c r="AA5350">
        <v>7.3545096603167757</v>
      </c>
      <c r="AB5350">
        <v>31.96903534222923</v>
      </c>
      <c r="AC5350">
        <v>0</v>
      </c>
      <c r="AD5350">
        <v>0</v>
      </c>
      <c r="AE5350">
        <v>227.53379872467235</v>
      </c>
    </row>
    <row r="5351" spans="1:31" x14ac:dyDescent="0.25">
      <c r="A5351">
        <v>1881911</v>
      </c>
      <c r="B5351">
        <v>1</v>
      </c>
      <c r="C5351" t="s">
        <v>81</v>
      </c>
      <c r="D5351" t="s">
        <v>115</v>
      </c>
      <c r="E5351" t="s">
        <v>169</v>
      </c>
      <c r="F5351" t="s">
        <v>12050</v>
      </c>
      <c r="G5351" t="s">
        <v>171</v>
      </c>
      <c r="H5351" t="s">
        <v>143</v>
      </c>
      <c r="I5351" t="s">
        <v>135</v>
      </c>
      <c r="J5351" t="s">
        <v>136</v>
      </c>
      <c r="K5351" t="s">
        <v>172</v>
      </c>
      <c r="L5351" t="s">
        <v>15342</v>
      </c>
      <c r="M5351" t="s">
        <v>15343</v>
      </c>
      <c r="N5351">
        <v>8.0558111110000006</v>
      </c>
      <c r="O5351">
        <v>0</v>
      </c>
      <c r="P5351">
        <v>56</v>
      </c>
      <c r="Q5351">
        <v>0</v>
      </c>
      <c r="R5351">
        <v>3</v>
      </c>
      <c r="S5351">
        <v>0</v>
      </c>
      <c r="T5351">
        <v>2</v>
      </c>
      <c r="U5351">
        <v>0</v>
      </c>
      <c r="V5351">
        <v>0</v>
      </c>
      <c r="W5351">
        <v>0</v>
      </c>
      <c r="X5351">
        <v>59.463011285697974</v>
      </c>
      <c r="Y5351">
        <v>0</v>
      </c>
      <c r="Z5351">
        <v>31.281315567847159</v>
      </c>
      <c r="AA5351">
        <v>0</v>
      </c>
      <c r="AB5351">
        <v>0.44773794567524444</v>
      </c>
      <c r="AC5351">
        <v>0</v>
      </c>
      <c r="AD5351">
        <v>0</v>
      </c>
      <c r="AE5351">
        <v>91.192064799220375</v>
      </c>
    </row>
    <row r="5352" spans="1:31" x14ac:dyDescent="0.25">
      <c r="A5352">
        <v>1882157</v>
      </c>
      <c r="B5352">
        <v>1</v>
      </c>
      <c r="C5352" t="s">
        <v>80</v>
      </c>
      <c r="D5352" t="s">
        <v>105</v>
      </c>
      <c r="E5352" t="s">
        <v>210</v>
      </c>
      <c r="F5352" t="s">
        <v>15344</v>
      </c>
      <c r="G5352" t="s">
        <v>133</v>
      </c>
      <c r="H5352" t="s">
        <v>134</v>
      </c>
      <c r="I5352" t="s">
        <v>135</v>
      </c>
      <c r="J5352" t="s">
        <v>136</v>
      </c>
      <c r="K5352" t="s">
        <v>137</v>
      </c>
      <c r="L5352" t="s">
        <v>15345</v>
      </c>
      <c r="M5352" t="s">
        <v>15346</v>
      </c>
      <c r="N5352">
        <v>5.4836111110000001</v>
      </c>
      <c r="O5352">
        <v>15</v>
      </c>
      <c r="P5352">
        <v>29</v>
      </c>
      <c r="Q5352">
        <v>18</v>
      </c>
      <c r="R5352">
        <v>0</v>
      </c>
      <c r="S5352">
        <v>13</v>
      </c>
      <c r="T5352">
        <v>0</v>
      </c>
      <c r="U5352">
        <v>0</v>
      </c>
      <c r="V5352">
        <v>0</v>
      </c>
      <c r="W5352">
        <v>83.536921609858894</v>
      </c>
      <c r="X5352">
        <v>43.74844871620386</v>
      </c>
      <c r="Y5352">
        <v>428.71245247290449</v>
      </c>
      <c r="Z5352">
        <v>0</v>
      </c>
      <c r="AA5352">
        <v>698.19567522351201</v>
      </c>
      <c r="AB5352">
        <v>0</v>
      </c>
      <c r="AC5352">
        <v>0</v>
      </c>
      <c r="AD5352">
        <v>0</v>
      </c>
      <c r="AE5352">
        <v>1254.1934980224792</v>
      </c>
    </row>
    <row r="5353" spans="1:31" x14ac:dyDescent="0.25">
      <c r="A5353">
        <v>1882306</v>
      </c>
      <c r="B5353">
        <v>1</v>
      </c>
      <c r="C5353" t="s">
        <v>81</v>
      </c>
      <c r="D5353" t="s">
        <v>118</v>
      </c>
      <c r="E5353" t="s">
        <v>146</v>
      </c>
      <c r="F5353" t="s">
        <v>15347</v>
      </c>
      <c r="G5353" t="s">
        <v>148</v>
      </c>
      <c r="H5353" t="s">
        <v>143</v>
      </c>
      <c r="I5353" t="s">
        <v>135</v>
      </c>
      <c r="J5353" t="s">
        <v>136</v>
      </c>
      <c r="K5353" t="s">
        <v>137</v>
      </c>
      <c r="L5353" t="s">
        <v>15348</v>
      </c>
      <c r="M5353" t="s">
        <v>15349</v>
      </c>
      <c r="N5353">
        <v>2.6555555549999998</v>
      </c>
      <c r="O5353">
        <v>0</v>
      </c>
      <c r="P5353">
        <v>63</v>
      </c>
      <c r="Q5353">
        <v>0</v>
      </c>
      <c r="R5353">
        <v>1</v>
      </c>
      <c r="S5353">
        <v>0</v>
      </c>
      <c r="T5353">
        <v>4</v>
      </c>
      <c r="U5353">
        <v>0</v>
      </c>
      <c r="V5353">
        <v>0</v>
      </c>
      <c r="W5353">
        <v>0</v>
      </c>
      <c r="X5353">
        <v>39.441147713174978</v>
      </c>
      <c r="Y5353">
        <v>0</v>
      </c>
      <c r="Z5353">
        <v>39.90080469208408</v>
      </c>
      <c r="AA5353">
        <v>0</v>
      </c>
      <c r="AB5353">
        <v>1.1957277267852116</v>
      </c>
      <c r="AC5353">
        <v>0</v>
      </c>
      <c r="AD5353">
        <v>0</v>
      </c>
      <c r="AE5353">
        <v>80.537680132044272</v>
      </c>
    </row>
    <row r="5354" spans="1:31" x14ac:dyDescent="0.25">
      <c r="A5354">
        <v>1882303</v>
      </c>
      <c r="B5354">
        <v>1</v>
      </c>
      <c r="C5354" t="s">
        <v>80</v>
      </c>
      <c r="D5354" t="s">
        <v>95</v>
      </c>
      <c r="E5354" t="s">
        <v>229</v>
      </c>
      <c r="F5354" t="s">
        <v>15350</v>
      </c>
      <c r="G5354" t="s">
        <v>133</v>
      </c>
      <c r="H5354" t="s">
        <v>134</v>
      </c>
      <c r="I5354" t="s">
        <v>135</v>
      </c>
      <c r="J5354" t="s">
        <v>136</v>
      </c>
      <c r="K5354" t="s">
        <v>137</v>
      </c>
      <c r="L5354" t="s">
        <v>15351</v>
      </c>
      <c r="M5354" t="s">
        <v>15352</v>
      </c>
      <c r="N5354">
        <v>0.23027777699999999</v>
      </c>
      <c r="O5354">
        <v>1</v>
      </c>
      <c r="P5354">
        <v>10396</v>
      </c>
      <c r="Q5354">
        <v>3</v>
      </c>
      <c r="R5354">
        <v>1</v>
      </c>
      <c r="S5354">
        <v>15</v>
      </c>
      <c r="T5354">
        <v>1119</v>
      </c>
      <c r="U5354">
        <v>0</v>
      </c>
      <c r="V5354">
        <v>0</v>
      </c>
      <c r="W5354">
        <v>0.10863722936263333</v>
      </c>
      <c r="X5354">
        <v>611.47885710684488</v>
      </c>
      <c r="Y5354">
        <v>1.0512926019931319</v>
      </c>
      <c r="Z5354">
        <v>6.2652224238291115E-2</v>
      </c>
      <c r="AA5354">
        <v>136.52835836179048</v>
      </c>
      <c r="AB5354">
        <v>743.44381481531798</v>
      </c>
      <c r="AC5354">
        <v>0</v>
      </c>
      <c r="AD5354">
        <v>0</v>
      </c>
      <c r="AE5354">
        <v>1492.6736123395476</v>
      </c>
    </row>
    <row r="5355" spans="1:31" x14ac:dyDescent="0.25">
      <c r="A5355">
        <v>1881971</v>
      </c>
      <c r="B5355">
        <v>1</v>
      </c>
      <c r="C5355" t="s">
        <v>80</v>
      </c>
      <c r="D5355" t="s">
        <v>106</v>
      </c>
      <c r="E5355" t="s">
        <v>146</v>
      </c>
      <c r="F5355" t="s">
        <v>15353</v>
      </c>
      <c r="G5355" t="s">
        <v>148</v>
      </c>
      <c r="H5355" t="s">
        <v>143</v>
      </c>
      <c r="I5355" t="s">
        <v>135</v>
      </c>
      <c r="J5355" t="s">
        <v>136</v>
      </c>
      <c r="K5355" t="s">
        <v>137</v>
      </c>
      <c r="L5355" t="s">
        <v>15354</v>
      </c>
      <c r="M5355" t="s">
        <v>15355</v>
      </c>
      <c r="N5355">
        <v>0.61166666599999997</v>
      </c>
      <c r="O5355">
        <v>0</v>
      </c>
      <c r="P5355">
        <v>4</v>
      </c>
      <c r="Q5355">
        <v>0</v>
      </c>
      <c r="R5355">
        <v>7</v>
      </c>
      <c r="S5355">
        <v>0</v>
      </c>
      <c r="T5355">
        <v>3</v>
      </c>
      <c r="U5355">
        <v>0</v>
      </c>
      <c r="V5355">
        <v>0</v>
      </c>
      <c r="W5355">
        <v>0</v>
      </c>
      <c r="X5355">
        <v>1.6706570034606738</v>
      </c>
      <c r="Y5355">
        <v>0</v>
      </c>
      <c r="Z5355">
        <v>16.425509467541435</v>
      </c>
      <c r="AA5355">
        <v>0</v>
      </c>
      <c r="AB5355">
        <v>5.0622603976432003</v>
      </c>
      <c r="AC5355">
        <v>0</v>
      </c>
      <c r="AD5355">
        <v>0</v>
      </c>
      <c r="AE5355">
        <v>23.158426868645307</v>
      </c>
    </row>
    <row r="5356" spans="1:31" x14ac:dyDescent="0.25">
      <c r="A5356">
        <v>1882326</v>
      </c>
      <c r="B5356">
        <v>1</v>
      </c>
      <c r="C5356" t="s">
        <v>80</v>
      </c>
      <c r="D5356" t="s">
        <v>100</v>
      </c>
      <c r="E5356" t="s">
        <v>169</v>
      </c>
      <c r="F5356" t="s">
        <v>4435</v>
      </c>
      <c r="G5356" t="s">
        <v>183</v>
      </c>
      <c r="H5356" t="s">
        <v>143</v>
      </c>
      <c r="I5356" t="s">
        <v>135</v>
      </c>
      <c r="J5356" t="s">
        <v>136</v>
      </c>
      <c r="K5356" t="s">
        <v>137</v>
      </c>
      <c r="L5356" t="s">
        <v>15356</v>
      </c>
      <c r="M5356" t="s">
        <v>15357</v>
      </c>
      <c r="N5356">
        <v>2.596944444</v>
      </c>
      <c r="O5356">
        <v>0</v>
      </c>
      <c r="P5356">
        <v>88</v>
      </c>
      <c r="Q5356">
        <v>0</v>
      </c>
      <c r="R5356">
        <v>7</v>
      </c>
      <c r="S5356">
        <v>0</v>
      </c>
      <c r="T5356">
        <v>1</v>
      </c>
      <c r="U5356">
        <v>0</v>
      </c>
      <c r="V5356">
        <v>0</v>
      </c>
      <c r="W5356">
        <v>0</v>
      </c>
      <c r="X5356">
        <v>86.883683005140213</v>
      </c>
      <c r="Y5356">
        <v>0</v>
      </c>
      <c r="Z5356">
        <v>182.45022957180544</v>
      </c>
      <c r="AA5356">
        <v>0</v>
      </c>
      <c r="AB5356">
        <v>0.21078126218926752</v>
      </c>
      <c r="AC5356">
        <v>0</v>
      </c>
      <c r="AD5356">
        <v>0</v>
      </c>
      <c r="AE5356">
        <v>269.54469383913488</v>
      </c>
    </row>
    <row r="5357" spans="1:31" x14ac:dyDescent="0.25">
      <c r="A5357">
        <v>1882091</v>
      </c>
      <c r="B5357">
        <v>1</v>
      </c>
      <c r="C5357" t="s">
        <v>80</v>
      </c>
      <c r="D5357" t="s">
        <v>104</v>
      </c>
      <c r="E5357" t="s">
        <v>146</v>
      </c>
      <c r="F5357" t="s">
        <v>15358</v>
      </c>
      <c r="G5357" t="s">
        <v>148</v>
      </c>
      <c r="H5357" t="s">
        <v>143</v>
      </c>
      <c r="I5357" t="s">
        <v>135</v>
      </c>
      <c r="J5357" t="s">
        <v>136</v>
      </c>
      <c r="K5357" t="s">
        <v>137</v>
      </c>
      <c r="L5357" t="s">
        <v>15359</v>
      </c>
      <c r="M5357" t="s">
        <v>15360</v>
      </c>
      <c r="N5357">
        <v>2.2708333330000001</v>
      </c>
      <c r="O5357">
        <v>0</v>
      </c>
      <c r="P5357">
        <v>82</v>
      </c>
      <c r="Q5357">
        <v>0</v>
      </c>
      <c r="R5357">
        <v>0</v>
      </c>
      <c r="S5357">
        <v>0</v>
      </c>
      <c r="T5357">
        <v>1</v>
      </c>
      <c r="U5357">
        <v>0</v>
      </c>
      <c r="V5357">
        <v>0</v>
      </c>
      <c r="W5357">
        <v>0</v>
      </c>
      <c r="X5357">
        <v>38.907052636981248</v>
      </c>
      <c r="Y5357">
        <v>0</v>
      </c>
      <c r="Z5357">
        <v>0</v>
      </c>
      <c r="AA5357">
        <v>0</v>
      </c>
      <c r="AB5357">
        <v>0.37440264198005174</v>
      </c>
      <c r="AC5357">
        <v>0</v>
      </c>
      <c r="AD5357">
        <v>0</v>
      </c>
      <c r="AE5357">
        <v>39.281455278961303</v>
      </c>
    </row>
    <row r="5358" spans="1:31" x14ac:dyDescent="0.25">
      <c r="A5358">
        <v>1881928</v>
      </c>
      <c r="B5358">
        <v>1</v>
      </c>
      <c r="C5358" t="s">
        <v>80</v>
      </c>
      <c r="D5358" t="s">
        <v>100</v>
      </c>
      <c r="E5358" t="s">
        <v>146</v>
      </c>
      <c r="F5358" t="s">
        <v>1003</v>
      </c>
      <c r="G5358" t="s">
        <v>148</v>
      </c>
      <c r="H5358" t="s">
        <v>143</v>
      </c>
      <c r="I5358" t="s">
        <v>135</v>
      </c>
      <c r="J5358" t="s">
        <v>136</v>
      </c>
      <c r="K5358" t="s">
        <v>137</v>
      </c>
      <c r="L5358" t="s">
        <v>15361</v>
      </c>
      <c r="M5358" t="s">
        <v>15362</v>
      </c>
      <c r="N5358">
        <v>1.365277777</v>
      </c>
      <c r="O5358">
        <v>0</v>
      </c>
      <c r="P5358">
        <v>49</v>
      </c>
      <c r="Q5358">
        <v>0</v>
      </c>
      <c r="R5358">
        <v>3</v>
      </c>
      <c r="S5358">
        <v>0</v>
      </c>
      <c r="T5358">
        <v>0</v>
      </c>
      <c r="U5358">
        <v>0</v>
      </c>
      <c r="V5358">
        <v>0</v>
      </c>
      <c r="W5358">
        <v>0</v>
      </c>
      <c r="X5358">
        <v>23.993751255390727</v>
      </c>
      <c r="Y5358">
        <v>0</v>
      </c>
      <c r="Z5358">
        <v>5.723230385917601</v>
      </c>
      <c r="AA5358">
        <v>0</v>
      </c>
      <c r="AB5358">
        <v>0</v>
      </c>
      <c r="AC5358">
        <v>0</v>
      </c>
      <c r="AD5358">
        <v>0</v>
      </c>
      <c r="AE5358">
        <v>29.71698164130833</v>
      </c>
    </row>
    <row r="5359" spans="1:31" x14ac:dyDescent="0.25">
      <c r="A5359">
        <v>1881828</v>
      </c>
      <c r="B5359">
        <v>1</v>
      </c>
      <c r="C5359" t="s">
        <v>81</v>
      </c>
      <c r="D5359" t="s">
        <v>120</v>
      </c>
      <c r="E5359" t="s">
        <v>158</v>
      </c>
      <c r="F5359" t="s">
        <v>15363</v>
      </c>
      <c r="G5359" t="s">
        <v>133</v>
      </c>
      <c r="H5359" t="s">
        <v>134</v>
      </c>
      <c r="I5359" t="s">
        <v>152</v>
      </c>
      <c r="J5359" t="s">
        <v>136</v>
      </c>
      <c r="K5359" t="s">
        <v>137</v>
      </c>
      <c r="L5359" t="s">
        <v>15364</v>
      </c>
      <c r="M5359" t="s">
        <v>15365</v>
      </c>
      <c r="N5359">
        <v>1.3055555E-2</v>
      </c>
      <c r="O5359">
        <v>1</v>
      </c>
      <c r="P5359">
        <v>375</v>
      </c>
      <c r="Q5359">
        <v>15</v>
      </c>
      <c r="R5359">
        <v>14</v>
      </c>
      <c r="S5359">
        <v>1</v>
      </c>
      <c r="T5359">
        <v>29</v>
      </c>
      <c r="U5359">
        <v>0</v>
      </c>
      <c r="V5359">
        <v>0</v>
      </c>
      <c r="W5359">
        <v>1.0573758903899999E-3</v>
      </c>
      <c r="X5359">
        <v>0.58719810813313011</v>
      </c>
      <c r="Y5359">
        <v>0.43662774036969393</v>
      </c>
      <c r="Z5359">
        <v>6.0803544528268347E-2</v>
      </c>
      <c r="AA5359">
        <v>2.8908626741043619E-2</v>
      </c>
      <c r="AB5359">
        <v>6.2932306969359447E-2</v>
      </c>
      <c r="AC5359">
        <v>0</v>
      </c>
      <c r="AD5359">
        <v>0</v>
      </c>
      <c r="AE5359">
        <v>1.1775277026318856</v>
      </c>
    </row>
    <row r="5360" spans="1:31" x14ac:dyDescent="0.25">
      <c r="A5360">
        <v>1881991</v>
      </c>
      <c r="B5360">
        <v>1</v>
      </c>
      <c r="C5360" t="s">
        <v>81</v>
      </c>
      <c r="D5360" t="s">
        <v>113</v>
      </c>
      <c r="E5360" t="s">
        <v>140</v>
      </c>
      <c r="F5360" t="s">
        <v>15366</v>
      </c>
      <c r="G5360" t="s">
        <v>163</v>
      </c>
      <c r="H5360" t="s">
        <v>143</v>
      </c>
      <c r="I5360" t="s">
        <v>135</v>
      </c>
      <c r="J5360" t="s">
        <v>136</v>
      </c>
      <c r="K5360" t="s">
        <v>137</v>
      </c>
      <c r="L5360" t="s">
        <v>15367</v>
      </c>
      <c r="M5360" t="s">
        <v>15368</v>
      </c>
      <c r="N5360">
        <v>2.9594444439999998</v>
      </c>
      <c r="O5360">
        <v>0</v>
      </c>
      <c r="P5360">
        <v>1</v>
      </c>
      <c r="Q5360">
        <v>0</v>
      </c>
      <c r="R5360">
        <v>0</v>
      </c>
      <c r="S5360">
        <v>0</v>
      </c>
      <c r="T5360">
        <v>0</v>
      </c>
      <c r="U5360">
        <v>0</v>
      </c>
      <c r="V5360">
        <v>0</v>
      </c>
      <c r="W5360">
        <v>0</v>
      </c>
      <c r="X5360">
        <v>0.92513541938415012</v>
      </c>
      <c r="Y5360">
        <v>0</v>
      </c>
      <c r="Z5360">
        <v>0</v>
      </c>
      <c r="AA5360">
        <v>0</v>
      </c>
      <c r="AB5360">
        <v>0</v>
      </c>
      <c r="AC5360">
        <v>0</v>
      </c>
      <c r="AD5360">
        <v>0</v>
      </c>
      <c r="AE5360">
        <v>0.92513541938415012</v>
      </c>
    </row>
    <row r="5361" spans="1:31" x14ac:dyDescent="0.25">
      <c r="A5361">
        <v>1882283</v>
      </c>
      <c r="B5361">
        <v>1</v>
      </c>
      <c r="C5361" t="s">
        <v>81</v>
      </c>
      <c r="D5361" t="s">
        <v>128</v>
      </c>
      <c r="E5361" t="s">
        <v>146</v>
      </c>
      <c r="F5361" t="s">
        <v>15369</v>
      </c>
      <c r="G5361" t="s">
        <v>148</v>
      </c>
      <c r="H5361" t="s">
        <v>143</v>
      </c>
      <c r="I5361" t="s">
        <v>135</v>
      </c>
      <c r="J5361" t="s">
        <v>136</v>
      </c>
      <c r="K5361" t="s">
        <v>137</v>
      </c>
      <c r="L5361" t="s">
        <v>15370</v>
      </c>
      <c r="M5361" t="s">
        <v>15371</v>
      </c>
      <c r="N5361">
        <v>1.715833333</v>
      </c>
      <c r="O5361">
        <v>0</v>
      </c>
      <c r="P5361">
        <v>72</v>
      </c>
      <c r="Q5361">
        <v>0</v>
      </c>
      <c r="R5361">
        <v>0</v>
      </c>
      <c r="S5361">
        <v>0</v>
      </c>
      <c r="T5361">
        <v>3</v>
      </c>
      <c r="U5361">
        <v>0</v>
      </c>
      <c r="V5361">
        <v>0</v>
      </c>
      <c r="W5361">
        <v>0</v>
      </c>
      <c r="X5361">
        <v>33.43447458261889</v>
      </c>
      <c r="Y5361">
        <v>0</v>
      </c>
      <c r="Z5361">
        <v>0</v>
      </c>
      <c r="AA5361">
        <v>0</v>
      </c>
      <c r="AB5361">
        <v>1.9799128612355501</v>
      </c>
      <c r="AC5361">
        <v>0</v>
      </c>
      <c r="AD5361">
        <v>0</v>
      </c>
      <c r="AE5361">
        <v>35.414387443854437</v>
      </c>
    </row>
    <row r="5362" spans="1:31" x14ac:dyDescent="0.25">
      <c r="A5362">
        <v>1882034</v>
      </c>
      <c r="B5362">
        <v>1</v>
      </c>
      <c r="C5362" t="s">
        <v>80</v>
      </c>
      <c r="D5362" t="s">
        <v>100</v>
      </c>
      <c r="E5362" t="s">
        <v>158</v>
      </c>
      <c r="F5362" t="s">
        <v>11544</v>
      </c>
      <c r="G5362" t="s">
        <v>8093</v>
      </c>
      <c r="H5362" t="s">
        <v>134</v>
      </c>
      <c r="I5362" t="s">
        <v>135</v>
      </c>
      <c r="J5362" t="s">
        <v>136</v>
      </c>
      <c r="K5362" t="s">
        <v>137</v>
      </c>
      <c r="L5362" t="s">
        <v>15372</v>
      </c>
      <c r="M5362" t="s">
        <v>15373</v>
      </c>
      <c r="N5362">
        <v>0.95388888800000005</v>
      </c>
      <c r="O5362">
        <v>0</v>
      </c>
      <c r="P5362">
        <v>257</v>
      </c>
      <c r="Q5362">
        <v>0</v>
      </c>
      <c r="R5362">
        <v>0</v>
      </c>
      <c r="S5362">
        <v>0</v>
      </c>
      <c r="T5362">
        <v>9</v>
      </c>
      <c r="U5362">
        <v>0</v>
      </c>
      <c r="V5362">
        <v>0</v>
      </c>
      <c r="W5362">
        <v>0</v>
      </c>
      <c r="X5362">
        <v>60.920499958102589</v>
      </c>
      <c r="Y5362">
        <v>0</v>
      </c>
      <c r="Z5362">
        <v>0</v>
      </c>
      <c r="AA5362">
        <v>0</v>
      </c>
      <c r="AB5362">
        <v>4.0471363583029074</v>
      </c>
      <c r="AC5362">
        <v>0</v>
      </c>
      <c r="AD5362">
        <v>0</v>
      </c>
      <c r="AE5362">
        <v>64.967636316405503</v>
      </c>
    </row>
    <row r="5363" spans="1:31" x14ac:dyDescent="0.25">
      <c r="A5363">
        <v>1881885</v>
      </c>
      <c r="B5363">
        <v>1</v>
      </c>
      <c r="C5363" t="s">
        <v>81</v>
      </c>
      <c r="D5363" t="s">
        <v>113</v>
      </c>
      <c r="E5363" t="s">
        <v>169</v>
      </c>
      <c r="F5363" t="s">
        <v>15374</v>
      </c>
      <c r="G5363" t="s">
        <v>183</v>
      </c>
      <c r="H5363" t="s">
        <v>143</v>
      </c>
      <c r="I5363" t="s">
        <v>135</v>
      </c>
      <c r="J5363" t="s">
        <v>136</v>
      </c>
      <c r="K5363" t="s">
        <v>137</v>
      </c>
      <c r="L5363" t="s">
        <v>15375</v>
      </c>
      <c r="M5363" t="s">
        <v>15376</v>
      </c>
      <c r="N5363">
        <v>1.090833333</v>
      </c>
      <c r="O5363">
        <v>0</v>
      </c>
      <c r="P5363">
        <v>22</v>
      </c>
      <c r="Q5363">
        <v>0</v>
      </c>
      <c r="R5363">
        <v>6</v>
      </c>
      <c r="S5363">
        <v>0</v>
      </c>
      <c r="T5363">
        <v>5</v>
      </c>
      <c r="U5363">
        <v>0</v>
      </c>
      <c r="V5363">
        <v>0</v>
      </c>
      <c r="W5363">
        <v>0</v>
      </c>
      <c r="X5363">
        <v>3.3656351180424635</v>
      </c>
      <c r="Y5363">
        <v>0</v>
      </c>
      <c r="Z5363">
        <v>31.876691685554594</v>
      </c>
      <c r="AA5363">
        <v>0</v>
      </c>
      <c r="AB5363">
        <v>2.9013175772534292</v>
      </c>
      <c r="AC5363">
        <v>0</v>
      </c>
      <c r="AD5363">
        <v>0</v>
      </c>
      <c r="AE5363">
        <v>38.143644380850489</v>
      </c>
    </row>
    <row r="5364" spans="1:31" x14ac:dyDescent="0.25">
      <c r="A5364">
        <v>1882008</v>
      </c>
      <c r="B5364">
        <v>1</v>
      </c>
      <c r="C5364" t="s">
        <v>81</v>
      </c>
      <c r="D5364" t="s">
        <v>120</v>
      </c>
      <c r="E5364" t="s">
        <v>169</v>
      </c>
      <c r="F5364" t="s">
        <v>15377</v>
      </c>
      <c r="G5364" t="s">
        <v>564</v>
      </c>
      <c r="H5364" t="s">
        <v>143</v>
      </c>
      <c r="I5364" t="s">
        <v>135</v>
      </c>
      <c r="J5364" t="s">
        <v>136</v>
      </c>
      <c r="K5364" t="s">
        <v>137</v>
      </c>
      <c r="L5364" t="s">
        <v>15378</v>
      </c>
      <c r="M5364" t="s">
        <v>15379</v>
      </c>
      <c r="N5364">
        <v>0.97083333299999997</v>
      </c>
      <c r="O5364">
        <v>0</v>
      </c>
      <c r="P5364">
        <v>136</v>
      </c>
      <c r="Q5364">
        <v>0</v>
      </c>
      <c r="R5364">
        <v>0</v>
      </c>
      <c r="S5364">
        <v>0</v>
      </c>
      <c r="T5364">
        <v>5</v>
      </c>
      <c r="U5364">
        <v>0</v>
      </c>
      <c r="V5364">
        <v>1</v>
      </c>
      <c r="W5364">
        <v>0</v>
      </c>
      <c r="X5364">
        <v>30.732169887500774</v>
      </c>
      <c r="Y5364">
        <v>0</v>
      </c>
      <c r="Z5364">
        <v>0</v>
      </c>
      <c r="AA5364">
        <v>0</v>
      </c>
      <c r="AB5364">
        <v>5.0266474099515506</v>
      </c>
      <c r="AC5364">
        <v>0</v>
      </c>
      <c r="AD5364">
        <v>0.19910338504667363</v>
      </c>
      <c r="AE5364">
        <v>35.957920682499001</v>
      </c>
    </row>
    <row r="5365" spans="1:31" x14ac:dyDescent="0.25">
      <c r="A5365">
        <v>1882077</v>
      </c>
      <c r="B5365">
        <v>1</v>
      </c>
      <c r="C5365" t="s">
        <v>80</v>
      </c>
      <c r="D5365" t="s">
        <v>82</v>
      </c>
      <c r="E5365" t="s">
        <v>222</v>
      </c>
      <c r="F5365" t="s">
        <v>15380</v>
      </c>
      <c r="G5365" t="s">
        <v>663</v>
      </c>
      <c r="H5365" t="s">
        <v>143</v>
      </c>
      <c r="I5365" t="s">
        <v>135</v>
      </c>
      <c r="J5365" t="s">
        <v>136</v>
      </c>
      <c r="K5365" t="s">
        <v>137</v>
      </c>
      <c r="L5365" t="s">
        <v>15381</v>
      </c>
      <c r="M5365" t="s">
        <v>15382</v>
      </c>
      <c r="N5365">
        <v>2.0408333330000001</v>
      </c>
      <c r="O5365">
        <v>0</v>
      </c>
      <c r="P5365">
        <v>45</v>
      </c>
      <c r="Q5365">
        <v>0</v>
      </c>
      <c r="R5365">
        <v>0</v>
      </c>
      <c r="S5365">
        <v>0</v>
      </c>
      <c r="T5365">
        <v>9</v>
      </c>
      <c r="U5365">
        <v>0</v>
      </c>
      <c r="V5365">
        <v>0</v>
      </c>
      <c r="W5365">
        <v>0</v>
      </c>
      <c r="X5365">
        <v>43.626594592363482</v>
      </c>
      <c r="Y5365">
        <v>0</v>
      </c>
      <c r="Z5365">
        <v>0</v>
      </c>
      <c r="AA5365">
        <v>0</v>
      </c>
      <c r="AB5365">
        <v>80.392791981132561</v>
      </c>
      <c r="AC5365">
        <v>0</v>
      </c>
      <c r="AD5365">
        <v>0</v>
      </c>
      <c r="AE5365">
        <v>124.01938657349604</v>
      </c>
    </row>
    <row r="5366" spans="1:31" x14ac:dyDescent="0.25">
      <c r="A5366">
        <v>1882054</v>
      </c>
      <c r="B5366">
        <v>1</v>
      </c>
      <c r="C5366" t="s">
        <v>80</v>
      </c>
      <c r="D5366" t="s">
        <v>103</v>
      </c>
      <c r="E5366" t="s">
        <v>169</v>
      </c>
      <c r="F5366" t="s">
        <v>15383</v>
      </c>
      <c r="G5366" t="s">
        <v>183</v>
      </c>
      <c r="H5366" t="s">
        <v>143</v>
      </c>
      <c r="I5366" t="s">
        <v>135</v>
      </c>
      <c r="J5366" t="s">
        <v>136</v>
      </c>
      <c r="K5366" t="s">
        <v>137</v>
      </c>
      <c r="L5366" t="s">
        <v>15384</v>
      </c>
      <c r="M5366" t="s">
        <v>15385</v>
      </c>
      <c r="N5366">
        <v>2.2113888880000001</v>
      </c>
      <c r="O5366">
        <v>0</v>
      </c>
      <c r="P5366">
        <v>354</v>
      </c>
      <c r="Q5366">
        <v>0</v>
      </c>
      <c r="R5366">
        <v>0</v>
      </c>
      <c r="S5366">
        <v>0</v>
      </c>
      <c r="T5366">
        <v>56</v>
      </c>
      <c r="U5366">
        <v>0</v>
      </c>
      <c r="V5366">
        <v>0</v>
      </c>
      <c r="W5366">
        <v>0</v>
      </c>
      <c r="X5366">
        <v>172.90985780835601</v>
      </c>
      <c r="Y5366">
        <v>0</v>
      </c>
      <c r="Z5366">
        <v>0</v>
      </c>
      <c r="AA5366">
        <v>0</v>
      </c>
      <c r="AB5366">
        <v>152.62270391892807</v>
      </c>
      <c r="AC5366">
        <v>0</v>
      </c>
      <c r="AD5366">
        <v>0</v>
      </c>
      <c r="AE5366">
        <v>325.53256172728408</v>
      </c>
    </row>
    <row r="5367" spans="1:31" x14ac:dyDescent="0.25">
      <c r="A5367">
        <v>1882217</v>
      </c>
      <c r="B5367">
        <v>1</v>
      </c>
      <c r="C5367" t="s">
        <v>81</v>
      </c>
      <c r="D5367" t="s">
        <v>120</v>
      </c>
      <c r="E5367" t="s">
        <v>131</v>
      </c>
      <c r="F5367" t="s">
        <v>5646</v>
      </c>
      <c r="G5367" t="s">
        <v>133</v>
      </c>
      <c r="H5367" t="s">
        <v>134</v>
      </c>
      <c r="I5367" t="s">
        <v>135</v>
      </c>
      <c r="J5367" t="s">
        <v>136</v>
      </c>
      <c r="K5367" t="s">
        <v>137</v>
      </c>
      <c r="L5367" t="s">
        <v>15386</v>
      </c>
      <c r="M5367" t="s">
        <v>15387</v>
      </c>
      <c r="N5367">
        <v>0.38277777699999999</v>
      </c>
      <c r="O5367">
        <v>0</v>
      </c>
      <c r="P5367">
        <v>3232</v>
      </c>
      <c r="Q5367">
        <v>166</v>
      </c>
      <c r="R5367">
        <v>120</v>
      </c>
      <c r="S5367">
        <v>20</v>
      </c>
      <c r="T5367">
        <v>270</v>
      </c>
      <c r="U5367">
        <v>3</v>
      </c>
      <c r="V5367">
        <v>0</v>
      </c>
      <c r="W5367">
        <v>0</v>
      </c>
      <c r="X5367">
        <v>282.79642601277681</v>
      </c>
      <c r="Y5367">
        <v>432.87503148951436</v>
      </c>
      <c r="Z5367">
        <v>126.20337215169643</v>
      </c>
      <c r="AA5367">
        <v>110.34887173988005</v>
      </c>
      <c r="AB5367">
        <v>88.700946702885688</v>
      </c>
      <c r="AC5367">
        <v>28.955542405080362</v>
      </c>
      <c r="AD5367">
        <v>0</v>
      </c>
      <c r="AE5367">
        <v>1069.8801905018336</v>
      </c>
    </row>
    <row r="5368" spans="1:31" x14ac:dyDescent="0.25">
      <c r="A5368">
        <v>1882346</v>
      </c>
      <c r="B5368">
        <v>1</v>
      </c>
      <c r="C5368" t="s">
        <v>80</v>
      </c>
      <c r="D5368" t="s">
        <v>92</v>
      </c>
      <c r="E5368" t="s">
        <v>140</v>
      </c>
      <c r="F5368" t="s">
        <v>15388</v>
      </c>
      <c r="G5368" t="s">
        <v>207</v>
      </c>
      <c r="H5368" t="s">
        <v>143</v>
      </c>
      <c r="I5368" t="s">
        <v>135</v>
      </c>
      <c r="J5368" t="s">
        <v>136</v>
      </c>
      <c r="K5368" t="s">
        <v>137</v>
      </c>
      <c r="L5368" t="s">
        <v>15389</v>
      </c>
      <c r="M5368" t="s">
        <v>15390</v>
      </c>
      <c r="N5368">
        <v>3.0761111109999999</v>
      </c>
      <c r="O5368">
        <v>0</v>
      </c>
      <c r="P5368">
        <v>1</v>
      </c>
      <c r="Q5368">
        <v>0</v>
      </c>
      <c r="R5368">
        <v>0</v>
      </c>
      <c r="S5368">
        <v>0</v>
      </c>
      <c r="T5368">
        <v>0</v>
      </c>
      <c r="U5368">
        <v>0</v>
      </c>
      <c r="V5368">
        <v>0</v>
      </c>
      <c r="W5368">
        <v>0</v>
      </c>
      <c r="X5368">
        <v>7.5766726478890281E-2</v>
      </c>
      <c r="Y5368">
        <v>0</v>
      </c>
      <c r="Z5368">
        <v>0</v>
      </c>
      <c r="AA5368">
        <v>0</v>
      </c>
      <c r="AB5368">
        <v>0</v>
      </c>
      <c r="AC5368">
        <v>0</v>
      </c>
      <c r="AD5368">
        <v>0</v>
      </c>
      <c r="AE5368">
        <v>7.5766726478890281E-2</v>
      </c>
    </row>
    <row r="5369" spans="1:31" x14ac:dyDescent="0.25">
      <c r="A5369">
        <v>1881968</v>
      </c>
      <c r="B5369">
        <v>1</v>
      </c>
      <c r="C5369" t="s">
        <v>81</v>
      </c>
      <c r="D5369" t="s">
        <v>123</v>
      </c>
      <c r="E5369" t="s">
        <v>210</v>
      </c>
      <c r="F5369" t="s">
        <v>15391</v>
      </c>
      <c r="G5369" t="s">
        <v>133</v>
      </c>
      <c r="H5369" t="s">
        <v>134</v>
      </c>
      <c r="I5369" t="s">
        <v>135</v>
      </c>
      <c r="J5369" t="s">
        <v>136</v>
      </c>
      <c r="K5369" t="s">
        <v>137</v>
      </c>
      <c r="L5369" t="s">
        <v>15392</v>
      </c>
      <c r="M5369" t="s">
        <v>15393</v>
      </c>
      <c r="N5369">
        <v>0.65277777699999995</v>
      </c>
      <c r="O5369">
        <v>0</v>
      </c>
      <c r="P5369">
        <v>5521</v>
      </c>
      <c r="Q5369">
        <v>0</v>
      </c>
      <c r="R5369">
        <v>5</v>
      </c>
      <c r="S5369">
        <v>1</v>
      </c>
      <c r="T5369">
        <v>410</v>
      </c>
      <c r="U5369">
        <v>0</v>
      </c>
      <c r="V5369">
        <v>4</v>
      </c>
      <c r="W5369">
        <v>0</v>
      </c>
      <c r="X5369">
        <v>790.68821631491926</v>
      </c>
      <c r="Y5369">
        <v>0</v>
      </c>
      <c r="Z5369">
        <v>3.0302591395168754</v>
      </c>
      <c r="AA5369">
        <v>1.5123504198133335</v>
      </c>
      <c r="AB5369">
        <v>253.34556651528496</v>
      </c>
      <c r="AC5369">
        <v>0</v>
      </c>
      <c r="AD5369">
        <v>23.057774982008002</v>
      </c>
      <c r="AE5369">
        <v>1071.6341673715422</v>
      </c>
    </row>
    <row r="5370" spans="1:31" x14ac:dyDescent="0.25">
      <c r="A5370">
        <v>1882263</v>
      </c>
      <c r="B5370">
        <v>1</v>
      </c>
      <c r="C5370" t="s">
        <v>80</v>
      </c>
      <c r="D5370" t="s">
        <v>106</v>
      </c>
      <c r="E5370" t="s">
        <v>210</v>
      </c>
      <c r="F5370" t="s">
        <v>15394</v>
      </c>
      <c r="G5370" t="s">
        <v>133</v>
      </c>
      <c r="H5370" t="s">
        <v>134</v>
      </c>
      <c r="I5370" t="s">
        <v>135</v>
      </c>
      <c r="J5370" t="s">
        <v>136</v>
      </c>
      <c r="K5370" t="s">
        <v>137</v>
      </c>
      <c r="L5370" t="s">
        <v>15395</v>
      </c>
      <c r="M5370" t="s">
        <v>15396</v>
      </c>
      <c r="N5370">
        <v>0.66166666600000001</v>
      </c>
      <c r="O5370">
        <v>0</v>
      </c>
      <c r="P5370">
        <v>521</v>
      </c>
      <c r="Q5370">
        <v>20</v>
      </c>
      <c r="R5370">
        <v>148</v>
      </c>
      <c r="S5370">
        <v>9</v>
      </c>
      <c r="T5370">
        <v>107</v>
      </c>
      <c r="U5370">
        <v>0</v>
      </c>
      <c r="V5370">
        <v>0</v>
      </c>
      <c r="W5370">
        <v>0</v>
      </c>
      <c r="X5370">
        <v>124.98767756241021</v>
      </c>
      <c r="Y5370">
        <v>260.2379142269051</v>
      </c>
      <c r="Z5370">
        <v>312.6509858718191</v>
      </c>
      <c r="AA5370">
        <v>32.363684888835287</v>
      </c>
      <c r="AB5370">
        <v>159.40704603402833</v>
      </c>
      <c r="AC5370">
        <v>0</v>
      </c>
      <c r="AD5370">
        <v>0</v>
      </c>
      <c r="AE5370">
        <v>889.6473085839981</v>
      </c>
    </row>
    <row r="5371" spans="1:31" x14ac:dyDescent="0.25">
      <c r="A5371">
        <v>1882160</v>
      </c>
      <c r="B5371">
        <v>1</v>
      </c>
      <c r="C5371" t="s">
        <v>80</v>
      </c>
      <c r="D5371" t="s">
        <v>92</v>
      </c>
      <c r="E5371" t="s">
        <v>146</v>
      </c>
      <c r="F5371" t="s">
        <v>15397</v>
      </c>
      <c r="G5371" t="s">
        <v>148</v>
      </c>
      <c r="H5371" t="s">
        <v>143</v>
      </c>
      <c r="I5371" t="s">
        <v>135</v>
      </c>
      <c r="J5371" t="s">
        <v>136</v>
      </c>
      <c r="K5371" t="s">
        <v>137</v>
      </c>
      <c r="L5371" t="s">
        <v>15398</v>
      </c>
      <c r="M5371" t="s">
        <v>15399</v>
      </c>
      <c r="N5371">
        <v>3.3536111110000002</v>
      </c>
      <c r="O5371">
        <v>0</v>
      </c>
      <c r="P5371">
        <v>100</v>
      </c>
      <c r="Q5371">
        <v>0</v>
      </c>
      <c r="R5371">
        <v>0</v>
      </c>
      <c r="S5371">
        <v>0</v>
      </c>
      <c r="T5371">
        <v>1</v>
      </c>
      <c r="U5371">
        <v>0</v>
      </c>
      <c r="V5371">
        <v>0</v>
      </c>
      <c r="W5371">
        <v>0</v>
      </c>
      <c r="X5371">
        <v>87.82575432765438</v>
      </c>
      <c r="Y5371">
        <v>0</v>
      </c>
      <c r="Z5371">
        <v>0</v>
      </c>
      <c r="AA5371">
        <v>0</v>
      </c>
      <c r="AB5371">
        <v>7.9121452955724001</v>
      </c>
      <c r="AC5371">
        <v>0</v>
      </c>
      <c r="AD5371">
        <v>0</v>
      </c>
      <c r="AE5371">
        <v>95.737899623226781</v>
      </c>
    </row>
    <row r="5372" spans="1:31" x14ac:dyDescent="0.25">
      <c r="A5372">
        <v>1882137</v>
      </c>
      <c r="B5372">
        <v>1</v>
      </c>
      <c r="C5372" t="s">
        <v>80</v>
      </c>
      <c r="D5372" t="s">
        <v>98</v>
      </c>
      <c r="E5372" t="s">
        <v>146</v>
      </c>
      <c r="F5372" t="s">
        <v>15400</v>
      </c>
      <c r="G5372" t="s">
        <v>148</v>
      </c>
      <c r="H5372" t="s">
        <v>143</v>
      </c>
      <c r="I5372" t="s">
        <v>135</v>
      </c>
      <c r="J5372" t="s">
        <v>136</v>
      </c>
      <c r="K5372" t="s">
        <v>137</v>
      </c>
      <c r="L5372" t="s">
        <v>15401</v>
      </c>
      <c r="M5372" t="s">
        <v>15402</v>
      </c>
      <c r="N5372">
        <v>0.818333333</v>
      </c>
      <c r="O5372">
        <v>0</v>
      </c>
      <c r="P5372">
        <v>16</v>
      </c>
      <c r="Q5372">
        <v>0</v>
      </c>
      <c r="R5372">
        <v>6</v>
      </c>
      <c r="S5372">
        <v>0</v>
      </c>
      <c r="T5372">
        <v>1</v>
      </c>
      <c r="U5372">
        <v>0</v>
      </c>
      <c r="V5372">
        <v>0</v>
      </c>
      <c r="W5372">
        <v>0</v>
      </c>
      <c r="X5372">
        <v>7.2699515118363482</v>
      </c>
      <c r="Y5372">
        <v>0</v>
      </c>
      <c r="Z5372">
        <v>6.4324761400907082</v>
      </c>
      <c r="AA5372">
        <v>0</v>
      </c>
      <c r="AB5372">
        <v>2.0461347772938918</v>
      </c>
      <c r="AC5372">
        <v>0</v>
      </c>
      <c r="AD5372">
        <v>0</v>
      </c>
      <c r="AE5372">
        <v>15.748562429220948</v>
      </c>
    </row>
    <row r="5373" spans="1:31" x14ac:dyDescent="0.25">
      <c r="A5373">
        <v>1881951</v>
      </c>
      <c r="B5373">
        <v>1</v>
      </c>
      <c r="C5373" t="s">
        <v>81</v>
      </c>
      <c r="D5373" t="s">
        <v>124</v>
      </c>
      <c r="E5373" t="s">
        <v>131</v>
      </c>
      <c r="F5373" t="s">
        <v>15403</v>
      </c>
      <c r="G5373" t="s">
        <v>133</v>
      </c>
      <c r="H5373" t="s">
        <v>134</v>
      </c>
      <c r="I5373" t="s">
        <v>135</v>
      </c>
      <c r="J5373" t="s">
        <v>136</v>
      </c>
      <c r="K5373" t="s">
        <v>137</v>
      </c>
      <c r="L5373" t="s">
        <v>15404</v>
      </c>
      <c r="M5373" t="s">
        <v>15405</v>
      </c>
      <c r="N5373">
        <v>0.32611111100000001</v>
      </c>
      <c r="O5373">
        <v>0</v>
      </c>
      <c r="P5373">
        <v>252</v>
      </c>
      <c r="Q5373">
        <v>49</v>
      </c>
      <c r="R5373">
        <v>20</v>
      </c>
      <c r="S5373">
        <v>5</v>
      </c>
      <c r="T5373">
        <v>10</v>
      </c>
      <c r="U5373">
        <v>1</v>
      </c>
      <c r="V5373">
        <v>0</v>
      </c>
      <c r="W5373">
        <v>0</v>
      </c>
      <c r="X5373">
        <v>17.336911288379422</v>
      </c>
      <c r="Y5373">
        <v>113.35290909761183</v>
      </c>
      <c r="Z5373">
        <v>32.606121274428141</v>
      </c>
      <c r="AA5373">
        <v>12.871745224530207</v>
      </c>
      <c r="AB5373">
        <v>1.00041149412217</v>
      </c>
      <c r="AC5373">
        <v>76.721881307066198</v>
      </c>
      <c r="AD5373">
        <v>0</v>
      </c>
      <c r="AE5373">
        <v>253.88997968613796</v>
      </c>
    </row>
    <row r="5374" spans="1:31" x14ac:dyDescent="0.25">
      <c r="A5374">
        <v>1882117</v>
      </c>
      <c r="B5374">
        <v>1</v>
      </c>
      <c r="C5374" t="s">
        <v>80</v>
      </c>
      <c r="D5374" t="s">
        <v>85</v>
      </c>
      <c r="E5374" t="s">
        <v>158</v>
      </c>
      <c r="F5374" t="s">
        <v>15406</v>
      </c>
      <c r="G5374" t="s">
        <v>212</v>
      </c>
      <c r="H5374" t="s">
        <v>134</v>
      </c>
      <c r="I5374" t="s">
        <v>135</v>
      </c>
      <c r="J5374" t="s">
        <v>3</v>
      </c>
      <c r="K5374" t="s">
        <v>137</v>
      </c>
      <c r="L5374" t="s">
        <v>15407</v>
      </c>
      <c r="M5374" t="s">
        <v>15408</v>
      </c>
      <c r="N5374">
        <v>0.73888888799999997</v>
      </c>
      <c r="O5374">
        <v>0</v>
      </c>
      <c r="P5374">
        <v>1090</v>
      </c>
      <c r="Q5374">
        <v>0</v>
      </c>
      <c r="R5374">
        <v>0</v>
      </c>
      <c r="S5374">
        <v>3</v>
      </c>
      <c r="T5374">
        <v>7</v>
      </c>
      <c r="U5374">
        <v>0</v>
      </c>
      <c r="V5374">
        <v>0</v>
      </c>
      <c r="W5374">
        <v>0</v>
      </c>
      <c r="X5374">
        <v>299.21141839101381</v>
      </c>
      <c r="Y5374">
        <v>0</v>
      </c>
      <c r="Z5374">
        <v>0</v>
      </c>
      <c r="AA5374">
        <v>173.59008065303087</v>
      </c>
      <c r="AB5374">
        <v>25.209319961155632</v>
      </c>
      <c r="AC5374">
        <v>0</v>
      </c>
      <c r="AD5374">
        <v>0</v>
      </c>
      <c r="AE5374">
        <v>498.01081900520035</v>
      </c>
    </row>
    <row r="5375" spans="1:31" x14ac:dyDescent="0.25">
      <c r="A5375">
        <v>1881825</v>
      </c>
      <c r="B5375">
        <v>1</v>
      </c>
      <c r="C5375" t="s">
        <v>81</v>
      </c>
      <c r="D5375" t="s">
        <v>115</v>
      </c>
      <c r="E5375" t="s">
        <v>210</v>
      </c>
      <c r="F5375" t="s">
        <v>15409</v>
      </c>
      <c r="G5375" t="s">
        <v>133</v>
      </c>
      <c r="H5375" t="s">
        <v>134</v>
      </c>
      <c r="I5375" t="s">
        <v>135</v>
      </c>
      <c r="J5375" t="s">
        <v>136</v>
      </c>
      <c r="K5375" t="s">
        <v>137</v>
      </c>
      <c r="L5375" t="s">
        <v>15410</v>
      </c>
      <c r="M5375" t="s">
        <v>15411</v>
      </c>
      <c r="N5375">
        <v>0.55027777700000002</v>
      </c>
      <c r="O5375">
        <v>0</v>
      </c>
      <c r="P5375">
        <v>4193</v>
      </c>
      <c r="Q5375">
        <v>2</v>
      </c>
      <c r="R5375">
        <v>134</v>
      </c>
      <c r="S5375">
        <v>8</v>
      </c>
      <c r="T5375">
        <v>416</v>
      </c>
      <c r="U5375">
        <v>2</v>
      </c>
      <c r="V5375">
        <v>0</v>
      </c>
      <c r="W5375">
        <v>0</v>
      </c>
      <c r="X5375">
        <v>165.14556040077306</v>
      </c>
      <c r="Y5375">
        <v>2.8202171884114731</v>
      </c>
      <c r="Z5375">
        <v>31.066427678289497</v>
      </c>
      <c r="AA5375">
        <v>6.9787248281957774</v>
      </c>
      <c r="AB5375">
        <v>50.950428289909418</v>
      </c>
      <c r="AC5375">
        <v>24.136586042052585</v>
      </c>
      <c r="AD5375">
        <v>0</v>
      </c>
      <c r="AE5375">
        <v>281.09794442763177</v>
      </c>
    </row>
    <row r="5376" spans="1:31" x14ac:dyDescent="0.25">
      <c r="A5376">
        <v>1882323</v>
      </c>
      <c r="B5376">
        <v>1</v>
      </c>
      <c r="C5376" t="s">
        <v>81</v>
      </c>
      <c r="D5376" t="s">
        <v>121</v>
      </c>
      <c r="E5376" t="s">
        <v>169</v>
      </c>
      <c r="F5376" t="s">
        <v>15412</v>
      </c>
      <c r="G5376" t="s">
        <v>183</v>
      </c>
      <c r="H5376" t="s">
        <v>143</v>
      </c>
      <c r="I5376" t="s">
        <v>135</v>
      </c>
      <c r="J5376" t="s">
        <v>136</v>
      </c>
      <c r="K5376" t="s">
        <v>137</v>
      </c>
      <c r="L5376" t="s">
        <v>15413</v>
      </c>
      <c r="M5376" t="s">
        <v>15414</v>
      </c>
      <c r="N5376">
        <v>1.6627777770000001</v>
      </c>
      <c r="O5376">
        <v>0</v>
      </c>
      <c r="P5376">
        <v>85</v>
      </c>
      <c r="Q5376">
        <v>0</v>
      </c>
      <c r="R5376">
        <v>9</v>
      </c>
      <c r="S5376">
        <v>0</v>
      </c>
      <c r="T5376">
        <v>11</v>
      </c>
      <c r="U5376">
        <v>0</v>
      </c>
      <c r="V5376">
        <v>0</v>
      </c>
      <c r="W5376">
        <v>0</v>
      </c>
      <c r="X5376">
        <v>26.310249860688074</v>
      </c>
      <c r="Y5376">
        <v>0</v>
      </c>
      <c r="Z5376">
        <v>4.8699768175835114</v>
      </c>
      <c r="AA5376">
        <v>0</v>
      </c>
      <c r="AB5376">
        <v>5.1577683094121287</v>
      </c>
      <c r="AC5376">
        <v>0</v>
      </c>
      <c r="AD5376">
        <v>0</v>
      </c>
      <c r="AE5376">
        <v>36.337994987683714</v>
      </c>
    </row>
    <row r="5377" spans="1:31" x14ac:dyDescent="0.25">
      <c r="A5377">
        <v>1881845</v>
      </c>
      <c r="B5377">
        <v>1</v>
      </c>
      <c r="C5377" t="s">
        <v>80</v>
      </c>
      <c r="D5377" t="s">
        <v>108</v>
      </c>
      <c r="E5377" t="s">
        <v>146</v>
      </c>
      <c r="F5377" t="s">
        <v>15415</v>
      </c>
      <c r="G5377" t="s">
        <v>148</v>
      </c>
      <c r="H5377" t="s">
        <v>143</v>
      </c>
      <c r="I5377" t="s">
        <v>135</v>
      </c>
      <c r="J5377" t="s">
        <v>136</v>
      </c>
      <c r="K5377" t="s">
        <v>137</v>
      </c>
      <c r="L5377" t="s">
        <v>15416</v>
      </c>
      <c r="M5377" t="s">
        <v>15417</v>
      </c>
      <c r="N5377">
        <v>0.48444444399999997</v>
      </c>
      <c r="O5377">
        <v>0</v>
      </c>
      <c r="P5377">
        <v>20</v>
      </c>
      <c r="Q5377">
        <v>0</v>
      </c>
      <c r="R5377">
        <v>11</v>
      </c>
      <c r="S5377">
        <v>0</v>
      </c>
      <c r="T5377">
        <v>8</v>
      </c>
      <c r="U5377">
        <v>0</v>
      </c>
      <c r="V5377">
        <v>0</v>
      </c>
      <c r="W5377">
        <v>0</v>
      </c>
      <c r="X5377">
        <v>1.5805808219725472</v>
      </c>
      <c r="Y5377">
        <v>0</v>
      </c>
      <c r="Z5377">
        <v>11.290522617763839</v>
      </c>
      <c r="AA5377">
        <v>0</v>
      </c>
      <c r="AB5377">
        <v>11.423007154172707</v>
      </c>
      <c r="AC5377">
        <v>0</v>
      </c>
      <c r="AD5377">
        <v>0</v>
      </c>
      <c r="AE5377">
        <v>24.294110593909096</v>
      </c>
    </row>
    <row r="5378" spans="1:31" x14ac:dyDescent="0.25">
      <c r="A5378">
        <v>1881988</v>
      </c>
      <c r="B5378">
        <v>1</v>
      </c>
      <c r="C5378" t="s">
        <v>81</v>
      </c>
      <c r="D5378" t="s">
        <v>127</v>
      </c>
      <c r="E5378" t="s">
        <v>146</v>
      </c>
      <c r="F5378" t="s">
        <v>15418</v>
      </c>
      <c r="G5378" t="s">
        <v>469</v>
      </c>
      <c r="H5378" t="s">
        <v>143</v>
      </c>
      <c r="I5378" t="s">
        <v>135</v>
      </c>
      <c r="J5378" t="s">
        <v>136</v>
      </c>
      <c r="K5378" t="s">
        <v>137</v>
      </c>
      <c r="L5378" t="s">
        <v>15419</v>
      </c>
      <c r="M5378" t="s">
        <v>15420</v>
      </c>
      <c r="N5378">
        <v>1.4241666660000001</v>
      </c>
      <c r="O5378">
        <v>0</v>
      </c>
      <c r="P5378">
        <v>20</v>
      </c>
      <c r="Q5378">
        <v>0</v>
      </c>
      <c r="R5378">
        <v>0</v>
      </c>
      <c r="S5378">
        <v>0</v>
      </c>
      <c r="T5378">
        <v>2</v>
      </c>
      <c r="U5378">
        <v>0</v>
      </c>
      <c r="V5378">
        <v>0</v>
      </c>
      <c r="W5378">
        <v>0</v>
      </c>
      <c r="X5378">
        <v>3.2743825268653746</v>
      </c>
      <c r="Y5378">
        <v>0</v>
      </c>
      <c r="Z5378">
        <v>0</v>
      </c>
      <c r="AA5378">
        <v>0</v>
      </c>
      <c r="AB5378">
        <v>1.2241858904037628</v>
      </c>
      <c r="AC5378">
        <v>0</v>
      </c>
      <c r="AD5378">
        <v>0</v>
      </c>
      <c r="AE5378">
        <v>4.4985684172691371</v>
      </c>
    </row>
    <row r="5379" spans="1:31" x14ac:dyDescent="0.25">
      <c r="A5379">
        <v>1882126</v>
      </c>
      <c r="B5379">
        <v>1</v>
      </c>
      <c r="C5379" t="s">
        <v>80</v>
      </c>
      <c r="D5379" t="s">
        <v>108</v>
      </c>
      <c r="E5379" t="s">
        <v>146</v>
      </c>
      <c r="F5379" t="s">
        <v>15421</v>
      </c>
      <c r="G5379" t="s">
        <v>148</v>
      </c>
      <c r="H5379" t="s">
        <v>143</v>
      </c>
      <c r="I5379" t="s">
        <v>135</v>
      </c>
      <c r="J5379" t="s">
        <v>136</v>
      </c>
      <c r="K5379" t="s">
        <v>137</v>
      </c>
      <c r="L5379" t="s">
        <v>15407</v>
      </c>
      <c r="M5379" t="s">
        <v>15422</v>
      </c>
      <c r="N5379">
        <v>4.6563888880000004</v>
      </c>
      <c r="O5379">
        <v>0</v>
      </c>
      <c r="P5379">
        <v>21</v>
      </c>
      <c r="Q5379">
        <v>0</v>
      </c>
      <c r="R5379">
        <v>1</v>
      </c>
      <c r="S5379">
        <v>0</v>
      </c>
      <c r="T5379">
        <v>1</v>
      </c>
      <c r="U5379">
        <v>0</v>
      </c>
      <c r="V5379">
        <v>0</v>
      </c>
      <c r="W5379">
        <v>0</v>
      </c>
      <c r="X5379">
        <v>22.202359614651389</v>
      </c>
      <c r="Y5379">
        <v>0</v>
      </c>
      <c r="Z5379">
        <v>3.1615634503053176</v>
      </c>
      <c r="AA5379">
        <v>0</v>
      </c>
      <c r="AB5379">
        <v>1.2894341268404168</v>
      </c>
      <c r="AC5379">
        <v>0</v>
      </c>
      <c r="AD5379">
        <v>0</v>
      </c>
      <c r="AE5379">
        <v>26.653357191797124</v>
      </c>
    </row>
    <row r="5380" spans="1:31" x14ac:dyDescent="0.25">
      <c r="A5380">
        <v>1882412</v>
      </c>
      <c r="B5380">
        <v>1</v>
      </c>
      <c r="C5380" t="s">
        <v>80</v>
      </c>
      <c r="D5380" t="s">
        <v>84</v>
      </c>
      <c r="E5380" t="s">
        <v>146</v>
      </c>
      <c r="F5380" t="s">
        <v>15423</v>
      </c>
      <c r="G5380" t="s">
        <v>148</v>
      </c>
      <c r="H5380" t="s">
        <v>143</v>
      </c>
      <c r="I5380" t="s">
        <v>135</v>
      </c>
      <c r="J5380" t="s">
        <v>136</v>
      </c>
      <c r="K5380" t="s">
        <v>137</v>
      </c>
      <c r="L5380" t="s">
        <v>15424</v>
      </c>
      <c r="M5380" t="s">
        <v>15425</v>
      </c>
      <c r="N5380">
        <v>2.2819444440000001</v>
      </c>
      <c r="O5380">
        <v>0</v>
      </c>
      <c r="P5380">
        <v>349</v>
      </c>
      <c r="Q5380">
        <v>0</v>
      </c>
      <c r="R5380">
        <v>0</v>
      </c>
      <c r="S5380">
        <v>0</v>
      </c>
      <c r="T5380">
        <v>6</v>
      </c>
      <c r="U5380">
        <v>0</v>
      </c>
      <c r="V5380">
        <v>0</v>
      </c>
      <c r="W5380">
        <v>0</v>
      </c>
      <c r="X5380">
        <v>222.25693415302908</v>
      </c>
      <c r="Y5380">
        <v>0</v>
      </c>
      <c r="Z5380">
        <v>0</v>
      </c>
      <c r="AA5380">
        <v>0</v>
      </c>
      <c r="AB5380">
        <v>10.300628826569179</v>
      </c>
      <c r="AC5380">
        <v>0</v>
      </c>
      <c r="AD5380">
        <v>0</v>
      </c>
      <c r="AE5380">
        <v>232.55756297959826</v>
      </c>
    </row>
    <row r="5381" spans="1:31" x14ac:dyDescent="0.25">
      <c r="A5381">
        <v>1882103</v>
      </c>
      <c r="B5381">
        <v>1</v>
      </c>
      <c r="C5381" t="s">
        <v>80</v>
      </c>
      <c r="D5381" t="s">
        <v>105</v>
      </c>
      <c r="E5381" t="s">
        <v>210</v>
      </c>
      <c r="F5381" t="s">
        <v>5448</v>
      </c>
      <c r="G5381" t="s">
        <v>900</v>
      </c>
      <c r="H5381" t="s">
        <v>134</v>
      </c>
      <c r="I5381" t="s">
        <v>135</v>
      </c>
      <c r="J5381" t="s">
        <v>136</v>
      </c>
      <c r="K5381" t="s">
        <v>137</v>
      </c>
      <c r="L5381" t="s">
        <v>15426</v>
      </c>
      <c r="M5381" t="s">
        <v>15427</v>
      </c>
      <c r="N5381">
        <v>3.4983333330000002</v>
      </c>
      <c r="O5381">
        <v>0</v>
      </c>
      <c r="P5381">
        <v>417</v>
      </c>
      <c r="Q5381">
        <v>1</v>
      </c>
      <c r="R5381">
        <v>30</v>
      </c>
      <c r="S5381">
        <v>4</v>
      </c>
      <c r="T5381">
        <v>57</v>
      </c>
      <c r="U5381">
        <v>7</v>
      </c>
      <c r="V5381">
        <v>0</v>
      </c>
      <c r="W5381">
        <v>0</v>
      </c>
      <c r="X5381">
        <v>535.97132512370308</v>
      </c>
      <c r="Y5381">
        <v>26.209190059507513</v>
      </c>
      <c r="Z5381">
        <v>52.645488881104441</v>
      </c>
      <c r="AA5381">
        <v>330.55715458407229</v>
      </c>
      <c r="AB5381">
        <v>304.94984165041529</v>
      </c>
      <c r="AC5381">
        <v>1857.0814037488044</v>
      </c>
      <c r="AD5381">
        <v>0</v>
      </c>
      <c r="AE5381">
        <v>3107.4144040476067</v>
      </c>
    </row>
    <row r="5382" spans="1:31" x14ac:dyDescent="0.25">
      <c r="A5382">
        <v>1882435</v>
      </c>
      <c r="B5382">
        <v>1</v>
      </c>
      <c r="C5382" t="s">
        <v>80</v>
      </c>
      <c r="D5382" t="s">
        <v>100</v>
      </c>
      <c r="E5382" t="s">
        <v>131</v>
      </c>
      <c r="F5382" t="s">
        <v>265</v>
      </c>
      <c r="G5382" t="s">
        <v>133</v>
      </c>
      <c r="H5382" t="s">
        <v>134</v>
      </c>
      <c r="I5382" t="s">
        <v>135</v>
      </c>
      <c r="J5382" t="s">
        <v>136</v>
      </c>
      <c r="K5382" t="s">
        <v>137</v>
      </c>
      <c r="L5382" t="s">
        <v>15428</v>
      </c>
      <c r="M5382" t="s">
        <v>15429</v>
      </c>
      <c r="N5382">
        <v>1.3152777769999999</v>
      </c>
      <c r="O5382">
        <v>1</v>
      </c>
      <c r="P5382">
        <v>13</v>
      </c>
      <c r="Q5382">
        <v>3</v>
      </c>
      <c r="R5382">
        <v>29</v>
      </c>
      <c r="S5382">
        <v>11</v>
      </c>
      <c r="T5382">
        <v>6</v>
      </c>
      <c r="U5382">
        <v>1</v>
      </c>
      <c r="V5382">
        <v>0</v>
      </c>
      <c r="W5382">
        <v>0.33206979080030552</v>
      </c>
      <c r="X5382">
        <v>9.0804017560186132</v>
      </c>
      <c r="Y5382">
        <v>12.321135109325326</v>
      </c>
      <c r="Z5382">
        <v>50.214694987801145</v>
      </c>
      <c r="AA5382">
        <v>75.457129220000013</v>
      </c>
      <c r="AB5382">
        <v>4.028510132768595</v>
      </c>
      <c r="AC5382">
        <v>19.69002119667411</v>
      </c>
      <c r="AD5382">
        <v>0</v>
      </c>
      <c r="AE5382">
        <v>171.12396219338811</v>
      </c>
    </row>
    <row r="5383" spans="1:31" x14ac:dyDescent="0.25">
      <c r="A5383">
        <v>1882289</v>
      </c>
      <c r="B5383">
        <v>1</v>
      </c>
      <c r="C5383" t="s">
        <v>80</v>
      </c>
      <c r="D5383" t="s">
        <v>98</v>
      </c>
      <c r="E5383" t="s">
        <v>140</v>
      </c>
      <c r="F5383" t="s">
        <v>15430</v>
      </c>
      <c r="G5383" t="s">
        <v>200</v>
      </c>
      <c r="H5383" t="s">
        <v>143</v>
      </c>
      <c r="I5383" t="s">
        <v>135</v>
      </c>
      <c r="J5383" t="s">
        <v>136</v>
      </c>
      <c r="K5383" t="s">
        <v>137</v>
      </c>
      <c r="L5383" t="s">
        <v>15431</v>
      </c>
      <c r="M5383" t="s">
        <v>15432</v>
      </c>
      <c r="N5383">
        <v>1.895</v>
      </c>
      <c r="O5383">
        <v>0</v>
      </c>
      <c r="P5383">
        <v>1</v>
      </c>
      <c r="Q5383">
        <v>0</v>
      </c>
      <c r="R5383">
        <v>0</v>
      </c>
      <c r="S5383">
        <v>0</v>
      </c>
      <c r="T5383">
        <v>0</v>
      </c>
      <c r="U5383">
        <v>0</v>
      </c>
      <c r="V5383">
        <v>0</v>
      </c>
      <c r="W5383">
        <v>0</v>
      </c>
      <c r="X5383">
        <v>0.31492158688056504</v>
      </c>
      <c r="Y5383">
        <v>0</v>
      </c>
      <c r="Z5383">
        <v>0</v>
      </c>
      <c r="AA5383">
        <v>0</v>
      </c>
      <c r="AB5383">
        <v>0</v>
      </c>
      <c r="AC5383">
        <v>0</v>
      </c>
      <c r="AD5383">
        <v>0</v>
      </c>
      <c r="AE5383">
        <v>0.31492158688056504</v>
      </c>
    </row>
    <row r="5384" spans="1:31" x14ac:dyDescent="0.25">
      <c r="A5384">
        <v>1882120</v>
      </c>
      <c r="B5384">
        <v>1</v>
      </c>
      <c r="C5384" t="s">
        <v>80</v>
      </c>
      <c r="D5384" t="s">
        <v>100</v>
      </c>
      <c r="E5384" t="s">
        <v>140</v>
      </c>
      <c r="F5384" t="s">
        <v>15433</v>
      </c>
      <c r="G5384" t="s">
        <v>200</v>
      </c>
      <c r="H5384" t="s">
        <v>143</v>
      </c>
      <c r="I5384" t="s">
        <v>135</v>
      </c>
      <c r="J5384" t="s">
        <v>136</v>
      </c>
      <c r="K5384" t="s">
        <v>137</v>
      </c>
      <c r="L5384" t="s">
        <v>15434</v>
      </c>
      <c r="M5384" t="s">
        <v>15435</v>
      </c>
      <c r="N5384">
        <v>3.6036111110000002</v>
      </c>
      <c r="O5384">
        <v>0</v>
      </c>
      <c r="P5384">
        <v>0</v>
      </c>
      <c r="Q5384">
        <v>0</v>
      </c>
      <c r="R5384">
        <v>0</v>
      </c>
      <c r="S5384">
        <v>0</v>
      </c>
      <c r="T5384">
        <v>1</v>
      </c>
      <c r="U5384">
        <v>0</v>
      </c>
      <c r="V5384">
        <v>0</v>
      </c>
      <c r="W5384">
        <v>0</v>
      </c>
      <c r="X5384">
        <v>0</v>
      </c>
      <c r="Y5384">
        <v>0</v>
      </c>
      <c r="Z5384">
        <v>0</v>
      </c>
      <c r="AA5384">
        <v>0</v>
      </c>
      <c r="AB5384">
        <v>16.829287037246914</v>
      </c>
      <c r="AC5384">
        <v>0</v>
      </c>
      <c r="AD5384">
        <v>0</v>
      </c>
      <c r="AE5384">
        <v>16.829287037246914</v>
      </c>
    </row>
    <row r="5385" spans="1:31" x14ac:dyDescent="0.25">
      <c r="A5385">
        <v>1881811</v>
      </c>
      <c r="B5385">
        <v>1</v>
      </c>
      <c r="C5385" t="s">
        <v>80</v>
      </c>
      <c r="D5385" t="s">
        <v>84</v>
      </c>
      <c r="E5385" t="s">
        <v>169</v>
      </c>
      <c r="F5385" t="s">
        <v>15436</v>
      </c>
      <c r="G5385" t="s">
        <v>2258</v>
      </c>
      <c r="H5385" t="s">
        <v>143</v>
      </c>
      <c r="I5385" t="s">
        <v>135</v>
      </c>
      <c r="J5385" t="s">
        <v>136</v>
      </c>
      <c r="K5385" t="s">
        <v>137</v>
      </c>
      <c r="L5385" t="s">
        <v>15437</v>
      </c>
      <c r="M5385" t="s">
        <v>15438</v>
      </c>
      <c r="N5385">
        <v>0.37166666599999998</v>
      </c>
      <c r="O5385">
        <v>0</v>
      </c>
      <c r="P5385">
        <v>66</v>
      </c>
      <c r="Q5385">
        <v>0</v>
      </c>
      <c r="R5385">
        <v>0</v>
      </c>
      <c r="S5385">
        <v>0</v>
      </c>
      <c r="T5385">
        <v>67</v>
      </c>
      <c r="U5385">
        <v>0</v>
      </c>
      <c r="V5385">
        <v>0</v>
      </c>
      <c r="W5385">
        <v>0</v>
      </c>
      <c r="X5385">
        <v>4.7637986064285203</v>
      </c>
      <c r="Y5385">
        <v>0</v>
      </c>
      <c r="Z5385">
        <v>0</v>
      </c>
      <c r="AA5385">
        <v>0</v>
      </c>
      <c r="AB5385">
        <v>16.344779034002716</v>
      </c>
      <c r="AC5385">
        <v>0</v>
      </c>
      <c r="AD5385">
        <v>0</v>
      </c>
      <c r="AE5385">
        <v>21.108577640431236</v>
      </c>
    </row>
    <row r="5386" spans="1:31" x14ac:dyDescent="0.25">
      <c r="A5386">
        <v>1881917</v>
      </c>
      <c r="B5386">
        <v>1</v>
      </c>
      <c r="C5386" t="s">
        <v>81</v>
      </c>
      <c r="D5386" t="s">
        <v>127</v>
      </c>
      <c r="E5386" t="s">
        <v>158</v>
      </c>
      <c r="F5386" t="s">
        <v>15439</v>
      </c>
      <c r="G5386" t="s">
        <v>133</v>
      </c>
      <c r="H5386" t="s">
        <v>134</v>
      </c>
      <c r="I5386" t="s">
        <v>135</v>
      </c>
      <c r="J5386" t="s">
        <v>136</v>
      </c>
      <c r="K5386" t="s">
        <v>137</v>
      </c>
      <c r="L5386" t="s">
        <v>15440</v>
      </c>
      <c r="M5386" t="s">
        <v>15441</v>
      </c>
      <c r="N5386">
        <v>1.443888888</v>
      </c>
      <c r="O5386">
        <v>0</v>
      </c>
      <c r="P5386">
        <v>357</v>
      </c>
      <c r="Q5386">
        <v>1</v>
      </c>
      <c r="R5386">
        <v>15</v>
      </c>
      <c r="S5386">
        <v>4</v>
      </c>
      <c r="T5386">
        <v>90</v>
      </c>
      <c r="U5386">
        <v>7</v>
      </c>
      <c r="V5386">
        <v>2</v>
      </c>
      <c r="W5386">
        <v>0</v>
      </c>
      <c r="X5386">
        <v>103.80685157014749</v>
      </c>
      <c r="Y5386">
        <v>5.0488765237633952</v>
      </c>
      <c r="Z5386">
        <v>18.594147740389367</v>
      </c>
      <c r="AA5386">
        <v>755.62366332960733</v>
      </c>
      <c r="AB5386">
        <v>102.23910271671724</v>
      </c>
      <c r="AC5386">
        <v>1250.672918508056</v>
      </c>
      <c r="AD5386">
        <v>9.5085252783902927</v>
      </c>
      <c r="AE5386">
        <v>2245.494085667071</v>
      </c>
    </row>
    <row r="5387" spans="1:31" x14ac:dyDescent="0.25">
      <c r="A5387">
        <v>1882166</v>
      </c>
      <c r="B5387">
        <v>1</v>
      </c>
      <c r="C5387" t="s">
        <v>80</v>
      </c>
      <c r="D5387" t="s">
        <v>90</v>
      </c>
      <c r="E5387" t="s">
        <v>140</v>
      </c>
      <c r="F5387" t="s">
        <v>15442</v>
      </c>
      <c r="G5387" t="s">
        <v>200</v>
      </c>
      <c r="H5387" t="s">
        <v>143</v>
      </c>
      <c r="I5387" t="s">
        <v>135</v>
      </c>
      <c r="J5387" t="s">
        <v>136</v>
      </c>
      <c r="K5387" t="s">
        <v>137</v>
      </c>
      <c r="L5387" t="s">
        <v>15443</v>
      </c>
      <c r="M5387" t="s">
        <v>15444</v>
      </c>
      <c r="N5387">
        <v>5.6413888879999998</v>
      </c>
      <c r="O5387">
        <v>0</v>
      </c>
      <c r="P5387">
        <v>11</v>
      </c>
      <c r="Q5387">
        <v>0</v>
      </c>
      <c r="R5387">
        <v>0</v>
      </c>
      <c r="S5387">
        <v>0</v>
      </c>
      <c r="T5387">
        <v>0</v>
      </c>
      <c r="U5387">
        <v>0</v>
      </c>
      <c r="V5387">
        <v>0</v>
      </c>
      <c r="W5387">
        <v>0</v>
      </c>
      <c r="X5387">
        <v>21.061801178983675</v>
      </c>
      <c r="Y5387">
        <v>0</v>
      </c>
      <c r="Z5387">
        <v>0</v>
      </c>
      <c r="AA5387">
        <v>0</v>
      </c>
      <c r="AB5387">
        <v>0</v>
      </c>
      <c r="AC5387">
        <v>0</v>
      </c>
      <c r="AD5387">
        <v>0</v>
      </c>
      <c r="AE5387">
        <v>21.061801178983675</v>
      </c>
    </row>
    <row r="5388" spans="1:31" x14ac:dyDescent="0.25">
      <c r="A5388">
        <v>1881877</v>
      </c>
      <c r="B5388">
        <v>1</v>
      </c>
      <c r="C5388" t="s">
        <v>80</v>
      </c>
      <c r="D5388" t="s">
        <v>104</v>
      </c>
      <c r="E5388" t="s">
        <v>158</v>
      </c>
      <c r="F5388" t="s">
        <v>14798</v>
      </c>
      <c r="G5388" t="s">
        <v>219</v>
      </c>
      <c r="H5388" t="s">
        <v>134</v>
      </c>
      <c r="I5388" t="s">
        <v>135</v>
      </c>
      <c r="J5388" t="s">
        <v>136</v>
      </c>
      <c r="K5388" t="s">
        <v>137</v>
      </c>
      <c r="L5388" t="s">
        <v>15445</v>
      </c>
      <c r="M5388" t="s">
        <v>15446</v>
      </c>
      <c r="N5388">
        <v>2.5069444440000002</v>
      </c>
      <c r="O5388">
        <v>0</v>
      </c>
      <c r="P5388">
        <v>181</v>
      </c>
      <c r="Q5388">
        <v>0</v>
      </c>
      <c r="R5388">
        <v>4</v>
      </c>
      <c r="S5388">
        <v>0</v>
      </c>
      <c r="T5388">
        <v>7</v>
      </c>
      <c r="U5388">
        <v>0</v>
      </c>
      <c r="V5388">
        <v>0</v>
      </c>
      <c r="W5388">
        <v>0</v>
      </c>
      <c r="X5388">
        <v>114.50158017522446</v>
      </c>
      <c r="Y5388">
        <v>0</v>
      </c>
      <c r="Z5388">
        <v>10.395504318855894</v>
      </c>
      <c r="AA5388">
        <v>0</v>
      </c>
      <c r="AB5388">
        <v>9.5399327190931338</v>
      </c>
      <c r="AC5388">
        <v>0</v>
      </c>
      <c r="AD5388">
        <v>0</v>
      </c>
      <c r="AE5388">
        <v>134.4370172131735</v>
      </c>
    </row>
    <row r="5389" spans="1:31" x14ac:dyDescent="0.25">
      <c r="A5389">
        <v>1882352</v>
      </c>
      <c r="B5389">
        <v>1</v>
      </c>
      <c r="C5389" t="s">
        <v>81</v>
      </c>
      <c r="D5389" t="s">
        <v>115</v>
      </c>
      <c r="E5389" t="s">
        <v>158</v>
      </c>
      <c r="F5389" t="s">
        <v>8116</v>
      </c>
      <c r="G5389" t="s">
        <v>219</v>
      </c>
      <c r="H5389" t="s">
        <v>134</v>
      </c>
      <c r="I5389" t="s">
        <v>135</v>
      </c>
      <c r="J5389" t="s">
        <v>136</v>
      </c>
      <c r="K5389" t="s">
        <v>137</v>
      </c>
      <c r="L5389" t="s">
        <v>15447</v>
      </c>
      <c r="M5389" t="s">
        <v>15448</v>
      </c>
      <c r="N5389">
        <v>1.6463888879999999</v>
      </c>
      <c r="O5389">
        <v>0</v>
      </c>
      <c r="P5389">
        <v>61</v>
      </c>
      <c r="Q5389">
        <v>0</v>
      </c>
      <c r="R5389">
        <v>13</v>
      </c>
      <c r="S5389">
        <v>0</v>
      </c>
      <c r="T5389">
        <v>5</v>
      </c>
      <c r="U5389">
        <v>0</v>
      </c>
      <c r="V5389">
        <v>0</v>
      </c>
      <c r="W5389">
        <v>0</v>
      </c>
      <c r="X5389">
        <v>39.837873336129995</v>
      </c>
      <c r="Y5389">
        <v>0</v>
      </c>
      <c r="Z5389">
        <v>20.20083809144511</v>
      </c>
      <c r="AA5389">
        <v>0</v>
      </c>
      <c r="AB5389">
        <v>9.4723570688054615</v>
      </c>
      <c r="AC5389">
        <v>0</v>
      </c>
      <c r="AD5389">
        <v>0</v>
      </c>
      <c r="AE5389">
        <v>69.511068496380574</v>
      </c>
    </row>
    <row r="5390" spans="1:31" x14ac:dyDescent="0.25">
      <c r="A5390">
        <v>1882020</v>
      </c>
      <c r="B5390">
        <v>1</v>
      </c>
      <c r="C5390" t="s">
        <v>81</v>
      </c>
      <c r="D5390" t="s">
        <v>123</v>
      </c>
      <c r="E5390" t="s">
        <v>131</v>
      </c>
      <c r="F5390" t="s">
        <v>15449</v>
      </c>
      <c r="G5390" t="s">
        <v>133</v>
      </c>
      <c r="H5390" t="s">
        <v>134</v>
      </c>
      <c r="I5390" t="s">
        <v>135</v>
      </c>
      <c r="J5390" t="s">
        <v>136</v>
      </c>
      <c r="K5390" t="s">
        <v>137</v>
      </c>
      <c r="L5390" t="s">
        <v>15450</v>
      </c>
      <c r="M5390" t="s">
        <v>15451</v>
      </c>
      <c r="N5390">
        <v>4.32</v>
      </c>
      <c r="O5390">
        <v>0</v>
      </c>
      <c r="P5390">
        <v>4</v>
      </c>
      <c r="Q5390">
        <v>1</v>
      </c>
      <c r="R5390">
        <v>128</v>
      </c>
      <c r="S5390">
        <v>0</v>
      </c>
      <c r="T5390">
        <v>8</v>
      </c>
      <c r="U5390">
        <v>0</v>
      </c>
      <c r="V5390">
        <v>0</v>
      </c>
      <c r="W5390">
        <v>0</v>
      </c>
      <c r="X5390">
        <v>12.104226394382488</v>
      </c>
      <c r="Y5390">
        <v>12.467018565905779</v>
      </c>
      <c r="Z5390">
        <v>1326.6132459505943</v>
      </c>
      <c r="AA5390">
        <v>0</v>
      </c>
      <c r="AB5390">
        <v>64.594976553922493</v>
      </c>
      <c r="AC5390">
        <v>0</v>
      </c>
      <c r="AD5390">
        <v>0</v>
      </c>
      <c r="AE5390">
        <v>1415.7794674648053</v>
      </c>
    </row>
    <row r="5391" spans="1:31" x14ac:dyDescent="0.25">
      <c r="A5391">
        <v>1882395</v>
      </c>
      <c r="B5391">
        <v>1</v>
      </c>
      <c r="C5391" t="s">
        <v>81</v>
      </c>
      <c r="D5391" t="s">
        <v>115</v>
      </c>
      <c r="E5391" t="s">
        <v>169</v>
      </c>
      <c r="F5391" t="s">
        <v>12050</v>
      </c>
      <c r="G5391" t="s">
        <v>183</v>
      </c>
      <c r="H5391" t="s">
        <v>143</v>
      </c>
      <c r="I5391" t="s">
        <v>135</v>
      </c>
      <c r="J5391" t="s">
        <v>136</v>
      </c>
      <c r="K5391" t="s">
        <v>137</v>
      </c>
      <c r="L5391" t="s">
        <v>15452</v>
      </c>
      <c r="M5391" t="s">
        <v>15453</v>
      </c>
      <c r="N5391">
        <v>1.0805555549999999</v>
      </c>
      <c r="O5391">
        <v>0</v>
      </c>
      <c r="P5391">
        <v>56</v>
      </c>
      <c r="Q5391">
        <v>0</v>
      </c>
      <c r="R5391">
        <v>3</v>
      </c>
      <c r="S5391">
        <v>0</v>
      </c>
      <c r="T5391">
        <v>2</v>
      </c>
      <c r="U5391">
        <v>0</v>
      </c>
      <c r="V5391">
        <v>0</v>
      </c>
      <c r="W5391">
        <v>0</v>
      </c>
      <c r="X5391">
        <v>9.6608275784556472</v>
      </c>
      <c r="Y5391">
        <v>0</v>
      </c>
      <c r="Z5391">
        <v>3.7621160314605691</v>
      </c>
      <c r="AA5391">
        <v>0</v>
      </c>
      <c r="AB5391">
        <v>3.9665269984372226E-2</v>
      </c>
      <c r="AC5391">
        <v>0</v>
      </c>
      <c r="AD5391">
        <v>0</v>
      </c>
      <c r="AE5391">
        <v>13.462608879900589</v>
      </c>
    </row>
    <row r="5392" spans="1:31" x14ac:dyDescent="0.25">
      <c r="A5392">
        <v>1881997</v>
      </c>
      <c r="B5392">
        <v>1</v>
      </c>
      <c r="C5392" t="s">
        <v>81</v>
      </c>
      <c r="D5392" t="s">
        <v>112</v>
      </c>
      <c r="E5392" t="s">
        <v>158</v>
      </c>
      <c r="F5392" t="s">
        <v>15454</v>
      </c>
      <c r="G5392" t="s">
        <v>219</v>
      </c>
      <c r="H5392" t="s">
        <v>134</v>
      </c>
      <c r="I5392" t="s">
        <v>135</v>
      </c>
      <c r="J5392" t="s">
        <v>136</v>
      </c>
      <c r="K5392" t="s">
        <v>137</v>
      </c>
      <c r="L5392" t="s">
        <v>15455</v>
      </c>
      <c r="M5392" t="s">
        <v>15456</v>
      </c>
      <c r="N5392">
        <v>3.3944444439999999</v>
      </c>
      <c r="O5392">
        <v>0</v>
      </c>
      <c r="P5392">
        <v>210</v>
      </c>
      <c r="Q5392">
        <v>7</v>
      </c>
      <c r="R5392">
        <v>46</v>
      </c>
      <c r="S5392">
        <v>1</v>
      </c>
      <c r="T5392">
        <v>8</v>
      </c>
      <c r="U5392">
        <v>0</v>
      </c>
      <c r="V5392">
        <v>0</v>
      </c>
      <c r="W5392">
        <v>0</v>
      </c>
      <c r="X5392">
        <v>80.10310320123601</v>
      </c>
      <c r="Y5392">
        <v>173.34796369716469</v>
      </c>
      <c r="Z5392">
        <v>48.837445124435995</v>
      </c>
      <c r="AA5392">
        <v>2.8022885082902338</v>
      </c>
      <c r="AB5392">
        <v>9.5738070039687582</v>
      </c>
      <c r="AC5392">
        <v>0</v>
      </c>
      <c r="AD5392">
        <v>0</v>
      </c>
      <c r="AE5392">
        <v>314.66460753509568</v>
      </c>
    </row>
    <row r="5393" spans="1:31" x14ac:dyDescent="0.25">
      <c r="A5393">
        <v>1882418</v>
      </c>
      <c r="B5393">
        <v>1</v>
      </c>
      <c r="C5393" t="s">
        <v>80</v>
      </c>
      <c r="D5393" t="s">
        <v>90</v>
      </c>
      <c r="E5393" t="s">
        <v>140</v>
      </c>
      <c r="F5393" t="s">
        <v>15457</v>
      </c>
      <c r="G5393" t="s">
        <v>163</v>
      </c>
      <c r="H5393" t="s">
        <v>143</v>
      </c>
      <c r="I5393" t="s">
        <v>135</v>
      </c>
      <c r="J5393" t="s">
        <v>136</v>
      </c>
      <c r="K5393" t="s">
        <v>137</v>
      </c>
      <c r="L5393" t="s">
        <v>15458</v>
      </c>
      <c r="M5393" t="s">
        <v>15459</v>
      </c>
      <c r="N5393">
        <v>1.4708333330000001</v>
      </c>
      <c r="O5393">
        <v>0</v>
      </c>
      <c r="P5393">
        <v>2</v>
      </c>
      <c r="Q5393">
        <v>0</v>
      </c>
      <c r="R5393">
        <v>0</v>
      </c>
      <c r="S5393">
        <v>0</v>
      </c>
      <c r="T5393">
        <v>0</v>
      </c>
      <c r="U5393">
        <v>0</v>
      </c>
      <c r="V5393">
        <v>0</v>
      </c>
      <c r="W5393">
        <v>0</v>
      </c>
      <c r="X5393">
        <v>0.65327181578335836</v>
      </c>
      <c r="Y5393">
        <v>0</v>
      </c>
      <c r="Z5393">
        <v>0</v>
      </c>
      <c r="AA5393">
        <v>0</v>
      </c>
      <c r="AB5393">
        <v>0</v>
      </c>
      <c r="AC5393">
        <v>0</v>
      </c>
      <c r="AD5393">
        <v>0</v>
      </c>
      <c r="AE5393">
        <v>0.65327181578335836</v>
      </c>
    </row>
    <row r="5394" spans="1:31" x14ac:dyDescent="0.25">
      <c r="A5394">
        <v>1881891</v>
      </c>
      <c r="B5394">
        <v>1</v>
      </c>
      <c r="C5394" t="s">
        <v>80</v>
      </c>
      <c r="D5394" t="s">
        <v>82</v>
      </c>
      <c r="E5394" t="s">
        <v>140</v>
      </c>
      <c r="F5394" t="s">
        <v>15460</v>
      </c>
      <c r="G5394" t="s">
        <v>207</v>
      </c>
      <c r="H5394" t="s">
        <v>143</v>
      </c>
      <c r="I5394" t="s">
        <v>135</v>
      </c>
      <c r="J5394" t="s">
        <v>136</v>
      </c>
      <c r="K5394" t="s">
        <v>137</v>
      </c>
      <c r="L5394" t="s">
        <v>15461</v>
      </c>
      <c r="M5394" t="s">
        <v>15462</v>
      </c>
      <c r="N5394">
        <v>3.8230555549999998</v>
      </c>
      <c r="O5394">
        <v>0</v>
      </c>
      <c r="P5394">
        <v>16</v>
      </c>
      <c r="Q5394">
        <v>0</v>
      </c>
      <c r="R5394">
        <v>0</v>
      </c>
      <c r="S5394">
        <v>0</v>
      </c>
      <c r="T5394">
        <v>2</v>
      </c>
      <c r="U5394">
        <v>0</v>
      </c>
      <c r="V5394">
        <v>0</v>
      </c>
      <c r="W5394">
        <v>0</v>
      </c>
      <c r="X5394">
        <v>25.465190276087711</v>
      </c>
      <c r="Y5394">
        <v>0</v>
      </c>
      <c r="Z5394">
        <v>0</v>
      </c>
      <c r="AA5394">
        <v>0</v>
      </c>
      <c r="AB5394">
        <v>23.820351813361743</v>
      </c>
      <c r="AC5394">
        <v>0</v>
      </c>
      <c r="AD5394">
        <v>0</v>
      </c>
      <c r="AE5394">
        <v>49.28554208944945</v>
      </c>
    </row>
    <row r="5395" spans="1:31" x14ac:dyDescent="0.25">
      <c r="A5395">
        <v>1881934</v>
      </c>
      <c r="B5395">
        <v>1</v>
      </c>
      <c r="C5395" t="s">
        <v>80</v>
      </c>
      <c r="D5395" t="s">
        <v>94</v>
      </c>
      <c r="E5395" t="s">
        <v>158</v>
      </c>
      <c r="F5395" t="s">
        <v>15463</v>
      </c>
      <c r="G5395" t="s">
        <v>133</v>
      </c>
      <c r="H5395" t="s">
        <v>134</v>
      </c>
      <c r="I5395" t="s">
        <v>135</v>
      </c>
      <c r="J5395" t="s">
        <v>136</v>
      </c>
      <c r="K5395" t="s">
        <v>137</v>
      </c>
      <c r="L5395" t="s">
        <v>15464</v>
      </c>
      <c r="M5395" t="s">
        <v>15465</v>
      </c>
      <c r="N5395">
        <v>1.6274999999999999</v>
      </c>
      <c r="O5395">
        <v>0</v>
      </c>
      <c r="P5395">
        <v>295</v>
      </c>
      <c r="Q5395">
        <v>0</v>
      </c>
      <c r="R5395">
        <v>0</v>
      </c>
      <c r="S5395">
        <v>0</v>
      </c>
      <c r="T5395">
        <v>8</v>
      </c>
      <c r="U5395">
        <v>0</v>
      </c>
      <c r="V5395">
        <v>0</v>
      </c>
      <c r="W5395">
        <v>0</v>
      </c>
      <c r="X5395">
        <v>81.433378238184829</v>
      </c>
      <c r="Y5395">
        <v>0</v>
      </c>
      <c r="Z5395">
        <v>0</v>
      </c>
      <c r="AA5395">
        <v>0</v>
      </c>
      <c r="AB5395">
        <v>1.0217908736158932</v>
      </c>
      <c r="AC5395">
        <v>0</v>
      </c>
      <c r="AD5395">
        <v>0</v>
      </c>
      <c r="AE5395">
        <v>82.455169111800728</v>
      </c>
    </row>
    <row r="5396" spans="1:31" x14ac:dyDescent="0.25">
      <c r="A5396">
        <v>1882432</v>
      </c>
      <c r="B5396">
        <v>1</v>
      </c>
      <c r="C5396" t="s">
        <v>80</v>
      </c>
      <c r="D5396" t="s">
        <v>100</v>
      </c>
      <c r="E5396" t="s">
        <v>140</v>
      </c>
      <c r="F5396" t="s">
        <v>15466</v>
      </c>
      <c r="G5396" t="s">
        <v>207</v>
      </c>
      <c r="H5396" t="s">
        <v>143</v>
      </c>
      <c r="I5396" t="s">
        <v>135</v>
      </c>
      <c r="J5396" t="s">
        <v>136</v>
      </c>
      <c r="K5396" t="s">
        <v>137</v>
      </c>
      <c r="L5396" t="s">
        <v>15467</v>
      </c>
      <c r="M5396" t="s">
        <v>15468</v>
      </c>
      <c r="N5396">
        <v>2.29</v>
      </c>
      <c r="O5396">
        <v>0</v>
      </c>
      <c r="P5396">
        <v>1</v>
      </c>
      <c r="Q5396">
        <v>0</v>
      </c>
      <c r="R5396">
        <v>0</v>
      </c>
      <c r="S5396">
        <v>0</v>
      </c>
      <c r="T5396">
        <v>0</v>
      </c>
      <c r="U5396">
        <v>0</v>
      </c>
      <c r="V5396">
        <v>0</v>
      </c>
      <c r="W5396">
        <v>0</v>
      </c>
      <c r="X5396">
        <v>0</v>
      </c>
      <c r="Y5396">
        <v>0</v>
      </c>
      <c r="Z5396">
        <v>0</v>
      </c>
      <c r="AA5396">
        <v>0</v>
      </c>
      <c r="AB5396">
        <v>0</v>
      </c>
      <c r="AC5396">
        <v>0</v>
      </c>
      <c r="AD5396">
        <v>0</v>
      </c>
      <c r="AE5396">
        <v>0</v>
      </c>
    </row>
    <row r="5397" spans="1:31" x14ac:dyDescent="0.25">
      <c r="A5397">
        <v>1882332</v>
      </c>
      <c r="B5397">
        <v>1</v>
      </c>
      <c r="C5397" t="s">
        <v>81</v>
      </c>
      <c r="D5397" t="s">
        <v>117</v>
      </c>
      <c r="E5397" t="s">
        <v>158</v>
      </c>
      <c r="F5397" t="s">
        <v>15469</v>
      </c>
      <c r="G5397" t="s">
        <v>219</v>
      </c>
      <c r="H5397" t="s">
        <v>134</v>
      </c>
      <c r="I5397" t="s">
        <v>135</v>
      </c>
      <c r="J5397" t="s">
        <v>136</v>
      </c>
      <c r="K5397" t="s">
        <v>137</v>
      </c>
      <c r="L5397" t="s">
        <v>15470</v>
      </c>
      <c r="M5397" t="s">
        <v>15471</v>
      </c>
      <c r="N5397">
        <v>1.3847222219999999</v>
      </c>
      <c r="O5397">
        <v>0</v>
      </c>
      <c r="P5397">
        <v>83</v>
      </c>
      <c r="Q5397">
        <v>0</v>
      </c>
      <c r="R5397">
        <v>3</v>
      </c>
      <c r="S5397">
        <v>0</v>
      </c>
      <c r="T5397">
        <v>1</v>
      </c>
      <c r="U5397">
        <v>0</v>
      </c>
      <c r="V5397">
        <v>0</v>
      </c>
      <c r="W5397">
        <v>0</v>
      </c>
      <c r="X5397">
        <v>13.563330814618956</v>
      </c>
      <c r="Y5397">
        <v>0</v>
      </c>
      <c r="Z5397">
        <v>12.608953138471152</v>
      </c>
      <c r="AA5397">
        <v>0</v>
      </c>
      <c r="AB5397">
        <v>0</v>
      </c>
      <c r="AC5397">
        <v>0</v>
      </c>
      <c r="AD5397">
        <v>0</v>
      </c>
      <c r="AE5397">
        <v>26.172283953090108</v>
      </c>
    </row>
    <row r="5398" spans="1:31" x14ac:dyDescent="0.25">
      <c r="A5398">
        <v>1882183</v>
      </c>
      <c r="B5398">
        <v>1</v>
      </c>
      <c r="C5398" t="s">
        <v>80</v>
      </c>
      <c r="D5398" t="s">
        <v>110</v>
      </c>
      <c r="E5398" t="s">
        <v>169</v>
      </c>
      <c r="F5398" t="s">
        <v>15472</v>
      </c>
      <c r="G5398" t="s">
        <v>171</v>
      </c>
      <c r="H5398" t="s">
        <v>143</v>
      </c>
      <c r="I5398" t="s">
        <v>135</v>
      </c>
      <c r="J5398" t="s">
        <v>136</v>
      </c>
      <c r="K5398" t="s">
        <v>172</v>
      </c>
      <c r="L5398" t="s">
        <v>15473</v>
      </c>
      <c r="M5398" t="s">
        <v>15474</v>
      </c>
      <c r="N5398">
        <v>3.1425000000000001</v>
      </c>
      <c r="O5398">
        <v>0</v>
      </c>
      <c r="P5398">
        <v>863</v>
      </c>
      <c r="Q5398">
        <v>0</v>
      </c>
      <c r="R5398">
        <v>0</v>
      </c>
      <c r="S5398">
        <v>0</v>
      </c>
      <c r="T5398">
        <v>56</v>
      </c>
      <c r="U5398">
        <v>0</v>
      </c>
      <c r="V5398">
        <v>0</v>
      </c>
      <c r="W5398">
        <v>0</v>
      </c>
      <c r="X5398">
        <v>926.91072576872068</v>
      </c>
      <c r="Y5398">
        <v>0</v>
      </c>
      <c r="Z5398">
        <v>0</v>
      </c>
      <c r="AA5398">
        <v>0</v>
      </c>
      <c r="AB5398">
        <v>257.23574354728839</v>
      </c>
      <c r="AC5398">
        <v>0</v>
      </c>
      <c r="AD5398">
        <v>0</v>
      </c>
      <c r="AE5398">
        <v>1184.1464693160092</v>
      </c>
    </row>
    <row r="5399" spans="1:31" x14ac:dyDescent="0.25">
      <c r="A5399">
        <v>1882123</v>
      </c>
      <c r="B5399">
        <v>1</v>
      </c>
      <c r="C5399" t="s">
        <v>80</v>
      </c>
      <c r="D5399" t="s">
        <v>93</v>
      </c>
      <c r="E5399" t="s">
        <v>146</v>
      </c>
      <c r="F5399" t="s">
        <v>15475</v>
      </c>
      <c r="G5399" t="s">
        <v>148</v>
      </c>
      <c r="H5399" t="s">
        <v>143</v>
      </c>
      <c r="I5399" t="s">
        <v>135</v>
      </c>
      <c r="J5399" t="s">
        <v>136</v>
      </c>
      <c r="K5399" t="s">
        <v>137</v>
      </c>
      <c r="L5399" t="s">
        <v>15476</v>
      </c>
      <c r="M5399" t="s">
        <v>15477</v>
      </c>
      <c r="N5399">
        <v>5.2352777770000003</v>
      </c>
      <c r="O5399">
        <v>0</v>
      </c>
      <c r="P5399">
        <v>0</v>
      </c>
      <c r="Q5399">
        <v>0</v>
      </c>
      <c r="R5399">
        <v>6</v>
      </c>
      <c r="S5399">
        <v>0</v>
      </c>
      <c r="T5399">
        <v>2</v>
      </c>
      <c r="U5399">
        <v>0</v>
      </c>
      <c r="V5399">
        <v>0</v>
      </c>
      <c r="W5399">
        <v>0</v>
      </c>
      <c r="X5399">
        <v>0</v>
      </c>
      <c r="Y5399">
        <v>0</v>
      </c>
      <c r="Z5399">
        <v>38.110962333100545</v>
      </c>
      <c r="AA5399">
        <v>0</v>
      </c>
      <c r="AB5399">
        <v>9.4924096939323146</v>
      </c>
      <c r="AC5399">
        <v>0</v>
      </c>
      <c r="AD5399">
        <v>0</v>
      </c>
      <c r="AE5399">
        <v>47.603372027032862</v>
      </c>
    </row>
    <row r="5400" spans="1:31" x14ac:dyDescent="0.25">
      <c r="A5400">
        <v>1882438</v>
      </c>
      <c r="B5400">
        <v>1</v>
      </c>
      <c r="C5400" t="s">
        <v>80</v>
      </c>
      <c r="D5400" t="s">
        <v>90</v>
      </c>
      <c r="E5400" t="s">
        <v>146</v>
      </c>
      <c r="F5400" t="s">
        <v>15478</v>
      </c>
      <c r="G5400" t="s">
        <v>148</v>
      </c>
      <c r="H5400" t="s">
        <v>143</v>
      </c>
      <c r="I5400" t="s">
        <v>135</v>
      </c>
      <c r="J5400" t="s">
        <v>136</v>
      </c>
      <c r="K5400" t="s">
        <v>137</v>
      </c>
      <c r="L5400" t="s">
        <v>15479</v>
      </c>
      <c r="M5400" t="s">
        <v>15480</v>
      </c>
      <c r="N5400">
        <v>1.7030555549999999</v>
      </c>
      <c r="O5400">
        <v>0</v>
      </c>
      <c r="P5400">
        <v>243</v>
      </c>
      <c r="Q5400">
        <v>0</v>
      </c>
      <c r="R5400">
        <v>0</v>
      </c>
      <c r="S5400">
        <v>0</v>
      </c>
      <c r="T5400">
        <v>11</v>
      </c>
      <c r="U5400">
        <v>0</v>
      </c>
      <c r="V5400">
        <v>0</v>
      </c>
      <c r="W5400">
        <v>0</v>
      </c>
      <c r="X5400">
        <v>86.875526376406853</v>
      </c>
      <c r="Y5400">
        <v>0</v>
      </c>
      <c r="Z5400">
        <v>0</v>
      </c>
      <c r="AA5400">
        <v>0</v>
      </c>
      <c r="AB5400">
        <v>7.320486029901069</v>
      </c>
      <c r="AC5400">
        <v>0</v>
      </c>
      <c r="AD5400">
        <v>0</v>
      </c>
      <c r="AE5400">
        <v>94.196012406307915</v>
      </c>
    </row>
    <row r="5401" spans="1:31" x14ac:dyDescent="0.25">
      <c r="A5401">
        <v>1882100</v>
      </c>
      <c r="B5401">
        <v>1</v>
      </c>
      <c r="C5401" t="s">
        <v>80</v>
      </c>
      <c r="D5401" t="s">
        <v>82</v>
      </c>
      <c r="E5401" t="s">
        <v>140</v>
      </c>
      <c r="F5401" t="s">
        <v>15481</v>
      </c>
      <c r="G5401" t="s">
        <v>163</v>
      </c>
      <c r="H5401" t="s">
        <v>143</v>
      </c>
      <c r="I5401" t="s">
        <v>135</v>
      </c>
      <c r="J5401" t="s">
        <v>136</v>
      </c>
      <c r="K5401" t="s">
        <v>137</v>
      </c>
      <c r="L5401" t="s">
        <v>15482</v>
      </c>
      <c r="M5401" t="s">
        <v>15483</v>
      </c>
      <c r="N5401">
        <v>1.2027777770000001</v>
      </c>
      <c r="O5401">
        <v>0</v>
      </c>
      <c r="P5401">
        <v>1</v>
      </c>
      <c r="Q5401">
        <v>0</v>
      </c>
      <c r="R5401">
        <v>0</v>
      </c>
      <c r="S5401">
        <v>0</v>
      </c>
      <c r="T5401">
        <v>0</v>
      </c>
      <c r="U5401">
        <v>0</v>
      </c>
      <c r="V5401">
        <v>0</v>
      </c>
      <c r="W5401">
        <v>0</v>
      </c>
      <c r="X5401">
        <v>0.44929446175454246</v>
      </c>
      <c r="Y5401">
        <v>0</v>
      </c>
      <c r="Z5401">
        <v>0</v>
      </c>
      <c r="AA5401">
        <v>0</v>
      </c>
      <c r="AB5401">
        <v>0</v>
      </c>
      <c r="AC5401">
        <v>0</v>
      </c>
      <c r="AD5401">
        <v>0</v>
      </c>
      <c r="AE5401">
        <v>0.44929446175454246</v>
      </c>
    </row>
    <row r="5402" spans="1:31" x14ac:dyDescent="0.25">
      <c r="A5402">
        <v>1882269</v>
      </c>
      <c r="B5402">
        <v>1</v>
      </c>
      <c r="C5402" t="s">
        <v>80</v>
      </c>
      <c r="D5402" t="s">
        <v>104</v>
      </c>
      <c r="E5402" t="s">
        <v>140</v>
      </c>
      <c r="F5402" t="s">
        <v>15484</v>
      </c>
      <c r="G5402" t="s">
        <v>212</v>
      </c>
      <c r="H5402" t="s">
        <v>143</v>
      </c>
      <c r="I5402" t="s">
        <v>135</v>
      </c>
      <c r="J5402" t="s">
        <v>136</v>
      </c>
      <c r="K5402" t="s">
        <v>137</v>
      </c>
      <c r="L5402" t="s">
        <v>15485</v>
      </c>
      <c r="M5402" t="s">
        <v>15486</v>
      </c>
      <c r="N5402">
        <v>2.7580555549999999</v>
      </c>
      <c r="O5402">
        <v>0</v>
      </c>
      <c r="P5402">
        <v>5</v>
      </c>
      <c r="Q5402">
        <v>0</v>
      </c>
      <c r="R5402">
        <v>0</v>
      </c>
      <c r="S5402">
        <v>0</v>
      </c>
      <c r="T5402">
        <v>0</v>
      </c>
      <c r="U5402">
        <v>0</v>
      </c>
      <c r="V5402">
        <v>0</v>
      </c>
      <c r="W5402">
        <v>0</v>
      </c>
      <c r="X5402">
        <v>3.8335681819175242</v>
      </c>
      <c r="Y5402">
        <v>0</v>
      </c>
      <c r="Z5402">
        <v>0</v>
      </c>
      <c r="AA5402">
        <v>0</v>
      </c>
      <c r="AB5402">
        <v>0</v>
      </c>
      <c r="AC5402">
        <v>0</v>
      </c>
      <c r="AD5402">
        <v>0</v>
      </c>
      <c r="AE5402">
        <v>3.8335681819175242</v>
      </c>
    </row>
    <row r="5403" spans="1:31" x14ac:dyDescent="0.25">
      <c r="A5403">
        <v>1882146</v>
      </c>
      <c r="B5403">
        <v>1</v>
      </c>
      <c r="C5403" t="s">
        <v>80</v>
      </c>
      <c r="D5403" t="s">
        <v>96</v>
      </c>
      <c r="E5403" t="s">
        <v>140</v>
      </c>
      <c r="F5403" t="s">
        <v>15487</v>
      </c>
      <c r="G5403" t="s">
        <v>200</v>
      </c>
      <c r="H5403" t="s">
        <v>143</v>
      </c>
      <c r="I5403" t="s">
        <v>135</v>
      </c>
      <c r="J5403" t="s">
        <v>136</v>
      </c>
      <c r="K5403" t="s">
        <v>137</v>
      </c>
      <c r="L5403" t="s">
        <v>15488</v>
      </c>
      <c r="M5403" t="s">
        <v>15489</v>
      </c>
      <c r="N5403">
        <v>1.477777777</v>
      </c>
      <c r="O5403">
        <v>0</v>
      </c>
      <c r="P5403">
        <v>1</v>
      </c>
      <c r="Q5403">
        <v>0</v>
      </c>
      <c r="R5403">
        <v>0</v>
      </c>
      <c r="S5403">
        <v>0</v>
      </c>
      <c r="T5403">
        <v>0</v>
      </c>
      <c r="U5403">
        <v>0</v>
      </c>
      <c r="V5403">
        <v>0</v>
      </c>
      <c r="W5403">
        <v>0</v>
      </c>
      <c r="X5403">
        <v>7.8023827790666663E-3</v>
      </c>
      <c r="Y5403">
        <v>0</v>
      </c>
      <c r="Z5403">
        <v>0</v>
      </c>
      <c r="AA5403">
        <v>0</v>
      </c>
      <c r="AB5403">
        <v>0</v>
      </c>
      <c r="AC5403">
        <v>0</v>
      </c>
      <c r="AD5403">
        <v>0</v>
      </c>
      <c r="AE5403">
        <v>7.8023827790666663E-3</v>
      </c>
    </row>
    <row r="5404" spans="1:31" x14ac:dyDescent="0.25">
      <c r="A5404">
        <v>1882252</v>
      </c>
      <c r="B5404">
        <v>1</v>
      </c>
      <c r="C5404" t="s">
        <v>80</v>
      </c>
      <c r="D5404" t="s">
        <v>107</v>
      </c>
      <c r="E5404" t="s">
        <v>140</v>
      </c>
      <c r="F5404" t="s">
        <v>15490</v>
      </c>
      <c r="G5404" t="s">
        <v>163</v>
      </c>
      <c r="H5404" t="s">
        <v>143</v>
      </c>
      <c r="I5404" t="s">
        <v>135</v>
      </c>
      <c r="J5404" t="s">
        <v>136</v>
      </c>
      <c r="K5404" t="s">
        <v>137</v>
      </c>
      <c r="L5404" t="s">
        <v>15491</v>
      </c>
      <c r="M5404" t="s">
        <v>15492</v>
      </c>
      <c r="N5404">
        <v>4.3219444439999997</v>
      </c>
      <c r="O5404">
        <v>0</v>
      </c>
      <c r="P5404">
        <v>1</v>
      </c>
      <c r="Q5404">
        <v>0</v>
      </c>
      <c r="R5404">
        <v>0</v>
      </c>
      <c r="S5404">
        <v>0</v>
      </c>
      <c r="T5404">
        <v>0</v>
      </c>
      <c r="U5404">
        <v>0</v>
      </c>
      <c r="V5404">
        <v>0</v>
      </c>
      <c r="W5404">
        <v>0</v>
      </c>
      <c r="X5404">
        <v>2.1444539961031669E-2</v>
      </c>
      <c r="Y5404">
        <v>0</v>
      </c>
      <c r="Z5404">
        <v>0</v>
      </c>
      <c r="AA5404">
        <v>0</v>
      </c>
      <c r="AB5404">
        <v>0</v>
      </c>
      <c r="AC5404">
        <v>0</v>
      </c>
      <c r="AD5404">
        <v>0</v>
      </c>
      <c r="AE5404">
        <v>2.1444539961031669E-2</v>
      </c>
    </row>
    <row r="5405" spans="1:31" x14ac:dyDescent="0.25">
      <c r="A5405">
        <v>1882106</v>
      </c>
      <c r="B5405">
        <v>1</v>
      </c>
      <c r="C5405" t="s">
        <v>80</v>
      </c>
      <c r="D5405" t="s">
        <v>96</v>
      </c>
      <c r="E5405" t="s">
        <v>169</v>
      </c>
      <c r="F5405" t="s">
        <v>15493</v>
      </c>
      <c r="G5405" t="s">
        <v>148</v>
      </c>
      <c r="H5405" t="s">
        <v>143</v>
      </c>
      <c r="I5405" t="s">
        <v>135</v>
      </c>
      <c r="J5405" t="s">
        <v>136</v>
      </c>
      <c r="K5405" t="s">
        <v>137</v>
      </c>
      <c r="L5405" t="s">
        <v>15494</v>
      </c>
      <c r="M5405" t="s">
        <v>15495</v>
      </c>
      <c r="N5405">
        <v>8.2422222220000005</v>
      </c>
      <c r="O5405">
        <v>0</v>
      </c>
      <c r="P5405">
        <v>18</v>
      </c>
      <c r="Q5405">
        <v>0</v>
      </c>
      <c r="R5405">
        <v>13</v>
      </c>
      <c r="S5405">
        <v>0</v>
      </c>
      <c r="T5405">
        <v>7</v>
      </c>
      <c r="U5405">
        <v>0</v>
      </c>
      <c r="V5405">
        <v>0</v>
      </c>
      <c r="W5405">
        <v>0</v>
      </c>
      <c r="X5405">
        <v>119.94351290609112</v>
      </c>
      <c r="Y5405">
        <v>0</v>
      </c>
      <c r="Z5405">
        <v>108.85673571904765</v>
      </c>
      <c r="AA5405">
        <v>0</v>
      </c>
      <c r="AB5405">
        <v>92.029337305204152</v>
      </c>
      <c r="AC5405">
        <v>0</v>
      </c>
      <c r="AD5405">
        <v>0</v>
      </c>
      <c r="AE5405">
        <v>320.82958593034289</v>
      </c>
    </row>
    <row r="5406" spans="1:31" x14ac:dyDescent="0.25">
      <c r="A5406">
        <v>1882060</v>
      </c>
      <c r="B5406">
        <v>1</v>
      </c>
      <c r="C5406" t="s">
        <v>80</v>
      </c>
      <c r="D5406" t="s">
        <v>107</v>
      </c>
      <c r="E5406" t="s">
        <v>169</v>
      </c>
      <c r="F5406" t="s">
        <v>15496</v>
      </c>
      <c r="G5406" t="s">
        <v>148</v>
      </c>
      <c r="H5406" t="s">
        <v>143</v>
      </c>
      <c r="I5406" t="s">
        <v>135</v>
      </c>
      <c r="J5406" t="s">
        <v>136</v>
      </c>
      <c r="K5406" t="s">
        <v>137</v>
      </c>
      <c r="L5406" t="s">
        <v>15497</v>
      </c>
      <c r="M5406" t="s">
        <v>15498</v>
      </c>
      <c r="N5406">
        <v>2.403611111</v>
      </c>
      <c r="O5406">
        <v>0</v>
      </c>
      <c r="P5406">
        <v>0</v>
      </c>
      <c r="Q5406">
        <v>0</v>
      </c>
      <c r="R5406">
        <v>7</v>
      </c>
      <c r="S5406">
        <v>0</v>
      </c>
      <c r="T5406">
        <v>0</v>
      </c>
      <c r="U5406">
        <v>0</v>
      </c>
      <c r="V5406">
        <v>0</v>
      </c>
      <c r="W5406">
        <v>0</v>
      </c>
      <c r="X5406">
        <v>0</v>
      </c>
      <c r="Y5406">
        <v>0</v>
      </c>
      <c r="Z5406">
        <v>4.7873464687000116</v>
      </c>
      <c r="AA5406">
        <v>0</v>
      </c>
      <c r="AB5406">
        <v>0</v>
      </c>
      <c r="AC5406">
        <v>0</v>
      </c>
      <c r="AD5406">
        <v>0</v>
      </c>
      <c r="AE5406">
        <v>4.7873464687000116</v>
      </c>
    </row>
    <row r="5407" spans="1:31" x14ac:dyDescent="0.25">
      <c r="A5407">
        <v>1882355</v>
      </c>
      <c r="B5407">
        <v>1</v>
      </c>
      <c r="C5407" t="s">
        <v>80</v>
      </c>
      <c r="D5407" t="s">
        <v>111</v>
      </c>
      <c r="E5407" t="s">
        <v>222</v>
      </c>
      <c r="F5407" t="s">
        <v>15499</v>
      </c>
      <c r="G5407" t="s">
        <v>501</v>
      </c>
      <c r="H5407" t="s">
        <v>143</v>
      </c>
      <c r="I5407" t="s">
        <v>135</v>
      </c>
      <c r="J5407" t="s">
        <v>136</v>
      </c>
      <c r="K5407" t="s">
        <v>137</v>
      </c>
      <c r="L5407" t="s">
        <v>15500</v>
      </c>
      <c r="M5407" t="s">
        <v>15501</v>
      </c>
      <c r="N5407">
        <v>3.8022222220000002</v>
      </c>
      <c r="O5407">
        <v>0</v>
      </c>
      <c r="P5407">
        <v>1</v>
      </c>
      <c r="Q5407">
        <v>0</v>
      </c>
      <c r="R5407">
        <v>0</v>
      </c>
      <c r="S5407">
        <v>0</v>
      </c>
      <c r="T5407">
        <v>2</v>
      </c>
      <c r="U5407">
        <v>0</v>
      </c>
      <c r="V5407">
        <v>0</v>
      </c>
      <c r="W5407">
        <v>0</v>
      </c>
      <c r="X5407">
        <v>1.8946951508193959</v>
      </c>
      <c r="Y5407">
        <v>0</v>
      </c>
      <c r="Z5407">
        <v>0</v>
      </c>
      <c r="AA5407">
        <v>0</v>
      </c>
      <c r="AB5407">
        <v>39.516804803160689</v>
      </c>
      <c r="AC5407">
        <v>0</v>
      </c>
      <c r="AD5407">
        <v>0</v>
      </c>
      <c r="AE5407">
        <v>41.411499953980083</v>
      </c>
    </row>
    <row r="5408" spans="1:31" x14ac:dyDescent="0.25">
      <c r="A5408">
        <v>1882209</v>
      </c>
      <c r="B5408">
        <v>1</v>
      </c>
      <c r="C5408" t="s">
        <v>81</v>
      </c>
      <c r="D5408" t="s">
        <v>123</v>
      </c>
      <c r="E5408" t="s">
        <v>140</v>
      </c>
      <c r="F5408" t="s">
        <v>15502</v>
      </c>
      <c r="G5408" t="s">
        <v>200</v>
      </c>
      <c r="H5408" t="s">
        <v>143</v>
      </c>
      <c r="I5408" t="s">
        <v>135</v>
      </c>
      <c r="J5408" t="s">
        <v>136</v>
      </c>
      <c r="K5408" t="s">
        <v>137</v>
      </c>
      <c r="L5408" t="s">
        <v>15503</v>
      </c>
      <c r="M5408" t="s">
        <v>15504</v>
      </c>
      <c r="N5408">
        <v>1.6202777770000001</v>
      </c>
      <c r="O5408">
        <v>0</v>
      </c>
      <c r="P5408">
        <v>0</v>
      </c>
      <c r="Q5408">
        <v>0</v>
      </c>
      <c r="R5408">
        <v>1</v>
      </c>
      <c r="S5408">
        <v>0</v>
      </c>
      <c r="T5408">
        <v>0</v>
      </c>
      <c r="U5408">
        <v>0</v>
      </c>
      <c r="V5408">
        <v>0</v>
      </c>
      <c r="W5408">
        <v>0</v>
      </c>
      <c r="X5408">
        <v>0</v>
      </c>
      <c r="Y5408">
        <v>0</v>
      </c>
      <c r="Z5408">
        <v>0.30600931632342249</v>
      </c>
      <c r="AA5408">
        <v>0</v>
      </c>
      <c r="AB5408">
        <v>0</v>
      </c>
      <c r="AC5408">
        <v>0</v>
      </c>
      <c r="AD5408">
        <v>0</v>
      </c>
      <c r="AE5408">
        <v>0.30600931632342249</v>
      </c>
    </row>
    <row r="5409" spans="1:31" x14ac:dyDescent="0.25">
      <c r="A5409">
        <v>1882186</v>
      </c>
      <c r="B5409">
        <v>1</v>
      </c>
      <c r="C5409" t="s">
        <v>80</v>
      </c>
      <c r="D5409" t="s">
        <v>82</v>
      </c>
      <c r="E5409" t="s">
        <v>222</v>
      </c>
      <c r="F5409" t="s">
        <v>3022</v>
      </c>
      <c r="G5409" t="s">
        <v>148</v>
      </c>
      <c r="H5409" t="s">
        <v>143</v>
      </c>
      <c r="I5409" t="s">
        <v>135</v>
      </c>
      <c r="J5409" t="s">
        <v>136</v>
      </c>
      <c r="K5409" t="s">
        <v>137</v>
      </c>
      <c r="L5409" t="s">
        <v>15505</v>
      </c>
      <c r="M5409" t="s">
        <v>15506</v>
      </c>
      <c r="N5409">
        <v>3.3816666660000001</v>
      </c>
      <c r="O5409">
        <v>0</v>
      </c>
      <c r="P5409">
        <v>0</v>
      </c>
      <c r="Q5409">
        <v>0</v>
      </c>
      <c r="R5409">
        <v>0</v>
      </c>
      <c r="S5409">
        <v>0</v>
      </c>
      <c r="T5409">
        <v>59</v>
      </c>
      <c r="U5409">
        <v>0</v>
      </c>
      <c r="V5409">
        <v>0</v>
      </c>
      <c r="W5409">
        <v>0</v>
      </c>
      <c r="X5409">
        <v>0</v>
      </c>
      <c r="Y5409">
        <v>0</v>
      </c>
      <c r="Z5409">
        <v>0</v>
      </c>
      <c r="AA5409">
        <v>0</v>
      </c>
      <c r="AB5409">
        <v>456.32203007841451</v>
      </c>
      <c r="AC5409">
        <v>0</v>
      </c>
      <c r="AD5409">
        <v>0</v>
      </c>
      <c r="AE5409">
        <v>456.32203007841451</v>
      </c>
    </row>
    <row r="5410" spans="1:31" x14ac:dyDescent="0.25">
      <c r="A5410">
        <v>1881808</v>
      </c>
      <c r="B5410">
        <v>1</v>
      </c>
      <c r="C5410" t="s">
        <v>81</v>
      </c>
      <c r="D5410" t="s">
        <v>126</v>
      </c>
      <c r="E5410" t="s">
        <v>146</v>
      </c>
      <c r="F5410" t="s">
        <v>15507</v>
      </c>
      <c r="G5410" t="s">
        <v>148</v>
      </c>
      <c r="H5410" t="s">
        <v>143</v>
      </c>
      <c r="I5410" t="s">
        <v>135</v>
      </c>
      <c r="J5410" t="s">
        <v>136</v>
      </c>
      <c r="K5410" t="s">
        <v>137</v>
      </c>
      <c r="L5410" t="s">
        <v>15508</v>
      </c>
      <c r="M5410" t="s">
        <v>15509</v>
      </c>
      <c r="N5410">
        <v>1.681944444</v>
      </c>
      <c r="O5410">
        <v>0</v>
      </c>
      <c r="P5410">
        <v>4</v>
      </c>
      <c r="Q5410">
        <v>0</v>
      </c>
      <c r="R5410">
        <v>0</v>
      </c>
      <c r="S5410">
        <v>0</v>
      </c>
      <c r="T5410">
        <v>0</v>
      </c>
      <c r="U5410">
        <v>0</v>
      </c>
      <c r="V5410">
        <v>0</v>
      </c>
      <c r="W5410">
        <v>0</v>
      </c>
      <c r="X5410">
        <v>1.2164617633949999</v>
      </c>
      <c r="Y5410">
        <v>0</v>
      </c>
      <c r="Z5410">
        <v>0</v>
      </c>
      <c r="AA5410">
        <v>0</v>
      </c>
      <c r="AB5410">
        <v>0</v>
      </c>
      <c r="AC5410">
        <v>0</v>
      </c>
      <c r="AD5410">
        <v>0</v>
      </c>
      <c r="AE5410">
        <v>1.2164617633949999</v>
      </c>
    </row>
    <row r="5411" spans="1:31" x14ac:dyDescent="0.25">
      <c r="A5411">
        <v>1882349</v>
      </c>
      <c r="B5411">
        <v>1</v>
      </c>
      <c r="C5411" t="s">
        <v>80</v>
      </c>
      <c r="D5411" t="s">
        <v>107</v>
      </c>
      <c r="E5411" t="s">
        <v>140</v>
      </c>
      <c r="F5411" t="s">
        <v>15510</v>
      </c>
      <c r="G5411" t="s">
        <v>200</v>
      </c>
      <c r="H5411" t="s">
        <v>143</v>
      </c>
      <c r="I5411" t="s">
        <v>135</v>
      </c>
      <c r="J5411" t="s">
        <v>136</v>
      </c>
      <c r="K5411" t="s">
        <v>137</v>
      </c>
      <c r="L5411" t="s">
        <v>15511</v>
      </c>
      <c r="M5411" t="s">
        <v>15512</v>
      </c>
      <c r="N5411">
        <v>1.900555555</v>
      </c>
      <c r="O5411">
        <v>0</v>
      </c>
      <c r="P5411">
        <v>1</v>
      </c>
      <c r="Q5411">
        <v>0</v>
      </c>
      <c r="R5411">
        <v>0</v>
      </c>
      <c r="S5411">
        <v>0</v>
      </c>
      <c r="T5411">
        <v>0</v>
      </c>
      <c r="U5411">
        <v>0</v>
      </c>
      <c r="V5411">
        <v>0</v>
      </c>
      <c r="W5411">
        <v>0</v>
      </c>
      <c r="X5411">
        <v>0.60887802693743442</v>
      </c>
      <c r="Y5411">
        <v>0</v>
      </c>
      <c r="Z5411">
        <v>0</v>
      </c>
      <c r="AA5411">
        <v>0</v>
      </c>
      <c r="AB5411">
        <v>0</v>
      </c>
      <c r="AC5411">
        <v>0</v>
      </c>
      <c r="AD5411">
        <v>0</v>
      </c>
      <c r="AE5411">
        <v>0.60887802693743442</v>
      </c>
    </row>
    <row r="5412" spans="1:31" x14ac:dyDescent="0.25">
      <c r="A5412">
        <v>1882372</v>
      </c>
      <c r="B5412">
        <v>1</v>
      </c>
      <c r="C5412" t="s">
        <v>80</v>
      </c>
      <c r="D5412" t="s">
        <v>90</v>
      </c>
      <c r="E5412" t="s">
        <v>146</v>
      </c>
      <c r="F5412" t="s">
        <v>15513</v>
      </c>
      <c r="G5412" t="s">
        <v>1108</v>
      </c>
      <c r="H5412" t="s">
        <v>143</v>
      </c>
      <c r="I5412" t="s">
        <v>135</v>
      </c>
      <c r="J5412" t="s">
        <v>136</v>
      </c>
      <c r="K5412" t="s">
        <v>137</v>
      </c>
      <c r="L5412" t="s">
        <v>15514</v>
      </c>
      <c r="M5412" t="s">
        <v>15515</v>
      </c>
      <c r="N5412">
        <v>2.8022222220000002</v>
      </c>
      <c r="O5412">
        <v>0</v>
      </c>
      <c r="P5412">
        <v>24</v>
      </c>
      <c r="Q5412">
        <v>0</v>
      </c>
      <c r="R5412">
        <v>0</v>
      </c>
      <c r="S5412">
        <v>0</v>
      </c>
      <c r="T5412">
        <v>2</v>
      </c>
      <c r="U5412">
        <v>0</v>
      </c>
      <c r="V5412">
        <v>0</v>
      </c>
      <c r="W5412">
        <v>0</v>
      </c>
      <c r="X5412">
        <v>15.783233974590988</v>
      </c>
      <c r="Y5412">
        <v>0</v>
      </c>
      <c r="Z5412">
        <v>0</v>
      </c>
      <c r="AA5412">
        <v>0</v>
      </c>
      <c r="AB5412">
        <v>0.17814821835771669</v>
      </c>
      <c r="AC5412">
        <v>0</v>
      </c>
      <c r="AD5412">
        <v>0</v>
      </c>
      <c r="AE5412">
        <v>15.961382192948705</v>
      </c>
    </row>
    <row r="5413" spans="1:31" x14ac:dyDescent="0.25">
      <c r="A5413">
        <v>1882037</v>
      </c>
      <c r="B5413">
        <v>1</v>
      </c>
      <c r="C5413" t="s">
        <v>80</v>
      </c>
      <c r="D5413" t="s">
        <v>90</v>
      </c>
      <c r="E5413" t="s">
        <v>146</v>
      </c>
      <c r="F5413" t="s">
        <v>15516</v>
      </c>
      <c r="G5413" t="s">
        <v>469</v>
      </c>
      <c r="H5413" t="s">
        <v>143</v>
      </c>
      <c r="I5413" t="s">
        <v>135</v>
      </c>
      <c r="J5413" t="s">
        <v>136</v>
      </c>
      <c r="K5413" t="s">
        <v>137</v>
      </c>
      <c r="L5413" t="s">
        <v>15517</v>
      </c>
      <c r="M5413" t="s">
        <v>15518</v>
      </c>
      <c r="N5413">
        <v>2.665</v>
      </c>
      <c r="O5413">
        <v>0</v>
      </c>
      <c r="P5413">
        <v>49</v>
      </c>
      <c r="Q5413">
        <v>0</v>
      </c>
      <c r="R5413">
        <v>1</v>
      </c>
      <c r="S5413">
        <v>0</v>
      </c>
      <c r="T5413">
        <v>4</v>
      </c>
      <c r="U5413">
        <v>0</v>
      </c>
      <c r="V5413">
        <v>0</v>
      </c>
      <c r="W5413">
        <v>0</v>
      </c>
      <c r="X5413">
        <v>25.640573756128873</v>
      </c>
      <c r="Y5413">
        <v>0</v>
      </c>
      <c r="Z5413">
        <v>6.9698810973480005E-2</v>
      </c>
      <c r="AA5413">
        <v>0</v>
      </c>
      <c r="AB5413">
        <v>11.68408031821569</v>
      </c>
      <c r="AC5413">
        <v>0</v>
      </c>
      <c r="AD5413">
        <v>0</v>
      </c>
      <c r="AE5413">
        <v>37.394352885318042</v>
      </c>
    </row>
    <row r="5414" spans="1:31" x14ac:dyDescent="0.25">
      <c r="A5414">
        <v>1881788</v>
      </c>
      <c r="B5414">
        <v>1</v>
      </c>
      <c r="C5414" t="s">
        <v>81</v>
      </c>
      <c r="D5414" t="s">
        <v>112</v>
      </c>
      <c r="E5414" t="s">
        <v>158</v>
      </c>
      <c r="F5414" t="s">
        <v>15519</v>
      </c>
      <c r="G5414" t="s">
        <v>133</v>
      </c>
      <c r="H5414" t="s">
        <v>134</v>
      </c>
      <c r="I5414" t="s">
        <v>135</v>
      </c>
      <c r="J5414" t="s">
        <v>136</v>
      </c>
      <c r="K5414" t="s">
        <v>137</v>
      </c>
      <c r="L5414" t="s">
        <v>15520</v>
      </c>
      <c r="M5414" t="s">
        <v>15521</v>
      </c>
      <c r="N5414">
        <v>1</v>
      </c>
      <c r="O5414">
        <v>0</v>
      </c>
      <c r="P5414">
        <v>541</v>
      </c>
      <c r="Q5414">
        <v>0</v>
      </c>
      <c r="R5414">
        <v>11</v>
      </c>
      <c r="S5414">
        <v>0</v>
      </c>
      <c r="T5414">
        <v>64</v>
      </c>
      <c r="U5414">
        <v>0</v>
      </c>
      <c r="V5414">
        <v>0</v>
      </c>
      <c r="W5414">
        <v>0</v>
      </c>
      <c r="X5414">
        <v>105.45311029347866</v>
      </c>
      <c r="Y5414">
        <v>0</v>
      </c>
      <c r="Z5414">
        <v>64.949543235727617</v>
      </c>
      <c r="AA5414">
        <v>0</v>
      </c>
      <c r="AB5414">
        <v>18.877131844468789</v>
      </c>
      <c r="AC5414">
        <v>0</v>
      </c>
      <c r="AD5414">
        <v>0</v>
      </c>
      <c r="AE5414">
        <v>189.27978537367505</v>
      </c>
    </row>
    <row r="5415" spans="1:31" x14ac:dyDescent="0.25">
      <c r="A5415">
        <v>1882335</v>
      </c>
      <c r="B5415">
        <v>1</v>
      </c>
      <c r="C5415" t="s">
        <v>80</v>
      </c>
      <c r="D5415" t="s">
        <v>84</v>
      </c>
      <c r="E5415" t="s">
        <v>169</v>
      </c>
      <c r="F5415" t="s">
        <v>15522</v>
      </c>
      <c r="G5415" t="s">
        <v>564</v>
      </c>
      <c r="H5415" t="s">
        <v>143</v>
      </c>
      <c r="I5415" t="s">
        <v>135</v>
      </c>
      <c r="J5415" t="s">
        <v>136</v>
      </c>
      <c r="K5415" t="s">
        <v>137</v>
      </c>
      <c r="L5415" t="s">
        <v>15523</v>
      </c>
      <c r="M5415" t="s">
        <v>15524</v>
      </c>
      <c r="N5415">
        <v>10.403055555</v>
      </c>
      <c r="O5415">
        <v>0</v>
      </c>
      <c r="P5415">
        <v>13</v>
      </c>
      <c r="Q5415">
        <v>0</v>
      </c>
      <c r="R5415">
        <v>14</v>
      </c>
      <c r="S5415">
        <v>0</v>
      </c>
      <c r="T5415">
        <v>1</v>
      </c>
      <c r="U5415">
        <v>0</v>
      </c>
      <c r="V5415">
        <v>0</v>
      </c>
      <c r="W5415">
        <v>0</v>
      </c>
      <c r="X5415">
        <v>67.996078659937822</v>
      </c>
      <c r="Y5415">
        <v>0</v>
      </c>
      <c r="Z5415">
        <v>89.812343942256646</v>
      </c>
      <c r="AA5415">
        <v>0</v>
      </c>
      <c r="AB5415">
        <v>12.764129678200636</v>
      </c>
      <c r="AC5415">
        <v>0</v>
      </c>
      <c r="AD5415">
        <v>0</v>
      </c>
      <c r="AE5415">
        <v>170.57255228039512</v>
      </c>
    </row>
    <row r="5416" spans="1:31" x14ac:dyDescent="0.25">
      <c r="A5416">
        <v>1881980</v>
      </c>
      <c r="B5416">
        <v>1</v>
      </c>
      <c r="C5416" t="s">
        <v>81</v>
      </c>
      <c r="D5416" t="s">
        <v>128</v>
      </c>
      <c r="E5416" t="s">
        <v>140</v>
      </c>
      <c r="F5416" t="s">
        <v>15525</v>
      </c>
      <c r="G5416" t="s">
        <v>163</v>
      </c>
      <c r="H5416" t="s">
        <v>143</v>
      </c>
      <c r="I5416" t="s">
        <v>135</v>
      </c>
      <c r="J5416" t="s">
        <v>136</v>
      </c>
      <c r="K5416" t="s">
        <v>137</v>
      </c>
      <c r="L5416" t="s">
        <v>15526</v>
      </c>
      <c r="M5416" t="s">
        <v>15527</v>
      </c>
      <c r="N5416">
        <v>1.2749999999999999</v>
      </c>
      <c r="O5416">
        <v>0</v>
      </c>
      <c r="P5416">
        <v>52</v>
      </c>
      <c r="Q5416">
        <v>0</v>
      </c>
      <c r="R5416">
        <v>0</v>
      </c>
      <c r="S5416">
        <v>0</v>
      </c>
      <c r="T5416">
        <v>5</v>
      </c>
      <c r="U5416">
        <v>0</v>
      </c>
      <c r="V5416">
        <v>0</v>
      </c>
      <c r="W5416">
        <v>0</v>
      </c>
      <c r="X5416">
        <v>28.000968312344618</v>
      </c>
      <c r="Y5416">
        <v>0</v>
      </c>
      <c r="Z5416">
        <v>0</v>
      </c>
      <c r="AA5416">
        <v>0</v>
      </c>
      <c r="AB5416">
        <v>6.4687945551906001</v>
      </c>
      <c r="AC5416">
        <v>0</v>
      </c>
      <c r="AD5416">
        <v>0</v>
      </c>
      <c r="AE5416">
        <v>34.469762867535216</v>
      </c>
    </row>
    <row r="5417" spans="1:31" x14ac:dyDescent="0.25">
      <c r="A5417">
        <v>1881894</v>
      </c>
      <c r="B5417">
        <v>1</v>
      </c>
      <c r="C5417" t="s">
        <v>80</v>
      </c>
      <c r="D5417" t="s">
        <v>110</v>
      </c>
      <c r="E5417" t="s">
        <v>146</v>
      </c>
      <c r="F5417" t="s">
        <v>7671</v>
      </c>
      <c r="G5417" t="s">
        <v>171</v>
      </c>
      <c r="H5417" t="s">
        <v>143</v>
      </c>
      <c r="I5417" t="s">
        <v>135</v>
      </c>
      <c r="J5417" t="s">
        <v>136</v>
      </c>
      <c r="K5417" t="s">
        <v>172</v>
      </c>
      <c r="L5417" t="s">
        <v>15528</v>
      </c>
      <c r="M5417" t="s">
        <v>15529</v>
      </c>
      <c r="N5417">
        <v>8.1987444440000008</v>
      </c>
      <c r="O5417">
        <v>0</v>
      </c>
      <c r="P5417">
        <v>148</v>
      </c>
      <c r="Q5417">
        <v>0</v>
      </c>
      <c r="R5417">
        <v>0</v>
      </c>
      <c r="S5417">
        <v>0</v>
      </c>
      <c r="T5417">
        <v>8</v>
      </c>
      <c r="U5417">
        <v>0</v>
      </c>
      <c r="V5417">
        <v>0</v>
      </c>
      <c r="W5417">
        <v>0</v>
      </c>
      <c r="X5417">
        <v>407.23402177687342</v>
      </c>
      <c r="Y5417">
        <v>0</v>
      </c>
      <c r="Z5417">
        <v>0</v>
      </c>
      <c r="AA5417">
        <v>0</v>
      </c>
      <c r="AB5417">
        <v>59.733117839190299</v>
      </c>
      <c r="AC5417">
        <v>0</v>
      </c>
      <c r="AD5417">
        <v>0</v>
      </c>
      <c r="AE5417">
        <v>466.96713961606372</v>
      </c>
    </row>
    <row r="5418" spans="1:31" x14ac:dyDescent="0.25">
      <c r="A5418">
        <v>1882229</v>
      </c>
      <c r="B5418">
        <v>1</v>
      </c>
      <c r="C5418" t="s">
        <v>80</v>
      </c>
      <c r="D5418" t="s">
        <v>96</v>
      </c>
      <c r="E5418" t="s">
        <v>210</v>
      </c>
      <c r="F5418" t="s">
        <v>15530</v>
      </c>
      <c r="G5418" t="s">
        <v>212</v>
      </c>
      <c r="H5418" t="s">
        <v>134</v>
      </c>
      <c r="I5418" t="s">
        <v>135</v>
      </c>
      <c r="J5418" t="s">
        <v>3</v>
      </c>
      <c r="K5418" t="s">
        <v>137</v>
      </c>
      <c r="L5418" t="s">
        <v>15531</v>
      </c>
      <c r="M5418" t="s">
        <v>15532</v>
      </c>
      <c r="N5418">
        <v>4.0999999999999996</v>
      </c>
      <c r="O5418">
        <v>2</v>
      </c>
      <c r="P5418">
        <v>1564</v>
      </c>
      <c r="Q5418">
        <v>0</v>
      </c>
      <c r="R5418">
        <v>1</v>
      </c>
      <c r="S5418">
        <v>4</v>
      </c>
      <c r="T5418">
        <v>70</v>
      </c>
      <c r="U5418">
        <v>0</v>
      </c>
      <c r="V5418">
        <v>0</v>
      </c>
      <c r="W5418">
        <v>383.17993014644077</v>
      </c>
      <c r="X5418">
        <v>2211.852073040352</v>
      </c>
      <c r="Y5418">
        <v>0</v>
      </c>
      <c r="Z5418">
        <v>11.273396525123335</v>
      </c>
      <c r="AA5418">
        <v>437.8229552695509</v>
      </c>
      <c r="AB5418">
        <v>316.61625808542954</v>
      </c>
      <c r="AC5418">
        <v>0</v>
      </c>
      <c r="AD5418">
        <v>0</v>
      </c>
      <c r="AE5418">
        <v>3360.7446130668968</v>
      </c>
    </row>
    <row r="5419" spans="1:31" x14ac:dyDescent="0.25">
      <c r="A5419">
        <v>1882329</v>
      </c>
      <c r="B5419">
        <v>1</v>
      </c>
      <c r="C5419" t="s">
        <v>80</v>
      </c>
      <c r="D5419" t="s">
        <v>96</v>
      </c>
      <c r="E5419" t="s">
        <v>210</v>
      </c>
      <c r="F5419" t="s">
        <v>14859</v>
      </c>
      <c r="G5419" t="s">
        <v>508</v>
      </c>
      <c r="H5419" t="s">
        <v>134</v>
      </c>
      <c r="I5419" t="s">
        <v>135</v>
      </c>
      <c r="J5419" t="s">
        <v>136</v>
      </c>
      <c r="K5419" t="s">
        <v>137</v>
      </c>
      <c r="L5419" t="s">
        <v>15533</v>
      </c>
      <c r="M5419" t="s">
        <v>15534</v>
      </c>
      <c r="N5419">
        <v>3.3008333329999999</v>
      </c>
      <c r="O5419">
        <v>0</v>
      </c>
      <c r="P5419">
        <v>102</v>
      </c>
      <c r="Q5419">
        <v>0</v>
      </c>
      <c r="R5419">
        <v>0</v>
      </c>
      <c r="S5419">
        <v>0</v>
      </c>
      <c r="T5419">
        <v>14</v>
      </c>
      <c r="U5419">
        <v>0</v>
      </c>
      <c r="V5419">
        <v>0</v>
      </c>
      <c r="W5419">
        <v>0</v>
      </c>
      <c r="X5419">
        <v>184.47258384152587</v>
      </c>
      <c r="Y5419">
        <v>0</v>
      </c>
      <c r="Z5419">
        <v>0</v>
      </c>
      <c r="AA5419">
        <v>0</v>
      </c>
      <c r="AB5419">
        <v>92.844502903538711</v>
      </c>
      <c r="AC5419">
        <v>0</v>
      </c>
      <c r="AD5419">
        <v>0</v>
      </c>
      <c r="AE5419">
        <v>277.31708674506456</v>
      </c>
    </row>
    <row r="5420" spans="1:31" x14ac:dyDescent="0.25">
      <c r="A5420">
        <v>1882364</v>
      </c>
      <c r="B5420">
        <v>1</v>
      </c>
      <c r="C5420" t="s">
        <v>81</v>
      </c>
      <c r="D5420" t="s">
        <v>120</v>
      </c>
      <c r="E5420" t="s">
        <v>210</v>
      </c>
      <c r="F5420" t="s">
        <v>15535</v>
      </c>
      <c r="G5420" t="s">
        <v>133</v>
      </c>
      <c r="H5420" t="s">
        <v>134</v>
      </c>
      <c r="I5420" t="s">
        <v>152</v>
      </c>
      <c r="J5420" t="s">
        <v>136</v>
      </c>
      <c r="K5420" t="s">
        <v>137</v>
      </c>
      <c r="L5420" t="s">
        <v>15536</v>
      </c>
      <c r="M5420" t="s">
        <v>15537</v>
      </c>
      <c r="N5420">
        <v>5.5555550000000002E-3</v>
      </c>
      <c r="O5420">
        <v>1</v>
      </c>
      <c r="P5420">
        <v>294</v>
      </c>
      <c r="Q5420">
        <v>73</v>
      </c>
      <c r="R5420">
        <v>3</v>
      </c>
      <c r="S5420">
        <v>15</v>
      </c>
      <c r="T5420">
        <v>34</v>
      </c>
      <c r="U5420">
        <v>2</v>
      </c>
      <c r="V5420">
        <v>0</v>
      </c>
      <c r="W5420">
        <v>0.1665325013251111</v>
      </c>
      <c r="X5420">
        <v>0.48091713461695573</v>
      </c>
      <c r="Y5420">
        <v>3.267132069621582</v>
      </c>
      <c r="Z5420">
        <v>6.1332150602377788E-2</v>
      </c>
      <c r="AA5420">
        <v>0.31969202933188889</v>
      </c>
      <c r="AB5420">
        <v>4.8183428375694448E-2</v>
      </c>
      <c r="AC5420">
        <v>4.7007281141455554E-2</v>
      </c>
      <c r="AD5420">
        <v>0</v>
      </c>
      <c r="AE5420">
        <v>4.3907965950150665</v>
      </c>
    </row>
    <row r="5421" spans="1:31" x14ac:dyDescent="0.25">
      <c r="A5421">
        <v>1882295</v>
      </c>
      <c r="B5421">
        <v>1</v>
      </c>
      <c r="C5421" t="s">
        <v>80</v>
      </c>
      <c r="D5421" t="s">
        <v>109</v>
      </c>
      <c r="E5421" t="s">
        <v>210</v>
      </c>
      <c r="F5421" t="s">
        <v>15538</v>
      </c>
      <c r="G5421" t="s">
        <v>133</v>
      </c>
      <c r="H5421" t="s">
        <v>134</v>
      </c>
      <c r="I5421" t="s">
        <v>135</v>
      </c>
      <c r="J5421" t="s">
        <v>136</v>
      </c>
      <c r="K5421" t="s">
        <v>137</v>
      </c>
      <c r="L5421" t="s">
        <v>15539</v>
      </c>
      <c r="M5421" t="s">
        <v>15540</v>
      </c>
      <c r="N5421">
        <v>2.4672222220000002</v>
      </c>
      <c r="O5421">
        <v>0</v>
      </c>
      <c r="P5421">
        <v>103</v>
      </c>
      <c r="Q5421">
        <v>5</v>
      </c>
      <c r="R5421">
        <v>75</v>
      </c>
      <c r="S5421">
        <v>0</v>
      </c>
      <c r="T5421">
        <v>51</v>
      </c>
      <c r="U5421">
        <v>2</v>
      </c>
      <c r="V5421">
        <v>0</v>
      </c>
      <c r="W5421">
        <v>0</v>
      </c>
      <c r="X5421">
        <v>107.84509558750253</v>
      </c>
      <c r="Y5421">
        <v>98.473190914602299</v>
      </c>
      <c r="Z5421">
        <v>364.29081795322367</v>
      </c>
      <c r="AA5421">
        <v>0</v>
      </c>
      <c r="AB5421">
        <v>155.03845055843169</v>
      </c>
      <c r="AC5421">
        <v>446.30109093131313</v>
      </c>
      <c r="AD5421">
        <v>0</v>
      </c>
      <c r="AE5421">
        <v>1171.9486459450734</v>
      </c>
    </row>
    <row r="5422" spans="1:31" x14ac:dyDescent="0.25">
      <c r="A5422">
        <v>1882172</v>
      </c>
      <c r="B5422">
        <v>1</v>
      </c>
      <c r="C5422" t="s">
        <v>80</v>
      </c>
      <c r="D5422" t="s">
        <v>100</v>
      </c>
      <c r="E5422" t="s">
        <v>222</v>
      </c>
      <c r="F5422" t="s">
        <v>15541</v>
      </c>
      <c r="G5422" t="s">
        <v>148</v>
      </c>
      <c r="H5422" t="s">
        <v>143</v>
      </c>
      <c r="I5422" t="s">
        <v>135</v>
      </c>
      <c r="J5422" t="s">
        <v>136</v>
      </c>
      <c r="K5422" t="s">
        <v>137</v>
      </c>
      <c r="L5422" t="s">
        <v>15542</v>
      </c>
      <c r="M5422" t="s">
        <v>15543</v>
      </c>
      <c r="N5422">
        <v>5.4980555549999997</v>
      </c>
      <c r="O5422">
        <v>0</v>
      </c>
      <c r="P5422">
        <v>0</v>
      </c>
      <c r="Q5422">
        <v>0</v>
      </c>
      <c r="R5422">
        <v>0</v>
      </c>
      <c r="S5422">
        <v>0</v>
      </c>
      <c r="T5422">
        <v>3</v>
      </c>
      <c r="U5422">
        <v>0</v>
      </c>
      <c r="V5422">
        <v>3</v>
      </c>
      <c r="W5422">
        <v>0</v>
      </c>
      <c r="X5422">
        <v>0</v>
      </c>
      <c r="Y5422">
        <v>0</v>
      </c>
      <c r="Z5422">
        <v>0</v>
      </c>
      <c r="AA5422">
        <v>0</v>
      </c>
      <c r="AB5422">
        <v>24.499031432780459</v>
      </c>
      <c r="AC5422">
        <v>0</v>
      </c>
      <c r="AD5422">
        <v>242.36211474135274</v>
      </c>
      <c r="AE5422">
        <v>266.86114617413318</v>
      </c>
    </row>
    <row r="5423" spans="1:31" x14ac:dyDescent="0.25">
      <c r="A5423">
        <v>1882341</v>
      </c>
      <c r="B5423">
        <v>1</v>
      </c>
      <c r="C5423" t="s">
        <v>80</v>
      </c>
      <c r="D5423" t="s">
        <v>93</v>
      </c>
      <c r="E5423" t="s">
        <v>140</v>
      </c>
      <c r="F5423" t="s">
        <v>15544</v>
      </c>
      <c r="G5423" t="s">
        <v>163</v>
      </c>
      <c r="H5423" t="s">
        <v>143</v>
      </c>
      <c r="I5423" t="s">
        <v>135</v>
      </c>
      <c r="J5423" t="s">
        <v>136</v>
      </c>
      <c r="K5423" t="s">
        <v>137</v>
      </c>
      <c r="L5423" t="s">
        <v>15545</v>
      </c>
      <c r="M5423" t="s">
        <v>15546</v>
      </c>
      <c r="N5423">
        <v>1.075555555</v>
      </c>
      <c r="O5423">
        <v>0</v>
      </c>
      <c r="P5423">
        <v>1</v>
      </c>
      <c r="Q5423">
        <v>0</v>
      </c>
      <c r="R5423">
        <v>0</v>
      </c>
      <c r="S5423">
        <v>0</v>
      </c>
      <c r="T5423">
        <v>0</v>
      </c>
      <c r="U5423">
        <v>0</v>
      </c>
      <c r="V5423">
        <v>0</v>
      </c>
      <c r="W5423">
        <v>0</v>
      </c>
      <c r="X5423">
        <v>0.2859939800142578</v>
      </c>
      <c r="Y5423">
        <v>0</v>
      </c>
      <c r="Z5423">
        <v>0</v>
      </c>
      <c r="AA5423">
        <v>0</v>
      </c>
      <c r="AB5423">
        <v>0</v>
      </c>
      <c r="AC5423">
        <v>0</v>
      </c>
      <c r="AD5423">
        <v>0</v>
      </c>
      <c r="AE5423">
        <v>0.2859939800142578</v>
      </c>
    </row>
    <row r="5424" spans="1:31" x14ac:dyDescent="0.25">
      <c r="A5424">
        <v>1882195</v>
      </c>
      <c r="B5424">
        <v>1</v>
      </c>
      <c r="C5424" t="s">
        <v>80</v>
      </c>
      <c r="D5424" t="s">
        <v>110</v>
      </c>
      <c r="E5424" t="s">
        <v>146</v>
      </c>
      <c r="F5424" t="s">
        <v>15547</v>
      </c>
      <c r="G5424" t="s">
        <v>148</v>
      </c>
      <c r="H5424" t="s">
        <v>143</v>
      </c>
      <c r="I5424" t="s">
        <v>135</v>
      </c>
      <c r="J5424" t="s">
        <v>136</v>
      </c>
      <c r="K5424" t="s">
        <v>137</v>
      </c>
      <c r="L5424" t="s">
        <v>15548</v>
      </c>
      <c r="M5424" t="s">
        <v>15549</v>
      </c>
      <c r="N5424">
        <v>2.560277777</v>
      </c>
      <c r="O5424">
        <v>0</v>
      </c>
      <c r="P5424">
        <v>35</v>
      </c>
      <c r="Q5424">
        <v>0</v>
      </c>
      <c r="R5424">
        <v>0</v>
      </c>
      <c r="S5424">
        <v>0</v>
      </c>
      <c r="T5424">
        <v>2</v>
      </c>
      <c r="U5424">
        <v>0</v>
      </c>
      <c r="V5424">
        <v>0</v>
      </c>
      <c r="W5424">
        <v>0</v>
      </c>
      <c r="X5424">
        <v>26.96677147492267</v>
      </c>
      <c r="Y5424">
        <v>0</v>
      </c>
      <c r="Z5424">
        <v>0</v>
      </c>
      <c r="AA5424">
        <v>0</v>
      </c>
      <c r="AB5424">
        <v>0</v>
      </c>
      <c r="AC5424">
        <v>0</v>
      </c>
      <c r="AD5424">
        <v>0</v>
      </c>
      <c r="AE5424">
        <v>26.96677147492267</v>
      </c>
    </row>
    <row r="5425" spans="1:31" x14ac:dyDescent="0.25">
      <c r="A5425">
        <v>1882318</v>
      </c>
      <c r="B5425">
        <v>1</v>
      </c>
      <c r="C5425" t="s">
        <v>80</v>
      </c>
      <c r="D5425" t="s">
        <v>83</v>
      </c>
      <c r="E5425" t="s">
        <v>146</v>
      </c>
      <c r="F5425" t="s">
        <v>15550</v>
      </c>
      <c r="G5425" t="s">
        <v>148</v>
      </c>
      <c r="H5425" t="s">
        <v>143</v>
      </c>
      <c r="I5425" t="s">
        <v>135</v>
      </c>
      <c r="J5425" t="s">
        <v>136</v>
      </c>
      <c r="K5425" t="s">
        <v>137</v>
      </c>
      <c r="L5425" t="s">
        <v>15551</v>
      </c>
      <c r="M5425" t="s">
        <v>15552</v>
      </c>
      <c r="N5425">
        <v>1.976388888</v>
      </c>
      <c r="O5425">
        <v>0</v>
      </c>
      <c r="P5425">
        <v>122</v>
      </c>
      <c r="Q5425">
        <v>0</v>
      </c>
      <c r="R5425">
        <v>0</v>
      </c>
      <c r="S5425">
        <v>0</v>
      </c>
      <c r="T5425">
        <v>3</v>
      </c>
      <c r="U5425">
        <v>0</v>
      </c>
      <c r="V5425">
        <v>0</v>
      </c>
      <c r="W5425">
        <v>0</v>
      </c>
      <c r="X5425">
        <v>73.370426145550482</v>
      </c>
      <c r="Y5425">
        <v>0</v>
      </c>
      <c r="Z5425">
        <v>0</v>
      </c>
      <c r="AA5425">
        <v>0</v>
      </c>
      <c r="AB5425">
        <v>0.85736307472979711</v>
      </c>
      <c r="AC5425">
        <v>0</v>
      </c>
      <c r="AD5425">
        <v>0</v>
      </c>
      <c r="AE5425">
        <v>74.227789220280286</v>
      </c>
    </row>
    <row r="5426" spans="1:31" x14ac:dyDescent="0.25">
      <c r="A5426">
        <v>1882155</v>
      </c>
      <c r="B5426">
        <v>1</v>
      </c>
      <c r="C5426" t="s">
        <v>81</v>
      </c>
      <c r="D5426" t="s">
        <v>121</v>
      </c>
      <c r="E5426" t="s">
        <v>146</v>
      </c>
      <c r="F5426" t="s">
        <v>15553</v>
      </c>
      <c r="G5426" t="s">
        <v>148</v>
      </c>
      <c r="H5426" t="s">
        <v>143</v>
      </c>
      <c r="I5426" t="s">
        <v>135</v>
      </c>
      <c r="J5426" t="s">
        <v>136</v>
      </c>
      <c r="K5426" t="s">
        <v>137</v>
      </c>
      <c r="L5426" t="s">
        <v>15554</v>
      </c>
      <c r="M5426" t="s">
        <v>15555</v>
      </c>
      <c r="N5426">
        <v>2.4538888879999998</v>
      </c>
      <c r="O5426">
        <v>0</v>
      </c>
      <c r="P5426">
        <v>25</v>
      </c>
      <c r="Q5426">
        <v>0</v>
      </c>
      <c r="R5426">
        <v>0</v>
      </c>
      <c r="S5426">
        <v>0</v>
      </c>
      <c r="T5426">
        <v>1</v>
      </c>
      <c r="U5426">
        <v>0</v>
      </c>
      <c r="V5426">
        <v>0</v>
      </c>
      <c r="W5426">
        <v>0</v>
      </c>
      <c r="X5426">
        <v>11.009075455909873</v>
      </c>
      <c r="Y5426">
        <v>0</v>
      </c>
      <c r="Z5426">
        <v>0</v>
      </c>
      <c r="AA5426">
        <v>0</v>
      </c>
      <c r="AB5426">
        <v>2.8926017560321791</v>
      </c>
      <c r="AC5426">
        <v>0</v>
      </c>
      <c r="AD5426">
        <v>0</v>
      </c>
      <c r="AE5426">
        <v>13.901677211942051</v>
      </c>
    </row>
    <row r="5427" spans="1:31" x14ac:dyDescent="0.25">
      <c r="A5427">
        <v>1882358</v>
      </c>
      <c r="B5427">
        <v>1</v>
      </c>
      <c r="C5427" t="s">
        <v>81</v>
      </c>
      <c r="D5427" t="s">
        <v>115</v>
      </c>
      <c r="E5427" t="s">
        <v>169</v>
      </c>
      <c r="F5427" t="s">
        <v>15556</v>
      </c>
      <c r="G5427" t="s">
        <v>363</v>
      </c>
      <c r="H5427" t="s">
        <v>143</v>
      </c>
      <c r="I5427" t="s">
        <v>135</v>
      </c>
      <c r="J5427" t="s">
        <v>136</v>
      </c>
      <c r="K5427" t="s">
        <v>137</v>
      </c>
      <c r="L5427" t="s">
        <v>15557</v>
      </c>
      <c r="M5427" t="s">
        <v>15558</v>
      </c>
      <c r="N5427">
        <v>1.8847222219999999</v>
      </c>
      <c r="O5427">
        <v>0</v>
      </c>
      <c r="P5427">
        <v>12</v>
      </c>
      <c r="Q5427">
        <v>0</v>
      </c>
      <c r="R5427">
        <v>0</v>
      </c>
      <c r="S5427">
        <v>0</v>
      </c>
      <c r="T5427">
        <v>0</v>
      </c>
      <c r="U5427">
        <v>0</v>
      </c>
      <c r="V5427">
        <v>0</v>
      </c>
      <c r="W5427">
        <v>0</v>
      </c>
      <c r="X5427">
        <v>6.7070048819125949</v>
      </c>
      <c r="Y5427">
        <v>0</v>
      </c>
      <c r="Z5427">
        <v>0</v>
      </c>
      <c r="AA5427">
        <v>0</v>
      </c>
      <c r="AB5427">
        <v>0</v>
      </c>
      <c r="AC5427">
        <v>0</v>
      </c>
      <c r="AD5427">
        <v>0</v>
      </c>
      <c r="AE5427">
        <v>6.7070048819125949</v>
      </c>
    </row>
    <row r="5428" spans="1:31" x14ac:dyDescent="0.25">
      <c r="A5428">
        <v>1882003</v>
      </c>
      <c r="B5428">
        <v>1</v>
      </c>
      <c r="C5428" t="s">
        <v>81</v>
      </c>
      <c r="D5428" t="s">
        <v>121</v>
      </c>
      <c r="E5428" t="s">
        <v>131</v>
      </c>
      <c r="F5428" t="s">
        <v>15559</v>
      </c>
      <c r="G5428" t="s">
        <v>133</v>
      </c>
      <c r="H5428" t="s">
        <v>134</v>
      </c>
      <c r="I5428" t="s">
        <v>135</v>
      </c>
      <c r="J5428" t="s">
        <v>136</v>
      </c>
      <c r="K5428" t="s">
        <v>137</v>
      </c>
      <c r="L5428" t="s">
        <v>15560</v>
      </c>
      <c r="M5428" t="s">
        <v>15561</v>
      </c>
      <c r="N5428">
        <v>0.95277777699999999</v>
      </c>
      <c r="O5428">
        <v>0</v>
      </c>
      <c r="P5428">
        <v>442</v>
      </c>
      <c r="Q5428">
        <v>0</v>
      </c>
      <c r="R5428">
        <v>0</v>
      </c>
      <c r="S5428">
        <v>1</v>
      </c>
      <c r="T5428">
        <v>24</v>
      </c>
      <c r="U5428">
        <v>0</v>
      </c>
      <c r="V5428">
        <v>0</v>
      </c>
      <c r="W5428">
        <v>0</v>
      </c>
      <c r="X5428">
        <v>50.862399351528786</v>
      </c>
      <c r="Y5428">
        <v>0</v>
      </c>
      <c r="Z5428">
        <v>0</v>
      </c>
      <c r="AA5428">
        <v>1.3910378021140704</v>
      </c>
      <c r="AB5428">
        <v>3.9764473849342692</v>
      </c>
      <c r="AC5428">
        <v>0</v>
      </c>
      <c r="AD5428">
        <v>0</v>
      </c>
      <c r="AE5428">
        <v>56.229884538577124</v>
      </c>
    </row>
    <row r="5429" spans="1:31" x14ac:dyDescent="0.25">
      <c r="A5429">
        <v>1882301</v>
      </c>
      <c r="B5429">
        <v>1</v>
      </c>
      <c r="C5429" t="s">
        <v>80</v>
      </c>
      <c r="D5429" t="s">
        <v>95</v>
      </c>
      <c r="E5429" t="s">
        <v>158</v>
      </c>
      <c r="F5429" t="s">
        <v>15562</v>
      </c>
      <c r="G5429" t="s">
        <v>133</v>
      </c>
      <c r="H5429" t="s">
        <v>134</v>
      </c>
      <c r="I5429" t="s">
        <v>135</v>
      </c>
      <c r="J5429" t="s">
        <v>136</v>
      </c>
      <c r="K5429" t="s">
        <v>137</v>
      </c>
      <c r="L5429" t="s">
        <v>15563</v>
      </c>
      <c r="M5429" t="s">
        <v>15564</v>
      </c>
      <c r="N5429">
        <v>0.199722222</v>
      </c>
      <c r="O5429">
        <v>0</v>
      </c>
      <c r="P5429">
        <v>2500</v>
      </c>
      <c r="Q5429">
        <v>0</v>
      </c>
      <c r="R5429">
        <v>1</v>
      </c>
      <c r="S5429">
        <v>3</v>
      </c>
      <c r="T5429">
        <v>464</v>
      </c>
      <c r="U5429">
        <v>0</v>
      </c>
      <c r="V5429">
        <v>0</v>
      </c>
      <c r="W5429">
        <v>0</v>
      </c>
      <c r="X5429">
        <v>117.44321722674512</v>
      </c>
      <c r="Y5429">
        <v>0</v>
      </c>
      <c r="Z5429">
        <v>5.4338901359868887E-2</v>
      </c>
      <c r="AA5429">
        <v>32.069251168281845</v>
      </c>
      <c r="AB5429">
        <v>471.79335962435414</v>
      </c>
      <c r="AC5429">
        <v>0</v>
      </c>
      <c r="AD5429">
        <v>0</v>
      </c>
      <c r="AE5429">
        <v>621.36016692074099</v>
      </c>
    </row>
    <row r="5430" spans="1:31" x14ac:dyDescent="0.25">
      <c r="A5430">
        <v>1882255</v>
      </c>
      <c r="B5430">
        <v>1</v>
      </c>
      <c r="C5430" t="s">
        <v>80</v>
      </c>
      <c r="D5430" t="s">
        <v>97</v>
      </c>
      <c r="E5430" t="s">
        <v>229</v>
      </c>
      <c r="F5430" t="s">
        <v>8376</v>
      </c>
      <c r="G5430" t="s">
        <v>2221</v>
      </c>
      <c r="H5430" t="s">
        <v>134</v>
      </c>
      <c r="I5430" t="s">
        <v>135</v>
      </c>
      <c r="J5430" t="s">
        <v>5</v>
      </c>
      <c r="K5430" t="s">
        <v>137</v>
      </c>
      <c r="L5430" t="s">
        <v>15565</v>
      </c>
      <c r="M5430" t="s">
        <v>15566</v>
      </c>
      <c r="N5430">
        <v>0.20722222200000001</v>
      </c>
      <c r="O5430">
        <v>25</v>
      </c>
      <c r="P5430">
        <v>12243</v>
      </c>
      <c r="Q5430">
        <v>24</v>
      </c>
      <c r="R5430">
        <v>381</v>
      </c>
      <c r="S5430">
        <v>76</v>
      </c>
      <c r="T5430">
        <v>1233</v>
      </c>
      <c r="U5430">
        <v>2</v>
      </c>
      <c r="V5430">
        <v>16</v>
      </c>
      <c r="W5430">
        <v>53.431411775557294</v>
      </c>
      <c r="X5430">
        <v>658.50726072793975</v>
      </c>
      <c r="Y5430">
        <v>16.819748277376341</v>
      </c>
      <c r="Z5430">
        <v>40.933666688075526</v>
      </c>
      <c r="AA5430">
        <v>255.43203076081861</v>
      </c>
      <c r="AB5430">
        <v>355.52558746122651</v>
      </c>
      <c r="AC5430">
        <v>5.5591157801337348</v>
      </c>
      <c r="AD5430">
        <v>17.245385874657991</v>
      </c>
      <c r="AE5430">
        <v>1403.4542073457856</v>
      </c>
    </row>
    <row r="5431" spans="1:31" x14ac:dyDescent="0.25">
      <c r="A5431">
        <v>1882258</v>
      </c>
      <c r="B5431">
        <v>1</v>
      </c>
      <c r="C5431" t="s">
        <v>80</v>
      </c>
      <c r="D5431" t="s">
        <v>101</v>
      </c>
      <c r="E5431" t="s">
        <v>210</v>
      </c>
      <c r="F5431" t="s">
        <v>15567</v>
      </c>
      <c r="G5431" t="s">
        <v>179</v>
      </c>
      <c r="H5431" t="s">
        <v>134</v>
      </c>
      <c r="I5431" t="s">
        <v>135</v>
      </c>
      <c r="J5431" t="s">
        <v>136</v>
      </c>
      <c r="K5431" t="s">
        <v>137</v>
      </c>
      <c r="L5431" t="s">
        <v>15568</v>
      </c>
      <c r="M5431" t="s">
        <v>15569</v>
      </c>
      <c r="N5431">
        <v>0.196944444</v>
      </c>
      <c r="O5431">
        <v>0</v>
      </c>
      <c r="P5431">
        <v>3653</v>
      </c>
      <c r="Q5431">
        <v>0</v>
      </c>
      <c r="R5431">
        <v>1</v>
      </c>
      <c r="S5431">
        <v>7</v>
      </c>
      <c r="T5431">
        <v>638</v>
      </c>
      <c r="U5431">
        <v>0</v>
      </c>
      <c r="V5431">
        <v>0</v>
      </c>
      <c r="W5431">
        <v>0</v>
      </c>
      <c r="X5431">
        <v>179.81468726394158</v>
      </c>
      <c r="Y5431">
        <v>0</v>
      </c>
      <c r="Z5431">
        <v>1.5087185391388891E-2</v>
      </c>
      <c r="AA5431">
        <v>48.738090147617044</v>
      </c>
      <c r="AB5431">
        <v>214.01863890338134</v>
      </c>
      <c r="AC5431">
        <v>0</v>
      </c>
      <c r="AD5431">
        <v>0</v>
      </c>
      <c r="AE5431">
        <v>442.58650350033133</v>
      </c>
    </row>
    <row r="5432" spans="1:31" x14ac:dyDescent="0.25">
      <c r="A5432">
        <v>1882009</v>
      </c>
      <c r="B5432">
        <v>1</v>
      </c>
      <c r="C5432" t="s">
        <v>80</v>
      </c>
      <c r="D5432" t="s">
        <v>99</v>
      </c>
      <c r="E5432" t="s">
        <v>169</v>
      </c>
      <c r="F5432" t="s">
        <v>186</v>
      </c>
      <c r="G5432" t="s">
        <v>171</v>
      </c>
      <c r="H5432" t="s">
        <v>143</v>
      </c>
      <c r="I5432" t="s">
        <v>135</v>
      </c>
      <c r="J5432" t="s">
        <v>136</v>
      </c>
      <c r="K5432" t="s">
        <v>172</v>
      </c>
      <c r="L5432" t="s">
        <v>15570</v>
      </c>
      <c r="M5432" t="s">
        <v>15571</v>
      </c>
      <c r="N5432">
        <v>4.680055555</v>
      </c>
      <c r="O5432">
        <v>0</v>
      </c>
      <c r="P5432">
        <v>14</v>
      </c>
      <c r="Q5432">
        <v>0</v>
      </c>
      <c r="R5432">
        <v>2</v>
      </c>
      <c r="S5432">
        <v>0</v>
      </c>
      <c r="T5432">
        <v>1</v>
      </c>
      <c r="U5432">
        <v>0</v>
      </c>
      <c r="V5432">
        <v>0</v>
      </c>
      <c r="W5432">
        <v>0</v>
      </c>
      <c r="X5432">
        <v>7.5240590879790972</v>
      </c>
      <c r="Y5432">
        <v>0</v>
      </c>
      <c r="Z5432">
        <v>4.8370050448570749</v>
      </c>
      <c r="AA5432">
        <v>0</v>
      </c>
      <c r="AB5432">
        <v>8.8486675882377792</v>
      </c>
      <c r="AC5432">
        <v>0</v>
      </c>
      <c r="AD5432">
        <v>0</v>
      </c>
      <c r="AE5432">
        <v>21.20973172107395</v>
      </c>
    </row>
    <row r="5433" spans="1:31" x14ac:dyDescent="0.25">
      <c r="A5433">
        <v>1882109</v>
      </c>
      <c r="B5433">
        <v>1</v>
      </c>
      <c r="C5433" t="s">
        <v>80</v>
      </c>
      <c r="D5433" t="s">
        <v>95</v>
      </c>
      <c r="E5433" t="s">
        <v>146</v>
      </c>
      <c r="F5433" t="s">
        <v>15572</v>
      </c>
      <c r="G5433" t="s">
        <v>148</v>
      </c>
      <c r="H5433" t="s">
        <v>143</v>
      </c>
      <c r="I5433" t="s">
        <v>135</v>
      </c>
      <c r="J5433" t="s">
        <v>136</v>
      </c>
      <c r="K5433" t="s">
        <v>137</v>
      </c>
      <c r="L5433" t="s">
        <v>15573</v>
      </c>
      <c r="M5433" t="s">
        <v>15574</v>
      </c>
      <c r="N5433">
        <v>1.423888888</v>
      </c>
      <c r="O5433">
        <v>0</v>
      </c>
      <c r="P5433">
        <v>73</v>
      </c>
      <c r="Q5433">
        <v>0</v>
      </c>
      <c r="R5433">
        <v>0</v>
      </c>
      <c r="S5433">
        <v>0</v>
      </c>
      <c r="T5433">
        <v>2</v>
      </c>
      <c r="U5433">
        <v>0</v>
      </c>
      <c r="V5433">
        <v>0</v>
      </c>
      <c r="W5433">
        <v>0</v>
      </c>
      <c r="X5433">
        <v>23.91619940705127</v>
      </c>
      <c r="Y5433">
        <v>0</v>
      </c>
      <c r="Z5433">
        <v>0</v>
      </c>
      <c r="AA5433">
        <v>0</v>
      </c>
      <c r="AB5433">
        <v>5.4358856651263121</v>
      </c>
      <c r="AC5433">
        <v>0</v>
      </c>
      <c r="AD5433">
        <v>0</v>
      </c>
      <c r="AE5433">
        <v>29.35208507217758</v>
      </c>
    </row>
    <row r="5434" spans="1:31" x14ac:dyDescent="0.25">
      <c r="A5434">
        <v>1882404</v>
      </c>
      <c r="B5434">
        <v>1</v>
      </c>
      <c r="C5434" t="s">
        <v>81</v>
      </c>
      <c r="D5434" t="s">
        <v>128</v>
      </c>
      <c r="E5434" t="s">
        <v>140</v>
      </c>
      <c r="F5434" t="s">
        <v>15575</v>
      </c>
      <c r="G5434" t="s">
        <v>207</v>
      </c>
      <c r="H5434" t="s">
        <v>143</v>
      </c>
      <c r="I5434" t="s">
        <v>135</v>
      </c>
      <c r="J5434" t="s">
        <v>136</v>
      </c>
      <c r="K5434" t="s">
        <v>137</v>
      </c>
      <c r="L5434" t="s">
        <v>15576</v>
      </c>
      <c r="M5434" t="s">
        <v>15577</v>
      </c>
      <c r="N5434">
        <v>1.400555555</v>
      </c>
      <c r="O5434">
        <v>0</v>
      </c>
      <c r="P5434">
        <v>8</v>
      </c>
      <c r="Q5434">
        <v>0</v>
      </c>
      <c r="R5434">
        <v>0</v>
      </c>
      <c r="S5434">
        <v>0</v>
      </c>
      <c r="T5434">
        <v>1</v>
      </c>
      <c r="U5434">
        <v>0</v>
      </c>
      <c r="V5434">
        <v>0</v>
      </c>
      <c r="W5434">
        <v>0</v>
      </c>
      <c r="X5434">
        <v>2.9532022711988635</v>
      </c>
      <c r="Y5434">
        <v>0</v>
      </c>
      <c r="Z5434">
        <v>0</v>
      </c>
      <c r="AA5434">
        <v>0</v>
      </c>
      <c r="AB5434">
        <v>5.1736591616613328E-2</v>
      </c>
      <c r="AC5434">
        <v>0</v>
      </c>
      <c r="AD5434">
        <v>0</v>
      </c>
      <c r="AE5434">
        <v>3.004938862815477</v>
      </c>
    </row>
    <row r="5435" spans="1:31" x14ac:dyDescent="0.25">
      <c r="A5435">
        <v>1881863</v>
      </c>
      <c r="B5435">
        <v>1</v>
      </c>
      <c r="C5435" t="s">
        <v>81</v>
      </c>
      <c r="D5435" t="s">
        <v>113</v>
      </c>
      <c r="E5435" t="s">
        <v>131</v>
      </c>
      <c r="F5435" t="s">
        <v>15578</v>
      </c>
      <c r="G5435" t="s">
        <v>133</v>
      </c>
      <c r="H5435" t="s">
        <v>134</v>
      </c>
      <c r="I5435" t="s">
        <v>152</v>
      </c>
      <c r="J5435" t="s">
        <v>136</v>
      </c>
      <c r="K5435" t="s">
        <v>137</v>
      </c>
      <c r="L5435" t="s">
        <v>15579</v>
      </c>
      <c r="M5435" t="s">
        <v>15580</v>
      </c>
      <c r="N5435">
        <v>7.4999999999999997E-3</v>
      </c>
      <c r="O5435">
        <v>0</v>
      </c>
      <c r="P5435">
        <v>815</v>
      </c>
      <c r="Q5435">
        <v>5</v>
      </c>
      <c r="R5435">
        <v>160</v>
      </c>
      <c r="S5435">
        <v>4</v>
      </c>
      <c r="T5435">
        <v>34</v>
      </c>
      <c r="U5435">
        <v>0</v>
      </c>
      <c r="V5435">
        <v>0</v>
      </c>
      <c r="W5435">
        <v>0</v>
      </c>
      <c r="X5435">
        <v>1.0794945073476683</v>
      </c>
      <c r="Y5435">
        <v>0.70004790782189996</v>
      </c>
      <c r="Z5435">
        <v>2.0176510653651984</v>
      </c>
      <c r="AA5435">
        <v>0.6851205641226451</v>
      </c>
      <c r="AB5435">
        <v>0.22177058035556249</v>
      </c>
      <c r="AC5435">
        <v>0</v>
      </c>
      <c r="AD5435">
        <v>0</v>
      </c>
      <c r="AE5435">
        <v>4.7040846250129738</v>
      </c>
    </row>
    <row r="5436" spans="1:31" x14ac:dyDescent="0.25">
      <c r="A5436">
        <v>1882089</v>
      </c>
      <c r="B5436">
        <v>1</v>
      </c>
      <c r="C5436" t="s">
        <v>80</v>
      </c>
      <c r="D5436" t="s">
        <v>85</v>
      </c>
      <c r="E5436" t="s">
        <v>229</v>
      </c>
      <c r="F5436" t="s">
        <v>15581</v>
      </c>
      <c r="G5436" t="s">
        <v>212</v>
      </c>
      <c r="H5436" t="s">
        <v>134</v>
      </c>
      <c r="I5436" t="s">
        <v>135</v>
      </c>
      <c r="J5436" t="s">
        <v>3</v>
      </c>
      <c r="K5436" t="s">
        <v>137</v>
      </c>
      <c r="L5436" t="s">
        <v>15582</v>
      </c>
      <c r="M5436" t="s">
        <v>15583</v>
      </c>
      <c r="N5436">
        <v>0.58555555500000001</v>
      </c>
      <c r="O5436">
        <v>0</v>
      </c>
      <c r="P5436">
        <v>1637</v>
      </c>
      <c r="Q5436">
        <v>0</v>
      </c>
      <c r="R5436">
        <v>0</v>
      </c>
      <c r="S5436">
        <v>1</v>
      </c>
      <c r="T5436">
        <v>132</v>
      </c>
      <c r="U5436">
        <v>0</v>
      </c>
      <c r="V5436">
        <v>0</v>
      </c>
      <c r="W5436">
        <v>0</v>
      </c>
      <c r="X5436">
        <v>312.6527023675755</v>
      </c>
      <c r="Y5436">
        <v>0</v>
      </c>
      <c r="Z5436">
        <v>0</v>
      </c>
      <c r="AA5436">
        <v>13.293550162869442</v>
      </c>
      <c r="AB5436">
        <v>101.73289887428898</v>
      </c>
      <c r="AC5436">
        <v>0</v>
      </c>
      <c r="AD5436">
        <v>0</v>
      </c>
      <c r="AE5436">
        <v>427.67915140473394</v>
      </c>
    </row>
    <row r="5437" spans="1:31" x14ac:dyDescent="0.25">
      <c r="A5437">
        <v>1882424</v>
      </c>
      <c r="B5437">
        <v>1</v>
      </c>
      <c r="C5437" t="s">
        <v>80</v>
      </c>
      <c r="D5437" t="s">
        <v>90</v>
      </c>
      <c r="E5437" t="s">
        <v>229</v>
      </c>
      <c r="F5437" t="s">
        <v>15584</v>
      </c>
      <c r="G5437" t="s">
        <v>133</v>
      </c>
      <c r="H5437" t="s">
        <v>134</v>
      </c>
      <c r="I5437" t="s">
        <v>135</v>
      </c>
      <c r="J5437" t="s">
        <v>136</v>
      </c>
      <c r="K5437" t="s">
        <v>137</v>
      </c>
      <c r="L5437" t="s">
        <v>15585</v>
      </c>
      <c r="M5437" t="s">
        <v>15586</v>
      </c>
      <c r="N5437">
        <v>1.111388888</v>
      </c>
      <c r="O5437">
        <v>0</v>
      </c>
      <c r="P5437">
        <v>5157</v>
      </c>
      <c r="Q5437">
        <v>0</v>
      </c>
      <c r="R5437">
        <v>0</v>
      </c>
      <c r="S5437">
        <v>0</v>
      </c>
      <c r="T5437">
        <v>322</v>
      </c>
      <c r="U5437">
        <v>0</v>
      </c>
      <c r="V5437">
        <v>1</v>
      </c>
      <c r="W5437">
        <v>0</v>
      </c>
      <c r="X5437">
        <v>1729.4188251598532</v>
      </c>
      <c r="Y5437">
        <v>0</v>
      </c>
      <c r="Z5437">
        <v>0</v>
      </c>
      <c r="AA5437">
        <v>0</v>
      </c>
      <c r="AB5437">
        <v>196.93577954546154</v>
      </c>
      <c r="AC5437">
        <v>0</v>
      </c>
      <c r="AD5437">
        <v>10.134282153359708</v>
      </c>
      <c r="AE5437">
        <v>1936.4888868586745</v>
      </c>
    </row>
    <row r="5438" spans="1:31" x14ac:dyDescent="0.25">
      <c r="A5438">
        <v>1881903</v>
      </c>
      <c r="B5438">
        <v>1</v>
      </c>
      <c r="C5438" t="s">
        <v>80</v>
      </c>
      <c r="D5438" t="s">
        <v>93</v>
      </c>
      <c r="E5438" t="s">
        <v>169</v>
      </c>
      <c r="F5438" t="s">
        <v>5556</v>
      </c>
      <c r="G5438" t="s">
        <v>171</v>
      </c>
      <c r="H5438" t="s">
        <v>143</v>
      </c>
      <c r="I5438" t="s">
        <v>135</v>
      </c>
      <c r="J5438" t="s">
        <v>136</v>
      </c>
      <c r="K5438" t="s">
        <v>172</v>
      </c>
      <c r="L5438" t="s">
        <v>15587</v>
      </c>
      <c r="M5438" t="s">
        <v>15588</v>
      </c>
      <c r="N5438">
        <v>8.9362961110000008</v>
      </c>
      <c r="O5438">
        <v>0</v>
      </c>
      <c r="P5438">
        <v>162</v>
      </c>
      <c r="Q5438">
        <v>0</v>
      </c>
      <c r="R5438">
        <v>7</v>
      </c>
      <c r="S5438">
        <v>0</v>
      </c>
      <c r="T5438">
        <v>19</v>
      </c>
      <c r="U5438">
        <v>0</v>
      </c>
      <c r="V5438">
        <v>0</v>
      </c>
      <c r="W5438">
        <v>0</v>
      </c>
      <c r="X5438">
        <v>305.24118767643762</v>
      </c>
      <c r="Y5438">
        <v>0</v>
      </c>
      <c r="Z5438">
        <v>50.705191611154696</v>
      </c>
      <c r="AA5438">
        <v>0</v>
      </c>
      <c r="AB5438">
        <v>98.536322949934302</v>
      </c>
      <c r="AC5438">
        <v>0</v>
      </c>
      <c r="AD5438">
        <v>0</v>
      </c>
      <c r="AE5438">
        <v>454.48270223752661</v>
      </c>
    </row>
    <row r="5439" spans="1:31" x14ac:dyDescent="0.25">
      <c r="A5439">
        <v>1881946</v>
      </c>
      <c r="B5439">
        <v>1</v>
      </c>
      <c r="C5439" t="s">
        <v>80</v>
      </c>
      <c r="D5439" t="s">
        <v>93</v>
      </c>
      <c r="E5439" t="s">
        <v>158</v>
      </c>
      <c r="F5439" t="s">
        <v>14060</v>
      </c>
      <c r="G5439" t="s">
        <v>171</v>
      </c>
      <c r="H5439" t="s">
        <v>134</v>
      </c>
      <c r="I5439" t="s">
        <v>135</v>
      </c>
      <c r="J5439" t="s">
        <v>136</v>
      </c>
      <c r="K5439" t="s">
        <v>172</v>
      </c>
      <c r="L5439" t="s">
        <v>15589</v>
      </c>
      <c r="M5439" t="s">
        <v>15590</v>
      </c>
      <c r="N5439">
        <v>7.3633583329999999</v>
      </c>
      <c r="O5439">
        <v>0</v>
      </c>
      <c r="P5439">
        <v>63</v>
      </c>
      <c r="Q5439">
        <v>0</v>
      </c>
      <c r="R5439">
        <v>12</v>
      </c>
      <c r="S5439">
        <v>0</v>
      </c>
      <c r="T5439">
        <v>11</v>
      </c>
      <c r="U5439">
        <v>0</v>
      </c>
      <c r="V5439">
        <v>0</v>
      </c>
      <c r="W5439">
        <v>0</v>
      </c>
      <c r="X5439">
        <v>174.97654477995485</v>
      </c>
      <c r="Y5439">
        <v>0</v>
      </c>
      <c r="Z5439">
        <v>431.14830137608112</v>
      </c>
      <c r="AA5439">
        <v>0</v>
      </c>
      <c r="AB5439">
        <v>739.32712448561551</v>
      </c>
      <c r="AC5439">
        <v>0</v>
      </c>
      <c r="AD5439">
        <v>0</v>
      </c>
      <c r="AE5439">
        <v>1345.4519706416515</v>
      </c>
    </row>
    <row r="5440" spans="1:31" x14ac:dyDescent="0.25">
      <c r="A5440">
        <v>1882381</v>
      </c>
      <c r="B5440">
        <v>1</v>
      </c>
      <c r="C5440" t="s">
        <v>80</v>
      </c>
      <c r="D5440" t="s">
        <v>88</v>
      </c>
      <c r="E5440" t="s">
        <v>169</v>
      </c>
      <c r="F5440" t="s">
        <v>15591</v>
      </c>
      <c r="G5440" t="s">
        <v>469</v>
      </c>
      <c r="H5440" t="s">
        <v>143</v>
      </c>
      <c r="I5440" t="s">
        <v>135</v>
      </c>
      <c r="J5440" t="s">
        <v>136</v>
      </c>
      <c r="K5440" t="s">
        <v>137</v>
      </c>
      <c r="L5440" t="s">
        <v>15592</v>
      </c>
      <c r="M5440" t="s">
        <v>15593</v>
      </c>
      <c r="N5440">
        <v>2.8675000000000002</v>
      </c>
      <c r="O5440">
        <v>0</v>
      </c>
      <c r="P5440">
        <v>223</v>
      </c>
      <c r="Q5440">
        <v>0</v>
      </c>
      <c r="R5440">
        <v>0</v>
      </c>
      <c r="S5440">
        <v>0</v>
      </c>
      <c r="T5440">
        <v>10</v>
      </c>
      <c r="U5440">
        <v>0</v>
      </c>
      <c r="V5440">
        <v>0</v>
      </c>
      <c r="W5440">
        <v>0</v>
      </c>
      <c r="X5440">
        <v>244.13756781250936</v>
      </c>
      <c r="Y5440">
        <v>0</v>
      </c>
      <c r="Z5440">
        <v>0</v>
      </c>
      <c r="AA5440">
        <v>0</v>
      </c>
      <c r="AB5440">
        <v>50.98396349304933</v>
      </c>
      <c r="AC5440">
        <v>0</v>
      </c>
      <c r="AD5440">
        <v>0</v>
      </c>
      <c r="AE5440">
        <v>295.12153130555868</v>
      </c>
    </row>
    <row r="5441" spans="1:31" x14ac:dyDescent="0.25">
      <c r="A5441">
        <v>1882132</v>
      </c>
      <c r="B5441">
        <v>1</v>
      </c>
      <c r="C5441" t="s">
        <v>80</v>
      </c>
      <c r="D5441" t="s">
        <v>93</v>
      </c>
      <c r="E5441" t="s">
        <v>169</v>
      </c>
      <c r="F5441" t="s">
        <v>15594</v>
      </c>
      <c r="G5441" t="s">
        <v>183</v>
      </c>
      <c r="H5441" t="s">
        <v>143</v>
      </c>
      <c r="I5441" t="s">
        <v>135</v>
      </c>
      <c r="J5441" t="s">
        <v>136</v>
      </c>
      <c r="K5441" t="s">
        <v>137</v>
      </c>
      <c r="L5441" t="s">
        <v>15595</v>
      </c>
      <c r="M5441" t="s">
        <v>15596</v>
      </c>
      <c r="N5441">
        <v>2.176388888</v>
      </c>
      <c r="O5441">
        <v>0</v>
      </c>
      <c r="P5441">
        <v>162</v>
      </c>
      <c r="Q5441">
        <v>0</v>
      </c>
      <c r="R5441">
        <v>15</v>
      </c>
      <c r="S5441">
        <v>0</v>
      </c>
      <c r="T5441">
        <v>10</v>
      </c>
      <c r="U5441">
        <v>0</v>
      </c>
      <c r="V5441">
        <v>1</v>
      </c>
      <c r="W5441">
        <v>0</v>
      </c>
      <c r="X5441">
        <v>86.099309398770529</v>
      </c>
      <c r="Y5441">
        <v>0</v>
      </c>
      <c r="Z5441">
        <v>46.702811024975183</v>
      </c>
      <c r="AA5441">
        <v>0</v>
      </c>
      <c r="AB5441">
        <v>22.620622875818931</v>
      </c>
      <c r="AC5441">
        <v>0</v>
      </c>
      <c r="AD5441">
        <v>85.421890435582128</v>
      </c>
      <c r="AE5441">
        <v>240.84463373514677</v>
      </c>
    </row>
    <row r="5442" spans="1:31" x14ac:dyDescent="0.25">
      <c r="A5442">
        <v>1881883</v>
      </c>
      <c r="B5442">
        <v>1</v>
      </c>
      <c r="C5442" t="s">
        <v>81</v>
      </c>
      <c r="D5442" t="s">
        <v>121</v>
      </c>
      <c r="E5442" t="s">
        <v>146</v>
      </c>
      <c r="F5442" t="s">
        <v>15597</v>
      </c>
      <c r="G5442" t="s">
        <v>148</v>
      </c>
      <c r="H5442" t="s">
        <v>143</v>
      </c>
      <c r="I5442" t="s">
        <v>135</v>
      </c>
      <c r="J5442" t="s">
        <v>136</v>
      </c>
      <c r="K5442" t="s">
        <v>137</v>
      </c>
      <c r="L5442" t="s">
        <v>15598</v>
      </c>
      <c r="M5442" t="s">
        <v>15599</v>
      </c>
      <c r="N5442">
        <v>1.419166666</v>
      </c>
      <c r="O5442">
        <v>0</v>
      </c>
      <c r="P5442">
        <v>3</v>
      </c>
      <c r="Q5442">
        <v>0</v>
      </c>
      <c r="R5442">
        <v>0</v>
      </c>
      <c r="S5442">
        <v>0</v>
      </c>
      <c r="T5442">
        <v>1</v>
      </c>
      <c r="U5442">
        <v>0</v>
      </c>
      <c r="V5442">
        <v>0</v>
      </c>
      <c r="W5442">
        <v>0</v>
      </c>
      <c r="X5442">
        <v>0.26940386693901336</v>
      </c>
      <c r="Y5442">
        <v>0</v>
      </c>
      <c r="Z5442">
        <v>0</v>
      </c>
      <c r="AA5442">
        <v>0</v>
      </c>
      <c r="AB5442">
        <v>3.3731777767483893E-2</v>
      </c>
      <c r="AC5442">
        <v>0</v>
      </c>
      <c r="AD5442">
        <v>0</v>
      </c>
      <c r="AE5442">
        <v>0.30313564470649723</v>
      </c>
    </row>
    <row r="5443" spans="1:31" x14ac:dyDescent="0.25">
      <c r="A5443">
        <v>1882238</v>
      </c>
      <c r="B5443">
        <v>1</v>
      </c>
      <c r="C5443" t="s">
        <v>80</v>
      </c>
      <c r="D5443" t="s">
        <v>92</v>
      </c>
      <c r="E5443" t="s">
        <v>210</v>
      </c>
      <c r="F5443" t="s">
        <v>15600</v>
      </c>
      <c r="G5443" t="s">
        <v>2221</v>
      </c>
      <c r="H5443" t="s">
        <v>134</v>
      </c>
      <c r="I5443" t="s">
        <v>135</v>
      </c>
      <c r="J5443" t="s">
        <v>5</v>
      </c>
      <c r="K5443" t="s">
        <v>137</v>
      </c>
      <c r="L5443" t="s">
        <v>15601</v>
      </c>
      <c r="M5443" t="s">
        <v>15602</v>
      </c>
      <c r="N5443">
        <v>6.9444443999999994E-2</v>
      </c>
      <c r="O5443">
        <v>11</v>
      </c>
      <c r="P5443">
        <v>11745</v>
      </c>
      <c r="Q5443">
        <v>28</v>
      </c>
      <c r="R5443">
        <v>657</v>
      </c>
      <c r="S5443">
        <v>57</v>
      </c>
      <c r="T5443">
        <v>1233</v>
      </c>
      <c r="U5443">
        <v>2</v>
      </c>
      <c r="V5443">
        <v>6</v>
      </c>
      <c r="W5443">
        <v>10.178546891948333</v>
      </c>
      <c r="X5443">
        <v>238.75296637969072</v>
      </c>
      <c r="Y5443">
        <v>8.9404287186756264</v>
      </c>
      <c r="Z5443">
        <v>31.191790658497453</v>
      </c>
      <c r="AA5443">
        <v>39.156641567515287</v>
      </c>
      <c r="AB5443">
        <v>113.0343993437632</v>
      </c>
      <c r="AC5443">
        <v>13.337770564241808</v>
      </c>
      <c r="AD5443">
        <v>13.839419919263891</v>
      </c>
      <c r="AE5443">
        <v>468.43196404359628</v>
      </c>
    </row>
    <row r="5444" spans="1:31" x14ac:dyDescent="0.25">
      <c r="A5444">
        <v>1882275</v>
      </c>
      <c r="B5444">
        <v>1</v>
      </c>
      <c r="C5444" t="s">
        <v>80</v>
      </c>
      <c r="D5444" t="s">
        <v>109</v>
      </c>
      <c r="E5444" t="s">
        <v>210</v>
      </c>
      <c r="F5444" t="s">
        <v>15603</v>
      </c>
      <c r="G5444" t="s">
        <v>212</v>
      </c>
      <c r="H5444" t="s">
        <v>134</v>
      </c>
      <c r="I5444" t="s">
        <v>135</v>
      </c>
      <c r="J5444" t="s">
        <v>3</v>
      </c>
      <c r="K5444" t="s">
        <v>137</v>
      </c>
      <c r="L5444" t="s">
        <v>15604</v>
      </c>
      <c r="M5444" t="s">
        <v>15605</v>
      </c>
      <c r="N5444">
        <v>0.13638888800000001</v>
      </c>
      <c r="O5444">
        <v>0</v>
      </c>
      <c r="P5444">
        <v>103</v>
      </c>
      <c r="Q5444">
        <v>5</v>
      </c>
      <c r="R5444">
        <v>75</v>
      </c>
      <c r="S5444">
        <v>0</v>
      </c>
      <c r="T5444">
        <v>51</v>
      </c>
      <c r="U5444">
        <v>2</v>
      </c>
      <c r="V5444">
        <v>0</v>
      </c>
      <c r="W5444">
        <v>0</v>
      </c>
      <c r="X5444">
        <v>5.515442085604918</v>
      </c>
      <c r="Y5444">
        <v>5.5614791570531263</v>
      </c>
      <c r="Z5444">
        <v>19.744925578993669</v>
      </c>
      <c r="AA5444">
        <v>0</v>
      </c>
      <c r="AB5444">
        <v>10.353428239496552</v>
      </c>
      <c r="AC5444">
        <v>32.592149882215494</v>
      </c>
      <c r="AD5444">
        <v>0</v>
      </c>
      <c r="AE5444">
        <v>73.767424943363764</v>
      </c>
    </row>
    <row r="5445" spans="1:31" x14ac:dyDescent="0.25">
      <c r="A5445">
        <v>1881840</v>
      </c>
      <c r="B5445">
        <v>1</v>
      </c>
      <c r="C5445" t="s">
        <v>81</v>
      </c>
      <c r="D5445" t="s">
        <v>121</v>
      </c>
      <c r="E5445" t="s">
        <v>146</v>
      </c>
      <c r="F5445" t="s">
        <v>15606</v>
      </c>
      <c r="G5445" t="s">
        <v>148</v>
      </c>
      <c r="H5445" t="s">
        <v>143</v>
      </c>
      <c r="I5445" t="s">
        <v>135</v>
      </c>
      <c r="J5445" t="s">
        <v>136</v>
      </c>
      <c r="K5445" t="s">
        <v>137</v>
      </c>
      <c r="L5445" t="s">
        <v>15607</v>
      </c>
      <c r="M5445" t="s">
        <v>15608</v>
      </c>
      <c r="N5445">
        <v>1.109722222</v>
      </c>
      <c r="O5445">
        <v>0</v>
      </c>
      <c r="P5445">
        <v>7</v>
      </c>
      <c r="Q5445">
        <v>0</v>
      </c>
      <c r="R5445">
        <v>2</v>
      </c>
      <c r="S5445">
        <v>0</v>
      </c>
      <c r="T5445">
        <v>1</v>
      </c>
      <c r="U5445">
        <v>0</v>
      </c>
      <c r="V5445">
        <v>0</v>
      </c>
      <c r="W5445">
        <v>0</v>
      </c>
      <c r="X5445">
        <v>0.51474737103683055</v>
      </c>
      <c r="Y5445">
        <v>0</v>
      </c>
      <c r="Z5445">
        <v>2.4110834500866671</v>
      </c>
      <c r="AA5445">
        <v>0</v>
      </c>
      <c r="AB5445">
        <v>8.9558352160277782E-4</v>
      </c>
      <c r="AC5445">
        <v>0</v>
      </c>
      <c r="AD5445">
        <v>0</v>
      </c>
      <c r="AE5445">
        <v>2.9267264046451005</v>
      </c>
    </row>
    <row r="5446" spans="1:31" x14ac:dyDescent="0.25">
      <c r="A5446">
        <v>1882315</v>
      </c>
      <c r="B5446">
        <v>1</v>
      </c>
      <c r="C5446" t="s">
        <v>80</v>
      </c>
      <c r="D5446" t="s">
        <v>82</v>
      </c>
      <c r="E5446" t="s">
        <v>222</v>
      </c>
      <c r="F5446" t="s">
        <v>15609</v>
      </c>
      <c r="G5446" t="s">
        <v>148</v>
      </c>
      <c r="H5446" t="s">
        <v>143</v>
      </c>
      <c r="I5446" t="s">
        <v>135</v>
      </c>
      <c r="J5446" t="s">
        <v>136</v>
      </c>
      <c r="K5446" t="s">
        <v>137</v>
      </c>
      <c r="L5446" t="s">
        <v>15610</v>
      </c>
      <c r="M5446" t="s">
        <v>15611</v>
      </c>
      <c r="N5446">
        <v>2.2569444440000002</v>
      </c>
      <c r="O5446">
        <v>0</v>
      </c>
      <c r="P5446">
        <v>0</v>
      </c>
      <c r="Q5446">
        <v>0</v>
      </c>
      <c r="R5446">
        <v>0</v>
      </c>
      <c r="S5446">
        <v>0</v>
      </c>
      <c r="T5446">
        <v>7</v>
      </c>
      <c r="U5446">
        <v>0</v>
      </c>
      <c r="V5446">
        <v>0</v>
      </c>
      <c r="W5446">
        <v>0</v>
      </c>
      <c r="X5446">
        <v>0</v>
      </c>
      <c r="Y5446">
        <v>0</v>
      </c>
      <c r="Z5446">
        <v>0</v>
      </c>
      <c r="AA5446">
        <v>0</v>
      </c>
      <c r="AB5446">
        <v>7.0005591410761356</v>
      </c>
      <c r="AC5446">
        <v>0</v>
      </c>
      <c r="AD5446">
        <v>0</v>
      </c>
      <c r="AE5446">
        <v>7.0005591410761356</v>
      </c>
    </row>
    <row r="5447" spans="1:31" x14ac:dyDescent="0.25">
      <c r="A5447">
        <v>1881843</v>
      </c>
      <c r="B5447">
        <v>1</v>
      </c>
      <c r="C5447" t="s">
        <v>81</v>
      </c>
      <c r="D5447" t="s">
        <v>121</v>
      </c>
      <c r="E5447" t="s">
        <v>210</v>
      </c>
      <c r="F5447" t="s">
        <v>2233</v>
      </c>
      <c r="G5447" t="s">
        <v>133</v>
      </c>
      <c r="H5447" t="s">
        <v>134</v>
      </c>
      <c r="I5447" t="s">
        <v>152</v>
      </c>
      <c r="J5447" t="s">
        <v>136</v>
      </c>
      <c r="K5447" t="s">
        <v>137</v>
      </c>
      <c r="L5447" t="s">
        <v>15612</v>
      </c>
      <c r="M5447" t="s">
        <v>15613</v>
      </c>
      <c r="N5447">
        <v>4.7222219999999999E-3</v>
      </c>
      <c r="O5447">
        <v>0</v>
      </c>
      <c r="P5447">
        <v>1122</v>
      </c>
      <c r="Q5447">
        <v>3</v>
      </c>
      <c r="R5447">
        <v>105</v>
      </c>
      <c r="S5447">
        <v>6</v>
      </c>
      <c r="T5447">
        <v>70</v>
      </c>
      <c r="U5447">
        <v>0</v>
      </c>
      <c r="V5447">
        <v>0</v>
      </c>
      <c r="W5447">
        <v>0</v>
      </c>
      <c r="X5447">
        <v>0.45760230976711752</v>
      </c>
      <c r="Y5447">
        <v>7.0132477150875561E-2</v>
      </c>
      <c r="Z5447">
        <v>0.23410014432056117</v>
      </c>
      <c r="AA5447">
        <v>6.4228631826147228E-2</v>
      </c>
      <c r="AB5447">
        <v>8.9153232038537256E-2</v>
      </c>
      <c r="AC5447">
        <v>0</v>
      </c>
      <c r="AD5447">
        <v>0</v>
      </c>
      <c r="AE5447">
        <v>0.91521679510323883</v>
      </c>
    </row>
    <row r="5448" spans="1:31" x14ac:dyDescent="0.25">
      <c r="A5448">
        <v>1882338</v>
      </c>
      <c r="B5448">
        <v>1</v>
      </c>
      <c r="C5448" t="s">
        <v>80</v>
      </c>
      <c r="D5448" t="s">
        <v>84</v>
      </c>
      <c r="E5448" t="s">
        <v>140</v>
      </c>
      <c r="F5448" t="s">
        <v>15614</v>
      </c>
      <c r="G5448" t="s">
        <v>163</v>
      </c>
      <c r="H5448" t="s">
        <v>143</v>
      </c>
      <c r="I5448" t="s">
        <v>135</v>
      </c>
      <c r="J5448" t="s">
        <v>136</v>
      </c>
      <c r="K5448" t="s">
        <v>137</v>
      </c>
      <c r="L5448" t="s">
        <v>15615</v>
      </c>
      <c r="M5448" t="s">
        <v>15616</v>
      </c>
      <c r="N5448">
        <v>3.937777777</v>
      </c>
      <c r="O5448">
        <v>0</v>
      </c>
      <c r="P5448">
        <v>1</v>
      </c>
      <c r="Q5448">
        <v>0</v>
      </c>
      <c r="R5448">
        <v>0</v>
      </c>
      <c r="S5448">
        <v>0</v>
      </c>
      <c r="T5448">
        <v>0</v>
      </c>
      <c r="U5448">
        <v>0</v>
      </c>
      <c r="V5448">
        <v>0</v>
      </c>
      <c r="W5448">
        <v>0</v>
      </c>
      <c r="X5448">
        <v>1.6852803639983234</v>
      </c>
      <c r="Y5448">
        <v>0</v>
      </c>
      <c r="Z5448">
        <v>0</v>
      </c>
      <c r="AA5448">
        <v>0</v>
      </c>
      <c r="AB5448">
        <v>0</v>
      </c>
      <c r="AC5448">
        <v>0</v>
      </c>
      <c r="AD5448">
        <v>0</v>
      </c>
      <c r="AE5448">
        <v>1.6852803639983234</v>
      </c>
    </row>
    <row r="5449" spans="1:31" x14ac:dyDescent="0.25">
      <c r="A5449">
        <v>1882169</v>
      </c>
      <c r="B5449">
        <v>1</v>
      </c>
      <c r="C5449" t="s">
        <v>80</v>
      </c>
      <c r="D5449" t="s">
        <v>104</v>
      </c>
      <c r="E5449" t="s">
        <v>158</v>
      </c>
      <c r="F5449" t="s">
        <v>15617</v>
      </c>
      <c r="G5449" t="s">
        <v>219</v>
      </c>
      <c r="H5449" t="s">
        <v>134</v>
      </c>
      <c r="I5449" t="s">
        <v>135</v>
      </c>
      <c r="J5449" t="s">
        <v>136</v>
      </c>
      <c r="K5449" t="s">
        <v>137</v>
      </c>
      <c r="L5449" t="s">
        <v>15618</v>
      </c>
      <c r="M5449" t="s">
        <v>15619</v>
      </c>
      <c r="N5449">
        <v>7.1780555550000003</v>
      </c>
      <c r="O5449">
        <v>0</v>
      </c>
      <c r="P5449">
        <v>0</v>
      </c>
      <c r="Q5449">
        <v>0</v>
      </c>
      <c r="R5449">
        <v>5</v>
      </c>
      <c r="S5449">
        <v>0</v>
      </c>
      <c r="T5449">
        <v>0</v>
      </c>
      <c r="U5449">
        <v>0</v>
      </c>
      <c r="V5449">
        <v>0</v>
      </c>
      <c r="W5449">
        <v>0</v>
      </c>
      <c r="X5449">
        <v>0</v>
      </c>
      <c r="Y5449">
        <v>0</v>
      </c>
      <c r="Z5449">
        <v>10.597076943914507</v>
      </c>
      <c r="AA5449">
        <v>0</v>
      </c>
      <c r="AB5449">
        <v>0</v>
      </c>
      <c r="AC5449">
        <v>0</v>
      </c>
      <c r="AD5449">
        <v>0</v>
      </c>
      <c r="AE5449">
        <v>10.597076943914507</v>
      </c>
    </row>
    <row r="5450" spans="1:31" x14ac:dyDescent="0.25">
      <c r="A5450">
        <v>1881920</v>
      </c>
      <c r="B5450">
        <v>1</v>
      </c>
      <c r="C5450" t="s">
        <v>81</v>
      </c>
      <c r="D5450" t="s">
        <v>112</v>
      </c>
      <c r="E5450" t="s">
        <v>140</v>
      </c>
      <c r="F5450" t="s">
        <v>15620</v>
      </c>
      <c r="G5450" t="s">
        <v>163</v>
      </c>
      <c r="H5450" t="s">
        <v>143</v>
      </c>
      <c r="I5450" t="s">
        <v>135</v>
      </c>
      <c r="J5450" t="s">
        <v>136</v>
      </c>
      <c r="K5450" t="s">
        <v>137</v>
      </c>
      <c r="L5450" t="s">
        <v>15621</v>
      </c>
      <c r="M5450" t="s">
        <v>15622</v>
      </c>
      <c r="N5450">
        <v>2.238611111</v>
      </c>
      <c r="O5450">
        <v>0</v>
      </c>
      <c r="P5450">
        <v>1</v>
      </c>
      <c r="Q5450">
        <v>0</v>
      </c>
      <c r="R5450">
        <v>0</v>
      </c>
      <c r="S5450">
        <v>0</v>
      </c>
      <c r="T5450">
        <v>0</v>
      </c>
      <c r="U5450">
        <v>0</v>
      </c>
      <c r="V5450">
        <v>0</v>
      </c>
      <c r="W5450">
        <v>0</v>
      </c>
      <c r="X5450">
        <v>0.66559680130373511</v>
      </c>
      <c r="Y5450">
        <v>0</v>
      </c>
      <c r="Z5450">
        <v>0</v>
      </c>
      <c r="AA5450">
        <v>0</v>
      </c>
      <c r="AB5450">
        <v>0</v>
      </c>
      <c r="AC5450">
        <v>0</v>
      </c>
      <c r="AD5450">
        <v>0</v>
      </c>
      <c r="AE5450">
        <v>0.66559680130373511</v>
      </c>
    </row>
    <row r="5451" spans="1:31" x14ac:dyDescent="0.25">
      <c r="A5451">
        <v>1882401</v>
      </c>
      <c r="B5451">
        <v>1</v>
      </c>
      <c r="C5451" t="s">
        <v>81</v>
      </c>
      <c r="D5451" t="s">
        <v>127</v>
      </c>
      <c r="E5451" t="s">
        <v>169</v>
      </c>
      <c r="F5451" t="s">
        <v>15623</v>
      </c>
      <c r="G5451" t="s">
        <v>624</v>
      </c>
      <c r="H5451" t="s">
        <v>143</v>
      </c>
      <c r="I5451" t="s">
        <v>135</v>
      </c>
      <c r="J5451" t="s">
        <v>136</v>
      </c>
      <c r="K5451" t="s">
        <v>137</v>
      </c>
      <c r="L5451" t="s">
        <v>15624</v>
      </c>
      <c r="M5451" t="s">
        <v>15625</v>
      </c>
      <c r="N5451">
        <v>2.068888888</v>
      </c>
      <c r="O5451">
        <v>0</v>
      </c>
      <c r="P5451">
        <v>0</v>
      </c>
      <c r="Q5451">
        <v>0</v>
      </c>
      <c r="R5451">
        <v>9</v>
      </c>
      <c r="S5451">
        <v>0</v>
      </c>
      <c r="T5451">
        <v>0</v>
      </c>
      <c r="U5451">
        <v>0</v>
      </c>
      <c r="V5451">
        <v>0</v>
      </c>
      <c r="W5451">
        <v>0</v>
      </c>
      <c r="X5451">
        <v>0</v>
      </c>
      <c r="Y5451">
        <v>0</v>
      </c>
      <c r="Z5451">
        <v>85.319118362740113</v>
      </c>
      <c r="AA5451">
        <v>0</v>
      </c>
      <c r="AB5451">
        <v>0</v>
      </c>
      <c r="AC5451">
        <v>0</v>
      </c>
      <c r="AD5451">
        <v>0</v>
      </c>
      <c r="AE5451">
        <v>85.319118362740113</v>
      </c>
    </row>
    <row r="5452" spans="1:31" x14ac:dyDescent="0.25">
      <c r="A5452">
        <v>1882421</v>
      </c>
      <c r="B5452">
        <v>1</v>
      </c>
      <c r="C5452" t="s">
        <v>80</v>
      </c>
      <c r="D5452" t="s">
        <v>99</v>
      </c>
      <c r="E5452" t="s">
        <v>140</v>
      </c>
      <c r="F5452" t="s">
        <v>15626</v>
      </c>
      <c r="G5452" t="s">
        <v>163</v>
      </c>
      <c r="H5452" t="s">
        <v>143</v>
      </c>
      <c r="I5452" t="s">
        <v>135</v>
      </c>
      <c r="J5452" t="s">
        <v>136</v>
      </c>
      <c r="K5452" t="s">
        <v>137</v>
      </c>
      <c r="L5452" t="s">
        <v>15627</v>
      </c>
      <c r="M5452" t="s">
        <v>15628</v>
      </c>
      <c r="N5452">
        <v>2.2577777769999998</v>
      </c>
      <c r="O5452">
        <v>0</v>
      </c>
      <c r="P5452">
        <v>1</v>
      </c>
      <c r="Q5452">
        <v>0</v>
      </c>
      <c r="R5452">
        <v>0</v>
      </c>
      <c r="S5452">
        <v>0</v>
      </c>
      <c r="T5452">
        <v>0</v>
      </c>
      <c r="U5452">
        <v>0</v>
      </c>
      <c r="V5452">
        <v>0</v>
      </c>
      <c r="W5452">
        <v>0</v>
      </c>
      <c r="X5452">
        <v>0.81936680385508176</v>
      </c>
      <c r="Y5452">
        <v>0</v>
      </c>
      <c r="Z5452">
        <v>0</v>
      </c>
      <c r="AA5452">
        <v>0</v>
      </c>
      <c r="AB5452">
        <v>0</v>
      </c>
      <c r="AC5452">
        <v>0</v>
      </c>
      <c r="AD5452">
        <v>0</v>
      </c>
      <c r="AE5452">
        <v>0.81936680385508176</v>
      </c>
    </row>
    <row r="5453" spans="1:31" x14ac:dyDescent="0.25">
      <c r="A5453">
        <v>1882066</v>
      </c>
      <c r="B5453">
        <v>1</v>
      </c>
      <c r="C5453" t="s">
        <v>80</v>
      </c>
      <c r="D5453" t="s">
        <v>82</v>
      </c>
      <c r="E5453" t="s">
        <v>140</v>
      </c>
      <c r="F5453" t="s">
        <v>15629</v>
      </c>
      <c r="G5453" t="s">
        <v>207</v>
      </c>
      <c r="H5453" t="s">
        <v>143</v>
      </c>
      <c r="I5453" t="s">
        <v>135</v>
      </c>
      <c r="J5453" t="s">
        <v>136</v>
      </c>
      <c r="K5453" t="s">
        <v>137</v>
      </c>
      <c r="L5453" t="s">
        <v>15630</v>
      </c>
      <c r="M5453" t="s">
        <v>15631</v>
      </c>
      <c r="N5453">
        <v>2.2313888880000001</v>
      </c>
      <c r="O5453">
        <v>0</v>
      </c>
      <c r="P5453">
        <v>0</v>
      </c>
      <c r="Q5453">
        <v>0</v>
      </c>
      <c r="R5453">
        <v>0</v>
      </c>
      <c r="S5453">
        <v>0</v>
      </c>
      <c r="T5453">
        <v>1</v>
      </c>
      <c r="U5453">
        <v>0</v>
      </c>
      <c r="V5453">
        <v>0</v>
      </c>
      <c r="W5453">
        <v>0</v>
      </c>
      <c r="X5453">
        <v>0</v>
      </c>
      <c r="Y5453">
        <v>0</v>
      </c>
      <c r="Z5453">
        <v>0</v>
      </c>
      <c r="AA5453">
        <v>0</v>
      </c>
      <c r="AB5453">
        <v>2.1984113518838084</v>
      </c>
      <c r="AC5453">
        <v>0</v>
      </c>
      <c r="AD5453">
        <v>0</v>
      </c>
      <c r="AE5453">
        <v>2.1984113518838084</v>
      </c>
    </row>
    <row r="5454" spans="1:31" x14ac:dyDescent="0.25">
      <c r="A5454">
        <v>1882398</v>
      </c>
      <c r="B5454">
        <v>1</v>
      </c>
      <c r="C5454" t="s">
        <v>80</v>
      </c>
      <c r="D5454" t="s">
        <v>87</v>
      </c>
      <c r="E5454" t="s">
        <v>158</v>
      </c>
      <c r="F5454" t="s">
        <v>15632</v>
      </c>
      <c r="G5454" t="s">
        <v>212</v>
      </c>
      <c r="H5454" t="s">
        <v>134</v>
      </c>
      <c r="I5454" t="s">
        <v>135</v>
      </c>
      <c r="J5454" t="s">
        <v>3</v>
      </c>
      <c r="K5454" t="s">
        <v>137</v>
      </c>
      <c r="L5454" t="s">
        <v>15633</v>
      </c>
      <c r="M5454" t="s">
        <v>15634</v>
      </c>
      <c r="N5454">
        <v>1.9536111110000001</v>
      </c>
      <c r="O5454">
        <v>2</v>
      </c>
      <c r="P5454">
        <v>704</v>
      </c>
      <c r="Q5454">
        <v>2</v>
      </c>
      <c r="R5454">
        <v>24</v>
      </c>
      <c r="S5454">
        <v>19</v>
      </c>
      <c r="T5454">
        <v>82</v>
      </c>
      <c r="U5454">
        <v>9</v>
      </c>
      <c r="V5454">
        <v>1</v>
      </c>
      <c r="W5454">
        <v>0.90050761968703874</v>
      </c>
      <c r="X5454">
        <v>463.71442351639405</v>
      </c>
      <c r="Y5454">
        <v>2.7941482908024802</v>
      </c>
      <c r="Z5454">
        <v>24.706593316876653</v>
      </c>
      <c r="AA5454">
        <v>381.04835731898618</v>
      </c>
      <c r="AB5454">
        <v>130.56482980131864</v>
      </c>
      <c r="AC5454">
        <v>467.18490477001114</v>
      </c>
      <c r="AD5454">
        <v>88.907968724755634</v>
      </c>
      <c r="AE5454">
        <v>1559.8217333588318</v>
      </c>
    </row>
    <row r="5455" spans="1:31" x14ac:dyDescent="0.25">
      <c r="A5455">
        <v>1881880</v>
      </c>
      <c r="B5455">
        <v>1</v>
      </c>
      <c r="C5455" t="s">
        <v>80</v>
      </c>
      <c r="D5455" t="s">
        <v>100</v>
      </c>
      <c r="E5455" t="s">
        <v>131</v>
      </c>
      <c r="F5455" t="s">
        <v>14820</v>
      </c>
      <c r="G5455" t="s">
        <v>133</v>
      </c>
      <c r="H5455" t="s">
        <v>134</v>
      </c>
      <c r="I5455" t="s">
        <v>135</v>
      </c>
      <c r="J5455" t="s">
        <v>136</v>
      </c>
      <c r="K5455" t="s">
        <v>137</v>
      </c>
      <c r="L5455" t="s">
        <v>15635</v>
      </c>
      <c r="M5455" t="s">
        <v>15636</v>
      </c>
      <c r="N5455">
        <v>1.915277777</v>
      </c>
      <c r="O5455">
        <v>1</v>
      </c>
      <c r="P5455">
        <v>13</v>
      </c>
      <c r="Q5455">
        <v>3</v>
      </c>
      <c r="R5455">
        <v>29</v>
      </c>
      <c r="S5455">
        <v>11</v>
      </c>
      <c r="T5455">
        <v>6</v>
      </c>
      <c r="U5455">
        <v>1</v>
      </c>
      <c r="V5455">
        <v>0</v>
      </c>
      <c r="W5455">
        <v>0.45446378804750004</v>
      </c>
      <c r="X5455">
        <v>13.052284970848202</v>
      </c>
      <c r="Y5455">
        <v>21.490408003685619</v>
      </c>
      <c r="Z5455">
        <v>91.042962161380402</v>
      </c>
      <c r="AA5455">
        <v>161.07580933168546</v>
      </c>
      <c r="AB5455">
        <v>10.451863105800209</v>
      </c>
      <c r="AC5455">
        <v>50.065889889521088</v>
      </c>
      <c r="AD5455">
        <v>0</v>
      </c>
      <c r="AE5455">
        <v>347.63368125096849</v>
      </c>
    </row>
    <row r="5456" spans="1:31" x14ac:dyDescent="0.25">
      <c r="A5456">
        <v>1881923</v>
      </c>
      <c r="B5456">
        <v>1</v>
      </c>
      <c r="C5456" t="s">
        <v>80</v>
      </c>
      <c r="D5456" t="s">
        <v>103</v>
      </c>
      <c r="E5456" t="s">
        <v>229</v>
      </c>
      <c r="F5456" t="s">
        <v>15637</v>
      </c>
      <c r="G5456" t="s">
        <v>212</v>
      </c>
      <c r="H5456" t="s">
        <v>134</v>
      </c>
      <c r="I5456" t="s">
        <v>135</v>
      </c>
      <c r="J5456" t="s">
        <v>3</v>
      </c>
      <c r="K5456" t="s">
        <v>137</v>
      </c>
      <c r="L5456" t="s">
        <v>15638</v>
      </c>
      <c r="M5456" t="s">
        <v>15639</v>
      </c>
      <c r="N5456">
        <v>0.32666666599999999</v>
      </c>
      <c r="O5456">
        <v>0</v>
      </c>
      <c r="P5456">
        <v>1633</v>
      </c>
      <c r="Q5456">
        <v>30</v>
      </c>
      <c r="R5456">
        <v>173</v>
      </c>
      <c r="S5456">
        <v>14</v>
      </c>
      <c r="T5456">
        <v>185</v>
      </c>
      <c r="U5456">
        <v>2</v>
      </c>
      <c r="V5456">
        <v>1</v>
      </c>
      <c r="W5456">
        <v>0</v>
      </c>
      <c r="X5456">
        <v>145.17238545688636</v>
      </c>
      <c r="Y5456">
        <v>71.868444100305439</v>
      </c>
      <c r="Z5456">
        <v>239.66704009991068</v>
      </c>
      <c r="AA5456">
        <v>41.086649984854922</v>
      </c>
      <c r="AB5456">
        <v>104.63877683830461</v>
      </c>
      <c r="AC5456">
        <v>55.806257378537772</v>
      </c>
      <c r="AD5456">
        <v>1.3499768225738669</v>
      </c>
      <c r="AE5456">
        <v>659.58953068137373</v>
      </c>
    </row>
    <row r="5457" spans="1:31" x14ac:dyDescent="0.25">
      <c r="A5457">
        <v>1882441</v>
      </c>
      <c r="B5457">
        <v>1</v>
      </c>
      <c r="C5457" t="s">
        <v>80</v>
      </c>
      <c r="D5457" t="s">
        <v>111</v>
      </c>
      <c r="E5457" t="s">
        <v>146</v>
      </c>
      <c r="F5457" t="s">
        <v>15640</v>
      </c>
      <c r="G5457" t="s">
        <v>564</v>
      </c>
      <c r="H5457" t="s">
        <v>143</v>
      </c>
      <c r="I5457" t="s">
        <v>135</v>
      </c>
      <c r="J5457" t="s">
        <v>136</v>
      </c>
      <c r="K5457" t="s">
        <v>137</v>
      </c>
      <c r="L5457" t="s">
        <v>15641</v>
      </c>
      <c r="M5457" t="s">
        <v>15642</v>
      </c>
      <c r="N5457">
        <v>5.2852777770000001</v>
      </c>
      <c r="O5457">
        <v>0</v>
      </c>
      <c r="P5457">
        <v>9</v>
      </c>
      <c r="Q5457">
        <v>0</v>
      </c>
      <c r="R5457">
        <v>9</v>
      </c>
      <c r="S5457">
        <v>0</v>
      </c>
      <c r="T5457">
        <v>10</v>
      </c>
      <c r="U5457">
        <v>0</v>
      </c>
      <c r="V5457">
        <v>0</v>
      </c>
      <c r="W5457">
        <v>0</v>
      </c>
      <c r="X5457">
        <v>57.093192880197847</v>
      </c>
      <c r="Y5457">
        <v>0</v>
      </c>
      <c r="Z5457">
        <v>60.111952458031503</v>
      </c>
      <c r="AA5457">
        <v>0</v>
      </c>
      <c r="AB5457">
        <v>92.355587552313807</v>
      </c>
      <c r="AC5457">
        <v>0</v>
      </c>
      <c r="AD5457">
        <v>0</v>
      </c>
      <c r="AE5457">
        <v>209.56073289054316</v>
      </c>
    </row>
    <row r="5458" spans="1:31" x14ac:dyDescent="0.25">
      <c r="A5458">
        <v>1881900</v>
      </c>
      <c r="B5458">
        <v>1</v>
      </c>
      <c r="C5458" t="s">
        <v>80</v>
      </c>
      <c r="D5458" t="s">
        <v>82</v>
      </c>
      <c r="E5458" t="s">
        <v>140</v>
      </c>
      <c r="F5458" t="s">
        <v>15643</v>
      </c>
      <c r="G5458" t="s">
        <v>207</v>
      </c>
      <c r="H5458" t="s">
        <v>143</v>
      </c>
      <c r="I5458" t="s">
        <v>135</v>
      </c>
      <c r="J5458" t="s">
        <v>136</v>
      </c>
      <c r="K5458" t="s">
        <v>137</v>
      </c>
      <c r="L5458" t="s">
        <v>15644</v>
      </c>
      <c r="M5458" t="s">
        <v>15645</v>
      </c>
      <c r="N5458">
        <v>4.6358333329999999</v>
      </c>
      <c r="O5458">
        <v>0</v>
      </c>
      <c r="P5458">
        <v>0</v>
      </c>
      <c r="Q5458">
        <v>0</v>
      </c>
      <c r="R5458">
        <v>0</v>
      </c>
      <c r="S5458">
        <v>0</v>
      </c>
      <c r="T5458">
        <v>1</v>
      </c>
      <c r="U5458">
        <v>0</v>
      </c>
      <c r="V5458">
        <v>0</v>
      </c>
      <c r="W5458">
        <v>0</v>
      </c>
      <c r="X5458">
        <v>0</v>
      </c>
      <c r="Y5458">
        <v>0</v>
      </c>
      <c r="Z5458">
        <v>0</v>
      </c>
      <c r="AA5458">
        <v>0</v>
      </c>
      <c r="AB5458">
        <v>6.0414134547272003</v>
      </c>
      <c r="AC5458">
        <v>0</v>
      </c>
      <c r="AD5458">
        <v>0</v>
      </c>
      <c r="AE5458">
        <v>6.0414134547272003</v>
      </c>
    </row>
    <row r="5459" spans="1:31" x14ac:dyDescent="0.25">
      <c r="A5459">
        <v>1882321</v>
      </c>
      <c r="B5459">
        <v>1</v>
      </c>
      <c r="C5459" t="s">
        <v>80</v>
      </c>
      <c r="D5459" t="s">
        <v>85</v>
      </c>
      <c r="E5459" t="s">
        <v>140</v>
      </c>
      <c r="F5459" t="s">
        <v>15646</v>
      </c>
      <c r="G5459" t="s">
        <v>200</v>
      </c>
      <c r="H5459" t="s">
        <v>143</v>
      </c>
      <c r="I5459" t="s">
        <v>135</v>
      </c>
      <c r="J5459" t="s">
        <v>136</v>
      </c>
      <c r="K5459" t="s">
        <v>137</v>
      </c>
      <c r="L5459" t="s">
        <v>15647</v>
      </c>
      <c r="M5459" t="s">
        <v>15648</v>
      </c>
      <c r="N5459">
        <v>1.480277777</v>
      </c>
      <c r="O5459">
        <v>0</v>
      </c>
      <c r="P5459">
        <v>6</v>
      </c>
      <c r="Q5459">
        <v>0</v>
      </c>
      <c r="R5459">
        <v>0</v>
      </c>
      <c r="S5459">
        <v>0</v>
      </c>
      <c r="T5459">
        <v>3</v>
      </c>
      <c r="U5459">
        <v>0</v>
      </c>
      <c r="V5459">
        <v>0</v>
      </c>
      <c r="W5459">
        <v>0</v>
      </c>
      <c r="X5459">
        <v>5.2040726525655154</v>
      </c>
      <c r="Y5459">
        <v>0</v>
      </c>
      <c r="Z5459">
        <v>0</v>
      </c>
      <c r="AA5459">
        <v>0</v>
      </c>
      <c r="AB5459">
        <v>4.7772378665464927</v>
      </c>
      <c r="AC5459">
        <v>0</v>
      </c>
      <c r="AD5459">
        <v>0</v>
      </c>
      <c r="AE5459">
        <v>9.9813105191120073</v>
      </c>
    </row>
    <row r="5460" spans="1:31" x14ac:dyDescent="0.25">
      <c r="A5460">
        <v>1882129</v>
      </c>
      <c r="B5460">
        <v>1</v>
      </c>
      <c r="C5460" t="s">
        <v>80</v>
      </c>
      <c r="D5460" t="s">
        <v>82</v>
      </c>
      <c r="E5460" t="s">
        <v>140</v>
      </c>
      <c r="F5460" t="s">
        <v>15649</v>
      </c>
      <c r="G5460" t="s">
        <v>207</v>
      </c>
      <c r="H5460" t="s">
        <v>143</v>
      </c>
      <c r="I5460" t="s">
        <v>135</v>
      </c>
      <c r="J5460" t="s">
        <v>136</v>
      </c>
      <c r="K5460" t="s">
        <v>137</v>
      </c>
      <c r="L5460" t="s">
        <v>15650</v>
      </c>
      <c r="M5460" t="s">
        <v>15651</v>
      </c>
      <c r="N5460">
        <v>2.62</v>
      </c>
      <c r="O5460">
        <v>0</v>
      </c>
      <c r="P5460">
        <v>3</v>
      </c>
      <c r="Q5460">
        <v>0</v>
      </c>
      <c r="R5460">
        <v>0</v>
      </c>
      <c r="S5460">
        <v>0</v>
      </c>
      <c r="T5460">
        <v>4</v>
      </c>
      <c r="U5460">
        <v>0</v>
      </c>
      <c r="V5460">
        <v>0</v>
      </c>
      <c r="W5460">
        <v>0</v>
      </c>
      <c r="X5460">
        <v>2.3728698174858334</v>
      </c>
      <c r="Y5460">
        <v>0</v>
      </c>
      <c r="Z5460">
        <v>0</v>
      </c>
      <c r="AA5460">
        <v>0</v>
      </c>
      <c r="AB5460">
        <v>23.018769558127978</v>
      </c>
      <c r="AC5460">
        <v>0</v>
      </c>
      <c r="AD5460">
        <v>0</v>
      </c>
      <c r="AE5460">
        <v>25.391639375613813</v>
      </c>
    </row>
    <row r="5461" spans="1:31" x14ac:dyDescent="0.25">
      <c r="A5461">
        <v>1882378</v>
      </c>
      <c r="B5461">
        <v>1</v>
      </c>
      <c r="C5461" t="s">
        <v>81</v>
      </c>
      <c r="D5461" t="s">
        <v>122</v>
      </c>
      <c r="E5461" t="s">
        <v>169</v>
      </c>
      <c r="F5461" t="s">
        <v>15652</v>
      </c>
      <c r="G5461" t="s">
        <v>183</v>
      </c>
      <c r="H5461" t="s">
        <v>143</v>
      </c>
      <c r="I5461" t="s">
        <v>135</v>
      </c>
      <c r="J5461" t="s">
        <v>136</v>
      </c>
      <c r="K5461" t="s">
        <v>137</v>
      </c>
      <c r="L5461" t="s">
        <v>15653</v>
      </c>
      <c r="M5461" t="s">
        <v>15654</v>
      </c>
      <c r="N5461">
        <v>1.5177777770000001</v>
      </c>
      <c r="O5461">
        <v>0</v>
      </c>
      <c r="P5461">
        <v>201</v>
      </c>
      <c r="Q5461">
        <v>0</v>
      </c>
      <c r="R5461">
        <v>0</v>
      </c>
      <c r="S5461">
        <v>0</v>
      </c>
      <c r="T5461">
        <v>7</v>
      </c>
      <c r="U5461">
        <v>0</v>
      </c>
      <c r="V5461">
        <v>0</v>
      </c>
      <c r="W5461">
        <v>0</v>
      </c>
      <c r="X5461">
        <v>59.638109499285413</v>
      </c>
      <c r="Y5461">
        <v>0</v>
      </c>
      <c r="Z5461">
        <v>0</v>
      </c>
      <c r="AA5461">
        <v>0</v>
      </c>
      <c r="AB5461">
        <v>2.6662426551118878</v>
      </c>
      <c r="AC5461">
        <v>0</v>
      </c>
      <c r="AD5461">
        <v>0</v>
      </c>
      <c r="AE5461">
        <v>62.3043521543973</v>
      </c>
    </row>
    <row r="5462" spans="1:31" x14ac:dyDescent="0.25">
      <c r="A5462">
        <v>1882384</v>
      </c>
      <c r="B5462">
        <v>1</v>
      </c>
      <c r="C5462" t="s">
        <v>80</v>
      </c>
      <c r="D5462" t="s">
        <v>87</v>
      </c>
      <c r="E5462" t="s">
        <v>158</v>
      </c>
      <c r="F5462" t="s">
        <v>15655</v>
      </c>
      <c r="G5462" t="s">
        <v>219</v>
      </c>
      <c r="H5462" t="s">
        <v>134</v>
      </c>
      <c r="I5462" t="s">
        <v>135</v>
      </c>
      <c r="J5462" t="s">
        <v>136</v>
      </c>
      <c r="K5462" t="s">
        <v>137</v>
      </c>
      <c r="L5462" t="s">
        <v>15656</v>
      </c>
      <c r="M5462" t="s">
        <v>15657</v>
      </c>
      <c r="N5462">
        <v>3.6324999999999998</v>
      </c>
      <c r="O5462">
        <v>0</v>
      </c>
      <c r="P5462">
        <v>190</v>
      </c>
      <c r="Q5462">
        <v>0</v>
      </c>
      <c r="R5462">
        <v>0</v>
      </c>
      <c r="S5462">
        <v>0</v>
      </c>
      <c r="T5462">
        <v>4</v>
      </c>
      <c r="U5462">
        <v>0</v>
      </c>
      <c r="V5462">
        <v>0</v>
      </c>
      <c r="W5462">
        <v>0</v>
      </c>
      <c r="X5462">
        <v>236.03645506746511</v>
      </c>
      <c r="Y5462">
        <v>0</v>
      </c>
      <c r="Z5462">
        <v>0</v>
      </c>
      <c r="AA5462">
        <v>0</v>
      </c>
      <c r="AB5462">
        <v>4.4626089240333293</v>
      </c>
      <c r="AC5462">
        <v>0</v>
      </c>
      <c r="AD5462">
        <v>0</v>
      </c>
      <c r="AE5462">
        <v>240.49906399149845</v>
      </c>
    </row>
    <row r="5463" spans="1:31" x14ac:dyDescent="0.25">
      <c r="A5463">
        <v>1882278</v>
      </c>
      <c r="B5463">
        <v>1</v>
      </c>
      <c r="C5463" t="s">
        <v>80</v>
      </c>
      <c r="D5463" t="s">
        <v>88</v>
      </c>
      <c r="E5463" t="s">
        <v>158</v>
      </c>
      <c r="F5463" t="s">
        <v>15658</v>
      </c>
      <c r="G5463" t="s">
        <v>1557</v>
      </c>
      <c r="H5463" t="s">
        <v>134</v>
      </c>
      <c r="I5463" t="s">
        <v>135</v>
      </c>
      <c r="J5463" t="s">
        <v>136</v>
      </c>
      <c r="K5463" t="s">
        <v>137</v>
      </c>
      <c r="L5463" t="s">
        <v>15659</v>
      </c>
      <c r="M5463" t="s">
        <v>15660</v>
      </c>
      <c r="N5463">
        <v>2.0211111110000002</v>
      </c>
      <c r="O5463">
        <v>0</v>
      </c>
      <c r="P5463">
        <v>1415</v>
      </c>
      <c r="Q5463">
        <v>0</v>
      </c>
      <c r="R5463">
        <v>0</v>
      </c>
      <c r="S5463">
        <v>0</v>
      </c>
      <c r="T5463">
        <v>51</v>
      </c>
      <c r="U5463">
        <v>0</v>
      </c>
      <c r="V5463">
        <v>0</v>
      </c>
      <c r="W5463">
        <v>0</v>
      </c>
      <c r="X5463">
        <v>837.15113003182501</v>
      </c>
      <c r="Y5463">
        <v>0</v>
      </c>
      <c r="Z5463">
        <v>0</v>
      </c>
      <c r="AA5463">
        <v>0</v>
      </c>
      <c r="AB5463">
        <v>86.796390013592401</v>
      </c>
      <c r="AC5463">
        <v>0</v>
      </c>
      <c r="AD5463">
        <v>0</v>
      </c>
      <c r="AE5463">
        <v>923.94752004541738</v>
      </c>
    </row>
    <row r="5464" spans="1:31" x14ac:dyDescent="0.25">
      <c r="A5464">
        <v>1881837</v>
      </c>
      <c r="B5464">
        <v>1</v>
      </c>
      <c r="C5464" t="s">
        <v>80</v>
      </c>
      <c r="D5464" t="s">
        <v>94</v>
      </c>
      <c r="E5464" t="s">
        <v>146</v>
      </c>
      <c r="F5464" t="s">
        <v>15661</v>
      </c>
      <c r="G5464" t="s">
        <v>148</v>
      </c>
      <c r="H5464" t="s">
        <v>143</v>
      </c>
      <c r="I5464" t="s">
        <v>135</v>
      </c>
      <c r="J5464" t="s">
        <v>136</v>
      </c>
      <c r="K5464" t="s">
        <v>137</v>
      </c>
      <c r="L5464" t="s">
        <v>15662</v>
      </c>
      <c r="M5464" t="s">
        <v>15663</v>
      </c>
      <c r="N5464">
        <v>1.141388888</v>
      </c>
      <c r="O5464">
        <v>0</v>
      </c>
      <c r="P5464">
        <v>0</v>
      </c>
      <c r="Q5464">
        <v>0</v>
      </c>
      <c r="R5464">
        <v>3</v>
      </c>
      <c r="S5464">
        <v>0</v>
      </c>
      <c r="T5464">
        <v>0</v>
      </c>
      <c r="U5464">
        <v>0</v>
      </c>
      <c r="V5464">
        <v>0</v>
      </c>
      <c r="W5464">
        <v>0</v>
      </c>
      <c r="X5464">
        <v>0</v>
      </c>
      <c r="Y5464">
        <v>0</v>
      </c>
      <c r="Z5464">
        <v>11.637962732056172</v>
      </c>
      <c r="AA5464">
        <v>0</v>
      </c>
      <c r="AB5464">
        <v>0</v>
      </c>
      <c r="AC5464">
        <v>0</v>
      </c>
      <c r="AD5464">
        <v>0</v>
      </c>
      <c r="AE5464">
        <v>11.637962732056172</v>
      </c>
    </row>
    <row r="5465" spans="1:31" x14ac:dyDescent="0.25">
      <c r="A5465">
        <v>1881986</v>
      </c>
      <c r="B5465">
        <v>1</v>
      </c>
      <c r="C5465" t="s">
        <v>80</v>
      </c>
      <c r="D5465" t="s">
        <v>107</v>
      </c>
      <c r="E5465" t="s">
        <v>140</v>
      </c>
      <c r="F5465" t="s">
        <v>15664</v>
      </c>
      <c r="G5465" t="s">
        <v>163</v>
      </c>
      <c r="H5465" t="s">
        <v>143</v>
      </c>
      <c r="I5465" t="s">
        <v>135</v>
      </c>
      <c r="J5465" t="s">
        <v>136</v>
      </c>
      <c r="K5465" t="s">
        <v>137</v>
      </c>
      <c r="L5465" t="s">
        <v>15665</v>
      </c>
      <c r="M5465" t="s">
        <v>15666</v>
      </c>
      <c r="N5465">
        <v>2.840833333</v>
      </c>
      <c r="O5465">
        <v>0</v>
      </c>
      <c r="P5465">
        <v>1</v>
      </c>
      <c r="Q5465">
        <v>0</v>
      </c>
      <c r="R5465">
        <v>0</v>
      </c>
      <c r="S5465">
        <v>0</v>
      </c>
      <c r="T5465">
        <v>0</v>
      </c>
      <c r="U5465">
        <v>0</v>
      </c>
      <c r="V5465">
        <v>0</v>
      </c>
      <c r="W5465">
        <v>0</v>
      </c>
      <c r="X5465">
        <v>0.80234123662892665</v>
      </c>
      <c r="Y5465">
        <v>0</v>
      </c>
      <c r="Z5465">
        <v>0</v>
      </c>
      <c r="AA5465">
        <v>0</v>
      </c>
      <c r="AB5465">
        <v>0</v>
      </c>
      <c r="AC5465">
        <v>0</v>
      </c>
      <c r="AD5465">
        <v>0</v>
      </c>
      <c r="AE5465">
        <v>0.80234123662892665</v>
      </c>
    </row>
    <row r="5466" spans="1:31" x14ac:dyDescent="0.25">
      <c r="A5466">
        <v>1882387</v>
      </c>
      <c r="B5466">
        <v>1</v>
      </c>
      <c r="C5466" t="s">
        <v>81</v>
      </c>
      <c r="D5466" t="s">
        <v>116</v>
      </c>
      <c r="E5466" t="s">
        <v>146</v>
      </c>
      <c r="F5466" t="s">
        <v>15667</v>
      </c>
      <c r="G5466" t="s">
        <v>453</v>
      </c>
      <c r="H5466" t="s">
        <v>143</v>
      </c>
      <c r="I5466" t="s">
        <v>135</v>
      </c>
      <c r="J5466" t="s">
        <v>136</v>
      </c>
      <c r="K5466" t="s">
        <v>137</v>
      </c>
      <c r="L5466" t="s">
        <v>15668</v>
      </c>
      <c r="M5466" t="s">
        <v>15669</v>
      </c>
      <c r="N5466">
        <v>1.0805555549999999</v>
      </c>
      <c r="O5466">
        <v>0</v>
      </c>
      <c r="P5466">
        <v>73</v>
      </c>
      <c r="Q5466">
        <v>0</v>
      </c>
      <c r="R5466">
        <v>0</v>
      </c>
      <c r="S5466">
        <v>0</v>
      </c>
      <c r="T5466">
        <v>10</v>
      </c>
      <c r="U5466">
        <v>0</v>
      </c>
      <c r="V5466">
        <v>0</v>
      </c>
      <c r="W5466">
        <v>0</v>
      </c>
      <c r="X5466">
        <v>11.866915956789478</v>
      </c>
      <c r="Y5466">
        <v>0</v>
      </c>
      <c r="Z5466">
        <v>0</v>
      </c>
      <c r="AA5466">
        <v>0</v>
      </c>
      <c r="AB5466">
        <v>0.15370782147983</v>
      </c>
      <c r="AC5466">
        <v>0</v>
      </c>
      <c r="AD5466">
        <v>0</v>
      </c>
      <c r="AE5466">
        <v>12.020623778269309</v>
      </c>
    </row>
    <row r="5467" spans="1:31" x14ac:dyDescent="0.25">
      <c r="A5467">
        <v>1882055</v>
      </c>
      <c r="B5467">
        <v>1</v>
      </c>
      <c r="C5467" t="s">
        <v>80</v>
      </c>
      <c r="D5467" t="s">
        <v>96</v>
      </c>
      <c r="E5467" t="s">
        <v>140</v>
      </c>
      <c r="F5467" t="s">
        <v>15670</v>
      </c>
      <c r="G5467" t="s">
        <v>200</v>
      </c>
      <c r="H5467" t="s">
        <v>143</v>
      </c>
      <c r="I5467" t="s">
        <v>135</v>
      </c>
      <c r="J5467" t="s">
        <v>136</v>
      </c>
      <c r="K5467" t="s">
        <v>137</v>
      </c>
      <c r="L5467" t="s">
        <v>15671</v>
      </c>
      <c r="M5467" t="s">
        <v>15672</v>
      </c>
      <c r="N5467">
        <v>3.2002777770000002</v>
      </c>
      <c r="O5467">
        <v>0</v>
      </c>
      <c r="P5467">
        <v>1</v>
      </c>
      <c r="Q5467">
        <v>0</v>
      </c>
      <c r="R5467">
        <v>0</v>
      </c>
      <c r="S5467">
        <v>0</v>
      </c>
      <c r="T5467">
        <v>0</v>
      </c>
      <c r="U5467">
        <v>0</v>
      </c>
      <c r="V5467">
        <v>0</v>
      </c>
      <c r="W5467">
        <v>0</v>
      </c>
      <c r="X5467">
        <v>0.91464557863515505</v>
      </c>
      <c r="Y5467">
        <v>0</v>
      </c>
      <c r="Z5467">
        <v>0</v>
      </c>
      <c r="AA5467">
        <v>0</v>
      </c>
      <c r="AB5467">
        <v>0</v>
      </c>
      <c r="AC5467">
        <v>0</v>
      </c>
      <c r="AD5467">
        <v>0</v>
      </c>
      <c r="AE5467">
        <v>0.91464557863515505</v>
      </c>
    </row>
    <row r="5468" spans="1:31" x14ac:dyDescent="0.25">
      <c r="A5468">
        <v>1882101</v>
      </c>
      <c r="B5468">
        <v>1</v>
      </c>
      <c r="C5468" t="s">
        <v>81</v>
      </c>
      <c r="D5468" t="s">
        <v>120</v>
      </c>
      <c r="E5468" t="s">
        <v>169</v>
      </c>
      <c r="F5468" t="s">
        <v>4856</v>
      </c>
      <c r="G5468" t="s">
        <v>564</v>
      </c>
      <c r="H5468" t="s">
        <v>143</v>
      </c>
      <c r="I5468" t="s">
        <v>135</v>
      </c>
      <c r="J5468" t="s">
        <v>136</v>
      </c>
      <c r="K5468" t="s">
        <v>137</v>
      </c>
      <c r="L5468" t="s">
        <v>15673</v>
      </c>
      <c r="M5468" t="s">
        <v>15674</v>
      </c>
      <c r="N5468">
        <v>2.0358333329999998</v>
      </c>
      <c r="O5468">
        <v>0</v>
      </c>
      <c r="P5468">
        <v>0</v>
      </c>
      <c r="Q5468">
        <v>0</v>
      </c>
      <c r="R5468">
        <v>5</v>
      </c>
      <c r="S5468">
        <v>0</v>
      </c>
      <c r="T5468">
        <v>1</v>
      </c>
      <c r="U5468">
        <v>0</v>
      </c>
      <c r="V5468">
        <v>0</v>
      </c>
      <c r="W5468">
        <v>0</v>
      </c>
      <c r="X5468">
        <v>0</v>
      </c>
      <c r="Y5468">
        <v>0</v>
      </c>
      <c r="Z5468">
        <v>69.542316503566283</v>
      </c>
      <c r="AA5468">
        <v>0</v>
      </c>
      <c r="AB5468">
        <v>5.6315080302331335</v>
      </c>
      <c r="AC5468">
        <v>0</v>
      </c>
      <c r="AD5468">
        <v>0</v>
      </c>
      <c r="AE5468">
        <v>75.173824533799419</v>
      </c>
    </row>
    <row r="5469" spans="1:31" x14ac:dyDescent="0.25">
      <c r="A5469">
        <v>1882078</v>
      </c>
      <c r="B5469">
        <v>1</v>
      </c>
      <c r="C5469" t="s">
        <v>81</v>
      </c>
      <c r="D5469" t="s">
        <v>128</v>
      </c>
      <c r="E5469" t="s">
        <v>146</v>
      </c>
      <c r="F5469" t="s">
        <v>15675</v>
      </c>
      <c r="G5469" t="s">
        <v>148</v>
      </c>
      <c r="H5469" t="s">
        <v>143</v>
      </c>
      <c r="I5469" t="s">
        <v>135</v>
      </c>
      <c r="J5469" t="s">
        <v>136</v>
      </c>
      <c r="K5469" t="s">
        <v>137</v>
      </c>
      <c r="L5469" t="s">
        <v>15676</v>
      </c>
      <c r="M5469" t="s">
        <v>15677</v>
      </c>
      <c r="N5469">
        <v>2.4055555549999998</v>
      </c>
      <c r="O5469">
        <v>0</v>
      </c>
      <c r="P5469">
        <v>25</v>
      </c>
      <c r="Q5469">
        <v>0</v>
      </c>
      <c r="R5469">
        <v>3</v>
      </c>
      <c r="S5469">
        <v>0</v>
      </c>
      <c r="T5469">
        <v>1</v>
      </c>
      <c r="U5469">
        <v>0</v>
      </c>
      <c r="V5469">
        <v>0</v>
      </c>
      <c r="W5469">
        <v>0</v>
      </c>
      <c r="X5469">
        <v>6.8915304565693312</v>
      </c>
      <c r="Y5469">
        <v>0</v>
      </c>
      <c r="Z5469">
        <v>4.3923038052987664</v>
      </c>
      <c r="AA5469">
        <v>0</v>
      </c>
      <c r="AB5469">
        <v>6.3978399361061117E-2</v>
      </c>
      <c r="AC5469">
        <v>0</v>
      </c>
      <c r="AD5469">
        <v>0</v>
      </c>
      <c r="AE5469">
        <v>11.347812661229158</v>
      </c>
    </row>
    <row r="5470" spans="1:31" x14ac:dyDescent="0.25">
      <c r="A5470">
        <v>1882410</v>
      </c>
      <c r="B5470">
        <v>1</v>
      </c>
      <c r="C5470" t="s">
        <v>80</v>
      </c>
      <c r="D5470" t="s">
        <v>84</v>
      </c>
      <c r="E5470" t="s">
        <v>146</v>
      </c>
      <c r="F5470" t="s">
        <v>15678</v>
      </c>
      <c r="G5470" t="s">
        <v>148</v>
      </c>
      <c r="H5470" t="s">
        <v>143</v>
      </c>
      <c r="I5470" t="s">
        <v>135</v>
      </c>
      <c r="J5470" t="s">
        <v>136</v>
      </c>
      <c r="K5470" t="s">
        <v>137</v>
      </c>
      <c r="L5470" t="s">
        <v>15679</v>
      </c>
      <c r="M5470" t="s">
        <v>15680</v>
      </c>
      <c r="N5470">
        <v>0.97777777700000001</v>
      </c>
      <c r="O5470">
        <v>0</v>
      </c>
      <c r="P5470">
        <v>46</v>
      </c>
      <c r="Q5470">
        <v>0</v>
      </c>
      <c r="R5470">
        <v>0</v>
      </c>
      <c r="S5470">
        <v>0</v>
      </c>
      <c r="T5470">
        <v>3</v>
      </c>
      <c r="U5470">
        <v>0</v>
      </c>
      <c r="V5470">
        <v>0</v>
      </c>
      <c r="W5470">
        <v>0</v>
      </c>
      <c r="X5470">
        <v>15.532866915376436</v>
      </c>
      <c r="Y5470">
        <v>0</v>
      </c>
      <c r="Z5470">
        <v>0</v>
      </c>
      <c r="AA5470">
        <v>0</v>
      </c>
      <c r="AB5470">
        <v>1.6362415683870772</v>
      </c>
      <c r="AC5470">
        <v>0</v>
      </c>
      <c r="AD5470">
        <v>0</v>
      </c>
      <c r="AE5470">
        <v>17.169108483763512</v>
      </c>
    </row>
    <row r="5471" spans="1:31" x14ac:dyDescent="0.25">
      <c r="A5471">
        <v>1882224</v>
      </c>
      <c r="B5471">
        <v>1</v>
      </c>
      <c r="C5471" t="s">
        <v>81</v>
      </c>
      <c r="D5471" t="s">
        <v>112</v>
      </c>
      <c r="E5471" t="s">
        <v>146</v>
      </c>
      <c r="F5471" t="s">
        <v>15681</v>
      </c>
      <c r="G5471" t="s">
        <v>148</v>
      </c>
      <c r="H5471" t="s">
        <v>143</v>
      </c>
      <c r="I5471" t="s">
        <v>135</v>
      </c>
      <c r="J5471" t="s">
        <v>136</v>
      </c>
      <c r="K5471" t="s">
        <v>137</v>
      </c>
      <c r="L5471" t="s">
        <v>15682</v>
      </c>
      <c r="M5471" t="s">
        <v>15683</v>
      </c>
      <c r="N5471">
        <v>2.77</v>
      </c>
      <c r="O5471">
        <v>0</v>
      </c>
      <c r="P5471">
        <v>34</v>
      </c>
      <c r="Q5471">
        <v>0</v>
      </c>
      <c r="R5471">
        <v>0</v>
      </c>
      <c r="S5471">
        <v>0</v>
      </c>
      <c r="T5471">
        <v>0</v>
      </c>
      <c r="U5471">
        <v>0</v>
      </c>
      <c r="V5471">
        <v>0</v>
      </c>
      <c r="W5471">
        <v>0</v>
      </c>
      <c r="X5471">
        <v>20.496630309282697</v>
      </c>
      <c r="Y5471">
        <v>0</v>
      </c>
      <c r="Z5471">
        <v>0</v>
      </c>
      <c r="AA5471">
        <v>0</v>
      </c>
      <c r="AB5471">
        <v>0</v>
      </c>
      <c r="AC5471">
        <v>0</v>
      </c>
      <c r="AD5471">
        <v>0</v>
      </c>
      <c r="AE5471">
        <v>20.496630309282697</v>
      </c>
    </row>
    <row r="5472" spans="1:31" x14ac:dyDescent="0.25">
      <c r="A5472">
        <v>1882241</v>
      </c>
      <c r="B5472">
        <v>1</v>
      </c>
      <c r="C5472" t="s">
        <v>80</v>
      </c>
      <c r="D5472" t="s">
        <v>83</v>
      </c>
      <c r="E5472" t="s">
        <v>140</v>
      </c>
      <c r="F5472" t="s">
        <v>15684</v>
      </c>
      <c r="G5472" t="s">
        <v>207</v>
      </c>
      <c r="H5472" t="s">
        <v>143</v>
      </c>
      <c r="I5472" t="s">
        <v>135</v>
      </c>
      <c r="J5472" t="s">
        <v>136</v>
      </c>
      <c r="K5472" t="s">
        <v>137</v>
      </c>
      <c r="L5472" t="s">
        <v>15685</v>
      </c>
      <c r="M5472" t="s">
        <v>15686</v>
      </c>
      <c r="N5472">
        <v>2.454722222</v>
      </c>
      <c r="O5472">
        <v>0</v>
      </c>
      <c r="P5472">
        <v>0</v>
      </c>
      <c r="Q5472">
        <v>0</v>
      </c>
      <c r="R5472">
        <v>0</v>
      </c>
      <c r="S5472">
        <v>0</v>
      </c>
      <c r="T5472">
        <v>1</v>
      </c>
      <c r="U5472">
        <v>0</v>
      </c>
      <c r="V5472">
        <v>0</v>
      </c>
      <c r="W5472">
        <v>0</v>
      </c>
      <c r="X5472">
        <v>0</v>
      </c>
      <c r="Y5472">
        <v>0</v>
      </c>
      <c r="Z5472">
        <v>0</v>
      </c>
      <c r="AA5472">
        <v>0</v>
      </c>
      <c r="AB5472">
        <v>20.246124107166537</v>
      </c>
      <c r="AC5472">
        <v>0</v>
      </c>
      <c r="AD5472">
        <v>0</v>
      </c>
      <c r="AE5472">
        <v>20.246124107166537</v>
      </c>
    </row>
    <row r="5473" spans="1:31" x14ac:dyDescent="0.25">
      <c r="A5473">
        <v>1882264</v>
      </c>
      <c r="B5473">
        <v>1</v>
      </c>
      <c r="C5473" t="s">
        <v>81</v>
      </c>
      <c r="D5473" t="s">
        <v>118</v>
      </c>
      <c r="E5473" t="s">
        <v>131</v>
      </c>
      <c r="F5473" t="s">
        <v>2702</v>
      </c>
      <c r="G5473" t="s">
        <v>133</v>
      </c>
      <c r="H5473" t="s">
        <v>134</v>
      </c>
      <c r="I5473" t="s">
        <v>152</v>
      </c>
      <c r="J5473" t="s">
        <v>136</v>
      </c>
      <c r="K5473" t="s">
        <v>137</v>
      </c>
      <c r="L5473" t="s">
        <v>15687</v>
      </c>
      <c r="M5473" t="s">
        <v>15688</v>
      </c>
      <c r="N5473">
        <v>8.3333330000000001E-3</v>
      </c>
      <c r="O5473">
        <v>2</v>
      </c>
      <c r="P5473">
        <v>2899</v>
      </c>
      <c r="Q5473">
        <v>85</v>
      </c>
      <c r="R5473">
        <v>123</v>
      </c>
      <c r="S5473">
        <v>6</v>
      </c>
      <c r="T5473">
        <v>220</v>
      </c>
      <c r="U5473">
        <v>0</v>
      </c>
      <c r="V5473">
        <v>1</v>
      </c>
      <c r="W5473">
        <v>8.2026131749999998E-3</v>
      </c>
      <c r="X5473">
        <v>4.8116122739036964</v>
      </c>
      <c r="Y5473">
        <v>3.9248420395928338</v>
      </c>
      <c r="Z5473">
        <v>2.5830587889692569</v>
      </c>
      <c r="AA5473">
        <v>0.29976175182248344</v>
      </c>
      <c r="AB5473">
        <v>0.8308685139165497</v>
      </c>
      <c r="AC5473">
        <v>0</v>
      </c>
      <c r="AD5473">
        <v>3.6251465957666672E-2</v>
      </c>
      <c r="AE5473">
        <v>12.494597447337489</v>
      </c>
    </row>
    <row r="5474" spans="1:31" x14ac:dyDescent="0.25">
      <c r="A5474">
        <v>1882347</v>
      </c>
      <c r="B5474">
        <v>1</v>
      </c>
      <c r="C5474" t="s">
        <v>81</v>
      </c>
      <c r="D5474" t="s">
        <v>118</v>
      </c>
      <c r="E5474" t="s">
        <v>146</v>
      </c>
      <c r="F5474" t="s">
        <v>14230</v>
      </c>
      <c r="G5474" t="s">
        <v>148</v>
      </c>
      <c r="H5474" t="s">
        <v>143</v>
      </c>
      <c r="I5474" t="s">
        <v>135</v>
      </c>
      <c r="J5474" t="s">
        <v>136</v>
      </c>
      <c r="K5474" t="s">
        <v>137</v>
      </c>
      <c r="L5474" t="s">
        <v>15689</v>
      </c>
      <c r="M5474" t="s">
        <v>15690</v>
      </c>
      <c r="N5474">
        <v>3.790277777</v>
      </c>
      <c r="O5474">
        <v>0</v>
      </c>
      <c r="P5474">
        <v>94</v>
      </c>
      <c r="Q5474">
        <v>0</v>
      </c>
      <c r="R5474">
        <v>9</v>
      </c>
      <c r="S5474">
        <v>0</v>
      </c>
      <c r="T5474">
        <v>10</v>
      </c>
      <c r="U5474">
        <v>0</v>
      </c>
      <c r="V5474">
        <v>0</v>
      </c>
      <c r="W5474">
        <v>0</v>
      </c>
      <c r="X5474">
        <v>72.319085471772141</v>
      </c>
      <c r="Y5474">
        <v>0</v>
      </c>
      <c r="Z5474">
        <v>11.197085682288295</v>
      </c>
      <c r="AA5474">
        <v>0</v>
      </c>
      <c r="AB5474">
        <v>1.0317858804270728</v>
      </c>
      <c r="AC5474">
        <v>0</v>
      </c>
      <c r="AD5474">
        <v>0</v>
      </c>
      <c r="AE5474">
        <v>84.547957034487496</v>
      </c>
    </row>
    <row r="5475" spans="1:31" x14ac:dyDescent="0.25">
      <c r="A5475">
        <v>1881869</v>
      </c>
      <c r="B5475">
        <v>1</v>
      </c>
      <c r="C5475" t="s">
        <v>80</v>
      </c>
      <c r="D5475" t="s">
        <v>82</v>
      </c>
      <c r="E5475" t="s">
        <v>222</v>
      </c>
      <c r="F5475" t="s">
        <v>15691</v>
      </c>
      <c r="G5475" t="s">
        <v>148</v>
      </c>
      <c r="H5475" t="s">
        <v>143</v>
      </c>
      <c r="I5475" t="s">
        <v>135</v>
      </c>
      <c r="J5475" t="s">
        <v>136</v>
      </c>
      <c r="K5475" t="s">
        <v>137</v>
      </c>
      <c r="L5475" t="s">
        <v>15692</v>
      </c>
      <c r="M5475" t="s">
        <v>15693</v>
      </c>
      <c r="N5475">
        <v>2.2411111109999999</v>
      </c>
      <c r="O5475">
        <v>0</v>
      </c>
      <c r="P5475">
        <v>96</v>
      </c>
      <c r="Q5475">
        <v>0</v>
      </c>
      <c r="R5475">
        <v>0</v>
      </c>
      <c r="S5475">
        <v>0</v>
      </c>
      <c r="T5475">
        <v>37</v>
      </c>
      <c r="U5475">
        <v>0</v>
      </c>
      <c r="V5475">
        <v>0</v>
      </c>
      <c r="W5475">
        <v>0</v>
      </c>
      <c r="X5475">
        <v>64.039365417160951</v>
      </c>
      <c r="Y5475">
        <v>0</v>
      </c>
      <c r="Z5475">
        <v>0</v>
      </c>
      <c r="AA5475">
        <v>0</v>
      </c>
      <c r="AB5475">
        <v>127.06093428817987</v>
      </c>
      <c r="AC5475">
        <v>0</v>
      </c>
      <c r="AD5475">
        <v>0</v>
      </c>
      <c r="AE5475">
        <v>191.10029970534083</v>
      </c>
    </row>
    <row r="5476" spans="1:31" x14ac:dyDescent="0.25">
      <c r="A5476">
        <v>1881809</v>
      </c>
      <c r="B5476">
        <v>1</v>
      </c>
      <c r="C5476" t="s">
        <v>80</v>
      </c>
      <c r="D5476" t="s">
        <v>96</v>
      </c>
      <c r="E5476" t="s">
        <v>222</v>
      </c>
      <c r="F5476" t="s">
        <v>15694</v>
      </c>
      <c r="G5476" t="s">
        <v>564</v>
      </c>
      <c r="H5476" t="s">
        <v>143</v>
      </c>
      <c r="I5476" t="s">
        <v>135</v>
      </c>
      <c r="J5476" t="s">
        <v>136</v>
      </c>
      <c r="K5476" t="s">
        <v>137</v>
      </c>
      <c r="L5476" t="s">
        <v>15695</v>
      </c>
      <c r="M5476" t="s">
        <v>15696</v>
      </c>
      <c r="N5476">
        <v>0.96472222200000002</v>
      </c>
      <c r="O5476">
        <v>0</v>
      </c>
      <c r="P5476">
        <v>17</v>
      </c>
      <c r="Q5476">
        <v>0</v>
      </c>
      <c r="R5476">
        <v>0</v>
      </c>
      <c r="S5476">
        <v>0</v>
      </c>
      <c r="T5476">
        <v>3</v>
      </c>
      <c r="U5476">
        <v>0</v>
      </c>
      <c r="V5476">
        <v>0</v>
      </c>
      <c r="W5476">
        <v>0</v>
      </c>
      <c r="X5476">
        <v>5.0214478968630889</v>
      </c>
      <c r="Y5476">
        <v>0</v>
      </c>
      <c r="Z5476">
        <v>0</v>
      </c>
      <c r="AA5476">
        <v>0</v>
      </c>
      <c r="AB5476">
        <v>4.6979587287134841</v>
      </c>
      <c r="AC5476">
        <v>0</v>
      </c>
      <c r="AD5476">
        <v>0</v>
      </c>
      <c r="AE5476">
        <v>9.719406625576573</v>
      </c>
    </row>
    <row r="5477" spans="1:31" x14ac:dyDescent="0.25">
      <c r="A5477">
        <v>1881909</v>
      </c>
      <c r="B5477">
        <v>1</v>
      </c>
      <c r="C5477" t="s">
        <v>80</v>
      </c>
      <c r="D5477" t="s">
        <v>95</v>
      </c>
      <c r="E5477" t="s">
        <v>229</v>
      </c>
      <c r="F5477" t="s">
        <v>6842</v>
      </c>
      <c r="G5477" t="s">
        <v>900</v>
      </c>
      <c r="H5477" t="s">
        <v>134</v>
      </c>
      <c r="I5477" t="s">
        <v>135</v>
      </c>
      <c r="J5477" t="s">
        <v>136</v>
      </c>
      <c r="K5477" t="s">
        <v>137</v>
      </c>
      <c r="L5477" t="s">
        <v>15697</v>
      </c>
      <c r="M5477" t="s">
        <v>15698</v>
      </c>
      <c r="N5477">
        <v>4.0691361109999997</v>
      </c>
      <c r="O5477">
        <v>8</v>
      </c>
      <c r="P5477">
        <v>3704</v>
      </c>
      <c r="Q5477">
        <v>14</v>
      </c>
      <c r="R5477">
        <v>149</v>
      </c>
      <c r="S5477">
        <v>76</v>
      </c>
      <c r="T5477">
        <v>329</v>
      </c>
      <c r="U5477">
        <v>16</v>
      </c>
      <c r="V5477">
        <v>2</v>
      </c>
      <c r="W5477">
        <v>34.741280370606226</v>
      </c>
      <c r="X5477">
        <v>3871.9609649236963</v>
      </c>
      <c r="Y5477">
        <v>1148.5061942303714</v>
      </c>
      <c r="Z5477">
        <v>403.27562562760943</v>
      </c>
      <c r="AA5477">
        <v>12271.764949509683</v>
      </c>
      <c r="AB5477">
        <v>2212.6820826168905</v>
      </c>
      <c r="AC5477">
        <v>8770.2111761279302</v>
      </c>
      <c r="AD5477">
        <v>115.53526492221107</v>
      </c>
      <c r="AE5477">
        <v>28828.677538329001</v>
      </c>
    </row>
    <row r="5478" spans="1:31" x14ac:dyDescent="0.25">
      <c r="A5478">
        <v>1882138</v>
      </c>
      <c r="B5478">
        <v>1</v>
      </c>
      <c r="C5478" t="s">
        <v>80</v>
      </c>
      <c r="D5478" t="s">
        <v>84</v>
      </c>
      <c r="E5478" t="s">
        <v>146</v>
      </c>
      <c r="F5478" t="s">
        <v>15699</v>
      </c>
      <c r="G5478" t="s">
        <v>148</v>
      </c>
      <c r="H5478" t="s">
        <v>143</v>
      </c>
      <c r="I5478" t="s">
        <v>135</v>
      </c>
      <c r="J5478" t="s">
        <v>136</v>
      </c>
      <c r="K5478" t="s">
        <v>137</v>
      </c>
      <c r="L5478" t="s">
        <v>15700</v>
      </c>
      <c r="M5478" t="s">
        <v>15701</v>
      </c>
      <c r="N5478">
        <v>0.98333333300000003</v>
      </c>
      <c r="O5478">
        <v>0</v>
      </c>
      <c r="P5478">
        <v>152</v>
      </c>
      <c r="Q5478">
        <v>0</v>
      </c>
      <c r="R5478">
        <v>0</v>
      </c>
      <c r="S5478">
        <v>0</v>
      </c>
      <c r="T5478">
        <v>21</v>
      </c>
      <c r="U5478">
        <v>0</v>
      </c>
      <c r="V5478">
        <v>0</v>
      </c>
      <c r="W5478">
        <v>0</v>
      </c>
      <c r="X5478">
        <v>43.053373173534965</v>
      </c>
      <c r="Y5478">
        <v>0</v>
      </c>
      <c r="Z5478">
        <v>0</v>
      </c>
      <c r="AA5478">
        <v>0</v>
      </c>
      <c r="AB5478">
        <v>65.610391614470913</v>
      </c>
      <c r="AC5478">
        <v>0</v>
      </c>
      <c r="AD5478">
        <v>0</v>
      </c>
      <c r="AE5478">
        <v>108.66376478800588</v>
      </c>
    </row>
    <row r="5479" spans="1:31" x14ac:dyDescent="0.25">
      <c r="A5479">
        <v>1882161</v>
      </c>
      <c r="B5479">
        <v>1</v>
      </c>
      <c r="C5479" t="s">
        <v>80</v>
      </c>
      <c r="D5479" t="s">
        <v>94</v>
      </c>
      <c r="E5479" t="s">
        <v>146</v>
      </c>
      <c r="F5479" t="s">
        <v>15702</v>
      </c>
      <c r="G5479" t="s">
        <v>148</v>
      </c>
      <c r="H5479" t="s">
        <v>143</v>
      </c>
      <c r="I5479" t="s">
        <v>135</v>
      </c>
      <c r="J5479" t="s">
        <v>136</v>
      </c>
      <c r="K5479" t="s">
        <v>137</v>
      </c>
      <c r="L5479" t="s">
        <v>15703</v>
      </c>
      <c r="M5479" t="s">
        <v>15704</v>
      </c>
      <c r="N5479">
        <v>3.355</v>
      </c>
      <c r="O5479">
        <v>0</v>
      </c>
      <c r="P5479">
        <v>36</v>
      </c>
      <c r="Q5479">
        <v>0</v>
      </c>
      <c r="R5479">
        <v>0</v>
      </c>
      <c r="S5479">
        <v>0</v>
      </c>
      <c r="T5479">
        <v>0</v>
      </c>
      <c r="U5479">
        <v>0</v>
      </c>
      <c r="V5479">
        <v>0</v>
      </c>
      <c r="W5479">
        <v>0</v>
      </c>
      <c r="X5479">
        <v>7.9687656803735134</v>
      </c>
      <c r="Y5479">
        <v>0</v>
      </c>
      <c r="Z5479">
        <v>0</v>
      </c>
      <c r="AA5479">
        <v>0</v>
      </c>
      <c r="AB5479">
        <v>0</v>
      </c>
      <c r="AC5479">
        <v>0</v>
      </c>
      <c r="AD5479">
        <v>0</v>
      </c>
      <c r="AE5479">
        <v>7.9687656803735134</v>
      </c>
    </row>
    <row r="5480" spans="1:31" x14ac:dyDescent="0.25">
      <c r="A5480">
        <v>1882350</v>
      </c>
      <c r="B5480">
        <v>1</v>
      </c>
      <c r="C5480" t="s">
        <v>80</v>
      </c>
      <c r="D5480" t="s">
        <v>93</v>
      </c>
      <c r="E5480" t="s">
        <v>146</v>
      </c>
      <c r="F5480" t="s">
        <v>15705</v>
      </c>
      <c r="G5480" t="s">
        <v>148</v>
      </c>
      <c r="H5480" t="s">
        <v>143</v>
      </c>
      <c r="I5480" t="s">
        <v>135</v>
      </c>
      <c r="J5480" t="s">
        <v>136</v>
      </c>
      <c r="K5480" t="s">
        <v>137</v>
      </c>
      <c r="L5480" t="s">
        <v>15706</v>
      </c>
      <c r="M5480" t="s">
        <v>15707</v>
      </c>
      <c r="N5480">
        <v>3.3883333329999998</v>
      </c>
      <c r="O5480">
        <v>0</v>
      </c>
      <c r="P5480">
        <v>2</v>
      </c>
      <c r="Q5480">
        <v>0</v>
      </c>
      <c r="R5480">
        <v>6</v>
      </c>
      <c r="S5480">
        <v>0</v>
      </c>
      <c r="T5480">
        <v>2</v>
      </c>
      <c r="U5480">
        <v>0</v>
      </c>
      <c r="V5480">
        <v>0</v>
      </c>
      <c r="W5480">
        <v>0</v>
      </c>
      <c r="X5480">
        <v>3.0667104008341761</v>
      </c>
      <c r="Y5480">
        <v>0</v>
      </c>
      <c r="Z5480">
        <v>40.671847973956631</v>
      </c>
      <c r="AA5480">
        <v>0</v>
      </c>
      <c r="AB5480">
        <v>7.5579913561869914</v>
      </c>
      <c r="AC5480">
        <v>0</v>
      </c>
      <c r="AD5480">
        <v>0</v>
      </c>
      <c r="AE5480">
        <v>51.296549730977794</v>
      </c>
    </row>
    <row r="5481" spans="1:31" x14ac:dyDescent="0.25">
      <c r="A5481">
        <v>1881803</v>
      </c>
      <c r="B5481">
        <v>1</v>
      </c>
      <c r="C5481" t="s">
        <v>80</v>
      </c>
      <c r="D5481" t="s">
        <v>84</v>
      </c>
      <c r="E5481" t="s">
        <v>146</v>
      </c>
      <c r="F5481" t="s">
        <v>15708</v>
      </c>
      <c r="G5481" t="s">
        <v>1606</v>
      </c>
      <c r="H5481" t="s">
        <v>143</v>
      </c>
      <c r="I5481" t="s">
        <v>135</v>
      </c>
      <c r="J5481" t="s">
        <v>3</v>
      </c>
      <c r="K5481" t="s">
        <v>137</v>
      </c>
      <c r="L5481" t="s">
        <v>15709</v>
      </c>
      <c r="M5481" t="s">
        <v>15710</v>
      </c>
      <c r="N5481">
        <v>0.528888888</v>
      </c>
      <c r="O5481">
        <v>0</v>
      </c>
      <c r="P5481">
        <v>103</v>
      </c>
      <c r="Q5481">
        <v>0</v>
      </c>
      <c r="R5481">
        <v>0</v>
      </c>
      <c r="S5481">
        <v>0</v>
      </c>
      <c r="T5481">
        <v>4</v>
      </c>
      <c r="U5481">
        <v>0</v>
      </c>
      <c r="V5481">
        <v>0</v>
      </c>
      <c r="W5481">
        <v>0</v>
      </c>
      <c r="X5481">
        <v>13.118853752725963</v>
      </c>
      <c r="Y5481">
        <v>0</v>
      </c>
      <c r="Z5481">
        <v>0</v>
      </c>
      <c r="AA5481">
        <v>0</v>
      </c>
      <c r="AB5481">
        <v>0.25380397780515557</v>
      </c>
      <c r="AC5481">
        <v>0</v>
      </c>
      <c r="AD5481">
        <v>0</v>
      </c>
      <c r="AE5481">
        <v>13.372657730531119</v>
      </c>
    </row>
    <row r="5482" spans="1:31" x14ac:dyDescent="0.25">
      <c r="A5482">
        <v>1881952</v>
      </c>
      <c r="B5482">
        <v>1</v>
      </c>
      <c r="C5482" t="s">
        <v>81</v>
      </c>
      <c r="D5482" t="s">
        <v>120</v>
      </c>
      <c r="E5482" t="s">
        <v>131</v>
      </c>
      <c r="F5482" t="s">
        <v>15711</v>
      </c>
      <c r="G5482" t="s">
        <v>133</v>
      </c>
      <c r="H5482" t="s">
        <v>134</v>
      </c>
      <c r="I5482" t="s">
        <v>135</v>
      </c>
      <c r="J5482" t="s">
        <v>136</v>
      </c>
      <c r="K5482" t="s">
        <v>137</v>
      </c>
      <c r="L5482" t="s">
        <v>15712</v>
      </c>
      <c r="M5482" t="s">
        <v>15713</v>
      </c>
      <c r="N5482">
        <v>1.081388888</v>
      </c>
      <c r="O5482">
        <v>0</v>
      </c>
      <c r="P5482">
        <v>0</v>
      </c>
      <c r="Q5482">
        <v>0</v>
      </c>
      <c r="R5482">
        <v>0</v>
      </c>
      <c r="S5482">
        <v>1</v>
      </c>
      <c r="T5482">
        <v>0</v>
      </c>
      <c r="U5482">
        <v>0</v>
      </c>
      <c r="V5482">
        <v>0</v>
      </c>
      <c r="W5482">
        <v>0</v>
      </c>
      <c r="X5482">
        <v>0</v>
      </c>
      <c r="Y5482">
        <v>0</v>
      </c>
      <c r="Z5482">
        <v>0</v>
      </c>
      <c r="AA5482">
        <v>164.50851868887304</v>
      </c>
      <c r="AB5482">
        <v>0</v>
      </c>
      <c r="AC5482">
        <v>0</v>
      </c>
      <c r="AD5482">
        <v>0</v>
      </c>
      <c r="AE5482">
        <v>164.50851868887304</v>
      </c>
    </row>
    <row r="5483" spans="1:31" x14ac:dyDescent="0.25">
      <c r="A5483">
        <v>1882038</v>
      </c>
      <c r="B5483">
        <v>1</v>
      </c>
      <c r="C5483" t="s">
        <v>81</v>
      </c>
      <c r="D5483" t="s">
        <v>113</v>
      </c>
      <c r="E5483" t="s">
        <v>131</v>
      </c>
      <c r="F5483" t="s">
        <v>4541</v>
      </c>
      <c r="G5483" t="s">
        <v>133</v>
      </c>
      <c r="H5483" t="s">
        <v>134</v>
      </c>
      <c r="I5483" t="s">
        <v>152</v>
      </c>
      <c r="J5483" t="s">
        <v>136</v>
      </c>
      <c r="K5483" t="s">
        <v>137</v>
      </c>
      <c r="L5483" t="s">
        <v>15714</v>
      </c>
      <c r="M5483" t="s">
        <v>15715</v>
      </c>
      <c r="N5483">
        <v>5.5555550000000002E-3</v>
      </c>
      <c r="O5483">
        <v>0</v>
      </c>
      <c r="P5483">
        <v>654</v>
      </c>
      <c r="Q5483">
        <v>47</v>
      </c>
      <c r="R5483">
        <v>241</v>
      </c>
      <c r="S5483">
        <v>4</v>
      </c>
      <c r="T5483">
        <v>32</v>
      </c>
      <c r="U5483">
        <v>1</v>
      </c>
      <c r="V5483">
        <v>0</v>
      </c>
      <c r="W5483">
        <v>0</v>
      </c>
      <c r="X5483">
        <v>0.80186037653591058</v>
      </c>
      <c r="Y5483">
        <v>2.0045017307410951</v>
      </c>
      <c r="Z5483">
        <v>6.2443577378234183</v>
      </c>
      <c r="AA5483">
        <v>0.75279694360649441</v>
      </c>
      <c r="AB5483">
        <v>0.1240426556928</v>
      </c>
      <c r="AC5483">
        <v>9.0096894863888888E-2</v>
      </c>
      <c r="AD5483">
        <v>0</v>
      </c>
      <c r="AE5483">
        <v>10.017656339263608</v>
      </c>
    </row>
    <row r="5484" spans="1:31" x14ac:dyDescent="0.25">
      <c r="A5484">
        <v>1881932</v>
      </c>
      <c r="B5484">
        <v>1</v>
      </c>
      <c r="C5484" t="s">
        <v>81</v>
      </c>
      <c r="D5484" t="s">
        <v>113</v>
      </c>
      <c r="E5484" t="s">
        <v>169</v>
      </c>
      <c r="F5484" t="s">
        <v>15716</v>
      </c>
      <c r="G5484" t="s">
        <v>564</v>
      </c>
      <c r="H5484" t="s">
        <v>143</v>
      </c>
      <c r="I5484" t="s">
        <v>135</v>
      </c>
      <c r="J5484" t="s">
        <v>136</v>
      </c>
      <c r="K5484" t="s">
        <v>137</v>
      </c>
      <c r="L5484" t="s">
        <v>15717</v>
      </c>
      <c r="M5484" t="s">
        <v>15718</v>
      </c>
      <c r="N5484">
        <v>2.133888888</v>
      </c>
      <c r="O5484">
        <v>0</v>
      </c>
      <c r="P5484">
        <v>17</v>
      </c>
      <c r="Q5484">
        <v>0</v>
      </c>
      <c r="R5484">
        <v>11</v>
      </c>
      <c r="S5484">
        <v>0</v>
      </c>
      <c r="T5484">
        <v>4</v>
      </c>
      <c r="U5484">
        <v>0</v>
      </c>
      <c r="V5484">
        <v>0</v>
      </c>
      <c r="W5484">
        <v>0</v>
      </c>
      <c r="X5484">
        <v>8.5986950516519585</v>
      </c>
      <c r="Y5484">
        <v>0</v>
      </c>
      <c r="Z5484">
        <v>159.34880439318607</v>
      </c>
      <c r="AA5484">
        <v>0</v>
      </c>
      <c r="AB5484">
        <v>9.1215646481696151</v>
      </c>
      <c r="AC5484">
        <v>0</v>
      </c>
      <c r="AD5484">
        <v>0</v>
      </c>
      <c r="AE5484">
        <v>177.06906409300765</v>
      </c>
    </row>
    <row r="5485" spans="1:31" x14ac:dyDescent="0.25">
      <c r="A5485">
        <v>1881846</v>
      </c>
      <c r="B5485">
        <v>1</v>
      </c>
      <c r="C5485" t="s">
        <v>81</v>
      </c>
      <c r="D5485" t="s">
        <v>120</v>
      </c>
      <c r="E5485" t="s">
        <v>140</v>
      </c>
      <c r="F5485" t="s">
        <v>15719</v>
      </c>
      <c r="G5485" t="s">
        <v>207</v>
      </c>
      <c r="H5485" t="s">
        <v>143</v>
      </c>
      <c r="I5485" t="s">
        <v>135</v>
      </c>
      <c r="J5485" t="s">
        <v>136</v>
      </c>
      <c r="K5485" t="s">
        <v>137</v>
      </c>
      <c r="L5485" t="s">
        <v>15720</v>
      </c>
      <c r="M5485" t="s">
        <v>15721</v>
      </c>
      <c r="N5485">
        <v>0.79472222199999998</v>
      </c>
      <c r="O5485">
        <v>0</v>
      </c>
      <c r="P5485">
        <v>2</v>
      </c>
      <c r="Q5485">
        <v>0</v>
      </c>
      <c r="R5485">
        <v>0</v>
      </c>
      <c r="S5485">
        <v>0</v>
      </c>
      <c r="T5485">
        <v>0</v>
      </c>
      <c r="U5485">
        <v>0</v>
      </c>
      <c r="V5485">
        <v>0</v>
      </c>
      <c r="W5485">
        <v>0</v>
      </c>
      <c r="X5485">
        <v>0.25477467753047917</v>
      </c>
      <c r="Y5485">
        <v>0</v>
      </c>
      <c r="Z5485">
        <v>0</v>
      </c>
      <c r="AA5485">
        <v>0</v>
      </c>
      <c r="AB5485">
        <v>0</v>
      </c>
      <c r="AC5485">
        <v>0</v>
      </c>
      <c r="AD5485">
        <v>0</v>
      </c>
      <c r="AE5485">
        <v>0.25477467753047917</v>
      </c>
    </row>
    <row r="5486" spans="1:31" x14ac:dyDescent="0.25">
      <c r="A5486">
        <v>1882287</v>
      </c>
      <c r="B5486">
        <v>1</v>
      </c>
      <c r="C5486" t="s">
        <v>80</v>
      </c>
      <c r="D5486" t="s">
        <v>106</v>
      </c>
      <c r="E5486" t="s">
        <v>131</v>
      </c>
      <c r="F5486" t="s">
        <v>15722</v>
      </c>
      <c r="G5486" t="s">
        <v>133</v>
      </c>
      <c r="H5486" t="s">
        <v>134</v>
      </c>
      <c r="I5486" t="s">
        <v>152</v>
      </c>
      <c r="J5486" t="s">
        <v>136</v>
      </c>
      <c r="K5486" t="s">
        <v>137</v>
      </c>
      <c r="L5486" t="s">
        <v>15723</v>
      </c>
      <c r="M5486" t="s">
        <v>15724</v>
      </c>
      <c r="N5486">
        <v>1.3611111E-2</v>
      </c>
      <c r="O5486">
        <v>1</v>
      </c>
      <c r="P5486">
        <v>186</v>
      </c>
      <c r="Q5486">
        <v>13</v>
      </c>
      <c r="R5486">
        <v>42</v>
      </c>
      <c r="S5486">
        <v>4</v>
      </c>
      <c r="T5486">
        <v>17</v>
      </c>
      <c r="U5486">
        <v>0</v>
      </c>
      <c r="V5486">
        <v>0</v>
      </c>
      <c r="W5486">
        <v>0</v>
      </c>
      <c r="X5486">
        <v>0.76611792361303899</v>
      </c>
      <c r="Y5486">
        <v>0.96071406133057624</v>
      </c>
      <c r="Z5486">
        <v>2.4037401015723181</v>
      </c>
      <c r="AA5486">
        <v>0.60447193398869659</v>
      </c>
      <c r="AB5486">
        <v>0.2989778441432242</v>
      </c>
      <c r="AC5486">
        <v>0</v>
      </c>
      <c r="AD5486">
        <v>0</v>
      </c>
      <c r="AE5486">
        <v>5.0340218646478538</v>
      </c>
    </row>
    <row r="5487" spans="1:31" x14ac:dyDescent="0.25">
      <c r="A5487">
        <v>1882324</v>
      </c>
      <c r="B5487">
        <v>1</v>
      </c>
      <c r="C5487" t="s">
        <v>81</v>
      </c>
      <c r="D5487" t="s">
        <v>127</v>
      </c>
      <c r="E5487" t="s">
        <v>169</v>
      </c>
      <c r="F5487" t="s">
        <v>4702</v>
      </c>
      <c r="G5487" t="s">
        <v>183</v>
      </c>
      <c r="H5487" t="s">
        <v>143</v>
      </c>
      <c r="I5487" t="s">
        <v>135</v>
      </c>
      <c r="J5487" t="s">
        <v>136</v>
      </c>
      <c r="K5487" t="s">
        <v>137</v>
      </c>
      <c r="L5487" t="s">
        <v>15725</v>
      </c>
      <c r="M5487" t="s">
        <v>15726</v>
      </c>
      <c r="N5487">
        <v>1.7813888879999999</v>
      </c>
      <c r="O5487">
        <v>0</v>
      </c>
      <c r="P5487">
        <v>1</v>
      </c>
      <c r="Q5487">
        <v>0</v>
      </c>
      <c r="R5487">
        <v>12</v>
      </c>
      <c r="S5487">
        <v>0</v>
      </c>
      <c r="T5487">
        <v>1</v>
      </c>
      <c r="U5487">
        <v>0</v>
      </c>
      <c r="V5487">
        <v>0</v>
      </c>
      <c r="W5487">
        <v>0</v>
      </c>
      <c r="X5487">
        <v>1.2250424079971668E-2</v>
      </c>
      <c r="Y5487">
        <v>0</v>
      </c>
      <c r="Z5487">
        <v>33.161933916116787</v>
      </c>
      <c r="AA5487">
        <v>0</v>
      </c>
      <c r="AB5487">
        <v>4.7389996740395839E-2</v>
      </c>
      <c r="AC5487">
        <v>0</v>
      </c>
      <c r="AD5487">
        <v>0</v>
      </c>
      <c r="AE5487">
        <v>33.221574336937152</v>
      </c>
    </row>
    <row r="5488" spans="1:31" x14ac:dyDescent="0.25">
      <c r="A5488">
        <v>1882430</v>
      </c>
      <c r="B5488">
        <v>1</v>
      </c>
      <c r="C5488" t="s">
        <v>80</v>
      </c>
      <c r="D5488" t="s">
        <v>93</v>
      </c>
      <c r="E5488" t="s">
        <v>140</v>
      </c>
      <c r="F5488" t="s">
        <v>15727</v>
      </c>
      <c r="G5488" t="s">
        <v>207</v>
      </c>
      <c r="H5488" t="s">
        <v>143</v>
      </c>
      <c r="I5488" t="s">
        <v>135</v>
      </c>
      <c r="J5488" t="s">
        <v>136</v>
      </c>
      <c r="K5488" t="s">
        <v>137</v>
      </c>
      <c r="L5488" t="s">
        <v>15728</v>
      </c>
      <c r="M5488" t="s">
        <v>15729</v>
      </c>
      <c r="N5488">
        <v>5.6122222219999998</v>
      </c>
      <c r="O5488">
        <v>0</v>
      </c>
      <c r="P5488">
        <v>1</v>
      </c>
      <c r="Q5488">
        <v>0</v>
      </c>
      <c r="R5488">
        <v>1</v>
      </c>
      <c r="S5488">
        <v>0</v>
      </c>
      <c r="T5488">
        <v>0</v>
      </c>
      <c r="U5488">
        <v>0</v>
      </c>
      <c r="V5488">
        <v>0</v>
      </c>
      <c r="W5488">
        <v>0</v>
      </c>
      <c r="X5488">
        <v>1.5036389979062526</v>
      </c>
      <c r="Y5488">
        <v>0</v>
      </c>
      <c r="Z5488">
        <v>2.3280270077196876</v>
      </c>
      <c r="AA5488">
        <v>0</v>
      </c>
      <c r="AB5488">
        <v>0</v>
      </c>
      <c r="AC5488">
        <v>0</v>
      </c>
      <c r="AD5488">
        <v>0</v>
      </c>
      <c r="AE5488">
        <v>3.83166600562594</v>
      </c>
    </row>
    <row r="5489" spans="1:31" x14ac:dyDescent="0.25">
      <c r="A5489">
        <v>1882181</v>
      </c>
      <c r="B5489">
        <v>1</v>
      </c>
      <c r="C5489" t="s">
        <v>80</v>
      </c>
      <c r="D5489" t="s">
        <v>82</v>
      </c>
      <c r="E5489" t="s">
        <v>146</v>
      </c>
      <c r="F5489" t="s">
        <v>15730</v>
      </c>
      <c r="G5489" t="s">
        <v>469</v>
      </c>
      <c r="H5489" t="s">
        <v>143</v>
      </c>
      <c r="I5489" t="s">
        <v>135</v>
      </c>
      <c r="J5489" t="s">
        <v>136</v>
      </c>
      <c r="K5489" t="s">
        <v>137</v>
      </c>
      <c r="L5489" t="s">
        <v>15731</v>
      </c>
      <c r="M5489" t="s">
        <v>15732</v>
      </c>
      <c r="N5489">
        <v>2.5377777770000001</v>
      </c>
      <c r="O5489">
        <v>0</v>
      </c>
      <c r="P5489">
        <v>43</v>
      </c>
      <c r="Q5489">
        <v>0</v>
      </c>
      <c r="R5489">
        <v>0</v>
      </c>
      <c r="S5489">
        <v>0</v>
      </c>
      <c r="T5489">
        <v>0</v>
      </c>
      <c r="U5489">
        <v>0</v>
      </c>
      <c r="V5489">
        <v>0</v>
      </c>
      <c r="W5489">
        <v>0</v>
      </c>
      <c r="X5489">
        <v>26.637160015529595</v>
      </c>
      <c r="Y5489">
        <v>0</v>
      </c>
      <c r="Z5489">
        <v>0</v>
      </c>
      <c r="AA5489">
        <v>0</v>
      </c>
      <c r="AB5489">
        <v>0</v>
      </c>
      <c r="AC5489">
        <v>0</v>
      </c>
      <c r="AD5489">
        <v>0</v>
      </c>
      <c r="AE5489">
        <v>26.637160015529595</v>
      </c>
    </row>
    <row r="5490" spans="1:31" x14ac:dyDescent="0.25">
      <c r="A5490">
        <v>1881866</v>
      </c>
      <c r="B5490">
        <v>1</v>
      </c>
      <c r="C5490" t="s">
        <v>81</v>
      </c>
      <c r="D5490" t="s">
        <v>114</v>
      </c>
      <c r="E5490" t="s">
        <v>210</v>
      </c>
      <c r="F5490" t="s">
        <v>15733</v>
      </c>
      <c r="G5490" t="s">
        <v>133</v>
      </c>
      <c r="H5490" t="s">
        <v>134</v>
      </c>
      <c r="I5490" t="s">
        <v>135</v>
      </c>
      <c r="J5490" t="s">
        <v>136</v>
      </c>
      <c r="K5490" t="s">
        <v>137</v>
      </c>
      <c r="L5490" t="s">
        <v>15734</v>
      </c>
      <c r="M5490" t="s">
        <v>15735</v>
      </c>
      <c r="N5490">
        <v>6.0555554999999997E-2</v>
      </c>
      <c r="O5490">
        <v>0</v>
      </c>
      <c r="P5490">
        <v>1609</v>
      </c>
      <c r="Q5490">
        <v>0</v>
      </c>
      <c r="R5490">
        <v>43</v>
      </c>
      <c r="S5490">
        <v>2</v>
      </c>
      <c r="T5490">
        <v>139</v>
      </c>
      <c r="U5490">
        <v>0</v>
      </c>
      <c r="V5490">
        <v>1</v>
      </c>
      <c r="W5490">
        <v>0</v>
      </c>
      <c r="X5490">
        <v>7.649654242522085</v>
      </c>
      <c r="Y5490">
        <v>0</v>
      </c>
      <c r="Z5490">
        <v>0.42953025850629212</v>
      </c>
      <c r="AA5490">
        <v>0.24339785144956394</v>
      </c>
      <c r="AB5490">
        <v>1.9127695015412571</v>
      </c>
      <c r="AC5490">
        <v>0</v>
      </c>
      <c r="AD5490">
        <v>0</v>
      </c>
      <c r="AE5490">
        <v>10.235351854019198</v>
      </c>
    </row>
    <row r="5491" spans="1:31" x14ac:dyDescent="0.25">
      <c r="A5491">
        <v>1882052</v>
      </c>
      <c r="B5491">
        <v>1</v>
      </c>
      <c r="C5491" t="s">
        <v>80</v>
      </c>
      <c r="D5491" t="s">
        <v>103</v>
      </c>
      <c r="E5491" t="s">
        <v>146</v>
      </c>
      <c r="F5491" t="s">
        <v>9307</v>
      </c>
      <c r="G5491" t="s">
        <v>148</v>
      </c>
      <c r="H5491" t="s">
        <v>143</v>
      </c>
      <c r="I5491" t="s">
        <v>135</v>
      </c>
      <c r="J5491" t="s">
        <v>136</v>
      </c>
      <c r="K5491" t="s">
        <v>137</v>
      </c>
      <c r="L5491" t="s">
        <v>15736</v>
      </c>
      <c r="M5491" t="s">
        <v>15737</v>
      </c>
      <c r="N5491">
        <v>1.776944444</v>
      </c>
      <c r="O5491">
        <v>0</v>
      </c>
      <c r="P5491">
        <v>281</v>
      </c>
      <c r="Q5491">
        <v>0</v>
      </c>
      <c r="R5491">
        <v>2</v>
      </c>
      <c r="S5491">
        <v>0</v>
      </c>
      <c r="T5491">
        <v>25</v>
      </c>
      <c r="U5491">
        <v>0</v>
      </c>
      <c r="V5491">
        <v>0</v>
      </c>
      <c r="W5491">
        <v>0</v>
      </c>
      <c r="X5491">
        <v>133.70794043477926</v>
      </c>
      <c r="Y5491">
        <v>0</v>
      </c>
      <c r="Z5491">
        <v>0.10289643583115446</v>
      </c>
      <c r="AA5491">
        <v>0</v>
      </c>
      <c r="AB5491">
        <v>22.945266881484933</v>
      </c>
      <c r="AC5491">
        <v>0</v>
      </c>
      <c r="AD5491">
        <v>0</v>
      </c>
      <c r="AE5491">
        <v>156.75610375209536</v>
      </c>
    </row>
    <row r="5492" spans="1:31" x14ac:dyDescent="0.25">
      <c r="A5492">
        <v>1882413</v>
      </c>
      <c r="B5492">
        <v>1</v>
      </c>
      <c r="C5492" t="s">
        <v>80</v>
      </c>
      <c r="D5492" t="s">
        <v>96</v>
      </c>
      <c r="E5492" t="s">
        <v>210</v>
      </c>
      <c r="F5492" t="s">
        <v>15738</v>
      </c>
      <c r="G5492" t="s">
        <v>133</v>
      </c>
      <c r="H5492" t="s">
        <v>134</v>
      </c>
      <c r="I5492" t="s">
        <v>135</v>
      </c>
      <c r="J5492" t="s">
        <v>136</v>
      </c>
      <c r="K5492" t="s">
        <v>137</v>
      </c>
      <c r="L5492" t="s">
        <v>15739</v>
      </c>
      <c r="M5492" t="s">
        <v>15740</v>
      </c>
      <c r="N5492">
        <v>0.325555555</v>
      </c>
      <c r="O5492">
        <v>1</v>
      </c>
      <c r="P5492">
        <v>424</v>
      </c>
      <c r="Q5492">
        <v>0</v>
      </c>
      <c r="R5492">
        <v>0</v>
      </c>
      <c r="S5492">
        <v>1</v>
      </c>
      <c r="T5492">
        <v>9</v>
      </c>
      <c r="U5492">
        <v>0</v>
      </c>
      <c r="V5492">
        <v>0</v>
      </c>
      <c r="W5492">
        <v>7.4343356713709783</v>
      </c>
      <c r="X5492">
        <v>65.844203975357459</v>
      </c>
      <c r="Y5492">
        <v>0</v>
      </c>
      <c r="Z5492">
        <v>0</v>
      </c>
      <c r="AA5492">
        <v>1.7415432896322556</v>
      </c>
      <c r="AB5492">
        <v>2.4898066418237712</v>
      </c>
      <c r="AC5492">
        <v>0</v>
      </c>
      <c r="AD5492">
        <v>0</v>
      </c>
      <c r="AE5492">
        <v>77.50988957818447</v>
      </c>
    </row>
    <row r="5493" spans="1:31" x14ac:dyDescent="0.25">
      <c r="A5493">
        <v>1882075</v>
      </c>
      <c r="B5493">
        <v>1</v>
      </c>
      <c r="C5493" t="s">
        <v>80</v>
      </c>
      <c r="D5493" t="s">
        <v>93</v>
      </c>
      <c r="E5493" t="s">
        <v>140</v>
      </c>
      <c r="F5493" t="s">
        <v>15741</v>
      </c>
      <c r="G5493" t="s">
        <v>163</v>
      </c>
      <c r="H5493" t="s">
        <v>143</v>
      </c>
      <c r="I5493" t="s">
        <v>135</v>
      </c>
      <c r="J5493" t="s">
        <v>136</v>
      </c>
      <c r="K5493" t="s">
        <v>137</v>
      </c>
      <c r="L5493" t="s">
        <v>15742</v>
      </c>
      <c r="M5493" t="s">
        <v>15743</v>
      </c>
      <c r="N5493">
        <v>7.7986111109999996</v>
      </c>
      <c r="O5493">
        <v>0</v>
      </c>
      <c r="P5493">
        <v>1</v>
      </c>
      <c r="Q5493">
        <v>0</v>
      </c>
      <c r="R5493">
        <v>0</v>
      </c>
      <c r="S5493">
        <v>0</v>
      </c>
      <c r="T5493">
        <v>0</v>
      </c>
      <c r="U5493">
        <v>0</v>
      </c>
      <c r="V5493">
        <v>0</v>
      </c>
      <c r="W5493">
        <v>0</v>
      </c>
      <c r="X5493">
        <v>1.0104105444885039</v>
      </c>
      <c r="Y5493">
        <v>0</v>
      </c>
      <c r="Z5493">
        <v>0</v>
      </c>
      <c r="AA5493">
        <v>0</v>
      </c>
      <c r="AB5493">
        <v>0</v>
      </c>
      <c r="AC5493">
        <v>0</v>
      </c>
      <c r="AD5493">
        <v>0</v>
      </c>
      <c r="AE5493">
        <v>1.0104105444885039</v>
      </c>
    </row>
    <row r="5494" spans="1:31" x14ac:dyDescent="0.25">
      <c r="A5494">
        <v>1882267</v>
      </c>
      <c r="B5494">
        <v>1</v>
      </c>
      <c r="C5494" t="s">
        <v>81</v>
      </c>
      <c r="D5494" t="s">
        <v>127</v>
      </c>
      <c r="E5494" t="s">
        <v>169</v>
      </c>
      <c r="F5494" t="s">
        <v>15744</v>
      </c>
      <c r="G5494" t="s">
        <v>624</v>
      </c>
      <c r="H5494" t="s">
        <v>143</v>
      </c>
      <c r="I5494" t="s">
        <v>135</v>
      </c>
      <c r="J5494" t="s">
        <v>136</v>
      </c>
      <c r="K5494" t="s">
        <v>137</v>
      </c>
      <c r="L5494" t="s">
        <v>15745</v>
      </c>
      <c r="M5494" t="s">
        <v>15746</v>
      </c>
      <c r="N5494">
        <v>4.4780555550000001</v>
      </c>
      <c r="O5494">
        <v>0</v>
      </c>
      <c r="P5494">
        <v>34</v>
      </c>
      <c r="Q5494">
        <v>0</v>
      </c>
      <c r="R5494">
        <v>0</v>
      </c>
      <c r="S5494">
        <v>0</v>
      </c>
      <c r="T5494">
        <v>2</v>
      </c>
      <c r="U5494">
        <v>0</v>
      </c>
      <c r="V5494">
        <v>0</v>
      </c>
      <c r="W5494">
        <v>0</v>
      </c>
      <c r="X5494">
        <v>21.691806936467756</v>
      </c>
      <c r="Y5494">
        <v>0</v>
      </c>
      <c r="Z5494">
        <v>0</v>
      </c>
      <c r="AA5494">
        <v>0</v>
      </c>
      <c r="AB5494">
        <v>2.1972610221019226</v>
      </c>
      <c r="AC5494">
        <v>0</v>
      </c>
      <c r="AD5494">
        <v>0</v>
      </c>
      <c r="AE5494">
        <v>23.889067958569679</v>
      </c>
    </row>
    <row r="5495" spans="1:31" x14ac:dyDescent="0.25">
      <c r="A5495">
        <v>1882367</v>
      </c>
      <c r="B5495">
        <v>1</v>
      </c>
      <c r="C5495" t="s">
        <v>80</v>
      </c>
      <c r="D5495" t="s">
        <v>104</v>
      </c>
      <c r="E5495" t="s">
        <v>146</v>
      </c>
      <c r="F5495" t="s">
        <v>175</v>
      </c>
      <c r="G5495" t="s">
        <v>148</v>
      </c>
      <c r="H5495" t="s">
        <v>143</v>
      </c>
      <c r="I5495" t="s">
        <v>135</v>
      </c>
      <c r="J5495" t="s">
        <v>136</v>
      </c>
      <c r="K5495" t="s">
        <v>137</v>
      </c>
      <c r="L5495" t="s">
        <v>15747</v>
      </c>
      <c r="M5495" t="s">
        <v>15748</v>
      </c>
      <c r="N5495">
        <v>2.5308333329999999</v>
      </c>
      <c r="O5495">
        <v>0</v>
      </c>
      <c r="P5495">
        <v>293</v>
      </c>
      <c r="Q5495">
        <v>0</v>
      </c>
      <c r="R5495">
        <v>0</v>
      </c>
      <c r="S5495">
        <v>0</v>
      </c>
      <c r="T5495">
        <v>51</v>
      </c>
      <c r="U5495">
        <v>0</v>
      </c>
      <c r="V5495">
        <v>0</v>
      </c>
      <c r="W5495">
        <v>0</v>
      </c>
      <c r="X5495">
        <v>167.69258785476558</v>
      </c>
      <c r="Y5495">
        <v>0</v>
      </c>
      <c r="Z5495">
        <v>0</v>
      </c>
      <c r="AA5495">
        <v>0</v>
      </c>
      <c r="AB5495">
        <v>25.551336239008609</v>
      </c>
      <c r="AC5495">
        <v>0</v>
      </c>
      <c r="AD5495">
        <v>0</v>
      </c>
      <c r="AE5495">
        <v>193.24392409377418</v>
      </c>
    </row>
    <row r="5496" spans="1:31" x14ac:dyDescent="0.25">
      <c r="A5496">
        <v>1882244</v>
      </c>
      <c r="B5496">
        <v>1</v>
      </c>
      <c r="C5496" t="s">
        <v>80</v>
      </c>
      <c r="D5496" t="s">
        <v>88</v>
      </c>
      <c r="E5496" t="s">
        <v>229</v>
      </c>
      <c r="F5496" t="s">
        <v>14400</v>
      </c>
      <c r="G5496" t="s">
        <v>133</v>
      </c>
      <c r="H5496" t="s">
        <v>134</v>
      </c>
      <c r="I5496" t="s">
        <v>135</v>
      </c>
      <c r="J5496" t="s">
        <v>136</v>
      </c>
      <c r="K5496" t="s">
        <v>137</v>
      </c>
      <c r="L5496" t="s">
        <v>15749</v>
      </c>
      <c r="M5496" t="s">
        <v>15750</v>
      </c>
      <c r="N5496">
        <v>0.73245916600000005</v>
      </c>
      <c r="O5496">
        <v>0</v>
      </c>
      <c r="P5496">
        <v>5355</v>
      </c>
      <c r="Q5496">
        <v>0</v>
      </c>
      <c r="R5496">
        <v>0</v>
      </c>
      <c r="S5496">
        <v>0</v>
      </c>
      <c r="T5496">
        <v>505</v>
      </c>
      <c r="U5496">
        <v>0</v>
      </c>
      <c r="V5496">
        <v>2</v>
      </c>
      <c r="W5496">
        <v>0</v>
      </c>
      <c r="X5496">
        <v>1080.8485322776141</v>
      </c>
      <c r="Y5496">
        <v>0</v>
      </c>
      <c r="Z5496">
        <v>0</v>
      </c>
      <c r="AA5496">
        <v>0</v>
      </c>
      <c r="AB5496">
        <v>518.49085538585655</v>
      </c>
      <c r="AC5496">
        <v>0</v>
      </c>
      <c r="AD5496">
        <v>53.920008886546881</v>
      </c>
      <c r="AE5496">
        <v>1653.2593965500175</v>
      </c>
    </row>
    <row r="5497" spans="1:31" x14ac:dyDescent="0.25">
      <c r="A5497">
        <v>1881872</v>
      </c>
      <c r="B5497">
        <v>1</v>
      </c>
      <c r="C5497" t="s">
        <v>80</v>
      </c>
      <c r="D5497" t="s">
        <v>85</v>
      </c>
      <c r="E5497" t="s">
        <v>140</v>
      </c>
      <c r="F5497" t="s">
        <v>15751</v>
      </c>
      <c r="G5497" t="s">
        <v>200</v>
      </c>
      <c r="H5497" t="s">
        <v>143</v>
      </c>
      <c r="I5497" t="s">
        <v>135</v>
      </c>
      <c r="J5497" t="s">
        <v>136</v>
      </c>
      <c r="K5497" t="s">
        <v>137</v>
      </c>
      <c r="L5497" t="s">
        <v>15752</v>
      </c>
      <c r="M5497" t="s">
        <v>15753</v>
      </c>
      <c r="N5497">
        <v>3.6730555549999999</v>
      </c>
      <c r="O5497">
        <v>0</v>
      </c>
      <c r="P5497">
        <v>5</v>
      </c>
      <c r="Q5497">
        <v>0</v>
      </c>
      <c r="R5497">
        <v>0</v>
      </c>
      <c r="S5497">
        <v>0</v>
      </c>
      <c r="T5497">
        <v>1</v>
      </c>
      <c r="U5497">
        <v>0</v>
      </c>
      <c r="V5497">
        <v>0</v>
      </c>
      <c r="W5497">
        <v>0</v>
      </c>
      <c r="X5497">
        <v>3.71240383558718</v>
      </c>
      <c r="Y5497">
        <v>0</v>
      </c>
      <c r="Z5497">
        <v>0</v>
      </c>
      <c r="AA5497">
        <v>0</v>
      </c>
      <c r="AB5497">
        <v>0</v>
      </c>
      <c r="AC5497">
        <v>0</v>
      </c>
      <c r="AD5497">
        <v>0</v>
      </c>
      <c r="AE5497">
        <v>3.71240383558718</v>
      </c>
    </row>
    <row r="5498" spans="1:31" x14ac:dyDescent="0.25">
      <c r="A5498">
        <v>1882058</v>
      </c>
      <c r="B5498">
        <v>1</v>
      </c>
      <c r="C5498" t="s">
        <v>80</v>
      </c>
      <c r="D5498" t="s">
        <v>85</v>
      </c>
      <c r="E5498" t="s">
        <v>140</v>
      </c>
      <c r="F5498" t="s">
        <v>15754</v>
      </c>
      <c r="G5498" t="s">
        <v>212</v>
      </c>
      <c r="H5498" t="s">
        <v>143</v>
      </c>
      <c r="I5498" t="s">
        <v>135</v>
      </c>
      <c r="J5498" t="s">
        <v>136</v>
      </c>
      <c r="K5498" t="s">
        <v>137</v>
      </c>
      <c r="L5498" t="s">
        <v>15755</v>
      </c>
      <c r="M5498" t="s">
        <v>15756</v>
      </c>
      <c r="N5498">
        <v>1.246388888</v>
      </c>
      <c r="O5498">
        <v>0</v>
      </c>
      <c r="P5498">
        <v>10</v>
      </c>
      <c r="Q5498">
        <v>0</v>
      </c>
      <c r="R5498">
        <v>0</v>
      </c>
      <c r="S5498">
        <v>0</v>
      </c>
      <c r="T5498">
        <v>3</v>
      </c>
      <c r="U5498">
        <v>0</v>
      </c>
      <c r="V5498">
        <v>0</v>
      </c>
      <c r="W5498">
        <v>0</v>
      </c>
      <c r="X5498">
        <v>5.0939285171703306</v>
      </c>
      <c r="Y5498">
        <v>0</v>
      </c>
      <c r="Z5498">
        <v>0</v>
      </c>
      <c r="AA5498">
        <v>0</v>
      </c>
      <c r="AB5498">
        <v>1.8026929952789834</v>
      </c>
      <c r="AC5498">
        <v>0</v>
      </c>
      <c r="AD5498">
        <v>0</v>
      </c>
      <c r="AE5498">
        <v>6.8966215124493138</v>
      </c>
    </row>
    <row r="5499" spans="1:31" x14ac:dyDescent="0.25">
      <c r="A5499">
        <v>1882407</v>
      </c>
      <c r="B5499">
        <v>1</v>
      </c>
      <c r="C5499" t="s">
        <v>80</v>
      </c>
      <c r="D5499" t="s">
        <v>105</v>
      </c>
      <c r="E5499" t="s">
        <v>146</v>
      </c>
      <c r="F5499" t="s">
        <v>15757</v>
      </c>
      <c r="G5499" t="s">
        <v>469</v>
      </c>
      <c r="H5499" t="s">
        <v>143</v>
      </c>
      <c r="I5499" t="s">
        <v>135</v>
      </c>
      <c r="J5499" t="s">
        <v>136</v>
      </c>
      <c r="K5499" t="s">
        <v>137</v>
      </c>
      <c r="L5499" t="s">
        <v>15758</v>
      </c>
      <c r="M5499" t="s">
        <v>15759</v>
      </c>
      <c r="N5499">
        <v>1.993333333</v>
      </c>
      <c r="O5499">
        <v>0</v>
      </c>
      <c r="P5499">
        <v>59</v>
      </c>
      <c r="Q5499">
        <v>0</v>
      </c>
      <c r="R5499">
        <v>0</v>
      </c>
      <c r="S5499">
        <v>0</v>
      </c>
      <c r="T5499">
        <v>3</v>
      </c>
      <c r="U5499">
        <v>0</v>
      </c>
      <c r="V5499">
        <v>0</v>
      </c>
      <c r="W5499">
        <v>0</v>
      </c>
      <c r="X5499">
        <v>38.552744931040536</v>
      </c>
      <c r="Y5499">
        <v>0</v>
      </c>
      <c r="Z5499">
        <v>0</v>
      </c>
      <c r="AA5499">
        <v>0</v>
      </c>
      <c r="AB5499">
        <v>7.5993361046607291</v>
      </c>
      <c r="AC5499">
        <v>0</v>
      </c>
      <c r="AD5499">
        <v>0</v>
      </c>
      <c r="AE5499">
        <v>46.152081035701265</v>
      </c>
    </row>
    <row r="5500" spans="1:31" x14ac:dyDescent="0.25">
      <c r="A5500">
        <v>1882158</v>
      </c>
      <c r="B5500">
        <v>1</v>
      </c>
      <c r="C5500" t="s">
        <v>80</v>
      </c>
      <c r="D5500" t="s">
        <v>98</v>
      </c>
      <c r="E5500" t="s">
        <v>169</v>
      </c>
      <c r="F5500" t="s">
        <v>15760</v>
      </c>
      <c r="G5500" t="s">
        <v>142</v>
      </c>
      <c r="H5500" t="s">
        <v>143</v>
      </c>
      <c r="I5500" t="s">
        <v>135</v>
      </c>
      <c r="J5500" t="s">
        <v>136</v>
      </c>
      <c r="K5500" t="s">
        <v>137</v>
      </c>
      <c r="L5500" t="s">
        <v>15761</v>
      </c>
      <c r="M5500" t="s">
        <v>15762</v>
      </c>
      <c r="N5500">
        <v>2.4416666660000002</v>
      </c>
      <c r="O5500">
        <v>0</v>
      </c>
      <c r="P5500">
        <v>308</v>
      </c>
      <c r="Q5500">
        <v>0</v>
      </c>
      <c r="R5500">
        <v>7</v>
      </c>
      <c r="S5500">
        <v>0</v>
      </c>
      <c r="T5500">
        <v>34</v>
      </c>
      <c r="U5500">
        <v>0</v>
      </c>
      <c r="V5500">
        <v>0</v>
      </c>
      <c r="W5500">
        <v>0</v>
      </c>
      <c r="X5500">
        <v>214.23631977070826</v>
      </c>
      <c r="Y5500">
        <v>0</v>
      </c>
      <c r="Z5500">
        <v>22.769515211315348</v>
      </c>
      <c r="AA5500">
        <v>0</v>
      </c>
      <c r="AB5500">
        <v>139.2887357485186</v>
      </c>
      <c r="AC5500">
        <v>0</v>
      </c>
      <c r="AD5500">
        <v>0</v>
      </c>
      <c r="AE5500">
        <v>376.2945707305422</v>
      </c>
    </row>
    <row r="5501" spans="1:31" x14ac:dyDescent="0.25">
      <c r="A5501">
        <v>1881912</v>
      </c>
      <c r="B5501">
        <v>1</v>
      </c>
      <c r="C5501" t="s">
        <v>81</v>
      </c>
      <c r="D5501" t="s">
        <v>121</v>
      </c>
      <c r="E5501" t="s">
        <v>146</v>
      </c>
      <c r="F5501" t="s">
        <v>13190</v>
      </c>
      <c r="G5501" t="s">
        <v>171</v>
      </c>
      <c r="H5501" t="s">
        <v>143</v>
      </c>
      <c r="I5501" t="s">
        <v>135</v>
      </c>
      <c r="J5501" t="s">
        <v>136</v>
      </c>
      <c r="K5501" t="s">
        <v>172</v>
      </c>
      <c r="L5501" t="s">
        <v>15763</v>
      </c>
      <c r="M5501" t="s">
        <v>15504</v>
      </c>
      <c r="N5501">
        <v>8.731514722</v>
      </c>
      <c r="O5501">
        <v>0</v>
      </c>
      <c r="P5501">
        <v>35</v>
      </c>
      <c r="Q5501">
        <v>0</v>
      </c>
      <c r="R5501">
        <v>3</v>
      </c>
      <c r="S5501">
        <v>0</v>
      </c>
      <c r="T5501">
        <v>2</v>
      </c>
      <c r="U5501">
        <v>0</v>
      </c>
      <c r="V5501">
        <v>0</v>
      </c>
      <c r="W5501">
        <v>0</v>
      </c>
      <c r="X5501">
        <v>59.924443464816889</v>
      </c>
      <c r="Y5501">
        <v>0</v>
      </c>
      <c r="Z5501">
        <v>7.448228669399005</v>
      </c>
      <c r="AA5501">
        <v>0</v>
      </c>
      <c r="AB5501">
        <v>0.96926564370100776</v>
      </c>
      <c r="AC5501">
        <v>0</v>
      </c>
      <c r="AD5501">
        <v>0</v>
      </c>
      <c r="AE5501">
        <v>68.341937777916897</v>
      </c>
    </row>
    <row r="5502" spans="1:31" x14ac:dyDescent="0.25">
      <c r="A5502">
        <v>1881972</v>
      </c>
      <c r="B5502">
        <v>1</v>
      </c>
      <c r="C5502" t="s">
        <v>81</v>
      </c>
      <c r="D5502" t="s">
        <v>120</v>
      </c>
      <c r="E5502" t="s">
        <v>169</v>
      </c>
      <c r="F5502" t="s">
        <v>15764</v>
      </c>
      <c r="G5502" t="s">
        <v>148</v>
      </c>
      <c r="H5502" t="s">
        <v>143</v>
      </c>
      <c r="I5502" t="s">
        <v>135</v>
      </c>
      <c r="J5502" t="s">
        <v>136</v>
      </c>
      <c r="K5502" t="s">
        <v>137</v>
      </c>
      <c r="L5502" t="s">
        <v>15765</v>
      </c>
      <c r="M5502" t="s">
        <v>15766</v>
      </c>
      <c r="N5502">
        <v>3.313055555</v>
      </c>
      <c r="O5502">
        <v>0</v>
      </c>
      <c r="P5502">
        <v>203</v>
      </c>
      <c r="Q5502">
        <v>0</v>
      </c>
      <c r="R5502">
        <v>0</v>
      </c>
      <c r="S5502">
        <v>0</v>
      </c>
      <c r="T5502">
        <v>10</v>
      </c>
      <c r="U5502">
        <v>0</v>
      </c>
      <c r="V5502">
        <v>0</v>
      </c>
      <c r="W5502">
        <v>0</v>
      </c>
      <c r="X5502">
        <v>86.413236247549619</v>
      </c>
      <c r="Y5502">
        <v>0</v>
      </c>
      <c r="Z5502">
        <v>0</v>
      </c>
      <c r="AA5502">
        <v>0</v>
      </c>
      <c r="AB5502">
        <v>11.116122035297233</v>
      </c>
      <c r="AC5502">
        <v>0</v>
      </c>
      <c r="AD5502">
        <v>0</v>
      </c>
      <c r="AE5502">
        <v>97.529358282846857</v>
      </c>
    </row>
    <row r="5503" spans="1:31" x14ac:dyDescent="0.25">
      <c r="A5503">
        <v>1882304</v>
      </c>
      <c r="B5503">
        <v>1</v>
      </c>
      <c r="C5503" t="s">
        <v>80</v>
      </c>
      <c r="D5503" t="s">
        <v>93</v>
      </c>
      <c r="E5503" t="s">
        <v>169</v>
      </c>
      <c r="F5503" t="s">
        <v>9085</v>
      </c>
      <c r="G5503" t="s">
        <v>183</v>
      </c>
      <c r="H5503" t="s">
        <v>143</v>
      </c>
      <c r="I5503" t="s">
        <v>135</v>
      </c>
      <c r="J5503" t="s">
        <v>136</v>
      </c>
      <c r="K5503" t="s">
        <v>137</v>
      </c>
      <c r="L5503" t="s">
        <v>15767</v>
      </c>
      <c r="M5503" t="s">
        <v>15768</v>
      </c>
      <c r="N5503">
        <v>1.3983333330000001</v>
      </c>
      <c r="O5503">
        <v>0</v>
      </c>
      <c r="P5503">
        <v>57</v>
      </c>
      <c r="Q5503">
        <v>0</v>
      </c>
      <c r="R5503">
        <v>20</v>
      </c>
      <c r="S5503">
        <v>0</v>
      </c>
      <c r="T5503">
        <v>8</v>
      </c>
      <c r="U5503">
        <v>0</v>
      </c>
      <c r="V5503">
        <v>0</v>
      </c>
      <c r="W5503">
        <v>0</v>
      </c>
      <c r="X5503">
        <v>16.941977904592513</v>
      </c>
      <c r="Y5503">
        <v>0</v>
      </c>
      <c r="Z5503">
        <v>26.240620351306632</v>
      </c>
      <c r="AA5503">
        <v>0</v>
      </c>
      <c r="AB5503">
        <v>6.9498361185564255</v>
      </c>
      <c r="AC5503">
        <v>0</v>
      </c>
      <c r="AD5503">
        <v>0</v>
      </c>
      <c r="AE5503">
        <v>50.13243437445557</v>
      </c>
    </row>
    <row r="5504" spans="1:31" x14ac:dyDescent="0.25">
      <c r="A5504">
        <v>1881829</v>
      </c>
      <c r="B5504">
        <v>1</v>
      </c>
      <c r="C5504" t="s">
        <v>81</v>
      </c>
      <c r="D5504" t="s">
        <v>120</v>
      </c>
      <c r="E5504" t="s">
        <v>210</v>
      </c>
      <c r="F5504" t="s">
        <v>15769</v>
      </c>
      <c r="G5504" t="s">
        <v>133</v>
      </c>
      <c r="H5504" t="s">
        <v>134</v>
      </c>
      <c r="I5504" t="s">
        <v>135</v>
      </c>
      <c r="J5504" t="s">
        <v>136</v>
      </c>
      <c r="K5504" t="s">
        <v>137</v>
      </c>
      <c r="L5504" t="s">
        <v>15770</v>
      </c>
      <c r="M5504" t="s">
        <v>15771</v>
      </c>
      <c r="N5504">
        <v>0.97777777700000001</v>
      </c>
      <c r="O5504">
        <v>0</v>
      </c>
      <c r="P5504">
        <v>1409</v>
      </c>
      <c r="Q5504">
        <v>0</v>
      </c>
      <c r="R5504">
        <v>7</v>
      </c>
      <c r="S5504">
        <v>0</v>
      </c>
      <c r="T5504">
        <v>66</v>
      </c>
      <c r="U5504">
        <v>0</v>
      </c>
      <c r="V5504">
        <v>0</v>
      </c>
      <c r="W5504">
        <v>0</v>
      </c>
      <c r="X5504">
        <v>255.25904205872831</v>
      </c>
      <c r="Y5504">
        <v>0</v>
      </c>
      <c r="Z5504">
        <v>14.034582152405404</v>
      </c>
      <c r="AA5504">
        <v>0</v>
      </c>
      <c r="AB5504">
        <v>27.612412128134075</v>
      </c>
      <c r="AC5504">
        <v>0</v>
      </c>
      <c r="AD5504">
        <v>0</v>
      </c>
      <c r="AE5504">
        <v>296.90603633926776</v>
      </c>
    </row>
    <row r="5505" spans="1:31" x14ac:dyDescent="0.25">
      <c r="A5505">
        <v>1882141</v>
      </c>
      <c r="B5505">
        <v>1</v>
      </c>
      <c r="C5505" t="s">
        <v>81</v>
      </c>
      <c r="D5505" t="s">
        <v>123</v>
      </c>
      <c r="E5505" t="s">
        <v>140</v>
      </c>
      <c r="F5505" t="s">
        <v>15772</v>
      </c>
      <c r="G5505" t="s">
        <v>200</v>
      </c>
      <c r="H5505" t="s">
        <v>143</v>
      </c>
      <c r="I5505" t="s">
        <v>135</v>
      </c>
      <c r="J5505" t="s">
        <v>136</v>
      </c>
      <c r="K5505" t="s">
        <v>137</v>
      </c>
      <c r="L5505" t="s">
        <v>15773</v>
      </c>
      <c r="M5505" t="s">
        <v>15774</v>
      </c>
      <c r="N5505">
        <v>4.716111111</v>
      </c>
      <c r="O5505">
        <v>0</v>
      </c>
      <c r="P5505">
        <v>1</v>
      </c>
      <c r="Q5505">
        <v>0</v>
      </c>
      <c r="R5505">
        <v>0</v>
      </c>
      <c r="S5505">
        <v>0</v>
      </c>
      <c r="T5505">
        <v>0</v>
      </c>
      <c r="U5505">
        <v>0</v>
      </c>
      <c r="V5505">
        <v>0</v>
      </c>
      <c r="W5505">
        <v>0</v>
      </c>
      <c r="X5505">
        <v>1.2730070882225046</v>
      </c>
      <c r="Y5505">
        <v>0</v>
      </c>
      <c r="Z5505">
        <v>0</v>
      </c>
      <c r="AA5505">
        <v>0</v>
      </c>
      <c r="AB5505">
        <v>0</v>
      </c>
      <c r="AC5505">
        <v>0</v>
      </c>
      <c r="AD5505">
        <v>0</v>
      </c>
      <c r="AE5505">
        <v>1.2730070882225046</v>
      </c>
    </row>
    <row r="5506" spans="1:31" x14ac:dyDescent="0.25">
      <c r="A5506">
        <v>1881849</v>
      </c>
      <c r="B5506">
        <v>1</v>
      </c>
      <c r="C5506" t="s">
        <v>80</v>
      </c>
      <c r="D5506" t="s">
        <v>109</v>
      </c>
      <c r="E5506" t="s">
        <v>146</v>
      </c>
      <c r="F5506" t="s">
        <v>15775</v>
      </c>
      <c r="G5506" t="s">
        <v>148</v>
      </c>
      <c r="H5506" t="s">
        <v>143</v>
      </c>
      <c r="I5506" t="s">
        <v>135</v>
      </c>
      <c r="J5506" t="s">
        <v>136</v>
      </c>
      <c r="K5506" t="s">
        <v>137</v>
      </c>
      <c r="L5506" t="s">
        <v>15776</v>
      </c>
      <c r="M5506" t="s">
        <v>15777</v>
      </c>
      <c r="N5506">
        <v>2.034166666</v>
      </c>
      <c r="O5506">
        <v>0</v>
      </c>
      <c r="P5506">
        <v>31</v>
      </c>
      <c r="Q5506">
        <v>0</v>
      </c>
      <c r="R5506">
        <v>2</v>
      </c>
      <c r="S5506">
        <v>0</v>
      </c>
      <c r="T5506">
        <v>6</v>
      </c>
      <c r="U5506">
        <v>0</v>
      </c>
      <c r="V5506">
        <v>0</v>
      </c>
      <c r="W5506">
        <v>0</v>
      </c>
      <c r="X5506">
        <v>16.799218293627749</v>
      </c>
      <c r="Y5506">
        <v>0</v>
      </c>
      <c r="Z5506">
        <v>17.166688841620093</v>
      </c>
      <c r="AA5506">
        <v>0</v>
      </c>
      <c r="AB5506">
        <v>8.3705302100185381</v>
      </c>
      <c r="AC5506">
        <v>0</v>
      </c>
      <c r="AD5506">
        <v>0</v>
      </c>
      <c r="AE5506">
        <v>42.336437345266383</v>
      </c>
    </row>
    <row r="5507" spans="1:31" x14ac:dyDescent="0.25">
      <c r="A5507">
        <v>1881949</v>
      </c>
      <c r="B5507">
        <v>1</v>
      </c>
      <c r="C5507" t="s">
        <v>80</v>
      </c>
      <c r="D5507" t="s">
        <v>104</v>
      </c>
      <c r="E5507" t="s">
        <v>158</v>
      </c>
      <c r="F5507" t="s">
        <v>15778</v>
      </c>
      <c r="G5507" t="s">
        <v>219</v>
      </c>
      <c r="H5507" t="s">
        <v>134</v>
      </c>
      <c r="I5507" t="s">
        <v>135</v>
      </c>
      <c r="J5507" t="s">
        <v>136</v>
      </c>
      <c r="K5507" t="s">
        <v>137</v>
      </c>
      <c r="L5507" t="s">
        <v>15779</v>
      </c>
      <c r="M5507" t="s">
        <v>15780</v>
      </c>
      <c r="N5507">
        <v>4.7805555550000003</v>
      </c>
      <c r="O5507">
        <v>0</v>
      </c>
      <c r="P5507">
        <v>26</v>
      </c>
      <c r="Q5507">
        <v>0</v>
      </c>
      <c r="R5507">
        <v>2</v>
      </c>
      <c r="S5507">
        <v>0</v>
      </c>
      <c r="T5507">
        <v>4</v>
      </c>
      <c r="U5507">
        <v>0</v>
      </c>
      <c r="V5507">
        <v>0</v>
      </c>
      <c r="W5507">
        <v>0</v>
      </c>
      <c r="X5507">
        <v>57.146445993111421</v>
      </c>
      <c r="Y5507">
        <v>0</v>
      </c>
      <c r="Z5507">
        <v>1.0550238379873502</v>
      </c>
      <c r="AA5507">
        <v>0</v>
      </c>
      <c r="AB5507">
        <v>5.8835190646514013</v>
      </c>
      <c r="AC5507">
        <v>0</v>
      </c>
      <c r="AD5507">
        <v>0</v>
      </c>
      <c r="AE5507">
        <v>64.084988895750172</v>
      </c>
    </row>
    <row r="5508" spans="1:31" x14ac:dyDescent="0.25">
      <c r="A5508">
        <v>1882370</v>
      </c>
      <c r="B5508">
        <v>1</v>
      </c>
      <c r="C5508" t="s">
        <v>81</v>
      </c>
      <c r="D5508" t="s">
        <v>113</v>
      </c>
      <c r="E5508" t="s">
        <v>140</v>
      </c>
      <c r="F5508" t="s">
        <v>15781</v>
      </c>
      <c r="G5508" t="s">
        <v>142</v>
      </c>
      <c r="H5508" t="s">
        <v>143</v>
      </c>
      <c r="I5508" t="s">
        <v>135</v>
      </c>
      <c r="J5508" t="s">
        <v>136</v>
      </c>
      <c r="K5508" t="s">
        <v>137</v>
      </c>
      <c r="L5508" t="s">
        <v>15782</v>
      </c>
      <c r="M5508" t="s">
        <v>15783</v>
      </c>
      <c r="N5508">
        <v>1.2541666659999999</v>
      </c>
      <c r="O5508">
        <v>0</v>
      </c>
      <c r="P5508">
        <v>1</v>
      </c>
      <c r="Q5508">
        <v>0</v>
      </c>
      <c r="R5508">
        <v>0</v>
      </c>
      <c r="S5508">
        <v>0</v>
      </c>
      <c r="T5508">
        <v>0</v>
      </c>
      <c r="U5508">
        <v>0</v>
      </c>
      <c r="V5508">
        <v>0</v>
      </c>
      <c r="W5508">
        <v>0</v>
      </c>
      <c r="X5508">
        <v>0.75256058937474668</v>
      </c>
      <c r="Y5508">
        <v>0</v>
      </c>
      <c r="Z5508">
        <v>0</v>
      </c>
      <c r="AA5508">
        <v>0</v>
      </c>
      <c r="AB5508">
        <v>0</v>
      </c>
      <c r="AC5508">
        <v>0</v>
      </c>
      <c r="AD5508">
        <v>0</v>
      </c>
      <c r="AE5508">
        <v>0.75256058937474668</v>
      </c>
    </row>
    <row r="5509" spans="1:31" x14ac:dyDescent="0.25">
      <c r="A5509">
        <v>1881886</v>
      </c>
      <c r="B5509">
        <v>1</v>
      </c>
      <c r="C5509" t="s">
        <v>80</v>
      </c>
      <c r="D5509" t="s">
        <v>108</v>
      </c>
      <c r="E5509" t="s">
        <v>131</v>
      </c>
      <c r="F5509" t="s">
        <v>8998</v>
      </c>
      <c r="G5509" t="s">
        <v>133</v>
      </c>
      <c r="H5509" t="s">
        <v>134</v>
      </c>
      <c r="I5509" t="s">
        <v>135</v>
      </c>
      <c r="J5509" t="s">
        <v>136</v>
      </c>
      <c r="K5509" t="s">
        <v>137</v>
      </c>
      <c r="L5509" t="s">
        <v>15784</v>
      </c>
      <c r="M5509" t="s">
        <v>15785</v>
      </c>
      <c r="N5509">
        <v>0.42027777700000002</v>
      </c>
      <c r="O5509">
        <v>0</v>
      </c>
      <c r="P5509">
        <v>757</v>
      </c>
      <c r="Q5509">
        <v>3</v>
      </c>
      <c r="R5509">
        <v>85</v>
      </c>
      <c r="S5509">
        <v>3</v>
      </c>
      <c r="T5509">
        <v>129</v>
      </c>
      <c r="U5509">
        <v>1</v>
      </c>
      <c r="V5509">
        <v>0</v>
      </c>
      <c r="W5509">
        <v>0</v>
      </c>
      <c r="X5509">
        <v>66.787280450912903</v>
      </c>
      <c r="Y5509">
        <v>16.037952508874522</v>
      </c>
      <c r="Z5509">
        <v>50.018584453154375</v>
      </c>
      <c r="AA5509">
        <v>21.690409577023928</v>
      </c>
      <c r="AB5509">
        <v>55.905779053806405</v>
      </c>
      <c r="AC5509">
        <v>15.967562991065996</v>
      </c>
      <c r="AD5509">
        <v>0</v>
      </c>
      <c r="AE5509">
        <v>226.40756903483813</v>
      </c>
    </row>
    <row r="5510" spans="1:31" x14ac:dyDescent="0.25">
      <c r="A5510">
        <v>1882427</v>
      </c>
      <c r="B5510">
        <v>1</v>
      </c>
      <c r="C5510" t="s">
        <v>81</v>
      </c>
      <c r="D5510" t="s">
        <v>122</v>
      </c>
      <c r="E5510" t="s">
        <v>169</v>
      </c>
      <c r="F5510" t="s">
        <v>8405</v>
      </c>
      <c r="G5510" t="s">
        <v>183</v>
      </c>
      <c r="H5510" t="s">
        <v>143</v>
      </c>
      <c r="I5510" t="s">
        <v>135</v>
      </c>
      <c r="J5510" t="s">
        <v>136</v>
      </c>
      <c r="K5510" t="s">
        <v>137</v>
      </c>
      <c r="L5510" t="s">
        <v>15786</v>
      </c>
      <c r="M5510" t="s">
        <v>15787</v>
      </c>
      <c r="N5510">
        <v>0.41</v>
      </c>
      <c r="O5510">
        <v>0</v>
      </c>
      <c r="P5510">
        <v>102</v>
      </c>
      <c r="Q5510">
        <v>0</v>
      </c>
      <c r="R5510">
        <v>6</v>
      </c>
      <c r="S5510">
        <v>0</v>
      </c>
      <c r="T5510">
        <v>11</v>
      </c>
      <c r="U5510">
        <v>0</v>
      </c>
      <c r="V5510">
        <v>0</v>
      </c>
      <c r="W5510">
        <v>0</v>
      </c>
      <c r="X5510">
        <v>7.469554294828888</v>
      </c>
      <c r="Y5510">
        <v>0</v>
      </c>
      <c r="Z5510">
        <v>0.64596617641846055</v>
      </c>
      <c r="AA5510">
        <v>0</v>
      </c>
      <c r="AB5510">
        <v>0.31416769056430671</v>
      </c>
      <c r="AC5510">
        <v>0</v>
      </c>
      <c r="AD5510">
        <v>0</v>
      </c>
      <c r="AE5510">
        <v>8.4296881618116561</v>
      </c>
    </row>
    <row r="5511" spans="1:31" x14ac:dyDescent="0.25">
      <c r="A5511">
        <v>1882035</v>
      </c>
      <c r="B5511">
        <v>1</v>
      </c>
      <c r="C5511" t="s">
        <v>80</v>
      </c>
      <c r="D5511" t="s">
        <v>99</v>
      </c>
      <c r="E5511" t="s">
        <v>140</v>
      </c>
      <c r="F5511" t="s">
        <v>15788</v>
      </c>
      <c r="G5511" t="s">
        <v>163</v>
      </c>
      <c r="H5511" t="s">
        <v>143</v>
      </c>
      <c r="I5511" t="s">
        <v>135</v>
      </c>
      <c r="J5511" t="s">
        <v>136</v>
      </c>
      <c r="K5511" t="s">
        <v>137</v>
      </c>
      <c r="L5511" t="s">
        <v>15789</v>
      </c>
      <c r="M5511" t="s">
        <v>15790</v>
      </c>
      <c r="N5511">
        <v>3.466111111</v>
      </c>
      <c r="O5511">
        <v>0</v>
      </c>
      <c r="P5511">
        <v>0</v>
      </c>
      <c r="Q5511">
        <v>0</v>
      </c>
      <c r="R5511">
        <v>0</v>
      </c>
      <c r="S5511">
        <v>0</v>
      </c>
      <c r="T5511">
        <v>0</v>
      </c>
      <c r="U5511">
        <v>0</v>
      </c>
      <c r="V5511">
        <v>1</v>
      </c>
      <c r="W5511">
        <v>0</v>
      </c>
      <c r="X5511">
        <v>0</v>
      </c>
      <c r="Y5511">
        <v>0</v>
      </c>
      <c r="Z5511">
        <v>0</v>
      </c>
      <c r="AA5511">
        <v>0</v>
      </c>
      <c r="AB5511">
        <v>0</v>
      </c>
      <c r="AC5511">
        <v>0</v>
      </c>
      <c r="AD5511">
        <v>1.8209540503055637</v>
      </c>
      <c r="AE5511">
        <v>1.8209540503055637</v>
      </c>
    </row>
    <row r="5512" spans="1:31" x14ac:dyDescent="0.25">
      <c r="A5512">
        <v>1881984</v>
      </c>
      <c r="B5512">
        <v>1</v>
      </c>
      <c r="C5512" t="s">
        <v>80</v>
      </c>
      <c r="D5512" t="s">
        <v>108</v>
      </c>
      <c r="E5512" t="s">
        <v>146</v>
      </c>
      <c r="F5512" t="s">
        <v>15791</v>
      </c>
      <c r="G5512" t="s">
        <v>363</v>
      </c>
      <c r="H5512" t="s">
        <v>143</v>
      </c>
      <c r="I5512" t="s">
        <v>135</v>
      </c>
      <c r="J5512" t="s">
        <v>136</v>
      </c>
      <c r="K5512" t="s">
        <v>137</v>
      </c>
      <c r="L5512" t="s">
        <v>15792</v>
      </c>
      <c r="M5512" t="s">
        <v>15793</v>
      </c>
      <c r="N5512">
        <v>11.050555555000001</v>
      </c>
      <c r="O5512">
        <v>0</v>
      </c>
      <c r="P5512">
        <v>11</v>
      </c>
      <c r="Q5512">
        <v>0</v>
      </c>
      <c r="R5512">
        <v>2</v>
      </c>
      <c r="S5512">
        <v>0</v>
      </c>
      <c r="T5512">
        <v>1</v>
      </c>
      <c r="U5512">
        <v>0</v>
      </c>
      <c r="V5512">
        <v>0</v>
      </c>
      <c r="W5512">
        <v>0</v>
      </c>
      <c r="X5512">
        <v>14.099208089211373</v>
      </c>
      <c r="Y5512">
        <v>0</v>
      </c>
      <c r="Z5512">
        <v>26.477228511875374</v>
      </c>
      <c r="AA5512">
        <v>0</v>
      </c>
      <c r="AB5512">
        <v>0</v>
      </c>
      <c r="AC5512">
        <v>0</v>
      </c>
      <c r="AD5512">
        <v>0</v>
      </c>
      <c r="AE5512">
        <v>40.576436601086748</v>
      </c>
    </row>
    <row r="5513" spans="1:31" x14ac:dyDescent="0.25">
      <c r="A5513">
        <v>1882147</v>
      </c>
      <c r="B5513">
        <v>1</v>
      </c>
      <c r="C5513" t="s">
        <v>80</v>
      </c>
      <c r="D5513" t="s">
        <v>83</v>
      </c>
      <c r="E5513" t="s">
        <v>140</v>
      </c>
      <c r="F5513" t="s">
        <v>15794</v>
      </c>
      <c r="G5513" t="s">
        <v>142</v>
      </c>
      <c r="H5513" t="s">
        <v>143</v>
      </c>
      <c r="I5513" t="s">
        <v>135</v>
      </c>
      <c r="J5513" t="s">
        <v>136</v>
      </c>
      <c r="K5513" t="s">
        <v>137</v>
      </c>
      <c r="L5513" t="s">
        <v>15795</v>
      </c>
      <c r="M5513" t="s">
        <v>15796</v>
      </c>
      <c r="N5513">
        <v>2.719166666</v>
      </c>
      <c r="O5513">
        <v>0</v>
      </c>
      <c r="P5513">
        <v>2</v>
      </c>
      <c r="Q5513">
        <v>0</v>
      </c>
      <c r="R5513">
        <v>0</v>
      </c>
      <c r="S5513">
        <v>0</v>
      </c>
      <c r="T5513">
        <v>0</v>
      </c>
      <c r="U5513">
        <v>0</v>
      </c>
      <c r="V5513">
        <v>0</v>
      </c>
      <c r="W5513">
        <v>0</v>
      </c>
      <c r="X5513">
        <v>1.5432159200788893E-2</v>
      </c>
      <c r="Y5513">
        <v>0</v>
      </c>
      <c r="Z5513">
        <v>0</v>
      </c>
      <c r="AA5513">
        <v>0</v>
      </c>
      <c r="AB5513">
        <v>0</v>
      </c>
      <c r="AC5513">
        <v>0</v>
      </c>
      <c r="AD5513">
        <v>0</v>
      </c>
      <c r="AE5513">
        <v>1.5432159200788893E-2</v>
      </c>
    </row>
    <row r="5514" spans="1:31" x14ac:dyDescent="0.25">
      <c r="A5514">
        <v>1882124</v>
      </c>
      <c r="B5514">
        <v>1</v>
      </c>
      <c r="C5514" t="s">
        <v>81</v>
      </c>
      <c r="D5514" t="s">
        <v>128</v>
      </c>
      <c r="E5514" t="s">
        <v>140</v>
      </c>
      <c r="F5514" t="s">
        <v>15797</v>
      </c>
      <c r="G5514" t="s">
        <v>207</v>
      </c>
      <c r="H5514" t="s">
        <v>143</v>
      </c>
      <c r="I5514" t="s">
        <v>135</v>
      </c>
      <c r="J5514" t="s">
        <v>136</v>
      </c>
      <c r="K5514" t="s">
        <v>137</v>
      </c>
      <c r="L5514" t="s">
        <v>15798</v>
      </c>
      <c r="M5514" t="s">
        <v>15799</v>
      </c>
      <c r="N5514">
        <v>5.8608333330000004</v>
      </c>
      <c r="O5514">
        <v>0</v>
      </c>
      <c r="P5514">
        <v>12</v>
      </c>
      <c r="Q5514">
        <v>0</v>
      </c>
      <c r="R5514">
        <v>0</v>
      </c>
      <c r="S5514">
        <v>0</v>
      </c>
      <c r="T5514">
        <v>0</v>
      </c>
      <c r="U5514">
        <v>0</v>
      </c>
      <c r="V5514">
        <v>0</v>
      </c>
      <c r="W5514">
        <v>0</v>
      </c>
      <c r="X5514">
        <v>15.823069999181254</v>
      </c>
      <c r="Y5514">
        <v>0</v>
      </c>
      <c r="Z5514">
        <v>0</v>
      </c>
      <c r="AA5514">
        <v>0</v>
      </c>
      <c r="AB5514">
        <v>0</v>
      </c>
      <c r="AC5514">
        <v>0</v>
      </c>
      <c r="AD5514">
        <v>0</v>
      </c>
      <c r="AE5514">
        <v>15.823069999181254</v>
      </c>
    </row>
    <row r="5515" spans="1:31" x14ac:dyDescent="0.25">
      <c r="A5515">
        <v>1882293</v>
      </c>
      <c r="B5515">
        <v>1</v>
      </c>
      <c r="C5515" t="s">
        <v>80</v>
      </c>
      <c r="D5515" t="s">
        <v>87</v>
      </c>
      <c r="E5515" t="s">
        <v>158</v>
      </c>
      <c r="F5515" t="s">
        <v>15632</v>
      </c>
      <c r="G5515" t="s">
        <v>133</v>
      </c>
      <c r="H5515" t="s">
        <v>134</v>
      </c>
      <c r="I5515" t="s">
        <v>135</v>
      </c>
      <c r="J5515" t="s">
        <v>136</v>
      </c>
      <c r="K5515" t="s">
        <v>137</v>
      </c>
      <c r="L5515" t="s">
        <v>15800</v>
      </c>
      <c r="M5515" t="s">
        <v>15801</v>
      </c>
      <c r="N5515">
        <v>2.986111111</v>
      </c>
      <c r="O5515">
        <v>2</v>
      </c>
      <c r="P5515">
        <v>704</v>
      </c>
      <c r="Q5515">
        <v>2</v>
      </c>
      <c r="R5515">
        <v>24</v>
      </c>
      <c r="S5515">
        <v>19</v>
      </c>
      <c r="T5515">
        <v>82</v>
      </c>
      <c r="U5515">
        <v>9</v>
      </c>
      <c r="V5515">
        <v>1</v>
      </c>
      <c r="W5515">
        <v>1.3560324735718035</v>
      </c>
      <c r="X5515">
        <v>698.49146515587472</v>
      </c>
      <c r="Y5515">
        <v>4.7243291681995787</v>
      </c>
      <c r="Z5515">
        <v>42.573057277199055</v>
      </c>
      <c r="AA5515">
        <v>662.91973328170934</v>
      </c>
      <c r="AB5515">
        <v>252.09570992211812</v>
      </c>
      <c r="AC5515">
        <v>783.28204245533732</v>
      </c>
      <c r="AD5515">
        <v>177.21895546134402</v>
      </c>
      <c r="AE5515">
        <v>2622.661325195354</v>
      </c>
    </row>
    <row r="5516" spans="1:31" x14ac:dyDescent="0.25">
      <c r="A5516">
        <v>1882061</v>
      </c>
      <c r="B5516">
        <v>1</v>
      </c>
      <c r="C5516" t="s">
        <v>81</v>
      </c>
      <c r="D5516" t="s">
        <v>127</v>
      </c>
      <c r="E5516" t="s">
        <v>146</v>
      </c>
      <c r="F5516" t="s">
        <v>15802</v>
      </c>
      <c r="G5516" t="s">
        <v>148</v>
      </c>
      <c r="H5516" t="s">
        <v>143</v>
      </c>
      <c r="I5516" t="s">
        <v>135</v>
      </c>
      <c r="J5516" t="s">
        <v>136</v>
      </c>
      <c r="K5516" t="s">
        <v>137</v>
      </c>
      <c r="L5516" t="s">
        <v>15803</v>
      </c>
      <c r="M5516" t="s">
        <v>15804</v>
      </c>
      <c r="N5516">
        <v>8.471944444</v>
      </c>
      <c r="O5516">
        <v>0</v>
      </c>
      <c r="P5516">
        <v>30</v>
      </c>
      <c r="Q5516">
        <v>0</v>
      </c>
      <c r="R5516">
        <v>0</v>
      </c>
      <c r="S5516">
        <v>0</v>
      </c>
      <c r="T5516">
        <v>0</v>
      </c>
      <c r="U5516">
        <v>0</v>
      </c>
      <c r="V5516">
        <v>0</v>
      </c>
      <c r="W5516">
        <v>0</v>
      </c>
      <c r="X5516">
        <v>62.263394666465246</v>
      </c>
      <c r="Y5516">
        <v>0</v>
      </c>
      <c r="Z5516">
        <v>0</v>
      </c>
      <c r="AA5516">
        <v>0</v>
      </c>
      <c r="AB5516">
        <v>0</v>
      </c>
      <c r="AC5516">
        <v>0</v>
      </c>
      <c r="AD5516">
        <v>0</v>
      </c>
      <c r="AE5516">
        <v>62.263394666465246</v>
      </c>
    </row>
    <row r="5517" spans="1:31" x14ac:dyDescent="0.25">
      <c r="A5517">
        <v>1881915</v>
      </c>
      <c r="B5517">
        <v>1</v>
      </c>
      <c r="C5517" t="s">
        <v>80</v>
      </c>
      <c r="D5517" t="s">
        <v>96</v>
      </c>
      <c r="E5517" t="s">
        <v>146</v>
      </c>
      <c r="F5517" t="s">
        <v>15805</v>
      </c>
      <c r="G5517" t="s">
        <v>148</v>
      </c>
      <c r="H5517" t="s">
        <v>143</v>
      </c>
      <c r="I5517" t="s">
        <v>135</v>
      </c>
      <c r="J5517" t="s">
        <v>136</v>
      </c>
      <c r="K5517" t="s">
        <v>137</v>
      </c>
      <c r="L5517" t="s">
        <v>15806</v>
      </c>
      <c r="M5517" t="s">
        <v>15807</v>
      </c>
      <c r="N5517">
        <v>7.159444444</v>
      </c>
      <c r="O5517">
        <v>0</v>
      </c>
      <c r="P5517">
        <v>27</v>
      </c>
      <c r="Q5517">
        <v>0</v>
      </c>
      <c r="R5517">
        <v>0</v>
      </c>
      <c r="S5517">
        <v>0</v>
      </c>
      <c r="T5517">
        <v>0</v>
      </c>
      <c r="U5517">
        <v>0</v>
      </c>
      <c r="V5517">
        <v>0</v>
      </c>
      <c r="W5517">
        <v>0</v>
      </c>
      <c r="X5517">
        <v>117.32540089293835</v>
      </c>
      <c r="Y5517">
        <v>0</v>
      </c>
      <c r="Z5517">
        <v>0</v>
      </c>
      <c r="AA5517">
        <v>0</v>
      </c>
      <c r="AB5517">
        <v>0</v>
      </c>
      <c r="AC5517">
        <v>0</v>
      </c>
      <c r="AD5517">
        <v>0</v>
      </c>
      <c r="AE5517">
        <v>117.32540089293835</v>
      </c>
    </row>
    <row r="5518" spans="1:31" x14ac:dyDescent="0.25">
      <c r="A5518">
        <v>1882356</v>
      </c>
      <c r="B5518">
        <v>1</v>
      </c>
      <c r="C5518" t="s">
        <v>81</v>
      </c>
      <c r="D5518" t="s">
        <v>112</v>
      </c>
      <c r="E5518" t="s">
        <v>140</v>
      </c>
      <c r="F5518" t="s">
        <v>15808</v>
      </c>
      <c r="G5518" t="s">
        <v>207</v>
      </c>
      <c r="H5518" t="s">
        <v>143</v>
      </c>
      <c r="I5518" t="s">
        <v>135</v>
      </c>
      <c r="J5518" t="s">
        <v>136</v>
      </c>
      <c r="K5518" t="s">
        <v>137</v>
      </c>
      <c r="L5518" t="s">
        <v>15809</v>
      </c>
      <c r="M5518" t="s">
        <v>15810</v>
      </c>
      <c r="N5518">
        <v>2.1241666659999998</v>
      </c>
      <c r="O5518">
        <v>0</v>
      </c>
      <c r="P5518">
        <v>9</v>
      </c>
      <c r="Q5518">
        <v>0</v>
      </c>
      <c r="R5518">
        <v>0</v>
      </c>
      <c r="S5518">
        <v>0</v>
      </c>
      <c r="T5518">
        <v>0</v>
      </c>
      <c r="U5518">
        <v>0</v>
      </c>
      <c r="V5518">
        <v>0</v>
      </c>
      <c r="W5518">
        <v>0</v>
      </c>
      <c r="X5518">
        <v>3.8496509414608462</v>
      </c>
      <c r="Y5518">
        <v>0</v>
      </c>
      <c r="Z5518">
        <v>0</v>
      </c>
      <c r="AA5518">
        <v>0</v>
      </c>
      <c r="AB5518">
        <v>0</v>
      </c>
      <c r="AC5518">
        <v>0</v>
      </c>
      <c r="AD5518">
        <v>0</v>
      </c>
      <c r="AE5518">
        <v>3.8496509414608462</v>
      </c>
    </row>
    <row r="5519" spans="1:31" x14ac:dyDescent="0.25">
      <c r="A5519">
        <v>1882399</v>
      </c>
      <c r="B5519">
        <v>1</v>
      </c>
      <c r="C5519" t="s">
        <v>80</v>
      </c>
      <c r="D5519" t="s">
        <v>103</v>
      </c>
      <c r="E5519" t="s">
        <v>146</v>
      </c>
      <c r="F5519" t="s">
        <v>15811</v>
      </c>
      <c r="G5519" t="s">
        <v>148</v>
      </c>
      <c r="H5519" t="s">
        <v>143</v>
      </c>
      <c r="I5519" t="s">
        <v>135</v>
      </c>
      <c r="J5519" t="s">
        <v>136</v>
      </c>
      <c r="K5519" t="s">
        <v>137</v>
      </c>
      <c r="L5519" t="s">
        <v>15812</v>
      </c>
      <c r="M5519" t="s">
        <v>15813</v>
      </c>
      <c r="N5519">
        <v>1.882222222</v>
      </c>
      <c r="O5519">
        <v>0</v>
      </c>
      <c r="P5519">
        <v>13</v>
      </c>
      <c r="Q5519">
        <v>0</v>
      </c>
      <c r="R5519">
        <v>0</v>
      </c>
      <c r="S5519">
        <v>0</v>
      </c>
      <c r="T5519">
        <v>0</v>
      </c>
      <c r="U5519">
        <v>0</v>
      </c>
      <c r="V5519">
        <v>0</v>
      </c>
      <c r="W5519">
        <v>0</v>
      </c>
      <c r="X5519">
        <v>3.0830834074857068</v>
      </c>
      <c r="Y5519">
        <v>0</v>
      </c>
      <c r="Z5519">
        <v>0</v>
      </c>
      <c r="AA5519">
        <v>0</v>
      </c>
      <c r="AB5519">
        <v>0</v>
      </c>
      <c r="AC5519">
        <v>0</v>
      </c>
      <c r="AD5519">
        <v>0</v>
      </c>
      <c r="AE5519">
        <v>3.0830834074857068</v>
      </c>
    </row>
    <row r="5520" spans="1:31" x14ac:dyDescent="0.25">
      <c r="A5520">
        <v>1881852</v>
      </c>
      <c r="B5520">
        <v>1</v>
      </c>
      <c r="C5520" t="s">
        <v>80</v>
      </c>
      <c r="D5520" t="s">
        <v>105</v>
      </c>
      <c r="E5520" t="s">
        <v>158</v>
      </c>
      <c r="F5520" t="s">
        <v>15814</v>
      </c>
      <c r="G5520" t="s">
        <v>219</v>
      </c>
      <c r="H5520" t="s">
        <v>134</v>
      </c>
      <c r="I5520" t="s">
        <v>135</v>
      </c>
      <c r="J5520" t="s">
        <v>136</v>
      </c>
      <c r="K5520" t="s">
        <v>137</v>
      </c>
      <c r="L5520" t="s">
        <v>15815</v>
      </c>
      <c r="M5520" t="s">
        <v>15816</v>
      </c>
      <c r="N5520">
        <v>2.3652777770000002</v>
      </c>
      <c r="O5520">
        <v>0</v>
      </c>
      <c r="P5520">
        <v>275</v>
      </c>
      <c r="Q5520">
        <v>0</v>
      </c>
      <c r="R5520">
        <v>7</v>
      </c>
      <c r="S5520">
        <v>0</v>
      </c>
      <c r="T5520">
        <v>28</v>
      </c>
      <c r="U5520">
        <v>0</v>
      </c>
      <c r="V5520">
        <v>0</v>
      </c>
      <c r="W5520">
        <v>0</v>
      </c>
      <c r="X5520">
        <v>74.837619598066382</v>
      </c>
      <c r="Y5520">
        <v>0</v>
      </c>
      <c r="Z5520">
        <v>4.169786025928695</v>
      </c>
      <c r="AA5520">
        <v>0</v>
      </c>
      <c r="AB5520">
        <v>33.312366159486217</v>
      </c>
      <c r="AC5520">
        <v>0</v>
      </c>
      <c r="AD5520">
        <v>0</v>
      </c>
      <c r="AE5520">
        <v>112.3197717834813</v>
      </c>
    </row>
    <row r="5521" spans="1:31" x14ac:dyDescent="0.25">
      <c r="A5521">
        <v>1882024</v>
      </c>
      <c r="B5521">
        <v>1</v>
      </c>
      <c r="C5521" t="s">
        <v>80</v>
      </c>
      <c r="D5521" t="s">
        <v>98</v>
      </c>
      <c r="E5521" t="s">
        <v>146</v>
      </c>
      <c r="F5521" t="s">
        <v>15817</v>
      </c>
      <c r="G5521" t="s">
        <v>148</v>
      </c>
      <c r="H5521" t="s">
        <v>143</v>
      </c>
      <c r="I5521" t="s">
        <v>135</v>
      </c>
      <c r="J5521" t="s">
        <v>136</v>
      </c>
      <c r="K5521" t="s">
        <v>137</v>
      </c>
      <c r="L5521" t="s">
        <v>15818</v>
      </c>
      <c r="M5521" t="s">
        <v>15819</v>
      </c>
      <c r="N5521">
        <v>1.260555555</v>
      </c>
      <c r="O5521">
        <v>0</v>
      </c>
      <c r="P5521">
        <v>0</v>
      </c>
      <c r="Q5521">
        <v>0</v>
      </c>
      <c r="R5521">
        <v>2</v>
      </c>
      <c r="S5521">
        <v>0</v>
      </c>
      <c r="T5521">
        <v>1</v>
      </c>
      <c r="U5521">
        <v>0</v>
      </c>
      <c r="V5521">
        <v>0</v>
      </c>
      <c r="W5521">
        <v>0</v>
      </c>
      <c r="X5521">
        <v>0</v>
      </c>
      <c r="Y5521">
        <v>0</v>
      </c>
      <c r="Z5521">
        <v>18.744508187866902</v>
      </c>
      <c r="AA5521">
        <v>0</v>
      </c>
      <c r="AB5521">
        <v>22.448714730120589</v>
      </c>
      <c r="AC5521">
        <v>0</v>
      </c>
      <c r="AD5521">
        <v>0</v>
      </c>
      <c r="AE5521">
        <v>41.193222917987491</v>
      </c>
    </row>
    <row r="5522" spans="1:31" x14ac:dyDescent="0.25">
      <c r="A5522">
        <v>1881895</v>
      </c>
      <c r="B5522">
        <v>1</v>
      </c>
      <c r="C5522" t="s">
        <v>80</v>
      </c>
      <c r="D5522" t="s">
        <v>110</v>
      </c>
      <c r="E5522" t="s">
        <v>146</v>
      </c>
      <c r="F5522" t="s">
        <v>15820</v>
      </c>
      <c r="G5522" t="s">
        <v>171</v>
      </c>
      <c r="H5522" t="s">
        <v>143</v>
      </c>
      <c r="I5522" t="s">
        <v>135</v>
      </c>
      <c r="J5522" t="s">
        <v>136</v>
      </c>
      <c r="K5522" t="s">
        <v>172</v>
      </c>
      <c r="L5522" t="s">
        <v>15821</v>
      </c>
      <c r="M5522" t="s">
        <v>15822</v>
      </c>
      <c r="N5522">
        <v>7.8093674999999996</v>
      </c>
      <c r="O5522">
        <v>0</v>
      </c>
      <c r="P5522">
        <v>345</v>
      </c>
      <c r="Q5522">
        <v>0</v>
      </c>
      <c r="R5522">
        <v>0</v>
      </c>
      <c r="S5522">
        <v>0</v>
      </c>
      <c r="T5522">
        <v>25</v>
      </c>
      <c r="U5522">
        <v>0</v>
      </c>
      <c r="V5522">
        <v>0</v>
      </c>
      <c r="W5522">
        <v>0</v>
      </c>
      <c r="X5522">
        <v>876.54845356946032</v>
      </c>
      <c r="Y5522">
        <v>0</v>
      </c>
      <c r="Z5522">
        <v>0</v>
      </c>
      <c r="AA5522">
        <v>0</v>
      </c>
      <c r="AB5522">
        <v>428.58403698187215</v>
      </c>
      <c r="AC5522">
        <v>0</v>
      </c>
      <c r="AD5522">
        <v>0</v>
      </c>
      <c r="AE5522">
        <v>1305.1324905513325</v>
      </c>
    </row>
    <row r="5523" spans="1:31" x14ac:dyDescent="0.25">
      <c r="A5523">
        <v>1882144</v>
      </c>
      <c r="B5523">
        <v>1</v>
      </c>
      <c r="C5523" t="s">
        <v>80</v>
      </c>
      <c r="D5523" t="s">
        <v>104</v>
      </c>
      <c r="E5523" t="s">
        <v>146</v>
      </c>
      <c r="F5523" t="s">
        <v>15823</v>
      </c>
      <c r="G5523" t="s">
        <v>142</v>
      </c>
      <c r="H5523" t="s">
        <v>143</v>
      </c>
      <c r="I5523" t="s">
        <v>135</v>
      </c>
      <c r="J5523" t="s">
        <v>136</v>
      </c>
      <c r="K5523" t="s">
        <v>137</v>
      </c>
      <c r="L5523" t="s">
        <v>15824</v>
      </c>
      <c r="M5523" t="s">
        <v>15825</v>
      </c>
      <c r="N5523">
        <v>4.8386111109999996</v>
      </c>
      <c r="O5523">
        <v>0</v>
      </c>
      <c r="P5523">
        <v>31</v>
      </c>
      <c r="Q5523">
        <v>0</v>
      </c>
      <c r="R5523">
        <v>0</v>
      </c>
      <c r="S5523">
        <v>0</v>
      </c>
      <c r="T5523">
        <v>3</v>
      </c>
      <c r="U5523">
        <v>0</v>
      </c>
      <c r="V5523">
        <v>0</v>
      </c>
      <c r="W5523">
        <v>0</v>
      </c>
      <c r="X5523">
        <v>35.661375792706153</v>
      </c>
      <c r="Y5523">
        <v>0</v>
      </c>
      <c r="Z5523">
        <v>0</v>
      </c>
      <c r="AA5523">
        <v>0</v>
      </c>
      <c r="AB5523">
        <v>0.7981619400062917</v>
      </c>
      <c r="AC5523">
        <v>0</v>
      </c>
      <c r="AD5523">
        <v>0</v>
      </c>
      <c r="AE5523">
        <v>36.459537732712441</v>
      </c>
    </row>
    <row r="5524" spans="1:31" x14ac:dyDescent="0.25">
      <c r="A5524">
        <v>1881981</v>
      </c>
      <c r="B5524">
        <v>1</v>
      </c>
      <c r="C5524" t="s">
        <v>80</v>
      </c>
      <c r="D5524" t="s">
        <v>103</v>
      </c>
      <c r="E5524" t="s">
        <v>131</v>
      </c>
      <c r="F5524" t="s">
        <v>4055</v>
      </c>
      <c r="G5524" t="s">
        <v>133</v>
      </c>
      <c r="H5524" t="s">
        <v>134</v>
      </c>
      <c r="I5524" t="s">
        <v>135</v>
      </c>
      <c r="J5524" t="s">
        <v>136</v>
      </c>
      <c r="K5524" t="s">
        <v>137</v>
      </c>
      <c r="L5524" t="s">
        <v>15826</v>
      </c>
      <c r="M5524" t="s">
        <v>15827</v>
      </c>
      <c r="N5524">
        <v>1.1630555549999999</v>
      </c>
      <c r="O5524">
        <v>12</v>
      </c>
      <c r="P5524">
        <v>1177</v>
      </c>
      <c r="Q5524">
        <v>6</v>
      </c>
      <c r="R5524">
        <v>198</v>
      </c>
      <c r="S5524">
        <v>12</v>
      </c>
      <c r="T5524">
        <v>110</v>
      </c>
      <c r="U5524">
        <v>0</v>
      </c>
      <c r="V5524">
        <v>0</v>
      </c>
      <c r="W5524">
        <v>10.36818920727651</v>
      </c>
      <c r="X5524">
        <v>290.19896814849585</v>
      </c>
      <c r="Y5524">
        <v>96.633550181246619</v>
      </c>
      <c r="Z5524">
        <v>274.64086681018512</v>
      </c>
      <c r="AA5524">
        <v>29.424310282404782</v>
      </c>
      <c r="AB5524">
        <v>106.30284290035462</v>
      </c>
      <c r="AC5524">
        <v>0</v>
      </c>
      <c r="AD5524">
        <v>0</v>
      </c>
      <c r="AE5524">
        <v>807.56872752996355</v>
      </c>
    </row>
    <row r="5525" spans="1:31" x14ac:dyDescent="0.25">
      <c r="A5525">
        <v>1882081</v>
      </c>
      <c r="B5525">
        <v>1</v>
      </c>
      <c r="C5525" t="s">
        <v>81</v>
      </c>
      <c r="D5525" t="s">
        <v>113</v>
      </c>
      <c r="E5525" t="s">
        <v>140</v>
      </c>
      <c r="F5525" t="s">
        <v>15828</v>
      </c>
      <c r="G5525" t="s">
        <v>163</v>
      </c>
      <c r="H5525" t="s">
        <v>143</v>
      </c>
      <c r="I5525" t="s">
        <v>135</v>
      </c>
      <c r="J5525" t="s">
        <v>136</v>
      </c>
      <c r="K5525" t="s">
        <v>137</v>
      </c>
      <c r="L5525" t="s">
        <v>15829</v>
      </c>
      <c r="M5525" t="s">
        <v>15830</v>
      </c>
      <c r="N5525">
        <v>2.9436111110000001</v>
      </c>
      <c r="O5525">
        <v>0</v>
      </c>
      <c r="P5525">
        <v>1</v>
      </c>
      <c r="Q5525">
        <v>0</v>
      </c>
      <c r="R5525">
        <v>0</v>
      </c>
      <c r="S5525">
        <v>0</v>
      </c>
      <c r="T5525">
        <v>0</v>
      </c>
      <c r="U5525">
        <v>0</v>
      </c>
      <c r="V5525">
        <v>0</v>
      </c>
      <c r="W5525">
        <v>0</v>
      </c>
      <c r="X5525">
        <v>0.31570397707567222</v>
      </c>
      <c r="Y5525">
        <v>0</v>
      </c>
      <c r="Z5525">
        <v>0</v>
      </c>
      <c r="AA5525">
        <v>0</v>
      </c>
      <c r="AB5525">
        <v>0</v>
      </c>
      <c r="AC5525">
        <v>0</v>
      </c>
      <c r="AD5525">
        <v>0</v>
      </c>
      <c r="AE5525">
        <v>0.31570397707567222</v>
      </c>
    </row>
    <row r="5526" spans="1:31" x14ac:dyDescent="0.25">
      <c r="A5526">
        <v>1881838</v>
      </c>
      <c r="B5526">
        <v>1</v>
      </c>
      <c r="C5526" t="s">
        <v>80</v>
      </c>
      <c r="D5526" t="s">
        <v>103</v>
      </c>
      <c r="E5526" t="s">
        <v>146</v>
      </c>
      <c r="F5526" t="s">
        <v>15831</v>
      </c>
      <c r="G5526" t="s">
        <v>148</v>
      </c>
      <c r="H5526" t="s">
        <v>143</v>
      </c>
      <c r="I5526" t="s">
        <v>135</v>
      </c>
      <c r="J5526" t="s">
        <v>136</v>
      </c>
      <c r="K5526" t="s">
        <v>137</v>
      </c>
      <c r="L5526" t="s">
        <v>15832</v>
      </c>
      <c r="M5526" t="s">
        <v>15833</v>
      </c>
      <c r="N5526">
        <v>0.76361111100000001</v>
      </c>
      <c r="O5526">
        <v>0</v>
      </c>
      <c r="P5526">
        <v>31</v>
      </c>
      <c r="Q5526">
        <v>0</v>
      </c>
      <c r="R5526">
        <v>7</v>
      </c>
      <c r="S5526">
        <v>0</v>
      </c>
      <c r="T5526">
        <v>2</v>
      </c>
      <c r="U5526">
        <v>0</v>
      </c>
      <c r="V5526">
        <v>0</v>
      </c>
      <c r="W5526">
        <v>0</v>
      </c>
      <c r="X5526">
        <v>4.4995607223217551</v>
      </c>
      <c r="Y5526">
        <v>0</v>
      </c>
      <c r="Z5526">
        <v>7.570077052468565</v>
      </c>
      <c r="AA5526">
        <v>0</v>
      </c>
      <c r="AB5526">
        <v>0.21325942829430727</v>
      </c>
      <c r="AC5526">
        <v>0</v>
      </c>
      <c r="AD5526">
        <v>0</v>
      </c>
      <c r="AE5526">
        <v>12.282897203084627</v>
      </c>
    </row>
    <row r="5527" spans="1:31" x14ac:dyDescent="0.25">
      <c r="A5527">
        <v>1882379</v>
      </c>
      <c r="B5527">
        <v>1</v>
      </c>
      <c r="C5527" t="s">
        <v>81</v>
      </c>
      <c r="D5527" t="s">
        <v>115</v>
      </c>
      <c r="E5527" t="s">
        <v>146</v>
      </c>
      <c r="F5527" t="s">
        <v>15834</v>
      </c>
      <c r="G5527" t="s">
        <v>148</v>
      </c>
      <c r="H5527" t="s">
        <v>143</v>
      </c>
      <c r="I5527" t="s">
        <v>135</v>
      </c>
      <c r="J5527" t="s">
        <v>136</v>
      </c>
      <c r="K5527" t="s">
        <v>137</v>
      </c>
      <c r="L5527" t="s">
        <v>15835</v>
      </c>
      <c r="M5527" t="s">
        <v>15836</v>
      </c>
      <c r="N5527">
        <v>2.0272222219999998</v>
      </c>
      <c r="O5527">
        <v>0</v>
      </c>
      <c r="P5527">
        <v>4</v>
      </c>
      <c r="Q5527">
        <v>0</v>
      </c>
      <c r="R5527">
        <v>0</v>
      </c>
      <c r="S5527">
        <v>0</v>
      </c>
      <c r="T5527">
        <v>0</v>
      </c>
      <c r="U5527">
        <v>0</v>
      </c>
      <c r="V5527">
        <v>0</v>
      </c>
      <c r="W5527">
        <v>0</v>
      </c>
      <c r="X5527">
        <v>1.7509735897753274</v>
      </c>
      <c r="Y5527">
        <v>0</v>
      </c>
      <c r="Z5527">
        <v>0</v>
      </c>
      <c r="AA5527">
        <v>0</v>
      </c>
      <c r="AB5527">
        <v>0</v>
      </c>
      <c r="AC5527">
        <v>0</v>
      </c>
      <c r="AD5527">
        <v>0</v>
      </c>
      <c r="AE5527">
        <v>1.7509735897753274</v>
      </c>
    </row>
    <row r="5528" spans="1:31" x14ac:dyDescent="0.25">
      <c r="A5528">
        <v>1882436</v>
      </c>
      <c r="B5528">
        <v>1</v>
      </c>
      <c r="C5528" t="s">
        <v>80</v>
      </c>
      <c r="D5528" t="s">
        <v>100</v>
      </c>
      <c r="E5528" t="s">
        <v>210</v>
      </c>
      <c r="F5528" t="s">
        <v>5304</v>
      </c>
      <c r="G5528" t="s">
        <v>133</v>
      </c>
      <c r="H5528" t="s">
        <v>134</v>
      </c>
      <c r="I5528" t="s">
        <v>135</v>
      </c>
      <c r="J5528" t="s">
        <v>136</v>
      </c>
      <c r="K5528" t="s">
        <v>137</v>
      </c>
      <c r="L5528" t="s">
        <v>15837</v>
      </c>
      <c r="M5528" t="s">
        <v>15838</v>
      </c>
      <c r="N5528">
        <v>2.364166666</v>
      </c>
      <c r="O5528">
        <v>6</v>
      </c>
      <c r="P5528">
        <v>0</v>
      </c>
      <c r="Q5528">
        <v>57</v>
      </c>
      <c r="R5528">
        <v>22</v>
      </c>
      <c r="S5528">
        <v>5</v>
      </c>
      <c r="T5528">
        <v>0</v>
      </c>
      <c r="U5528">
        <v>0</v>
      </c>
      <c r="V5528">
        <v>0</v>
      </c>
      <c r="W5528">
        <v>9.7416898363322755</v>
      </c>
      <c r="X5528">
        <v>0</v>
      </c>
      <c r="Y5528">
        <v>186.5678904487323</v>
      </c>
      <c r="Z5528">
        <v>51.264609395687202</v>
      </c>
      <c r="AA5528">
        <v>52.191965844510669</v>
      </c>
      <c r="AB5528">
        <v>0</v>
      </c>
      <c r="AC5528">
        <v>0</v>
      </c>
      <c r="AD5528">
        <v>0</v>
      </c>
      <c r="AE5528">
        <v>299.76615552526243</v>
      </c>
    </row>
    <row r="5529" spans="1:31" x14ac:dyDescent="0.25">
      <c r="A5529">
        <v>1882127</v>
      </c>
      <c r="B5529">
        <v>1</v>
      </c>
      <c r="C5529" t="s">
        <v>81</v>
      </c>
      <c r="D5529" t="s">
        <v>118</v>
      </c>
      <c r="E5529" t="s">
        <v>140</v>
      </c>
      <c r="F5529" t="s">
        <v>15839</v>
      </c>
      <c r="G5529" t="s">
        <v>501</v>
      </c>
      <c r="H5529" t="s">
        <v>143</v>
      </c>
      <c r="I5529" t="s">
        <v>135</v>
      </c>
      <c r="J5529" t="s">
        <v>136</v>
      </c>
      <c r="K5529" t="s">
        <v>137</v>
      </c>
      <c r="L5529" t="s">
        <v>15840</v>
      </c>
      <c r="M5529" t="s">
        <v>15841</v>
      </c>
      <c r="N5529">
        <v>1.8166666659999999</v>
      </c>
      <c r="O5529">
        <v>0</v>
      </c>
      <c r="P5529">
        <v>11</v>
      </c>
      <c r="Q5529">
        <v>0</v>
      </c>
      <c r="R5529">
        <v>0</v>
      </c>
      <c r="S5529">
        <v>0</v>
      </c>
      <c r="T5529">
        <v>0</v>
      </c>
      <c r="U5529">
        <v>0</v>
      </c>
      <c r="V5529">
        <v>0</v>
      </c>
      <c r="W5529">
        <v>0</v>
      </c>
      <c r="X5529">
        <v>2.9390228961434248</v>
      </c>
      <c r="Y5529">
        <v>0</v>
      </c>
      <c r="Z5529">
        <v>0</v>
      </c>
      <c r="AA5529">
        <v>0</v>
      </c>
      <c r="AB5529">
        <v>0</v>
      </c>
      <c r="AC5529">
        <v>0</v>
      </c>
      <c r="AD5529">
        <v>0</v>
      </c>
      <c r="AE5529">
        <v>2.9390228961434248</v>
      </c>
    </row>
    <row r="5530" spans="1:31" x14ac:dyDescent="0.25">
      <c r="A5530">
        <v>1882290</v>
      </c>
      <c r="B5530">
        <v>1</v>
      </c>
      <c r="C5530" t="s">
        <v>80</v>
      </c>
      <c r="D5530" t="s">
        <v>108</v>
      </c>
      <c r="E5530" t="s">
        <v>146</v>
      </c>
      <c r="F5530" t="s">
        <v>15842</v>
      </c>
      <c r="G5530" t="s">
        <v>148</v>
      </c>
      <c r="H5530" t="s">
        <v>143</v>
      </c>
      <c r="I5530" t="s">
        <v>135</v>
      </c>
      <c r="J5530" t="s">
        <v>136</v>
      </c>
      <c r="K5530" t="s">
        <v>137</v>
      </c>
      <c r="L5530" t="s">
        <v>15843</v>
      </c>
      <c r="M5530" t="s">
        <v>15844</v>
      </c>
      <c r="N5530">
        <v>5.9616666660000002</v>
      </c>
      <c r="O5530">
        <v>0</v>
      </c>
      <c r="P5530">
        <v>11</v>
      </c>
      <c r="Q5530">
        <v>0</v>
      </c>
      <c r="R5530">
        <v>1</v>
      </c>
      <c r="S5530">
        <v>0</v>
      </c>
      <c r="T5530">
        <v>0</v>
      </c>
      <c r="U5530">
        <v>0</v>
      </c>
      <c r="V5530">
        <v>0</v>
      </c>
      <c r="W5530">
        <v>0</v>
      </c>
      <c r="X5530">
        <v>20.876948211533112</v>
      </c>
      <c r="Y5530">
        <v>0</v>
      </c>
      <c r="Z5530">
        <v>0.20473260153555559</v>
      </c>
      <c r="AA5530">
        <v>0</v>
      </c>
      <c r="AB5530">
        <v>0</v>
      </c>
      <c r="AC5530">
        <v>0</v>
      </c>
      <c r="AD5530">
        <v>0</v>
      </c>
      <c r="AE5530">
        <v>21.081680813068669</v>
      </c>
    </row>
    <row r="5531" spans="1:31" x14ac:dyDescent="0.25">
      <c r="A5531">
        <v>1881812</v>
      </c>
      <c r="B5531">
        <v>1</v>
      </c>
      <c r="C5531" t="s">
        <v>80</v>
      </c>
      <c r="D5531" t="s">
        <v>93</v>
      </c>
      <c r="E5531" t="s">
        <v>210</v>
      </c>
      <c r="F5531" t="s">
        <v>8433</v>
      </c>
      <c r="G5531" t="s">
        <v>133</v>
      </c>
      <c r="H5531" t="s">
        <v>134</v>
      </c>
      <c r="I5531" t="s">
        <v>135</v>
      </c>
      <c r="J5531" t="s">
        <v>136</v>
      </c>
      <c r="K5531" t="s">
        <v>137</v>
      </c>
      <c r="L5531" t="s">
        <v>15845</v>
      </c>
      <c r="M5531" t="s">
        <v>15846</v>
      </c>
      <c r="N5531">
        <v>1.431944444</v>
      </c>
      <c r="O5531">
        <v>0</v>
      </c>
      <c r="P5531">
        <v>310</v>
      </c>
      <c r="Q5531">
        <v>16</v>
      </c>
      <c r="R5531">
        <v>160</v>
      </c>
      <c r="S5531">
        <v>2</v>
      </c>
      <c r="T5531">
        <v>93</v>
      </c>
      <c r="U5531">
        <v>0</v>
      </c>
      <c r="V5531">
        <v>0</v>
      </c>
      <c r="W5531">
        <v>0</v>
      </c>
      <c r="X5531">
        <v>65.510375228986902</v>
      </c>
      <c r="Y5531">
        <v>394.32993962088102</v>
      </c>
      <c r="Z5531">
        <v>282.70310409167763</v>
      </c>
      <c r="AA5531">
        <v>3.4255777704590007</v>
      </c>
      <c r="AB5531">
        <v>112.58119850185976</v>
      </c>
      <c r="AC5531">
        <v>0</v>
      </c>
      <c r="AD5531">
        <v>0</v>
      </c>
      <c r="AE5531">
        <v>858.55019521386419</v>
      </c>
    </row>
    <row r="5532" spans="1:31" x14ac:dyDescent="0.25">
      <c r="A5532">
        <v>1882167</v>
      </c>
      <c r="B5532">
        <v>1</v>
      </c>
      <c r="C5532" t="s">
        <v>80</v>
      </c>
      <c r="D5532" t="s">
        <v>102</v>
      </c>
      <c r="E5532" t="s">
        <v>210</v>
      </c>
      <c r="F5532" t="s">
        <v>15847</v>
      </c>
      <c r="G5532" t="s">
        <v>2221</v>
      </c>
      <c r="H5532" t="s">
        <v>134</v>
      </c>
      <c r="I5532" t="s">
        <v>135</v>
      </c>
      <c r="J5532" t="s">
        <v>5</v>
      </c>
      <c r="K5532" t="s">
        <v>137</v>
      </c>
      <c r="L5532" t="s">
        <v>15848</v>
      </c>
      <c r="M5532" t="s">
        <v>15849</v>
      </c>
      <c r="N5532">
        <v>1.6388888880000001</v>
      </c>
      <c r="O5532">
        <v>0</v>
      </c>
      <c r="P5532">
        <v>980</v>
      </c>
      <c r="Q5532">
        <v>6</v>
      </c>
      <c r="R5532">
        <v>192</v>
      </c>
      <c r="S5532">
        <v>6</v>
      </c>
      <c r="T5532">
        <v>95</v>
      </c>
      <c r="U5532">
        <v>0</v>
      </c>
      <c r="V5532">
        <v>0</v>
      </c>
      <c r="W5532">
        <v>0</v>
      </c>
      <c r="X5532">
        <v>294.85040563645526</v>
      </c>
      <c r="Y5532">
        <v>47.690655997332513</v>
      </c>
      <c r="Z5532">
        <v>866.69168316370838</v>
      </c>
      <c r="AA5532">
        <v>87.11721035215696</v>
      </c>
      <c r="AB5532">
        <v>292.90277467500886</v>
      </c>
      <c r="AC5532">
        <v>0</v>
      </c>
      <c r="AD5532">
        <v>0</v>
      </c>
      <c r="AE5532">
        <v>1589.2527298246621</v>
      </c>
    </row>
    <row r="5533" spans="1:31" x14ac:dyDescent="0.25">
      <c r="A5533">
        <v>1882213</v>
      </c>
      <c r="B5533">
        <v>1</v>
      </c>
      <c r="C5533" t="s">
        <v>80</v>
      </c>
      <c r="D5533" t="s">
        <v>103</v>
      </c>
      <c r="E5533" t="s">
        <v>146</v>
      </c>
      <c r="F5533" t="s">
        <v>13473</v>
      </c>
      <c r="G5533" t="s">
        <v>148</v>
      </c>
      <c r="H5533" t="s">
        <v>143</v>
      </c>
      <c r="I5533" t="s">
        <v>135</v>
      </c>
      <c r="J5533" t="s">
        <v>136</v>
      </c>
      <c r="K5533" t="s">
        <v>137</v>
      </c>
      <c r="L5533" t="s">
        <v>15850</v>
      </c>
      <c r="M5533" t="s">
        <v>15851</v>
      </c>
      <c r="N5533">
        <v>2.9249999999999998</v>
      </c>
      <c r="O5533">
        <v>0</v>
      </c>
      <c r="P5533">
        <v>27</v>
      </c>
      <c r="Q5533">
        <v>0</v>
      </c>
      <c r="R5533">
        <v>1</v>
      </c>
      <c r="S5533">
        <v>0</v>
      </c>
      <c r="T5533">
        <v>14</v>
      </c>
      <c r="U5533">
        <v>0</v>
      </c>
      <c r="V5533">
        <v>0</v>
      </c>
      <c r="W5533">
        <v>0</v>
      </c>
      <c r="X5533">
        <v>27.877977503441453</v>
      </c>
      <c r="Y5533">
        <v>0</v>
      </c>
      <c r="Z5533">
        <v>1.1757955746953002</v>
      </c>
      <c r="AA5533">
        <v>0</v>
      </c>
      <c r="AB5533">
        <v>102.4551107590152</v>
      </c>
      <c r="AC5533">
        <v>0</v>
      </c>
      <c r="AD5533">
        <v>0</v>
      </c>
      <c r="AE5533">
        <v>131.50888383715196</v>
      </c>
    </row>
    <row r="5534" spans="1:31" x14ac:dyDescent="0.25">
      <c r="A5534">
        <v>1882250</v>
      </c>
      <c r="B5534">
        <v>1</v>
      </c>
      <c r="C5534" t="s">
        <v>81</v>
      </c>
      <c r="D5534" t="s">
        <v>113</v>
      </c>
      <c r="E5534" t="s">
        <v>140</v>
      </c>
      <c r="F5534" t="s">
        <v>15852</v>
      </c>
      <c r="G5534" t="s">
        <v>163</v>
      </c>
      <c r="H5534" t="s">
        <v>143</v>
      </c>
      <c r="I5534" t="s">
        <v>135</v>
      </c>
      <c r="J5534" t="s">
        <v>136</v>
      </c>
      <c r="K5534" t="s">
        <v>137</v>
      </c>
      <c r="L5534" t="s">
        <v>15853</v>
      </c>
      <c r="M5534" t="s">
        <v>15854</v>
      </c>
      <c r="N5534">
        <v>2.1261111110000002</v>
      </c>
      <c r="O5534">
        <v>0</v>
      </c>
      <c r="P5534">
        <v>1</v>
      </c>
      <c r="Q5534">
        <v>0</v>
      </c>
      <c r="R5534">
        <v>0</v>
      </c>
      <c r="S5534">
        <v>0</v>
      </c>
      <c r="T5534">
        <v>0</v>
      </c>
      <c r="U5534">
        <v>0</v>
      </c>
      <c r="V5534">
        <v>0</v>
      </c>
      <c r="W5534">
        <v>0</v>
      </c>
      <c r="X5534">
        <v>0.30727508271413306</v>
      </c>
      <c r="Y5534">
        <v>0</v>
      </c>
      <c r="Z5534">
        <v>0</v>
      </c>
      <c r="AA5534">
        <v>0</v>
      </c>
      <c r="AB5534">
        <v>0</v>
      </c>
      <c r="AC5534">
        <v>0</v>
      </c>
      <c r="AD5534">
        <v>0</v>
      </c>
      <c r="AE5534">
        <v>0.30727508271413306</v>
      </c>
    </row>
    <row r="5535" spans="1:31" x14ac:dyDescent="0.25">
      <c r="A5535">
        <v>1882353</v>
      </c>
      <c r="B5535">
        <v>1</v>
      </c>
      <c r="C5535" t="s">
        <v>80</v>
      </c>
      <c r="D5535" t="s">
        <v>94</v>
      </c>
      <c r="E5535" t="s">
        <v>146</v>
      </c>
      <c r="F5535" t="s">
        <v>15855</v>
      </c>
      <c r="G5535" t="s">
        <v>148</v>
      </c>
      <c r="H5535" t="s">
        <v>143</v>
      </c>
      <c r="I5535" t="s">
        <v>135</v>
      </c>
      <c r="J5535" t="s">
        <v>136</v>
      </c>
      <c r="K5535" t="s">
        <v>137</v>
      </c>
      <c r="L5535" t="s">
        <v>15856</v>
      </c>
      <c r="M5535" t="s">
        <v>15857</v>
      </c>
      <c r="N5535">
        <v>2.3491666659999999</v>
      </c>
      <c r="O5535">
        <v>0</v>
      </c>
      <c r="P5535">
        <v>77</v>
      </c>
      <c r="Q5535">
        <v>0</v>
      </c>
      <c r="R5535">
        <v>3</v>
      </c>
      <c r="S5535">
        <v>0</v>
      </c>
      <c r="T5535">
        <v>2</v>
      </c>
      <c r="U5535">
        <v>0</v>
      </c>
      <c r="V5535">
        <v>0</v>
      </c>
      <c r="W5535">
        <v>0</v>
      </c>
      <c r="X5535">
        <v>35.446256286177224</v>
      </c>
      <c r="Y5535">
        <v>0</v>
      </c>
      <c r="Z5535">
        <v>17.857235457637891</v>
      </c>
      <c r="AA5535">
        <v>0</v>
      </c>
      <c r="AB5535">
        <v>2.5857106009488642</v>
      </c>
      <c r="AC5535">
        <v>0</v>
      </c>
      <c r="AD5535">
        <v>0</v>
      </c>
      <c r="AE5535">
        <v>55.88920234476398</v>
      </c>
    </row>
    <row r="5536" spans="1:31" x14ac:dyDescent="0.25">
      <c r="A5536">
        <v>1882233</v>
      </c>
      <c r="B5536">
        <v>1</v>
      </c>
      <c r="C5536" t="s">
        <v>80</v>
      </c>
      <c r="D5536" t="s">
        <v>97</v>
      </c>
      <c r="E5536" t="s">
        <v>210</v>
      </c>
      <c r="F5536" t="s">
        <v>6861</v>
      </c>
      <c r="G5536" t="s">
        <v>2221</v>
      </c>
      <c r="H5536" t="s">
        <v>134</v>
      </c>
      <c r="I5536" t="s">
        <v>135</v>
      </c>
      <c r="J5536" t="s">
        <v>5</v>
      </c>
      <c r="K5536" t="s">
        <v>137</v>
      </c>
      <c r="L5536" t="s">
        <v>15858</v>
      </c>
      <c r="M5536" t="s">
        <v>15859</v>
      </c>
      <c r="N5536">
        <v>3.7108333330000001</v>
      </c>
      <c r="O5536">
        <v>7</v>
      </c>
      <c r="P5536">
        <v>700</v>
      </c>
      <c r="Q5536">
        <v>7</v>
      </c>
      <c r="R5536">
        <v>78</v>
      </c>
      <c r="S5536">
        <v>20</v>
      </c>
      <c r="T5536">
        <v>86</v>
      </c>
      <c r="U5536">
        <v>1</v>
      </c>
      <c r="V5536">
        <v>0</v>
      </c>
      <c r="W5536">
        <v>3069.8967763756282</v>
      </c>
      <c r="X5536">
        <v>1094.4948504539602</v>
      </c>
      <c r="Y5536">
        <v>880.35121918328389</v>
      </c>
      <c r="Z5536">
        <v>146.89404571565919</v>
      </c>
      <c r="AA5536">
        <v>849.06268229216676</v>
      </c>
      <c r="AB5536">
        <v>632.86828133895096</v>
      </c>
      <c r="AC5536">
        <v>0</v>
      </c>
      <c r="AD5536">
        <v>0</v>
      </c>
      <c r="AE5536">
        <v>6673.5678553596499</v>
      </c>
    </row>
    <row r="5537" spans="1:31" x14ac:dyDescent="0.25">
      <c r="A5537">
        <v>1881878</v>
      </c>
      <c r="B5537">
        <v>1</v>
      </c>
      <c r="C5537" t="s">
        <v>81</v>
      </c>
      <c r="D5537" t="s">
        <v>128</v>
      </c>
      <c r="E5537" t="s">
        <v>146</v>
      </c>
      <c r="F5537" t="s">
        <v>15860</v>
      </c>
      <c r="G5537" t="s">
        <v>1108</v>
      </c>
      <c r="H5537" t="s">
        <v>143</v>
      </c>
      <c r="I5537" t="s">
        <v>135</v>
      </c>
      <c r="J5537" t="s">
        <v>136</v>
      </c>
      <c r="K5537" t="s">
        <v>137</v>
      </c>
      <c r="L5537" t="s">
        <v>15861</v>
      </c>
      <c r="M5537" t="s">
        <v>15862</v>
      </c>
      <c r="N5537">
        <v>5.5022222220000003</v>
      </c>
      <c r="O5537">
        <v>0</v>
      </c>
      <c r="P5537">
        <v>30</v>
      </c>
      <c r="Q5537">
        <v>0</v>
      </c>
      <c r="R5537">
        <v>0</v>
      </c>
      <c r="S5537">
        <v>0</v>
      </c>
      <c r="T5537">
        <v>3</v>
      </c>
      <c r="U5537">
        <v>0</v>
      </c>
      <c r="V5537">
        <v>0</v>
      </c>
      <c r="W5537">
        <v>0</v>
      </c>
      <c r="X5537">
        <v>44.696377847533348</v>
      </c>
      <c r="Y5537">
        <v>0</v>
      </c>
      <c r="Z5537">
        <v>0</v>
      </c>
      <c r="AA5537">
        <v>0</v>
      </c>
      <c r="AB5537">
        <v>13.067136869691835</v>
      </c>
      <c r="AC5537">
        <v>0</v>
      </c>
      <c r="AD5537">
        <v>0</v>
      </c>
      <c r="AE5537">
        <v>57.763514717225185</v>
      </c>
    </row>
    <row r="5538" spans="1:31" x14ac:dyDescent="0.25">
      <c r="A5538">
        <v>1882376</v>
      </c>
      <c r="B5538">
        <v>1</v>
      </c>
      <c r="C5538" t="s">
        <v>80</v>
      </c>
      <c r="D5538" t="s">
        <v>106</v>
      </c>
      <c r="E5538" t="s">
        <v>140</v>
      </c>
      <c r="F5538" t="s">
        <v>15863</v>
      </c>
      <c r="G5538" t="s">
        <v>207</v>
      </c>
      <c r="H5538" t="s">
        <v>143</v>
      </c>
      <c r="I5538" t="s">
        <v>135</v>
      </c>
      <c r="J5538" t="s">
        <v>136</v>
      </c>
      <c r="K5538" t="s">
        <v>137</v>
      </c>
      <c r="L5538" t="s">
        <v>15864</v>
      </c>
      <c r="M5538" t="s">
        <v>15865</v>
      </c>
      <c r="N5538">
        <v>1.5547222220000001</v>
      </c>
      <c r="O5538">
        <v>0</v>
      </c>
      <c r="P5538">
        <v>0</v>
      </c>
      <c r="Q5538">
        <v>0</v>
      </c>
      <c r="R5538">
        <v>2</v>
      </c>
      <c r="S5538">
        <v>0</v>
      </c>
      <c r="T5538">
        <v>0</v>
      </c>
      <c r="U5538">
        <v>0</v>
      </c>
      <c r="V5538">
        <v>0</v>
      </c>
      <c r="W5538">
        <v>0</v>
      </c>
      <c r="X5538">
        <v>0</v>
      </c>
      <c r="Y5538">
        <v>0</v>
      </c>
      <c r="Z5538">
        <v>1.5860810717574121</v>
      </c>
      <c r="AA5538">
        <v>0</v>
      </c>
      <c r="AB5538">
        <v>0</v>
      </c>
      <c r="AC5538">
        <v>0</v>
      </c>
      <c r="AD5538">
        <v>0</v>
      </c>
      <c r="AE5538">
        <v>1.5860810717574121</v>
      </c>
    </row>
    <row r="5539" spans="1:31" x14ac:dyDescent="0.25">
      <c r="A5539">
        <v>1882041</v>
      </c>
      <c r="B5539">
        <v>1</v>
      </c>
      <c r="C5539" t="s">
        <v>81</v>
      </c>
      <c r="D5539" t="s">
        <v>123</v>
      </c>
      <c r="E5539" t="s">
        <v>140</v>
      </c>
      <c r="F5539" t="s">
        <v>15866</v>
      </c>
      <c r="G5539" t="s">
        <v>163</v>
      </c>
      <c r="H5539" t="s">
        <v>143</v>
      </c>
      <c r="I5539" t="s">
        <v>135</v>
      </c>
      <c r="J5539" t="s">
        <v>136</v>
      </c>
      <c r="K5539" t="s">
        <v>137</v>
      </c>
      <c r="L5539" t="s">
        <v>15867</v>
      </c>
      <c r="M5539" t="s">
        <v>15868</v>
      </c>
      <c r="N5539">
        <v>5.7738888880000001</v>
      </c>
      <c r="O5539">
        <v>0</v>
      </c>
      <c r="P5539">
        <v>1</v>
      </c>
      <c r="Q5539">
        <v>0</v>
      </c>
      <c r="R5539">
        <v>0</v>
      </c>
      <c r="S5539">
        <v>0</v>
      </c>
      <c r="T5539">
        <v>0</v>
      </c>
      <c r="U5539">
        <v>0</v>
      </c>
      <c r="V5539">
        <v>0</v>
      </c>
      <c r="W5539">
        <v>0</v>
      </c>
      <c r="X5539">
        <v>0.7635820687728162</v>
      </c>
      <c r="Y5539">
        <v>0</v>
      </c>
      <c r="Z5539">
        <v>0</v>
      </c>
      <c r="AA5539">
        <v>0</v>
      </c>
      <c r="AB5539">
        <v>0</v>
      </c>
      <c r="AC5539">
        <v>0</v>
      </c>
      <c r="AD5539">
        <v>0</v>
      </c>
      <c r="AE5539">
        <v>0.7635820687728162</v>
      </c>
    </row>
    <row r="5540" spans="1:31" x14ac:dyDescent="0.25">
      <c r="A5540">
        <v>1882164</v>
      </c>
      <c r="B5540">
        <v>1</v>
      </c>
      <c r="C5540" t="s">
        <v>80</v>
      </c>
      <c r="D5540" t="s">
        <v>84</v>
      </c>
      <c r="E5540" t="s">
        <v>140</v>
      </c>
      <c r="F5540" t="s">
        <v>15869</v>
      </c>
      <c r="G5540" t="s">
        <v>207</v>
      </c>
      <c r="H5540" t="s">
        <v>143</v>
      </c>
      <c r="I5540" t="s">
        <v>135</v>
      </c>
      <c r="J5540" t="s">
        <v>136</v>
      </c>
      <c r="K5540" t="s">
        <v>137</v>
      </c>
      <c r="L5540" t="s">
        <v>15870</v>
      </c>
      <c r="M5540" t="s">
        <v>15871</v>
      </c>
      <c r="N5540">
        <v>4.6847222220000004</v>
      </c>
      <c r="O5540">
        <v>0</v>
      </c>
      <c r="P5540">
        <v>1</v>
      </c>
      <c r="Q5540">
        <v>0</v>
      </c>
      <c r="R5540">
        <v>0</v>
      </c>
      <c r="S5540">
        <v>0</v>
      </c>
      <c r="T5540">
        <v>0</v>
      </c>
      <c r="U5540">
        <v>0</v>
      </c>
      <c r="V5540">
        <v>0</v>
      </c>
      <c r="W5540">
        <v>0</v>
      </c>
      <c r="X5540">
        <v>0.6199092467137195</v>
      </c>
      <c r="Y5540">
        <v>0</v>
      </c>
      <c r="Z5540">
        <v>0</v>
      </c>
      <c r="AA5540">
        <v>0</v>
      </c>
      <c r="AB5540">
        <v>0</v>
      </c>
      <c r="AC5540">
        <v>0</v>
      </c>
      <c r="AD5540">
        <v>0</v>
      </c>
      <c r="AE5540">
        <v>0.6199092467137195</v>
      </c>
    </row>
    <row r="5541" spans="1:31" x14ac:dyDescent="0.25">
      <c r="A5541">
        <v>1881898</v>
      </c>
      <c r="B5541">
        <v>1</v>
      </c>
      <c r="C5541" t="s">
        <v>80</v>
      </c>
      <c r="D5541" t="s">
        <v>95</v>
      </c>
      <c r="E5541" t="s">
        <v>146</v>
      </c>
      <c r="F5541" t="s">
        <v>15130</v>
      </c>
      <c r="G5541" t="s">
        <v>171</v>
      </c>
      <c r="H5541" t="s">
        <v>143</v>
      </c>
      <c r="I5541" t="s">
        <v>135</v>
      </c>
      <c r="J5541" t="s">
        <v>136</v>
      </c>
      <c r="K5541" t="s">
        <v>172</v>
      </c>
      <c r="L5541" t="s">
        <v>15872</v>
      </c>
      <c r="M5541" t="s">
        <v>15873</v>
      </c>
      <c r="N5541">
        <v>8.6415500000000005</v>
      </c>
      <c r="O5541">
        <v>0</v>
      </c>
      <c r="P5541">
        <v>36</v>
      </c>
      <c r="Q5541">
        <v>0</v>
      </c>
      <c r="R5541">
        <v>0</v>
      </c>
      <c r="S5541">
        <v>0</v>
      </c>
      <c r="T5541">
        <v>4</v>
      </c>
      <c r="U5541">
        <v>0</v>
      </c>
      <c r="V5541">
        <v>0</v>
      </c>
      <c r="W5541">
        <v>0</v>
      </c>
      <c r="X5541">
        <v>102.36499556819874</v>
      </c>
      <c r="Y5541">
        <v>0</v>
      </c>
      <c r="Z5541">
        <v>0</v>
      </c>
      <c r="AA5541">
        <v>0</v>
      </c>
      <c r="AB5541">
        <v>21.724665680415868</v>
      </c>
      <c r="AC5541">
        <v>0</v>
      </c>
      <c r="AD5541">
        <v>0</v>
      </c>
      <c r="AE5541">
        <v>124.0896612486146</v>
      </c>
    </row>
    <row r="5542" spans="1:31" x14ac:dyDescent="0.25">
      <c r="A5542">
        <v>1881921</v>
      </c>
      <c r="B5542">
        <v>1</v>
      </c>
      <c r="C5542" t="s">
        <v>80</v>
      </c>
      <c r="D5542" t="s">
        <v>102</v>
      </c>
      <c r="E5542" t="s">
        <v>146</v>
      </c>
      <c r="F5542" t="s">
        <v>12603</v>
      </c>
      <c r="G5542" t="s">
        <v>148</v>
      </c>
      <c r="H5542" t="s">
        <v>143</v>
      </c>
      <c r="I5542" t="s">
        <v>135</v>
      </c>
      <c r="J5542" t="s">
        <v>136</v>
      </c>
      <c r="K5542" t="s">
        <v>137</v>
      </c>
      <c r="L5542" t="s">
        <v>15874</v>
      </c>
      <c r="M5542" t="s">
        <v>15875</v>
      </c>
      <c r="N5542">
        <v>2.2183333329999999</v>
      </c>
      <c r="O5542">
        <v>0</v>
      </c>
      <c r="P5542">
        <v>0</v>
      </c>
      <c r="Q5542">
        <v>0</v>
      </c>
      <c r="R5542">
        <v>1</v>
      </c>
      <c r="S5542">
        <v>0</v>
      </c>
      <c r="T5542">
        <v>0</v>
      </c>
      <c r="U5542">
        <v>0</v>
      </c>
      <c r="V5542">
        <v>0</v>
      </c>
      <c r="W5542">
        <v>0</v>
      </c>
      <c r="X5542">
        <v>0</v>
      </c>
      <c r="Y5542">
        <v>0</v>
      </c>
      <c r="Z5542">
        <v>26.33785768489523</v>
      </c>
      <c r="AA5542">
        <v>0</v>
      </c>
      <c r="AB5542">
        <v>0</v>
      </c>
      <c r="AC5542">
        <v>0</v>
      </c>
      <c r="AD5542">
        <v>0</v>
      </c>
      <c r="AE5542">
        <v>26.33785768489523</v>
      </c>
    </row>
    <row r="5543" spans="1:31" x14ac:dyDescent="0.25">
      <c r="A5543">
        <v>1881998</v>
      </c>
      <c r="B5543">
        <v>1</v>
      </c>
      <c r="C5543" t="s">
        <v>80</v>
      </c>
      <c r="D5543" t="s">
        <v>88</v>
      </c>
      <c r="E5543" t="s">
        <v>158</v>
      </c>
      <c r="F5543" t="s">
        <v>949</v>
      </c>
      <c r="G5543" t="s">
        <v>133</v>
      </c>
      <c r="H5543" t="s">
        <v>134</v>
      </c>
      <c r="I5543" t="s">
        <v>135</v>
      </c>
      <c r="J5543" t="s">
        <v>136</v>
      </c>
      <c r="K5543" t="s">
        <v>137</v>
      </c>
      <c r="L5543" t="s">
        <v>15876</v>
      </c>
      <c r="M5543" t="s">
        <v>15877</v>
      </c>
      <c r="N5543">
        <v>0.69</v>
      </c>
      <c r="O5543">
        <v>0</v>
      </c>
      <c r="P5543">
        <v>114</v>
      </c>
      <c r="Q5543">
        <v>0</v>
      </c>
      <c r="R5543">
        <v>0</v>
      </c>
      <c r="S5543">
        <v>0</v>
      </c>
      <c r="T5543">
        <v>0</v>
      </c>
      <c r="U5543">
        <v>0</v>
      </c>
      <c r="V5543">
        <v>0</v>
      </c>
      <c r="W5543">
        <v>0</v>
      </c>
      <c r="X5543">
        <v>79.776488573574952</v>
      </c>
      <c r="Y5543">
        <v>0</v>
      </c>
      <c r="Z5543">
        <v>0</v>
      </c>
      <c r="AA5543">
        <v>0</v>
      </c>
      <c r="AB5543">
        <v>0</v>
      </c>
      <c r="AC5543">
        <v>0</v>
      </c>
      <c r="AD5543">
        <v>0</v>
      </c>
      <c r="AE5543">
        <v>79.776488573574952</v>
      </c>
    </row>
    <row r="5544" spans="1:31" x14ac:dyDescent="0.25">
      <c r="A5544">
        <v>1881835</v>
      </c>
      <c r="B5544">
        <v>1</v>
      </c>
      <c r="C5544" t="s">
        <v>81</v>
      </c>
      <c r="D5544" t="s">
        <v>127</v>
      </c>
      <c r="E5544" t="s">
        <v>131</v>
      </c>
      <c r="F5544" t="s">
        <v>8901</v>
      </c>
      <c r="G5544" t="s">
        <v>133</v>
      </c>
      <c r="H5544" t="s">
        <v>134</v>
      </c>
      <c r="I5544" t="s">
        <v>152</v>
      </c>
      <c r="J5544" t="s">
        <v>136</v>
      </c>
      <c r="K5544" t="s">
        <v>137</v>
      </c>
      <c r="L5544" t="s">
        <v>15878</v>
      </c>
      <c r="M5544" t="s">
        <v>15879</v>
      </c>
      <c r="N5544">
        <v>8.3333330000000001E-3</v>
      </c>
      <c r="O5544">
        <v>3</v>
      </c>
      <c r="P5544">
        <v>442</v>
      </c>
      <c r="Q5544">
        <v>72</v>
      </c>
      <c r="R5544">
        <v>67</v>
      </c>
      <c r="S5544">
        <v>15</v>
      </c>
      <c r="T5544">
        <v>29</v>
      </c>
      <c r="U5544">
        <v>5</v>
      </c>
      <c r="V5544">
        <v>0</v>
      </c>
      <c r="W5544">
        <v>1.1238553113566668E-2</v>
      </c>
      <c r="X5544">
        <v>0.47372116710834961</v>
      </c>
      <c r="Y5544">
        <v>1.0344126649749332</v>
      </c>
      <c r="Z5544">
        <v>0.82545919974727522</v>
      </c>
      <c r="AA5544">
        <v>2.8409034153812089</v>
      </c>
      <c r="AB5544">
        <v>6.231145049270001E-2</v>
      </c>
      <c r="AC5544">
        <v>1.6732027182741502</v>
      </c>
      <c r="AD5544">
        <v>0</v>
      </c>
      <c r="AE5544">
        <v>6.9212491690921842</v>
      </c>
    </row>
    <row r="5545" spans="1:31" x14ac:dyDescent="0.25">
      <c r="A5545">
        <v>1881941</v>
      </c>
      <c r="B5545">
        <v>1</v>
      </c>
      <c r="C5545" t="s">
        <v>81</v>
      </c>
      <c r="D5545" t="s">
        <v>127</v>
      </c>
      <c r="E5545" t="s">
        <v>169</v>
      </c>
      <c r="F5545" t="s">
        <v>15880</v>
      </c>
      <c r="G5545" t="s">
        <v>183</v>
      </c>
      <c r="H5545" t="s">
        <v>143</v>
      </c>
      <c r="I5545" t="s">
        <v>135</v>
      </c>
      <c r="J5545" t="s">
        <v>136</v>
      </c>
      <c r="K5545" t="s">
        <v>137</v>
      </c>
      <c r="L5545" t="s">
        <v>15881</v>
      </c>
      <c r="M5545" t="s">
        <v>15882</v>
      </c>
      <c r="N5545">
        <v>1.3758333330000001</v>
      </c>
      <c r="O5545">
        <v>0</v>
      </c>
      <c r="P5545">
        <v>0</v>
      </c>
      <c r="Q5545">
        <v>0</v>
      </c>
      <c r="R5545">
        <v>10</v>
      </c>
      <c r="S5545">
        <v>0</v>
      </c>
      <c r="T5545">
        <v>0</v>
      </c>
      <c r="U5545">
        <v>0</v>
      </c>
      <c r="V5545">
        <v>0</v>
      </c>
      <c r="W5545">
        <v>0</v>
      </c>
      <c r="X5545">
        <v>0</v>
      </c>
      <c r="Y5545">
        <v>0</v>
      </c>
      <c r="Z5545">
        <v>54.494238678649864</v>
      </c>
      <c r="AA5545">
        <v>0</v>
      </c>
      <c r="AB5545">
        <v>0</v>
      </c>
      <c r="AC5545">
        <v>0</v>
      </c>
      <c r="AD5545">
        <v>0</v>
      </c>
      <c r="AE5545">
        <v>54.494238678649864</v>
      </c>
    </row>
    <row r="5546" spans="1:31" x14ac:dyDescent="0.25">
      <c r="A5546">
        <v>1882190</v>
      </c>
      <c r="B5546">
        <v>1</v>
      </c>
      <c r="C5546" t="s">
        <v>80</v>
      </c>
      <c r="D5546" t="s">
        <v>92</v>
      </c>
      <c r="E5546" t="s">
        <v>140</v>
      </c>
      <c r="F5546" t="s">
        <v>15883</v>
      </c>
      <c r="G5546" t="s">
        <v>163</v>
      </c>
      <c r="H5546" t="s">
        <v>143</v>
      </c>
      <c r="I5546" t="s">
        <v>135</v>
      </c>
      <c r="J5546" t="s">
        <v>136</v>
      </c>
      <c r="K5546" t="s">
        <v>137</v>
      </c>
      <c r="L5546" t="s">
        <v>15884</v>
      </c>
      <c r="M5546" t="s">
        <v>15885</v>
      </c>
      <c r="N5546">
        <v>5.3830555550000003</v>
      </c>
      <c r="O5546">
        <v>0</v>
      </c>
      <c r="P5546">
        <v>2</v>
      </c>
      <c r="Q5546">
        <v>0</v>
      </c>
      <c r="R5546">
        <v>0</v>
      </c>
      <c r="S5546">
        <v>0</v>
      </c>
      <c r="T5546">
        <v>0</v>
      </c>
      <c r="U5546">
        <v>0</v>
      </c>
      <c r="V5546">
        <v>0</v>
      </c>
      <c r="W5546">
        <v>0</v>
      </c>
      <c r="X5546">
        <v>2.1498565534834762</v>
      </c>
      <c r="Y5546">
        <v>0</v>
      </c>
      <c r="Z5546">
        <v>0</v>
      </c>
      <c r="AA5546">
        <v>0</v>
      </c>
      <c r="AB5546">
        <v>0</v>
      </c>
      <c r="AC5546">
        <v>0</v>
      </c>
      <c r="AD5546">
        <v>0</v>
      </c>
      <c r="AE5546">
        <v>2.1498565534834762</v>
      </c>
    </row>
    <row r="5547" spans="1:31" x14ac:dyDescent="0.25">
      <c r="A5547">
        <v>1881935</v>
      </c>
      <c r="B5547">
        <v>1</v>
      </c>
      <c r="C5547" t="s">
        <v>80</v>
      </c>
      <c r="D5547" t="s">
        <v>92</v>
      </c>
      <c r="E5547" t="s">
        <v>146</v>
      </c>
      <c r="F5547" t="s">
        <v>15886</v>
      </c>
      <c r="G5547" t="s">
        <v>171</v>
      </c>
      <c r="H5547" t="s">
        <v>143</v>
      </c>
      <c r="I5547" t="s">
        <v>135</v>
      </c>
      <c r="J5547" t="s">
        <v>136</v>
      </c>
      <c r="K5547" t="s">
        <v>172</v>
      </c>
      <c r="L5547" t="s">
        <v>15887</v>
      </c>
      <c r="M5547" t="s">
        <v>15888</v>
      </c>
      <c r="N5547">
        <v>7.361152777</v>
      </c>
      <c r="O5547">
        <v>0</v>
      </c>
      <c r="P5547">
        <v>2</v>
      </c>
      <c r="Q5547">
        <v>0</v>
      </c>
      <c r="R5547">
        <v>3</v>
      </c>
      <c r="S5547">
        <v>0</v>
      </c>
      <c r="T5547">
        <v>0</v>
      </c>
      <c r="U5547">
        <v>0</v>
      </c>
      <c r="V5547">
        <v>0</v>
      </c>
      <c r="W5547">
        <v>0</v>
      </c>
      <c r="X5547">
        <v>6.6864802003588979</v>
      </c>
      <c r="Y5547">
        <v>0</v>
      </c>
      <c r="Z5547">
        <v>10.370272295748016</v>
      </c>
      <c r="AA5547">
        <v>0</v>
      </c>
      <c r="AB5547">
        <v>0</v>
      </c>
      <c r="AC5547">
        <v>0</v>
      </c>
      <c r="AD5547">
        <v>0</v>
      </c>
      <c r="AE5547">
        <v>17.056752496106913</v>
      </c>
    </row>
    <row r="5548" spans="1:31" x14ac:dyDescent="0.25">
      <c r="A5548">
        <v>1882084</v>
      </c>
      <c r="B5548">
        <v>1</v>
      </c>
      <c r="C5548" t="s">
        <v>81</v>
      </c>
      <c r="D5548" t="s">
        <v>112</v>
      </c>
      <c r="E5548" t="s">
        <v>140</v>
      </c>
      <c r="F5548" t="s">
        <v>15889</v>
      </c>
      <c r="G5548" t="s">
        <v>163</v>
      </c>
      <c r="H5548" t="s">
        <v>143</v>
      </c>
      <c r="I5548" t="s">
        <v>135</v>
      </c>
      <c r="J5548" t="s">
        <v>136</v>
      </c>
      <c r="K5548" t="s">
        <v>137</v>
      </c>
      <c r="L5548" t="s">
        <v>15890</v>
      </c>
      <c r="M5548" t="s">
        <v>15891</v>
      </c>
      <c r="N5548">
        <v>3.105</v>
      </c>
      <c r="O5548">
        <v>0</v>
      </c>
      <c r="P5548">
        <v>0</v>
      </c>
      <c r="Q5548">
        <v>0</v>
      </c>
      <c r="R5548">
        <v>1</v>
      </c>
      <c r="S5548">
        <v>0</v>
      </c>
      <c r="T5548">
        <v>0</v>
      </c>
      <c r="U5548">
        <v>0</v>
      </c>
      <c r="V5548">
        <v>0</v>
      </c>
      <c r="W5548">
        <v>0</v>
      </c>
      <c r="X5548">
        <v>0</v>
      </c>
      <c r="Y5548">
        <v>0</v>
      </c>
      <c r="Z5548">
        <v>2.1381905998170456</v>
      </c>
      <c r="AA5548">
        <v>0</v>
      </c>
      <c r="AB5548">
        <v>0</v>
      </c>
      <c r="AC5548">
        <v>0</v>
      </c>
      <c r="AD5548">
        <v>0</v>
      </c>
      <c r="AE5548">
        <v>2.1381905998170456</v>
      </c>
    </row>
    <row r="5549" spans="1:31" x14ac:dyDescent="0.25">
      <c r="A5549">
        <v>1882007</v>
      </c>
      <c r="B5549">
        <v>1</v>
      </c>
      <c r="C5549" t="s">
        <v>81</v>
      </c>
      <c r="D5549" t="s">
        <v>113</v>
      </c>
      <c r="E5549" t="s">
        <v>140</v>
      </c>
      <c r="F5549" t="s">
        <v>15892</v>
      </c>
      <c r="G5549" t="s">
        <v>163</v>
      </c>
      <c r="H5549" t="s">
        <v>143</v>
      </c>
      <c r="I5549" t="s">
        <v>135</v>
      </c>
      <c r="J5549" t="s">
        <v>136</v>
      </c>
      <c r="K5549" t="s">
        <v>137</v>
      </c>
      <c r="L5549" t="s">
        <v>15893</v>
      </c>
      <c r="M5549" t="s">
        <v>15894</v>
      </c>
      <c r="N5549">
        <v>2.786944444</v>
      </c>
      <c r="O5549">
        <v>0</v>
      </c>
      <c r="P5549">
        <v>1</v>
      </c>
      <c r="Q5549">
        <v>0</v>
      </c>
      <c r="R5549">
        <v>0</v>
      </c>
      <c r="S5549">
        <v>0</v>
      </c>
      <c r="T5549">
        <v>0</v>
      </c>
      <c r="U5549">
        <v>0</v>
      </c>
      <c r="V5549">
        <v>0</v>
      </c>
      <c r="W5549">
        <v>0</v>
      </c>
      <c r="X5549">
        <v>1.3114301347502098</v>
      </c>
      <c r="Y5549">
        <v>0</v>
      </c>
      <c r="Z5549">
        <v>0</v>
      </c>
      <c r="AA5549">
        <v>0</v>
      </c>
      <c r="AB5549">
        <v>0</v>
      </c>
      <c r="AC5549">
        <v>0</v>
      </c>
      <c r="AD5549">
        <v>0</v>
      </c>
      <c r="AE5549">
        <v>1.3114301347502098</v>
      </c>
    </row>
    <row r="5550" spans="1:31" x14ac:dyDescent="0.25">
      <c r="A5550">
        <v>1882030</v>
      </c>
      <c r="B5550">
        <v>1</v>
      </c>
      <c r="C5550" t="s">
        <v>80</v>
      </c>
      <c r="D5550" t="s">
        <v>100</v>
      </c>
      <c r="E5550" t="s">
        <v>222</v>
      </c>
      <c r="F5550" t="s">
        <v>15895</v>
      </c>
      <c r="G5550" t="s">
        <v>148</v>
      </c>
      <c r="H5550" t="s">
        <v>143</v>
      </c>
      <c r="I5550" t="s">
        <v>135</v>
      </c>
      <c r="J5550" t="s">
        <v>136</v>
      </c>
      <c r="K5550" t="s">
        <v>137</v>
      </c>
      <c r="L5550" t="s">
        <v>15896</v>
      </c>
      <c r="M5550" t="s">
        <v>15897</v>
      </c>
      <c r="N5550">
        <v>1.360833333</v>
      </c>
      <c r="O5550">
        <v>0</v>
      </c>
      <c r="P5550">
        <v>0</v>
      </c>
      <c r="Q5550">
        <v>0</v>
      </c>
      <c r="R5550">
        <v>0</v>
      </c>
      <c r="S5550">
        <v>0</v>
      </c>
      <c r="T5550">
        <v>4</v>
      </c>
      <c r="U5550">
        <v>0</v>
      </c>
      <c r="V5550">
        <v>2</v>
      </c>
      <c r="W5550">
        <v>0</v>
      </c>
      <c r="X5550">
        <v>0</v>
      </c>
      <c r="Y5550">
        <v>0</v>
      </c>
      <c r="Z5550">
        <v>0</v>
      </c>
      <c r="AA5550">
        <v>0</v>
      </c>
      <c r="AB5550">
        <v>42.927661965672876</v>
      </c>
      <c r="AC5550">
        <v>0</v>
      </c>
      <c r="AD5550">
        <v>115.02702195920207</v>
      </c>
      <c r="AE5550">
        <v>157.95468392487496</v>
      </c>
    </row>
    <row r="5551" spans="1:31" x14ac:dyDescent="0.25">
      <c r="A5551">
        <v>1882362</v>
      </c>
      <c r="B5551">
        <v>1</v>
      </c>
      <c r="C5551" t="s">
        <v>80</v>
      </c>
      <c r="D5551" t="s">
        <v>105</v>
      </c>
      <c r="E5551" t="s">
        <v>140</v>
      </c>
      <c r="F5551" t="s">
        <v>15898</v>
      </c>
      <c r="G5551" t="s">
        <v>163</v>
      </c>
      <c r="H5551" t="s">
        <v>143</v>
      </c>
      <c r="I5551" t="s">
        <v>135</v>
      </c>
      <c r="J5551" t="s">
        <v>136</v>
      </c>
      <c r="K5551" t="s">
        <v>137</v>
      </c>
      <c r="L5551" t="s">
        <v>15899</v>
      </c>
      <c r="M5551" t="s">
        <v>15900</v>
      </c>
      <c r="N5551">
        <v>4.1511111109999996</v>
      </c>
      <c r="O5551">
        <v>0</v>
      </c>
      <c r="P5551">
        <v>1</v>
      </c>
      <c r="Q5551">
        <v>0</v>
      </c>
      <c r="R5551">
        <v>0</v>
      </c>
      <c r="S5551">
        <v>0</v>
      </c>
      <c r="T5551">
        <v>0</v>
      </c>
      <c r="U5551">
        <v>0</v>
      </c>
      <c r="V5551">
        <v>0</v>
      </c>
      <c r="W5551">
        <v>0</v>
      </c>
      <c r="X5551">
        <v>2.112142391215988</v>
      </c>
      <c r="Y5551">
        <v>0</v>
      </c>
      <c r="Z5551">
        <v>0</v>
      </c>
      <c r="AA5551">
        <v>0</v>
      </c>
      <c r="AB5551">
        <v>0</v>
      </c>
      <c r="AC5551">
        <v>0</v>
      </c>
      <c r="AD5551">
        <v>0</v>
      </c>
      <c r="AE5551">
        <v>2.112142391215988</v>
      </c>
    </row>
    <row r="5552" spans="1:31" x14ac:dyDescent="0.25">
      <c r="A5552">
        <v>1882345</v>
      </c>
      <c r="B5552">
        <v>1</v>
      </c>
      <c r="C5552" t="s">
        <v>80</v>
      </c>
      <c r="D5552" t="s">
        <v>100</v>
      </c>
      <c r="E5552" t="s">
        <v>169</v>
      </c>
      <c r="F5552" t="s">
        <v>15901</v>
      </c>
      <c r="G5552" t="s">
        <v>2576</v>
      </c>
      <c r="H5552" t="s">
        <v>143</v>
      </c>
      <c r="I5552" t="s">
        <v>135</v>
      </c>
      <c r="J5552" t="s">
        <v>136</v>
      </c>
      <c r="K5552" t="s">
        <v>137</v>
      </c>
      <c r="L5552" t="s">
        <v>15902</v>
      </c>
      <c r="M5552" t="s">
        <v>15903</v>
      </c>
      <c r="N5552">
        <v>4.0819444440000003</v>
      </c>
      <c r="O5552">
        <v>0</v>
      </c>
      <c r="P5552">
        <v>0</v>
      </c>
      <c r="Q5552">
        <v>0</v>
      </c>
      <c r="R5552">
        <v>0</v>
      </c>
      <c r="S5552">
        <v>0</v>
      </c>
      <c r="T5552">
        <v>24</v>
      </c>
      <c r="U5552">
        <v>0</v>
      </c>
      <c r="V5552">
        <v>6</v>
      </c>
      <c r="W5552">
        <v>0</v>
      </c>
      <c r="X5552">
        <v>0</v>
      </c>
      <c r="Y5552">
        <v>0</v>
      </c>
      <c r="Z5552">
        <v>0</v>
      </c>
      <c r="AA5552">
        <v>0</v>
      </c>
      <c r="AB5552">
        <v>200.65287845128668</v>
      </c>
      <c r="AC5552">
        <v>0</v>
      </c>
      <c r="AD5552">
        <v>211.47822884596042</v>
      </c>
      <c r="AE5552">
        <v>412.13110729724713</v>
      </c>
    </row>
    <row r="5553" spans="1:31" x14ac:dyDescent="0.25">
      <c r="A5553">
        <v>1882216</v>
      </c>
      <c r="B5553">
        <v>1</v>
      </c>
      <c r="C5553" t="s">
        <v>80</v>
      </c>
      <c r="D5553" t="s">
        <v>104</v>
      </c>
      <c r="E5553" t="s">
        <v>140</v>
      </c>
      <c r="F5553" t="s">
        <v>15904</v>
      </c>
      <c r="G5553" t="s">
        <v>212</v>
      </c>
      <c r="H5553" t="s">
        <v>143</v>
      </c>
      <c r="I5553" t="s">
        <v>135</v>
      </c>
      <c r="J5553" t="s">
        <v>136</v>
      </c>
      <c r="K5553" t="s">
        <v>137</v>
      </c>
      <c r="L5553" t="s">
        <v>15905</v>
      </c>
      <c r="M5553" t="s">
        <v>15906</v>
      </c>
      <c r="N5553">
        <v>4.8899999999999997</v>
      </c>
      <c r="O5553">
        <v>0</v>
      </c>
      <c r="P5553">
        <v>2</v>
      </c>
      <c r="Q5553">
        <v>0</v>
      </c>
      <c r="R5553">
        <v>0</v>
      </c>
      <c r="S5553">
        <v>0</v>
      </c>
      <c r="T5553">
        <v>0</v>
      </c>
      <c r="U5553">
        <v>0</v>
      </c>
      <c r="V5553">
        <v>0</v>
      </c>
      <c r="W5553">
        <v>0</v>
      </c>
      <c r="X5553">
        <v>2.4133299059934403</v>
      </c>
      <c r="Y5553">
        <v>0</v>
      </c>
      <c r="Z5553">
        <v>0</v>
      </c>
      <c r="AA5553">
        <v>0</v>
      </c>
      <c r="AB5553">
        <v>0</v>
      </c>
      <c r="AC5553">
        <v>0</v>
      </c>
      <c r="AD5553">
        <v>0</v>
      </c>
      <c r="AE5553">
        <v>2.4133299059934403</v>
      </c>
    </row>
    <row r="5554" spans="1:31" x14ac:dyDescent="0.25">
      <c r="A5554">
        <v>1882408</v>
      </c>
      <c r="B5554">
        <v>1</v>
      </c>
      <c r="C5554" t="s">
        <v>80</v>
      </c>
      <c r="D5554" t="s">
        <v>110</v>
      </c>
      <c r="E5554" t="s">
        <v>146</v>
      </c>
      <c r="F5554" t="s">
        <v>15337</v>
      </c>
      <c r="G5554" t="s">
        <v>148</v>
      </c>
      <c r="H5554" t="s">
        <v>143</v>
      </c>
      <c r="I5554" t="s">
        <v>135</v>
      </c>
      <c r="J5554" t="s">
        <v>136</v>
      </c>
      <c r="K5554" t="s">
        <v>137</v>
      </c>
      <c r="L5554" t="s">
        <v>15907</v>
      </c>
      <c r="M5554" t="s">
        <v>15908</v>
      </c>
      <c r="N5554">
        <v>3.173888888</v>
      </c>
      <c r="O5554">
        <v>0</v>
      </c>
      <c r="P5554">
        <v>176</v>
      </c>
      <c r="Q5554">
        <v>0</v>
      </c>
      <c r="R5554">
        <v>0</v>
      </c>
      <c r="S5554">
        <v>0</v>
      </c>
      <c r="T5554">
        <v>13</v>
      </c>
      <c r="U5554">
        <v>0</v>
      </c>
      <c r="V5554">
        <v>0</v>
      </c>
      <c r="W5554">
        <v>0</v>
      </c>
      <c r="X5554">
        <v>188.06455814142458</v>
      </c>
      <c r="Y5554">
        <v>0</v>
      </c>
      <c r="Z5554">
        <v>0</v>
      </c>
      <c r="AA5554">
        <v>0</v>
      </c>
      <c r="AB5554">
        <v>6.4935966476211719</v>
      </c>
      <c r="AC5554">
        <v>0</v>
      </c>
      <c r="AD5554">
        <v>0</v>
      </c>
      <c r="AE5554">
        <v>194.55815478904574</v>
      </c>
    </row>
    <row r="5555" spans="1:31" x14ac:dyDescent="0.25">
      <c r="A5555">
        <v>1882402</v>
      </c>
      <c r="B5555">
        <v>1</v>
      </c>
      <c r="C5555" t="s">
        <v>81</v>
      </c>
      <c r="D5555" t="s">
        <v>117</v>
      </c>
      <c r="E5555" t="s">
        <v>158</v>
      </c>
      <c r="F5555" t="s">
        <v>15469</v>
      </c>
      <c r="G5555" t="s">
        <v>219</v>
      </c>
      <c r="H5555" t="s">
        <v>134</v>
      </c>
      <c r="I5555" t="s">
        <v>135</v>
      </c>
      <c r="J5555" t="s">
        <v>136</v>
      </c>
      <c r="K5555" t="s">
        <v>137</v>
      </c>
      <c r="L5555" t="s">
        <v>15909</v>
      </c>
      <c r="M5555" t="s">
        <v>15910</v>
      </c>
      <c r="N5555">
        <v>1.483333333</v>
      </c>
      <c r="O5555">
        <v>0</v>
      </c>
      <c r="P5555">
        <v>83</v>
      </c>
      <c r="Q5555">
        <v>0</v>
      </c>
      <c r="R5555">
        <v>3</v>
      </c>
      <c r="S5555">
        <v>0</v>
      </c>
      <c r="T5555">
        <v>1</v>
      </c>
      <c r="U5555">
        <v>0</v>
      </c>
      <c r="V5555">
        <v>0</v>
      </c>
      <c r="W5555">
        <v>0</v>
      </c>
      <c r="X5555">
        <v>15.107639917657238</v>
      </c>
      <c r="Y5555">
        <v>0</v>
      </c>
      <c r="Z5555">
        <v>12.4452378977316</v>
      </c>
      <c r="AA5555">
        <v>0</v>
      </c>
      <c r="AB5555">
        <v>0</v>
      </c>
      <c r="AC5555">
        <v>0</v>
      </c>
      <c r="AD5555">
        <v>0</v>
      </c>
      <c r="AE5555">
        <v>27.55287781538884</v>
      </c>
    </row>
    <row r="5556" spans="1:31" x14ac:dyDescent="0.25">
      <c r="A5556">
        <v>1881861</v>
      </c>
      <c r="B5556">
        <v>1</v>
      </c>
      <c r="C5556" t="s">
        <v>81</v>
      </c>
      <c r="D5556" t="s">
        <v>118</v>
      </c>
      <c r="E5556" t="s">
        <v>146</v>
      </c>
      <c r="F5556" t="s">
        <v>4671</v>
      </c>
      <c r="G5556" t="s">
        <v>148</v>
      </c>
      <c r="H5556" t="s">
        <v>143</v>
      </c>
      <c r="I5556" t="s">
        <v>135</v>
      </c>
      <c r="J5556" t="s">
        <v>136</v>
      </c>
      <c r="K5556" t="s">
        <v>137</v>
      </c>
      <c r="L5556" t="s">
        <v>15911</v>
      </c>
      <c r="M5556" t="s">
        <v>15912</v>
      </c>
      <c r="N5556">
        <v>1.484444444</v>
      </c>
      <c r="O5556">
        <v>0</v>
      </c>
      <c r="P5556">
        <v>11</v>
      </c>
      <c r="Q5556">
        <v>0</v>
      </c>
      <c r="R5556">
        <v>3</v>
      </c>
      <c r="S5556">
        <v>0</v>
      </c>
      <c r="T5556">
        <v>1</v>
      </c>
      <c r="U5556">
        <v>0</v>
      </c>
      <c r="V5556">
        <v>0</v>
      </c>
      <c r="W5556">
        <v>0</v>
      </c>
      <c r="X5556">
        <v>2.5790510499596704</v>
      </c>
      <c r="Y5556">
        <v>0</v>
      </c>
      <c r="Z5556">
        <v>20.300728010248314</v>
      </c>
      <c r="AA5556">
        <v>0</v>
      </c>
      <c r="AB5556">
        <v>0.1462734116196889</v>
      </c>
      <c r="AC5556">
        <v>0</v>
      </c>
      <c r="AD5556">
        <v>0</v>
      </c>
      <c r="AE5556">
        <v>23.026052471827672</v>
      </c>
    </row>
    <row r="5557" spans="1:31" x14ac:dyDescent="0.25">
      <c r="A5557">
        <v>1882116</v>
      </c>
      <c r="B5557">
        <v>1</v>
      </c>
      <c r="C5557" t="s">
        <v>81</v>
      </c>
      <c r="D5557" t="s">
        <v>121</v>
      </c>
      <c r="E5557" t="s">
        <v>131</v>
      </c>
      <c r="F5557" t="s">
        <v>14210</v>
      </c>
      <c r="G5557" t="s">
        <v>133</v>
      </c>
      <c r="H5557" t="s">
        <v>134</v>
      </c>
      <c r="I5557" t="s">
        <v>135</v>
      </c>
      <c r="J5557" t="s">
        <v>136</v>
      </c>
      <c r="K5557" t="s">
        <v>137</v>
      </c>
      <c r="L5557" t="s">
        <v>15407</v>
      </c>
      <c r="M5557" t="s">
        <v>15913</v>
      </c>
      <c r="N5557">
        <v>1.2108333330000001</v>
      </c>
      <c r="O5557">
        <v>0</v>
      </c>
      <c r="P5557">
        <v>442</v>
      </c>
      <c r="Q5557">
        <v>0</v>
      </c>
      <c r="R5557">
        <v>0</v>
      </c>
      <c r="S5557">
        <v>1</v>
      </c>
      <c r="T5557">
        <v>24</v>
      </c>
      <c r="U5557">
        <v>0</v>
      </c>
      <c r="V5557">
        <v>0</v>
      </c>
      <c r="W5557">
        <v>0</v>
      </c>
      <c r="X5557">
        <v>67.10759033617191</v>
      </c>
      <c r="Y5557">
        <v>0</v>
      </c>
      <c r="Z5557">
        <v>0</v>
      </c>
      <c r="AA5557">
        <v>1.8597919125425477</v>
      </c>
      <c r="AB5557">
        <v>5.3144800445319147</v>
      </c>
      <c r="AC5557">
        <v>0</v>
      </c>
      <c r="AD5557">
        <v>0</v>
      </c>
      <c r="AE5557">
        <v>74.281862293246377</v>
      </c>
    </row>
    <row r="5558" spans="1:31" x14ac:dyDescent="0.25">
      <c r="A5558">
        <v>1882093</v>
      </c>
      <c r="B5558">
        <v>1</v>
      </c>
      <c r="C5558" t="s">
        <v>80</v>
      </c>
      <c r="D5558" t="s">
        <v>97</v>
      </c>
      <c r="E5558" t="s">
        <v>146</v>
      </c>
      <c r="F5558" t="s">
        <v>4777</v>
      </c>
      <c r="G5558" t="s">
        <v>148</v>
      </c>
      <c r="H5558" t="s">
        <v>143</v>
      </c>
      <c r="I5558" t="s">
        <v>135</v>
      </c>
      <c r="J5558" t="s">
        <v>136</v>
      </c>
      <c r="K5558" t="s">
        <v>137</v>
      </c>
      <c r="L5558" t="s">
        <v>15914</v>
      </c>
      <c r="M5558" t="s">
        <v>15915</v>
      </c>
      <c r="N5558">
        <v>2.3358333330000001</v>
      </c>
      <c r="O5558">
        <v>0</v>
      </c>
      <c r="P5558">
        <v>13</v>
      </c>
      <c r="Q5558">
        <v>0</v>
      </c>
      <c r="R5558">
        <v>0</v>
      </c>
      <c r="S5558">
        <v>0</v>
      </c>
      <c r="T5558">
        <v>7</v>
      </c>
      <c r="U5558">
        <v>0</v>
      </c>
      <c r="V5558">
        <v>0</v>
      </c>
      <c r="W5558">
        <v>0</v>
      </c>
      <c r="X5558">
        <v>6.8723213217320511</v>
      </c>
      <c r="Y5558">
        <v>0</v>
      </c>
      <c r="Z5558">
        <v>0</v>
      </c>
      <c r="AA5558">
        <v>0</v>
      </c>
      <c r="AB5558">
        <v>12.432237288475056</v>
      </c>
      <c r="AC5558">
        <v>0</v>
      </c>
      <c r="AD5558">
        <v>0</v>
      </c>
      <c r="AE5558">
        <v>19.304558610207106</v>
      </c>
    </row>
    <row r="5559" spans="1:31" x14ac:dyDescent="0.25">
      <c r="A5559">
        <v>1882073</v>
      </c>
      <c r="B5559">
        <v>1</v>
      </c>
      <c r="C5559" t="s">
        <v>80</v>
      </c>
      <c r="D5559" t="s">
        <v>82</v>
      </c>
      <c r="E5559" t="s">
        <v>222</v>
      </c>
      <c r="F5559" t="s">
        <v>15916</v>
      </c>
      <c r="G5559" t="s">
        <v>148</v>
      </c>
      <c r="H5559" t="s">
        <v>143</v>
      </c>
      <c r="I5559" t="s">
        <v>135</v>
      </c>
      <c r="J5559" t="s">
        <v>136</v>
      </c>
      <c r="K5559" t="s">
        <v>137</v>
      </c>
      <c r="L5559" t="s">
        <v>15917</v>
      </c>
      <c r="M5559" t="s">
        <v>15918</v>
      </c>
      <c r="N5559">
        <v>1.3319444439999999</v>
      </c>
      <c r="O5559">
        <v>0</v>
      </c>
      <c r="P5559">
        <v>0</v>
      </c>
      <c r="Q5559">
        <v>0</v>
      </c>
      <c r="R5559">
        <v>0</v>
      </c>
      <c r="S5559">
        <v>0</v>
      </c>
      <c r="T5559">
        <v>21</v>
      </c>
      <c r="U5559">
        <v>0</v>
      </c>
      <c r="V5559">
        <v>0</v>
      </c>
      <c r="W5559">
        <v>0</v>
      </c>
      <c r="X5559">
        <v>0</v>
      </c>
      <c r="Y5559">
        <v>0</v>
      </c>
      <c r="Z5559">
        <v>0</v>
      </c>
      <c r="AA5559">
        <v>0</v>
      </c>
      <c r="AB5559">
        <v>41.532480828243777</v>
      </c>
      <c r="AC5559">
        <v>0</v>
      </c>
      <c r="AD5559">
        <v>0</v>
      </c>
      <c r="AE5559">
        <v>41.532480828243777</v>
      </c>
    </row>
    <row r="5560" spans="1:31" x14ac:dyDescent="0.25">
      <c r="A5560">
        <v>1882179</v>
      </c>
      <c r="B5560">
        <v>1</v>
      </c>
      <c r="C5560" t="s">
        <v>80</v>
      </c>
      <c r="D5560" t="s">
        <v>83</v>
      </c>
      <c r="E5560" t="s">
        <v>146</v>
      </c>
      <c r="F5560" t="s">
        <v>15919</v>
      </c>
      <c r="G5560" t="s">
        <v>148</v>
      </c>
      <c r="H5560" t="s">
        <v>143</v>
      </c>
      <c r="I5560" t="s">
        <v>135</v>
      </c>
      <c r="J5560" t="s">
        <v>136</v>
      </c>
      <c r="K5560" t="s">
        <v>137</v>
      </c>
      <c r="L5560" t="s">
        <v>15920</v>
      </c>
      <c r="M5560" t="s">
        <v>15921</v>
      </c>
      <c r="N5560">
        <v>2.6775000000000002</v>
      </c>
      <c r="O5560">
        <v>0</v>
      </c>
      <c r="P5560">
        <v>150</v>
      </c>
      <c r="Q5560">
        <v>0</v>
      </c>
      <c r="R5560">
        <v>0</v>
      </c>
      <c r="S5560">
        <v>0</v>
      </c>
      <c r="T5560">
        <v>12</v>
      </c>
      <c r="U5560">
        <v>0</v>
      </c>
      <c r="V5560">
        <v>0</v>
      </c>
      <c r="W5560">
        <v>0</v>
      </c>
      <c r="X5560">
        <v>128.14274842611545</v>
      </c>
      <c r="Y5560">
        <v>0</v>
      </c>
      <c r="Z5560">
        <v>0</v>
      </c>
      <c r="AA5560">
        <v>0</v>
      </c>
      <c r="AB5560">
        <v>34.386252899667049</v>
      </c>
      <c r="AC5560">
        <v>0</v>
      </c>
      <c r="AD5560">
        <v>0</v>
      </c>
      <c r="AE5560">
        <v>162.5290013257825</v>
      </c>
    </row>
    <row r="5561" spans="1:31" x14ac:dyDescent="0.25">
      <c r="A5561">
        <v>1881987</v>
      </c>
      <c r="B5561">
        <v>1</v>
      </c>
      <c r="C5561" t="s">
        <v>81</v>
      </c>
      <c r="D5561" t="s">
        <v>113</v>
      </c>
      <c r="E5561" t="s">
        <v>222</v>
      </c>
      <c r="F5561" t="s">
        <v>15922</v>
      </c>
      <c r="G5561" t="s">
        <v>663</v>
      </c>
      <c r="H5561" t="s">
        <v>143</v>
      </c>
      <c r="I5561" t="s">
        <v>135</v>
      </c>
      <c r="J5561" t="s">
        <v>136</v>
      </c>
      <c r="K5561" t="s">
        <v>137</v>
      </c>
      <c r="L5561" t="s">
        <v>15923</v>
      </c>
      <c r="M5561" t="s">
        <v>15924</v>
      </c>
      <c r="N5561">
        <v>2.0322222220000001</v>
      </c>
      <c r="O5561">
        <v>0</v>
      </c>
      <c r="P5561">
        <v>10</v>
      </c>
      <c r="Q5561">
        <v>0</v>
      </c>
      <c r="R5561">
        <v>0</v>
      </c>
      <c r="S5561">
        <v>0</v>
      </c>
      <c r="T5561">
        <v>4</v>
      </c>
      <c r="U5561">
        <v>0</v>
      </c>
      <c r="V5561">
        <v>0</v>
      </c>
      <c r="W5561">
        <v>0</v>
      </c>
      <c r="X5561">
        <v>4.9149446395419725</v>
      </c>
      <c r="Y5561">
        <v>0</v>
      </c>
      <c r="Z5561">
        <v>0</v>
      </c>
      <c r="AA5561">
        <v>0</v>
      </c>
      <c r="AB5561">
        <v>17.196117329623348</v>
      </c>
      <c r="AC5561">
        <v>0</v>
      </c>
      <c r="AD5561">
        <v>0</v>
      </c>
      <c r="AE5561">
        <v>22.11106196916532</v>
      </c>
    </row>
    <row r="5562" spans="1:31" x14ac:dyDescent="0.25">
      <c r="A5562">
        <v>1882136</v>
      </c>
      <c r="B5562">
        <v>1</v>
      </c>
      <c r="C5562" t="s">
        <v>80</v>
      </c>
      <c r="D5562" t="s">
        <v>101</v>
      </c>
      <c r="E5562" t="s">
        <v>146</v>
      </c>
      <c r="F5562" t="s">
        <v>15925</v>
      </c>
      <c r="G5562" t="s">
        <v>142</v>
      </c>
      <c r="H5562" t="s">
        <v>143</v>
      </c>
      <c r="I5562" t="s">
        <v>135</v>
      </c>
      <c r="J5562" t="s">
        <v>136</v>
      </c>
      <c r="K5562" t="s">
        <v>137</v>
      </c>
      <c r="L5562" t="s">
        <v>15926</v>
      </c>
      <c r="M5562" t="s">
        <v>15927</v>
      </c>
      <c r="N5562">
        <v>1.835</v>
      </c>
      <c r="O5562">
        <v>0</v>
      </c>
      <c r="P5562">
        <v>19</v>
      </c>
      <c r="Q5562">
        <v>0</v>
      </c>
      <c r="R5562">
        <v>0</v>
      </c>
      <c r="S5562">
        <v>0</v>
      </c>
      <c r="T5562">
        <v>5</v>
      </c>
      <c r="U5562">
        <v>0</v>
      </c>
      <c r="V5562">
        <v>0</v>
      </c>
      <c r="W5562">
        <v>0</v>
      </c>
      <c r="X5562">
        <v>9.5409423414074634</v>
      </c>
      <c r="Y5562">
        <v>0</v>
      </c>
      <c r="Z5562">
        <v>0</v>
      </c>
      <c r="AA5562">
        <v>0</v>
      </c>
      <c r="AB5562">
        <v>23.993275761179401</v>
      </c>
      <c r="AC5562">
        <v>0</v>
      </c>
      <c r="AD5562">
        <v>0</v>
      </c>
      <c r="AE5562">
        <v>33.534218102586863</v>
      </c>
    </row>
    <row r="5563" spans="1:31" x14ac:dyDescent="0.25">
      <c r="A5563">
        <v>1881887</v>
      </c>
      <c r="B5563">
        <v>1</v>
      </c>
      <c r="C5563" t="s">
        <v>80</v>
      </c>
      <c r="D5563" t="s">
        <v>87</v>
      </c>
      <c r="E5563" t="s">
        <v>222</v>
      </c>
      <c r="F5563" t="s">
        <v>15928</v>
      </c>
      <c r="G5563" t="s">
        <v>501</v>
      </c>
      <c r="H5563" t="s">
        <v>143</v>
      </c>
      <c r="I5563" t="s">
        <v>135</v>
      </c>
      <c r="J5563" t="s">
        <v>136</v>
      </c>
      <c r="K5563" t="s">
        <v>137</v>
      </c>
      <c r="L5563" t="s">
        <v>15929</v>
      </c>
      <c r="M5563" t="s">
        <v>15930</v>
      </c>
      <c r="N5563">
        <v>32.970555554999997</v>
      </c>
      <c r="O5563">
        <v>0</v>
      </c>
      <c r="P5563">
        <v>0</v>
      </c>
      <c r="Q5563">
        <v>0</v>
      </c>
      <c r="R5563">
        <v>0</v>
      </c>
      <c r="S5563">
        <v>0</v>
      </c>
      <c r="T5563">
        <v>22</v>
      </c>
      <c r="U5563">
        <v>0</v>
      </c>
      <c r="V5563">
        <v>0</v>
      </c>
      <c r="W5563">
        <v>0</v>
      </c>
      <c r="X5563">
        <v>0</v>
      </c>
      <c r="Y5563">
        <v>0</v>
      </c>
      <c r="Z5563">
        <v>0</v>
      </c>
      <c r="AA5563">
        <v>0</v>
      </c>
      <c r="AB5563">
        <v>2868.9392762693469</v>
      </c>
      <c r="AC5563">
        <v>0</v>
      </c>
      <c r="AD5563">
        <v>0</v>
      </c>
      <c r="AE5563">
        <v>2868.9392762693469</v>
      </c>
    </row>
    <row r="5564" spans="1:31" x14ac:dyDescent="0.25">
      <c r="A5564">
        <v>1881841</v>
      </c>
      <c r="B5564">
        <v>1</v>
      </c>
      <c r="C5564" t="s">
        <v>80</v>
      </c>
      <c r="D5564" t="s">
        <v>88</v>
      </c>
      <c r="E5564" t="s">
        <v>158</v>
      </c>
      <c r="F5564" t="s">
        <v>15931</v>
      </c>
      <c r="G5564" t="s">
        <v>133</v>
      </c>
      <c r="H5564" t="s">
        <v>134</v>
      </c>
      <c r="I5564" t="s">
        <v>135</v>
      </c>
      <c r="J5564" t="s">
        <v>136</v>
      </c>
      <c r="K5564" t="s">
        <v>137</v>
      </c>
      <c r="L5564" t="s">
        <v>15932</v>
      </c>
      <c r="M5564" t="s">
        <v>15933</v>
      </c>
      <c r="N5564">
        <v>1.997222222</v>
      </c>
      <c r="O5564">
        <v>0</v>
      </c>
      <c r="P5564">
        <v>114</v>
      </c>
      <c r="Q5564">
        <v>0</v>
      </c>
      <c r="R5564">
        <v>0</v>
      </c>
      <c r="S5564">
        <v>0</v>
      </c>
      <c r="T5564">
        <v>0</v>
      </c>
      <c r="U5564">
        <v>0</v>
      </c>
      <c r="V5564">
        <v>0</v>
      </c>
      <c r="W5564">
        <v>0</v>
      </c>
      <c r="X5564">
        <v>162.47719877944056</v>
      </c>
      <c r="Y5564">
        <v>0</v>
      </c>
      <c r="Z5564">
        <v>0</v>
      </c>
      <c r="AA5564">
        <v>0</v>
      </c>
      <c r="AB5564">
        <v>0</v>
      </c>
      <c r="AC5564">
        <v>0</v>
      </c>
      <c r="AD5564">
        <v>0</v>
      </c>
      <c r="AE5564">
        <v>162.47719877944056</v>
      </c>
    </row>
    <row r="5565" spans="1:31" x14ac:dyDescent="0.25">
      <c r="A5565">
        <v>1882196</v>
      </c>
      <c r="B5565">
        <v>1</v>
      </c>
      <c r="C5565" t="s">
        <v>81</v>
      </c>
      <c r="D5565" t="s">
        <v>118</v>
      </c>
      <c r="E5565" t="s">
        <v>131</v>
      </c>
      <c r="F5565" t="s">
        <v>15934</v>
      </c>
      <c r="G5565" t="s">
        <v>133</v>
      </c>
      <c r="H5565" t="s">
        <v>134</v>
      </c>
      <c r="I5565" t="s">
        <v>135</v>
      </c>
      <c r="J5565" t="s">
        <v>136</v>
      </c>
      <c r="K5565" t="s">
        <v>137</v>
      </c>
      <c r="L5565" t="s">
        <v>15935</v>
      </c>
      <c r="M5565" t="s">
        <v>15936</v>
      </c>
      <c r="N5565">
        <v>1.118055555</v>
      </c>
      <c r="O5565">
        <v>1</v>
      </c>
      <c r="P5565">
        <v>353</v>
      </c>
      <c r="Q5565">
        <v>44</v>
      </c>
      <c r="R5565">
        <v>33</v>
      </c>
      <c r="S5565">
        <v>9</v>
      </c>
      <c r="T5565">
        <v>38</v>
      </c>
      <c r="U5565">
        <v>0</v>
      </c>
      <c r="V5565">
        <v>0</v>
      </c>
      <c r="W5565">
        <v>0.46185290464035</v>
      </c>
      <c r="X5565">
        <v>61.743636933567238</v>
      </c>
      <c r="Y5565">
        <v>712.50470279422166</v>
      </c>
      <c r="Z5565">
        <v>43.169456803275644</v>
      </c>
      <c r="AA5565">
        <v>87.166428169597907</v>
      </c>
      <c r="AB5565">
        <v>41.960291918597925</v>
      </c>
      <c r="AC5565">
        <v>0</v>
      </c>
      <c r="AD5565">
        <v>0</v>
      </c>
      <c r="AE5565">
        <v>947.00636952390073</v>
      </c>
    </row>
    <row r="5566" spans="1:31" x14ac:dyDescent="0.25">
      <c r="A5566">
        <v>1882219</v>
      </c>
      <c r="B5566">
        <v>1</v>
      </c>
      <c r="C5566" t="s">
        <v>81</v>
      </c>
      <c r="D5566" t="s">
        <v>115</v>
      </c>
      <c r="E5566" t="s">
        <v>146</v>
      </c>
      <c r="F5566" t="s">
        <v>15937</v>
      </c>
      <c r="G5566" t="s">
        <v>148</v>
      </c>
      <c r="H5566" t="s">
        <v>143</v>
      </c>
      <c r="I5566" t="s">
        <v>135</v>
      </c>
      <c r="J5566" t="s">
        <v>136</v>
      </c>
      <c r="K5566" t="s">
        <v>137</v>
      </c>
      <c r="L5566" t="s">
        <v>15938</v>
      </c>
      <c r="M5566" t="s">
        <v>15939</v>
      </c>
      <c r="N5566">
        <v>3.0491666660000001</v>
      </c>
      <c r="O5566">
        <v>0</v>
      </c>
      <c r="P5566">
        <v>9</v>
      </c>
      <c r="Q5566">
        <v>0</v>
      </c>
      <c r="R5566">
        <v>5</v>
      </c>
      <c r="S5566">
        <v>0</v>
      </c>
      <c r="T5566">
        <v>1</v>
      </c>
      <c r="U5566">
        <v>0</v>
      </c>
      <c r="V5566">
        <v>0</v>
      </c>
      <c r="W5566">
        <v>0</v>
      </c>
      <c r="X5566">
        <v>13.56776285554022</v>
      </c>
      <c r="Y5566">
        <v>0</v>
      </c>
      <c r="Z5566">
        <v>26.520323805662205</v>
      </c>
      <c r="AA5566">
        <v>0</v>
      </c>
      <c r="AB5566">
        <v>1.7308476549660439</v>
      </c>
      <c r="AC5566">
        <v>0</v>
      </c>
      <c r="AD5566">
        <v>0</v>
      </c>
      <c r="AE5566">
        <v>41.818934316168466</v>
      </c>
    </row>
    <row r="5567" spans="1:31" x14ac:dyDescent="0.25">
      <c r="A5567">
        <v>1882359</v>
      </c>
      <c r="B5567">
        <v>1</v>
      </c>
      <c r="C5567" t="s">
        <v>80</v>
      </c>
      <c r="D5567" t="s">
        <v>98</v>
      </c>
      <c r="E5567" t="s">
        <v>146</v>
      </c>
      <c r="F5567" t="s">
        <v>15940</v>
      </c>
      <c r="G5567" t="s">
        <v>148</v>
      </c>
      <c r="H5567" t="s">
        <v>143</v>
      </c>
      <c r="I5567" t="s">
        <v>135</v>
      </c>
      <c r="J5567" t="s">
        <v>136</v>
      </c>
      <c r="K5567" t="s">
        <v>137</v>
      </c>
      <c r="L5567" t="s">
        <v>15941</v>
      </c>
      <c r="M5567" t="s">
        <v>15746</v>
      </c>
      <c r="N5567">
        <v>1.798611111</v>
      </c>
      <c r="O5567">
        <v>0</v>
      </c>
      <c r="P5567">
        <v>0</v>
      </c>
      <c r="Q5567">
        <v>0</v>
      </c>
      <c r="R5567">
        <v>0</v>
      </c>
      <c r="S5567">
        <v>0</v>
      </c>
      <c r="T5567">
        <v>1</v>
      </c>
      <c r="U5567">
        <v>0</v>
      </c>
      <c r="V5567">
        <v>0</v>
      </c>
      <c r="W5567">
        <v>0</v>
      </c>
      <c r="X5567">
        <v>0</v>
      </c>
      <c r="Y5567">
        <v>0</v>
      </c>
      <c r="Z5567">
        <v>0</v>
      </c>
      <c r="AA5567">
        <v>0</v>
      </c>
      <c r="AB5567">
        <v>29.603503710205665</v>
      </c>
      <c r="AC5567">
        <v>0</v>
      </c>
      <c r="AD5567">
        <v>0</v>
      </c>
      <c r="AE5567">
        <v>29.603503710205665</v>
      </c>
    </row>
    <row r="5568" spans="1:31" x14ac:dyDescent="0.25">
      <c r="A5568">
        <v>1882302</v>
      </c>
      <c r="B5568">
        <v>1</v>
      </c>
      <c r="C5568" t="s">
        <v>80</v>
      </c>
      <c r="D5568" t="s">
        <v>95</v>
      </c>
      <c r="E5568" t="s">
        <v>210</v>
      </c>
      <c r="F5568" t="s">
        <v>15942</v>
      </c>
      <c r="G5568" t="s">
        <v>133</v>
      </c>
      <c r="H5568" t="s">
        <v>134</v>
      </c>
      <c r="I5568" t="s">
        <v>135</v>
      </c>
      <c r="J5568" t="s">
        <v>136</v>
      </c>
      <c r="K5568" t="s">
        <v>137</v>
      </c>
      <c r="L5568" t="s">
        <v>15563</v>
      </c>
      <c r="M5568" t="s">
        <v>15943</v>
      </c>
      <c r="N5568">
        <v>0.16638888800000001</v>
      </c>
      <c r="O5568">
        <v>0</v>
      </c>
      <c r="P5568">
        <v>3125</v>
      </c>
      <c r="Q5568">
        <v>0</v>
      </c>
      <c r="R5568">
        <v>0</v>
      </c>
      <c r="S5568">
        <v>0</v>
      </c>
      <c r="T5568">
        <v>457</v>
      </c>
      <c r="U5568">
        <v>0</v>
      </c>
      <c r="V5568">
        <v>0</v>
      </c>
      <c r="W5568">
        <v>0</v>
      </c>
      <c r="X5568">
        <v>124.76317188448193</v>
      </c>
      <c r="Y5568">
        <v>0</v>
      </c>
      <c r="Z5568">
        <v>0</v>
      </c>
      <c r="AA5568">
        <v>0</v>
      </c>
      <c r="AB5568">
        <v>100.80572926464816</v>
      </c>
      <c r="AC5568">
        <v>0</v>
      </c>
      <c r="AD5568">
        <v>0</v>
      </c>
      <c r="AE5568">
        <v>225.56890114913011</v>
      </c>
    </row>
    <row r="5569" spans="1:31" x14ac:dyDescent="0.25">
      <c r="A5569">
        <v>1881964</v>
      </c>
      <c r="B5569">
        <v>1</v>
      </c>
      <c r="C5569" t="s">
        <v>80</v>
      </c>
      <c r="D5569" t="s">
        <v>82</v>
      </c>
      <c r="E5569" t="s">
        <v>146</v>
      </c>
      <c r="F5569" t="s">
        <v>14729</v>
      </c>
      <c r="G5569" t="s">
        <v>171</v>
      </c>
      <c r="H5569" t="s">
        <v>143</v>
      </c>
      <c r="I5569" t="s">
        <v>135</v>
      </c>
      <c r="J5569" t="s">
        <v>136</v>
      </c>
      <c r="K5569" t="s">
        <v>172</v>
      </c>
      <c r="L5569" t="s">
        <v>15944</v>
      </c>
      <c r="M5569" t="s">
        <v>15945</v>
      </c>
      <c r="N5569">
        <v>4.7568461109999998</v>
      </c>
      <c r="O5569">
        <v>0</v>
      </c>
      <c r="P5569">
        <v>98</v>
      </c>
      <c r="Q5569">
        <v>0</v>
      </c>
      <c r="R5569">
        <v>0</v>
      </c>
      <c r="S5569">
        <v>0</v>
      </c>
      <c r="T5569">
        <v>12</v>
      </c>
      <c r="U5569">
        <v>0</v>
      </c>
      <c r="V5569">
        <v>0</v>
      </c>
      <c r="W5569">
        <v>0</v>
      </c>
      <c r="X5569">
        <v>115.67017848944843</v>
      </c>
      <c r="Y5569">
        <v>0</v>
      </c>
      <c r="Z5569">
        <v>0</v>
      </c>
      <c r="AA5569">
        <v>0</v>
      </c>
      <c r="AB5569">
        <v>69.982176158703979</v>
      </c>
      <c r="AC5569">
        <v>0</v>
      </c>
      <c r="AD5569">
        <v>0</v>
      </c>
      <c r="AE5569">
        <v>185.65235464815242</v>
      </c>
    </row>
    <row r="5570" spans="1:31" x14ac:dyDescent="0.25">
      <c r="A5570">
        <v>1881864</v>
      </c>
      <c r="B5570">
        <v>1</v>
      </c>
      <c r="C5570" t="s">
        <v>80</v>
      </c>
      <c r="D5570" t="s">
        <v>100</v>
      </c>
      <c r="E5570" t="s">
        <v>169</v>
      </c>
      <c r="F5570" t="s">
        <v>2392</v>
      </c>
      <c r="G5570" t="s">
        <v>564</v>
      </c>
      <c r="H5570" t="s">
        <v>143</v>
      </c>
      <c r="I5570" t="s">
        <v>135</v>
      </c>
      <c r="J5570" t="s">
        <v>136</v>
      </c>
      <c r="K5570" t="s">
        <v>137</v>
      </c>
      <c r="L5570" t="s">
        <v>15946</v>
      </c>
      <c r="M5570" t="s">
        <v>15947</v>
      </c>
      <c r="N5570">
        <v>0.77583333300000001</v>
      </c>
      <c r="O5570">
        <v>0</v>
      </c>
      <c r="P5570">
        <v>484</v>
      </c>
      <c r="Q5570">
        <v>0</v>
      </c>
      <c r="R5570">
        <v>4</v>
      </c>
      <c r="S5570">
        <v>0</v>
      </c>
      <c r="T5570">
        <v>33</v>
      </c>
      <c r="U5570">
        <v>0</v>
      </c>
      <c r="V5570">
        <v>0</v>
      </c>
      <c r="W5570">
        <v>0</v>
      </c>
      <c r="X5570">
        <v>61.857481449004595</v>
      </c>
      <c r="Y5570">
        <v>0</v>
      </c>
      <c r="Z5570">
        <v>0.69922931341091099</v>
      </c>
      <c r="AA5570">
        <v>0</v>
      </c>
      <c r="AB5570">
        <v>27.570307504950687</v>
      </c>
      <c r="AC5570">
        <v>0</v>
      </c>
      <c r="AD5570">
        <v>0</v>
      </c>
      <c r="AE5570">
        <v>90.127018267366196</v>
      </c>
    </row>
    <row r="5571" spans="1:31" x14ac:dyDescent="0.25">
      <c r="A5571">
        <v>1882110</v>
      </c>
      <c r="B5571">
        <v>1</v>
      </c>
      <c r="C5571" t="s">
        <v>80</v>
      </c>
      <c r="D5571" t="s">
        <v>96</v>
      </c>
      <c r="E5571" t="s">
        <v>210</v>
      </c>
      <c r="F5571" t="s">
        <v>1737</v>
      </c>
      <c r="G5571" t="s">
        <v>133</v>
      </c>
      <c r="H5571" t="s">
        <v>134</v>
      </c>
      <c r="I5571" t="s">
        <v>135</v>
      </c>
      <c r="J5571" t="s">
        <v>136</v>
      </c>
      <c r="K5571" t="s">
        <v>137</v>
      </c>
      <c r="L5571" t="s">
        <v>15948</v>
      </c>
      <c r="M5571" t="s">
        <v>15949</v>
      </c>
      <c r="N5571">
        <v>0.62749999999999995</v>
      </c>
      <c r="O5571">
        <v>0</v>
      </c>
      <c r="P5571">
        <v>715</v>
      </c>
      <c r="Q5571">
        <v>0</v>
      </c>
      <c r="R5571">
        <v>1</v>
      </c>
      <c r="S5571">
        <v>0</v>
      </c>
      <c r="T5571">
        <v>64</v>
      </c>
      <c r="U5571">
        <v>0</v>
      </c>
      <c r="V5571">
        <v>0</v>
      </c>
      <c r="W5571">
        <v>0</v>
      </c>
      <c r="X5571">
        <v>125.64572512956903</v>
      </c>
      <c r="Y5571">
        <v>0</v>
      </c>
      <c r="Z5571">
        <v>0</v>
      </c>
      <c r="AA5571">
        <v>0</v>
      </c>
      <c r="AB5571">
        <v>84.067662118773981</v>
      </c>
      <c r="AC5571">
        <v>0</v>
      </c>
      <c r="AD5571">
        <v>0</v>
      </c>
      <c r="AE5571">
        <v>209.713387248343</v>
      </c>
    </row>
    <row r="5572" spans="1:31" x14ac:dyDescent="0.25">
      <c r="A5572">
        <v>1882256</v>
      </c>
      <c r="B5572">
        <v>1</v>
      </c>
      <c r="C5572" t="s">
        <v>80</v>
      </c>
      <c r="D5572" t="s">
        <v>100</v>
      </c>
      <c r="E5572" t="s">
        <v>140</v>
      </c>
      <c r="F5572" t="s">
        <v>15950</v>
      </c>
      <c r="G5572" t="s">
        <v>142</v>
      </c>
      <c r="H5572" t="s">
        <v>143</v>
      </c>
      <c r="I5572" t="s">
        <v>135</v>
      </c>
      <c r="J5572" t="s">
        <v>136</v>
      </c>
      <c r="K5572" t="s">
        <v>137</v>
      </c>
      <c r="L5572" t="s">
        <v>15951</v>
      </c>
      <c r="M5572" t="s">
        <v>15952</v>
      </c>
      <c r="N5572">
        <v>1.335</v>
      </c>
      <c r="O5572">
        <v>0</v>
      </c>
      <c r="P5572">
        <v>1</v>
      </c>
      <c r="Q5572">
        <v>0</v>
      </c>
      <c r="R5572">
        <v>0</v>
      </c>
      <c r="S5572">
        <v>0</v>
      </c>
      <c r="T5572">
        <v>0</v>
      </c>
      <c r="U5572">
        <v>0</v>
      </c>
      <c r="V5572">
        <v>0</v>
      </c>
      <c r="W5572">
        <v>0</v>
      </c>
      <c r="X5572">
        <v>0.91810986682312512</v>
      </c>
      <c r="Y5572">
        <v>0</v>
      </c>
      <c r="Z5572">
        <v>0</v>
      </c>
      <c r="AA5572">
        <v>0</v>
      </c>
      <c r="AB5572">
        <v>0</v>
      </c>
      <c r="AC5572">
        <v>0</v>
      </c>
      <c r="AD5572">
        <v>0</v>
      </c>
      <c r="AE5572">
        <v>0.91810986682312512</v>
      </c>
    </row>
    <row r="5573" spans="1:31" x14ac:dyDescent="0.25">
      <c r="A5573">
        <v>1882090</v>
      </c>
      <c r="B5573">
        <v>1</v>
      </c>
      <c r="C5573" t="s">
        <v>80</v>
      </c>
      <c r="D5573" t="s">
        <v>104</v>
      </c>
      <c r="E5573" t="s">
        <v>131</v>
      </c>
      <c r="F5573" t="s">
        <v>15953</v>
      </c>
      <c r="G5573" t="s">
        <v>133</v>
      </c>
      <c r="H5573" t="s">
        <v>134</v>
      </c>
      <c r="I5573" t="s">
        <v>135</v>
      </c>
      <c r="J5573" t="s">
        <v>136</v>
      </c>
      <c r="K5573" t="s">
        <v>137</v>
      </c>
      <c r="L5573" t="s">
        <v>15954</v>
      </c>
      <c r="M5573" t="s">
        <v>15955</v>
      </c>
      <c r="N5573">
        <v>0.93527777700000003</v>
      </c>
      <c r="O5573">
        <v>0</v>
      </c>
      <c r="P5573">
        <v>336</v>
      </c>
      <c r="Q5573">
        <v>7</v>
      </c>
      <c r="R5573">
        <v>1</v>
      </c>
      <c r="S5573">
        <v>14</v>
      </c>
      <c r="T5573">
        <v>30</v>
      </c>
      <c r="U5573">
        <v>4</v>
      </c>
      <c r="V5573">
        <v>0</v>
      </c>
      <c r="W5573">
        <v>0</v>
      </c>
      <c r="X5573">
        <v>85.395357981115311</v>
      </c>
      <c r="Y5573">
        <v>143.2576983286385</v>
      </c>
      <c r="Z5573">
        <v>0.15092960030870167</v>
      </c>
      <c r="AA5573">
        <v>303.50186266934628</v>
      </c>
      <c r="AB5573">
        <v>16.426385531827428</v>
      </c>
      <c r="AC5573">
        <v>731.83613380687609</v>
      </c>
      <c r="AD5573">
        <v>0</v>
      </c>
      <c r="AE5573">
        <v>1280.5683679181125</v>
      </c>
    </row>
    <row r="5574" spans="1:31" x14ac:dyDescent="0.25">
      <c r="A5574">
        <v>1881904</v>
      </c>
      <c r="B5574">
        <v>1</v>
      </c>
      <c r="C5574" t="s">
        <v>81</v>
      </c>
      <c r="D5574" t="s">
        <v>112</v>
      </c>
      <c r="E5574" t="s">
        <v>146</v>
      </c>
      <c r="F5574" t="s">
        <v>15956</v>
      </c>
      <c r="G5574" t="s">
        <v>469</v>
      </c>
      <c r="H5574" t="s">
        <v>143</v>
      </c>
      <c r="I5574" t="s">
        <v>135</v>
      </c>
      <c r="J5574" t="s">
        <v>136</v>
      </c>
      <c r="K5574" t="s">
        <v>137</v>
      </c>
      <c r="L5574" t="s">
        <v>15957</v>
      </c>
      <c r="M5574" t="s">
        <v>15958</v>
      </c>
      <c r="N5574">
        <v>4.7363888879999996</v>
      </c>
      <c r="O5574">
        <v>0</v>
      </c>
      <c r="P5574">
        <v>127</v>
      </c>
      <c r="Q5574">
        <v>0</v>
      </c>
      <c r="R5574">
        <v>0</v>
      </c>
      <c r="S5574">
        <v>0</v>
      </c>
      <c r="T5574">
        <v>1</v>
      </c>
      <c r="U5574">
        <v>0</v>
      </c>
      <c r="V5574">
        <v>0</v>
      </c>
      <c r="W5574">
        <v>0</v>
      </c>
      <c r="X5574">
        <v>108.28102505151473</v>
      </c>
      <c r="Y5574">
        <v>0</v>
      </c>
      <c r="Z5574">
        <v>0</v>
      </c>
      <c r="AA5574">
        <v>0</v>
      </c>
      <c r="AB5574">
        <v>8.805729601559527</v>
      </c>
      <c r="AC5574">
        <v>0</v>
      </c>
      <c r="AD5574">
        <v>0</v>
      </c>
      <c r="AE5574">
        <v>117.08675465307425</v>
      </c>
    </row>
    <row r="5575" spans="1:31" x14ac:dyDescent="0.25">
      <c r="A5575">
        <v>1881927</v>
      </c>
      <c r="B5575">
        <v>1</v>
      </c>
      <c r="C5575" t="s">
        <v>80</v>
      </c>
      <c r="D5575" t="s">
        <v>109</v>
      </c>
      <c r="E5575" t="s">
        <v>146</v>
      </c>
      <c r="F5575" t="s">
        <v>15959</v>
      </c>
      <c r="G5575" t="s">
        <v>148</v>
      </c>
      <c r="H5575" t="s">
        <v>143</v>
      </c>
      <c r="I5575" t="s">
        <v>135</v>
      </c>
      <c r="J5575" t="s">
        <v>136</v>
      </c>
      <c r="K5575" t="s">
        <v>137</v>
      </c>
      <c r="L5575" t="s">
        <v>15960</v>
      </c>
      <c r="M5575" t="s">
        <v>15961</v>
      </c>
      <c r="N5575">
        <v>1.508888888</v>
      </c>
      <c r="O5575">
        <v>0</v>
      </c>
      <c r="P5575">
        <v>18</v>
      </c>
      <c r="Q5575">
        <v>0</v>
      </c>
      <c r="R5575">
        <v>1</v>
      </c>
      <c r="S5575">
        <v>0</v>
      </c>
      <c r="T5575">
        <v>4</v>
      </c>
      <c r="U5575">
        <v>0</v>
      </c>
      <c r="V5575">
        <v>0</v>
      </c>
      <c r="W5575">
        <v>0</v>
      </c>
      <c r="X5575">
        <v>8.3224217159456408</v>
      </c>
      <c r="Y5575">
        <v>0</v>
      </c>
      <c r="Z5575">
        <v>1.1954884949196587</v>
      </c>
      <c r="AA5575">
        <v>0</v>
      </c>
      <c r="AB5575">
        <v>2.766358784136588</v>
      </c>
      <c r="AC5575">
        <v>0</v>
      </c>
      <c r="AD5575">
        <v>0</v>
      </c>
      <c r="AE5575">
        <v>12.284268995001888</v>
      </c>
    </row>
    <row r="5576" spans="1:31" x14ac:dyDescent="0.25">
      <c r="A5576">
        <v>1881970</v>
      </c>
      <c r="B5576">
        <v>1</v>
      </c>
      <c r="C5576" t="s">
        <v>81</v>
      </c>
      <c r="D5576" t="s">
        <v>121</v>
      </c>
      <c r="E5576" t="s">
        <v>131</v>
      </c>
      <c r="F5576" t="s">
        <v>6508</v>
      </c>
      <c r="G5576" t="s">
        <v>133</v>
      </c>
      <c r="H5576" t="s">
        <v>134</v>
      </c>
      <c r="I5576" t="s">
        <v>135</v>
      </c>
      <c r="J5576" t="s">
        <v>136</v>
      </c>
      <c r="K5576" t="s">
        <v>137</v>
      </c>
      <c r="L5576" t="s">
        <v>15962</v>
      </c>
      <c r="M5576" t="s">
        <v>15963</v>
      </c>
      <c r="N5576">
        <v>0.68416666599999998</v>
      </c>
      <c r="O5576">
        <v>0</v>
      </c>
      <c r="P5576">
        <v>242</v>
      </c>
      <c r="Q5576">
        <v>0</v>
      </c>
      <c r="R5576">
        <v>53</v>
      </c>
      <c r="S5576">
        <v>2</v>
      </c>
      <c r="T5576">
        <v>10</v>
      </c>
      <c r="U5576">
        <v>0</v>
      </c>
      <c r="V5576">
        <v>0</v>
      </c>
      <c r="W5576">
        <v>0</v>
      </c>
      <c r="X5576">
        <v>26.503370535063016</v>
      </c>
      <c r="Y5576">
        <v>0</v>
      </c>
      <c r="Z5576">
        <v>13.083050139100823</v>
      </c>
      <c r="AA5576">
        <v>3.1941514853771866</v>
      </c>
      <c r="AB5576">
        <v>15.234943441246919</v>
      </c>
      <c r="AC5576">
        <v>0</v>
      </c>
      <c r="AD5576">
        <v>0</v>
      </c>
      <c r="AE5576">
        <v>58.015515600787943</v>
      </c>
    </row>
    <row r="5577" spans="1:31" x14ac:dyDescent="0.25">
      <c r="A5577">
        <v>1881804</v>
      </c>
      <c r="B5577">
        <v>1</v>
      </c>
      <c r="C5577" t="s">
        <v>81</v>
      </c>
      <c r="D5577" t="s">
        <v>127</v>
      </c>
      <c r="E5577" t="s">
        <v>131</v>
      </c>
      <c r="F5577" t="s">
        <v>15964</v>
      </c>
      <c r="G5577" t="s">
        <v>133</v>
      </c>
      <c r="H5577" t="s">
        <v>134</v>
      </c>
      <c r="I5577" t="s">
        <v>135</v>
      </c>
      <c r="J5577" t="s">
        <v>136</v>
      </c>
      <c r="K5577" t="s">
        <v>137</v>
      </c>
      <c r="L5577" t="s">
        <v>15965</v>
      </c>
      <c r="M5577" t="s">
        <v>15966</v>
      </c>
      <c r="N5577">
        <v>0.641666666</v>
      </c>
      <c r="O5577">
        <v>0</v>
      </c>
      <c r="P5577">
        <v>0</v>
      </c>
      <c r="Q5577">
        <v>0</v>
      </c>
      <c r="R5577">
        <v>9</v>
      </c>
      <c r="S5577">
        <v>0</v>
      </c>
      <c r="T5577">
        <v>1</v>
      </c>
      <c r="U5577">
        <v>0</v>
      </c>
      <c r="V5577">
        <v>0</v>
      </c>
      <c r="W5577">
        <v>0</v>
      </c>
      <c r="X5577">
        <v>0</v>
      </c>
      <c r="Y5577">
        <v>0</v>
      </c>
      <c r="Z5577">
        <v>18.950155761082705</v>
      </c>
      <c r="AA5577">
        <v>0</v>
      </c>
      <c r="AB5577">
        <v>4.5947912009999998E-4</v>
      </c>
      <c r="AC5577">
        <v>0</v>
      </c>
      <c r="AD5577">
        <v>0</v>
      </c>
      <c r="AE5577">
        <v>18.950615240202804</v>
      </c>
    </row>
    <row r="5578" spans="1:31" x14ac:dyDescent="0.25">
      <c r="A5578">
        <v>1881947</v>
      </c>
      <c r="B5578">
        <v>1</v>
      </c>
      <c r="C5578" t="s">
        <v>80</v>
      </c>
      <c r="D5578" t="s">
        <v>97</v>
      </c>
      <c r="E5578" t="s">
        <v>158</v>
      </c>
      <c r="F5578" t="s">
        <v>15967</v>
      </c>
      <c r="G5578" t="s">
        <v>179</v>
      </c>
      <c r="H5578" t="s">
        <v>134</v>
      </c>
      <c r="I5578" t="s">
        <v>135</v>
      </c>
      <c r="J5578" t="s">
        <v>136</v>
      </c>
      <c r="K5578" t="s">
        <v>137</v>
      </c>
      <c r="L5578" t="s">
        <v>15968</v>
      </c>
      <c r="M5578" t="s">
        <v>15969</v>
      </c>
      <c r="N5578">
        <v>0.26388888799999999</v>
      </c>
      <c r="O5578">
        <v>0</v>
      </c>
      <c r="P5578">
        <v>125</v>
      </c>
      <c r="Q5578">
        <v>0</v>
      </c>
      <c r="R5578">
        <v>0</v>
      </c>
      <c r="S5578">
        <v>0</v>
      </c>
      <c r="T5578">
        <v>40</v>
      </c>
      <c r="U5578">
        <v>0</v>
      </c>
      <c r="V5578">
        <v>0</v>
      </c>
      <c r="W5578">
        <v>0</v>
      </c>
      <c r="X5578">
        <v>11.282615638055644</v>
      </c>
      <c r="Y5578">
        <v>0</v>
      </c>
      <c r="Z5578">
        <v>0</v>
      </c>
      <c r="AA5578">
        <v>0</v>
      </c>
      <c r="AB5578">
        <v>67.797192318354121</v>
      </c>
      <c r="AC5578">
        <v>0</v>
      </c>
      <c r="AD5578">
        <v>0</v>
      </c>
      <c r="AE5578">
        <v>79.079807956409766</v>
      </c>
    </row>
    <row r="5579" spans="1:31" x14ac:dyDescent="0.25">
      <c r="A5579">
        <v>1882047</v>
      </c>
      <c r="B5579">
        <v>1</v>
      </c>
      <c r="C5579" t="s">
        <v>81</v>
      </c>
      <c r="D5579" t="s">
        <v>121</v>
      </c>
      <c r="E5579" t="s">
        <v>146</v>
      </c>
      <c r="F5579" t="s">
        <v>15970</v>
      </c>
      <c r="G5579" t="s">
        <v>148</v>
      </c>
      <c r="H5579" t="s">
        <v>143</v>
      </c>
      <c r="I5579" t="s">
        <v>135</v>
      </c>
      <c r="J5579" t="s">
        <v>136</v>
      </c>
      <c r="K5579" t="s">
        <v>137</v>
      </c>
      <c r="L5579" t="s">
        <v>15971</v>
      </c>
      <c r="M5579" t="s">
        <v>15972</v>
      </c>
      <c r="N5579">
        <v>1.713333333</v>
      </c>
      <c r="O5579">
        <v>0</v>
      </c>
      <c r="P5579">
        <v>0</v>
      </c>
      <c r="Q5579">
        <v>0</v>
      </c>
      <c r="R5579">
        <v>0</v>
      </c>
      <c r="S5579">
        <v>0</v>
      </c>
      <c r="T5579">
        <v>1</v>
      </c>
      <c r="U5579">
        <v>0</v>
      </c>
      <c r="V5579">
        <v>0</v>
      </c>
      <c r="W5579">
        <v>0</v>
      </c>
      <c r="X5579">
        <v>0</v>
      </c>
      <c r="Y5579">
        <v>0</v>
      </c>
      <c r="Z5579">
        <v>0</v>
      </c>
      <c r="AA5579">
        <v>0</v>
      </c>
      <c r="AB5579">
        <v>0.65087000005612339</v>
      </c>
      <c r="AC5579">
        <v>0</v>
      </c>
      <c r="AD5579">
        <v>0</v>
      </c>
      <c r="AE5579">
        <v>0.65087000005612339</v>
      </c>
    </row>
    <row r="5580" spans="1:31" x14ac:dyDescent="0.25">
      <c r="A5580">
        <v>1882239</v>
      </c>
      <c r="B5580">
        <v>1</v>
      </c>
      <c r="C5580" t="s">
        <v>80</v>
      </c>
      <c r="D5580" t="s">
        <v>103</v>
      </c>
      <c r="E5580" t="s">
        <v>131</v>
      </c>
      <c r="F5580" t="s">
        <v>15973</v>
      </c>
      <c r="G5580" t="s">
        <v>133</v>
      </c>
      <c r="H5580" t="s">
        <v>134</v>
      </c>
      <c r="I5580" t="s">
        <v>135</v>
      </c>
      <c r="J5580" t="s">
        <v>136</v>
      </c>
      <c r="K5580" t="s">
        <v>137</v>
      </c>
      <c r="L5580" t="s">
        <v>15974</v>
      </c>
      <c r="M5580" t="s">
        <v>15704</v>
      </c>
      <c r="N5580">
        <v>1.2752777769999999</v>
      </c>
      <c r="O5580">
        <v>0</v>
      </c>
      <c r="P5580">
        <v>0</v>
      </c>
      <c r="Q5580">
        <v>0</v>
      </c>
      <c r="R5580">
        <v>0</v>
      </c>
      <c r="S5580">
        <v>7</v>
      </c>
      <c r="T5580">
        <v>2</v>
      </c>
      <c r="U5580">
        <v>9</v>
      </c>
      <c r="V5580">
        <v>1</v>
      </c>
      <c r="W5580">
        <v>0</v>
      </c>
      <c r="X5580">
        <v>0</v>
      </c>
      <c r="Y5580">
        <v>0</v>
      </c>
      <c r="Z5580">
        <v>0</v>
      </c>
      <c r="AA5580">
        <v>26.976391958164154</v>
      </c>
      <c r="AB5580">
        <v>5.2068600994782264</v>
      </c>
      <c r="AC5580">
        <v>2632.839476231251</v>
      </c>
      <c r="AD5580">
        <v>57.951584095087654</v>
      </c>
      <c r="AE5580">
        <v>2722.9743123839808</v>
      </c>
    </row>
    <row r="5581" spans="1:31" x14ac:dyDescent="0.25">
      <c r="A5581">
        <v>1881884</v>
      </c>
      <c r="B5581">
        <v>1</v>
      </c>
      <c r="C5581" t="s">
        <v>81</v>
      </c>
      <c r="D5581" t="s">
        <v>113</v>
      </c>
      <c r="E5581" t="s">
        <v>146</v>
      </c>
      <c r="F5581" t="s">
        <v>15975</v>
      </c>
      <c r="G5581" t="s">
        <v>148</v>
      </c>
      <c r="H5581" t="s">
        <v>143</v>
      </c>
      <c r="I5581" t="s">
        <v>135</v>
      </c>
      <c r="J5581" t="s">
        <v>136</v>
      </c>
      <c r="K5581" t="s">
        <v>137</v>
      </c>
      <c r="L5581" t="s">
        <v>15976</v>
      </c>
      <c r="M5581" t="s">
        <v>15977</v>
      </c>
      <c r="N5581">
        <v>1.875555555</v>
      </c>
      <c r="O5581">
        <v>0</v>
      </c>
      <c r="P5581">
        <v>0</v>
      </c>
      <c r="Q5581">
        <v>0</v>
      </c>
      <c r="R5581">
        <v>1</v>
      </c>
      <c r="S5581">
        <v>0</v>
      </c>
      <c r="T5581">
        <v>0</v>
      </c>
      <c r="U5581">
        <v>0</v>
      </c>
      <c r="V5581">
        <v>0</v>
      </c>
      <c r="W5581">
        <v>0</v>
      </c>
      <c r="X5581">
        <v>0</v>
      </c>
      <c r="Y5581">
        <v>0</v>
      </c>
      <c r="Z5581">
        <v>3.3813100971805898</v>
      </c>
      <c r="AA5581">
        <v>0</v>
      </c>
      <c r="AB5581">
        <v>0</v>
      </c>
      <c r="AC5581">
        <v>0</v>
      </c>
      <c r="AD5581">
        <v>0</v>
      </c>
      <c r="AE5581">
        <v>3.3813100971805898</v>
      </c>
    </row>
    <row r="5582" spans="1:31" x14ac:dyDescent="0.25">
      <c r="A5582">
        <v>1882425</v>
      </c>
      <c r="B5582">
        <v>1</v>
      </c>
      <c r="C5582" t="s">
        <v>80</v>
      </c>
      <c r="D5582" t="s">
        <v>82</v>
      </c>
      <c r="E5582" t="s">
        <v>222</v>
      </c>
      <c r="F5582" t="s">
        <v>15916</v>
      </c>
      <c r="G5582" t="s">
        <v>501</v>
      </c>
      <c r="H5582" t="s">
        <v>143</v>
      </c>
      <c r="I5582" t="s">
        <v>135</v>
      </c>
      <c r="J5582" t="s">
        <v>136</v>
      </c>
      <c r="K5582" t="s">
        <v>137</v>
      </c>
      <c r="L5582" t="s">
        <v>15978</v>
      </c>
      <c r="M5582" t="s">
        <v>15979</v>
      </c>
      <c r="N5582">
        <v>5.6091666660000001</v>
      </c>
      <c r="O5582">
        <v>0</v>
      </c>
      <c r="P5582">
        <v>0</v>
      </c>
      <c r="Q5582">
        <v>0</v>
      </c>
      <c r="R5582">
        <v>0</v>
      </c>
      <c r="S5582">
        <v>0</v>
      </c>
      <c r="T5582">
        <v>21</v>
      </c>
      <c r="U5582">
        <v>0</v>
      </c>
      <c r="V5582">
        <v>0</v>
      </c>
      <c r="W5582">
        <v>0</v>
      </c>
      <c r="X5582">
        <v>0</v>
      </c>
      <c r="Y5582">
        <v>0</v>
      </c>
      <c r="Z5582">
        <v>0</v>
      </c>
      <c r="AA5582">
        <v>0</v>
      </c>
      <c r="AB5582">
        <v>75.638416546183223</v>
      </c>
      <c r="AC5582">
        <v>0</v>
      </c>
      <c r="AD5582">
        <v>0</v>
      </c>
      <c r="AE5582">
        <v>75.638416546183223</v>
      </c>
    </row>
    <row r="5583" spans="1:31" x14ac:dyDescent="0.25">
      <c r="A5583">
        <v>1882033</v>
      </c>
      <c r="B5583">
        <v>1</v>
      </c>
      <c r="C5583" t="s">
        <v>80</v>
      </c>
      <c r="D5583" t="s">
        <v>108</v>
      </c>
      <c r="E5583" t="s">
        <v>146</v>
      </c>
      <c r="F5583" t="s">
        <v>15980</v>
      </c>
      <c r="G5583" t="s">
        <v>148</v>
      </c>
      <c r="H5583" t="s">
        <v>143</v>
      </c>
      <c r="I5583" t="s">
        <v>135</v>
      </c>
      <c r="J5583" t="s">
        <v>136</v>
      </c>
      <c r="K5583" t="s">
        <v>137</v>
      </c>
      <c r="L5583" t="s">
        <v>15981</v>
      </c>
      <c r="M5583" t="s">
        <v>15982</v>
      </c>
      <c r="N5583">
        <v>2.744722222</v>
      </c>
      <c r="O5583">
        <v>0</v>
      </c>
      <c r="P5583">
        <v>1</v>
      </c>
      <c r="Q5583">
        <v>0</v>
      </c>
      <c r="R5583">
        <v>0</v>
      </c>
      <c r="S5583">
        <v>0</v>
      </c>
      <c r="T5583">
        <v>0</v>
      </c>
      <c r="U5583">
        <v>0</v>
      </c>
      <c r="V5583">
        <v>0</v>
      </c>
      <c r="W5583">
        <v>0</v>
      </c>
      <c r="X5583">
        <v>5.1072712611999602</v>
      </c>
      <c r="Y5583">
        <v>0</v>
      </c>
      <c r="Z5583">
        <v>0</v>
      </c>
      <c r="AA5583">
        <v>0</v>
      </c>
      <c r="AB5583">
        <v>0</v>
      </c>
      <c r="AC5583">
        <v>0</v>
      </c>
      <c r="AD5583">
        <v>0</v>
      </c>
      <c r="AE5583">
        <v>5.1072712611999602</v>
      </c>
    </row>
    <row r="5584" spans="1:31" x14ac:dyDescent="0.25">
      <c r="A5584">
        <v>1882133</v>
      </c>
      <c r="B5584">
        <v>1</v>
      </c>
      <c r="C5584" t="s">
        <v>80</v>
      </c>
      <c r="D5584" t="s">
        <v>103</v>
      </c>
      <c r="E5584" t="s">
        <v>222</v>
      </c>
      <c r="F5584" t="s">
        <v>1596</v>
      </c>
      <c r="G5584" t="s">
        <v>663</v>
      </c>
      <c r="H5584" t="s">
        <v>143</v>
      </c>
      <c r="I5584" t="s">
        <v>135</v>
      </c>
      <c r="J5584" t="s">
        <v>136</v>
      </c>
      <c r="K5584" t="s">
        <v>137</v>
      </c>
      <c r="L5584" t="s">
        <v>15983</v>
      </c>
      <c r="M5584" t="s">
        <v>15915</v>
      </c>
      <c r="N5584">
        <v>0.75416666600000004</v>
      </c>
      <c r="O5584">
        <v>0</v>
      </c>
      <c r="P5584">
        <v>20</v>
      </c>
      <c r="Q5584">
        <v>0</v>
      </c>
      <c r="R5584">
        <v>0</v>
      </c>
      <c r="S5584">
        <v>0</v>
      </c>
      <c r="T5584">
        <v>5</v>
      </c>
      <c r="U5584">
        <v>0</v>
      </c>
      <c r="V5584">
        <v>0</v>
      </c>
      <c r="W5584">
        <v>0</v>
      </c>
      <c r="X5584">
        <v>4.8482113184517939</v>
      </c>
      <c r="Y5584">
        <v>0</v>
      </c>
      <c r="Z5584">
        <v>0</v>
      </c>
      <c r="AA5584">
        <v>0</v>
      </c>
      <c r="AB5584">
        <v>32.393420720538415</v>
      </c>
      <c r="AC5584">
        <v>0</v>
      </c>
      <c r="AD5584">
        <v>0</v>
      </c>
      <c r="AE5584">
        <v>37.241632038990211</v>
      </c>
    </row>
    <row r="5585" spans="1:31" x14ac:dyDescent="0.25">
      <c r="A5585">
        <v>1882245</v>
      </c>
      <c r="B5585">
        <v>1</v>
      </c>
      <c r="C5585" t="s">
        <v>80</v>
      </c>
      <c r="D5585" t="s">
        <v>93</v>
      </c>
      <c r="E5585" t="s">
        <v>169</v>
      </c>
      <c r="F5585" t="s">
        <v>15984</v>
      </c>
      <c r="G5585" t="s">
        <v>183</v>
      </c>
      <c r="H5585" t="s">
        <v>143</v>
      </c>
      <c r="I5585" t="s">
        <v>135</v>
      </c>
      <c r="J5585" t="s">
        <v>136</v>
      </c>
      <c r="K5585" t="s">
        <v>137</v>
      </c>
      <c r="L5585" t="s">
        <v>15985</v>
      </c>
      <c r="M5585" t="s">
        <v>15986</v>
      </c>
      <c r="N5585">
        <v>2.9908333329999999</v>
      </c>
      <c r="O5585">
        <v>0</v>
      </c>
      <c r="P5585">
        <v>12</v>
      </c>
      <c r="Q5585">
        <v>0</v>
      </c>
      <c r="R5585">
        <v>21</v>
      </c>
      <c r="S5585">
        <v>0</v>
      </c>
      <c r="T5585">
        <v>20</v>
      </c>
      <c r="U5585">
        <v>0</v>
      </c>
      <c r="V5585">
        <v>0</v>
      </c>
      <c r="W5585">
        <v>0</v>
      </c>
      <c r="X5585">
        <v>5.9897755953657947</v>
      </c>
      <c r="Y5585">
        <v>0</v>
      </c>
      <c r="Z5585">
        <v>243.84635507454192</v>
      </c>
      <c r="AA5585">
        <v>0</v>
      </c>
      <c r="AB5585">
        <v>170.0799205462358</v>
      </c>
      <c r="AC5585">
        <v>0</v>
      </c>
      <c r="AD5585">
        <v>0</v>
      </c>
      <c r="AE5585">
        <v>419.9160512161435</v>
      </c>
    </row>
    <row r="5586" spans="1:31" x14ac:dyDescent="0.25">
      <c r="A5586">
        <v>1881890</v>
      </c>
      <c r="B5586">
        <v>1</v>
      </c>
      <c r="C5586" t="s">
        <v>80</v>
      </c>
      <c r="D5586" t="s">
        <v>84</v>
      </c>
      <c r="E5586" t="s">
        <v>169</v>
      </c>
      <c r="F5586" t="s">
        <v>5916</v>
      </c>
      <c r="G5586" t="s">
        <v>469</v>
      </c>
      <c r="H5586" t="s">
        <v>143</v>
      </c>
      <c r="I5586" t="s">
        <v>135</v>
      </c>
      <c r="J5586" t="s">
        <v>136</v>
      </c>
      <c r="K5586" t="s">
        <v>137</v>
      </c>
      <c r="L5586" t="s">
        <v>15987</v>
      </c>
      <c r="M5586" t="s">
        <v>15988</v>
      </c>
      <c r="N5586">
        <v>5.9980555549999997</v>
      </c>
      <c r="O5586">
        <v>0</v>
      </c>
      <c r="P5586">
        <v>31</v>
      </c>
      <c r="Q5586">
        <v>0</v>
      </c>
      <c r="R5586">
        <v>21</v>
      </c>
      <c r="S5586">
        <v>0</v>
      </c>
      <c r="T5586">
        <v>4</v>
      </c>
      <c r="U5586">
        <v>0</v>
      </c>
      <c r="V5586">
        <v>0</v>
      </c>
      <c r="W5586">
        <v>0</v>
      </c>
      <c r="X5586">
        <v>36.04771672665057</v>
      </c>
      <c r="Y5586">
        <v>0</v>
      </c>
      <c r="Z5586">
        <v>320.86701777194492</v>
      </c>
      <c r="AA5586">
        <v>0</v>
      </c>
      <c r="AB5586">
        <v>98.674208464559257</v>
      </c>
      <c r="AC5586">
        <v>0</v>
      </c>
      <c r="AD5586">
        <v>0</v>
      </c>
      <c r="AE5586">
        <v>455.58894296315475</v>
      </c>
    </row>
    <row r="5587" spans="1:31" x14ac:dyDescent="0.25">
      <c r="A5587">
        <v>1882076</v>
      </c>
      <c r="B5587">
        <v>1</v>
      </c>
      <c r="C5587" t="s">
        <v>80</v>
      </c>
      <c r="D5587" t="s">
        <v>109</v>
      </c>
      <c r="E5587" t="s">
        <v>146</v>
      </c>
      <c r="F5587" t="s">
        <v>12488</v>
      </c>
      <c r="G5587" t="s">
        <v>148</v>
      </c>
      <c r="H5587" t="s">
        <v>143</v>
      </c>
      <c r="I5587" t="s">
        <v>135</v>
      </c>
      <c r="J5587" t="s">
        <v>136</v>
      </c>
      <c r="K5587" t="s">
        <v>137</v>
      </c>
      <c r="L5587" t="s">
        <v>15989</v>
      </c>
      <c r="M5587" t="s">
        <v>15990</v>
      </c>
      <c r="N5587">
        <v>1.6158333330000001</v>
      </c>
      <c r="O5587">
        <v>0</v>
      </c>
      <c r="P5587">
        <v>1</v>
      </c>
      <c r="Q5587">
        <v>0</v>
      </c>
      <c r="R5587">
        <v>4</v>
      </c>
      <c r="S5587">
        <v>0</v>
      </c>
      <c r="T5587">
        <v>5</v>
      </c>
      <c r="U5587">
        <v>0</v>
      </c>
      <c r="V5587">
        <v>0</v>
      </c>
      <c r="W5587">
        <v>0</v>
      </c>
      <c r="X5587">
        <v>0.46940260478230672</v>
      </c>
      <c r="Y5587">
        <v>0</v>
      </c>
      <c r="Z5587">
        <v>41.214788699417845</v>
      </c>
      <c r="AA5587">
        <v>0</v>
      </c>
      <c r="AB5587">
        <v>30.70805320501119</v>
      </c>
      <c r="AC5587">
        <v>0</v>
      </c>
      <c r="AD5587">
        <v>0</v>
      </c>
      <c r="AE5587">
        <v>72.392244509211338</v>
      </c>
    </row>
    <row r="5588" spans="1:31" x14ac:dyDescent="0.25">
      <c r="A5588">
        <v>1882414</v>
      </c>
      <c r="B5588">
        <v>1</v>
      </c>
      <c r="C5588" t="s">
        <v>80</v>
      </c>
      <c r="D5588" t="s">
        <v>100</v>
      </c>
      <c r="E5588" t="s">
        <v>140</v>
      </c>
      <c r="F5588" t="s">
        <v>15991</v>
      </c>
      <c r="G5588" t="s">
        <v>163</v>
      </c>
      <c r="H5588" t="s">
        <v>143</v>
      </c>
      <c r="I5588" t="s">
        <v>135</v>
      </c>
      <c r="J5588" t="s">
        <v>136</v>
      </c>
      <c r="K5588" t="s">
        <v>137</v>
      </c>
      <c r="L5588" t="s">
        <v>15992</v>
      </c>
      <c r="M5588" t="s">
        <v>15993</v>
      </c>
      <c r="N5588">
        <v>2.898055555</v>
      </c>
      <c r="O5588">
        <v>0</v>
      </c>
      <c r="P5588">
        <v>1</v>
      </c>
      <c r="Q5588">
        <v>0</v>
      </c>
      <c r="R5588">
        <v>0</v>
      </c>
      <c r="S5588">
        <v>0</v>
      </c>
      <c r="T5588">
        <v>0</v>
      </c>
      <c r="U5588">
        <v>0</v>
      </c>
      <c r="V5588">
        <v>0</v>
      </c>
      <c r="W5588">
        <v>0</v>
      </c>
      <c r="X5588">
        <v>0.59689168224440581</v>
      </c>
      <c r="Y5588">
        <v>0</v>
      </c>
      <c r="Z5588">
        <v>0</v>
      </c>
      <c r="AA5588">
        <v>0</v>
      </c>
      <c r="AB5588">
        <v>0</v>
      </c>
      <c r="AC5588">
        <v>0</v>
      </c>
      <c r="AD5588">
        <v>0</v>
      </c>
      <c r="AE5588">
        <v>0.59689168224440581</v>
      </c>
    </row>
    <row r="5589" spans="1:31" x14ac:dyDescent="0.25">
      <c r="A5589">
        <v>1882368</v>
      </c>
      <c r="B5589">
        <v>1</v>
      </c>
      <c r="C5589" t="s">
        <v>80</v>
      </c>
      <c r="D5589" t="s">
        <v>108</v>
      </c>
      <c r="E5589" t="s">
        <v>131</v>
      </c>
      <c r="F5589" t="s">
        <v>15994</v>
      </c>
      <c r="G5589" t="s">
        <v>133</v>
      </c>
      <c r="H5589" t="s">
        <v>134</v>
      </c>
      <c r="I5589" t="s">
        <v>152</v>
      </c>
      <c r="J5589" t="s">
        <v>136</v>
      </c>
      <c r="K5589" t="s">
        <v>137</v>
      </c>
      <c r="L5589" t="s">
        <v>15995</v>
      </c>
      <c r="M5589" t="s">
        <v>15996</v>
      </c>
      <c r="N5589">
        <v>9.1666660000000004E-3</v>
      </c>
      <c r="O5589">
        <v>0</v>
      </c>
      <c r="P5589">
        <v>3530</v>
      </c>
      <c r="Q5589">
        <v>4</v>
      </c>
      <c r="R5589">
        <v>754</v>
      </c>
      <c r="S5589">
        <v>23</v>
      </c>
      <c r="T5589">
        <v>571</v>
      </c>
      <c r="U5589">
        <v>0</v>
      </c>
      <c r="V5589">
        <v>0</v>
      </c>
      <c r="W5589">
        <v>0</v>
      </c>
      <c r="X5589">
        <v>6.89337628378264</v>
      </c>
      <c r="Y5589">
        <v>0.17534215418346</v>
      </c>
      <c r="Z5589">
        <v>13.500593409459873</v>
      </c>
      <c r="AA5589">
        <v>2.48428053275248</v>
      </c>
      <c r="AB5589">
        <v>6.0298217183057883</v>
      </c>
      <c r="AC5589">
        <v>0</v>
      </c>
      <c r="AD5589">
        <v>0</v>
      </c>
      <c r="AE5589">
        <v>29.083414098484241</v>
      </c>
    </row>
    <row r="5590" spans="1:31" x14ac:dyDescent="0.25">
      <c r="A5590">
        <v>1882122</v>
      </c>
      <c r="B5590">
        <v>1</v>
      </c>
      <c r="C5590" t="s">
        <v>80</v>
      </c>
      <c r="D5590" t="s">
        <v>107</v>
      </c>
      <c r="E5590" t="s">
        <v>140</v>
      </c>
      <c r="F5590" t="s">
        <v>15997</v>
      </c>
      <c r="G5590" t="s">
        <v>163</v>
      </c>
      <c r="H5590" t="s">
        <v>143</v>
      </c>
      <c r="I5590" t="s">
        <v>135</v>
      </c>
      <c r="J5590" t="s">
        <v>136</v>
      </c>
      <c r="K5590" t="s">
        <v>137</v>
      </c>
      <c r="L5590" t="s">
        <v>15998</v>
      </c>
      <c r="M5590" t="s">
        <v>15999</v>
      </c>
      <c r="N5590">
        <v>1.228888888</v>
      </c>
      <c r="O5590">
        <v>0</v>
      </c>
      <c r="P5590">
        <v>1</v>
      </c>
      <c r="Q5590">
        <v>0</v>
      </c>
      <c r="R5590">
        <v>0</v>
      </c>
      <c r="S5590">
        <v>0</v>
      </c>
      <c r="T5590">
        <v>0</v>
      </c>
      <c r="U5590">
        <v>0</v>
      </c>
      <c r="V5590">
        <v>0</v>
      </c>
      <c r="W5590">
        <v>0</v>
      </c>
      <c r="X5590">
        <v>1.0240675235708888E-2</v>
      </c>
      <c r="Y5590">
        <v>0</v>
      </c>
      <c r="Z5590">
        <v>0</v>
      </c>
      <c r="AA5590">
        <v>0</v>
      </c>
      <c r="AB5590">
        <v>0</v>
      </c>
      <c r="AC5590">
        <v>0</v>
      </c>
      <c r="AD5590">
        <v>0</v>
      </c>
      <c r="AE5590">
        <v>1.0240675235708888E-2</v>
      </c>
    </row>
    <row r="5591" spans="1:31" x14ac:dyDescent="0.25">
      <c r="A5591">
        <v>1882291</v>
      </c>
      <c r="B5591">
        <v>1</v>
      </c>
      <c r="C5591" t="s">
        <v>80</v>
      </c>
      <c r="D5591" t="s">
        <v>93</v>
      </c>
      <c r="E5591" t="s">
        <v>169</v>
      </c>
      <c r="F5591" t="s">
        <v>16000</v>
      </c>
      <c r="G5591" t="s">
        <v>183</v>
      </c>
      <c r="H5591" t="s">
        <v>143</v>
      </c>
      <c r="I5591" t="s">
        <v>135</v>
      </c>
      <c r="J5591" t="s">
        <v>136</v>
      </c>
      <c r="K5591" t="s">
        <v>137</v>
      </c>
      <c r="L5591" t="s">
        <v>16001</v>
      </c>
      <c r="M5591" t="s">
        <v>16002</v>
      </c>
      <c r="N5591">
        <v>2.3319444439999999</v>
      </c>
      <c r="O5591">
        <v>0</v>
      </c>
      <c r="P5591">
        <v>13</v>
      </c>
      <c r="Q5591">
        <v>0</v>
      </c>
      <c r="R5591">
        <v>6</v>
      </c>
      <c r="S5591">
        <v>0</v>
      </c>
      <c r="T5591">
        <v>11</v>
      </c>
      <c r="U5591">
        <v>0</v>
      </c>
      <c r="V5591">
        <v>0</v>
      </c>
      <c r="W5591">
        <v>0</v>
      </c>
      <c r="X5591">
        <v>12.226370074448287</v>
      </c>
      <c r="Y5591">
        <v>0</v>
      </c>
      <c r="Z5591">
        <v>13.904483423576595</v>
      </c>
      <c r="AA5591">
        <v>0</v>
      </c>
      <c r="AB5591">
        <v>10.993224851236112</v>
      </c>
      <c r="AC5591">
        <v>0</v>
      </c>
      <c r="AD5591">
        <v>0</v>
      </c>
      <c r="AE5591">
        <v>37.124078349260998</v>
      </c>
    </row>
    <row r="5592" spans="1:31" x14ac:dyDescent="0.25">
      <c r="A5592">
        <v>1882145</v>
      </c>
      <c r="B5592">
        <v>1</v>
      </c>
      <c r="C5592" t="s">
        <v>80</v>
      </c>
      <c r="D5592" t="s">
        <v>107</v>
      </c>
      <c r="E5592" t="s">
        <v>222</v>
      </c>
      <c r="F5592" t="s">
        <v>16003</v>
      </c>
      <c r="G5592" t="s">
        <v>663</v>
      </c>
      <c r="H5592" t="s">
        <v>143</v>
      </c>
      <c r="I5592" t="s">
        <v>135</v>
      </c>
      <c r="J5592" t="s">
        <v>136</v>
      </c>
      <c r="K5592" t="s">
        <v>137</v>
      </c>
      <c r="L5592" t="s">
        <v>16004</v>
      </c>
      <c r="M5592" t="s">
        <v>16005</v>
      </c>
      <c r="N5592">
        <v>1.536944444</v>
      </c>
      <c r="O5592">
        <v>0</v>
      </c>
      <c r="P5592">
        <v>14</v>
      </c>
      <c r="Q5592">
        <v>0</v>
      </c>
      <c r="R5592">
        <v>0</v>
      </c>
      <c r="S5592">
        <v>0</v>
      </c>
      <c r="T5592">
        <v>0</v>
      </c>
      <c r="U5592">
        <v>0</v>
      </c>
      <c r="V5592">
        <v>0</v>
      </c>
      <c r="W5592">
        <v>0</v>
      </c>
      <c r="X5592">
        <v>6.185394243213679</v>
      </c>
      <c r="Y5592">
        <v>0</v>
      </c>
      <c r="Z5592">
        <v>0</v>
      </c>
      <c r="AA5592">
        <v>0</v>
      </c>
      <c r="AB5592">
        <v>0</v>
      </c>
      <c r="AC5592">
        <v>0</v>
      </c>
      <c r="AD5592">
        <v>0</v>
      </c>
      <c r="AE5592">
        <v>6.185394243213679</v>
      </c>
    </row>
    <row r="5593" spans="1:31" x14ac:dyDescent="0.25">
      <c r="A5593">
        <v>1882268</v>
      </c>
      <c r="B5593">
        <v>1</v>
      </c>
      <c r="C5593" t="s">
        <v>80</v>
      </c>
      <c r="D5593" t="s">
        <v>94</v>
      </c>
      <c r="E5593" t="s">
        <v>210</v>
      </c>
      <c r="F5593" t="s">
        <v>9422</v>
      </c>
      <c r="G5593" t="s">
        <v>133</v>
      </c>
      <c r="H5593" t="s">
        <v>134</v>
      </c>
      <c r="I5593" t="s">
        <v>135</v>
      </c>
      <c r="J5593" t="s">
        <v>136</v>
      </c>
      <c r="K5593" t="s">
        <v>137</v>
      </c>
      <c r="L5593" t="s">
        <v>16006</v>
      </c>
      <c r="M5593" t="s">
        <v>16007</v>
      </c>
      <c r="N5593">
        <v>1.341111111</v>
      </c>
      <c r="O5593">
        <v>0</v>
      </c>
      <c r="P5593">
        <v>208</v>
      </c>
      <c r="Q5593">
        <v>0</v>
      </c>
      <c r="R5593">
        <v>45</v>
      </c>
      <c r="S5593">
        <v>0</v>
      </c>
      <c r="T5593">
        <v>33</v>
      </c>
      <c r="U5593">
        <v>1</v>
      </c>
      <c r="V5593">
        <v>0</v>
      </c>
      <c r="W5593">
        <v>0</v>
      </c>
      <c r="X5593">
        <v>73.613492384446047</v>
      </c>
      <c r="Y5593">
        <v>0</v>
      </c>
      <c r="Z5593">
        <v>137.12500261757634</v>
      </c>
      <c r="AA5593">
        <v>0</v>
      </c>
      <c r="AB5593">
        <v>34.147578730071579</v>
      </c>
      <c r="AC5593">
        <v>1.8544913509215644</v>
      </c>
      <c r="AD5593">
        <v>0</v>
      </c>
      <c r="AE5593">
        <v>246.74056508301553</v>
      </c>
    </row>
    <row r="5594" spans="1:31" x14ac:dyDescent="0.25">
      <c r="A5594">
        <v>1882013</v>
      </c>
      <c r="B5594">
        <v>1</v>
      </c>
      <c r="C5594" t="s">
        <v>80</v>
      </c>
      <c r="D5594" t="s">
        <v>95</v>
      </c>
      <c r="E5594" t="s">
        <v>146</v>
      </c>
      <c r="F5594" t="s">
        <v>16008</v>
      </c>
      <c r="G5594" t="s">
        <v>469</v>
      </c>
      <c r="H5594" t="s">
        <v>143</v>
      </c>
      <c r="I5594" t="s">
        <v>135</v>
      </c>
      <c r="J5594" t="s">
        <v>136</v>
      </c>
      <c r="K5594" t="s">
        <v>137</v>
      </c>
      <c r="L5594" t="s">
        <v>16009</v>
      </c>
      <c r="M5594" t="s">
        <v>16010</v>
      </c>
      <c r="N5594">
        <v>2.6288888880000001</v>
      </c>
      <c r="O5594">
        <v>0</v>
      </c>
      <c r="P5594">
        <v>77</v>
      </c>
      <c r="Q5594">
        <v>0</v>
      </c>
      <c r="R5594">
        <v>0</v>
      </c>
      <c r="S5594">
        <v>0</v>
      </c>
      <c r="T5594">
        <v>3</v>
      </c>
      <c r="U5594">
        <v>0</v>
      </c>
      <c r="V5594">
        <v>0</v>
      </c>
      <c r="W5594">
        <v>0</v>
      </c>
      <c r="X5594">
        <v>38.58989853803574</v>
      </c>
      <c r="Y5594">
        <v>0</v>
      </c>
      <c r="Z5594">
        <v>0</v>
      </c>
      <c r="AA5594">
        <v>0</v>
      </c>
      <c r="AB5594">
        <v>33.21203126395055</v>
      </c>
      <c r="AC5594">
        <v>0</v>
      </c>
      <c r="AD5594">
        <v>0</v>
      </c>
      <c r="AE5594">
        <v>71.80192980198629</v>
      </c>
    </row>
    <row r="5595" spans="1:31" x14ac:dyDescent="0.25">
      <c r="A5595">
        <v>1882205</v>
      </c>
      <c r="B5595">
        <v>1</v>
      </c>
      <c r="C5595" t="s">
        <v>80</v>
      </c>
      <c r="D5595" t="s">
        <v>100</v>
      </c>
      <c r="E5595" t="s">
        <v>146</v>
      </c>
      <c r="F5595" t="s">
        <v>16011</v>
      </c>
      <c r="G5595" t="s">
        <v>148</v>
      </c>
      <c r="H5595" t="s">
        <v>143</v>
      </c>
      <c r="I5595" t="s">
        <v>135</v>
      </c>
      <c r="J5595" t="s">
        <v>136</v>
      </c>
      <c r="K5595" t="s">
        <v>137</v>
      </c>
      <c r="L5595" t="s">
        <v>16012</v>
      </c>
      <c r="M5595" t="s">
        <v>16013</v>
      </c>
      <c r="N5595">
        <v>1.374166666</v>
      </c>
      <c r="O5595">
        <v>0</v>
      </c>
      <c r="P5595">
        <v>141</v>
      </c>
      <c r="Q5595">
        <v>0</v>
      </c>
      <c r="R5595">
        <v>0</v>
      </c>
      <c r="S5595">
        <v>0</v>
      </c>
      <c r="T5595">
        <v>3</v>
      </c>
      <c r="U5595">
        <v>0</v>
      </c>
      <c r="V5595">
        <v>0</v>
      </c>
      <c r="W5595">
        <v>0</v>
      </c>
      <c r="X5595">
        <v>59.856580813015356</v>
      </c>
      <c r="Y5595">
        <v>0</v>
      </c>
      <c r="Z5595">
        <v>0</v>
      </c>
      <c r="AA5595">
        <v>0</v>
      </c>
      <c r="AB5595">
        <v>9.4387819477280637</v>
      </c>
      <c r="AC5595">
        <v>0</v>
      </c>
      <c r="AD5595">
        <v>0</v>
      </c>
      <c r="AE5595">
        <v>69.295362760743416</v>
      </c>
    </row>
    <row r="5596" spans="1:31" x14ac:dyDescent="0.25">
      <c r="A5596">
        <v>1882059</v>
      </c>
      <c r="B5596">
        <v>1</v>
      </c>
      <c r="C5596" t="s">
        <v>81</v>
      </c>
      <c r="D5596" t="s">
        <v>128</v>
      </c>
      <c r="E5596" t="s">
        <v>140</v>
      </c>
      <c r="F5596" t="s">
        <v>16014</v>
      </c>
      <c r="G5596" t="s">
        <v>163</v>
      </c>
      <c r="H5596" t="s">
        <v>143</v>
      </c>
      <c r="I5596" t="s">
        <v>135</v>
      </c>
      <c r="J5596" t="s">
        <v>136</v>
      </c>
      <c r="K5596" t="s">
        <v>137</v>
      </c>
      <c r="L5596" t="s">
        <v>16015</v>
      </c>
      <c r="M5596" t="s">
        <v>16016</v>
      </c>
      <c r="N5596">
        <v>1.230277777</v>
      </c>
      <c r="O5596">
        <v>0</v>
      </c>
      <c r="P5596">
        <v>1</v>
      </c>
      <c r="Q5596">
        <v>0</v>
      </c>
      <c r="R5596">
        <v>0</v>
      </c>
      <c r="S5596">
        <v>0</v>
      </c>
      <c r="T5596">
        <v>0</v>
      </c>
      <c r="U5596">
        <v>0</v>
      </c>
      <c r="V5596">
        <v>0</v>
      </c>
      <c r="W5596">
        <v>0</v>
      </c>
      <c r="X5596">
        <v>0.42117519353223953</v>
      </c>
      <c r="Y5596">
        <v>0</v>
      </c>
      <c r="Z5596">
        <v>0</v>
      </c>
      <c r="AA5596">
        <v>0</v>
      </c>
      <c r="AB5596">
        <v>0</v>
      </c>
      <c r="AC5596">
        <v>0</v>
      </c>
      <c r="AD5596">
        <v>0</v>
      </c>
      <c r="AE5596">
        <v>0.42117519353223953</v>
      </c>
    </row>
    <row r="5597" spans="1:31" x14ac:dyDescent="0.25">
      <c r="A5597">
        <v>1882328</v>
      </c>
      <c r="B5597">
        <v>1</v>
      </c>
      <c r="C5597" t="s">
        <v>81</v>
      </c>
      <c r="D5597" t="s">
        <v>127</v>
      </c>
      <c r="E5597" t="s">
        <v>169</v>
      </c>
      <c r="F5597" t="s">
        <v>13139</v>
      </c>
      <c r="G5597" t="s">
        <v>183</v>
      </c>
      <c r="H5597" t="s">
        <v>143</v>
      </c>
      <c r="I5597" t="s">
        <v>135</v>
      </c>
      <c r="J5597" t="s">
        <v>136</v>
      </c>
      <c r="K5597" t="s">
        <v>137</v>
      </c>
      <c r="L5597" t="s">
        <v>16017</v>
      </c>
      <c r="M5597" t="s">
        <v>16018</v>
      </c>
      <c r="N5597">
        <v>3.1183333329999998</v>
      </c>
      <c r="O5597">
        <v>0</v>
      </c>
      <c r="P5597">
        <v>62</v>
      </c>
      <c r="Q5597">
        <v>0</v>
      </c>
      <c r="R5597">
        <v>14</v>
      </c>
      <c r="S5597">
        <v>0</v>
      </c>
      <c r="T5597">
        <v>4</v>
      </c>
      <c r="U5597">
        <v>0</v>
      </c>
      <c r="V5597">
        <v>0</v>
      </c>
      <c r="W5597">
        <v>0</v>
      </c>
      <c r="X5597">
        <v>65.624320670724131</v>
      </c>
      <c r="Y5597">
        <v>0</v>
      </c>
      <c r="Z5597">
        <v>25.217831464419003</v>
      </c>
      <c r="AA5597">
        <v>0</v>
      </c>
      <c r="AB5597">
        <v>5.0229499702382086</v>
      </c>
      <c r="AC5597">
        <v>0</v>
      </c>
      <c r="AD5597">
        <v>0</v>
      </c>
      <c r="AE5597">
        <v>95.865102105381339</v>
      </c>
    </row>
    <row r="5598" spans="1:31" x14ac:dyDescent="0.25">
      <c r="A5598">
        <v>1881830</v>
      </c>
      <c r="B5598">
        <v>1</v>
      </c>
      <c r="C5598" t="s">
        <v>80</v>
      </c>
      <c r="D5598" t="s">
        <v>85</v>
      </c>
      <c r="E5598" t="s">
        <v>140</v>
      </c>
      <c r="F5598" t="s">
        <v>16019</v>
      </c>
      <c r="G5598" t="s">
        <v>207</v>
      </c>
      <c r="H5598" t="s">
        <v>143</v>
      </c>
      <c r="I5598" t="s">
        <v>135</v>
      </c>
      <c r="J5598" t="s">
        <v>136</v>
      </c>
      <c r="K5598" t="s">
        <v>137</v>
      </c>
      <c r="L5598" t="s">
        <v>16020</v>
      </c>
      <c r="M5598" t="s">
        <v>16021</v>
      </c>
      <c r="N5598">
        <v>2.4027777769999998</v>
      </c>
      <c r="O5598">
        <v>0</v>
      </c>
      <c r="P5598">
        <v>0</v>
      </c>
      <c r="Q5598">
        <v>0</v>
      </c>
      <c r="R5598">
        <v>0</v>
      </c>
      <c r="S5598">
        <v>0</v>
      </c>
      <c r="T5598">
        <v>1</v>
      </c>
      <c r="U5598">
        <v>0</v>
      </c>
      <c r="V5598">
        <v>0</v>
      </c>
      <c r="W5598">
        <v>0</v>
      </c>
      <c r="X5598">
        <v>0</v>
      </c>
      <c r="Y5598">
        <v>0</v>
      </c>
      <c r="Z5598">
        <v>0</v>
      </c>
      <c r="AA5598">
        <v>0</v>
      </c>
      <c r="AB5598">
        <v>230.96901864879752</v>
      </c>
      <c r="AC5598">
        <v>0</v>
      </c>
      <c r="AD5598">
        <v>0</v>
      </c>
      <c r="AE5598">
        <v>230.96901864879752</v>
      </c>
    </row>
    <row r="5599" spans="1:31" x14ac:dyDescent="0.25">
      <c r="A5599">
        <v>1882185</v>
      </c>
      <c r="B5599">
        <v>1</v>
      </c>
      <c r="C5599" t="s">
        <v>81</v>
      </c>
      <c r="D5599" t="s">
        <v>128</v>
      </c>
      <c r="E5599" t="s">
        <v>140</v>
      </c>
      <c r="F5599" t="s">
        <v>16022</v>
      </c>
      <c r="G5599" t="s">
        <v>212</v>
      </c>
      <c r="H5599" t="s">
        <v>143</v>
      </c>
      <c r="I5599" t="s">
        <v>135</v>
      </c>
      <c r="J5599" t="s">
        <v>136</v>
      </c>
      <c r="K5599" t="s">
        <v>137</v>
      </c>
      <c r="L5599" t="s">
        <v>16023</v>
      </c>
      <c r="M5599" t="s">
        <v>16024</v>
      </c>
      <c r="N5599">
        <v>3.8827777769999998</v>
      </c>
      <c r="O5599">
        <v>0</v>
      </c>
      <c r="P5599">
        <v>17</v>
      </c>
      <c r="Q5599">
        <v>0</v>
      </c>
      <c r="R5599">
        <v>0</v>
      </c>
      <c r="S5599">
        <v>0</v>
      </c>
      <c r="T5599">
        <v>0</v>
      </c>
      <c r="U5599">
        <v>0</v>
      </c>
      <c r="V5599">
        <v>0</v>
      </c>
      <c r="W5599">
        <v>0</v>
      </c>
      <c r="X5599">
        <v>33.132275750409406</v>
      </c>
      <c r="Y5599">
        <v>0</v>
      </c>
      <c r="Z5599">
        <v>0</v>
      </c>
      <c r="AA5599">
        <v>0</v>
      </c>
      <c r="AB5599">
        <v>0</v>
      </c>
      <c r="AC5599">
        <v>0</v>
      </c>
      <c r="AD5599">
        <v>0</v>
      </c>
      <c r="AE5599">
        <v>33.132275750409406</v>
      </c>
    </row>
    <row r="5600" spans="1:31" x14ac:dyDescent="0.25">
      <c r="A5600">
        <v>1881807</v>
      </c>
      <c r="B5600">
        <v>1</v>
      </c>
      <c r="C5600" t="s">
        <v>80</v>
      </c>
      <c r="D5600" t="s">
        <v>92</v>
      </c>
      <c r="E5600" t="s">
        <v>158</v>
      </c>
      <c r="F5600" t="s">
        <v>16025</v>
      </c>
      <c r="G5600" t="s">
        <v>179</v>
      </c>
      <c r="H5600" t="s">
        <v>134</v>
      </c>
      <c r="I5600" t="s">
        <v>152</v>
      </c>
      <c r="J5600" t="s">
        <v>136</v>
      </c>
      <c r="K5600" t="s">
        <v>137</v>
      </c>
      <c r="L5600" t="s">
        <v>16026</v>
      </c>
      <c r="M5600" t="s">
        <v>16027</v>
      </c>
      <c r="N5600">
        <v>0.05</v>
      </c>
      <c r="O5600">
        <v>0</v>
      </c>
      <c r="P5600">
        <v>419</v>
      </c>
      <c r="Q5600">
        <v>0</v>
      </c>
      <c r="R5600">
        <v>3</v>
      </c>
      <c r="S5600">
        <v>0</v>
      </c>
      <c r="T5600">
        <v>6</v>
      </c>
      <c r="U5600">
        <v>0</v>
      </c>
      <c r="V5600">
        <v>0</v>
      </c>
      <c r="W5600">
        <v>0</v>
      </c>
      <c r="X5600">
        <v>5.3302988597930057</v>
      </c>
      <c r="Y5600">
        <v>0</v>
      </c>
      <c r="Z5600">
        <v>2.3566849653050004E-2</v>
      </c>
      <c r="AA5600">
        <v>0</v>
      </c>
      <c r="AB5600">
        <v>0.16361707807275</v>
      </c>
      <c r="AC5600">
        <v>0</v>
      </c>
      <c r="AD5600">
        <v>0</v>
      </c>
      <c r="AE5600">
        <v>5.5174827875188059</v>
      </c>
    </row>
    <row r="5601" spans="1:31" x14ac:dyDescent="0.25">
      <c r="A5601">
        <v>1881993</v>
      </c>
      <c r="B5601">
        <v>1</v>
      </c>
      <c r="C5601" t="s">
        <v>81</v>
      </c>
      <c r="D5601" t="s">
        <v>128</v>
      </c>
      <c r="E5601" t="s">
        <v>146</v>
      </c>
      <c r="F5601" t="s">
        <v>16028</v>
      </c>
      <c r="G5601" t="s">
        <v>12779</v>
      </c>
      <c r="H5601" t="s">
        <v>143</v>
      </c>
      <c r="I5601" t="s">
        <v>135</v>
      </c>
      <c r="J5601" t="s">
        <v>136</v>
      </c>
      <c r="K5601" t="s">
        <v>137</v>
      </c>
      <c r="L5601" t="s">
        <v>16029</v>
      </c>
      <c r="M5601" t="s">
        <v>16030</v>
      </c>
      <c r="N5601">
        <v>0.18444444400000001</v>
      </c>
      <c r="O5601">
        <v>0</v>
      </c>
      <c r="P5601">
        <v>300</v>
      </c>
      <c r="Q5601">
        <v>0</v>
      </c>
      <c r="R5601">
        <v>0</v>
      </c>
      <c r="S5601">
        <v>0</v>
      </c>
      <c r="T5601">
        <v>29</v>
      </c>
      <c r="U5601">
        <v>0</v>
      </c>
      <c r="V5601">
        <v>0</v>
      </c>
      <c r="W5601">
        <v>0</v>
      </c>
      <c r="X5601">
        <v>14.48949673646513</v>
      </c>
      <c r="Y5601">
        <v>0</v>
      </c>
      <c r="Z5601">
        <v>0</v>
      </c>
      <c r="AA5601">
        <v>0</v>
      </c>
      <c r="AB5601">
        <v>14.307401563210812</v>
      </c>
      <c r="AC5601">
        <v>0</v>
      </c>
      <c r="AD5601">
        <v>0</v>
      </c>
      <c r="AE5601">
        <v>28.796898299675942</v>
      </c>
    </row>
    <row r="5602" spans="1:31" x14ac:dyDescent="0.25">
      <c r="A5602">
        <v>1881850</v>
      </c>
      <c r="B5602">
        <v>1</v>
      </c>
      <c r="C5602" t="s">
        <v>81</v>
      </c>
      <c r="D5602" t="s">
        <v>121</v>
      </c>
      <c r="E5602" t="s">
        <v>131</v>
      </c>
      <c r="F5602" t="s">
        <v>16031</v>
      </c>
      <c r="G5602" t="s">
        <v>133</v>
      </c>
      <c r="H5602" t="s">
        <v>134</v>
      </c>
      <c r="I5602" t="s">
        <v>135</v>
      </c>
      <c r="J5602" t="s">
        <v>136</v>
      </c>
      <c r="K5602" t="s">
        <v>137</v>
      </c>
      <c r="L5602" t="s">
        <v>16032</v>
      </c>
      <c r="M5602" t="s">
        <v>16033</v>
      </c>
      <c r="N5602">
        <v>0.55972222199999999</v>
      </c>
      <c r="O5602">
        <v>0</v>
      </c>
      <c r="P5602">
        <v>242</v>
      </c>
      <c r="Q5602">
        <v>0</v>
      </c>
      <c r="R5602">
        <v>53</v>
      </c>
      <c r="S5602">
        <v>2</v>
      </c>
      <c r="T5602">
        <v>10</v>
      </c>
      <c r="U5602">
        <v>0</v>
      </c>
      <c r="V5602">
        <v>0</v>
      </c>
      <c r="W5602">
        <v>0</v>
      </c>
      <c r="X5602">
        <v>15.1745821787742</v>
      </c>
      <c r="Y5602">
        <v>0</v>
      </c>
      <c r="Z5602">
        <v>9.3295053777412509</v>
      </c>
      <c r="AA5602">
        <v>1.6754167130536697</v>
      </c>
      <c r="AB5602">
        <v>6.7946427319304092</v>
      </c>
      <c r="AC5602">
        <v>0</v>
      </c>
      <c r="AD5602">
        <v>0</v>
      </c>
      <c r="AE5602">
        <v>32.974147001499531</v>
      </c>
    </row>
    <row r="5603" spans="1:31" x14ac:dyDescent="0.25">
      <c r="A5603">
        <v>1882285</v>
      </c>
      <c r="B5603">
        <v>1</v>
      </c>
      <c r="C5603" t="s">
        <v>80</v>
      </c>
      <c r="D5603" t="s">
        <v>97</v>
      </c>
      <c r="E5603" t="s">
        <v>210</v>
      </c>
      <c r="F5603" t="s">
        <v>16034</v>
      </c>
      <c r="G5603" t="s">
        <v>2221</v>
      </c>
      <c r="H5603" t="s">
        <v>134</v>
      </c>
      <c r="I5603" t="s">
        <v>135</v>
      </c>
      <c r="J5603" t="s">
        <v>5</v>
      </c>
      <c r="K5603" t="s">
        <v>137</v>
      </c>
      <c r="L5603" t="s">
        <v>16035</v>
      </c>
      <c r="M5603" t="s">
        <v>16036</v>
      </c>
      <c r="N5603">
        <v>2.6291666660000002</v>
      </c>
      <c r="O5603">
        <v>26</v>
      </c>
      <c r="P5603">
        <v>16208</v>
      </c>
      <c r="Q5603">
        <v>30</v>
      </c>
      <c r="R5603">
        <v>510</v>
      </c>
      <c r="S5603">
        <v>88</v>
      </c>
      <c r="T5603">
        <v>1638</v>
      </c>
      <c r="U5603">
        <v>4</v>
      </c>
      <c r="V5603">
        <v>16</v>
      </c>
      <c r="W5603">
        <v>731.94344185058765</v>
      </c>
      <c r="X5603">
        <v>12247.495573492997</v>
      </c>
      <c r="Y5603">
        <v>215.01656279059176</v>
      </c>
      <c r="Z5603">
        <v>724.41448966720179</v>
      </c>
      <c r="AA5603">
        <v>3069.3830164203264</v>
      </c>
      <c r="AB5603">
        <v>4896.0035161426476</v>
      </c>
      <c r="AC5603">
        <v>322.18819723734993</v>
      </c>
      <c r="AD5603">
        <v>130.27547474816828</v>
      </c>
      <c r="AE5603">
        <v>22336.720272349867</v>
      </c>
    </row>
    <row r="5604" spans="1:31" x14ac:dyDescent="0.25">
      <c r="A5604">
        <v>1881979</v>
      </c>
      <c r="B5604">
        <v>1</v>
      </c>
      <c r="C5604" t="s">
        <v>80</v>
      </c>
      <c r="D5604" t="s">
        <v>108</v>
      </c>
      <c r="E5604" t="s">
        <v>169</v>
      </c>
      <c r="F5604" t="s">
        <v>16037</v>
      </c>
      <c r="G5604" t="s">
        <v>2258</v>
      </c>
      <c r="H5604" t="s">
        <v>143</v>
      </c>
      <c r="I5604" t="s">
        <v>135</v>
      </c>
      <c r="J5604" t="s">
        <v>136</v>
      </c>
      <c r="K5604" t="s">
        <v>137</v>
      </c>
      <c r="L5604" t="s">
        <v>16038</v>
      </c>
      <c r="M5604" t="s">
        <v>16039</v>
      </c>
      <c r="N5604">
        <v>2.0594444439999999</v>
      </c>
      <c r="O5604">
        <v>0</v>
      </c>
      <c r="P5604">
        <v>46</v>
      </c>
      <c r="Q5604">
        <v>0</v>
      </c>
      <c r="R5604">
        <v>2</v>
      </c>
      <c r="S5604">
        <v>0</v>
      </c>
      <c r="T5604">
        <v>138</v>
      </c>
      <c r="U5604">
        <v>0</v>
      </c>
      <c r="V5604">
        <v>1</v>
      </c>
      <c r="W5604">
        <v>0</v>
      </c>
      <c r="X5604">
        <v>28.148587155092567</v>
      </c>
      <c r="Y5604">
        <v>0</v>
      </c>
      <c r="Z5604">
        <v>15.487542676139613</v>
      </c>
      <c r="AA5604">
        <v>0</v>
      </c>
      <c r="AB5604">
        <v>209.75267720739905</v>
      </c>
      <c r="AC5604">
        <v>0</v>
      </c>
      <c r="AD5604">
        <v>14.123187897987581</v>
      </c>
      <c r="AE5604">
        <v>267.51199493661881</v>
      </c>
    </row>
    <row r="5605" spans="1:31" x14ac:dyDescent="0.25">
      <c r="A5605">
        <v>1882036</v>
      </c>
      <c r="B5605">
        <v>1</v>
      </c>
      <c r="C5605" t="s">
        <v>80</v>
      </c>
      <c r="D5605" t="s">
        <v>93</v>
      </c>
      <c r="E5605" t="s">
        <v>140</v>
      </c>
      <c r="F5605" t="s">
        <v>16040</v>
      </c>
      <c r="G5605" t="s">
        <v>163</v>
      </c>
      <c r="H5605" t="s">
        <v>143</v>
      </c>
      <c r="I5605" t="s">
        <v>135</v>
      </c>
      <c r="J5605" t="s">
        <v>136</v>
      </c>
      <c r="K5605" t="s">
        <v>137</v>
      </c>
      <c r="L5605" t="s">
        <v>16041</v>
      </c>
      <c r="M5605" t="s">
        <v>16042</v>
      </c>
      <c r="N5605">
        <v>5.6202777770000001</v>
      </c>
      <c r="O5605">
        <v>0</v>
      </c>
      <c r="P5605">
        <v>0</v>
      </c>
      <c r="Q5605">
        <v>0</v>
      </c>
      <c r="R5605">
        <v>0</v>
      </c>
      <c r="S5605">
        <v>0</v>
      </c>
      <c r="T5605">
        <v>1</v>
      </c>
      <c r="U5605">
        <v>0</v>
      </c>
      <c r="V5605">
        <v>0</v>
      </c>
      <c r="W5605">
        <v>0</v>
      </c>
      <c r="X5605">
        <v>0</v>
      </c>
      <c r="Y5605">
        <v>0</v>
      </c>
      <c r="Z5605">
        <v>0</v>
      </c>
      <c r="AA5605">
        <v>0</v>
      </c>
      <c r="AB5605">
        <v>0.30432405130957918</v>
      </c>
      <c r="AC5605">
        <v>0</v>
      </c>
      <c r="AD5605">
        <v>0</v>
      </c>
      <c r="AE5605">
        <v>0.30432405130957918</v>
      </c>
    </row>
    <row r="5606" spans="1:31" x14ac:dyDescent="0.25">
      <c r="A5606">
        <v>1881936</v>
      </c>
      <c r="B5606">
        <v>1</v>
      </c>
      <c r="C5606" t="s">
        <v>80</v>
      </c>
      <c r="D5606" t="s">
        <v>111</v>
      </c>
      <c r="E5606" t="s">
        <v>158</v>
      </c>
      <c r="F5606" t="s">
        <v>16043</v>
      </c>
      <c r="G5606" t="s">
        <v>171</v>
      </c>
      <c r="H5606" t="s">
        <v>134</v>
      </c>
      <c r="I5606" t="s">
        <v>135</v>
      </c>
      <c r="J5606" t="s">
        <v>136</v>
      </c>
      <c r="K5606" t="s">
        <v>172</v>
      </c>
      <c r="L5606" t="s">
        <v>16044</v>
      </c>
      <c r="M5606" t="s">
        <v>16045</v>
      </c>
      <c r="N5606">
        <v>8.6894444439999994</v>
      </c>
      <c r="O5606">
        <v>0</v>
      </c>
      <c r="P5606">
        <v>4</v>
      </c>
      <c r="Q5606">
        <v>0</v>
      </c>
      <c r="R5606">
        <v>0</v>
      </c>
      <c r="S5606">
        <v>0</v>
      </c>
      <c r="T5606">
        <v>2</v>
      </c>
      <c r="U5606">
        <v>1</v>
      </c>
      <c r="V5606">
        <v>0</v>
      </c>
      <c r="W5606">
        <v>0</v>
      </c>
      <c r="X5606">
        <v>4.4291328170717383</v>
      </c>
      <c r="Y5606">
        <v>0</v>
      </c>
      <c r="Z5606">
        <v>0</v>
      </c>
      <c r="AA5606">
        <v>0</v>
      </c>
      <c r="AB5606">
        <v>29.648657373724138</v>
      </c>
      <c r="AC5606">
        <v>351.63796865421421</v>
      </c>
      <c r="AD5606">
        <v>0</v>
      </c>
      <c r="AE5606">
        <v>385.7157588450101</v>
      </c>
    </row>
    <row r="5607" spans="1:31" x14ac:dyDescent="0.25">
      <c r="A5607">
        <v>1882411</v>
      </c>
      <c r="B5607">
        <v>1</v>
      </c>
      <c r="C5607" t="s">
        <v>80</v>
      </c>
      <c r="D5607" t="s">
        <v>82</v>
      </c>
      <c r="E5607" t="s">
        <v>140</v>
      </c>
      <c r="F5607" t="s">
        <v>16046</v>
      </c>
      <c r="G5607" t="s">
        <v>163</v>
      </c>
      <c r="H5607" t="s">
        <v>143</v>
      </c>
      <c r="I5607" t="s">
        <v>135</v>
      </c>
      <c r="J5607" t="s">
        <v>136</v>
      </c>
      <c r="K5607" t="s">
        <v>137</v>
      </c>
      <c r="L5607" t="s">
        <v>16047</v>
      </c>
      <c r="M5607" t="s">
        <v>16048</v>
      </c>
      <c r="N5607">
        <v>1.821666666</v>
      </c>
      <c r="O5607">
        <v>0</v>
      </c>
      <c r="P5607">
        <v>1</v>
      </c>
      <c r="Q5607">
        <v>0</v>
      </c>
      <c r="R5607">
        <v>0</v>
      </c>
      <c r="S5607">
        <v>0</v>
      </c>
      <c r="T5607">
        <v>0</v>
      </c>
      <c r="U5607">
        <v>0</v>
      </c>
      <c r="V5607">
        <v>0</v>
      </c>
      <c r="W5607">
        <v>0</v>
      </c>
      <c r="X5607">
        <v>0.171224824859325</v>
      </c>
      <c r="Y5607">
        <v>0</v>
      </c>
      <c r="Z5607">
        <v>0</v>
      </c>
      <c r="AA5607">
        <v>0</v>
      </c>
      <c r="AB5607">
        <v>0</v>
      </c>
      <c r="AC5607">
        <v>0</v>
      </c>
      <c r="AD5607">
        <v>0</v>
      </c>
      <c r="AE5607">
        <v>0.171224824859325</v>
      </c>
    </row>
    <row r="5608" spans="1:31" x14ac:dyDescent="0.25">
      <c r="A5608">
        <v>1882388</v>
      </c>
      <c r="B5608">
        <v>1</v>
      </c>
      <c r="C5608" t="s">
        <v>81</v>
      </c>
      <c r="D5608" t="s">
        <v>127</v>
      </c>
      <c r="E5608" t="s">
        <v>169</v>
      </c>
      <c r="F5608" t="s">
        <v>6078</v>
      </c>
      <c r="G5608" t="s">
        <v>183</v>
      </c>
      <c r="H5608" t="s">
        <v>143</v>
      </c>
      <c r="I5608" t="s">
        <v>135</v>
      </c>
      <c r="J5608" t="s">
        <v>136</v>
      </c>
      <c r="K5608" t="s">
        <v>137</v>
      </c>
      <c r="L5608" t="s">
        <v>16049</v>
      </c>
      <c r="M5608" t="s">
        <v>16050</v>
      </c>
      <c r="N5608">
        <v>2.2538888880000001</v>
      </c>
      <c r="O5608">
        <v>0</v>
      </c>
      <c r="P5608">
        <v>74</v>
      </c>
      <c r="Q5608">
        <v>0</v>
      </c>
      <c r="R5608">
        <v>22</v>
      </c>
      <c r="S5608">
        <v>1</v>
      </c>
      <c r="T5608">
        <v>8</v>
      </c>
      <c r="U5608">
        <v>0</v>
      </c>
      <c r="V5608">
        <v>1</v>
      </c>
      <c r="W5608">
        <v>0</v>
      </c>
      <c r="X5608">
        <v>47.98694276329752</v>
      </c>
      <c r="Y5608">
        <v>0</v>
      </c>
      <c r="Z5608">
        <v>52.379394327928019</v>
      </c>
      <c r="AA5608">
        <v>9.6883720149662409</v>
      </c>
      <c r="AB5608">
        <v>9.6927737747449569</v>
      </c>
      <c r="AC5608">
        <v>0</v>
      </c>
      <c r="AD5608">
        <v>1.4118633207243834</v>
      </c>
      <c r="AE5608">
        <v>121.15934620166111</v>
      </c>
    </row>
    <row r="5609" spans="1:31" x14ac:dyDescent="0.25">
      <c r="A5609">
        <v>1882056</v>
      </c>
      <c r="B5609">
        <v>1</v>
      </c>
      <c r="C5609" t="s">
        <v>80</v>
      </c>
      <c r="D5609" t="s">
        <v>83</v>
      </c>
      <c r="E5609" t="s">
        <v>140</v>
      </c>
      <c r="F5609" t="s">
        <v>16051</v>
      </c>
      <c r="G5609" t="s">
        <v>200</v>
      </c>
      <c r="H5609" t="s">
        <v>143</v>
      </c>
      <c r="I5609" t="s">
        <v>135</v>
      </c>
      <c r="J5609" t="s">
        <v>136</v>
      </c>
      <c r="K5609" t="s">
        <v>137</v>
      </c>
      <c r="L5609" t="s">
        <v>16052</v>
      </c>
      <c r="M5609" t="s">
        <v>15990</v>
      </c>
      <c r="N5609">
        <v>2.3511111109999998</v>
      </c>
      <c r="O5609">
        <v>0</v>
      </c>
      <c r="P5609">
        <v>1</v>
      </c>
      <c r="Q5609">
        <v>0</v>
      </c>
      <c r="R5609">
        <v>0</v>
      </c>
      <c r="S5609">
        <v>0</v>
      </c>
      <c r="T5609">
        <v>0</v>
      </c>
      <c r="U5609">
        <v>0</v>
      </c>
      <c r="V5609">
        <v>0</v>
      </c>
      <c r="W5609">
        <v>0</v>
      </c>
      <c r="X5609">
        <v>1.4231531154495691</v>
      </c>
      <c r="Y5609">
        <v>0</v>
      </c>
      <c r="Z5609">
        <v>0</v>
      </c>
      <c r="AA5609">
        <v>0</v>
      </c>
      <c r="AB5609">
        <v>0</v>
      </c>
      <c r="AC5609">
        <v>0</v>
      </c>
      <c r="AD5609">
        <v>0</v>
      </c>
      <c r="AE5609">
        <v>1.4231531154495691</v>
      </c>
    </row>
    <row r="5610" spans="1:31" x14ac:dyDescent="0.25">
      <c r="A5610">
        <v>1882434</v>
      </c>
      <c r="B5610">
        <v>1</v>
      </c>
      <c r="C5610" t="s">
        <v>80</v>
      </c>
      <c r="D5610" t="s">
        <v>90</v>
      </c>
      <c r="E5610" t="s">
        <v>222</v>
      </c>
      <c r="F5610" t="s">
        <v>16053</v>
      </c>
      <c r="G5610" t="s">
        <v>564</v>
      </c>
      <c r="H5610" t="s">
        <v>143</v>
      </c>
      <c r="I5610" t="s">
        <v>135</v>
      </c>
      <c r="J5610" t="s">
        <v>136</v>
      </c>
      <c r="K5610" t="s">
        <v>137</v>
      </c>
      <c r="L5610" t="s">
        <v>16054</v>
      </c>
      <c r="M5610" t="s">
        <v>16055</v>
      </c>
      <c r="N5610">
        <v>2.3844444440000001</v>
      </c>
      <c r="O5610">
        <v>0</v>
      </c>
      <c r="P5610">
        <v>28</v>
      </c>
      <c r="Q5610">
        <v>0</v>
      </c>
      <c r="R5610">
        <v>0</v>
      </c>
      <c r="S5610">
        <v>0</v>
      </c>
      <c r="T5610">
        <v>11</v>
      </c>
      <c r="U5610">
        <v>0</v>
      </c>
      <c r="V5610">
        <v>0</v>
      </c>
      <c r="W5610">
        <v>0</v>
      </c>
      <c r="X5610">
        <v>14.996810752936156</v>
      </c>
      <c r="Y5610">
        <v>0</v>
      </c>
      <c r="Z5610">
        <v>0</v>
      </c>
      <c r="AA5610">
        <v>0</v>
      </c>
      <c r="AB5610">
        <v>50.099745126007505</v>
      </c>
      <c r="AC5610">
        <v>0</v>
      </c>
      <c r="AD5610">
        <v>0</v>
      </c>
      <c r="AE5610">
        <v>65.096555878943661</v>
      </c>
    </row>
    <row r="5611" spans="1:31" x14ac:dyDescent="0.25">
      <c r="A5611">
        <v>1882265</v>
      </c>
      <c r="B5611">
        <v>1</v>
      </c>
      <c r="C5611" t="s">
        <v>80</v>
      </c>
      <c r="D5611" t="s">
        <v>99</v>
      </c>
      <c r="E5611" t="s">
        <v>210</v>
      </c>
      <c r="F5611" t="s">
        <v>16056</v>
      </c>
      <c r="G5611" t="s">
        <v>2221</v>
      </c>
      <c r="H5611" t="s">
        <v>134</v>
      </c>
      <c r="I5611" t="s">
        <v>135</v>
      </c>
      <c r="J5611" t="s">
        <v>5</v>
      </c>
      <c r="K5611" t="s">
        <v>137</v>
      </c>
      <c r="L5611" t="s">
        <v>16057</v>
      </c>
      <c r="M5611" t="s">
        <v>16058</v>
      </c>
      <c r="N5611">
        <v>2.6683333330000001</v>
      </c>
      <c r="O5611">
        <v>19</v>
      </c>
      <c r="P5611">
        <v>11173</v>
      </c>
      <c r="Q5611">
        <v>13</v>
      </c>
      <c r="R5611">
        <v>252</v>
      </c>
      <c r="S5611">
        <v>49</v>
      </c>
      <c r="T5611">
        <v>1059</v>
      </c>
      <c r="U5611">
        <v>2</v>
      </c>
      <c r="V5611">
        <v>16</v>
      </c>
      <c r="W5611">
        <v>659.22743341921841</v>
      </c>
      <c r="X5611">
        <v>7780.4277255762199</v>
      </c>
      <c r="Y5611">
        <v>150.04215239106588</v>
      </c>
      <c r="Z5611">
        <v>343.77146131585408</v>
      </c>
      <c r="AA5611">
        <v>1638.9794801079302</v>
      </c>
      <c r="AB5611">
        <v>4037.6892803179153</v>
      </c>
      <c r="AC5611">
        <v>69.437032398002088</v>
      </c>
      <c r="AD5611">
        <v>204.4602312311639</v>
      </c>
      <c r="AE5611">
        <v>14884.034796757369</v>
      </c>
    </row>
    <row r="5612" spans="1:31" x14ac:dyDescent="0.25">
      <c r="A5612">
        <v>1882062</v>
      </c>
      <c r="B5612">
        <v>1</v>
      </c>
      <c r="C5612" t="s">
        <v>80</v>
      </c>
      <c r="D5612" t="s">
        <v>83</v>
      </c>
      <c r="E5612" t="s">
        <v>146</v>
      </c>
      <c r="F5612" t="s">
        <v>16059</v>
      </c>
      <c r="G5612" t="s">
        <v>148</v>
      </c>
      <c r="H5612" t="s">
        <v>143</v>
      </c>
      <c r="I5612" t="s">
        <v>135</v>
      </c>
      <c r="J5612" t="s">
        <v>136</v>
      </c>
      <c r="K5612" t="s">
        <v>137</v>
      </c>
      <c r="L5612" t="s">
        <v>16060</v>
      </c>
      <c r="M5612" t="s">
        <v>16061</v>
      </c>
      <c r="N5612">
        <v>1.105</v>
      </c>
      <c r="O5612">
        <v>0</v>
      </c>
      <c r="P5612">
        <v>9</v>
      </c>
      <c r="Q5612">
        <v>0</v>
      </c>
      <c r="R5612">
        <v>0</v>
      </c>
      <c r="S5612">
        <v>0</v>
      </c>
      <c r="T5612">
        <v>138</v>
      </c>
      <c r="U5612">
        <v>0</v>
      </c>
      <c r="V5612">
        <v>1</v>
      </c>
      <c r="W5612">
        <v>0</v>
      </c>
      <c r="X5612">
        <v>5.1680181962041321</v>
      </c>
      <c r="Y5612">
        <v>0</v>
      </c>
      <c r="Z5612">
        <v>0</v>
      </c>
      <c r="AA5612">
        <v>0</v>
      </c>
      <c r="AB5612">
        <v>199.90323786503052</v>
      </c>
      <c r="AC5612">
        <v>0</v>
      </c>
      <c r="AD5612">
        <v>24.04655560406465</v>
      </c>
      <c r="AE5612">
        <v>229.11781166529931</v>
      </c>
    </row>
    <row r="5613" spans="1:31" x14ac:dyDescent="0.25">
      <c r="A5613">
        <v>1882202</v>
      </c>
      <c r="B5613">
        <v>1</v>
      </c>
      <c r="C5613" t="s">
        <v>80</v>
      </c>
      <c r="D5613" t="s">
        <v>102</v>
      </c>
      <c r="E5613" t="s">
        <v>140</v>
      </c>
      <c r="F5613" t="s">
        <v>16062</v>
      </c>
      <c r="G5613" t="s">
        <v>163</v>
      </c>
      <c r="H5613" t="s">
        <v>143</v>
      </c>
      <c r="I5613" t="s">
        <v>135</v>
      </c>
      <c r="J5613" t="s">
        <v>136</v>
      </c>
      <c r="K5613" t="s">
        <v>137</v>
      </c>
      <c r="L5613" t="s">
        <v>16063</v>
      </c>
      <c r="M5613" t="s">
        <v>16064</v>
      </c>
      <c r="N5613">
        <v>4.0580555550000001</v>
      </c>
      <c r="O5613">
        <v>0</v>
      </c>
      <c r="P5613">
        <v>1</v>
      </c>
      <c r="Q5613">
        <v>0</v>
      </c>
      <c r="R5613">
        <v>0</v>
      </c>
      <c r="S5613">
        <v>0</v>
      </c>
      <c r="T5613">
        <v>0</v>
      </c>
      <c r="U5613">
        <v>0</v>
      </c>
      <c r="V5613">
        <v>0</v>
      </c>
      <c r="W5613">
        <v>0</v>
      </c>
      <c r="X5613">
        <v>0.64466442043643313</v>
      </c>
      <c r="Y5613">
        <v>0</v>
      </c>
      <c r="Z5613">
        <v>0</v>
      </c>
      <c r="AA5613">
        <v>0</v>
      </c>
      <c r="AB5613">
        <v>0</v>
      </c>
      <c r="AC5613">
        <v>0</v>
      </c>
      <c r="AD5613">
        <v>0</v>
      </c>
      <c r="AE5613">
        <v>0.64466442043643313</v>
      </c>
    </row>
    <row r="5614" spans="1:31" x14ac:dyDescent="0.25">
      <c r="A5614">
        <v>1881870</v>
      </c>
      <c r="B5614">
        <v>1</v>
      </c>
      <c r="C5614" t="s">
        <v>80</v>
      </c>
      <c r="D5614" t="s">
        <v>98</v>
      </c>
      <c r="E5614" t="s">
        <v>146</v>
      </c>
      <c r="F5614" t="s">
        <v>16065</v>
      </c>
      <c r="G5614" t="s">
        <v>148</v>
      </c>
      <c r="H5614" t="s">
        <v>143</v>
      </c>
      <c r="I5614" t="s">
        <v>135</v>
      </c>
      <c r="J5614" t="s">
        <v>136</v>
      </c>
      <c r="K5614" t="s">
        <v>137</v>
      </c>
      <c r="L5614" t="s">
        <v>16066</v>
      </c>
      <c r="M5614" t="s">
        <v>16067</v>
      </c>
      <c r="N5614">
        <v>1.335</v>
      </c>
      <c r="O5614">
        <v>0</v>
      </c>
      <c r="P5614">
        <v>63</v>
      </c>
      <c r="Q5614">
        <v>0</v>
      </c>
      <c r="R5614">
        <v>0</v>
      </c>
      <c r="S5614">
        <v>0</v>
      </c>
      <c r="T5614">
        <v>5</v>
      </c>
      <c r="U5614">
        <v>0</v>
      </c>
      <c r="V5614">
        <v>0</v>
      </c>
      <c r="W5614">
        <v>0</v>
      </c>
      <c r="X5614">
        <v>14.072750532367431</v>
      </c>
      <c r="Y5614">
        <v>0</v>
      </c>
      <c r="Z5614">
        <v>0</v>
      </c>
      <c r="AA5614">
        <v>0</v>
      </c>
      <c r="AB5614">
        <v>1.7889996858374027</v>
      </c>
      <c r="AC5614">
        <v>0</v>
      </c>
      <c r="AD5614">
        <v>0</v>
      </c>
      <c r="AE5614">
        <v>15.861750218204834</v>
      </c>
    </row>
    <row r="5615" spans="1:31" x14ac:dyDescent="0.25">
      <c r="A5615">
        <v>1881956</v>
      </c>
      <c r="B5615">
        <v>1</v>
      </c>
      <c r="C5615" t="s">
        <v>80</v>
      </c>
      <c r="D5615" t="s">
        <v>88</v>
      </c>
      <c r="E5615" t="s">
        <v>158</v>
      </c>
      <c r="F5615" t="s">
        <v>1701</v>
      </c>
      <c r="G5615" t="s">
        <v>343</v>
      </c>
      <c r="H5615" t="s">
        <v>134</v>
      </c>
      <c r="I5615" t="s">
        <v>135</v>
      </c>
      <c r="J5615" t="s">
        <v>136</v>
      </c>
      <c r="K5615" t="s">
        <v>137</v>
      </c>
      <c r="L5615" t="s">
        <v>16068</v>
      </c>
      <c r="M5615" t="s">
        <v>16069</v>
      </c>
      <c r="N5615">
        <v>2.486388888</v>
      </c>
      <c r="O5615">
        <v>0</v>
      </c>
      <c r="P5615">
        <v>340</v>
      </c>
      <c r="Q5615">
        <v>0</v>
      </c>
      <c r="R5615">
        <v>0</v>
      </c>
      <c r="S5615">
        <v>0</v>
      </c>
      <c r="T5615">
        <v>48</v>
      </c>
      <c r="U5615">
        <v>0</v>
      </c>
      <c r="V5615">
        <v>0</v>
      </c>
      <c r="W5615">
        <v>0</v>
      </c>
      <c r="X5615">
        <v>260.57964186481252</v>
      </c>
      <c r="Y5615">
        <v>0</v>
      </c>
      <c r="Z5615">
        <v>0</v>
      </c>
      <c r="AA5615">
        <v>0</v>
      </c>
      <c r="AB5615">
        <v>248.10540460151284</v>
      </c>
      <c r="AC5615">
        <v>0</v>
      </c>
      <c r="AD5615">
        <v>0</v>
      </c>
      <c r="AE5615">
        <v>508.68504646632539</v>
      </c>
    </row>
    <row r="5616" spans="1:31" x14ac:dyDescent="0.25">
      <c r="A5616">
        <v>1882311</v>
      </c>
      <c r="B5616">
        <v>1</v>
      </c>
      <c r="C5616" t="s">
        <v>81</v>
      </c>
      <c r="D5616" t="s">
        <v>118</v>
      </c>
      <c r="E5616" t="s">
        <v>140</v>
      </c>
      <c r="F5616" t="s">
        <v>16070</v>
      </c>
      <c r="G5616" t="s">
        <v>163</v>
      </c>
      <c r="H5616" t="s">
        <v>143</v>
      </c>
      <c r="I5616" t="s">
        <v>135</v>
      </c>
      <c r="J5616" t="s">
        <v>136</v>
      </c>
      <c r="K5616" t="s">
        <v>137</v>
      </c>
      <c r="L5616" t="s">
        <v>16071</v>
      </c>
      <c r="M5616" t="s">
        <v>16072</v>
      </c>
      <c r="N5616">
        <v>4.4836111110000001</v>
      </c>
      <c r="O5616">
        <v>0</v>
      </c>
      <c r="P5616">
        <v>1</v>
      </c>
      <c r="Q5616">
        <v>0</v>
      </c>
      <c r="R5616">
        <v>0</v>
      </c>
      <c r="S5616">
        <v>0</v>
      </c>
      <c r="T5616">
        <v>0</v>
      </c>
      <c r="U5616">
        <v>0</v>
      </c>
      <c r="V5616">
        <v>0</v>
      </c>
      <c r="W5616">
        <v>0</v>
      </c>
      <c r="X5616">
        <v>0.31517133411880555</v>
      </c>
      <c r="Y5616">
        <v>0</v>
      </c>
      <c r="Z5616">
        <v>0</v>
      </c>
      <c r="AA5616">
        <v>0</v>
      </c>
      <c r="AB5616">
        <v>0</v>
      </c>
      <c r="AC5616">
        <v>0</v>
      </c>
      <c r="AD5616">
        <v>0</v>
      </c>
      <c r="AE5616">
        <v>0.31517133411880555</v>
      </c>
    </row>
    <row r="5617" spans="1:31" x14ac:dyDescent="0.25">
      <c r="A5617">
        <v>1881916</v>
      </c>
      <c r="B5617">
        <v>1</v>
      </c>
      <c r="C5617" t="s">
        <v>80</v>
      </c>
      <c r="D5617" t="s">
        <v>106</v>
      </c>
      <c r="E5617" t="s">
        <v>131</v>
      </c>
      <c r="F5617" t="s">
        <v>16073</v>
      </c>
      <c r="G5617" t="s">
        <v>476</v>
      </c>
      <c r="H5617" t="s">
        <v>134</v>
      </c>
      <c r="I5617" t="s">
        <v>135</v>
      </c>
      <c r="J5617" t="s">
        <v>136</v>
      </c>
      <c r="K5617" t="s">
        <v>137</v>
      </c>
      <c r="L5617" t="s">
        <v>16074</v>
      </c>
      <c r="M5617" t="s">
        <v>16075</v>
      </c>
      <c r="N5617">
        <v>0.32388888799999999</v>
      </c>
      <c r="O5617">
        <v>0</v>
      </c>
      <c r="P5617">
        <v>237</v>
      </c>
      <c r="Q5617">
        <v>7</v>
      </c>
      <c r="R5617">
        <v>97</v>
      </c>
      <c r="S5617">
        <v>2</v>
      </c>
      <c r="T5617">
        <v>34</v>
      </c>
      <c r="U5617">
        <v>0</v>
      </c>
      <c r="V5617">
        <v>0</v>
      </c>
      <c r="W5617">
        <v>0</v>
      </c>
      <c r="X5617">
        <v>16.503008843302005</v>
      </c>
      <c r="Y5617">
        <v>20.203036556693188</v>
      </c>
      <c r="Z5617">
        <v>151.36928300098268</v>
      </c>
      <c r="AA5617">
        <v>4.3417386745370559</v>
      </c>
      <c r="AB5617">
        <v>14.220329134615204</v>
      </c>
      <c r="AC5617">
        <v>0</v>
      </c>
      <c r="AD5617">
        <v>0</v>
      </c>
      <c r="AE5617">
        <v>206.63739621013013</v>
      </c>
    </row>
    <row r="5618" spans="1:31" x14ac:dyDescent="0.25">
      <c r="A5618">
        <v>1881810</v>
      </c>
      <c r="B5618">
        <v>1</v>
      </c>
      <c r="C5618" t="s">
        <v>80</v>
      </c>
      <c r="D5618" t="s">
        <v>100</v>
      </c>
      <c r="E5618" t="s">
        <v>146</v>
      </c>
      <c r="F5618" t="s">
        <v>16076</v>
      </c>
      <c r="G5618" t="s">
        <v>148</v>
      </c>
      <c r="H5618" t="s">
        <v>143</v>
      </c>
      <c r="I5618" t="s">
        <v>135</v>
      </c>
      <c r="J5618" t="s">
        <v>136</v>
      </c>
      <c r="K5618" t="s">
        <v>137</v>
      </c>
      <c r="L5618" t="s">
        <v>16077</v>
      </c>
      <c r="M5618" t="s">
        <v>16078</v>
      </c>
      <c r="N5618">
        <v>5.4088888879999999</v>
      </c>
      <c r="O5618">
        <v>0</v>
      </c>
      <c r="P5618">
        <v>4</v>
      </c>
      <c r="Q5618">
        <v>0</v>
      </c>
      <c r="R5618">
        <v>5</v>
      </c>
      <c r="S5618">
        <v>0</v>
      </c>
      <c r="T5618">
        <v>1</v>
      </c>
      <c r="U5618">
        <v>0</v>
      </c>
      <c r="V5618">
        <v>0</v>
      </c>
      <c r="W5618">
        <v>0</v>
      </c>
      <c r="X5618">
        <v>4.6216842175133444</v>
      </c>
      <c r="Y5618">
        <v>0</v>
      </c>
      <c r="Z5618">
        <v>60.2519469988653</v>
      </c>
      <c r="AA5618">
        <v>0</v>
      </c>
      <c r="AB5618">
        <v>0.15510107928568559</v>
      </c>
      <c r="AC5618">
        <v>0</v>
      </c>
      <c r="AD5618">
        <v>0</v>
      </c>
      <c r="AE5618">
        <v>65.028732295664327</v>
      </c>
    </row>
    <row r="5619" spans="1:31" x14ac:dyDescent="0.25">
      <c r="A5619">
        <v>1882305</v>
      </c>
      <c r="B5619">
        <v>1</v>
      </c>
      <c r="C5619" t="s">
        <v>81</v>
      </c>
      <c r="D5619" t="s">
        <v>118</v>
      </c>
      <c r="E5619" t="s">
        <v>146</v>
      </c>
      <c r="F5619" t="s">
        <v>16079</v>
      </c>
      <c r="G5619" t="s">
        <v>148</v>
      </c>
      <c r="H5619" t="s">
        <v>143</v>
      </c>
      <c r="I5619" t="s">
        <v>135</v>
      </c>
      <c r="J5619" t="s">
        <v>136</v>
      </c>
      <c r="K5619" t="s">
        <v>137</v>
      </c>
      <c r="L5619" t="s">
        <v>16080</v>
      </c>
      <c r="M5619" t="s">
        <v>16081</v>
      </c>
      <c r="N5619">
        <v>3.6927777769999999</v>
      </c>
      <c r="O5619">
        <v>0</v>
      </c>
      <c r="P5619">
        <v>20</v>
      </c>
      <c r="Q5619">
        <v>0</v>
      </c>
      <c r="R5619">
        <v>0</v>
      </c>
      <c r="S5619">
        <v>0</v>
      </c>
      <c r="T5619">
        <v>0</v>
      </c>
      <c r="U5619">
        <v>0</v>
      </c>
      <c r="V5619">
        <v>0</v>
      </c>
      <c r="W5619">
        <v>0</v>
      </c>
      <c r="X5619">
        <v>8.3014523969286689</v>
      </c>
      <c r="Y5619">
        <v>0</v>
      </c>
      <c r="Z5619">
        <v>0</v>
      </c>
      <c r="AA5619">
        <v>0</v>
      </c>
      <c r="AB5619">
        <v>0</v>
      </c>
      <c r="AC5619">
        <v>0</v>
      </c>
      <c r="AD5619">
        <v>0</v>
      </c>
      <c r="AE5619">
        <v>8.3014523969286689</v>
      </c>
    </row>
    <row r="5620" spans="1:31" x14ac:dyDescent="0.25">
      <c r="A5620">
        <v>1881996</v>
      </c>
      <c r="B5620">
        <v>1</v>
      </c>
      <c r="C5620" t="s">
        <v>80</v>
      </c>
      <c r="D5620" t="s">
        <v>82</v>
      </c>
      <c r="E5620" t="s">
        <v>146</v>
      </c>
      <c r="F5620" t="s">
        <v>16082</v>
      </c>
      <c r="G5620" t="s">
        <v>171</v>
      </c>
      <c r="H5620" t="s">
        <v>143</v>
      </c>
      <c r="I5620" t="s">
        <v>135</v>
      </c>
      <c r="J5620" t="s">
        <v>136</v>
      </c>
      <c r="K5620" t="s">
        <v>172</v>
      </c>
      <c r="L5620" t="s">
        <v>16083</v>
      </c>
      <c r="M5620" t="s">
        <v>16084</v>
      </c>
      <c r="N5620">
        <v>6.383636944</v>
      </c>
      <c r="O5620">
        <v>0</v>
      </c>
      <c r="P5620">
        <v>135</v>
      </c>
      <c r="Q5620">
        <v>0</v>
      </c>
      <c r="R5620">
        <v>0</v>
      </c>
      <c r="S5620">
        <v>0</v>
      </c>
      <c r="T5620">
        <v>10</v>
      </c>
      <c r="U5620">
        <v>0</v>
      </c>
      <c r="V5620">
        <v>0</v>
      </c>
      <c r="W5620">
        <v>0</v>
      </c>
      <c r="X5620">
        <v>248.76106615320478</v>
      </c>
      <c r="Y5620">
        <v>0</v>
      </c>
      <c r="Z5620">
        <v>0</v>
      </c>
      <c r="AA5620">
        <v>0</v>
      </c>
      <c r="AB5620">
        <v>30.870004097731496</v>
      </c>
      <c r="AC5620">
        <v>0</v>
      </c>
      <c r="AD5620">
        <v>0</v>
      </c>
      <c r="AE5620">
        <v>279.63107025093626</v>
      </c>
    </row>
    <row r="5621" spans="1:31" x14ac:dyDescent="0.25">
      <c r="A5621">
        <v>1882162</v>
      </c>
      <c r="B5621">
        <v>1</v>
      </c>
      <c r="C5621" t="s">
        <v>80</v>
      </c>
      <c r="D5621" t="s">
        <v>104</v>
      </c>
      <c r="E5621" t="s">
        <v>131</v>
      </c>
      <c r="F5621" t="s">
        <v>16085</v>
      </c>
      <c r="G5621" t="s">
        <v>219</v>
      </c>
      <c r="H5621" t="s">
        <v>134</v>
      </c>
      <c r="I5621" t="s">
        <v>135</v>
      </c>
      <c r="J5621" t="s">
        <v>136</v>
      </c>
      <c r="K5621" t="s">
        <v>137</v>
      </c>
      <c r="L5621" t="s">
        <v>16086</v>
      </c>
      <c r="M5621" t="s">
        <v>16087</v>
      </c>
      <c r="N5621">
        <v>2.8088888879999998</v>
      </c>
      <c r="O5621">
        <v>0</v>
      </c>
      <c r="P5621">
        <v>0</v>
      </c>
      <c r="Q5621">
        <v>0</v>
      </c>
      <c r="R5621">
        <v>0</v>
      </c>
      <c r="S5621">
        <v>1</v>
      </c>
      <c r="T5621">
        <v>0</v>
      </c>
      <c r="U5621">
        <v>0</v>
      </c>
      <c r="V5621">
        <v>0</v>
      </c>
      <c r="W5621">
        <v>0</v>
      </c>
      <c r="X5621">
        <v>0</v>
      </c>
      <c r="Y5621">
        <v>0</v>
      </c>
      <c r="Z5621">
        <v>0</v>
      </c>
      <c r="AA5621">
        <v>68.677347223967161</v>
      </c>
      <c r="AB5621">
        <v>0</v>
      </c>
      <c r="AC5621">
        <v>0</v>
      </c>
      <c r="AD5621">
        <v>0</v>
      </c>
      <c r="AE5621">
        <v>68.677347223967161</v>
      </c>
    </row>
    <row r="5622" spans="1:31" x14ac:dyDescent="0.25">
      <c r="A5622">
        <v>1882351</v>
      </c>
      <c r="B5622">
        <v>1</v>
      </c>
      <c r="C5622" t="s">
        <v>80</v>
      </c>
      <c r="D5622" t="s">
        <v>93</v>
      </c>
      <c r="E5622" t="s">
        <v>210</v>
      </c>
      <c r="F5622" t="s">
        <v>16088</v>
      </c>
      <c r="G5622" t="s">
        <v>133</v>
      </c>
      <c r="H5622" t="s">
        <v>134</v>
      </c>
      <c r="I5622" t="s">
        <v>135</v>
      </c>
      <c r="J5622" t="s">
        <v>136</v>
      </c>
      <c r="K5622" t="s">
        <v>137</v>
      </c>
      <c r="L5622" t="s">
        <v>16089</v>
      </c>
      <c r="M5622" t="s">
        <v>16090</v>
      </c>
      <c r="N5622">
        <v>0.36666666599999997</v>
      </c>
      <c r="O5622">
        <v>0</v>
      </c>
      <c r="P5622">
        <v>1024</v>
      </c>
      <c r="Q5622">
        <v>53</v>
      </c>
      <c r="R5622">
        <v>547</v>
      </c>
      <c r="S5622">
        <v>23</v>
      </c>
      <c r="T5622">
        <v>315</v>
      </c>
      <c r="U5622">
        <v>0</v>
      </c>
      <c r="V5622">
        <v>0</v>
      </c>
      <c r="W5622">
        <v>0</v>
      </c>
      <c r="X5622">
        <v>97.768408639731049</v>
      </c>
      <c r="Y5622">
        <v>70.789115908485698</v>
      </c>
      <c r="Z5622">
        <v>482.49615168851801</v>
      </c>
      <c r="AA5622">
        <v>109.16354168464436</v>
      </c>
      <c r="AB5622">
        <v>218.06050860086455</v>
      </c>
      <c r="AC5622">
        <v>0</v>
      </c>
      <c r="AD5622">
        <v>0</v>
      </c>
      <c r="AE5622">
        <v>978.2777265222436</v>
      </c>
    </row>
    <row r="5623" spans="1:31" x14ac:dyDescent="0.25">
      <c r="A5623">
        <v>1882374</v>
      </c>
      <c r="B5623">
        <v>1</v>
      </c>
      <c r="C5623" t="s">
        <v>80</v>
      </c>
      <c r="D5623" t="s">
        <v>108</v>
      </c>
      <c r="E5623" t="s">
        <v>169</v>
      </c>
      <c r="F5623" t="s">
        <v>16091</v>
      </c>
      <c r="G5623" t="s">
        <v>183</v>
      </c>
      <c r="H5623" t="s">
        <v>143</v>
      </c>
      <c r="I5623" t="s">
        <v>135</v>
      </c>
      <c r="J5623" t="s">
        <v>136</v>
      </c>
      <c r="K5623" t="s">
        <v>137</v>
      </c>
      <c r="L5623" t="s">
        <v>16092</v>
      </c>
      <c r="M5623" t="s">
        <v>16093</v>
      </c>
      <c r="N5623">
        <v>2.3047222220000001</v>
      </c>
      <c r="O5623">
        <v>0</v>
      </c>
      <c r="P5623">
        <v>34</v>
      </c>
      <c r="Q5623">
        <v>0</v>
      </c>
      <c r="R5623">
        <v>5</v>
      </c>
      <c r="S5623">
        <v>0</v>
      </c>
      <c r="T5623">
        <v>3</v>
      </c>
      <c r="U5623">
        <v>0</v>
      </c>
      <c r="V5623">
        <v>0</v>
      </c>
      <c r="W5623">
        <v>0</v>
      </c>
      <c r="X5623">
        <v>15.353783449063313</v>
      </c>
      <c r="Y5623">
        <v>0</v>
      </c>
      <c r="Z5623">
        <v>3.8771371894015658</v>
      </c>
      <c r="AA5623">
        <v>0</v>
      </c>
      <c r="AB5623">
        <v>4.4058854087178796</v>
      </c>
      <c r="AC5623">
        <v>0</v>
      </c>
      <c r="AD5623">
        <v>0</v>
      </c>
      <c r="AE5623">
        <v>23.636806047182759</v>
      </c>
    </row>
    <row r="5624" spans="1:31" x14ac:dyDescent="0.25">
      <c r="A5624">
        <v>1882139</v>
      </c>
      <c r="B5624">
        <v>1</v>
      </c>
      <c r="C5624" t="s">
        <v>81</v>
      </c>
      <c r="D5624" t="s">
        <v>115</v>
      </c>
      <c r="E5624" t="s">
        <v>146</v>
      </c>
      <c r="F5624" t="s">
        <v>9007</v>
      </c>
      <c r="G5624" t="s">
        <v>148</v>
      </c>
      <c r="H5624" t="s">
        <v>143</v>
      </c>
      <c r="I5624" t="s">
        <v>135</v>
      </c>
      <c r="J5624" t="s">
        <v>136</v>
      </c>
      <c r="K5624" t="s">
        <v>137</v>
      </c>
      <c r="L5624" t="s">
        <v>16094</v>
      </c>
      <c r="M5624" t="s">
        <v>16095</v>
      </c>
      <c r="N5624">
        <v>1.499166666</v>
      </c>
      <c r="O5624">
        <v>0</v>
      </c>
      <c r="P5624">
        <v>7</v>
      </c>
      <c r="Q5624">
        <v>0</v>
      </c>
      <c r="R5624">
        <v>1</v>
      </c>
      <c r="S5624">
        <v>0</v>
      </c>
      <c r="T5624">
        <v>1</v>
      </c>
      <c r="U5624">
        <v>0</v>
      </c>
      <c r="V5624">
        <v>0</v>
      </c>
      <c r="W5624">
        <v>0</v>
      </c>
      <c r="X5624">
        <v>1.0363130953791155</v>
      </c>
      <c r="Y5624">
        <v>0</v>
      </c>
      <c r="Z5624">
        <v>6.4912527477033137</v>
      </c>
      <c r="AA5624">
        <v>0</v>
      </c>
      <c r="AB5624">
        <v>0.56242000387152424</v>
      </c>
      <c r="AC5624">
        <v>0</v>
      </c>
      <c r="AD5624">
        <v>0</v>
      </c>
      <c r="AE5624">
        <v>8.0899858469539545</v>
      </c>
    </row>
    <row r="5625" spans="1:31" x14ac:dyDescent="0.25">
      <c r="A5625">
        <v>1881827</v>
      </c>
      <c r="B5625">
        <v>1</v>
      </c>
      <c r="C5625" t="s">
        <v>80</v>
      </c>
      <c r="D5625" t="s">
        <v>96</v>
      </c>
      <c r="E5625" t="s">
        <v>222</v>
      </c>
      <c r="F5625" t="s">
        <v>1550</v>
      </c>
      <c r="G5625" t="s">
        <v>580</v>
      </c>
      <c r="H5625" t="s">
        <v>143</v>
      </c>
      <c r="I5625" t="s">
        <v>135</v>
      </c>
      <c r="J5625" t="s">
        <v>136</v>
      </c>
      <c r="K5625" t="s">
        <v>137</v>
      </c>
      <c r="L5625" t="s">
        <v>16096</v>
      </c>
      <c r="M5625" t="s">
        <v>16097</v>
      </c>
      <c r="N5625">
        <v>1.91</v>
      </c>
      <c r="O5625">
        <v>0</v>
      </c>
      <c r="P5625">
        <v>26</v>
      </c>
      <c r="Q5625">
        <v>0</v>
      </c>
      <c r="R5625">
        <v>0</v>
      </c>
      <c r="S5625">
        <v>0</v>
      </c>
      <c r="T5625">
        <v>24</v>
      </c>
      <c r="U5625">
        <v>0</v>
      </c>
      <c r="V5625">
        <v>0</v>
      </c>
      <c r="W5625">
        <v>0</v>
      </c>
      <c r="X5625">
        <v>18.799639140339</v>
      </c>
      <c r="Y5625">
        <v>0</v>
      </c>
      <c r="Z5625">
        <v>0</v>
      </c>
      <c r="AA5625">
        <v>0</v>
      </c>
      <c r="AB5625">
        <v>60.887382399810235</v>
      </c>
      <c r="AC5625">
        <v>0</v>
      </c>
      <c r="AD5625">
        <v>0</v>
      </c>
      <c r="AE5625">
        <v>79.687021540149232</v>
      </c>
    </row>
    <row r="5626" spans="1:31" x14ac:dyDescent="0.25">
      <c r="A5626">
        <v>1881833</v>
      </c>
      <c r="B5626">
        <v>1</v>
      </c>
      <c r="C5626" t="s">
        <v>81</v>
      </c>
      <c r="D5626" t="s">
        <v>112</v>
      </c>
      <c r="E5626" t="s">
        <v>131</v>
      </c>
      <c r="F5626" t="s">
        <v>16098</v>
      </c>
      <c r="G5626" t="s">
        <v>133</v>
      </c>
      <c r="H5626" t="s">
        <v>134</v>
      </c>
      <c r="I5626" t="s">
        <v>152</v>
      </c>
      <c r="J5626" t="s">
        <v>136</v>
      </c>
      <c r="K5626" t="s">
        <v>137</v>
      </c>
      <c r="L5626" t="s">
        <v>16099</v>
      </c>
      <c r="M5626" t="s">
        <v>16100</v>
      </c>
      <c r="N5626">
        <v>8.3333330000000001E-3</v>
      </c>
      <c r="O5626">
        <v>0</v>
      </c>
      <c r="P5626">
        <v>215</v>
      </c>
      <c r="Q5626">
        <v>44</v>
      </c>
      <c r="R5626">
        <v>14</v>
      </c>
      <c r="S5626">
        <v>2</v>
      </c>
      <c r="T5626">
        <v>12</v>
      </c>
      <c r="U5626">
        <v>1</v>
      </c>
      <c r="V5626">
        <v>0</v>
      </c>
      <c r="W5626">
        <v>0</v>
      </c>
      <c r="X5626">
        <v>0.15366794898713337</v>
      </c>
      <c r="Y5626">
        <v>2.2486931729848085</v>
      </c>
      <c r="Z5626">
        <v>0.42157022622825002</v>
      </c>
      <c r="AA5626">
        <v>3.7221570803625002E-2</v>
      </c>
      <c r="AB5626">
        <v>3.1084908101000001E-2</v>
      </c>
      <c r="AC5626">
        <v>0.15895657491124998</v>
      </c>
      <c r="AD5626">
        <v>0</v>
      </c>
      <c r="AE5626">
        <v>3.0511944020160668</v>
      </c>
    </row>
    <row r="5627" spans="1:31" x14ac:dyDescent="0.25">
      <c r="A5627">
        <v>1882082</v>
      </c>
      <c r="B5627">
        <v>1</v>
      </c>
      <c r="C5627" t="s">
        <v>80</v>
      </c>
      <c r="D5627" t="s">
        <v>96</v>
      </c>
      <c r="E5627" t="s">
        <v>169</v>
      </c>
      <c r="F5627" t="s">
        <v>16101</v>
      </c>
      <c r="G5627" t="s">
        <v>183</v>
      </c>
      <c r="H5627" t="s">
        <v>143</v>
      </c>
      <c r="I5627" t="s">
        <v>135</v>
      </c>
      <c r="J5627" t="s">
        <v>136</v>
      </c>
      <c r="K5627" t="s">
        <v>137</v>
      </c>
      <c r="L5627" t="s">
        <v>16102</v>
      </c>
      <c r="M5627" t="s">
        <v>16103</v>
      </c>
      <c r="N5627">
        <v>9.000555555</v>
      </c>
      <c r="O5627">
        <v>0</v>
      </c>
      <c r="P5627">
        <v>160</v>
      </c>
      <c r="Q5627">
        <v>0</v>
      </c>
      <c r="R5627">
        <v>0</v>
      </c>
      <c r="S5627">
        <v>0</v>
      </c>
      <c r="T5627">
        <v>81</v>
      </c>
      <c r="U5627">
        <v>0</v>
      </c>
      <c r="V5627">
        <v>0</v>
      </c>
      <c r="W5627">
        <v>0</v>
      </c>
      <c r="X5627">
        <v>870.838635924355</v>
      </c>
      <c r="Y5627">
        <v>0</v>
      </c>
      <c r="Z5627">
        <v>0</v>
      </c>
      <c r="AA5627">
        <v>0</v>
      </c>
      <c r="AB5627">
        <v>1791.0720556514088</v>
      </c>
      <c r="AC5627">
        <v>0</v>
      </c>
      <c r="AD5627">
        <v>0</v>
      </c>
      <c r="AE5627">
        <v>2661.9106915757638</v>
      </c>
    </row>
    <row r="5628" spans="1:31" x14ac:dyDescent="0.25">
      <c r="A5628">
        <v>1882331</v>
      </c>
      <c r="B5628">
        <v>1</v>
      </c>
      <c r="C5628" t="s">
        <v>81</v>
      </c>
      <c r="D5628" t="s">
        <v>121</v>
      </c>
      <c r="E5628" t="s">
        <v>146</v>
      </c>
      <c r="F5628" t="s">
        <v>15606</v>
      </c>
      <c r="G5628" t="s">
        <v>148</v>
      </c>
      <c r="H5628" t="s">
        <v>143</v>
      </c>
      <c r="I5628" t="s">
        <v>135</v>
      </c>
      <c r="J5628" t="s">
        <v>136</v>
      </c>
      <c r="K5628" t="s">
        <v>137</v>
      </c>
      <c r="L5628" t="s">
        <v>16104</v>
      </c>
      <c r="M5628" t="s">
        <v>16105</v>
      </c>
      <c r="N5628">
        <v>1.183333333</v>
      </c>
      <c r="O5628">
        <v>0</v>
      </c>
      <c r="P5628">
        <v>7</v>
      </c>
      <c r="Q5628">
        <v>0</v>
      </c>
      <c r="R5628">
        <v>2</v>
      </c>
      <c r="S5628">
        <v>0</v>
      </c>
      <c r="T5628">
        <v>1</v>
      </c>
      <c r="U5628">
        <v>0</v>
      </c>
      <c r="V5628">
        <v>0</v>
      </c>
      <c r="W5628">
        <v>0</v>
      </c>
      <c r="X5628">
        <v>0.93639379350953333</v>
      </c>
      <c r="Y5628">
        <v>0</v>
      </c>
      <c r="Z5628">
        <v>3.1029361916600005</v>
      </c>
      <c r="AA5628">
        <v>0</v>
      </c>
      <c r="AB5628">
        <v>1.5014328238999999E-3</v>
      </c>
      <c r="AC5628">
        <v>0</v>
      </c>
      <c r="AD5628">
        <v>0</v>
      </c>
      <c r="AE5628">
        <v>4.0408314179934335</v>
      </c>
    </row>
    <row r="5629" spans="1:31" x14ac:dyDescent="0.25">
      <c r="A5629">
        <v>1881933</v>
      </c>
      <c r="B5629">
        <v>1</v>
      </c>
      <c r="C5629" t="s">
        <v>81</v>
      </c>
      <c r="D5629" t="s">
        <v>120</v>
      </c>
      <c r="E5629" t="s">
        <v>131</v>
      </c>
      <c r="F5629" t="s">
        <v>1047</v>
      </c>
      <c r="G5629" t="s">
        <v>133</v>
      </c>
      <c r="H5629" t="s">
        <v>134</v>
      </c>
      <c r="I5629" t="s">
        <v>135</v>
      </c>
      <c r="J5629" t="s">
        <v>136</v>
      </c>
      <c r="K5629" t="s">
        <v>137</v>
      </c>
      <c r="L5629" t="s">
        <v>16106</v>
      </c>
      <c r="M5629" t="s">
        <v>16107</v>
      </c>
      <c r="N5629">
        <v>2.2999999999999998</v>
      </c>
      <c r="O5629">
        <v>0</v>
      </c>
      <c r="P5629">
        <v>71</v>
      </c>
      <c r="Q5629">
        <v>54</v>
      </c>
      <c r="R5629">
        <v>9</v>
      </c>
      <c r="S5629">
        <v>11</v>
      </c>
      <c r="T5629">
        <v>3</v>
      </c>
      <c r="U5629">
        <v>0</v>
      </c>
      <c r="V5629">
        <v>0</v>
      </c>
      <c r="W5629">
        <v>0</v>
      </c>
      <c r="X5629">
        <v>57.87822418638163</v>
      </c>
      <c r="Y5629">
        <v>549.17312618234587</v>
      </c>
      <c r="Z5629">
        <v>89.338579805477437</v>
      </c>
      <c r="AA5629">
        <v>113.70304092536858</v>
      </c>
      <c r="AB5629">
        <v>1.9834498569016055</v>
      </c>
      <c r="AC5629">
        <v>0</v>
      </c>
      <c r="AD5629">
        <v>0</v>
      </c>
      <c r="AE5629">
        <v>812.0764209564752</v>
      </c>
    </row>
    <row r="5630" spans="1:31" x14ac:dyDescent="0.25">
      <c r="A5630">
        <v>1882431</v>
      </c>
      <c r="B5630">
        <v>1</v>
      </c>
      <c r="C5630" t="s">
        <v>80</v>
      </c>
      <c r="D5630" t="s">
        <v>93</v>
      </c>
      <c r="E5630" t="s">
        <v>140</v>
      </c>
      <c r="F5630" t="s">
        <v>16108</v>
      </c>
      <c r="G5630" t="s">
        <v>163</v>
      </c>
      <c r="H5630" t="s">
        <v>143</v>
      </c>
      <c r="I5630" t="s">
        <v>135</v>
      </c>
      <c r="J5630" t="s">
        <v>136</v>
      </c>
      <c r="K5630" t="s">
        <v>137</v>
      </c>
      <c r="L5630" t="s">
        <v>16109</v>
      </c>
      <c r="M5630" t="s">
        <v>16110</v>
      </c>
      <c r="N5630">
        <v>4.335555555</v>
      </c>
      <c r="O5630">
        <v>0</v>
      </c>
      <c r="P5630">
        <v>0</v>
      </c>
      <c r="Q5630">
        <v>0</v>
      </c>
      <c r="R5630">
        <v>0</v>
      </c>
      <c r="S5630">
        <v>0</v>
      </c>
      <c r="T5630">
        <v>1</v>
      </c>
      <c r="U5630">
        <v>0</v>
      </c>
      <c r="V5630">
        <v>0</v>
      </c>
      <c r="W5630">
        <v>0</v>
      </c>
      <c r="X5630">
        <v>0</v>
      </c>
      <c r="Y5630">
        <v>0</v>
      </c>
      <c r="Z5630">
        <v>0</v>
      </c>
      <c r="AA5630">
        <v>0</v>
      </c>
      <c r="AB5630">
        <v>7.4833970430437491</v>
      </c>
      <c r="AC5630">
        <v>0</v>
      </c>
      <c r="AD5630">
        <v>0</v>
      </c>
      <c r="AE5630">
        <v>7.4833970430437491</v>
      </c>
    </row>
    <row r="5631" spans="1:31" x14ac:dyDescent="0.25">
      <c r="A5631">
        <v>1881790</v>
      </c>
      <c r="B5631">
        <v>1</v>
      </c>
      <c r="C5631" t="s">
        <v>80</v>
      </c>
      <c r="D5631" t="s">
        <v>83</v>
      </c>
      <c r="E5631" t="s">
        <v>146</v>
      </c>
      <c r="F5631" t="s">
        <v>302</v>
      </c>
      <c r="G5631" t="s">
        <v>148</v>
      </c>
      <c r="H5631" t="s">
        <v>143</v>
      </c>
      <c r="I5631" t="s">
        <v>135</v>
      </c>
      <c r="J5631" t="s">
        <v>136</v>
      </c>
      <c r="K5631" t="s">
        <v>137</v>
      </c>
      <c r="L5631" t="s">
        <v>16111</v>
      </c>
      <c r="M5631" t="s">
        <v>16112</v>
      </c>
      <c r="N5631">
        <v>1.259166666</v>
      </c>
      <c r="O5631">
        <v>0</v>
      </c>
      <c r="P5631">
        <v>39</v>
      </c>
      <c r="Q5631">
        <v>0</v>
      </c>
      <c r="R5631">
        <v>0</v>
      </c>
      <c r="S5631">
        <v>0</v>
      </c>
      <c r="T5631">
        <v>15</v>
      </c>
      <c r="U5631">
        <v>0</v>
      </c>
      <c r="V5631">
        <v>0</v>
      </c>
      <c r="W5631">
        <v>0</v>
      </c>
      <c r="X5631">
        <v>39.816374120829884</v>
      </c>
      <c r="Y5631">
        <v>0</v>
      </c>
      <c r="Z5631">
        <v>0</v>
      </c>
      <c r="AA5631">
        <v>0</v>
      </c>
      <c r="AB5631">
        <v>20.182864058517126</v>
      </c>
      <c r="AC5631">
        <v>0</v>
      </c>
      <c r="AD5631">
        <v>0</v>
      </c>
      <c r="AE5631">
        <v>59.99923817934701</v>
      </c>
    </row>
    <row r="5632" spans="1:31" x14ac:dyDescent="0.25">
      <c r="A5632">
        <v>1882182</v>
      </c>
      <c r="B5632">
        <v>1</v>
      </c>
      <c r="C5632" t="s">
        <v>81</v>
      </c>
      <c r="D5632" t="s">
        <v>113</v>
      </c>
      <c r="E5632" t="s">
        <v>222</v>
      </c>
      <c r="F5632" t="s">
        <v>4774</v>
      </c>
      <c r="G5632" t="s">
        <v>148</v>
      </c>
      <c r="H5632" t="s">
        <v>143</v>
      </c>
      <c r="I5632" t="s">
        <v>135</v>
      </c>
      <c r="J5632" t="s">
        <v>136</v>
      </c>
      <c r="K5632" t="s">
        <v>137</v>
      </c>
      <c r="L5632" t="s">
        <v>16113</v>
      </c>
      <c r="M5632" t="s">
        <v>16114</v>
      </c>
      <c r="N5632">
        <v>0.98722222199999998</v>
      </c>
      <c r="O5632">
        <v>0</v>
      </c>
      <c r="P5632">
        <v>26</v>
      </c>
      <c r="Q5632">
        <v>0</v>
      </c>
      <c r="R5632">
        <v>0</v>
      </c>
      <c r="S5632">
        <v>0</v>
      </c>
      <c r="T5632">
        <v>14</v>
      </c>
      <c r="U5632">
        <v>0</v>
      </c>
      <c r="V5632">
        <v>0</v>
      </c>
      <c r="W5632">
        <v>0</v>
      </c>
      <c r="X5632">
        <v>8.8071528670719186</v>
      </c>
      <c r="Y5632">
        <v>0</v>
      </c>
      <c r="Z5632">
        <v>0</v>
      </c>
      <c r="AA5632">
        <v>0</v>
      </c>
      <c r="AB5632">
        <v>59.01452624004235</v>
      </c>
      <c r="AC5632">
        <v>0</v>
      </c>
      <c r="AD5632">
        <v>0</v>
      </c>
      <c r="AE5632">
        <v>67.821679107114264</v>
      </c>
    </row>
    <row r="5633" spans="1:31" x14ac:dyDescent="0.25">
      <c r="A5633">
        <v>1882151</v>
      </c>
      <c r="B5633">
        <v>1</v>
      </c>
      <c r="C5633" t="s">
        <v>80</v>
      </c>
      <c r="D5633" t="s">
        <v>82</v>
      </c>
      <c r="E5633" t="s">
        <v>140</v>
      </c>
      <c r="F5633" t="s">
        <v>497</v>
      </c>
      <c r="G5633" t="s">
        <v>207</v>
      </c>
      <c r="H5633" t="s">
        <v>143</v>
      </c>
      <c r="I5633" t="s">
        <v>135</v>
      </c>
      <c r="J5633" t="s">
        <v>136</v>
      </c>
      <c r="K5633" t="s">
        <v>137</v>
      </c>
      <c r="L5633" t="s">
        <v>16115</v>
      </c>
      <c r="M5633" t="s">
        <v>16116</v>
      </c>
      <c r="N5633">
        <v>1.388055555</v>
      </c>
      <c r="O5633">
        <v>0</v>
      </c>
      <c r="P5633">
        <v>0</v>
      </c>
      <c r="Q5633">
        <v>0</v>
      </c>
      <c r="R5633">
        <v>0</v>
      </c>
      <c r="S5633">
        <v>0</v>
      </c>
      <c r="T5633">
        <v>1</v>
      </c>
      <c r="U5633">
        <v>0</v>
      </c>
      <c r="V5633">
        <v>0</v>
      </c>
      <c r="W5633">
        <v>0</v>
      </c>
      <c r="X5633">
        <v>0</v>
      </c>
      <c r="Y5633">
        <v>0</v>
      </c>
      <c r="Z5633">
        <v>0</v>
      </c>
      <c r="AA5633">
        <v>0</v>
      </c>
      <c r="AB5633">
        <v>3.4571561082660001</v>
      </c>
      <c r="AC5633">
        <v>0</v>
      </c>
      <c r="AD5633">
        <v>0</v>
      </c>
      <c r="AE5633">
        <v>3.4571561082660001</v>
      </c>
    </row>
    <row r="5634" spans="1:31" x14ac:dyDescent="0.25">
      <c r="A5634">
        <v>1882337</v>
      </c>
      <c r="B5634">
        <v>1</v>
      </c>
      <c r="C5634" t="s">
        <v>80</v>
      </c>
      <c r="D5634" t="s">
        <v>106</v>
      </c>
      <c r="E5634" t="s">
        <v>146</v>
      </c>
      <c r="F5634" t="s">
        <v>3298</v>
      </c>
      <c r="G5634" t="s">
        <v>148</v>
      </c>
      <c r="H5634" t="s">
        <v>143</v>
      </c>
      <c r="I5634" t="s">
        <v>135</v>
      </c>
      <c r="J5634" t="s">
        <v>136</v>
      </c>
      <c r="K5634" t="s">
        <v>137</v>
      </c>
      <c r="L5634" t="s">
        <v>16117</v>
      </c>
      <c r="M5634" t="s">
        <v>16118</v>
      </c>
      <c r="N5634">
        <v>0.80027777700000002</v>
      </c>
      <c r="O5634">
        <v>0</v>
      </c>
      <c r="P5634">
        <v>0</v>
      </c>
      <c r="Q5634">
        <v>0</v>
      </c>
      <c r="R5634">
        <v>5</v>
      </c>
      <c r="S5634">
        <v>0</v>
      </c>
      <c r="T5634">
        <v>0</v>
      </c>
      <c r="U5634">
        <v>0</v>
      </c>
      <c r="V5634">
        <v>0</v>
      </c>
      <c r="W5634">
        <v>0</v>
      </c>
      <c r="X5634">
        <v>0</v>
      </c>
      <c r="Y5634">
        <v>0</v>
      </c>
      <c r="Z5634">
        <v>32.333957591292773</v>
      </c>
      <c r="AA5634">
        <v>0</v>
      </c>
      <c r="AB5634">
        <v>0</v>
      </c>
      <c r="AC5634">
        <v>0</v>
      </c>
      <c r="AD5634">
        <v>0</v>
      </c>
      <c r="AE5634">
        <v>32.333957591292773</v>
      </c>
    </row>
    <row r="5635" spans="1:31" x14ac:dyDescent="0.25">
      <c r="A5635">
        <v>1882437</v>
      </c>
      <c r="B5635">
        <v>1</v>
      </c>
      <c r="C5635" t="s">
        <v>81</v>
      </c>
      <c r="D5635" t="s">
        <v>121</v>
      </c>
      <c r="E5635" t="s">
        <v>146</v>
      </c>
      <c r="F5635" t="s">
        <v>15606</v>
      </c>
      <c r="G5635" t="s">
        <v>148</v>
      </c>
      <c r="H5635" t="s">
        <v>143</v>
      </c>
      <c r="I5635" t="s">
        <v>135</v>
      </c>
      <c r="J5635" t="s">
        <v>136</v>
      </c>
      <c r="K5635" t="s">
        <v>137</v>
      </c>
      <c r="L5635" t="s">
        <v>16119</v>
      </c>
      <c r="M5635" t="s">
        <v>16120</v>
      </c>
      <c r="N5635">
        <v>1.423611111</v>
      </c>
      <c r="O5635">
        <v>0</v>
      </c>
      <c r="P5635">
        <v>7</v>
      </c>
      <c r="Q5635">
        <v>0</v>
      </c>
      <c r="R5635">
        <v>2</v>
      </c>
      <c r="S5635">
        <v>0</v>
      </c>
      <c r="T5635">
        <v>1</v>
      </c>
      <c r="U5635">
        <v>0</v>
      </c>
      <c r="V5635">
        <v>0</v>
      </c>
      <c r="W5635">
        <v>0</v>
      </c>
      <c r="X5635">
        <v>0.90369117529192344</v>
      </c>
      <c r="Y5635">
        <v>0</v>
      </c>
      <c r="Z5635">
        <v>2.7558080754520002</v>
      </c>
      <c r="AA5635">
        <v>0</v>
      </c>
      <c r="AB5635">
        <v>1.0774496692433333E-3</v>
      </c>
      <c r="AC5635">
        <v>0</v>
      </c>
      <c r="AD5635">
        <v>0</v>
      </c>
      <c r="AE5635">
        <v>3.6605767004131669</v>
      </c>
    </row>
    <row r="5636" spans="1:31" x14ac:dyDescent="0.25">
      <c r="A5636">
        <v>1882314</v>
      </c>
      <c r="B5636">
        <v>1</v>
      </c>
      <c r="C5636" t="s">
        <v>80</v>
      </c>
      <c r="D5636" t="s">
        <v>94</v>
      </c>
      <c r="E5636" t="s">
        <v>146</v>
      </c>
      <c r="F5636" t="s">
        <v>16121</v>
      </c>
      <c r="G5636" t="s">
        <v>148</v>
      </c>
      <c r="H5636" t="s">
        <v>143</v>
      </c>
      <c r="I5636" t="s">
        <v>135</v>
      </c>
      <c r="J5636" t="s">
        <v>136</v>
      </c>
      <c r="K5636" t="s">
        <v>137</v>
      </c>
      <c r="L5636" t="s">
        <v>16122</v>
      </c>
      <c r="M5636" t="s">
        <v>16123</v>
      </c>
      <c r="N5636">
        <v>2.292777777</v>
      </c>
      <c r="O5636">
        <v>0</v>
      </c>
      <c r="P5636">
        <v>39</v>
      </c>
      <c r="Q5636">
        <v>0</v>
      </c>
      <c r="R5636">
        <v>0</v>
      </c>
      <c r="S5636">
        <v>0</v>
      </c>
      <c r="T5636">
        <v>6</v>
      </c>
      <c r="U5636">
        <v>0</v>
      </c>
      <c r="V5636">
        <v>0</v>
      </c>
      <c r="W5636">
        <v>0</v>
      </c>
      <c r="X5636">
        <v>21.86927652654839</v>
      </c>
      <c r="Y5636">
        <v>0</v>
      </c>
      <c r="Z5636">
        <v>0</v>
      </c>
      <c r="AA5636">
        <v>0</v>
      </c>
      <c r="AB5636">
        <v>4.1685282586422394</v>
      </c>
      <c r="AC5636">
        <v>0</v>
      </c>
      <c r="AD5636">
        <v>0</v>
      </c>
      <c r="AE5636">
        <v>26.03780478519063</v>
      </c>
    </row>
    <row r="5637" spans="1:31" x14ac:dyDescent="0.25">
      <c r="A5637">
        <v>1881919</v>
      </c>
      <c r="B5637">
        <v>1</v>
      </c>
      <c r="C5637" t="s">
        <v>80</v>
      </c>
      <c r="D5637" t="s">
        <v>106</v>
      </c>
      <c r="E5637" t="s">
        <v>158</v>
      </c>
      <c r="F5637" t="s">
        <v>10223</v>
      </c>
      <c r="G5637" t="s">
        <v>171</v>
      </c>
      <c r="H5637" t="s">
        <v>134</v>
      </c>
      <c r="I5637" t="s">
        <v>135</v>
      </c>
      <c r="J5637" t="s">
        <v>136</v>
      </c>
      <c r="K5637" t="s">
        <v>172</v>
      </c>
      <c r="L5637" t="s">
        <v>16124</v>
      </c>
      <c r="M5637" t="s">
        <v>16125</v>
      </c>
      <c r="N5637">
        <v>7.5</v>
      </c>
      <c r="O5637">
        <v>0</v>
      </c>
      <c r="P5637">
        <v>65</v>
      </c>
      <c r="Q5637">
        <v>0</v>
      </c>
      <c r="R5637">
        <v>9</v>
      </c>
      <c r="S5637">
        <v>0</v>
      </c>
      <c r="T5637">
        <v>7</v>
      </c>
      <c r="U5637">
        <v>0</v>
      </c>
      <c r="V5637">
        <v>0</v>
      </c>
      <c r="W5637">
        <v>0</v>
      </c>
      <c r="X5637">
        <v>105.54155230929855</v>
      </c>
      <c r="Y5637">
        <v>0</v>
      </c>
      <c r="Z5637">
        <v>128.02376983719066</v>
      </c>
      <c r="AA5637">
        <v>0</v>
      </c>
      <c r="AB5637">
        <v>35.594162021747572</v>
      </c>
      <c r="AC5637">
        <v>0</v>
      </c>
      <c r="AD5637">
        <v>0</v>
      </c>
      <c r="AE5637">
        <v>269.15948416823682</v>
      </c>
    </row>
    <row r="5638" spans="1:31" x14ac:dyDescent="0.25">
      <c r="A5638">
        <v>1882168</v>
      </c>
      <c r="B5638">
        <v>1</v>
      </c>
      <c r="C5638" t="s">
        <v>80</v>
      </c>
      <c r="D5638" t="s">
        <v>93</v>
      </c>
      <c r="E5638" t="s">
        <v>146</v>
      </c>
      <c r="F5638" t="s">
        <v>16126</v>
      </c>
      <c r="G5638" t="s">
        <v>469</v>
      </c>
      <c r="H5638" t="s">
        <v>143</v>
      </c>
      <c r="I5638" t="s">
        <v>135</v>
      </c>
      <c r="J5638" t="s">
        <v>136</v>
      </c>
      <c r="K5638" t="s">
        <v>137</v>
      </c>
      <c r="L5638" t="s">
        <v>16127</v>
      </c>
      <c r="M5638" t="s">
        <v>16128</v>
      </c>
      <c r="N5638">
        <v>0.68361111100000005</v>
      </c>
      <c r="O5638">
        <v>0</v>
      </c>
      <c r="P5638">
        <v>1</v>
      </c>
      <c r="Q5638">
        <v>0</v>
      </c>
      <c r="R5638">
        <v>1</v>
      </c>
      <c r="S5638">
        <v>0</v>
      </c>
      <c r="T5638">
        <v>2</v>
      </c>
      <c r="U5638">
        <v>0</v>
      </c>
      <c r="V5638">
        <v>0</v>
      </c>
      <c r="W5638">
        <v>0</v>
      </c>
      <c r="X5638">
        <v>0.21923005537361667</v>
      </c>
      <c r="Y5638">
        <v>0</v>
      </c>
      <c r="Z5638">
        <v>1.2042573420316456</v>
      </c>
      <c r="AA5638">
        <v>0</v>
      </c>
      <c r="AB5638">
        <v>1.8267388791932713</v>
      </c>
      <c r="AC5638">
        <v>0</v>
      </c>
      <c r="AD5638">
        <v>0</v>
      </c>
      <c r="AE5638">
        <v>3.2502262765985335</v>
      </c>
    </row>
    <row r="5639" spans="1:31" x14ac:dyDescent="0.25">
      <c r="A5639">
        <v>1881859</v>
      </c>
      <c r="B5639">
        <v>1</v>
      </c>
      <c r="C5639" t="s">
        <v>81</v>
      </c>
      <c r="D5639" t="s">
        <v>128</v>
      </c>
      <c r="E5639" t="s">
        <v>146</v>
      </c>
      <c r="F5639" t="s">
        <v>16129</v>
      </c>
      <c r="G5639" t="s">
        <v>501</v>
      </c>
      <c r="H5639" t="s">
        <v>143</v>
      </c>
      <c r="I5639" t="s">
        <v>135</v>
      </c>
      <c r="J5639" t="s">
        <v>136</v>
      </c>
      <c r="K5639" t="s">
        <v>137</v>
      </c>
      <c r="L5639" t="s">
        <v>16130</v>
      </c>
      <c r="M5639" t="s">
        <v>16131</v>
      </c>
      <c r="N5639">
        <v>2.420555555</v>
      </c>
      <c r="O5639">
        <v>0</v>
      </c>
      <c r="P5639">
        <v>0</v>
      </c>
      <c r="Q5639">
        <v>0</v>
      </c>
      <c r="R5639">
        <v>4</v>
      </c>
      <c r="S5639">
        <v>0</v>
      </c>
      <c r="T5639">
        <v>0</v>
      </c>
      <c r="U5639">
        <v>0</v>
      </c>
      <c r="V5639">
        <v>0</v>
      </c>
      <c r="W5639">
        <v>0</v>
      </c>
      <c r="X5639">
        <v>0</v>
      </c>
      <c r="Y5639">
        <v>0</v>
      </c>
      <c r="Z5639">
        <v>10.651929856420079</v>
      </c>
      <c r="AA5639">
        <v>0</v>
      </c>
      <c r="AB5639">
        <v>0</v>
      </c>
      <c r="AC5639">
        <v>0</v>
      </c>
      <c r="AD5639">
        <v>0</v>
      </c>
      <c r="AE5639">
        <v>10.651929856420079</v>
      </c>
    </row>
    <row r="5640" spans="1:31" x14ac:dyDescent="0.25">
      <c r="A5640">
        <v>1882214</v>
      </c>
      <c r="B5640">
        <v>1</v>
      </c>
      <c r="C5640" t="s">
        <v>80</v>
      </c>
      <c r="D5640" t="s">
        <v>104</v>
      </c>
      <c r="E5640" t="s">
        <v>131</v>
      </c>
      <c r="F5640" t="s">
        <v>15953</v>
      </c>
      <c r="G5640" t="s">
        <v>133</v>
      </c>
      <c r="H5640" t="s">
        <v>134</v>
      </c>
      <c r="I5640" t="s">
        <v>135</v>
      </c>
      <c r="J5640" t="s">
        <v>136</v>
      </c>
      <c r="K5640" t="s">
        <v>137</v>
      </c>
      <c r="L5640" t="s">
        <v>16132</v>
      </c>
      <c r="M5640" t="s">
        <v>16133</v>
      </c>
      <c r="N5640">
        <v>0.31666666599999999</v>
      </c>
      <c r="O5640">
        <v>0</v>
      </c>
      <c r="P5640">
        <v>336</v>
      </c>
      <c r="Q5640">
        <v>7</v>
      </c>
      <c r="R5640">
        <v>1</v>
      </c>
      <c r="S5640">
        <v>14</v>
      </c>
      <c r="T5640">
        <v>30</v>
      </c>
      <c r="U5640">
        <v>4</v>
      </c>
      <c r="V5640">
        <v>0</v>
      </c>
      <c r="W5640">
        <v>0</v>
      </c>
      <c r="X5640">
        <v>29.62384394260781</v>
      </c>
      <c r="Y5640">
        <v>48.610970814754367</v>
      </c>
      <c r="Z5640">
        <v>4.8672809227233334E-2</v>
      </c>
      <c r="AA5640">
        <v>102.75937065711611</v>
      </c>
      <c r="AB5640">
        <v>5.5664175403320009</v>
      </c>
      <c r="AC5640">
        <v>239.80103027593327</v>
      </c>
      <c r="AD5640">
        <v>0</v>
      </c>
      <c r="AE5640">
        <v>426.41030603997081</v>
      </c>
    </row>
    <row r="5641" spans="1:31" x14ac:dyDescent="0.25">
      <c r="A5641">
        <v>1882297</v>
      </c>
      <c r="B5641">
        <v>1</v>
      </c>
      <c r="C5641" t="s">
        <v>80</v>
      </c>
      <c r="D5641" t="s">
        <v>105</v>
      </c>
      <c r="E5641" t="s">
        <v>222</v>
      </c>
      <c r="F5641" t="s">
        <v>16134</v>
      </c>
      <c r="G5641" t="s">
        <v>148</v>
      </c>
      <c r="H5641" t="s">
        <v>143</v>
      </c>
      <c r="I5641" t="s">
        <v>135</v>
      </c>
      <c r="J5641" t="s">
        <v>136</v>
      </c>
      <c r="K5641" t="s">
        <v>137</v>
      </c>
      <c r="L5641" t="s">
        <v>16135</v>
      </c>
      <c r="M5641" t="s">
        <v>16136</v>
      </c>
      <c r="N5641">
        <v>2.3261111109999999</v>
      </c>
      <c r="O5641">
        <v>0</v>
      </c>
      <c r="P5641">
        <v>150</v>
      </c>
      <c r="Q5641">
        <v>0</v>
      </c>
      <c r="R5641">
        <v>0</v>
      </c>
      <c r="S5641">
        <v>0</v>
      </c>
      <c r="T5641">
        <v>44</v>
      </c>
      <c r="U5641">
        <v>0</v>
      </c>
      <c r="V5641">
        <v>0</v>
      </c>
      <c r="W5641">
        <v>0</v>
      </c>
      <c r="X5641">
        <v>98.686262287807409</v>
      </c>
      <c r="Y5641">
        <v>0</v>
      </c>
      <c r="Z5641">
        <v>0</v>
      </c>
      <c r="AA5641">
        <v>0</v>
      </c>
      <c r="AB5641">
        <v>109.89678920194928</v>
      </c>
      <c r="AC5641">
        <v>0</v>
      </c>
      <c r="AD5641">
        <v>0</v>
      </c>
      <c r="AE5641">
        <v>208.58305148975668</v>
      </c>
    </row>
    <row r="5642" spans="1:31" x14ac:dyDescent="0.25">
      <c r="A5642">
        <v>1882360</v>
      </c>
      <c r="B5642">
        <v>1</v>
      </c>
      <c r="C5642" t="s">
        <v>80</v>
      </c>
      <c r="D5642" t="s">
        <v>105</v>
      </c>
      <c r="E5642" t="s">
        <v>146</v>
      </c>
      <c r="F5642" t="s">
        <v>16137</v>
      </c>
      <c r="G5642" t="s">
        <v>148</v>
      </c>
      <c r="H5642" t="s">
        <v>143</v>
      </c>
      <c r="I5642" t="s">
        <v>135</v>
      </c>
      <c r="J5642" t="s">
        <v>136</v>
      </c>
      <c r="K5642" t="s">
        <v>137</v>
      </c>
      <c r="L5642" t="s">
        <v>16138</v>
      </c>
      <c r="M5642" t="s">
        <v>16139</v>
      </c>
      <c r="N5642">
        <v>1.5722222219999999</v>
      </c>
      <c r="O5642">
        <v>0</v>
      </c>
      <c r="P5642">
        <v>17</v>
      </c>
      <c r="Q5642">
        <v>0</v>
      </c>
      <c r="R5642">
        <v>3</v>
      </c>
      <c r="S5642">
        <v>0</v>
      </c>
      <c r="T5642">
        <v>0</v>
      </c>
      <c r="U5642">
        <v>0</v>
      </c>
      <c r="V5642">
        <v>0</v>
      </c>
      <c r="W5642">
        <v>0</v>
      </c>
      <c r="X5642">
        <v>9.2608057449179864</v>
      </c>
      <c r="Y5642">
        <v>0</v>
      </c>
      <c r="Z5642">
        <v>2.9878785864608823</v>
      </c>
      <c r="AA5642">
        <v>0</v>
      </c>
      <c r="AB5642">
        <v>0</v>
      </c>
      <c r="AC5642">
        <v>0</v>
      </c>
      <c r="AD5642">
        <v>0</v>
      </c>
      <c r="AE5642">
        <v>12.248684331378868</v>
      </c>
    </row>
    <row r="5643" spans="1:31" x14ac:dyDescent="0.25">
      <c r="A5643">
        <v>1882105</v>
      </c>
      <c r="B5643">
        <v>1</v>
      </c>
      <c r="C5643" t="s">
        <v>80</v>
      </c>
      <c r="D5643" t="s">
        <v>87</v>
      </c>
      <c r="E5643" t="s">
        <v>210</v>
      </c>
      <c r="F5643" t="s">
        <v>16140</v>
      </c>
      <c r="G5643" t="s">
        <v>212</v>
      </c>
      <c r="H5643" t="s">
        <v>134</v>
      </c>
      <c r="I5643" t="s">
        <v>135</v>
      </c>
      <c r="J5643" t="s">
        <v>136</v>
      </c>
      <c r="K5643" t="s">
        <v>137</v>
      </c>
      <c r="L5643" t="s">
        <v>16141</v>
      </c>
      <c r="M5643" t="s">
        <v>16142</v>
      </c>
      <c r="N5643">
        <v>4.2552777769999999</v>
      </c>
      <c r="O5643">
        <v>0</v>
      </c>
      <c r="P5643">
        <v>243</v>
      </c>
      <c r="Q5643">
        <v>0</v>
      </c>
      <c r="R5643">
        <v>0</v>
      </c>
      <c r="S5643">
        <v>1</v>
      </c>
      <c r="T5643">
        <v>16</v>
      </c>
      <c r="U5643">
        <v>0</v>
      </c>
      <c r="V5643">
        <v>0</v>
      </c>
      <c r="W5643">
        <v>0</v>
      </c>
      <c r="X5643">
        <v>328.99262043791413</v>
      </c>
      <c r="Y5643">
        <v>0</v>
      </c>
      <c r="Z5643">
        <v>0</v>
      </c>
      <c r="AA5643">
        <v>243.65263869006711</v>
      </c>
      <c r="AB5643">
        <v>264.95001930251681</v>
      </c>
      <c r="AC5643">
        <v>0</v>
      </c>
      <c r="AD5643">
        <v>0</v>
      </c>
      <c r="AE5643">
        <v>837.59527843049807</v>
      </c>
    </row>
    <row r="5644" spans="1:31" x14ac:dyDescent="0.25">
      <c r="A5644">
        <v>1882354</v>
      </c>
      <c r="B5644">
        <v>1</v>
      </c>
      <c r="C5644" t="s">
        <v>80</v>
      </c>
      <c r="D5644" t="s">
        <v>103</v>
      </c>
      <c r="E5644" t="s">
        <v>169</v>
      </c>
      <c r="F5644" t="s">
        <v>1719</v>
      </c>
      <c r="G5644" t="s">
        <v>183</v>
      </c>
      <c r="H5644" t="s">
        <v>143</v>
      </c>
      <c r="I5644" t="s">
        <v>135</v>
      </c>
      <c r="J5644" t="s">
        <v>136</v>
      </c>
      <c r="K5644" t="s">
        <v>137</v>
      </c>
      <c r="L5644" t="s">
        <v>16143</v>
      </c>
      <c r="M5644" t="s">
        <v>16144</v>
      </c>
      <c r="N5644">
        <v>0.43694444399999999</v>
      </c>
      <c r="O5644">
        <v>0</v>
      </c>
      <c r="P5644">
        <v>89</v>
      </c>
      <c r="Q5644">
        <v>0</v>
      </c>
      <c r="R5644">
        <v>16</v>
      </c>
      <c r="S5644">
        <v>0</v>
      </c>
      <c r="T5644">
        <v>28</v>
      </c>
      <c r="U5644">
        <v>0</v>
      </c>
      <c r="V5644">
        <v>0</v>
      </c>
      <c r="W5644">
        <v>0</v>
      </c>
      <c r="X5644">
        <v>8.9390127293429664</v>
      </c>
      <c r="Y5644">
        <v>0</v>
      </c>
      <c r="Z5644">
        <v>1.8549356469490674</v>
      </c>
      <c r="AA5644">
        <v>0</v>
      </c>
      <c r="AB5644">
        <v>17.271666029513732</v>
      </c>
      <c r="AC5644">
        <v>0</v>
      </c>
      <c r="AD5644">
        <v>0</v>
      </c>
      <c r="AE5644">
        <v>28.065614405805768</v>
      </c>
    </row>
    <row r="5645" spans="1:31" x14ac:dyDescent="0.25">
      <c r="A5645">
        <v>1882234</v>
      </c>
      <c r="B5645">
        <v>1</v>
      </c>
      <c r="C5645" t="s">
        <v>80</v>
      </c>
      <c r="D5645" t="s">
        <v>97</v>
      </c>
      <c r="E5645" t="s">
        <v>210</v>
      </c>
      <c r="F5645" t="s">
        <v>16145</v>
      </c>
      <c r="G5645" t="s">
        <v>133</v>
      </c>
      <c r="H5645" t="s">
        <v>134</v>
      </c>
      <c r="I5645" t="s">
        <v>135</v>
      </c>
      <c r="J5645" t="s">
        <v>136</v>
      </c>
      <c r="K5645" t="s">
        <v>137</v>
      </c>
      <c r="L5645" t="s">
        <v>15858</v>
      </c>
      <c r="M5645" t="s">
        <v>16146</v>
      </c>
      <c r="N5645">
        <v>0.383333333</v>
      </c>
      <c r="O5645">
        <v>0</v>
      </c>
      <c r="P5645">
        <v>111</v>
      </c>
      <c r="Q5645">
        <v>0</v>
      </c>
      <c r="R5645">
        <v>241</v>
      </c>
      <c r="S5645">
        <v>2</v>
      </c>
      <c r="T5645">
        <v>48</v>
      </c>
      <c r="U5645">
        <v>0</v>
      </c>
      <c r="V5645">
        <v>0</v>
      </c>
      <c r="W5645">
        <v>0</v>
      </c>
      <c r="X5645">
        <v>30.549817721653714</v>
      </c>
      <c r="Y5645">
        <v>0</v>
      </c>
      <c r="Z5645">
        <v>60.253959739324081</v>
      </c>
      <c r="AA5645">
        <v>9.3573328742810276</v>
      </c>
      <c r="AB5645">
        <v>21.728754637090621</v>
      </c>
      <c r="AC5645">
        <v>0</v>
      </c>
      <c r="AD5645">
        <v>0</v>
      </c>
      <c r="AE5645">
        <v>121.88986497234944</v>
      </c>
    </row>
    <row r="5646" spans="1:31" x14ac:dyDescent="0.25">
      <c r="A5646">
        <v>1881879</v>
      </c>
      <c r="B5646">
        <v>1</v>
      </c>
      <c r="C5646" t="s">
        <v>81</v>
      </c>
      <c r="D5646" t="s">
        <v>123</v>
      </c>
      <c r="E5646" t="s">
        <v>169</v>
      </c>
      <c r="F5646" t="s">
        <v>16147</v>
      </c>
      <c r="G5646" t="s">
        <v>171</v>
      </c>
      <c r="H5646" t="s">
        <v>143</v>
      </c>
      <c r="I5646" t="s">
        <v>135</v>
      </c>
      <c r="J5646" t="s">
        <v>136</v>
      </c>
      <c r="K5646" t="s">
        <v>172</v>
      </c>
      <c r="L5646" t="s">
        <v>16148</v>
      </c>
      <c r="M5646" t="s">
        <v>16149</v>
      </c>
      <c r="N5646">
        <v>8.5966666660000008</v>
      </c>
      <c r="O5646">
        <v>0</v>
      </c>
      <c r="P5646">
        <v>15</v>
      </c>
      <c r="Q5646">
        <v>0</v>
      </c>
      <c r="R5646">
        <v>6</v>
      </c>
      <c r="S5646">
        <v>0</v>
      </c>
      <c r="T5646">
        <v>1</v>
      </c>
      <c r="U5646">
        <v>0</v>
      </c>
      <c r="V5646">
        <v>0</v>
      </c>
      <c r="W5646">
        <v>0</v>
      </c>
      <c r="X5646">
        <v>21.888018590546</v>
      </c>
      <c r="Y5646">
        <v>0</v>
      </c>
      <c r="Z5646">
        <v>67.164299572093284</v>
      </c>
      <c r="AA5646">
        <v>0</v>
      </c>
      <c r="AB5646">
        <v>22.222712064759403</v>
      </c>
      <c r="AC5646">
        <v>0</v>
      </c>
      <c r="AD5646">
        <v>0</v>
      </c>
      <c r="AE5646">
        <v>111.27503022739869</v>
      </c>
    </row>
    <row r="5647" spans="1:31" x14ac:dyDescent="0.25">
      <c r="A5647">
        <v>1881856</v>
      </c>
      <c r="B5647">
        <v>1</v>
      </c>
      <c r="C5647" t="s">
        <v>80</v>
      </c>
      <c r="D5647" t="s">
        <v>93</v>
      </c>
      <c r="E5647" t="s">
        <v>210</v>
      </c>
      <c r="F5647" t="s">
        <v>8791</v>
      </c>
      <c r="G5647" t="s">
        <v>133</v>
      </c>
      <c r="H5647" t="s">
        <v>134</v>
      </c>
      <c r="I5647" t="s">
        <v>135</v>
      </c>
      <c r="J5647" t="s">
        <v>136</v>
      </c>
      <c r="K5647" t="s">
        <v>137</v>
      </c>
      <c r="L5647" t="s">
        <v>16150</v>
      </c>
      <c r="M5647" t="s">
        <v>16151</v>
      </c>
      <c r="N5647">
        <v>0.63249999999999995</v>
      </c>
      <c r="O5647">
        <v>0</v>
      </c>
      <c r="P5647">
        <v>8</v>
      </c>
      <c r="Q5647">
        <v>29</v>
      </c>
      <c r="R5647">
        <v>94</v>
      </c>
      <c r="S5647">
        <v>6</v>
      </c>
      <c r="T5647">
        <v>15</v>
      </c>
      <c r="U5647">
        <v>0</v>
      </c>
      <c r="V5647">
        <v>0</v>
      </c>
      <c r="W5647">
        <v>0</v>
      </c>
      <c r="X5647">
        <v>1.1561721975148123</v>
      </c>
      <c r="Y5647">
        <v>69.895144109631161</v>
      </c>
      <c r="Z5647">
        <v>161.17595933472961</v>
      </c>
      <c r="AA5647">
        <v>107.35178580815085</v>
      </c>
      <c r="AB5647">
        <v>16.610656828397527</v>
      </c>
      <c r="AC5647">
        <v>0</v>
      </c>
      <c r="AD5647">
        <v>0</v>
      </c>
      <c r="AE5647">
        <v>356.18971827842392</v>
      </c>
    </row>
    <row r="5648" spans="1:31" x14ac:dyDescent="0.25">
      <c r="A5648">
        <v>1882397</v>
      </c>
      <c r="B5648">
        <v>1</v>
      </c>
      <c r="C5648" t="s">
        <v>80</v>
      </c>
      <c r="D5648" t="s">
        <v>84</v>
      </c>
      <c r="E5648" t="s">
        <v>158</v>
      </c>
      <c r="F5648" t="s">
        <v>16152</v>
      </c>
      <c r="G5648" t="s">
        <v>219</v>
      </c>
      <c r="H5648" t="s">
        <v>134</v>
      </c>
      <c r="I5648" t="s">
        <v>135</v>
      </c>
      <c r="J5648" t="s">
        <v>136</v>
      </c>
      <c r="K5648" t="s">
        <v>137</v>
      </c>
      <c r="L5648" t="s">
        <v>16153</v>
      </c>
      <c r="M5648" t="s">
        <v>16154</v>
      </c>
      <c r="N5648">
        <v>4.0377777769999996</v>
      </c>
      <c r="O5648">
        <v>0</v>
      </c>
      <c r="P5648">
        <v>43</v>
      </c>
      <c r="Q5648">
        <v>0</v>
      </c>
      <c r="R5648">
        <v>28</v>
      </c>
      <c r="S5648">
        <v>0</v>
      </c>
      <c r="T5648">
        <v>3</v>
      </c>
      <c r="U5648">
        <v>0</v>
      </c>
      <c r="V5648">
        <v>0</v>
      </c>
      <c r="W5648">
        <v>0</v>
      </c>
      <c r="X5648">
        <v>39.573498229752389</v>
      </c>
      <c r="Y5648">
        <v>0</v>
      </c>
      <c r="Z5648">
        <v>63.697796023704207</v>
      </c>
      <c r="AA5648">
        <v>0</v>
      </c>
      <c r="AB5648">
        <v>5.3022389508098735</v>
      </c>
      <c r="AC5648">
        <v>0</v>
      </c>
      <c r="AD5648">
        <v>0</v>
      </c>
      <c r="AE5648">
        <v>108.57353320426648</v>
      </c>
    </row>
    <row r="5649" spans="1:31" x14ac:dyDescent="0.25">
      <c r="A5649">
        <v>1882065</v>
      </c>
      <c r="B5649">
        <v>1</v>
      </c>
      <c r="C5649" t="s">
        <v>80</v>
      </c>
      <c r="D5649" t="s">
        <v>83</v>
      </c>
      <c r="E5649" t="s">
        <v>146</v>
      </c>
      <c r="F5649" t="s">
        <v>16155</v>
      </c>
      <c r="G5649" t="s">
        <v>148</v>
      </c>
      <c r="H5649" t="s">
        <v>143</v>
      </c>
      <c r="I5649" t="s">
        <v>135</v>
      </c>
      <c r="J5649" t="s">
        <v>136</v>
      </c>
      <c r="K5649" t="s">
        <v>137</v>
      </c>
      <c r="L5649" t="s">
        <v>16156</v>
      </c>
      <c r="M5649" t="s">
        <v>16157</v>
      </c>
      <c r="N5649">
        <v>3.2933333330000001</v>
      </c>
      <c r="O5649">
        <v>0</v>
      </c>
      <c r="P5649">
        <v>0</v>
      </c>
      <c r="Q5649">
        <v>0</v>
      </c>
      <c r="R5649">
        <v>0</v>
      </c>
      <c r="S5649">
        <v>0</v>
      </c>
      <c r="T5649">
        <v>30</v>
      </c>
      <c r="U5649">
        <v>0</v>
      </c>
      <c r="V5649">
        <v>3</v>
      </c>
      <c r="W5649">
        <v>0</v>
      </c>
      <c r="X5649">
        <v>0</v>
      </c>
      <c r="Y5649">
        <v>0</v>
      </c>
      <c r="Z5649">
        <v>0</v>
      </c>
      <c r="AA5649">
        <v>0</v>
      </c>
      <c r="AB5649">
        <v>126.01002172661424</v>
      </c>
      <c r="AC5649">
        <v>0</v>
      </c>
      <c r="AD5649">
        <v>220.60495372908053</v>
      </c>
      <c r="AE5649">
        <v>346.61497545569478</v>
      </c>
    </row>
    <row r="5650" spans="1:31" x14ac:dyDescent="0.25">
      <c r="A5650">
        <v>1881922</v>
      </c>
      <c r="B5650">
        <v>1</v>
      </c>
      <c r="C5650" t="s">
        <v>80</v>
      </c>
      <c r="D5650" t="s">
        <v>83</v>
      </c>
      <c r="E5650" t="s">
        <v>140</v>
      </c>
      <c r="F5650" t="s">
        <v>16158</v>
      </c>
      <c r="G5650" t="s">
        <v>163</v>
      </c>
      <c r="H5650" t="s">
        <v>143</v>
      </c>
      <c r="I5650" t="s">
        <v>135</v>
      </c>
      <c r="J5650" t="s">
        <v>136</v>
      </c>
      <c r="K5650" t="s">
        <v>137</v>
      </c>
      <c r="L5650" t="s">
        <v>16159</v>
      </c>
      <c r="M5650" t="s">
        <v>16160</v>
      </c>
      <c r="N5650">
        <v>1.8919444439999999</v>
      </c>
      <c r="O5650">
        <v>0</v>
      </c>
      <c r="P5650">
        <v>0</v>
      </c>
      <c r="Q5650">
        <v>0</v>
      </c>
      <c r="R5650">
        <v>0</v>
      </c>
      <c r="S5650">
        <v>0</v>
      </c>
      <c r="T5650">
        <v>1</v>
      </c>
      <c r="U5650">
        <v>0</v>
      </c>
      <c r="V5650">
        <v>0</v>
      </c>
      <c r="W5650">
        <v>0</v>
      </c>
      <c r="X5650">
        <v>0</v>
      </c>
      <c r="Y5650">
        <v>0</v>
      </c>
      <c r="Z5650">
        <v>0</v>
      </c>
      <c r="AA5650">
        <v>0</v>
      </c>
      <c r="AB5650">
        <v>5.773900488611126</v>
      </c>
      <c r="AC5650">
        <v>0</v>
      </c>
      <c r="AD5650">
        <v>0</v>
      </c>
      <c r="AE5650">
        <v>5.773900488611126</v>
      </c>
    </row>
    <row r="5651" spans="1:31" x14ac:dyDescent="0.25">
      <c r="A5651">
        <v>1882048</v>
      </c>
      <c r="B5651">
        <v>1</v>
      </c>
      <c r="C5651" t="s">
        <v>80</v>
      </c>
      <c r="D5651" t="s">
        <v>96</v>
      </c>
      <c r="E5651" t="s">
        <v>146</v>
      </c>
      <c r="F5651" t="s">
        <v>16161</v>
      </c>
      <c r="G5651" t="s">
        <v>148</v>
      </c>
      <c r="H5651" t="s">
        <v>143</v>
      </c>
      <c r="I5651" t="s">
        <v>135</v>
      </c>
      <c r="J5651" t="s">
        <v>136</v>
      </c>
      <c r="K5651" t="s">
        <v>137</v>
      </c>
      <c r="L5651" t="s">
        <v>16162</v>
      </c>
      <c r="M5651" t="s">
        <v>16163</v>
      </c>
      <c r="N5651">
        <v>10.190555555</v>
      </c>
      <c r="O5651">
        <v>0</v>
      </c>
      <c r="P5651">
        <v>104</v>
      </c>
      <c r="Q5651">
        <v>0</v>
      </c>
      <c r="R5651">
        <v>0</v>
      </c>
      <c r="S5651">
        <v>0</v>
      </c>
      <c r="T5651">
        <v>5</v>
      </c>
      <c r="U5651">
        <v>0</v>
      </c>
      <c r="V5651">
        <v>0</v>
      </c>
      <c r="W5651">
        <v>0</v>
      </c>
      <c r="X5651">
        <v>358.4892735761494</v>
      </c>
      <c r="Y5651">
        <v>0</v>
      </c>
      <c r="Z5651">
        <v>0</v>
      </c>
      <c r="AA5651">
        <v>0</v>
      </c>
      <c r="AB5651">
        <v>30.404545725812387</v>
      </c>
      <c r="AC5651">
        <v>0</v>
      </c>
      <c r="AD5651">
        <v>0</v>
      </c>
      <c r="AE5651">
        <v>388.8938193019618</v>
      </c>
    </row>
    <row r="5652" spans="1:31" x14ac:dyDescent="0.25">
      <c r="A5652">
        <v>1881899</v>
      </c>
      <c r="B5652">
        <v>1</v>
      </c>
      <c r="C5652" t="s">
        <v>80</v>
      </c>
      <c r="D5652" t="s">
        <v>97</v>
      </c>
      <c r="E5652" t="s">
        <v>210</v>
      </c>
      <c r="F5652" t="s">
        <v>16164</v>
      </c>
      <c r="G5652" t="s">
        <v>171</v>
      </c>
      <c r="H5652" t="s">
        <v>134</v>
      </c>
      <c r="I5652" t="s">
        <v>135</v>
      </c>
      <c r="J5652" t="s">
        <v>136</v>
      </c>
      <c r="K5652" t="s">
        <v>172</v>
      </c>
      <c r="L5652" t="s">
        <v>16165</v>
      </c>
      <c r="M5652" t="s">
        <v>16166</v>
      </c>
      <c r="N5652">
        <v>9.9277777769999993</v>
      </c>
      <c r="O5652">
        <v>6</v>
      </c>
      <c r="P5652">
        <v>1070</v>
      </c>
      <c r="Q5652">
        <v>11</v>
      </c>
      <c r="R5652">
        <v>129</v>
      </c>
      <c r="S5652">
        <v>26</v>
      </c>
      <c r="T5652">
        <v>160</v>
      </c>
      <c r="U5652">
        <v>0</v>
      </c>
      <c r="V5652">
        <v>0</v>
      </c>
      <c r="W5652">
        <v>129.56397607757805</v>
      </c>
      <c r="X5652">
        <v>2850.1277296910812</v>
      </c>
      <c r="Y5652">
        <v>251.70271057404088</v>
      </c>
      <c r="Z5652">
        <v>713.85627952574566</v>
      </c>
      <c r="AA5652">
        <v>5928.7367060749775</v>
      </c>
      <c r="AB5652">
        <v>1553.1500241228925</v>
      </c>
      <c r="AC5652">
        <v>0</v>
      </c>
      <c r="AD5652">
        <v>0</v>
      </c>
      <c r="AE5652">
        <v>11427.137426066316</v>
      </c>
    </row>
    <row r="5653" spans="1:31" x14ac:dyDescent="0.25">
      <c r="A5653">
        <v>1882022</v>
      </c>
      <c r="B5653">
        <v>1</v>
      </c>
      <c r="C5653" t="s">
        <v>81</v>
      </c>
      <c r="D5653" t="s">
        <v>113</v>
      </c>
      <c r="E5653" t="s">
        <v>140</v>
      </c>
      <c r="F5653" t="s">
        <v>16167</v>
      </c>
      <c r="G5653" t="s">
        <v>163</v>
      </c>
      <c r="H5653" t="s">
        <v>143</v>
      </c>
      <c r="I5653" t="s">
        <v>135</v>
      </c>
      <c r="J5653" t="s">
        <v>136</v>
      </c>
      <c r="K5653" t="s">
        <v>137</v>
      </c>
      <c r="L5653" t="s">
        <v>16168</v>
      </c>
      <c r="M5653" t="s">
        <v>16169</v>
      </c>
      <c r="N5653">
        <v>3.3136111110000002</v>
      </c>
      <c r="O5653">
        <v>0</v>
      </c>
      <c r="P5653">
        <v>0</v>
      </c>
      <c r="Q5653">
        <v>0</v>
      </c>
      <c r="R5653">
        <v>1</v>
      </c>
      <c r="S5653">
        <v>0</v>
      </c>
      <c r="T5653">
        <v>0</v>
      </c>
      <c r="U5653">
        <v>0</v>
      </c>
      <c r="V5653">
        <v>0</v>
      </c>
      <c r="W5653">
        <v>0</v>
      </c>
      <c r="X5653">
        <v>0</v>
      </c>
      <c r="Y5653">
        <v>0</v>
      </c>
      <c r="Z5653">
        <v>3.633607136053342</v>
      </c>
      <c r="AA5653">
        <v>0</v>
      </c>
      <c r="AB5653">
        <v>0</v>
      </c>
      <c r="AC5653">
        <v>0</v>
      </c>
      <c r="AD5653">
        <v>0</v>
      </c>
      <c r="AE5653">
        <v>3.633607136053342</v>
      </c>
    </row>
    <row r="5654" spans="1:31" x14ac:dyDescent="0.25">
      <c r="A5654">
        <v>1881836</v>
      </c>
      <c r="B5654">
        <v>1</v>
      </c>
      <c r="C5654" t="s">
        <v>81</v>
      </c>
      <c r="D5654" t="s">
        <v>113</v>
      </c>
      <c r="E5654" t="s">
        <v>131</v>
      </c>
      <c r="F5654" t="s">
        <v>16170</v>
      </c>
      <c r="G5654" t="s">
        <v>133</v>
      </c>
      <c r="H5654" t="s">
        <v>134</v>
      </c>
      <c r="I5654" t="s">
        <v>152</v>
      </c>
      <c r="J5654" t="s">
        <v>136</v>
      </c>
      <c r="K5654" t="s">
        <v>137</v>
      </c>
      <c r="L5654" t="s">
        <v>16171</v>
      </c>
      <c r="M5654" t="s">
        <v>16172</v>
      </c>
      <c r="N5654">
        <v>5.5555550000000002E-3</v>
      </c>
      <c r="O5654">
        <v>2</v>
      </c>
      <c r="P5654">
        <v>739</v>
      </c>
      <c r="Q5654">
        <v>26</v>
      </c>
      <c r="R5654">
        <v>269</v>
      </c>
      <c r="S5654">
        <v>4</v>
      </c>
      <c r="T5654">
        <v>24</v>
      </c>
      <c r="U5654">
        <v>1</v>
      </c>
      <c r="V5654">
        <v>0</v>
      </c>
      <c r="W5654">
        <v>4.5000797447333329E-3</v>
      </c>
      <c r="X5654">
        <v>0.47988676036318922</v>
      </c>
      <c r="Y5654">
        <v>0.79628324447608878</v>
      </c>
      <c r="Z5654">
        <v>1.6163276406502556</v>
      </c>
      <c r="AA5654">
        <v>0.36706920756363892</v>
      </c>
      <c r="AB5654">
        <v>9.7005032742155606E-2</v>
      </c>
      <c r="AC5654">
        <v>0.31500393889470002</v>
      </c>
      <c r="AD5654">
        <v>0</v>
      </c>
      <c r="AE5654">
        <v>3.6760759044347617</v>
      </c>
    </row>
    <row r="5655" spans="1:31" x14ac:dyDescent="0.25">
      <c r="A5655">
        <v>1882334</v>
      </c>
      <c r="B5655">
        <v>1</v>
      </c>
      <c r="C5655" t="s">
        <v>81</v>
      </c>
      <c r="D5655" t="s">
        <v>112</v>
      </c>
      <c r="E5655" t="s">
        <v>140</v>
      </c>
      <c r="F5655" t="s">
        <v>13147</v>
      </c>
      <c r="G5655" t="s">
        <v>207</v>
      </c>
      <c r="H5655" t="s">
        <v>143</v>
      </c>
      <c r="I5655" t="s">
        <v>135</v>
      </c>
      <c r="J5655" t="s">
        <v>136</v>
      </c>
      <c r="K5655" t="s">
        <v>137</v>
      </c>
      <c r="L5655" t="s">
        <v>16173</v>
      </c>
      <c r="M5655" t="s">
        <v>16174</v>
      </c>
      <c r="N5655">
        <v>1.518333333</v>
      </c>
      <c r="O5655">
        <v>0</v>
      </c>
      <c r="P5655">
        <v>1</v>
      </c>
      <c r="Q5655">
        <v>0</v>
      </c>
      <c r="R5655">
        <v>0</v>
      </c>
      <c r="S5655">
        <v>0</v>
      </c>
      <c r="T5655">
        <v>0</v>
      </c>
      <c r="U5655">
        <v>0</v>
      </c>
      <c r="V5655">
        <v>0</v>
      </c>
      <c r="W5655">
        <v>0</v>
      </c>
      <c r="X5655">
        <v>0.42160562775128063</v>
      </c>
      <c r="Y5655">
        <v>0</v>
      </c>
      <c r="Z5655">
        <v>0</v>
      </c>
      <c r="AA5655">
        <v>0</v>
      </c>
      <c r="AB5655">
        <v>0</v>
      </c>
      <c r="AC5655">
        <v>0</v>
      </c>
      <c r="AD5655">
        <v>0</v>
      </c>
      <c r="AE5655">
        <v>0.42160562775128063</v>
      </c>
    </row>
    <row r="5656" spans="1:31" x14ac:dyDescent="0.25">
      <c r="A5656">
        <v>1881942</v>
      </c>
      <c r="B5656">
        <v>1</v>
      </c>
      <c r="C5656" t="s">
        <v>80</v>
      </c>
      <c r="D5656" t="s">
        <v>93</v>
      </c>
      <c r="E5656" t="s">
        <v>158</v>
      </c>
      <c r="F5656" t="s">
        <v>16175</v>
      </c>
      <c r="G5656" t="s">
        <v>196</v>
      </c>
      <c r="H5656" t="s">
        <v>134</v>
      </c>
      <c r="I5656" t="s">
        <v>135</v>
      </c>
      <c r="J5656" t="s">
        <v>136</v>
      </c>
      <c r="K5656" t="s">
        <v>172</v>
      </c>
      <c r="L5656" t="s">
        <v>16176</v>
      </c>
      <c r="M5656" t="s">
        <v>16177</v>
      </c>
      <c r="N5656">
        <v>2.5</v>
      </c>
      <c r="O5656">
        <v>0</v>
      </c>
      <c r="P5656">
        <v>0</v>
      </c>
      <c r="Q5656">
        <v>0</v>
      </c>
      <c r="R5656">
        <v>0</v>
      </c>
      <c r="S5656">
        <v>3</v>
      </c>
      <c r="T5656">
        <v>0</v>
      </c>
      <c r="U5656">
        <v>2</v>
      </c>
      <c r="V5656">
        <v>0</v>
      </c>
      <c r="W5656">
        <v>0</v>
      </c>
      <c r="X5656">
        <v>0</v>
      </c>
      <c r="Y5656">
        <v>0</v>
      </c>
      <c r="Z5656">
        <v>0</v>
      </c>
      <c r="AA5656">
        <v>47.018688238915658</v>
      </c>
      <c r="AB5656">
        <v>0</v>
      </c>
      <c r="AC5656">
        <v>859.74724373285972</v>
      </c>
      <c r="AD5656">
        <v>0</v>
      </c>
      <c r="AE5656">
        <v>906.76593197177533</v>
      </c>
    </row>
    <row r="5657" spans="1:31" x14ac:dyDescent="0.25">
      <c r="A5657">
        <v>1882028</v>
      </c>
      <c r="B5657">
        <v>1</v>
      </c>
      <c r="C5657" t="s">
        <v>80</v>
      </c>
      <c r="D5657" t="s">
        <v>83</v>
      </c>
      <c r="E5657" t="s">
        <v>146</v>
      </c>
      <c r="F5657" t="s">
        <v>16178</v>
      </c>
      <c r="G5657" t="s">
        <v>148</v>
      </c>
      <c r="H5657" t="s">
        <v>143</v>
      </c>
      <c r="I5657" t="s">
        <v>135</v>
      </c>
      <c r="J5657" t="s">
        <v>136</v>
      </c>
      <c r="K5657" t="s">
        <v>137</v>
      </c>
      <c r="L5657" t="s">
        <v>16179</v>
      </c>
      <c r="M5657" t="s">
        <v>16180</v>
      </c>
      <c r="N5657">
        <v>1.873888888</v>
      </c>
      <c r="O5657">
        <v>0</v>
      </c>
      <c r="P5657">
        <v>0</v>
      </c>
      <c r="Q5657">
        <v>0</v>
      </c>
      <c r="R5657">
        <v>0</v>
      </c>
      <c r="S5657">
        <v>0</v>
      </c>
      <c r="T5657">
        <v>156</v>
      </c>
      <c r="U5657">
        <v>0</v>
      </c>
      <c r="V5657">
        <v>0</v>
      </c>
      <c r="W5657">
        <v>0</v>
      </c>
      <c r="X5657">
        <v>0</v>
      </c>
      <c r="Y5657">
        <v>0</v>
      </c>
      <c r="Z5657">
        <v>0</v>
      </c>
      <c r="AA5657">
        <v>0</v>
      </c>
      <c r="AB5657">
        <v>336.70707841908495</v>
      </c>
      <c r="AC5657">
        <v>0</v>
      </c>
      <c r="AD5657">
        <v>0</v>
      </c>
      <c r="AE5657">
        <v>336.70707841908495</v>
      </c>
    </row>
    <row r="5658" spans="1:31" x14ac:dyDescent="0.25">
      <c r="A5658">
        <v>1882277</v>
      </c>
      <c r="B5658">
        <v>1</v>
      </c>
      <c r="C5658" t="s">
        <v>80</v>
      </c>
      <c r="D5658" t="s">
        <v>106</v>
      </c>
      <c r="E5658" t="s">
        <v>158</v>
      </c>
      <c r="F5658" t="s">
        <v>16181</v>
      </c>
      <c r="G5658" t="s">
        <v>219</v>
      </c>
      <c r="H5658" t="s">
        <v>134</v>
      </c>
      <c r="I5658" t="s">
        <v>135</v>
      </c>
      <c r="J5658" t="s">
        <v>136</v>
      </c>
      <c r="K5658" t="s">
        <v>137</v>
      </c>
      <c r="L5658" t="s">
        <v>16182</v>
      </c>
      <c r="M5658" t="s">
        <v>16183</v>
      </c>
      <c r="N5658">
        <v>1.7825</v>
      </c>
      <c r="O5658">
        <v>0</v>
      </c>
      <c r="P5658">
        <v>23</v>
      </c>
      <c r="Q5658">
        <v>0</v>
      </c>
      <c r="R5658">
        <v>10</v>
      </c>
      <c r="S5658">
        <v>0</v>
      </c>
      <c r="T5658">
        <v>5</v>
      </c>
      <c r="U5658">
        <v>0</v>
      </c>
      <c r="V5658">
        <v>0</v>
      </c>
      <c r="W5658">
        <v>0</v>
      </c>
      <c r="X5658">
        <v>8.9349039998267621</v>
      </c>
      <c r="Y5658">
        <v>0</v>
      </c>
      <c r="Z5658">
        <v>29.853079870738789</v>
      </c>
      <c r="AA5658">
        <v>0</v>
      </c>
      <c r="AB5658">
        <v>12.814109656139966</v>
      </c>
      <c r="AC5658">
        <v>0</v>
      </c>
      <c r="AD5658">
        <v>0</v>
      </c>
      <c r="AE5658">
        <v>51.602093526705517</v>
      </c>
    </row>
    <row r="5659" spans="1:31" x14ac:dyDescent="0.25">
      <c r="A5659">
        <v>1882377</v>
      </c>
      <c r="B5659">
        <v>1</v>
      </c>
      <c r="C5659" t="s">
        <v>80</v>
      </c>
      <c r="D5659" t="s">
        <v>95</v>
      </c>
      <c r="E5659" t="s">
        <v>146</v>
      </c>
      <c r="F5659" t="s">
        <v>13096</v>
      </c>
      <c r="G5659" t="s">
        <v>148</v>
      </c>
      <c r="H5659" t="s">
        <v>143</v>
      </c>
      <c r="I5659" t="s">
        <v>135</v>
      </c>
      <c r="J5659" t="s">
        <v>136</v>
      </c>
      <c r="K5659" t="s">
        <v>137</v>
      </c>
      <c r="L5659" t="s">
        <v>16184</v>
      </c>
      <c r="M5659" t="s">
        <v>16185</v>
      </c>
      <c r="N5659">
        <v>2.454722222</v>
      </c>
      <c r="O5659">
        <v>0</v>
      </c>
      <c r="P5659">
        <v>65</v>
      </c>
      <c r="Q5659">
        <v>0</v>
      </c>
      <c r="R5659">
        <v>0</v>
      </c>
      <c r="S5659">
        <v>0</v>
      </c>
      <c r="T5659">
        <v>2</v>
      </c>
      <c r="U5659">
        <v>0</v>
      </c>
      <c r="V5659">
        <v>0</v>
      </c>
      <c r="W5659">
        <v>0</v>
      </c>
      <c r="X5659">
        <v>54.007059075971334</v>
      </c>
      <c r="Y5659">
        <v>0</v>
      </c>
      <c r="Z5659">
        <v>0</v>
      </c>
      <c r="AA5659">
        <v>0</v>
      </c>
      <c r="AB5659">
        <v>4.5902001846377392</v>
      </c>
      <c r="AC5659">
        <v>0</v>
      </c>
      <c r="AD5659">
        <v>0</v>
      </c>
      <c r="AE5659">
        <v>58.597259260609071</v>
      </c>
    </row>
    <row r="5660" spans="1:31" x14ac:dyDescent="0.25">
      <c r="A5660">
        <v>1881793</v>
      </c>
      <c r="B5660">
        <v>1</v>
      </c>
      <c r="C5660" t="s">
        <v>80</v>
      </c>
      <c r="D5660" t="s">
        <v>110</v>
      </c>
      <c r="E5660" t="s">
        <v>140</v>
      </c>
      <c r="F5660" t="s">
        <v>16186</v>
      </c>
      <c r="G5660" t="s">
        <v>207</v>
      </c>
      <c r="H5660" t="s">
        <v>143</v>
      </c>
      <c r="I5660" t="s">
        <v>135</v>
      </c>
      <c r="J5660" t="s">
        <v>136</v>
      </c>
      <c r="K5660" t="s">
        <v>137</v>
      </c>
      <c r="L5660" t="s">
        <v>16187</v>
      </c>
      <c r="M5660" t="s">
        <v>16188</v>
      </c>
      <c r="N5660">
        <v>1.6005555549999999</v>
      </c>
      <c r="O5660">
        <v>0</v>
      </c>
      <c r="P5660">
        <v>13</v>
      </c>
      <c r="Q5660">
        <v>0</v>
      </c>
      <c r="R5660">
        <v>0</v>
      </c>
      <c r="S5660">
        <v>0</v>
      </c>
      <c r="T5660">
        <v>1</v>
      </c>
      <c r="U5660">
        <v>0</v>
      </c>
      <c r="V5660">
        <v>0</v>
      </c>
      <c r="W5660">
        <v>0</v>
      </c>
      <c r="X5660">
        <v>7.539963644423894</v>
      </c>
      <c r="Y5660">
        <v>0</v>
      </c>
      <c r="Z5660">
        <v>0</v>
      </c>
      <c r="AA5660">
        <v>0</v>
      </c>
      <c r="AB5660">
        <v>0.24931929027333613</v>
      </c>
      <c r="AC5660">
        <v>0</v>
      </c>
      <c r="AD5660">
        <v>0</v>
      </c>
      <c r="AE5660">
        <v>7.7892829346972299</v>
      </c>
    </row>
    <row r="5661" spans="1:31" x14ac:dyDescent="0.25">
      <c r="A5661">
        <v>1882294</v>
      </c>
      <c r="B5661">
        <v>1</v>
      </c>
      <c r="C5661" t="s">
        <v>81</v>
      </c>
      <c r="D5661" t="s">
        <v>112</v>
      </c>
      <c r="E5661" t="s">
        <v>169</v>
      </c>
      <c r="F5661" t="s">
        <v>16189</v>
      </c>
      <c r="G5661" t="s">
        <v>183</v>
      </c>
      <c r="H5661" t="s">
        <v>143</v>
      </c>
      <c r="I5661" t="s">
        <v>135</v>
      </c>
      <c r="J5661" t="s">
        <v>136</v>
      </c>
      <c r="K5661" t="s">
        <v>137</v>
      </c>
      <c r="L5661" t="s">
        <v>16190</v>
      </c>
      <c r="M5661" t="s">
        <v>16191</v>
      </c>
      <c r="N5661">
        <v>2.0975000000000001</v>
      </c>
      <c r="O5661">
        <v>0</v>
      </c>
      <c r="P5661">
        <v>106</v>
      </c>
      <c r="Q5661">
        <v>0</v>
      </c>
      <c r="R5661">
        <v>37</v>
      </c>
      <c r="S5661">
        <v>0</v>
      </c>
      <c r="T5661">
        <v>4</v>
      </c>
      <c r="U5661">
        <v>0</v>
      </c>
      <c r="V5661">
        <v>0</v>
      </c>
      <c r="W5661">
        <v>0</v>
      </c>
      <c r="X5661">
        <v>68.798002313260312</v>
      </c>
      <c r="Y5661">
        <v>0</v>
      </c>
      <c r="Z5661">
        <v>43.629879727259819</v>
      </c>
      <c r="AA5661">
        <v>0</v>
      </c>
      <c r="AB5661">
        <v>3.4521306762089994</v>
      </c>
      <c r="AC5661">
        <v>0</v>
      </c>
      <c r="AD5661">
        <v>0</v>
      </c>
      <c r="AE5661">
        <v>115.88001271672913</v>
      </c>
    </row>
    <row r="5662" spans="1:31" x14ac:dyDescent="0.25">
      <c r="A5662">
        <v>1881799</v>
      </c>
      <c r="B5662">
        <v>1</v>
      </c>
      <c r="C5662" t="s">
        <v>80</v>
      </c>
      <c r="D5662" t="s">
        <v>94</v>
      </c>
      <c r="E5662" t="s">
        <v>140</v>
      </c>
      <c r="F5662" t="s">
        <v>16192</v>
      </c>
      <c r="G5662" t="s">
        <v>163</v>
      </c>
      <c r="H5662" t="s">
        <v>143</v>
      </c>
      <c r="I5662" t="s">
        <v>135</v>
      </c>
      <c r="J5662" t="s">
        <v>136</v>
      </c>
      <c r="K5662" t="s">
        <v>137</v>
      </c>
      <c r="L5662" t="s">
        <v>16193</v>
      </c>
      <c r="M5662" t="s">
        <v>16194</v>
      </c>
      <c r="N5662">
        <v>1.143611111</v>
      </c>
      <c r="O5662">
        <v>0</v>
      </c>
      <c r="P5662">
        <v>1</v>
      </c>
      <c r="Q5662">
        <v>0</v>
      </c>
      <c r="R5662">
        <v>0</v>
      </c>
      <c r="S5662">
        <v>0</v>
      </c>
      <c r="T5662">
        <v>0</v>
      </c>
      <c r="U5662">
        <v>0</v>
      </c>
      <c r="V5662">
        <v>0</v>
      </c>
      <c r="W5662">
        <v>0</v>
      </c>
      <c r="X5662">
        <v>0.33455170070507501</v>
      </c>
      <c r="Y5662">
        <v>0</v>
      </c>
      <c r="Z5662">
        <v>0</v>
      </c>
      <c r="AA5662">
        <v>0</v>
      </c>
      <c r="AB5662">
        <v>0</v>
      </c>
      <c r="AC5662">
        <v>0</v>
      </c>
      <c r="AD5662">
        <v>0</v>
      </c>
      <c r="AE5662">
        <v>0.33455170070507501</v>
      </c>
    </row>
    <row r="5663" spans="1:31" x14ac:dyDescent="0.25">
      <c r="A5663">
        <v>1882440</v>
      </c>
      <c r="B5663">
        <v>1</v>
      </c>
      <c r="C5663" t="s">
        <v>81</v>
      </c>
      <c r="D5663" t="s">
        <v>122</v>
      </c>
      <c r="E5663" t="s">
        <v>146</v>
      </c>
      <c r="F5663" t="s">
        <v>16195</v>
      </c>
      <c r="G5663" t="s">
        <v>148</v>
      </c>
      <c r="H5663" t="s">
        <v>143</v>
      </c>
      <c r="I5663" t="s">
        <v>135</v>
      </c>
      <c r="J5663" t="s">
        <v>136</v>
      </c>
      <c r="K5663" t="s">
        <v>137</v>
      </c>
      <c r="L5663" t="s">
        <v>16196</v>
      </c>
      <c r="M5663" t="s">
        <v>16197</v>
      </c>
      <c r="N5663">
        <v>1.175</v>
      </c>
      <c r="O5663">
        <v>0</v>
      </c>
      <c r="P5663">
        <v>3</v>
      </c>
      <c r="Q5663">
        <v>0</v>
      </c>
      <c r="R5663">
        <v>0</v>
      </c>
      <c r="S5663">
        <v>0</v>
      </c>
      <c r="T5663">
        <v>0</v>
      </c>
      <c r="U5663">
        <v>0</v>
      </c>
      <c r="V5663">
        <v>0</v>
      </c>
      <c r="W5663">
        <v>0</v>
      </c>
      <c r="X5663">
        <v>0.20010902323104668</v>
      </c>
      <c r="Y5663">
        <v>0</v>
      </c>
      <c r="Z5663">
        <v>0</v>
      </c>
      <c r="AA5663">
        <v>0</v>
      </c>
      <c r="AB5663">
        <v>0</v>
      </c>
      <c r="AC5663">
        <v>0</v>
      </c>
      <c r="AD5663">
        <v>0</v>
      </c>
      <c r="AE5663">
        <v>0.20010902323104668</v>
      </c>
    </row>
    <row r="5664" spans="1:31" x14ac:dyDescent="0.25">
      <c r="A5664">
        <v>1882317</v>
      </c>
      <c r="B5664">
        <v>1</v>
      </c>
      <c r="C5664" t="s">
        <v>80</v>
      </c>
      <c r="D5664" t="s">
        <v>83</v>
      </c>
      <c r="E5664" t="s">
        <v>140</v>
      </c>
      <c r="F5664" t="s">
        <v>16198</v>
      </c>
      <c r="G5664" t="s">
        <v>207</v>
      </c>
      <c r="H5664" t="s">
        <v>143</v>
      </c>
      <c r="I5664" t="s">
        <v>135</v>
      </c>
      <c r="J5664" t="s">
        <v>136</v>
      </c>
      <c r="K5664" t="s">
        <v>137</v>
      </c>
      <c r="L5664" t="s">
        <v>16199</v>
      </c>
      <c r="M5664" t="s">
        <v>16200</v>
      </c>
      <c r="N5664">
        <v>0.73944444399999998</v>
      </c>
      <c r="O5664">
        <v>0</v>
      </c>
      <c r="P5664">
        <v>0</v>
      </c>
      <c r="Q5664">
        <v>0</v>
      </c>
      <c r="R5664">
        <v>0</v>
      </c>
      <c r="S5664">
        <v>0</v>
      </c>
      <c r="T5664">
        <v>2</v>
      </c>
      <c r="U5664">
        <v>0</v>
      </c>
      <c r="V5664">
        <v>0</v>
      </c>
      <c r="W5664">
        <v>0</v>
      </c>
      <c r="X5664">
        <v>0</v>
      </c>
      <c r="Y5664">
        <v>0</v>
      </c>
      <c r="Z5664">
        <v>0</v>
      </c>
      <c r="AA5664">
        <v>0</v>
      </c>
      <c r="AB5664">
        <v>0.34507216974459171</v>
      </c>
      <c r="AC5664">
        <v>0</v>
      </c>
      <c r="AD5664">
        <v>0</v>
      </c>
      <c r="AE5664">
        <v>0.34507216974459171</v>
      </c>
    </row>
    <row r="5665" spans="1:31" x14ac:dyDescent="0.25">
      <c r="A5665">
        <v>1882254</v>
      </c>
      <c r="B5665">
        <v>1</v>
      </c>
      <c r="C5665" t="s">
        <v>80</v>
      </c>
      <c r="D5665" t="s">
        <v>82</v>
      </c>
      <c r="E5665" t="s">
        <v>140</v>
      </c>
      <c r="F5665" t="s">
        <v>16201</v>
      </c>
      <c r="G5665" t="s">
        <v>207</v>
      </c>
      <c r="H5665" t="s">
        <v>143</v>
      </c>
      <c r="I5665" t="s">
        <v>135</v>
      </c>
      <c r="J5665" t="s">
        <v>136</v>
      </c>
      <c r="K5665" t="s">
        <v>137</v>
      </c>
      <c r="L5665" t="s">
        <v>16202</v>
      </c>
      <c r="M5665" t="s">
        <v>16203</v>
      </c>
      <c r="N5665">
        <v>2.855</v>
      </c>
      <c r="O5665">
        <v>0</v>
      </c>
      <c r="P5665">
        <v>1</v>
      </c>
      <c r="Q5665">
        <v>0</v>
      </c>
      <c r="R5665">
        <v>0</v>
      </c>
      <c r="S5665">
        <v>0</v>
      </c>
      <c r="T5665">
        <v>0</v>
      </c>
      <c r="U5665">
        <v>0</v>
      </c>
      <c r="V5665">
        <v>0</v>
      </c>
      <c r="W5665">
        <v>0</v>
      </c>
      <c r="X5665">
        <v>5.3677878024916675E-3</v>
      </c>
      <c r="Y5665">
        <v>0</v>
      </c>
      <c r="Z5665">
        <v>0</v>
      </c>
      <c r="AA5665">
        <v>0</v>
      </c>
      <c r="AB5665">
        <v>0</v>
      </c>
      <c r="AC5665">
        <v>0</v>
      </c>
      <c r="AD5665">
        <v>0</v>
      </c>
      <c r="AE5665">
        <v>5.3677878024916675E-3</v>
      </c>
    </row>
    <row r="5666" spans="1:31" x14ac:dyDescent="0.25">
      <c r="A5666">
        <v>1881962</v>
      </c>
      <c r="B5666">
        <v>1</v>
      </c>
      <c r="C5666" t="s">
        <v>80</v>
      </c>
      <c r="D5666" t="s">
        <v>94</v>
      </c>
      <c r="E5666" t="s">
        <v>140</v>
      </c>
      <c r="F5666" t="s">
        <v>16204</v>
      </c>
      <c r="G5666" t="s">
        <v>212</v>
      </c>
      <c r="H5666" t="s">
        <v>143</v>
      </c>
      <c r="I5666" t="s">
        <v>135</v>
      </c>
      <c r="J5666" t="s">
        <v>3</v>
      </c>
      <c r="K5666" t="s">
        <v>137</v>
      </c>
      <c r="L5666" t="s">
        <v>16205</v>
      </c>
      <c r="M5666" t="s">
        <v>16206</v>
      </c>
      <c r="N5666">
        <v>2.1036111110000002</v>
      </c>
      <c r="O5666">
        <v>0</v>
      </c>
      <c r="P5666">
        <v>1</v>
      </c>
      <c r="Q5666">
        <v>0</v>
      </c>
      <c r="R5666">
        <v>0</v>
      </c>
      <c r="S5666">
        <v>0</v>
      </c>
      <c r="T5666">
        <v>0</v>
      </c>
      <c r="U5666">
        <v>0</v>
      </c>
      <c r="V5666">
        <v>0</v>
      </c>
      <c r="W5666">
        <v>0</v>
      </c>
      <c r="X5666">
        <v>0.53598695325882673</v>
      </c>
      <c r="Y5666">
        <v>0</v>
      </c>
      <c r="Z5666">
        <v>0</v>
      </c>
      <c r="AA5666">
        <v>0</v>
      </c>
      <c r="AB5666">
        <v>0</v>
      </c>
      <c r="AC5666">
        <v>0</v>
      </c>
      <c r="AD5666">
        <v>0</v>
      </c>
      <c r="AE5666">
        <v>0.53598695325882673</v>
      </c>
    </row>
    <row r="5667" spans="1:31" x14ac:dyDescent="0.25">
      <c r="A5667">
        <v>1882108</v>
      </c>
      <c r="B5667">
        <v>1</v>
      </c>
      <c r="C5667" t="s">
        <v>80</v>
      </c>
      <c r="D5667" t="s">
        <v>85</v>
      </c>
      <c r="E5667" t="s">
        <v>229</v>
      </c>
      <c r="F5667" t="s">
        <v>16207</v>
      </c>
      <c r="G5667" t="s">
        <v>212</v>
      </c>
      <c r="H5667" t="s">
        <v>134</v>
      </c>
      <c r="I5667" t="s">
        <v>135</v>
      </c>
      <c r="J5667" t="s">
        <v>3</v>
      </c>
      <c r="K5667" t="s">
        <v>137</v>
      </c>
      <c r="L5667" t="s">
        <v>16208</v>
      </c>
      <c r="M5667" t="s">
        <v>16209</v>
      </c>
      <c r="N5667">
        <v>0.23222222200000001</v>
      </c>
      <c r="O5667">
        <v>0</v>
      </c>
      <c r="P5667">
        <v>1639</v>
      </c>
      <c r="Q5667">
        <v>0</v>
      </c>
      <c r="R5667">
        <v>0</v>
      </c>
      <c r="S5667">
        <v>1</v>
      </c>
      <c r="T5667">
        <v>133</v>
      </c>
      <c r="U5667">
        <v>0</v>
      </c>
      <c r="V5667">
        <v>0</v>
      </c>
      <c r="W5667">
        <v>0</v>
      </c>
      <c r="X5667">
        <v>124.79346493601886</v>
      </c>
      <c r="Y5667">
        <v>0</v>
      </c>
      <c r="Z5667">
        <v>0</v>
      </c>
      <c r="AA5667">
        <v>5.3706384834811409</v>
      </c>
      <c r="AB5667">
        <v>40.917986908674223</v>
      </c>
      <c r="AC5667">
        <v>0</v>
      </c>
      <c r="AD5667">
        <v>0</v>
      </c>
      <c r="AE5667">
        <v>171.08209032817422</v>
      </c>
    </row>
    <row r="5668" spans="1:31" x14ac:dyDescent="0.25">
      <c r="A5668">
        <v>1881862</v>
      </c>
      <c r="B5668">
        <v>1</v>
      </c>
      <c r="C5668" t="s">
        <v>81</v>
      </c>
      <c r="D5668" t="s">
        <v>122</v>
      </c>
      <c r="E5668" t="s">
        <v>131</v>
      </c>
      <c r="F5668" t="s">
        <v>16210</v>
      </c>
      <c r="G5668" t="s">
        <v>5744</v>
      </c>
      <c r="H5668" t="s">
        <v>134</v>
      </c>
      <c r="I5668" t="s">
        <v>135</v>
      </c>
      <c r="J5668" t="s">
        <v>136</v>
      </c>
      <c r="K5668" t="s">
        <v>137</v>
      </c>
      <c r="L5668" t="s">
        <v>16211</v>
      </c>
      <c r="M5668" t="s">
        <v>16212</v>
      </c>
      <c r="N5668">
        <v>8.9875000000000007</v>
      </c>
      <c r="O5668">
        <v>0</v>
      </c>
      <c r="P5668">
        <v>0</v>
      </c>
      <c r="Q5668">
        <v>0</v>
      </c>
      <c r="R5668">
        <v>0</v>
      </c>
      <c r="S5668">
        <v>0</v>
      </c>
      <c r="T5668">
        <v>0</v>
      </c>
      <c r="U5668">
        <v>1</v>
      </c>
      <c r="V5668">
        <v>0</v>
      </c>
      <c r="W5668">
        <v>0</v>
      </c>
      <c r="X5668">
        <v>0</v>
      </c>
      <c r="Y5668">
        <v>0</v>
      </c>
      <c r="Z5668">
        <v>0</v>
      </c>
      <c r="AA5668">
        <v>0</v>
      </c>
      <c r="AB5668">
        <v>0</v>
      </c>
      <c r="AC5668">
        <v>1465.0299610988029</v>
      </c>
      <c r="AD5668">
        <v>0</v>
      </c>
      <c r="AE5668">
        <v>1465.0299610988029</v>
      </c>
    </row>
    <row r="5669" spans="1:31" x14ac:dyDescent="0.25">
      <c r="A5669">
        <v>1882068</v>
      </c>
      <c r="B5669">
        <v>1</v>
      </c>
      <c r="C5669" t="s">
        <v>81</v>
      </c>
      <c r="D5669" t="s">
        <v>127</v>
      </c>
      <c r="E5669" t="s">
        <v>140</v>
      </c>
      <c r="F5669" t="s">
        <v>16213</v>
      </c>
      <c r="G5669" t="s">
        <v>207</v>
      </c>
      <c r="H5669" t="s">
        <v>143</v>
      </c>
      <c r="I5669" t="s">
        <v>135</v>
      </c>
      <c r="J5669" t="s">
        <v>136</v>
      </c>
      <c r="K5669" t="s">
        <v>137</v>
      </c>
      <c r="L5669" t="s">
        <v>16214</v>
      </c>
      <c r="M5669" t="s">
        <v>16215</v>
      </c>
      <c r="N5669">
        <v>2.134166666</v>
      </c>
      <c r="O5669">
        <v>0</v>
      </c>
      <c r="P5669">
        <v>5</v>
      </c>
      <c r="Q5669">
        <v>0</v>
      </c>
      <c r="R5669">
        <v>0</v>
      </c>
      <c r="S5669">
        <v>0</v>
      </c>
      <c r="T5669">
        <v>0</v>
      </c>
      <c r="U5669">
        <v>0</v>
      </c>
      <c r="V5669">
        <v>0</v>
      </c>
      <c r="W5669">
        <v>0</v>
      </c>
      <c r="X5669">
        <v>4.0188592665561726</v>
      </c>
      <c r="Y5669">
        <v>0</v>
      </c>
      <c r="Z5669">
        <v>0</v>
      </c>
      <c r="AA5669">
        <v>0</v>
      </c>
      <c r="AB5669">
        <v>0</v>
      </c>
      <c r="AC5669">
        <v>0</v>
      </c>
      <c r="AD5669">
        <v>0</v>
      </c>
      <c r="AE5669">
        <v>4.0188592665561726</v>
      </c>
    </row>
    <row r="5670" spans="1:31" x14ac:dyDescent="0.25">
      <c r="A5670">
        <v>1881945</v>
      </c>
      <c r="B5670">
        <v>1</v>
      </c>
      <c r="C5670" t="s">
        <v>81</v>
      </c>
      <c r="D5670" t="s">
        <v>118</v>
      </c>
      <c r="E5670" t="s">
        <v>146</v>
      </c>
      <c r="F5670" t="s">
        <v>1283</v>
      </c>
      <c r="G5670" t="s">
        <v>148</v>
      </c>
      <c r="H5670" t="s">
        <v>143</v>
      </c>
      <c r="I5670" t="s">
        <v>135</v>
      </c>
      <c r="J5670" t="s">
        <v>136</v>
      </c>
      <c r="K5670" t="s">
        <v>137</v>
      </c>
      <c r="L5670" t="s">
        <v>16216</v>
      </c>
      <c r="M5670" t="s">
        <v>16217</v>
      </c>
      <c r="N5670">
        <v>3.6825000000000001</v>
      </c>
      <c r="O5670">
        <v>0</v>
      </c>
      <c r="P5670">
        <v>1</v>
      </c>
      <c r="Q5670">
        <v>0</v>
      </c>
      <c r="R5670">
        <v>0</v>
      </c>
      <c r="S5670">
        <v>0</v>
      </c>
      <c r="T5670">
        <v>0</v>
      </c>
      <c r="U5670">
        <v>0</v>
      </c>
      <c r="V5670">
        <v>0</v>
      </c>
      <c r="W5670">
        <v>0</v>
      </c>
      <c r="X5670">
        <v>0.45561894283297671</v>
      </c>
      <c r="Y5670">
        <v>0</v>
      </c>
      <c r="Z5670">
        <v>0</v>
      </c>
      <c r="AA5670">
        <v>0</v>
      </c>
      <c r="AB5670">
        <v>0</v>
      </c>
      <c r="AC5670">
        <v>0</v>
      </c>
      <c r="AD5670">
        <v>0</v>
      </c>
      <c r="AE5670">
        <v>0.45561894283297671</v>
      </c>
    </row>
    <row r="5671" spans="1:31" x14ac:dyDescent="0.25">
      <c r="A5671">
        <v>1881876</v>
      </c>
      <c r="B5671">
        <v>1</v>
      </c>
      <c r="C5671" t="s">
        <v>80</v>
      </c>
      <c r="D5671" t="s">
        <v>83</v>
      </c>
      <c r="E5671" t="s">
        <v>140</v>
      </c>
      <c r="F5671" t="s">
        <v>16218</v>
      </c>
      <c r="G5671" t="s">
        <v>200</v>
      </c>
      <c r="H5671" t="s">
        <v>143</v>
      </c>
      <c r="I5671" t="s">
        <v>135</v>
      </c>
      <c r="J5671" t="s">
        <v>136</v>
      </c>
      <c r="K5671" t="s">
        <v>137</v>
      </c>
      <c r="L5671" t="s">
        <v>16219</v>
      </c>
      <c r="M5671" t="s">
        <v>16220</v>
      </c>
      <c r="N5671">
        <v>1.335555555</v>
      </c>
      <c r="O5671">
        <v>0</v>
      </c>
      <c r="P5671">
        <v>1</v>
      </c>
      <c r="Q5671">
        <v>0</v>
      </c>
      <c r="R5671">
        <v>0</v>
      </c>
      <c r="S5671">
        <v>0</v>
      </c>
      <c r="T5671">
        <v>0</v>
      </c>
      <c r="U5671">
        <v>0</v>
      </c>
      <c r="V5671">
        <v>0</v>
      </c>
      <c r="W5671">
        <v>0</v>
      </c>
      <c r="X5671">
        <v>1.5740401699590687</v>
      </c>
      <c r="Y5671">
        <v>0</v>
      </c>
      <c r="Z5671">
        <v>0</v>
      </c>
      <c r="AA5671">
        <v>0</v>
      </c>
      <c r="AB5671">
        <v>0</v>
      </c>
      <c r="AC5671">
        <v>0</v>
      </c>
      <c r="AD5671">
        <v>0</v>
      </c>
      <c r="AE5671">
        <v>1.5740401699590687</v>
      </c>
    </row>
    <row r="5672" spans="1:31" x14ac:dyDescent="0.25">
      <c r="A5672">
        <v>1882045</v>
      </c>
      <c r="B5672">
        <v>1</v>
      </c>
      <c r="C5672" t="s">
        <v>80</v>
      </c>
      <c r="D5672" t="s">
        <v>94</v>
      </c>
      <c r="E5672" t="s">
        <v>158</v>
      </c>
      <c r="F5672" t="s">
        <v>16221</v>
      </c>
      <c r="G5672" t="s">
        <v>5788</v>
      </c>
      <c r="H5672" t="s">
        <v>134</v>
      </c>
      <c r="I5672" t="s">
        <v>135</v>
      </c>
      <c r="J5672" t="s">
        <v>136</v>
      </c>
      <c r="K5672" t="s">
        <v>137</v>
      </c>
      <c r="L5672" t="s">
        <v>16222</v>
      </c>
      <c r="M5672" t="s">
        <v>15666</v>
      </c>
      <c r="N5672">
        <v>1.5680555549999999</v>
      </c>
      <c r="O5672">
        <v>0</v>
      </c>
      <c r="P5672">
        <v>0</v>
      </c>
      <c r="Q5672">
        <v>0</v>
      </c>
      <c r="R5672">
        <v>7</v>
      </c>
      <c r="S5672">
        <v>0</v>
      </c>
      <c r="T5672">
        <v>3</v>
      </c>
      <c r="U5672">
        <v>0</v>
      </c>
      <c r="V5672">
        <v>0</v>
      </c>
      <c r="W5672">
        <v>0</v>
      </c>
      <c r="X5672">
        <v>0</v>
      </c>
      <c r="Y5672">
        <v>0</v>
      </c>
      <c r="Z5672">
        <v>13.324889576066292</v>
      </c>
      <c r="AA5672">
        <v>0</v>
      </c>
      <c r="AB5672">
        <v>21.785038004547864</v>
      </c>
      <c r="AC5672">
        <v>0</v>
      </c>
      <c r="AD5672">
        <v>0</v>
      </c>
      <c r="AE5672">
        <v>35.109927580614155</v>
      </c>
    </row>
    <row r="5673" spans="1:31" x14ac:dyDescent="0.25">
      <c r="A5673">
        <v>1881882</v>
      </c>
      <c r="B5673">
        <v>1</v>
      </c>
      <c r="C5673" t="s">
        <v>80</v>
      </c>
      <c r="D5673" t="s">
        <v>88</v>
      </c>
      <c r="E5673" t="s">
        <v>131</v>
      </c>
      <c r="F5673" t="s">
        <v>16223</v>
      </c>
      <c r="G5673" t="s">
        <v>133</v>
      </c>
      <c r="H5673" t="s">
        <v>134</v>
      </c>
      <c r="I5673" t="s">
        <v>135</v>
      </c>
      <c r="J5673" t="s">
        <v>136</v>
      </c>
      <c r="K5673" t="s">
        <v>137</v>
      </c>
      <c r="L5673" t="s">
        <v>16224</v>
      </c>
      <c r="M5673" t="s">
        <v>16225</v>
      </c>
      <c r="N5673">
        <v>0.60472222200000003</v>
      </c>
      <c r="O5673">
        <v>0</v>
      </c>
      <c r="P5673">
        <v>0</v>
      </c>
      <c r="Q5673">
        <v>0</v>
      </c>
      <c r="R5673">
        <v>0</v>
      </c>
      <c r="S5673">
        <v>14</v>
      </c>
      <c r="T5673">
        <v>62</v>
      </c>
      <c r="U5673">
        <v>8</v>
      </c>
      <c r="V5673">
        <v>3</v>
      </c>
      <c r="W5673">
        <v>0</v>
      </c>
      <c r="X5673">
        <v>0</v>
      </c>
      <c r="Y5673">
        <v>0</v>
      </c>
      <c r="Z5673">
        <v>0</v>
      </c>
      <c r="AA5673">
        <v>130.34098150321719</v>
      </c>
      <c r="AB5673">
        <v>50.030260089099379</v>
      </c>
      <c r="AC5673">
        <v>469.06269744165394</v>
      </c>
      <c r="AD5673">
        <v>164.70417864856617</v>
      </c>
      <c r="AE5673">
        <v>814.13811768253674</v>
      </c>
    </row>
    <row r="5674" spans="1:31" x14ac:dyDescent="0.25">
      <c r="A5674">
        <v>1882088</v>
      </c>
      <c r="B5674">
        <v>1</v>
      </c>
      <c r="C5674" t="s">
        <v>81</v>
      </c>
      <c r="D5674" t="s">
        <v>120</v>
      </c>
      <c r="E5674" t="s">
        <v>140</v>
      </c>
      <c r="F5674" t="s">
        <v>16226</v>
      </c>
      <c r="G5674" t="s">
        <v>163</v>
      </c>
      <c r="H5674" t="s">
        <v>143</v>
      </c>
      <c r="I5674" t="s">
        <v>135</v>
      </c>
      <c r="J5674" t="s">
        <v>136</v>
      </c>
      <c r="K5674" t="s">
        <v>137</v>
      </c>
      <c r="L5674" t="s">
        <v>16227</v>
      </c>
      <c r="M5674" t="s">
        <v>16228</v>
      </c>
      <c r="N5674">
        <v>4.2463888880000003</v>
      </c>
      <c r="O5674">
        <v>0</v>
      </c>
      <c r="P5674">
        <v>1</v>
      </c>
      <c r="Q5674">
        <v>0</v>
      </c>
      <c r="R5674">
        <v>0</v>
      </c>
      <c r="S5674">
        <v>0</v>
      </c>
      <c r="T5674">
        <v>0</v>
      </c>
      <c r="U5674">
        <v>0</v>
      </c>
      <c r="V5674">
        <v>0</v>
      </c>
      <c r="W5674">
        <v>0</v>
      </c>
      <c r="X5674">
        <v>0.97554787649412011</v>
      </c>
      <c r="Y5674">
        <v>0</v>
      </c>
      <c r="Z5674">
        <v>0</v>
      </c>
      <c r="AA5674">
        <v>0</v>
      </c>
      <c r="AB5674">
        <v>0</v>
      </c>
      <c r="AC5674">
        <v>0</v>
      </c>
      <c r="AD5674">
        <v>0</v>
      </c>
      <c r="AE5674">
        <v>0.97554787649412011</v>
      </c>
    </row>
    <row r="5675" spans="1:31" x14ac:dyDescent="0.25">
      <c r="A5675">
        <v>1881939</v>
      </c>
      <c r="B5675">
        <v>1</v>
      </c>
      <c r="C5675" t="s">
        <v>80</v>
      </c>
      <c r="D5675" t="s">
        <v>82</v>
      </c>
      <c r="E5675" t="s">
        <v>222</v>
      </c>
      <c r="F5675" t="s">
        <v>16229</v>
      </c>
      <c r="G5675" t="s">
        <v>148</v>
      </c>
      <c r="H5675" t="s">
        <v>143</v>
      </c>
      <c r="I5675" t="s">
        <v>135</v>
      </c>
      <c r="J5675" t="s">
        <v>136</v>
      </c>
      <c r="K5675" t="s">
        <v>137</v>
      </c>
      <c r="L5675" t="s">
        <v>16230</v>
      </c>
      <c r="M5675" t="s">
        <v>16231</v>
      </c>
      <c r="N5675">
        <v>0.85944444399999997</v>
      </c>
      <c r="O5675">
        <v>0</v>
      </c>
      <c r="P5675">
        <v>0</v>
      </c>
      <c r="Q5675">
        <v>0</v>
      </c>
      <c r="R5675">
        <v>0</v>
      </c>
      <c r="S5675">
        <v>0</v>
      </c>
      <c r="T5675">
        <v>6</v>
      </c>
      <c r="U5675">
        <v>0</v>
      </c>
      <c r="V5675">
        <v>0</v>
      </c>
      <c r="W5675">
        <v>0</v>
      </c>
      <c r="X5675">
        <v>0</v>
      </c>
      <c r="Y5675">
        <v>0</v>
      </c>
      <c r="Z5675">
        <v>0</v>
      </c>
      <c r="AA5675">
        <v>0</v>
      </c>
      <c r="AB5675">
        <v>20.839076791607436</v>
      </c>
      <c r="AC5675">
        <v>0</v>
      </c>
      <c r="AD5675">
        <v>0</v>
      </c>
      <c r="AE5675">
        <v>20.839076791607436</v>
      </c>
    </row>
    <row r="5676" spans="1:31" x14ac:dyDescent="0.25">
      <c r="A5676">
        <v>1882131</v>
      </c>
      <c r="B5676">
        <v>1</v>
      </c>
      <c r="C5676" t="s">
        <v>80</v>
      </c>
      <c r="D5676" t="s">
        <v>83</v>
      </c>
      <c r="E5676" t="s">
        <v>131</v>
      </c>
      <c r="F5676" t="s">
        <v>16232</v>
      </c>
      <c r="G5676" t="s">
        <v>133</v>
      </c>
      <c r="H5676" t="s">
        <v>134</v>
      </c>
      <c r="I5676" t="s">
        <v>135</v>
      </c>
      <c r="J5676" t="s">
        <v>136</v>
      </c>
      <c r="K5676" t="s">
        <v>137</v>
      </c>
      <c r="L5676" t="s">
        <v>16233</v>
      </c>
      <c r="M5676" t="s">
        <v>15927</v>
      </c>
      <c r="N5676">
        <v>1.885</v>
      </c>
      <c r="O5676">
        <v>0</v>
      </c>
      <c r="P5676">
        <v>0</v>
      </c>
      <c r="Q5676">
        <v>0</v>
      </c>
      <c r="R5676">
        <v>0</v>
      </c>
      <c r="S5676">
        <v>6</v>
      </c>
      <c r="T5676">
        <v>0</v>
      </c>
      <c r="U5676">
        <v>5</v>
      </c>
      <c r="V5676">
        <v>0</v>
      </c>
      <c r="W5676">
        <v>0</v>
      </c>
      <c r="X5676">
        <v>0</v>
      </c>
      <c r="Y5676">
        <v>0</v>
      </c>
      <c r="Z5676">
        <v>0</v>
      </c>
      <c r="AA5676">
        <v>62.063642502004527</v>
      </c>
      <c r="AB5676">
        <v>0</v>
      </c>
      <c r="AC5676">
        <v>1891.1998576732885</v>
      </c>
      <c r="AD5676">
        <v>0</v>
      </c>
      <c r="AE5676">
        <v>1953.2635001752931</v>
      </c>
    </row>
    <row r="5677" spans="1:31" x14ac:dyDescent="0.25">
      <c r="A5677">
        <v>1882442</v>
      </c>
      <c r="B5677">
        <v>1</v>
      </c>
      <c r="C5677" t="s">
        <v>80</v>
      </c>
      <c r="D5677" t="s">
        <v>82</v>
      </c>
      <c r="E5677" t="s">
        <v>222</v>
      </c>
      <c r="F5677" t="s">
        <v>16234</v>
      </c>
      <c r="G5677" t="s">
        <v>212</v>
      </c>
      <c r="H5677" t="s">
        <v>143</v>
      </c>
      <c r="I5677" t="s">
        <v>135</v>
      </c>
      <c r="J5677" t="s">
        <v>136</v>
      </c>
      <c r="K5677" t="s">
        <v>137</v>
      </c>
      <c r="L5677" t="s">
        <v>16235</v>
      </c>
      <c r="M5677" t="s">
        <v>16236</v>
      </c>
      <c r="N5677">
        <v>4.5838888879999997</v>
      </c>
      <c r="O5677">
        <v>0</v>
      </c>
      <c r="P5677">
        <v>43</v>
      </c>
      <c r="Q5677">
        <v>0</v>
      </c>
      <c r="R5677">
        <v>0</v>
      </c>
      <c r="S5677">
        <v>0</v>
      </c>
      <c r="T5677">
        <v>2</v>
      </c>
      <c r="U5677">
        <v>0</v>
      </c>
      <c r="V5677">
        <v>0</v>
      </c>
      <c r="W5677">
        <v>0</v>
      </c>
      <c r="X5677">
        <v>34.948496304826463</v>
      </c>
      <c r="Y5677">
        <v>0</v>
      </c>
      <c r="Z5677">
        <v>0</v>
      </c>
      <c r="AA5677">
        <v>0</v>
      </c>
      <c r="AB5677">
        <v>4.5177035335604998</v>
      </c>
      <c r="AC5677">
        <v>0</v>
      </c>
      <c r="AD5677">
        <v>0</v>
      </c>
      <c r="AE5677">
        <v>39.466199838386963</v>
      </c>
    </row>
    <row r="5678" spans="1:31" x14ac:dyDescent="0.25">
      <c r="A5678">
        <v>1882443</v>
      </c>
      <c r="B5678">
        <v>1</v>
      </c>
      <c r="C5678" t="s">
        <v>80</v>
      </c>
      <c r="D5678" t="s">
        <v>100</v>
      </c>
      <c r="E5678" t="s">
        <v>210</v>
      </c>
      <c r="F5678" t="s">
        <v>14383</v>
      </c>
      <c r="G5678" t="s">
        <v>133</v>
      </c>
      <c r="H5678" t="s">
        <v>134</v>
      </c>
      <c r="I5678" t="s">
        <v>135</v>
      </c>
      <c r="J5678" t="s">
        <v>136</v>
      </c>
      <c r="K5678" t="s">
        <v>137</v>
      </c>
      <c r="L5678" t="s">
        <v>16237</v>
      </c>
      <c r="M5678" t="s">
        <v>16238</v>
      </c>
      <c r="N5678">
        <v>1.2919444440000001</v>
      </c>
      <c r="O5678">
        <v>1</v>
      </c>
      <c r="P5678">
        <v>396</v>
      </c>
      <c r="Q5678">
        <v>26</v>
      </c>
      <c r="R5678">
        <v>108</v>
      </c>
      <c r="S5678">
        <v>10</v>
      </c>
      <c r="T5678">
        <v>72</v>
      </c>
      <c r="U5678">
        <v>0</v>
      </c>
      <c r="V5678">
        <v>0</v>
      </c>
      <c r="W5678">
        <v>0.86171225507728899</v>
      </c>
      <c r="X5678">
        <v>140.58678004341485</v>
      </c>
      <c r="Y5678">
        <v>281.21953214447524</v>
      </c>
      <c r="Z5678">
        <v>263.78416237826906</v>
      </c>
      <c r="AA5678">
        <v>22.446930784803801</v>
      </c>
      <c r="AB5678">
        <v>64.581080564824248</v>
      </c>
      <c r="AC5678">
        <v>0</v>
      </c>
      <c r="AD5678">
        <v>0</v>
      </c>
      <c r="AE5678">
        <v>773.48019817086447</v>
      </c>
    </row>
    <row r="5679" spans="1:31" x14ac:dyDescent="0.25">
      <c r="A5679">
        <v>1882444</v>
      </c>
      <c r="B5679">
        <v>1</v>
      </c>
      <c r="C5679" t="s">
        <v>80</v>
      </c>
      <c r="D5679" t="s">
        <v>103</v>
      </c>
      <c r="E5679" t="s">
        <v>146</v>
      </c>
      <c r="F5679" t="s">
        <v>9307</v>
      </c>
      <c r="G5679" t="s">
        <v>148</v>
      </c>
      <c r="H5679" t="s">
        <v>143</v>
      </c>
      <c r="I5679" t="s">
        <v>135</v>
      </c>
      <c r="J5679" t="s">
        <v>136</v>
      </c>
      <c r="K5679" t="s">
        <v>137</v>
      </c>
      <c r="L5679" t="s">
        <v>16239</v>
      </c>
      <c r="M5679" t="s">
        <v>16240</v>
      </c>
      <c r="N5679">
        <v>0.50305555499999999</v>
      </c>
      <c r="O5679">
        <v>0</v>
      </c>
      <c r="P5679">
        <v>281</v>
      </c>
      <c r="Q5679">
        <v>0</v>
      </c>
      <c r="R5679">
        <v>2</v>
      </c>
      <c r="S5679">
        <v>0</v>
      </c>
      <c r="T5679">
        <v>25</v>
      </c>
      <c r="U5679">
        <v>0</v>
      </c>
      <c r="V5679">
        <v>0</v>
      </c>
      <c r="W5679">
        <v>0</v>
      </c>
      <c r="X5679">
        <v>31.892114188281973</v>
      </c>
      <c r="Y5679">
        <v>0</v>
      </c>
      <c r="Z5679">
        <v>2.0503291569491669E-2</v>
      </c>
      <c r="AA5679">
        <v>0</v>
      </c>
      <c r="AB5679">
        <v>2.5642416340960388</v>
      </c>
      <c r="AC5679">
        <v>0</v>
      </c>
      <c r="AD5679">
        <v>0</v>
      </c>
      <c r="AE5679">
        <v>34.476859113947498</v>
      </c>
    </row>
    <row r="5680" spans="1:31" x14ac:dyDescent="0.25">
      <c r="A5680">
        <v>1882445</v>
      </c>
      <c r="B5680">
        <v>1</v>
      </c>
      <c r="C5680" t="s">
        <v>81</v>
      </c>
      <c r="D5680" t="s">
        <v>115</v>
      </c>
      <c r="E5680" t="s">
        <v>146</v>
      </c>
      <c r="F5680" t="s">
        <v>13160</v>
      </c>
      <c r="G5680" t="s">
        <v>148</v>
      </c>
      <c r="H5680" t="s">
        <v>143</v>
      </c>
      <c r="I5680" t="s">
        <v>135</v>
      </c>
      <c r="J5680" t="s">
        <v>136</v>
      </c>
      <c r="K5680" t="s">
        <v>137</v>
      </c>
      <c r="L5680" t="s">
        <v>16241</v>
      </c>
      <c r="M5680" t="s">
        <v>16242</v>
      </c>
      <c r="N5680">
        <v>4.6813888879999999</v>
      </c>
      <c r="O5680">
        <v>0</v>
      </c>
      <c r="P5680">
        <v>9</v>
      </c>
      <c r="Q5680">
        <v>0</v>
      </c>
      <c r="R5680">
        <v>1</v>
      </c>
      <c r="S5680">
        <v>0</v>
      </c>
      <c r="T5680">
        <v>0</v>
      </c>
      <c r="U5680">
        <v>0</v>
      </c>
      <c r="V5680">
        <v>0</v>
      </c>
      <c r="W5680">
        <v>0</v>
      </c>
      <c r="X5680">
        <v>0.5528125749209527</v>
      </c>
      <c r="Y5680">
        <v>0</v>
      </c>
      <c r="Z5680">
        <v>4.3149989538718261</v>
      </c>
      <c r="AA5680">
        <v>0</v>
      </c>
      <c r="AB5680">
        <v>0</v>
      </c>
      <c r="AC5680">
        <v>0</v>
      </c>
      <c r="AD5680">
        <v>0</v>
      </c>
      <c r="AE5680">
        <v>4.867811528792779</v>
      </c>
    </row>
    <row r="5681" spans="1:31" x14ac:dyDescent="0.25">
      <c r="A5681">
        <v>1882447</v>
      </c>
      <c r="B5681">
        <v>1</v>
      </c>
      <c r="C5681" t="s">
        <v>81</v>
      </c>
      <c r="D5681" t="s">
        <v>123</v>
      </c>
      <c r="E5681" t="s">
        <v>146</v>
      </c>
      <c r="F5681" t="s">
        <v>16243</v>
      </c>
      <c r="G5681" t="s">
        <v>148</v>
      </c>
      <c r="H5681" t="s">
        <v>143</v>
      </c>
      <c r="I5681" t="s">
        <v>135</v>
      </c>
      <c r="J5681" t="s">
        <v>136</v>
      </c>
      <c r="K5681" t="s">
        <v>137</v>
      </c>
      <c r="L5681" t="s">
        <v>16244</v>
      </c>
      <c r="M5681" t="s">
        <v>16245</v>
      </c>
      <c r="N5681">
        <v>1.64</v>
      </c>
      <c r="O5681">
        <v>0</v>
      </c>
      <c r="P5681">
        <v>0</v>
      </c>
      <c r="Q5681">
        <v>0</v>
      </c>
      <c r="R5681">
        <v>0</v>
      </c>
      <c r="S5681">
        <v>0</v>
      </c>
      <c r="T5681">
        <v>0</v>
      </c>
      <c r="U5681">
        <v>0</v>
      </c>
      <c r="V5681">
        <v>2</v>
      </c>
      <c r="W5681">
        <v>0</v>
      </c>
      <c r="X5681">
        <v>0</v>
      </c>
      <c r="Y5681">
        <v>0</v>
      </c>
      <c r="Z5681">
        <v>0</v>
      </c>
      <c r="AA5681">
        <v>0</v>
      </c>
      <c r="AB5681">
        <v>0</v>
      </c>
      <c r="AC5681">
        <v>0</v>
      </c>
      <c r="AD5681">
        <v>133.81670543394534</v>
      </c>
      <c r="AE5681">
        <v>133.81670543394534</v>
      </c>
    </row>
    <row r="5682" spans="1:31" x14ac:dyDescent="0.25">
      <c r="A5682">
        <v>1882452</v>
      </c>
      <c r="B5682">
        <v>1</v>
      </c>
      <c r="C5682" t="s">
        <v>81</v>
      </c>
      <c r="D5682" t="s">
        <v>113</v>
      </c>
      <c r="E5682" t="s">
        <v>158</v>
      </c>
      <c r="F5682" t="s">
        <v>5070</v>
      </c>
      <c r="G5682" t="s">
        <v>133</v>
      </c>
      <c r="H5682" t="s">
        <v>134</v>
      </c>
      <c r="I5682" t="s">
        <v>135</v>
      </c>
      <c r="J5682" t="s">
        <v>136</v>
      </c>
      <c r="K5682" t="s">
        <v>137</v>
      </c>
      <c r="L5682" t="s">
        <v>16246</v>
      </c>
      <c r="M5682" t="s">
        <v>16247</v>
      </c>
      <c r="N5682">
        <v>0.80111111099999999</v>
      </c>
      <c r="O5682">
        <v>0</v>
      </c>
      <c r="P5682">
        <v>708</v>
      </c>
      <c r="Q5682">
        <v>1</v>
      </c>
      <c r="R5682">
        <v>22</v>
      </c>
      <c r="S5682">
        <v>0</v>
      </c>
      <c r="T5682">
        <v>83</v>
      </c>
      <c r="U5682">
        <v>1</v>
      </c>
      <c r="V5682">
        <v>0</v>
      </c>
      <c r="W5682">
        <v>0</v>
      </c>
      <c r="X5682">
        <v>73.615280917643673</v>
      </c>
      <c r="Y5682">
        <v>12.350440249191429</v>
      </c>
      <c r="Z5682">
        <v>8.601823371290644</v>
      </c>
      <c r="AA5682">
        <v>0</v>
      </c>
      <c r="AB5682">
        <v>16.007102938883389</v>
      </c>
      <c r="AC5682">
        <v>59.752881852534799</v>
      </c>
      <c r="AD5682">
        <v>0</v>
      </c>
      <c r="AE5682">
        <v>170.32752932954395</v>
      </c>
    </row>
    <row r="5683" spans="1:31" x14ac:dyDescent="0.25">
      <c r="A5683">
        <v>1882456</v>
      </c>
      <c r="B5683">
        <v>1</v>
      </c>
      <c r="C5683" t="s">
        <v>80</v>
      </c>
      <c r="D5683" t="s">
        <v>84</v>
      </c>
      <c r="E5683" t="s">
        <v>131</v>
      </c>
      <c r="F5683" t="s">
        <v>16248</v>
      </c>
      <c r="G5683" t="s">
        <v>476</v>
      </c>
      <c r="H5683" t="s">
        <v>134</v>
      </c>
      <c r="I5683" t="s">
        <v>135</v>
      </c>
      <c r="J5683" t="s">
        <v>136</v>
      </c>
      <c r="K5683" t="s">
        <v>137</v>
      </c>
      <c r="L5683" t="s">
        <v>16249</v>
      </c>
      <c r="M5683" t="s">
        <v>16250</v>
      </c>
      <c r="N5683">
        <v>0.24972222199999999</v>
      </c>
      <c r="O5683">
        <v>6</v>
      </c>
      <c r="P5683">
        <v>1291</v>
      </c>
      <c r="Q5683">
        <v>13</v>
      </c>
      <c r="R5683">
        <v>269</v>
      </c>
      <c r="S5683">
        <v>26</v>
      </c>
      <c r="T5683">
        <v>182</v>
      </c>
      <c r="U5683">
        <v>1</v>
      </c>
      <c r="V5683">
        <v>0</v>
      </c>
      <c r="W5683">
        <v>1.3369234858428296</v>
      </c>
      <c r="X5683">
        <v>66.787740735389789</v>
      </c>
      <c r="Y5683">
        <v>6.0247461300932468</v>
      </c>
      <c r="Z5683">
        <v>22.915685073563989</v>
      </c>
      <c r="AA5683">
        <v>44.955595375101773</v>
      </c>
      <c r="AB5683">
        <v>23.929078739396672</v>
      </c>
      <c r="AC5683">
        <v>22.342584347071099</v>
      </c>
      <c r="AD5683">
        <v>0</v>
      </c>
      <c r="AE5683">
        <v>188.29235388645938</v>
      </c>
    </row>
    <row r="5684" spans="1:31" x14ac:dyDescent="0.25">
      <c r="A5684">
        <v>1882460</v>
      </c>
      <c r="B5684">
        <v>1</v>
      </c>
      <c r="C5684" t="s">
        <v>80</v>
      </c>
      <c r="D5684" t="s">
        <v>97</v>
      </c>
      <c r="E5684" t="s">
        <v>210</v>
      </c>
      <c r="F5684" t="s">
        <v>16251</v>
      </c>
      <c r="G5684" t="s">
        <v>476</v>
      </c>
      <c r="H5684" t="s">
        <v>134</v>
      </c>
      <c r="I5684" t="s">
        <v>135</v>
      </c>
      <c r="J5684" t="s">
        <v>136</v>
      </c>
      <c r="K5684" t="s">
        <v>137</v>
      </c>
      <c r="L5684" t="s">
        <v>16252</v>
      </c>
      <c r="M5684" t="s">
        <v>16253</v>
      </c>
      <c r="N5684">
        <v>9.6944444000000005E-2</v>
      </c>
      <c r="O5684">
        <v>0</v>
      </c>
      <c r="P5684">
        <v>3439</v>
      </c>
      <c r="Q5684">
        <v>0</v>
      </c>
      <c r="R5684">
        <v>66</v>
      </c>
      <c r="S5684">
        <v>3</v>
      </c>
      <c r="T5684">
        <v>329</v>
      </c>
      <c r="U5684">
        <v>0</v>
      </c>
      <c r="V5684">
        <v>0</v>
      </c>
      <c r="W5684">
        <v>0</v>
      </c>
      <c r="X5684">
        <v>66.896437956475992</v>
      </c>
      <c r="Y5684">
        <v>0</v>
      </c>
      <c r="Z5684">
        <v>1.013435421187066</v>
      </c>
      <c r="AA5684">
        <v>1.6374043163333702</v>
      </c>
      <c r="AB5684">
        <v>18.117727715986565</v>
      </c>
      <c r="AC5684">
        <v>0</v>
      </c>
      <c r="AD5684">
        <v>0</v>
      </c>
      <c r="AE5684">
        <v>87.665005409982996</v>
      </c>
    </row>
    <row r="5685" spans="1:31" x14ac:dyDescent="0.25">
      <c r="A5685">
        <v>1882470</v>
      </c>
      <c r="B5685">
        <v>1</v>
      </c>
      <c r="C5685" t="s">
        <v>80</v>
      </c>
      <c r="D5685" t="s">
        <v>107</v>
      </c>
      <c r="E5685" t="s">
        <v>131</v>
      </c>
      <c r="F5685" t="s">
        <v>16254</v>
      </c>
      <c r="G5685" t="s">
        <v>133</v>
      </c>
      <c r="H5685" t="s">
        <v>134</v>
      </c>
      <c r="I5685" t="s">
        <v>135</v>
      </c>
      <c r="J5685" t="s">
        <v>136</v>
      </c>
      <c r="K5685" t="s">
        <v>137</v>
      </c>
      <c r="L5685" t="s">
        <v>16255</v>
      </c>
      <c r="M5685" t="s">
        <v>16256</v>
      </c>
      <c r="N5685">
        <v>1.171944444</v>
      </c>
      <c r="O5685">
        <v>3</v>
      </c>
      <c r="P5685">
        <v>443</v>
      </c>
      <c r="Q5685">
        <v>3</v>
      </c>
      <c r="R5685">
        <v>8</v>
      </c>
      <c r="S5685">
        <v>9</v>
      </c>
      <c r="T5685">
        <v>35</v>
      </c>
      <c r="U5685">
        <v>0</v>
      </c>
      <c r="V5685">
        <v>0</v>
      </c>
      <c r="W5685">
        <v>0.50531593999849334</v>
      </c>
      <c r="X5685">
        <v>66.423114010860886</v>
      </c>
      <c r="Y5685">
        <v>363.66242437015762</v>
      </c>
      <c r="Z5685">
        <v>0.85126425505225001</v>
      </c>
      <c r="AA5685">
        <v>317.73014850030114</v>
      </c>
      <c r="AB5685">
        <v>13.077436843252263</v>
      </c>
      <c r="AC5685">
        <v>0</v>
      </c>
      <c r="AD5685">
        <v>0</v>
      </c>
      <c r="AE5685">
        <v>762.24970391962268</v>
      </c>
    </row>
    <row r="5686" spans="1:31" x14ac:dyDescent="0.25">
      <c r="A5686">
        <v>1882473</v>
      </c>
      <c r="B5686">
        <v>1</v>
      </c>
      <c r="C5686" t="s">
        <v>80</v>
      </c>
      <c r="D5686" t="s">
        <v>103</v>
      </c>
      <c r="E5686" t="s">
        <v>229</v>
      </c>
      <c r="F5686" t="s">
        <v>16257</v>
      </c>
      <c r="G5686" t="s">
        <v>133</v>
      </c>
      <c r="H5686" t="s">
        <v>134</v>
      </c>
      <c r="I5686" t="s">
        <v>135</v>
      </c>
      <c r="J5686" t="s">
        <v>136</v>
      </c>
      <c r="K5686" t="s">
        <v>137</v>
      </c>
      <c r="L5686" t="s">
        <v>16258</v>
      </c>
      <c r="M5686" t="s">
        <v>16259</v>
      </c>
      <c r="N5686">
        <v>0.12</v>
      </c>
      <c r="O5686">
        <v>0</v>
      </c>
      <c r="P5686">
        <v>9</v>
      </c>
      <c r="Q5686">
        <v>37</v>
      </c>
      <c r="R5686">
        <v>61</v>
      </c>
      <c r="S5686">
        <v>7</v>
      </c>
      <c r="T5686">
        <v>17</v>
      </c>
      <c r="U5686">
        <v>5</v>
      </c>
      <c r="V5686">
        <v>0</v>
      </c>
      <c r="W5686">
        <v>0</v>
      </c>
      <c r="X5686">
        <v>9.6916392623382225E-2</v>
      </c>
      <c r="Y5686">
        <v>21.227704715752761</v>
      </c>
      <c r="Z5686">
        <v>19.957645156977364</v>
      </c>
      <c r="AA5686">
        <v>15.885449707244414</v>
      </c>
      <c r="AB5686">
        <v>3.1101282450094887</v>
      </c>
      <c r="AC5686">
        <v>93.151032916429898</v>
      </c>
      <c r="AD5686">
        <v>0</v>
      </c>
      <c r="AE5686">
        <v>153.42887713403729</v>
      </c>
    </row>
    <row r="5687" spans="1:31" x14ac:dyDescent="0.25">
      <c r="A5687">
        <v>1882474</v>
      </c>
      <c r="B5687">
        <v>1</v>
      </c>
      <c r="C5687" t="s">
        <v>80</v>
      </c>
      <c r="D5687" t="s">
        <v>93</v>
      </c>
      <c r="E5687" t="s">
        <v>146</v>
      </c>
      <c r="F5687" t="s">
        <v>16260</v>
      </c>
      <c r="G5687" t="s">
        <v>148</v>
      </c>
      <c r="H5687" t="s">
        <v>143</v>
      </c>
      <c r="I5687" t="s">
        <v>135</v>
      </c>
      <c r="J5687" t="s">
        <v>136</v>
      </c>
      <c r="K5687" t="s">
        <v>137</v>
      </c>
      <c r="L5687" t="s">
        <v>16261</v>
      </c>
      <c r="M5687" t="s">
        <v>16262</v>
      </c>
      <c r="N5687">
        <v>2.335555555</v>
      </c>
      <c r="O5687">
        <v>0</v>
      </c>
      <c r="P5687">
        <v>7</v>
      </c>
      <c r="Q5687">
        <v>0</v>
      </c>
      <c r="R5687">
        <v>0</v>
      </c>
      <c r="S5687">
        <v>0</v>
      </c>
      <c r="T5687">
        <v>3</v>
      </c>
      <c r="U5687">
        <v>0</v>
      </c>
      <c r="V5687">
        <v>0</v>
      </c>
      <c r="W5687">
        <v>0</v>
      </c>
      <c r="X5687">
        <v>1.5351606195481038</v>
      </c>
      <c r="Y5687">
        <v>0</v>
      </c>
      <c r="Z5687">
        <v>0</v>
      </c>
      <c r="AA5687">
        <v>0</v>
      </c>
      <c r="AB5687">
        <v>25.352197142668306</v>
      </c>
      <c r="AC5687">
        <v>0</v>
      </c>
      <c r="AD5687">
        <v>0</v>
      </c>
      <c r="AE5687">
        <v>26.887357762216411</v>
      </c>
    </row>
    <row r="5688" spans="1:31" x14ac:dyDescent="0.25">
      <c r="A5688">
        <v>1882476</v>
      </c>
      <c r="B5688">
        <v>1</v>
      </c>
      <c r="C5688" t="s">
        <v>80</v>
      </c>
      <c r="D5688" t="s">
        <v>105</v>
      </c>
      <c r="E5688" t="s">
        <v>210</v>
      </c>
      <c r="F5688" t="s">
        <v>14125</v>
      </c>
      <c r="G5688" t="s">
        <v>133</v>
      </c>
      <c r="H5688" t="s">
        <v>134</v>
      </c>
      <c r="I5688" t="s">
        <v>135</v>
      </c>
      <c r="J5688" t="s">
        <v>136</v>
      </c>
      <c r="K5688" t="s">
        <v>137</v>
      </c>
      <c r="L5688" t="s">
        <v>16263</v>
      </c>
      <c r="M5688" t="s">
        <v>16264</v>
      </c>
      <c r="N5688">
        <v>1.380833333</v>
      </c>
      <c r="O5688">
        <v>0</v>
      </c>
      <c r="P5688">
        <v>68</v>
      </c>
      <c r="Q5688">
        <v>0</v>
      </c>
      <c r="R5688">
        <v>0</v>
      </c>
      <c r="S5688">
        <v>1</v>
      </c>
      <c r="T5688">
        <v>1</v>
      </c>
      <c r="U5688">
        <v>0</v>
      </c>
      <c r="V5688">
        <v>0</v>
      </c>
      <c r="W5688">
        <v>0</v>
      </c>
      <c r="X5688">
        <v>14.115063648102062</v>
      </c>
      <c r="Y5688">
        <v>0</v>
      </c>
      <c r="Z5688">
        <v>0</v>
      </c>
      <c r="AA5688">
        <v>260.56309124998575</v>
      </c>
      <c r="AB5688">
        <v>9.3704519178720011E-2</v>
      </c>
      <c r="AC5688">
        <v>0</v>
      </c>
      <c r="AD5688">
        <v>0</v>
      </c>
      <c r="AE5688">
        <v>274.77185941726657</v>
      </c>
    </row>
    <row r="5689" spans="1:31" x14ac:dyDescent="0.25">
      <c r="A5689">
        <v>1882482</v>
      </c>
      <c r="B5689">
        <v>1</v>
      </c>
      <c r="C5689" t="s">
        <v>80</v>
      </c>
      <c r="D5689" t="s">
        <v>96</v>
      </c>
      <c r="E5689" t="s">
        <v>140</v>
      </c>
      <c r="F5689" t="s">
        <v>16265</v>
      </c>
      <c r="G5689" t="s">
        <v>163</v>
      </c>
      <c r="H5689" t="s">
        <v>143</v>
      </c>
      <c r="I5689" t="s">
        <v>135</v>
      </c>
      <c r="J5689" t="s">
        <v>136</v>
      </c>
      <c r="K5689" t="s">
        <v>137</v>
      </c>
      <c r="L5689" t="s">
        <v>16266</v>
      </c>
      <c r="M5689" t="s">
        <v>16267</v>
      </c>
      <c r="N5689">
        <v>6.0863888880000001</v>
      </c>
      <c r="O5689">
        <v>0</v>
      </c>
      <c r="P5689">
        <v>1</v>
      </c>
      <c r="Q5689">
        <v>0</v>
      </c>
      <c r="R5689">
        <v>0</v>
      </c>
      <c r="S5689">
        <v>0</v>
      </c>
      <c r="T5689">
        <v>0</v>
      </c>
      <c r="U5689">
        <v>0</v>
      </c>
      <c r="V5689">
        <v>0</v>
      </c>
      <c r="W5689">
        <v>0</v>
      </c>
      <c r="X5689">
        <v>2.0223524451069446E-3</v>
      </c>
      <c r="Y5689">
        <v>0</v>
      </c>
      <c r="Z5689">
        <v>0</v>
      </c>
      <c r="AA5689">
        <v>0</v>
      </c>
      <c r="AB5689">
        <v>0</v>
      </c>
      <c r="AC5689">
        <v>0</v>
      </c>
      <c r="AD5689">
        <v>0</v>
      </c>
      <c r="AE5689">
        <v>2.0223524451069446E-3</v>
      </c>
    </row>
    <row r="5690" spans="1:31" x14ac:dyDescent="0.25">
      <c r="A5690">
        <v>1882484</v>
      </c>
      <c r="B5690">
        <v>1</v>
      </c>
      <c r="C5690" t="s">
        <v>80</v>
      </c>
      <c r="D5690" t="s">
        <v>103</v>
      </c>
      <c r="E5690" t="s">
        <v>229</v>
      </c>
      <c r="F5690" t="s">
        <v>16257</v>
      </c>
      <c r="G5690" t="s">
        <v>133</v>
      </c>
      <c r="H5690" t="s">
        <v>134</v>
      </c>
      <c r="I5690" t="s">
        <v>135</v>
      </c>
      <c r="J5690" t="s">
        <v>136</v>
      </c>
      <c r="K5690" t="s">
        <v>137</v>
      </c>
      <c r="L5690" t="s">
        <v>16268</v>
      </c>
      <c r="M5690" t="s">
        <v>16269</v>
      </c>
      <c r="N5690">
        <v>0.102307222</v>
      </c>
      <c r="O5690">
        <v>0</v>
      </c>
      <c r="P5690">
        <v>9</v>
      </c>
      <c r="Q5690">
        <v>37</v>
      </c>
      <c r="R5690">
        <v>61</v>
      </c>
      <c r="S5690">
        <v>7</v>
      </c>
      <c r="T5690">
        <v>17</v>
      </c>
      <c r="U5690">
        <v>5</v>
      </c>
      <c r="V5690">
        <v>0</v>
      </c>
      <c r="W5690">
        <v>0</v>
      </c>
      <c r="X5690">
        <v>7.8803341630400009E-2</v>
      </c>
      <c r="Y5690">
        <v>18.043252817770878</v>
      </c>
      <c r="Z5690">
        <v>17.407967189271996</v>
      </c>
      <c r="AA5690">
        <v>13.353204642178055</v>
      </c>
      <c r="AB5690">
        <v>2.6544240604930849</v>
      </c>
      <c r="AC5690">
        <v>76.918715828936428</v>
      </c>
      <c r="AD5690">
        <v>0</v>
      </c>
      <c r="AE5690">
        <v>128.45636788028085</v>
      </c>
    </row>
    <row r="5691" spans="1:31" x14ac:dyDescent="0.25">
      <c r="A5691">
        <v>1882488</v>
      </c>
      <c r="B5691">
        <v>1</v>
      </c>
      <c r="C5691" t="s">
        <v>80</v>
      </c>
      <c r="D5691" t="s">
        <v>111</v>
      </c>
      <c r="E5691" t="s">
        <v>146</v>
      </c>
      <c r="F5691" t="s">
        <v>15640</v>
      </c>
      <c r="G5691" t="s">
        <v>148</v>
      </c>
      <c r="H5691" t="s">
        <v>143</v>
      </c>
      <c r="I5691" t="s">
        <v>135</v>
      </c>
      <c r="J5691" t="s">
        <v>136</v>
      </c>
      <c r="K5691" t="s">
        <v>137</v>
      </c>
      <c r="L5691" t="s">
        <v>16270</v>
      </c>
      <c r="M5691" t="s">
        <v>16271</v>
      </c>
      <c r="N5691">
        <v>3.761111111</v>
      </c>
      <c r="O5691">
        <v>0</v>
      </c>
      <c r="P5691">
        <v>9</v>
      </c>
      <c r="Q5691">
        <v>0</v>
      </c>
      <c r="R5691">
        <v>9</v>
      </c>
      <c r="S5691">
        <v>0</v>
      </c>
      <c r="T5691">
        <v>10</v>
      </c>
      <c r="U5691">
        <v>0</v>
      </c>
      <c r="V5691">
        <v>0</v>
      </c>
      <c r="W5691">
        <v>0</v>
      </c>
      <c r="X5691">
        <v>26.754175499822278</v>
      </c>
      <c r="Y5691">
        <v>0</v>
      </c>
      <c r="Z5691">
        <v>38.821986111052297</v>
      </c>
      <c r="AA5691">
        <v>0</v>
      </c>
      <c r="AB5691">
        <v>50.890010545381948</v>
      </c>
      <c r="AC5691">
        <v>0</v>
      </c>
      <c r="AD5691">
        <v>0</v>
      </c>
      <c r="AE5691">
        <v>116.46617215625653</v>
      </c>
    </row>
    <row r="5692" spans="1:31" x14ac:dyDescent="0.25">
      <c r="A5692">
        <v>1882489</v>
      </c>
      <c r="B5692">
        <v>1</v>
      </c>
      <c r="C5692" t="s">
        <v>80</v>
      </c>
      <c r="D5692" t="s">
        <v>96</v>
      </c>
      <c r="E5692" t="s">
        <v>169</v>
      </c>
      <c r="F5692" t="s">
        <v>16272</v>
      </c>
      <c r="G5692" t="s">
        <v>580</v>
      </c>
      <c r="H5692" t="s">
        <v>143</v>
      </c>
      <c r="I5692" t="s">
        <v>135</v>
      </c>
      <c r="J5692" t="s">
        <v>136</v>
      </c>
      <c r="K5692" t="s">
        <v>137</v>
      </c>
      <c r="L5692" t="s">
        <v>16273</v>
      </c>
      <c r="M5692" t="s">
        <v>16274</v>
      </c>
      <c r="N5692">
        <v>1.403888888</v>
      </c>
      <c r="O5692">
        <v>0</v>
      </c>
      <c r="P5692">
        <v>235</v>
      </c>
      <c r="Q5692">
        <v>0</v>
      </c>
      <c r="R5692">
        <v>0</v>
      </c>
      <c r="S5692">
        <v>0</v>
      </c>
      <c r="T5692">
        <v>67</v>
      </c>
      <c r="U5692">
        <v>0</v>
      </c>
      <c r="V5692">
        <v>0</v>
      </c>
      <c r="W5692">
        <v>0</v>
      </c>
      <c r="X5692">
        <v>106.18777344852003</v>
      </c>
      <c r="Y5692">
        <v>0</v>
      </c>
      <c r="Z5692">
        <v>0</v>
      </c>
      <c r="AA5692">
        <v>0</v>
      </c>
      <c r="AB5692">
        <v>124.0846391364603</v>
      </c>
      <c r="AC5692">
        <v>0</v>
      </c>
      <c r="AD5692">
        <v>0</v>
      </c>
      <c r="AE5692">
        <v>230.27241258498032</v>
      </c>
    </row>
    <row r="5693" spans="1:31" x14ac:dyDescent="0.25">
      <c r="A5693">
        <v>1882492</v>
      </c>
      <c r="B5693">
        <v>1</v>
      </c>
      <c r="C5693" t="s">
        <v>81</v>
      </c>
      <c r="D5693" t="s">
        <v>114</v>
      </c>
      <c r="E5693" t="s">
        <v>131</v>
      </c>
      <c r="F5693" t="s">
        <v>12897</v>
      </c>
      <c r="G5693" t="s">
        <v>133</v>
      </c>
      <c r="H5693" t="s">
        <v>134</v>
      </c>
      <c r="I5693" t="s">
        <v>152</v>
      </c>
      <c r="J5693" t="s">
        <v>136</v>
      </c>
      <c r="K5693" t="s">
        <v>137</v>
      </c>
      <c r="L5693" t="s">
        <v>16275</v>
      </c>
      <c r="M5693" t="s">
        <v>16276</v>
      </c>
      <c r="N5693">
        <v>5.5555550000000002E-3</v>
      </c>
      <c r="O5693">
        <v>0</v>
      </c>
      <c r="P5693">
        <v>859</v>
      </c>
      <c r="Q5693">
        <v>0</v>
      </c>
      <c r="R5693">
        <v>9</v>
      </c>
      <c r="S5693">
        <v>1</v>
      </c>
      <c r="T5693">
        <v>71</v>
      </c>
      <c r="U5693">
        <v>0</v>
      </c>
      <c r="V5693">
        <v>0</v>
      </c>
      <c r="W5693">
        <v>0</v>
      </c>
      <c r="X5693">
        <v>0.27392543929964974</v>
      </c>
      <c r="Y5693">
        <v>0</v>
      </c>
      <c r="Z5693">
        <v>9.2857263508722247E-3</v>
      </c>
      <c r="AA5693">
        <v>0</v>
      </c>
      <c r="AB5693">
        <v>4.6359271643266677E-2</v>
      </c>
      <c r="AC5693">
        <v>0</v>
      </c>
      <c r="AD5693">
        <v>0</v>
      </c>
      <c r="AE5693">
        <v>0.32957043729378865</v>
      </c>
    </row>
    <row r="5694" spans="1:31" x14ac:dyDescent="0.25">
      <c r="A5694">
        <v>1882493</v>
      </c>
      <c r="B5694">
        <v>1</v>
      </c>
      <c r="C5694" t="s">
        <v>80</v>
      </c>
      <c r="D5694" t="s">
        <v>108</v>
      </c>
      <c r="E5694" t="s">
        <v>131</v>
      </c>
      <c r="F5694" t="s">
        <v>16277</v>
      </c>
      <c r="G5694" t="s">
        <v>133</v>
      </c>
      <c r="H5694" t="s">
        <v>134</v>
      </c>
      <c r="I5694" t="s">
        <v>135</v>
      </c>
      <c r="J5694" t="s">
        <v>136</v>
      </c>
      <c r="K5694" t="s">
        <v>137</v>
      </c>
      <c r="L5694" t="s">
        <v>16278</v>
      </c>
      <c r="M5694" t="s">
        <v>16279</v>
      </c>
      <c r="N5694">
        <v>0.42388888800000002</v>
      </c>
      <c r="O5694">
        <v>0</v>
      </c>
      <c r="P5694">
        <v>519</v>
      </c>
      <c r="Q5694">
        <v>0</v>
      </c>
      <c r="R5694">
        <v>71</v>
      </c>
      <c r="S5694">
        <v>1</v>
      </c>
      <c r="T5694">
        <v>60</v>
      </c>
      <c r="U5694">
        <v>0</v>
      </c>
      <c r="V5694">
        <v>0</v>
      </c>
      <c r="W5694">
        <v>0</v>
      </c>
      <c r="X5694">
        <v>22.791003149136159</v>
      </c>
      <c r="Y5694">
        <v>0</v>
      </c>
      <c r="Z5694">
        <v>12.001839872653692</v>
      </c>
      <c r="AA5694">
        <v>1.6662903424696642</v>
      </c>
      <c r="AB5694">
        <v>9.298159431786134</v>
      </c>
      <c r="AC5694">
        <v>0</v>
      </c>
      <c r="AD5694">
        <v>0</v>
      </c>
      <c r="AE5694">
        <v>45.757292796045647</v>
      </c>
    </row>
    <row r="5695" spans="1:31" x14ac:dyDescent="0.25">
      <c r="A5695">
        <v>1882494</v>
      </c>
      <c r="B5695">
        <v>1</v>
      </c>
      <c r="C5695" t="s">
        <v>80</v>
      </c>
      <c r="D5695" t="s">
        <v>105</v>
      </c>
      <c r="E5695" t="s">
        <v>210</v>
      </c>
      <c r="F5695" t="s">
        <v>16280</v>
      </c>
      <c r="G5695" t="s">
        <v>133</v>
      </c>
      <c r="H5695" t="s">
        <v>134</v>
      </c>
      <c r="I5695" t="s">
        <v>135</v>
      </c>
      <c r="J5695" t="s">
        <v>136</v>
      </c>
      <c r="K5695" t="s">
        <v>137</v>
      </c>
      <c r="L5695" t="s">
        <v>16278</v>
      </c>
      <c r="M5695" t="s">
        <v>16281</v>
      </c>
      <c r="N5695">
        <v>0.81416666599999998</v>
      </c>
      <c r="O5695">
        <v>0</v>
      </c>
      <c r="P5695">
        <v>279</v>
      </c>
      <c r="Q5695">
        <v>1</v>
      </c>
      <c r="R5695">
        <v>14</v>
      </c>
      <c r="S5695">
        <v>14</v>
      </c>
      <c r="T5695">
        <v>50</v>
      </c>
      <c r="U5695">
        <v>3</v>
      </c>
      <c r="V5695">
        <v>0</v>
      </c>
      <c r="W5695">
        <v>0</v>
      </c>
      <c r="X5695">
        <v>36.297719652386149</v>
      </c>
      <c r="Y5695">
        <v>0.3865985082614195</v>
      </c>
      <c r="Z5695">
        <v>5.3025943559057014</v>
      </c>
      <c r="AA5695">
        <v>35.1061452799932</v>
      </c>
      <c r="AB5695">
        <v>22.309118817248038</v>
      </c>
      <c r="AC5695">
        <v>16.355769012876884</v>
      </c>
      <c r="AD5695">
        <v>0</v>
      </c>
      <c r="AE5695">
        <v>115.75794562667139</v>
      </c>
    </row>
    <row r="5696" spans="1:31" x14ac:dyDescent="0.25">
      <c r="A5696">
        <v>1882495</v>
      </c>
      <c r="B5696">
        <v>1</v>
      </c>
      <c r="C5696" t="s">
        <v>80</v>
      </c>
      <c r="D5696" t="s">
        <v>101</v>
      </c>
      <c r="E5696" t="s">
        <v>210</v>
      </c>
      <c r="F5696" t="s">
        <v>16282</v>
      </c>
      <c r="G5696" t="s">
        <v>133</v>
      </c>
      <c r="H5696" t="s">
        <v>134</v>
      </c>
      <c r="I5696" t="s">
        <v>135</v>
      </c>
      <c r="J5696" t="s">
        <v>136</v>
      </c>
      <c r="K5696" t="s">
        <v>137</v>
      </c>
      <c r="L5696" t="s">
        <v>16283</v>
      </c>
      <c r="M5696" t="s">
        <v>16284</v>
      </c>
      <c r="N5696">
        <v>0.79611111099999998</v>
      </c>
      <c r="O5696">
        <v>3</v>
      </c>
      <c r="P5696">
        <v>234</v>
      </c>
      <c r="Q5696">
        <v>2</v>
      </c>
      <c r="R5696">
        <v>0</v>
      </c>
      <c r="S5696">
        <v>14</v>
      </c>
      <c r="T5696">
        <v>102</v>
      </c>
      <c r="U5696">
        <v>0</v>
      </c>
      <c r="V5696">
        <v>0</v>
      </c>
      <c r="W5696">
        <v>6.9862125665043893</v>
      </c>
      <c r="X5696">
        <v>25.040156699246026</v>
      </c>
      <c r="Y5696">
        <v>8.3020468774666476</v>
      </c>
      <c r="Z5696">
        <v>0</v>
      </c>
      <c r="AA5696">
        <v>68.469284082382629</v>
      </c>
      <c r="AB5696">
        <v>25.008001115428691</v>
      </c>
      <c r="AC5696">
        <v>0</v>
      </c>
      <c r="AD5696">
        <v>0</v>
      </c>
      <c r="AE5696">
        <v>133.8057013410284</v>
      </c>
    </row>
    <row r="5697" spans="1:31" x14ac:dyDescent="0.25">
      <c r="A5697">
        <v>1882497</v>
      </c>
      <c r="B5697">
        <v>1</v>
      </c>
      <c r="C5697" t="s">
        <v>80</v>
      </c>
      <c r="D5697" t="s">
        <v>93</v>
      </c>
      <c r="E5697" t="s">
        <v>210</v>
      </c>
      <c r="F5697" t="s">
        <v>2491</v>
      </c>
      <c r="G5697" t="s">
        <v>133</v>
      </c>
      <c r="H5697" t="s">
        <v>134</v>
      </c>
      <c r="I5697" t="s">
        <v>135</v>
      </c>
      <c r="J5697" t="s">
        <v>136</v>
      </c>
      <c r="K5697" t="s">
        <v>137</v>
      </c>
      <c r="L5697" t="s">
        <v>16285</v>
      </c>
      <c r="M5697" t="s">
        <v>16286</v>
      </c>
      <c r="N5697">
        <v>0.47749999999999998</v>
      </c>
      <c r="O5697">
        <v>3</v>
      </c>
      <c r="P5697">
        <v>2</v>
      </c>
      <c r="Q5697">
        <v>37</v>
      </c>
      <c r="R5697">
        <v>1</v>
      </c>
      <c r="S5697">
        <v>8</v>
      </c>
      <c r="T5697">
        <v>2</v>
      </c>
      <c r="U5697">
        <v>1</v>
      </c>
      <c r="V5697">
        <v>0</v>
      </c>
      <c r="W5697">
        <v>1.4436537397281002</v>
      </c>
      <c r="X5697">
        <v>0.14723070035045999</v>
      </c>
      <c r="Y5697">
        <v>165.08775274412432</v>
      </c>
      <c r="Z5697">
        <v>1.26198882902647</v>
      </c>
      <c r="AA5697">
        <v>11.106948723373309</v>
      </c>
      <c r="AB5697">
        <v>2.32950676360131</v>
      </c>
      <c r="AC5697">
        <v>7.3948072578473019</v>
      </c>
      <c r="AD5697">
        <v>0</v>
      </c>
      <c r="AE5697">
        <v>188.77188875805126</v>
      </c>
    </row>
    <row r="5698" spans="1:31" x14ac:dyDescent="0.25">
      <c r="A5698">
        <v>1882498</v>
      </c>
      <c r="B5698">
        <v>1</v>
      </c>
      <c r="C5698" t="s">
        <v>80</v>
      </c>
      <c r="D5698" t="s">
        <v>108</v>
      </c>
      <c r="E5698" t="s">
        <v>131</v>
      </c>
      <c r="F5698" t="s">
        <v>16287</v>
      </c>
      <c r="G5698" t="s">
        <v>133</v>
      </c>
      <c r="H5698" t="s">
        <v>134</v>
      </c>
      <c r="I5698" t="s">
        <v>135</v>
      </c>
      <c r="J5698" t="s">
        <v>136</v>
      </c>
      <c r="K5698" t="s">
        <v>137</v>
      </c>
      <c r="L5698" t="s">
        <v>16288</v>
      </c>
      <c r="M5698" t="s">
        <v>16289</v>
      </c>
      <c r="N5698">
        <v>1.2094444440000001</v>
      </c>
      <c r="O5698">
        <v>0</v>
      </c>
      <c r="P5698">
        <v>380</v>
      </c>
      <c r="Q5698">
        <v>2</v>
      </c>
      <c r="R5698">
        <v>114</v>
      </c>
      <c r="S5698">
        <v>2</v>
      </c>
      <c r="T5698">
        <v>110</v>
      </c>
      <c r="U5698">
        <v>0</v>
      </c>
      <c r="V5698">
        <v>0</v>
      </c>
      <c r="W5698">
        <v>0</v>
      </c>
      <c r="X5698">
        <v>64.898008866716225</v>
      </c>
      <c r="Y5698">
        <v>19.472820252765494</v>
      </c>
      <c r="Z5698">
        <v>526.01502266704529</v>
      </c>
      <c r="AA5698">
        <v>23.616158117882463</v>
      </c>
      <c r="AB5698">
        <v>97.297235356874253</v>
      </c>
      <c r="AC5698">
        <v>0</v>
      </c>
      <c r="AD5698">
        <v>0</v>
      </c>
      <c r="AE5698">
        <v>731.29924526128377</v>
      </c>
    </row>
    <row r="5699" spans="1:31" x14ac:dyDescent="0.25">
      <c r="A5699">
        <v>1882499</v>
      </c>
      <c r="B5699">
        <v>1</v>
      </c>
      <c r="C5699" t="s">
        <v>81</v>
      </c>
      <c r="D5699" t="s">
        <v>115</v>
      </c>
      <c r="E5699" t="s">
        <v>210</v>
      </c>
      <c r="F5699" t="s">
        <v>15409</v>
      </c>
      <c r="G5699" t="s">
        <v>133</v>
      </c>
      <c r="H5699" t="s">
        <v>134</v>
      </c>
      <c r="I5699" t="s">
        <v>135</v>
      </c>
      <c r="J5699" t="s">
        <v>136</v>
      </c>
      <c r="K5699" t="s">
        <v>137</v>
      </c>
      <c r="L5699" t="s">
        <v>16290</v>
      </c>
      <c r="M5699" t="s">
        <v>16291</v>
      </c>
      <c r="N5699">
        <v>0.91527777700000001</v>
      </c>
      <c r="O5699">
        <v>0</v>
      </c>
      <c r="P5699">
        <v>4193</v>
      </c>
      <c r="Q5699">
        <v>2</v>
      </c>
      <c r="R5699">
        <v>134</v>
      </c>
      <c r="S5699">
        <v>8</v>
      </c>
      <c r="T5699">
        <v>416</v>
      </c>
      <c r="U5699">
        <v>2</v>
      </c>
      <c r="V5699">
        <v>0</v>
      </c>
      <c r="W5699">
        <v>0</v>
      </c>
      <c r="X5699">
        <v>258.29284753296389</v>
      </c>
      <c r="Y5699">
        <v>4.8824426796370588</v>
      </c>
      <c r="Z5699">
        <v>60.912923955762025</v>
      </c>
      <c r="AA5699">
        <v>11.268266862351707</v>
      </c>
      <c r="AB5699">
        <v>85.295502317834504</v>
      </c>
      <c r="AC5699">
        <v>36.697159368033851</v>
      </c>
      <c r="AD5699">
        <v>0</v>
      </c>
      <c r="AE5699">
        <v>457.34914271658306</v>
      </c>
    </row>
    <row r="5700" spans="1:31" x14ac:dyDescent="0.25">
      <c r="A5700">
        <v>1882500</v>
      </c>
      <c r="B5700">
        <v>1</v>
      </c>
      <c r="C5700" t="s">
        <v>80</v>
      </c>
      <c r="D5700" t="s">
        <v>98</v>
      </c>
      <c r="E5700" t="s">
        <v>146</v>
      </c>
      <c r="F5700" t="s">
        <v>15052</v>
      </c>
      <c r="G5700" t="s">
        <v>148</v>
      </c>
      <c r="H5700" t="s">
        <v>143</v>
      </c>
      <c r="I5700" t="s">
        <v>135</v>
      </c>
      <c r="J5700" t="s">
        <v>136</v>
      </c>
      <c r="K5700" t="s">
        <v>137</v>
      </c>
      <c r="L5700" t="s">
        <v>16292</v>
      </c>
      <c r="M5700" t="s">
        <v>16293</v>
      </c>
      <c r="N5700">
        <v>1.304444444</v>
      </c>
      <c r="O5700">
        <v>0</v>
      </c>
      <c r="P5700">
        <v>30</v>
      </c>
      <c r="Q5700">
        <v>0</v>
      </c>
      <c r="R5700">
        <v>6</v>
      </c>
      <c r="S5700">
        <v>0</v>
      </c>
      <c r="T5700">
        <v>6</v>
      </c>
      <c r="U5700">
        <v>0</v>
      </c>
      <c r="V5700">
        <v>0</v>
      </c>
      <c r="W5700">
        <v>0</v>
      </c>
      <c r="X5700">
        <v>13.298409734117946</v>
      </c>
      <c r="Y5700">
        <v>0</v>
      </c>
      <c r="Z5700">
        <v>27.959463065134504</v>
      </c>
      <c r="AA5700">
        <v>0</v>
      </c>
      <c r="AB5700">
        <v>2.9364942868637622</v>
      </c>
      <c r="AC5700">
        <v>0</v>
      </c>
      <c r="AD5700">
        <v>0</v>
      </c>
      <c r="AE5700">
        <v>44.194367086116216</v>
      </c>
    </row>
    <row r="5701" spans="1:31" x14ac:dyDescent="0.25">
      <c r="A5701">
        <v>1882501</v>
      </c>
      <c r="B5701">
        <v>1</v>
      </c>
      <c r="C5701" t="s">
        <v>81</v>
      </c>
      <c r="D5701" t="s">
        <v>113</v>
      </c>
      <c r="E5701" t="s">
        <v>210</v>
      </c>
      <c r="F5701" t="s">
        <v>2354</v>
      </c>
      <c r="G5701" t="s">
        <v>133</v>
      </c>
      <c r="H5701" t="s">
        <v>134</v>
      </c>
      <c r="I5701" t="s">
        <v>152</v>
      </c>
      <c r="J5701" t="s">
        <v>136</v>
      </c>
      <c r="K5701" t="s">
        <v>137</v>
      </c>
      <c r="L5701" t="s">
        <v>16294</v>
      </c>
      <c r="M5701" t="s">
        <v>16295</v>
      </c>
      <c r="N5701">
        <v>5.277777E-3</v>
      </c>
      <c r="O5701">
        <v>0</v>
      </c>
      <c r="P5701">
        <v>1226</v>
      </c>
      <c r="Q5701">
        <v>2</v>
      </c>
      <c r="R5701">
        <v>391</v>
      </c>
      <c r="S5701">
        <v>2</v>
      </c>
      <c r="T5701">
        <v>54</v>
      </c>
      <c r="U5701">
        <v>0</v>
      </c>
      <c r="V5701">
        <v>1</v>
      </c>
      <c r="W5701">
        <v>0</v>
      </c>
      <c r="X5701">
        <v>0.55435156088285842</v>
      </c>
      <c r="Y5701">
        <v>0.27373063242583334</v>
      </c>
      <c r="Z5701">
        <v>1.3846567451338538</v>
      </c>
      <c r="AA5701">
        <v>1.1475966423748889E-2</v>
      </c>
      <c r="AB5701">
        <v>6.1092143632255E-2</v>
      </c>
      <c r="AC5701">
        <v>0</v>
      </c>
      <c r="AD5701">
        <v>0</v>
      </c>
      <c r="AE5701">
        <v>2.2853070484985496</v>
      </c>
    </row>
    <row r="5702" spans="1:31" x14ac:dyDescent="0.25">
      <c r="A5702">
        <v>1882502</v>
      </c>
      <c r="B5702">
        <v>1</v>
      </c>
      <c r="C5702" t="s">
        <v>81</v>
      </c>
      <c r="D5702" t="s">
        <v>126</v>
      </c>
      <c r="E5702" t="s">
        <v>131</v>
      </c>
      <c r="F5702" t="s">
        <v>3343</v>
      </c>
      <c r="G5702" t="s">
        <v>133</v>
      </c>
      <c r="H5702" t="s">
        <v>134</v>
      </c>
      <c r="I5702" t="s">
        <v>152</v>
      </c>
      <c r="J5702" t="s">
        <v>136</v>
      </c>
      <c r="K5702" t="s">
        <v>137</v>
      </c>
      <c r="L5702" t="s">
        <v>16296</v>
      </c>
      <c r="M5702" t="s">
        <v>16297</v>
      </c>
      <c r="N5702">
        <v>1.1111111E-2</v>
      </c>
      <c r="O5702">
        <v>0</v>
      </c>
      <c r="P5702">
        <v>619</v>
      </c>
      <c r="Q5702">
        <v>5</v>
      </c>
      <c r="R5702">
        <v>77</v>
      </c>
      <c r="S5702">
        <v>10</v>
      </c>
      <c r="T5702">
        <v>40</v>
      </c>
      <c r="U5702">
        <v>0</v>
      </c>
      <c r="V5702">
        <v>0</v>
      </c>
      <c r="W5702">
        <v>0</v>
      </c>
      <c r="X5702">
        <v>0.50614654896088884</v>
      </c>
      <c r="Y5702">
        <v>0.19561926489973336</v>
      </c>
      <c r="Z5702">
        <v>0.44983763539284438</v>
      </c>
      <c r="AA5702">
        <v>0.53099107858997785</v>
      </c>
      <c r="AB5702">
        <v>0.2545827041607111</v>
      </c>
      <c r="AC5702">
        <v>0</v>
      </c>
      <c r="AD5702">
        <v>0</v>
      </c>
      <c r="AE5702">
        <v>1.9371772320041556</v>
      </c>
    </row>
    <row r="5703" spans="1:31" x14ac:dyDescent="0.25">
      <c r="A5703">
        <v>1882503</v>
      </c>
      <c r="B5703">
        <v>1</v>
      </c>
      <c r="C5703" t="s">
        <v>80</v>
      </c>
      <c r="D5703" t="s">
        <v>88</v>
      </c>
      <c r="E5703" t="s">
        <v>158</v>
      </c>
      <c r="F5703" t="s">
        <v>16298</v>
      </c>
      <c r="G5703" t="s">
        <v>900</v>
      </c>
      <c r="H5703" t="s">
        <v>134</v>
      </c>
      <c r="I5703" t="s">
        <v>135</v>
      </c>
      <c r="J5703" t="s">
        <v>136</v>
      </c>
      <c r="K5703" t="s">
        <v>137</v>
      </c>
      <c r="L5703" t="s">
        <v>16299</v>
      </c>
      <c r="M5703" t="s">
        <v>16300</v>
      </c>
      <c r="N5703">
        <v>1.8338888879999999</v>
      </c>
      <c r="O5703">
        <v>0</v>
      </c>
      <c r="P5703">
        <v>0</v>
      </c>
      <c r="Q5703">
        <v>0</v>
      </c>
      <c r="R5703">
        <v>0</v>
      </c>
      <c r="S5703">
        <v>0</v>
      </c>
      <c r="T5703">
        <v>1</v>
      </c>
      <c r="U5703">
        <v>2</v>
      </c>
      <c r="V5703">
        <v>1</v>
      </c>
      <c r="W5703">
        <v>0</v>
      </c>
      <c r="X5703">
        <v>0</v>
      </c>
      <c r="Y5703">
        <v>0</v>
      </c>
      <c r="Z5703">
        <v>0</v>
      </c>
      <c r="AA5703">
        <v>0</v>
      </c>
      <c r="AB5703">
        <v>0.10667109002121</v>
      </c>
      <c r="AC5703">
        <v>424.38577767407912</v>
      </c>
      <c r="AD5703">
        <v>23.155764822918002</v>
      </c>
      <c r="AE5703">
        <v>447.64821358701835</v>
      </c>
    </row>
    <row r="5704" spans="1:31" x14ac:dyDescent="0.25">
      <c r="A5704">
        <v>1882504</v>
      </c>
      <c r="B5704">
        <v>1</v>
      </c>
      <c r="C5704" t="s">
        <v>80</v>
      </c>
      <c r="D5704" t="s">
        <v>85</v>
      </c>
      <c r="E5704" t="s">
        <v>140</v>
      </c>
      <c r="F5704" t="s">
        <v>16301</v>
      </c>
      <c r="G5704" t="s">
        <v>207</v>
      </c>
      <c r="H5704" t="s">
        <v>143</v>
      </c>
      <c r="I5704" t="s">
        <v>135</v>
      </c>
      <c r="J5704" t="s">
        <v>136</v>
      </c>
      <c r="K5704" t="s">
        <v>137</v>
      </c>
      <c r="L5704" t="s">
        <v>16302</v>
      </c>
      <c r="M5704" t="s">
        <v>16303</v>
      </c>
      <c r="N5704">
        <v>1.848333333</v>
      </c>
      <c r="O5704">
        <v>0</v>
      </c>
      <c r="P5704">
        <v>3</v>
      </c>
      <c r="Q5704">
        <v>0</v>
      </c>
      <c r="R5704">
        <v>0</v>
      </c>
      <c r="S5704">
        <v>0</v>
      </c>
      <c r="T5704">
        <v>9</v>
      </c>
      <c r="U5704">
        <v>0</v>
      </c>
      <c r="V5704">
        <v>0</v>
      </c>
      <c r="W5704">
        <v>0</v>
      </c>
      <c r="X5704">
        <v>0.43675524410365341</v>
      </c>
      <c r="Y5704">
        <v>0</v>
      </c>
      <c r="Z5704">
        <v>0</v>
      </c>
      <c r="AA5704">
        <v>0</v>
      </c>
      <c r="AB5704">
        <v>5.5843053473270396</v>
      </c>
      <c r="AC5704">
        <v>0</v>
      </c>
      <c r="AD5704">
        <v>0</v>
      </c>
      <c r="AE5704">
        <v>6.0210605914306932</v>
      </c>
    </row>
    <row r="5705" spans="1:31" x14ac:dyDescent="0.25">
      <c r="A5705">
        <v>1882505</v>
      </c>
      <c r="B5705">
        <v>1</v>
      </c>
      <c r="C5705" t="s">
        <v>80</v>
      </c>
      <c r="D5705" t="s">
        <v>82</v>
      </c>
      <c r="E5705" t="s">
        <v>222</v>
      </c>
      <c r="F5705" t="s">
        <v>16304</v>
      </c>
      <c r="G5705" t="s">
        <v>663</v>
      </c>
      <c r="H5705" t="s">
        <v>143</v>
      </c>
      <c r="I5705" t="s">
        <v>135</v>
      </c>
      <c r="J5705" t="s">
        <v>136</v>
      </c>
      <c r="K5705" t="s">
        <v>137</v>
      </c>
      <c r="L5705" t="s">
        <v>16305</v>
      </c>
      <c r="M5705" t="s">
        <v>16306</v>
      </c>
      <c r="N5705">
        <v>1.773055555</v>
      </c>
      <c r="O5705">
        <v>0</v>
      </c>
      <c r="P5705">
        <v>57</v>
      </c>
      <c r="Q5705">
        <v>0</v>
      </c>
      <c r="R5705">
        <v>0</v>
      </c>
      <c r="S5705">
        <v>0</v>
      </c>
      <c r="T5705">
        <v>9</v>
      </c>
      <c r="U5705">
        <v>0</v>
      </c>
      <c r="V5705">
        <v>0</v>
      </c>
      <c r="W5705">
        <v>0</v>
      </c>
      <c r="X5705">
        <v>23.743370054356006</v>
      </c>
      <c r="Y5705">
        <v>0</v>
      </c>
      <c r="Z5705">
        <v>0</v>
      </c>
      <c r="AA5705">
        <v>0</v>
      </c>
      <c r="AB5705">
        <v>59.939046401996173</v>
      </c>
      <c r="AC5705">
        <v>0</v>
      </c>
      <c r="AD5705">
        <v>0</v>
      </c>
      <c r="AE5705">
        <v>83.682416456352172</v>
      </c>
    </row>
    <row r="5706" spans="1:31" x14ac:dyDescent="0.25">
      <c r="A5706">
        <v>1882507</v>
      </c>
      <c r="B5706">
        <v>1</v>
      </c>
      <c r="C5706" t="s">
        <v>80</v>
      </c>
      <c r="D5706" t="s">
        <v>96</v>
      </c>
      <c r="E5706" t="s">
        <v>222</v>
      </c>
      <c r="F5706" t="s">
        <v>16307</v>
      </c>
      <c r="G5706" t="s">
        <v>580</v>
      </c>
      <c r="H5706" t="s">
        <v>143</v>
      </c>
      <c r="I5706" t="s">
        <v>135</v>
      </c>
      <c r="J5706" t="s">
        <v>136</v>
      </c>
      <c r="K5706" t="s">
        <v>137</v>
      </c>
      <c r="L5706" t="s">
        <v>16308</v>
      </c>
      <c r="M5706" t="s">
        <v>16309</v>
      </c>
      <c r="N5706">
        <v>0.59111111100000002</v>
      </c>
      <c r="O5706">
        <v>0</v>
      </c>
      <c r="P5706">
        <v>20</v>
      </c>
      <c r="Q5706">
        <v>0</v>
      </c>
      <c r="R5706">
        <v>0</v>
      </c>
      <c r="S5706">
        <v>0</v>
      </c>
      <c r="T5706">
        <v>2</v>
      </c>
      <c r="U5706">
        <v>0</v>
      </c>
      <c r="V5706">
        <v>0</v>
      </c>
      <c r="W5706">
        <v>0</v>
      </c>
      <c r="X5706">
        <v>7.7408928870955727</v>
      </c>
      <c r="Y5706">
        <v>0</v>
      </c>
      <c r="Z5706">
        <v>0</v>
      </c>
      <c r="AA5706">
        <v>0</v>
      </c>
      <c r="AB5706">
        <v>0.67509303750000016</v>
      </c>
      <c r="AC5706">
        <v>0</v>
      </c>
      <c r="AD5706">
        <v>0</v>
      </c>
      <c r="AE5706">
        <v>8.4159859245955726</v>
      </c>
    </row>
    <row r="5707" spans="1:31" x14ac:dyDescent="0.25">
      <c r="A5707">
        <v>1882508</v>
      </c>
      <c r="B5707">
        <v>1</v>
      </c>
      <c r="C5707" t="s">
        <v>81</v>
      </c>
      <c r="D5707" t="s">
        <v>116</v>
      </c>
      <c r="E5707" t="s">
        <v>158</v>
      </c>
      <c r="F5707" t="s">
        <v>16310</v>
      </c>
      <c r="G5707" t="s">
        <v>133</v>
      </c>
      <c r="H5707" t="s">
        <v>134</v>
      </c>
      <c r="I5707" t="s">
        <v>135</v>
      </c>
      <c r="J5707" t="s">
        <v>136</v>
      </c>
      <c r="K5707" t="s">
        <v>137</v>
      </c>
      <c r="L5707" t="s">
        <v>16311</v>
      </c>
      <c r="M5707" t="s">
        <v>16312</v>
      </c>
      <c r="N5707">
        <v>6.0833333000000003E-2</v>
      </c>
      <c r="O5707">
        <v>0</v>
      </c>
      <c r="P5707">
        <v>5047</v>
      </c>
      <c r="Q5707">
        <v>0</v>
      </c>
      <c r="R5707">
        <v>7</v>
      </c>
      <c r="S5707">
        <v>6</v>
      </c>
      <c r="T5707">
        <v>898</v>
      </c>
      <c r="U5707">
        <v>1</v>
      </c>
      <c r="V5707">
        <v>1</v>
      </c>
      <c r="W5707">
        <v>0</v>
      </c>
      <c r="X5707">
        <v>34.000348014331323</v>
      </c>
      <c r="Y5707">
        <v>0</v>
      </c>
      <c r="Z5707">
        <v>0.40892749485453672</v>
      </c>
      <c r="AA5707">
        <v>1.8520159726396621</v>
      </c>
      <c r="AB5707">
        <v>20.630009758982478</v>
      </c>
      <c r="AC5707">
        <v>1.1108075417160024</v>
      </c>
      <c r="AD5707">
        <v>0.15985233250745418</v>
      </c>
      <c r="AE5707">
        <v>58.16196111503146</v>
      </c>
    </row>
    <row r="5708" spans="1:31" x14ac:dyDescent="0.25">
      <c r="A5708">
        <v>1882509</v>
      </c>
      <c r="B5708">
        <v>1</v>
      </c>
      <c r="C5708" t="s">
        <v>80</v>
      </c>
      <c r="D5708" t="s">
        <v>84</v>
      </c>
      <c r="E5708" t="s">
        <v>140</v>
      </c>
      <c r="F5708" t="s">
        <v>16313</v>
      </c>
      <c r="G5708" t="s">
        <v>163</v>
      </c>
      <c r="H5708" t="s">
        <v>143</v>
      </c>
      <c r="I5708" t="s">
        <v>135</v>
      </c>
      <c r="J5708" t="s">
        <v>136</v>
      </c>
      <c r="K5708" t="s">
        <v>137</v>
      </c>
      <c r="L5708" t="s">
        <v>16314</v>
      </c>
      <c r="M5708" t="s">
        <v>16315</v>
      </c>
      <c r="N5708">
        <v>1.5038888880000001</v>
      </c>
      <c r="O5708">
        <v>0</v>
      </c>
      <c r="P5708">
        <v>1</v>
      </c>
      <c r="Q5708">
        <v>0</v>
      </c>
      <c r="R5708">
        <v>0</v>
      </c>
      <c r="S5708">
        <v>0</v>
      </c>
      <c r="T5708">
        <v>0</v>
      </c>
      <c r="U5708">
        <v>0</v>
      </c>
      <c r="V5708">
        <v>0</v>
      </c>
      <c r="W5708">
        <v>0</v>
      </c>
      <c r="X5708">
        <v>0.28062995877120001</v>
      </c>
      <c r="Y5708">
        <v>0</v>
      </c>
      <c r="Z5708">
        <v>0</v>
      </c>
      <c r="AA5708">
        <v>0</v>
      </c>
      <c r="AB5708">
        <v>0</v>
      </c>
      <c r="AC5708">
        <v>0</v>
      </c>
      <c r="AD5708">
        <v>0</v>
      </c>
      <c r="AE5708">
        <v>0.28062995877120001</v>
      </c>
    </row>
    <row r="5709" spans="1:31" x14ac:dyDescent="0.25">
      <c r="A5709">
        <v>1882515</v>
      </c>
      <c r="B5709">
        <v>1</v>
      </c>
      <c r="C5709" t="s">
        <v>80</v>
      </c>
      <c r="D5709" t="s">
        <v>104</v>
      </c>
      <c r="E5709" t="s">
        <v>158</v>
      </c>
      <c r="F5709" t="s">
        <v>16316</v>
      </c>
      <c r="G5709" t="s">
        <v>133</v>
      </c>
      <c r="H5709" t="s">
        <v>134</v>
      </c>
      <c r="I5709" t="s">
        <v>135</v>
      </c>
      <c r="J5709" t="s">
        <v>136</v>
      </c>
      <c r="K5709" t="s">
        <v>137</v>
      </c>
      <c r="L5709" t="s">
        <v>16317</v>
      </c>
      <c r="M5709" t="s">
        <v>16318</v>
      </c>
      <c r="N5709">
        <v>1.657777777</v>
      </c>
      <c r="O5709">
        <v>0</v>
      </c>
      <c r="P5709">
        <v>2</v>
      </c>
      <c r="Q5709">
        <v>0</v>
      </c>
      <c r="R5709">
        <v>12</v>
      </c>
      <c r="S5709">
        <v>0</v>
      </c>
      <c r="T5709">
        <v>1</v>
      </c>
      <c r="U5709">
        <v>0</v>
      </c>
      <c r="V5709">
        <v>0</v>
      </c>
      <c r="W5709">
        <v>0</v>
      </c>
      <c r="X5709">
        <v>2.2549480630488499</v>
      </c>
      <c r="Y5709">
        <v>0</v>
      </c>
      <c r="Z5709">
        <v>20.201152252428756</v>
      </c>
      <c r="AA5709">
        <v>0</v>
      </c>
      <c r="AB5709">
        <v>0.11337132351991779</v>
      </c>
      <c r="AC5709">
        <v>0</v>
      </c>
      <c r="AD5709">
        <v>0</v>
      </c>
      <c r="AE5709">
        <v>22.569471638997523</v>
      </c>
    </row>
    <row r="5710" spans="1:31" x14ac:dyDescent="0.25">
      <c r="A5710">
        <v>1882517</v>
      </c>
      <c r="B5710">
        <v>1</v>
      </c>
      <c r="C5710" t="s">
        <v>80</v>
      </c>
      <c r="D5710" t="s">
        <v>100</v>
      </c>
      <c r="E5710" t="s">
        <v>210</v>
      </c>
      <c r="F5710" t="s">
        <v>1788</v>
      </c>
      <c r="G5710" t="s">
        <v>133</v>
      </c>
      <c r="H5710" t="s">
        <v>134</v>
      </c>
      <c r="I5710" t="s">
        <v>135</v>
      </c>
      <c r="J5710" t="s">
        <v>136</v>
      </c>
      <c r="K5710" t="s">
        <v>137</v>
      </c>
      <c r="L5710" t="s">
        <v>16319</v>
      </c>
      <c r="M5710" t="s">
        <v>16320</v>
      </c>
      <c r="N5710">
        <v>1.5122222219999999</v>
      </c>
      <c r="O5710">
        <v>1</v>
      </c>
      <c r="P5710">
        <v>1265</v>
      </c>
      <c r="Q5710">
        <v>18</v>
      </c>
      <c r="R5710">
        <v>442</v>
      </c>
      <c r="S5710">
        <v>13</v>
      </c>
      <c r="T5710">
        <v>248</v>
      </c>
      <c r="U5710">
        <v>0</v>
      </c>
      <c r="V5710">
        <v>1</v>
      </c>
      <c r="W5710">
        <v>0.65369321612449993</v>
      </c>
      <c r="X5710">
        <v>418.57327913361138</v>
      </c>
      <c r="Y5710">
        <v>572.99419008719747</v>
      </c>
      <c r="Z5710">
        <v>730.94931104691</v>
      </c>
      <c r="AA5710">
        <v>251.34077440833752</v>
      </c>
      <c r="AB5710">
        <v>255.90956718588208</v>
      </c>
      <c r="AC5710">
        <v>0</v>
      </c>
      <c r="AD5710">
        <v>183.97245478598779</v>
      </c>
      <c r="AE5710">
        <v>2414.3932698640506</v>
      </c>
    </row>
    <row r="5711" spans="1:31" x14ac:dyDescent="0.25">
      <c r="A5711">
        <v>1882519</v>
      </c>
      <c r="B5711">
        <v>1</v>
      </c>
      <c r="C5711" t="s">
        <v>81</v>
      </c>
      <c r="D5711" t="s">
        <v>122</v>
      </c>
      <c r="E5711" t="s">
        <v>210</v>
      </c>
      <c r="F5711" t="s">
        <v>9781</v>
      </c>
      <c r="G5711" t="s">
        <v>133</v>
      </c>
      <c r="H5711" t="s">
        <v>134</v>
      </c>
      <c r="I5711" t="s">
        <v>135</v>
      </c>
      <c r="J5711" t="s">
        <v>136</v>
      </c>
      <c r="K5711" t="s">
        <v>137</v>
      </c>
      <c r="L5711" t="s">
        <v>16321</v>
      </c>
      <c r="M5711" t="s">
        <v>16322</v>
      </c>
      <c r="N5711">
        <v>0.45</v>
      </c>
      <c r="O5711">
        <v>23</v>
      </c>
      <c r="P5711">
        <v>692</v>
      </c>
      <c r="Q5711">
        <v>66</v>
      </c>
      <c r="R5711">
        <v>21</v>
      </c>
      <c r="S5711">
        <v>18</v>
      </c>
      <c r="T5711">
        <v>45</v>
      </c>
      <c r="U5711">
        <v>0</v>
      </c>
      <c r="V5711">
        <v>1</v>
      </c>
      <c r="W5711">
        <v>2.3727764476615505</v>
      </c>
      <c r="X5711">
        <v>29.354614739645719</v>
      </c>
      <c r="Y5711">
        <v>28.905627720290902</v>
      </c>
      <c r="Z5711">
        <v>4.0768931189991937</v>
      </c>
      <c r="AA5711">
        <v>20.574649392601831</v>
      </c>
      <c r="AB5711">
        <v>5.7113492119336717</v>
      </c>
      <c r="AC5711">
        <v>0</v>
      </c>
      <c r="AD5711">
        <v>1.5141801331562279</v>
      </c>
      <c r="AE5711">
        <v>92.510090764289089</v>
      </c>
    </row>
    <row r="5712" spans="1:31" x14ac:dyDescent="0.25">
      <c r="A5712">
        <v>1882520</v>
      </c>
      <c r="B5712">
        <v>1</v>
      </c>
      <c r="C5712" t="s">
        <v>81</v>
      </c>
      <c r="D5712" t="s">
        <v>121</v>
      </c>
      <c r="E5712" t="s">
        <v>146</v>
      </c>
      <c r="F5712" t="s">
        <v>16323</v>
      </c>
      <c r="G5712" t="s">
        <v>148</v>
      </c>
      <c r="H5712" t="s">
        <v>143</v>
      </c>
      <c r="I5712" t="s">
        <v>135</v>
      </c>
      <c r="J5712" t="s">
        <v>136</v>
      </c>
      <c r="K5712" t="s">
        <v>137</v>
      </c>
      <c r="L5712" t="s">
        <v>16324</v>
      </c>
      <c r="M5712" t="s">
        <v>16325</v>
      </c>
      <c r="N5712">
        <v>1.659166666</v>
      </c>
      <c r="O5712">
        <v>0</v>
      </c>
      <c r="P5712">
        <v>21</v>
      </c>
      <c r="Q5712">
        <v>0</v>
      </c>
      <c r="R5712">
        <v>1</v>
      </c>
      <c r="S5712">
        <v>0</v>
      </c>
      <c r="T5712">
        <v>1</v>
      </c>
      <c r="U5712">
        <v>0</v>
      </c>
      <c r="V5712">
        <v>0</v>
      </c>
      <c r="W5712">
        <v>0</v>
      </c>
      <c r="X5712">
        <v>3.132034359865794</v>
      </c>
      <c r="Y5712">
        <v>0</v>
      </c>
      <c r="Z5712">
        <v>3.8713176631960584</v>
      </c>
      <c r="AA5712">
        <v>0</v>
      </c>
      <c r="AB5712">
        <v>2.3353726170096483</v>
      </c>
      <c r="AC5712">
        <v>0</v>
      </c>
      <c r="AD5712">
        <v>0</v>
      </c>
      <c r="AE5712">
        <v>9.3387246400715007</v>
      </c>
    </row>
    <row r="5713" spans="1:31" x14ac:dyDescent="0.25">
      <c r="A5713">
        <v>1882522</v>
      </c>
      <c r="B5713">
        <v>1</v>
      </c>
      <c r="C5713" t="s">
        <v>81</v>
      </c>
      <c r="D5713" t="s">
        <v>128</v>
      </c>
      <c r="E5713" t="s">
        <v>131</v>
      </c>
      <c r="F5713" t="s">
        <v>2100</v>
      </c>
      <c r="G5713" t="s">
        <v>133</v>
      </c>
      <c r="H5713" t="s">
        <v>134</v>
      </c>
      <c r="I5713" t="s">
        <v>135</v>
      </c>
      <c r="J5713" t="s">
        <v>136</v>
      </c>
      <c r="K5713" t="s">
        <v>137</v>
      </c>
      <c r="L5713" t="s">
        <v>16326</v>
      </c>
      <c r="M5713" t="s">
        <v>16327</v>
      </c>
      <c r="N5713">
        <v>1.7583333329999999</v>
      </c>
      <c r="O5713">
        <v>3</v>
      </c>
      <c r="P5713">
        <v>1</v>
      </c>
      <c r="Q5713">
        <v>21</v>
      </c>
      <c r="R5713">
        <v>7</v>
      </c>
      <c r="S5713">
        <v>8</v>
      </c>
      <c r="T5713">
        <v>0</v>
      </c>
      <c r="U5713">
        <v>0</v>
      </c>
      <c r="V5713">
        <v>0</v>
      </c>
      <c r="W5713">
        <v>3.1834958695276536</v>
      </c>
      <c r="X5713">
        <v>0.21876303623460003</v>
      </c>
      <c r="Y5713">
        <v>169.64629079114928</v>
      </c>
      <c r="Z5713">
        <v>12.44868427325928</v>
      </c>
      <c r="AA5713">
        <v>100.59145959598281</v>
      </c>
      <c r="AB5713">
        <v>0</v>
      </c>
      <c r="AC5713">
        <v>0</v>
      </c>
      <c r="AD5713">
        <v>0</v>
      </c>
      <c r="AE5713">
        <v>286.08869356615367</v>
      </c>
    </row>
    <row r="5714" spans="1:31" x14ac:dyDescent="0.25">
      <c r="A5714">
        <v>1882523</v>
      </c>
      <c r="B5714">
        <v>1</v>
      </c>
      <c r="C5714" t="s">
        <v>80</v>
      </c>
      <c r="D5714" t="s">
        <v>93</v>
      </c>
      <c r="E5714" t="s">
        <v>210</v>
      </c>
      <c r="F5714" t="s">
        <v>16328</v>
      </c>
      <c r="G5714" t="s">
        <v>133</v>
      </c>
      <c r="H5714" t="s">
        <v>134</v>
      </c>
      <c r="I5714" t="s">
        <v>135</v>
      </c>
      <c r="J5714" t="s">
        <v>136</v>
      </c>
      <c r="K5714" t="s">
        <v>137</v>
      </c>
      <c r="L5714" t="s">
        <v>16329</v>
      </c>
      <c r="M5714" t="s">
        <v>16330</v>
      </c>
      <c r="N5714">
        <v>0.74694444400000004</v>
      </c>
      <c r="O5714">
        <v>0</v>
      </c>
      <c r="P5714">
        <v>234</v>
      </c>
      <c r="Q5714">
        <v>2</v>
      </c>
      <c r="R5714">
        <v>47</v>
      </c>
      <c r="S5714">
        <v>5</v>
      </c>
      <c r="T5714">
        <v>39</v>
      </c>
      <c r="U5714">
        <v>0</v>
      </c>
      <c r="V5714">
        <v>0</v>
      </c>
      <c r="W5714">
        <v>0</v>
      </c>
      <c r="X5714">
        <v>26.14047485234892</v>
      </c>
      <c r="Y5714">
        <v>90.731767696298732</v>
      </c>
      <c r="Z5714">
        <v>118.91359252516094</v>
      </c>
      <c r="AA5714">
        <v>153.93422438016856</v>
      </c>
      <c r="AB5714">
        <v>26.478952985084273</v>
      </c>
      <c r="AC5714">
        <v>0</v>
      </c>
      <c r="AD5714">
        <v>0</v>
      </c>
      <c r="AE5714">
        <v>416.19901243906139</v>
      </c>
    </row>
    <row r="5715" spans="1:31" x14ac:dyDescent="0.25">
      <c r="A5715">
        <v>1882524</v>
      </c>
      <c r="B5715">
        <v>1</v>
      </c>
      <c r="C5715" t="s">
        <v>81</v>
      </c>
      <c r="D5715" t="s">
        <v>123</v>
      </c>
      <c r="E5715" t="s">
        <v>169</v>
      </c>
      <c r="F5715" t="s">
        <v>16331</v>
      </c>
      <c r="G5715" t="s">
        <v>624</v>
      </c>
      <c r="H5715" t="s">
        <v>143</v>
      </c>
      <c r="I5715" t="s">
        <v>135</v>
      </c>
      <c r="J5715" t="s">
        <v>136</v>
      </c>
      <c r="K5715" t="s">
        <v>137</v>
      </c>
      <c r="L5715" t="s">
        <v>16332</v>
      </c>
      <c r="M5715" t="s">
        <v>16333</v>
      </c>
      <c r="N5715">
        <v>1.2919444440000001</v>
      </c>
      <c r="O5715">
        <v>0</v>
      </c>
      <c r="P5715">
        <v>1</v>
      </c>
      <c r="Q5715">
        <v>0</v>
      </c>
      <c r="R5715">
        <v>0</v>
      </c>
      <c r="S5715">
        <v>0</v>
      </c>
      <c r="T5715">
        <v>107</v>
      </c>
      <c r="U5715">
        <v>0</v>
      </c>
      <c r="V5715">
        <v>0</v>
      </c>
      <c r="W5715">
        <v>0</v>
      </c>
      <c r="X5715">
        <v>0.46346730596989333</v>
      </c>
      <c r="Y5715">
        <v>0</v>
      </c>
      <c r="Z5715">
        <v>0</v>
      </c>
      <c r="AA5715">
        <v>0</v>
      </c>
      <c r="AB5715">
        <v>44.352391929453006</v>
      </c>
      <c r="AC5715">
        <v>0</v>
      </c>
      <c r="AD5715">
        <v>0</v>
      </c>
      <c r="AE5715">
        <v>44.815859235422899</v>
      </c>
    </row>
    <row r="5716" spans="1:31" x14ac:dyDescent="0.25">
      <c r="A5716">
        <v>1882525</v>
      </c>
      <c r="B5716">
        <v>1</v>
      </c>
      <c r="C5716" t="s">
        <v>81</v>
      </c>
      <c r="D5716" t="s">
        <v>126</v>
      </c>
      <c r="E5716" t="s">
        <v>131</v>
      </c>
      <c r="F5716" t="s">
        <v>14074</v>
      </c>
      <c r="G5716" t="s">
        <v>133</v>
      </c>
      <c r="H5716" t="s">
        <v>134</v>
      </c>
      <c r="I5716" t="s">
        <v>135</v>
      </c>
      <c r="J5716" t="s">
        <v>136</v>
      </c>
      <c r="K5716" t="s">
        <v>137</v>
      </c>
      <c r="L5716" t="s">
        <v>16334</v>
      </c>
      <c r="M5716" t="s">
        <v>16335</v>
      </c>
      <c r="N5716">
        <v>5.2222221999999999E-2</v>
      </c>
      <c r="O5716">
        <v>0</v>
      </c>
      <c r="P5716">
        <v>757</v>
      </c>
      <c r="Q5716">
        <v>36</v>
      </c>
      <c r="R5716">
        <v>104</v>
      </c>
      <c r="S5716">
        <v>9</v>
      </c>
      <c r="T5716">
        <v>45</v>
      </c>
      <c r="U5716">
        <v>0</v>
      </c>
      <c r="V5716">
        <v>0</v>
      </c>
      <c r="W5716">
        <v>0</v>
      </c>
      <c r="X5716">
        <v>3.6591088282599564</v>
      </c>
      <c r="Y5716">
        <v>16.013453757137722</v>
      </c>
      <c r="Z5716">
        <v>3.05905893579106</v>
      </c>
      <c r="AA5716">
        <v>1.6869303701665157</v>
      </c>
      <c r="AB5716">
        <v>0.93442188670218884</v>
      </c>
      <c r="AC5716">
        <v>0</v>
      </c>
      <c r="AD5716">
        <v>0</v>
      </c>
      <c r="AE5716">
        <v>25.352973778057443</v>
      </c>
    </row>
    <row r="5717" spans="1:31" x14ac:dyDescent="0.25">
      <c r="A5717">
        <v>1882527</v>
      </c>
      <c r="B5717">
        <v>1</v>
      </c>
      <c r="C5717" t="s">
        <v>80</v>
      </c>
      <c r="D5717" t="s">
        <v>94</v>
      </c>
      <c r="E5717" t="s">
        <v>146</v>
      </c>
      <c r="F5717" t="s">
        <v>16336</v>
      </c>
      <c r="G5717" t="s">
        <v>148</v>
      </c>
      <c r="H5717" t="s">
        <v>143</v>
      </c>
      <c r="I5717" t="s">
        <v>135</v>
      </c>
      <c r="J5717" t="s">
        <v>136</v>
      </c>
      <c r="K5717" t="s">
        <v>137</v>
      </c>
      <c r="L5717" t="s">
        <v>16337</v>
      </c>
      <c r="M5717" t="s">
        <v>16338</v>
      </c>
      <c r="N5717">
        <v>1.757777777</v>
      </c>
      <c r="O5717">
        <v>0</v>
      </c>
      <c r="P5717">
        <v>0</v>
      </c>
      <c r="Q5717">
        <v>0</v>
      </c>
      <c r="R5717">
        <v>3</v>
      </c>
      <c r="S5717">
        <v>0</v>
      </c>
      <c r="T5717">
        <v>0</v>
      </c>
      <c r="U5717">
        <v>0</v>
      </c>
      <c r="V5717">
        <v>0</v>
      </c>
      <c r="W5717">
        <v>0</v>
      </c>
      <c r="X5717">
        <v>0</v>
      </c>
      <c r="Y5717">
        <v>0</v>
      </c>
      <c r="Z5717">
        <v>2.8725373287937512</v>
      </c>
      <c r="AA5717">
        <v>0</v>
      </c>
      <c r="AB5717">
        <v>0</v>
      </c>
      <c r="AC5717">
        <v>0</v>
      </c>
      <c r="AD5717">
        <v>0</v>
      </c>
      <c r="AE5717">
        <v>2.8725373287937512</v>
      </c>
    </row>
    <row r="5718" spans="1:31" x14ac:dyDescent="0.25">
      <c r="A5718">
        <v>1882529</v>
      </c>
      <c r="B5718">
        <v>1</v>
      </c>
      <c r="C5718" t="s">
        <v>80</v>
      </c>
      <c r="D5718" t="s">
        <v>110</v>
      </c>
      <c r="E5718" t="s">
        <v>140</v>
      </c>
      <c r="F5718" t="s">
        <v>16339</v>
      </c>
      <c r="G5718" t="s">
        <v>163</v>
      </c>
      <c r="H5718" t="s">
        <v>143</v>
      </c>
      <c r="I5718" t="s">
        <v>135</v>
      </c>
      <c r="J5718" t="s">
        <v>136</v>
      </c>
      <c r="K5718" t="s">
        <v>137</v>
      </c>
      <c r="L5718" t="s">
        <v>16340</v>
      </c>
      <c r="M5718" t="s">
        <v>16341</v>
      </c>
      <c r="N5718">
        <v>2.543055555</v>
      </c>
      <c r="O5718">
        <v>0</v>
      </c>
      <c r="P5718">
        <v>1</v>
      </c>
      <c r="Q5718">
        <v>0</v>
      </c>
      <c r="R5718">
        <v>0</v>
      </c>
      <c r="S5718">
        <v>0</v>
      </c>
      <c r="T5718">
        <v>0</v>
      </c>
      <c r="U5718">
        <v>0</v>
      </c>
      <c r="V5718">
        <v>0</v>
      </c>
      <c r="W5718">
        <v>0</v>
      </c>
      <c r="X5718">
        <v>0.52868626704530552</v>
      </c>
      <c r="Y5718">
        <v>0</v>
      </c>
      <c r="Z5718">
        <v>0</v>
      </c>
      <c r="AA5718">
        <v>0</v>
      </c>
      <c r="AB5718">
        <v>0</v>
      </c>
      <c r="AC5718">
        <v>0</v>
      </c>
      <c r="AD5718">
        <v>0</v>
      </c>
      <c r="AE5718">
        <v>0.52868626704530552</v>
      </c>
    </row>
    <row r="5719" spans="1:31" x14ac:dyDescent="0.25">
      <c r="A5719">
        <v>1882530</v>
      </c>
      <c r="B5719">
        <v>1</v>
      </c>
      <c r="C5719" t="s">
        <v>80</v>
      </c>
      <c r="D5719" t="s">
        <v>96</v>
      </c>
      <c r="E5719" t="s">
        <v>140</v>
      </c>
      <c r="F5719" t="s">
        <v>16342</v>
      </c>
      <c r="G5719" t="s">
        <v>163</v>
      </c>
      <c r="H5719" t="s">
        <v>143</v>
      </c>
      <c r="I5719" t="s">
        <v>135</v>
      </c>
      <c r="J5719" t="s">
        <v>136</v>
      </c>
      <c r="K5719" t="s">
        <v>137</v>
      </c>
      <c r="L5719" t="s">
        <v>16343</v>
      </c>
      <c r="M5719" t="s">
        <v>16344</v>
      </c>
      <c r="N5719">
        <v>1.629444444</v>
      </c>
      <c r="O5719">
        <v>0</v>
      </c>
      <c r="P5719">
        <v>1</v>
      </c>
      <c r="Q5719">
        <v>0</v>
      </c>
      <c r="R5719">
        <v>0</v>
      </c>
      <c r="S5719">
        <v>0</v>
      </c>
      <c r="T5719">
        <v>0</v>
      </c>
      <c r="U5719">
        <v>0</v>
      </c>
      <c r="V5719">
        <v>0</v>
      </c>
      <c r="W5719">
        <v>0</v>
      </c>
      <c r="X5719">
        <v>1.2005954917059749</v>
      </c>
      <c r="Y5719">
        <v>0</v>
      </c>
      <c r="Z5719">
        <v>0</v>
      </c>
      <c r="AA5719">
        <v>0</v>
      </c>
      <c r="AB5719">
        <v>0</v>
      </c>
      <c r="AC5719">
        <v>0</v>
      </c>
      <c r="AD5719">
        <v>0</v>
      </c>
      <c r="AE5719">
        <v>1.2005954917059749</v>
      </c>
    </row>
    <row r="5720" spans="1:31" x14ac:dyDescent="0.25">
      <c r="A5720">
        <v>1882531</v>
      </c>
      <c r="B5720">
        <v>1</v>
      </c>
      <c r="C5720" t="s">
        <v>81</v>
      </c>
      <c r="D5720" t="s">
        <v>120</v>
      </c>
      <c r="E5720" t="s">
        <v>169</v>
      </c>
      <c r="F5720" t="s">
        <v>3588</v>
      </c>
      <c r="G5720" t="s">
        <v>564</v>
      </c>
      <c r="H5720" t="s">
        <v>143</v>
      </c>
      <c r="I5720" t="s">
        <v>135</v>
      </c>
      <c r="J5720" t="s">
        <v>136</v>
      </c>
      <c r="K5720" t="s">
        <v>137</v>
      </c>
      <c r="L5720" t="s">
        <v>16345</v>
      </c>
      <c r="M5720" t="s">
        <v>16346</v>
      </c>
      <c r="N5720">
        <v>6.0091666659999996</v>
      </c>
      <c r="O5720">
        <v>0</v>
      </c>
      <c r="P5720">
        <v>0</v>
      </c>
      <c r="Q5720">
        <v>0</v>
      </c>
      <c r="R5720">
        <v>8</v>
      </c>
      <c r="S5720">
        <v>0</v>
      </c>
      <c r="T5720">
        <v>1</v>
      </c>
      <c r="U5720">
        <v>0</v>
      </c>
      <c r="V5720">
        <v>0</v>
      </c>
      <c r="W5720">
        <v>0</v>
      </c>
      <c r="X5720">
        <v>0</v>
      </c>
      <c r="Y5720">
        <v>0</v>
      </c>
      <c r="Z5720">
        <v>163.32352274044712</v>
      </c>
      <c r="AA5720">
        <v>0</v>
      </c>
      <c r="AB5720">
        <v>2.7955763744357651</v>
      </c>
      <c r="AC5720">
        <v>0</v>
      </c>
      <c r="AD5720">
        <v>0</v>
      </c>
      <c r="AE5720">
        <v>166.11909911488289</v>
      </c>
    </row>
    <row r="5721" spans="1:31" x14ac:dyDescent="0.25">
      <c r="A5721">
        <v>1882532</v>
      </c>
      <c r="B5721">
        <v>1</v>
      </c>
      <c r="C5721" t="s">
        <v>80</v>
      </c>
      <c r="D5721" t="s">
        <v>105</v>
      </c>
      <c r="E5721" t="s">
        <v>158</v>
      </c>
      <c r="F5721" t="s">
        <v>16347</v>
      </c>
      <c r="G5721" t="s">
        <v>219</v>
      </c>
      <c r="H5721" t="s">
        <v>134</v>
      </c>
      <c r="I5721" t="s">
        <v>135</v>
      </c>
      <c r="J5721" t="s">
        <v>136</v>
      </c>
      <c r="K5721" t="s">
        <v>137</v>
      </c>
      <c r="L5721" t="s">
        <v>16348</v>
      </c>
      <c r="M5721" t="s">
        <v>16349</v>
      </c>
      <c r="N5721">
        <v>2.2625000000000002</v>
      </c>
      <c r="O5721">
        <v>0</v>
      </c>
      <c r="P5721">
        <v>0</v>
      </c>
      <c r="Q5721">
        <v>0</v>
      </c>
      <c r="R5721">
        <v>0</v>
      </c>
      <c r="S5721">
        <v>1</v>
      </c>
      <c r="T5721">
        <v>0</v>
      </c>
      <c r="U5721">
        <v>1</v>
      </c>
      <c r="V5721">
        <v>0</v>
      </c>
      <c r="W5721">
        <v>0</v>
      </c>
      <c r="X5721">
        <v>0</v>
      </c>
      <c r="Y5721">
        <v>0</v>
      </c>
      <c r="Z5721">
        <v>0</v>
      </c>
      <c r="AA5721">
        <v>8.7100878439031106</v>
      </c>
      <c r="AB5721">
        <v>0</v>
      </c>
      <c r="AC5721">
        <v>65.879144329038013</v>
      </c>
      <c r="AD5721">
        <v>0</v>
      </c>
      <c r="AE5721">
        <v>74.589232172941124</v>
      </c>
    </row>
    <row r="5722" spans="1:31" x14ac:dyDescent="0.25">
      <c r="A5722">
        <v>1882535</v>
      </c>
      <c r="B5722">
        <v>1</v>
      </c>
      <c r="C5722" t="s">
        <v>81</v>
      </c>
      <c r="D5722" t="s">
        <v>127</v>
      </c>
      <c r="E5722" t="s">
        <v>169</v>
      </c>
      <c r="F5722" t="s">
        <v>16350</v>
      </c>
      <c r="G5722" t="s">
        <v>183</v>
      </c>
      <c r="H5722" t="s">
        <v>143</v>
      </c>
      <c r="I5722" t="s">
        <v>135</v>
      </c>
      <c r="J5722" t="s">
        <v>136</v>
      </c>
      <c r="K5722" t="s">
        <v>137</v>
      </c>
      <c r="L5722" t="s">
        <v>16351</v>
      </c>
      <c r="M5722" t="s">
        <v>16352</v>
      </c>
      <c r="N5722">
        <v>3.0138888879999999</v>
      </c>
      <c r="O5722">
        <v>0</v>
      </c>
      <c r="P5722">
        <v>69</v>
      </c>
      <c r="Q5722">
        <v>0</v>
      </c>
      <c r="R5722">
        <v>11</v>
      </c>
      <c r="S5722">
        <v>0</v>
      </c>
      <c r="T5722">
        <v>7</v>
      </c>
      <c r="U5722">
        <v>0</v>
      </c>
      <c r="V5722">
        <v>0</v>
      </c>
      <c r="W5722">
        <v>0</v>
      </c>
      <c r="X5722">
        <v>51.830092623264029</v>
      </c>
      <c r="Y5722">
        <v>0</v>
      </c>
      <c r="Z5722">
        <v>53.293927923741997</v>
      </c>
      <c r="AA5722">
        <v>0</v>
      </c>
      <c r="AB5722">
        <v>19.307638931232567</v>
      </c>
      <c r="AC5722">
        <v>0</v>
      </c>
      <c r="AD5722">
        <v>0</v>
      </c>
      <c r="AE5722">
        <v>124.4316594782386</v>
      </c>
    </row>
    <row r="5723" spans="1:31" x14ac:dyDescent="0.25">
      <c r="A5723">
        <v>1882536</v>
      </c>
      <c r="B5723">
        <v>1</v>
      </c>
      <c r="C5723" t="s">
        <v>81</v>
      </c>
      <c r="D5723" t="s">
        <v>118</v>
      </c>
      <c r="E5723" t="s">
        <v>210</v>
      </c>
      <c r="F5723" t="s">
        <v>16353</v>
      </c>
      <c r="G5723" t="s">
        <v>133</v>
      </c>
      <c r="H5723" t="s">
        <v>134</v>
      </c>
      <c r="I5723" t="s">
        <v>135</v>
      </c>
      <c r="J5723" t="s">
        <v>136</v>
      </c>
      <c r="K5723" t="s">
        <v>137</v>
      </c>
      <c r="L5723" t="s">
        <v>16354</v>
      </c>
      <c r="M5723" t="s">
        <v>16355</v>
      </c>
      <c r="N5723">
        <v>0.70611111100000001</v>
      </c>
      <c r="O5723">
        <v>19</v>
      </c>
      <c r="P5723">
        <v>1613</v>
      </c>
      <c r="Q5723">
        <v>49</v>
      </c>
      <c r="R5723">
        <v>128</v>
      </c>
      <c r="S5723">
        <v>9</v>
      </c>
      <c r="T5723">
        <v>100</v>
      </c>
      <c r="U5723">
        <v>0</v>
      </c>
      <c r="V5723">
        <v>0</v>
      </c>
      <c r="W5723">
        <v>4.8536284329403259</v>
      </c>
      <c r="X5723">
        <v>121.23384836032844</v>
      </c>
      <c r="Y5723">
        <v>230.4279589949646</v>
      </c>
      <c r="Z5723">
        <v>147.89625828353996</v>
      </c>
      <c r="AA5723">
        <v>11.71149718281235</v>
      </c>
      <c r="AB5723">
        <v>30.998650011073408</v>
      </c>
      <c r="AC5723">
        <v>0</v>
      </c>
      <c r="AD5723">
        <v>0</v>
      </c>
      <c r="AE5723">
        <v>547.1218412656591</v>
      </c>
    </row>
    <row r="5724" spans="1:31" x14ac:dyDescent="0.25">
      <c r="A5724">
        <v>1882537</v>
      </c>
      <c r="B5724">
        <v>1</v>
      </c>
      <c r="C5724" t="s">
        <v>81</v>
      </c>
      <c r="D5724" t="s">
        <v>120</v>
      </c>
      <c r="E5724" t="s">
        <v>131</v>
      </c>
      <c r="F5724" t="s">
        <v>16356</v>
      </c>
      <c r="G5724" t="s">
        <v>133</v>
      </c>
      <c r="H5724" t="s">
        <v>134</v>
      </c>
      <c r="I5724" t="s">
        <v>135</v>
      </c>
      <c r="J5724" t="s">
        <v>136</v>
      </c>
      <c r="K5724" t="s">
        <v>137</v>
      </c>
      <c r="L5724" t="s">
        <v>16357</v>
      </c>
      <c r="M5724" t="s">
        <v>16358</v>
      </c>
      <c r="N5724">
        <v>0.995</v>
      </c>
      <c r="O5724">
        <v>0</v>
      </c>
      <c r="P5724">
        <v>279</v>
      </c>
      <c r="Q5724">
        <v>4</v>
      </c>
      <c r="R5724">
        <v>17</v>
      </c>
      <c r="S5724">
        <v>0</v>
      </c>
      <c r="T5724">
        <v>25</v>
      </c>
      <c r="U5724">
        <v>0</v>
      </c>
      <c r="V5724">
        <v>0</v>
      </c>
      <c r="W5724">
        <v>0</v>
      </c>
      <c r="X5724">
        <v>54.023756366740585</v>
      </c>
      <c r="Y5724">
        <v>31.72639504984889</v>
      </c>
      <c r="Z5724">
        <v>248.57704901342112</v>
      </c>
      <c r="AA5724">
        <v>0</v>
      </c>
      <c r="AB5724">
        <v>10.917471941168058</v>
      </c>
      <c r="AC5724">
        <v>0</v>
      </c>
      <c r="AD5724">
        <v>0</v>
      </c>
      <c r="AE5724">
        <v>345.24467237117864</v>
      </c>
    </row>
    <row r="5725" spans="1:31" x14ac:dyDescent="0.25">
      <c r="A5725">
        <v>1882539</v>
      </c>
      <c r="B5725">
        <v>1</v>
      </c>
      <c r="C5725" t="s">
        <v>81</v>
      </c>
      <c r="D5725" t="s">
        <v>119</v>
      </c>
      <c r="E5725" t="s">
        <v>146</v>
      </c>
      <c r="F5725" t="s">
        <v>16359</v>
      </c>
      <c r="G5725" t="s">
        <v>148</v>
      </c>
      <c r="H5725" t="s">
        <v>143</v>
      </c>
      <c r="I5725" t="s">
        <v>135</v>
      </c>
      <c r="J5725" t="s">
        <v>136</v>
      </c>
      <c r="K5725" t="s">
        <v>137</v>
      </c>
      <c r="L5725" t="s">
        <v>16360</v>
      </c>
      <c r="M5725" t="s">
        <v>16361</v>
      </c>
      <c r="N5725">
        <v>1.1174999999999999</v>
      </c>
      <c r="O5725">
        <v>0</v>
      </c>
      <c r="P5725">
        <v>5</v>
      </c>
      <c r="Q5725">
        <v>0</v>
      </c>
      <c r="R5725">
        <v>0</v>
      </c>
      <c r="S5725">
        <v>0</v>
      </c>
      <c r="T5725">
        <v>1</v>
      </c>
      <c r="U5725">
        <v>0</v>
      </c>
      <c r="V5725">
        <v>0</v>
      </c>
      <c r="W5725">
        <v>0</v>
      </c>
      <c r="X5725">
        <v>0.65035765632426668</v>
      </c>
      <c r="Y5725">
        <v>0</v>
      </c>
      <c r="Z5725">
        <v>0</v>
      </c>
      <c r="AA5725">
        <v>0</v>
      </c>
      <c r="AB5725">
        <v>0.17061607678393503</v>
      </c>
      <c r="AC5725">
        <v>0</v>
      </c>
      <c r="AD5725">
        <v>0</v>
      </c>
      <c r="AE5725">
        <v>0.82097373310820165</v>
      </c>
    </row>
    <row r="5726" spans="1:31" x14ac:dyDescent="0.25">
      <c r="A5726">
        <v>1882540</v>
      </c>
      <c r="B5726">
        <v>1</v>
      </c>
      <c r="C5726" t="s">
        <v>80</v>
      </c>
      <c r="D5726" t="s">
        <v>90</v>
      </c>
      <c r="E5726" t="s">
        <v>140</v>
      </c>
      <c r="F5726" t="s">
        <v>16362</v>
      </c>
      <c r="G5726" t="s">
        <v>163</v>
      </c>
      <c r="H5726" t="s">
        <v>143</v>
      </c>
      <c r="I5726" t="s">
        <v>135</v>
      </c>
      <c r="J5726" t="s">
        <v>136</v>
      </c>
      <c r="K5726" t="s">
        <v>137</v>
      </c>
      <c r="L5726" t="s">
        <v>16363</v>
      </c>
      <c r="M5726" t="s">
        <v>16364</v>
      </c>
      <c r="N5726">
        <v>1.348055555</v>
      </c>
      <c r="O5726">
        <v>0</v>
      </c>
      <c r="P5726">
        <v>1</v>
      </c>
      <c r="Q5726">
        <v>0</v>
      </c>
      <c r="R5726">
        <v>0</v>
      </c>
      <c r="S5726">
        <v>0</v>
      </c>
      <c r="T5726">
        <v>0</v>
      </c>
      <c r="U5726">
        <v>0</v>
      </c>
      <c r="V5726">
        <v>0</v>
      </c>
      <c r="W5726">
        <v>0</v>
      </c>
      <c r="X5726">
        <v>0.69804116755799994</v>
      </c>
      <c r="Y5726">
        <v>0</v>
      </c>
      <c r="Z5726">
        <v>0</v>
      </c>
      <c r="AA5726">
        <v>0</v>
      </c>
      <c r="AB5726">
        <v>0</v>
      </c>
      <c r="AC5726">
        <v>0</v>
      </c>
      <c r="AD5726">
        <v>0</v>
      </c>
      <c r="AE5726">
        <v>0.69804116755799994</v>
      </c>
    </row>
    <row r="5727" spans="1:31" x14ac:dyDescent="0.25">
      <c r="A5727">
        <v>1882542</v>
      </c>
      <c r="B5727">
        <v>1</v>
      </c>
      <c r="C5727" t="s">
        <v>81</v>
      </c>
      <c r="D5727" t="s">
        <v>115</v>
      </c>
      <c r="E5727" t="s">
        <v>140</v>
      </c>
      <c r="F5727" t="s">
        <v>16365</v>
      </c>
      <c r="G5727" t="s">
        <v>163</v>
      </c>
      <c r="H5727" t="s">
        <v>143</v>
      </c>
      <c r="I5727" t="s">
        <v>135</v>
      </c>
      <c r="J5727" t="s">
        <v>136</v>
      </c>
      <c r="K5727" t="s">
        <v>137</v>
      </c>
      <c r="L5727" t="s">
        <v>16366</v>
      </c>
      <c r="M5727" t="s">
        <v>16367</v>
      </c>
      <c r="N5727">
        <v>1.420555555</v>
      </c>
      <c r="O5727">
        <v>0</v>
      </c>
      <c r="P5727">
        <v>1</v>
      </c>
      <c r="Q5727">
        <v>0</v>
      </c>
      <c r="R5727">
        <v>0</v>
      </c>
      <c r="S5727">
        <v>0</v>
      </c>
      <c r="T5727">
        <v>0</v>
      </c>
      <c r="U5727">
        <v>0</v>
      </c>
      <c r="V5727">
        <v>0</v>
      </c>
      <c r="W5727">
        <v>0</v>
      </c>
      <c r="X5727">
        <v>0.13094270027968835</v>
      </c>
      <c r="Y5727">
        <v>0</v>
      </c>
      <c r="Z5727">
        <v>0</v>
      </c>
      <c r="AA5727">
        <v>0</v>
      </c>
      <c r="AB5727">
        <v>0</v>
      </c>
      <c r="AC5727">
        <v>0</v>
      </c>
      <c r="AD5727">
        <v>0</v>
      </c>
      <c r="AE5727">
        <v>0.13094270027968835</v>
      </c>
    </row>
    <row r="5728" spans="1:31" x14ac:dyDescent="0.25">
      <c r="A5728">
        <v>1882546</v>
      </c>
      <c r="B5728">
        <v>1</v>
      </c>
      <c r="C5728" t="s">
        <v>80</v>
      </c>
      <c r="D5728" t="s">
        <v>93</v>
      </c>
      <c r="E5728" t="s">
        <v>210</v>
      </c>
      <c r="F5728" t="s">
        <v>16368</v>
      </c>
      <c r="G5728" t="s">
        <v>133</v>
      </c>
      <c r="H5728" t="s">
        <v>134</v>
      </c>
      <c r="I5728" t="s">
        <v>135</v>
      </c>
      <c r="J5728" t="s">
        <v>136</v>
      </c>
      <c r="K5728" t="s">
        <v>137</v>
      </c>
      <c r="L5728" t="s">
        <v>16369</v>
      </c>
      <c r="M5728" t="s">
        <v>16370</v>
      </c>
      <c r="N5728">
        <v>3.3330555550000001</v>
      </c>
      <c r="O5728">
        <v>1</v>
      </c>
      <c r="P5728">
        <v>0</v>
      </c>
      <c r="Q5728">
        <v>6</v>
      </c>
      <c r="R5728">
        <v>0</v>
      </c>
      <c r="S5728">
        <v>4</v>
      </c>
      <c r="T5728">
        <v>0</v>
      </c>
      <c r="U5728">
        <v>0</v>
      </c>
      <c r="V5728">
        <v>0</v>
      </c>
      <c r="W5728">
        <v>3.5159721769380141</v>
      </c>
      <c r="X5728">
        <v>0</v>
      </c>
      <c r="Y5728">
        <v>336.18058347090442</v>
      </c>
      <c r="Z5728">
        <v>0</v>
      </c>
      <c r="AA5728">
        <v>206.65591647736494</v>
      </c>
      <c r="AB5728">
        <v>0</v>
      </c>
      <c r="AC5728">
        <v>0</v>
      </c>
      <c r="AD5728">
        <v>0</v>
      </c>
      <c r="AE5728">
        <v>546.35247212520744</v>
      </c>
    </row>
    <row r="5729" spans="1:31" x14ac:dyDescent="0.25">
      <c r="A5729">
        <v>1882548</v>
      </c>
      <c r="B5729">
        <v>1</v>
      </c>
      <c r="C5729" t="s">
        <v>81</v>
      </c>
      <c r="D5729" t="s">
        <v>114</v>
      </c>
      <c r="E5729" t="s">
        <v>210</v>
      </c>
      <c r="F5729" t="s">
        <v>15733</v>
      </c>
      <c r="G5729" t="s">
        <v>133</v>
      </c>
      <c r="H5729" t="s">
        <v>134</v>
      </c>
      <c r="I5729" t="s">
        <v>135</v>
      </c>
      <c r="J5729" t="s">
        <v>136</v>
      </c>
      <c r="K5729" t="s">
        <v>137</v>
      </c>
      <c r="L5729" t="s">
        <v>16371</v>
      </c>
      <c r="M5729" t="s">
        <v>16372</v>
      </c>
      <c r="N5729">
        <v>0.11861111100000001</v>
      </c>
      <c r="O5729">
        <v>0</v>
      </c>
      <c r="P5729">
        <v>1609</v>
      </c>
      <c r="Q5729">
        <v>0</v>
      </c>
      <c r="R5729">
        <v>43</v>
      </c>
      <c r="S5729">
        <v>2</v>
      </c>
      <c r="T5729">
        <v>139</v>
      </c>
      <c r="U5729">
        <v>0</v>
      </c>
      <c r="V5729">
        <v>1</v>
      </c>
      <c r="W5729">
        <v>0</v>
      </c>
      <c r="X5729">
        <v>15.491818958740803</v>
      </c>
      <c r="Y5729">
        <v>0</v>
      </c>
      <c r="Z5729">
        <v>0.81956296225794645</v>
      </c>
      <c r="AA5729">
        <v>0.4088436012725653</v>
      </c>
      <c r="AB5729">
        <v>3.1547939268937117</v>
      </c>
      <c r="AC5729">
        <v>0</v>
      </c>
      <c r="AD5729">
        <v>0</v>
      </c>
      <c r="AE5729">
        <v>19.875019449165023</v>
      </c>
    </row>
    <row r="5730" spans="1:31" x14ac:dyDescent="0.25">
      <c r="A5730">
        <v>1882549</v>
      </c>
      <c r="B5730">
        <v>1</v>
      </c>
      <c r="C5730" t="s">
        <v>81</v>
      </c>
      <c r="D5730" t="s">
        <v>123</v>
      </c>
      <c r="E5730" t="s">
        <v>140</v>
      </c>
      <c r="F5730" t="s">
        <v>16373</v>
      </c>
      <c r="G5730" t="s">
        <v>200</v>
      </c>
      <c r="H5730" t="s">
        <v>143</v>
      </c>
      <c r="I5730" t="s">
        <v>135</v>
      </c>
      <c r="J5730" t="s">
        <v>136</v>
      </c>
      <c r="K5730" t="s">
        <v>137</v>
      </c>
      <c r="L5730" t="s">
        <v>16374</v>
      </c>
      <c r="M5730" t="s">
        <v>16375</v>
      </c>
      <c r="N5730">
        <v>2.343611111</v>
      </c>
      <c r="O5730">
        <v>0</v>
      </c>
      <c r="P5730">
        <v>2</v>
      </c>
      <c r="Q5730">
        <v>0</v>
      </c>
      <c r="R5730">
        <v>0</v>
      </c>
      <c r="S5730">
        <v>0</v>
      </c>
      <c r="T5730">
        <v>0</v>
      </c>
      <c r="U5730">
        <v>0</v>
      </c>
      <c r="V5730">
        <v>0</v>
      </c>
      <c r="W5730">
        <v>0</v>
      </c>
      <c r="X5730">
        <v>1.2000413473587201</v>
      </c>
      <c r="Y5730">
        <v>0</v>
      </c>
      <c r="Z5730">
        <v>0</v>
      </c>
      <c r="AA5730">
        <v>0</v>
      </c>
      <c r="AB5730">
        <v>0</v>
      </c>
      <c r="AC5730">
        <v>0</v>
      </c>
      <c r="AD5730">
        <v>0</v>
      </c>
      <c r="AE5730">
        <v>1.2000413473587201</v>
      </c>
    </row>
    <row r="5731" spans="1:31" x14ac:dyDescent="0.25">
      <c r="A5731">
        <v>1882550</v>
      </c>
      <c r="B5731">
        <v>1</v>
      </c>
      <c r="C5731" t="s">
        <v>80</v>
      </c>
      <c r="D5731" t="s">
        <v>111</v>
      </c>
      <c r="E5731" t="s">
        <v>146</v>
      </c>
      <c r="F5731" t="s">
        <v>16376</v>
      </c>
      <c r="G5731" t="s">
        <v>148</v>
      </c>
      <c r="H5731" t="s">
        <v>143</v>
      </c>
      <c r="I5731" t="s">
        <v>135</v>
      </c>
      <c r="J5731" t="s">
        <v>136</v>
      </c>
      <c r="K5731" t="s">
        <v>137</v>
      </c>
      <c r="L5731" t="s">
        <v>16377</v>
      </c>
      <c r="M5731" t="s">
        <v>16378</v>
      </c>
      <c r="N5731">
        <v>0.83972222200000002</v>
      </c>
      <c r="O5731">
        <v>0</v>
      </c>
      <c r="P5731">
        <v>240</v>
      </c>
      <c r="Q5731">
        <v>0</v>
      </c>
      <c r="R5731">
        <v>0</v>
      </c>
      <c r="S5731">
        <v>0</v>
      </c>
      <c r="T5731">
        <v>16</v>
      </c>
      <c r="U5731">
        <v>0</v>
      </c>
      <c r="V5731">
        <v>0</v>
      </c>
      <c r="W5731">
        <v>0</v>
      </c>
      <c r="X5731">
        <v>48.18196121637186</v>
      </c>
      <c r="Y5731">
        <v>0</v>
      </c>
      <c r="Z5731">
        <v>0</v>
      </c>
      <c r="AA5731">
        <v>0</v>
      </c>
      <c r="AB5731">
        <v>5.399857763737959</v>
      </c>
      <c r="AC5731">
        <v>0</v>
      </c>
      <c r="AD5731">
        <v>0</v>
      </c>
      <c r="AE5731">
        <v>53.581818980109816</v>
      </c>
    </row>
    <row r="5732" spans="1:31" x14ac:dyDescent="0.25">
      <c r="A5732">
        <v>1882552</v>
      </c>
      <c r="B5732">
        <v>1</v>
      </c>
      <c r="C5732" t="s">
        <v>80</v>
      </c>
      <c r="D5732" t="s">
        <v>108</v>
      </c>
      <c r="E5732" t="s">
        <v>158</v>
      </c>
      <c r="F5732" t="s">
        <v>16379</v>
      </c>
      <c r="G5732" t="s">
        <v>219</v>
      </c>
      <c r="H5732" t="s">
        <v>134</v>
      </c>
      <c r="I5732" t="s">
        <v>135</v>
      </c>
      <c r="J5732" t="s">
        <v>136</v>
      </c>
      <c r="K5732" t="s">
        <v>137</v>
      </c>
      <c r="L5732" t="s">
        <v>16380</v>
      </c>
      <c r="M5732" t="s">
        <v>16381</v>
      </c>
      <c r="N5732">
        <v>3.6216666659999999</v>
      </c>
      <c r="O5732">
        <v>0</v>
      </c>
      <c r="P5732">
        <v>14</v>
      </c>
      <c r="Q5732">
        <v>0</v>
      </c>
      <c r="R5732">
        <v>5</v>
      </c>
      <c r="S5732">
        <v>0</v>
      </c>
      <c r="T5732">
        <v>3</v>
      </c>
      <c r="U5732">
        <v>0</v>
      </c>
      <c r="V5732">
        <v>0</v>
      </c>
      <c r="W5732">
        <v>0</v>
      </c>
      <c r="X5732">
        <v>10.270783784471519</v>
      </c>
      <c r="Y5732">
        <v>0</v>
      </c>
      <c r="Z5732">
        <v>2.0945670684642543</v>
      </c>
      <c r="AA5732">
        <v>0</v>
      </c>
      <c r="AB5732">
        <v>1.3259791498271669</v>
      </c>
      <c r="AC5732">
        <v>0</v>
      </c>
      <c r="AD5732">
        <v>0</v>
      </c>
      <c r="AE5732">
        <v>13.691330002762939</v>
      </c>
    </row>
    <row r="5733" spans="1:31" x14ac:dyDescent="0.25">
      <c r="A5733">
        <v>1882553</v>
      </c>
      <c r="B5733">
        <v>1</v>
      </c>
      <c r="C5733" t="s">
        <v>81</v>
      </c>
      <c r="D5733" t="s">
        <v>115</v>
      </c>
      <c r="E5733" t="s">
        <v>140</v>
      </c>
      <c r="F5733" t="s">
        <v>16382</v>
      </c>
      <c r="G5733" t="s">
        <v>163</v>
      </c>
      <c r="H5733" t="s">
        <v>143</v>
      </c>
      <c r="I5733" t="s">
        <v>135</v>
      </c>
      <c r="J5733" t="s">
        <v>136</v>
      </c>
      <c r="K5733" t="s">
        <v>137</v>
      </c>
      <c r="L5733" t="s">
        <v>16383</v>
      </c>
      <c r="M5733" t="s">
        <v>16384</v>
      </c>
      <c r="N5733">
        <v>14.623055555000001</v>
      </c>
      <c r="O5733">
        <v>0</v>
      </c>
      <c r="P5733">
        <v>1</v>
      </c>
      <c r="Q5733">
        <v>0</v>
      </c>
      <c r="R5733">
        <v>0</v>
      </c>
      <c r="S5733">
        <v>0</v>
      </c>
      <c r="T5733">
        <v>0</v>
      </c>
      <c r="U5733">
        <v>0</v>
      </c>
      <c r="V5733">
        <v>0</v>
      </c>
      <c r="W5733">
        <v>0</v>
      </c>
      <c r="X5733">
        <v>1.11536686592E-2</v>
      </c>
      <c r="Y5733">
        <v>0</v>
      </c>
      <c r="Z5733">
        <v>0</v>
      </c>
      <c r="AA5733">
        <v>0</v>
      </c>
      <c r="AB5733">
        <v>0</v>
      </c>
      <c r="AC5733">
        <v>0</v>
      </c>
      <c r="AD5733">
        <v>0</v>
      </c>
      <c r="AE5733">
        <v>1.11536686592E-2</v>
      </c>
    </row>
    <row r="5734" spans="1:31" x14ac:dyDescent="0.25">
      <c r="A5734">
        <v>1882554</v>
      </c>
      <c r="B5734">
        <v>1</v>
      </c>
      <c r="C5734" t="s">
        <v>80</v>
      </c>
      <c r="D5734" t="s">
        <v>94</v>
      </c>
      <c r="E5734" t="s">
        <v>146</v>
      </c>
      <c r="F5734" t="s">
        <v>16385</v>
      </c>
      <c r="G5734" t="s">
        <v>1772</v>
      </c>
      <c r="H5734" t="s">
        <v>143</v>
      </c>
      <c r="I5734" t="s">
        <v>135</v>
      </c>
      <c r="J5734" t="s">
        <v>136</v>
      </c>
      <c r="K5734" t="s">
        <v>137</v>
      </c>
      <c r="L5734" t="s">
        <v>16386</v>
      </c>
      <c r="M5734" t="s">
        <v>16387</v>
      </c>
      <c r="N5734">
        <v>2.0444444439999998</v>
      </c>
      <c r="O5734">
        <v>0</v>
      </c>
      <c r="P5734">
        <v>117</v>
      </c>
      <c r="Q5734">
        <v>0</v>
      </c>
      <c r="R5734">
        <v>0</v>
      </c>
      <c r="S5734">
        <v>0</v>
      </c>
      <c r="T5734">
        <v>12</v>
      </c>
      <c r="U5734">
        <v>0</v>
      </c>
      <c r="V5734">
        <v>0</v>
      </c>
      <c r="W5734">
        <v>0</v>
      </c>
      <c r="X5734">
        <v>53.288095552853221</v>
      </c>
      <c r="Y5734">
        <v>0</v>
      </c>
      <c r="Z5734">
        <v>0</v>
      </c>
      <c r="AA5734">
        <v>0</v>
      </c>
      <c r="AB5734">
        <v>16.151524510516481</v>
      </c>
      <c r="AC5734">
        <v>0</v>
      </c>
      <c r="AD5734">
        <v>0</v>
      </c>
      <c r="AE5734">
        <v>69.439620063369702</v>
      </c>
    </row>
    <row r="5735" spans="1:31" x14ac:dyDescent="0.25">
      <c r="A5735">
        <v>1882555</v>
      </c>
      <c r="B5735">
        <v>1</v>
      </c>
      <c r="C5735" t="s">
        <v>81</v>
      </c>
      <c r="D5735" t="s">
        <v>118</v>
      </c>
      <c r="E5735" t="s">
        <v>210</v>
      </c>
      <c r="F5735" t="s">
        <v>16388</v>
      </c>
      <c r="G5735" t="s">
        <v>133</v>
      </c>
      <c r="H5735" t="s">
        <v>134</v>
      </c>
      <c r="I5735" t="s">
        <v>135</v>
      </c>
      <c r="J5735" t="s">
        <v>136</v>
      </c>
      <c r="K5735" t="s">
        <v>137</v>
      </c>
      <c r="L5735" t="s">
        <v>16389</v>
      </c>
      <c r="M5735" t="s">
        <v>16390</v>
      </c>
      <c r="N5735">
        <v>0.18083333300000001</v>
      </c>
      <c r="O5735">
        <v>0</v>
      </c>
      <c r="P5735">
        <v>293</v>
      </c>
      <c r="Q5735">
        <v>8</v>
      </c>
      <c r="R5735">
        <v>84</v>
      </c>
      <c r="S5735">
        <v>10</v>
      </c>
      <c r="T5735">
        <v>64</v>
      </c>
      <c r="U5735">
        <v>1</v>
      </c>
      <c r="V5735">
        <v>0</v>
      </c>
      <c r="W5735">
        <v>0</v>
      </c>
      <c r="X5735">
        <v>12.124965053393474</v>
      </c>
      <c r="Y5735">
        <v>33.238487653651291</v>
      </c>
      <c r="Z5735">
        <v>65.404089599308989</v>
      </c>
      <c r="AA5735">
        <v>100.69565482257573</v>
      </c>
      <c r="AB5735">
        <v>9.1436771937145807</v>
      </c>
      <c r="AC5735">
        <v>143.40581303452419</v>
      </c>
      <c r="AD5735">
        <v>0</v>
      </c>
      <c r="AE5735">
        <v>364.01268735716826</v>
      </c>
    </row>
    <row r="5736" spans="1:31" x14ac:dyDescent="0.25">
      <c r="A5736">
        <v>1882556</v>
      </c>
      <c r="B5736">
        <v>1</v>
      </c>
      <c r="C5736" t="s">
        <v>81</v>
      </c>
      <c r="D5736" t="s">
        <v>112</v>
      </c>
      <c r="E5736" t="s">
        <v>210</v>
      </c>
      <c r="F5736" t="s">
        <v>2156</v>
      </c>
      <c r="G5736" t="s">
        <v>133</v>
      </c>
      <c r="H5736" t="s">
        <v>134</v>
      </c>
      <c r="I5736" t="s">
        <v>135</v>
      </c>
      <c r="J5736" t="s">
        <v>136</v>
      </c>
      <c r="K5736" t="s">
        <v>137</v>
      </c>
      <c r="L5736" t="s">
        <v>16391</v>
      </c>
      <c r="M5736" t="s">
        <v>16392</v>
      </c>
      <c r="N5736">
        <v>0.17222222200000001</v>
      </c>
      <c r="O5736">
        <v>0</v>
      </c>
      <c r="P5736">
        <v>1048</v>
      </c>
      <c r="Q5736">
        <v>5</v>
      </c>
      <c r="R5736">
        <v>28</v>
      </c>
      <c r="S5736">
        <v>6</v>
      </c>
      <c r="T5736">
        <v>49</v>
      </c>
      <c r="U5736">
        <v>0</v>
      </c>
      <c r="V5736">
        <v>0</v>
      </c>
      <c r="W5736">
        <v>0</v>
      </c>
      <c r="X5736">
        <v>13.275609593042642</v>
      </c>
      <c r="Y5736">
        <v>4.407992327073333</v>
      </c>
      <c r="Z5736">
        <v>1.2864146011614219</v>
      </c>
      <c r="AA5736">
        <v>3.0059235714517776</v>
      </c>
      <c r="AB5736">
        <v>3.1506232514873278</v>
      </c>
      <c r="AC5736">
        <v>0</v>
      </c>
      <c r="AD5736">
        <v>0</v>
      </c>
      <c r="AE5736">
        <v>25.126563344216503</v>
      </c>
    </row>
    <row r="5737" spans="1:31" x14ac:dyDescent="0.25">
      <c r="A5737">
        <v>1882557</v>
      </c>
      <c r="B5737">
        <v>1</v>
      </c>
      <c r="C5737" t="s">
        <v>80</v>
      </c>
      <c r="D5737" t="s">
        <v>93</v>
      </c>
      <c r="E5737" t="s">
        <v>146</v>
      </c>
      <c r="F5737" t="s">
        <v>16393</v>
      </c>
      <c r="G5737" t="s">
        <v>148</v>
      </c>
      <c r="H5737" t="s">
        <v>143</v>
      </c>
      <c r="I5737" t="s">
        <v>135</v>
      </c>
      <c r="J5737" t="s">
        <v>136</v>
      </c>
      <c r="K5737" t="s">
        <v>137</v>
      </c>
      <c r="L5737" t="s">
        <v>16394</v>
      </c>
      <c r="M5737" t="s">
        <v>16395</v>
      </c>
      <c r="N5737">
        <v>3.63</v>
      </c>
      <c r="O5737">
        <v>0</v>
      </c>
      <c r="P5737">
        <v>0</v>
      </c>
      <c r="Q5737">
        <v>0</v>
      </c>
      <c r="R5737">
        <v>4</v>
      </c>
      <c r="S5737">
        <v>0</v>
      </c>
      <c r="T5737">
        <v>1</v>
      </c>
      <c r="U5737">
        <v>0</v>
      </c>
      <c r="V5737">
        <v>0</v>
      </c>
      <c r="W5737">
        <v>0</v>
      </c>
      <c r="X5737">
        <v>0</v>
      </c>
      <c r="Y5737">
        <v>0</v>
      </c>
      <c r="Z5737">
        <v>32.823668924449279</v>
      </c>
      <c r="AA5737">
        <v>0</v>
      </c>
      <c r="AB5737">
        <v>5.9750731707457767</v>
      </c>
      <c r="AC5737">
        <v>0</v>
      </c>
      <c r="AD5737">
        <v>0</v>
      </c>
      <c r="AE5737">
        <v>38.798742095195053</v>
      </c>
    </row>
    <row r="5738" spans="1:31" x14ac:dyDescent="0.25">
      <c r="A5738">
        <v>1882559</v>
      </c>
      <c r="B5738">
        <v>1</v>
      </c>
      <c r="C5738" t="s">
        <v>81</v>
      </c>
      <c r="D5738" t="s">
        <v>115</v>
      </c>
      <c r="E5738" t="s">
        <v>131</v>
      </c>
      <c r="F5738" t="s">
        <v>4817</v>
      </c>
      <c r="G5738" t="s">
        <v>133</v>
      </c>
      <c r="H5738" t="s">
        <v>134</v>
      </c>
      <c r="I5738" t="s">
        <v>152</v>
      </c>
      <c r="J5738" t="s">
        <v>136</v>
      </c>
      <c r="K5738" t="s">
        <v>137</v>
      </c>
      <c r="L5738" t="s">
        <v>16396</v>
      </c>
      <c r="M5738" t="s">
        <v>16397</v>
      </c>
      <c r="N5738">
        <v>8.3333330000000001E-3</v>
      </c>
      <c r="O5738">
        <v>0</v>
      </c>
      <c r="P5738">
        <v>1226</v>
      </c>
      <c r="Q5738">
        <v>1</v>
      </c>
      <c r="R5738">
        <v>15</v>
      </c>
      <c r="S5738">
        <v>4</v>
      </c>
      <c r="T5738">
        <v>101</v>
      </c>
      <c r="U5738">
        <v>1</v>
      </c>
      <c r="V5738">
        <v>0</v>
      </c>
      <c r="W5738">
        <v>0</v>
      </c>
      <c r="X5738">
        <v>1.0720554534071247</v>
      </c>
      <c r="Y5738">
        <v>2.1262343184166664E-2</v>
      </c>
      <c r="Z5738">
        <v>4.0283295012175015E-2</v>
      </c>
      <c r="AA5738">
        <v>5.084449618704167E-2</v>
      </c>
      <c r="AB5738">
        <v>0.19962883517653343</v>
      </c>
      <c r="AC5738">
        <v>0.15163152046845002</v>
      </c>
      <c r="AD5738">
        <v>0</v>
      </c>
      <c r="AE5738">
        <v>1.5357059434354914</v>
      </c>
    </row>
    <row r="5739" spans="1:31" x14ac:dyDescent="0.25">
      <c r="A5739">
        <v>1882561</v>
      </c>
      <c r="B5739">
        <v>1</v>
      </c>
      <c r="C5739" t="s">
        <v>81</v>
      </c>
      <c r="D5739" t="s">
        <v>127</v>
      </c>
      <c r="E5739" t="s">
        <v>131</v>
      </c>
      <c r="F5739" t="s">
        <v>16398</v>
      </c>
      <c r="G5739" t="s">
        <v>133</v>
      </c>
      <c r="H5739" t="s">
        <v>134</v>
      </c>
      <c r="I5739" t="s">
        <v>135</v>
      </c>
      <c r="J5739" t="s">
        <v>136</v>
      </c>
      <c r="K5739" t="s">
        <v>137</v>
      </c>
      <c r="L5739" t="s">
        <v>16399</v>
      </c>
      <c r="M5739" t="s">
        <v>16400</v>
      </c>
      <c r="N5739">
        <v>1.268888888</v>
      </c>
      <c r="O5739">
        <v>9</v>
      </c>
      <c r="P5739">
        <v>2579</v>
      </c>
      <c r="Q5739">
        <v>520</v>
      </c>
      <c r="R5739">
        <v>290</v>
      </c>
      <c r="S5739">
        <v>43</v>
      </c>
      <c r="T5739">
        <v>232</v>
      </c>
      <c r="U5739">
        <v>6</v>
      </c>
      <c r="V5739">
        <v>0</v>
      </c>
      <c r="W5739">
        <v>5.3744475843840007</v>
      </c>
      <c r="X5739">
        <v>515.24907321349031</v>
      </c>
      <c r="Y5739">
        <v>1623.1889283136234</v>
      </c>
      <c r="Z5739">
        <v>489.16441962076993</v>
      </c>
      <c r="AA5739">
        <v>700.25904921273843</v>
      </c>
      <c r="AB5739">
        <v>137.05810015478383</v>
      </c>
      <c r="AC5739">
        <v>354.17372608863872</v>
      </c>
      <c r="AD5739">
        <v>0</v>
      </c>
      <c r="AE5739">
        <v>3824.4677441884287</v>
      </c>
    </row>
    <row r="5740" spans="1:31" x14ac:dyDescent="0.25">
      <c r="A5740">
        <v>1882562</v>
      </c>
      <c r="B5740">
        <v>1</v>
      </c>
      <c r="C5740" t="s">
        <v>80</v>
      </c>
      <c r="D5740" t="s">
        <v>92</v>
      </c>
      <c r="E5740" t="s">
        <v>169</v>
      </c>
      <c r="F5740" t="s">
        <v>6390</v>
      </c>
      <c r="G5740" t="s">
        <v>1124</v>
      </c>
      <c r="H5740" t="s">
        <v>143</v>
      </c>
      <c r="I5740" t="s">
        <v>135</v>
      </c>
      <c r="J5740" t="s">
        <v>136</v>
      </c>
      <c r="K5740" t="s">
        <v>137</v>
      </c>
      <c r="L5740" t="s">
        <v>16401</v>
      </c>
      <c r="M5740" t="s">
        <v>16402</v>
      </c>
      <c r="N5740">
        <v>2.5150000000000001</v>
      </c>
      <c r="O5740">
        <v>0</v>
      </c>
      <c r="P5740">
        <v>581</v>
      </c>
      <c r="Q5740">
        <v>0</v>
      </c>
      <c r="R5740">
        <v>1</v>
      </c>
      <c r="S5740">
        <v>0</v>
      </c>
      <c r="T5740">
        <v>18</v>
      </c>
      <c r="U5740">
        <v>0</v>
      </c>
      <c r="V5740">
        <v>0</v>
      </c>
      <c r="W5740">
        <v>0</v>
      </c>
      <c r="X5740">
        <v>339.68444624390617</v>
      </c>
      <c r="Y5740">
        <v>0</v>
      </c>
      <c r="Z5740">
        <v>0.18838299353416665</v>
      </c>
      <c r="AA5740">
        <v>0</v>
      </c>
      <c r="AB5740">
        <v>39.090656918212233</v>
      </c>
      <c r="AC5740">
        <v>0</v>
      </c>
      <c r="AD5740">
        <v>0</v>
      </c>
      <c r="AE5740">
        <v>378.96348615565256</v>
      </c>
    </row>
    <row r="5741" spans="1:31" x14ac:dyDescent="0.25">
      <c r="A5741">
        <v>1882563</v>
      </c>
      <c r="B5741">
        <v>1</v>
      </c>
      <c r="C5741" t="s">
        <v>80</v>
      </c>
      <c r="D5741" t="s">
        <v>100</v>
      </c>
      <c r="E5741" t="s">
        <v>131</v>
      </c>
      <c r="F5741" t="s">
        <v>265</v>
      </c>
      <c r="G5741" t="s">
        <v>133</v>
      </c>
      <c r="H5741" t="s">
        <v>134</v>
      </c>
      <c r="I5741" t="s">
        <v>135</v>
      </c>
      <c r="J5741" t="s">
        <v>136</v>
      </c>
      <c r="K5741" t="s">
        <v>137</v>
      </c>
      <c r="L5741" t="s">
        <v>16403</v>
      </c>
      <c r="M5741" t="s">
        <v>16404</v>
      </c>
      <c r="N5741">
        <v>1.601111111</v>
      </c>
      <c r="O5741">
        <v>1</v>
      </c>
      <c r="P5741">
        <v>13</v>
      </c>
      <c r="Q5741">
        <v>3</v>
      </c>
      <c r="R5741">
        <v>29</v>
      </c>
      <c r="S5741">
        <v>11</v>
      </c>
      <c r="T5741">
        <v>6</v>
      </c>
      <c r="U5741">
        <v>1</v>
      </c>
      <c r="V5741">
        <v>0</v>
      </c>
      <c r="W5741">
        <v>0.37260270868455558</v>
      </c>
      <c r="X5741">
        <v>10.701219782717279</v>
      </c>
      <c r="Y5741">
        <v>17.303664416493064</v>
      </c>
      <c r="Z5741">
        <v>76.279538098323286</v>
      </c>
      <c r="AA5741">
        <v>108.40362988968518</v>
      </c>
      <c r="AB5741">
        <v>6.7579481420191394</v>
      </c>
      <c r="AC5741">
        <v>29.87880897004532</v>
      </c>
      <c r="AD5741">
        <v>0</v>
      </c>
      <c r="AE5741">
        <v>249.69741200796784</v>
      </c>
    </row>
    <row r="5742" spans="1:31" x14ac:dyDescent="0.25">
      <c r="A5742">
        <v>1882566</v>
      </c>
      <c r="B5742">
        <v>1</v>
      </c>
      <c r="C5742" t="s">
        <v>80</v>
      </c>
      <c r="D5742" t="s">
        <v>110</v>
      </c>
      <c r="E5742" t="s">
        <v>140</v>
      </c>
      <c r="F5742" t="s">
        <v>16405</v>
      </c>
      <c r="G5742" t="s">
        <v>163</v>
      </c>
      <c r="H5742" t="s">
        <v>143</v>
      </c>
      <c r="I5742" t="s">
        <v>135</v>
      </c>
      <c r="J5742" t="s">
        <v>136</v>
      </c>
      <c r="K5742" t="s">
        <v>137</v>
      </c>
      <c r="L5742" t="s">
        <v>16406</v>
      </c>
      <c r="M5742" t="s">
        <v>16407</v>
      </c>
      <c r="N5742">
        <v>1.981666666</v>
      </c>
      <c r="O5742">
        <v>0</v>
      </c>
      <c r="P5742">
        <v>1</v>
      </c>
      <c r="Q5742">
        <v>0</v>
      </c>
      <c r="R5742">
        <v>0</v>
      </c>
      <c r="S5742">
        <v>0</v>
      </c>
      <c r="T5742">
        <v>0</v>
      </c>
      <c r="U5742">
        <v>0</v>
      </c>
      <c r="V5742">
        <v>0</v>
      </c>
      <c r="W5742">
        <v>0</v>
      </c>
      <c r="X5742">
        <v>0</v>
      </c>
      <c r="Y5742">
        <v>0</v>
      </c>
      <c r="Z5742">
        <v>0</v>
      </c>
      <c r="AA5742">
        <v>0</v>
      </c>
      <c r="AB5742">
        <v>0</v>
      </c>
      <c r="AC5742">
        <v>0</v>
      </c>
      <c r="AD5742">
        <v>0</v>
      </c>
      <c r="AE5742">
        <v>0</v>
      </c>
    </row>
    <row r="5743" spans="1:31" x14ac:dyDescent="0.25">
      <c r="A5743">
        <v>1882567</v>
      </c>
      <c r="B5743">
        <v>1</v>
      </c>
      <c r="C5743" t="s">
        <v>80</v>
      </c>
      <c r="D5743" t="s">
        <v>105</v>
      </c>
      <c r="E5743" t="s">
        <v>140</v>
      </c>
      <c r="F5743" t="s">
        <v>16408</v>
      </c>
      <c r="G5743" t="s">
        <v>200</v>
      </c>
      <c r="H5743" t="s">
        <v>143</v>
      </c>
      <c r="I5743" t="s">
        <v>135</v>
      </c>
      <c r="J5743" t="s">
        <v>136</v>
      </c>
      <c r="K5743" t="s">
        <v>137</v>
      </c>
      <c r="L5743" t="s">
        <v>16409</v>
      </c>
      <c r="M5743" t="s">
        <v>16410</v>
      </c>
      <c r="N5743">
        <v>4.3052777769999997</v>
      </c>
      <c r="O5743">
        <v>0</v>
      </c>
      <c r="P5743">
        <v>2</v>
      </c>
      <c r="Q5743">
        <v>0</v>
      </c>
      <c r="R5743">
        <v>0</v>
      </c>
      <c r="S5743">
        <v>0</v>
      </c>
      <c r="T5743">
        <v>0</v>
      </c>
      <c r="U5743">
        <v>0</v>
      </c>
      <c r="V5743">
        <v>0</v>
      </c>
      <c r="W5743">
        <v>0</v>
      </c>
      <c r="X5743">
        <v>1.1746302174069756</v>
      </c>
      <c r="Y5743">
        <v>0</v>
      </c>
      <c r="Z5743">
        <v>0</v>
      </c>
      <c r="AA5743">
        <v>0</v>
      </c>
      <c r="AB5743">
        <v>0</v>
      </c>
      <c r="AC5743">
        <v>0</v>
      </c>
      <c r="AD5743">
        <v>0</v>
      </c>
      <c r="AE5743">
        <v>1.1746302174069756</v>
      </c>
    </row>
    <row r="5744" spans="1:31" x14ac:dyDescent="0.25">
      <c r="A5744">
        <v>1882568</v>
      </c>
      <c r="B5744">
        <v>1</v>
      </c>
      <c r="C5744" t="s">
        <v>80</v>
      </c>
      <c r="D5744" t="s">
        <v>96</v>
      </c>
      <c r="E5744" t="s">
        <v>140</v>
      </c>
      <c r="F5744" t="s">
        <v>6177</v>
      </c>
      <c r="G5744" t="s">
        <v>207</v>
      </c>
      <c r="H5744" t="s">
        <v>143</v>
      </c>
      <c r="I5744" t="s">
        <v>135</v>
      </c>
      <c r="J5744" t="s">
        <v>136</v>
      </c>
      <c r="K5744" t="s">
        <v>137</v>
      </c>
      <c r="L5744" t="s">
        <v>16411</v>
      </c>
      <c r="M5744" t="s">
        <v>16412</v>
      </c>
      <c r="N5744">
        <v>2.3994444439999998</v>
      </c>
      <c r="O5744">
        <v>0</v>
      </c>
      <c r="P5744">
        <v>1</v>
      </c>
      <c r="Q5744">
        <v>0</v>
      </c>
      <c r="R5744">
        <v>0</v>
      </c>
      <c r="S5744">
        <v>0</v>
      </c>
      <c r="T5744">
        <v>0</v>
      </c>
      <c r="U5744">
        <v>0</v>
      </c>
      <c r="V5744">
        <v>0</v>
      </c>
      <c r="W5744">
        <v>0</v>
      </c>
      <c r="X5744">
        <v>2.8839104270229434</v>
      </c>
      <c r="Y5744">
        <v>0</v>
      </c>
      <c r="Z5744">
        <v>0</v>
      </c>
      <c r="AA5744">
        <v>0</v>
      </c>
      <c r="AB5744">
        <v>0</v>
      </c>
      <c r="AC5744">
        <v>0</v>
      </c>
      <c r="AD5744">
        <v>0</v>
      </c>
      <c r="AE5744">
        <v>2.8839104270229434</v>
      </c>
    </row>
    <row r="5745" spans="1:31" x14ac:dyDescent="0.25">
      <c r="A5745">
        <v>1882571</v>
      </c>
      <c r="B5745">
        <v>1</v>
      </c>
      <c r="C5745" t="s">
        <v>81</v>
      </c>
      <c r="D5745" t="s">
        <v>115</v>
      </c>
      <c r="E5745" t="s">
        <v>169</v>
      </c>
      <c r="F5745" t="s">
        <v>14711</v>
      </c>
      <c r="G5745" t="s">
        <v>183</v>
      </c>
      <c r="H5745" t="s">
        <v>143</v>
      </c>
      <c r="I5745" t="s">
        <v>135</v>
      </c>
      <c r="J5745" t="s">
        <v>136</v>
      </c>
      <c r="K5745" t="s">
        <v>137</v>
      </c>
      <c r="L5745" t="s">
        <v>16413</v>
      </c>
      <c r="M5745" t="s">
        <v>16414</v>
      </c>
      <c r="N5745">
        <v>1.024444444</v>
      </c>
      <c r="O5745">
        <v>0</v>
      </c>
      <c r="P5745">
        <v>61</v>
      </c>
      <c r="Q5745">
        <v>0</v>
      </c>
      <c r="R5745">
        <v>2</v>
      </c>
      <c r="S5745">
        <v>0</v>
      </c>
      <c r="T5745">
        <v>1</v>
      </c>
      <c r="U5745">
        <v>0</v>
      </c>
      <c r="V5745">
        <v>0</v>
      </c>
      <c r="W5745">
        <v>0</v>
      </c>
      <c r="X5745">
        <v>8.2464443255347639</v>
      </c>
      <c r="Y5745">
        <v>0</v>
      </c>
      <c r="Z5745">
        <v>0.83209643722084436</v>
      </c>
      <c r="AA5745">
        <v>0</v>
      </c>
      <c r="AB5745">
        <v>2.6223915838724444E-2</v>
      </c>
      <c r="AC5745">
        <v>0</v>
      </c>
      <c r="AD5745">
        <v>0</v>
      </c>
      <c r="AE5745">
        <v>9.1047646785943321</v>
      </c>
    </row>
    <row r="5746" spans="1:31" x14ac:dyDescent="0.25">
      <c r="A5746">
        <v>1882572</v>
      </c>
      <c r="B5746">
        <v>1</v>
      </c>
      <c r="C5746" t="s">
        <v>81</v>
      </c>
      <c r="D5746" t="s">
        <v>128</v>
      </c>
      <c r="E5746" t="s">
        <v>158</v>
      </c>
      <c r="F5746" t="s">
        <v>6458</v>
      </c>
      <c r="G5746" t="s">
        <v>133</v>
      </c>
      <c r="H5746" t="s">
        <v>134</v>
      </c>
      <c r="I5746" t="s">
        <v>135</v>
      </c>
      <c r="J5746" t="s">
        <v>136</v>
      </c>
      <c r="K5746" t="s">
        <v>137</v>
      </c>
      <c r="L5746" t="s">
        <v>16415</v>
      </c>
      <c r="M5746" t="s">
        <v>16416</v>
      </c>
      <c r="N5746">
        <v>0.67638888799999997</v>
      </c>
      <c r="O5746">
        <v>0</v>
      </c>
      <c r="P5746">
        <v>15</v>
      </c>
      <c r="Q5746">
        <v>0</v>
      </c>
      <c r="R5746">
        <v>19</v>
      </c>
      <c r="S5746">
        <v>8</v>
      </c>
      <c r="T5746">
        <v>4</v>
      </c>
      <c r="U5746">
        <v>2</v>
      </c>
      <c r="V5746">
        <v>0</v>
      </c>
      <c r="W5746">
        <v>0</v>
      </c>
      <c r="X5746">
        <v>3.3176878943380288</v>
      </c>
      <c r="Y5746">
        <v>0</v>
      </c>
      <c r="Z5746">
        <v>13.602567620755396</v>
      </c>
      <c r="AA5746">
        <v>526.8266616059301</v>
      </c>
      <c r="AB5746">
        <v>6.7895741751943435</v>
      </c>
      <c r="AC5746">
        <v>87.383535225982271</v>
      </c>
      <c r="AD5746">
        <v>0</v>
      </c>
      <c r="AE5746">
        <v>637.92002652220026</v>
      </c>
    </row>
    <row r="5747" spans="1:31" x14ac:dyDescent="0.25">
      <c r="A5747">
        <v>1882573</v>
      </c>
      <c r="B5747">
        <v>1</v>
      </c>
      <c r="C5747" t="s">
        <v>81</v>
      </c>
      <c r="D5747" t="s">
        <v>113</v>
      </c>
      <c r="E5747" t="s">
        <v>140</v>
      </c>
      <c r="F5747" t="s">
        <v>16417</v>
      </c>
      <c r="G5747" t="s">
        <v>163</v>
      </c>
      <c r="H5747" t="s">
        <v>143</v>
      </c>
      <c r="I5747" t="s">
        <v>135</v>
      </c>
      <c r="J5747" t="s">
        <v>136</v>
      </c>
      <c r="K5747" t="s">
        <v>137</v>
      </c>
      <c r="L5747" t="s">
        <v>16418</v>
      </c>
      <c r="M5747" t="s">
        <v>16419</v>
      </c>
      <c r="N5747">
        <v>2.3416666660000001</v>
      </c>
      <c r="O5747">
        <v>0</v>
      </c>
      <c r="P5747">
        <v>3</v>
      </c>
      <c r="Q5747">
        <v>0</v>
      </c>
      <c r="R5747">
        <v>0</v>
      </c>
      <c r="S5747">
        <v>0</v>
      </c>
      <c r="T5747">
        <v>0</v>
      </c>
      <c r="U5747">
        <v>0</v>
      </c>
      <c r="V5747">
        <v>0</v>
      </c>
      <c r="W5747">
        <v>0</v>
      </c>
      <c r="X5747">
        <v>1.1182039672487503</v>
      </c>
      <c r="Y5747">
        <v>0</v>
      </c>
      <c r="Z5747">
        <v>0</v>
      </c>
      <c r="AA5747">
        <v>0</v>
      </c>
      <c r="AB5747">
        <v>0</v>
      </c>
      <c r="AC5747">
        <v>0</v>
      </c>
      <c r="AD5747">
        <v>0</v>
      </c>
      <c r="AE5747">
        <v>1.1182039672487503</v>
      </c>
    </row>
    <row r="5748" spans="1:31" x14ac:dyDescent="0.25">
      <c r="A5748">
        <v>1882574</v>
      </c>
      <c r="B5748">
        <v>1</v>
      </c>
      <c r="C5748" t="s">
        <v>80</v>
      </c>
      <c r="D5748" t="s">
        <v>105</v>
      </c>
      <c r="E5748" t="s">
        <v>210</v>
      </c>
      <c r="F5748" t="s">
        <v>991</v>
      </c>
      <c r="G5748" t="s">
        <v>133</v>
      </c>
      <c r="H5748" t="s">
        <v>134</v>
      </c>
      <c r="I5748" t="s">
        <v>135</v>
      </c>
      <c r="J5748" t="s">
        <v>136</v>
      </c>
      <c r="K5748" t="s">
        <v>137</v>
      </c>
      <c r="L5748" t="s">
        <v>16420</v>
      </c>
      <c r="M5748" t="s">
        <v>16421</v>
      </c>
      <c r="N5748">
        <v>0.34083333300000002</v>
      </c>
      <c r="O5748">
        <v>15</v>
      </c>
      <c r="P5748">
        <v>726</v>
      </c>
      <c r="Q5748">
        <v>22</v>
      </c>
      <c r="R5748">
        <v>44</v>
      </c>
      <c r="S5748">
        <v>39</v>
      </c>
      <c r="T5748">
        <v>107</v>
      </c>
      <c r="U5748">
        <v>12</v>
      </c>
      <c r="V5748">
        <v>0</v>
      </c>
      <c r="W5748">
        <v>3.9856706160141755</v>
      </c>
      <c r="X5748">
        <v>65.497051375259531</v>
      </c>
      <c r="Y5748">
        <v>30.580081101842783</v>
      </c>
      <c r="Z5748">
        <v>6.8588383651733906</v>
      </c>
      <c r="AA5748">
        <v>100.76797464381106</v>
      </c>
      <c r="AB5748">
        <v>32.12434460459442</v>
      </c>
      <c r="AC5748">
        <v>148.74710321529574</v>
      </c>
      <c r="AD5748">
        <v>0</v>
      </c>
      <c r="AE5748">
        <v>388.56106392199115</v>
      </c>
    </row>
    <row r="5749" spans="1:31" x14ac:dyDescent="0.25">
      <c r="A5749">
        <v>1882576</v>
      </c>
      <c r="B5749">
        <v>1</v>
      </c>
      <c r="C5749" t="s">
        <v>81</v>
      </c>
      <c r="D5749" t="s">
        <v>115</v>
      </c>
      <c r="E5749" t="s">
        <v>146</v>
      </c>
      <c r="F5749" t="s">
        <v>16422</v>
      </c>
      <c r="G5749" t="s">
        <v>363</v>
      </c>
      <c r="H5749" t="s">
        <v>143</v>
      </c>
      <c r="I5749" t="s">
        <v>135</v>
      </c>
      <c r="J5749" t="s">
        <v>136</v>
      </c>
      <c r="K5749" t="s">
        <v>137</v>
      </c>
      <c r="L5749" t="s">
        <v>16423</v>
      </c>
      <c r="M5749" t="s">
        <v>16424</v>
      </c>
      <c r="N5749">
        <v>2.7827777770000002</v>
      </c>
      <c r="O5749">
        <v>0</v>
      </c>
      <c r="P5749">
        <v>75</v>
      </c>
      <c r="Q5749">
        <v>0</v>
      </c>
      <c r="R5749">
        <v>0</v>
      </c>
      <c r="S5749">
        <v>0</v>
      </c>
      <c r="T5749">
        <v>3</v>
      </c>
      <c r="U5749">
        <v>0</v>
      </c>
      <c r="V5749">
        <v>0</v>
      </c>
      <c r="W5749">
        <v>0</v>
      </c>
      <c r="X5749">
        <v>15.096561240111551</v>
      </c>
      <c r="Y5749">
        <v>0</v>
      </c>
      <c r="Z5749">
        <v>0</v>
      </c>
      <c r="AA5749">
        <v>0</v>
      </c>
      <c r="AB5749">
        <v>0.1595925981767661</v>
      </c>
      <c r="AC5749">
        <v>0</v>
      </c>
      <c r="AD5749">
        <v>0</v>
      </c>
      <c r="AE5749">
        <v>15.256153838288318</v>
      </c>
    </row>
    <row r="5750" spans="1:31" x14ac:dyDescent="0.25">
      <c r="A5750">
        <v>1882578</v>
      </c>
      <c r="B5750">
        <v>1</v>
      </c>
      <c r="C5750" t="s">
        <v>81</v>
      </c>
      <c r="D5750" t="s">
        <v>120</v>
      </c>
      <c r="E5750" t="s">
        <v>169</v>
      </c>
      <c r="F5750" t="s">
        <v>4928</v>
      </c>
      <c r="G5750" t="s">
        <v>624</v>
      </c>
      <c r="H5750" t="s">
        <v>143</v>
      </c>
      <c r="I5750" t="s">
        <v>135</v>
      </c>
      <c r="J5750" t="s">
        <v>136</v>
      </c>
      <c r="K5750" t="s">
        <v>137</v>
      </c>
      <c r="L5750" t="s">
        <v>16425</v>
      </c>
      <c r="M5750" t="s">
        <v>16426</v>
      </c>
      <c r="N5750">
        <v>0.65722222200000002</v>
      </c>
      <c r="O5750">
        <v>0</v>
      </c>
      <c r="P5750">
        <v>133</v>
      </c>
      <c r="Q5750">
        <v>0</v>
      </c>
      <c r="R5750">
        <v>14</v>
      </c>
      <c r="S5750">
        <v>0</v>
      </c>
      <c r="T5750">
        <v>9</v>
      </c>
      <c r="U5750">
        <v>0</v>
      </c>
      <c r="V5750">
        <v>0</v>
      </c>
      <c r="W5750">
        <v>0</v>
      </c>
      <c r="X5750">
        <v>13.20792663817978</v>
      </c>
      <c r="Y5750">
        <v>0</v>
      </c>
      <c r="Z5750">
        <v>4.6535295019176193</v>
      </c>
      <c r="AA5750">
        <v>0</v>
      </c>
      <c r="AB5750">
        <v>0.98018802022226681</v>
      </c>
      <c r="AC5750">
        <v>0</v>
      </c>
      <c r="AD5750">
        <v>0</v>
      </c>
      <c r="AE5750">
        <v>18.841644160319667</v>
      </c>
    </row>
    <row r="5751" spans="1:31" x14ac:dyDescent="0.25">
      <c r="A5751">
        <v>1882582</v>
      </c>
      <c r="B5751">
        <v>1</v>
      </c>
      <c r="C5751" t="s">
        <v>80</v>
      </c>
      <c r="D5751" t="s">
        <v>84</v>
      </c>
      <c r="E5751" t="s">
        <v>169</v>
      </c>
      <c r="F5751" t="s">
        <v>16427</v>
      </c>
      <c r="G5751" t="s">
        <v>183</v>
      </c>
      <c r="H5751" t="s">
        <v>143</v>
      </c>
      <c r="I5751" t="s">
        <v>135</v>
      </c>
      <c r="J5751" t="s">
        <v>136</v>
      </c>
      <c r="K5751" t="s">
        <v>137</v>
      </c>
      <c r="L5751" t="s">
        <v>16428</v>
      </c>
      <c r="M5751" t="s">
        <v>16429</v>
      </c>
      <c r="N5751">
        <v>1.8747222219999999</v>
      </c>
      <c r="O5751">
        <v>0</v>
      </c>
      <c r="P5751">
        <v>194</v>
      </c>
      <c r="Q5751">
        <v>0</v>
      </c>
      <c r="R5751">
        <v>0</v>
      </c>
      <c r="S5751">
        <v>0</v>
      </c>
      <c r="T5751">
        <v>15</v>
      </c>
      <c r="U5751">
        <v>0</v>
      </c>
      <c r="V5751">
        <v>0</v>
      </c>
      <c r="W5751">
        <v>0</v>
      </c>
      <c r="X5751">
        <v>93.396915105013079</v>
      </c>
      <c r="Y5751">
        <v>0</v>
      </c>
      <c r="Z5751">
        <v>0</v>
      </c>
      <c r="AA5751">
        <v>0</v>
      </c>
      <c r="AB5751">
        <v>32.007057570515727</v>
      </c>
      <c r="AC5751">
        <v>0</v>
      </c>
      <c r="AD5751">
        <v>0</v>
      </c>
      <c r="AE5751">
        <v>125.40397267552881</v>
      </c>
    </row>
    <row r="5752" spans="1:31" x14ac:dyDescent="0.25">
      <c r="A5752">
        <v>1882583</v>
      </c>
      <c r="B5752">
        <v>1</v>
      </c>
      <c r="C5752" t="s">
        <v>81</v>
      </c>
      <c r="D5752" t="s">
        <v>118</v>
      </c>
      <c r="E5752" t="s">
        <v>169</v>
      </c>
      <c r="F5752" t="s">
        <v>16430</v>
      </c>
      <c r="G5752" t="s">
        <v>183</v>
      </c>
      <c r="H5752" t="s">
        <v>143</v>
      </c>
      <c r="I5752" t="s">
        <v>135</v>
      </c>
      <c r="J5752" t="s">
        <v>136</v>
      </c>
      <c r="K5752" t="s">
        <v>137</v>
      </c>
      <c r="L5752" t="s">
        <v>16431</v>
      </c>
      <c r="M5752" t="s">
        <v>16432</v>
      </c>
      <c r="N5752">
        <v>0.51527777699999999</v>
      </c>
      <c r="O5752">
        <v>0</v>
      </c>
      <c r="P5752">
        <v>57</v>
      </c>
      <c r="Q5752">
        <v>0</v>
      </c>
      <c r="R5752">
        <v>7</v>
      </c>
      <c r="S5752">
        <v>0</v>
      </c>
      <c r="T5752">
        <v>2</v>
      </c>
      <c r="U5752">
        <v>0</v>
      </c>
      <c r="V5752">
        <v>0</v>
      </c>
      <c r="W5752">
        <v>0</v>
      </c>
      <c r="X5752">
        <v>5.5499083225756989</v>
      </c>
      <c r="Y5752">
        <v>0</v>
      </c>
      <c r="Z5752">
        <v>4.1427937276129789</v>
      </c>
      <c r="AA5752">
        <v>0</v>
      </c>
      <c r="AB5752">
        <v>0.27291163959109888</v>
      </c>
      <c r="AC5752">
        <v>0</v>
      </c>
      <c r="AD5752">
        <v>0</v>
      </c>
      <c r="AE5752">
        <v>9.9656136897797776</v>
      </c>
    </row>
    <row r="5753" spans="1:31" x14ac:dyDescent="0.25">
      <c r="A5753">
        <v>1882586</v>
      </c>
      <c r="B5753">
        <v>1</v>
      </c>
      <c r="C5753" t="s">
        <v>80</v>
      </c>
      <c r="D5753" t="s">
        <v>93</v>
      </c>
      <c r="E5753" t="s">
        <v>140</v>
      </c>
      <c r="F5753" t="s">
        <v>16433</v>
      </c>
      <c r="G5753" t="s">
        <v>200</v>
      </c>
      <c r="H5753" t="s">
        <v>143</v>
      </c>
      <c r="I5753" t="s">
        <v>135</v>
      </c>
      <c r="J5753" t="s">
        <v>136</v>
      </c>
      <c r="K5753" t="s">
        <v>137</v>
      </c>
      <c r="L5753" t="s">
        <v>16434</v>
      </c>
      <c r="M5753" t="s">
        <v>16435</v>
      </c>
      <c r="N5753">
        <v>8.8122222220000008</v>
      </c>
      <c r="O5753">
        <v>0</v>
      </c>
      <c r="P5753">
        <v>1</v>
      </c>
      <c r="Q5753">
        <v>0</v>
      </c>
      <c r="R5753">
        <v>0</v>
      </c>
      <c r="S5753">
        <v>0</v>
      </c>
      <c r="T5753">
        <v>0</v>
      </c>
      <c r="U5753">
        <v>0</v>
      </c>
      <c r="V5753">
        <v>0</v>
      </c>
      <c r="W5753">
        <v>0</v>
      </c>
      <c r="X5753">
        <v>1.6219094722140004E-2</v>
      </c>
      <c r="Y5753">
        <v>0</v>
      </c>
      <c r="Z5753">
        <v>0</v>
      </c>
      <c r="AA5753">
        <v>0</v>
      </c>
      <c r="AB5753">
        <v>0</v>
      </c>
      <c r="AC5753">
        <v>0</v>
      </c>
      <c r="AD5753">
        <v>0</v>
      </c>
      <c r="AE5753">
        <v>1.6219094722140004E-2</v>
      </c>
    </row>
    <row r="5754" spans="1:31" x14ac:dyDescent="0.25">
      <c r="A5754">
        <v>1882588</v>
      </c>
      <c r="B5754">
        <v>1</v>
      </c>
      <c r="C5754" t="s">
        <v>81</v>
      </c>
      <c r="D5754" t="s">
        <v>118</v>
      </c>
      <c r="E5754" t="s">
        <v>210</v>
      </c>
      <c r="F5754" t="s">
        <v>16353</v>
      </c>
      <c r="G5754" t="s">
        <v>133</v>
      </c>
      <c r="H5754" t="s">
        <v>134</v>
      </c>
      <c r="I5754" t="s">
        <v>135</v>
      </c>
      <c r="J5754" t="s">
        <v>136</v>
      </c>
      <c r="K5754" t="s">
        <v>137</v>
      </c>
      <c r="L5754" t="s">
        <v>16436</v>
      </c>
      <c r="M5754" t="s">
        <v>16437</v>
      </c>
      <c r="N5754">
        <v>0.53694444399999997</v>
      </c>
      <c r="O5754">
        <v>19</v>
      </c>
      <c r="P5754">
        <v>1487</v>
      </c>
      <c r="Q5754">
        <v>49</v>
      </c>
      <c r="R5754">
        <v>125</v>
      </c>
      <c r="S5754">
        <v>9</v>
      </c>
      <c r="T5754">
        <v>93</v>
      </c>
      <c r="U5754">
        <v>0</v>
      </c>
      <c r="V5754">
        <v>0</v>
      </c>
      <c r="W5754">
        <v>4.4984533190668907</v>
      </c>
      <c r="X5754">
        <v>103.95318632243188</v>
      </c>
      <c r="Y5754">
        <v>185.06274623568805</v>
      </c>
      <c r="Z5754">
        <v>119.8404589358592</v>
      </c>
      <c r="AA5754">
        <v>10.236968542698129</v>
      </c>
      <c r="AB5754">
        <v>21.799105622597104</v>
      </c>
      <c r="AC5754">
        <v>0</v>
      </c>
      <c r="AD5754">
        <v>0</v>
      </c>
      <c r="AE5754">
        <v>445.39091897834129</v>
      </c>
    </row>
    <row r="5755" spans="1:31" x14ac:dyDescent="0.25">
      <c r="A5755">
        <v>1882589</v>
      </c>
      <c r="B5755">
        <v>1</v>
      </c>
      <c r="C5755" t="s">
        <v>80</v>
      </c>
      <c r="D5755" t="s">
        <v>100</v>
      </c>
      <c r="E5755" t="s">
        <v>146</v>
      </c>
      <c r="F5755" t="s">
        <v>16438</v>
      </c>
      <c r="G5755" t="s">
        <v>1124</v>
      </c>
      <c r="H5755" t="s">
        <v>143</v>
      </c>
      <c r="I5755" t="s">
        <v>135</v>
      </c>
      <c r="J5755" t="s">
        <v>136</v>
      </c>
      <c r="K5755" t="s">
        <v>137</v>
      </c>
      <c r="L5755" t="s">
        <v>16439</v>
      </c>
      <c r="M5755" t="s">
        <v>16440</v>
      </c>
      <c r="N5755">
        <v>3.8452777770000002</v>
      </c>
      <c r="O5755">
        <v>0</v>
      </c>
      <c r="P5755">
        <v>112</v>
      </c>
      <c r="Q5755">
        <v>0</v>
      </c>
      <c r="R5755">
        <v>0</v>
      </c>
      <c r="S5755">
        <v>0</v>
      </c>
      <c r="T5755">
        <v>9</v>
      </c>
      <c r="U5755">
        <v>0</v>
      </c>
      <c r="V5755">
        <v>0</v>
      </c>
      <c r="W5755">
        <v>0</v>
      </c>
      <c r="X5755">
        <v>66.501527951374371</v>
      </c>
      <c r="Y5755">
        <v>0</v>
      </c>
      <c r="Z5755">
        <v>0</v>
      </c>
      <c r="AA5755">
        <v>0</v>
      </c>
      <c r="AB5755">
        <v>98.349854462684547</v>
      </c>
      <c r="AC5755">
        <v>0</v>
      </c>
      <c r="AD5755">
        <v>0</v>
      </c>
      <c r="AE5755">
        <v>164.85138241405892</v>
      </c>
    </row>
    <row r="5756" spans="1:31" x14ac:dyDescent="0.25">
      <c r="A5756">
        <v>1882591</v>
      </c>
      <c r="B5756">
        <v>1</v>
      </c>
      <c r="C5756" t="s">
        <v>80</v>
      </c>
      <c r="D5756" t="s">
        <v>93</v>
      </c>
      <c r="E5756" t="s">
        <v>146</v>
      </c>
      <c r="F5756" t="s">
        <v>16441</v>
      </c>
      <c r="G5756" t="s">
        <v>148</v>
      </c>
      <c r="H5756" t="s">
        <v>143</v>
      </c>
      <c r="I5756" t="s">
        <v>135</v>
      </c>
      <c r="J5756" t="s">
        <v>136</v>
      </c>
      <c r="K5756" t="s">
        <v>137</v>
      </c>
      <c r="L5756" t="s">
        <v>16442</v>
      </c>
      <c r="M5756" t="s">
        <v>16443</v>
      </c>
      <c r="N5756">
        <v>2.863888888</v>
      </c>
      <c r="O5756">
        <v>0</v>
      </c>
      <c r="P5756">
        <v>12</v>
      </c>
      <c r="Q5756">
        <v>0</v>
      </c>
      <c r="R5756">
        <v>1</v>
      </c>
      <c r="S5756">
        <v>0</v>
      </c>
      <c r="T5756">
        <v>2</v>
      </c>
      <c r="U5756">
        <v>0</v>
      </c>
      <c r="V5756">
        <v>0</v>
      </c>
      <c r="W5756">
        <v>0</v>
      </c>
      <c r="X5756">
        <v>5.8389611490801379</v>
      </c>
      <c r="Y5756">
        <v>0</v>
      </c>
      <c r="Z5756">
        <v>2.75286622173748</v>
      </c>
      <c r="AA5756">
        <v>0</v>
      </c>
      <c r="AB5756">
        <v>0.11656230389048111</v>
      </c>
      <c r="AC5756">
        <v>0</v>
      </c>
      <c r="AD5756">
        <v>0</v>
      </c>
      <c r="AE5756">
        <v>8.7083896747080995</v>
      </c>
    </row>
    <row r="5757" spans="1:31" x14ac:dyDescent="0.25">
      <c r="A5757">
        <v>1882593</v>
      </c>
      <c r="B5757">
        <v>1</v>
      </c>
      <c r="C5757" t="s">
        <v>81</v>
      </c>
      <c r="D5757" t="s">
        <v>128</v>
      </c>
      <c r="E5757" t="s">
        <v>158</v>
      </c>
      <c r="F5757" t="s">
        <v>16444</v>
      </c>
      <c r="G5757" t="s">
        <v>219</v>
      </c>
      <c r="H5757" t="s">
        <v>134</v>
      </c>
      <c r="I5757" t="s">
        <v>135</v>
      </c>
      <c r="J5757" t="s">
        <v>136</v>
      </c>
      <c r="K5757" t="s">
        <v>137</v>
      </c>
      <c r="L5757" t="s">
        <v>16445</v>
      </c>
      <c r="M5757" t="s">
        <v>16446</v>
      </c>
      <c r="N5757">
        <v>2.3058333329999998</v>
      </c>
      <c r="O5757">
        <v>0</v>
      </c>
      <c r="P5757">
        <v>0</v>
      </c>
      <c r="Q5757">
        <v>1</v>
      </c>
      <c r="R5757">
        <v>0</v>
      </c>
      <c r="S5757">
        <v>1</v>
      </c>
      <c r="T5757">
        <v>0</v>
      </c>
      <c r="U5757">
        <v>0</v>
      </c>
      <c r="V5757">
        <v>0</v>
      </c>
      <c r="W5757">
        <v>0</v>
      </c>
      <c r="X5757">
        <v>0</v>
      </c>
      <c r="Y5757">
        <v>38.875147793473033</v>
      </c>
      <c r="Z5757">
        <v>0</v>
      </c>
      <c r="AA5757">
        <v>105.90804404932</v>
      </c>
      <c r="AB5757">
        <v>0</v>
      </c>
      <c r="AC5757">
        <v>0</v>
      </c>
      <c r="AD5757">
        <v>0</v>
      </c>
      <c r="AE5757">
        <v>144.78319184279303</v>
      </c>
    </row>
    <row r="5758" spans="1:31" x14ac:dyDescent="0.25">
      <c r="A5758">
        <v>1882594</v>
      </c>
      <c r="B5758">
        <v>1</v>
      </c>
      <c r="C5758" t="s">
        <v>80</v>
      </c>
      <c r="D5758" t="s">
        <v>100</v>
      </c>
      <c r="E5758" t="s">
        <v>158</v>
      </c>
      <c r="F5758" t="s">
        <v>16447</v>
      </c>
      <c r="G5758" t="s">
        <v>219</v>
      </c>
      <c r="H5758" t="s">
        <v>134</v>
      </c>
      <c r="I5758" t="s">
        <v>135</v>
      </c>
      <c r="J5758" t="s">
        <v>136</v>
      </c>
      <c r="K5758" t="s">
        <v>137</v>
      </c>
      <c r="L5758" t="s">
        <v>16448</v>
      </c>
      <c r="M5758" t="s">
        <v>16449</v>
      </c>
      <c r="N5758">
        <v>0.89222222200000001</v>
      </c>
      <c r="O5758">
        <v>0</v>
      </c>
      <c r="P5758">
        <v>104</v>
      </c>
      <c r="Q5758">
        <v>0</v>
      </c>
      <c r="R5758">
        <v>31</v>
      </c>
      <c r="S5758">
        <v>0</v>
      </c>
      <c r="T5758">
        <v>9</v>
      </c>
      <c r="U5758">
        <v>0</v>
      </c>
      <c r="V5758">
        <v>0</v>
      </c>
      <c r="W5758">
        <v>0</v>
      </c>
      <c r="X5758">
        <v>20.847932433124733</v>
      </c>
      <c r="Y5758">
        <v>0</v>
      </c>
      <c r="Z5758">
        <v>30.776666596949795</v>
      </c>
      <c r="AA5758">
        <v>0</v>
      </c>
      <c r="AB5758">
        <v>2.6176909875709695</v>
      </c>
      <c r="AC5758">
        <v>0</v>
      </c>
      <c r="AD5758">
        <v>0</v>
      </c>
      <c r="AE5758">
        <v>54.242290017645495</v>
      </c>
    </row>
    <row r="5759" spans="1:31" x14ac:dyDescent="0.25">
      <c r="A5759">
        <v>1882595</v>
      </c>
      <c r="B5759">
        <v>1</v>
      </c>
      <c r="C5759" t="s">
        <v>80</v>
      </c>
      <c r="D5759" t="s">
        <v>107</v>
      </c>
      <c r="E5759" t="s">
        <v>146</v>
      </c>
      <c r="F5759">
        <v>105</v>
      </c>
      <c r="G5759" t="s">
        <v>148</v>
      </c>
      <c r="H5759" t="s">
        <v>143</v>
      </c>
      <c r="I5759" t="s">
        <v>135</v>
      </c>
      <c r="J5759" t="s">
        <v>136</v>
      </c>
      <c r="K5759" t="s">
        <v>137</v>
      </c>
      <c r="L5759" t="s">
        <v>16450</v>
      </c>
      <c r="M5759" t="s">
        <v>16451</v>
      </c>
      <c r="N5759">
        <v>1.616666666</v>
      </c>
      <c r="O5759">
        <v>0</v>
      </c>
      <c r="P5759">
        <v>6</v>
      </c>
      <c r="Q5759">
        <v>0</v>
      </c>
      <c r="R5759">
        <v>0</v>
      </c>
      <c r="S5759">
        <v>0</v>
      </c>
      <c r="T5759">
        <v>1</v>
      </c>
      <c r="U5759">
        <v>0</v>
      </c>
      <c r="V5759">
        <v>0</v>
      </c>
      <c r="W5759">
        <v>0</v>
      </c>
      <c r="X5759">
        <v>0.56455756351545017</v>
      </c>
      <c r="Y5759">
        <v>0</v>
      </c>
      <c r="Z5759">
        <v>0</v>
      </c>
      <c r="AA5759">
        <v>0</v>
      </c>
      <c r="AB5759">
        <v>0</v>
      </c>
      <c r="AC5759">
        <v>0</v>
      </c>
      <c r="AD5759">
        <v>0</v>
      </c>
      <c r="AE5759">
        <v>0.56455756351545017</v>
      </c>
    </row>
    <row r="5760" spans="1:31" x14ac:dyDescent="0.25">
      <c r="A5760">
        <v>1882596</v>
      </c>
      <c r="B5760">
        <v>1</v>
      </c>
      <c r="C5760" t="s">
        <v>80</v>
      </c>
      <c r="D5760" t="s">
        <v>82</v>
      </c>
      <c r="E5760" t="s">
        <v>140</v>
      </c>
      <c r="F5760" t="s">
        <v>16452</v>
      </c>
      <c r="G5760" t="s">
        <v>207</v>
      </c>
      <c r="H5760" t="s">
        <v>143</v>
      </c>
      <c r="I5760" t="s">
        <v>135</v>
      </c>
      <c r="J5760" t="s">
        <v>136</v>
      </c>
      <c r="K5760" t="s">
        <v>137</v>
      </c>
      <c r="L5760" t="s">
        <v>16453</v>
      </c>
      <c r="M5760" t="s">
        <v>16454</v>
      </c>
      <c r="N5760">
        <v>1.76</v>
      </c>
      <c r="O5760">
        <v>0</v>
      </c>
      <c r="P5760">
        <v>0</v>
      </c>
      <c r="Q5760">
        <v>0</v>
      </c>
      <c r="R5760">
        <v>0</v>
      </c>
      <c r="S5760">
        <v>0</v>
      </c>
      <c r="T5760">
        <v>1</v>
      </c>
      <c r="U5760">
        <v>0</v>
      </c>
      <c r="V5760">
        <v>0</v>
      </c>
      <c r="W5760">
        <v>0</v>
      </c>
      <c r="X5760">
        <v>0</v>
      </c>
      <c r="Y5760">
        <v>0</v>
      </c>
      <c r="Z5760">
        <v>0</v>
      </c>
      <c r="AA5760">
        <v>0</v>
      </c>
      <c r="AB5760">
        <v>0.24837135594307</v>
      </c>
      <c r="AC5760">
        <v>0</v>
      </c>
      <c r="AD5760">
        <v>0</v>
      </c>
      <c r="AE5760">
        <v>0.24837135594307</v>
      </c>
    </row>
    <row r="5761" spans="1:31" x14ac:dyDescent="0.25">
      <c r="A5761">
        <v>1882597</v>
      </c>
      <c r="B5761">
        <v>1</v>
      </c>
      <c r="C5761" t="s">
        <v>81</v>
      </c>
      <c r="D5761" t="s">
        <v>123</v>
      </c>
      <c r="E5761" t="s">
        <v>158</v>
      </c>
      <c r="F5761" t="s">
        <v>1710</v>
      </c>
      <c r="G5761" t="s">
        <v>133</v>
      </c>
      <c r="H5761" t="s">
        <v>134</v>
      </c>
      <c r="I5761" t="s">
        <v>135</v>
      </c>
      <c r="J5761" t="s">
        <v>136</v>
      </c>
      <c r="K5761" t="s">
        <v>137</v>
      </c>
      <c r="L5761" t="s">
        <v>16455</v>
      </c>
      <c r="M5761" t="s">
        <v>16456</v>
      </c>
      <c r="N5761">
        <v>0.92222222200000004</v>
      </c>
      <c r="O5761">
        <v>0</v>
      </c>
      <c r="P5761">
        <v>16</v>
      </c>
      <c r="Q5761">
        <v>79</v>
      </c>
      <c r="R5761">
        <v>16</v>
      </c>
      <c r="S5761">
        <v>3</v>
      </c>
      <c r="T5761">
        <v>21</v>
      </c>
      <c r="U5761">
        <v>0</v>
      </c>
      <c r="V5761">
        <v>0</v>
      </c>
      <c r="W5761">
        <v>0</v>
      </c>
      <c r="X5761">
        <v>3.002275438864463</v>
      </c>
      <c r="Y5761">
        <v>165.44300072168164</v>
      </c>
      <c r="Z5761">
        <v>13.178696213675305</v>
      </c>
      <c r="AA5761">
        <v>10.905282365861494</v>
      </c>
      <c r="AB5761">
        <v>2.5803905065177051</v>
      </c>
      <c r="AC5761">
        <v>0</v>
      </c>
      <c r="AD5761">
        <v>0</v>
      </c>
      <c r="AE5761">
        <v>195.10964524660062</v>
      </c>
    </row>
    <row r="5762" spans="1:31" x14ac:dyDescent="0.25">
      <c r="A5762">
        <v>1882598</v>
      </c>
      <c r="B5762">
        <v>1</v>
      </c>
      <c r="C5762" t="s">
        <v>81</v>
      </c>
      <c r="D5762" t="s">
        <v>128</v>
      </c>
      <c r="E5762" t="s">
        <v>140</v>
      </c>
      <c r="F5762" t="s">
        <v>16457</v>
      </c>
      <c r="G5762" t="s">
        <v>207</v>
      </c>
      <c r="H5762" t="s">
        <v>143</v>
      </c>
      <c r="I5762" t="s">
        <v>135</v>
      </c>
      <c r="J5762" t="s">
        <v>136</v>
      </c>
      <c r="K5762" t="s">
        <v>137</v>
      </c>
      <c r="L5762" t="s">
        <v>16458</v>
      </c>
      <c r="M5762" t="s">
        <v>16459</v>
      </c>
      <c r="N5762">
        <v>1.126944444</v>
      </c>
      <c r="O5762">
        <v>0</v>
      </c>
      <c r="P5762">
        <v>0</v>
      </c>
      <c r="Q5762">
        <v>0</v>
      </c>
      <c r="R5762">
        <v>0</v>
      </c>
      <c r="S5762">
        <v>0</v>
      </c>
      <c r="T5762">
        <v>1</v>
      </c>
      <c r="U5762">
        <v>0</v>
      </c>
      <c r="V5762">
        <v>0</v>
      </c>
      <c r="W5762">
        <v>0</v>
      </c>
      <c r="X5762">
        <v>0</v>
      </c>
      <c r="Y5762">
        <v>0</v>
      </c>
      <c r="Z5762">
        <v>0</v>
      </c>
      <c r="AA5762">
        <v>0</v>
      </c>
      <c r="AB5762">
        <v>4.104943590657939</v>
      </c>
      <c r="AC5762">
        <v>0</v>
      </c>
      <c r="AD5762">
        <v>0</v>
      </c>
      <c r="AE5762">
        <v>4.104943590657939</v>
      </c>
    </row>
    <row r="5763" spans="1:31" x14ac:dyDescent="0.25">
      <c r="A5763">
        <v>1882599</v>
      </c>
      <c r="B5763">
        <v>1</v>
      </c>
      <c r="C5763" t="s">
        <v>80</v>
      </c>
      <c r="D5763" t="s">
        <v>108</v>
      </c>
      <c r="E5763" t="s">
        <v>158</v>
      </c>
      <c r="F5763" t="s">
        <v>16460</v>
      </c>
      <c r="G5763" t="s">
        <v>133</v>
      </c>
      <c r="H5763" t="s">
        <v>134</v>
      </c>
      <c r="I5763" t="s">
        <v>135</v>
      </c>
      <c r="J5763" t="s">
        <v>136</v>
      </c>
      <c r="K5763" t="s">
        <v>137</v>
      </c>
      <c r="L5763" t="s">
        <v>16461</v>
      </c>
      <c r="M5763" t="s">
        <v>16462</v>
      </c>
      <c r="N5763">
        <v>0.81944444400000005</v>
      </c>
      <c r="O5763">
        <v>0</v>
      </c>
      <c r="P5763">
        <v>277</v>
      </c>
      <c r="Q5763">
        <v>0</v>
      </c>
      <c r="R5763">
        <v>4</v>
      </c>
      <c r="S5763">
        <v>0</v>
      </c>
      <c r="T5763">
        <v>36</v>
      </c>
      <c r="U5763">
        <v>0</v>
      </c>
      <c r="V5763">
        <v>0</v>
      </c>
      <c r="W5763">
        <v>0</v>
      </c>
      <c r="X5763">
        <v>34.586091036389028</v>
      </c>
      <c r="Y5763">
        <v>0</v>
      </c>
      <c r="Z5763">
        <v>0.30886816560730557</v>
      </c>
      <c r="AA5763">
        <v>0</v>
      </c>
      <c r="AB5763">
        <v>15.582482637788253</v>
      </c>
      <c r="AC5763">
        <v>0</v>
      </c>
      <c r="AD5763">
        <v>0</v>
      </c>
      <c r="AE5763">
        <v>50.477441839784589</v>
      </c>
    </row>
    <row r="5764" spans="1:31" x14ac:dyDescent="0.25">
      <c r="A5764">
        <v>1882603</v>
      </c>
      <c r="B5764">
        <v>1</v>
      </c>
      <c r="C5764" t="s">
        <v>80</v>
      </c>
      <c r="D5764" t="s">
        <v>84</v>
      </c>
      <c r="E5764" t="s">
        <v>146</v>
      </c>
      <c r="F5764" t="s">
        <v>16463</v>
      </c>
      <c r="G5764" t="s">
        <v>212</v>
      </c>
      <c r="H5764" t="s">
        <v>143</v>
      </c>
      <c r="I5764" t="s">
        <v>135</v>
      </c>
      <c r="J5764" t="s">
        <v>3</v>
      </c>
      <c r="K5764" t="s">
        <v>137</v>
      </c>
      <c r="L5764" t="s">
        <v>16464</v>
      </c>
      <c r="M5764" t="s">
        <v>16465</v>
      </c>
      <c r="N5764">
        <v>1.301388888</v>
      </c>
      <c r="O5764">
        <v>0</v>
      </c>
      <c r="P5764">
        <v>167</v>
      </c>
      <c r="Q5764">
        <v>0</v>
      </c>
      <c r="R5764">
        <v>0</v>
      </c>
      <c r="S5764">
        <v>0</v>
      </c>
      <c r="T5764">
        <v>64</v>
      </c>
      <c r="U5764">
        <v>0</v>
      </c>
      <c r="V5764">
        <v>1</v>
      </c>
      <c r="W5764">
        <v>0</v>
      </c>
      <c r="X5764">
        <v>55.189469807310914</v>
      </c>
      <c r="Y5764">
        <v>0</v>
      </c>
      <c r="Z5764">
        <v>0</v>
      </c>
      <c r="AA5764">
        <v>0</v>
      </c>
      <c r="AB5764">
        <v>83.226536378028527</v>
      </c>
      <c r="AC5764">
        <v>0</v>
      </c>
      <c r="AD5764">
        <v>52.427711365392184</v>
      </c>
      <c r="AE5764">
        <v>190.84371755073161</v>
      </c>
    </row>
    <row r="5765" spans="1:31" x14ac:dyDescent="0.25">
      <c r="A5765">
        <v>1882604</v>
      </c>
      <c r="B5765">
        <v>1</v>
      </c>
      <c r="C5765" t="s">
        <v>81</v>
      </c>
      <c r="D5765" t="s">
        <v>128</v>
      </c>
      <c r="E5765" t="s">
        <v>131</v>
      </c>
      <c r="F5765" t="s">
        <v>2100</v>
      </c>
      <c r="G5765" t="s">
        <v>133</v>
      </c>
      <c r="H5765" t="s">
        <v>134</v>
      </c>
      <c r="I5765" t="s">
        <v>135</v>
      </c>
      <c r="J5765" t="s">
        <v>136</v>
      </c>
      <c r="K5765" t="s">
        <v>137</v>
      </c>
      <c r="L5765" t="s">
        <v>16466</v>
      </c>
      <c r="M5765" t="s">
        <v>16467</v>
      </c>
      <c r="N5765">
        <v>1.7763888880000001</v>
      </c>
      <c r="O5765">
        <v>3</v>
      </c>
      <c r="P5765">
        <v>1</v>
      </c>
      <c r="Q5765">
        <v>21</v>
      </c>
      <c r="R5765">
        <v>7</v>
      </c>
      <c r="S5765">
        <v>8</v>
      </c>
      <c r="T5765">
        <v>0</v>
      </c>
      <c r="U5765">
        <v>0</v>
      </c>
      <c r="V5765">
        <v>0</v>
      </c>
      <c r="W5765">
        <v>4.032800669512576</v>
      </c>
      <c r="X5765">
        <v>0.27712544798193756</v>
      </c>
      <c r="Y5765">
        <v>188.16420786758354</v>
      </c>
      <c r="Z5765">
        <v>13.834854196195749</v>
      </c>
      <c r="AA5765">
        <v>121.6861713923188</v>
      </c>
      <c r="AB5765">
        <v>0</v>
      </c>
      <c r="AC5765">
        <v>0</v>
      </c>
      <c r="AD5765">
        <v>0</v>
      </c>
      <c r="AE5765">
        <v>327.99515957359262</v>
      </c>
    </row>
    <row r="5766" spans="1:31" x14ac:dyDescent="0.25">
      <c r="A5766">
        <v>1882605</v>
      </c>
      <c r="B5766">
        <v>1</v>
      </c>
      <c r="C5766" t="s">
        <v>81</v>
      </c>
      <c r="D5766" t="s">
        <v>113</v>
      </c>
      <c r="E5766" t="s">
        <v>131</v>
      </c>
      <c r="F5766" t="s">
        <v>16170</v>
      </c>
      <c r="G5766" t="s">
        <v>133</v>
      </c>
      <c r="H5766" t="s">
        <v>134</v>
      </c>
      <c r="I5766" t="s">
        <v>152</v>
      </c>
      <c r="J5766" t="s">
        <v>136</v>
      </c>
      <c r="K5766" t="s">
        <v>137</v>
      </c>
      <c r="L5766" t="s">
        <v>16468</v>
      </c>
      <c r="M5766" t="s">
        <v>16469</v>
      </c>
      <c r="N5766">
        <v>1.3888888E-2</v>
      </c>
      <c r="O5766">
        <v>2</v>
      </c>
      <c r="P5766">
        <v>739</v>
      </c>
      <c r="Q5766">
        <v>26</v>
      </c>
      <c r="R5766">
        <v>269</v>
      </c>
      <c r="S5766">
        <v>4</v>
      </c>
      <c r="T5766">
        <v>24</v>
      </c>
      <c r="U5766">
        <v>1</v>
      </c>
      <c r="V5766">
        <v>0</v>
      </c>
      <c r="W5766">
        <v>1.6092442571958333E-2</v>
      </c>
      <c r="X5766">
        <v>1.716092140477667</v>
      </c>
      <c r="Y5766">
        <v>2.541152970471833</v>
      </c>
      <c r="Z5766">
        <v>5.1317108063467742</v>
      </c>
      <c r="AA5766">
        <v>1.2364446009060832</v>
      </c>
      <c r="AB5766">
        <v>0.38166690767799999</v>
      </c>
      <c r="AC5766">
        <v>1.0445199152533751</v>
      </c>
      <c r="AD5766">
        <v>0</v>
      </c>
      <c r="AE5766">
        <v>12.067679783705689</v>
      </c>
    </row>
    <row r="5767" spans="1:31" x14ac:dyDescent="0.25">
      <c r="A5767">
        <v>1882607</v>
      </c>
      <c r="B5767">
        <v>1</v>
      </c>
      <c r="C5767" t="s">
        <v>80</v>
      </c>
      <c r="D5767" t="s">
        <v>105</v>
      </c>
      <c r="E5767" t="s">
        <v>146</v>
      </c>
      <c r="F5767" t="s">
        <v>16470</v>
      </c>
      <c r="G5767" t="s">
        <v>469</v>
      </c>
      <c r="H5767" t="s">
        <v>143</v>
      </c>
      <c r="I5767" t="s">
        <v>135</v>
      </c>
      <c r="J5767" t="s">
        <v>136</v>
      </c>
      <c r="K5767" t="s">
        <v>137</v>
      </c>
      <c r="L5767" t="s">
        <v>16471</v>
      </c>
      <c r="M5767" t="s">
        <v>16472</v>
      </c>
      <c r="N5767">
        <v>2.688055555</v>
      </c>
      <c r="O5767">
        <v>0</v>
      </c>
      <c r="P5767">
        <v>11</v>
      </c>
      <c r="Q5767">
        <v>0</v>
      </c>
      <c r="R5767">
        <v>0</v>
      </c>
      <c r="S5767">
        <v>0</v>
      </c>
      <c r="T5767">
        <v>7</v>
      </c>
      <c r="U5767">
        <v>0</v>
      </c>
      <c r="V5767">
        <v>0</v>
      </c>
      <c r="W5767">
        <v>0</v>
      </c>
      <c r="X5767">
        <v>16.707303373054664</v>
      </c>
      <c r="Y5767">
        <v>0</v>
      </c>
      <c r="Z5767">
        <v>0</v>
      </c>
      <c r="AA5767">
        <v>0</v>
      </c>
      <c r="AB5767">
        <v>8.3040884862112225</v>
      </c>
      <c r="AC5767">
        <v>0</v>
      </c>
      <c r="AD5767">
        <v>0</v>
      </c>
      <c r="AE5767">
        <v>25.011391859265885</v>
      </c>
    </row>
    <row r="5768" spans="1:31" x14ac:dyDescent="0.25">
      <c r="A5768">
        <v>1882609</v>
      </c>
      <c r="B5768">
        <v>1</v>
      </c>
      <c r="C5768" t="s">
        <v>81</v>
      </c>
      <c r="D5768" t="s">
        <v>115</v>
      </c>
      <c r="E5768" t="s">
        <v>146</v>
      </c>
      <c r="F5768" t="s">
        <v>16473</v>
      </c>
      <c r="G5768" t="s">
        <v>148</v>
      </c>
      <c r="H5768" t="s">
        <v>143</v>
      </c>
      <c r="I5768" t="s">
        <v>135</v>
      </c>
      <c r="J5768" t="s">
        <v>136</v>
      </c>
      <c r="K5768" t="s">
        <v>137</v>
      </c>
      <c r="L5768" t="s">
        <v>16474</v>
      </c>
      <c r="M5768" t="s">
        <v>16475</v>
      </c>
      <c r="N5768">
        <v>8.4519444440000004</v>
      </c>
      <c r="O5768">
        <v>0</v>
      </c>
      <c r="P5768">
        <v>9</v>
      </c>
      <c r="Q5768">
        <v>0</v>
      </c>
      <c r="R5768">
        <v>7</v>
      </c>
      <c r="S5768">
        <v>0</v>
      </c>
      <c r="T5768">
        <v>1</v>
      </c>
      <c r="U5768">
        <v>0</v>
      </c>
      <c r="V5768">
        <v>0</v>
      </c>
      <c r="W5768">
        <v>0</v>
      </c>
      <c r="X5768">
        <v>24.228411466887895</v>
      </c>
      <c r="Y5768">
        <v>0</v>
      </c>
      <c r="Z5768">
        <v>127.25992363070623</v>
      </c>
      <c r="AA5768">
        <v>0</v>
      </c>
      <c r="AB5768">
        <v>4.2990519001849536</v>
      </c>
      <c r="AC5768">
        <v>0</v>
      </c>
      <c r="AD5768">
        <v>0</v>
      </c>
      <c r="AE5768">
        <v>155.78738699777909</v>
      </c>
    </row>
    <row r="5769" spans="1:31" x14ac:dyDescent="0.25">
      <c r="A5769">
        <v>1882610</v>
      </c>
      <c r="B5769">
        <v>1</v>
      </c>
      <c r="C5769" t="s">
        <v>80</v>
      </c>
      <c r="D5769" t="s">
        <v>104</v>
      </c>
      <c r="E5769" t="s">
        <v>210</v>
      </c>
      <c r="F5769" t="s">
        <v>16476</v>
      </c>
      <c r="G5769" t="s">
        <v>133</v>
      </c>
      <c r="H5769" t="s">
        <v>134</v>
      </c>
      <c r="I5769" t="s">
        <v>135</v>
      </c>
      <c r="J5769" t="s">
        <v>136</v>
      </c>
      <c r="K5769" t="s">
        <v>137</v>
      </c>
      <c r="L5769" t="s">
        <v>16477</v>
      </c>
      <c r="M5769" t="s">
        <v>16478</v>
      </c>
      <c r="N5769">
        <v>0.46944444400000002</v>
      </c>
      <c r="O5769">
        <v>1</v>
      </c>
      <c r="P5769">
        <v>340</v>
      </c>
      <c r="Q5769">
        <v>3</v>
      </c>
      <c r="R5769">
        <v>10</v>
      </c>
      <c r="S5769">
        <v>0</v>
      </c>
      <c r="T5769">
        <v>23</v>
      </c>
      <c r="U5769">
        <v>0</v>
      </c>
      <c r="V5769">
        <v>0</v>
      </c>
      <c r="W5769">
        <v>0.77357739158100558</v>
      </c>
      <c r="X5769">
        <v>42.540883990712047</v>
      </c>
      <c r="Y5769">
        <v>1.2395189368186084</v>
      </c>
      <c r="Z5769">
        <v>2.8079148214614973</v>
      </c>
      <c r="AA5769">
        <v>0</v>
      </c>
      <c r="AB5769">
        <v>4.7151269461881009</v>
      </c>
      <c r="AC5769">
        <v>0</v>
      </c>
      <c r="AD5769">
        <v>0</v>
      </c>
      <c r="AE5769">
        <v>52.077022086761254</v>
      </c>
    </row>
    <row r="5770" spans="1:31" x14ac:dyDescent="0.25">
      <c r="A5770">
        <v>1882611</v>
      </c>
      <c r="B5770">
        <v>1</v>
      </c>
      <c r="C5770" t="s">
        <v>80</v>
      </c>
      <c r="D5770" t="s">
        <v>93</v>
      </c>
      <c r="E5770" t="s">
        <v>169</v>
      </c>
      <c r="F5770" t="s">
        <v>16479</v>
      </c>
      <c r="G5770" t="s">
        <v>183</v>
      </c>
      <c r="H5770" t="s">
        <v>143</v>
      </c>
      <c r="I5770" t="s">
        <v>135</v>
      </c>
      <c r="J5770" t="s">
        <v>136</v>
      </c>
      <c r="K5770" t="s">
        <v>137</v>
      </c>
      <c r="L5770" t="s">
        <v>16480</v>
      </c>
      <c r="M5770" t="s">
        <v>16481</v>
      </c>
      <c r="N5770">
        <v>3.6797222220000001</v>
      </c>
      <c r="O5770">
        <v>0</v>
      </c>
      <c r="P5770">
        <v>4</v>
      </c>
      <c r="Q5770">
        <v>0</v>
      </c>
      <c r="R5770">
        <v>28</v>
      </c>
      <c r="S5770">
        <v>0</v>
      </c>
      <c r="T5770">
        <v>11</v>
      </c>
      <c r="U5770">
        <v>0</v>
      </c>
      <c r="V5770">
        <v>0</v>
      </c>
      <c r="W5770">
        <v>0</v>
      </c>
      <c r="X5770">
        <v>4.4730139525735808</v>
      </c>
      <c r="Y5770">
        <v>0</v>
      </c>
      <c r="Z5770">
        <v>241.78563891038246</v>
      </c>
      <c r="AA5770">
        <v>0</v>
      </c>
      <c r="AB5770">
        <v>155.7048450531432</v>
      </c>
      <c r="AC5770">
        <v>0</v>
      </c>
      <c r="AD5770">
        <v>0</v>
      </c>
      <c r="AE5770">
        <v>401.96349791609924</v>
      </c>
    </row>
    <row r="5771" spans="1:31" x14ac:dyDescent="0.25">
      <c r="A5771">
        <v>1882612</v>
      </c>
      <c r="B5771">
        <v>1</v>
      </c>
      <c r="C5771" t="s">
        <v>80</v>
      </c>
      <c r="D5771" t="s">
        <v>108</v>
      </c>
      <c r="E5771" t="s">
        <v>131</v>
      </c>
      <c r="F5771" t="s">
        <v>4243</v>
      </c>
      <c r="G5771" t="s">
        <v>133</v>
      </c>
      <c r="H5771" t="s">
        <v>134</v>
      </c>
      <c r="I5771" t="s">
        <v>135</v>
      </c>
      <c r="J5771" t="s">
        <v>136</v>
      </c>
      <c r="K5771" t="s">
        <v>137</v>
      </c>
      <c r="L5771" t="s">
        <v>16482</v>
      </c>
      <c r="M5771" t="s">
        <v>16483</v>
      </c>
      <c r="N5771">
        <v>0.46305555500000001</v>
      </c>
      <c r="O5771">
        <v>0</v>
      </c>
      <c r="P5771">
        <v>1055</v>
      </c>
      <c r="Q5771">
        <v>2</v>
      </c>
      <c r="R5771">
        <v>415</v>
      </c>
      <c r="S5771">
        <v>8</v>
      </c>
      <c r="T5771">
        <v>205</v>
      </c>
      <c r="U5771">
        <v>0</v>
      </c>
      <c r="V5771">
        <v>0</v>
      </c>
      <c r="W5771">
        <v>0</v>
      </c>
      <c r="X5771">
        <v>103.78461114707528</v>
      </c>
      <c r="Y5771">
        <v>11.78339081779848</v>
      </c>
      <c r="Z5771">
        <v>617.71888360197545</v>
      </c>
      <c r="AA5771">
        <v>26.260613616189048</v>
      </c>
      <c r="AB5771">
        <v>179.39865658589875</v>
      </c>
      <c r="AC5771">
        <v>0</v>
      </c>
      <c r="AD5771">
        <v>0</v>
      </c>
      <c r="AE5771">
        <v>938.94615576893693</v>
      </c>
    </row>
    <row r="5772" spans="1:31" x14ac:dyDescent="0.25">
      <c r="A5772">
        <v>1882613</v>
      </c>
      <c r="B5772">
        <v>1</v>
      </c>
      <c r="C5772" t="s">
        <v>80</v>
      </c>
      <c r="D5772" t="s">
        <v>104</v>
      </c>
      <c r="E5772" t="s">
        <v>140</v>
      </c>
      <c r="F5772" t="s">
        <v>16484</v>
      </c>
      <c r="G5772" t="s">
        <v>200</v>
      </c>
      <c r="H5772" t="s">
        <v>143</v>
      </c>
      <c r="I5772" t="s">
        <v>135</v>
      </c>
      <c r="J5772" t="s">
        <v>136</v>
      </c>
      <c r="K5772" t="s">
        <v>137</v>
      </c>
      <c r="L5772" t="s">
        <v>16485</v>
      </c>
      <c r="M5772" t="s">
        <v>16486</v>
      </c>
      <c r="N5772">
        <v>1.423888888</v>
      </c>
      <c r="O5772">
        <v>0</v>
      </c>
      <c r="P5772">
        <v>2</v>
      </c>
      <c r="Q5772">
        <v>0</v>
      </c>
      <c r="R5772">
        <v>0</v>
      </c>
      <c r="S5772">
        <v>0</v>
      </c>
      <c r="T5772">
        <v>0</v>
      </c>
      <c r="U5772">
        <v>0</v>
      </c>
      <c r="V5772">
        <v>0</v>
      </c>
      <c r="W5772">
        <v>0</v>
      </c>
      <c r="X5772">
        <v>0.58884959828201122</v>
      </c>
      <c r="Y5772">
        <v>0</v>
      </c>
      <c r="Z5772">
        <v>0</v>
      </c>
      <c r="AA5772">
        <v>0</v>
      </c>
      <c r="AB5772">
        <v>0</v>
      </c>
      <c r="AC5772">
        <v>0</v>
      </c>
      <c r="AD5772">
        <v>0</v>
      </c>
      <c r="AE5772">
        <v>0.58884959828201122</v>
      </c>
    </row>
    <row r="5773" spans="1:31" x14ac:dyDescent="0.25">
      <c r="A5773">
        <v>1882616</v>
      </c>
      <c r="B5773">
        <v>1</v>
      </c>
      <c r="C5773" t="s">
        <v>80</v>
      </c>
      <c r="D5773" t="s">
        <v>91</v>
      </c>
      <c r="E5773" t="s">
        <v>158</v>
      </c>
      <c r="F5773" t="s">
        <v>16487</v>
      </c>
      <c r="G5773" t="s">
        <v>219</v>
      </c>
      <c r="H5773" t="s">
        <v>134</v>
      </c>
      <c r="I5773" t="s">
        <v>135</v>
      </c>
      <c r="J5773" t="s">
        <v>136</v>
      </c>
      <c r="K5773" t="s">
        <v>137</v>
      </c>
      <c r="L5773" t="s">
        <v>16488</v>
      </c>
      <c r="M5773" t="s">
        <v>16489</v>
      </c>
      <c r="N5773">
        <v>0.55527777700000003</v>
      </c>
      <c r="O5773">
        <v>0</v>
      </c>
      <c r="P5773">
        <v>1</v>
      </c>
      <c r="Q5773">
        <v>0</v>
      </c>
      <c r="R5773">
        <v>11</v>
      </c>
      <c r="S5773">
        <v>0</v>
      </c>
      <c r="T5773">
        <v>1</v>
      </c>
      <c r="U5773">
        <v>0</v>
      </c>
      <c r="V5773">
        <v>0</v>
      </c>
      <c r="W5773">
        <v>0</v>
      </c>
      <c r="X5773">
        <v>4.8168761058125006E-3</v>
      </c>
      <c r="Y5773">
        <v>0</v>
      </c>
      <c r="Z5773">
        <v>10.515882242354875</v>
      </c>
      <c r="AA5773">
        <v>0</v>
      </c>
      <c r="AB5773">
        <v>0.8395212928424336</v>
      </c>
      <c r="AC5773">
        <v>0</v>
      </c>
      <c r="AD5773">
        <v>0</v>
      </c>
      <c r="AE5773">
        <v>11.360220411303121</v>
      </c>
    </row>
    <row r="5774" spans="1:31" x14ac:dyDescent="0.25">
      <c r="A5774">
        <v>1882617</v>
      </c>
      <c r="B5774">
        <v>1</v>
      </c>
      <c r="C5774" t="s">
        <v>80</v>
      </c>
      <c r="D5774" t="s">
        <v>84</v>
      </c>
      <c r="E5774" t="s">
        <v>140</v>
      </c>
      <c r="F5774" t="s">
        <v>16490</v>
      </c>
      <c r="G5774" t="s">
        <v>163</v>
      </c>
      <c r="H5774" t="s">
        <v>143</v>
      </c>
      <c r="I5774" t="s">
        <v>135</v>
      </c>
      <c r="J5774" t="s">
        <v>136</v>
      </c>
      <c r="K5774" t="s">
        <v>137</v>
      </c>
      <c r="L5774" t="s">
        <v>16491</v>
      </c>
      <c r="M5774" t="s">
        <v>16492</v>
      </c>
      <c r="N5774">
        <v>0.824722222</v>
      </c>
      <c r="O5774">
        <v>0</v>
      </c>
      <c r="P5774">
        <v>1</v>
      </c>
      <c r="Q5774">
        <v>0</v>
      </c>
      <c r="R5774">
        <v>1</v>
      </c>
      <c r="S5774">
        <v>0</v>
      </c>
      <c r="T5774">
        <v>0</v>
      </c>
      <c r="U5774">
        <v>0</v>
      </c>
      <c r="V5774">
        <v>0</v>
      </c>
      <c r="W5774">
        <v>0</v>
      </c>
      <c r="X5774">
        <v>0.11146731209125418</v>
      </c>
      <c r="Y5774">
        <v>0</v>
      </c>
      <c r="Z5774">
        <v>4.485229855395001E-2</v>
      </c>
      <c r="AA5774">
        <v>0</v>
      </c>
      <c r="AB5774">
        <v>0</v>
      </c>
      <c r="AC5774">
        <v>0</v>
      </c>
      <c r="AD5774">
        <v>0</v>
      </c>
      <c r="AE5774">
        <v>0.15631961064520419</v>
      </c>
    </row>
    <row r="5775" spans="1:31" x14ac:dyDescent="0.25">
      <c r="A5775">
        <v>1882618</v>
      </c>
      <c r="B5775">
        <v>1</v>
      </c>
      <c r="C5775" t="s">
        <v>80</v>
      </c>
      <c r="D5775" t="s">
        <v>108</v>
      </c>
      <c r="E5775" t="s">
        <v>131</v>
      </c>
      <c r="F5775" t="s">
        <v>16277</v>
      </c>
      <c r="G5775" t="s">
        <v>133</v>
      </c>
      <c r="H5775" t="s">
        <v>134</v>
      </c>
      <c r="I5775" t="s">
        <v>135</v>
      </c>
      <c r="J5775" t="s">
        <v>136</v>
      </c>
      <c r="K5775" t="s">
        <v>137</v>
      </c>
      <c r="L5775" t="s">
        <v>16493</v>
      </c>
      <c r="M5775" t="s">
        <v>16494</v>
      </c>
      <c r="N5775">
        <v>2.085</v>
      </c>
      <c r="O5775">
        <v>0</v>
      </c>
      <c r="P5775">
        <v>519</v>
      </c>
      <c r="Q5775">
        <v>0</v>
      </c>
      <c r="R5775">
        <v>71</v>
      </c>
      <c r="S5775">
        <v>1</v>
      </c>
      <c r="T5775">
        <v>60</v>
      </c>
      <c r="U5775">
        <v>0</v>
      </c>
      <c r="V5775">
        <v>0</v>
      </c>
      <c r="W5775">
        <v>0</v>
      </c>
      <c r="X5775">
        <v>175.14106198614903</v>
      </c>
      <c r="Y5775">
        <v>0</v>
      </c>
      <c r="Z5775">
        <v>67.239314593475271</v>
      </c>
      <c r="AA5775">
        <v>12.311306163858431</v>
      </c>
      <c r="AB5775">
        <v>80.468307739954213</v>
      </c>
      <c r="AC5775">
        <v>0</v>
      </c>
      <c r="AD5775">
        <v>0</v>
      </c>
      <c r="AE5775">
        <v>335.1599904834369</v>
      </c>
    </row>
    <row r="5776" spans="1:31" x14ac:dyDescent="0.25">
      <c r="A5776">
        <v>1882622</v>
      </c>
      <c r="B5776">
        <v>1</v>
      </c>
      <c r="C5776" t="s">
        <v>80</v>
      </c>
      <c r="D5776" t="s">
        <v>93</v>
      </c>
      <c r="E5776" t="s">
        <v>140</v>
      </c>
      <c r="F5776" t="s">
        <v>16495</v>
      </c>
      <c r="G5776" t="s">
        <v>207</v>
      </c>
      <c r="H5776" t="s">
        <v>143</v>
      </c>
      <c r="I5776" t="s">
        <v>135</v>
      </c>
      <c r="J5776" t="s">
        <v>136</v>
      </c>
      <c r="K5776" t="s">
        <v>137</v>
      </c>
      <c r="L5776" t="s">
        <v>16496</v>
      </c>
      <c r="M5776" t="s">
        <v>16497</v>
      </c>
      <c r="N5776">
        <v>1.3941666660000001</v>
      </c>
      <c r="O5776">
        <v>0</v>
      </c>
      <c r="P5776">
        <v>1</v>
      </c>
      <c r="Q5776">
        <v>0</v>
      </c>
      <c r="R5776">
        <v>0</v>
      </c>
      <c r="S5776">
        <v>0</v>
      </c>
      <c r="T5776">
        <v>0</v>
      </c>
      <c r="U5776">
        <v>0</v>
      </c>
      <c r="V5776">
        <v>0</v>
      </c>
      <c r="W5776">
        <v>0</v>
      </c>
      <c r="X5776">
        <v>0</v>
      </c>
      <c r="Y5776">
        <v>0</v>
      </c>
      <c r="Z5776">
        <v>0</v>
      </c>
      <c r="AA5776">
        <v>0</v>
      </c>
      <c r="AB5776">
        <v>0</v>
      </c>
      <c r="AC5776">
        <v>0</v>
      </c>
      <c r="AD5776">
        <v>0</v>
      </c>
      <c r="AE5776">
        <v>0</v>
      </c>
    </row>
    <row r="5777" spans="1:31" x14ac:dyDescent="0.25">
      <c r="A5777">
        <v>1882623</v>
      </c>
      <c r="B5777">
        <v>1</v>
      </c>
      <c r="C5777" t="s">
        <v>80</v>
      </c>
      <c r="D5777" t="s">
        <v>93</v>
      </c>
      <c r="E5777" t="s">
        <v>140</v>
      </c>
      <c r="F5777" t="s">
        <v>16498</v>
      </c>
      <c r="G5777" t="s">
        <v>142</v>
      </c>
      <c r="H5777" t="s">
        <v>143</v>
      </c>
      <c r="I5777" t="s">
        <v>135</v>
      </c>
      <c r="J5777" t="s">
        <v>136</v>
      </c>
      <c r="K5777" t="s">
        <v>137</v>
      </c>
      <c r="L5777" t="s">
        <v>16499</v>
      </c>
      <c r="M5777" t="s">
        <v>16500</v>
      </c>
      <c r="N5777">
        <v>8.5686111109999992</v>
      </c>
      <c r="O5777">
        <v>0</v>
      </c>
      <c r="P5777">
        <v>1</v>
      </c>
      <c r="Q5777">
        <v>0</v>
      </c>
      <c r="R5777">
        <v>0</v>
      </c>
      <c r="S5777">
        <v>0</v>
      </c>
      <c r="T5777">
        <v>0</v>
      </c>
      <c r="U5777">
        <v>0</v>
      </c>
      <c r="V5777">
        <v>0</v>
      </c>
      <c r="W5777">
        <v>0</v>
      </c>
      <c r="X5777">
        <v>2.0521823482457044</v>
      </c>
      <c r="Y5777">
        <v>0</v>
      </c>
      <c r="Z5777">
        <v>0</v>
      </c>
      <c r="AA5777">
        <v>0</v>
      </c>
      <c r="AB5777">
        <v>0</v>
      </c>
      <c r="AC5777">
        <v>0</v>
      </c>
      <c r="AD5777">
        <v>0</v>
      </c>
      <c r="AE5777">
        <v>2.0521823482457044</v>
      </c>
    </row>
    <row r="5778" spans="1:31" x14ac:dyDescent="0.25">
      <c r="A5778">
        <v>1882624</v>
      </c>
      <c r="B5778">
        <v>1</v>
      </c>
      <c r="C5778" t="s">
        <v>81</v>
      </c>
      <c r="D5778" t="s">
        <v>128</v>
      </c>
      <c r="E5778" t="s">
        <v>140</v>
      </c>
      <c r="F5778" t="s">
        <v>16501</v>
      </c>
      <c r="G5778" t="s">
        <v>200</v>
      </c>
      <c r="H5778" t="s">
        <v>143</v>
      </c>
      <c r="I5778" t="s">
        <v>135</v>
      </c>
      <c r="J5778" t="s">
        <v>136</v>
      </c>
      <c r="K5778" t="s">
        <v>137</v>
      </c>
      <c r="L5778" t="s">
        <v>16502</v>
      </c>
      <c r="M5778" t="s">
        <v>16503</v>
      </c>
      <c r="N5778">
        <v>14.648333333</v>
      </c>
      <c r="O5778">
        <v>0</v>
      </c>
      <c r="P5778">
        <v>3</v>
      </c>
      <c r="Q5778">
        <v>0</v>
      </c>
      <c r="R5778">
        <v>0</v>
      </c>
      <c r="S5778">
        <v>0</v>
      </c>
      <c r="T5778">
        <v>0</v>
      </c>
      <c r="U5778">
        <v>0</v>
      </c>
      <c r="V5778">
        <v>0</v>
      </c>
      <c r="W5778">
        <v>0</v>
      </c>
      <c r="X5778">
        <v>3.2656379978229957</v>
      </c>
      <c r="Y5778">
        <v>0</v>
      </c>
      <c r="Z5778">
        <v>0</v>
      </c>
      <c r="AA5778">
        <v>0</v>
      </c>
      <c r="AB5778">
        <v>0</v>
      </c>
      <c r="AC5778">
        <v>0</v>
      </c>
      <c r="AD5778">
        <v>0</v>
      </c>
      <c r="AE5778">
        <v>3.2656379978229957</v>
      </c>
    </row>
    <row r="5779" spans="1:31" x14ac:dyDescent="0.25">
      <c r="A5779">
        <v>1882625</v>
      </c>
      <c r="B5779">
        <v>1</v>
      </c>
      <c r="C5779" t="s">
        <v>80</v>
      </c>
      <c r="D5779" t="s">
        <v>104</v>
      </c>
      <c r="E5779" t="s">
        <v>158</v>
      </c>
      <c r="F5779" t="s">
        <v>16504</v>
      </c>
      <c r="G5779" t="s">
        <v>219</v>
      </c>
      <c r="H5779" t="s">
        <v>134</v>
      </c>
      <c r="I5779" t="s">
        <v>135</v>
      </c>
      <c r="J5779" t="s">
        <v>136</v>
      </c>
      <c r="K5779" t="s">
        <v>137</v>
      </c>
      <c r="L5779" t="s">
        <v>16505</v>
      </c>
      <c r="M5779" t="s">
        <v>16506</v>
      </c>
      <c r="N5779">
        <v>3.0744444440000001</v>
      </c>
      <c r="O5779">
        <v>0</v>
      </c>
      <c r="P5779">
        <v>0</v>
      </c>
      <c r="Q5779">
        <v>0</v>
      </c>
      <c r="R5779">
        <v>5</v>
      </c>
      <c r="S5779">
        <v>0</v>
      </c>
      <c r="T5779">
        <v>0</v>
      </c>
      <c r="U5779">
        <v>0</v>
      </c>
      <c r="V5779">
        <v>0</v>
      </c>
      <c r="W5779">
        <v>0</v>
      </c>
      <c r="X5779">
        <v>0</v>
      </c>
      <c r="Y5779">
        <v>0</v>
      </c>
      <c r="Z5779">
        <v>13.294851241915641</v>
      </c>
      <c r="AA5779">
        <v>0</v>
      </c>
      <c r="AB5779">
        <v>0</v>
      </c>
      <c r="AC5779">
        <v>0</v>
      </c>
      <c r="AD5779">
        <v>0</v>
      </c>
      <c r="AE5779">
        <v>13.294851241915641</v>
      </c>
    </row>
    <row r="5780" spans="1:31" x14ac:dyDescent="0.25">
      <c r="A5780">
        <v>1882626</v>
      </c>
      <c r="B5780">
        <v>1</v>
      </c>
      <c r="C5780" t="s">
        <v>80</v>
      </c>
      <c r="D5780" t="s">
        <v>109</v>
      </c>
      <c r="E5780" t="s">
        <v>146</v>
      </c>
      <c r="F5780" t="s">
        <v>15959</v>
      </c>
      <c r="G5780" t="s">
        <v>148</v>
      </c>
      <c r="H5780" t="s">
        <v>143</v>
      </c>
      <c r="I5780" t="s">
        <v>135</v>
      </c>
      <c r="J5780" t="s">
        <v>136</v>
      </c>
      <c r="K5780" t="s">
        <v>137</v>
      </c>
      <c r="L5780" t="s">
        <v>16507</v>
      </c>
      <c r="M5780" t="s">
        <v>16508</v>
      </c>
      <c r="N5780">
        <v>6.3041666660000004</v>
      </c>
      <c r="O5780">
        <v>0</v>
      </c>
      <c r="P5780">
        <v>18</v>
      </c>
      <c r="Q5780">
        <v>0</v>
      </c>
      <c r="R5780">
        <v>1</v>
      </c>
      <c r="S5780">
        <v>0</v>
      </c>
      <c r="T5780">
        <v>4</v>
      </c>
      <c r="U5780">
        <v>0</v>
      </c>
      <c r="V5780">
        <v>0</v>
      </c>
      <c r="W5780">
        <v>0</v>
      </c>
      <c r="X5780">
        <v>33.725799412514121</v>
      </c>
      <c r="Y5780">
        <v>0</v>
      </c>
      <c r="Z5780">
        <v>5.1563119643738089</v>
      </c>
      <c r="AA5780">
        <v>0</v>
      </c>
      <c r="AB5780">
        <v>9.354079869099488</v>
      </c>
      <c r="AC5780">
        <v>0</v>
      </c>
      <c r="AD5780">
        <v>0</v>
      </c>
      <c r="AE5780">
        <v>48.236191245987413</v>
      </c>
    </row>
    <row r="5781" spans="1:31" x14ac:dyDescent="0.25">
      <c r="A5781">
        <v>1882627</v>
      </c>
      <c r="B5781">
        <v>1</v>
      </c>
      <c r="C5781" t="s">
        <v>80</v>
      </c>
      <c r="D5781" t="s">
        <v>91</v>
      </c>
      <c r="E5781" t="s">
        <v>210</v>
      </c>
      <c r="F5781" t="s">
        <v>437</v>
      </c>
      <c r="G5781" t="s">
        <v>133</v>
      </c>
      <c r="H5781" t="s">
        <v>134</v>
      </c>
      <c r="I5781" t="s">
        <v>135</v>
      </c>
      <c r="J5781" t="s">
        <v>136</v>
      </c>
      <c r="K5781" t="s">
        <v>137</v>
      </c>
      <c r="L5781" t="s">
        <v>16509</v>
      </c>
      <c r="M5781" t="s">
        <v>16510</v>
      </c>
      <c r="N5781">
        <v>9.4166665999999996E-2</v>
      </c>
      <c r="O5781">
        <v>1</v>
      </c>
      <c r="P5781">
        <v>31</v>
      </c>
      <c r="Q5781">
        <v>21</v>
      </c>
      <c r="R5781">
        <v>265</v>
      </c>
      <c r="S5781">
        <v>8</v>
      </c>
      <c r="T5781">
        <v>44</v>
      </c>
      <c r="U5781">
        <v>3</v>
      </c>
      <c r="V5781">
        <v>0</v>
      </c>
      <c r="W5781">
        <v>6.7079713149887504E-2</v>
      </c>
      <c r="X5781">
        <v>1.4401736455947374</v>
      </c>
      <c r="Y5781">
        <v>13.783230545355091</v>
      </c>
      <c r="Z5781">
        <v>44.691284750481024</v>
      </c>
      <c r="AA5781">
        <v>9.8646619869226342</v>
      </c>
      <c r="AB5781">
        <v>6.7972172079797861</v>
      </c>
      <c r="AC5781">
        <v>8.8788965594496378</v>
      </c>
      <c r="AD5781">
        <v>0</v>
      </c>
      <c r="AE5781">
        <v>85.522544408932802</v>
      </c>
    </row>
    <row r="5782" spans="1:31" x14ac:dyDescent="0.25">
      <c r="A5782">
        <v>1882628</v>
      </c>
      <c r="B5782">
        <v>1</v>
      </c>
      <c r="C5782" t="s">
        <v>81</v>
      </c>
      <c r="D5782" t="s">
        <v>113</v>
      </c>
      <c r="E5782" t="s">
        <v>146</v>
      </c>
      <c r="F5782" t="s">
        <v>16511</v>
      </c>
      <c r="G5782" t="s">
        <v>148</v>
      </c>
      <c r="H5782" t="s">
        <v>143</v>
      </c>
      <c r="I5782" t="s">
        <v>135</v>
      </c>
      <c r="J5782" t="s">
        <v>136</v>
      </c>
      <c r="K5782" t="s">
        <v>137</v>
      </c>
      <c r="L5782" t="s">
        <v>16512</v>
      </c>
      <c r="M5782" t="s">
        <v>16513</v>
      </c>
      <c r="N5782">
        <v>1.3488888880000001</v>
      </c>
      <c r="O5782">
        <v>0</v>
      </c>
      <c r="P5782">
        <v>58</v>
      </c>
      <c r="Q5782">
        <v>0</v>
      </c>
      <c r="R5782">
        <v>0</v>
      </c>
      <c r="S5782">
        <v>0</v>
      </c>
      <c r="T5782">
        <v>4</v>
      </c>
      <c r="U5782">
        <v>0</v>
      </c>
      <c r="V5782">
        <v>0</v>
      </c>
      <c r="W5782">
        <v>0</v>
      </c>
      <c r="X5782">
        <v>15.645693001158103</v>
      </c>
      <c r="Y5782">
        <v>0</v>
      </c>
      <c r="Z5782">
        <v>0</v>
      </c>
      <c r="AA5782">
        <v>0</v>
      </c>
      <c r="AB5782">
        <v>1.00663216648085</v>
      </c>
      <c r="AC5782">
        <v>0</v>
      </c>
      <c r="AD5782">
        <v>0</v>
      </c>
      <c r="AE5782">
        <v>16.652325167638953</v>
      </c>
    </row>
    <row r="5783" spans="1:31" x14ac:dyDescent="0.25">
      <c r="A5783">
        <v>1882632</v>
      </c>
      <c r="B5783">
        <v>1</v>
      </c>
      <c r="C5783" t="s">
        <v>81</v>
      </c>
      <c r="D5783" t="s">
        <v>128</v>
      </c>
      <c r="E5783" t="s">
        <v>169</v>
      </c>
      <c r="F5783" t="s">
        <v>16514</v>
      </c>
      <c r="G5783" t="s">
        <v>564</v>
      </c>
      <c r="H5783" t="s">
        <v>143</v>
      </c>
      <c r="I5783" t="s">
        <v>135</v>
      </c>
      <c r="J5783" t="s">
        <v>136</v>
      </c>
      <c r="K5783" t="s">
        <v>137</v>
      </c>
      <c r="L5783" t="s">
        <v>16515</v>
      </c>
      <c r="M5783" t="s">
        <v>16516</v>
      </c>
      <c r="N5783">
        <v>2.0138888879999999</v>
      </c>
      <c r="O5783">
        <v>0</v>
      </c>
      <c r="P5783">
        <v>797</v>
      </c>
      <c r="Q5783">
        <v>0</v>
      </c>
      <c r="R5783">
        <v>0</v>
      </c>
      <c r="S5783">
        <v>0</v>
      </c>
      <c r="T5783">
        <v>111</v>
      </c>
      <c r="U5783">
        <v>0</v>
      </c>
      <c r="V5783">
        <v>0</v>
      </c>
      <c r="W5783">
        <v>0</v>
      </c>
      <c r="X5783">
        <v>424.41243065953205</v>
      </c>
      <c r="Y5783">
        <v>0</v>
      </c>
      <c r="Z5783">
        <v>0</v>
      </c>
      <c r="AA5783">
        <v>0</v>
      </c>
      <c r="AB5783">
        <v>287.52192472307422</v>
      </c>
      <c r="AC5783">
        <v>0</v>
      </c>
      <c r="AD5783">
        <v>0</v>
      </c>
      <c r="AE5783">
        <v>711.93435538260633</v>
      </c>
    </row>
    <row r="5784" spans="1:31" x14ac:dyDescent="0.25">
      <c r="A5784">
        <v>1882635</v>
      </c>
      <c r="B5784">
        <v>1</v>
      </c>
      <c r="C5784" t="s">
        <v>81</v>
      </c>
      <c r="D5784" t="s">
        <v>120</v>
      </c>
      <c r="E5784" t="s">
        <v>140</v>
      </c>
      <c r="F5784" t="s">
        <v>16517</v>
      </c>
      <c r="G5784" t="s">
        <v>163</v>
      </c>
      <c r="H5784" t="s">
        <v>143</v>
      </c>
      <c r="I5784" t="s">
        <v>135</v>
      </c>
      <c r="J5784" t="s">
        <v>136</v>
      </c>
      <c r="K5784" t="s">
        <v>137</v>
      </c>
      <c r="L5784" t="s">
        <v>16518</v>
      </c>
      <c r="M5784" t="s">
        <v>16519</v>
      </c>
      <c r="N5784">
        <v>1.6230555550000001</v>
      </c>
      <c r="O5784">
        <v>0</v>
      </c>
      <c r="P5784">
        <v>1</v>
      </c>
      <c r="Q5784">
        <v>0</v>
      </c>
      <c r="R5784">
        <v>0</v>
      </c>
      <c r="S5784">
        <v>0</v>
      </c>
      <c r="T5784">
        <v>0</v>
      </c>
      <c r="U5784">
        <v>0</v>
      </c>
      <c r="V5784">
        <v>0</v>
      </c>
      <c r="W5784">
        <v>0</v>
      </c>
      <c r="X5784">
        <v>0.39529098748998814</v>
      </c>
      <c r="Y5784">
        <v>0</v>
      </c>
      <c r="Z5784">
        <v>0</v>
      </c>
      <c r="AA5784">
        <v>0</v>
      </c>
      <c r="AB5784">
        <v>0</v>
      </c>
      <c r="AC5784">
        <v>0</v>
      </c>
      <c r="AD5784">
        <v>0</v>
      </c>
      <c r="AE5784">
        <v>0.39529098748998814</v>
      </c>
    </row>
    <row r="5785" spans="1:31" x14ac:dyDescent="0.25">
      <c r="A5785">
        <v>1882637</v>
      </c>
      <c r="B5785">
        <v>1</v>
      </c>
      <c r="C5785" t="s">
        <v>81</v>
      </c>
      <c r="D5785" t="s">
        <v>128</v>
      </c>
      <c r="E5785" t="s">
        <v>140</v>
      </c>
      <c r="F5785" t="s">
        <v>16520</v>
      </c>
      <c r="G5785" t="s">
        <v>212</v>
      </c>
      <c r="H5785" t="s">
        <v>143</v>
      </c>
      <c r="I5785" t="s">
        <v>135</v>
      </c>
      <c r="J5785" t="s">
        <v>3</v>
      </c>
      <c r="K5785" t="s">
        <v>137</v>
      </c>
      <c r="L5785" t="s">
        <v>16521</v>
      </c>
      <c r="M5785" t="s">
        <v>16522</v>
      </c>
      <c r="N5785">
        <v>1.355277777</v>
      </c>
      <c r="O5785">
        <v>0</v>
      </c>
      <c r="P5785">
        <v>5</v>
      </c>
      <c r="Q5785">
        <v>0</v>
      </c>
      <c r="R5785">
        <v>0</v>
      </c>
      <c r="S5785">
        <v>0</v>
      </c>
      <c r="T5785">
        <v>0</v>
      </c>
      <c r="U5785">
        <v>0</v>
      </c>
      <c r="V5785">
        <v>0</v>
      </c>
      <c r="W5785">
        <v>0</v>
      </c>
      <c r="X5785">
        <v>1.4048361013006347</v>
      </c>
      <c r="Y5785">
        <v>0</v>
      </c>
      <c r="Z5785">
        <v>0</v>
      </c>
      <c r="AA5785">
        <v>0</v>
      </c>
      <c r="AB5785">
        <v>0</v>
      </c>
      <c r="AC5785">
        <v>0</v>
      </c>
      <c r="AD5785">
        <v>0</v>
      </c>
      <c r="AE5785">
        <v>1.4048361013006347</v>
      </c>
    </row>
    <row r="5786" spans="1:31" x14ac:dyDescent="0.25">
      <c r="A5786">
        <v>1882639</v>
      </c>
      <c r="B5786">
        <v>1</v>
      </c>
      <c r="C5786" t="s">
        <v>81</v>
      </c>
      <c r="D5786" t="s">
        <v>115</v>
      </c>
      <c r="E5786" t="s">
        <v>131</v>
      </c>
      <c r="F5786" t="s">
        <v>5710</v>
      </c>
      <c r="G5786" t="s">
        <v>133</v>
      </c>
      <c r="H5786" t="s">
        <v>134</v>
      </c>
      <c r="I5786" t="s">
        <v>152</v>
      </c>
      <c r="J5786" t="s">
        <v>136</v>
      </c>
      <c r="K5786" t="s">
        <v>137</v>
      </c>
      <c r="L5786" t="s">
        <v>16523</v>
      </c>
      <c r="M5786" t="s">
        <v>16524</v>
      </c>
      <c r="N5786">
        <v>8.3333330000000001E-3</v>
      </c>
      <c r="O5786">
        <v>0</v>
      </c>
      <c r="P5786">
        <v>2126</v>
      </c>
      <c r="Q5786">
        <v>6</v>
      </c>
      <c r="R5786">
        <v>130</v>
      </c>
      <c r="S5786">
        <v>6</v>
      </c>
      <c r="T5786">
        <v>149</v>
      </c>
      <c r="U5786">
        <v>0</v>
      </c>
      <c r="V5786">
        <v>1</v>
      </c>
      <c r="W5786">
        <v>0</v>
      </c>
      <c r="X5786">
        <v>1.6597937145144268</v>
      </c>
      <c r="Y5786">
        <v>0.17666138336742498</v>
      </c>
      <c r="Z5786">
        <v>0.91299555727199977</v>
      </c>
      <c r="AA5786">
        <v>0.30456548107696657</v>
      </c>
      <c r="AB5786">
        <v>0.36578251368331671</v>
      </c>
      <c r="AC5786">
        <v>0</v>
      </c>
      <c r="AD5786">
        <v>5.2005404183333328E-5</v>
      </c>
      <c r="AE5786">
        <v>3.4198506553183181</v>
      </c>
    </row>
    <row r="5787" spans="1:31" x14ac:dyDescent="0.25">
      <c r="A5787">
        <v>1882640</v>
      </c>
      <c r="B5787">
        <v>1</v>
      </c>
      <c r="C5787" t="s">
        <v>80</v>
      </c>
      <c r="D5787" t="s">
        <v>82</v>
      </c>
      <c r="E5787" t="s">
        <v>222</v>
      </c>
      <c r="F5787" t="s">
        <v>16525</v>
      </c>
      <c r="G5787" t="s">
        <v>212</v>
      </c>
      <c r="H5787" t="s">
        <v>143</v>
      </c>
      <c r="I5787" t="s">
        <v>135</v>
      </c>
      <c r="J5787" t="s">
        <v>3</v>
      </c>
      <c r="K5787" t="s">
        <v>137</v>
      </c>
      <c r="L5787" t="s">
        <v>16526</v>
      </c>
      <c r="M5787" t="s">
        <v>16527</v>
      </c>
      <c r="N5787">
        <v>2.8205555549999999</v>
      </c>
      <c r="O5787">
        <v>0</v>
      </c>
      <c r="P5787">
        <v>0</v>
      </c>
      <c r="Q5787">
        <v>0</v>
      </c>
      <c r="R5787">
        <v>0</v>
      </c>
      <c r="S5787">
        <v>0</v>
      </c>
      <c r="T5787">
        <v>29</v>
      </c>
      <c r="U5787">
        <v>0</v>
      </c>
      <c r="V5787">
        <v>2</v>
      </c>
      <c r="W5787">
        <v>0</v>
      </c>
      <c r="X5787">
        <v>0</v>
      </c>
      <c r="Y5787">
        <v>0</v>
      </c>
      <c r="Z5787">
        <v>0</v>
      </c>
      <c r="AA5787">
        <v>0</v>
      </c>
      <c r="AB5787">
        <v>42.21085295907799</v>
      </c>
      <c r="AC5787">
        <v>0</v>
      </c>
      <c r="AD5787">
        <v>1.8354834087361795</v>
      </c>
      <c r="AE5787">
        <v>44.04633636781417</v>
      </c>
    </row>
    <row r="5788" spans="1:31" x14ac:dyDescent="0.25">
      <c r="A5788">
        <v>1882645</v>
      </c>
      <c r="B5788">
        <v>1</v>
      </c>
      <c r="C5788" t="s">
        <v>81</v>
      </c>
      <c r="D5788" t="s">
        <v>115</v>
      </c>
      <c r="E5788" t="s">
        <v>169</v>
      </c>
      <c r="F5788" t="s">
        <v>14711</v>
      </c>
      <c r="G5788" t="s">
        <v>183</v>
      </c>
      <c r="H5788" t="s">
        <v>143</v>
      </c>
      <c r="I5788" t="s">
        <v>135</v>
      </c>
      <c r="J5788" t="s">
        <v>136</v>
      </c>
      <c r="K5788" t="s">
        <v>137</v>
      </c>
      <c r="L5788" t="s">
        <v>16466</v>
      </c>
      <c r="M5788" t="s">
        <v>16528</v>
      </c>
      <c r="N5788">
        <v>5.8222222219999997</v>
      </c>
      <c r="O5788">
        <v>0</v>
      </c>
      <c r="P5788">
        <v>61</v>
      </c>
      <c r="Q5788">
        <v>0</v>
      </c>
      <c r="R5788">
        <v>2</v>
      </c>
      <c r="S5788">
        <v>0</v>
      </c>
      <c r="T5788">
        <v>1</v>
      </c>
      <c r="U5788">
        <v>0</v>
      </c>
      <c r="V5788">
        <v>0</v>
      </c>
      <c r="W5788">
        <v>0</v>
      </c>
      <c r="X5788">
        <v>51.177050500601979</v>
      </c>
      <c r="Y5788">
        <v>0</v>
      </c>
      <c r="Z5788">
        <v>5.1885835372451101</v>
      </c>
      <c r="AA5788">
        <v>0</v>
      </c>
      <c r="AB5788">
        <v>0.1723794284975611</v>
      </c>
      <c r="AC5788">
        <v>0</v>
      </c>
      <c r="AD5788">
        <v>0</v>
      </c>
      <c r="AE5788">
        <v>56.538013466344651</v>
      </c>
    </row>
    <row r="5789" spans="1:31" x14ac:dyDescent="0.25">
      <c r="A5789">
        <v>1882646</v>
      </c>
      <c r="B5789">
        <v>1</v>
      </c>
      <c r="C5789" t="s">
        <v>81</v>
      </c>
      <c r="D5789" t="s">
        <v>119</v>
      </c>
      <c r="E5789" t="s">
        <v>158</v>
      </c>
      <c r="F5789" t="s">
        <v>16529</v>
      </c>
      <c r="G5789" t="s">
        <v>133</v>
      </c>
      <c r="H5789" t="s">
        <v>134</v>
      </c>
      <c r="I5789" t="s">
        <v>152</v>
      </c>
      <c r="J5789" t="s">
        <v>136</v>
      </c>
      <c r="K5789" t="s">
        <v>137</v>
      </c>
      <c r="L5789" t="s">
        <v>16530</v>
      </c>
      <c r="M5789" t="s">
        <v>16531</v>
      </c>
      <c r="N5789">
        <v>5.5555550000000002E-3</v>
      </c>
      <c r="O5789">
        <v>0</v>
      </c>
      <c r="P5789">
        <v>557</v>
      </c>
      <c r="Q5789">
        <v>38</v>
      </c>
      <c r="R5789">
        <v>42</v>
      </c>
      <c r="S5789">
        <v>0</v>
      </c>
      <c r="T5789">
        <v>24</v>
      </c>
      <c r="U5789">
        <v>0</v>
      </c>
      <c r="V5789">
        <v>0</v>
      </c>
      <c r="W5789">
        <v>0</v>
      </c>
      <c r="X5789">
        <v>0.4912052987220944</v>
      </c>
      <c r="Y5789">
        <v>1.3885658933764335</v>
      </c>
      <c r="Z5789">
        <v>0.31227447059519997</v>
      </c>
      <c r="AA5789">
        <v>0</v>
      </c>
      <c r="AB5789">
        <v>1.6554409543755561E-2</v>
      </c>
      <c r="AC5789">
        <v>0</v>
      </c>
      <c r="AD5789">
        <v>0</v>
      </c>
      <c r="AE5789">
        <v>2.2086000722374837</v>
      </c>
    </row>
    <row r="5790" spans="1:31" x14ac:dyDescent="0.25">
      <c r="A5790">
        <v>1882648</v>
      </c>
      <c r="B5790">
        <v>1</v>
      </c>
      <c r="C5790" t="s">
        <v>81</v>
      </c>
      <c r="D5790" t="s">
        <v>112</v>
      </c>
      <c r="E5790" t="s">
        <v>140</v>
      </c>
      <c r="F5790" t="s">
        <v>16532</v>
      </c>
      <c r="G5790" t="s">
        <v>142</v>
      </c>
      <c r="H5790" t="s">
        <v>143</v>
      </c>
      <c r="I5790" t="s">
        <v>135</v>
      </c>
      <c r="J5790" t="s">
        <v>136</v>
      </c>
      <c r="K5790" t="s">
        <v>137</v>
      </c>
      <c r="L5790" t="s">
        <v>16533</v>
      </c>
      <c r="M5790" t="s">
        <v>16534</v>
      </c>
      <c r="N5790">
        <v>0.64611111099999996</v>
      </c>
      <c r="O5790">
        <v>0</v>
      </c>
      <c r="P5790">
        <v>0</v>
      </c>
      <c r="Q5790">
        <v>0</v>
      </c>
      <c r="R5790">
        <v>14</v>
      </c>
      <c r="S5790">
        <v>0</v>
      </c>
      <c r="T5790">
        <v>0</v>
      </c>
      <c r="U5790">
        <v>0</v>
      </c>
      <c r="V5790">
        <v>0</v>
      </c>
      <c r="W5790">
        <v>0</v>
      </c>
      <c r="X5790">
        <v>0</v>
      </c>
      <c r="Y5790">
        <v>0</v>
      </c>
      <c r="Z5790">
        <v>5.4885744870453692</v>
      </c>
      <c r="AA5790">
        <v>0</v>
      </c>
      <c r="AB5790">
        <v>0</v>
      </c>
      <c r="AC5790">
        <v>0</v>
      </c>
      <c r="AD5790">
        <v>0</v>
      </c>
      <c r="AE5790">
        <v>5.4885744870453692</v>
      </c>
    </row>
    <row r="5791" spans="1:31" x14ac:dyDescent="0.25">
      <c r="A5791">
        <v>1882652</v>
      </c>
      <c r="B5791">
        <v>1</v>
      </c>
      <c r="C5791" t="s">
        <v>81</v>
      </c>
      <c r="D5791" t="s">
        <v>113</v>
      </c>
      <c r="E5791" t="s">
        <v>158</v>
      </c>
      <c r="F5791" t="s">
        <v>11232</v>
      </c>
      <c r="G5791" t="s">
        <v>133</v>
      </c>
      <c r="H5791" t="s">
        <v>134</v>
      </c>
      <c r="I5791" t="s">
        <v>135</v>
      </c>
      <c r="J5791" t="s">
        <v>136</v>
      </c>
      <c r="K5791" t="s">
        <v>137</v>
      </c>
      <c r="L5791" t="s">
        <v>16526</v>
      </c>
      <c r="M5791" t="s">
        <v>16535</v>
      </c>
      <c r="N5791">
        <v>0.84888888799999995</v>
      </c>
      <c r="O5791">
        <v>0</v>
      </c>
      <c r="P5791">
        <v>701</v>
      </c>
      <c r="Q5791">
        <v>1</v>
      </c>
      <c r="R5791">
        <v>18</v>
      </c>
      <c r="S5791">
        <v>0</v>
      </c>
      <c r="T5791">
        <v>83</v>
      </c>
      <c r="U5791">
        <v>1</v>
      </c>
      <c r="V5791">
        <v>0</v>
      </c>
      <c r="W5791">
        <v>0</v>
      </c>
      <c r="X5791">
        <v>93.012850443202211</v>
      </c>
      <c r="Y5791">
        <v>16.660488625653151</v>
      </c>
      <c r="Z5791">
        <v>10.484067237944577</v>
      </c>
      <c r="AA5791">
        <v>0</v>
      </c>
      <c r="AB5791">
        <v>28.287836116116946</v>
      </c>
      <c r="AC5791">
        <v>81.589878415303843</v>
      </c>
      <c r="AD5791">
        <v>0</v>
      </c>
      <c r="AE5791">
        <v>230.03512083822073</v>
      </c>
    </row>
    <row r="5792" spans="1:31" x14ac:dyDescent="0.25">
      <c r="A5792">
        <v>1882653</v>
      </c>
      <c r="B5792">
        <v>1</v>
      </c>
      <c r="C5792" t="s">
        <v>80</v>
      </c>
      <c r="D5792" t="s">
        <v>96</v>
      </c>
      <c r="E5792" t="s">
        <v>140</v>
      </c>
      <c r="F5792" t="s">
        <v>16536</v>
      </c>
      <c r="G5792" t="s">
        <v>163</v>
      </c>
      <c r="H5792" t="s">
        <v>143</v>
      </c>
      <c r="I5792" t="s">
        <v>135</v>
      </c>
      <c r="J5792" t="s">
        <v>136</v>
      </c>
      <c r="K5792" t="s">
        <v>137</v>
      </c>
      <c r="L5792" t="s">
        <v>16537</v>
      </c>
      <c r="M5792" t="s">
        <v>16538</v>
      </c>
      <c r="N5792">
        <v>0.85638888800000001</v>
      </c>
      <c r="O5792">
        <v>0</v>
      </c>
      <c r="P5792">
        <v>4</v>
      </c>
      <c r="Q5792">
        <v>0</v>
      </c>
      <c r="R5792">
        <v>0</v>
      </c>
      <c r="S5792">
        <v>0</v>
      </c>
      <c r="T5792">
        <v>0</v>
      </c>
      <c r="U5792">
        <v>0</v>
      </c>
      <c r="V5792">
        <v>0</v>
      </c>
      <c r="W5792">
        <v>0</v>
      </c>
      <c r="X5792">
        <v>0.82186685108186674</v>
      </c>
      <c r="Y5792">
        <v>0</v>
      </c>
      <c r="Z5792">
        <v>0</v>
      </c>
      <c r="AA5792">
        <v>0</v>
      </c>
      <c r="AB5792">
        <v>0</v>
      </c>
      <c r="AC5792">
        <v>0</v>
      </c>
      <c r="AD5792">
        <v>0</v>
      </c>
      <c r="AE5792">
        <v>0.82186685108186674</v>
      </c>
    </row>
    <row r="5793" spans="1:31" x14ac:dyDescent="0.25">
      <c r="A5793">
        <v>1882654</v>
      </c>
      <c r="B5793">
        <v>1</v>
      </c>
      <c r="C5793" t="s">
        <v>80</v>
      </c>
      <c r="D5793" t="s">
        <v>83</v>
      </c>
      <c r="E5793" t="s">
        <v>140</v>
      </c>
      <c r="F5793" t="s">
        <v>16539</v>
      </c>
      <c r="G5793" t="s">
        <v>163</v>
      </c>
      <c r="H5793" t="s">
        <v>143</v>
      </c>
      <c r="I5793" t="s">
        <v>135</v>
      </c>
      <c r="J5793" t="s">
        <v>136</v>
      </c>
      <c r="K5793" t="s">
        <v>137</v>
      </c>
      <c r="L5793" t="s">
        <v>16540</v>
      </c>
      <c r="M5793" t="s">
        <v>16541</v>
      </c>
      <c r="N5793">
        <v>3.7227777770000001</v>
      </c>
      <c r="O5793">
        <v>0</v>
      </c>
      <c r="P5793">
        <v>1</v>
      </c>
      <c r="Q5793">
        <v>0</v>
      </c>
      <c r="R5793">
        <v>0</v>
      </c>
      <c r="S5793">
        <v>0</v>
      </c>
      <c r="T5793">
        <v>0</v>
      </c>
      <c r="U5793">
        <v>0</v>
      </c>
      <c r="V5793">
        <v>0</v>
      </c>
      <c r="W5793">
        <v>0</v>
      </c>
      <c r="X5793">
        <v>1.332666452628668</v>
      </c>
      <c r="Y5793">
        <v>0</v>
      </c>
      <c r="Z5793">
        <v>0</v>
      </c>
      <c r="AA5793">
        <v>0</v>
      </c>
      <c r="AB5793">
        <v>0</v>
      </c>
      <c r="AC5793">
        <v>0</v>
      </c>
      <c r="AD5793">
        <v>0</v>
      </c>
      <c r="AE5793">
        <v>1.332666452628668</v>
      </c>
    </row>
    <row r="5794" spans="1:31" x14ac:dyDescent="0.25">
      <c r="A5794">
        <v>1882656</v>
      </c>
      <c r="B5794">
        <v>1</v>
      </c>
      <c r="C5794" t="s">
        <v>80</v>
      </c>
      <c r="D5794" t="s">
        <v>83</v>
      </c>
      <c r="E5794" t="s">
        <v>146</v>
      </c>
      <c r="F5794" t="s">
        <v>16542</v>
      </c>
      <c r="G5794" t="s">
        <v>148</v>
      </c>
      <c r="H5794" t="s">
        <v>143</v>
      </c>
      <c r="I5794" t="s">
        <v>135</v>
      </c>
      <c r="J5794" t="s">
        <v>136</v>
      </c>
      <c r="K5794" t="s">
        <v>137</v>
      </c>
      <c r="L5794" t="s">
        <v>16543</v>
      </c>
      <c r="M5794" t="s">
        <v>16544</v>
      </c>
      <c r="N5794">
        <v>3.9413888880000001</v>
      </c>
      <c r="O5794">
        <v>0</v>
      </c>
      <c r="P5794">
        <v>183</v>
      </c>
      <c r="Q5794">
        <v>0</v>
      </c>
      <c r="R5794">
        <v>0</v>
      </c>
      <c r="S5794">
        <v>0</v>
      </c>
      <c r="T5794">
        <v>8</v>
      </c>
      <c r="U5794">
        <v>0</v>
      </c>
      <c r="V5794">
        <v>0</v>
      </c>
      <c r="W5794">
        <v>0</v>
      </c>
      <c r="X5794">
        <v>176.1229617431926</v>
      </c>
      <c r="Y5794">
        <v>0</v>
      </c>
      <c r="Z5794">
        <v>0</v>
      </c>
      <c r="AA5794">
        <v>0</v>
      </c>
      <c r="AB5794">
        <v>53.856669130900499</v>
      </c>
      <c r="AC5794">
        <v>0</v>
      </c>
      <c r="AD5794">
        <v>0</v>
      </c>
      <c r="AE5794">
        <v>229.97963087409312</v>
      </c>
    </row>
    <row r="5795" spans="1:31" x14ac:dyDescent="0.25">
      <c r="A5795">
        <v>1882657</v>
      </c>
      <c r="B5795">
        <v>1</v>
      </c>
      <c r="C5795" t="s">
        <v>80</v>
      </c>
      <c r="D5795" t="s">
        <v>99</v>
      </c>
      <c r="E5795" t="s">
        <v>222</v>
      </c>
      <c r="F5795" t="s">
        <v>16545</v>
      </c>
      <c r="G5795" t="s">
        <v>148</v>
      </c>
      <c r="H5795" t="s">
        <v>143</v>
      </c>
      <c r="I5795" t="s">
        <v>135</v>
      </c>
      <c r="J5795" t="s">
        <v>136</v>
      </c>
      <c r="K5795" t="s">
        <v>137</v>
      </c>
      <c r="L5795" t="s">
        <v>16546</v>
      </c>
      <c r="M5795" t="s">
        <v>16547</v>
      </c>
      <c r="N5795">
        <v>6.5877777770000003</v>
      </c>
      <c r="O5795">
        <v>0</v>
      </c>
      <c r="P5795">
        <v>26</v>
      </c>
      <c r="Q5795">
        <v>0</v>
      </c>
      <c r="R5795">
        <v>0</v>
      </c>
      <c r="S5795">
        <v>0</v>
      </c>
      <c r="T5795">
        <v>0</v>
      </c>
      <c r="U5795">
        <v>0</v>
      </c>
      <c r="V5795">
        <v>0</v>
      </c>
      <c r="W5795">
        <v>0</v>
      </c>
      <c r="X5795">
        <v>13.743226430821755</v>
      </c>
      <c r="Y5795">
        <v>0</v>
      </c>
      <c r="Z5795">
        <v>0</v>
      </c>
      <c r="AA5795">
        <v>0</v>
      </c>
      <c r="AB5795">
        <v>0</v>
      </c>
      <c r="AC5795">
        <v>0</v>
      </c>
      <c r="AD5795">
        <v>0</v>
      </c>
      <c r="AE5795">
        <v>13.743226430821755</v>
      </c>
    </row>
    <row r="5796" spans="1:31" x14ac:dyDescent="0.25">
      <c r="A5796">
        <v>1882658</v>
      </c>
      <c r="B5796">
        <v>1</v>
      </c>
      <c r="C5796" t="s">
        <v>81</v>
      </c>
      <c r="D5796" t="s">
        <v>128</v>
      </c>
      <c r="E5796" t="s">
        <v>169</v>
      </c>
      <c r="F5796" t="s">
        <v>16548</v>
      </c>
      <c r="G5796" t="s">
        <v>212</v>
      </c>
      <c r="H5796" t="s">
        <v>143</v>
      </c>
      <c r="I5796" t="s">
        <v>135</v>
      </c>
      <c r="J5796" t="s">
        <v>3</v>
      </c>
      <c r="K5796" t="s">
        <v>137</v>
      </c>
      <c r="L5796" t="s">
        <v>16549</v>
      </c>
      <c r="M5796" t="s">
        <v>16550</v>
      </c>
      <c r="N5796">
        <v>2.4866666660000001</v>
      </c>
      <c r="O5796">
        <v>0</v>
      </c>
      <c r="P5796">
        <v>470</v>
      </c>
      <c r="Q5796">
        <v>0</v>
      </c>
      <c r="R5796">
        <v>1</v>
      </c>
      <c r="S5796">
        <v>0</v>
      </c>
      <c r="T5796">
        <v>22</v>
      </c>
      <c r="U5796">
        <v>0</v>
      </c>
      <c r="V5796">
        <v>0</v>
      </c>
      <c r="W5796">
        <v>0</v>
      </c>
      <c r="X5796">
        <v>240.91628924043474</v>
      </c>
      <c r="Y5796">
        <v>0</v>
      </c>
      <c r="Z5796">
        <v>0.63799189665393008</v>
      </c>
      <c r="AA5796">
        <v>0</v>
      </c>
      <c r="AB5796">
        <v>35.300724829922331</v>
      </c>
      <c r="AC5796">
        <v>0</v>
      </c>
      <c r="AD5796">
        <v>0</v>
      </c>
      <c r="AE5796">
        <v>276.85500596701104</v>
      </c>
    </row>
    <row r="5797" spans="1:31" x14ac:dyDescent="0.25">
      <c r="A5797">
        <v>1882659</v>
      </c>
      <c r="B5797">
        <v>1</v>
      </c>
      <c r="C5797" t="s">
        <v>80</v>
      </c>
      <c r="D5797" t="s">
        <v>85</v>
      </c>
      <c r="E5797" t="s">
        <v>222</v>
      </c>
      <c r="F5797" t="s">
        <v>16551</v>
      </c>
      <c r="G5797" t="s">
        <v>663</v>
      </c>
      <c r="H5797" t="s">
        <v>143</v>
      </c>
      <c r="I5797" t="s">
        <v>135</v>
      </c>
      <c r="J5797" t="s">
        <v>136</v>
      </c>
      <c r="K5797" t="s">
        <v>137</v>
      </c>
      <c r="L5797" t="s">
        <v>16552</v>
      </c>
      <c r="M5797" t="s">
        <v>16553</v>
      </c>
      <c r="N5797">
        <v>1.5666666659999999</v>
      </c>
      <c r="O5797">
        <v>0</v>
      </c>
      <c r="P5797">
        <v>53</v>
      </c>
      <c r="Q5797">
        <v>0</v>
      </c>
      <c r="R5797">
        <v>0</v>
      </c>
      <c r="S5797">
        <v>0</v>
      </c>
      <c r="T5797">
        <v>16</v>
      </c>
      <c r="U5797">
        <v>0</v>
      </c>
      <c r="V5797">
        <v>0</v>
      </c>
      <c r="W5797">
        <v>0</v>
      </c>
      <c r="X5797">
        <v>25.127930316687458</v>
      </c>
      <c r="Y5797">
        <v>0</v>
      </c>
      <c r="Z5797">
        <v>0</v>
      </c>
      <c r="AA5797">
        <v>0</v>
      </c>
      <c r="AB5797">
        <v>60.533862245218081</v>
      </c>
      <c r="AC5797">
        <v>0</v>
      </c>
      <c r="AD5797">
        <v>0</v>
      </c>
      <c r="AE5797">
        <v>85.661792561905543</v>
      </c>
    </row>
    <row r="5798" spans="1:31" x14ac:dyDescent="0.25">
      <c r="A5798">
        <v>1882660</v>
      </c>
      <c r="B5798">
        <v>1</v>
      </c>
      <c r="C5798" t="s">
        <v>80</v>
      </c>
      <c r="D5798" t="s">
        <v>88</v>
      </c>
      <c r="E5798" t="s">
        <v>146</v>
      </c>
      <c r="F5798" t="s">
        <v>16554</v>
      </c>
      <c r="G5798" t="s">
        <v>148</v>
      </c>
      <c r="H5798" t="s">
        <v>143</v>
      </c>
      <c r="I5798" t="s">
        <v>135</v>
      </c>
      <c r="J5798" t="s">
        <v>136</v>
      </c>
      <c r="K5798" t="s">
        <v>137</v>
      </c>
      <c r="L5798" t="s">
        <v>16555</v>
      </c>
      <c r="M5798" t="s">
        <v>16556</v>
      </c>
      <c r="N5798">
        <v>3.5080555549999999</v>
      </c>
      <c r="O5798">
        <v>0</v>
      </c>
      <c r="P5798">
        <v>4</v>
      </c>
      <c r="Q5798">
        <v>0</v>
      </c>
      <c r="R5798">
        <v>0</v>
      </c>
      <c r="S5798">
        <v>0</v>
      </c>
      <c r="T5798">
        <v>0</v>
      </c>
      <c r="U5798">
        <v>0</v>
      </c>
      <c r="V5798">
        <v>0</v>
      </c>
      <c r="W5798">
        <v>0</v>
      </c>
      <c r="X5798">
        <v>4.3704952366887913</v>
      </c>
      <c r="Y5798">
        <v>0</v>
      </c>
      <c r="Z5798">
        <v>0</v>
      </c>
      <c r="AA5798">
        <v>0</v>
      </c>
      <c r="AB5798">
        <v>0</v>
      </c>
      <c r="AC5798">
        <v>0</v>
      </c>
      <c r="AD5798">
        <v>0</v>
      </c>
      <c r="AE5798">
        <v>4.3704952366887913</v>
      </c>
    </row>
    <row r="5799" spans="1:31" x14ac:dyDescent="0.25">
      <c r="A5799">
        <v>1882662</v>
      </c>
      <c r="B5799">
        <v>1</v>
      </c>
      <c r="C5799" t="s">
        <v>81</v>
      </c>
      <c r="D5799" t="s">
        <v>118</v>
      </c>
      <c r="E5799" t="s">
        <v>140</v>
      </c>
      <c r="F5799" t="s">
        <v>16557</v>
      </c>
      <c r="G5799" t="s">
        <v>207</v>
      </c>
      <c r="H5799" t="s">
        <v>143</v>
      </c>
      <c r="I5799" t="s">
        <v>135</v>
      </c>
      <c r="J5799" t="s">
        <v>136</v>
      </c>
      <c r="K5799" t="s">
        <v>137</v>
      </c>
      <c r="L5799" t="s">
        <v>16558</v>
      </c>
      <c r="M5799" t="s">
        <v>16559</v>
      </c>
      <c r="N5799">
        <v>1.6475</v>
      </c>
      <c r="O5799">
        <v>0</v>
      </c>
      <c r="P5799">
        <v>1</v>
      </c>
      <c r="Q5799">
        <v>0</v>
      </c>
      <c r="R5799">
        <v>0</v>
      </c>
      <c r="S5799">
        <v>0</v>
      </c>
      <c r="T5799">
        <v>0</v>
      </c>
      <c r="U5799">
        <v>0</v>
      </c>
      <c r="V5799">
        <v>0</v>
      </c>
      <c r="W5799">
        <v>0</v>
      </c>
      <c r="X5799">
        <v>0.22473059602058004</v>
      </c>
      <c r="Y5799">
        <v>0</v>
      </c>
      <c r="Z5799">
        <v>0</v>
      </c>
      <c r="AA5799">
        <v>0</v>
      </c>
      <c r="AB5799">
        <v>0</v>
      </c>
      <c r="AC5799">
        <v>0</v>
      </c>
      <c r="AD5799">
        <v>0</v>
      </c>
      <c r="AE5799">
        <v>0.22473059602058004</v>
      </c>
    </row>
    <row r="5800" spans="1:31" x14ac:dyDescent="0.25">
      <c r="A5800">
        <v>1882663</v>
      </c>
      <c r="B5800">
        <v>1</v>
      </c>
      <c r="C5800" t="s">
        <v>80</v>
      </c>
      <c r="D5800" t="s">
        <v>83</v>
      </c>
      <c r="E5800" t="s">
        <v>222</v>
      </c>
      <c r="F5800" t="s">
        <v>16560</v>
      </c>
      <c r="G5800" t="s">
        <v>663</v>
      </c>
      <c r="H5800" t="s">
        <v>143</v>
      </c>
      <c r="I5800" t="s">
        <v>135</v>
      </c>
      <c r="J5800" t="s">
        <v>136</v>
      </c>
      <c r="K5800" t="s">
        <v>137</v>
      </c>
      <c r="L5800" t="s">
        <v>16561</v>
      </c>
      <c r="M5800" t="s">
        <v>16562</v>
      </c>
      <c r="N5800">
        <v>4.4163888880000002</v>
      </c>
      <c r="O5800">
        <v>0</v>
      </c>
      <c r="P5800">
        <v>68</v>
      </c>
      <c r="Q5800">
        <v>0</v>
      </c>
      <c r="R5800">
        <v>0</v>
      </c>
      <c r="S5800">
        <v>0</v>
      </c>
      <c r="T5800">
        <v>6</v>
      </c>
      <c r="U5800">
        <v>0</v>
      </c>
      <c r="V5800">
        <v>0</v>
      </c>
      <c r="W5800">
        <v>0</v>
      </c>
      <c r="X5800">
        <v>70.879334111252163</v>
      </c>
      <c r="Y5800">
        <v>0</v>
      </c>
      <c r="Z5800">
        <v>0</v>
      </c>
      <c r="AA5800">
        <v>0</v>
      </c>
      <c r="AB5800">
        <v>2.0287384128248451</v>
      </c>
      <c r="AC5800">
        <v>0</v>
      </c>
      <c r="AD5800">
        <v>0</v>
      </c>
      <c r="AE5800">
        <v>72.908072524077014</v>
      </c>
    </row>
    <row r="5801" spans="1:31" x14ac:dyDescent="0.25">
      <c r="A5801">
        <v>1882667</v>
      </c>
      <c r="B5801">
        <v>1</v>
      </c>
      <c r="C5801" t="s">
        <v>80</v>
      </c>
      <c r="D5801" t="s">
        <v>100</v>
      </c>
      <c r="E5801" t="s">
        <v>169</v>
      </c>
      <c r="F5801" t="s">
        <v>16563</v>
      </c>
      <c r="G5801" t="s">
        <v>1124</v>
      </c>
      <c r="H5801" t="s">
        <v>143</v>
      </c>
      <c r="I5801" t="s">
        <v>135</v>
      </c>
      <c r="J5801" t="s">
        <v>136</v>
      </c>
      <c r="K5801" t="s">
        <v>137</v>
      </c>
      <c r="L5801" t="s">
        <v>16564</v>
      </c>
      <c r="M5801" t="s">
        <v>16565</v>
      </c>
      <c r="N5801">
        <v>3.0127777770000002</v>
      </c>
      <c r="O5801">
        <v>0</v>
      </c>
      <c r="P5801">
        <v>257</v>
      </c>
      <c r="Q5801">
        <v>0</v>
      </c>
      <c r="R5801">
        <v>0</v>
      </c>
      <c r="S5801">
        <v>0</v>
      </c>
      <c r="T5801">
        <v>9</v>
      </c>
      <c r="U5801">
        <v>0</v>
      </c>
      <c r="V5801">
        <v>0</v>
      </c>
      <c r="W5801">
        <v>0</v>
      </c>
      <c r="X5801">
        <v>177.865610507128</v>
      </c>
      <c r="Y5801">
        <v>0</v>
      </c>
      <c r="Z5801">
        <v>0</v>
      </c>
      <c r="AA5801">
        <v>0</v>
      </c>
      <c r="AB5801">
        <v>9.599475556587814</v>
      </c>
      <c r="AC5801">
        <v>0</v>
      </c>
      <c r="AD5801">
        <v>0</v>
      </c>
      <c r="AE5801">
        <v>187.4650860637158</v>
      </c>
    </row>
    <row r="5802" spans="1:31" x14ac:dyDescent="0.25">
      <c r="A5802">
        <v>1882668</v>
      </c>
      <c r="B5802">
        <v>1</v>
      </c>
      <c r="C5802" t="s">
        <v>80</v>
      </c>
      <c r="D5802" t="s">
        <v>95</v>
      </c>
      <c r="E5802" t="s">
        <v>140</v>
      </c>
      <c r="F5802" t="s">
        <v>16566</v>
      </c>
      <c r="G5802" t="s">
        <v>163</v>
      </c>
      <c r="H5802" t="s">
        <v>143</v>
      </c>
      <c r="I5802" t="s">
        <v>135</v>
      </c>
      <c r="J5802" t="s">
        <v>136</v>
      </c>
      <c r="K5802" t="s">
        <v>137</v>
      </c>
      <c r="L5802" t="s">
        <v>16567</v>
      </c>
      <c r="M5802" t="s">
        <v>16568</v>
      </c>
      <c r="N5802">
        <v>2.0024999999999999</v>
      </c>
      <c r="O5802">
        <v>0</v>
      </c>
      <c r="P5802">
        <v>1</v>
      </c>
      <c r="Q5802">
        <v>0</v>
      </c>
      <c r="R5802">
        <v>0</v>
      </c>
      <c r="S5802">
        <v>0</v>
      </c>
      <c r="T5802">
        <v>0</v>
      </c>
      <c r="U5802">
        <v>0</v>
      </c>
      <c r="V5802">
        <v>0</v>
      </c>
      <c r="W5802">
        <v>0</v>
      </c>
      <c r="X5802">
        <v>1.3044933609141647</v>
      </c>
      <c r="Y5802">
        <v>0</v>
      </c>
      <c r="Z5802">
        <v>0</v>
      </c>
      <c r="AA5802">
        <v>0</v>
      </c>
      <c r="AB5802">
        <v>0</v>
      </c>
      <c r="AC5802">
        <v>0</v>
      </c>
      <c r="AD5802">
        <v>0</v>
      </c>
      <c r="AE5802">
        <v>1.3044933609141647</v>
      </c>
    </row>
    <row r="5803" spans="1:31" x14ac:dyDescent="0.25">
      <c r="A5803">
        <v>1882671</v>
      </c>
      <c r="B5803">
        <v>1</v>
      </c>
      <c r="C5803" t="s">
        <v>80</v>
      </c>
      <c r="D5803" t="s">
        <v>97</v>
      </c>
      <c r="E5803" t="s">
        <v>140</v>
      </c>
      <c r="F5803" t="s">
        <v>16569</v>
      </c>
      <c r="G5803" t="s">
        <v>163</v>
      </c>
      <c r="H5803" t="s">
        <v>143</v>
      </c>
      <c r="I5803" t="s">
        <v>135</v>
      </c>
      <c r="J5803" t="s">
        <v>136</v>
      </c>
      <c r="K5803" t="s">
        <v>137</v>
      </c>
      <c r="L5803" t="s">
        <v>16570</v>
      </c>
      <c r="M5803" t="s">
        <v>16571</v>
      </c>
      <c r="N5803">
        <v>3.2022222220000001</v>
      </c>
      <c r="O5803">
        <v>0</v>
      </c>
      <c r="P5803">
        <v>1</v>
      </c>
      <c r="Q5803">
        <v>0</v>
      </c>
      <c r="R5803">
        <v>1</v>
      </c>
      <c r="S5803">
        <v>0</v>
      </c>
      <c r="T5803">
        <v>0</v>
      </c>
      <c r="U5803">
        <v>0</v>
      </c>
      <c r="V5803">
        <v>0</v>
      </c>
      <c r="W5803">
        <v>0</v>
      </c>
      <c r="X5803">
        <v>3.8386183518423614E-2</v>
      </c>
      <c r="Y5803">
        <v>0</v>
      </c>
      <c r="Z5803">
        <v>9.0010595209133673</v>
      </c>
      <c r="AA5803">
        <v>0</v>
      </c>
      <c r="AB5803">
        <v>0</v>
      </c>
      <c r="AC5803">
        <v>0</v>
      </c>
      <c r="AD5803">
        <v>0</v>
      </c>
      <c r="AE5803">
        <v>9.0394457044317917</v>
      </c>
    </row>
    <row r="5804" spans="1:31" x14ac:dyDescent="0.25">
      <c r="A5804">
        <v>1882672</v>
      </c>
      <c r="B5804">
        <v>1</v>
      </c>
      <c r="C5804" t="s">
        <v>80</v>
      </c>
      <c r="D5804" t="s">
        <v>93</v>
      </c>
      <c r="E5804" t="s">
        <v>140</v>
      </c>
      <c r="F5804" t="s">
        <v>16572</v>
      </c>
      <c r="G5804" t="s">
        <v>163</v>
      </c>
      <c r="H5804" t="s">
        <v>143</v>
      </c>
      <c r="I5804" t="s">
        <v>135</v>
      </c>
      <c r="J5804" t="s">
        <v>136</v>
      </c>
      <c r="K5804" t="s">
        <v>137</v>
      </c>
      <c r="L5804" t="s">
        <v>16573</v>
      </c>
      <c r="M5804" t="s">
        <v>16574</v>
      </c>
      <c r="N5804">
        <v>6.7477777769999996</v>
      </c>
      <c r="O5804">
        <v>0</v>
      </c>
      <c r="P5804">
        <v>4</v>
      </c>
      <c r="Q5804">
        <v>0</v>
      </c>
      <c r="R5804">
        <v>0</v>
      </c>
      <c r="S5804">
        <v>0</v>
      </c>
      <c r="T5804">
        <v>0</v>
      </c>
      <c r="U5804">
        <v>0</v>
      </c>
      <c r="V5804">
        <v>0</v>
      </c>
      <c r="W5804">
        <v>0</v>
      </c>
      <c r="X5804">
        <v>8.9656779658761199</v>
      </c>
      <c r="Y5804">
        <v>0</v>
      </c>
      <c r="Z5804">
        <v>0</v>
      </c>
      <c r="AA5804">
        <v>0</v>
      </c>
      <c r="AB5804">
        <v>0</v>
      </c>
      <c r="AC5804">
        <v>0</v>
      </c>
      <c r="AD5804">
        <v>0</v>
      </c>
      <c r="AE5804">
        <v>8.9656779658761199</v>
      </c>
    </row>
    <row r="5805" spans="1:31" x14ac:dyDescent="0.25">
      <c r="A5805">
        <v>1882674</v>
      </c>
      <c r="B5805">
        <v>1</v>
      </c>
      <c r="C5805" t="s">
        <v>80</v>
      </c>
      <c r="D5805" t="s">
        <v>97</v>
      </c>
      <c r="E5805" t="s">
        <v>140</v>
      </c>
      <c r="F5805" t="s">
        <v>9500</v>
      </c>
      <c r="G5805" t="s">
        <v>207</v>
      </c>
      <c r="H5805" t="s">
        <v>143</v>
      </c>
      <c r="I5805" t="s">
        <v>135</v>
      </c>
      <c r="J5805" t="s">
        <v>136</v>
      </c>
      <c r="K5805" t="s">
        <v>137</v>
      </c>
      <c r="L5805" t="s">
        <v>16575</v>
      </c>
      <c r="M5805" t="s">
        <v>16576</v>
      </c>
      <c r="N5805">
        <v>4.1888888880000001</v>
      </c>
      <c r="O5805">
        <v>0</v>
      </c>
      <c r="P5805">
        <v>3</v>
      </c>
      <c r="Q5805">
        <v>0</v>
      </c>
      <c r="R5805">
        <v>0</v>
      </c>
      <c r="S5805">
        <v>0</v>
      </c>
      <c r="T5805">
        <v>0</v>
      </c>
      <c r="U5805">
        <v>0</v>
      </c>
      <c r="V5805">
        <v>0</v>
      </c>
      <c r="W5805">
        <v>0</v>
      </c>
      <c r="X5805">
        <v>3.5308716744381696</v>
      </c>
      <c r="Y5805">
        <v>0</v>
      </c>
      <c r="Z5805">
        <v>0</v>
      </c>
      <c r="AA5805">
        <v>0</v>
      </c>
      <c r="AB5805">
        <v>0</v>
      </c>
      <c r="AC5805">
        <v>0</v>
      </c>
      <c r="AD5805">
        <v>0</v>
      </c>
      <c r="AE5805">
        <v>3.5308716744381696</v>
      </c>
    </row>
    <row r="5806" spans="1:31" x14ac:dyDescent="0.25">
      <c r="A5806">
        <v>1882675</v>
      </c>
      <c r="B5806">
        <v>1</v>
      </c>
      <c r="C5806" t="s">
        <v>80</v>
      </c>
      <c r="D5806" t="s">
        <v>108</v>
      </c>
      <c r="E5806" t="s">
        <v>146</v>
      </c>
      <c r="F5806" t="s">
        <v>16577</v>
      </c>
      <c r="G5806" t="s">
        <v>148</v>
      </c>
      <c r="H5806" t="s">
        <v>143</v>
      </c>
      <c r="I5806" t="s">
        <v>135</v>
      </c>
      <c r="J5806" t="s">
        <v>136</v>
      </c>
      <c r="K5806" t="s">
        <v>137</v>
      </c>
      <c r="L5806" t="s">
        <v>16578</v>
      </c>
      <c r="M5806" t="s">
        <v>16579</v>
      </c>
      <c r="N5806">
        <v>7.8138888880000001</v>
      </c>
      <c r="O5806">
        <v>0</v>
      </c>
      <c r="P5806">
        <v>2</v>
      </c>
      <c r="Q5806">
        <v>0</v>
      </c>
      <c r="R5806">
        <v>2</v>
      </c>
      <c r="S5806">
        <v>0</v>
      </c>
      <c r="T5806">
        <v>1</v>
      </c>
      <c r="U5806">
        <v>0</v>
      </c>
      <c r="V5806">
        <v>0</v>
      </c>
      <c r="W5806">
        <v>0</v>
      </c>
      <c r="X5806">
        <v>3.4858062527567535</v>
      </c>
      <c r="Y5806">
        <v>0</v>
      </c>
      <c r="Z5806">
        <v>9.585188140750569</v>
      </c>
      <c r="AA5806">
        <v>0</v>
      </c>
      <c r="AB5806">
        <v>0.33889728346708892</v>
      </c>
      <c r="AC5806">
        <v>0</v>
      </c>
      <c r="AD5806">
        <v>0</v>
      </c>
      <c r="AE5806">
        <v>13.409891676974413</v>
      </c>
    </row>
    <row r="5807" spans="1:31" x14ac:dyDescent="0.25">
      <c r="A5807">
        <v>1882677</v>
      </c>
      <c r="B5807">
        <v>1</v>
      </c>
      <c r="C5807" t="s">
        <v>81</v>
      </c>
      <c r="D5807" t="s">
        <v>113</v>
      </c>
      <c r="E5807" t="s">
        <v>131</v>
      </c>
      <c r="F5807" t="s">
        <v>16580</v>
      </c>
      <c r="G5807" t="s">
        <v>133</v>
      </c>
      <c r="H5807" t="s">
        <v>134</v>
      </c>
      <c r="I5807" t="s">
        <v>135</v>
      </c>
      <c r="J5807" t="s">
        <v>136</v>
      </c>
      <c r="K5807" t="s">
        <v>137</v>
      </c>
      <c r="L5807" t="s">
        <v>16581</v>
      </c>
      <c r="M5807" t="s">
        <v>16582</v>
      </c>
      <c r="N5807">
        <v>0.74111111100000004</v>
      </c>
      <c r="O5807">
        <v>0</v>
      </c>
      <c r="P5807">
        <v>233</v>
      </c>
      <c r="Q5807">
        <v>22</v>
      </c>
      <c r="R5807">
        <v>51</v>
      </c>
      <c r="S5807">
        <v>0</v>
      </c>
      <c r="T5807">
        <v>12</v>
      </c>
      <c r="U5807">
        <v>0</v>
      </c>
      <c r="V5807">
        <v>0</v>
      </c>
      <c r="W5807">
        <v>0</v>
      </c>
      <c r="X5807">
        <v>35.160541405726313</v>
      </c>
      <c r="Y5807">
        <v>220.2888605994381</v>
      </c>
      <c r="Z5807">
        <v>343.91620045142736</v>
      </c>
      <c r="AA5807">
        <v>0</v>
      </c>
      <c r="AB5807">
        <v>4.4574392508106433</v>
      </c>
      <c r="AC5807">
        <v>0</v>
      </c>
      <c r="AD5807">
        <v>0</v>
      </c>
      <c r="AE5807">
        <v>603.82304170740247</v>
      </c>
    </row>
    <row r="5808" spans="1:31" x14ac:dyDescent="0.25">
      <c r="A5808">
        <v>1882679</v>
      </c>
      <c r="B5808">
        <v>1</v>
      </c>
      <c r="C5808" t="s">
        <v>80</v>
      </c>
      <c r="D5808" t="s">
        <v>105</v>
      </c>
      <c r="E5808" t="s">
        <v>146</v>
      </c>
      <c r="F5808" t="s">
        <v>11437</v>
      </c>
      <c r="G5808" t="s">
        <v>148</v>
      </c>
      <c r="H5808" t="s">
        <v>143</v>
      </c>
      <c r="I5808" t="s">
        <v>135</v>
      </c>
      <c r="J5808" t="s">
        <v>136</v>
      </c>
      <c r="K5808" t="s">
        <v>137</v>
      </c>
      <c r="L5808" t="s">
        <v>16583</v>
      </c>
      <c r="M5808" t="s">
        <v>16584</v>
      </c>
      <c r="N5808">
        <v>2.2552777769999999</v>
      </c>
      <c r="O5808">
        <v>0</v>
      </c>
      <c r="P5808">
        <v>15</v>
      </c>
      <c r="Q5808">
        <v>0</v>
      </c>
      <c r="R5808">
        <v>13</v>
      </c>
      <c r="S5808">
        <v>0</v>
      </c>
      <c r="T5808">
        <v>2</v>
      </c>
      <c r="U5808">
        <v>0</v>
      </c>
      <c r="V5808">
        <v>0</v>
      </c>
      <c r="W5808">
        <v>0</v>
      </c>
      <c r="X5808">
        <v>6.993768442726231</v>
      </c>
      <c r="Y5808">
        <v>0</v>
      </c>
      <c r="Z5808">
        <v>15.372203331679044</v>
      </c>
      <c r="AA5808">
        <v>0</v>
      </c>
      <c r="AB5808">
        <v>7.1561669089466733</v>
      </c>
      <c r="AC5808">
        <v>0</v>
      </c>
      <c r="AD5808">
        <v>0</v>
      </c>
      <c r="AE5808">
        <v>29.522138683351947</v>
      </c>
    </row>
    <row r="5809" spans="1:31" x14ac:dyDescent="0.25">
      <c r="A5809">
        <v>1882681</v>
      </c>
      <c r="B5809">
        <v>1</v>
      </c>
      <c r="C5809" t="s">
        <v>80</v>
      </c>
      <c r="D5809" t="s">
        <v>100</v>
      </c>
      <c r="E5809" t="s">
        <v>140</v>
      </c>
      <c r="F5809" t="s">
        <v>16585</v>
      </c>
      <c r="G5809" t="s">
        <v>163</v>
      </c>
      <c r="H5809" t="s">
        <v>143</v>
      </c>
      <c r="I5809" t="s">
        <v>135</v>
      </c>
      <c r="J5809" t="s">
        <v>136</v>
      </c>
      <c r="K5809" t="s">
        <v>137</v>
      </c>
      <c r="L5809" t="s">
        <v>16586</v>
      </c>
      <c r="M5809" t="s">
        <v>16587</v>
      </c>
      <c r="N5809">
        <v>1.9344444439999999</v>
      </c>
      <c r="O5809">
        <v>0</v>
      </c>
      <c r="P5809">
        <v>1</v>
      </c>
      <c r="Q5809">
        <v>0</v>
      </c>
      <c r="R5809">
        <v>0</v>
      </c>
      <c r="S5809">
        <v>0</v>
      </c>
      <c r="T5809">
        <v>0</v>
      </c>
      <c r="U5809">
        <v>0</v>
      </c>
      <c r="V5809">
        <v>0</v>
      </c>
      <c r="W5809">
        <v>0</v>
      </c>
      <c r="X5809">
        <v>0.31855054474286337</v>
      </c>
      <c r="Y5809">
        <v>0</v>
      </c>
      <c r="Z5809">
        <v>0</v>
      </c>
      <c r="AA5809">
        <v>0</v>
      </c>
      <c r="AB5809">
        <v>0</v>
      </c>
      <c r="AC5809">
        <v>0</v>
      </c>
      <c r="AD5809">
        <v>0</v>
      </c>
      <c r="AE5809">
        <v>0.31855054474286337</v>
      </c>
    </row>
    <row r="5810" spans="1:31" x14ac:dyDescent="0.25">
      <c r="A5810">
        <v>1882682</v>
      </c>
      <c r="B5810">
        <v>1</v>
      </c>
      <c r="C5810" t="s">
        <v>80</v>
      </c>
      <c r="D5810" t="s">
        <v>92</v>
      </c>
      <c r="E5810" t="s">
        <v>140</v>
      </c>
      <c r="F5810" t="s">
        <v>16588</v>
      </c>
      <c r="G5810" t="s">
        <v>163</v>
      </c>
      <c r="H5810" t="s">
        <v>143</v>
      </c>
      <c r="I5810" t="s">
        <v>135</v>
      </c>
      <c r="J5810" t="s">
        <v>136</v>
      </c>
      <c r="K5810" t="s">
        <v>137</v>
      </c>
      <c r="L5810" t="s">
        <v>16589</v>
      </c>
      <c r="M5810" t="s">
        <v>16590</v>
      </c>
      <c r="N5810">
        <v>2.5902777769999998</v>
      </c>
      <c r="O5810">
        <v>0</v>
      </c>
      <c r="P5810">
        <v>1</v>
      </c>
      <c r="Q5810">
        <v>0</v>
      </c>
      <c r="R5810">
        <v>0</v>
      </c>
      <c r="S5810">
        <v>0</v>
      </c>
      <c r="T5810">
        <v>0</v>
      </c>
      <c r="U5810">
        <v>0</v>
      </c>
      <c r="V5810">
        <v>0</v>
      </c>
      <c r="W5810">
        <v>0</v>
      </c>
      <c r="X5810">
        <v>0.43668541541986666</v>
      </c>
      <c r="Y5810">
        <v>0</v>
      </c>
      <c r="Z5810">
        <v>0</v>
      </c>
      <c r="AA5810">
        <v>0</v>
      </c>
      <c r="AB5810">
        <v>0</v>
      </c>
      <c r="AC5810">
        <v>0</v>
      </c>
      <c r="AD5810">
        <v>0</v>
      </c>
      <c r="AE5810">
        <v>0.43668541541986666</v>
      </c>
    </row>
    <row r="5811" spans="1:31" x14ac:dyDescent="0.25">
      <c r="A5811">
        <v>1882683</v>
      </c>
      <c r="B5811">
        <v>1</v>
      </c>
      <c r="C5811" t="s">
        <v>80</v>
      </c>
      <c r="D5811" t="s">
        <v>108</v>
      </c>
      <c r="E5811" t="s">
        <v>158</v>
      </c>
      <c r="F5811" t="s">
        <v>16591</v>
      </c>
      <c r="G5811" t="s">
        <v>219</v>
      </c>
      <c r="H5811" t="s">
        <v>134</v>
      </c>
      <c r="I5811" t="s">
        <v>135</v>
      </c>
      <c r="J5811" t="s">
        <v>136</v>
      </c>
      <c r="K5811" t="s">
        <v>137</v>
      </c>
      <c r="L5811" t="s">
        <v>16592</v>
      </c>
      <c r="M5811" t="s">
        <v>16593</v>
      </c>
      <c r="N5811">
        <v>6.2191666659999996</v>
      </c>
      <c r="O5811">
        <v>0</v>
      </c>
      <c r="P5811">
        <v>44</v>
      </c>
      <c r="Q5811">
        <v>0</v>
      </c>
      <c r="R5811">
        <v>11</v>
      </c>
      <c r="S5811">
        <v>0</v>
      </c>
      <c r="T5811">
        <v>1</v>
      </c>
      <c r="U5811">
        <v>0</v>
      </c>
      <c r="V5811">
        <v>0</v>
      </c>
      <c r="W5811">
        <v>0</v>
      </c>
      <c r="X5811">
        <v>33.94674429693962</v>
      </c>
      <c r="Y5811">
        <v>0</v>
      </c>
      <c r="Z5811">
        <v>46.86493166792561</v>
      </c>
      <c r="AA5811">
        <v>0</v>
      </c>
      <c r="AB5811">
        <v>2.5639745590776917</v>
      </c>
      <c r="AC5811">
        <v>0</v>
      </c>
      <c r="AD5811">
        <v>0</v>
      </c>
      <c r="AE5811">
        <v>83.375650523942923</v>
      </c>
    </row>
    <row r="5812" spans="1:31" x14ac:dyDescent="0.25">
      <c r="A5812">
        <v>1882685</v>
      </c>
      <c r="B5812">
        <v>1</v>
      </c>
      <c r="C5812" t="s">
        <v>80</v>
      </c>
      <c r="D5812" t="s">
        <v>101</v>
      </c>
      <c r="E5812" t="s">
        <v>222</v>
      </c>
      <c r="F5812" t="s">
        <v>16594</v>
      </c>
      <c r="G5812" t="s">
        <v>148</v>
      </c>
      <c r="H5812" t="s">
        <v>143</v>
      </c>
      <c r="I5812" t="s">
        <v>135</v>
      </c>
      <c r="J5812" t="s">
        <v>136</v>
      </c>
      <c r="K5812" t="s">
        <v>137</v>
      </c>
      <c r="L5812" t="s">
        <v>16595</v>
      </c>
      <c r="M5812" t="s">
        <v>16596</v>
      </c>
      <c r="N5812">
        <v>2.096944444</v>
      </c>
      <c r="O5812">
        <v>0</v>
      </c>
      <c r="P5812">
        <v>110</v>
      </c>
      <c r="Q5812">
        <v>0</v>
      </c>
      <c r="R5812">
        <v>0</v>
      </c>
      <c r="S5812">
        <v>0</v>
      </c>
      <c r="T5812">
        <v>48</v>
      </c>
      <c r="U5812">
        <v>0</v>
      </c>
      <c r="V5812">
        <v>0</v>
      </c>
      <c r="W5812">
        <v>0</v>
      </c>
      <c r="X5812">
        <v>44.072988557213193</v>
      </c>
      <c r="Y5812">
        <v>0</v>
      </c>
      <c r="Z5812">
        <v>0</v>
      </c>
      <c r="AA5812">
        <v>0</v>
      </c>
      <c r="AB5812">
        <v>203.58102616391329</v>
      </c>
      <c r="AC5812">
        <v>0</v>
      </c>
      <c r="AD5812">
        <v>0</v>
      </c>
      <c r="AE5812">
        <v>247.65401472112649</v>
      </c>
    </row>
    <row r="5813" spans="1:31" x14ac:dyDescent="0.25">
      <c r="A5813">
        <v>1882689</v>
      </c>
      <c r="B5813">
        <v>1</v>
      </c>
      <c r="C5813" t="s">
        <v>81</v>
      </c>
      <c r="D5813" t="s">
        <v>123</v>
      </c>
      <c r="E5813" t="s">
        <v>140</v>
      </c>
      <c r="F5813" t="s">
        <v>16597</v>
      </c>
      <c r="G5813" t="s">
        <v>200</v>
      </c>
      <c r="H5813" t="s">
        <v>143</v>
      </c>
      <c r="I5813" t="s">
        <v>135</v>
      </c>
      <c r="J5813" t="s">
        <v>136</v>
      </c>
      <c r="K5813" t="s">
        <v>137</v>
      </c>
      <c r="L5813" t="s">
        <v>16598</v>
      </c>
      <c r="M5813" t="s">
        <v>16599</v>
      </c>
      <c r="N5813">
        <v>2.221666666</v>
      </c>
      <c r="O5813">
        <v>0</v>
      </c>
      <c r="P5813">
        <v>1</v>
      </c>
      <c r="Q5813">
        <v>0</v>
      </c>
      <c r="R5813">
        <v>0</v>
      </c>
      <c r="S5813">
        <v>0</v>
      </c>
      <c r="T5813">
        <v>0</v>
      </c>
      <c r="U5813">
        <v>0</v>
      </c>
      <c r="V5813">
        <v>0</v>
      </c>
      <c r="W5813">
        <v>0</v>
      </c>
      <c r="X5813">
        <v>0.70931824707708002</v>
      </c>
      <c r="Y5813">
        <v>0</v>
      </c>
      <c r="Z5813">
        <v>0</v>
      </c>
      <c r="AA5813">
        <v>0</v>
      </c>
      <c r="AB5813">
        <v>0</v>
      </c>
      <c r="AC5813">
        <v>0</v>
      </c>
      <c r="AD5813">
        <v>0</v>
      </c>
      <c r="AE5813">
        <v>0.70931824707708002</v>
      </c>
    </row>
    <row r="5814" spans="1:31" x14ac:dyDescent="0.25">
      <c r="A5814">
        <v>1882692</v>
      </c>
      <c r="B5814">
        <v>1</v>
      </c>
      <c r="C5814" t="s">
        <v>80</v>
      </c>
      <c r="D5814" t="s">
        <v>94</v>
      </c>
      <c r="E5814" t="s">
        <v>146</v>
      </c>
      <c r="F5814" t="s">
        <v>16600</v>
      </c>
      <c r="G5814" t="s">
        <v>148</v>
      </c>
      <c r="H5814" t="s">
        <v>143</v>
      </c>
      <c r="I5814" t="s">
        <v>135</v>
      </c>
      <c r="J5814" t="s">
        <v>136</v>
      </c>
      <c r="K5814" t="s">
        <v>137</v>
      </c>
      <c r="L5814" t="s">
        <v>16601</v>
      </c>
      <c r="M5814" t="s">
        <v>16602</v>
      </c>
      <c r="N5814">
        <v>2.4541666659999999</v>
      </c>
      <c r="O5814">
        <v>0</v>
      </c>
      <c r="P5814">
        <v>0</v>
      </c>
      <c r="Q5814">
        <v>0</v>
      </c>
      <c r="R5814">
        <v>1</v>
      </c>
      <c r="S5814">
        <v>0</v>
      </c>
      <c r="T5814">
        <v>0</v>
      </c>
      <c r="U5814">
        <v>0</v>
      </c>
      <c r="V5814">
        <v>0</v>
      </c>
      <c r="W5814">
        <v>0</v>
      </c>
      <c r="X5814">
        <v>0</v>
      </c>
      <c r="Y5814">
        <v>0</v>
      </c>
      <c r="Z5814">
        <v>5.4204535693359972</v>
      </c>
      <c r="AA5814">
        <v>0</v>
      </c>
      <c r="AB5814">
        <v>0</v>
      </c>
      <c r="AC5814">
        <v>0</v>
      </c>
      <c r="AD5814">
        <v>0</v>
      </c>
      <c r="AE5814">
        <v>5.4204535693359972</v>
      </c>
    </row>
    <row r="5815" spans="1:31" x14ac:dyDescent="0.25">
      <c r="A5815">
        <v>1882694</v>
      </c>
      <c r="B5815">
        <v>1</v>
      </c>
      <c r="C5815" t="s">
        <v>80</v>
      </c>
      <c r="D5815" t="s">
        <v>103</v>
      </c>
      <c r="E5815" t="s">
        <v>131</v>
      </c>
      <c r="F5815" t="s">
        <v>7499</v>
      </c>
      <c r="G5815" t="s">
        <v>133</v>
      </c>
      <c r="H5815" t="s">
        <v>134</v>
      </c>
      <c r="I5815" t="s">
        <v>135</v>
      </c>
      <c r="J5815" t="s">
        <v>136</v>
      </c>
      <c r="K5815" t="s">
        <v>137</v>
      </c>
      <c r="L5815" t="s">
        <v>16603</v>
      </c>
      <c r="M5815" t="s">
        <v>16604</v>
      </c>
      <c r="N5815">
        <v>0.44138888799999998</v>
      </c>
      <c r="O5815">
        <v>3</v>
      </c>
      <c r="P5815">
        <v>1821</v>
      </c>
      <c r="Q5815">
        <v>20</v>
      </c>
      <c r="R5815">
        <v>234</v>
      </c>
      <c r="S5815">
        <v>22</v>
      </c>
      <c r="T5815">
        <v>505</v>
      </c>
      <c r="U5815">
        <v>2</v>
      </c>
      <c r="V5815">
        <v>1</v>
      </c>
      <c r="W5815">
        <v>0.38027789010448731</v>
      </c>
      <c r="X5815">
        <v>131.73105823099536</v>
      </c>
      <c r="Y5815">
        <v>33.533200567164975</v>
      </c>
      <c r="Z5815">
        <v>49.210660395178962</v>
      </c>
      <c r="AA5815">
        <v>40.604829241861914</v>
      </c>
      <c r="AB5815">
        <v>106.58327643732569</v>
      </c>
      <c r="AC5815">
        <v>49.203835268215833</v>
      </c>
      <c r="AD5815">
        <v>0.47391423075574723</v>
      </c>
      <c r="AE5815">
        <v>411.72105226160295</v>
      </c>
    </row>
    <row r="5816" spans="1:31" x14ac:dyDescent="0.25">
      <c r="A5816">
        <v>1882695</v>
      </c>
      <c r="B5816">
        <v>1</v>
      </c>
      <c r="C5816" t="s">
        <v>81</v>
      </c>
      <c r="D5816" t="s">
        <v>113</v>
      </c>
      <c r="E5816" t="s">
        <v>146</v>
      </c>
      <c r="F5816" t="s">
        <v>4380</v>
      </c>
      <c r="G5816" t="s">
        <v>148</v>
      </c>
      <c r="H5816" t="s">
        <v>143</v>
      </c>
      <c r="I5816" t="s">
        <v>135</v>
      </c>
      <c r="J5816" t="s">
        <v>136</v>
      </c>
      <c r="K5816" t="s">
        <v>137</v>
      </c>
      <c r="L5816" t="s">
        <v>16605</v>
      </c>
      <c r="M5816" t="s">
        <v>16606</v>
      </c>
      <c r="N5816">
        <v>3.4849999999999999</v>
      </c>
      <c r="O5816">
        <v>0</v>
      </c>
      <c r="P5816">
        <v>26</v>
      </c>
      <c r="Q5816">
        <v>0</v>
      </c>
      <c r="R5816">
        <v>1</v>
      </c>
      <c r="S5816">
        <v>0</v>
      </c>
      <c r="T5816">
        <v>5</v>
      </c>
      <c r="U5816">
        <v>0</v>
      </c>
      <c r="V5816">
        <v>0</v>
      </c>
      <c r="W5816">
        <v>0</v>
      </c>
      <c r="X5816">
        <v>22.653000686199434</v>
      </c>
      <c r="Y5816">
        <v>0</v>
      </c>
      <c r="Z5816">
        <v>1.041383637749894</v>
      </c>
      <c r="AA5816">
        <v>0</v>
      </c>
      <c r="AB5816">
        <v>2.8416373328603846</v>
      </c>
      <c r="AC5816">
        <v>0</v>
      </c>
      <c r="AD5816">
        <v>0</v>
      </c>
      <c r="AE5816">
        <v>26.536021656809712</v>
      </c>
    </row>
    <row r="5817" spans="1:31" x14ac:dyDescent="0.25">
      <c r="A5817">
        <v>1882697</v>
      </c>
      <c r="B5817">
        <v>1</v>
      </c>
      <c r="C5817" t="s">
        <v>81</v>
      </c>
      <c r="D5817" t="s">
        <v>115</v>
      </c>
      <c r="E5817" t="s">
        <v>169</v>
      </c>
      <c r="F5817" t="s">
        <v>12050</v>
      </c>
      <c r="G5817" t="s">
        <v>183</v>
      </c>
      <c r="H5817" t="s">
        <v>143</v>
      </c>
      <c r="I5817" t="s">
        <v>135</v>
      </c>
      <c r="J5817" t="s">
        <v>136</v>
      </c>
      <c r="K5817" t="s">
        <v>137</v>
      </c>
      <c r="L5817" t="s">
        <v>16607</v>
      </c>
      <c r="M5817" t="s">
        <v>16608</v>
      </c>
      <c r="N5817">
        <v>8.2466666659999994</v>
      </c>
      <c r="O5817">
        <v>0</v>
      </c>
      <c r="P5817">
        <v>56</v>
      </c>
      <c r="Q5817">
        <v>0</v>
      </c>
      <c r="R5817">
        <v>3</v>
      </c>
      <c r="S5817">
        <v>0</v>
      </c>
      <c r="T5817">
        <v>2</v>
      </c>
      <c r="U5817">
        <v>0</v>
      </c>
      <c r="V5817">
        <v>0</v>
      </c>
      <c r="W5817">
        <v>0</v>
      </c>
      <c r="X5817">
        <v>57.447568904452133</v>
      </c>
      <c r="Y5817">
        <v>0</v>
      </c>
      <c r="Z5817">
        <v>30.977897657296563</v>
      </c>
      <c r="AA5817">
        <v>0</v>
      </c>
      <c r="AB5817">
        <v>0.3372534098052834</v>
      </c>
      <c r="AC5817">
        <v>0</v>
      </c>
      <c r="AD5817">
        <v>0</v>
      </c>
      <c r="AE5817">
        <v>88.762719971553977</v>
      </c>
    </row>
    <row r="5818" spans="1:31" x14ac:dyDescent="0.25">
      <c r="A5818">
        <v>1882698</v>
      </c>
      <c r="B5818">
        <v>1</v>
      </c>
      <c r="C5818" t="s">
        <v>80</v>
      </c>
      <c r="D5818" t="s">
        <v>111</v>
      </c>
      <c r="E5818" t="s">
        <v>222</v>
      </c>
      <c r="F5818" t="s">
        <v>15499</v>
      </c>
      <c r="G5818" t="s">
        <v>501</v>
      </c>
      <c r="H5818" t="s">
        <v>143</v>
      </c>
      <c r="I5818" t="s">
        <v>135</v>
      </c>
      <c r="J5818" t="s">
        <v>136</v>
      </c>
      <c r="K5818" t="s">
        <v>137</v>
      </c>
      <c r="L5818" t="s">
        <v>16609</v>
      </c>
      <c r="M5818" t="s">
        <v>16610</v>
      </c>
      <c r="N5818">
        <v>7.3872222220000001</v>
      </c>
      <c r="O5818">
        <v>0</v>
      </c>
      <c r="P5818">
        <v>1</v>
      </c>
      <c r="Q5818">
        <v>0</v>
      </c>
      <c r="R5818">
        <v>0</v>
      </c>
      <c r="S5818">
        <v>0</v>
      </c>
      <c r="T5818">
        <v>2</v>
      </c>
      <c r="U5818">
        <v>0</v>
      </c>
      <c r="V5818">
        <v>0</v>
      </c>
      <c r="W5818">
        <v>0</v>
      </c>
      <c r="X5818">
        <v>3.1901829331602887</v>
      </c>
      <c r="Y5818">
        <v>0</v>
      </c>
      <c r="Z5818">
        <v>0</v>
      </c>
      <c r="AA5818">
        <v>0</v>
      </c>
      <c r="AB5818">
        <v>89.395172134728156</v>
      </c>
      <c r="AC5818">
        <v>0</v>
      </c>
      <c r="AD5818">
        <v>0</v>
      </c>
      <c r="AE5818">
        <v>92.585355067888443</v>
      </c>
    </row>
    <row r="5819" spans="1:31" x14ac:dyDescent="0.25">
      <c r="A5819">
        <v>1882699</v>
      </c>
      <c r="B5819">
        <v>1</v>
      </c>
      <c r="C5819" t="s">
        <v>81</v>
      </c>
      <c r="D5819" t="s">
        <v>127</v>
      </c>
      <c r="E5819" t="s">
        <v>146</v>
      </c>
      <c r="F5819" t="s">
        <v>16611</v>
      </c>
      <c r="G5819" t="s">
        <v>148</v>
      </c>
      <c r="H5819" t="s">
        <v>143</v>
      </c>
      <c r="I5819" t="s">
        <v>135</v>
      </c>
      <c r="J5819" t="s">
        <v>136</v>
      </c>
      <c r="K5819" t="s">
        <v>137</v>
      </c>
      <c r="L5819" t="s">
        <v>16612</v>
      </c>
      <c r="M5819" t="s">
        <v>16613</v>
      </c>
      <c r="N5819">
        <v>12.654444443999999</v>
      </c>
      <c r="O5819">
        <v>0</v>
      </c>
      <c r="P5819">
        <v>10</v>
      </c>
      <c r="Q5819">
        <v>0</v>
      </c>
      <c r="R5819">
        <v>4</v>
      </c>
      <c r="S5819">
        <v>0</v>
      </c>
      <c r="T5819">
        <v>1</v>
      </c>
      <c r="U5819">
        <v>0</v>
      </c>
      <c r="V5819">
        <v>0</v>
      </c>
      <c r="W5819">
        <v>0</v>
      </c>
      <c r="X5819">
        <v>23.721511659652549</v>
      </c>
      <c r="Y5819">
        <v>0</v>
      </c>
      <c r="Z5819">
        <v>12.350720228954128</v>
      </c>
      <c r="AA5819">
        <v>0</v>
      </c>
      <c r="AB5819">
        <v>0.31321165405366663</v>
      </c>
      <c r="AC5819">
        <v>0</v>
      </c>
      <c r="AD5819">
        <v>0</v>
      </c>
      <c r="AE5819">
        <v>36.385443542660347</v>
      </c>
    </row>
    <row r="5820" spans="1:31" x14ac:dyDescent="0.25">
      <c r="A5820">
        <v>1882700</v>
      </c>
      <c r="B5820">
        <v>1</v>
      </c>
      <c r="C5820" t="s">
        <v>81</v>
      </c>
      <c r="D5820" t="s">
        <v>115</v>
      </c>
      <c r="E5820" t="s">
        <v>169</v>
      </c>
      <c r="F5820" t="s">
        <v>589</v>
      </c>
      <c r="G5820" t="s">
        <v>183</v>
      </c>
      <c r="H5820" t="s">
        <v>143</v>
      </c>
      <c r="I5820" t="s">
        <v>135</v>
      </c>
      <c r="J5820" t="s">
        <v>136</v>
      </c>
      <c r="K5820" t="s">
        <v>137</v>
      </c>
      <c r="L5820" t="s">
        <v>16614</v>
      </c>
      <c r="M5820" t="s">
        <v>16615</v>
      </c>
      <c r="N5820">
        <v>3.7263888879999998</v>
      </c>
      <c r="O5820">
        <v>0</v>
      </c>
      <c r="P5820">
        <v>22</v>
      </c>
      <c r="Q5820">
        <v>0</v>
      </c>
      <c r="R5820">
        <v>0</v>
      </c>
      <c r="S5820">
        <v>0</v>
      </c>
      <c r="T5820">
        <v>0</v>
      </c>
      <c r="U5820">
        <v>0</v>
      </c>
      <c r="V5820">
        <v>0</v>
      </c>
      <c r="W5820">
        <v>0</v>
      </c>
      <c r="X5820">
        <v>16.747609701395987</v>
      </c>
      <c r="Y5820">
        <v>0</v>
      </c>
      <c r="Z5820">
        <v>0</v>
      </c>
      <c r="AA5820">
        <v>0</v>
      </c>
      <c r="AB5820">
        <v>0</v>
      </c>
      <c r="AC5820">
        <v>0</v>
      </c>
      <c r="AD5820">
        <v>0</v>
      </c>
      <c r="AE5820">
        <v>16.747609701395987</v>
      </c>
    </row>
    <row r="5821" spans="1:31" x14ac:dyDescent="0.25">
      <c r="A5821">
        <v>1882702</v>
      </c>
      <c r="B5821">
        <v>1</v>
      </c>
      <c r="C5821" t="s">
        <v>80</v>
      </c>
      <c r="D5821" t="s">
        <v>99</v>
      </c>
      <c r="E5821" t="s">
        <v>169</v>
      </c>
      <c r="F5821" t="s">
        <v>16616</v>
      </c>
      <c r="G5821" t="s">
        <v>183</v>
      </c>
      <c r="H5821" t="s">
        <v>143</v>
      </c>
      <c r="I5821" t="s">
        <v>135</v>
      </c>
      <c r="J5821" t="s">
        <v>136</v>
      </c>
      <c r="K5821" t="s">
        <v>137</v>
      </c>
      <c r="L5821" t="s">
        <v>16617</v>
      </c>
      <c r="M5821" t="s">
        <v>16618</v>
      </c>
      <c r="N5821">
        <v>4.9113888880000003</v>
      </c>
      <c r="O5821">
        <v>0</v>
      </c>
      <c r="P5821">
        <v>73</v>
      </c>
      <c r="Q5821">
        <v>0</v>
      </c>
      <c r="R5821">
        <v>0</v>
      </c>
      <c r="S5821">
        <v>0</v>
      </c>
      <c r="T5821">
        <v>1</v>
      </c>
      <c r="U5821">
        <v>0</v>
      </c>
      <c r="V5821">
        <v>0</v>
      </c>
      <c r="W5821">
        <v>0</v>
      </c>
      <c r="X5821">
        <v>67.988944494237131</v>
      </c>
      <c r="Y5821">
        <v>0</v>
      </c>
      <c r="Z5821">
        <v>0</v>
      </c>
      <c r="AA5821">
        <v>0</v>
      </c>
      <c r="AB5821">
        <v>79.302400321732051</v>
      </c>
      <c r="AC5821">
        <v>0</v>
      </c>
      <c r="AD5821">
        <v>0</v>
      </c>
      <c r="AE5821">
        <v>147.29134481596918</v>
      </c>
    </row>
    <row r="5822" spans="1:31" x14ac:dyDescent="0.25">
      <c r="A5822">
        <v>1882703</v>
      </c>
      <c r="B5822">
        <v>1</v>
      </c>
      <c r="C5822" t="s">
        <v>81</v>
      </c>
      <c r="D5822" t="s">
        <v>120</v>
      </c>
      <c r="E5822" t="s">
        <v>131</v>
      </c>
      <c r="F5822" t="s">
        <v>16619</v>
      </c>
      <c r="G5822" t="s">
        <v>133</v>
      </c>
      <c r="H5822" t="s">
        <v>134</v>
      </c>
      <c r="I5822" t="s">
        <v>135</v>
      </c>
      <c r="J5822" t="s">
        <v>136</v>
      </c>
      <c r="K5822" t="s">
        <v>137</v>
      </c>
      <c r="L5822" t="s">
        <v>16620</v>
      </c>
      <c r="M5822" t="s">
        <v>16621</v>
      </c>
      <c r="N5822">
        <v>1.4936111110000001</v>
      </c>
      <c r="O5822">
        <v>0</v>
      </c>
      <c r="P5822">
        <v>574</v>
      </c>
      <c r="Q5822">
        <v>2</v>
      </c>
      <c r="R5822">
        <v>25</v>
      </c>
      <c r="S5822">
        <v>2</v>
      </c>
      <c r="T5822">
        <v>34</v>
      </c>
      <c r="U5822">
        <v>1</v>
      </c>
      <c r="V5822">
        <v>0</v>
      </c>
      <c r="W5822">
        <v>0</v>
      </c>
      <c r="X5822">
        <v>147.1487233187475</v>
      </c>
      <c r="Y5822">
        <v>94.727121343730559</v>
      </c>
      <c r="Z5822">
        <v>123.47807698082018</v>
      </c>
      <c r="AA5822">
        <v>10.650581838702566</v>
      </c>
      <c r="AB5822">
        <v>29.526636334948158</v>
      </c>
      <c r="AC5822">
        <v>2.7965029613832897</v>
      </c>
      <c r="AD5822">
        <v>0</v>
      </c>
      <c r="AE5822">
        <v>408.32764277833223</v>
      </c>
    </row>
    <row r="5823" spans="1:31" x14ac:dyDescent="0.25">
      <c r="A5823">
        <v>1882704</v>
      </c>
      <c r="B5823">
        <v>1</v>
      </c>
      <c r="C5823" t="s">
        <v>80</v>
      </c>
      <c r="D5823" t="s">
        <v>85</v>
      </c>
      <c r="E5823" t="s">
        <v>140</v>
      </c>
      <c r="F5823" t="s">
        <v>16622</v>
      </c>
      <c r="G5823" t="s">
        <v>212</v>
      </c>
      <c r="H5823" t="s">
        <v>143</v>
      </c>
      <c r="I5823" t="s">
        <v>135</v>
      </c>
      <c r="J5823" t="s">
        <v>136</v>
      </c>
      <c r="K5823" t="s">
        <v>137</v>
      </c>
      <c r="L5823" t="s">
        <v>16623</v>
      </c>
      <c r="M5823" t="s">
        <v>16624</v>
      </c>
      <c r="N5823">
        <v>5.6586111109999999</v>
      </c>
      <c r="O5823">
        <v>0</v>
      </c>
      <c r="P5823">
        <v>6</v>
      </c>
      <c r="Q5823">
        <v>0</v>
      </c>
      <c r="R5823">
        <v>0</v>
      </c>
      <c r="S5823">
        <v>0</v>
      </c>
      <c r="T5823">
        <v>0</v>
      </c>
      <c r="U5823">
        <v>0</v>
      </c>
      <c r="V5823">
        <v>0</v>
      </c>
      <c r="W5823">
        <v>0</v>
      </c>
      <c r="X5823">
        <v>11.408086129953015</v>
      </c>
      <c r="Y5823">
        <v>0</v>
      </c>
      <c r="Z5823">
        <v>0</v>
      </c>
      <c r="AA5823">
        <v>0</v>
      </c>
      <c r="AB5823">
        <v>0</v>
      </c>
      <c r="AC5823">
        <v>0</v>
      </c>
      <c r="AD5823">
        <v>0</v>
      </c>
      <c r="AE5823">
        <v>11.408086129953015</v>
      </c>
    </row>
    <row r="5824" spans="1:31" x14ac:dyDescent="0.25">
      <c r="A5824">
        <v>1882706</v>
      </c>
      <c r="B5824">
        <v>1</v>
      </c>
      <c r="C5824" t="s">
        <v>80</v>
      </c>
      <c r="D5824" t="s">
        <v>106</v>
      </c>
      <c r="E5824" t="s">
        <v>140</v>
      </c>
      <c r="F5824" t="s">
        <v>16625</v>
      </c>
      <c r="G5824" t="s">
        <v>163</v>
      </c>
      <c r="H5824" t="s">
        <v>143</v>
      </c>
      <c r="I5824" t="s">
        <v>135</v>
      </c>
      <c r="J5824" t="s">
        <v>136</v>
      </c>
      <c r="K5824" t="s">
        <v>137</v>
      </c>
      <c r="L5824" t="s">
        <v>16626</v>
      </c>
      <c r="M5824" t="s">
        <v>16627</v>
      </c>
      <c r="N5824">
        <v>0.72972222200000003</v>
      </c>
      <c r="O5824">
        <v>0</v>
      </c>
      <c r="P5824">
        <v>1</v>
      </c>
      <c r="Q5824">
        <v>0</v>
      </c>
      <c r="R5824">
        <v>0</v>
      </c>
      <c r="S5824">
        <v>0</v>
      </c>
      <c r="T5824">
        <v>0</v>
      </c>
      <c r="U5824">
        <v>0</v>
      </c>
      <c r="V5824">
        <v>0</v>
      </c>
      <c r="W5824">
        <v>0</v>
      </c>
      <c r="X5824">
        <v>0.27584053667957337</v>
      </c>
      <c r="Y5824">
        <v>0</v>
      </c>
      <c r="Z5824">
        <v>0</v>
      </c>
      <c r="AA5824">
        <v>0</v>
      </c>
      <c r="AB5824">
        <v>0</v>
      </c>
      <c r="AC5824">
        <v>0</v>
      </c>
      <c r="AD5824">
        <v>0</v>
      </c>
      <c r="AE5824">
        <v>0.27584053667957337</v>
      </c>
    </row>
    <row r="5825" spans="1:31" x14ac:dyDescent="0.25">
      <c r="A5825">
        <v>1882708</v>
      </c>
      <c r="B5825">
        <v>1</v>
      </c>
      <c r="C5825" t="s">
        <v>81</v>
      </c>
      <c r="D5825" t="s">
        <v>117</v>
      </c>
      <c r="E5825" t="s">
        <v>169</v>
      </c>
      <c r="F5825" t="s">
        <v>16628</v>
      </c>
      <c r="G5825" t="s">
        <v>183</v>
      </c>
      <c r="H5825" t="s">
        <v>143</v>
      </c>
      <c r="I5825" t="s">
        <v>135</v>
      </c>
      <c r="J5825" t="s">
        <v>136</v>
      </c>
      <c r="K5825" t="s">
        <v>137</v>
      </c>
      <c r="L5825" t="s">
        <v>16629</v>
      </c>
      <c r="M5825" t="s">
        <v>16630</v>
      </c>
      <c r="N5825">
        <v>0.50611111099999995</v>
      </c>
      <c r="O5825">
        <v>0</v>
      </c>
      <c r="P5825">
        <v>146</v>
      </c>
      <c r="Q5825">
        <v>0</v>
      </c>
      <c r="R5825">
        <v>0</v>
      </c>
      <c r="S5825">
        <v>0</v>
      </c>
      <c r="T5825">
        <v>5</v>
      </c>
      <c r="U5825">
        <v>0</v>
      </c>
      <c r="V5825">
        <v>0</v>
      </c>
      <c r="W5825">
        <v>0</v>
      </c>
      <c r="X5825">
        <v>8.5810864967419835</v>
      </c>
      <c r="Y5825">
        <v>0</v>
      </c>
      <c r="Z5825">
        <v>0</v>
      </c>
      <c r="AA5825">
        <v>0</v>
      </c>
      <c r="AB5825">
        <v>3.1566030004132712</v>
      </c>
      <c r="AC5825">
        <v>0</v>
      </c>
      <c r="AD5825">
        <v>0</v>
      </c>
      <c r="AE5825">
        <v>11.737689497155255</v>
      </c>
    </row>
    <row r="5826" spans="1:31" x14ac:dyDescent="0.25">
      <c r="A5826">
        <v>1882709</v>
      </c>
      <c r="B5826">
        <v>1</v>
      </c>
      <c r="C5826" t="s">
        <v>80</v>
      </c>
      <c r="D5826" t="s">
        <v>94</v>
      </c>
      <c r="E5826" t="s">
        <v>140</v>
      </c>
      <c r="F5826" t="s">
        <v>16631</v>
      </c>
      <c r="G5826" t="s">
        <v>163</v>
      </c>
      <c r="H5826" t="s">
        <v>143</v>
      </c>
      <c r="I5826" t="s">
        <v>135</v>
      </c>
      <c r="J5826" t="s">
        <v>136</v>
      </c>
      <c r="K5826" t="s">
        <v>137</v>
      </c>
      <c r="L5826" t="s">
        <v>16632</v>
      </c>
      <c r="M5826" t="s">
        <v>16633</v>
      </c>
      <c r="N5826">
        <v>2.321388888</v>
      </c>
      <c r="O5826">
        <v>0</v>
      </c>
      <c r="P5826">
        <v>1</v>
      </c>
      <c r="Q5826">
        <v>0</v>
      </c>
      <c r="R5826">
        <v>0</v>
      </c>
      <c r="S5826">
        <v>0</v>
      </c>
      <c r="T5826">
        <v>0</v>
      </c>
      <c r="U5826">
        <v>0</v>
      </c>
      <c r="V5826">
        <v>0</v>
      </c>
      <c r="W5826">
        <v>0</v>
      </c>
      <c r="X5826">
        <v>0.36248210938333869</v>
      </c>
      <c r="Y5826">
        <v>0</v>
      </c>
      <c r="Z5826">
        <v>0</v>
      </c>
      <c r="AA5826">
        <v>0</v>
      </c>
      <c r="AB5826">
        <v>0</v>
      </c>
      <c r="AC5826">
        <v>0</v>
      </c>
      <c r="AD5826">
        <v>0</v>
      </c>
      <c r="AE5826">
        <v>0.36248210938333869</v>
      </c>
    </row>
    <row r="5827" spans="1:31" x14ac:dyDescent="0.25">
      <c r="A5827">
        <v>1882710</v>
      </c>
      <c r="B5827">
        <v>1</v>
      </c>
      <c r="C5827" t="s">
        <v>81</v>
      </c>
      <c r="D5827" t="s">
        <v>112</v>
      </c>
      <c r="E5827" t="s">
        <v>210</v>
      </c>
      <c r="F5827" t="s">
        <v>235</v>
      </c>
      <c r="G5827" t="s">
        <v>133</v>
      </c>
      <c r="H5827" t="s">
        <v>134</v>
      </c>
      <c r="I5827" t="s">
        <v>135</v>
      </c>
      <c r="J5827" t="s">
        <v>136</v>
      </c>
      <c r="K5827" t="s">
        <v>137</v>
      </c>
      <c r="L5827" t="s">
        <v>16634</v>
      </c>
      <c r="M5827" t="s">
        <v>16635</v>
      </c>
      <c r="N5827">
        <v>0.17944444400000001</v>
      </c>
      <c r="O5827">
        <v>3</v>
      </c>
      <c r="P5827">
        <v>698</v>
      </c>
      <c r="Q5827">
        <v>80</v>
      </c>
      <c r="R5827">
        <v>269</v>
      </c>
      <c r="S5827">
        <v>10</v>
      </c>
      <c r="T5827">
        <v>99</v>
      </c>
      <c r="U5827">
        <v>1</v>
      </c>
      <c r="V5827">
        <v>0</v>
      </c>
      <c r="W5827">
        <v>0.15591769072481446</v>
      </c>
      <c r="X5827">
        <v>20.562589186100752</v>
      </c>
      <c r="Y5827">
        <v>58.245706961316998</v>
      </c>
      <c r="Z5827">
        <v>37.917623553654714</v>
      </c>
      <c r="AA5827">
        <v>5.0073750104867845</v>
      </c>
      <c r="AB5827">
        <v>9.3788614384849911</v>
      </c>
      <c r="AC5827">
        <v>0.68002487967694158</v>
      </c>
      <c r="AD5827">
        <v>0</v>
      </c>
      <c r="AE5827">
        <v>131.94809872044601</v>
      </c>
    </row>
    <row r="5828" spans="1:31" x14ac:dyDescent="0.25">
      <c r="A5828">
        <v>1882713</v>
      </c>
      <c r="B5828">
        <v>1</v>
      </c>
      <c r="C5828" t="s">
        <v>81</v>
      </c>
      <c r="D5828" t="s">
        <v>117</v>
      </c>
      <c r="E5828" t="s">
        <v>210</v>
      </c>
      <c r="F5828" t="s">
        <v>6682</v>
      </c>
      <c r="G5828" t="s">
        <v>133</v>
      </c>
      <c r="H5828" t="s">
        <v>134</v>
      </c>
      <c r="I5828" t="s">
        <v>135</v>
      </c>
      <c r="J5828" t="s">
        <v>136</v>
      </c>
      <c r="K5828" t="s">
        <v>137</v>
      </c>
      <c r="L5828" t="s">
        <v>16636</v>
      </c>
      <c r="M5828" t="s">
        <v>16637</v>
      </c>
      <c r="N5828">
        <v>0.19277777700000001</v>
      </c>
      <c r="O5828">
        <v>1</v>
      </c>
      <c r="P5828">
        <v>490</v>
      </c>
      <c r="Q5828">
        <v>10</v>
      </c>
      <c r="R5828">
        <v>33</v>
      </c>
      <c r="S5828">
        <v>2</v>
      </c>
      <c r="T5828">
        <v>13</v>
      </c>
      <c r="U5828">
        <v>0</v>
      </c>
      <c r="V5828">
        <v>0</v>
      </c>
      <c r="W5828">
        <v>0.1274186604713089</v>
      </c>
      <c r="X5828">
        <v>13.013911624931527</v>
      </c>
      <c r="Y5828">
        <v>1.7435087948815267</v>
      </c>
      <c r="Z5828">
        <v>3.4211290708197031</v>
      </c>
      <c r="AA5828">
        <v>0.24265973866202664</v>
      </c>
      <c r="AB5828">
        <v>0.56031278603409274</v>
      </c>
      <c r="AC5828">
        <v>0</v>
      </c>
      <c r="AD5828">
        <v>0</v>
      </c>
      <c r="AE5828">
        <v>19.108940675800184</v>
      </c>
    </row>
    <row r="5829" spans="1:31" x14ac:dyDescent="0.25">
      <c r="A5829">
        <v>1882716</v>
      </c>
      <c r="B5829">
        <v>1</v>
      </c>
      <c r="C5829" t="s">
        <v>81</v>
      </c>
      <c r="D5829" t="s">
        <v>115</v>
      </c>
      <c r="E5829" t="s">
        <v>146</v>
      </c>
      <c r="F5829" t="s">
        <v>16638</v>
      </c>
      <c r="G5829" t="s">
        <v>148</v>
      </c>
      <c r="H5829" t="s">
        <v>143</v>
      </c>
      <c r="I5829" t="s">
        <v>135</v>
      </c>
      <c r="J5829" t="s">
        <v>136</v>
      </c>
      <c r="K5829" t="s">
        <v>137</v>
      </c>
      <c r="L5829" t="s">
        <v>16639</v>
      </c>
      <c r="M5829" t="s">
        <v>16640</v>
      </c>
      <c r="N5829">
        <v>3.556944444</v>
      </c>
      <c r="O5829">
        <v>0</v>
      </c>
      <c r="P5829">
        <v>1</v>
      </c>
      <c r="Q5829">
        <v>0</v>
      </c>
      <c r="R5829">
        <v>0</v>
      </c>
      <c r="S5829">
        <v>0</v>
      </c>
      <c r="T5829">
        <v>4</v>
      </c>
      <c r="U5829">
        <v>0</v>
      </c>
      <c r="V5829">
        <v>0</v>
      </c>
      <c r="W5829">
        <v>0</v>
      </c>
      <c r="X5829">
        <v>0.87113238970590612</v>
      </c>
      <c r="Y5829">
        <v>0</v>
      </c>
      <c r="Z5829">
        <v>0</v>
      </c>
      <c r="AA5829">
        <v>0</v>
      </c>
      <c r="AB5829">
        <v>7.7317236447368671</v>
      </c>
      <c r="AC5829">
        <v>0</v>
      </c>
      <c r="AD5829">
        <v>0</v>
      </c>
      <c r="AE5829">
        <v>8.6028560344427731</v>
      </c>
    </row>
    <row r="5830" spans="1:31" x14ac:dyDescent="0.25">
      <c r="A5830">
        <v>1882718</v>
      </c>
      <c r="B5830">
        <v>1</v>
      </c>
      <c r="C5830" t="s">
        <v>81</v>
      </c>
      <c r="D5830" t="s">
        <v>120</v>
      </c>
      <c r="E5830" t="s">
        <v>140</v>
      </c>
      <c r="F5830" t="s">
        <v>16641</v>
      </c>
      <c r="G5830" t="s">
        <v>163</v>
      </c>
      <c r="H5830" t="s">
        <v>143</v>
      </c>
      <c r="I5830" t="s">
        <v>135</v>
      </c>
      <c r="J5830" t="s">
        <v>136</v>
      </c>
      <c r="K5830" t="s">
        <v>137</v>
      </c>
      <c r="L5830" t="s">
        <v>16642</v>
      </c>
      <c r="M5830" t="s">
        <v>16643</v>
      </c>
      <c r="N5830">
        <v>7.1811111109999999</v>
      </c>
      <c r="O5830">
        <v>0</v>
      </c>
      <c r="P5830">
        <v>1</v>
      </c>
      <c r="Q5830">
        <v>0</v>
      </c>
      <c r="R5830">
        <v>0</v>
      </c>
      <c r="S5830">
        <v>0</v>
      </c>
      <c r="T5830">
        <v>0</v>
      </c>
      <c r="U5830">
        <v>0</v>
      </c>
      <c r="V5830">
        <v>0</v>
      </c>
      <c r="W5830">
        <v>0</v>
      </c>
      <c r="X5830">
        <v>2.3722670408961739</v>
      </c>
      <c r="Y5830">
        <v>0</v>
      </c>
      <c r="Z5830">
        <v>0</v>
      </c>
      <c r="AA5830">
        <v>0</v>
      </c>
      <c r="AB5830">
        <v>0</v>
      </c>
      <c r="AC5830">
        <v>0</v>
      </c>
      <c r="AD5830">
        <v>0</v>
      </c>
      <c r="AE5830">
        <v>2.3722670408961739</v>
      </c>
    </row>
    <row r="5831" spans="1:31" x14ac:dyDescent="0.25">
      <c r="A5831">
        <v>1882721</v>
      </c>
      <c r="B5831">
        <v>1</v>
      </c>
      <c r="C5831" t="s">
        <v>80</v>
      </c>
      <c r="D5831" t="s">
        <v>92</v>
      </c>
      <c r="E5831" t="s">
        <v>140</v>
      </c>
      <c r="F5831" t="s">
        <v>16644</v>
      </c>
      <c r="G5831" t="s">
        <v>207</v>
      </c>
      <c r="H5831" t="s">
        <v>143</v>
      </c>
      <c r="I5831" t="s">
        <v>135</v>
      </c>
      <c r="J5831" t="s">
        <v>136</v>
      </c>
      <c r="K5831" t="s">
        <v>137</v>
      </c>
      <c r="L5831" t="s">
        <v>16645</v>
      </c>
      <c r="M5831" t="s">
        <v>16646</v>
      </c>
      <c r="N5831">
        <v>2.6613888879999998</v>
      </c>
      <c r="O5831">
        <v>0</v>
      </c>
      <c r="P5831">
        <v>9</v>
      </c>
      <c r="Q5831">
        <v>0</v>
      </c>
      <c r="R5831">
        <v>0</v>
      </c>
      <c r="S5831">
        <v>0</v>
      </c>
      <c r="T5831">
        <v>2</v>
      </c>
      <c r="U5831">
        <v>0</v>
      </c>
      <c r="V5831">
        <v>0</v>
      </c>
      <c r="W5831">
        <v>0</v>
      </c>
      <c r="X5831">
        <v>5.7513987820097219</v>
      </c>
      <c r="Y5831">
        <v>0</v>
      </c>
      <c r="Z5831">
        <v>0</v>
      </c>
      <c r="AA5831">
        <v>0</v>
      </c>
      <c r="AB5831">
        <v>12.911310002557787</v>
      </c>
      <c r="AC5831">
        <v>0</v>
      </c>
      <c r="AD5831">
        <v>0</v>
      </c>
      <c r="AE5831">
        <v>18.66270878456751</v>
      </c>
    </row>
    <row r="5832" spans="1:31" x14ac:dyDescent="0.25">
      <c r="A5832">
        <v>1882723</v>
      </c>
      <c r="B5832">
        <v>1</v>
      </c>
      <c r="C5832" t="s">
        <v>80</v>
      </c>
      <c r="D5832" t="s">
        <v>93</v>
      </c>
      <c r="E5832" t="s">
        <v>146</v>
      </c>
      <c r="F5832" t="s">
        <v>854</v>
      </c>
      <c r="G5832" t="s">
        <v>148</v>
      </c>
      <c r="H5832" t="s">
        <v>143</v>
      </c>
      <c r="I5832" t="s">
        <v>135</v>
      </c>
      <c r="J5832" t="s">
        <v>136</v>
      </c>
      <c r="K5832" t="s">
        <v>137</v>
      </c>
      <c r="L5832" t="s">
        <v>16647</v>
      </c>
      <c r="M5832" t="s">
        <v>16648</v>
      </c>
      <c r="N5832">
        <v>3.8705555550000001</v>
      </c>
      <c r="O5832">
        <v>0</v>
      </c>
      <c r="P5832">
        <v>187</v>
      </c>
      <c r="Q5832">
        <v>0</v>
      </c>
      <c r="R5832">
        <v>0</v>
      </c>
      <c r="S5832">
        <v>0</v>
      </c>
      <c r="T5832">
        <v>22</v>
      </c>
      <c r="U5832">
        <v>0</v>
      </c>
      <c r="V5832">
        <v>0</v>
      </c>
      <c r="W5832">
        <v>0</v>
      </c>
      <c r="X5832">
        <v>131.9322617096642</v>
      </c>
      <c r="Y5832">
        <v>0</v>
      </c>
      <c r="Z5832">
        <v>0</v>
      </c>
      <c r="AA5832">
        <v>0</v>
      </c>
      <c r="AB5832">
        <v>140.0527760262564</v>
      </c>
      <c r="AC5832">
        <v>0</v>
      </c>
      <c r="AD5832">
        <v>0</v>
      </c>
      <c r="AE5832">
        <v>271.98503773592063</v>
      </c>
    </row>
    <row r="5833" spans="1:31" x14ac:dyDescent="0.25">
      <c r="A5833">
        <v>1882724</v>
      </c>
      <c r="B5833">
        <v>1</v>
      </c>
      <c r="C5833" t="s">
        <v>81</v>
      </c>
      <c r="D5833" t="s">
        <v>112</v>
      </c>
      <c r="E5833" t="s">
        <v>140</v>
      </c>
      <c r="F5833" t="s">
        <v>16649</v>
      </c>
      <c r="G5833" t="s">
        <v>163</v>
      </c>
      <c r="H5833" t="s">
        <v>143</v>
      </c>
      <c r="I5833" t="s">
        <v>135</v>
      </c>
      <c r="J5833" t="s">
        <v>136</v>
      </c>
      <c r="K5833" t="s">
        <v>137</v>
      </c>
      <c r="L5833" t="s">
        <v>16650</v>
      </c>
      <c r="M5833" t="s">
        <v>16651</v>
      </c>
      <c r="N5833">
        <v>4.170555555</v>
      </c>
      <c r="O5833">
        <v>0</v>
      </c>
      <c r="P5833">
        <v>1</v>
      </c>
      <c r="Q5833">
        <v>0</v>
      </c>
      <c r="R5833">
        <v>0</v>
      </c>
      <c r="S5833">
        <v>0</v>
      </c>
      <c r="T5833">
        <v>0</v>
      </c>
      <c r="U5833">
        <v>0</v>
      </c>
      <c r="V5833">
        <v>0</v>
      </c>
      <c r="W5833">
        <v>0</v>
      </c>
      <c r="X5833">
        <v>0.57965377838891241</v>
      </c>
      <c r="Y5833">
        <v>0</v>
      </c>
      <c r="Z5833">
        <v>0</v>
      </c>
      <c r="AA5833">
        <v>0</v>
      </c>
      <c r="AB5833">
        <v>0</v>
      </c>
      <c r="AC5833">
        <v>0</v>
      </c>
      <c r="AD5833">
        <v>0</v>
      </c>
      <c r="AE5833">
        <v>0.57965377838891241</v>
      </c>
    </row>
    <row r="5834" spans="1:31" x14ac:dyDescent="0.25">
      <c r="A5834">
        <v>1882725</v>
      </c>
      <c r="B5834">
        <v>1</v>
      </c>
      <c r="C5834" t="s">
        <v>80</v>
      </c>
      <c r="D5834" t="s">
        <v>94</v>
      </c>
      <c r="E5834" t="s">
        <v>146</v>
      </c>
      <c r="F5834" t="s">
        <v>16652</v>
      </c>
      <c r="G5834" t="s">
        <v>163</v>
      </c>
      <c r="H5834" t="s">
        <v>143</v>
      </c>
      <c r="I5834" t="s">
        <v>135</v>
      </c>
      <c r="J5834" t="s">
        <v>136</v>
      </c>
      <c r="K5834" t="s">
        <v>137</v>
      </c>
      <c r="L5834" t="s">
        <v>16653</v>
      </c>
      <c r="M5834" t="s">
        <v>16654</v>
      </c>
      <c r="N5834">
        <v>1.259166666</v>
      </c>
      <c r="O5834">
        <v>0</v>
      </c>
      <c r="P5834">
        <v>0</v>
      </c>
      <c r="Q5834">
        <v>0</v>
      </c>
      <c r="R5834">
        <v>2</v>
      </c>
      <c r="S5834">
        <v>0</v>
      </c>
      <c r="T5834">
        <v>0</v>
      </c>
      <c r="U5834">
        <v>0</v>
      </c>
      <c r="V5834">
        <v>0</v>
      </c>
      <c r="W5834">
        <v>0</v>
      </c>
      <c r="X5834">
        <v>0</v>
      </c>
      <c r="Y5834">
        <v>0</v>
      </c>
      <c r="Z5834">
        <v>2.0562313885515868</v>
      </c>
      <c r="AA5834">
        <v>0</v>
      </c>
      <c r="AB5834">
        <v>0</v>
      </c>
      <c r="AC5834">
        <v>0</v>
      </c>
      <c r="AD5834">
        <v>0</v>
      </c>
      <c r="AE5834">
        <v>2.0562313885515868</v>
      </c>
    </row>
    <row r="5835" spans="1:31" x14ac:dyDescent="0.25">
      <c r="A5835">
        <v>1882726</v>
      </c>
      <c r="B5835">
        <v>1</v>
      </c>
      <c r="C5835" t="s">
        <v>80</v>
      </c>
      <c r="D5835" t="s">
        <v>104</v>
      </c>
      <c r="E5835" t="s">
        <v>169</v>
      </c>
      <c r="F5835" t="s">
        <v>16655</v>
      </c>
      <c r="G5835" t="s">
        <v>469</v>
      </c>
      <c r="H5835" t="s">
        <v>143</v>
      </c>
      <c r="I5835" t="s">
        <v>135</v>
      </c>
      <c r="J5835" t="s">
        <v>136</v>
      </c>
      <c r="K5835" t="s">
        <v>137</v>
      </c>
      <c r="L5835" t="s">
        <v>16642</v>
      </c>
      <c r="M5835" t="s">
        <v>16656</v>
      </c>
      <c r="N5835">
        <v>6.4775</v>
      </c>
      <c r="O5835">
        <v>0</v>
      </c>
      <c r="P5835">
        <v>0</v>
      </c>
      <c r="Q5835">
        <v>0</v>
      </c>
      <c r="R5835">
        <v>1</v>
      </c>
      <c r="S5835">
        <v>0</v>
      </c>
      <c r="T5835">
        <v>1</v>
      </c>
      <c r="U5835">
        <v>0</v>
      </c>
      <c r="V5835">
        <v>0</v>
      </c>
      <c r="W5835">
        <v>0</v>
      </c>
      <c r="X5835">
        <v>0</v>
      </c>
      <c r="Y5835">
        <v>0</v>
      </c>
      <c r="Z5835">
        <v>11.007384606940706</v>
      </c>
      <c r="AA5835">
        <v>0</v>
      </c>
      <c r="AB5835">
        <v>77.035318957157259</v>
      </c>
      <c r="AC5835">
        <v>0</v>
      </c>
      <c r="AD5835">
        <v>0</v>
      </c>
      <c r="AE5835">
        <v>88.042703564097962</v>
      </c>
    </row>
    <row r="5836" spans="1:31" x14ac:dyDescent="0.25">
      <c r="A5836">
        <v>1882728</v>
      </c>
      <c r="B5836">
        <v>1</v>
      </c>
      <c r="C5836" t="s">
        <v>80</v>
      </c>
      <c r="D5836" t="s">
        <v>93</v>
      </c>
      <c r="E5836" t="s">
        <v>146</v>
      </c>
      <c r="F5836" t="s">
        <v>16657</v>
      </c>
      <c r="G5836" t="s">
        <v>148</v>
      </c>
      <c r="H5836" t="s">
        <v>143</v>
      </c>
      <c r="I5836" t="s">
        <v>135</v>
      </c>
      <c r="J5836" t="s">
        <v>136</v>
      </c>
      <c r="K5836" t="s">
        <v>137</v>
      </c>
      <c r="L5836" t="s">
        <v>16658</v>
      </c>
      <c r="M5836" t="s">
        <v>16659</v>
      </c>
      <c r="N5836">
        <v>4.1174999999999997</v>
      </c>
      <c r="O5836">
        <v>0</v>
      </c>
      <c r="P5836">
        <v>9</v>
      </c>
      <c r="Q5836">
        <v>0</v>
      </c>
      <c r="R5836">
        <v>10</v>
      </c>
      <c r="S5836">
        <v>0</v>
      </c>
      <c r="T5836">
        <v>7</v>
      </c>
      <c r="U5836">
        <v>0</v>
      </c>
      <c r="V5836">
        <v>0</v>
      </c>
      <c r="W5836">
        <v>0</v>
      </c>
      <c r="X5836">
        <v>12.595596852284654</v>
      </c>
      <c r="Y5836">
        <v>0</v>
      </c>
      <c r="Z5836">
        <v>119.92323201554207</v>
      </c>
      <c r="AA5836">
        <v>0</v>
      </c>
      <c r="AB5836">
        <v>80.534341535242447</v>
      </c>
      <c r="AC5836">
        <v>0</v>
      </c>
      <c r="AD5836">
        <v>0</v>
      </c>
      <c r="AE5836">
        <v>213.05317040306917</v>
      </c>
    </row>
    <row r="5837" spans="1:31" x14ac:dyDescent="0.25">
      <c r="A5837">
        <v>1882732</v>
      </c>
      <c r="B5837">
        <v>1</v>
      </c>
      <c r="C5837" t="s">
        <v>80</v>
      </c>
      <c r="D5837" t="s">
        <v>96</v>
      </c>
      <c r="E5837" t="s">
        <v>158</v>
      </c>
      <c r="F5837" t="s">
        <v>16660</v>
      </c>
      <c r="G5837" t="s">
        <v>179</v>
      </c>
      <c r="H5837" t="s">
        <v>134</v>
      </c>
      <c r="I5837" t="s">
        <v>135</v>
      </c>
      <c r="J5837" t="s">
        <v>136</v>
      </c>
      <c r="K5837" t="s">
        <v>137</v>
      </c>
      <c r="L5837" t="s">
        <v>16661</v>
      </c>
      <c r="M5837" t="s">
        <v>16662</v>
      </c>
      <c r="N5837">
        <v>0.236666666</v>
      </c>
      <c r="O5837">
        <v>0</v>
      </c>
      <c r="P5837">
        <v>91</v>
      </c>
      <c r="Q5837">
        <v>0</v>
      </c>
      <c r="R5837">
        <v>1</v>
      </c>
      <c r="S5837">
        <v>0</v>
      </c>
      <c r="T5837">
        <v>15</v>
      </c>
      <c r="U5837">
        <v>0</v>
      </c>
      <c r="V5837">
        <v>0</v>
      </c>
      <c r="W5837">
        <v>0</v>
      </c>
      <c r="X5837">
        <v>19.261004556575624</v>
      </c>
      <c r="Y5837">
        <v>0</v>
      </c>
      <c r="Z5837">
        <v>0.11937728774999999</v>
      </c>
      <c r="AA5837">
        <v>0</v>
      </c>
      <c r="AB5837">
        <v>5.6814029261514607</v>
      </c>
      <c r="AC5837">
        <v>0</v>
      </c>
      <c r="AD5837">
        <v>0</v>
      </c>
      <c r="AE5837">
        <v>25.061784770477086</v>
      </c>
    </row>
    <row r="5838" spans="1:31" x14ac:dyDescent="0.25">
      <c r="A5838">
        <v>1882734</v>
      </c>
      <c r="B5838">
        <v>1</v>
      </c>
      <c r="C5838" t="s">
        <v>80</v>
      </c>
      <c r="D5838" t="s">
        <v>107</v>
      </c>
      <c r="E5838" t="s">
        <v>169</v>
      </c>
      <c r="F5838" t="s">
        <v>12497</v>
      </c>
      <c r="G5838" t="s">
        <v>183</v>
      </c>
      <c r="H5838" t="s">
        <v>143</v>
      </c>
      <c r="I5838" t="s">
        <v>135</v>
      </c>
      <c r="J5838" t="s">
        <v>136</v>
      </c>
      <c r="K5838" t="s">
        <v>137</v>
      </c>
      <c r="L5838" t="s">
        <v>16663</v>
      </c>
      <c r="M5838" t="s">
        <v>16664</v>
      </c>
      <c r="N5838">
        <v>1.7480555550000001</v>
      </c>
      <c r="O5838">
        <v>0</v>
      </c>
      <c r="P5838">
        <v>288</v>
      </c>
      <c r="Q5838">
        <v>0</v>
      </c>
      <c r="R5838">
        <v>6</v>
      </c>
      <c r="S5838">
        <v>0</v>
      </c>
      <c r="T5838">
        <v>28</v>
      </c>
      <c r="U5838">
        <v>0</v>
      </c>
      <c r="V5838">
        <v>0</v>
      </c>
      <c r="W5838">
        <v>0</v>
      </c>
      <c r="X5838">
        <v>89.709682442363345</v>
      </c>
      <c r="Y5838">
        <v>0</v>
      </c>
      <c r="Z5838">
        <v>1.5033110336471225</v>
      </c>
      <c r="AA5838">
        <v>0</v>
      </c>
      <c r="AB5838">
        <v>33.271964544200905</v>
      </c>
      <c r="AC5838">
        <v>0</v>
      </c>
      <c r="AD5838">
        <v>0</v>
      </c>
      <c r="AE5838">
        <v>124.48495802021137</v>
      </c>
    </row>
    <row r="5839" spans="1:31" x14ac:dyDescent="0.25">
      <c r="A5839">
        <v>1882735</v>
      </c>
      <c r="B5839">
        <v>1</v>
      </c>
      <c r="C5839" t="s">
        <v>80</v>
      </c>
      <c r="D5839" t="s">
        <v>108</v>
      </c>
      <c r="E5839" t="s">
        <v>140</v>
      </c>
      <c r="F5839" t="s">
        <v>16665</v>
      </c>
      <c r="G5839" t="s">
        <v>163</v>
      </c>
      <c r="H5839" t="s">
        <v>143</v>
      </c>
      <c r="I5839" t="s">
        <v>135</v>
      </c>
      <c r="J5839" t="s">
        <v>136</v>
      </c>
      <c r="K5839" t="s">
        <v>137</v>
      </c>
      <c r="L5839" t="s">
        <v>16666</v>
      </c>
      <c r="M5839" t="s">
        <v>16667</v>
      </c>
      <c r="N5839">
        <v>12.13</v>
      </c>
      <c r="O5839">
        <v>0</v>
      </c>
      <c r="P5839">
        <v>0</v>
      </c>
      <c r="Q5839">
        <v>0</v>
      </c>
      <c r="R5839">
        <v>0</v>
      </c>
      <c r="S5839">
        <v>0</v>
      </c>
      <c r="T5839">
        <v>1</v>
      </c>
      <c r="U5839">
        <v>0</v>
      </c>
      <c r="V5839">
        <v>0</v>
      </c>
      <c r="W5839">
        <v>0</v>
      </c>
      <c r="X5839">
        <v>0</v>
      </c>
      <c r="Y5839">
        <v>0</v>
      </c>
      <c r="Z5839">
        <v>0</v>
      </c>
      <c r="AA5839">
        <v>0</v>
      </c>
      <c r="AB5839">
        <v>17.747008825781602</v>
      </c>
      <c r="AC5839">
        <v>0</v>
      </c>
      <c r="AD5839">
        <v>0</v>
      </c>
      <c r="AE5839">
        <v>17.747008825781602</v>
      </c>
    </row>
    <row r="5840" spans="1:31" x14ac:dyDescent="0.25">
      <c r="A5840">
        <v>1882736</v>
      </c>
      <c r="B5840">
        <v>1</v>
      </c>
      <c r="C5840" t="s">
        <v>80</v>
      </c>
      <c r="D5840" t="s">
        <v>107</v>
      </c>
      <c r="E5840" t="s">
        <v>140</v>
      </c>
      <c r="F5840" t="s">
        <v>16668</v>
      </c>
      <c r="G5840" t="s">
        <v>207</v>
      </c>
      <c r="H5840" t="s">
        <v>143</v>
      </c>
      <c r="I5840" t="s">
        <v>135</v>
      </c>
      <c r="J5840" t="s">
        <v>136</v>
      </c>
      <c r="K5840" t="s">
        <v>137</v>
      </c>
      <c r="L5840" t="s">
        <v>16669</v>
      </c>
      <c r="M5840" t="s">
        <v>16670</v>
      </c>
      <c r="N5840">
        <v>9.3911111110000007</v>
      </c>
      <c r="O5840">
        <v>0</v>
      </c>
      <c r="P5840">
        <v>7</v>
      </c>
      <c r="Q5840">
        <v>0</v>
      </c>
      <c r="R5840">
        <v>0</v>
      </c>
      <c r="S5840">
        <v>0</v>
      </c>
      <c r="T5840">
        <v>0</v>
      </c>
      <c r="U5840">
        <v>0</v>
      </c>
      <c r="V5840">
        <v>0</v>
      </c>
      <c r="W5840">
        <v>0</v>
      </c>
      <c r="X5840">
        <v>11.309601625065479</v>
      </c>
      <c r="Y5840">
        <v>0</v>
      </c>
      <c r="Z5840">
        <v>0</v>
      </c>
      <c r="AA5840">
        <v>0</v>
      </c>
      <c r="AB5840">
        <v>0</v>
      </c>
      <c r="AC5840">
        <v>0</v>
      </c>
      <c r="AD5840">
        <v>0</v>
      </c>
      <c r="AE5840">
        <v>11.309601625065479</v>
      </c>
    </row>
    <row r="5841" spans="1:31" x14ac:dyDescent="0.25">
      <c r="A5841">
        <v>1882737</v>
      </c>
      <c r="B5841">
        <v>1</v>
      </c>
      <c r="C5841" t="s">
        <v>81</v>
      </c>
      <c r="D5841" t="s">
        <v>128</v>
      </c>
      <c r="E5841" t="s">
        <v>146</v>
      </c>
      <c r="F5841" t="s">
        <v>16671</v>
      </c>
      <c r="G5841" t="s">
        <v>469</v>
      </c>
      <c r="H5841" t="s">
        <v>143</v>
      </c>
      <c r="I5841" t="s">
        <v>135</v>
      </c>
      <c r="J5841" t="s">
        <v>136</v>
      </c>
      <c r="K5841" t="s">
        <v>137</v>
      </c>
      <c r="L5841" t="s">
        <v>16672</v>
      </c>
      <c r="M5841" t="s">
        <v>16673</v>
      </c>
      <c r="N5841">
        <v>4.8463888879999999</v>
      </c>
      <c r="O5841">
        <v>0</v>
      </c>
      <c r="P5841">
        <v>268</v>
      </c>
      <c r="Q5841">
        <v>0</v>
      </c>
      <c r="R5841">
        <v>0</v>
      </c>
      <c r="S5841">
        <v>0</v>
      </c>
      <c r="T5841">
        <v>34</v>
      </c>
      <c r="U5841">
        <v>0</v>
      </c>
      <c r="V5841">
        <v>0</v>
      </c>
      <c r="W5841">
        <v>0</v>
      </c>
      <c r="X5841">
        <v>315.62778757851896</v>
      </c>
      <c r="Y5841">
        <v>0</v>
      </c>
      <c r="Z5841">
        <v>0</v>
      </c>
      <c r="AA5841">
        <v>0</v>
      </c>
      <c r="AB5841">
        <v>185.80395498152302</v>
      </c>
      <c r="AC5841">
        <v>0</v>
      </c>
      <c r="AD5841">
        <v>0</v>
      </c>
      <c r="AE5841">
        <v>501.43174256004198</v>
      </c>
    </row>
    <row r="5842" spans="1:31" x14ac:dyDescent="0.25">
      <c r="A5842">
        <v>1882738</v>
      </c>
      <c r="B5842">
        <v>1</v>
      </c>
      <c r="C5842" t="s">
        <v>81</v>
      </c>
      <c r="D5842" t="s">
        <v>123</v>
      </c>
      <c r="E5842" t="s">
        <v>146</v>
      </c>
      <c r="F5842" t="s">
        <v>723</v>
      </c>
      <c r="G5842" t="s">
        <v>212</v>
      </c>
      <c r="H5842" t="s">
        <v>143</v>
      </c>
      <c r="I5842" t="s">
        <v>135</v>
      </c>
      <c r="J5842" t="s">
        <v>136</v>
      </c>
      <c r="K5842" t="s">
        <v>137</v>
      </c>
      <c r="L5842" t="s">
        <v>16627</v>
      </c>
      <c r="M5842" t="s">
        <v>16674</v>
      </c>
      <c r="N5842">
        <v>4.8869444440000001</v>
      </c>
      <c r="O5842">
        <v>0</v>
      </c>
      <c r="P5842">
        <v>190</v>
      </c>
      <c r="Q5842">
        <v>0</v>
      </c>
      <c r="R5842">
        <v>1</v>
      </c>
      <c r="S5842">
        <v>0</v>
      </c>
      <c r="T5842">
        <v>8</v>
      </c>
      <c r="U5842">
        <v>0</v>
      </c>
      <c r="V5842">
        <v>1</v>
      </c>
      <c r="W5842">
        <v>0</v>
      </c>
      <c r="X5842">
        <v>175.3558608178958</v>
      </c>
      <c r="Y5842">
        <v>0</v>
      </c>
      <c r="Z5842">
        <v>4.1631530600047366</v>
      </c>
      <c r="AA5842">
        <v>0</v>
      </c>
      <c r="AB5842">
        <v>10.347338000984349</v>
      </c>
      <c r="AC5842">
        <v>0</v>
      </c>
      <c r="AD5842">
        <v>10.971683046509101</v>
      </c>
      <c r="AE5842">
        <v>200.83803492539397</v>
      </c>
    </row>
    <row r="5843" spans="1:31" x14ac:dyDescent="0.25">
      <c r="A5843">
        <v>1882739</v>
      </c>
      <c r="B5843">
        <v>1</v>
      </c>
      <c r="C5843" t="s">
        <v>80</v>
      </c>
      <c r="D5843" t="s">
        <v>97</v>
      </c>
      <c r="E5843" t="s">
        <v>140</v>
      </c>
      <c r="F5843" t="s">
        <v>16675</v>
      </c>
      <c r="G5843" t="s">
        <v>200</v>
      </c>
      <c r="H5843" t="s">
        <v>143</v>
      </c>
      <c r="I5843" t="s">
        <v>135</v>
      </c>
      <c r="J5843" t="s">
        <v>136</v>
      </c>
      <c r="K5843" t="s">
        <v>137</v>
      </c>
      <c r="L5843" t="s">
        <v>16676</v>
      </c>
      <c r="M5843" t="s">
        <v>16677</v>
      </c>
      <c r="N5843">
        <v>2.5988888879999998</v>
      </c>
      <c r="O5843">
        <v>0</v>
      </c>
      <c r="P5843">
        <v>1</v>
      </c>
      <c r="Q5843">
        <v>0</v>
      </c>
      <c r="R5843">
        <v>0</v>
      </c>
      <c r="S5843">
        <v>0</v>
      </c>
      <c r="T5843">
        <v>0</v>
      </c>
      <c r="U5843">
        <v>0</v>
      </c>
      <c r="V5843">
        <v>0</v>
      </c>
      <c r="W5843">
        <v>0</v>
      </c>
      <c r="X5843">
        <v>0.87852392656892342</v>
      </c>
      <c r="Y5843">
        <v>0</v>
      </c>
      <c r="Z5843">
        <v>0</v>
      </c>
      <c r="AA5843">
        <v>0</v>
      </c>
      <c r="AB5843">
        <v>0</v>
      </c>
      <c r="AC5843">
        <v>0</v>
      </c>
      <c r="AD5843">
        <v>0</v>
      </c>
      <c r="AE5843">
        <v>0.87852392656892342</v>
      </c>
    </row>
    <row r="5844" spans="1:31" x14ac:dyDescent="0.25">
      <c r="A5844">
        <v>1882741</v>
      </c>
      <c r="B5844">
        <v>1</v>
      </c>
      <c r="C5844" t="s">
        <v>80</v>
      </c>
      <c r="D5844" t="s">
        <v>98</v>
      </c>
      <c r="E5844" t="s">
        <v>146</v>
      </c>
      <c r="F5844" t="s">
        <v>16678</v>
      </c>
      <c r="G5844" t="s">
        <v>148</v>
      </c>
      <c r="H5844" t="s">
        <v>143</v>
      </c>
      <c r="I5844" t="s">
        <v>135</v>
      </c>
      <c r="J5844" t="s">
        <v>136</v>
      </c>
      <c r="K5844" t="s">
        <v>137</v>
      </c>
      <c r="L5844" t="s">
        <v>16679</v>
      </c>
      <c r="M5844" t="s">
        <v>16680</v>
      </c>
      <c r="N5844">
        <v>1.888055555</v>
      </c>
      <c r="O5844">
        <v>0</v>
      </c>
      <c r="P5844">
        <v>3</v>
      </c>
      <c r="Q5844">
        <v>0</v>
      </c>
      <c r="R5844">
        <v>0</v>
      </c>
      <c r="S5844">
        <v>0</v>
      </c>
      <c r="T5844">
        <v>1</v>
      </c>
      <c r="U5844">
        <v>0</v>
      </c>
      <c r="V5844">
        <v>0</v>
      </c>
      <c r="W5844">
        <v>0</v>
      </c>
      <c r="X5844">
        <v>1.6360431341007244</v>
      </c>
      <c r="Y5844">
        <v>0</v>
      </c>
      <c r="Z5844">
        <v>0</v>
      </c>
      <c r="AA5844">
        <v>0</v>
      </c>
      <c r="AB5844">
        <v>0.24486536270951553</v>
      </c>
      <c r="AC5844">
        <v>0</v>
      </c>
      <c r="AD5844">
        <v>0</v>
      </c>
      <c r="AE5844">
        <v>1.8809084968102399</v>
      </c>
    </row>
    <row r="5845" spans="1:31" x14ac:dyDescent="0.25">
      <c r="A5845">
        <v>1882744</v>
      </c>
      <c r="B5845">
        <v>1</v>
      </c>
      <c r="C5845" t="s">
        <v>80</v>
      </c>
      <c r="D5845" t="s">
        <v>103</v>
      </c>
      <c r="E5845" t="s">
        <v>169</v>
      </c>
      <c r="F5845" t="s">
        <v>16681</v>
      </c>
      <c r="G5845" t="s">
        <v>564</v>
      </c>
      <c r="H5845" t="s">
        <v>143</v>
      </c>
      <c r="I5845" t="s">
        <v>135</v>
      </c>
      <c r="J5845" t="s">
        <v>136</v>
      </c>
      <c r="K5845" t="s">
        <v>137</v>
      </c>
      <c r="L5845" t="s">
        <v>16682</v>
      </c>
      <c r="M5845" t="s">
        <v>16683</v>
      </c>
      <c r="N5845">
        <v>1.2669444439999999</v>
      </c>
      <c r="O5845">
        <v>0</v>
      </c>
      <c r="P5845">
        <v>144</v>
      </c>
      <c r="Q5845">
        <v>0</v>
      </c>
      <c r="R5845">
        <v>5</v>
      </c>
      <c r="S5845">
        <v>0</v>
      </c>
      <c r="T5845">
        <v>9</v>
      </c>
      <c r="U5845">
        <v>0</v>
      </c>
      <c r="V5845">
        <v>0</v>
      </c>
      <c r="W5845">
        <v>0</v>
      </c>
      <c r="X5845">
        <v>57.610007279061676</v>
      </c>
      <c r="Y5845">
        <v>0</v>
      </c>
      <c r="Z5845">
        <v>5.1599428945097205</v>
      </c>
      <c r="AA5845">
        <v>0</v>
      </c>
      <c r="AB5845">
        <v>9.1268615199801033</v>
      </c>
      <c r="AC5845">
        <v>0</v>
      </c>
      <c r="AD5845">
        <v>0</v>
      </c>
      <c r="AE5845">
        <v>71.896811693551498</v>
      </c>
    </row>
    <row r="5846" spans="1:31" x14ac:dyDescent="0.25">
      <c r="A5846">
        <v>1882750</v>
      </c>
      <c r="B5846">
        <v>1</v>
      </c>
      <c r="C5846" t="s">
        <v>80</v>
      </c>
      <c r="D5846" t="s">
        <v>111</v>
      </c>
      <c r="E5846" t="s">
        <v>222</v>
      </c>
      <c r="F5846" t="s">
        <v>9387</v>
      </c>
      <c r="G5846" t="s">
        <v>663</v>
      </c>
      <c r="H5846" t="s">
        <v>143</v>
      </c>
      <c r="I5846" t="s">
        <v>135</v>
      </c>
      <c r="J5846" t="s">
        <v>136</v>
      </c>
      <c r="K5846" t="s">
        <v>137</v>
      </c>
      <c r="L5846" t="s">
        <v>16684</v>
      </c>
      <c r="M5846" t="s">
        <v>16685</v>
      </c>
      <c r="N5846">
        <v>3.6102777769999999</v>
      </c>
      <c r="O5846">
        <v>0</v>
      </c>
      <c r="P5846">
        <v>42</v>
      </c>
      <c r="Q5846">
        <v>0</v>
      </c>
      <c r="R5846">
        <v>0</v>
      </c>
      <c r="S5846">
        <v>0</v>
      </c>
      <c r="T5846">
        <v>12</v>
      </c>
      <c r="U5846">
        <v>0</v>
      </c>
      <c r="V5846">
        <v>0</v>
      </c>
      <c r="W5846">
        <v>0</v>
      </c>
      <c r="X5846">
        <v>36.326288311448813</v>
      </c>
      <c r="Y5846">
        <v>0</v>
      </c>
      <c r="Z5846">
        <v>0</v>
      </c>
      <c r="AA5846">
        <v>0</v>
      </c>
      <c r="AB5846">
        <v>17.828795616544383</v>
      </c>
      <c r="AC5846">
        <v>0</v>
      </c>
      <c r="AD5846">
        <v>0</v>
      </c>
      <c r="AE5846">
        <v>54.155083927993196</v>
      </c>
    </row>
    <row r="5847" spans="1:31" x14ac:dyDescent="0.25">
      <c r="A5847">
        <v>1882754</v>
      </c>
      <c r="B5847">
        <v>1</v>
      </c>
      <c r="C5847" t="s">
        <v>81</v>
      </c>
      <c r="D5847" t="s">
        <v>112</v>
      </c>
      <c r="E5847" t="s">
        <v>146</v>
      </c>
      <c r="F5847" t="s">
        <v>16686</v>
      </c>
      <c r="G5847" t="s">
        <v>148</v>
      </c>
      <c r="H5847" t="s">
        <v>143</v>
      </c>
      <c r="I5847" t="s">
        <v>135</v>
      </c>
      <c r="J5847" t="s">
        <v>136</v>
      </c>
      <c r="K5847" t="s">
        <v>137</v>
      </c>
      <c r="L5847" t="s">
        <v>16687</v>
      </c>
      <c r="M5847" t="s">
        <v>16688</v>
      </c>
      <c r="N5847">
        <v>4.9361111109999998</v>
      </c>
      <c r="O5847">
        <v>0</v>
      </c>
      <c r="P5847">
        <v>17</v>
      </c>
      <c r="Q5847">
        <v>0</v>
      </c>
      <c r="R5847">
        <v>0</v>
      </c>
      <c r="S5847">
        <v>0</v>
      </c>
      <c r="T5847">
        <v>0</v>
      </c>
      <c r="U5847">
        <v>0</v>
      </c>
      <c r="V5847">
        <v>0</v>
      </c>
      <c r="W5847">
        <v>0</v>
      </c>
      <c r="X5847">
        <v>4.3474751190960665</v>
      </c>
      <c r="Y5847">
        <v>0</v>
      </c>
      <c r="Z5847">
        <v>0</v>
      </c>
      <c r="AA5847">
        <v>0</v>
      </c>
      <c r="AB5847">
        <v>0</v>
      </c>
      <c r="AC5847">
        <v>0</v>
      </c>
      <c r="AD5847">
        <v>0</v>
      </c>
      <c r="AE5847">
        <v>4.3474751190960665</v>
      </c>
    </row>
    <row r="5848" spans="1:31" x14ac:dyDescent="0.25">
      <c r="A5848">
        <v>1882756</v>
      </c>
      <c r="B5848">
        <v>1</v>
      </c>
      <c r="C5848" t="s">
        <v>81</v>
      </c>
      <c r="D5848" t="s">
        <v>123</v>
      </c>
      <c r="E5848" t="s">
        <v>158</v>
      </c>
      <c r="F5848" t="s">
        <v>6836</v>
      </c>
      <c r="G5848" t="s">
        <v>133</v>
      </c>
      <c r="H5848" t="s">
        <v>134</v>
      </c>
      <c r="I5848" t="s">
        <v>135</v>
      </c>
      <c r="J5848" t="s">
        <v>136</v>
      </c>
      <c r="K5848" t="s">
        <v>137</v>
      </c>
      <c r="L5848" t="s">
        <v>16689</v>
      </c>
      <c r="M5848" t="s">
        <v>16690</v>
      </c>
      <c r="N5848">
        <v>1.3277777770000001</v>
      </c>
      <c r="O5848">
        <v>0</v>
      </c>
      <c r="P5848">
        <v>16</v>
      </c>
      <c r="Q5848">
        <v>79</v>
      </c>
      <c r="R5848">
        <v>16</v>
      </c>
      <c r="S5848">
        <v>3</v>
      </c>
      <c r="T5848">
        <v>21</v>
      </c>
      <c r="U5848">
        <v>0</v>
      </c>
      <c r="V5848">
        <v>0</v>
      </c>
      <c r="W5848">
        <v>0</v>
      </c>
      <c r="X5848">
        <v>4.4337697962044267</v>
      </c>
      <c r="Y5848">
        <v>253.08901135542931</v>
      </c>
      <c r="Z5848">
        <v>19.910296072831841</v>
      </c>
      <c r="AA5848">
        <v>17.373787682517946</v>
      </c>
      <c r="AB5848">
        <v>4.1712122112242014</v>
      </c>
      <c r="AC5848">
        <v>0</v>
      </c>
      <c r="AD5848">
        <v>0</v>
      </c>
      <c r="AE5848">
        <v>298.97807711820775</v>
      </c>
    </row>
    <row r="5849" spans="1:31" x14ac:dyDescent="0.25">
      <c r="A5849">
        <v>1882760</v>
      </c>
      <c r="B5849">
        <v>1</v>
      </c>
      <c r="C5849" t="s">
        <v>80</v>
      </c>
      <c r="D5849" t="s">
        <v>105</v>
      </c>
      <c r="E5849" t="s">
        <v>146</v>
      </c>
      <c r="F5849" t="s">
        <v>11437</v>
      </c>
      <c r="G5849" t="s">
        <v>363</v>
      </c>
      <c r="H5849" t="s">
        <v>143</v>
      </c>
      <c r="I5849" t="s">
        <v>135</v>
      </c>
      <c r="J5849" t="s">
        <v>136</v>
      </c>
      <c r="K5849" t="s">
        <v>137</v>
      </c>
      <c r="L5849" t="s">
        <v>16691</v>
      </c>
      <c r="M5849" t="s">
        <v>16692</v>
      </c>
      <c r="N5849">
        <v>6.4597222219999999</v>
      </c>
      <c r="O5849">
        <v>0</v>
      </c>
      <c r="P5849">
        <v>15</v>
      </c>
      <c r="Q5849">
        <v>0</v>
      </c>
      <c r="R5849">
        <v>13</v>
      </c>
      <c r="S5849">
        <v>0</v>
      </c>
      <c r="T5849">
        <v>2</v>
      </c>
      <c r="U5849">
        <v>0</v>
      </c>
      <c r="V5849">
        <v>0</v>
      </c>
      <c r="W5849">
        <v>0</v>
      </c>
      <c r="X5849">
        <v>21.120424566615906</v>
      </c>
      <c r="Y5849">
        <v>0</v>
      </c>
      <c r="Z5849">
        <v>42.259028931011734</v>
      </c>
      <c r="AA5849">
        <v>0</v>
      </c>
      <c r="AB5849">
        <v>19.573280656687654</v>
      </c>
      <c r="AC5849">
        <v>0</v>
      </c>
      <c r="AD5849">
        <v>0</v>
      </c>
      <c r="AE5849">
        <v>82.952734154315294</v>
      </c>
    </row>
    <row r="5850" spans="1:31" x14ac:dyDescent="0.25">
      <c r="A5850">
        <v>1882761</v>
      </c>
      <c r="B5850">
        <v>1</v>
      </c>
      <c r="C5850" t="s">
        <v>81</v>
      </c>
      <c r="D5850" t="s">
        <v>123</v>
      </c>
      <c r="E5850" t="s">
        <v>146</v>
      </c>
      <c r="F5850" t="s">
        <v>16693</v>
      </c>
      <c r="G5850" t="s">
        <v>148</v>
      </c>
      <c r="H5850" t="s">
        <v>143</v>
      </c>
      <c r="I5850" t="s">
        <v>135</v>
      </c>
      <c r="J5850" t="s">
        <v>136</v>
      </c>
      <c r="K5850" t="s">
        <v>137</v>
      </c>
      <c r="L5850" t="s">
        <v>16694</v>
      </c>
      <c r="M5850" t="s">
        <v>16695</v>
      </c>
      <c r="N5850">
        <v>0.79249999999999998</v>
      </c>
      <c r="O5850">
        <v>0</v>
      </c>
      <c r="P5850">
        <v>0</v>
      </c>
      <c r="Q5850">
        <v>0</v>
      </c>
      <c r="R5850">
        <v>2</v>
      </c>
      <c r="S5850">
        <v>0</v>
      </c>
      <c r="T5850">
        <v>0</v>
      </c>
      <c r="U5850">
        <v>0</v>
      </c>
      <c r="V5850">
        <v>0</v>
      </c>
      <c r="W5850">
        <v>0</v>
      </c>
      <c r="X5850">
        <v>0</v>
      </c>
      <c r="Y5850">
        <v>0</v>
      </c>
      <c r="Z5850">
        <v>3.0072069823291958</v>
      </c>
      <c r="AA5850">
        <v>0</v>
      </c>
      <c r="AB5850">
        <v>0</v>
      </c>
      <c r="AC5850">
        <v>0</v>
      </c>
      <c r="AD5850">
        <v>0</v>
      </c>
      <c r="AE5850">
        <v>3.0072069823291958</v>
      </c>
    </row>
    <row r="5851" spans="1:31" x14ac:dyDescent="0.25">
      <c r="A5851">
        <v>1882762</v>
      </c>
      <c r="B5851">
        <v>1</v>
      </c>
      <c r="C5851" t="s">
        <v>80</v>
      </c>
      <c r="D5851" t="s">
        <v>103</v>
      </c>
      <c r="E5851" t="s">
        <v>140</v>
      </c>
      <c r="F5851" t="s">
        <v>16696</v>
      </c>
      <c r="G5851" t="s">
        <v>212</v>
      </c>
      <c r="H5851" t="s">
        <v>143</v>
      </c>
      <c r="I5851" t="s">
        <v>135</v>
      </c>
      <c r="J5851" t="s">
        <v>136</v>
      </c>
      <c r="K5851" t="s">
        <v>137</v>
      </c>
      <c r="L5851" t="s">
        <v>16697</v>
      </c>
      <c r="M5851" t="s">
        <v>16698</v>
      </c>
      <c r="N5851">
        <v>3.73</v>
      </c>
      <c r="O5851">
        <v>0</v>
      </c>
      <c r="P5851">
        <v>0</v>
      </c>
      <c r="Q5851">
        <v>0</v>
      </c>
      <c r="R5851">
        <v>0</v>
      </c>
      <c r="S5851">
        <v>0</v>
      </c>
      <c r="T5851">
        <v>1</v>
      </c>
      <c r="U5851">
        <v>0</v>
      </c>
      <c r="V5851">
        <v>0</v>
      </c>
      <c r="W5851">
        <v>0</v>
      </c>
      <c r="X5851">
        <v>0</v>
      </c>
      <c r="Y5851">
        <v>0</v>
      </c>
      <c r="Z5851">
        <v>0</v>
      </c>
      <c r="AA5851">
        <v>0</v>
      </c>
      <c r="AB5851">
        <v>1.6077628760004861</v>
      </c>
      <c r="AC5851">
        <v>0</v>
      </c>
      <c r="AD5851">
        <v>0</v>
      </c>
      <c r="AE5851">
        <v>1.6077628760004861</v>
      </c>
    </row>
    <row r="5852" spans="1:31" x14ac:dyDescent="0.25">
      <c r="A5852">
        <v>1882764</v>
      </c>
      <c r="B5852">
        <v>1</v>
      </c>
      <c r="C5852" t="s">
        <v>81</v>
      </c>
      <c r="D5852" t="s">
        <v>118</v>
      </c>
      <c r="E5852" t="s">
        <v>146</v>
      </c>
      <c r="F5852" t="s">
        <v>16699</v>
      </c>
      <c r="G5852" t="s">
        <v>212</v>
      </c>
      <c r="H5852" t="s">
        <v>143</v>
      </c>
      <c r="I5852" t="s">
        <v>135</v>
      </c>
      <c r="J5852" t="s">
        <v>3</v>
      </c>
      <c r="K5852" t="s">
        <v>137</v>
      </c>
      <c r="L5852" t="s">
        <v>16700</v>
      </c>
      <c r="M5852" t="s">
        <v>16701</v>
      </c>
      <c r="N5852">
        <v>4.4166666660000002</v>
      </c>
      <c r="O5852">
        <v>0</v>
      </c>
      <c r="P5852">
        <v>85</v>
      </c>
      <c r="Q5852">
        <v>0</v>
      </c>
      <c r="R5852">
        <v>0</v>
      </c>
      <c r="S5852">
        <v>0</v>
      </c>
      <c r="T5852">
        <v>5</v>
      </c>
      <c r="U5852">
        <v>0</v>
      </c>
      <c r="V5852">
        <v>0</v>
      </c>
      <c r="W5852">
        <v>0</v>
      </c>
      <c r="X5852">
        <v>72.853578714735804</v>
      </c>
      <c r="Y5852">
        <v>0</v>
      </c>
      <c r="Z5852">
        <v>0</v>
      </c>
      <c r="AA5852">
        <v>0</v>
      </c>
      <c r="AB5852">
        <v>13.161912180621878</v>
      </c>
      <c r="AC5852">
        <v>0</v>
      </c>
      <c r="AD5852">
        <v>0</v>
      </c>
      <c r="AE5852">
        <v>86.015490895357686</v>
      </c>
    </row>
    <row r="5853" spans="1:31" x14ac:dyDescent="0.25">
      <c r="A5853">
        <v>1882766</v>
      </c>
      <c r="B5853">
        <v>1</v>
      </c>
      <c r="C5853" t="s">
        <v>80</v>
      </c>
      <c r="D5853" t="s">
        <v>96</v>
      </c>
      <c r="E5853" t="s">
        <v>140</v>
      </c>
      <c r="F5853" t="s">
        <v>16702</v>
      </c>
      <c r="G5853" t="s">
        <v>200</v>
      </c>
      <c r="H5853" t="s">
        <v>143</v>
      </c>
      <c r="I5853" t="s">
        <v>135</v>
      </c>
      <c r="J5853" t="s">
        <v>136</v>
      </c>
      <c r="K5853" t="s">
        <v>137</v>
      </c>
      <c r="L5853" t="s">
        <v>16703</v>
      </c>
      <c r="M5853" t="s">
        <v>16704</v>
      </c>
      <c r="N5853">
        <v>5.7508333330000001</v>
      </c>
      <c r="O5853">
        <v>0</v>
      </c>
      <c r="P5853">
        <v>1</v>
      </c>
      <c r="Q5853">
        <v>0</v>
      </c>
      <c r="R5853">
        <v>0</v>
      </c>
      <c r="S5853">
        <v>0</v>
      </c>
      <c r="T5853">
        <v>0</v>
      </c>
      <c r="U5853">
        <v>0</v>
      </c>
      <c r="V5853">
        <v>0</v>
      </c>
      <c r="W5853">
        <v>0</v>
      </c>
      <c r="X5853">
        <v>0.95437078902869665</v>
      </c>
      <c r="Y5853">
        <v>0</v>
      </c>
      <c r="Z5853">
        <v>0</v>
      </c>
      <c r="AA5853">
        <v>0</v>
      </c>
      <c r="AB5853">
        <v>0</v>
      </c>
      <c r="AC5853">
        <v>0</v>
      </c>
      <c r="AD5853">
        <v>0</v>
      </c>
      <c r="AE5853">
        <v>0.95437078902869665</v>
      </c>
    </row>
    <row r="5854" spans="1:31" x14ac:dyDescent="0.25">
      <c r="A5854">
        <v>1882767</v>
      </c>
      <c r="B5854">
        <v>1</v>
      </c>
      <c r="C5854" t="s">
        <v>80</v>
      </c>
      <c r="D5854" t="s">
        <v>93</v>
      </c>
      <c r="E5854" t="s">
        <v>169</v>
      </c>
      <c r="F5854" t="s">
        <v>16479</v>
      </c>
      <c r="G5854" t="s">
        <v>183</v>
      </c>
      <c r="H5854" t="s">
        <v>143</v>
      </c>
      <c r="I5854" t="s">
        <v>135</v>
      </c>
      <c r="J5854" t="s">
        <v>136</v>
      </c>
      <c r="K5854" t="s">
        <v>137</v>
      </c>
      <c r="L5854" t="s">
        <v>16705</v>
      </c>
      <c r="M5854" t="s">
        <v>16706</v>
      </c>
      <c r="N5854">
        <v>0.98166666599999997</v>
      </c>
      <c r="O5854">
        <v>0</v>
      </c>
      <c r="P5854">
        <v>4</v>
      </c>
      <c r="Q5854">
        <v>0</v>
      </c>
      <c r="R5854">
        <v>28</v>
      </c>
      <c r="S5854">
        <v>0</v>
      </c>
      <c r="T5854">
        <v>11</v>
      </c>
      <c r="U5854">
        <v>0</v>
      </c>
      <c r="V5854">
        <v>0</v>
      </c>
      <c r="W5854">
        <v>0</v>
      </c>
      <c r="X5854">
        <v>1.1979147232195626</v>
      </c>
      <c r="Y5854">
        <v>0</v>
      </c>
      <c r="Z5854">
        <v>67.386816805316272</v>
      </c>
      <c r="AA5854">
        <v>0</v>
      </c>
      <c r="AB5854">
        <v>43.626657661870894</v>
      </c>
      <c r="AC5854">
        <v>0</v>
      </c>
      <c r="AD5854">
        <v>0</v>
      </c>
      <c r="AE5854">
        <v>112.21138919040673</v>
      </c>
    </row>
    <row r="5855" spans="1:31" x14ac:dyDescent="0.25">
      <c r="A5855">
        <v>1882771</v>
      </c>
      <c r="B5855">
        <v>1</v>
      </c>
      <c r="C5855" t="s">
        <v>80</v>
      </c>
      <c r="D5855" t="s">
        <v>97</v>
      </c>
      <c r="E5855" t="s">
        <v>158</v>
      </c>
      <c r="F5855" t="s">
        <v>16707</v>
      </c>
      <c r="G5855" t="s">
        <v>219</v>
      </c>
      <c r="H5855" t="s">
        <v>134</v>
      </c>
      <c r="I5855" t="s">
        <v>135</v>
      </c>
      <c r="J5855" t="s">
        <v>136</v>
      </c>
      <c r="K5855" t="s">
        <v>137</v>
      </c>
      <c r="L5855" t="s">
        <v>16708</v>
      </c>
      <c r="M5855" t="s">
        <v>16709</v>
      </c>
      <c r="N5855">
        <v>4.426388888</v>
      </c>
      <c r="O5855">
        <v>0</v>
      </c>
      <c r="P5855">
        <v>32</v>
      </c>
      <c r="Q5855">
        <v>0</v>
      </c>
      <c r="R5855">
        <v>19</v>
      </c>
      <c r="S5855">
        <v>0</v>
      </c>
      <c r="T5855">
        <v>3</v>
      </c>
      <c r="U5855">
        <v>0</v>
      </c>
      <c r="V5855">
        <v>0</v>
      </c>
      <c r="W5855">
        <v>0</v>
      </c>
      <c r="X5855">
        <v>49.444660154358907</v>
      </c>
      <c r="Y5855">
        <v>0</v>
      </c>
      <c r="Z5855">
        <v>47.849226051089964</v>
      </c>
      <c r="AA5855">
        <v>0</v>
      </c>
      <c r="AB5855">
        <v>37.942999020055282</v>
      </c>
      <c r="AC5855">
        <v>0</v>
      </c>
      <c r="AD5855">
        <v>0</v>
      </c>
      <c r="AE5855">
        <v>135.23688522550415</v>
      </c>
    </row>
    <row r="5856" spans="1:31" x14ac:dyDescent="0.25">
      <c r="A5856">
        <v>1882772</v>
      </c>
      <c r="B5856">
        <v>1</v>
      </c>
      <c r="C5856" t="s">
        <v>81</v>
      </c>
      <c r="D5856" t="s">
        <v>120</v>
      </c>
      <c r="E5856" t="s">
        <v>158</v>
      </c>
      <c r="F5856" t="s">
        <v>16710</v>
      </c>
      <c r="G5856" t="s">
        <v>133</v>
      </c>
      <c r="H5856" t="s">
        <v>134</v>
      </c>
      <c r="I5856" t="s">
        <v>135</v>
      </c>
      <c r="J5856" t="s">
        <v>136</v>
      </c>
      <c r="K5856" t="s">
        <v>137</v>
      </c>
      <c r="L5856" t="s">
        <v>16711</v>
      </c>
      <c r="M5856" t="s">
        <v>16712</v>
      </c>
      <c r="N5856">
        <v>0.60194444400000002</v>
      </c>
      <c r="O5856">
        <v>0</v>
      </c>
      <c r="P5856">
        <v>0</v>
      </c>
      <c r="Q5856">
        <v>0</v>
      </c>
      <c r="R5856">
        <v>0</v>
      </c>
      <c r="S5856">
        <v>1</v>
      </c>
      <c r="T5856">
        <v>0</v>
      </c>
      <c r="U5856">
        <v>0</v>
      </c>
      <c r="V5856">
        <v>0</v>
      </c>
      <c r="W5856">
        <v>0</v>
      </c>
      <c r="X5856">
        <v>0</v>
      </c>
      <c r="Y5856">
        <v>0</v>
      </c>
      <c r="Z5856">
        <v>0</v>
      </c>
      <c r="AA5856">
        <v>4.2847745764172274</v>
      </c>
      <c r="AB5856">
        <v>0</v>
      </c>
      <c r="AC5856">
        <v>0</v>
      </c>
      <c r="AD5856">
        <v>0</v>
      </c>
      <c r="AE5856">
        <v>4.2847745764172274</v>
      </c>
    </row>
    <row r="5857" spans="1:31" x14ac:dyDescent="0.25">
      <c r="A5857">
        <v>1882773</v>
      </c>
      <c r="B5857">
        <v>1</v>
      </c>
      <c r="C5857" t="s">
        <v>81</v>
      </c>
      <c r="D5857" t="s">
        <v>117</v>
      </c>
      <c r="E5857" t="s">
        <v>158</v>
      </c>
      <c r="F5857" t="s">
        <v>16713</v>
      </c>
      <c r="G5857" t="s">
        <v>219</v>
      </c>
      <c r="H5857" t="s">
        <v>134</v>
      </c>
      <c r="I5857" t="s">
        <v>135</v>
      </c>
      <c r="J5857" t="s">
        <v>136</v>
      </c>
      <c r="K5857" t="s">
        <v>137</v>
      </c>
      <c r="L5857" t="s">
        <v>16714</v>
      </c>
      <c r="M5857" t="s">
        <v>16715</v>
      </c>
      <c r="N5857">
        <v>2.0388888879999998</v>
      </c>
      <c r="O5857">
        <v>0</v>
      </c>
      <c r="P5857">
        <v>46</v>
      </c>
      <c r="Q5857">
        <v>0</v>
      </c>
      <c r="R5857">
        <v>0</v>
      </c>
      <c r="S5857">
        <v>0</v>
      </c>
      <c r="T5857">
        <v>0</v>
      </c>
      <c r="U5857">
        <v>0</v>
      </c>
      <c r="V5857">
        <v>0</v>
      </c>
      <c r="W5857">
        <v>0</v>
      </c>
      <c r="X5857">
        <v>8.8121649414353413</v>
      </c>
      <c r="Y5857">
        <v>0</v>
      </c>
      <c r="Z5857">
        <v>0</v>
      </c>
      <c r="AA5857">
        <v>0</v>
      </c>
      <c r="AB5857">
        <v>0</v>
      </c>
      <c r="AC5857">
        <v>0</v>
      </c>
      <c r="AD5857">
        <v>0</v>
      </c>
      <c r="AE5857">
        <v>8.8121649414353413</v>
      </c>
    </row>
    <row r="5858" spans="1:31" x14ac:dyDescent="0.25">
      <c r="A5858">
        <v>1882779</v>
      </c>
      <c r="B5858">
        <v>1</v>
      </c>
      <c r="C5858" t="s">
        <v>80</v>
      </c>
      <c r="D5858" t="s">
        <v>93</v>
      </c>
      <c r="E5858" t="s">
        <v>146</v>
      </c>
      <c r="F5858" t="s">
        <v>16716</v>
      </c>
      <c r="G5858" t="s">
        <v>148</v>
      </c>
      <c r="H5858" t="s">
        <v>143</v>
      </c>
      <c r="I5858" t="s">
        <v>135</v>
      </c>
      <c r="J5858" t="s">
        <v>136</v>
      </c>
      <c r="K5858" t="s">
        <v>137</v>
      </c>
      <c r="L5858" t="s">
        <v>16717</v>
      </c>
      <c r="M5858" t="s">
        <v>16718</v>
      </c>
      <c r="N5858">
        <v>0.91583333300000003</v>
      </c>
      <c r="O5858">
        <v>0</v>
      </c>
      <c r="P5858">
        <v>98</v>
      </c>
      <c r="Q5858">
        <v>0</v>
      </c>
      <c r="R5858">
        <v>0</v>
      </c>
      <c r="S5858">
        <v>0</v>
      </c>
      <c r="T5858">
        <v>5</v>
      </c>
      <c r="U5858">
        <v>0</v>
      </c>
      <c r="V5858">
        <v>0</v>
      </c>
      <c r="W5858">
        <v>0</v>
      </c>
      <c r="X5858">
        <v>24.542792631227499</v>
      </c>
      <c r="Y5858">
        <v>0</v>
      </c>
      <c r="Z5858">
        <v>0</v>
      </c>
      <c r="AA5858">
        <v>0</v>
      </c>
      <c r="AB5858">
        <v>2.8808416542238553</v>
      </c>
      <c r="AC5858">
        <v>0</v>
      </c>
      <c r="AD5858">
        <v>0</v>
      </c>
      <c r="AE5858">
        <v>27.423634285451353</v>
      </c>
    </row>
    <row r="5859" spans="1:31" x14ac:dyDescent="0.25">
      <c r="A5859">
        <v>1882781</v>
      </c>
      <c r="B5859">
        <v>1</v>
      </c>
      <c r="C5859" t="s">
        <v>80</v>
      </c>
      <c r="D5859" t="s">
        <v>88</v>
      </c>
      <c r="E5859" t="s">
        <v>222</v>
      </c>
      <c r="F5859" t="s">
        <v>16719</v>
      </c>
      <c r="G5859" t="s">
        <v>212</v>
      </c>
      <c r="H5859" t="s">
        <v>143</v>
      </c>
      <c r="I5859" t="s">
        <v>135</v>
      </c>
      <c r="J5859" t="s">
        <v>136</v>
      </c>
      <c r="K5859" t="s">
        <v>137</v>
      </c>
      <c r="L5859" t="s">
        <v>16720</v>
      </c>
      <c r="M5859" t="s">
        <v>16721</v>
      </c>
      <c r="N5859">
        <v>3.8450000000000002</v>
      </c>
      <c r="O5859">
        <v>0</v>
      </c>
      <c r="P5859">
        <v>39</v>
      </c>
      <c r="Q5859">
        <v>0</v>
      </c>
      <c r="R5859">
        <v>0</v>
      </c>
      <c r="S5859">
        <v>0</v>
      </c>
      <c r="T5859">
        <v>8</v>
      </c>
      <c r="U5859">
        <v>0</v>
      </c>
      <c r="V5859">
        <v>0</v>
      </c>
      <c r="W5859">
        <v>0</v>
      </c>
      <c r="X5859">
        <v>38.495316361220475</v>
      </c>
      <c r="Y5859">
        <v>0</v>
      </c>
      <c r="Z5859">
        <v>0</v>
      </c>
      <c r="AA5859">
        <v>0</v>
      </c>
      <c r="AB5859">
        <v>26.380898043827653</v>
      </c>
      <c r="AC5859">
        <v>0</v>
      </c>
      <c r="AD5859">
        <v>0</v>
      </c>
      <c r="AE5859">
        <v>64.876214405048131</v>
      </c>
    </row>
    <row r="5860" spans="1:31" x14ac:dyDescent="0.25">
      <c r="A5860">
        <v>1882783</v>
      </c>
      <c r="B5860">
        <v>1</v>
      </c>
      <c r="C5860" t="s">
        <v>81</v>
      </c>
      <c r="D5860" t="s">
        <v>113</v>
      </c>
      <c r="E5860" t="s">
        <v>146</v>
      </c>
      <c r="F5860" t="s">
        <v>4613</v>
      </c>
      <c r="G5860" t="s">
        <v>148</v>
      </c>
      <c r="H5860" t="s">
        <v>143</v>
      </c>
      <c r="I5860" t="s">
        <v>135</v>
      </c>
      <c r="J5860" t="s">
        <v>136</v>
      </c>
      <c r="K5860" t="s">
        <v>137</v>
      </c>
      <c r="L5860" t="s">
        <v>16722</v>
      </c>
      <c r="M5860" t="s">
        <v>16723</v>
      </c>
      <c r="N5860">
        <v>1.4225000000000001</v>
      </c>
      <c r="O5860">
        <v>0</v>
      </c>
      <c r="P5860">
        <v>102</v>
      </c>
      <c r="Q5860">
        <v>0</v>
      </c>
      <c r="R5860">
        <v>2</v>
      </c>
      <c r="S5860">
        <v>0</v>
      </c>
      <c r="T5860">
        <v>7</v>
      </c>
      <c r="U5860">
        <v>0</v>
      </c>
      <c r="V5860">
        <v>0</v>
      </c>
      <c r="W5860">
        <v>0</v>
      </c>
      <c r="X5860">
        <v>41.206107655199382</v>
      </c>
      <c r="Y5860">
        <v>0</v>
      </c>
      <c r="Z5860">
        <v>8.970678145496894</v>
      </c>
      <c r="AA5860">
        <v>0</v>
      </c>
      <c r="AB5860">
        <v>6.9025649612587312</v>
      </c>
      <c r="AC5860">
        <v>0</v>
      </c>
      <c r="AD5860">
        <v>0</v>
      </c>
      <c r="AE5860">
        <v>57.079350761955013</v>
      </c>
    </row>
    <row r="5861" spans="1:31" x14ac:dyDescent="0.25">
      <c r="A5861">
        <v>1882784</v>
      </c>
      <c r="B5861">
        <v>1</v>
      </c>
      <c r="C5861" t="s">
        <v>81</v>
      </c>
      <c r="D5861" t="s">
        <v>127</v>
      </c>
      <c r="E5861" t="s">
        <v>169</v>
      </c>
      <c r="F5861" t="s">
        <v>16724</v>
      </c>
      <c r="G5861" t="s">
        <v>183</v>
      </c>
      <c r="H5861" t="s">
        <v>143</v>
      </c>
      <c r="I5861" t="s">
        <v>135</v>
      </c>
      <c r="J5861" t="s">
        <v>136</v>
      </c>
      <c r="K5861" t="s">
        <v>137</v>
      </c>
      <c r="L5861" t="s">
        <v>16725</v>
      </c>
      <c r="M5861" t="s">
        <v>16726</v>
      </c>
      <c r="N5861">
        <v>6.193333333</v>
      </c>
      <c r="O5861">
        <v>0</v>
      </c>
      <c r="P5861">
        <v>515</v>
      </c>
      <c r="Q5861">
        <v>0</v>
      </c>
      <c r="R5861">
        <v>1</v>
      </c>
      <c r="S5861">
        <v>0</v>
      </c>
      <c r="T5861">
        <v>54</v>
      </c>
      <c r="U5861">
        <v>0</v>
      </c>
      <c r="V5861">
        <v>0</v>
      </c>
      <c r="W5861">
        <v>0</v>
      </c>
      <c r="X5861">
        <v>845.54408069655619</v>
      </c>
      <c r="Y5861">
        <v>0</v>
      </c>
      <c r="Z5861">
        <v>11.122344308447087</v>
      </c>
      <c r="AA5861">
        <v>0</v>
      </c>
      <c r="AB5861">
        <v>249.35071069572098</v>
      </c>
      <c r="AC5861">
        <v>0</v>
      </c>
      <c r="AD5861">
        <v>0</v>
      </c>
      <c r="AE5861">
        <v>1106.0171357007243</v>
      </c>
    </row>
    <row r="5862" spans="1:31" x14ac:dyDescent="0.25">
      <c r="A5862">
        <v>1882786</v>
      </c>
      <c r="B5862">
        <v>1</v>
      </c>
      <c r="C5862" t="s">
        <v>81</v>
      </c>
      <c r="D5862" t="s">
        <v>127</v>
      </c>
      <c r="E5862" t="s">
        <v>158</v>
      </c>
      <c r="F5862" t="s">
        <v>16727</v>
      </c>
      <c r="G5862" t="s">
        <v>219</v>
      </c>
      <c r="H5862" t="s">
        <v>134</v>
      </c>
      <c r="I5862" t="s">
        <v>135</v>
      </c>
      <c r="J5862" t="s">
        <v>136</v>
      </c>
      <c r="K5862" t="s">
        <v>137</v>
      </c>
      <c r="L5862" t="s">
        <v>16728</v>
      </c>
      <c r="M5862" t="s">
        <v>16729</v>
      </c>
      <c r="N5862">
        <v>4.4361111109999998</v>
      </c>
      <c r="O5862">
        <v>0</v>
      </c>
      <c r="P5862">
        <v>112</v>
      </c>
      <c r="Q5862">
        <v>0</v>
      </c>
      <c r="R5862">
        <v>11</v>
      </c>
      <c r="S5862">
        <v>0</v>
      </c>
      <c r="T5862">
        <v>4</v>
      </c>
      <c r="U5862">
        <v>0</v>
      </c>
      <c r="V5862">
        <v>0</v>
      </c>
      <c r="W5862">
        <v>0</v>
      </c>
      <c r="X5862">
        <v>97.284211454758989</v>
      </c>
      <c r="Y5862">
        <v>0</v>
      </c>
      <c r="Z5862">
        <v>100.77409835357714</v>
      </c>
      <c r="AA5862">
        <v>0</v>
      </c>
      <c r="AB5862">
        <v>4.8295712989517474</v>
      </c>
      <c r="AC5862">
        <v>0</v>
      </c>
      <c r="AD5862">
        <v>0</v>
      </c>
      <c r="AE5862">
        <v>202.88788110728788</v>
      </c>
    </row>
    <row r="5863" spans="1:31" x14ac:dyDescent="0.25">
      <c r="A5863">
        <v>1882787</v>
      </c>
      <c r="B5863">
        <v>1</v>
      </c>
      <c r="C5863" t="s">
        <v>80</v>
      </c>
      <c r="D5863" t="s">
        <v>96</v>
      </c>
      <c r="E5863" t="s">
        <v>222</v>
      </c>
      <c r="F5863" t="s">
        <v>1821</v>
      </c>
      <c r="G5863" t="s">
        <v>148</v>
      </c>
      <c r="H5863" t="s">
        <v>143</v>
      </c>
      <c r="I5863" t="s">
        <v>135</v>
      </c>
      <c r="J5863" t="s">
        <v>136</v>
      </c>
      <c r="K5863" t="s">
        <v>137</v>
      </c>
      <c r="L5863" t="s">
        <v>16730</v>
      </c>
      <c r="M5863" t="s">
        <v>16731</v>
      </c>
      <c r="N5863">
        <v>3.5233333330000001</v>
      </c>
      <c r="O5863">
        <v>0</v>
      </c>
      <c r="P5863">
        <v>37</v>
      </c>
      <c r="Q5863">
        <v>0</v>
      </c>
      <c r="R5863">
        <v>0</v>
      </c>
      <c r="S5863">
        <v>0</v>
      </c>
      <c r="T5863">
        <v>20</v>
      </c>
      <c r="U5863">
        <v>0</v>
      </c>
      <c r="V5863">
        <v>0</v>
      </c>
      <c r="W5863">
        <v>0</v>
      </c>
      <c r="X5863">
        <v>67.757516773899212</v>
      </c>
      <c r="Y5863">
        <v>0</v>
      </c>
      <c r="Z5863">
        <v>0</v>
      </c>
      <c r="AA5863">
        <v>0</v>
      </c>
      <c r="AB5863">
        <v>153.16762665478481</v>
      </c>
      <c r="AC5863">
        <v>0</v>
      </c>
      <c r="AD5863">
        <v>0</v>
      </c>
      <c r="AE5863">
        <v>220.92514342868401</v>
      </c>
    </row>
    <row r="5864" spans="1:31" x14ac:dyDescent="0.25">
      <c r="A5864">
        <v>1882788</v>
      </c>
      <c r="B5864">
        <v>1</v>
      </c>
      <c r="C5864" t="s">
        <v>80</v>
      </c>
      <c r="D5864" t="s">
        <v>97</v>
      </c>
      <c r="E5864" t="s">
        <v>140</v>
      </c>
      <c r="F5864" t="s">
        <v>16732</v>
      </c>
      <c r="G5864" t="s">
        <v>501</v>
      </c>
      <c r="H5864" t="s">
        <v>143</v>
      </c>
      <c r="I5864" t="s">
        <v>135</v>
      </c>
      <c r="J5864" t="s">
        <v>136</v>
      </c>
      <c r="K5864" t="s">
        <v>137</v>
      </c>
      <c r="L5864" t="s">
        <v>16733</v>
      </c>
      <c r="M5864" t="s">
        <v>16734</v>
      </c>
      <c r="N5864">
        <v>1.8988888880000001</v>
      </c>
      <c r="O5864">
        <v>0</v>
      </c>
      <c r="P5864">
        <v>1</v>
      </c>
      <c r="Q5864">
        <v>0</v>
      </c>
      <c r="R5864">
        <v>0</v>
      </c>
      <c r="S5864">
        <v>0</v>
      </c>
      <c r="T5864">
        <v>0</v>
      </c>
      <c r="U5864">
        <v>0</v>
      </c>
      <c r="V5864">
        <v>0</v>
      </c>
      <c r="W5864">
        <v>0</v>
      </c>
      <c r="X5864">
        <v>0.67619717618450925</v>
      </c>
      <c r="Y5864">
        <v>0</v>
      </c>
      <c r="Z5864">
        <v>0</v>
      </c>
      <c r="AA5864">
        <v>0</v>
      </c>
      <c r="AB5864">
        <v>0</v>
      </c>
      <c r="AC5864">
        <v>0</v>
      </c>
      <c r="AD5864">
        <v>0</v>
      </c>
      <c r="AE5864">
        <v>0.67619717618450925</v>
      </c>
    </row>
    <row r="5865" spans="1:31" x14ac:dyDescent="0.25">
      <c r="A5865">
        <v>1882791</v>
      </c>
      <c r="B5865">
        <v>1</v>
      </c>
      <c r="C5865" t="s">
        <v>80</v>
      </c>
      <c r="D5865" t="s">
        <v>92</v>
      </c>
      <c r="E5865" t="s">
        <v>146</v>
      </c>
      <c r="F5865" t="s">
        <v>16735</v>
      </c>
      <c r="G5865" t="s">
        <v>148</v>
      </c>
      <c r="H5865" t="s">
        <v>143</v>
      </c>
      <c r="I5865" t="s">
        <v>135</v>
      </c>
      <c r="J5865" t="s">
        <v>136</v>
      </c>
      <c r="K5865" t="s">
        <v>137</v>
      </c>
      <c r="L5865" t="s">
        <v>16736</v>
      </c>
      <c r="M5865" t="s">
        <v>16737</v>
      </c>
      <c r="N5865">
        <v>3.0094444440000001</v>
      </c>
      <c r="O5865">
        <v>0</v>
      </c>
      <c r="P5865">
        <v>68</v>
      </c>
      <c r="Q5865">
        <v>0</v>
      </c>
      <c r="R5865">
        <v>0</v>
      </c>
      <c r="S5865">
        <v>0</v>
      </c>
      <c r="T5865">
        <v>3</v>
      </c>
      <c r="U5865">
        <v>0</v>
      </c>
      <c r="V5865">
        <v>0</v>
      </c>
      <c r="W5865">
        <v>0</v>
      </c>
      <c r="X5865">
        <v>48.630443009659629</v>
      </c>
      <c r="Y5865">
        <v>0</v>
      </c>
      <c r="Z5865">
        <v>0</v>
      </c>
      <c r="AA5865">
        <v>0</v>
      </c>
      <c r="AB5865">
        <v>8.338074829156751</v>
      </c>
      <c r="AC5865">
        <v>0</v>
      </c>
      <c r="AD5865">
        <v>0</v>
      </c>
      <c r="AE5865">
        <v>56.968517838816382</v>
      </c>
    </row>
    <row r="5866" spans="1:31" x14ac:dyDescent="0.25">
      <c r="A5866">
        <v>1882792</v>
      </c>
      <c r="B5866">
        <v>1</v>
      </c>
      <c r="C5866" t="s">
        <v>80</v>
      </c>
      <c r="D5866" t="s">
        <v>94</v>
      </c>
      <c r="E5866" t="s">
        <v>158</v>
      </c>
      <c r="F5866" t="s">
        <v>16738</v>
      </c>
      <c r="G5866" t="s">
        <v>293</v>
      </c>
      <c r="H5866" t="s">
        <v>134</v>
      </c>
      <c r="I5866" t="s">
        <v>135</v>
      </c>
      <c r="J5866" t="s">
        <v>136</v>
      </c>
      <c r="K5866" t="s">
        <v>137</v>
      </c>
      <c r="L5866" t="s">
        <v>16739</v>
      </c>
      <c r="M5866" t="s">
        <v>16740</v>
      </c>
      <c r="N5866">
        <v>3.9794444439999999</v>
      </c>
      <c r="O5866">
        <v>0</v>
      </c>
      <c r="P5866">
        <v>0</v>
      </c>
      <c r="Q5866">
        <v>1</v>
      </c>
      <c r="R5866">
        <v>0</v>
      </c>
      <c r="S5866">
        <v>1</v>
      </c>
      <c r="T5866">
        <v>0</v>
      </c>
      <c r="U5866">
        <v>0</v>
      </c>
      <c r="V5866">
        <v>0</v>
      </c>
      <c r="W5866">
        <v>0</v>
      </c>
      <c r="X5866">
        <v>0</v>
      </c>
      <c r="Y5866">
        <v>290.49140946401866</v>
      </c>
      <c r="Z5866">
        <v>0</v>
      </c>
      <c r="AA5866">
        <v>7.7435019749143947</v>
      </c>
      <c r="AB5866">
        <v>0</v>
      </c>
      <c r="AC5866">
        <v>0</v>
      </c>
      <c r="AD5866">
        <v>0</v>
      </c>
      <c r="AE5866">
        <v>298.23491143893307</v>
      </c>
    </row>
    <row r="5867" spans="1:31" x14ac:dyDescent="0.25">
      <c r="A5867">
        <v>1882793</v>
      </c>
      <c r="B5867">
        <v>1</v>
      </c>
      <c r="C5867" t="s">
        <v>81</v>
      </c>
      <c r="D5867" t="s">
        <v>120</v>
      </c>
      <c r="E5867" t="s">
        <v>140</v>
      </c>
      <c r="F5867" t="s">
        <v>16741</v>
      </c>
      <c r="G5867" t="s">
        <v>163</v>
      </c>
      <c r="H5867" t="s">
        <v>143</v>
      </c>
      <c r="I5867" t="s">
        <v>135</v>
      </c>
      <c r="J5867" t="s">
        <v>136</v>
      </c>
      <c r="K5867" t="s">
        <v>137</v>
      </c>
      <c r="L5867" t="s">
        <v>16742</v>
      </c>
      <c r="M5867" t="s">
        <v>16743</v>
      </c>
      <c r="N5867">
        <v>2.4080555549999998</v>
      </c>
      <c r="O5867">
        <v>0</v>
      </c>
      <c r="P5867">
        <v>3</v>
      </c>
      <c r="Q5867">
        <v>0</v>
      </c>
      <c r="R5867">
        <v>0</v>
      </c>
      <c r="S5867">
        <v>0</v>
      </c>
      <c r="T5867">
        <v>0</v>
      </c>
      <c r="U5867">
        <v>0</v>
      </c>
      <c r="V5867">
        <v>0</v>
      </c>
      <c r="W5867">
        <v>0</v>
      </c>
      <c r="X5867">
        <v>0.83477737601527235</v>
      </c>
      <c r="Y5867">
        <v>0</v>
      </c>
      <c r="Z5867">
        <v>0</v>
      </c>
      <c r="AA5867">
        <v>0</v>
      </c>
      <c r="AB5867">
        <v>0</v>
      </c>
      <c r="AC5867">
        <v>0</v>
      </c>
      <c r="AD5867">
        <v>0</v>
      </c>
      <c r="AE5867">
        <v>0.83477737601527235</v>
      </c>
    </row>
    <row r="5868" spans="1:31" x14ac:dyDescent="0.25">
      <c r="A5868">
        <v>1882795</v>
      </c>
      <c r="B5868">
        <v>1</v>
      </c>
      <c r="C5868" t="s">
        <v>80</v>
      </c>
      <c r="D5868" t="s">
        <v>107</v>
      </c>
      <c r="E5868" t="s">
        <v>158</v>
      </c>
      <c r="F5868" t="s">
        <v>16744</v>
      </c>
      <c r="G5868" t="s">
        <v>133</v>
      </c>
      <c r="H5868" t="s">
        <v>134</v>
      </c>
      <c r="I5868" t="s">
        <v>135</v>
      </c>
      <c r="J5868" t="s">
        <v>136</v>
      </c>
      <c r="K5868" t="s">
        <v>137</v>
      </c>
      <c r="L5868" t="s">
        <v>16745</v>
      </c>
      <c r="M5868" t="s">
        <v>16746</v>
      </c>
      <c r="N5868">
        <v>1.3152777769999999</v>
      </c>
      <c r="O5868">
        <v>0</v>
      </c>
      <c r="P5868">
        <v>147</v>
      </c>
      <c r="Q5868">
        <v>0</v>
      </c>
      <c r="R5868">
        <v>1</v>
      </c>
      <c r="S5868">
        <v>0</v>
      </c>
      <c r="T5868">
        <v>2</v>
      </c>
      <c r="U5868">
        <v>0</v>
      </c>
      <c r="V5868">
        <v>0</v>
      </c>
      <c r="W5868">
        <v>0</v>
      </c>
      <c r="X5868">
        <v>102.45863300889891</v>
      </c>
      <c r="Y5868">
        <v>0</v>
      </c>
      <c r="Z5868">
        <v>0.88468685759662335</v>
      </c>
      <c r="AA5868">
        <v>0</v>
      </c>
      <c r="AB5868">
        <v>1.4139848739411924</v>
      </c>
      <c r="AC5868">
        <v>0</v>
      </c>
      <c r="AD5868">
        <v>0</v>
      </c>
      <c r="AE5868">
        <v>104.75730474043672</v>
      </c>
    </row>
    <row r="5869" spans="1:31" x14ac:dyDescent="0.25">
      <c r="A5869">
        <v>1882796</v>
      </c>
      <c r="B5869">
        <v>1</v>
      </c>
      <c r="C5869" t="s">
        <v>80</v>
      </c>
      <c r="D5869" t="s">
        <v>100</v>
      </c>
      <c r="E5869" t="s">
        <v>158</v>
      </c>
      <c r="F5869" t="s">
        <v>16747</v>
      </c>
      <c r="G5869" t="s">
        <v>219</v>
      </c>
      <c r="H5869" t="s">
        <v>134</v>
      </c>
      <c r="I5869" t="s">
        <v>135</v>
      </c>
      <c r="J5869" t="s">
        <v>136</v>
      </c>
      <c r="K5869" t="s">
        <v>137</v>
      </c>
      <c r="L5869" t="s">
        <v>16748</v>
      </c>
      <c r="M5869" t="s">
        <v>16749</v>
      </c>
      <c r="N5869">
        <v>1.8544444440000001</v>
      </c>
      <c r="O5869">
        <v>0</v>
      </c>
      <c r="P5869">
        <v>58</v>
      </c>
      <c r="Q5869">
        <v>0</v>
      </c>
      <c r="R5869">
        <v>11</v>
      </c>
      <c r="S5869">
        <v>0</v>
      </c>
      <c r="T5869">
        <v>20</v>
      </c>
      <c r="U5869">
        <v>0</v>
      </c>
      <c r="V5869">
        <v>0</v>
      </c>
      <c r="W5869">
        <v>0</v>
      </c>
      <c r="X5869">
        <v>30.464764623279997</v>
      </c>
      <c r="Y5869">
        <v>0</v>
      </c>
      <c r="Z5869">
        <v>13.593185772189118</v>
      </c>
      <c r="AA5869">
        <v>0</v>
      </c>
      <c r="AB5869">
        <v>15.033284082975969</v>
      </c>
      <c r="AC5869">
        <v>0</v>
      </c>
      <c r="AD5869">
        <v>0</v>
      </c>
      <c r="AE5869">
        <v>59.091234478445081</v>
      </c>
    </row>
    <row r="5870" spans="1:31" x14ac:dyDescent="0.25">
      <c r="A5870">
        <v>1882799</v>
      </c>
      <c r="B5870">
        <v>1</v>
      </c>
      <c r="C5870" t="s">
        <v>80</v>
      </c>
      <c r="D5870" t="s">
        <v>108</v>
      </c>
      <c r="E5870" t="s">
        <v>140</v>
      </c>
      <c r="F5870" t="s">
        <v>16750</v>
      </c>
      <c r="G5870" t="s">
        <v>163</v>
      </c>
      <c r="H5870" t="s">
        <v>143</v>
      </c>
      <c r="I5870" t="s">
        <v>135</v>
      </c>
      <c r="J5870" t="s">
        <v>136</v>
      </c>
      <c r="K5870" t="s">
        <v>137</v>
      </c>
      <c r="L5870" t="s">
        <v>16751</v>
      </c>
      <c r="M5870" t="s">
        <v>16752</v>
      </c>
      <c r="N5870">
        <v>1.423333333</v>
      </c>
      <c r="O5870">
        <v>0</v>
      </c>
      <c r="P5870">
        <v>7</v>
      </c>
      <c r="Q5870">
        <v>0</v>
      </c>
      <c r="R5870">
        <v>0</v>
      </c>
      <c r="S5870">
        <v>0</v>
      </c>
      <c r="T5870">
        <v>2</v>
      </c>
      <c r="U5870">
        <v>0</v>
      </c>
      <c r="V5870">
        <v>0</v>
      </c>
      <c r="W5870">
        <v>0</v>
      </c>
      <c r="X5870">
        <v>1.2046050643423987</v>
      </c>
      <c r="Y5870">
        <v>0</v>
      </c>
      <c r="Z5870">
        <v>0</v>
      </c>
      <c r="AA5870">
        <v>0</v>
      </c>
      <c r="AB5870">
        <v>2.62160408198715</v>
      </c>
      <c r="AC5870">
        <v>0</v>
      </c>
      <c r="AD5870">
        <v>0</v>
      </c>
      <c r="AE5870">
        <v>3.8262091463295489</v>
      </c>
    </row>
    <row r="5871" spans="1:31" x14ac:dyDescent="0.25">
      <c r="A5871">
        <v>1882800</v>
      </c>
      <c r="B5871">
        <v>1</v>
      </c>
      <c r="C5871" t="s">
        <v>80</v>
      </c>
      <c r="D5871" t="s">
        <v>105</v>
      </c>
      <c r="E5871" t="s">
        <v>146</v>
      </c>
      <c r="F5871" t="s">
        <v>16753</v>
      </c>
      <c r="G5871" t="s">
        <v>469</v>
      </c>
      <c r="H5871" t="s">
        <v>143</v>
      </c>
      <c r="I5871" t="s">
        <v>135</v>
      </c>
      <c r="J5871" t="s">
        <v>136</v>
      </c>
      <c r="K5871" t="s">
        <v>137</v>
      </c>
      <c r="L5871" t="s">
        <v>16754</v>
      </c>
      <c r="M5871" t="s">
        <v>16755</v>
      </c>
      <c r="N5871">
        <v>1.4866666660000001</v>
      </c>
      <c r="O5871">
        <v>0</v>
      </c>
      <c r="P5871">
        <v>15</v>
      </c>
      <c r="Q5871">
        <v>0</v>
      </c>
      <c r="R5871">
        <v>1</v>
      </c>
      <c r="S5871">
        <v>0</v>
      </c>
      <c r="T5871">
        <v>1</v>
      </c>
      <c r="U5871">
        <v>0</v>
      </c>
      <c r="V5871">
        <v>0</v>
      </c>
      <c r="W5871">
        <v>0</v>
      </c>
      <c r="X5871">
        <v>7.2798509498097363</v>
      </c>
      <c r="Y5871">
        <v>0</v>
      </c>
      <c r="Z5871">
        <v>0</v>
      </c>
      <c r="AA5871">
        <v>0</v>
      </c>
      <c r="AB5871">
        <v>0</v>
      </c>
      <c r="AC5871">
        <v>0</v>
      </c>
      <c r="AD5871">
        <v>0</v>
      </c>
      <c r="AE5871">
        <v>7.2798509498097363</v>
      </c>
    </row>
    <row r="5872" spans="1:31" x14ac:dyDescent="0.25">
      <c r="A5872">
        <v>1882801</v>
      </c>
      <c r="B5872">
        <v>1</v>
      </c>
      <c r="C5872" t="s">
        <v>80</v>
      </c>
      <c r="D5872" t="s">
        <v>107</v>
      </c>
      <c r="E5872" t="s">
        <v>169</v>
      </c>
      <c r="F5872" t="s">
        <v>12497</v>
      </c>
      <c r="G5872" t="s">
        <v>183</v>
      </c>
      <c r="H5872" t="s">
        <v>143</v>
      </c>
      <c r="I5872" t="s">
        <v>135</v>
      </c>
      <c r="J5872" t="s">
        <v>136</v>
      </c>
      <c r="K5872" t="s">
        <v>137</v>
      </c>
      <c r="L5872" t="s">
        <v>16756</v>
      </c>
      <c r="M5872" t="s">
        <v>16757</v>
      </c>
      <c r="N5872">
        <v>2.7566666660000001</v>
      </c>
      <c r="O5872">
        <v>0</v>
      </c>
      <c r="P5872">
        <v>288</v>
      </c>
      <c r="Q5872">
        <v>0</v>
      </c>
      <c r="R5872">
        <v>6</v>
      </c>
      <c r="S5872">
        <v>0</v>
      </c>
      <c r="T5872">
        <v>28</v>
      </c>
      <c r="U5872">
        <v>0</v>
      </c>
      <c r="V5872">
        <v>0</v>
      </c>
      <c r="W5872">
        <v>0</v>
      </c>
      <c r="X5872">
        <v>145.68312447047347</v>
      </c>
      <c r="Y5872">
        <v>0</v>
      </c>
      <c r="Z5872">
        <v>2.2223834914399503</v>
      </c>
      <c r="AA5872">
        <v>0</v>
      </c>
      <c r="AB5872">
        <v>50.553162125157741</v>
      </c>
      <c r="AC5872">
        <v>0</v>
      </c>
      <c r="AD5872">
        <v>0</v>
      </c>
      <c r="AE5872">
        <v>198.45867008707117</v>
      </c>
    </row>
    <row r="5873" spans="1:31" x14ac:dyDescent="0.25">
      <c r="A5873">
        <v>1882803</v>
      </c>
      <c r="B5873">
        <v>1</v>
      </c>
      <c r="C5873" t="s">
        <v>80</v>
      </c>
      <c r="D5873" t="s">
        <v>110</v>
      </c>
      <c r="E5873" t="s">
        <v>140</v>
      </c>
      <c r="F5873" t="s">
        <v>16758</v>
      </c>
      <c r="G5873" t="s">
        <v>200</v>
      </c>
      <c r="H5873" t="s">
        <v>143</v>
      </c>
      <c r="I5873" t="s">
        <v>135</v>
      </c>
      <c r="J5873" t="s">
        <v>136</v>
      </c>
      <c r="K5873" t="s">
        <v>137</v>
      </c>
      <c r="L5873" t="s">
        <v>16759</v>
      </c>
      <c r="M5873" t="s">
        <v>16760</v>
      </c>
      <c r="N5873">
        <v>4.4088888879999999</v>
      </c>
      <c r="O5873">
        <v>0</v>
      </c>
      <c r="P5873">
        <v>14</v>
      </c>
      <c r="Q5873">
        <v>0</v>
      </c>
      <c r="R5873">
        <v>0</v>
      </c>
      <c r="S5873">
        <v>0</v>
      </c>
      <c r="T5873">
        <v>0</v>
      </c>
      <c r="U5873">
        <v>0</v>
      </c>
      <c r="V5873">
        <v>0</v>
      </c>
      <c r="W5873">
        <v>0</v>
      </c>
      <c r="X5873">
        <v>14.771062536901654</v>
      </c>
      <c r="Y5873">
        <v>0</v>
      </c>
      <c r="Z5873">
        <v>0</v>
      </c>
      <c r="AA5873">
        <v>0</v>
      </c>
      <c r="AB5873">
        <v>0</v>
      </c>
      <c r="AC5873">
        <v>0</v>
      </c>
      <c r="AD5873">
        <v>0</v>
      </c>
      <c r="AE5873">
        <v>14.771062536901654</v>
      </c>
    </row>
    <row r="5874" spans="1:31" x14ac:dyDescent="0.25">
      <c r="A5874">
        <v>1882804</v>
      </c>
      <c r="B5874">
        <v>1</v>
      </c>
      <c r="C5874" t="s">
        <v>80</v>
      </c>
      <c r="D5874" t="s">
        <v>103</v>
      </c>
      <c r="E5874" t="s">
        <v>146</v>
      </c>
      <c r="F5874" t="s">
        <v>16761</v>
      </c>
      <c r="G5874" t="s">
        <v>148</v>
      </c>
      <c r="H5874" t="s">
        <v>143</v>
      </c>
      <c r="I5874" t="s">
        <v>135</v>
      </c>
      <c r="J5874" t="s">
        <v>136</v>
      </c>
      <c r="K5874" t="s">
        <v>137</v>
      </c>
      <c r="L5874" t="s">
        <v>16762</v>
      </c>
      <c r="M5874" t="s">
        <v>16763</v>
      </c>
      <c r="N5874">
        <v>0.38055555499999999</v>
      </c>
      <c r="O5874">
        <v>0</v>
      </c>
      <c r="P5874">
        <v>72</v>
      </c>
      <c r="Q5874">
        <v>0</v>
      </c>
      <c r="R5874">
        <v>5</v>
      </c>
      <c r="S5874">
        <v>0</v>
      </c>
      <c r="T5874">
        <v>15</v>
      </c>
      <c r="U5874">
        <v>0</v>
      </c>
      <c r="V5874">
        <v>1</v>
      </c>
      <c r="W5874">
        <v>0</v>
      </c>
      <c r="X5874">
        <v>7.9949978572821019</v>
      </c>
      <c r="Y5874">
        <v>0</v>
      </c>
      <c r="Z5874">
        <v>70.952231732080278</v>
      </c>
      <c r="AA5874">
        <v>0</v>
      </c>
      <c r="AB5874">
        <v>11.021713914528942</v>
      </c>
      <c r="AC5874">
        <v>0</v>
      </c>
      <c r="AD5874">
        <v>1.1356153850084445</v>
      </c>
      <c r="AE5874">
        <v>91.104558888899774</v>
      </c>
    </row>
    <row r="5875" spans="1:31" x14ac:dyDescent="0.25">
      <c r="A5875">
        <v>1882807</v>
      </c>
      <c r="B5875">
        <v>1</v>
      </c>
      <c r="C5875" t="s">
        <v>81</v>
      </c>
      <c r="D5875" t="s">
        <v>112</v>
      </c>
      <c r="E5875" t="s">
        <v>140</v>
      </c>
      <c r="F5875" t="s">
        <v>16764</v>
      </c>
      <c r="G5875" t="s">
        <v>163</v>
      </c>
      <c r="H5875" t="s">
        <v>143</v>
      </c>
      <c r="I5875" t="s">
        <v>135</v>
      </c>
      <c r="J5875" t="s">
        <v>136</v>
      </c>
      <c r="K5875" t="s">
        <v>137</v>
      </c>
      <c r="L5875" t="s">
        <v>16765</v>
      </c>
      <c r="M5875" t="s">
        <v>16766</v>
      </c>
      <c r="N5875">
        <v>1.196388888</v>
      </c>
      <c r="O5875">
        <v>0</v>
      </c>
      <c r="P5875">
        <v>7</v>
      </c>
      <c r="Q5875">
        <v>0</v>
      </c>
      <c r="R5875">
        <v>0</v>
      </c>
      <c r="S5875">
        <v>0</v>
      </c>
      <c r="T5875">
        <v>0</v>
      </c>
      <c r="U5875">
        <v>0</v>
      </c>
      <c r="V5875">
        <v>0</v>
      </c>
      <c r="W5875">
        <v>0</v>
      </c>
      <c r="X5875">
        <v>1.55764840549552</v>
      </c>
      <c r="Y5875">
        <v>0</v>
      </c>
      <c r="Z5875">
        <v>0</v>
      </c>
      <c r="AA5875">
        <v>0</v>
      </c>
      <c r="AB5875">
        <v>0</v>
      </c>
      <c r="AC5875">
        <v>0</v>
      </c>
      <c r="AD5875">
        <v>0</v>
      </c>
      <c r="AE5875">
        <v>1.55764840549552</v>
      </c>
    </row>
    <row r="5876" spans="1:31" x14ac:dyDescent="0.25">
      <c r="A5876">
        <v>1882809</v>
      </c>
      <c r="B5876">
        <v>1</v>
      </c>
      <c r="C5876" t="s">
        <v>80</v>
      </c>
      <c r="D5876" t="s">
        <v>93</v>
      </c>
      <c r="E5876" t="s">
        <v>140</v>
      </c>
      <c r="F5876" t="s">
        <v>16767</v>
      </c>
      <c r="G5876" t="s">
        <v>200</v>
      </c>
      <c r="H5876" t="s">
        <v>143</v>
      </c>
      <c r="I5876" t="s">
        <v>135</v>
      </c>
      <c r="J5876" t="s">
        <v>136</v>
      </c>
      <c r="K5876" t="s">
        <v>137</v>
      </c>
      <c r="L5876" t="s">
        <v>16768</v>
      </c>
      <c r="M5876" t="s">
        <v>16769</v>
      </c>
      <c r="N5876">
        <v>3.6872222219999999</v>
      </c>
      <c r="O5876">
        <v>0</v>
      </c>
      <c r="P5876">
        <v>11</v>
      </c>
      <c r="Q5876">
        <v>0</v>
      </c>
      <c r="R5876">
        <v>0</v>
      </c>
      <c r="S5876">
        <v>0</v>
      </c>
      <c r="T5876">
        <v>1</v>
      </c>
      <c r="U5876">
        <v>0</v>
      </c>
      <c r="V5876">
        <v>0</v>
      </c>
      <c r="W5876">
        <v>0</v>
      </c>
      <c r="X5876">
        <v>5.8155976913462997</v>
      </c>
      <c r="Y5876">
        <v>0</v>
      </c>
      <c r="Z5876">
        <v>0</v>
      </c>
      <c r="AA5876">
        <v>0</v>
      </c>
      <c r="AB5876">
        <v>1.4115991852138605</v>
      </c>
      <c r="AC5876">
        <v>0</v>
      </c>
      <c r="AD5876">
        <v>0</v>
      </c>
      <c r="AE5876">
        <v>7.2271968765601606</v>
      </c>
    </row>
    <row r="5877" spans="1:31" x14ac:dyDescent="0.25">
      <c r="A5877">
        <v>1882811</v>
      </c>
      <c r="B5877">
        <v>1</v>
      </c>
      <c r="C5877" t="s">
        <v>81</v>
      </c>
      <c r="D5877" t="s">
        <v>122</v>
      </c>
      <c r="E5877" t="s">
        <v>169</v>
      </c>
      <c r="F5877" t="s">
        <v>8405</v>
      </c>
      <c r="G5877" t="s">
        <v>183</v>
      </c>
      <c r="H5877" t="s">
        <v>143</v>
      </c>
      <c r="I5877" t="s">
        <v>135</v>
      </c>
      <c r="J5877" t="s">
        <v>136</v>
      </c>
      <c r="K5877" t="s">
        <v>137</v>
      </c>
      <c r="L5877" t="s">
        <v>16770</v>
      </c>
      <c r="M5877" t="s">
        <v>16771</v>
      </c>
      <c r="N5877">
        <v>0.72750000000000004</v>
      </c>
      <c r="O5877">
        <v>0</v>
      </c>
      <c r="P5877">
        <v>102</v>
      </c>
      <c r="Q5877">
        <v>0</v>
      </c>
      <c r="R5877">
        <v>6</v>
      </c>
      <c r="S5877">
        <v>0</v>
      </c>
      <c r="T5877">
        <v>11</v>
      </c>
      <c r="U5877">
        <v>0</v>
      </c>
      <c r="V5877">
        <v>0</v>
      </c>
      <c r="W5877">
        <v>0</v>
      </c>
      <c r="X5877">
        <v>11.153572739131603</v>
      </c>
      <c r="Y5877">
        <v>0</v>
      </c>
      <c r="Z5877">
        <v>1.3418904330161787</v>
      </c>
      <c r="AA5877">
        <v>0</v>
      </c>
      <c r="AB5877">
        <v>0.75782812779908004</v>
      </c>
      <c r="AC5877">
        <v>0</v>
      </c>
      <c r="AD5877">
        <v>0</v>
      </c>
      <c r="AE5877">
        <v>13.253291299946861</v>
      </c>
    </row>
    <row r="5878" spans="1:31" x14ac:dyDescent="0.25">
      <c r="A5878">
        <v>1882812</v>
      </c>
      <c r="B5878">
        <v>1</v>
      </c>
      <c r="C5878" t="s">
        <v>80</v>
      </c>
      <c r="D5878" t="s">
        <v>97</v>
      </c>
      <c r="E5878" t="s">
        <v>210</v>
      </c>
      <c r="F5878" t="s">
        <v>16772</v>
      </c>
      <c r="G5878" t="s">
        <v>133</v>
      </c>
      <c r="H5878" t="s">
        <v>134</v>
      </c>
      <c r="I5878" t="s">
        <v>135</v>
      </c>
      <c r="J5878" t="s">
        <v>136</v>
      </c>
      <c r="K5878" t="s">
        <v>137</v>
      </c>
      <c r="L5878" t="s">
        <v>16773</v>
      </c>
      <c r="M5878" t="s">
        <v>16774</v>
      </c>
      <c r="N5878">
        <v>0.40611111100000002</v>
      </c>
      <c r="O5878">
        <v>4</v>
      </c>
      <c r="P5878">
        <v>2382</v>
      </c>
      <c r="Q5878">
        <v>4</v>
      </c>
      <c r="R5878">
        <v>418</v>
      </c>
      <c r="S5878">
        <v>21</v>
      </c>
      <c r="T5878">
        <v>560</v>
      </c>
      <c r="U5878">
        <v>5</v>
      </c>
      <c r="V5878">
        <v>1</v>
      </c>
      <c r="W5878">
        <v>28.657292297895658</v>
      </c>
      <c r="X5878">
        <v>320.60249785740353</v>
      </c>
      <c r="Y5878">
        <v>6.3602074104253976</v>
      </c>
      <c r="Z5878">
        <v>101.08393370752221</v>
      </c>
      <c r="AA5878">
        <v>294.23653331112149</v>
      </c>
      <c r="AB5878">
        <v>240.32212142389477</v>
      </c>
      <c r="AC5878">
        <v>48.200530213756394</v>
      </c>
      <c r="AD5878">
        <v>18.134643244865714</v>
      </c>
      <c r="AE5878">
        <v>1057.597759466885</v>
      </c>
    </row>
    <row r="5879" spans="1:31" x14ac:dyDescent="0.25">
      <c r="A5879">
        <v>1882813</v>
      </c>
      <c r="B5879">
        <v>1</v>
      </c>
      <c r="C5879" t="s">
        <v>80</v>
      </c>
      <c r="D5879" t="s">
        <v>100</v>
      </c>
      <c r="E5879" t="s">
        <v>210</v>
      </c>
      <c r="F5879" t="s">
        <v>16775</v>
      </c>
      <c r="G5879" t="s">
        <v>212</v>
      </c>
      <c r="H5879" t="s">
        <v>134</v>
      </c>
      <c r="I5879" t="s">
        <v>135</v>
      </c>
      <c r="J5879" t="s">
        <v>3</v>
      </c>
      <c r="K5879" t="s">
        <v>137</v>
      </c>
      <c r="L5879" t="s">
        <v>16776</v>
      </c>
      <c r="M5879" t="s">
        <v>16777</v>
      </c>
      <c r="N5879">
        <v>1.7925</v>
      </c>
      <c r="O5879">
        <v>4</v>
      </c>
      <c r="P5879">
        <v>316</v>
      </c>
      <c r="Q5879">
        <v>3</v>
      </c>
      <c r="R5879">
        <v>58</v>
      </c>
      <c r="S5879">
        <v>14</v>
      </c>
      <c r="T5879">
        <v>80</v>
      </c>
      <c r="U5879">
        <v>5</v>
      </c>
      <c r="V5879">
        <v>0</v>
      </c>
      <c r="W5879">
        <v>2.5432330813739132</v>
      </c>
      <c r="X5879">
        <v>238.738790410322</v>
      </c>
      <c r="Y5879">
        <v>8.3526191319417311</v>
      </c>
      <c r="Z5879">
        <v>124.15305054085674</v>
      </c>
      <c r="AA5879">
        <v>123.34753436562538</v>
      </c>
      <c r="AB5879">
        <v>120.45244938709605</v>
      </c>
      <c r="AC5879">
        <v>344.90689341328959</v>
      </c>
      <c r="AD5879">
        <v>0</v>
      </c>
      <c r="AE5879">
        <v>962.49457033050544</v>
      </c>
    </row>
    <row r="5880" spans="1:31" x14ac:dyDescent="0.25">
      <c r="A5880">
        <v>1882816</v>
      </c>
      <c r="B5880">
        <v>1</v>
      </c>
      <c r="C5880" t="s">
        <v>81</v>
      </c>
      <c r="D5880" t="s">
        <v>115</v>
      </c>
      <c r="E5880" t="s">
        <v>158</v>
      </c>
      <c r="F5880" t="s">
        <v>16778</v>
      </c>
      <c r="G5880" t="s">
        <v>219</v>
      </c>
      <c r="H5880" t="s">
        <v>134</v>
      </c>
      <c r="I5880" t="s">
        <v>135</v>
      </c>
      <c r="J5880" t="s">
        <v>136</v>
      </c>
      <c r="K5880" t="s">
        <v>137</v>
      </c>
      <c r="L5880" t="s">
        <v>16779</v>
      </c>
      <c r="M5880" t="s">
        <v>16780</v>
      </c>
      <c r="N5880">
        <v>1.4613888880000001</v>
      </c>
      <c r="O5880">
        <v>0</v>
      </c>
      <c r="P5880">
        <v>198</v>
      </c>
      <c r="Q5880">
        <v>3</v>
      </c>
      <c r="R5880">
        <v>14</v>
      </c>
      <c r="S5880">
        <v>0</v>
      </c>
      <c r="T5880">
        <v>13</v>
      </c>
      <c r="U5880">
        <v>0</v>
      </c>
      <c r="V5880">
        <v>0</v>
      </c>
      <c r="W5880">
        <v>0</v>
      </c>
      <c r="X5880">
        <v>27.675319448030688</v>
      </c>
      <c r="Y5880">
        <v>6.1130484360247923</v>
      </c>
      <c r="Z5880">
        <v>5.3848108875924963</v>
      </c>
      <c r="AA5880">
        <v>0</v>
      </c>
      <c r="AB5880">
        <v>2.2627568108579927</v>
      </c>
      <c r="AC5880">
        <v>0</v>
      </c>
      <c r="AD5880">
        <v>0</v>
      </c>
      <c r="AE5880">
        <v>41.435935582505969</v>
      </c>
    </row>
    <row r="5881" spans="1:31" x14ac:dyDescent="0.25">
      <c r="A5881">
        <v>1882817</v>
      </c>
      <c r="B5881">
        <v>1</v>
      </c>
      <c r="C5881" t="s">
        <v>80</v>
      </c>
      <c r="D5881" t="s">
        <v>90</v>
      </c>
      <c r="E5881" t="s">
        <v>146</v>
      </c>
      <c r="F5881" t="s">
        <v>1602</v>
      </c>
      <c r="G5881" t="s">
        <v>148</v>
      </c>
      <c r="H5881" t="s">
        <v>143</v>
      </c>
      <c r="I5881" t="s">
        <v>135</v>
      </c>
      <c r="J5881" t="s">
        <v>136</v>
      </c>
      <c r="K5881" t="s">
        <v>137</v>
      </c>
      <c r="L5881" t="s">
        <v>16781</v>
      </c>
      <c r="M5881" t="s">
        <v>16782</v>
      </c>
      <c r="N5881">
        <v>1.4880555550000001</v>
      </c>
      <c r="O5881">
        <v>0</v>
      </c>
      <c r="P5881">
        <v>47</v>
      </c>
      <c r="Q5881">
        <v>0</v>
      </c>
      <c r="R5881">
        <v>0</v>
      </c>
      <c r="S5881">
        <v>0</v>
      </c>
      <c r="T5881">
        <v>53</v>
      </c>
      <c r="U5881">
        <v>0</v>
      </c>
      <c r="V5881">
        <v>0</v>
      </c>
      <c r="W5881">
        <v>0</v>
      </c>
      <c r="X5881">
        <v>19.494417333553642</v>
      </c>
      <c r="Y5881">
        <v>0</v>
      </c>
      <c r="Z5881">
        <v>0</v>
      </c>
      <c r="AA5881">
        <v>0</v>
      </c>
      <c r="AB5881">
        <v>52.484011883701335</v>
      </c>
      <c r="AC5881">
        <v>0</v>
      </c>
      <c r="AD5881">
        <v>0</v>
      </c>
      <c r="AE5881">
        <v>71.978429217254984</v>
      </c>
    </row>
    <row r="5882" spans="1:31" x14ac:dyDescent="0.25">
      <c r="A5882">
        <v>1882820</v>
      </c>
      <c r="B5882">
        <v>1</v>
      </c>
      <c r="C5882" t="s">
        <v>81</v>
      </c>
      <c r="D5882" t="s">
        <v>128</v>
      </c>
      <c r="E5882" t="s">
        <v>146</v>
      </c>
      <c r="F5882" t="s">
        <v>1842</v>
      </c>
      <c r="G5882" t="s">
        <v>363</v>
      </c>
      <c r="H5882" t="s">
        <v>143</v>
      </c>
      <c r="I5882" t="s">
        <v>135</v>
      </c>
      <c r="J5882" t="s">
        <v>136</v>
      </c>
      <c r="K5882" t="s">
        <v>137</v>
      </c>
      <c r="L5882" t="s">
        <v>16783</v>
      </c>
      <c r="M5882" t="s">
        <v>16784</v>
      </c>
      <c r="N5882">
        <v>1.3672222220000001</v>
      </c>
      <c r="O5882">
        <v>0</v>
      </c>
      <c r="P5882">
        <v>93</v>
      </c>
      <c r="Q5882">
        <v>0</v>
      </c>
      <c r="R5882">
        <v>0</v>
      </c>
      <c r="S5882">
        <v>0</v>
      </c>
      <c r="T5882">
        <v>15</v>
      </c>
      <c r="U5882">
        <v>0</v>
      </c>
      <c r="V5882">
        <v>0</v>
      </c>
      <c r="W5882">
        <v>0</v>
      </c>
      <c r="X5882">
        <v>29.297509448892637</v>
      </c>
      <c r="Y5882">
        <v>0</v>
      </c>
      <c r="Z5882">
        <v>0</v>
      </c>
      <c r="AA5882">
        <v>0</v>
      </c>
      <c r="AB5882">
        <v>29.652079958004517</v>
      </c>
      <c r="AC5882">
        <v>0</v>
      </c>
      <c r="AD5882">
        <v>0</v>
      </c>
      <c r="AE5882">
        <v>58.949589406897154</v>
      </c>
    </row>
    <row r="5883" spans="1:31" x14ac:dyDescent="0.25">
      <c r="A5883">
        <v>1882821</v>
      </c>
      <c r="B5883">
        <v>1</v>
      </c>
      <c r="C5883" t="s">
        <v>80</v>
      </c>
      <c r="D5883" t="s">
        <v>104</v>
      </c>
      <c r="E5883" t="s">
        <v>140</v>
      </c>
      <c r="F5883" t="s">
        <v>16785</v>
      </c>
      <c r="G5883" t="s">
        <v>200</v>
      </c>
      <c r="H5883" t="s">
        <v>143</v>
      </c>
      <c r="I5883" t="s">
        <v>135</v>
      </c>
      <c r="J5883" t="s">
        <v>136</v>
      </c>
      <c r="K5883" t="s">
        <v>137</v>
      </c>
      <c r="L5883" t="s">
        <v>16786</v>
      </c>
      <c r="M5883" t="s">
        <v>16787</v>
      </c>
      <c r="N5883">
        <v>3.7141666660000001</v>
      </c>
      <c r="O5883">
        <v>0</v>
      </c>
      <c r="P5883">
        <v>4</v>
      </c>
      <c r="Q5883">
        <v>0</v>
      </c>
      <c r="R5883">
        <v>0</v>
      </c>
      <c r="S5883">
        <v>0</v>
      </c>
      <c r="T5883">
        <v>0</v>
      </c>
      <c r="U5883">
        <v>0</v>
      </c>
      <c r="V5883">
        <v>0</v>
      </c>
      <c r="W5883">
        <v>0</v>
      </c>
      <c r="X5883">
        <v>2.2813203019687633</v>
      </c>
      <c r="Y5883">
        <v>0</v>
      </c>
      <c r="Z5883">
        <v>0</v>
      </c>
      <c r="AA5883">
        <v>0</v>
      </c>
      <c r="AB5883">
        <v>0</v>
      </c>
      <c r="AC5883">
        <v>0</v>
      </c>
      <c r="AD5883">
        <v>0</v>
      </c>
      <c r="AE5883">
        <v>2.2813203019687633</v>
      </c>
    </row>
    <row r="5884" spans="1:31" x14ac:dyDescent="0.25">
      <c r="A5884">
        <v>1882822</v>
      </c>
      <c r="B5884">
        <v>1</v>
      </c>
      <c r="C5884" t="s">
        <v>80</v>
      </c>
      <c r="D5884" t="s">
        <v>94</v>
      </c>
      <c r="E5884" t="s">
        <v>146</v>
      </c>
      <c r="F5884" t="s">
        <v>16788</v>
      </c>
      <c r="G5884" t="s">
        <v>148</v>
      </c>
      <c r="H5884" t="s">
        <v>143</v>
      </c>
      <c r="I5884" t="s">
        <v>135</v>
      </c>
      <c r="J5884" t="s">
        <v>136</v>
      </c>
      <c r="K5884" t="s">
        <v>137</v>
      </c>
      <c r="L5884" t="s">
        <v>16789</v>
      </c>
      <c r="M5884" t="s">
        <v>16790</v>
      </c>
      <c r="N5884">
        <v>1.2441666659999999</v>
      </c>
      <c r="O5884">
        <v>0</v>
      </c>
      <c r="P5884">
        <v>2</v>
      </c>
      <c r="Q5884">
        <v>0</v>
      </c>
      <c r="R5884">
        <v>0</v>
      </c>
      <c r="S5884">
        <v>0</v>
      </c>
      <c r="T5884">
        <v>0</v>
      </c>
      <c r="U5884">
        <v>0</v>
      </c>
      <c r="V5884">
        <v>0</v>
      </c>
      <c r="W5884">
        <v>0</v>
      </c>
      <c r="X5884">
        <v>0.39785769258917997</v>
      </c>
      <c r="Y5884">
        <v>0</v>
      </c>
      <c r="Z5884">
        <v>0</v>
      </c>
      <c r="AA5884">
        <v>0</v>
      </c>
      <c r="AB5884">
        <v>0</v>
      </c>
      <c r="AC5884">
        <v>0</v>
      </c>
      <c r="AD5884">
        <v>0</v>
      </c>
      <c r="AE5884">
        <v>0.39785769258917997</v>
      </c>
    </row>
    <row r="5885" spans="1:31" x14ac:dyDescent="0.25">
      <c r="A5885">
        <v>1882823</v>
      </c>
      <c r="B5885">
        <v>1</v>
      </c>
      <c r="C5885" t="s">
        <v>80</v>
      </c>
      <c r="D5885" t="s">
        <v>102</v>
      </c>
      <c r="E5885" t="s">
        <v>140</v>
      </c>
      <c r="F5885" t="s">
        <v>16791</v>
      </c>
      <c r="G5885" t="s">
        <v>163</v>
      </c>
      <c r="H5885" t="s">
        <v>143</v>
      </c>
      <c r="I5885" t="s">
        <v>135</v>
      </c>
      <c r="J5885" t="s">
        <v>136</v>
      </c>
      <c r="K5885" t="s">
        <v>137</v>
      </c>
      <c r="L5885" t="s">
        <v>16792</v>
      </c>
      <c r="M5885" t="s">
        <v>16793</v>
      </c>
      <c r="N5885">
        <v>2.4913888879999999</v>
      </c>
      <c r="O5885">
        <v>0</v>
      </c>
      <c r="P5885">
        <v>1</v>
      </c>
      <c r="Q5885">
        <v>0</v>
      </c>
      <c r="R5885">
        <v>0</v>
      </c>
      <c r="S5885">
        <v>0</v>
      </c>
      <c r="T5885">
        <v>0</v>
      </c>
      <c r="U5885">
        <v>0</v>
      </c>
      <c r="V5885">
        <v>0</v>
      </c>
      <c r="W5885">
        <v>0</v>
      </c>
      <c r="X5885">
        <v>7.391804081300167E-2</v>
      </c>
      <c r="Y5885">
        <v>0</v>
      </c>
      <c r="Z5885">
        <v>0</v>
      </c>
      <c r="AA5885">
        <v>0</v>
      </c>
      <c r="AB5885">
        <v>0</v>
      </c>
      <c r="AC5885">
        <v>0</v>
      </c>
      <c r="AD5885">
        <v>0</v>
      </c>
      <c r="AE5885">
        <v>7.391804081300167E-2</v>
      </c>
    </row>
    <row r="5886" spans="1:31" x14ac:dyDescent="0.25">
      <c r="A5886">
        <v>1882824</v>
      </c>
      <c r="B5886">
        <v>1</v>
      </c>
      <c r="C5886" t="s">
        <v>80</v>
      </c>
      <c r="D5886" t="s">
        <v>96</v>
      </c>
      <c r="E5886" t="s">
        <v>140</v>
      </c>
      <c r="F5886" t="s">
        <v>16794</v>
      </c>
      <c r="G5886" t="s">
        <v>207</v>
      </c>
      <c r="H5886" t="s">
        <v>143</v>
      </c>
      <c r="I5886" t="s">
        <v>135</v>
      </c>
      <c r="J5886" t="s">
        <v>136</v>
      </c>
      <c r="K5886" t="s">
        <v>137</v>
      </c>
      <c r="L5886" t="s">
        <v>16795</v>
      </c>
      <c r="M5886" t="s">
        <v>16796</v>
      </c>
      <c r="N5886">
        <v>2.2791666660000001</v>
      </c>
      <c r="O5886">
        <v>0</v>
      </c>
      <c r="P5886">
        <v>1</v>
      </c>
      <c r="Q5886">
        <v>0</v>
      </c>
      <c r="R5886">
        <v>0</v>
      </c>
      <c r="S5886">
        <v>0</v>
      </c>
      <c r="T5886">
        <v>1</v>
      </c>
      <c r="U5886">
        <v>0</v>
      </c>
      <c r="V5886">
        <v>0</v>
      </c>
      <c r="W5886">
        <v>0</v>
      </c>
      <c r="X5886">
        <v>0.67904838929116118</v>
      </c>
      <c r="Y5886">
        <v>0</v>
      </c>
      <c r="Z5886">
        <v>0</v>
      </c>
      <c r="AA5886">
        <v>0</v>
      </c>
      <c r="AB5886">
        <v>0.82515856086731909</v>
      </c>
      <c r="AC5886">
        <v>0</v>
      </c>
      <c r="AD5886">
        <v>0</v>
      </c>
      <c r="AE5886">
        <v>1.5042069501584803</v>
      </c>
    </row>
    <row r="5887" spans="1:31" x14ac:dyDescent="0.25">
      <c r="A5887">
        <v>1882826</v>
      </c>
      <c r="B5887">
        <v>1</v>
      </c>
      <c r="C5887" t="s">
        <v>80</v>
      </c>
      <c r="D5887" t="s">
        <v>95</v>
      </c>
      <c r="E5887" t="s">
        <v>229</v>
      </c>
      <c r="F5887" t="s">
        <v>9060</v>
      </c>
      <c r="G5887" t="s">
        <v>133</v>
      </c>
      <c r="H5887" t="s">
        <v>134</v>
      </c>
      <c r="I5887" t="s">
        <v>135</v>
      </c>
      <c r="J5887" t="s">
        <v>136</v>
      </c>
      <c r="K5887" t="s">
        <v>137</v>
      </c>
      <c r="L5887" t="s">
        <v>16797</v>
      </c>
      <c r="M5887" t="s">
        <v>16798</v>
      </c>
      <c r="N5887">
        <v>0.66666666600000002</v>
      </c>
      <c r="O5887">
        <v>7</v>
      </c>
      <c r="P5887">
        <v>3976</v>
      </c>
      <c r="Q5887">
        <v>2</v>
      </c>
      <c r="R5887">
        <v>44</v>
      </c>
      <c r="S5887">
        <v>17</v>
      </c>
      <c r="T5887">
        <v>236</v>
      </c>
      <c r="U5887">
        <v>3</v>
      </c>
      <c r="V5887">
        <v>1</v>
      </c>
      <c r="W5887">
        <v>9.6508089668618666</v>
      </c>
      <c r="X5887">
        <v>678.56937597025671</v>
      </c>
      <c r="Y5887">
        <v>0.58662627779600007</v>
      </c>
      <c r="Z5887">
        <v>15.396461120041602</v>
      </c>
      <c r="AA5887">
        <v>76.071179475761326</v>
      </c>
      <c r="AB5887">
        <v>195.18302088027701</v>
      </c>
      <c r="AC5887">
        <v>155.53383260197532</v>
      </c>
      <c r="AD5887">
        <v>0.35673167795439997</v>
      </c>
      <c r="AE5887">
        <v>1131.3480369709243</v>
      </c>
    </row>
    <row r="5888" spans="1:31" x14ac:dyDescent="0.25">
      <c r="A5888">
        <v>1882828</v>
      </c>
      <c r="B5888">
        <v>1</v>
      </c>
      <c r="C5888" t="s">
        <v>81</v>
      </c>
      <c r="D5888" t="s">
        <v>125</v>
      </c>
      <c r="E5888" t="s">
        <v>158</v>
      </c>
      <c r="F5888" t="s">
        <v>16799</v>
      </c>
      <c r="G5888" t="s">
        <v>219</v>
      </c>
      <c r="H5888" t="s">
        <v>134</v>
      </c>
      <c r="I5888" t="s">
        <v>135</v>
      </c>
      <c r="J5888" t="s">
        <v>136</v>
      </c>
      <c r="K5888" t="s">
        <v>137</v>
      </c>
      <c r="L5888" t="s">
        <v>16800</v>
      </c>
      <c r="M5888" t="s">
        <v>16801</v>
      </c>
      <c r="N5888">
        <v>1.9808333330000001</v>
      </c>
      <c r="O5888">
        <v>0</v>
      </c>
      <c r="P5888">
        <v>0</v>
      </c>
      <c r="Q5888">
        <v>0</v>
      </c>
      <c r="R5888">
        <v>5</v>
      </c>
      <c r="S5888">
        <v>0</v>
      </c>
      <c r="T5888">
        <v>0</v>
      </c>
      <c r="U5888">
        <v>0</v>
      </c>
      <c r="V5888">
        <v>0</v>
      </c>
      <c r="W5888">
        <v>0</v>
      </c>
      <c r="X5888">
        <v>0</v>
      </c>
      <c r="Y5888">
        <v>0</v>
      </c>
      <c r="Z5888">
        <v>36.027304798426769</v>
      </c>
      <c r="AA5888">
        <v>0</v>
      </c>
      <c r="AB5888">
        <v>0</v>
      </c>
      <c r="AC5888">
        <v>0</v>
      </c>
      <c r="AD5888">
        <v>0</v>
      </c>
      <c r="AE5888">
        <v>36.027304798426769</v>
      </c>
    </row>
    <row r="5889" spans="1:31" x14ac:dyDescent="0.25">
      <c r="A5889">
        <v>1882830</v>
      </c>
      <c r="B5889">
        <v>1</v>
      </c>
      <c r="C5889" t="s">
        <v>80</v>
      </c>
      <c r="D5889" t="s">
        <v>106</v>
      </c>
      <c r="E5889" t="s">
        <v>146</v>
      </c>
      <c r="F5889" t="s">
        <v>15353</v>
      </c>
      <c r="G5889" t="s">
        <v>148</v>
      </c>
      <c r="H5889" t="s">
        <v>143</v>
      </c>
      <c r="I5889" t="s">
        <v>135</v>
      </c>
      <c r="J5889" t="s">
        <v>136</v>
      </c>
      <c r="K5889" t="s">
        <v>137</v>
      </c>
      <c r="L5889" t="s">
        <v>16802</v>
      </c>
      <c r="M5889" t="s">
        <v>16803</v>
      </c>
      <c r="N5889">
        <v>0.88138888800000004</v>
      </c>
      <c r="O5889">
        <v>0</v>
      </c>
      <c r="P5889">
        <v>4</v>
      </c>
      <c r="Q5889">
        <v>0</v>
      </c>
      <c r="R5889">
        <v>7</v>
      </c>
      <c r="S5889">
        <v>0</v>
      </c>
      <c r="T5889">
        <v>3</v>
      </c>
      <c r="U5889">
        <v>0</v>
      </c>
      <c r="V5889">
        <v>0</v>
      </c>
      <c r="W5889">
        <v>0</v>
      </c>
      <c r="X5889">
        <v>2.3342820693822253</v>
      </c>
      <c r="Y5889">
        <v>0</v>
      </c>
      <c r="Z5889">
        <v>23.423829935517094</v>
      </c>
      <c r="AA5889">
        <v>0</v>
      </c>
      <c r="AB5889">
        <v>5.658299385947763</v>
      </c>
      <c r="AC5889">
        <v>0</v>
      </c>
      <c r="AD5889">
        <v>0</v>
      </c>
      <c r="AE5889">
        <v>31.416411390847085</v>
      </c>
    </row>
    <row r="5890" spans="1:31" x14ac:dyDescent="0.25">
      <c r="A5890">
        <v>1882831</v>
      </c>
      <c r="B5890">
        <v>1</v>
      </c>
      <c r="C5890" t="s">
        <v>80</v>
      </c>
      <c r="D5890" t="s">
        <v>94</v>
      </c>
      <c r="E5890" t="s">
        <v>140</v>
      </c>
      <c r="F5890" t="s">
        <v>16804</v>
      </c>
      <c r="G5890" t="s">
        <v>163</v>
      </c>
      <c r="H5890" t="s">
        <v>143</v>
      </c>
      <c r="I5890" t="s">
        <v>135</v>
      </c>
      <c r="J5890" t="s">
        <v>136</v>
      </c>
      <c r="K5890" t="s">
        <v>137</v>
      </c>
      <c r="L5890" t="s">
        <v>16805</v>
      </c>
      <c r="M5890" t="s">
        <v>16806</v>
      </c>
      <c r="N5890">
        <v>5.7116666660000002</v>
      </c>
      <c r="O5890">
        <v>0</v>
      </c>
      <c r="P5890">
        <v>1</v>
      </c>
      <c r="Q5890">
        <v>0</v>
      </c>
      <c r="R5890">
        <v>0</v>
      </c>
      <c r="S5890">
        <v>0</v>
      </c>
      <c r="T5890">
        <v>0</v>
      </c>
      <c r="U5890">
        <v>0</v>
      </c>
      <c r="V5890">
        <v>0</v>
      </c>
      <c r="W5890">
        <v>0</v>
      </c>
      <c r="X5890">
        <v>0</v>
      </c>
      <c r="Y5890">
        <v>0</v>
      </c>
      <c r="Z5890">
        <v>0</v>
      </c>
      <c r="AA5890">
        <v>0</v>
      </c>
      <c r="AB5890">
        <v>0</v>
      </c>
      <c r="AC5890">
        <v>0</v>
      </c>
      <c r="AD5890">
        <v>0</v>
      </c>
      <c r="AE5890">
        <v>0</v>
      </c>
    </row>
    <row r="5891" spans="1:31" x14ac:dyDescent="0.25">
      <c r="A5891">
        <v>1882832</v>
      </c>
      <c r="B5891">
        <v>1</v>
      </c>
      <c r="C5891" t="s">
        <v>80</v>
      </c>
      <c r="D5891" t="s">
        <v>97</v>
      </c>
      <c r="E5891" t="s">
        <v>158</v>
      </c>
      <c r="F5891" t="s">
        <v>16807</v>
      </c>
      <c r="G5891" t="s">
        <v>1557</v>
      </c>
      <c r="H5891" t="s">
        <v>134</v>
      </c>
      <c r="I5891" t="s">
        <v>135</v>
      </c>
      <c r="J5891" t="s">
        <v>136</v>
      </c>
      <c r="K5891" t="s">
        <v>137</v>
      </c>
      <c r="L5891" t="s">
        <v>16808</v>
      </c>
      <c r="M5891" t="s">
        <v>16809</v>
      </c>
      <c r="N5891">
        <v>0.63416666600000005</v>
      </c>
      <c r="O5891">
        <v>4</v>
      </c>
      <c r="P5891">
        <v>1732</v>
      </c>
      <c r="Q5891">
        <v>3</v>
      </c>
      <c r="R5891">
        <v>255</v>
      </c>
      <c r="S5891">
        <v>10</v>
      </c>
      <c r="T5891">
        <v>233</v>
      </c>
      <c r="U5891">
        <v>0</v>
      </c>
      <c r="V5891">
        <v>0</v>
      </c>
      <c r="W5891">
        <v>45.15832893561609</v>
      </c>
      <c r="X5891">
        <v>346.59661678873488</v>
      </c>
      <c r="Y5891">
        <v>2.2467092383406766</v>
      </c>
      <c r="Z5891">
        <v>90.740145199222169</v>
      </c>
      <c r="AA5891">
        <v>389.87477052857145</v>
      </c>
      <c r="AB5891">
        <v>115.90120983380768</v>
      </c>
      <c r="AC5891">
        <v>0</v>
      </c>
      <c r="AD5891">
        <v>0</v>
      </c>
      <c r="AE5891">
        <v>990.51778052429302</v>
      </c>
    </row>
    <row r="5892" spans="1:31" x14ac:dyDescent="0.25">
      <c r="A5892">
        <v>1882835</v>
      </c>
      <c r="B5892">
        <v>1</v>
      </c>
      <c r="C5892" t="s">
        <v>80</v>
      </c>
      <c r="D5892" t="s">
        <v>105</v>
      </c>
      <c r="E5892" t="s">
        <v>210</v>
      </c>
      <c r="F5892" t="s">
        <v>16810</v>
      </c>
      <c r="G5892" t="s">
        <v>133</v>
      </c>
      <c r="H5892" t="s">
        <v>134</v>
      </c>
      <c r="I5892" t="s">
        <v>135</v>
      </c>
      <c r="J5892" t="s">
        <v>136</v>
      </c>
      <c r="K5892" t="s">
        <v>137</v>
      </c>
      <c r="L5892" t="s">
        <v>16811</v>
      </c>
      <c r="M5892" t="s">
        <v>16812</v>
      </c>
      <c r="N5892">
        <v>0.68833333299999999</v>
      </c>
      <c r="O5892">
        <v>0</v>
      </c>
      <c r="P5892">
        <v>1725</v>
      </c>
      <c r="Q5892">
        <v>0</v>
      </c>
      <c r="R5892">
        <v>7</v>
      </c>
      <c r="S5892">
        <v>8</v>
      </c>
      <c r="T5892">
        <v>85</v>
      </c>
      <c r="U5892">
        <v>6</v>
      </c>
      <c r="V5892">
        <v>4</v>
      </c>
      <c r="W5892">
        <v>0</v>
      </c>
      <c r="X5892">
        <v>284.14149620147265</v>
      </c>
      <c r="Y5892">
        <v>0</v>
      </c>
      <c r="Z5892">
        <v>1.8231642683621267</v>
      </c>
      <c r="AA5892">
        <v>49.727754921844728</v>
      </c>
      <c r="AB5892">
        <v>60.575873956330618</v>
      </c>
      <c r="AC5892">
        <v>199.52883776636935</v>
      </c>
      <c r="AD5892">
        <v>9.6557521030171252</v>
      </c>
      <c r="AE5892">
        <v>605.45287921739657</v>
      </c>
    </row>
    <row r="5893" spans="1:31" x14ac:dyDescent="0.25">
      <c r="A5893">
        <v>1882836</v>
      </c>
      <c r="B5893">
        <v>1</v>
      </c>
      <c r="C5893" t="s">
        <v>80</v>
      </c>
      <c r="D5893" t="s">
        <v>106</v>
      </c>
      <c r="E5893" t="s">
        <v>169</v>
      </c>
      <c r="F5893" t="s">
        <v>1771</v>
      </c>
      <c r="G5893" t="s">
        <v>183</v>
      </c>
      <c r="H5893" t="s">
        <v>143</v>
      </c>
      <c r="I5893" t="s">
        <v>135</v>
      </c>
      <c r="J5893" t="s">
        <v>136</v>
      </c>
      <c r="K5893" t="s">
        <v>137</v>
      </c>
      <c r="L5893" t="s">
        <v>16813</v>
      </c>
      <c r="M5893" t="s">
        <v>16809</v>
      </c>
      <c r="N5893">
        <v>0.3175</v>
      </c>
      <c r="O5893">
        <v>0</v>
      </c>
      <c r="P5893">
        <v>547</v>
      </c>
      <c r="Q5893">
        <v>0</v>
      </c>
      <c r="R5893">
        <v>1</v>
      </c>
      <c r="S5893">
        <v>0</v>
      </c>
      <c r="T5893">
        <v>35</v>
      </c>
      <c r="U5893">
        <v>0</v>
      </c>
      <c r="V5893">
        <v>0</v>
      </c>
      <c r="W5893">
        <v>0</v>
      </c>
      <c r="X5893">
        <v>40.182957453066493</v>
      </c>
      <c r="Y5893">
        <v>0</v>
      </c>
      <c r="Z5893">
        <v>1.9387465614755003E-2</v>
      </c>
      <c r="AA5893">
        <v>0</v>
      </c>
      <c r="AB5893">
        <v>12.006231734011873</v>
      </c>
      <c r="AC5893">
        <v>0</v>
      </c>
      <c r="AD5893">
        <v>0</v>
      </c>
      <c r="AE5893">
        <v>52.208576652693125</v>
      </c>
    </row>
    <row r="5894" spans="1:31" x14ac:dyDescent="0.25">
      <c r="A5894">
        <v>1882837</v>
      </c>
      <c r="B5894">
        <v>1</v>
      </c>
      <c r="C5894" t="s">
        <v>80</v>
      </c>
      <c r="D5894" t="s">
        <v>94</v>
      </c>
      <c r="E5894" t="s">
        <v>158</v>
      </c>
      <c r="F5894" t="s">
        <v>16814</v>
      </c>
      <c r="G5894" t="s">
        <v>293</v>
      </c>
      <c r="H5894" t="s">
        <v>134</v>
      </c>
      <c r="I5894" t="s">
        <v>135</v>
      </c>
      <c r="J5894" t="s">
        <v>136</v>
      </c>
      <c r="K5894" t="s">
        <v>137</v>
      </c>
      <c r="L5894" t="s">
        <v>16815</v>
      </c>
      <c r="M5894" t="s">
        <v>16816</v>
      </c>
      <c r="N5894">
        <v>4.6563888880000004</v>
      </c>
      <c r="O5894">
        <v>0</v>
      </c>
      <c r="P5894">
        <v>0</v>
      </c>
      <c r="Q5894">
        <v>3</v>
      </c>
      <c r="R5894">
        <v>0</v>
      </c>
      <c r="S5894">
        <v>0</v>
      </c>
      <c r="T5894">
        <v>0</v>
      </c>
      <c r="U5894">
        <v>0</v>
      </c>
      <c r="V5894">
        <v>0</v>
      </c>
      <c r="W5894">
        <v>0</v>
      </c>
      <c r="X5894">
        <v>0</v>
      </c>
      <c r="Y5894">
        <v>68.50334489367539</v>
      </c>
      <c r="Z5894">
        <v>0</v>
      </c>
      <c r="AA5894">
        <v>0</v>
      </c>
      <c r="AB5894">
        <v>0</v>
      </c>
      <c r="AC5894">
        <v>0</v>
      </c>
      <c r="AD5894">
        <v>0</v>
      </c>
      <c r="AE5894">
        <v>68.50334489367539</v>
      </c>
    </row>
    <row r="5895" spans="1:31" x14ac:dyDescent="0.25">
      <c r="A5895">
        <v>1882838</v>
      </c>
      <c r="B5895">
        <v>1</v>
      </c>
      <c r="C5895" t="s">
        <v>80</v>
      </c>
      <c r="D5895" t="s">
        <v>103</v>
      </c>
      <c r="E5895" t="s">
        <v>140</v>
      </c>
      <c r="F5895" t="s">
        <v>16817</v>
      </c>
      <c r="G5895" t="s">
        <v>207</v>
      </c>
      <c r="H5895" t="s">
        <v>143</v>
      </c>
      <c r="I5895" t="s">
        <v>135</v>
      </c>
      <c r="J5895" t="s">
        <v>136</v>
      </c>
      <c r="K5895" t="s">
        <v>137</v>
      </c>
      <c r="L5895" t="s">
        <v>16818</v>
      </c>
      <c r="M5895" t="s">
        <v>16819</v>
      </c>
      <c r="N5895">
        <v>0.79</v>
      </c>
      <c r="O5895">
        <v>0</v>
      </c>
      <c r="P5895">
        <v>1</v>
      </c>
      <c r="Q5895">
        <v>0</v>
      </c>
      <c r="R5895">
        <v>0</v>
      </c>
      <c r="S5895">
        <v>0</v>
      </c>
      <c r="T5895">
        <v>3</v>
      </c>
      <c r="U5895">
        <v>0</v>
      </c>
      <c r="V5895">
        <v>0</v>
      </c>
      <c r="W5895">
        <v>0</v>
      </c>
      <c r="X5895">
        <v>0.32584796027500001</v>
      </c>
      <c r="Y5895">
        <v>0</v>
      </c>
      <c r="Z5895">
        <v>0</v>
      </c>
      <c r="AA5895">
        <v>0</v>
      </c>
      <c r="AB5895">
        <v>2.3537899214137807</v>
      </c>
      <c r="AC5895">
        <v>0</v>
      </c>
      <c r="AD5895">
        <v>0</v>
      </c>
      <c r="AE5895">
        <v>2.6796378816887807</v>
      </c>
    </row>
    <row r="5896" spans="1:31" x14ac:dyDescent="0.25">
      <c r="A5896">
        <v>1882840</v>
      </c>
      <c r="B5896">
        <v>1</v>
      </c>
      <c r="C5896" t="s">
        <v>81</v>
      </c>
      <c r="D5896" t="s">
        <v>117</v>
      </c>
      <c r="E5896" t="s">
        <v>158</v>
      </c>
      <c r="F5896" t="s">
        <v>16820</v>
      </c>
      <c r="G5896" t="s">
        <v>133</v>
      </c>
      <c r="H5896" t="s">
        <v>134</v>
      </c>
      <c r="I5896" t="s">
        <v>135</v>
      </c>
      <c r="J5896" t="s">
        <v>136</v>
      </c>
      <c r="K5896" t="s">
        <v>137</v>
      </c>
      <c r="L5896" t="s">
        <v>16821</v>
      </c>
      <c r="M5896" t="s">
        <v>16822</v>
      </c>
      <c r="N5896">
        <v>1.3225</v>
      </c>
      <c r="O5896">
        <v>0</v>
      </c>
      <c r="P5896">
        <v>2</v>
      </c>
      <c r="Q5896">
        <v>0</v>
      </c>
      <c r="R5896">
        <v>0</v>
      </c>
      <c r="S5896">
        <v>0</v>
      </c>
      <c r="T5896">
        <v>54</v>
      </c>
      <c r="U5896">
        <v>0</v>
      </c>
      <c r="V5896">
        <v>2</v>
      </c>
      <c r="W5896">
        <v>0</v>
      </c>
      <c r="X5896">
        <v>0.47078543934654504</v>
      </c>
      <c r="Y5896">
        <v>0</v>
      </c>
      <c r="Z5896">
        <v>0</v>
      </c>
      <c r="AA5896">
        <v>0</v>
      </c>
      <c r="AB5896">
        <v>29.637796145407055</v>
      </c>
      <c r="AC5896">
        <v>0</v>
      </c>
      <c r="AD5896">
        <v>12.003615662905265</v>
      </c>
      <c r="AE5896">
        <v>42.11219724765887</v>
      </c>
    </row>
    <row r="5897" spans="1:31" x14ac:dyDescent="0.25">
      <c r="A5897">
        <v>1882842</v>
      </c>
      <c r="B5897">
        <v>1</v>
      </c>
      <c r="C5897" t="s">
        <v>80</v>
      </c>
      <c r="D5897" t="s">
        <v>92</v>
      </c>
      <c r="E5897" t="s">
        <v>146</v>
      </c>
      <c r="F5897" t="s">
        <v>16823</v>
      </c>
      <c r="G5897" t="s">
        <v>148</v>
      </c>
      <c r="H5897" t="s">
        <v>143</v>
      </c>
      <c r="I5897" t="s">
        <v>135</v>
      </c>
      <c r="J5897" t="s">
        <v>136</v>
      </c>
      <c r="K5897" t="s">
        <v>137</v>
      </c>
      <c r="L5897" t="s">
        <v>16824</v>
      </c>
      <c r="M5897" t="s">
        <v>16825</v>
      </c>
      <c r="N5897">
        <v>4.9388888880000001</v>
      </c>
      <c r="O5897">
        <v>0</v>
      </c>
      <c r="P5897">
        <v>52</v>
      </c>
      <c r="Q5897">
        <v>0</v>
      </c>
      <c r="R5897">
        <v>0</v>
      </c>
      <c r="S5897">
        <v>0</v>
      </c>
      <c r="T5897">
        <v>2</v>
      </c>
      <c r="U5897">
        <v>0</v>
      </c>
      <c r="V5897">
        <v>0</v>
      </c>
      <c r="W5897">
        <v>0</v>
      </c>
      <c r="X5897">
        <v>56.264090932208667</v>
      </c>
      <c r="Y5897">
        <v>0</v>
      </c>
      <c r="Z5897">
        <v>0</v>
      </c>
      <c r="AA5897">
        <v>0</v>
      </c>
      <c r="AB5897">
        <v>8.8122241279502109</v>
      </c>
      <c r="AC5897">
        <v>0</v>
      </c>
      <c r="AD5897">
        <v>0</v>
      </c>
      <c r="AE5897">
        <v>65.076315060158876</v>
      </c>
    </row>
    <row r="5898" spans="1:31" x14ac:dyDescent="0.25">
      <c r="A5898">
        <v>1882843</v>
      </c>
      <c r="B5898">
        <v>1</v>
      </c>
      <c r="C5898" t="s">
        <v>81</v>
      </c>
      <c r="D5898" t="s">
        <v>121</v>
      </c>
      <c r="E5898" t="s">
        <v>131</v>
      </c>
      <c r="F5898" t="s">
        <v>4429</v>
      </c>
      <c r="G5898" t="s">
        <v>133</v>
      </c>
      <c r="H5898" t="s">
        <v>134</v>
      </c>
      <c r="I5898" t="s">
        <v>135</v>
      </c>
      <c r="J5898" t="s">
        <v>136</v>
      </c>
      <c r="K5898" t="s">
        <v>137</v>
      </c>
      <c r="L5898" t="s">
        <v>16826</v>
      </c>
      <c r="M5898" t="s">
        <v>16827</v>
      </c>
      <c r="N5898">
        <v>0.81444444400000005</v>
      </c>
      <c r="O5898">
        <v>0</v>
      </c>
      <c r="P5898">
        <v>361</v>
      </c>
      <c r="Q5898">
        <v>0</v>
      </c>
      <c r="R5898">
        <v>0</v>
      </c>
      <c r="S5898">
        <v>1</v>
      </c>
      <c r="T5898">
        <v>19</v>
      </c>
      <c r="U5898">
        <v>0</v>
      </c>
      <c r="V5898">
        <v>0</v>
      </c>
      <c r="W5898">
        <v>0</v>
      </c>
      <c r="X5898">
        <v>33.213483820118888</v>
      </c>
      <c r="Y5898">
        <v>0</v>
      </c>
      <c r="Z5898">
        <v>0</v>
      </c>
      <c r="AA5898">
        <v>0.91766775602172013</v>
      </c>
      <c r="AB5898">
        <v>1.4415344782861803</v>
      </c>
      <c r="AC5898">
        <v>0</v>
      </c>
      <c r="AD5898">
        <v>0</v>
      </c>
      <c r="AE5898">
        <v>35.572686054426789</v>
      </c>
    </row>
    <row r="5899" spans="1:31" x14ac:dyDescent="0.25">
      <c r="A5899">
        <v>1882844</v>
      </c>
      <c r="B5899">
        <v>1</v>
      </c>
      <c r="C5899" t="s">
        <v>80</v>
      </c>
      <c r="D5899" t="s">
        <v>107</v>
      </c>
      <c r="E5899" t="s">
        <v>146</v>
      </c>
      <c r="F5899" t="s">
        <v>16828</v>
      </c>
      <c r="G5899" t="s">
        <v>148</v>
      </c>
      <c r="H5899" t="s">
        <v>143</v>
      </c>
      <c r="I5899" t="s">
        <v>135</v>
      </c>
      <c r="J5899" t="s">
        <v>136</v>
      </c>
      <c r="K5899" t="s">
        <v>137</v>
      </c>
      <c r="L5899" t="s">
        <v>16829</v>
      </c>
      <c r="M5899" t="s">
        <v>16830</v>
      </c>
      <c r="N5899">
        <v>2.4363888880000002</v>
      </c>
      <c r="O5899">
        <v>0</v>
      </c>
      <c r="P5899">
        <v>66</v>
      </c>
      <c r="Q5899">
        <v>0</v>
      </c>
      <c r="R5899">
        <v>1</v>
      </c>
      <c r="S5899">
        <v>0</v>
      </c>
      <c r="T5899">
        <v>42</v>
      </c>
      <c r="U5899">
        <v>0</v>
      </c>
      <c r="V5899">
        <v>0</v>
      </c>
      <c r="W5899">
        <v>0</v>
      </c>
      <c r="X5899">
        <v>30.806713542569934</v>
      </c>
      <c r="Y5899">
        <v>0</v>
      </c>
      <c r="Z5899">
        <v>0.1531376511471878</v>
      </c>
      <c r="AA5899">
        <v>0</v>
      </c>
      <c r="AB5899">
        <v>22.15341869891774</v>
      </c>
      <c r="AC5899">
        <v>0</v>
      </c>
      <c r="AD5899">
        <v>0</v>
      </c>
      <c r="AE5899">
        <v>53.113269892634861</v>
      </c>
    </row>
    <row r="5900" spans="1:31" x14ac:dyDescent="0.25">
      <c r="A5900">
        <v>1882846</v>
      </c>
      <c r="B5900">
        <v>1</v>
      </c>
      <c r="C5900" t="s">
        <v>81</v>
      </c>
      <c r="D5900" t="s">
        <v>115</v>
      </c>
      <c r="E5900" t="s">
        <v>146</v>
      </c>
      <c r="F5900" t="s">
        <v>16831</v>
      </c>
      <c r="G5900" t="s">
        <v>1606</v>
      </c>
      <c r="H5900" t="s">
        <v>143</v>
      </c>
      <c r="I5900" t="s">
        <v>135</v>
      </c>
      <c r="J5900" t="s">
        <v>136</v>
      </c>
      <c r="K5900" t="s">
        <v>137</v>
      </c>
      <c r="L5900" t="s">
        <v>16832</v>
      </c>
      <c r="M5900" t="s">
        <v>16833</v>
      </c>
      <c r="N5900">
        <v>10.448611111</v>
      </c>
      <c r="O5900">
        <v>0</v>
      </c>
      <c r="P5900">
        <v>26</v>
      </c>
      <c r="Q5900">
        <v>0</v>
      </c>
      <c r="R5900">
        <v>0</v>
      </c>
      <c r="S5900">
        <v>0</v>
      </c>
      <c r="T5900">
        <v>0</v>
      </c>
      <c r="U5900">
        <v>0</v>
      </c>
      <c r="V5900">
        <v>0</v>
      </c>
      <c r="W5900">
        <v>0</v>
      </c>
      <c r="X5900">
        <v>18.61278402712971</v>
      </c>
      <c r="Y5900">
        <v>0</v>
      </c>
      <c r="Z5900">
        <v>0</v>
      </c>
      <c r="AA5900">
        <v>0</v>
      </c>
      <c r="AB5900">
        <v>0</v>
      </c>
      <c r="AC5900">
        <v>0</v>
      </c>
      <c r="AD5900">
        <v>0</v>
      </c>
      <c r="AE5900">
        <v>18.61278402712971</v>
      </c>
    </row>
    <row r="5901" spans="1:31" x14ac:dyDescent="0.25">
      <c r="A5901">
        <v>1882847</v>
      </c>
      <c r="B5901">
        <v>1</v>
      </c>
      <c r="C5901" t="s">
        <v>80</v>
      </c>
      <c r="D5901" t="s">
        <v>105</v>
      </c>
      <c r="E5901" t="s">
        <v>210</v>
      </c>
      <c r="F5901" t="s">
        <v>16834</v>
      </c>
      <c r="G5901" t="s">
        <v>133</v>
      </c>
      <c r="H5901" t="s">
        <v>134</v>
      </c>
      <c r="I5901" t="s">
        <v>135</v>
      </c>
      <c r="J5901" t="s">
        <v>136</v>
      </c>
      <c r="K5901" t="s">
        <v>137</v>
      </c>
      <c r="L5901" t="s">
        <v>16835</v>
      </c>
      <c r="M5901" t="s">
        <v>16836</v>
      </c>
      <c r="N5901">
        <v>0.38138888799999998</v>
      </c>
      <c r="O5901">
        <v>0</v>
      </c>
      <c r="P5901">
        <v>417</v>
      </c>
      <c r="Q5901">
        <v>1</v>
      </c>
      <c r="R5901">
        <v>30</v>
      </c>
      <c r="S5901">
        <v>4</v>
      </c>
      <c r="T5901">
        <v>57</v>
      </c>
      <c r="U5901">
        <v>7</v>
      </c>
      <c r="V5901">
        <v>0</v>
      </c>
      <c r="W5901">
        <v>0</v>
      </c>
      <c r="X5901">
        <v>53.225266152626006</v>
      </c>
      <c r="Y5901">
        <v>2.5580176183780936</v>
      </c>
      <c r="Z5901">
        <v>5.4765565067894917</v>
      </c>
      <c r="AA5901">
        <v>26.757582884807903</v>
      </c>
      <c r="AB5901">
        <v>23.645721324440878</v>
      </c>
      <c r="AC5901">
        <v>126.1468875546052</v>
      </c>
      <c r="AD5901">
        <v>0</v>
      </c>
      <c r="AE5901">
        <v>237.81003204164756</v>
      </c>
    </row>
    <row r="5902" spans="1:31" x14ac:dyDescent="0.25">
      <c r="A5902">
        <v>1882848</v>
      </c>
      <c r="B5902">
        <v>1</v>
      </c>
      <c r="C5902" t="s">
        <v>80</v>
      </c>
      <c r="D5902" t="s">
        <v>99</v>
      </c>
      <c r="E5902" t="s">
        <v>146</v>
      </c>
      <c r="F5902" t="s">
        <v>3254</v>
      </c>
      <c r="G5902" t="s">
        <v>148</v>
      </c>
      <c r="H5902" t="s">
        <v>143</v>
      </c>
      <c r="I5902" t="s">
        <v>135</v>
      </c>
      <c r="J5902" t="s">
        <v>136</v>
      </c>
      <c r="K5902" t="s">
        <v>137</v>
      </c>
      <c r="L5902" t="s">
        <v>16519</v>
      </c>
      <c r="M5902" t="s">
        <v>16837</v>
      </c>
      <c r="N5902">
        <v>4.7824999999999998</v>
      </c>
      <c r="O5902">
        <v>0</v>
      </c>
      <c r="P5902">
        <v>52</v>
      </c>
      <c r="Q5902">
        <v>0</v>
      </c>
      <c r="R5902">
        <v>2</v>
      </c>
      <c r="S5902">
        <v>0</v>
      </c>
      <c r="T5902">
        <v>28</v>
      </c>
      <c r="U5902">
        <v>0</v>
      </c>
      <c r="V5902">
        <v>0</v>
      </c>
      <c r="W5902">
        <v>0</v>
      </c>
      <c r="X5902">
        <v>69.960711183399212</v>
      </c>
      <c r="Y5902">
        <v>0</v>
      </c>
      <c r="Z5902">
        <v>0.54636053310248667</v>
      </c>
      <c r="AA5902">
        <v>0</v>
      </c>
      <c r="AB5902">
        <v>209.10287634764251</v>
      </c>
      <c r="AC5902">
        <v>0</v>
      </c>
      <c r="AD5902">
        <v>0</v>
      </c>
      <c r="AE5902">
        <v>279.60994806414419</v>
      </c>
    </row>
    <row r="5903" spans="1:31" x14ac:dyDescent="0.25">
      <c r="A5903">
        <v>1882849</v>
      </c>
      <c r="B5903">
        <v>1</v>
      </c>
      <c r="C5903" t="s">
        <v>81</v>
      </c>
      <c r="D5903" t="s">
        <v>128</v>
      </c>
      <c r="E5903" t="s">
        <v>146</v>
      </c>
      <c r="F5903" t="s">
        <v>15369</v>
      </c>
      <c r="G5903" t="s">
        <v>148</v>
      </c>
      <c r="H5903" t="s">
        <v>143</v>
      </c>
      <c r="I5903" t="s">
        <v>135</v>
      </c>
      <c r="J5903" t="s">
        <v>136</v>
      </c>
      <c r="K5903" t="s">
        <v>137</v>
      </c>
      <c r="L5903" t="s">
        <v>16838</v>
      </c>
      <c r="M5903" t="s">
        <v>16839</v>
      </c>
      <c r="N5903">
        <v>3.5702777769999998</v>
      </c>
      <c r="O5903">
        <v>0</v>
      </c>
      <c r="P5903">
        <v>72</v>
      </c>
      <c r="Q5903">
        <v>0</v>
      </c>
      <c r="R5903">
        <v>0</v>
      </c>
      <c r="S5903">
        <v>0</v>
      </c>
      <c r="T5903">
        <v>3</v>
      </c>
      <c r="U5903">
        <v>0</v>
      </c>
      <c r="V5903">
        <v>0</v>
      </c>
      <c r="W5903">
        <v>0</v>
      </c>
      <c r="X5903">
        <v>61.2960818766947</v>
      </c>
      <c r="Y5903">
        <v>0</v>
      </c>
      <c r="Z5903">
        <v>0</v>
      </c>
      <c r="AA5903">
        <v>0</v>
      </c>
      <c r="AB5903">
        <v>3.520137989630201</v>
      </c>
      <c r="AC5903">
        <v>0</v>
      </c>
      <c r="AD5903">
        <v>0</v>
      </c>
      <c r="AE5903">
        <v>64.8162198663249</v>
      </c>
    </row>
    <row r="5904" spans="1:31" x14ac:dyDescent="0.25">
      <c r="A5904">
        <v>1882852</v>
      </c>
      <c r="B5904">
        <v>1</v>
      </c>
      <c r="C5904" t="s">
        <v>81</v>
      </c>
      <c r="D5904" t="s">
        <v>122</v>
      </c>
      <c r="E5904" t="s">
        <v>158</v>
      </c>
      <c r="F5904" t="s">
        <v>16840</v>
      </c>
      <c r="G5904" t="s">
        <v>133</v>
      </c>
      <c r="H5904" t="s">
        <v>134</v>
      </c>
      <c r="I5904" t="s">
        <v>135</v>
      </c>
      <c r="J5904" t="s">
        <v>136</v>
      </c>
      <c r="K5904" t="s">
        <v>137</v>
      </c>
      <c r="L5904" t="s">
        <v>16841</v>
      </c>
      <c r="M5904" t="s">
        <v>16842</v>
      </c>
      <c r="N5904">
        <v>0.45361111100000001</v>
      </c>
      <c r="O5904">
        <v>0</v>
      </c>
      <c r="P5904">
        <v>299</v>
      </c>
      <c r="Q5904">
        <v>0</v>
      </c>
      <c r="R5904">
        <v>0</v>
      </c>
      <c r="S5904">
        <v>0</v>
      </c>
      <c r="T5904">
        <v>22</v>
      </c>
      <c r="U5904">
        <v>0</v>
      </c>
      <c r="V5904">
        <v>1</v>
      </c>
      <c r="W5904">
        <v>0</v>
      </c>
      <c r="X5904">
        <v>17.361761582011834</v>
      </c>
      <c r="Y5904">
        <v>0</v>
      </c>
      <c r="Z5904">
        <v>0</v>
      </c>
      <c r="AA5904">
        <v>0</v>
      </c>
      <c r="AB5904">
        <v>8.2470614424651032</v>
      </c>
      <c r="AC5904">
        <v>0</v>
      </c>
      <c r="AD5904">
        <v>12.251880880200483</v>
      </c>
      <c r="AE5904">
        <v>37.860703904677422</v>
      </c>
    </row>
    <row r="5905" spans="1:31" x14ac:dyDescent="0.25">
      <c r="A5905">
        <v>1882853</v>
      </c>
      <c r="B5905">
        <v>1</v>
      </c>
      <c r="C5905" t="s">
        <v>81</v>
      </c>
      <c r="D5905" t="s">
        <v>112</v>
      </c>
      <c r="E5905" t="s">
        <v>229</v>
      </c>
      <c r="F5905" t="s">
        <v>16843</v>
      </c>
      <c r="G5905" t="s">
        <v>133</v>
      </c>
      <c r="H5905" t="s">
        <v>134</v>
      </c>
      <c r="I5905" t="s">
        <v>135</v>
      </c>
      <c r="J5905" t="s">
        <v>136</v>
      </c>
      <c r="K5905" t="s">
        <v>137</v>
      </c>
      <c r="L5905" t="s">
        <v>16755</v>
      </c>
      <c r="M5905" t="s">
        <v>16844</v>
      </c>
      <c r="N5905">
        <v>0.11749999999999999</v>
      </c>
      <c r="O5905">
        <v>4</v>
      </c>
      <c r="P5905">
        <v>1392</v>
      </c>
      <c r="Q5905">
        <v>85</v>
      </c>
      <c r="R5905">
        <v>263</v>
      </c>
      <c r="S5905">
        <v>25</v>
      </c>
      <c r="T5905">
        <v>82</v>
      </c>
      <c r="U5905">
        <v>10</v>
      </c>
      <c r="V5905">
        <v>2</v>
      </c>
      <c r="W5905">
        <v>1.052223464974275</v>
      </c>
      <c r="X5905">
        <v>22.91996561380078</v>
      </c>
      <c r="Y5905">
        <v>134.56152297947679</v>
      </c>
      <c r="Z5905">
        <v>47.686904258273117</v>
      </c>
      <c r="AA5905">
        <v>24.193794114253468</v>
      </c>
      <c r="AB5905">
        <v>4.9859699943813194</v>
      </c>
      <c r="AC5905">
        <v>97.263771720691636</v>
      </c>
      <c r="AD5905">
        <v>5.4310999937519991E-2</v>
      </c>
      <c r="AE5905">
        <v>332.71846314578892</v>
      </c>
    </row>
    <row r="5906" spans="1:31" x14ac:dyDescent="0.25">
      <c r="A5906">
        <v>1882856</v>
      </c>
      <c r="B5906">
        <v>1</v>
      </c>
      <c r="C5906" t="s">
        <v>80</v>
      </c>
      <c r="D5906" t="s">
        <v>106</v>
      </c>
      <c r="E5906" t="s">
        <v>146</v>
      </c>
      <c r="F5906" t="s">
        <v>3298</v>
      </c>
      <c r="G5906" t="s">
        <v>148</v>
      </c>
      <c r="H5906" t="s">
        <v>143</v>
      </c>
      <c r="I5906" t="s">
        <v>135</v>
      </c>
      <c r="J5906" t="s">
        <v>136</v>
      </c>
      <c r="K5906" t="s">
        <v>137</v>
      </c>
      <c r="L5906" t="s">
        <v>16845</v>
      </c>
      <c r="M5906" t="s">
        <v>16846</v>
      </c>
      <c r="N5906">
        <v>2.173333333</v>
      </c>
      <c r="O5906">
        <v>0</v>
      </c>
      <c r="P5906">
        <v>0</v>
      </c>
      <c r="Q5906">
        <v>0</v>
      </c>
      <c r="R5906">
        <v>5</v>
      </c>
      <c r="S5906">
        <v>0</v>
      </c>
      <c r="T5906">
        <v>0</v>
      </c>
      <c r="U5906">
        <v>0</v>
      </c>
      <c r="V5906">
        <v>0</v>
      </c>
      <c r="W5906">
        <v>0</v>
      </c>
      <c r="X5906">
        <v>0</v>
      </c>
      <c r="Y5906">
        <v>0</v>
      </c>
      <c r="Z5906">
        <v>82.027488965053777</v>
      </c>
      <c r="AA5906">
        <v>0</v>
      </c>
      <c r="AB5906">
        <v>0</v>
      </c>
      <c r="AC5906">
        <v>0</v>
      </c>
      <c r="AD5906">
        <v>0</v>
      </c>
      <c r="AE5906">
        <v>82.027488965053777</v>
      </c>
    </row>
    <row r="5907" spans="1:31" x14ac:dyDescent="0.25">
      <c r="A5907">
        <v>1882861</v>
      </c>
      <c r="B5907">
        <v>1</v>
      </c>
      <c r="C5907" t="s">
        <v>81</v>
      </c>
      <c r="D5907" t="s">
        <v>120</v>
      </c>
      <c r="E5907" t="s">
        <v>169</v>
      </c>
      <c r="F5907" t="s">
        <v>16847</v>
      </c>
      <c r="G5907" t="s">
        <v>183</v>
      </c>
      <c r="H5907" t="s">
        <v>143</v>
      </c>
      <c r="I5907" t="s">
        <v>135</v>
      </c>
      <c r="J5907" t="s">
        <v>136</v>
      </c>
      <c r="K5907" t="s">
        <v>137</v>
      </c>
      <c r="L5907" t="s">
        <v>16848</v>
      </c>
      <c r="M5907" t="s">
        <v>16849</v>
      </c>
      <c r="N5907">
        <v>1.446388888</v>
      </c>
      <c r="O5907">
        <v>0</v>
      </c>
      <c r="P5907">
        <v>229</v>
      </c>
      <c r="Q5907">
        <v>0</v>
      </c>
      <c r="R5907">
        <v>0</v>
      </c>
      <c r="S5907">
        <v>0</v>
      </c>
      <c r="T5907">
        <v>20</v>
      </c>
      <c r="U5907">
        <v>0</v>
      </c>
      <c r="V5907">
        <v>0</v>
      </c>
      <c r="W5907">
        <v>0</v>
      </c>
      <c r="X5907">
        <v>54.431117943246157</v>
      </c>
      <c r="Y5907">
        <v>0</v>
      </c>
      <c r="Z5907">
        <v>0</v>
      </c>
      <c r="AA5907">
        <v>0</v>
      </c>
      <c r="AB5907">
        <v>7.6850850997754305</v>
      </c>
      <c r="AC5907">
        <v>0</v>
      </c>
      <c r="AD5907">
        <v>0</v>
      </c>
      <c r="AE5907">
        <v>62.116203043021585</v>
      </c>
    </row>
    <row r="5908" spans="1:31" x14ac:dyDescent="0.25">
      <c r="A5908">
        <v>1882862</v>
      </c>
      <c r="B5908">
        <v>1</v>
      </c>
      <c r="C5908" t="s">
        <v>81</v>
      </c>
      <c r="D5908" t="s">
        <v>118</v>
      </c>
      <c r="E5908" t="s">
        <v>146</v>
      </c>
      <c r="F5908" t="s">
        <v>16850</v>
      </c>
      <c r="G5908" t="s">
        <v>148</v>
      </c>
      <c r="H5908" t="s">
        <v>143</v>
      </c>
      <c r="I5908" t="s">
        <v>135</v>
      </c>
      <c r="J5908" t="s">
        <v>136</v>
      </c>
      <c r="K5908" t="s">
        <v>137</v>
      </c>
      <c r="L5908" t="s">
        <v>16851</v>
      </c>
      <c r="M5908" t="s">
        <v>16852</v>
      </c>
      <c r="N5908">
        <v>0.97888888799999996</v>
      </c>
      <c r="O5908">
        <v>0</v>
      </c>
      <c r="P5908">
        <v>2</v>
      </c>
      <c r="Q5908">
        <v>0</v>
      </c>
      <c r="R5908">
        <v>0</v>
      </c>
      <c r="S5908">
        <v>0</v>
      </c>
      <c r="T5908">
        <v>0</v>
      </c>
      <c r="U5908">
        <v>0</v>
      </c>
      <c r="V5908">
        <v>0</v>
      </c>
      <c r="W5908">
        <v>0</v>
      </c>
      <c r="X5908">
        <v>0.19461217103028558</v>
      </c>
      <c r="Y5908">
        <v>0</v>
      </c>
      <c r="Z5908">
        <v>0</v>
      </c>
      <c r="AA5908">
        <v>0</v>
      </c>
      <c r="AB5908">
        <v>0</v>
      </c>
      <c r="AC5908">
        <v>0</v>
      </c>
      <c r="AD5908">
        <v>0</v>
      </c>
      <c r="AE5908">
        <v>0.19461217103028558</v>
      </c>
    </row>
    <row r="5909" spans="1:31" x14ac:dyDescent="0.25">
      <c r="A5909">
        <v>1882863</v>
      </c>
      <c r="B5909">
        <v>1</v>
      </c>
      <c r="C5909" t="s">
        <v>80</v>
      </c>
      <c r="D5909" t="s">
        <v>103</v>
      </c>
      <c r="E5909" t="s">
        <v>146</v>
      </c>
      <c r="F5909" t="s">
        <v>16853</v>
      </c>
      <c r="G5909" t="s">
        <v>148</v>
      </c>
      <c r="H5909" t="s">
        <v>143</v>
      </c>
      <c r="I5909" t="s">
        <v>135</v>
      </c>
      <c r="J5909" t="s">
        <v>136</v>
      </c>
      <c r="K5909" t="s">
        <v>137</v>
      </c>
      <c r="L5909" t="s">
        <v>16854</v>
      </c>
      <c r="M5909" t="s">
        <v>16855</v>
      </c>
      <c r="N5909">
        <v>1.8905555549999999</v>
      </c>
      <c r="O5909">
        <v>0</v>
      </c>
      <c r="P5909">
        <v>55</v>
      </c>
      <c r="Q5909">
        <v>0</v>
      </c>
      <c r="R5909">
        <v>1</v>
      </c>
      <c r="S5909">
        <v>0</v>
      </c>
      <c r="T5909">
        <v>2</v>
      </c>
      <c r="U5909">
        <v>0</v>
      </c>
      <c r="V5909">
        <v>0</v>
      </c>
      <c r="W5909">
        <v>0</v>
      </c>
      <c r="X5909">
        <v>18.040340163807038</v>
      </c>
      <c r="Y5909">
        <v>0</v>
      </c>
      <c r="Z5909">
        <v>3.5281319458041666E-3</v>
      </c>
      <c r="AA5909">
        <v>0</v>
      </c>
      <c r="AB5909">
        <v>43.190023021452241</v>
      </c>
      <c r="AC5909">
        <v>0</v>
      </c>
      <c r="AD5909">
        <v>0</v>
      </c>
      <c r="AE5909">
        <v>61.233891317205078</v>
      </c>
    </row>
    <row r="5910" spans="1:31" x14ac:dyDescent="0.25">
      <c r="A5910">
        <v>1882865</v>
      </c>
      <c r="B5910">
        <v>1</v>
      </c>
      <c r="C5910" t="s">
        <v>81</v>
      </c>
      <c r="D5910" t="s">
        <v>115</v>
      </c>
      <c r="E5910" t="s">
        <v>146</v>
      </c>
      <c r="F5910" t="s">
        <v>11765</v>
      </c>
      <c r="G5910" t="s">
        <v>148</v>
      </c>
      <c r="H5910" t="s">
        <v>143</v>
      </c>
      <c r="I5910" t="s">
        <v>135</v>
      </c>
      <c r="J5910" t="s">
        <v>136</v>
      </c>
      <c r="K5910" t="s">
        <v>137</v>
      </c>
      <c r="L5910" t="s">
        <v>16856</v>
      </c>
      <c r="M5910" t="s">
        <v>16857</v>
      </c>
      <c r="N5910">
        <v>3.7116666660000002</v>
      </c>
      <c r="O5910">
        <v>0</v>
      </c>
      <c r="P5910">
        <v>20</v>
      </c>
      <c r="Q5910">
        <v>0</v>
      </c>
      <c r="R5910">
        <v>1</v>
      </c>
      <c r="S5910">
        <v>0</v>
      </c>
      <c r="T5910">
        <v>2</v>
      </c>
      <c r="U5910">
        <v>0</v>
      </c>
      <c r="V5910">
        <v>0</v>
      </c>
      <c r="W5910">
        <v>0</v>
      </c>
      <c r="X5910">
        <v>7.6519092976021987</v>
      </c>
      <c r="Y5910">
        <v>0</v>
      </c>
      <c r="Z5910">
        <v>2.7044682058921388</v>
      </c>
      <c r="AA5910">
        <v>0</v>
      </c>
      <c r="AB5910">
        <v>2.7554199212239356</v>
      </c>
      <c r="AC5910">
        <v>0</v>
      </c>
      <c r="AD5910">
        <v>0</v>
      </c>
      <c r="AE5910">
        <v>13.111797424718274</v>
      </c>
    </row>
    <row r="5911" spans="1:31" x14ac:dyDescent="0.25">
      <c r="A5911">
        <v>1882869</v>
      </c>
      <c r="B5911">
        <v>1</v>
      </c>
      <c r="C5911" t="s">
        <v>81</v>
      </c>
      <c r="D5911" t="s">
        <v>112</v>
      </c>
      <c r="E5911" t="s">
        <v>158</v>
      </c>
      <c r="F5911" t="s">
        <v>10311</v>
      </c>
      <c r="G5911" t="s">
        <v>133</v>
      </c>
      <c r="H5911" t="s">
        <v>134</v>
      </c>
      <c r="I5911" t="s">
        <v>152</v>
      </c>
      <c r="J5911" t="s">
        <v>136</v>
      </c>
      <c r="K5911" t="s">
        <v>137</v>
      </c>
      <c r="L5911" t="s">
        <v>16858</v>
      </c>
      <c r="M5911" t="s">
        <v>16859</v>
      </c>
      <c r="N5911">
        <v>1.0833333000000001E-2</v>
      </c>
      <c r="O5911">
        <v>0</v>
      </c>
      <c r="P5911">
        <v>1213</v>
      </c>
      <c r="Q5911">
        <v>162</v>
      </c>
      <c r="R5911">
        <v>37</v>
      </c>
      <c r="S5911">
        <v>14</v>
      </c>
      <c r="T5911">
        <v>102</v>
      </c>
      <c r="U5911">
        <v>4</v>
      </c>
      <c r="V5911">
        <v>1</v>
      </c>
      <c r="W5911">
        <v>0</v>
      </c>
      <c r="X5911">
        <v>1.7495984246769165</v>
      </c>
      <c r="Y5911">
        <v>1.1523425663756062</v>
      </c>
      <c r="Z5911">
        <v>0.24270605377122004</v>
      </c>
      <c r="AA5911">
        <v>0.12415031715534501</v>
      </c>
      <c r="AB5911">
        <v>0.23895011638510999</v>
      </c>
      <c r="AC5911">
        <v>1.3665913794305826</v>
      </c>
      <c r="AD5911">
        <v>7.2561077907500003E-5</v>
      </c>
      <c r="AE5911">
        <v>4.874411418872687</v>
      </c>
    </row>
    <row r="5912" spans="1:31" x14ac:dyDescent="0.25">
      <c r="A5912">
        <v>1882870</v>
      </c>
      <c r="B5912">
        <v>1</v>
      </c>
      <c r="C5912" t="s">
        <v>80</v>
      </c>
      <c r="D5912" t="s">
        <v>103</v>
      </c>
      <c r="E5912" t="s">
        <v>146</v>
      </c>
      <c r="F5912" t="s">
        <v>16860</v>
      </c>
      <c r="G5912" t="s">
        <v>148</v>
      </c>
      <c r="H5912" t="s">
        <v>143</v>
      </c>
      <c r="I5912" t="s">
        <v>135</v>
      </c>
      <c r="J5912" t="s">
        <v>136</v>
      </c>
      <c r="K5912" t="s">
        <v>137</v>
      </c>
      <c r="L5912" t="s">
        <v>16861</v>
      </c>
      <c r="M5912" t="s">
        <v>16862</v>
      </c>
      <c r="N5912">
        <v>0.55722222200000004</v>
      </c>
      <c r="O5912">
        <v>0</v>
      </c>
      <c r="P5912">
        <v>25</v>
      </c>
      <c r="Q5912">
        <v>0</v>
      </c>
      <c r="R5912">
        <v>0</v>
      </c>
      <c r="S5912">
        <v>0</v>
      </c>
      <c r="T5912">
        <v>4</v>
      </c>
      <c r="U5912">
        <v>0</v>
      </c>
      <c r="V5912">
        <v>0</v>
      </c>
      <c r="W5912">
        <v>0</v>
      </c>
      <c r="X5912">
        <v>3.3082092678389894</v>
      </c>
      <c r="Y5912">
        <v>0</v>
      </c>
      <c r="Z5912">
        <v>0</v>
      </c>
      <c r="AA5912">
        <v>0</v>
      </c>
      <c r="AB5912">
        <v>0.65237360771667774</v>
      </c>
      <c r="AC5912">
        <v>0</v>
      </c>
      <c r="AD5912">
        <v>0</v>
      </c>
      <c r="AE5912">
        <v>3.9605828755556671</v>
      </c>
    </row>
    <row r="5913" spans="1:31" x14ac:dyDescent="0.25">
      <c r="A5913">
        <v>1882871</v>
      </c>
      <c r="B5913">
        <v>1</v>
      </c>
      <c r="C5913" t="s">
        <v>80</v>
      </c>
      <c r="D5913" t="s">
        <v>95</v>
      </c>
      <c r="E5913" t="s">
        <v>229</v>
      </c>
      <c r="F5913" t="s">
        <v>9060</v>
      </c>
      <c r="G5913" t="s">
        <v>900</v>
      </c>
      <c r="H5913" t="s">
        <v>134</v>
      </c>
      <c r="I5913" t="s">
        <v>135</v>
      </c>
      <c r="J5913" t="s">
        <v>136</v>
      </c>
      <c r="K5913" t="s">
        <v>137</v>
      </c>
      <c r="L5913" t="s">
        <v>16863</v>
      </c>
      <c r="M5913" t="s">
        <v>16864</v>
      </c>
      <c r="N5913">
        <v>1.489166666</v>
      </c>
      <c r="O5913">
        <v>7</v>
      </c>
      <c r="P5913">
        <v>3976</v>
      </c>
      <c r="Q5913">
        <v>2</v>
      </c>
      <c r="R5913">
        <v>44</v>
      </c>
      <c r="S5913">
        <v>17</v>
      </c>
      <c r="T5913">
        <v>236</v>
      </c>
      <c r="U5913">
        <v>3</v>
      </c>
      <c r="V5913">
        <v>1</v>
      </c>
      <c r="W5913">
        <v>23.017396549001262</v>
      </c>
      <c r="X5913">
        <v>1585.1717711723797</v>
      </c>
      <c r="Y5913">
        <v>1.3118551565402159</v>
      </c>
      <c r="Z5913">
        <v>32.192469624612407</v>
      </c>
      <c r="AA5913">
        <v>160.92770157851737</v>
      </c>
      <c r="AB5913">
        <v>411.91379403545864</v>
      </c>
      <c r="AC5913">
        <v>295.02750244622985</v>
      </c>
      <c r="AD5913">
        <v>0.58832879608960498</v>
      </c>
      <c r="AE5913">
        <v>2510.1508193588288</v>
      </c>
    </row>
    <row r="5914" spans="1:31" x14ac:dyDescent="0.25">
      <c r="A5914">
        <v>1882872</v>
      </c>
      <c r="B5914">
        <v>1</v>
      </c>
      <c r="C5914" t="s">
        <v>81</v>
      </c>
      <c r="D5914" t="s">
        <v>122</v>
      </c>
      <c r="E5914" t="s">
        <v>210</v>
      </c>
      <c r="F5914" t="s">
        <v>16865</v>
      </c>
      <c r="G5914" t="s">
        <v>133</v>
      </c>
      <c r="H5914" t="s">
        <v>134</v>
      </c>
      <c r="I5914" t="s">
        <v>135</v>
      </c>
      <c r="J5914" t="s">
        <v>136</v>
      </c>
      <c r="K5914" t="s">
        <v>137</v>
      </c>
      <c r="L5914" t="s">
        <v>16866</v>
      </c>
      <c r="M5914" t="s">
        <v>16867</v>
      </c>
      <c r="N5914">
        <v>0.61805555499999998</v>
      </c>
      <c r="O5914">
        <v>6</v>
      </c>
      <c r="P5914">
        <v>7834</v>
      </c>
      <c r="Q5914">
        <v>62</v>
      </c>
      <c r="R5914">
        <v>124</v>
      </c>
      <c r="S5914">
        <v>56</v>
      </c>
      <c r="T5914">
        <v>1101</v>
      </c>
      <c r="U5914">
        <v>8</v>
      </c>
      <c r="V5914">
        <v>2</v>
      </c>
      <c r="W5914">
        <v>1.35198988666692</v>
      </c>
      <c r="X5914">
        <v>793.99328176695656</v>
      </c>
      <c r="Y5914">
        <v>156.19885765340612</v>
      </c>
      <c r="Z5914">
        <v>64.921373012855</v>
      </c>
      <c r="AA5914">
        <v>130.99088570144735</v>
      </c>
      <c r="AB5914">
        <v>336.63162859329373</v>
      </c>
      <c r="AC5914">
        <v>1719.4032715045123</v>
      </c>
      <c r="AD5914">
        <v>1.2982183498222555</v>
      </c>
      <c r="AE5914">
        <v>3204.7895064689601</v>
      </c>
    </row>
    <row r="5915" spans="1:31" x14ac:dyDescent="0.25">
      <c r="A5915">
        <v>1882874</v>
      </c>
      <c r="B5915">
        <v>1</v>
      </c>
      <c r="C5915" t="s">
        <v>81</v>
      </c>
      <c r="D5915" t="s">
        <v>123</v>
      </c>
      <c r="E5915" t="s">
        <v>146</v>
      </c>
      <c r="F5915" t="s">
        <v>16868</v>
      </c>
      <c r="G5915" t="s">
        <v>148</v>
      </c>
      <c r="H5915" t="s">
        <v>143</v>
      </c>
      <c r="I5915" t="s">
        <v>135</v>
      </c>
      <c r="J5915" t="s">
        <v>136</v>
      </c>
      <c r="K5915" t="s">
        <v>137</v>
      </c>
      <c r="L5915" t="s">
        <v>16869</v>
      </c>
      <c r="M5915" t="s">
        <v>16870</v>
      </c>
      <c r="N5915">
        <v>2.071111111</v>
      </c>
      <c r="O5915">
        <v>0</v>
      </c>
      <c r="P5915">
        <v>0</v>
      </c>
      <c r="Q5915">
        <v>0</v>
      </c>
      <c r="R5915">
        <v>0</v>
      </c>
      <c r="S5915">
        <v>0</v>
      </c>
      <c r="T5915">
        <v>5</v>
      </c>
      <c r="U5915">
        <v>0</v>
      </c>
      <c r="V5915">
        <v>0</v>
      </c>
      <c r="W5915">
        <v>0</v>
      </c>
      <c r="X5915">
        <v>0</v>
      </c>
      <c r="Y5915">
        <v>0</v>
      </c>
      <c r="Z5915">
        <v>0</v>
      </c>
      <c r="AA5915">
        <v>0</v>
      </c>
      <c r="AB5915">
        <v>15.756679273404883</v>
      </c>
      <c r="AC5915">
        <v>0</v>
      </c>
      <c r="AD5915">
        <v>0</v>
      </c>
      <c r="AE5915">
        <v>15.756679273404883</v>
      </c>
    </row>
    <row r="5916" spans="1:31" x14ac:dyDescent="0.25">
      <c r="A5916">
        <v>1882875</v>
      </c>
      <c r="B5916">
        <v>1</v>
      </c>
      <c r="C5916" t="s">
        <v>81</v>
      </c>
      <c r="D5916" t="s">
        <v>126</v>
      </c>
      <c r="E5916" t="s">
        <v>131</v>
      </c>
      <c r="F5916" t="s">
        <v>14074</v>
      </c>
      <c r="G5916" t="s">
        <v>133</v>
      </c>
      <c r="H5916" t="s">
        <v>134</v>
      </c>
      <c r="I5916" t="s">
        <v>152</v>
      </c>
      <c r="J5916" t="s">
        <v>136</v>
      </c>
      <c r="K5916" t="s">
        <v>137</v>
      </c>
      <c r="L5916" t="s">
        <v>16871</v>
      </c>
      <c r="M5916" t="s">
        <v>16872</v>
      </c>
      <c r="N5916">
        <v>8.3333330000000001E-3</v>
      </c>
      <c r="O5916">
        <v>0</v>
      </c>
      <c r="P5916">
        <v>757</v>
      </c>
      <c r="Q5916">
        <v>36</v>
      </c>
      <c r="R5916">
        <v>104</v>
      </c>
      <c r="S5916">
        <v>9</v>
      </c>
      <c r="T5916">
        <v>45</v>
      </c>
      <c r="U5916">
        <v>0</v>
      </c>
      <c r="V5916">
        <v>0</v>
      </c>
      <c r="W5916">
        <v>0</v>
      </c>
      <c r="X5916">
        <v>0.81339191718824999</v>
      </c>
      <c r="Y5916">
        <v>2.3459345446967999</v>
      </c>
      <c r="Z5916">
        <v>0.50281258054679157</v>
      </c>
      <c r="AA5916">
        <v>0.32040876593920004</v>
      </c>
      <c r="AB5916">
        <v>0.19487056808404993</v>
      </c>
      <c r="AC5916">
        <v>0</v>
      </c>
      <c r="AD5916">
        <v>0</v>
      </c>
      <c r="AE5916">
        <v>4.1774183764550914</v>
      </c>
    </row>
    <row r="5917" spans="1:31" x14ac:dyDescent="0.25">
      <c r="A5917">
        <v>1882877</v>
      </c>
      <c r="B5917">
        <v>1</v>
      </c>
      <c r="C5917" t="s">
        <v>80</v>
      </c>
      <c r="D5917" t="s">
        <v>100</v>
      </c>
      <c r="E5917" t="s">
        <v>140</v>
      </c>
      <c r="F5917" t="s">
        <v>16873</v>
      </c>
      <c r="G5917" t="s">
        <v>163</v>
      </c>
      <c r="H5917" t="s">
        <v>143</v>
      </c>
      <c r="I5917" t="s">
        <v>135</v>
      </c>
      <c r="J5917" t="s">
        <v>136</v>
      </c>
      <c r="K5917" t="s">
        <v>137</v>
      </c>
      <c r="L5917" t="s">
        <v>16874</v>
      </c>
      <c r="M5917" t="s">
        <v>16875</v>
      </c>
      <c r="N5917">
        <v>1.9624999999999999</v>
      </c>
      <c r="O5917">
        <v>0</v>
      </c>
      <c r="P5917">
        <v>0</v>
      </c>
      <c r="Q5917">
        <v>0</v>
      </c>
      <c r="R5917">
        <v>0</v>
      </c>
      <c r="S5917">
        <v>0</v>
      </c>
      <c r="T5917">
        <v>1</v>
      </c>
      <c r="U5917">
        <v>0</v>
      </c>
      <c r="V5917">
        <v>0</v>
      </c>
      <c r="W5917">
        <v>0</v>
      </c>
      <c r="X5917">
        <v>0</v>
      </c>
      <c r="Y5917">
        <v>0</v>
      </c>
      <c r="Z5917">
        <v>0</v>
      </c>
      <c r="AA5917">
        <v>0</v>
      </c>
      <c r="AB5917">
        <v>1.2203442202141361</v>
      </c>
      <c r="AC5917">
        <v>0</v>
      </c>
      <c r="AD5917">
        <v>0</v>
      </c>
      <c r="AE5917">
        <v>1.2203442202141361</v>
      </c>
    </row>
    <row r="5918" spans="1:31" x14ac:dyDescent="0.25">
      <c r="A5918">
        <v>1882878</v>
      </c>
      <c r="B5918">
        <v>1</v>
      </c>
      <c r="C5918" t="s">
        <v>81</v>
      </c>
      <c r="D5918" t="s">
        <v>117</v>
      </c>
      <c r="E5918" t="s">
        <v>158</v>
      </c>
      <c r="F5918" t="s">
        <v>16876</v>
      </c>
      <c r="G5918" t="s">
        <v>219</v>
      </c>
      <c r="H5918" t="s">
        <v>134</v>
      </c>
      <c r="I5918" t="s">
        <v>135</v>
      </c>
      <c r="J5918" t="s">
        <v>136</v>
      </c>
      <c r="K5918" t="s">
        <v>137</v>
      </c>
      <c r="L5918" t="s">
        <v>16877</v>
      </c>
      <c r="M5918" t="s">
        <v>16878</v>
      </c>
      <c r="N5918">
        <v>2.025555555</v>
      </c>
      <c r="O5918">
        <v>0</v>
      </c>
      <c r="P5918">
        <v>21</v>
      </c>
      <c r="Q5918">
        <v>0</v>
      </c>
      <c r="R5918">
        <v>3</v>
      </c>
      <c r="S5918">
        <v>0</v>
      </c>
      <c r="T5918">
        <v>2</v>
      </c>
      <c r="U5918">
        <v>0</v>
      </c>
      <c r="V5918">
        <v>0</v>
      </c>
      <c r="W5918">
        <v>0</v>
      </c>
      <c r="X5918">
        <v>10.562504094549201</v>
      </c>
      <c r="Y5918">
        <v>0</v>
      </c>
      <c r="Z5918">
        <v>8.6339795512679505</v>
      </c>
      <c r="AA5918">
        <v>0</v>
      </c>
      <c r="AB5918">
        <v>1.121631204561395</v>
      </c>
      <c r="AC5918">
        <v>0</v>
      </c>
      <c r="AD5918">
        <v>0</v>
      </c>
      <c r="AE5918">
        <v>20.318114850378549</v>
      </c>
    </row>
    <row r="5919" spans="1:31" x14ac:dyDescent="0.25">
      <c r="A5919">
        <v>1882880</v>
      </c>
      <c r="B5919">
        <v>1</v>
      </c>
      <c r="C5919" t="s">
        <v>81</v>
      </c>
      <c r="D5919" t="s">
        <v>127</v>
      </c>
      <c r="E5919" t="s">
        <v>158</v>
      </c>
      <c r="F5919" t="s">
        <v>16879</v>
      </c>
      <c r="G5919" t="s">
        <v>133</v>
      </c>
      <c r="H5919" t="s">
        <v>134</v>
      </c>
      <c r="I5919" t="s">
        <v>152</v>
      </c>
      <c r="J5919" t="s">
        <v>136</v>
      </c>
      <c r="K5919" t="s">
        <v>137</v>
      </c>
      <c r="L5919" t="s">
        <v>16880</v>
      </c>
      <c r="M5919" t="s">
        <v>16881</v>
      </c>
      <c r="N5919">
        <v>8.3333330000000001E-3</v>
      </c>
      <c r="O5919">
        <v>0</v>
      </c>
      <c r="P5919">
        <v>415</v>
      </c>
      <c r="Q5919">
        <v>102</v>
      </c>
      <c r="R5919">
        <v>60</v>
      </c>
      <c r="S5919">
        <v>5</v>
      </c>
      <c r="T5919">
        <v>43</v>
      </c>
      <c r="U5919">
        <v>0</v>
      </c>
      <c r="V5919">
        <v>0</v>
      </c>
      <c r="W5919">
        <v>0</v>
      </c>
      <c r="X5919">
        <v>0.74964428439768382</v>
      </c>
      <c r="Y5919">
        <v>6.9699293927972663</v>
      </c>
      <c r="Z5919">
        <v>0.60167680660972511</v>
      </c>
      <c r="AA5919">
        <v>0.58428127607519997</v>
      </c>
      <c r="AB5919">
        <v>0.10349190619958332</v>
      </c>
      <c r="AC5919">
        <v>0</v>
      </c>
      <c r="AD5919">
        <v>0</v>
      </c>
      <c r="AE5919">
        <v>9.0090236660794591</v>
      </c>
    </row>
    <row r="5920" spans="1:31" x14ac:dyDescent="0.25">
      <c r="A5920">
        <v>1882881</v>
      </c>
      <c r="B5920">
        <v>1</v>
      </c>
      <c r="C5920" t="s">
        <v>80</v>
      </c>
      <c r="D5920" t="s">
        <v>93</v>
      </c>
      <c r="E5920" t="s">
        <v>146</v>
      </c>
      <c r="F5920" t="s">
        <v>16882</v>
      </c>
      <c r="G5920" t="s">
        <v>148</v>
      </c>
      <c r="H5920" t="s">
        <v>143</v>
      </c>
      <c r="I5920" t="s">
        <v>135</v>
      </c>
      <c r="J5920" t="s">
        <v>136</v>
      </c>
      <c r="K5920" t="s">
        <v>137</v>
      </c>
      <c r="L5920" t="s">
        <v>16883</v>
      </c>
      <c r="M5920" t="s">
        <v>16884</v>
      </c>
      <c r="N5920">
        <v>4.2719444439999998</v>
      </c>
      <c r="O5920">
        <v>0</v>
      </c>
      <c r="P5920">
        <v>0</v>
      </c>
      <c r="Q5920">
        <v>0</v>
      </c>
      <c r="R5920">
        <v>2</v>
      </c>
      <c r="S5920">
        <v>0</v>
      </c>
      <c r="T5920">
        <v>0</v>
      </c>
      <c r="U5920">
        <v>0</v>
      </c>
      <c r="V5920">
        <v>0</v>
      </c>
      <c r="W5920">
        <v>0</v>
      </c>
      <c r="X5920">
        <v>0</v>
      </c>
      <c r="Y5920">
        <v>0</v>
      </c>
      <c r="Z5920">
        <v>8.4780202237712867</v>
      </c>
      <c r="AA5920">
        <v>0</v>
      </c>
      <c r="AB5920">
        <v>0</v>
      </c>
      <c r="AC5920">
        <v>0</v>
      </c>
      <c r="AD5920">
        <v>0</v>
      </c>
      <c r="AE5920">
        <v>8.4780202237712867</v>
      </c>
    </row>
    <row r="5921" spans="1:31" x14ac:dyDescent="0.25">
      <c r="A5921">
        <v>1882883</v>
      </c>
      <c r="B5921">
        <v>1</v>
      </c>
      <c r="C5921" t="s">
        <v>80</v>
      </c>
      <c r="D5921" t="s">
        <v>100</v>
      </c>
      <c r="E5921" t="s">
        <v>146</v>
      </c>
      <c r="F5921" t="s">
        <v>10857</v>
      </c>
      <c r="G5921" t="s">
        <v>148</v>
      </c>
      <c r="H5921" t="s">
        <v>143</v>
      </c>
      <c r="I5921" t="s">
        <v>135</v>
      </c>
      <c r="J5921" t="s">
        <v>136</v>
      </c>
      <c r="K5921" t="s">
        <v>137</v>
      </c>
      <c r="L5921" t="s">
        <v>16885</v>
      </c>
      <c r="M5921" t="s">
        <v>16886</v>
      </c>
      <c r="N5921">
        <v>1.140833333</v>
      </c>
      <c r="O5921">
        <v>0</v>
      </c>
      <c r="P5921">
        <v>5</v>
      </c>
      <c r="Q5921">
        <v>0</v>
      </c>
      <c r="R5921">
        <v>0</v>
      </c>
      <c r="S5921">
        <v>0</v>
      </c>
      <c r="T5921">
        <v>0</v>
      </c>
      <c r="U5921">
        <v>0</v>
      </c>
      <c r="V5921">
        <v>0</v>
      </c>
      <c r="W5921">
        <v>0</v>
      </c>
      <c r="X5921">
        <v>5.2852929624992955</v>
      </c>
      <c r="Y5921">
        <v>0</v>
      </c>
      <c r="Z5921">
        <v>0</v>
      </c>
      <c r="AA5921">
        <v>0</v>
      </c>
      <c r="AB5921">
        <v>0</v>
      </c>
      <c r="AC5921">
        <v>0</v>
      </c>
      <c r="AD5921">
        <v>0</v>
      </c>
      <c r="AE5921">
        <v>5.2852929624992955</v>
      </c>
    </row>
    <row r="5922" spans="1:31" x14ac:dyDescent="0.25">
      <c r="A5922">
        <v>1882884</v>
      </c>
      <c r="B5922">
        <v>1</v>
      </c>
      <c r="C5922" t="s">
        <v>81</v>
      </c>
      <c r="D5922" t="s">
        <v>118</v>
      </c>
      <c r="E5922" t="s">
        <v>131</v>
      </c>
      <c r="F5922" t="s">
        <v>16887</v>
      </c>
      <c r="G5922" t="s">
        <v>133</v>
      </c>
      <c r="H5922" t="s">
        <v>134</v>
      </c>
      <c r="I5922" t="s">
        <v>152</v>
      </c>
      <c r="J5922" t="s">
        <v>136</v>
      </c>
      <c r="K5922" t="s">
        <v>137</v>
      </c>
      <c r="L5922" t="s">
        <v>16888</v>
      </c>
      <c r="M5922" t="s">
        <v>16889</v>
      </c>
      <c r="N5922">
        <v>2.7777769999999999E-3</v>
      </c>
      <c r="O5922">
        <v>3</v>
      </c>
      <c r="P5922">
        <v>7547</v>
      </c>
      <c r="Q5922">
        <v>165</v>
      </c>
      <c r="R5922">
        <v>1095</v>
      </c>
      <c r="S5922">
        <v>41</v>
      </c>
      <c r="T5922">
        <v>930</v>
      </c>
      <c r="U5922">
        <v>3</v>
      </c>
      <c r="V5922">
        <v>1</v>
      </c>
      <c r="W5922">
        <v>2.6532728196277779E-3</v>
      </c>
      <c r="X5922">
        <v>2.9346436607685384</v>
      </c>
      <c r="Y5922">
        <v>4.2130519160099222</v>
      </c>
      <c r="Z5922">
        <v>2.3629805512349327</v>
      </c>
      <c r="AA5922">
        <v>0.64787128224600554</v>
      </c>
      <c r="AB5922">
        <v>1.9364670692017614</v>
      </c>
      <c r="AC5922">
        <v>0.256029984186875</v>
      </c>
      <c r="AD5922">
        <v>2.1490904577624998E-2</v>
      </c>
      <c r="AE5922">
        <v>12.375188641045289</v>
      </c>
    </row>
    <row r="5923" spans="1:31" x14ac:dyDescent="0.25">
      <c r="A5923">
        <v>1882885</v>
      </c>
      <c r="B5923">
        <v>1</v>
      </c>
      <c r="C5923" t="s">
        <v>81</v>
      </c>
      <c r="D5923" t="s">
        <v>124</v>
      </c>
      <c r="E5923" t="s">
        <v>158</v>
      </c>
      <c r="F5923" t="s">
        <v>16890</v>
      </c>
      <c r="G5923" t="s">
        <v>5788</v>
      </c>
      <c r="H5923" t="s">
        <v>134</v>
      </c>
      <c r="I5923" t="s">
        <v>135</v>
      </c>
      <c r="J5923" t="s">
        <v>136</v>
      </c>
      <c r="K5923" t="s">
        <v>137</v>
      </c>
      <c r="L5923" t="s">
        <v>16891</v>
      </c>
      <c r="M5923" t="s">
        <v>16892</v>
      </c>
      <c r="N5923">
        <v>1.6202777770000001</v>
      </c>
      <c r="O5923">
        <v>0</v>
      </c>
      <c r="P5923">
        <v>0</v>
      </c>
      <c r="Q5923">
        <v>20</v>
      </c>
      <c r="R5923">
        <v>0</v>
      </c>
      <c r="S5923">
        <v>1</v>
      </c>
      <c r="T5923">
        <v>0</v>
      </c>
      <c r="U5923">
        <v>0</v>
      </c>
      <c r="V5923">
        <v>0</v>
      </c>
      <c r="W5923">
        <v>0</v>
      </c>
      <c r="X5923">
        <v>0</v>
      </c>
      <c r="Y5923">
        <v>139.77168932882873</v>
      </c>
      <c r="Z5923">
        <v>0</v>
      </c>
      <c r="AA5923">
        <v>9.5247621280593719</v>
      </c>
      <c r="AB5923">
        <v>0</v>
      </c>
      <c r="AC5923">
        <v>0</v>
      </c>
      <c r="AD5923">
        <v>0</v>
      </c>
      <c r="AE5923">
        <v>149.29645145688809</v>
      </c>
    </row>
    <row r="5924" spans="1:31" x14ac:dyDescent="0.25">
      <c r="A5924">
        <v>1882886</v>
      </c>
      <c r="B5924">
        <v>1</v>
      </c>
      <c r="C5924" t="s">
        <v>80</v>
      </c>
      <c r="D5924" t="s">
        <v>90</v>
      </c>
      <c r="E5924" t="s">
        <v>146</v>
      </c>
      <c r="F5924" t="s">
        <v>16893</v>
      </c>
      <c r="G5924" t="s">
        <v>469</v>
      </c>
      <c r="H5924" t="s">
        <v>143</v>
      </c>
      <c r="I5924" t="s">
        <v>135</v>
      </c>
      <c r="J5924" t="s">
        <v>136</v>
      </c>
      <c r="K5924" t="s">
        <v>137</v>
      </c>
      <c r="L5924" t="s">
        <v>16894</v>
      </c>
      <c r="M5924" t="s">
        <v>16895</v>
      </c>
      <c r="N5924">
        <v>3.3280555550000002</v>
      </c>
      <c r="O5924">
        <v>0</v>
      </c>
      <c r="P5924">
        <v>352</v>
      </c>
      <c r="Q5924">
        <v>0</v>
      </c>
      <c r="R5924">
        <v>0</v>
      </c>
      <c r="S5924">
        <v>0</v>
      </c>
      <c r="T5924">
        <v>33</v>
      </c>
      <c r="U5924">
        <v>0</v>
      </c>
      <c r="V5924">
        <v>0</v>
      </c>
      <c r="W5924">
        <v>0</v>
      </c>
      <c r="X5924">
        <v>287.61695554759251</v>
      </c>
      <c r="Y5924">
        <v>0</v>
      </c>
      <c r="Z5924">
        <v>0</v>
      </c>
      <c r="AA5924">
        <v>0</v>
      </c>
      <c r="AB5924">
        <v>58.022408301052728</v>
      </c>
      <c r="AC5924">
        <v>0</v>
      </c>
      <c r="AD5924">
        <v>0</v>
      </c>
      <c r="AE5924">
        <v>345.63936384864525</v>
      </c>
    </row>
    <row r="5925" spans="1:31" x14ac:dyDescent="0.25">
      <c r="A5925">
        <v>1882890</v>
      </c>
      <c r="B5925">
        <v>1</v>
      </c>
      <c r="C5925" t="s">
        <v>80</v>
      </c>
      <c r="D5925" t="s">
        <v>106</v>
      </c>
      <c r="E5925" t="s">
        <v>158</v>
      </c>
      <c r="F5925" t="s">
        <v>16896</v>
      </c>
      <c r="G5925" t="s">
        <v>219</v>
      </c>
      <c r="H5925" t="s">
        <v>134</v>
      </c>
      <c r="I5925" t="s">
        <v>135</v>
      </c>
      <c r="J5925" t="s">
        <v>136</v>
      </c>
      <c r="K5925" t="s">
        <v>137</v>
      </c>
      <c r="L5925" t="s">
        <v>16897</v>
      </c>
      <c r="M5925" t="s">
        <v>16898</v>
      </c>
      <c r="N5925">
        <v>1.8447222219999999</v>
      </c>
      <c r="O5925">
        <v>0</v>
      </c>
      <c r="P5925">
        <v>84</v>
      </c>
      <c r="Q5925">
        <v>0</v>
      </c>
      <c r="R5925">
        <v>4</v>
      </c>
      <c r="S5925">
        <v>0</v>
      </c>
      <c r="T5925">
        <v>6</v>
      </c>
      <c r="U5925">
        <v>0</v>
      </c>
      <c r="V5925">
        <v>0</v>
      </c>
      <c r="W5925">
        <v>0</v>
      </c>
      <c r="X5925">
        <v>60.79168889584497</v>
      </c>
      <c r="Y5925">
        <v>0</v>
      </c>
      <c r="Z5925">
        <v>40.640765709852545</v>
      </c>
      <c r="AA5925">
        <v>0</v>
      </c>
      <c r="AB5925">
        <v>43.804123904821303</v>
      </c>
      <c r="AC5925">
        <v>0</v>
      </c>
      <c r="AD5925">
        <v>0</v>
      </c>
      <c r="AE5925">
        <v>145.23657851051883</v>
      </c>
    </row>
    <row r="5926" spans="1:31" x14ac:dyDescent="0.25">
      <c r="A5926">
        <v>1882892</v>
      </c>
      <c r="B5926">
        <v>1</v>
      </c>
      <c r="C5926" t="s">
        <v>80</v>
      </c>
      <c r="D5926" t="s">
        <v>85</v>
      </c>
      <c r="E5926" t="s">
        <v>140</v>
      </c>
      <c r="F5926" t="s">
        <v>16899</v>
      </c>
      <c r="G5926" t="s">
        <v>207</v>
      </c>
      <c r="H5926" t="s">
        <v>143</v>
      </c>
      <c r="I5926" t="s">
        <v>135</v>
      </c>
      <c r="J5926" t="s">
        <v>136</v>
      </c>
      <c r="K5926" t="s">
        <v>137</v>
      </c>
      <c r="L5926" t="s">
        <v>16900</v>
      </c>
      <c r="M5926" t="s">
        <v>16901</v>
      </c>
      <c r="N5926">
        <v>1.67</v>
      </c>
      <c r="O5926">
        <v>0</v>
      </c>
      <c r="P5926">
        <v>0</v>
      </c>
      <c r="Q5926">
        <v>0</v>
      </c>
      <c r="R5926">
        <v>0</v>
      </c>
      <c r="S5926">
        <v>0</v>
      </c>
      <c r="T5926">
        <v>3</v>
      </c>
      <c r="U5926">
        <v>0</v>
      </c>
      <c r="V5926">
        <v>0</v>
      </c>
      <c r="W5926">
        <v>0</v>
      </c>
      <c r="X5926">
        <v>0</v>
      </c>
      <c r="Y5926">
        <v>0</v>
      </c>
      <c r="Z5926">
        <v>0</v>
      </c>
      <c r="AA5926">
        <v>0</v>
      </c>
      <c r="AB5926">
        <v>1.2333907434197298</v>
      </c>
      <c r="AC5926">
        <v>0</v>
      </c>
      <c r="AD5926">
        <v>0</v>
      </c>
      <c r="AE5926">
        <v>1.2333907434197298</v>
      </c>
    </row>
    <row r="5927" spans="1:31" x14ac:dyDescent="0.25">
      <c r="A5927">
        <v>1882893</v>
      </c>
      <c r="B5927">
        <v>1</v>
      </c>
      <c r="C5927" t="s">
        <v>81</v>
      </c>
      <c r="D5927" t="s">
        <v>118</v>
      </c>
      <c r="E5927" t="s">
        <v>169</v>
      </c>
      <c r="F5927" t="s">
        <v>16902</v>
      </c>
      <c r="G5927" t="s">
        <v>183</v>
      </c>
      <c r="H5927" t="s">
        <v>143</v>
      </c>
      <c r="I5927" t="s">
        <v>135</v>
      </c>
      <c r="J5927" t="s">
        <v>136</v>
      </c>
      <c r="K5927" t="s">
        <v>137</v>
      </c>
      <c r="L5927" t="s">
        <v>16903</v>
      </c>
      <c r="M5927" t="s">
        <v>16904</v>
      </c>
      <c r="N5927">
        <v>2.304166666</v>
      </c>
      <c r="O5927">
        <v>0</v>
      </c>
      <c r="P5927">
        <v>15</v>
      </c>
      <c r="Q5927">
        <v>0</v>
      </c>
      <c r="R5927">
        <v>0</v>
      </c>
      <c r="S5927">
        <v>0</v>
      </c>
      <c r="T5927">
        <v>0</v>
      </c>
      <c r="U5927">
        <v>0</v>
      </c>
      <c r="V5927">
        <v>0</v>
      </c>
      <c r="W5927">
        <v>0</v>
      </c>
      <c r="X5927">
        <v>5.0367651371067117</v>
      </c>
      <c r="Y5927">
        <v>0</v>
      </c>
      <c r="Z5927">
        <v>0</v>
      </c>
      <c r="AA5927">
        <v>0</v>
      </c>
      <c r="AB5927">
        <v>0</v>
      </c>
      <c r="AC5927">
        <v>0</v>
      </c>
      <c r="AD5927">
        <v>0</v>
      </c>
      <c r="AE5927">
        <v>5.0367651371067117</v>
      </c>
    </row>
    <row r="5928" spans="1:31" x14ac:dyDescent="0.25">
      <c r="A5928">
        <v>1882894</v>
      </c>
      <c r="B5928">
        <v>1</v>
      </c>
      <c r="C5928" t="s">
        <v>81</v>
      </c>
      <c r="D5928" t="s">
        <v>127</v>
      </c>
      <c r="E5928" t="s">
        <v>158</v>
      </c>
      <c r="F5928" t="s">
        <v>16905</v>
      </c>
      <c r="G5928" t="s">
        <v>293</v>
      </c>
      <c r="H5928" t="s">
        <v>134</v>
      </c>
      <c r="I5928" t="s">
        <v>135</v>
      </c>
      <c r="J5928" t="s">
        <v>136</v>
      </c>
      <c r="K5928" t="s">
        <v>137</v>
      </c>
      <c r="L5928" t="s">
        <v>16906</v>
      </c>
      <c r="M5928" t="s">
        <v>16907</v>
      </c>
      <c r="N5928">
        <v>20.322222222000001</v>
      </c>
      <c r="O5928">
        <v>0</v>
      </c>
      <c r="P5928">
        <v>1</v>
      </c>
      <c r="Q5928">
        <v>4</v>
      </c>
      <c r="R5928">
        <v>26</v>
      </c>
      <c r="S5928">
        <v>0</v>
      </c>
      <c r="T5928">
        <v>1</v>
      </c>
      <c r="U5928">
        <v>0</v>
      </c>
      <c r="V5928">
        <v>0</v>
      </c>
      <c r="W5928">
        <v>0</v>
      </c>
      <c r="X5928">
        <v>12.721094579097542</v>
      </c>
      <c r="Y5928">
        <v>494.52710006851004</v>
      </c>
      <c r="Z5928">
        <v>472.4650123501487</v>
      </c>
      <c r="AA5928">
        <v>0</v>
      </c>
      <c r="AB5928">
        <v>68.988577583764979</v>
      </c>
      <c r="AC5928">
        <v>0</v>
      </c>
      <c r="AD5928">
        <v>0</v>
      </c>
      <c r="AE5928">
        <v>1048.7017845815212</v>
      </c>
    </row>
    <row r="5929" spans="1:31" x14ac:dyDescent="0.25">
      <c r="A5929">
        <v>1882895</v>
      </c>
      <c r="B5929">
        <v>1</v>
      </c>
      <c r="C5929" t="s">
        <v>80</v>
      </c>
      <c r="D5929" t="s">
        <v>105</v>
      </c>
      <c r="E5929" t="s">
        <v>169</v>
      </c>
      <c r="F5929" t="s">
        <v>1629</v>
      </c>
      <c r="G5929" t="s">
        <v>183</v>
      </c>
      <c r="H5929" t="s">
        <v>143</v>
      </c>
      <c r="I5929" t="s">
        <v>135</v>
      </c>
      <c r="J5929" t="s">
        <v>136</v>
      </c>
      <c r="K5929" t="s">
        <v>137</v>
      </c>
      <c r="L5929" t="s">
        <v>16908</v>
      </c>
      <c r="M5929" t="s">
        <v>16909</v>
      </c>
      <c r="N5929">
        <v>4.0313888880000004</v>
      </c>
      <c r="O5929">
        <v>0</v>
      </c>
      <c r="P5929">
        <v>291</v>
      </c>
      <c r="Q5929">
        <v>0</v>
      </c>
      <c r="R5929">
        <v>3</v>
      </c>
      <c r="S5929">
        <v>0</v>
      </c>
      <c r="T5929">
        <v>15</v>
      </c>
      <c r="U5929">
        <v>0</v>
      </c>
      <c r="V5929">
        <v>0</v>
      </c>
      <c r="W5929">
        <v>0</v>
      </c>
      <c r="X5929">
        <v>268.22363826396673</v>
      </c>
      <c r="Y5929">
        <v>0</v>
      </c>
      <c r="Z5929">
        <v>2.3022609988678471</v>
      </c>
      <c r="AA5929">
        <v>0</v>
      </c>
      <c r="AB5929">
        <v>45.919253484758613</v>
      </c>
      <c r="AC5929">
        <v>0</v>
      </c>
      <c r="AD5929">
        <v>0</v>
      </c>
      <c r="AE5929">
        <v>316.44515274759317</v>
      </c>
    </row>
    <row r="5930" spans="1:31" x14ac:dyDescent="0.25">
      <c r="A5930">
        <v>1882896</v>
      </c>
      <c r="B5930">
        <v>1</v>
      </c>
      <c r="C5930" t="s">
        <v>81</v>
      </c>
      <c r="D5930" t="s">
        <v>112</v>
      </c>
      <c r="E5930" t="s">
        <v>222</v>
      </c>
      <c r="F5930" t="s">
        <v>16910</v>
      </c>
      <c r="G5930" t="s">
        <v>207</v>
      </c>
      <c r="H5930" t="s">
        <v>143</v>
      </c>
      <c r="I5930" t="s">
        <v>135</v>
      </c>
      <c r="J5930" t="s">
        <v>136</v>
      </c>
      <c r="K5930" t="s">
        <v>137</v>
      </c>
      <c r="L5930" t="s">
        <v>16911</v>
      </c>
      <c r="M5930" t="s">
        <v>16912</v>
      </c>
      <c r="N5930">
        <v>0.85055555500000002</v>
      </c>
      <c r="O5930">
        <v>0</v>
      </c>
      <c r="P5930">
        <v>0</v>
      </c>
      <c r="Q5930">
        <v>0</v>
      </c>
      <c r="R5930">
        <v>0</v>
      </c>
      <c r="S5930">
        <v>0</v>
      </c>
      <c r="T5930">
        <v>17</v>
      </c>
      <c r="U5930">
        <v>0</v>
      </c>
      <c r="V5930">
        <v>0</v>
      </c>
      <c r="W5930">
        <v>0</v>
      </c>
      <c r="X5930">
        <v>0</v>
      </c>
      <c r="Y5930">
        <v>0</v>
      </c>
      <c r="Z5930">
        <v>0</v>
      </c>
      <c r="AA5930">
        <v>0</v>
      </c>
      <c r="AB5930">
        <v>9.4338827160114427</v>
      </c>
      <c r="AC5930">
        <v>0</v>
      </c>
      <c r="AD5930">
        <v>0</v>
      </c>
      <c r="AE5930">
        <v>9.4338827160114427</v>
      </c>
    </row>
    <row r="5931" spans="1:31" x14ac:dyDescent="0.25">
      <c r="A5931">
        <v>1882897</v>
      </c>
      <c r="B5931">
        <v>1</v>
      </c>
      <c r="C5931" t="s">
        <v>80</v>
      </c>
      <c r="D5931" t="s">
        <v>105</v>
      </c>
      <c r="E5931" t="s">
        <v>146</v>
      </c>
      <c r="F5931" t="s">
        <v>16913</v>
      </c>
      <c r="G5931" t="s">
        <v>142</v>
      </c>
      <c r="H5931" t="s">
        <v>143</v>
      </c>
      <c r="I5931" t="s">
        <v>135</v>
      </c>
      <c r="J5931" t="s">
        <v>136</v>
      </c>
      <c r="K5931" t="s">
        <v>137</v>
      </c>
      <c r="L5931" t="s">
        <v>16914</v>
      </c>
      <c r="M5931" t="s">
        <v>16915</v>
      </c>
      <c r="N5931">
        <v>5.0022222220000003</v>
      </c>
      <c r="O5931">
        <v>0</v>
      </c>
      <c r="P5931">
        <v>355</v>
      </c>
      <c r="Q5931">
        <v>0</v>
      </c>
      <c r="R5931">
        <v>0</v>
      </c>
      <c r="S5931">
        <v>0</v>
      </c>
      <c r="T5931">
        <v>22</v>
      </c>
      <c r="U5931">
        <v>0</v>
      </c>
      <c r="V5931">
        <v>0</v>
      </c>
      <c r="W5931">
        <v>0</v>
      </c>
      <c r="X5931">
        <v>488.85926747238534</v>
      </c>
      <c r="Y5931">
        <v>0</v>
      </c>
      <c r="Z5931">
        <v>0</v>
      </c>
      <c r="AA5931">
        <v>0</v>
      </c>
      <c r="AB5931">
        <v>28.431757715601162</v>
      </c>
      <c r="AC5931">
        <v>0</v>
      </c>
      <c r="AD5931">
        <v>0</v>
      </c>
      <c r="AE5931">
        <v>517.29102518798652</v>
      </c>
    </row>
    <row r="5932" spans="1:31" x14ac:dyDescent="0.25">
      <c r="A5932">
        <v>1882899</v>
      </c>
      <c r="B5932">
        <v>1</v>
      </c>
      <c r="C5932" t="s">
        <v>81</v>
      </c>
      <c r="D5932" t="s">
        <v>128</v>
      </c>
      <c r="E5932" t="s">
        <v>146</v>
      </c>
      <c r="F5932" t="s">
        <v>806</v>
      </c>
      <c r="G5932" t="s">
        <v>924</v>
      </c>
      <c r="H5932" t="s">
        <v>143</v>
      </c>
      <c r="I5932" t="s">
        <v>135</v>
      </c>
      <c r="J5932" t="s">
        <v>136</v>
      </c>
      <c r="K5932" t="s">
        <v>137</v>
      </c>
      <c r="L5932" t="s">
        <v>16916</v>
      </c>
      <c r="M5932" t="s">
        <v>16917</v>
      </c>
      <c r="N5932">
        <v>5.5833333329999997</v>
      </c>
      <c r="O5932">
        <v>0</v>
      </c>
      <c r="P5932">
        <v>233</v>
      </c>
      <c r="Q5932">
        <v>0</v>
      </c>
      <c r="R5932">
        <v>0</v>
      </c>
      <c r="S5932">
        <v>0</v>
      </c>
      <c r="T5932">
        <v>13</v>
      </c>
      <c r="U5932">
        <v>0</v>
      </c>
      <c r="V5932">
        <v>0</v>
      </c>
      <c r="W5932">
        <v>0</v>
      </c>
      <c r="X5932">
        <v>268.09387616204793</v>
      </c>
      <c r="Y5932">
        <v>0</v>
      </c>
      <c r="Z5932">
        <v>0</v>
      </c>
      <c r="AA5932">
        <v>0</v>
      </c>
      <c r="AB5932">
        <v>25.217484369591791</v>
      </c>
      <c r="AC5932">
        <v>0</v>
      </c>
      <c r="AD5932">
        <v>0</v>
      </c>
      <c r="AE5932">
        <v>293.31136053163971</v>
      </c>
    </row>
    <row r="5933" spans="1:31" x14ac:dyDescent="0.25">
      <c r="A5933">
        <v>1882901</v>
      </c>
      <c r="B5933">
        <v>1</v>
      </c>
      <c r="C5933" t="s">
        <v>81</v>
      </c>
      <c r="D5933" t="s">
        <v>117</v>
      </c>
      <c r="E5933" t="s">
        <v>140</v>
      </c>
      <c r="F5933" t="s">
        <v>16918</v>
      </c>
      <c r="G5933" t="s">
        <v>142</v>
      </c>
      <c r="H5933" t="s">
        <v>143</v>
      </c>
      <c r="I5933" t="s">
        <v>135</v>
      </c>
      <c r="J5933" t="s">
        <v>136</v>
      </c>
      <c r="K5933" t="s">
        <v>137</v>
      </c>
      <c r="L5933" t="s">
        <v>16919</v>
      </c>
      <c r="M5933" t="s">
        <v>16920</v>
      </c>
      <c r="N5933">
        <v>2.8422222220000002</v>
      </c>
      <c r="O5933">
        <v>0</v>
      </c>
      <c r="P5933">
        <v>0</v>
      </c>
      <c r="Q5933">
        <v>0</v>
      </c>
      <c r="R5933">
        <v>1</v>
      </c>
      <c r="S5933">
        <v>0</v>
      </c>
      <c r="T5933">
        <v>0</v>
      </c>
      <c r="U5933">
        <v>0</v>
      </c>
      <c r="V5933">
        <v>0</v>
      </c>
      <c r="W5933">
        <v>0</v>
      </c>
      <c r="X5933">
        <v>0</v>
      </c>
      <c r="Y5933">
        <v>0</v>
      </c>
      <c r="Z5933">
        <v>0.11174355979117223</v>
      </c>
      <c r="AA5933">
        <v>0</v>
      </c>
      <c r="AB5933">
        <v>0</v>
      </c>
      <c r="AC5933">
        <v>0</v>
      </c>
      <c r="AD5933">
        <v>0</v>
      </c>
      <c r="AE5933">
        <v>0.11174355979117223</v>
      </c>
    </row>
    <row r="5934" spans="1:31" x14ac:dyDescent="0.25">
      <c r="A5934">
        <v>1882903</v>
      </c>
      <c r="B5934">
        <v>1</v>
      </c>
      <c r="C5934" t="s">
        <v>81</v>
      </c>
      <c r="D5934" t="s">
        <v>127</v>
      </c>
      <c r="E5934" t="s">
        <v>158</v>
      </c>
      <c r="F5934" t="s">
        <v>16921</v>
      </c>
      <c r="G5934" t="s">
        <v>5788</v>
      </c>
      <c r="H5934" t="s">
        <v>134</v>
      </c>
      <c r="I5934" t="s">
        <v>135</v>
      </c>
      <c r="J5934" t="s">
        <v>136</v>
      </c>
      <c r="K5934" t="s">
        <v>137</v>
      </c>
      <c r="L5934" t="s">
        <v>16922</v>
      </c>
      <c r="M5934" t="s">
        <v>16923</v>
      </c>
      <c r="N5934">
        <v>9.8911111110000007</v>
      </c>
      <c r="O5934">
        <v>0</v>
      </c>
      <c r="P5934">
        <v>74</v>
      </c>
      <c r="Q5934">
        <v>0</v>
      </c>
      <c r="R5934">
        <v>22</v>
      </c>
      <c r="S5934">
        <v>1</v>
      </c>
      <c r="T5934">
        <v>8</v>
      </c>
      <c r="U5934">
        <v>0</v>
      </c>
      <c r="V5934">
        <v>1</v>
      </c>
      <c r="W5934">
        <v>0</v>
      </c>
      <c r="X5934">
        <v>161.94415278579243</v>
      </c>
      <c r="Y5934">
        <v>0</v>
      </c>
      <c r="Z5934">
        <v>202.1795602670081</v>
      </c>
      <c r="AA5934">
        <v>37.329899450477583</v>
      </c>
      <c r="AB5934">
        <v>35.972037933182406</v>
      </c>
      <c r="AC5934">
        <v>0</v>
      </c>
      <c r="AD5934">
        <v>5.5683611690606662</v>
      </c>
      <c r="AE5934">
        <v>442.99401160552117</v>
      </c>
    </row>
    <row r="5935" spans="1:31" x14ac:dyDescent="0.25">
      <c r="A5935">
        <v>1882904</v>
      </c>
      <c r="B5935">
        <v>1</v>
      </c>
      <c r="C5935" t="s">
        <v>80</v>
      </c>
      <c r="D5935" t="s">
        <v>107</v>
      </c>
      <c r="E5935" t="s">
        <v>146</v>
      </c>
      <c r="F5935" t="s">
        <v>16924</v>
      </c>
      <c r="G5935" t="s">
        <v>148</v>
      </c>
      <c r="H5935" t="s">
        <v>143</v>
      </c>
      <c r="I5935" t="s">
        <v>135</v>
      </c>
      <c r="J5935" t="s">
        <v>136</v>
      </c>
      <c r="K5935" t="s">
        <v>137</v>
      </c>
      <c r="L5935" t="s">
        <v>16925</v>
      </c>
      <c r="M5935" t="s">
        <v>16926</v>
      </c>
      <c r="N5935">
        <v>4.2480555549999997</v>
      </c>
      <c r="O5935">
        <v>0</v>
      </c>
      <c r="P5935">
        <v>40</v>
      </c>
      <c r="Q5935">
        <v>0</v>
      </c>
      <c r="R5935">
        <v>0</v>
      </c>
      <c r="S5935">
        <v>0</v>
      </c>
      <c r="T5935">
        <v>4</v>
      </c>
      <c r="U5935">
        <v>0</v>
      </c>
      <c r="V5935">
        <v>0</v>
      </c>
      <c r="W5935">
        <v>0</v>
      </c>
      <c r="X5935">
        <v>39.938193829974296</v>
      </c>
      <c r="Y5935">
        <v>0</v>
      </c>
      <c r="Z5935">
        <v>0</v>
      </c>
      <c r="AA5935">
        <v>0</v>
      </c>
      <c r="AB5935">
        <v>7.697691053438386</v>
      </c>
      <c r="AC5935">
        <v>0</v>
      </c>
      <c r="AD5935">
        <v>0</v>
      </c>
      <c r="AE5935">
        <v>47.635884883412679</v>
      </c>
    </row>
    <row r="5936" spans="1:31" x14ac:dyDescent="0.25">
      <c r="A5936">
        <v>1882905</v>
      </c>
      <c r="B5936">
        <v>1</v>
      </c>
      <c r="C5936" t="s">
        <v>81</v>
      </c>
      <c r="D5936" t="s">
        <v>113</v>
      </c>
      <c r="E5936" t="s">
        <v>140</v>
      </c>
      <c r="F5936" t="s">
        <v>16927</v>
      </c>
      <c r="G5936" t="s">
        <v>207</v>
      </c>
      <c r="H5936" t="s">
        <v>143</v>
      </c>
      <c r="I5936" t="s">
        <v>135</v>
      </c>
      <c r="J5936" t="s">
        <v>136</v>
      </c>
      <c r="K5936" t="s">
        <v>137</v>
      </c>
      <c r="L5936" t="s">
        <v>16928</v>
      </c>
      <c r="M5936" t="s">
        <v>16929</v>
      </c>
      <c r="N5936">
        <v>1.456111111</v>
      </c>
      <c r="O5936">
        <v>0</v>
      </c>
      <c r="P5936">
        <v>2</v>
      </c>
      <c r="Q5936">
        <v>0</v>
      </c>
      <c r="R5936">
        <v>0</v>
      </c>
      <c r="S5936">
        <v>0</v>
      </c>
      <c r="T5936">
        <v>1</v>
      </c>
      <c r="U5936">
        <v>0</v>
      </c>
      <c r="V5936">
        <v>0</v>
      </c>
      <c r="W5936">
        <v>0</v>
      </c>
      <c r="X5936">
        <v>0.3566410180408256</v>
      </c>
      <c r="Y5936">
        <v>0</v>
      </c>
      <c r="Z5936">
        <v>0</v>
      </c>
      <c r="AA5936">
        <v>0</v>
      </c>
      <c r="AB5936">
        <v>0.24607266279530665</v>
      </c>
      <c r="AC5936">
        <v>0</v>
      </c>
      <c r="AD5936">
        <v>0</v>
      </c>
      <c r="AE5936">
        <v>0.60271368083613219</v>
      </c>
    </row>
    <row r="5937" spans="1:31" x14ac:dyDescent="0.25">
      <c r="A5937">
        <v>1882906</v>
      </c>
      <c r="B5937">
        <v>1</v>
      </c>
      <c r="C5937" t="s">
        <v>81</v>
      </c>
      <c r="D5937" t="s">
        <v>113</v>
      </c>
      <c r="E5937" t="s">
        <v>146</v>
      </c>
      <c r="F5937" t="s">
        <v>608</v>
      </c>
      <c r="G5937" t="s">
        <v>148</v>
      </c>
      <c r="H5937" t="s">
        <v>143</v>
      </c>
      <c r="I5937" t="s">
        <v>135</v>
      </c>
      <c r="J5937" t="s">
        <v>136</v>
      </c>
      <c r="K5937" t="s">
        <v>137</v>
      </c>
      <c r="L5937" t="s">
        <v>16930</v>
      </c>
      <c r="M5937" t="s">
        <v>16931</v>
      </c>
      <c r="N5937">
        <v>1.8927777770000001</v>
      </c>
      <c r="O5937">
        <v>0</v>
      </c>
      <c r="P5937">
        <v>71</v>
      </c>
      <c r="Q5937">
        <v>0</v>
      </c>
      <c r="R5937">
        <v>0</v>
      </c>
      <c r="S5937">
        <v>0</v>
      </c>
      <c r="T5937">
        <v>0</v>
      </c>
      <c r="U5937">
        <v>0</v>
      </c>
      <c r="V5937">
        <v>0</v>
      </c>
      <c r="W5937">
        <v>0</v>
      </c>
      <c r="X5937">
        <v>37.773149085165635</v>
      </c>
      <c r="Y5937">
        <v>0</v>
      </c>
      <c r="Z5937">
        <v>0</v>
      </c>
      <c r="AA5937">
        <v>0</v>
      </c>
      <c r="AB5937">
        <v>0</v>
      </c>
      <c r="AC5937">
        <v>0</v>
      </c>
      <c r="AD5937">
        <v>0</v>
      </c>
      <c r="AE5937">
        <v>37.773149085165635</v>
      </c>
    </row>
    <row r="5938" spans="1:31" x14ac:dyDescent="0.25">
      <c r="A5938">
        <v>1882907</v>
      </c>
      <c r="B5938">
        <v>1</v>
      </c>
      <c r="C5938" t="s">
        <v>80</v>
      </c>
      <c r="D5938" t="s">
        <v>96</v>
      </c>
      <c r="E5938" t="s">
        <v>210</v>
      </c>
      <c r="F5938" t="s">
        <v>1737</v>
      </c>
      <c r="G5938" t="s">
        <v>133</v>
      </c>
      <c r="H5938" t="s">
        <v>134</v>
      </c>
      <c r="I5938" t="s">
        <v>135</v>
      </c>
      <c r="J5938" t="s">
        <v>136</v>
      </c>
      <c r="K5938" t="s">
        <v>137</v>
      </c>
      <c r="L5938" t="s">
        <v>16932</v>
      </c>
      <c r="M5938" t="s">
        <v>16933</v>
      </c>
      <c r="N5938">
        <v>0.97583333299999997</v>
      </c>
      <c r="O5938">
        <v>0</v>
      </c>
      <c r="P5938">
        <v>715</v>
      </c>
      <c r="Q5938">
        <v>0</v>
      </c>
      <c r="R5938">
        <v>1</v>
      </c>
      <c r="S5938">
        <v>0</v>
      </c>
      <c r="T5938">
        <v>64</v>
      </c>
      <c r="U5938">
        <v>0</v>
      </c>
      <c r="V5938">
        <v>0</v>
      </c>
      <c r="W5938">
        <v>0</v>
      </c>
      <c r="X5938">
        <v>188.84134717333123</v>
      </c>
      <c r="Y5938">
        <v>0</v>
      </c>
      <c r="Z5938">
        <v>0</v>
      </c>
      <c r="AA5938">
        <v>0</v>
      </c>
      <c r="AB5938">
        <v>87.527880152023357</v>
      </c>
      <c r="AC5938">
        <v>0</v>
      </c>
      <c r="AD5938">
        <v>0</v>
      </c>
      <c r="AE5938">
        <v>276.36922732535459</v>
      </c>
    </row>
    <row r="5939" spans="1:31" x14ac:dyDescent="0.25">
      <c r="A5939">
        <v>1882909</v>
      </c>
      <c r="B5939">
        <v>1</v>
      </c>
      <c r="C5939" t="s">
        <v>81</v>
      </c>
      <c r="D5939" t="s">
        <v>113</v>
      </c>
      <c r="E5939" t="s">
        <v>169</v>
      </c>
      <c r="F5939" t="s">
        <v>16934</v>
      </c>
      <c r="G5939" t="s">
        <v>183</v>
      </c>
      <c r="H5939" t="s">
        <v>143</v>
      </c>
      <c r="I5939" t="s">
        <v>135</v>
      </c>
      <c r="J5939" t="s">
        <v>136</v>
      </c>
      <c r="K5939" t="s">
        <v>137</v>
      </c>
      <c r="L5939" t="s">
        <v>16935</v>
      </c>
      <c r="M5939" t="s">
        <v>16936</v>
      </c>
      <c r="N5939">
        <v>2.8372222219999998</v>
      </c>
      <c r="O5939">
        <v>0</v>
      </c>
      <c r="P5939">
        <v>93</v>
      </c>
      <c r="Q5939">
        <v>0</v>
      </c>
      <c r="R5939">
        <v>8</v>
      </c>
      <c r="S5939">
        <v>0</v>
      </c>
      <c r="T5939">
        <v>6</v>
      </c>
      <c r="U5939">
        <v>0</v>
      </c>
      <c r="V5939">
        <v>0</v>
      </c>
      <c r="W5939">
        <v>0</v>
      </c>
      <c r="X5939">
        <v>66.263181906112209</v>
      </c>
      <c r="Y5939">
        <v>0</v>
      </c>
      <c r="Z5939">
        <v>215.30143117914344</v>
      </c>
      <c r="AA5939">
        <v>0</v>
      </c>
      <c r="AB5939">
        <v>8.3899125362309164</v>
      </c>
      <c r="AC5939">
        <v>0</v>
      </c>
      <c r="AD5939">
        <v>0</v>
      </c>
      <c r="AE5939">
        <v>289.95452562148654</v>
      </c>
    </row>
    <row r="5940" spans="1:31" x14ac:dyDescent="0.25">
      <c r="A5940">
        <v>1882910</v>
      </c>
      <c r="B5940">
        <v>1</v>
      </c>
      <c r="C5940" t="s">
        <v>81</v>
      </c>
      <c r="D5940" t="s">
        <v>118</v>
      </c>
      <c r="E5940" t="s">
        <v>229</v>
      </c>
      <c r="F5940" t="s">
        <v>6908</v>
      </c>
      <c r="G5940" t="s">
        <v>133</v>
      </c>
      <c r="H5940" t="s">
        <v>134</v>
      </c>
      <c r="I5940" t="s">
        <v>135</v>
      </c>
      <c r="J5940" t="s">
        <v>136</v>
      </c>
      <c r="K5940" t="s">
        <v>137</v>
      </c>
      <c r="L5940" t="s">
        <v>16937</v>
      </c>
      <c r="M5940" t="s">
        <v>16938</v>
      </c>
      <c r="N5940">
        <v>0.33722222200000002</v>
      </c>
      <c r="O5940">
        <v>7</v>
      </c>
      <c r="P5940">
        <v>1033</v>
      </c>
      <c r="Q5940">
        <v>156</v>
      </c>
      <c r="R5940">
        <v>64</v>
      </c>
      <c r="S5940">
        <v>34</v>
      </c>
      <c r="T5940">
        <v>87</v>
      </c>
      <c r="U5940">
        <v>0</v>
      </c>
      <c r="V5940">
        <v>0</v>
      </c>
      <c r="W5940">
        <v>0.77619045561789224</v>
      </c>
      <c r="X5940">
        <v>63.771015037783137</v>
      </c>
      <c r="Y5940">
        <v>350.28635354728135</v>
      </c>
      <c r="Z5940">
        <v>43.222721110098078</v>
      </c>
      <c r="AA5940">
        <v>100.80200376373104</v>
      </c>
      <c r="AB5940">
        <v>24.243092776317262</v>
      </c>
      <c r="AC5940">
        <v>0</v>
      </c>
      <c r="AD5940">
        <v>0</v>
      </c>
      <c r="AE5940">
        <v>583.10137669082872</v>
      </c>
    </row>
    <row r="5941" spans="1:31" x14ac:dyDescent="0.25">
      <c r="A5941">
        <v>1882911</v>
      </c>
      <c r="B5941">
        <v>1</v>
      </c>
      <c r="C5941" t="s">
        <v>80</v>
      </c>
      <c r="D5941" t="s">
        <v>96</v>
      </c>
      <c r="E5941" t="s">
        <v>140</v>
      </c>
      <c r="F5941" t="s">
        <v>16939</v>
      </c>
      <c r="G5941" t="s">
        <v>200</v>
      </c>
      <c r="H5941" t="s">
        <v>143</v>
      </c>
      <c r="I5941" t="s">
        <v>135</v>
      </c>
      <c r="J5941" t="s">
        <v>136</v>
      </c>
      <c r="K5941" t="s">
        <v>137</v>
      </c>
      <c r="L5941" t="s">
        <v>16940</v>
      </c>
      <c r="M5941" t="s">
        <v>16941</v>
      </c>
      <c r="N5941">
        <v>6.7733333330000001</v>
      </c>
      <c r="O5941">
        <v>0</v>
      </c>
      <c r="P5941">
        <v>0</v>
      </c>
      <c r="Q5941">
        <v>0</v>
      </c>
      <c r="R5941">
        <v>0</v>
      </c>
      <c r="S5941">
        <v>0</v>
      </c>
      <c r="T5941">
        <v>1</v>
      </c>
      <c r="U5941">
        <v>0</v>
      </c>
      <c r="V5941">
        <v>0</v>
      </c>
      <c r="W5941">
        <v>0</v>
      </c>
      <c r="X5941">
        <v>0</v>
      </c>
      <c r="Y5941">
        <v>0</v>
      </c>
      <c r="Z5941">
        <v>0</v>
      </c>
      <c r="AA5941">
        <v>0</v>
      </c>
      <c r="AB5941">
        <v>0.74575454810971986</v>
      </c>
      <c r="AC5941">
        <v>0</v>
      </c>
      <c r="AD5941">
        <v>0</v>
      </c>
      <c r="AE5941">
        <v>0.74575454810971986</v>
      </c>
    </row>
    <row r="5942" spans="1:31" x14ac:dyDescent="0.25">
      <c r="A5942">
        <v>1882913</v>
      </c>
      <c r="B5942">
        <v>1</v>
      </c>
      <c r="C5942" t="s">
        <v>81</v>
      </c>
      <c r="D5942" t="s">
        <v>123</v>
      </c>
      <c r="E5942" t="s">
        <v>146</v>
      </c>
      <c r="F5942" t="s">
        <v>16942</v>
      </c>
      <c r="G5942" t="s">
        <v>148</v>
      </c>
      <c r="H5942" t="s">
        <v>143</v>
      </c>
      <c r="I5942" t="s">
        <v>135</v>
      </c>
      <c r="J5942" t="s">
        <v>136</v>
      </c>
      <c r="K5942" t="s">
        <v>137</v>
      </c>
      <c r="L5942" t="s">
        <v>16943</v>
      </c>
      <c r="M5942" t="s">
        <v>16944</v>
      </c>
      <c r="N5942">
        <v>2.3933333330000002</v>
      </c>
      <c r="O5942">
        <v>0</v>
      </c>
      <c r="P5942">
        <v>1</v>
      </c>
      <c r="Q5942">
        <v>0</v>
      </c>
      <c r="R5942">
        <v>2</v>
      </c>
      <c r="S5942">
        <v>0</v>
      </c>
      <c r="T5942">
        <v>0</v>
      </c>
      <c r="U5942">
        <v>0</v>
      </c>
      <c r="V5942">
        <v>0</v>
      </c>
      <c r="W5942">
        <v>0</v>
      </c>
      <c r="X5942">
        <v>0.2102473486966</v>
      </c>
      <c r="Y5942">
        <v>0</v>
      </c>
      <c r="Z5942">
        <v>2.1440364355995007</v>
      </c>
      <c r="AA5942">
        <v>0</v>
      </c>
      <c r="AB5942">
        <v>0</v>
      </c>
      <c r="AC5942">
        <v>0</v>
      </c>
      <c r="AD5942">
        <v>0</v>
      </c>
      <c r="AE5942">
        <v>2.3542837842961006</v>
      </c>
    </row>
    <row r="5943" spans="1:31" x14ac:dyDescent="0.25">
      <c r="A5943">
        <v>1882914</v>
      </c>
      <c r="B5943">
        <v>1</v>
      </c>
      <c r="C5943" t="s">
        <v>80</v>
      </c>
      <c r="D5943" t="s">
        <v>85</v>
      </c>
      <c r="E5943" t="s">
        <v>169</v>
      </c>
      <c r="F5943" t="s">
        <v>14954</v>
      </c>
      <c r="G5943" t="s">
        <v>183</v>
      </c>
      <c r="H5943" t="s">
        <v>143</v>
      </c>
      <c r="I5943" t="s">
        <v>135</v>
      </c>
      <c r="J5943" t="s">
        <v>136</v>
      </c>
      <c r="K5943" t="s">
        <v>137</v>
      </c>
      <c r="L5943" t="s">
        <v>16945</v>
      </c>
      <c r="M5943" t="s">
        <v>16946</v>
      </c>
      <c r="N5943">
        <v>1.5833333329999999</v>
      </c>
      <c r="O5943">
        <v>0</v>
      </c>
      <c r="P5943">
        <v>509</v>
      </c>
      <c r="Q5943">
        <v>0</v>
      </c>
      <c r="R5943">
        <v>0</v>
      </c>
      <c r="S5943">
        <v>0</v>
      </c>
      <c r="T5943">
        <v>45</v>
      </c>
      <c r="U5943">
        <v>0</v>
      </c>
      <c r="V5943">
        <v>0</v>
      </c>
      <c r="W5943">
        <v>0</v>
      </c>
      <c r="X5943">
        <v>221.00055272045577</v>
      </c>
      <c r="Y5943">
        <v>0</v>
      </c>
      <c r="Z5943">
        <v>0</v>
      </c>
      <c r="AA5943">
        <v>0</v>
      </c>
      <c r="AB5943">
        <v>77.07514593620381</v>
      </c>
      <c r="AC5943">
        <v>0</v>
      </c>
      <c r="AD5943">
        <v>0</v>
      </c>
      <c r="AE5943">
        <v>298.0756986566596</v>
      </c>
    </row>
    <row r="5944" spans="1:31" x14ac:dyDescent="0.25">
      <c r="A5944">
        <v>1882916</v>
      </c>
      <c r="B5944">
        <v>1</v>
      </c>
      <c r="C5944" t="s">
        <v>80</v>
      </c>
      <c r="D5944" t="s">
        <v>100</v>
      </c>
      <c r="E5944" t="s">
        <v>210</v>
      </c>
      <c r="F5944" t="s">
        <v>16947</v>
      </c>
      <c r="G5944" t="s">
        <v>133</v>
      </c>
      <c r="H5944" t="s">
        <v>134</v>
      </c>
      <c r="I5944" t="s">
        <v>135</v>
      </c>
      <c r="J5944" t="s">
        <v>136</v>
      </c>
      <c r="K5944" t="s">
        <v>137</v>
      </c>
      <c r="L5944" t="s">
        <v>16948</v>
      </c>
      <c r="M5944" t="s">
        <v>16949</v>
      </c>
      <c r="N5944">
        <v>1.1913888880000001</v>
      </c>
      <c r="O5944">
        <v>0</v>
      </c>
      <c r="P5944">
        <v>294</v>
      </c>
      <c r="Q5944">
        <v>0</v>
      </c>
      <c r="R5944">
        <v>113</v>
      </c>
      <c r="S5944">
        <v>0</v>
      </c>
      <c r="T5944">
        <v>67</v>
      </c>
      <c r="U5944">
        <v>0</v>
      </c>
      <c r="V5944">
        <v>0</v>
      </c>
      <c r="W5944">
        <v>0</v>
      </c>
      <c r="X5944">
        <v>119.40280352631304</v>
      </c>
      <c r="Y5944">
        <v>0</v>
      </c>
      <c r="Z5944">
        <v>105.98768374152284</v>
      </c>
      <c r="AA5944">
        <v>0</v>
      </c>
      <c r="AB5944">
        <v>81.100455954419999</v>
      </c>
      <c r="AC5944">
        <v>0</v>
      </c>
      <c r="AD5944">
        <v>0</v>
      </c>
      <c r="AE5944">
        <v>306.49094322225585</v>
      </c>
    </row>
    <row r="5945" spans="1:31" x14ac:dyDescent="0.25">
      <c r="A5945">
        <v>1882917</v>
      </c>
      <c r="B5945">
        <v>1</v>
      </c>
      <c r="C5945" t="s">
        <v>81</v>
      </c>
      <c r="D5945" t="s">
        <v>127</v>
      </c>
      <c r="E5945" t="s">
        <v>158</v>
      </c>
      <c r="F5945" t="s">
        <v>16950</v>
      </c>
      <c r="G5945" t="s">
        <v>133</v>
      </c>
      <c r="H5945" t="s">
        <v>134</v>
      </c>
      <c r="I5945" t="s">
        <v>135</v>
      </c>
      <c r="J5945" t="s">
        <v>136</v>
      </c>
      <c r="K5945" t="s">
        <v>137</v>
      </c>
      <c r="L5945" t="s">
        <v>16951</v>
      </c>
      <c r="M5945" t="s">
        <v>16952</v>
      </c>
      <c r="N5945">
        <v>6.2777777000000007E-2</v>
      </c>
      <c r="O5945">
        <v>0</v>
      </c>
      <c r="P5945">
        <v>1046</v>
      </c>
      <c r="Q5945">
        <v>127</v>
      </c>
      <c r="R5945">
        <v>75</v>
      </c>
      <c r="S5945">
        <v>7</v>
      </c>
      <c r="T5945">
        <v>101</v>
      </c>
      <c r="U5945">
        <v>0</v>
      </c>
      <c r="V5945">
        <v>0</v>
      </c>
      <c r="W5945">
        <v>0</v>
      </c>
      <c r="X5945">
        <v>15.021189316933945</v>
      </c>
      <c r="Y5945">
        <v>64.203140638963134</v>
      </c>
      <c r="Z5945">
        <v>9.4882989114535743</v>
      </c>
      <c r="AA5945">
        <v>4.3616427306049088</v>
      </c>
      <c r="AB5945">
        <v>3.0424282830316867</v>
      </c>
      <c r="AC5945">
        <v>0</v>
      </c>
      <c r="AD5945">
        <v>0</v>
      </c>
      <c r="AE5945">
        <v>96.116699880987241</v>
      </c>
    </row>
    <row r="5946" spans="1:31" x14ac:dyDescent="0.25">
      <c r="A5946">
        <v>1882918</v>
      </c>
      <c r="B5946">
        <v>1</v>
      </c>
      <c r="C5946" t="s">
        <v>80</v>
      </c>
      <c r="D5946" t="s">
        <v>96</v>
      </c>
      <c r="E5946" t="s">
        <v>222</v>
      </c>
      <c r="F5946" t="s">
        <v>6566</v>
      </c>
      <c r="G5946" t="s">
        <v>148</v>
      </c>
      <c r="H5946" t="s">
        <v>143</v>
      </c>
      <c r="I5946" t="s">
        <v>135</v>
      </c>
      <c r="J5946" t="s">
        <v>136</v>
      </c>
      <c r="K5946" t="s">
        <v>137</v>
      </c>
      <c r="L5946" t="s">
        <v>16953</v>
      </c>
      <c r="M5946" t="s">
        <v>16954</v>
      </c>
      <c r="N5946">
        <v>4.8602777770000003</v>
      </c>
      <c r="O5946">
        <v>0</v>
      </c>
      <c r="P5946">
        <v>30</v>
      </c>
      <c r="Q5946">
        <v>0</v>
      </c>
      <c r="R5946">
        <v>0</v>
      </c>
      <c r="S5946">
        <v>0</v>
      </c>
      <c r="T5946">
        <v>2</v>
      </c>
      <c r="U5946">
        <v>0</v>
      </c>
      <c r="V5946">
        <v>0</v>
      </c>
      <c r="W5946">
        <v>0</v>
      </c>
      <c r="X5946">
        <v>57.305508038013443</v>
      </c>
      <c r="Y5946">
        <v>0</v>
      </c>
      <c r="Z5946">
        <v>0</v>
      </c>
      <c r="AA5946">
        <v>0</v>
      </c>
      <c r="AB5946">
        <v>10.887278443008926</v>
      </c>
      <c r="AC5946">
        <v>0</v>
      </c>
      <c r="AD5946">
        <v>0</v>
      </c>
      <c r="AE5946">
        <v>68.192786481022367</v>
      </c>
    </row>
    <row r="5947" spans="1:31" x14ac:dyDescent="0.25">
      <c r="A5947">
        <v>1882920</v>
      </c>
      <c r="B5947">
        <v>1</v>
      </c>
      <c r="C5947" t="s">
        <v>80</v>
      </c>
      <c r="D5947" t="s">
        <v>104</v>
      </c>
      <c r="E5947" t="s">
        <v>146</v>
      </c>
      <c r="F5947" t="s">
        <v>16955</v>
      </c>
      <c r="G5947" t="s">
        <v>148</v>
      </c>
      <c r="H5947" t="s">
        <v>143</v>
      </c>
      <c r="I5947" t="s">
        <v>135</v>
      </c>
      <c r="J5947" t="s">
        <v>136</v>
      </c>
      <c r="K5947" t="s">
        <v>137</v>
      </c>
      <c r="L5947" t="s">
        <v>16956</v>
      </c>
      <c r="M5947" t="s">
        <v>16957</v>
      </c>
      <c r="N5947">
        <v>1.618055555</v>
      </c>
      <c r="O5947">
        <v>0</v>
      </c>
      <c r="P5947">
        <v>212</v>
      </c>
      <c r="Q5947">
        <v>0</v>
      </c>
      <c r="R5947">
        <v>4</v>
      </c>
      <c r="S5947">
        <v>0</v>
      </c>
      <c r="T5947">
        <v>20</v>
      </c>
      <c r="U5947">
        <v>0</v>
      </c>
      <c r="V5947">
        <v>0</v>
      </c>
      <c r="W5947">
        <v>0</v>
      </c>
      <c r="X5947">
        <v>81.996467872013142</v>
      </c>
      <c r="Y5947">
        <v>0</v>
      </c>
      <c r="Z5947">
        <v>1.5837197636625451</v>
      </c>
      <c r="AA5947">
        <v>0</v>
      </c>
      <c r="AB5947">
        <v>25.427494707095523</v>
      </c>
      <c r="AC5947">
        <v>0</v>
      </c>
      <c r="AD5947">
        <v>0</v>
      </c>
      <c r="AE5947">
        <v>109.0076823427712</v>
      </c>
    </row>
    <row r="5948" spans="1:31" x14ac:dyDescent="0.25">
      <c r="A5948">
        <v>1882921</v>
      </c>
      <c r="B5948">
        <v>1</v>
      </c>
      <c r="C5948" t="s">
        <v>80</v>
      </c>
      <c r="D5948" t="s">
        <v>82</v>
      </c>
      <c r="E5948" t="s">
        <v>146</v>
      </c>
      <c r="F5948" t="s">
        <v>2907</v>
      </c>
      <c r="G5948" t="s">
        <v>148</v>
      </c>
      <c r="H5948" t="s">
        <v>143</v>
      </c>
      <c r="I5948" t="s">
        <v>135</v>
      </c>
      <c r="J5948" t="s">
        <v>136</v>
      </c>
      <c r="K5948" t="s">
        <v>137</v>
      </c>
      <c r="L5948" t="s">
        <v>16958</v>
      </c>
      <c r="M5948" t="s">
        <v>16959</v>
      </c>
      <c r="N5948">
        <v>0.68</v>
      </c>
      <c r="O5948">
        <v>0</v>
      </c>
      <c r="P5948">
        <v>66</v>
      </c>
      <c r="Q5948">
        <v>0</v>
      </c>
      <c r="R5948">
        <v>0</v>
      </c>
      <c r="S5948">
        <v>0</v>
      </c>
      <c r="T5948">
        <v>20</v>
      </c>
      <c r="U5948">
        <v>0</v>
      </c>
      <c r="V5948">
        <v>0</v>
      </c>
      <c r="W5948">
        <v>0</v>
      </c>
      <c r="X5948">
        <v>8.5042395068873606</v>
      </c>
      <c r="Y5948">
        <v>0</v>
      </c>
      <c r="Z5948">
        <v>0</v>
      </c>
      <c r="AA5948">
        <v>0</v>
      </c>
      <c r="AB5948">
        <v>12.02521978649664</v>
      </c>
      <c r="AC5948">
        <v>0</v>
      </c>
      <c r="AD5948">
        <v>0</v>
      </c>
      <c r="AE5948">
        <v>20.529459293384001</v>
      </c>
    </row>
    <row r="5949" spans="1:31" x14ac:dyDescent="0.25">
      <c r="A5949">
        <v>1882924</v>
      </c>
      <c r="B5949">
        <v>1</v>
      </c>
      <c r="C5949" t="s">
        <v>80</v>
      </c>
      <c r="D5949" t="s">
        <v>99</v>
      </c>
      <c r="E5949" t="s">
        <v>146</v>
      </c>
      <c r="F5949" t="s">
        <v>16960</v>
      </c>
      <c r="G5949" t="s">
        <v>148</v>
      </c>
      <c r="H5949" t="s">
        <v>143</v>
      </c>
      <c r="I5949" t="s">
        <v>135</v>
      </c>
      <c r="J5949" t="s">
        <v>136</v>
      </c>
      <c r="K5949" t="s">
        <v>137</v>
      </c>
      <c r="L5949" t="s">
        <v>16961</v>
      </c>
      <c r="M5949" t="s">
        <v>16962</v>
      </c>
      <c r="N5949">
        <v>2.2655555550000002</v>
      </c>
      <c r="O5949">
        <v>0</v>
      </c>
      <c r="P5949">
        <v>13</v>
      </c>
      <c r="Q5949">
        <v>0</v>
      </c>
      <c r="R5949">
        <v>0</v>
      </c>
      <c r="S5949">
        <v>0</v>
      </c>
      <c r="T5949">
        <v>0</v>
      </c>
      <c r="U5949">
        <v>0</v>
      </c>
      <c r="V5949">
        <v>0</v>
      </c>
      <c r="W5949">
        <v>0</v>
      </c>
      <c r="X5949">
        <v>10.057862032654487</v>
      </c>
      <c r="Y5949">
        <v>0</v>
      </c>
      <c r="Z5949">
        <v>0</v>
      </c>
      <c r="AA5949">
        <v>0</v>
      </c>
      <c r="AB5949">
        <v>0</v>
      </c>
      <c r="AC5949">
        <v>0</v>
      </c>
      <c r="AD5949">
        <v>0</v>
      </c>
      <c r="AE5949">
        <v>10.057862032654487</v>
      </c>
    </row>
    <row r="5950" spans="1:31" x14ac:dyDescent="0.25">
      <c r="A5950">
        <v>1882925</v>
      </c>
      <c r="B5950">
        <v>1</v>
      </c>
      <c r="C5950" t="s">
        <v>80</v>
      </c>
      <c r="D5950" t="s">
        <v>104</v>
      </c>
      <c r="E5950" t="s">
        <v>169</v>
      </c>
      <c r="F5950" t="s">
        <v>16963</v>
      </c>
      <c r="G5950" t="s">
        <v>183</v>
      </c>
      <c r="H5950" t="s">
        <v>143</v>
      </c>
      <c r="I5950" t="s">
        <v>135</v>
      </c>
      <c r="J5950" t="s">
        <v>136</v>
      </c>
      <c r="K5950" t="s">
        <v>137</v>
      </c>
      <c r="L5950" t="s">
        <v>16964</v>
      </c>
      <c r="M5950" t="s">
        <v>16965</v>
      </c>
      <c r="N5950">
        <v>2.216111111</v>
      </c>
      <c r="O5950">
        <v>0</v>
      </c>
      <c r="P5950">
        <v>3</v>
      </c>
      <c r="Q5950">
        <v>0</v>
      </c>
      <c r="R5950">
        <v>9</v>
      </c>
      <c r="S5950">
        <v>0</v>
      </c>
      <c r="T5950">
        <v>15</v>
      </c>
      <c r="U5950">
        <v>0</v>
      </c>
      <c r="V5950">
        <v>0</v>
      </c>
      <c r="W5950">
        <v>0</v>
      </c>
      <c r="X5950">
        <v>10.153435995414442</v>
      </c>
      <c r="Y5950">
        <v>0</v>
      </c>
      <c r="Z5950">
        <v>14.218166759612856</v>
      </c>
      <c r="AA5950">
        <v>0</v>
      </c>
      <c r="AB5950">
        <v>42.321147578880911</v>
      </c>
      <c r="AC5950">
        <v>0</v>
      </c>
      <c r="AD5950">
        <v>0</v>
      </c>
      <c r="AE5950">
        <v>66.692750333908208</v>
      </c>
    </row>
    <row r="5951" spans="1:31" x14ac:dyDescent="0.25">
      <c r="A5951">
        <v>1882926</v>
      </c>
      <c r="B5951">
        <v>1</v>
      </c>
      <c r="C5951" t="s">
        <v>80</v>
      </c>
      <c r="D5951" t="s">
        <v>110</v>
      </c>
      <c r="E5951" t="s">
        <v>146</v>
      </c>
      <c r="F5951" t="s">
        <v>16966</v>
      </c>
      <c r="G5951" t="s">
        <v>564</v>
      </c>
      <c r="H5951" t="s">
        <v>143</v>
      </c>
      <c r="I5951" t="s">
        <v>135</v>
      </c>
      <c r="J5951" t="s">
        <v>136</v>
      </c>
      <c r="K5951" t="s">
        <v>137</v>
      </c>
      <c r="L5951" t="s">
        <v>16967</v>
      </c>
      <c r="M5951" t="s">
        <v>16968</v>
      </c>
      <c r="N5951">
        <v>9.11</v>
      </c>
      <c r="O5951">
        <v>0</v>
      </c>
      <c r="P5951">
        <v>202</v>
      </c>
      <c r="Q5951">
        <v>0</v>
      </c>
      <c r="R5951">
        <v>0</v>
      </c>
      <c r="S5951">
        <v>0</v>
      </c>
      <c r="T5951">
        <v>12</v>
      </c>
      <c r="U5951">
        <v>0</v>
      </c>
      <c r="V5951">
        <v>0</v>
      </c>
      <c r="W5951">
        <v>0</v>
      </c>
      <c r="X5951">
        <v>616.11534302550604</v>
      </c>
      <c r="Y5951">
        <v>0</v>
      </c>
      <c r="Z5951">
        <v>0</v>
      </c>
      <c r="AA5951">
        <v>0</v>
      </c>
      <c r="AB5951">
        <v>132.3046290736749</v>
      </c>
      <c r="AC5951">
        <v>0</v>
      </c>
      <c r="AD5951">
        <v>0</v>
      </c>
      <c r="AE5951">
        <v>748.419972099181</v>
      </c>
    </row>
    <row r="5952" spans="1:31" x14ac:dyDescent="0.25">
      <c r="A5952">
        <v>1882928</v>
      </c>
      <c r="B5952">
        <v>1</v>
      </c>
      <c r="C5952" t="s">
        <v>80</v>
      </c>
      <c r="D5952" t="s">
        <v>99</v>
      </c>
      <c r="E5952" t="s">
        <v>140</v>
      </c>
      <c r="F5952" t="s">
        <v>6604</v>
      </c>
      <c r="G5952" t="s">
        <v>163</v>
      </c>
      <c r="H5952" t="s">
        <v>143</v>
      </c>
      <c r="I5952" t="s">
        <v>135</v>
      </c>
      <c r="J5952" t="s">
        <v>136</v>
      </c>
      <c r="K5952" t="s">
        <v>137</v>
      </c>
      <c r="L5952" t="s">
        <v>16969</v>
      </c>
      <c r="M5952" t="s">
        <v>16970</v>
      </c>
      <c r="N5952">
        <v>6.7802777770000002</v>
      </c>
      <c r="O5952">
        <v>0</v>
      </c>
      <c r="P5952">
        <v>5</v>
      </c>
      <c r="Q5952">
        <v>0</v>
      </c>
      <c r="R5952">
        <v>0</v>
      </c>
      <c r="S5952">
        <v>0</v>
      </c>
      <c r="T5952">
        <v>0</v>
      </c>
      <c r="U5952">
        <v>0</v>
      </c>
      <c r="V5952">
        <v>0</v>
      </c>
      <c r="W5952">
        <v>0</v>
      </c>
      <c r="X5952">
        <v>8.3313527252921009</v>
      </c>
      <c r="Y5952">
        <v>0</v>
      </c>
      <c r="Z5952">
        <v>0</v>
      </c>
      <c r="AA5952">
        <v>0</v>
      </c>
      <c r="AB5952">
        <v>0</v>
      </c>
      <c r="AC5952">
        <v>0</v>
      </c>
      <c r="AD5952">
        <v>0</v>
      </c>
      <c r="AE5952">
        <v>8.3313527252921009</v>
      </c>
    </row>
    <row r="5953" spans="1:31" x14ac:dyDescent="0.25">
      <c r="A5953">
        <v>1882929</v>
      </c>
      <c r="B5953">
        <v>1</v>
      </c>
      <c r="C5953" t="s">
        <v>81</v>
      </c>
      <c r="D5953" t="s">
        <v>128</v>
      </c>
      <c r="E5953" t="s">
        <v>158</v>
      </c>
      <c r="F5953" t="s">
        <v>16971</v>
      </c>
      <c r="G5953" t="s">
        <v>508</v>
      </c>
      <c r="H5953" t="s">
        <v>134</v>
      </c>
      <c r="I5953" t="s">
        <v>135</v>
      </c>
      <c r="J5953" t="s">
        <v>136</v>
      </c>
      <c r="K5953" t="s">
        <v>137</v>
      </c>
      <c r="L5953" t="s">
        <v>16972</v>
      </c>
      <c r="M5953" t="s">
        <v>16973</v>
      </c>
      <c r="N5953">
        <v>2.963055555</v>
      </c>
      <c r="O5953">
        <v>0</v>
      </c>
      <c r="P5953">
        <v>77</v>
      </c>
      <c r="Q5953">
        <v>0</v>
      </c>
      <c r="R5953">
        <v>0</v>
      </c>
      <c r="S5953">
        <v>0</v>
      </c>
      <c r="T5953">
        <v>8</v>
      </c>
      <c r="U5953">
        <v>0</v>
      </c>
      <c r="V5953">
        <v>0</v>
      </c>
      <c r="W5953">
        <v>0</v>
      </c>
      <c r="X5953">
        <v>29.405187158960086</v>
      </c>
      <c r="Y5953">
        <v>0</v>
      </c>
      <c r="Z5953">
        <v>0</v>
      </c>
      <c r="AA5953">
        <v>0</v>
      </c>
      <c r="AB5953">
        <v>2.2826460690814772</v>
      </c>
      <c r="AC5953">
        <v>0</v>
      </c>
      <c r="AD5953">
        <v>0</v>
      </c>
      <c r="AE5953">
        <v>31.687833228041562</v>
      </c>
    </row>
    <row r="5954" spans="1:31" x14ac:dyDescent="0.25">
      <c r="A5954">
        <v>1882931</v>
      </c>
      <c r="B5954">
        <v>1</v>
      </c>
      <c r="C5954" t="s">
        <v>81</v>
      </c>
      <c r="D5954" t="s">
        <v>128</v>
      </c>
      <c r="E5954" t="s">
        <v>158</v>
      </c>
      <c r="F5954" t="s">
        <v>3910</v>
      </c>
      <c r="G5954" t="s">
        <v>133</v>
      </c>
      <c r="H5954" t="s">
        <v>134</v>
      </c>
      <c r="I5954" t="s">
        <v>152</v>
      </c>
      <c r="J5954" t="s">
        <v>136</v>
      </c>
      <c r="K5954" t="s">
        <v>137</v>
      </c>
      <c r="L5954" t="s">
        <v>16974</v>
      </c>
      <c r="M5954" t="s">
        <v>16975</v>
      </c>
      <c r="N5954">
        <v>1.1111111E-2</v>
      </c>
      <c r="O5954">
        <v>0</v>
      </c>
      <c r="P5954">
        <v>497</v>
      </c>
      <c r="Q5954">
        <v>3</v>
      </c>
      <c r="R5954">
        <v>26</v>
      </c>
      <c r="S5954">
        <v>2</v>
      </c>
      <c r="T5954">
        <v>55</v>
      </c>
      <c r="U5954">
        <v>0</v>
      </c>
      <c r="V5954">
        <v>0</v>
      </c>
      <c r="W5954">
        <v>0</v>
      </c>
      <c r="X5954">
        <v>1.0828382287174216</v>
      </c>
      <c r="Y5954">
        <v>0.20571830889853335</v>
      </c>
      <c r="Z5954">
        <v>0.1395697097878334</v>
      </c>
      <c r="AA5954">
        <v>5.0980861761111117E-3</v>
      </c>
      <c r="AB5954">
        <v>0.23769155795268879</v>
      </c>
      <c r="AC5954">
        <v>0</v>
      </c>
      <c r="AD5954">
        <v>0</v>
      </c>
      <c r="AE5954">
        <v>1.6709158915325883</v>
      </c>
    </row>
    <row r="5955" spans="1:31" x14ac:dyDescent="0.25">
      <c r="A5955">
        <v>1882933</v>
      </c>
      <c r="B5955">
        <v>1</v>
      </c>
      <c r="C5955" t="s">
        <v>80</v>
      </c>
      <c r="D5955" t="s">
        <v>103</v>
      </c>
      <c r="E5955" t="s">
        <v>146</v>
      </c>
      <c r="F5955" t="s">
        <v>16976</v>
      </c>
      <c r="G5955" t="s">
        <v>148</v>
      </c>
      <c r="H5955" t="s">
        <v>143</v>
      </c>
      <c r="I5955" t="s">
        <v>135</v>
      </c>
      <c r="J5955" t="s">
        <v>136</v>
      </c>
      <c r="K5955" t="s">
        <v>137</v>
      </c>
      <c r="L5955" t="s">
        <v>16977</v>
      </c>
      <c r="M5955" t="s">
        <v>16978</v>
      </c>
      <c r="N5955">
        <v>0.82527777700000005</v>
      </c>
      <c r="O5955">
        <v>0</v>
      </c>
      <c r="P5955">
        <v>21</v>
      </c>
      <c r="Q5955">
        <v>0</v>
      </c>
      <c r="R5955">
        <v>0</v>
      </c>
      <c r="S5955">
        <v>0</v>
      </c>
      <c r="T5955">
        <v>6</v>
      </c>
      <c r="U5955">
        <v>0</v>
      </c>
      <c r="V5955">
        <v>0</v>
      </c>
      <c r="W5955">
        <v>0</v>
      </c>
      <c r="X5955">
        <v>4.3690918134972359</v>
      </c>
      <c r="Y5955">
        <v>0</v>
      </c>
      <c r="Z5955">
        <v>0</v>
      </c>
      <c r="AA5955">
        <v>0</v>
      </c>
      <c r="AB5955">
        <v>2.7633577110336409</v>
      </c>
      <c r="AC5955">
        <v>0</v>
      </c>
      <c r="AD5955">
        <v>0</v>
      </c>
      <c r="AE5955">
        <v>7.1324495245308768</v>
      </c>
    </row>
    <row r="5956" spans="1:31" x14ac:dyDescent="0.25">
      <c r="A5956">
        <v>1882934</v>
      </c>
      <c r="B5956">
        <v>1</v>
      </c>
      <c r="C5956" t="s">
        <v>80</v>
      </c>
      <c r="D5956" t="s">
        <v>96</v>
      </c>
      <c r="E5956" t="s">
        <v>146</v>
      </c>
      <c r="F5956" t="s">
        <v>16979</v>
      </c>
      <c r="G5956" t="s">
        <v>148</v>
      </c>
      <c r="H5956" t="s">
        <v>143</v>
      </c>
      <c r="I5956" t="s">
        <v>135</v>
      </c>
      <c r="J5956" t="s">
        <v>136</v>
      </c>
      <c r="K5956" t="s">
        <v>137</v>
      </c>
      <c r="L5956" t="s">
        <v>16980</v>
      </c>
      <c r="M5956" t="s">
        <v>16981</v>
      </c>
      <c r="N5956">
        <v>0.66</v>
      </c>
      <c r="O5956">
        <v>0</v>
      </c>
      <c r="P5956">
        <v>119</v>
      </c>
      <c r="Q5956">
        <v>0</v>
      </c>
      <c r="R5956">
        <v>0</v>
      </c>
      <c r="S5956">
        <v>0</v>
      </c>
      <c r="T5956">
        <v>16</v>
      </c>
      <c r="U5956">
        <v>0</v>
      </c>
      <c r="V5956">
        <v>0</v>
      </c>
      <c r="W5956">
        <v>0</v>
      </c>
      <c r="X5956">
        <v>21.984976939675196</v>
      </c>
      <c r="Y5956">
        <v>0</v>
      </c>
      <c r="Z5956">
        <v>0</v>
      </c>
      <c r="AA5956">
        <v>0</v>
      </c>
      <c r="AB5956">
        <v>3.3378573434870402</v>
      </c>
      <c r="AC5956">
        <v>0</v>
      </c>
      <c r="AD5956">
        <v>0</v>
      </c>
      <c r="AE5956">
        <v>25.322834283162237</v>
      </c>
    </row>
    <row r="5957" spans="1:31" x14ac:dyDescent="0.25">
      <c r="A5957">
        <v>1882935</v>
      </c>
      <c r="B5957">
        <v>1</v>
      </c>
      <c r="C5957" t="s">
        <v>80</v>
      </c>
      <c r="D5957" t="s">
        <v>106</v>
      </c>
      <c r="E5957" t="s">
        <v>169</v>
      </c>
      <c r="F5957" t="s">
        <v>15033</v>
      </c>
      <c r="G5957" t="s">
        <v>183</v>
      </c>
      <c r="H5957" t="s">
        <v>143</v>
      </c>
      <c r="I5957" t="s">
        <v>135</v>
      </c>
      <c r="J5957" t="s">
        <v>136</v>
      </c>
      <c r="K5957" t="s">
        <v>137</v>
      </c>
      <c r="L5957" t="s">
        <v>16982</v>
      </c>
      <c r="M5957" t="s">
        <v>16983</v>
      </c>
      <c r="N5957">
        <v>1.2641666659999999</v>
      </c>
      <c r="O5957">
        <v>0</v>
      </c>
      <c r="P5957">
        <v>23</v>
      </c>
      <c r="Q5957">
        <v>0</v>
      </c>
      <c r="R5957">
        <v>25</v>
      </c>
      <c r="S5957">
        <v>0</v>
      </c>
      <c r="T5957">
        <v>6</v>
      </c>
      <c r="U5957">
        <v>0</v>
      </c>
      <c r="V5957">
        <v>0</v>
      </c>
      <c r="W5957">
        <v>0</v>
      </c>
      <c r="X5957">
        <v>7.4950895035409344</v>
      </c>
      <c r="Y5957">
        <v>0</v>
      </c>
      <c r="Z5957">
        <v>114.34101954058372</v>
      </c>
      <c r="AA5957">
        <v>0</v>
      </c>
      <c r="AB5957">
        <v>15.80632544640666</v>
      </c>
      <c r="AC5957">
        <v>0</v>
      </c>
      <c r="AD5957">
        <v>0</v>
      </c>
      <c r="AE5957">
        <v>137.64243449053131</v>
      </c>
    </row>
    <row r="5958" spans="1:31" x14ac:dyDescent="0.25">
      <c r="A5958">
        <v>1882936</v>
      </c>
      <c r="B5958">
        <v>1</v>
      </c>
      <c r="C5958" t="s">
        <v>80</v>
      </c>
      <c r="D5958" t="s">
        <v>107</v>
      </c>
      <c r="E5958" t="s">
        <v>146</v>
      </c>
      <c r="F5958" t="s">
        <v>16984</v>
      </c>
      <c r="G5958" t="s">
        <v>564</v>
      </c>
      <c r="H5958" t="s">
        <v>143</v>
      </c>
      <c r="I5958" t="s">
        <v>135</v>
      </c>
      <c r="J5958" t="s">
        <v>136</v>
      </c>
      <c r="K5958" t="s">
        <v>137</v>
      </c>
      <c r="L5958" t="s">
        <v>16985</v>
      </c>
      <c r="M5958" t="s">
        <v>16986</v>
      </c>
      <c r="N5958">
        <v>2.3477777770000001</v>
      </c>
      <c r="O5958">
        <v>0</v>
      </c>
      <c r="P5958">
        <v>66</v>
      </c>
      <c r="Q5958">
        <v>0</v>
      </c>
      <c r="R5958">
        <v>0</v>
      </c>
      <c r="S5958">
        <v>0</v>
      </c>
      <c r="T5958">
        <v>4</v>
      </c>
      <c r="U5958">
        <v>0</v>
      </c>
      <c r="V5958">
        <v>0</v>
      </c>
      <c r="W5958">
        <v>0</v>
      </c>
      <c r="X5958">
        <v>29.115590038604111</v>
      </c>
      <c r="Y5958">
        <v>0</v>
      </c>
      <c r="Z5958">
        <v>0</v>
      </c>
      <c r="AA5958">
        <v>0</v>
      </c>
      <c r="AB5958">
        <v>0.97000492281141326</v>
      </c>
      <c r="AC5958">
        <v>0</v>
      </c>
      <c r="AD5958">
        <v>0</v>
      </c>
      <c r="AE5958">
        <v>30.085594961415524</v>
      </c>
    </row>
    <row r="5959" spans="1:31" x14ac:dyDescent="0.25">
      <c r="A5959">
        <v>1882937</v>
      </c>
      <c r="B5959">
        <v>1</v>
      </c>
      <c r="C5959" t="s">
        <v>80</v>
      </c>
      <c r="D5959" t="s">
        <v>100</v>
      </c>
      <c r="E5959" t="s">
        <v>210</v>
      </c>
      <c r="F5959" t="s">
        <v>1080</v>
      </c>
      <c r="G5959" t="s">
        <v>133</v>
      </c>
      <c r="H5959" t="s">
        <v>134</v>
      </c>
      <c r="I5959" t="s">
        <v>135</v>
      </c>
      <c r="J5959" t="s">
        <v>136</v>
      </c>
      <c r="K5959" t="s">
        <v>137</v>
      </c>
      <c r="L5959" t="s">
        <v>16987</v>
      </c>
      <c r="M5959" t="s">
        <v>16988</v>
      </c>
      <c r="N5959">
        <v>0.34416666600000001</v>
      </c>
      <c r="O5959">
        <v>1</v>
      </c>
      <c r="P5959">
        <v>1274</v>
      </c>
      <c r="Q5959">
        <v>15</v>
      </c>
      <c r="R5959">
        <v>142</v>
      </c>
      <c r="S5959">
        <v>29</v>
      </c>
      <c r="T5959">
        <v>100</v>
      </c>
      <c r="U5959">
        <v>2</v>
      </c>
      <c r="V5959">
        <v>0</v>
      </c>
      <c r="W5959">
        <v>0.15928202467296002</v>
      </c>
      <c r="X5959">
        <v>177.47682208007782</v>
      </c>
      <c r="Y5959">
        <v>13.514583737909206</v>
      </c>
      <c r="Z5959">
        <v>49.236491802826528</v>
      </c>
      <c r="AA5959">
        <v>63.022825246217536</v>
      </c>
      <c r="AB5959">
        <v>34.608707821773649</v>
      </c>
      <c r="AC5959">
        <v>33.268063435614636</v>
      </c>
      <c r="AD5959">
        <v>0</v>
      </c>
      <c r="AE5959">
        <v>371.2867761490923</v>
      </c>
    </row>
    <row r="5960" spans="1:31" x14ac:dyDescent="0.25">
      <c r="A5960">
        <v>1882938</v>
      </c>
      <c r="B5960">
        <v>1</v>
      </c>
      <c r="C5960" t="s">
        <v>80</v>
      </c>
      <c r="D5960" t="s">
        <v>84</v>
      </c>
      <c r="E5960" t="s">
        <v>146</v>
      </c>
      <c r="F5960" t="s">
        <v>1731</v>
      </c>
      <c r="G5960" t="s">
        <v>148</v>
      </c>
      <c r="H5960" t="s">
        <v>143</v>
      </c>
      <c r="I5960" t="s">
        <v>135</v>
      </c>
      <c r="J5960" t="s">
        <v>136</v>
      </c>
      <c r="K5960" t="s">
        <v>137</v>
      </c>
      <c r="L5960" t="s">
        <v>16989</v>
      </c>
      <c r="M5960" t="s">
        <v>16990</v>
      </c>
      <c r="N5960">
        <v>0.48805555499999997</v>
      </c>
      <c r="O5960">
        <v>0</v>
      </c>
      <c r="P5960">
        <v>44</v>
      </c>
      <c r="Q5960">
        <v>0</v>
      </c>
      <c r="R5960">
        <v>0</v>
      </c>
      <c r="S5960">
        <v>0</v>
      </c>
      <c r="T5960">
        <v>7</v>
      </c>
      <c r="U5960">
        <v>0</v>
      </c>
      <c r="V5960">
        <v>0</v>
      </c>
      <c r="W5960">
        <v>0</v>
      </c>
      <c r="X5960">
        <v>6.7088434143564877</v>
      </c>
      <c r="Y5960">
        <v>0</v>
      </c>
      <c r="Z5960">
        <v>0</v>
      </c>
      <c r="AA5960">
        <v>0</v>
      </c>
      <c r="AB5960">
        <v>10.10592210482533</v>
      </c>
      <c r="AC5960">
        <v>0</v>
      </c>
      <c r="AD5960">
        <v>0</v>
      </c>
      <c r="AE5960">
        <v>16.814765519181819</v>
      </c>
    </row>
    <row r="5961" spans="1:31" x14ac:dyDescent="0.25">
      <c r="A5961">
        <v>1882940</v>
      </c>
      <c r="B5961">
        <v>1</v>
      </c>
      <c r="C5961" t="s">
        <v>81</v>
      </c>
      <c r="D5961" t="s">
        <v>122</v>
      </c>
      <c r="E5961" t="s">
        <v>158</v>
      </c>
      <c r="F5961" t="s">
        <v>16991</v>
      </c>
      <c r="G5961" t="s">
        <v>219</v>
      </c>
      <c r="H5961" t="s">
        <v>134</v>
      </c>
      <c r="I5961" t="s">
        <v>135</v>
      </c>
      <c r="J5961" t="s">
        <v>136</v>
      </c>
      <c r="K5961" t="s">
        <v>137</v>
      </c>
      <c r="L5961" t="s">
        <v>16992</v>
      </c>
      <c r="M5961" t="s">
        <v>16993</v>
      </c>
      <c r="N5961">
        <v>1.599444444</v>
      </c>
      <c r="O5961">
        <v>0</v>
      </c>
      <c r="P5961">
        <v>0</v>
      </c>
      <c r="Q5961">
        <v>1</v>
      </c>
      <c r="R5961">
        <v>0</v>
      </c>
      <c r="S5961">
        <v>2</v>
      </c>
      <c r="T5961">
        <v>0</v>
      </c>
      <c r="U5961">
        <v>0</v>
      </c>
      <c r="V5961">
        <v>0</v>
      </c>
      <c r="W5961">
        <v>0</v>
      </c>
      <c r="X5961">
        <v>0</v>
      </c>
      <c r="Y5961">
        <v>4.4469459363268014</v>
      </c>
      <c r="Z5961">
        <v>0</v>
      </c>
      <c r="AA5961">
        <v>7.0203734696175788</v>
      </c>
      <c r="AB5961">
        <v>0</v>
      </c>
      <c r="AC5961">
        <v>0</v>
      </c>
      <c r="AD5961">
        <v>0</v>
      </c>
      <c r="AE5961">
        <v>11.46731940594438</v>
      </c>
    </row>
    <row r="5962" spans="1:31" x14ac:dyDescent="0.25">
      <c r="A5962">
        <v>1882941</v>
      </c>
      <c r="B5962">
        <v>1</v>
      </c>
      <c r="C5962" t="s">
        <v>80</v>
      </c>
      <c r="D5962" t="s">
        <v>97</v>
      </c>
      <c r="E5962" t="s">
        <v>169</v>
      </c>
      <c r="F5962" t="s">
        <v>16994</v>
      </c>
      <c r="G5962" t="s">
        <v>183</v>
      </c>
      <c r="H5962" t="s">
        <v>143</v>
      </c>
      <c r="I5962" t="s">
        <v>135</v>
      </c>
      <c r="J5962" t="s">
        <v>136</v>
      </c>
      <c r="K5962" t="s">
        <v>137</v>
      </c>
      <c r="L5962" t="s">
        <v>16995</v>
      </c>
      <c r="M5962" t="s">
        <v>16996</v>
      </c>
      <c r="N5962">
        <v>0.643055555</v>
      </c>
      <c r="O5962">
        <v>0</v>
      </c>
      <c r="P5962">
        <v>16</v>
      </c>
      <c r="Q5962">
        <v>0</v>
      </c>
      <c r="R5962">
        <v>61</v>
      </c>
      <c r="S5962">
        <v>0</v>
      </c>
      <c r="T5962">
        <v>8</v>
      </c>
      <c r="U5962">
        <v>0</v>
      </c>
      <c r="V5962">
        <v>0</v>
      </c>
      <c r="W5962">
        <v>0</v>
      </c>
      <c r="X5962">
        <v>6.7648383663601361</v>
      </c>
      <c r="Y5962">
        <v>0</v>
      </c>
      <c r="Z5962">
        <v>21.339180131465501</v>
      </c>
      <c r="AA5962">
        <v>0</v>
      </c>
      <c r="AB5962">
        <v>4.9153043238698686</v>
      </c>
      <c r="AC5962">
        <v>0</v>
      </c>
      <c r="AD5962">
        <v>0</v>
      </c>
      <c r="AE5962">
        <v>33.019322821695503</v>
      </c>
    </row>
    <row r="5963" spans="1:31" x14ac:dyDescent="0.25">
      <c r="A5963">
        <v>1882942</v>
      </c>
      <c r="B5963">
        <v>1</v>
      </c>
      <c r="C5963" t="s">
        <v>80</v>
      </c>
      <c r="D5963" t="s">
        <v>93</v>
      </c>
      <c r="E5963" t="s">
        <v>146</v>
      </c>
      <c r="F5963" t="s">
        <v>854</v>
      </c>
      <c r="G5963" t="s">
        <v>148</v>
      </c>
      <c r="H5963" t="s">
        <v>143</v>
      </c>
      <c r="I5963" t="s">
        <v>135</v>
      </c>
      <c r="J5963" t="s">
        <v>136</v>
      </c>
      <c r="K5963" t="s">
        <v>137</v>
      </c>
      <c r="L5963" t="s">
        <v>16997</v>
      </c>
      <c r="M5963" t="s">
        <v>16998</v>
      </c>
      <c r="N5963">
        <v>1.0744444440000001</v>
      </c>
      <c r="O5963">
        <v>0</v>
      </c>
      <c r="P5963">
        <v>187</v>
      </c>
      <c r="Q5963">
        <v>0</v>
      </c>
      <c r="R5963">
        <v>0</v>
      </c>
      <c r="S5963">
        <v>0</v>
      </c>
      <c r="T5963">
        <v>22</v>
      </c>
      <c r="U5963">
        <v>0</v>
      </c>
      <c r="V5963">
        <v>0</v>
      </c>
      <c r="W5963">
        <v>0</v>
      </c>
      <c r="X5963">
        <v>40.499203946065769</v>
      </c>
      <c r="Y5963">
        <v>0</v>
      </c>
      <c r="Z5963">
        <v>0</v>
      </c>
      <c r="AA5963">
        <v>0</v>
      </c>
      <c r="AB5963">
        <v>34.184353674467339</v>
      </c>
      <c r="AC5963">
        <v>0</v>
      </c>
      <c r="AD5963">
        <v>0</v>
      </c>
      <c r="AE5963">
        <v>74.683557620533108</v>
      </c>
    </row>
    <row r="5964" spans="1:31" x14ac:dyDescent="0.25">
      <c r="A5964">
        <v>1882943</v>
      </c>
      <c r="B5964">
        <v>1</v>
      </c>
      <c r="C5964" t="s">
        <v>81</v>
      </c>
      <c r="D5964" t="s">
        <v>113</v>
      </c>
      <c r="E5964" t="s">
        <v>169</v>
      </c>
      <c r="F5964" t="s">
        <v>13199</v>
      </c>
      <c r="G5964" t="s">
        <v>183</v>
      </c>
      <c r="H5964" t="s">
        <v>143</v>
      </c>
      <c r="I5964" t="s">
        <v>135</v>
      </c>
      <c r="J5964" t="s">
        <v>136</v>
      </c>
      <c r="K5964" t="s">
        <v>137</v>
      </c>
      <c r="L5964" t="s">
        <v>16999</v>
      </c>
      <c r="M5964" t="s">
        <v>17000</v>
      </c>
      <c r="N5964">
        <v>0.73388888799999996</v>
      </c>
      <c r="O5964">
        <v>0</v>
      </c>
      <c r="P5964">
        <v>276</v>
      </c>
      <c r="Q5964">
        <v>0</v>
      </c>
      <c r="R5964">
        <v>25</v>
      </c>
      <c r="S5964">
        <v>0</v>
      </c>
      <c r="T5964">
        <v>20</v>
      </c>
      <c r="U5964">
        <v>0</v>
      </c>
      <c r="V5964">
        <v>0</v>
      </c>
      <c r="W5964">
        <v>0</v>
      </c>
      <c r="X5964">
        <v>33.39677141627385</v>
      </c>
      <c r="Y5964">
        <v>0</v>
      </c>
      <c r="Z5964">
        <v>19.992360032921869</v>
      </c>
      <c r="AA5964">
        <v>0</v>
      </c>
      <c r="AB5964">
        <v>2.3005572080185752</v>
      </c>
      <c r="AC5964">
        <v>0</v>
      </c>
      <c r="AD5964">
        <v>0</v>
      </c>
      <c r="AE5964">
        <v>55.68968865721429</v>
      </c>
    </row>
    <row r="5965" spans="1:31" x14ac:dyDescent="0.25">
      <c r="A5965">
        <v>1882944</v>
      </c>
      <c r="B5965">
        <v>1</v>
      </c>
      <c r="C5965" t="s">
        <v>80</v>
      </c>
      <c r="D5965" t="s">
        <v>82</v>
      </c>
      <c r="E5965" t="s">
        <v>158</v>
      </c>
      <c r="F5965" t="s">
        <v>17001</v>
      </c>
      <c r="G5965" t="s">
        <v>133</v>
      </c>
      <c r="H5965" t="s">
        <v>134</v>
      </c>
      <c r="I5965" t="s">
        <v>135</v>
      </c>
      <c r="J5965" t="s">
        <v>136</v>
      </c>
      <c r="K5965" t="s">
        <v>137</v>
      </c>
      <c r="L5965" t="s">
        <v>17002</v>
      </c>
      <c r="M5965" t="s">
        <v>17003</v>
      </c>
      <c r="N5965">
        <v>1.5133333330000001</v>
      </c>
      <c r="O5965">
        <v>0</v>
      </c>
      <c r="P5965">
        <v>220</v>
      </c>
      <c r="Q5965">
        <v>0</v>
      </c>
      <c r="R5965">
        <v>0</v>
      </c>
      <c r="S5965">
        <v>2</v>
      </c>
      <c r="T5965">
        <v>117</v>
      </c>
      <c r="U5965">
        <v>0</v>
      </c>
      <c r="V5965">
        <v>0</v>
      </c>
      <c r="W5965">
        <v>0</v>
      </c>
      <c r="X5965">
        <v>72.719185619543239</v>
      </c>
      <c r="Y5965">
        <v>0</v>
      </c>
      <c r="Z5965">
        <v>0</v>
      </c>
      <c r="AA5965">
        <v>1027.3226070146306</v>
      </c>
      <c r="AB5965">
        <v>104.51794277809252</v>
      </c>
      <c r="AC5965">
        <v>0</v>
      </c>
      <c r="AD5965">
        <v>0</v>
      </c>
      <c r="AE5965">
        <v>1204.5597354122663</v>
      </c>
    </row>
    <row r="5966" spans="1:31" x14ac:dyDescent="0.25">
      <c r="A5966">
        <v>1882946</v>
      </c>
      <c r="B5966">
        <v>1</v>
      </c>
      <c r="C5966" t="s">
        <v>80</v>
      </c>
      <c r="D5966" t="s">
        <v>107</v>
      </c>
      <c r="E5966" t="s">
        <v>140</v>
      </c>
      <c r="F5966" t="s">
        <v>17004</v>
      </c>
      <c r="G5966" t="s">
        <v>200</v>
      </c>
      <c r="H5966" t="s">
        <v>143</v>
      </c>
      <c r="I5966" t="s">
        <v>135</v>
      </c>
      <c r="J5966" t="s">
        <v>136</v>
      </c>
      <c r="K5966" t="s">
        <v>137</v>
      </c>
      <c r="L5966" t="s">
        <v>17005</v>
      </c>
      <c r="M5966" t="s">
        <v>17006</v>
      </c>
      <c r="N5966">
        <v>4.3033333330000003</v>
      </c>
      <c r="O5966">
        <v>0</v>
      </c>
      <c r="P5966">
        <v>1</v>
      </c>
      <c r="Q5966">
        <v>0</v>
      </c>
      <c r="R5966">
        <v>0</v>
      </c>
      <c r="S5966">
        <v>0</v>
      </c>
      <c r="T5966">
        <v>0</v>
      </c>
      <c r="U5966">
        <v>0</v>
      </c>
      <c r="V5966">
        <v>0</v>
      </c>
      <c r="W5966">
        <v>0</v>
      </c>
      <c r="X5966">
        <v>0.49983692431014004</v>
      </c>
      <c r="Y5966">
        <v>0</v>
      </c>
      <c r="Z5966">
        <v>0</v>
      </c>
      <c r="AA5966">
        <v>0</v>
      </c>
      <c r="AB5966">
        <v>0</v>
      </c>
      <c r="AC5966">
        <v>0</v>
      </c>
      <c r="AD5966">
        <v>0</v>
      </c>
      <c r="AE5966">
        <v>0.49983692431014004</v>
      </c>
    </row>
    <row r="5967" spans="1:31" x14ac:dyDescent="0.25">
      <c r="A5967">
        <v>1882948</v>
      </c>
      <c r="B5967">
        <v>1</v>
      </c>
      <c r="C5967" t="s">
        <v>81</v>
      </c>
      <c r="D5967" t="s">
        <v>126</v>
      </c>
      <c r="E5967" t="s">
        <v>146</v>
      </c>
      <c r="F5967" t="s">
        <v>17007</v>
      </c>
      <c r="G5967" t="s">
        <v>148</v>
      </c>
      <c r="H5967" t="s">
        <v>143</v>
      </c>
      <c r="I5967" t="s">
        <v>135</v>
      </c>
      <c r="J5967" t="s">
        <v>136</v>
      </c>
      <c r="K5967" t="s">
        <v>137</v>
      </c>
      <c r="L5967" t="s">
        <v>17008</v>
      </c>
      <c r="M5967" t="s">
        <v>17009</v>
      </c>
      <c r="N5967">
        <v>1.737777777</v>
      </c>
      <c r="O5967">
        <v>0</v>
      </c>
      <c r="P5967">
        <v>21</v>
      </c>
      <c r="Q5967">
        <v>0</v>
      </c>
      <c r="R5967">
        <v>0</v>
      </c>
      <c r="S5967">
        <v>0</v>
      </c>
      <c r="T5967">
        <v>4</v>
      </c>
      <c r="U5967">
        <v>0</v>
      </c>
      <c r="V5967">
        <v>0</v>
      </c>
      <c r="W5967">
        <v>0</v>
      </c>
      <c r="X5967">
        <v>4.7268044563845288</v>
      </c>
      <c r="Y5967">
        <v>0</v>
      </c>
      <c r="Z5967">
        <v>0</v>
      </c>
      <c r="AA5967">
        <v>0</v>
      </c>
      <c r="AB5967">
        <v>3.3307605195831549</v>
      </c>
      <c r="AC5967">
        <v>0</v>
      </c>
      <c r="AD5967">
        <v>0</v>
      </c>
      <c r="AE5967">
        <v>8.0575649759676828</v>
      </c>
    </row>
    <row r="5968" spans="1:31" x14ac:dyDescent="0.25">
      <c r="A5968">
        <v>1882950</v>
      </c>
      <c r="B5968">
        <v>1</v>
      </c>
      <c r="C5968" t="s">
        <v>80</v>
      </c>
      <c r="D5968" t="s">
        <v>99</v>
      </c>
      <c r="E5968" t="s">
        <v>146</v>
      </c>
      <c r="F5968" t="s">
        <v>17010</v>
      </c>
      <c r="G5968" t="s">
        <v>148</v>
      </c>
      <c r="H5968" t="s">
        <v>143</v>
      </c>
      <c r="I5968" t="s">
        <v>135</v>
      </c>
      <c r="J5968" t="s">
        <v>136</v>
      </c>
      <c r="K5968" t="s">
        <v>137</v>
      </c>
      <c r="L5968" t="s">
        <v>17011</v>
      </c>
      <c r="M5968" t="s">
        <v>17012</v>
      </c>
      <c r="N5968">
        <v>1.5977777769999999</v>
      </c>
      <c r="O5968">
        <v>0</v>
      </c>
      <c r="P5968">
        <v>45</v>
      </c>
      <c r="Q5968">
        <v>0</v>
      </c>
      <c r="R5968">
        <v>0</v>
      </c>
      <c r="S5968">
        <v>0</v>
      </c>
      <c r="T5968">
        <v>0</v>
      </c>
      <c r="U5968">
        <v>0</v>
      </c>
      <c r="V5968">
        <v>0</v>
      </c>
      <c r="W5968">
        <v>0</v>
      </c>
      <c r="X5968">
        <v>24.443156262772483</v>
      </c>
      <c r="Y5968">
        <v>0</v>
      </c>
      <c r="Z5968">
        <v>0</v>
      </c>
      <c r="AA5968">
        <v>0</v>
      </c>
      <c r="AB5968">
        <v>0</v>
      </c>
      <c r="AC5968">
        <v>0</v>
      </c>
      <c r="AD5968">
        <v>0</v>
      </c>
      <c r="AE5968">
        <v>24.443156262772483</v>
      </c>
    </row>
    <row r="5969" spans="1:31" x14ac:dyDescent="0.25">
      <c r="A5969">
        <v>1882951</v>
      </c>
      <c r="B5969">
        <v>1</v>
      </c>
      <c r="C5969" t="s">
        <v>81</v>
      </c>
      <c r="D5969" t="s">
        <v>127</v>
      </c>
      <c r="E5969" t="s">
        <v>146</v>
      </c>
      <c r="F5969" t="s">
        <v>17013</v>
      </c>
      <c r="G5969" t="s">
        <v>148</v>
      </c>
      <c r="H5969" t="s">
        <v>143</v>
      </c>
      <c r="I5969" t="s">
        <v>135</v>
      </c>
      <c r="J5969" t="s">
        <v>136</v>
      </c>
      <c r="K5969" t="s">
        <v>137</v>
      </c>
      <c r="L5969" t="s">
        <v>17014</v>
      </c>
      <c r="M5969" t="s">
        <v>17015</v>
      </c>
      <c r="N5969">
        <v>2.244722222</v>
      </c>
      <c r="O5969">
        <v>0</v>
      </c>
      <c r="P5969">
        <v>74</v>
      </c>
      <c r="Q5969">
        <v>0</v>
      </c>
      <c r="R5969">
        <v>0</v>
      </c>
      <c r="S5969">
        <v>0</v>
      </c>
      <c r="T5969">
        <v>8</v>
      </c>
      <c r="U5969">
        <v>0</v>
      </c>
      <c r="V5969">
        <v>0</v>
      </c>
      <c r="W5969">
        <v>0</v>
      </c>
      <c r="X5969">
        <v>38.502177787170233</v>
      </c>
      <c r="Y5969">
        <v>0</v>
      </c>
      <c r="Z5969">
        <v>0</v>
      </c>
      <c r="AA5969">
        <v>0</v>
      </c>
      <c r="AB5969">
        <v>10.97946597064084</v>
      </c>
      <c r="AC5969">
        <v>0</v>
      </c>
      <c r="AD5969">
        <v>0</v>
      </c>
      <c r="AE5969">
        <v>49.481643757811071</v>
      </c>
    </row>
    <row r="5970" spans="1:31" x14ac:dyDescent="0.25">
      <c r="A5970">
        <v>1882952</v>
      </c>
      <c r="B5970">
        <v>1</v>
      </c>
      <c r="C5970" t="s">
        <v>81</v>
      </c>
      <c r="D5970" t="s">
        <v>127</v>
      </c>
      <c r="E5970" t="s">
        <v>146</v>
      </c>
      <c r="F5970" t="s">
        <v>17016</v>
      </c>
      <c r="G5970" t="s">
        <v>148</v>
      </c>
      <c r="H5970" t="s">
        <v>143</v>
      </c>
      <c r="I5970" t="s">
        <v>135</v>
      </c>
      <c r="J5970" t="s">
        <v>136</v>
      </c>
      <c r="K5970" t="s">
        <v>137</v>
      </c>
      <c r="L5970" t="s">
        <v>17017</v>
      </c>
      <c r="M5970" t="s">
        <v>17018</v>
      </c>
      <c r="N5970">
        <v>2.2688888880000002</v>
      </c>
      <c r="O5970">
        <v>0</v>
      </c>
      <c r="P5970">
        <v>116</v>
      </c>
      <c r="Q5970">
        <v>0</v>
      </c>
      <c r="R5970">
        <v>0</v>
      </c>
      <c r="S5970">
        <v>0</v>
      </c>
      <c r="T5970">
        <v>8</v>
      </c>
      <c r="U5970">
        <v>0</v>
      </c>
      <c r="V5970">
        <v>0</v>
      </c>
      <c r="W5970">
        <v>0</v>
      </c>
      <c r="X5970">
        <v>56.327423426349647</v>
      </c>
      <c r="Y5970">
        <v>0</v>
      </c>
      <c r="Z5970">
        <v>0</v>
      </c>
      <c r="AA5970">
        <v>0</v>
      </c>
      <c r="AB5970">
        <v>6.8579883237070902</v>
      </c>
      <c r="AC5970">
        <v>0</v>
      </c>
      <c r="AD5970">
        <v>0</v>
      </c>
      <c r="AE5970">
        <v>63.185411750056737</v>
      </c>
    </row>
    <row r="5971" spans="1:31" x14ac:dyDescent="0.25">
      <c r="A5971">
        <v>1882954</v>
      </c>
      <c r="B5971">
        <v>1</v>
      </c>
      <c r="C5971" t="s">
        <v>81</v>
      </c>
      <c r="D5971" t="s">
        <v>128</v>
      </c>
      <c r="E5971" t="s">
        <v>146</v>
      </c>
      <c r="F5971" t="s">
        <v>17019</v>
      </c>
      <c r="G5971" t="s">
        <v>148</v>
      </c>
      <c r="H5971" t="s">
        <v>143</v>
      </c>
      <c r="I5971" t="s">
        <v>135</v>
      </c>
      <c r="J5971" t="s">
        <v>136</v>
      </c>
      <c r="K5971" t="s">
        <v>137</v>
      </c>
      <c r="L5971" t="s">
        <v>17020</v>
      </c>
      <c r="M5971" t="s">
        <v>17021</v>
      </c>
      <c r="N5971">
        <v>1.2905555550000001</v>
      </c>
      <c r="O5971">
        <v>0</v>
      </c>
      <c r="P5971">
        <v>26</v>
      </c>
      <c r="Q5971">
        <v>0</v>
      </c>
      <c r="R5971">
        <v>0</v>
      </c>
      <c r="S5971">
        <v>0</v>
      </c>
      <c r="T5971">
        <v>6</v>
      </c>
      <c r="U5971">
        <v>0</v>
      </c>
      <c r="V5971">
        <v>0</v>
      </c>
      <c r="W5971">
        <v>0</v>
      </c>
      <c r="X5971">
        <v>8.7608579174552119</v>
      </c>
      <c r="Y5971">
        <v>0</v>
      </c>
      <c r="Z5971">
        <v>0</v>
      </c>
      <c r="AA5971">
        <v>0</v>
      </c>
      <c r="AB5971">
        <v>4.4379883743704136</v>
      </c>
      <c r="AC5971">
        <v>0</v>
      </c>
      <c r="AD5971">
        <v>0</v>
      </c>
      <c r="AE5971">
        <v>13.198846291825625</v>
      </c>
    </row>
    <row r="5972" spans="1:31" x14ac:dyDescent="0.25">
      <c r="A5972">
        <v>1882955</v>
      </c>
      <c r="B5972">
        <v>1</v>
      </c>
      <c r="C5972" t="s">
        <v>80</v>
      </c>
      <c r="D5972" t="s">
        <v>92</v>
      </c>
      <c r="E5972" t="s">
        <v>146</v>
      </c>
      <c r="F5972" t="s">
        <v>17022</v>
      </c>
      <c r="G5972" t="s">
        <v>148</v>
      </c>
      <c r="H5972" t="s">
        <v>143</v>
      </c>
      <c r="I5972" t="s">
        <v>135</v>
      </c>
      <c r="J5972" t="s">
        <v>136</v>
      </c>
      <c r="K5972" t="s">
        <v>137</v>
      </c>
      <c r="L5972" t="s">
        <v>17023</v>
      </c>
      <c r="M5972" t="s">
        <v>17024</v>
      </c>
      <c r="N5972">
        <v>1.4555555549999999</v>
      </c>
      <c r="O5972">
        <v>0</v>
      </c>
      <c r="P5972">
        <v>1</v>
      </c>
      <c r="Q5972">
        <v>0</v>
      </c>
      <c r="R5972">
        <v>8</v>
      </c>
      <c r="S5972">
        <v>0</v>
      </c>
      <c r="T5972">
        <v>0</v>
      </c>
      <c r="U5972">
        <v>0</v>
      </c>
      <c r="V5972">
        <v>0</v>
      </c>
      <c r="W5972">
        <v>0</v>
      </c>
      <c r="X5972">
        <v>1.7176658469945E-2</v>
      </c>
      <c r="Y5972">
        <v>0</v>
      </c>
      <c r="Z5972">
        <v>10.655490275342578</v>
      </c>
      <c r="AA5972">
        <v>0</v>
      </c>
      <c r="AB5972">
        <v>0</v>
      </c>
      <c r="AC5972">
        <v>0</v>
      </c>
      <c r="AD5972">
        <v>0</v>
      </c>
      <c r="AE5972">
        <v>10.672666933812522</v>
      </c>
    </row>
    <row r="5973" spans="1:31" x14ac:dyDescent="0.25">
      <c r="A5973">
        <v>1882956</v>
      </c>
      <c r="B5973">
        <v>1</v>
      </c>
      <c r="C5973" t="s">
        <v>80</v>
      </c>
      <c r="D5973" t="s">
        <v>96</v>
      </c>
      <c r="E5973" t="s">
        <v>131</v>
      </c>
      <c r="F5973" t="s">
        <v>17025</v>
      </c>
      <c r="G5973" t="s">
        <v>133</v>
      </c>
      <c r="H5973" t="s">
        <v>134</v>
      </c>
      <c r="I5973" t="s">
        <v>135</v>
      </c>
      <c r="J5973" t="s">
        <v>136</v>
      </c>
      <c r="K5973" t="s">
        <v>137</v>
      </c>
      <c r="L5973" t="s">
        <v>17026</v>
      </c>
      <c r="M5973" t="s">
        <v>17027</v>
      </c>
      <c r="N5973">
        <v>1.0024999999999999</v>
      </c>
      <c r="O5973">
        <v>2</v>
      </c>
      <c r="P5973">
        <v>104</v>
      </c>
      <c r="Q5973">
        <v>1</v>
      </c>
      <c r="R5973">
        <v>160</v>
      </c>
      <c r="S5973">
        <v>1</v>
      </c>
      <c r="T5973">
        <v>28</v>
      </c>
      <c r="U5973">
        <v>0</v>
      </c>
      <c r="V5973">
        <v>0</v>
      </c>
      <c r="W5973">
        <v>42.663970653631402</v>
      </c>
      <c r="X5973">
        <v>56.037691865384872</v>
      </c>
      <c r="Y5973">
        <v>1.0501888216692752</v>
      </c>
      <c r="Z5973">
        <v>144.36798499985377</v>
      </c>
      <c r="AA5973">
        <v>20.079468717661285</v>
      </c>
      <c r="AB5973">
        <v>80.692715936640212</v>
      </c>
      <c r="AC5973">
        <v>0</v>
      </c>
      <c r="AD5973">
        <v>0</v>
      </c>
      <c r="AE5973">
        <v>344.89202099484078</v>
      </c>
    </row>
    <row r="5974" spans="1:31" x14ac:dyDescent="0.25">
      <c r="A5974">
        <v>1882960</v>
      </c>
      <c r="B5974">
        <v>1</v>
      </c>
      <c r="C5974" t="s">
        <v>81</v>
      </c>
      <c r="D5974" t="s">
        <v>118</v>
      </c>
      <c r="E5974" t="s">
        <v>140</v>
      </c>
      <c r="F5974" t="s">
        <v>17028</v>
      </c>
      <c r="G5974" t="s">
        <v>163</v>
      </c>
      <c r="H5974" t="s">
        <v>143</v>
      </c>
      <c r="I5974" t="s">
        <v>135</v>
      </c>
      <c r="J5974" t="s">
        <v>136</v>
      </c>
      <c r="K5974" t="s">
        <v>137</v>
      </c>
      <c r="L5974" t="s">
        <v>17029</v>
      </c>
      <c r="M5974" t="s">
        <v>17030</v>
      </c>
      <c r="N5974">
        <v>1.041388888</v>
      </c>
      <c r="O5974">
        <v>0</v>
      </c>
      <c r="P5974">
        <v>11</v>
      </c>
      <c r="Q5974">
        <v>0</v>
      </c>
      <c r="R5974">
        <v>0</v>
      </c>
      <c r="S5974">
        <v>0</v>
      </c>
      <c r="T5974">
        <v>0</v>
      </c>
      <c r="U5974">
        <v>0</v>
      </c>
      <c r="V5974">
        <v>0</v>
      </c>
      <c r="W5974">
        <v>0</v>
      </c>
      <c r="X5974">
        <v>2.9344678994239266</v>
      </c>
      <c r="Y5974">
        <v>0</v>
      </c>
      <c r="Z5974">
        <v>0</v>
      </c>
      <c r="AA5974">
        <v>0</v>
      </c>
      <c r="AB5974">
        <v>0</v>
      </c>
      <c r="AC5974">
        <v>0</v>
      </c>
      <c r="AD5974">
        <v>0</v>
      </c>
      <c r="AE5974">
        <v>2.9344678994239266</v>
      </c>
    </row>
    <row r="5975" spans="1:31" x14ac:dyDescent="0.25">
      <c r="A5975">
        <v>1882961</v>
      </c>
      <c r="B5975">
        <v>1</v>
      </c>
      <c r="C5975" t="s">
        <v>81</v>
      </c>
      <c r="D5975" t="s">
        <v>123</v>
      </c>
      <c r="E5975" t="s">
        <v>158</v>
      </c>
      <c r="F5975" t="s">
        <v>2103</v>
      </c>
      <c r="G5975" t="s">
        <v>133</v>
      </c>
      <c r="H5975" t="s">
        <v>134</v>
      </c>
      <c r="I5975" t="s">
        <v>135</v>
      </c>
      <c r="J5975" t="s">
        <v>136</v>
      </c>
      <c r="K5975" t="s">
        <v>137</v>
      </c>
      <c r="L5975" t="s">
        <v>17031</v>
      </c>
      <c r="M5975" t="s">
        <v>17032</v>
      </c>
      <c r="N5975">
        <v>0.67888888800000002</v>
      </c>
      <c r="O5975">
        <v>5</v>
      </c>
      <c r="P5975">
        <v>7</v>
      </c>
      <c r="Q5975">
        <v>178</v>
      </c>
      <c r="R5975">
        <v>128</v>
      </c>
      <c r="S5975">
        <v>28</v>
      </c>
      <c r="T5975">
        <v>15</v>
      </c>
      <c r="U5975">
        <v>0</v>
      </c>
      <c r="V5975">
        <v>0</v>
      </c>
      <c r="W5975">
        <v>4.0123518355618604</v>
      </c>
      <c r="X5975">
        <v>6.6600517183296857</v>
      </c>
      <c r="Y5975">
        <v>182.20927099741431</v>
      </c>
      <c r="Z5975">
        <v>189.98351831170379</v>
      </c>
      <c r="AA5975">
        <v>24.516546934986632</v>
      </c>
      <c r="AB5975">
        <v>20.953118337746997</v>
      </c>
      <c r="AC5975">
        <v>0</v>
      </c>
      <c r="AD5975">
        <v>0</v>
      </c>
      <c r="AE5975">
        <v>428.33485813574327</v>
      </c>
    </row>
    <row r="5976" spans="1:31" x14ac:dyDescent="0.25">
      <c r="A5976">
        <v>1882964</v>
      </c>
      <c r="B5976">
        <v>1</v>
      </c>
      <c r="C5976" t="s">
        <v>80</v>
      </c>
      <c r="D5976" t="s">
        <v>95</v>
      </c>
      <c r="E5976" t="s">
        <v>210</v>
      </c>
      <c r="F5976" t="s">
        <v>14609</v>
      </c>
      <c r="G5976" t="s">
        <v>133</v>
      </c>
      <c r="H5976" t="s">
        <v>134</v>
      </c>
      <c r="I5976" t="s">
        <v>135</v>
      </c>
      <c r="J5976" t="s">
        <v>136</v>
      </c>
      <c r="K5976" t="s">
        <v>137</v>
      </c>
      <c r="L5976" t="s">
        <v>17033</v>
      </c>
      <c r="M5976" t="s">
        <v>17034</v>
      </c>
      <c r="N5976">
        <v>8.9722222000000004E-2</v>
      </c>
      <c r="O5976">
        <v>3</v>
      </c>
      <c r="P5976">
        <v>390</v>
      </c>
      <c r="Q5976">
        <v>7</v>
      </c>
      <c r="R5976">
        <v>2</v>
      </c>
      <c r="S5976">
        <v>30</v>
      </c>
      <c r="T5976">
        <v>15</v>
      </c>
      <c r="U5976">
        <v>4</v>
      </c>
      <c r="V5976">
        <v>0</v>
      </c>
      <c r="W5976">
        <v>0.15941956596647999</v>
      </c>
      <c r="X5976">
        <v>9.7637167851157152</v>
      </c>
      <c r="Y5976">
        <v>10.678841535601707</v>
      </c>
      <c r="Z5976">
        <v>0.28486129053992643</v>
      </c>
      <c r="AA5976">
        <v>30.12898347771225</v>
      </c>
      <c r="AB5976">
        <v>0.93199716096214213</v>
      </c>
      <c r="AC5976">
        <v>16.828687394733858</v>
      </c>
      <c r="AD5976">
        <v>0</v>
      </c>
      <c r="AE5976">
        <v>68.776507210632076</v>
      </c>
    </row>
    <row r="5977" spans="1:31" x14ac:dyDescent="0.25">
      <c r="A5977">
        <v>1882965</v>
      </c>
      <c r="B5977">
        <v>1</v>
      </c>
      <c r="C5977" t="s">
        <v>80</v>
      </c>
      <c r="D5977" t="s">
        <v>95</v>
      </c>
      <c r="E5977" t="s">
        <v>210</v>
      </c>
      <c r="F5977" t="s">
        <v>17035</v>
      </c>
      <c r="G5977" t="s">
        <v>133</v>
      </c>
      <c r="H5977" t="s">
        <v>134</v>
      </c>
      <c r="I5977" t="s">
        <v>135</v>
      </c>
      <c r="J5977" t="s">
        <v>136</v>
      </c>
      <c r="K5977" t="s">
        <v>137</v>
      </c>
      <c r="L5977" t="s">
        <v>17033</v>
      </c>
      <c r="M5977" t="s">
        <v>17036</v>
      </c>
      <c r="N5977">
        <v>0.266666666</v>
      </c>
      <c r="O5977">
        <v>0</v>
      </c>
      <c r="P5977">
        <v>0</v>
      </c>
      <c r="Q5977">
        <v>0</v>
      </c>
      <c r="R5977">
        <v>0</v>
      </c>
      <c r="S5977">
        <v>1</v>
      </c>
      <c r="T5977">
        <v>0</v>
      </c>
      <c r="U5977">
        <v>2</v>
      </c>
      <c r="V5977">
        <v>0</v>
      </c>
      <c r="W5977">
        <v>0</v>
      </c>
      <c r="X5977">
        <v>0</v>
      </c>
      <c r="Y5977">
        <v>0</v>
      </c>
      <c r="Z5977">
        <v>0</v>
      </c>
      <c r="AA5977">
        <v>0.91551581226807999</v>
      </c>
      <c r="AB5977">
        <v>0</v>
      </c>
      <c r="AC5977">
        <v>5.7543368541304796</v>
      </c>
      <c r="AD5977">
        <v>0</v>
      </c>
      <c r="AE5977">
        <v>6.66985266639856</v>
      </c>
    </row>
    <row r="5978" spans="1:31" x14ac:dyDescent="0.25">
      <c r="A5978">
        <v>1882966</v>
      </c>
      <c r="B5978">
        <v>1</v>
      </c>
      <c r="C5978" t="s">
        <v>80</v>
      </c>
      <c r="D5978" t="s">
        <v>96</v>
      </c>
      <c r="E5978" t="s">
        <v>222</v>
      </c>
      <c r="F5978" t="s">
        <v>1821</v>
      </c>
      <c r="G5978" t="s">
        <v>148</v>
      </c>
      <c r="H5978" t="s">
        <v>143</v>
      </c>
      <c r="I5978" t="s">
        <v>135</v>
      </c>
      <c r="J5978" t="s">
        <v>136</v>
      </c>
      <c r="K5978" t="s">
        <v>137</v>
      </c>
      <c r="L5978" t="s">
        <v>17037</v>
      </c>
      <c r="M5978" t="s">
        <v>17038</v>
      </c>
      <c r="N5978">
        <v>3.8830555549999999</v>
      </c>
      <c r="O5978">
        <v>0</v>
      </c>
      <c r="P5978">
        <v>37</v>
      </c>
      <c r="Q5978">
        <v>0</v>
      </c>
      <c r="R5978">
        <v>0</v>
      </c>
      <c r="S5978">
        <v>0</v>
      </c>
      <c r="T5978">
        <v>20</v>
      </c>
      <c r="U5978">
        <v>0</v>
      </c>
      <c r="V5978">
        <v>0</v>
      </c>
      <c r="W5978">
        <v>0</v>
      </c>
      <c r="X5978">
        <v>81.010002325405139</v>
      </c>
      <c r="Y5978">
        <v>0</v>
      </c>
      <c r="Z5978">
        <v>0</v>
      </c>
      <c r="AA5978">
        <v>0</v>
      </c>
      <c r="AB5978">
        <v>133.03266163848872</v>
      </c>
      <c r="AC5978">
        <v>0</v>
      </c>
      <c r="AD5978">
        <v>0</v>
      </c>
      <c r="AE5978">
        <v>214.04266396389386</v>
      </c>
    </row>
    <row r="5979" spans="1:31" x14ac:dyDescent="0.25">
      <c r="A5979">
        <v>1882968</v>
      </c>
      <c r="B5979">
        <v>1</v>
      </c>
      <c r="C5979" t="s">
        <v>80</v>
      </c>
      <c r="D5979" t="s">
        <v>93</v>
      </c>
      <c r="E5979" t="s">
        <v>146</v>
      </c>
      <c r="F5979" t="s">
        <v>17039</v>
      </c>
      <c r="G5979" t="s">
        <v>148</v>
      </c>
      <c r="H5979" t="s">
        <v>143</v>
      </c>
      <c r="I5979" t="s">
        <v>135</v>
      </c>
      <c r="J5979" t="s">
        <v>136</v>
      </c>
      <c r="K5979" t="s">
        <v>137</v>
      </c>
      <c r="L5979" t="s">
        <v>17040</v>
      </c>
      <c r="M5979" t="s">
        <v>17041</v>
      </c>
      <c r="N5979">
        <v>3.0383333330000002</v>
      </c>
      <c r="O5979">
        <v>0</v>
      </c>
      <c r="P5979">
        <v>0</v>
      </c>
      <c r="Q5979">
        <v>0</v>
      </c>
      <c r="R5979">
        <v>0</v>
      </c>
      <c r="S5979">
        <v>0</v>
      </c>
      <c r="T5979">
        <v>3</v>
      </c>
      <c r="U5979">
        <v>0</v>
      </c>
      <c r="V5979">
        <v>0</v>
      </c>
      <c r="W5979">
        <v>0</v>
      </c>
      <c r="X5979">
        <v>0</v>
      </c>
      <c r="Y5979">
        <v>0</v>
      </c>
      <c r="Z5979">
        <v>0</v>
      </c>
      <c r="AA5979">
        <v>0</v>
      </c>
      <c r="AB5979">
        <v>5.1547261113389977</v>
      </c>
      <c r="AC5979">
        <v>0</v>
      </c>
      <c r="AD5979">
        <v>0</v>
      </c>
      <c r="AE5979">
        <v>5.1547261113389977</v>
      </c>
    </row>
    <row r="5980" spans="1:31" x14ac:dyDescent="0.25">
      <c r="A5980">
        <v>1882969</v>
      </c>
      <c r="B5980">
        <v>1</v>
      </c>
      <c r="C5980" t="s">
        <v>80</v>
      </c>
      <c r="D5980" t="s">
        <v>96</v>
      </c>
      <c r="E5980" t="s">
        <v>222</v>
      </c>
      <c r="F5980" t="s">
        <v>17042</v>
      </c>
      <c r="G5980" t="s">
        <v>564</v>
      </c>
      <c r="H5980" t="s">
        <v>143</v>
      </c>
      <c r="I5980" t="s">
        <v>135</v>
      </c>
      <c r="J5980" t="s">
        <v>136</v>
      </c>
      <c r="K5980" t="s">
        <v>137</v>
      </c>
      <c r="L5980" t="s">
        <v>17043</v>
      </c>
      <c r="M5980" t="s">
        <v>17044</v>
      </c>
      <c r="N5980">
        <v>3.128333333</v>
      </c>
      <c r="O5980">
        <v>0</v>
      </c>
      <c r="P5980">
        <v>4</v>
      </c>
      <c r="Q5980">
        <v>0</v>
      </c>
      <c r="R5980">
        <v>0</v>
      </c>
      <c r="S5980">
        <v>0</v>
      </c>
      <c r="T5980">
        <v>0</v>
      </c>
      <c r="U5980">
        <v>0</v>
      </c>
      <c r="V5980">
        <v>0</v>
      </c>
      <c r="W5980">
        <v>0</v>
      </c>
      <c r="X5980">
        <v>4.1850503928931833</v>
      </c>
      <c r="Y5980">
        <v>0</v>
      </c>
      <c r="Z5980">
        <v>0</v>
      </c>
      <c r="AA5980">
        <v>0</v>
      </c>
      <c r="AB5980">
        <v>0</v>
      </c>
      <c r="AC5980">
        <v>0</v>
      </c>
      <c r="AD5980">
        <v>0</v>
      </c>
      <c r="AE5980">
        <v>4.1850503928931833</v>
      </c>
    </row>
    <row r="5981" spans="1:31" x14ac:dyDescent="0.25">
      <c r="A5981">
        <v>1882970</v>
      </c>
      <c r="B5981">
        <v>1</v>
      </c>
      <c r="C5981" t="s">
        <v>80</v>
      </c>
      <c r="D5981" t="s">
        <v>95</v>
      </c>
      <c r="E5981" t="s">
        <v>229</v>
      </c>
      <c r="F5981" t="s">
        <v>9060</v>
      </c>
      <c r="G5981" t="s">
        <v>900</v>
      </c>
      <c r="H5981" t="s">
        <v>134</v>
      </c>
      <c r="I5981" t="s">
        <v>135</v>
      </c>
      <c r="J5981" t="s">
        <v>136</v>
      </c>
      <c r="K5981" t="s">
        <v>137</v>
      </c>
      <c r="L5981" t="s">
        <v>17045</v>
      </c>
      <c r="M5981" t="s">
        <v>17046</v>
      </c>
      <c r="N5981">
        <v>0.74604527700000001</v>
      </c>
      <c r="O5981">
        <v>7</v>
      </c>
      <c r="P5981">
        <v>3976</v>
      </c>
      <c r="Q5981">
        <v>2</v>
      </c>
      <c r="R5981">
        <v>44</v>
      </c>
      <c r="S5981">
        <v>17</v>
      </c>
      <c r="T5981">
        <v>236</v>
      </c>
      <c r="U5981">
        <v>3</v>
      </c>
      <c r="V5981">
        <v>1</v>
      </c>
      <c r="W5981">
        <v>12.02801294187703</v>
      </c>
      <c r="X5981">
        <v>828.34913184494337</v>
      </c>
      <c r="Y5981">
        <v>0.65342630784383748</v>
      </c>
      <c r="Z5981">
        <v>16.169273034548244</v>
      </c>
      <c r="AA5981">
        <v>77.013812420489856</v>
      </c>
      <c r="AB5981">
        <v>196.04808009766259</v>
      </c>
      <c r="AC5981">
        <v>136.12291756661847</v>
      </c>
      <c r="AD5981">
        <v>0.23121682939845001</v>
      </c>
      <c r="AE5981">
        <v>1266.615871043382</v>
      </c>
    </row>
    <row r="5982" spans="1:31" x14ac:dyDescent="0.25">
      <c r="A5982">
        <v>1882971</v>
      </c>
      <c r="B5982">
        <v>1</v>
      </c>
      <c r="C5982" t="s">
        <v>80</v>
      </c>
      <c r="D5982" t="s">
        <v>96</v>
      </c>
      <c r="E5982" t="s">
        <v>140</v>
      </c>
      <c r="F5982" t="s">
        <v>17047</v>
      </c>
      <c r="G5982" t="s">
        <v>142</v>
      </c>
      <c r="H5982" t="s">
        <v>143</v>
      </c>
      <c r="I5982" t="s">
        <v>135</v>
      </c>
      <c r="J5982" t="s">
        <v>136</v>
      </c>
      <c r="K5982" t="s">
        <v>137</v>
      </c>
      <c r="L5982" t="s">
        <v>17048</v>
      </c>
      <c r="M5982" t="s">
        <v>17049</v>
      </c>
      <c r="N5982">
        <v>5.7649999999999997</v>
      </c>
      <c r="O5982">
        <v>0</v>
      </c>
      <c r="P5982">
        <v>1</v>
      </c>
      <c r="Q5982">
        <v>0</v>
      </c>
      <c r="R5982">
        <v>0</v>
      </c>
      <c r="S5982">
        <v>0</v>
      </c>
      <c r="T5982">
        <v>0</v>
      </c>
      <c r="U5982">
        <v>0</v>
      </c>
      <c r="V5982">
        <v>0</v>
      </c>
      <c r="W5982">
        <v>0</v>
      </c>
      <c r="X5982">
        <v>1.6177123405181733</v>
      </c>
      <c r="Y5982">
        <v>0</v>
      </c>
      <c r="Z5982">
        <v>0</v>
      </c>
      <c r="AA5982">
        <v>0</v>
      </c>
      <c r="AB5982">
        <v>0</v>
      </c>
      <c r="AC5982">
        <v>0</v>
      </c>
      <c r="AD5982">
        <v>0</v>
      </c>
      <c r="AE5982">
        <v>1.6177123405181733</v>
      </c>
    </row>
    <row r="5983" spans="1:31" x14ac:dyDescent="0.25">
      <c r="A5983">
        <v>1882973</v>
      </c>
      <c r="B5983">
        <v>1</v>
      </c>
      <c r="C5983" t="s">
        <v>80</v>
      </c>
      <c r="D5983" t="s">
        <v>108</v>
      </c>
      <c r="E5983" t="s">
        <v>169</v>
      </c>
      <c r="F5983" t="s">
        <v>13867</v>
      </c>
      <c r="G5983" t="s">
        <v>183</v>
      </c>
      <c r="H5983" t="s">
        <v>143</v>
      </c>
      <c r="I5983" t="s">
        <v>135</v>
      </c>
      <c r="J5983" t="s">
        <v>136</v>
      </c>
      <c r="K5983" t="s">
        <v>137</v>
      </c>
      <c r="L5983" t="s">
        <v>17050</v>
      </c>
      <c r="M5983" t="s">
        <v>17051</v>
      </c>
      <c r="N5983">
        <v>1.6377777769999999</v>
      </c>
      <c r="O5983">
        <v>0</v>
      </c>
      <c r="P5983">
        <v>25</v>
      </c>
      <c r="Q5983">
        <v>0</v>
      </c>
      <c r="R5983">
        <v>22</v>
      </c>
      <c r="S5983">
        <v>0</v>
      </c>
      <c r="T5983">
        <v>5</v>
      </c>
      <c r="U5983">
        <v>0</v>
      </c>
      <c r="V5983">
        <v>0</v>
      </c>
      <c r="W5983">
        <v>0</v>
      </c>
      <c r="X5983">
        <v>9.8536164734225835</v>
      </c>
      <c r="Y5983">
        <v>0</v>
      </c>
      <c r="Z5983">
        <v>82.492340040447829</v>
      </c>
      <c r="AA5983">
        <v>0</v>
      </c>
      <c r="AB5983">
        <v>2.2911401309429844</v>
      </c>
      <c r="AC5983">
        <v>0</v>
      </c>
      <c r="AD5983">
        <v>0</v>
      </c>
      <c r="AE5983">
        <v>94.637096644813397</v>
      </c>
    </row>
    <row r="5984" spans="1:31" x14ac:dyDescent="0.25">
      <c r="A5984">
        <v>1882977</v>
      </c>
      <c r="B5984">
        <v>1</v>
      </c>
      <c r="C5984" t="s">
        <v>81</v>
      </c>
      <c r="D5984" t="s">
        <v>119</v>
      </c>
      <c r="E5984" t="s">
        <v>169</v>
      </c>
      <c r="F5984" t="s">
        <v>2303</v>
      </c>
      <c r="G5984" t="s">
        <v>183</v>
      </c>
      <c r="H5984" t="s">
        <v>143</v>
      </c>
      <c r="I5984" t="s">
        <v>135</v>
      </c>
      <c r="J5984" t="s">
        <v>136</v>
      </c>
      <c r="K5984" t="s">
        <v>137</v>
      </c>
      <c r="L5984" t="s">
        <v>17052</v>
      </c>
      <c r="M5984" t="s">
        <v>17053</v>
      </c>
      <c r="N5984">
        <v>1.598333333</v>
      </c>
      <c r="O5984">
        <v>0</v>
      </c>
      <c r="P5984">
        <v>38</v>
      </c>
      <c r="Q5984">
        <v>0</v>
      </c>
      <c r="R5984">
        <v>6</v>
      </c>
      <c r="S5984">
        <v>0</v>
      </c>
      <c r="T5984">
        <v>0</v>
      </c>
      <c r="U5984">
        <v>0</v>
      </c>
      <c r="V5984">
        <v>0</v>
      </c>
      <c r="W5984">
        <v>0</v>
      </c>
      <c r="X5984">
        <v>23.802635465816177</v>
      </c>
      <c r="Y5984">
        <v>0</v>
      </c>
      <c r="Z5984">
        <v>35.354553133685329</v>
      </c>
      <c r="AA5984">
        <v>0</v>
      </c>
      <c r="AB5984">
        <v>0</v>
      </c>
      <c r="AC5984">
        <v>0</v>
      </c>
      <c r="AD5984">
        <v>0</v>
      </c>
      <c r="AE5984">
        <v>59.157188599501509</v>
      </c>
    </row>
    <row r="5985" spans="1:31" x14ac:dyDescent="0.25">
      <c r="A5985">
        <v>1882978</v>
      </c>
      <c r="B5985">
        <v>1</v>
      </c>
      <c r="C5985" t="s">
        <v>81</v>
      </c>
      <c r="D5985" t="s">
        <v>128</v>
      </c>
      <c r="E5985" t="s">
        <v>169</v>
      </c>
      <c r="F5985" t="s">
        <v>17054</v>
      </c>
      <c r="G5985" t="s">
        <v>183</v>
      </c>
      <c r="H5985" t="s">
        <v>143</v>
      </c>
      <c r="I5985" t="s">
        <v>135</v>
      </c>
      <c r="J5985" t="s">
        <v>136</v>
      </c>
      <c r="K5985" t="s">
        <v>137</v>
      </c>
      <c r="L5985" t="s">
        <v>17055</v>
      </c>
      <c r="M5985" t="s">
        <v>17056</v>
      </c>
      <c r="N5985">
        <v>1.1316666660000001</v>
      </c>
      <c r="O5985">
        <v>0</v>
      </c>
      <c r="P5985">
        <v>543</v>
      </c>
      <c r="Q5985">
        <v>0</v>
      </c>
      <c r="R5985">
        <v>0</v>
      </c>
      <c r="S5985">
        <v>0</v>
      </c>
      <c r="T5985">
        <v>48</v>
      </c>
      <c r="U5985">
        <v>0</v>
      </c>
      <c r="V5985">
        <v>0</v>
      </c>
      <c r="W5985">
        <v>0</v>
      </c>
      <c r="X5985">
        <v>175.51670105792468</v>
      </c>
      <c r="Y5985">
        <v>0</v>
      </c>
      <c r="Z5985">
        <v>0</v>
      </c>
      <c r="AA5985">
        <v>0</v>
      </c>
      <c r="AB5985">
        <v>43.920758198756594</v>
      </c>
      <c r="AC5985">
        <v>0</v>
      </c>
      <c r="AD5985">
        <v>0</v>
      </c>
      <c r="AE5985">
        <v>219.43745925668128</v>
      </c>
    </row>
    <row r="5986" spans="1:31" x14ac:dyDescent="0.25">
      <c r="A5986">
        <v>1882981</v>
      </c>
      <c r="B5986">
        <v>1</v>
      </c>
      <c r="C5986" t="s">
        <v>80</v>
      </c>
      <c r="D5986" t="s">
        <v>104</v>
      </c>
      <c r="E5986" t="s">
        <v>146</v>
      </c>
      <c r="F5986" t="s">
        <v>17057</v>
      </c>
      <c r="G5986" t="s">
        <v>148</v>
      </c>
      <c r="H5986" t="s">
        <v>143</v>
      </c>
      <c r="I5986" t="s">
        <v>135</v>
      </c>
      <c r="J5986" t="s">
        <v>136</v>
      </c>
      <c r="K5986" t="s">
        <v>137</v>
      </c>
      <c r="L5986" t="s">
        <v>17058</v>
      </c>
      <c r="M5986" t="s">
        <v>17059</v>
      </c>
      <c r="N5986">
        <v>3.0752777770000002</v>
      </c>
      <c r="O5986">
        <v>0</v>
      </c>
      <c r="P5986">
        <v>94</v>
      </c>
      <c r="Q5986">
        <v>0</v>
      </c>
      <c r="R5986">
        <v>0</v>
      </c>
      <c r="S5986">
        <v>0</v>
      </c>
      <c r="T5986">
        <v>0</v>
      </c>
      <c r="U5986">
        <v>0</v>
      </c>
      <c r="V5986">
        <v>0</v>
      </c>
      <c r="W5986">
        <v>0</v>
      </c>
      <c r="X5986">
        <v>78.111513163792196</v>
      </c>
      <c r="Y5986">
        <v>0</v>
      </c>
      <c r="Z5986">
        <v>0</v>
      </c>
      <c r="AA5986">
        <v>0</v>
      </c>
      <c r="AB5986">
        <v>0</v>
      </c>
      <c r="AC5986">
        <v>0</v>
      </c>
      <c r="AD5986">
        <v>0</v>
      </c>
      <c r="AE5986">
        <v>78.111513163792196</v>
      </c>
    </row>
    <row r="5987" spans="1:31" x14ac:dyDescent="0.25">
      <c r="A5987">
        <v>1882982</v>
      </c>
      <c r="B5987">
        <v>1</v>
      </c>
      <c r="C5987" t="s">
        <v>81</v>
      </c>
      <c r="D5987" t="s">
        <v>128</v>
      </c>
      <c r="E5987" t="s">
        <v>140</v>
      </c>
      <c r="F5987" t="s">
        <v>17060</v>
      </c>
      <c r="G5987" t="s">
        <v>207</v>
      </c>
      <c r="H5987" t="s">
        <v>143</v>
      </c>
      <c r="I5987" t="s">
        <v>135</v>
      </c>
      <c r="J5987" t="s">
        <v>136</v>
      </c>
      <c r="K5987" t="s">
        <v>137</v>
      </c>
      <c r="L5987" t="s">
        <v>17061</v>
      </c>
      <c r="M5987" t="s">
        <v>17062</v>
      </c>
      <c r="N5987">
        <v>14.084166666</v>
      </c>
      <c r="O5987">
        <v>0</v>
      </c>
      <c r="P5987">
        <v>6</v>
      </c>
      <c r="Q5987">
        <v>0</v>
      </c>
      <c r="R5987">
        <v>0</v>
      </c>
      <c r="S5987">
        <v>0</v>
      </c>
      <c r="T5987">
        <v>0</v>
      </c>
      <c r="U5987">
        <v>0</v>
      </c>
      <c r="V5987">
        <v>0</v>
      </c>
      <c r="W5987">
        <v>0</v>
      </c>
      <c r="X5987">
        <v>18.515174973844996</v>
      </c>
      <c r="Y5987">
        <v>0</v>
      </c>
      <c r="Z5987">
        <v>0</v>
      </c>
      <c r="AA5987">
        <v>0</v>
      </c>
      <c r="AB5987">
        <v>0</v>
      </c>
      <c r="AC5987">
        <v>0</v>
      </c>
      <c r="AD5987">
        <v>0</v>
      </c>
      <c r="AE5987">
        <v>18.515174973844996</v>
      </c>
    </row>
    <row r="5988" spans="1:31" x14ac:dyDescent="0.25">
      <c r="A5988">
        <v>1882983</v>
      </c>
      <c r="B5988">
        <v>1</v>
      </c>
      <c r="C5988" t="s">
        <v>81</v>
      </c>
      <c r="D5988" t="s">
        <v>128</v>
      </c>
      <c r="E5988" t="s">
        <v>222</v>
      </c>
      <c r="F5988" t="s">
        <v>17063</v>
      </c>
      <c r="G5988" t="s">
        <v>663</v>
      </c>
      <c r="H5988" t="s">
        <v>143</v>
      </c>
      <c r="I5988" t="s">
        <v>135</v>
      </c>
      <c r="J5988" t="s">
        <v>136</v>
      </c>
      <c r="K5988" t="s">
        <v>137</v>
      </c>
      <c r="L5988" t="s">
        <v>17064</v>
      </c>
      <c r="M5988" t="s">
        <v>17065</v>
      </c>
      <c r="N5988">
        <v>2.9430555549999999</v>
      </c>
      <c r="O5988">
        <v>0</v>
      </c>
      <c r="P5988">
        <v>92</v>
      </c>
      <c r="Q5988">
        <v>0</v>
      </c>
      <c r="R5988">
        <v>0</v>
      </c>
      <c r="S5988">
        <v>0</v>
      </c>
      <c r="T5988">
        <v>12</v>
      </c>
      <c r="U5988">
        <v>0</v>
      </c>
      <c r="V5988">
        <v>0</v>
      </c>
      <c r="W5988">
        <v>0</v>
      </c>
      <c r="X5988">
        <v>75.525445920349043</v>
      </c>
      <c r="Y5988">
        <v>0</v>
      </c>
      <c r="Z5988">
        <v>0</v>
      </c>
      <c r="AA5988">
        <v>0</v>
      </c>
      <c r="AB5988">
        <v>23.385446681710619</v>
      </c>
      <c r="AC5988">
        <v>0</v>
      </c>
      <c r="AD5988">
        <v>0</v>
      </c>
      <c r="AE5988">
        <v>98.910892602059661</v>
      </c>
    </row>
    <row r="5989" spans="1:31" x14ac:dyDescent="0.25">
      <c r="A5989">
        <v>1882984</v>
      </c>
      <c r="B5989">
        <v>1</v>
      </c>
      <c r="C5989" t="s">
        <v>80</v>
      </c>
      <c r="D5989" t="s">
        <v>93</v>
      </c>
      <c r="E5989" t="s">
        <v>158</v>
      </c>
      <c r="F5989" t="s">
        <v>17066</v>
      </c>
      <c r="G5989" t="s">
        <v>893</v>
      </c>
      <c r="H5989" t="s">
        <v>134</v>
      </c>
      <c r="I5989" t="s">
        <v>135</v>
      </c>
      <c r="J5989" t="s">
        <v>136</v>
      </c>
      <c r="K5989" t="s">
        <v>137</v>
      </c>
      <c r="L5989" t="s">
        <v>17067</v>
      </c>
      <c r="M5989" t="s">
        <v>17068</v>
      </c>
      <c r="N5989">
        <v>6.3174999999999999</v>
      </c>
      <c r="O5989">
        <v>0</v>
      </c>
      <c r="P5989">
        <v>1</v>
      </c>
      <c r="Q5989">
        <v>0</v>
      </c>
      <c r="R5989">
        <v>7</v>
      </c>
      <c r="S5989">
        <v>0</v>
      </c>
      <c r="T5989">
        <v>1</v>
      </c>
      <c r="U5989">
        <v>0</v>
      </c>
      <c r="V5989">
        <v>0</v>
      </c>
      <c r="W5989">
        <v>0</v>
      </c>
      <c r="X5989">
        <v>2.4771076584167293</v>
      </c>
      <c r="Y5989">
        <v>0</v>
      </c>
      <c r="Z5989">
        <v>313.11515796128509</v>
      </c>
      <c r="AA5989">
        <v>0</v>
      </c>
      <c r="AB5989">
        <v>3.6670997206550702</v>
      </c>
      <c r="AC5989">
        <v>0</v>
      </c>
      <c r="AD5989">
        <v>0</v>
      </c>
      <c r="AE5989">
        <v>319.25936534035691</v>
      </c>
    </row>
    <row r="5990" spans="1:31" x14ac:dyDescent="0.25">
      <c r="A5990">
        <v>1882985</v>
      </c>
      <c r="B5990">
        <v>1</v>
      </c>
      <c r="C5990" t="s">
        <v>80</v>
      </c>
      <c r="D5990" t="s">
        <v>97</v>
      </c>
      <c r="E5990" t="s">
        <v>158</v>
      </c>
      <c r="F5990" t="s">
        <v>17069</v>
      </c>
      <c r="G5990" t="s">
        <v>179</v>
      </c>
      <c r="H5990" t="s">
        <v>134</v>
      </c>
      <c r="I5990" t="s">
        <v>135</v>
      </c>
      <c r="J5990" t="s">
        <v>136</v>
      </c>
      <c r="K5990" t="s">
        <v>137</v>
      </c>
      <c r="L5990" t="s">
        <v>17070</v>
      </c>
      <c r="M5990" t="s">
        <v>17071</v>
      </c>
      <c r="N5990">
        <v>2.1475</v>
      </c>
      <c r="O5990">
        <v>0</v>
      </c>
      <c r="P5990">
        <v>245</v>
      </c>
      <c r="Q5990">
        <v>0</v>
      </c>
      <c r="R5990">
        <v>0</v>
      </c>
      <c r="S5990">
        <v>0</v>
      </c>
      <c r="T5990">
        <v>9</v>
      </c>
      <c r="U5990">
        <v>0</v>
      </c>
      <c r="V5990">
        <v>0</v>
      </c>
      <c r="W5990">
        <v>0</v>
      </c>
      <c r="X5990">
        <v>212.5590707668737</v>
      </c>
      <c r="Y5990">
        <v>0</v>
      </c>
      <c r="Z5990">
        <v>0</v>
      </c>
      <c r="AA5990">
        <v>0</v>
      </c>
      <c r="AB5990">
        <v>52.296722704232025</v>
      </c>
      <c r="AC5990">
        <v>0</v>
      </c>
      <c r="AD5990">
        <v>0</v>
      </c>
      <c r="AE5990">
        <v>264.8557934711057</v>
      </c>
    </row>
    <row r="5991" spans="1:31" x14ac:dyDescent="0.25">
      <c r="A5991">
        <v>1882986</v>
      </c>
      <c r="B5991">
        <v>1</v>
      </c>
      <c r="C5991" t="s">
        <v>80</v>
      </c>
      <c r="D5991" t="s">
        <v>83</v>
      </c>
      <c r="E5991" t="s">
        <v>169</v>
      </c>
      <c r="F5991" t="s">
        <v>17072</v>
      </c>
      <c r="G5991" t="s">
        <v>142</v>
      </c>
      <c r="H5991" t="s">
        <v>143</v>
      </c>
      <c r="I5991" t="s">
        <v>135</v>
      </c>
      <c r="J5991" t="s">
        <v>136</v>
      </c>
      <c r="K5991" t="s">
        <v>137</v>
      </c>
      <c r="L5991" t="s">
        <v>17073</v>
      </c>
      <c r="M5991" t="s">
        <v>17074</v>
      </c>
      <c r="N5991">
        <v>1.1263888879999999</v>
      </c>
      <c r="O5991">
        <v>0</v>
      </c>
      <c r="P5991">
        <v>0</v>
      </c>
      <c r="Q5991">
        <v>0</v>
      </c>
      <c r="R5991">
        <v>0</v>
      </c>
      <c r="S5991">
        <v>0</v>
      </c>
      <c r="T5991">
        <v>36</v>
      </c>
      <c r="U5991">
        <v>0</v>
      </c>
      <c r="V5991">
        <v>6</v>
      </c>
      <c r="W5991">
        <v>0</v>
      </c>
      <c r="X5991">
        <v>0</v>
      </c>
      <c r="Y5991">
        <v>0</v>
      </c>
      <c r="Z5991">
        <v>0</v>
      </c>
      <c r="AA5991">
        <v>0</v>
      </c>
      <c r="AB5991">
        <v>32.645090582789805</v>
      </c>
      <c r="AC5991">
        <v>0</v>
      </c>
      <c r="AD5991">
        <v>111.55856100496941</v>
      </c>
      <c r="AE5991">
        <v>144.20365158775923</v>
      </c>
    </row>
    <row r="5992" spans="1:31" x14ac:dyDescent="0.25">
      <c r="A5992">
        <v>1882989</v>
      </c>
      <c r="B5992">
        <v>1</v>
      </c>
      <c r="C5992" t="s">
        <v>80</v>
      </c>
      <c r="D5992" t="s">
        <v>107</v>
      </c>
      <c r="E5992" t="s">
        <v>146</v>
      </c>
      <c r="F5992" t="s">
        <v>17075</v>
      </c>
      <c r="G5992" t="s">
        <v>148</v>
      </c>
      <c r="H5992" t="s">
        <v>143</v>
      </c>
      <c r="I5992" t="s">
        <v>135</v>
      </c>
      <c r="J5992" t="s">
        <v>136</v>
      </c>
      <c r="K5992" t="s">
        <v>137</v>
      </c>
      <c r="L5992" t="s">
        <v>17076</v>
      </c>
      <c r="M5992" t="s">
        <v>17077</v>
      </c>
      <c r="N5992">
        <v>4.1369444440000001</v>
      </c>
      <c r="O5992">
        <v>0</v>
      </c>
      <c r="P5992">
        <v>6</v>
      </c>
      <c r="Q5992">
        <v>0</v>
      </c>
      <c r="R5992">
        <v>0</v>
      </c>
      <c r="S5992">
        <v>0</v>
      </c>
      <c r="T5992">
        <v>0</v>
      </c>
      <c r="U5992">
        <v>0</v>
      </c>
      <c r="V5992">
        <v>0</v>
      </c>
      <c r="W5992">
        <v>0</v>
      </c>
      <c r="X5992">
        <v>3.1932649151514654</v>
      </c>
      <c r="Y5992">
        <v>0</v>
      </c>
      <c r="Z5992">
        <v>0</v>
      </c>
      <c r="AA5992">
        <v>0</v>
      </c>
      <c r="AB5992">
        <v>0</v>
      </c>
      <c r="AC5992">
        <v>0</v>
      </c>
      <c r="AD5992">
        <v>0</v>
      </c>
      <c r="AE5992">
        <v>3.1932649151514654</v>
      </c>
    </row>
    <row r="5993" spans="1:31" x14ac:dyDescent="0.25">
      <c r="A5993">
        <v>1882990</v>
      </c>
      <c r="B5993">
        <v>1</v>
      </c>
      <c r="C5993" t="s">
        <v>80</v>
      </c>
      <c r="D5993" t="s">
        <v>105</v>
      </c>
      <c r="E5993" t="s">
        <v>146</v>
      </c>
      <c r="F5993" t="s">
        <v>17078</v>
      </c>
      <c r="G5993" t="s">
        <v>148</v>
      </c>
      <c r="H5993" t="s">
        <v>143</v>
      </c>
      <c r="I5993" t="s">
        <v>135</v>
      </c>
      <c r="J5993" t="s">
        <v>136</v>
      </c>
      <c r="K5993" t="s">
        <v>137</v>
      </c>
      <c r="L5993" t="s">
        <v>17079</v>
      </c>
      <c r="M5993" t="s">
        <v>17080</v>
      </c>
      <c r="N5993">
        <v>1.539722222</v>
      </c>
      <c r="O5993">
        <v>0</v>
      </c>
      <c r="P5993">
        <v>116</v>
      </c>
      <c r="Q5993">
        <v>0</v>
      </c>
      <c r="R5993">
        <v>0</v>
      </c>
      <c r="S5993">
        <v>0</v>
      </c>
      <c r="T5993">
        <v>15</v>
      </c>
      <c r="U5993">
        <v>0</v>
      </c>
      <c r="V5993">
        <v>1</v>
      </c>
      <c r="W5993">
        <v>0</v>
      </c>
      <c r="X5993">
        <v>53.320537440708215</v>
      </c>
      <c r="Y5993">
        <v>0</v>
      </c>
      <c r="Z5993">
        <v>0</v>
      </c>
      <c r="AA5993">
        <v>0</v>
      </c>
      <c r="AB5993">
        <v>37.453207259209883</v>
      </c>
      <c r="AC5993">
        <v>0</v>
      </c>
      <c r="AD5993">
        <v>115.06085809884401</v>
      </c>
      <c r="AE5993">
        <v>205.83460279876209</v>
      </c>
    </row>
    <row r="5994" spans="1:31" x14ac:dyDescent="0.25">
      <c r="A5994">
        <v>1882992</v>
      </c>
      <c r="B5994">
        <v>1</v>
      </c>
      <c r="C5994" t="s">
        <v>80</v>
      </c>
      <c r="D5994" t="s">
        <v>100</v>
      </c>
      <c r="E5994" t="s">
        <v>210</v>
      </c>
      <c r="F5994" t="s">
        <v>1754</v>
      </c>
      <c r="G5994" t="s">
        <v>133</v>
      </c>
      <c r="H5994" t="s">
        <v>134</v>
      </c>
      <c r="I5994" t="s">
        <v>135</v>
      </c>
      <c r="J5994" t="s">
        <v>136</v>
      </c>
      <c r="K5994" t="s">
        <v>137</v>
      </c>
      <c r="L5994" t="s">
        <v>17081</v>
      </c>
      <c r="M5994" t="s">
        <v>17082</v>
      </c>
      <c r="N5994">
        <v>5.1069444439999998</v>
      </c>
      <c r="O5994">
        <v>0</v>
      </c>
      <c r="P5994">
        <v>0</v>
      </c>
      <c r="Q5994">
        <v>14</v>
      </c>
      <c r="R5994">
        <v>9</v>
      </c>
      <c r="S5994">
        <v>0</v>
      </c>
      <c r="T5994">
        <v>1</v>
      </c>
      <c r="U5994">
        <v>0</v>
      </c>
      <c r="V5994">
        <v>0</v>
      </c>
      <c r="W5994">
        <v>0</v>
      </c>
      <c r="X5994">
        <v>0</v>
      </c>
      <c r="Y5994">
        <v>683.56849051063239</v>
      </c>
      <c r="Z5994">
        <v>172.85199564577172</v>
      </c>
      <c r="AA5994">
        <v>0</v>
      </c>
      <c r="AB5994">
        <v>0.82038970069927508</v>
      </c>
      <c r="AC5994">
        <v>0</v>
      </c>
      <c r="AD5994">
        <v>0</v>
      </c>
      <c r="AE5994">
        <v>857.24087585710333</v>
      </c>
    </row>
    <row r="5995" spans="1:31" x14ac:dyDescent="0.25">
      <c r="A5995">
        <v>1882993</v>
      </c>
      <c r="B5995">
        <v>1</v>
      </c>
      <c r="C5995" t="s">
        <v>80</v>
      </c>
      <c r="D5995" t="s">
        <v>108</v>
      </c>
      <c r="E5995" t="s">
        <v>169</v>
      </c>
      <c r="F5995" t="s">
        <v>10992</v>
      </c>
      <c r="G5995" t="s">
        <v>183</v>
      </c>
      <c r="H5995" t="s">
        <v>143</v>
      </c>
      <c r="I5995" t="s">
        <v>135</v>
      </c>
      <c r="J5995" t="s">
        <v>136</v>
      </c>
      <c r="K5995" t="s">
        <v>137</v>
      </c>
      <c r="L5995" t="s">
        <v>17083</v>
      </c>
      <c r="M5995" t="s">
        <v>17084</v>
      </c>
      <c r="N5995">
        <v>1.47</v>
      </c>
      <c r="O5995">
        <v>0</v>
      </c>
      <c r="P5995">
        <v>45</v>
      </c>
      <c r="Q5995">
        <v>0</v>
      </c>
      <c r="R5995">
        <v>6</v>
      </c>
      <c r="S5995">
        <v>0</v>
      </c>
      <c r="T5995">
        <v>7</v>
      </c>
      <c r="U5995">
        <v>0</v>
      </c>
      <c r="V5995">
        <v>0</v>
      </c>
      <c r="W5995">
        <v>0</v>
      </c>
      <c r="X5995">
        <v>19.07043109510613</v>
      </c>
      <c r="Y5995">
        <v>0</v>
      </c>
      <c r="Z5995">
        <v>13.353191378760476</v>
      </c>
      <c r="AA5995">
        <v>0</v>
      </c>
      <c r="AB5995">
        <v>22.408393980798291</v>
      </c>
      <c r="AC5995">
        <v>0</v>
      </c>
      <c r="AD5995">
        <v>0</v>
      </c>
      <c r="AE5995">
        <v>54.832016454664895</v>
      </c>
    </row>
    <row r="5996" spans="1:31" x14ac:dyDescent="0.25">
      <c r="A5996">
        <v>1882995</v>
      </c>
      <c r="B5996">
        <v>1</v>
      </c>
      <c r="C5996" t="s">
        <v>80</v>
      </c>
      <c r="D5996" t="s">
        <v>92</v>
      </c>
      <c r="E5996" t="s">
        <v>222</v>
      </c>
      <c r="F5996" t="s">
        <v>17085</v>
      </c>
      <c r="G5996" t="s">
        <v>663</v>
      </c>
      <c r="H5996" t="s">
        <v>143</v>
      </c>
      <c r="I5996" t="s">
        <v>135</v>
      </c>
      <c r="J5996" t="s">
        <v>136</v>
      </c>
      <c r="K5996" t="s">
        <v>137</v>
      </c>
      <c r="L5996" t="s">
        <v>17086</v>
      </c>
      <c r="M5996" t="s">
        <v>17087</v>
      </c>
      <c r="N5996">
        <v>1.150555555</v>
      </c>
      <c r="O5996">
        <v>0</v>
      </c>
      <c r="P5996">
        <v>56</v>
      </c>
      <c r="Q5996">
        <v>0</v>
      </c>
      <c r="R5996">
        <v>1</v>
      </c>
      <c r="S5996">
        <v>0</v>
      </c>
      <c r="T5996">
        <v>6</v>
      </c>
      <c r="U5996">
        <v>0</v>
      </c>
      <c r="V5996">
        <v>0</v>
      </c>
      <c r="W5996">
        <v>0</v>
      </c>
      <c r="X5996">
        <v>14.693028634374066</v>
      </c>
      <c r="Y5996">
        <v>0</v>
      </c>
      <c r="Z5996">
        <v>4.9202501631090154</v>
      </c>
      <c r="AA5996">
        <v>0</v>
      </c>
      <c r="AB5996">
        <v>5.9527029187484439</v>
      </c>
      <c r="AC5996">
        <v>0</v>
      </c>
      <c r="AD5996">
        <v>0</v>
      </c>
      <c r="AE5996">
        <v>25.565981716231526</v>
      </c>
    </row>
    <row r="5997" spans="1:31" x14ac:dyDescent="0.25">
      <c r="A5997">
        <v>1882996</v>
      </c>
      <c r="B5997">
        <v>1</v>
      </c>
      <c r="C5997" t="s">
        <v>80</v>
      </c>
      <c r="D5997" t="s">
        <v>97</v>
      </c>
      <c r="E5997" t="s">
        <v>140</v>
      </c>
      <c r="F5997" t="s">
        <v>17088</v>
      </c>
      <c r="G5997" t="s">
        <v>163</v>
      </c>
      <c r="H5997" t="s">
        <v>143</v>
      </c>
      <c r="I5997" t="s">
        <v>135</v>
      </c>
      <c r="J5997" t="s">
        <v>136</v>
      </c>
      <c r="K5997" t="s">
        <v>137</v>
      </c>
      <c r="L5997" t="s">
        <v>17089</v>
      </c>
      <c r="M5997" t="s">
        <v>17090</v>
      </c>
      <c r="N5997">
        <v>2.6327777769999998</v>
      </c>
      <c r="O5997">
        <v>0</v>
      </c>
      <c r="P5997">
        <v>0</v>
      </c>
      <c r="Q5997">
        <v>0</v>
      </c>
      <c r="R5997">
        <v>1</v>
      </c>
      <c r="S5997">
        <v>0</v>
      </c>
      <c r="T5997">
        <v>0</v>
      </c>
      <c r="U5997">
        <v>0</v>
      </c>
      <c r="V5997">
        <v>0</v>
      </c>
      <c r="W5997">
        <v>0</v>
      </c>
      <c r="X5997">
        <v>0</v>
      </c>
      <c r="Y5997">
        <v>0</v>
      </c>
      <c r="Z5997">
        <v>1.8545161392975293</v>
      </c>
      <c r="AA5997">
        <v>0</v>
      </c>
      <c r="AB5997">
        <v>0</v>
      </c>
      <c r="AC5997">
        <v>0</v>
      </c>
      <c r="AD5997">
        <v>0</v>
      </c>
      <c r="AE5997">
        <v>1.8545161392975293</v>
      </c>
    </row>
    <row r="5998" spans="1:31" x14ac:dyDescent="0.25">
      <c r="A5998">
        <v>1882997</v>
      </c>
      <c r="B5998">
        <v>1</v>
      </c>
      <c r="C5998" t="s">
        <v>80</v>
      </c>
      <c r="D5998" t="s">
        <v>98</v>
      </c>
      <c r="E5998" t="s">
        <v>146</v>
      </c>
      <c r="F5998" t="s">
        <v>1698</v>
      </c>
      <c r="G5998" t="s">
        <v>148</v>
      </c>
      <c r="H5998" t="s">
        <v>143</v>
      </c>
      <c r="I5998" t="s">
        <v>135</v>
      </c>
      <c r="J5998" t="s">
        <v>136</v>
      </c>
      <c r="K5998" t="s">
        <v>137</v>
      </c>
      <c r="L5998" t="s">
        <v>17091</v>
      </c>
      <c r="M5998" t="s">
        <v>17092</v>
      </c>
      <c r="N5998">
        <v>1.8644444440000001</v>
      </c>
      <c r="O5998">
        <v>0</v>
      </c>
      <c r="P5998">
        <v>40</v>
      </c>
      <c r="Q5998">
        <v>0</v>
      </c>
      <c r="R5998">
        <v>15</v>
      </c>
      <c r="S5998">
        <v>0</v>
      </c>
      <c r="T5998">
        <v>10</v>
      </c>
      <c r="U5998">
        <v>0</v>
      </c>
      <c r="V5998">
        <v>0</v>
      </c>
      <c r="W5998">
        <v>0</v>
      </c>
      <c r="X5998">
        <v>22.655950851309825</v>
      </c>
      <c r="Y5998">
        <v>0</v>
      </c>
      <c r="Z5998">
        <v>19.785604141845234</v>
      </c>
      <c r="AA5998">
        <v>0</v>
      </c>
      <c r="AB5998">
        <v>12.126094494641695</v>
      </c>
      <c r="AC5998">
        <v>0</v>
      </c>
      <c r="AD5998">
        <v>0</v>
      </c>
      <c r="AE5998">
        <v>54.567649487796757</v>
      </c>
    </row>
    <row r="5999" spans="1:31" x14ac:dyDescent="0.25">
      <c r="A5999">
        <v>1882998</v>
      </c>
      <c r="B5999">
        <v>1</v>
      </c>
      <c r="C5999" t="s">
        <v>81</v>
      </c>
      <c r="D5999" t="s">
        <v>123</v>
      </c>
      <c r="E5999" t="s">
        <v>146</v>
      </c>
      <c r="F5999" t="s">
        <v>17093</v>
      </c>
      <c r="G5999" t="s">
        <v>148</v>
      </c>
      <c r="H5999" t="s">
        <v>143</v>
      </c>
      <c r="I5999" t="s">
        <v>135</v>
      </c>
      <c r="J5999" t="s">
        <v>136</v>
      </c>
      <c r="K5999" t="s">
        <v>137</v>
      </c>
      <c r="L5999" t="s">
        <v>17094</v>
      </c>
      <c r="M5999" t="s">
        <v>17095</v>
      </c>
      <c r="N5999">
        <v>2.6002777770000001</v>
      </c>
      <c r="O5999">
        <v>0</v>
      </c>
      <c r="P5999">
        <v>59</v>
      </c>
      <c r="Q5999">
        <v>0</v>
      </c>
      <c r="R5999">
        <v>0</v>
      </c>
      <c r="S5999">
        <v>0</v>
      </c>
      <c r="T5999">
        <v>8</v>
      </c>
      <c r="U5999">
        <v>0</v>
      </c>
      <c r="V5999">
        <v>0</v>
      </c>
      <c r="W5999">
        <v>0</v>
      </c>
      <c r="X5999">
        <v>36.672747555939992</v>
      </c>
      <c r="Y5999">
        <v>0</v>
      </c>
      <c r="Z5999">
        <v>0</v>
      </c>
      <c r="AA5999">
        <v>0</v>
      </c>
      <c r="AB5999">
        <v>18.945515195125495</v>
      </c>
      <c r="AC5999">
        <v>0</v>
      </c>
      <c r="AD5999">
        <v>0</v>
      </c>
      <c r="AE5999">
        <v>55.618262751065487</v>
      </c>
    </row>
    <row r="6000" spans="1:31" x14ac:dyDescent="0.25">
      <c r="A6000">
        <v>1883000</v>
      </c>
      <c r="B6000">
        <v>1</v>
      </c>
      <c r="C6000" t="s">
        <v>81</v>
      </c>
      <c r="D6000" t="s">
        <v>120</v>
      </c>
      <c r="E6000" t="s">
        <v>169</v>
      </c>
      <c r="F6000" t="s">
        <v>4856</v>
      </c>
      <c r="G6000" t="s">
        <v>183</v>
      </c>
      <c r="H6000" t="s">
        <v>143</v>
      </c>
      <c r="I6000" t="s">
        <v>135</v>
      </c>
      <c r="J6000" t="s">
        <v>136</v>
      </c>
      <c r="K6000" t="s">
        <v>137</v>
      </c>
      <c r="L6000" t="s">
        <v>17096</v>
      </c>
      <c r="M6000" t="s">
        <v>17097</v>
      </c>
      <c r="N6000">
        <v>2.6047222219999999</v>
      </c>
      <c r="O6000">
        <v>0</v>
      </c>
      <c r="P6000">
        <v>0</v>
      </c>
      <c r="Q6000">
        <v>0</v>
      </c>
      <c r="R6000">
        <v>5</v>
      </c>
      <c r="S6000">
        <v>0</v>
      </c>
      <c r="T6000">
        <v>1</v>
      </c>
      <c r="U6000">
        <v>0</v>
      </c>
      <c r="V6000">
        <v>0</v>
      </c>
      <c r="W6000">
        <v>0</v>
      </c>
      <c r="X6000">
        <v>0</v>
      </c>
      <c r="Y6000">
        <v>0</v>
      </c>
      <c r="Z6000">
        <v>69.960161501599799</v>
      </c>
      <c r="AA6000">
        <v>0</v>
      </c>
      <c r="AB6000">
        <v>3.9402908784276334</v>
      </c>
      <c r="AC6000">
        <v>0</v>
      </c>
      <c r="AD6000">
        <v>0</v>
      </c>
      <c r="AE6000">
        <v>73.900452380027431</v>
      </c>
    </row>
    <row r="6001" spans="1:31" x14ac:dyDescent="0.25">
      <c r="A6001">
        <v>1883001</v>
      </c>
      <c r="B6001">
        <v>1</v>
      </c>
      <c r="C6001" t="s">
        <v>80</v>
      </c>
      <c r="D6001" t="s">
        <v>100</v>
      </c>
      <c r="E6001" t="s">
        <v>146</v>
      </c>
      <c r="F6001" t="s">
        <v>17098</v>
      </c>
      <c r="G6001" t="s">
        <v>148</v>
      </c>
      <c r="H6001" t="s">
        <v>143</v>
      </c>
      <c r="I6001" t="s">
        <v>135</v>
      </c>
      <c r="J6001" t="s">
        <v>136</v>
      </c>
      <c r="K6001" t="s">
        <v>137</v>
      </c>
      <c r="L6001" t="s">
        <v>17099</v>
      </c>
      <c r="M6001" t="s">
        <v>17100</v>
      </c>
      <c r="N6001">
        <v>2.1461111110000002</v>
      </c>
      <c r="O6001">
        <v>0</v>
      </c>
      <c r="P6001">
        <v>40</v>
      </c>
      <c r="Q6001">
        <v>0</v>
      </c>
      <c r="R6001">
        <v>0</v>
      </c>
      <c r="S6001">
        <v>0</v>
      </c>
      <c r="T6001">
        <v>5</v>
      </c>
      <c r="U6001">
        <v>0</v>
      </c>
      <c r="V6001">
        <v>0</v>
      </c>
      <c r="W6001">
        <v>0</v>
      </c>
      <c r="X6001">
        <v>24.968973360282842</v>
      </c>
      <c r="Y6001">
        <v>0</v>
      </c>
      <c r="Z6001">
        <v>0</v>
      </c>
      <c r="AA6001">
        <v>0</v>
      </c>
      <c r="AB6001">
        <v>1.6237852005285869</v>
      </c>
      <c r="AC6001">
        <v>0</v>
      </c>
      <c r="AD6001">
        <v>0</v>
      </c>
      <c r="AE6001">
        <v>26.592758560811429</v>
      </c>
    </row>
    <row r="6002" spans="1:31" x14ac:dyDescent="0.25">
      <c r="A6002">
        <v>1883002</v>
      </c>
      <c r="B6002">
        <v>1</v>
      </c>
      <c r="C6002" t="s">
        <v>81</v>
      </c>
      <c r="D6002" t="s">
        <v>118</v>
      </c>
      <c r="E6002" t="s">
        <v>140</v>
      </c>
      <c r="F6002" t="s">
        <v>17101</v>
      </c>
      <c r="G6002" t="s">
        <v>163</v>
      </c>
      <c r="H6002" t="s">
        <v>143</v>
      </c>
      <c r="I6002" t="s">
        <v>135</v>
      </c>
      <c r="J6002" t="s">
        <v>136</v>
      </c>
      <c r="K6002" t="s">
        <v>137</v>
      </c>
      <c r="L6002" t="s">
        <v>17102</v>
      </c>
      <c r="M6002" t="s">
        <v>17103</v>
      </c>
      <c r="N6002">
        <v>0.959166666</v>
      </c>
      <c r="O6002">
        <v>0</v>
      </c>
      <c r="P6002">
        <v>1</v>
      </c>
      <c r="Q6002">
        <v>0</v>
      </c>
      <c r="R6002">
        <v>0</v>
      </c>
      <c r="S6002">
        <v>0</v>
      </c>
      <c r="T6002">
        <v>0</v>
      </c>
      <c r="U6002">
        <v>0</v>
      </c>
      <c r="V6002">
        <v>0</v>
      </c>
      <c r="W6002">
        <v>0</v>
      </c>
      <c r="X6002">
        <v>0.28499749394250751</v>
      </c>
      <c r="Y6002">
        <v>0</v>
      </c>
      <c r="Z6002">
        <v>0</v>
      </c>
      <c r="AA6002">
        <v>0</v>
      </c>
      <c r="AB6002">
        <v>0</v>
      </c>
      <c r="AC6002">
        <v>0</v>
      </c>
      <c r="AD6002">
        <v>0</v>
      </c>
      <c r="AE6002">
        <v>0.28499749394250751</v>
      </c>
    </row>
    <row r="6003" spans="1:31" x14ac:dyDescent="0.25">
      <c r="A6003">
        <v>1883004</v>
      </c>
      <c r="B6003">
        <v>1</v>
      </c>
      <c r="C6003" t="s">
        <v>80</v>
      </c>
      <c r="D6003" t="s">
        <v>95</v>
      </c>
      <c r="E6003" t="s">
        <v>146</v>
      </c>
      <c r="F6003" t="s">
        <v>17104</v>
      </c>
      <c r="G6003" t="s">
        <v>148</v>
      </c>
      <c r="H6003" t="s">
        <v>143</v>
      </c>
      <c r="I6003" t="s">
        <v>135</v>
      </c>
      <c r="J6003" t="s">
        <v>136</v>
      </c>
      <c r="K6003" t="s">
        <v>137</v>
      </c>
      <c r="L6003" t="s">
        <v>17105</v>
      </c>
      <c r="M6003" t="s">
        <v>17106</v>
      </c>
      <c r="N6003">
        <v>1.261111111</v>
      </c>
      <c r="O6003">
        <v>0</v>
      </c>
      <c r="P6003">
        <v>279</v>
      </c>
      <c r="Q6003">
        <v>0</v>
      </c>
      <c r="R6003">
        <v>0</v>
      </c>
      <c r="S6003">
        <v>0</v>
      </c>
      <c r="T6003">
        <v>10</v>
      </c>
      <c r="U6003">
        <v>0</v>
      </c>
      <c r="V6003">
        <v>0</v>
      </c>
      <c r="W6003">
        <v>0</v>
      </c>
      <c r="X6003">
        <v>87.751419768451242</v>
      </c>
      <c r="Y6003">
        <v>0</v>
      </c>
      <c r="Z6003">
        <v>0</v>
      </c>
      <c r="AA6003">
        <v>0</v>
      </c>
      <c r="AB6003">
        <v>3.2150046368645042</v>
      </c>
      <c r="AC6003">
        <v>0</v>
      </c>
      <c r="AD6003">
        <v>0</v>
      </c>
      <c r="AE6003">
        <v>90.966424405315749</v>
      </c>
    </row>
    <row r="6004" spans="1:31" x14ac:dyDescent="0.25">
      <c r="A6004">
        <v>1883007</v>
      </c>
      <c r="B6004">
        <v>1</v>
      </c>
      <c r="C6004" t="s">
        <v>80</v>
      </c>
      <c r="D6004" t="s">
        <v>92</v>
      </c>
      <c r="E6004" t="s">
        <v>222</v>
      </c>
      <c r="F6004" t="s">
        <v>1963</v>
      </c>
      <c r="G6004" t="s">
        <v>663</v>
      </c>
      <c r="H6004" t="s">
        <v>143</v>
      </c>
      <c r="I6004" t="s">
        <v>135</v>
      </c>
      <c r="J6004" t="s">
        <v>136</v>
      </c>
      <c r="K6004" t="s">
        <v>137</v>
      </c>
      <c r="L6004" t="s">
        <v>17107</v>
      </c>
      <c r="M6004" t="s">
        <v>17108</v>
      </c>
      <c r="N6004">
        <v>2.5872222219999998</v>
      </c>
      <c r="O6004">
        <v>0</v>
      </c>
      <c r="P6004">
        <v>81</v>
      </c>
      <c r="Q6004">
        <v>0</v>
      </c>
      <c r="R6004">
        <v>0</v>
      </c>
      <c r="S6004">
        <v>0</v>
      </c>
      <c r="T6004">
        <v>0</v>
      </c>
      <c r="U6004">
        <v>0</v>
      </c>
      <c r="V6004">
        <v>0</v>
      </c>
      <c r="W6004">
        <v>0</v>
      </c>
      <c r="X6004">
        <v>62.775259195437989</v>
      </c>
      <c r="Y6004">
        <v>0</v>
      </c>
      <c r="Z6004">
        <v>0</v>
      </c>
      <c r="AA6004">
        <v>0</v>
      </c>
      <c r="AB6004">
        <v>0</v>
      </c>
      <c r="AC6004">
        <v>0</v>
      </c>
      <c r="AD6004">
        <v>0</v>
      </c>
      <c r="AE6004">
        <v>62.775259195437989</v>
      </c>
    </row>
    <row r="6005" spans="1:31" x14ac:dyDescent="0.25">
      <c r="A6005">
        <v>1883008</v>
      </c>
      <c r="B6005">
        <v>1</v>
      </c>
      <c r="C6005" t="s">
        <v>81</v>
      </c>
      <c r="D6005" t="s">
        <v>128</v>
      </c>
      <c r="E6005" t="s">
        <v>158</v>
      </c>
      <c r="F6005" t="s">
        <v>17109</v>
      </c>
      <c r="G6005" t="s">
        <v>219</v>
      </c>
      <c r="H6005" t="s">
        <v>134</v>
      </c>
      <c r="I6005" t="s">
        <v>135</v>
      </c>
      <c r="J6005" t="s">
        <v>136</v>
      </c>
      <c r="K6005" t="s">
        <v>137</v>
      </c>
      <c r="L6005" t="s">
        <v>17110</v>
      </c>
      <c r="M6005" t="s">
        <v>17111</v>
      </c>
      <c r="N6005">
        <v>2.3794444440000002</v>
      </c>
      <c r="O6005">
        <v>0</v>
      </c>
      <c r="P6005">
        <v>78</v>
      </c>
      <c r="Q6005">
        <v>0</v>
      </c>
      <c r="R6005">
        <v>14</v>
      </c>
      <c r="S6005">
        <v>0</v>
      </c>
      <c r="T6005">
        <v>13</v>
      </c>
      <c r="U6005">
        <v>0</v>
      </c>
      <c r="V6005">
        <v>0</v>
      </c>
      <c r="W6005">
        <v>0</v>
      </c>
      <c r="X6005">
        <v>40.319258973969553</v>
      </c>
      <c r="Y6005">
        <v>0</v>
      </c>
      <c r="Z6005">
        <v>12.864114575117918</v>
      </c>
      <c r="AA6005">
        <v>0</v>
      </c>
      <c r="AB6005">
        <v>13.421447466516307</v>
      </c>
      <c r="AC6005">
        <v>0</v>
      </c>
      <c r="AD6005">
        <v>0</v>
      </c>
      <c r="AE6005">
        <v>66.604821015603775</v>
      </c>
    </row>
    <row r="6006" spans="1:31" x14ac:dyDescent="0.25">
      <c r="A6006">
        <v>1883011</v>
      </c>
      <c r="B6006">
        <v>1</v>
      </c>
      <c r="C6006" t="s">
        <v>80</v>
      </c>
      <c r="D6006" t="s">
        <v>93</v>
      </c>
      <c r="E6006" t="s">
        <v>146</v>
      </c>
      <c r="F6006" t="s">
        <v>14528</v>
      </c>
      <c r="G6006" t="s">
        <v>148</v>
      </c>
      <c r="H6006" t="s">
        <v>143</v>
      </c>
      <c r="I6006" t="s">
        <v>135</v>
      </c>
      <c r="J6006" t="s">
        <v>136</v>
      </c>
      <c r="K6006" t="s">
        <v>137</v>
      </c>
      <c r="L6006" t="s">
        <v>17112</v>
      </c>
      <c r="M6006" t="s">
        <v>17113</v>
      </c>
      <c r="N6006">
        <v>0.74916666600000004</v>
      </c>
      <c r="O6006">
        <v>0</v>
      </c>
      <c r="P6006">
        <v>190</v>
      </c>
      <c r="Q6006">
        <v>0</v>
      </c>
      <c r="R6006">
        <v>1</v>
      </c>
      <c r="S6006">
        <v>0</v>
      </c>
      <c r="T6006">
        <v>5</v>
      </c>
      <c r="U6006">
        <v>0</v>
      </c>
      <c r="V6006">
        <v>0</v>
      </c>
      <c r="W6006">
        <v>0</v>
      </c>
      <c r="X6006">
        <v>35.210876762507233</v>
      </c>
      <c r="Y6006">
        <v>0</v>
      </c>
      <c r="Z6006">
        <v>7.7309818076750009E-4</v>
      </c>
      <c r="AA6006">
        <v>0</v>
      </c>
      <c r="AB6006">
        <v>1.2499722784850951</v>
      </c>
      <c r="AC6006">
        <v>0</v>
      </c>
      <c r="AD6006">
        <v>0</v>
      </c>
      <c r="AE6006">
        <v>36.461622139173095</v>
      </c>
    </row>
    <row r="6007" spans="1:31" x14ac:dyDescent="0.25">
      <c r="A6007">
        <v>1883012</v>
      </c>
      <c r="B6007">
        <v>1</v>
      </c>
      <c r="C6007" t="s">
        <v>81</v>
      </c>
      <c r="D6007" t="s">
        <v>118</v>
      </c>
      <c r="E6007" t="s">
        <v>169</v>
      </c>
      <c r="F6007" t="s">
        <v>17114</v>
      </c>
      <c r="G6007" t="s">
        <v>183</v>
      </c>
      <c r="H6007" t="s">
        <v>143</v>
      </c>
      <c r="I6007" t="s">
        <v>135</v>
      </c>
      <c r="J6007" t="s">
        <v>136</v>
      </c>
      <c r="K6007" t="s">
        <v>137</v>
      </c>
      <c r="L6007" t="s">
        <v>17115</v>
      </c>
      <c r="M6007" t="s">
        <v>17116</v>
      </c>
      <c r="N6007">
        <v>2.219166666</v>
      </c>
      <c r="O6007">
        <v>0</v>
      </c>
      <c r="P6007">
        <v>93</v>
      </c>
      <c r="Q6007">
        <v>0</v>
      </c>
      <c r="R6007">
        <v>3</v>
      </c>
      <c r="S6007">
        <v>0</v>
      </c>
      <c r="T6007">
        <v>5</v>
      </c>
      <c r="U6007">
        <v>0</v>
      </c>
      <c r="V6007">
        <v>0</v>
      </c>
      <c r="W6007">
        <v>0</v>
      </c>
      <c r="X6007">
        <v>46.977987658089745</v>
      </c>
      <c r="Y6007">
        <v>0</v>
      </c>
      <c r="Z6007">
        <v>4.955047465592326</v>
      </c>
      <c r="AA6007">
        <v>0</v>
      </c>
      <c r="AB6007">
        <v>1.1203607805145459</v>
      </c>
      <c r="AC6007">
        <v>0</v>
      </c>
      <c r="AD6007">
        <v>0</v>
      </c>
      <c r="AE6007">
        <v>53.05339590419662</v>
      </c>
    </row>
    <row r="6008" spans="1:31" x14ac:dyDescent="0.25">
      <c r="A6008">
        <v>1883013</v>
      </c>
      <c r="B6008">
        <v>1</v>
      </c>
      <c r="C6008" t="s">
        <v>81</v>
      </c>
      <c r="D6008" t="s">
        <v>115</v>
      </c>
      <c r="E6008" t="s">
        <v>146</v>
      </c>
      <c r="F6008" t="s">
        <v>17117</v>
      </c>
      <c r="G6008" t="s">
        <v>148</v>
      </c>
      <c r="H6008" t="s">
        <v>143</v>
      </c>
      <c r="I6008" t="s">
        <v>135</v>
      </c>
      <c r="J6008" t="s">
        <v>136</v>
      </c>
      <c r="K6008" t="s">
        <v>137</v>
      </c>
      <c r="L6008" t="s">
        <v>17118</v>
      </c>
      <c r="M6008" t="s">
        <v>17119</v>
      </c>
      <c r="N6008">
        <v>5.7966666660000001</v>
      </c>
      <c r="O6008">
        <v>0</v>
      </c>
      <c r="P6008">
        <v>8</v>
      </c>
      <c r="Q6008">
        <v>0</v>
      </c>
      <c r="R6008">
        <v>2</v>
      </c>
      <c r="S6008">
        <v>0</v>
      </c>
      <c r="T6008">
        <v>0</v>
      </c>
      <c r="U6008">
        <v>0</v>
      </c>
      <c r="V6008">
        <v>0</v>
      </c>
      <c r="W6008">
        <v>0</v>
      </c>
      <c r="X6008">
        <v>1.9055360754190798</v>
      </c>
      <c r="Y6008">
        <v>0</v>
      </c>
      <c r="Z6008">
        <v>12.981126631965346</v>
      </c>
      <c r="AA6008">
        <v>0</v>
      </c>
      <c r="AB6008">
        <v>0</v>
      </c>
      <c r="AC6008">
        <v>0</v>
      </c>
      <c r="AD6008">
        <v>0</v>
      </c>
      <c r="AE6008">
        <v>14.886662707384426</v>
      </c>
    </row>
    <row r="6009" spans="1:31" x14ac:dyDescent="0.25">
      <c r="A6009">
        <v>1883015</v>
      </c>
      <c r="B6009">
        <v>1</v>
      </c>
      <c r="C6009" t="s">
        <v>80</v>
      </c>
      <c r="D6009" t="s">
        <v>88</v>
      </c>
      <c r="E6009" t="s">
        <v>222</v>
      </c>
      <c r="F6009" t="s">
        <v>17120</v>
      </c>
      <c r="G6009" t="s">
        <v>501</v>
      </c>
      <c r="H6009" t="s">
        <v>143</v>
      </c>
      <c r="I6009" t="s">
        <v>135</v>
      </c>
      <c r="J6009" t="s">
        <v>136</v>
      </c>
      <c r="K6009" t="s">
        <v>137</v>
      </c>
      <c r="L6009" t="s">
        <v>17121</v>
      </c>
      <c r="M6009" t="s">
        <v>17122</v>
      </c>
      <c r="N6009">
        <v>11.779444443999999</v>
      </c>
      <c r="O6009">
        <v>0</v>
      </c>
      <c r="P6009">
        <v>7</v>
      </c>
      <c r="Q6009">
        <v>0</v>
      </c>
      <c r="R6009">
        <v>0</v>
      </c>
      <c r="S6009">
        <v>0</v>
      </c>
      <c r="T6009">
        <v>0</v>
      </c>
      <c r="U6009">
        <v>0</v>
      </c>
      <c r="V6009">
        <v>0</v>
      </c>
      <c r="W6009">
        <v>0</v>
      </c>
      <c r="X6009">
        <v>21.177025498875373</v>
      </c>
      <c r="Y6009">
        <v>0</v>
      </c>
      <c r="Z6009">
        <v>0</v>
      </c>
      <c r="AA6009">
        <v>0</v>
      </c>
      <c r="AB6009">
        <v>0</v>
      </c>
      <c r="AC6009">
        <v>0</v>
      </c>
      <c r="AD6009">
        <v>0</v>
      </c>
      <c r="AE6009">
        <v>21.177025498875373</v>
      </c>
    </row>
    <row r="6010" spans="1:31" x14ac:dyDescent="0.25">
      <c r="A6010">
        <v>1883016</v>
      </c>
      <c r="B6010">
        <v>1</v>
      </c>
      <c r="C6010" t="s">
        <v>80</v>
      </c>
      <c r="D6010" t="s">
        <v>99</v>
      </c>
      <c r="E6010" t="s">
        <v>169</v>
      </c>
      <c r="F6010" t="s">
        <v>17123</v>
      </c>
      <c r="G6010" t="s">
        <v>564</v>
      </c>
      <c r="H6010" t="s">
        <v>143</v>
      </c>
      <c r="I6010" t="s">
        <v>135</v>
      </c>
      <c r="J6010" t="s">
        <v>136</v>
      </c>
      <c r="K6010" t="s">
        <v>137</v>
      </c>
      <c r="L6010" t="s">
        <v>17124</v>
      </c>
      <c r="M6010" t="s">
        <v>17125</v>
      </c>
      <c r="N6010">
        <v>1.383611111</v>
      </c>
      <c r="O6010">
        <v>0</v>
      </c>
      <c r="P6010">
        <v>26</v>
      </c>
      <c r="Q6010">
        <v>0</v>
      </c>
      <c r="R6010">
        <v>0</v>
      </c>
      <c r="S6010">
        <v>0</v>
      </c>
      <c r="T6010">
        <v>0</v>
      </c>
      <c r="U6010">
        <v>0</v>
      </c>
      <c r="V6010">
        <v>0</v>
      </c>
      <c r="W6010">
        <v>0</v>
      </c>
      <c r="X6010">
        <v>9.7800135652141478</v>
      </c>
      <c r="Y6010">
        <v>0</v>
      </c>
      <c r="Z6010">
        <v>0</v>
      </c>
      <c r="AA6010">
        <v>0</v>
      </c>
      <c r="AB6010">
        <v>0</v>
      </c>
      <c r="AC6010">
        <v>0</v>
      </c>
      <c r="AD6010">
        <v>0</v>
      </c>
      <c r="AE6010">
        <v>9.7800135652141478</v>
      </c>
    </row>
    <row r="6011" spans="1:31" x14ac:dyDescent="0.25">
      <c r="A6011">
        <v>1883018</v>
      </c>
      <c r="B6011">
        <v>1</v>
      </c>
      <c r="C6011" t="s">
        <v>80</v>
      </c>
      <c r="D6011" t="s">
        <v>96</v>
      </c>
      <c r="E6011" t="s">
        <v>146</v>
      </c>
      <c r="F6011" t="s">
        <v>17126</v>
      </c>
      <c r="G6011" t="s">
        <v>148</v>
      </c>
      <c r="H6011" t="s">
        <v>143</v>
      </c>
      <c r="I6011" t="s">
        <v>135</v>
      </c>
      <c r="J6011" t="s">
        <v>136</v>
      </c>
      <c r="K6011" t="s">
        <v>137</v>
      </c>
      <c r="L6011" t="s">
        <v>17127</v>
      </c>
      <c r="M6011" t="s">
        <v>17128</v>
      </c>
      <c r="N6011">
        <v>0.90416666599999995</v>
      </c>
      <c r="O6011">
        <v>0</v>
      </c>
      <c r="P6011">
        <v>5</v>
      </c>
      <c r="Q6011">
        <v>0</v>
      </c>
      <c r="R6011">
        <v>1</v>
      </c>
      <c r="S6011">
        <v>0</v>
      </c>
      <c r="T6011">
        <v>1</v>
      </c>
      <c r="U6011">
        <v>0</v>
      </c>
      <c r="V6011">
        <v>0</v>
      </c>
      <c r="W6011">
        <v>0</v>
      </c>
      <c r="X6011">
        <v>0.71500183932768324</v>
      </c>
      <c r="Y6011">
        <v>0</v>
      </c>
      <c r="Z6011">
        <v>0.18700723450739751</v>
      </c>
      <c r="AA6011">
        <v>0</v>
      </c>
      <c r="AB6011">
        <v>7.0688053273861105E-3</v>
      </c>
      <c r="AC6011">
        <v>0</v>
      </c>
      <c r="AD6011">
        <v>0</v>
      </c>
      <c r="AE6011">
        <v>0.90907787916246685</v>
      </c>
    </row>
    <row r="6012" spans="1:31" x14ac:dyDescent="0.25">
      <c r="A6012">
        <v>1883019</v>
      </c>
      <c r="B6012">
        <v>1</v>
      </c>
      <c r="C6012" t="s">
        <v>81</v>
      </c>
      <c r="D6012" t="s">
        <v>117</v>
      </c>
      <c r="E6012" t="s">
        <v>140</v>
      </c>
      <c r="F6012" t="s">
        <v>17129</v>
      </c>
      <c r="G6012" t="s">
        <v>163</v>
      </c>
      <c r="H6012" t="s">
        <v>143</v>
      </c>
      <c r="I6012" t="s">
        <v>135</v>
      </c>
      <c r="J6012" t="s">
        <v>136</v>
      </c>
      <c r="K6012" t="s">
        <v>137</v>
      </c>
      <c r="L6012" t="s">
        <v>17130</v>
      </c>
      <c r="M6012" t="s">
        <v>17131</v>
      </c>
      <c r="N6012">
        <v>2.2008333329999998</v>
      </c>
      <c r="O6012">
        <v>0</v>
      </c>
      <c r="P6012">
        <v>1</v>
      </c>
      <c r="Q6012">
        <v>0</v>
      </c>
      <c r="R6012">
        <v>0</v>
      </c>
      <c r="S6012">
        <v>0</v>
      </c>
      <c r="T6012">
        <v>0</v>
      </c>
      <c r="U6012">
        <v>0</v>
      </c>
      <c r="V6012">
        <v>0</v>
      </c>
      <c r="W6012">
        <v>0</v>
      </c>
      <c r="X6012">
        <v>0.57252965132493672</v>
      </c>
      <c r="Y6012">
        <v>0</v>
      </c>
      <c r="Z6012">
        <v>0</v>
      </c>
      <c r="AA6012">
        <v>0</v>
      </c>
      <c r="AB6012">
        <v>0</v>
      </c>
      <c r="AC6012">
        <v>0</v>
      </c>
      <c r="AD6012">
        <v>0</v>
      </c>
      <c r="AE6012">
        <v>0.57252965132493672</v>
      </c>
    </row>
    <row r="6013" spans="1:31" x14ac:dyDescent="0.25">
      <c r="A6013">
        <v>1883020</v>
      </c>
      <c r="B6013">
        <v>1</v>
      </c>
      <c r="C6013" t="s">
        <v>80</v>
      </c>
      <c r="D6013" t="s">
        <v>93</v>
      </c>
      <c r="E6013" t="s">
        <v>146</v>
      </c>
      <c r="F6013" t="s">
        <v>2560</v>
      </c>
      <c r="G6013" t="s">
        <v>148</v>
      </c>
      <c r="H6013" t="s">
        <v>143</v>
      </c>
      <c r="I6013" t="s">
        <v>135</v>
      </c>
      <c r="J6013" t="s">
        <v>136</v>
      </c>
      <c r="K6013" t="s">
        <v>137</v>
      </c>
      <c r="L6013" t="s">
        <v>17132</v>
      </c>
      <c r="M6013" t="s">
        <v>17133</v>
      </c>
      <c r="N6013">
        <v>1.7152777770000001</v>
      </c>
      <c r="O6013">
        <v>0</v>
      </c>
      <c r="P6013">
        <v>0</v>
      </c>
      <c r="Q6013">
        <v>0</v>
      </c>
      <c r="R6013">
        <v>0</v>
      </c>
      <c r="S6013">
        <v>0</v>
      </c>
      <c r="T6013">
        <v>1</v>
      </c>
      <c r="U6013">
        <v>0</v>
      </c>
      <c r="V6013">
        <v>0</v>
      </c>
      <c r="W6013">
        <v>0</v>
      </c>
      <c r="X6013">
        <v>0</v>
      </c>
      <c r="Y6013">
        <v>0</v>
      </c>
      <c r="Z6013">
        <v>0</v>
      </c>
      <c r="AA6013">
        <v>0</v>
      </c>
      <c r="AB6013">
        <v>2.3306001523088664</v>
      </c>
      <c r="AC6013">
        <v>0</v>
      </c>
      <c r="AD6013">
        <v>0</v>
      </c>
      <c r="AE6013">
        <v>2.3306001523088664</v>
      </c>
    </row>
    <row r="6014" spans="1:31" x14ac:dyDescent="0.25">
      <c r="A6014">
        <v>1883022</v>
      </c>
      <c r="B6014">
        <v>1</v>
      </c>
      <c r="C6014" t="s">
        <v>80</v>
      </c>
      <c r="D6014" t="s">
        <v>93</v>
      </c>
      <c r="E6014" t="s">
        <v>146</v>
      </c>
      <c r="F6014" t="s">
        <v>4610</v>
      </c>
      <c r="G6014" t="s">
        <v>148</v>
      </c>
      <c r="H6014" t="s">
        <v>143</v>
      </c>
      <c r="I6014" t="s">
        <v>135</v>
      </c>
      <c r="J6014" t="s">
        <v>136</v>
      </c>
      <c r="K6014" t="s">
        <v>137</v>
      </c>
      <c r="L6014" t="s">
        <v>17134</v>
      </c>
      <c r="M6014" t="s">
        <v>17135</v>
      </c>
      <c r="N6014">
        <v>2.662222222</v>
      </c>
      <c r="O6014">
        <v>0</v>
      </c>
      <c r="P6014">
        <v>0</v>
      </c>
      <c r="Q6014">
        <v>0</v>
      </c>
      <c r="R6014">
        <v>8</v>
      </c>
      <c r="S6014">
        <v>0</v>
      </c>
      <c r="T6014">
        <v>2</v>
      </c>
      <c r="U6014">
        <v>0</v>
      </c>
      <c r="V6014">
        <v>0</v>
      </c>
      <c r="W6014">
        <v>0</v>
      </c>
      <c r="X6014">
        <v>0</v>
      </c>
      <c r="Y6014">
        <v>0</v>
      </c>
      <c r="Z6014">
        <v>76.176015689220634</v>
      </c>
      <c r="AA6014">
        <v>0</v>
      </c>
      <c r="AB6014">
        <v>21.219612238197413</v>
      </c>
      <c r="AC6014">
        <v>0</v>
      </c>
      <c r="AD6014">
        <v>0</v>
      </c>
      <c r="AE6014">
        <v>97.395627927418047</v>
      </c>
    </row>
    <row r="6015" spans="1:31" x14ac:dyDescent="0.25">
      <c r="A6015">
        <v>1883023</v>
      </c>
      <c r="B6015">
        <v>1</v>
      </c>
      <c r="C6015" t="s">
        <v>80</v>
      </c>
      <c r="D6015" t="s">
        <v>96</v>
      </c>
      <c r="E6015" t="s">
        <v>140</v>
      </c>
      <c r="F6015" t="s">
        <v>17136</v>
      </c>
      <c r="G6015" t="s">
        <v>200</v>
      </c>
      <c r="H6015" t="s">
        <v>143</v>
      </c>
      <c r="I6015" t="s">
        <v>135</v>
      </c>
      <c r="J6015" t="s">
        <v>136</v>
      </c>
      <c r="K6015" t="s">
        <v>137</v>
      </c>
      <c r="L6015" t="s">
        <v>17137</v>
      </c>
      <c r="M6015" t="s">
        <v>17138</v>
      </c>
      <c r="N6015">
        <v>3.7374999999999998</v>
      </c>
      <c r="O6015">
        <v>0</v>
      </c>
      <c r="P6015">
        <v>1</v>
      </c>
      <c r="Q6015">
        <v>0</v>
      </c>
      <c r="R6015">
        <v>0</v>
      </c>
      <c r="S6015">
        <v>0</v>
      </c>
      <c r="T6015">
        <v>0</v>
      </c>
      <c r="U6015">
        <v>0</v>
      </c>
      <c r="V6015">
        <v>0</v>
      </c>
      <c r="W6015">
        <v>0</v>
      </c>
      <c r="X6015">
        <v>1.8066408595559647</v>
      </c>
      <c r="Y6015">
        <v>0</v>
      </c>
      <c r="Z6015">
        <v>0</v>
      </c>
      <c r="AA6015">
        <v>0</v>
      </c>
      <c r="AB6015">
        <v>0</v>
      </c>
      <c r="AC6015">
        <v>0</v>
      </c>
      <c r="AD6015">
        <v>0</v>
      </c>
      <c r="AE6015">
        <v>1.8066408595559647</v>
      </c>
    </row>
    <row r="6016" spans="1:31" x14ac:dyDescent="0.25">
      <c r="A6016">
        <v>1883025</v>
      </c>
      <c r="B6016">
        <v>1</v>
      </c>
      <c r="C6016" t="s">
        <v>80</v>
      </c>
      <c r="D6016" t="s">
        <v>104</v>
      </c>
      <c r="E6016" t="s">
        <v>158</v>
      </c>
      <c r="F6016" t="s">
        <v>17139</v>
      </c>
      <c r="G6016" t="s">
        <v>560</v>
      </c>
      <c r="H6016" t="s">
        <v>134</v>
      </c>
      <c r="I6016" t="s">
        <v>135</v>
      </c>
      <c r="J6016" t="s">
        <v>136</v>
      </c>
      <c r="K6016" t="s">
        <v>137</v>
      </c>
      <c r="L6016" t="s">
        <v>17140</v>
      </c>
      <c r="M6016" t="s">
        <v>17141</v>
      </c>
      <c r="N6016">
        <v>1.4775</v>
      </c>
      <c r="O6016">
        <v>0</v>
      </c>
      <c r="P6016">
        <v>0</v>
      </c>
      <c r="Q6016">
        <v>0</v>
      </c>
      <c r="R6016">
        <v>0</v>
      </c>
      <c r="S6016">
        <v>0</v>
      </c>
      <c r="T6016">
        <v>0</v>
      </c>
      <c r="U6016">
        <v>1</v>
      </c>
      <c r="V6016">
        <v>0</v>
      </c>
      <c r="W6016">
        <v>0</v>
      </c>
      <c r="X6016">
        <v>0</v>
      </c>
      <c r="Y6016">
        <v>0</v>
      </c>
      <c r="Z6016">
        <v>0</v>
      </c>
      <c r="AA6016">
        <v>0</v>
      </c>
      <c r="AB6016">
        <v>0</v>
      </c>
      <c r="AC6016">
        <v>121.29119180596717</v>
      </c>
      <c r="AD6016">
        <v>0</v>
      </c>
      <c r="AE6016">
        <v>121.29119180596717</v>
      </c>
    </row>
    <row r="6017" spans="1:31" x14ac:dyDescent="0.25">
      <c r="A6017">
        <v>1883027</v>
      </c>
      <c r="B6017">
        <v>1</v>
      </c>
      <c r="C6017" t="s">
        <v>80</v>
      </c>
      <c r="D6017" t="s">
        <v>90</v>
      </c>
      <c r="E6017" t="s">
        <v>146</v>
      </c>
      <c r="F6017" t="s">
        <v>17142</v>
      </c>
      <c r="G6017" t="s">
        <v>148</v>
      </c>
      <c r="H6017" t="s">
        <v>143</v>
      </c>
      <c r="I6017" t="s">
        <v>135</v>
      </c>
      <c r="J6017" t="s">
        <v>136</v>
      </c>
      <c r="K6017" t="s">
        <v>137</v>
      </c>
      <c r="L6017" t="s">
        <v>17143</v>
      </c>
      <c r="M6017" t="s">
        <v>17144</v>
      </c>
      <c r="N6017">
        <v>1.5786111110000001</v>
      </c>
      <c r="O6017">
        <v>0</v>
      </c>
      <c r="P6017">
        <v>30</v>
      </c>
      <c r="Q6017">
        <v>0</v>
      </c>
      <c r="R6017">
        <v>0</v>
      </c>
      <c r="S6017">
        <v>0</v>
      </c>
      <c r="T6017">
        <v>2</v>
      </c>
      <c r="U6017">
        <v>0</v>
      </c>
      <c r="V6017">
        <v>0</v>
      </c>
      <c r="W6017">
        <v>0</v>
      </c>
      <c r="X6017">
        <v>13.495383904841814</v>
      </c>
      <c r="Y6017">
        <v>0</v>
      </c>
      <c r="Z6017">
        <v>0</v>
      </c>
      <c r="AA6017">
        <v>0</v>
      </c>
      <c r="AB6017">
        <v>3.0684783793910091</v>
      </c>
      <c r="AC6017">
        <v>0</v>
      </c>
      <c r="AD6017">
        <v>0</v>
      </c>
      <c r="AE6017">
        <v>16.563862284232822</v>
      </c>
    </row>
    <row r="6018" spans="1:31" x14ac:dyDescent="0.25">
      <c r="A6018">
        <v>1883030</v>
      </c>
      <c r="B6018">
        <v>1</v>
      </c>
      <c r="C6018" t="s">
        <v>80</v>
      </c>
      <c r="D6018" t="s">
        <v>108</v>
      </c>
      <c r="E6018" t="s">
        <v>146</v>
      </c>
      <c r="F6018" t="s">
        <v>5144</v>
      </c>
      <c r="G6018" t="s">
        <v>148</v>
      </c>
      <c r="H6018" t="s">
        <v>143</v>
      </c>
      <c r="I6018" t="s">
        <v>135</v>
      </c>
      <c r="J6018" t="s">
        <v>136</v>
      </c>
      <c r="K6018" t="s">
        <v>137</v>
      </c>
      <c r="L6018" t="s">
        <v>17145</v>
      </c>
      <c r="M6018" t="s">
        <v>17146</v>
      </c>
      <c r="N6018">
        <v>1.206388888</v>
      </c>
      <c r="O6018">
        <v>0</v>
      </c>
      <c r="P6018">
        <v>10</v>
      </c>
      <c r="Q6018">
        <v>0</v>
      </c>
      <c r="R6018">
        <v>8</v>
      </c>
      <c r="S6018">
        <v>0</v>
      </c>
      <c r="T6018">
        <v>3</v>
      </c>
      <c r="U6018">
        <v>0</v>
      </c>
      <c r="V6018">
        <v>0</v>
      </c>
      <c r="W6018">
        <v>0</v>
      </c>
      <c r="X6018">
        <v>2.9963538833797863</v>
      </c>
      <c r="Y6018">
        <v>0</v>
      </c>
      <c r="Z6018">
        <v>20.188749614155146</v>
      </c>
      <c r="AA6018">
        <v>0</v>
      </c>
      <c r="AB6018">
        <v>3.3722907174489793</v>
      </c>
      <c r="AC6018">
        <v>0</v>
      </c>
      <c r="AD6018">
        <v>0</v>
      </c>
      <c r="AE6018">
        <v>26.557394214983912</v>
      </c>
    </row>
    <row r="6019" spans="1:31" x14ac:dyDescent="0.25">
      <c r="A6019">
        <v>1883032</v>
      </c>
      <c r="B6019">
        <v>1</v>
      </c>
      <c r="C6019" t="s">
        <v>81</v>
      </c>
      <c r="D6019" t="s">
        <v>128</v>
      </c>
      <c r="E6019" t="s">
        <v>131</v>
      </c>
      <c r="F6019" t="s">
        <v>336</v>
      </c>
      <c r="G6019" t="s">
        <v>133</v>
      </c>
      <c r="H6019" t="s">
        <v>134</v>
      </c>
      <c r="I6019" t="s">
        <v>135</v>
      </c>
      <c r="J6019" t="s">
        <v>136</v>
      </c>
      <c r="K6019" t="s">
        <v>137</v>
      </c>
      <c r="L6019" t="s">
        <v>17147</v>
      </c>
      <c r="M6019" t="s">
        <v>17148</v>
      </c>
      <c r="N6019">
        <v>0.53249999999999997</v>
      </c>
      <c r="O6019">
        <v>0</v>
      </c>
      <c r="P6019">
        <v>1148</v>
      </c>
      <c r="Q6019">
        <v>4</v>
      </c>
      <c r="R6019">
        <v>1</v>
      </c>
      <c r="S6019">
        <v>3</v>
      </c>
      <c r="T6019">
        <v>79</v>
      </c>
      <c r="U6019">
        <v>0</v>
      </c>
      <c r="V6019">
        <v>0</v>
      </c>
      <c r="W6019">
        <v>0</v>
      </c>
      <c r="X6019">
        <v>81.015651409520288</v>
      </c>
      <c r="Y6019">
        <v>6.6732903381540076</v>
      </c>
      <c r="Z6019">
        <v>2.53078550064375E-2</v>
      </c>
      <c r="AA6019">
        <v>15.3245916095595</v>
      </c>
      <c r="AB6019">
        <v>7.2956567389036255</v>
      </c>
      <c r="AC6019">
        <v>0</v>
      </c>
      <c r="AD6019">
        <v>0</v>
      </c>
      <c r="AE6019">
        <v>110.33449795114386</v>
      </c>
    </row>
    <row r="6020" spans="1:31" x14ac:dyDescent="0.25">
      <c r="A6020">
        <v>1883037</v>
      </c>
      <c r="B6020">
        <v>1</v>
      </c>
      <c r="C6020" t="s">
        <v>80</v>
      </c>
      <c r="D6020" t="s">
        <v>102</v>
      </c>
      <c r="E6020" t="s">
        <v>146</v>
      </c>
      <c r="F6020" t="s">
        <v>17149</v>
      </c>
      <c r="G6020" t="s">
        <v>148</v>
      </c>
      <c r="H6020" t="s">
        <v>143</v>
      </c>
      <c r="I6020" t="s">
        <v>135</v>
      </c>
      <c r="J6020" t="s">
        <v>136</v>
      </c>
      <c r="K6020" t="s">
        <v>137</v>
      </c>
      <c r="L6020" t="s">
        <v>17150</v>
      </c>
      <c r="M6020" t="s">
        <v>17151</v>
      </c>
      <c r="N6020">
        <v>1.0419444440000001</v>
      </c>
      <c r="O6020">
        <v>0</v>
      </c>
      <c r="P6020">
        <v>1</v>
      </c>
      <c r="Q6020">
        <v>0</v>
      </c>
      <c r="R6020">
        <v>3</v>
      </c>
      <c r="S6020">
        <v>0</v>
      </c>
      <c r="T6020">
        <v>1</v>
      </c>
      <c r="U6020">
        <v>0</v>
      </c>
      <c r="V6020">
        <v>0</v>
      </c>
      <c r="W6020">
        <v>0</v>
      </c>
      <c r="X6020">
        <v>0.40492977499516214</v>
      </c>
      <c r="Y6020">
        <v>0</v>
      </c>
      <c r="Z6020">
        <v>12.693862305630599</v>
      </c>
      <c r="AA6020">
        <v>0</v>
      </c>
      <c r="AB6020">
        <v>2.3873495123735191</v>
      </c>
      <c r="AC6020">
        <v>0</v>
      </c>
      <c r="AD6020">
        <v>0</v>
      </c>
      <c r="AE6020">
        <v>15.486141592999282</v>
      </c>
    </row>
    <row r="6021" spans="1:31" x14ac:dyDescent="0.25">
      <c r="A6021">
        <v>1883038</v>
      </c>
      <c r="B6021">
        <v>1</v>
      </c>
      <c r="C6021" t="s">
        <v>80</v>
      </c>
      <c r="D6021" t="s">
        <v>88</v>
      </c>
      <c r="E6021" t="s">
        <v>146</v>
      </c>
      <c r="F6021" t="s">
        <v>17152</v>
      </c>
      <c r="G6021" t="s">
        <v>148</v>
      </c>
      <c r="H6021" t="s">
        <v>143</v>
      </c>
      <c r="I6021" t="s">
        <v>135</v>
      </c>
      <c r="J6021" t="s">
        <v>136</v>
      </c>
      <c r="K6021" t="s">
        <v>137</v>
      </c>
      <c r="L6021" t="s">
        <v>17153</v>
      </c>
      <c r="M6021" t="s">
        <v>17154</v>
      </c>
      <c r="N6021">
        <v>7.9536111109999998</v>
      </c>
      <c r="O6021">
        <v>0</v>
      </c>
      <c r="P6021">
        <v>56</v>
      </c>
      <c r="Q6021">
        <v>0</v>
      </c>
      <c r="R6021">
        <v>0</v>
      </c>
      <c r="S6021">
        <v>0</v>
      </c>
      <c r="T6021">
        <v>8</v>
      </c>
      <c r="U6021">
        <v>0</v>
      </c>
      <c r="V6021">
        <v>0</v>
      </c>
      <c r="W6021">
        <v>0</v>
      </c>
      <c r="X6021">
        <v>87.324874620120838</v>
      </c>
      <c r="Y6021">
        <v>0</v>
      </c>
      <c r="Z6021">
        <v>0</v>
      </c>
      <c r="AA6021">
        <v>0</v>
      </c>
      <c r="AB6021">
        <v>35.149396156682563</v>
      </c>
      <c r="AC6021">
        <v>0</v>
      </c>
      <c r="AD6021">
        <v>0</v>
      </c>
      <c r="AE6021">
        <v>122.47427077680339</v>
      </c>
    </row>
    <row r="6022" spans="1:31" x14ac:dyDescent="0.25">
      <c r="A6022">
        <v>1883039</v>
      </c>
      <c r="B6022">
        <v>1</v>
      </c>
      <c r="C6022" t="s">
        <v>80</v>
      </c>
      <c r="D6022" t="s">
        <v>84</v>
      </c>
      <c r="E6022" t="s">
        <v>146</v>
      </c>
      <c r="F6022" t="s">
        <v>15423</v>
      </c>
      <c r="G6022" t="s">
        <v>148</v>
      </c>
      <c r="H6022" t="s">
        <v>143</v>
      </c>
      <c r="I6022" t="s">
        <v>135</v>
      </c>
      <c r="J6022" t="s">
        <v>136</v>
      </c>
      <c r="K6022" t="s">
        <v>137</v>
      </c>
      <c r="L6022" t="s">
        <v>17155</v>
      </c>
      <c r="M6022" t="s">
        <v>17156</v>
      </c>
      <c r="N6022">
        <v>1.1291666659999999</v>
      </c>
      <c r="O6022">
        <v>0</v>
      </c>
      <c r="P6022">
        <v>349</v>
      </c>
      <c r="Q6022">
        <v>0</v>
      </c>
      <c r="R6022">
        <v>0</v>
      </c>
      <c r="S6022">
        <v>0</v>
      </c>
      <c r="T6022">
        <v>6</v>
      </c>
      <c r="U6022">
        <v>0</v>
      </c>
      <c r="V6022">
        <v>0</v>
      </c>
      <c r="W6022">
        <v>0</v>
      </c>
      <c r="X6022">
        <v>109.51998600426003</v>
      </c>
      <c r="Y6022">
        <v>0</v>
      </c>
      <c r="Z6022">
        <v>0</v>
      </c>
      <c r="AA6022">
        <v>0</v>
      </c>
      <c r="AB6022">
        <v>5.3468259820497535</v>
      </c>
      <c r="AC6022">
        <v>0</v>
      </c>
      <c r="AD6022">
        <v>0</v>
      </c>
      <c r="AE6022">
        <v>114.86681198630978</v>
      </c>
    </row>
    <row r="6023" spans="1:31" x14ac:dyDescent="0.25">
      <c r="A6023">
        <v>1883040</v>
      </c>
      <c r="B6023">
        <v>1</v>
      </c>
      <c r="C6023" t="s">
        <v>80</v>
      </c>
      <c r="D6023" t="s">
        <v>84</v>
      </c>
      <c r="E6023" t="s">
        <v>140</v>
      </c>
      <c r="F6023" t="s">
        <v>17157</v>
      </c>
      <c r="G6023" t="s">
        <v>163</v>
      </c>
      <c r="H6023" t="s">
        <v>143</v>
      </c>
      <c r="I6023" t="s">
        <v>135</v>
      </c>
      <c r="J6023" t="s">
        <v>136</v>
      </c>
      <c r="K6023" t="s">
        <v>137</v>
      </c>
      <c r="L6023" t="s">
        <v>17158</v>
      </c>
      <c r="M6023" t="s">
        <v>17159</v>
      </c>
      <c r="N6023">
        <v>1.6913888880000001</v>
      </c>
      <c r="O6023">
        <v>0</v>
      </c>
      <c r="P6023">
        <v>3</v>
      </c>
      <c r="Q6023">
        <v>0</v>
      </c>
      <c r="R6023">
        <v>0</v>
      </c>
      <c r="S6023">
        <v>0</v>
      </c>
      <c r="T6023">
        <v>0</v>
      </c>
      <c r="U6023">
        <v>0</v>
      </c>
      <c r="V6023">
        <v>0</v>
      </c>
      <c r="W6023">
        <v>0</v>
      </c>
      <c r="X6023">
        <v>1.0491105328034751</v>
      </c>
      <c r="Y6023">
        <v>0</v>
      </c>
      <c r="Z6023">
        <v>0</v>
      </c>
      <c r="AA6023">
        <v>0</v>
      </c>
      <c r="AB6023">
        <v>0</v>
      </c>
      <c r="AC6023">
        <v>0</v>
      </c>
      <c r="AD6023">
        <v>0</v>
      </c>
      <c r="AE6023">
        <v>1.0491105328034751</v>
      </c>
    </row>
    <row r="6024" spans="1:31" x14ac:dyDescent="0.25">
      <c r="A6024">
        <v>1883044</v>
      </c>
      <c r="B6024">
        <v>1</v>
      </c>
      <c r="C6024" t="s">
        <v>80</v>
      </c>
      <c r="D6024" t="s">
        <v>97</v>
      </c>
      <c r="E6024" t="s">
        <v>140</v>
      </c>
      <c r="F6024" t="s">
        <v>17160</v>
      </c>
      <c r="G6024" t="s">
        <v>200</v>
      </c>
      <c r="H6024" t="s">
        <v>143</v>
      </c>
      <c r="I6024" t="s">
        <v>135</v>
      </c>
      <c r="J6024" t="s">
        <v>136</v>
      </c>
      <c r="K6024" t="s">
        <v>137</v>
      </c>
      <c r="L6024" t="s">
        <v>17161</v>
      </c>
      <c r="M6024" t="s">
        <v>17162</v>
      </c>
      <c r="N6024">
        <v>1.6347222219999999</v>
      </c>
      <c r="O6024">
        <v>0</v>
      </c>
      <c r="P6024">
        <v>1</v>
      </c>
      <c r="Q6024">
        <v>0</v>
      </c>
      <c r="R6024">
        <v>0</v>
      </c>
      <c r="S6024">
        <v>0</v>
      </c>
      <c r="T6024">
        <v>0</v>
      </c>
      <c r="U6024">
        <v>0</v>
      </c>
      <c r="V6024">
        <v>0</v>
      </c>
      <c r="W6024">
        <v>0</v>
      </c>
      <c r="X6024">
        <v>0.45595081603586662</v>
      </c>
      <c r="Y6024">
        <v>0</v>
      </c>
      <c r="Z6024">
        <v>0</v>
      </c>
      <c r="AA6024">
        <v>0</v>
      </c>
      <c r="AB6024">
        <v>0</v>
      </c>
      <c r="AC6024">
        <v>0</v>
      </c>
      <c r="AD6024">
        <v>0</v>
      </c>
      <c r="AE6024">
        <v>0.45595081603586662</v>
      </c>
    </row>
    <row r="6025" spans="1:31" x14ac:dyDescent="0.25">
      <c r="A6025">
        <v>1883046</v>
      </c>
      <c r="B6025">
        <v>1</v>
      </c>
      <c r="C6025" t="s">
        <v>80</v>
      </c>
      <c r="D6025" t="s">
        <v>99</v>
      </c>
      <c r="E6025" t="s">
        <v>140</v>
      </c>
      <c r="F6025" t="s">
        <v>17163</v>
      </c>
      <c r="G6025" t="s">
        <v>163</v>
      </c>
      <c r="H6025" t="s">
        <v>143</v>
      </c>
      <c r="I6025" t="s">
        <v>135</v>
      </c>
      <c r="J6025" t="s">
        <v>136</v>
      </c>
      <c r="K6025" t="s">
        <v>137</v>
      </c>
      <c r="L6025" t="s">
        <v>17164</v>
      </c>
      <c r="M6025" t="s">
        <v>17165</v>
      </c>
      <c r="N6025">
        <v>2.2463888879999998</v>
      </c>
      <c r="O6025">
        <v>0</v>
      </c>
      <c r="P6025">
        <v>1</v>
      </c>
      <c r="Q6025">
        <v>0</v>
      </c>
      <c r="R6025">
        <v>0</v>
      </c>
      <c r="S6025">
        <v>0</v>
      </c>
      <c r="T6025">
        <v>0</v>
      </c>
      <c r="U6025">
        <v>0</v>
      </c>
      <c r="V6025">
        <v>0</v>
      </c>
      <c r="W6025">
        <v>0</v>
      </c>
      <c r="X6025">
        <v>0.56468906678696662</v>
      </c>
      <c r="Y6025">
        <v>0</v>
      </c>
      <c r="Z6025">
        <v>0</v>
      </c>
      <c r="AA6025">
        <v>0</v>
      </c>
      <c r="AB6025">
        <v>0</v>
      </c>
      <c r="AC6025">
        <v>0</v>
      </c>
      <c r="AD6025">
        <v>0</v>
      </c>
      <c r="AE6025">
        <v>0.56468906678696662</v>
      </c>
    </row>
    <row r="6026" spans="1:31" x14ac:dyDescent="0.25">
      <c r="A6026">
        <v>1883047</v>
      </c>
      <c r="B6026">
        <v>1</v>
      </c>
      <c r="C6026" t="s">
        <v>80</v>
      </c>
      <c r="D6026" t="s">
        <v>92</v>
      </c>
      <c r="E6026" t="s">
        <v>146</v>
      </c>
      <c r="F6026" t="s">
        <v>17166</v>
      </c>
      <c r="G6026" t="s">
        <v>148</v>
      </c>
      <c r="H6026" t="s">
        <v>143</v>
      </c>
      <c r="I6026" t="s">
        <v>135</v>
      </c>
      <c r="J6026" t="s">
        <v>136</v>
      </c>
      <c r="K6026" t="s">
        <v>137</v>
      </c>
      <c r="L6026" t="s">
        <v>17167</v>
      </c>
      <c r="M6026" t="s">
        <v>17168</v>
      </c>
      <c r="N6026">
        <v>1.8405555549999999</v>
      </c>
      <c r="O6026">
        <v>0</v>
      </c>
      <c r="P6026">
        <v>50</v>
      </c>
      <c r="Q6026">
        <v>0</v>
      </c>
      <c r="R6026">
        <v>0</v>
      </c>
      <c r="S6026">
        <v>0</v>
      </c>
      <c r="T6026">
        <v>4</v>
      </c>
      <c r="U6026">
        <v>0</v>
      </c>
      <c r="V6026">
        <v>0</v>
      </c>
      <c r="W6026">
        <v>0</v>
      </c>
      <c r="X6026">
        <v>20.341062905109151</v>
      </c>
      <c r="Y6026">
        <v>0</v>
      </c>
      <c r="Z6026">
        <v>0</v>
      </c>
      <c r="AA6026">
        <v>0</v>
      </c>
      <c r="AB6026">
        <v>7.502809202313677</v>
      </c>
      <c r="AC6026">
        <v>0</v>
      </c>
      <c r="AD6026">
        <v>0</v>
      </c>
      <c r="AE6026">
        <v>27.843872107422829</v>
      </c>
    </row>
    <row r="6027" spans="1:31" x14ac:dyDescent="0.25">
      <c r="A6027">
        <v>1883048</v>
      </c>
      <c r="B6027">
        <v>1</v>
      </c>
      <c r="C6027" t="s">
        <v>80</v>
      </c>
      <c r="D6027" t="s">
        <v>107</v>
      </c>
      <c r="E6027" t="s">
        <v>146</v>
      </c>
      <c r="F6027" t="s">
        <v>16984</v>
      </c>
      <c r="G6027" t="s">
        <v>148</v>
      </c>
      <c r="H6027" t="s">
        <v>143</v>
      </c>
      <c r="I6027" t="s">
        <v>135</v>
      </c>
      <c r="J6027" t="s">
        <v>136</v>
      </c>
      <c r="K6027" t="s">
        <v>137</v>
      </c>
      <c r="L6027" t="s">
        <v>17169</v>
      </c>
      <c r="M6027" t="s">
        <v>17170</v>
      </c>
      <c r="N6027">
        <v>1.1683333330000001</v>
      </c>
      <c r="O6027">
        <v>0</v>
      </c>
      <c r="P6027">
        <v>66</v>
      </c>
      <c r="Q6027">
        <v>0</v>
      </c>
      <c r="R6027">
        <v>0</v>
      </c>
      <c r="S6027">
        <v>0</v>
      </c>
      <c r="T6027">
        <v>4</v>
      </c>
      <c r="U6027">
        <v>0</v>
      </c>
      <c r="V6027">
        <v>0</v>
      </c>
      <c r="W6027">
        <v>0</v>
      </c>
      <c r="X6027">
        <v>14.076030233490936</v>
      </c>
      <c r="Y6027">
        <v>0</v>
      </c>
      <c r="Z6027">
        <v>0</v>
      </c>
      <c r="AA6027">
        <v>0</v>
      </c>
      <c r="AB6027">
        <v>0.39611203637086673</v>
      </c>
      <c r="AC6027">
        <v>0</v>
      </c>
      <c r="AD6027">
        <v>0</v>
      </c>
      <c r="AE6027">
        <v>14.472142269861802</v>
      </c>
    </row>
    <row r="6028" spans="1:31" x14ac:dyDescent="0.25">
      <c r="A6028">
        <v>1883049</v>
      </c>
      <c r="B6028">
        <v>1</v>
      </c>
      <c r="C6028" t="s">
        <v>80</v>
      </c>
      <c r="D6028" t="s">
        <v>98</v>
      </c>
      <c r="E6028" t="s">
        <v>140</v>
      </c>
      <c r="F6028" t="s">
        <v>17171</v>
      </c>
      <c r="G6028" t="s">
        <v>163</v>
      </c>
      <c r="H6028" t="s">
        <v>143</v>
      </c>
      <c r="I6028" t="s">
        <v>135</v>
      </c>
      <c r="J6028" t="s">
        <v>136</v>
      </c>
      <c r="K6028" t="s">
        <v>137</v>
      </c>
      <c r="L6028" t="s">
        <v>17172</v>
      </c>
      <c r="M6028" t="s">
        <v>17173</v>
      </c>
      <c r="N6028">
        <v>2.1233333330000002</v>
      </c>
      <c r="O6028">
        <v>0</v>
      </c>
      <c r="P6028">
        <v>1</v>
      </c>
      <c r="Q6028">
        <v>0</v>
      </c>
      <c r="R6028">
        <v>0</v>
      </c>
      <c r="S6028">
        <v>0</v>
      </c>
      <c r="T6028">
        <v>0</v>
      </c>
      <c r="U6028">
        <v>0</v>
      </c>
      <c r="V6028">
        <v>0</v>
      </c>
      <c r="W6028">
        <v>0</v>
      </c>
      <c r="X6028">
        <v>0.3868925536376534</v>
      </c>
      <c r="Y6028">
        <v>0</v>
      </c>
      <c r="Z6028">
        <v>0</v>
      </c>
      <c r="AA6028">
        <v>0</v>
      </c>
      <c r="AB6028">
        <v>0</v>
      </c>
      <c r="AC6028">
        <v>0</v>
      </c>
      <c r="AD6028">
        <v>0</v>
      </c>
      <c r="AE6028">
        <v>0.3868925536376534</v>
      </c>
    </row>
    <row r="6029" spans="1:31" x14ac:dyDescent="0.25">
      <c r="A6029">
        <v>1883050</v>
      </c>
      <c r="B6029">
        <v>1</v>
      </c>
      <c r="C6029" t="s">
        <v>80</v>
      </c>
      <c r="D6029" t="s">
        <v>104</v>
      </c>
      <c r="E6029" t="s">
        <v>158</v>
      </c>
      <c r="F6029" t="s">
        <v>17174</v>
      </c>
      <c r="G6029" t="s">
        <v>133</v>
      </c>
      <c r="H6029" t="s">
        <v>134</v>
      </c>
      <c r="I6029" t="s">
        <v>135</v>
      </c>
      <c r="J6029" t="s">
        <v>136</v>
      </c>
      <c r="K6029" t="s">
        <v>137</v>
      </c>
      <c r="L6029" t="s">
        <v>17175</v>
      </c>
      <c r="M6029" t="s">
        <v>17176</v>
      </c>
      <c r="N6029">
        <v>0.49388888800000003</v>
      </c>
      <c r="O6029">
        <v>3</v>
      </c>
      <c r="P6029">
        <v>0</v>
      </c>
      <c r="Q6029">
        <v>15</v>
      </c>
      <c r="R6029">
        <v>0</v>
      </c>
      <c r="S6029">
        <v>12</v>
      </c>
      <c r="T6029">
        <v>0</v>
      </c>
      <c r="U6029">
        <v>1</v>
      </c>
      <c r="V6029">
        <v>0</v>
      </c>
      <c r="W6029">
        <v>1.1190995484762167</v>
      </c>
      <c r="X6029">
        <v>0</v>
      </c>
      <c r="Y6029">
        <v>4.4787077925264054</v>
      </c>
      <c r="Z6029">
        <v>0</v>
      </c>
      <c r="AA6029">
        <v>25.839293745726422</v>
      </c>
      <c r="AB6029">
        <v>0</v>
      </c>
      <c r="AC6029">
        <v>2.973338785448532</v>
      </c>
      <c r="AD6029">
        <v>0</v>
      </c>
      <c r="AE6029">
        <v>34.410439872177577</v>
      </c>
    </row>
    <row r="6030" spans="1:31" x14ac:dyDescent="0.25">
      <c r="A6030">
        <v>1883053</v>
      </c>
      <c r="B6030">
        <v>1</v>
      </c>
      <c r="C6030" t="s">
        <v>81</v>
      </c>
      <c r="D6030" t="s">
        <v>115</v>
      </c>
      <c r="E6030" t="s">
        <v>146</v>
      </c>
      <c r="F6030" t="s">
        <v>12013</v>
      </c>
      <c r="G6030" t="s">
        <v>148</v>
      </c>
      <c r="H6030" t="s">
        <v>143</v>
      </c>
      <c r="I6030" t="s">
        <v>135</v>
      </c>
      <c r="J6030" t="s">
        <v>136</v>
      </c>
      <c r="K6030" t="s">
        <v>137</v>
      </c>
      <c r="L6030" t="s">
        <v>17177</v>
      </c>
      <c r="M6030" t="s">
        <v>17178</v>
      </c>
      <c r="N6030">
        <v>0.64</v>
      </c>
      <c r="O6030">
        <v>0</v>
      </c>
      <c r="P6030">
        <v>19</v>
      </c>
      <c r="Q6030">
        <v>0</v>
      </c>
      <c r="R6030">
        <v>5</v>
      </c>
      <c r="S6030">
        <v>0</v>
      </c>
      <c r="T6030">
        <v>0</v>
      </c>
      <c r="U6030">
        <v>0</v>
      </c>
      <c r="V6030">
        <v>0</v>
      </c>
      <c r="W6030">
        <v>0</v>
      </c>
      <c r="X6030">
        <v>0.99091742765826518</v>
      </c>
      <c r="Y6030">
        <v>0</v>
      </c>
      <c r="Z6030">
        <v>1.6153042062703089</v>
      </c>
      <c r="AA6030">
        <v>0</v>
      </c>
      <c r="AB6030">
        <v>0</v>
      </c>
      <c r="AC6030">
        <v>0</v>
      </c>
      <c r="AD6030">
        <v>0</v>
      </c>
      <c r="AE6030">
        <v>2.6062216339285742</v>
      </c>
    </row>
    <row r="6031" spans="1:31" x14ac:dyDescent="0.25">
      <c r="A6031">
        <v>1883054</v>
      </c>
      <c r="B6031">
        <v>1</v>
      </c>
      <c r="C6031" t="s">
        <v>81</v>
      </c>
      <c r="D6031" t="s">
        <v>113</v>
      </c>
      <c r="E6031" t="s">
        <v>146</v>
      </c>
      <c r="F6031" t="s">
        <v>4613</v>
      </c>
      <c r="G6031" t="s">
        <v>148</v>
      </c>
      <c r="H6031" t="s">
        <v>143</v>
      </c>
      <c r="I6031" t="s">
        <v>135</v>
      </c>
      <c r="J6031" t="s">
        <v>136</v>
      </c>
      <c r="K6031" t="s">
        <v>137</v>
      </c>
      <c r="L6031" t="s">
        <v>17179</v>
      </c>
      <c r="M6031" t="s">
        <v>17180</v>
      </c>
      <c r="N6031">
        <v>1.339722222</v>
      </c>
      <c r="O6031">
        <v>0</v>
      </c>
      <c r="P6031">
        <v>102</v>
      </c>
      <c r="Q6031">
        <v>0</v>
      </c>
      <c r="R6031">
        <v>2</v>
      </c>
      <c r="S6031">
        <v>0</v>
      </c>
      <c r="T6031">
        <v>7</v>
      </c>
      <c r="U6031">
        <v>0</v>
      </c>
      <c r="V6031">
        <v>0</v>
      </c>
      <c r="W6031">
        <v>0</v>
      </c>
      <c r="X6031">
        <v>41.425473700826579</v>
      </c>
      <c r="Y6031">
        <v>0</v>
      </c>
      <c r="Z6031">
        <v>6.208888693350981</v>
      </c>
      <c r="AA6031">
        <v>0</v>
      </c>
      <c r="AB6031">
        <v>4.3086073717898321</v>
      </c>
      <c r="AC6031">
        <v>0</v>
      </c>
      <c r="AD6031">
        <v>0</v>
      </c>
      <c r="AE6031">
        <v>51.942969765967391</v>
      </c>
    </row>
    <row r="6032" spans="1:31" x14ac:dyDescent="0.25">
      <c r="A6032">
        <v>1883055</v>
      </c>
      <c r="B6032">
        <v>1</v>
      </c>
      <c r="C6032" t="s">
        <v>81</v>
      </c>
      <c r="D6032" t="s">
        <v>128</v>
      </c>
      <c r="E6032" t="s">
        <v>222</v>
      </c>
      <c r="F6032" t="s">
        <v>17181</v>
      </c>
      <c r="G6032" t="s">
        <v>663</v>
      </c>
      <c r="H6032" t="s">
        <v>143</v>
      </c>
      <c r="I6032" t="s">
        <v>135</v>
      </c>
      <c r="J6032" t="s">
        <v>136</v>
      </c>
      <c r="K6032" t="s">
        <v>137</v>
      </c>
      <c r="L6032" t="s">
        <v>17182</v>
      </c>
      <c r="M6032" t="s">
        <v>17183</v>
      </c>
      <c r="N6032">
        <v>11.886666666</v>
      </c>
      <c r="O6032">
        <v>0</v>
      </c>
      <c r="P6032">
        <v>18</v>
      </c>
      <c r="Q6032">
        <v>0</v>
      </c>
      <c r="R6032">
        <v>0</v>
      </c>
      <c r="S6032">
        <v>0</v>
      </c>
      <c r="T6032">
        <v>2</v>
      </c>
      <c r="U6032">
        <v>0</v>
      </c>
      <c r="V6032">
        <v>0</v>
      </c>
      <c r="W6032">
        <v>0</v>
      </c>
      <c r="X6032">
        <v>32.466345711079036</v>
      </c>
      <c r="Y6032">
        <v>0</v>
      </c>
      <c r="Z6032">
        <v>0</v>
      </c>
      <c r="AA6032">
        <v>0</v>
      </c>
      <c r="AB6032">
        <v>0</v>
      </c>
      <c r="AC6032">
        <v>0</v>
      </c>
      <c r="AD6032">
        <v>0</v>
      </c>
      <c r="AE6032">
        <v>32.466345711079036</v>
      </c>
    </row>
    <row r="6033" spans="1:31" x14ac:dyDescent="0.25">
      <c r="A6033">
        <v>1883058</v>
      </c>
      <c r="B6033">
        <v>1</v>
      </c>
      <c r="C6033" t="s">
        <v>80</v>
      </c>
      <c r="D6033" t="s">
        <v>106</v>
      </c>
      <c r="E6033" t="s">
        <v>210</v>
      </c>
      <c r="F6033" t="s">
        <v>17184</v>
      </c>
      <c r="G6033" t="s">
        <v>133</v>
      </c>
      <c r="H6033" t="s">
        <v>134</v>
      </c>
      <c r="I6033" t="s">
        <v>135</v>
      </c>
      <c r="J6033" t="s">
        <v>136</v>
      </c>
      <c r="K6033" t="s">
        <v>137</v>
      </c>
      <c r="L6033" t="s">
        <v>17185</v>
      </c>
      <c r="M6033" t="s">
        <v>17186</v>
      </c>
      <c r="N6033">
        <v>1.3563888879999999</v>
      </c>
      <c r="O6033">
        <v>0</v>
      </c>
      <c r="P6033">
        <v>2</v>
      </c>
      <c r="Q6033">
        <v>26</v>
      </c>
      <c r="R6033">
        <v>126</v>
      </c>
      <c r="S6033">
        <v>5</v>
      </c>
      <c r="T6033">
        <v>21</v>
      </c>
      <c r="U6033">
        <v>0</v>
      </c>
      <c r="V6033">
        <v>0</v>
      </c>
      <c r="W6033">
        <v>0</v>
      </c>
      <c r="X6033">
        <v>3.2066561175389108</v>
      </c>
      <c r="Y6033">
        <v>243.86581115052962</v>
      </c>
      <c r="Z6033">
        <v>785.62604629606324</v>
      </c>
      <c r="AA6033">
        <v>56.634269839125324</v>
      </c>
      <c r="AB6033">
        <v>87.215436663317533</v>
      </c>
      <c r="AC6033">
        <v>0</v>
      </c>
      <c r="AD6033">
        <v>0</v>
      </c>
      <c r="AE6033">
        <v>1176.5482200665747</v>
      </c>
    </row>
    <row r="6034" spans="1:31" x14ac:dyDescent="0.25">
      <c r="A6034">
        <v>1883060</v>
      </c>
      <c r="B6034">
        <v>1</v>
      </c>
      <c r="C6034" t="s">
        <v>80</v>
      </c>
      <c r="D6034" t="s">
        <v>95</v>
      </c>
      <c r="E6034" t="s">
        <v>169</v>
      </c>
      <c r="F6034" t="s">
        <v>17187</v>
      </c>
      <c r="G6034" t="s">
        <v>624</v>
      </c>
      <c r="H6034" t="s">
        <v>143</v>
      </c>
      <c r="I6034" t="s">
        <v>135</v>
      </c>
      <c r="J6034" t="s">
        <v>136</v>
      </c>
      <c r="K6034" t="s">
        <v>137</v>
      </c>
      <c r="L6034" t="s">
        <v>17188</v>
      </c>
      <c r="M6034" t="s">
        <v>17189</v>
      </c>
      <c r="N6034">
        <v>3.2961111110000001</v>
      </c>
      <c r="O6034">
        <v>0</v>
      </c>
      <c r="P6034">
        <v>4</v>
      </c>
      <c r="Q6034">
        <v>0</v>
      </c>
      <c r="R6034">
        <v>13</v>
      </c>
      <c r="S6034">
        <v>0</v>
      </c>
      <c r="T6034">
        <v>1</v>
      </c>
      <c r="U6034">
        <v>0</v>
      </c>
      <c r="V6034">
        <v>0</v>
      </c>
      <c r="W6034">
        <v>0</v>
      </c>
      <c r="X6034">
        <v>1.4363855696750736</v>
      </c>
      <c r="Y6034">
        <v>0</v>
      </c>
      <c r="Z6034">
        <v>22.53763140862527</v>
      </c>
      <c r="AA6034">
        <v>0</v>
      </c>
      <c r="AB6034">
        <v>0.13286027325763361</v>
      </c>
      <c r="AC6034">
        <v>0</v>
      </c>
      <c r="AD6034">
        <v>0</v>
      </c>
      <c r="AE6034">
        <v>24.106877251557979</v>
      </c>
    </row>
    <row r="6035" spans="1:31" x14ac:dyDescent="0.25">
      <c r="A6035">
        <v>1883061</v>
      </c>
      <c r="B6035">
        <v>1</v>
      </c>
      <c r="C6035" t="s">
        <v>80</v>
      </c>
      <c r="D6035" t="s">
        <v>103</v>
      </c>
      <c r="E6035" t="s">
        <v>146</v>
      </c>
      <c r="F6035" t="s">
        <v>17190</v>
      </c>
      <c r="G6035" t="s">
        <v>148</v>
      </c>
      <c r="H6035" t="s">
        <v>143</v>
      </c>
      <c r="I6035" t="s">
        <v>135</v>
      </c>
      <c r="J6035" t="s">
        <v>136</v>
      </c>
      <c r="K6035" t="s">
        <v>137</v>
      </c>
      <c r="L6035" t="s">
        <v>17191</v>
      </c>
      <c r="M6035" t="s">
        <v>17192</v>
      </c>
      <c r="N6035">
        <v>0.236666666</v>
      </c>
      <c r="O6035">
        <v>0</v>
      </c>
      <c r="P6035">
        <v>238</v>
      </c>
      <c r="Q6035">
        <v>0</v>
      </c>
      <c r="R6035">
        <v>0</v>
      </c>
      <c r="S6035">
        <v>0</v>
      </c>
      <c r="T6035">
        <v>6</v>
      </c>
      <c r="U6035">
        <v>0</v>
      </c>
      <c r="V6035">
        <v>0</v>
      </c>
      <c r="W6035">
        <v>0</v>
      </c>
      <c r="X6035">
        <v>13.629401708050057</v>
      </c>
      <c r="Y6035">
        <v>0</v>
      </c>
      <c r="Z6035">
        <v>0</v>
      </c>
      <c r="AA6035">
        <v>0</v>
      </c>
      <c r="AB6035">
        <v>0.56128827267107018</v>
      </c>
      <c r="AC6035">
        <v>0</v>
      </c>
      <c r="AD6035">
        <v>0</v>
      </c>
      <c r="AE6035">
        <v>14.190689980721128</v>
      </c>
    </row>
    <row r="6036" spans="1:31" x14ac:dyDescent="0.25">
      <c r="A6036">
        <v>1883062</v>
      </c>
      <c r="B6036">
        <v>1</v>
      </c>
      <c r="C6036" t="s">
        <v>81</v>
      </c>
      <c r="D6036" t="s">
        <v>122</v>
      </c>
      <c r="E6036" t="s">
        <v>158</v>
      </c>
      <c r="F6036" t="s">
        <v>17193</v>
      </c>
      <c r="G6036" t="s">
        <v>133</v>
      </c>
      <c r="H6036" t="s">
        <v>134</v>
      </c>
      <c r="I6036" t="s">
        <v>135</v>
      </c>
      <c r="J6036" t="s">
        <v>136</v>
      </c>
      <c r="K6036" t="s">
        <v>137</v>
      </c>
      <c r="L6036" t="s">
        <v>17194</v>
      </c>
      <c r="M6036" t="s">
        <v>17195</v>
      </c>
      <c r="N6036">
        <v>1.498888888</v>
      </c>
      <c r="O6036">
        <v>0</v>
      </c>
      <c r="P6036">
        <v>1891</v>
      </c>
      <c r="Q6036">
        <v>0</v>
      </c>
      <c r="R6036">
        <v>6</v>
      </c>
      <c r="S6036">
        <v>2</v>
      </c>
      <c r="T6036">
        <v>144</v>
      </c>
      <c r="U6036">
        <v>0</v>
      </c>
      <c r="V6036">
        <v>1</v>
      </c>
      <c r="W6036">
        <v>0</v>
      </c>
      <c r="X6036">
        <v>574.50772312677225</v>
      </c>
      <c r="Y6036">
        <v>0</v>
      </c>
      <c r="Z6036">
        <v>1.8175671141030816</v>
      </c>
      <c r="AA6036">
        <v>22.663784150561089</v>
      </c>
      <c r="AB6036">
        <v>109.35708224876737</v>
      </c>
      <c r="AC6036">
        <v>0</v>
      </c>
      <c r="AD6036">
        <v>4.625089422466619</v>
      </c>
      <c r="AE6036">
        <v>712.9712460626705</v>
      </c>
    </row>
    <row r="6037" spans="1:31" x14ac:dyDescent="0.25">
      <c r="A6037">
        <v>1883063</v>
      </c>
      <c r="B6037">
        <v>1</v>
      </c>
      <c r="C6037" t="s">
        <v>80</v>
      </c>
      <c r="D6037" t="s">
        <v>95</v>
      </c>
      <c r="E6037" t="s">
        <v>146</v>
      </c>
      <c r="F6037" t="s">
        <v>17104</v>
      </c>
      <c r="G6037" t="s">
        <v>148</v>
      </c>
      <c r="H6037" t="s">
        <v>143</v>
      </c>
      <c r="I6037" t="s">
        <v>135</v>
      </c>
      <c r="J6037" t="s">
        <v>136</v>
      </c>
      <c r="K6037" t="s">
        <v>137</v>
      </c>
      <c r="L6037" t="s">
        <v>17196</v>
      </c>
      <c r="M6037" t="s">
        <v>17197</v>
      </c>
      <c r="N6037">
        <v>2.0577777770000001</v>
      </c>
      <c r="O6037">
        <v>0</v>
      </c>
      <c r="P6037">
        <v>279</v>
      </c>
      <c r="Q6037">
        <v>0</v>
      </c>
      <c r="R6037">
        <v>0</v>
      </c>
      <c r="S6037">
        <v>0</v>
      </c>
      <c r="T6037">
        <v>10</v>
      </c>
      <c r="U6037">
        <v>0</v>
      </c>
      <c r="V6037">
        <v>0</v>
      </c>
      <c r="W6037">
        <v>0</v>
      </c>
      <c r="X6037">
        <v>124.3282745477983</v>
      </c>
      <c r="Y6037">
        <v>0</v>
      </c>
      <c r="Z6037">
        <v>0</v>
      </c>
      <c r="AA6037">
        <v>0</v>
      </c>
      <c r="AB6037">
        <v>4.071180404021475</v>
      </c>
      <c r="AC6037">
        <v>0</v>
      </c>
      <c r="AD6037">
        <v>0</v>
      </c>
      <c r="AE6037">
        <v>128.39945495181976</v>
      </c>
    </row>
    <row r="6038" spans="1:31" x14ac:dyDescent="0.25">
      <c r="A6038">
        <v>1883065</v>
      </c>
      <c r="B6038">
        <v>1</v>
      </c>
      <c r="C6038" t="s">
        <v>80</v>
      </c>
      <c r="D6038" t="s">
        <v>82</v>
      </c>
      <c r="E6038" t="s">
        <v>140</v>
      </c>
      <c r="F6038" t="s">
        <v>17198</v>
      </c>
      <c r="G6038" t="s">
        <v>207</v>
      </c>
      <c r="H6038" t="s">
        <v>143</v>
      </c>
      <c r="I6038" t="s">
        <v>135</v>
      </c>
      <c r="J6038" t="s">
        <v>136</v>
      </c>
      <c r="K6038" t="s">
        <v>137</v>
      </c>
      <c r="L6038" t="s">
        <v>17199</v>
      </c>
      <c r="M6038" t="s">
        <v>17200</v>
      </c>
      <c r="N6038">
        <v>1.418055555</v>
      </c>
      <c r="O6038">
        <v>0</v>
      </c>
      <c r="P6038">
        <v>9</v>
      </c>
      <c r="Q6038">
        <v>0</v>
      </c>
      <c r="R6038">
        <v>0</v>
      </c>
      <c r="S6038">
        <v>0</v>
      </c>
      <c r="T6038">
        <v>0</v>
      </c>
      <c r="U6038">
        <v>0</v>
      </c>
      <c r="V6038">
        <v>0</v>
      </c>
      <c r="W6038">
        <v>0</v>
      </c>
      <c r="X6038">
        <v>2.6154830464774106</v>
      </c>
      <c r="Y6038">
        <v>0</v>
      </c>
      <c r="Z6038">
        <v>0</v>
      </c>
      <c r="AA6038">
        <v>0</v>
      </c>
      <c r="AB6038">
        <v>0</v>
      </c>
      <c r="AC6038">
        <v>0</v>
      </c>
      <c r="AD6038">
        <v>0</v>
      </c>
      <c r="AE6038">
        <v>2.6154830464774106</v>
      </c>
    </row>
    <row r="6039" spans="1:31" x14ac:dyDescent="0.25">
      <c r="A6039">
        <v>1883067</v>
      </c>
      <c r="B6039">
        <v>1</v>
      </c>
      <c r="C6039" t="s">
        <v>81</v>
      </c>
      <c r="D6039" t="s">
        <v>123</v>
      </c>
      <c r="E6039" t="s">
        <v>169</v>
      </c>
      <c r="F6039" t="s">
        <v>17201</v>
      </c>
      <c r="G6039" t="s">
        <v>183</v>
      </c>
      <c r="H6039" t="s">
        <v>143</v>
      </c>
      <c r="I6039" t="s">
        <v>135</v>
      </c>
      <c r="J6039" t="s">
        <v>136</v>
      </c>
      <c r="K6039" t="s">
        <v>137</v>
      </c>
      <c r="L6039" t="s">
        <v>17202</v>
      </c>
      <c r="M6039" t="s">
        <v>17203</v>
      </c>
      <c r="N6039">
        <v>1.2369444439999999</v>
      </c>
      <c r="O6039">
        <v>0</v>
      </c>
      <c r="P6039">
        <v>173</v>
      </c>
      <c r="Q6039">
        <v>0</v>
      </c>
      <c r="R6039">
        <v>0</v>
      </c>
      <c r="S6039">
        <v>0</v>
      </c>
      <c r="T6039">
        <v>9</v>
      </c>
      <c r="U6039">
        <v>0</v>
      </c>
      <c r="V6039">
        <v>0</v>
      </c>
      <c r="W6039">
        <v>0</v>
      </c>
      <c r="X6039">
        <v>55.228349503279979</v>
      </c>
      <c r="Y6039">
        <v>0</v>
      </c>
      <c r="Z6039">
        <v>0</v>
      </c>
      <c r="AA6039">
        <v>0</v>
      </c>
      <c r="AB6039">
        <v>8.2257804025291623</v>
      </c>
      <c r="AC6039">
        <v>0</v>
      </c>
      <c r="AD6039">
        <v>0</v>
      </c>
      <c r="AE6039">
        <v>63.45412990580914</v>
      </c>
    </row>
    <row r="6040" spans="1:31" x14ac:dyDescent="0.25">
      <c r="A6040">
        <v>1883068</v>
      </c>
      <c r="B6040">
        <v>1</v>
      </c>
      <c r="C6040" t="s">
        <v>80</v>
      </c>
      <c r="D6040" t="s">
        <v>99</v>
      </c>
      <c r="E6040" t="s">
        <v>146</v>
      </c>
      <c r="F6040" t="s">
        <v>10608</v>
      </c>
      <c r="G6040" t="s">
        <v>148</v>
      </c>
      <c r="H6040" t="s">
        <v>143</v>
      </c>
      <c r="I6040" t="s">
        <v>135</v>
      </c>
      <c r="J6040" t="s">
        <v>136</v>
      </c>
      <c r="K6040" t="s">
        <v>137</v>
      </c>
      <c r="L6040" t="s">
        <v>17204</v>
      </c>
      <c r="M6040" t="s">
        <v>17205</v>
      </c>
      <c r="N6040">
        <v>0.40972222200000002</v>
      </c>
      <c r="O6040">
        <v>0</v>
      </c>
      <c r="P6040">
        <v>78</v>
      </c>
      <c r="Q6040">
        <v>0</v>
      </c>
      <c r="R6040">
        <v>2</v>
      </c>
      <c r="S6040">
        <v>0</v>
      </c>
      <c r="T6040">
        <v>9</v>
      </c>
      <c r="U6040">
        <v>0</v>
      </c>
      <c r="V6040">
        <v>0</v>
      </c>
      <c r="W6040">
        <v>0</v>
      </c>
      <c r="X6040">
        <v>10.854051768880597</v>
      </c>
      <c r="Y6040">
        <v>0</v>
      </c>
      <c r="Z6040">
        <v>5.1507504183602781E-2</v>
      </c>
      <c r="AA6040">
        <v>0</v>
      </c>
      <c r="AB6040">
        <v>3.7495737601238828</v>
      </c>
      <c r="AC6040">
        <v>0</v>
      </c>
      <c r="AD6040">
        <v>0</v>
      </c>
      <c r="AE6040">
        <v>14.655133033188083</v>
      </c>
    </row>
    <row r="6041" spans="1:31" x14ac:dyDescent="0.25">
      <c r="A6041">
        <v>1883070</v>
      </c>
      <c r="B6041">
        <v>1</v>
      </c>
      <c r="C6041" t="s">
        <v>80</v>
      </c>
      <c r="D6041" t="s">
        <v>103</v>
      </c>
      <c r="E6041" t="s">
        <v>146</v>
      </c>
      <c r="F6041" t="s">
        <v>17190</v>
      </c>
      <c r="G6041" t="s">
        <v>148</v>
      </c>
      <c r="H6041" t="s">
        <v>143</v>
      </c>
      <c r="I6041" t="s">
        <v>135</v>
      </c>
      <c r="J6041" t="s">
        <v>136</v>
      </c>
      <c r="K6041" t="s">
        <v>137</v>
      </c>
      <c r="L6041" t="s">
        <v>17206</v>
      </c>
      <c r="M6041" t="s">
        <v>17207</v>
      </c>
      <c r="N6041">
        <v>0.77055555499999995</v>
      </c>
      <c r="O6041">
        <v>0</v>
      </c>
      <c r="P6041">
        <v>238</v>
      </c>
      <c r="Q6041">
        <v>0</v>
      </c>
      <c r="R6041">
        <v>0</v>
      </c>
      <c r="S6041">
        <v>0</v>
      </c>
      <c r="T6041">
        <v>6</v>
      </c>
      <c r="U6041">
        <v>0</v>
      </c>
      <c r="V6041">
        <v>0</v>
      </c>
      <c r="W6041">
        <v>0</v>
      </c>
      <c r="X6041">
        <v>40.879745493308235</v>
      </c>
      <c r="Y6041">
        <v>0</v>
      </c>
      <c r="Z6041">
        <v>0</v>
      </c>
      <c r="AA6041">
        <v>0</v>
      </c>
      <c r="AB6041">
        <v>1.6908272400245146</v>
      </c>
      <c r="AC6041">
        <v>0</v>
      </c>
      <c r="AD6041">
        <v>0</v>
      </c>
      <c r="AE6041">
        <v>42.570572733332753</v>
      </c>
    </row>
    <row r="6042" spans="1:31" x14ac:dyDescent="0.25">
      <c r="A6042">
        <v>1883073</v>
      </c>
      <c r="B6042">
        <v>1</v>
      </c>
      <c r="C6042" t="s">
        <v>80</v>
      </c>
      <c r="D6042" t="s">
        <v>84</v>
      </c>
      <c r="E6042" t="s">
        <v>146</v>
      </c>
      <c r="F6042" t="s">
        <v>15423</v>
      </c>
      <c r="G6042" t="s">
        <v>148</v>
      </c>
      <c r="H6042" t="s">
        <v>143</v>
      </c>
      <c r="I6042" t="s">
        <v>135</v>
      </c>
      <c r="J6042" t="s">
        <v>136</v>
      </c>
      <c r="K6042" t="s">
        <v>137</v>
      </c>
      <c r="L6042" t="s">
        <v>17208</v>
      </c>
      <c r="M6042" t="s">
        <v>17209</v>
      </c>
      <c r="N6042">
        <v>1.6958333329999999</v>
      </c>
      <c r="O6042">
        <v>0</v>
      </c>
      <c r="P6042">
        <v>349</v>
      </c>
      <c r="Q6042">
        <v>0</v>
      </c>
      <c r="R6042">
        <v>0</v>
      </c>
      <c r="S6042">
        <v>0</v>
      </c>
      <c r="T6042">
        <v>6</v>
      </c>
      <c r="U6042">
        <v>0</v>
      </c>
      <c r="V6042">
        <v>0</v>
      </c>
      <c r="W6042">
        <v>0</v>
      </c>
      <c r="X6042">
        <v>144.0327512731802</v>
      </c>
      <c r="Y6042">
        <v>0</v>
      </c>
      <c r="Z6042">
        <v>0</v>
      </c>
      <c r="AA6042">
        <v>0</v>
      </c>
      <c r="AB6042">
        <v>6.8040273803935252</v>
      </c>
      <c r="AC6042">
        <v>0</v>
      </c>
      <c r="AD6042">
        <v>0</v>
      </c>
      <c r="AE6042">
        <v>150.83677865357373</v>
      </c>
    </row>
    <row r="6043" spans="1:31" x14ac:dyDescent="0.25">
      <c r="A6043">
        <v>1883075</v>
      </c>
      <c r="B6043">
        <v>1</v>
      </c>
      <c r="C6043" t="s">
        <v>80</v>
      </c>
      <c r="D6043" t="s">
        <v>96</v>
      </c>
      <c r="E6043" t="s">
        <v>146</v>
      </c>
      <c r="F6043" t="s">
        <v>17210</v>
      </c>
      <c r="G6043" t="s">
        <v>148</v>
      </c>
      <c r="H6043" t="s">
        <v>143</v>
      </c>
      <c r="I6043" t="s">
        <v>135</v>
      </c>
      <c r="J6043" t="s">
        <v>136</v>
      </c>
      <c r="K6043" t="s">
        <v>137</v>
      </c>
      <c r="L6043" t="s">
        <v>17211</v>
      </c>
      <c r="M6043" t="s">
        <v>17212</v>
      </c>
      <c r="N6043">
        <v>0.30888888799999997</v>
      </c>
      <c r="O6043">
        <v>0</v>
      </c>
      <c r="P6043">
        <v>29</v>
      </c>
      <c r="Q6043">
        <v>0</v>
      </c>
      <c r="R6043">
        <v>1</v>
      </c>
      <c r="S6043">
        <v>0</v>
      </c>
      <c r="T6043">
        <v>4</v>
      </c>
      <c r="U6043">
        <v>0</v>
      </c>
      <c r="V6043">
        <v>0</v>
      </c>
      <c r="W6043">
        <v>0</v>
      </c>
      <c r="X6043">
        <v>13.747191491554181</v>
      </c>
      <c r="Y6043">
        <v>0</v>
      </c>
      <c r="Z6043">
        <v>0.10976934748176</v>
      </c>
      <c r="AA6043">
        <v>0</v>
      </c>
      <c r="AB6043">
        <v>0.8458286445816311</v>
      </c>
      <c r="AC6043">
        <v>0</v>
      </c>
      <c r="AD6043">
        <v>0</v>
      </c>
      <c r="AE6043">
        <v>14.702789483617574</v>
      </c>
    </row>
    <row r="6044" spans="1:31" x14ac:dyDescent="0.25">
      <c r="A6044">
        <v>1883076</v>
      </c>
      <c r="B6044">
        <v>1</v>
      </c>
      <c r="C6044" t="s">
        <v>80</v>
      </c>
      <c r="D6044" t="s">
        <v>109</v>
      </c>
      <c r="E6044" t="s">
        <v>169</v>
      </c>
      <c r="F6044" t="s">
        <v>17213</v>
      </c>
      <c r="G6044" t="s">
        <v>2258</v>
      </c>
      <c r="H6044" t="s">
        <v>143</v>
      </c>
      <c r="I6044" t="s">
        <v>135</v>
      </c>
      <c r="J6044" t="s">
        <v>136</v>
      </c>
      <c r="K6044" t="s">
        <v>137</v>
      </c>
      <c r="L6044" t="s">
        <v>17214</v>
      </c>
      <c r="M6044" t="s">
        <v>17215</v>
      </c>
      <c r="N6044">
        <v>0.27694444400000001</v>
      </c>
      <c r="O6044">
        <v>0</v>
      </c>
      <c r="P6044">
        <v>23</v>
      </c>
      <c r="Q6044">
        <v>0</v>
      </c>
      <c r="R6044">
        <v>10</v>
      </c>
      <c r="S6044">
        <v>0</v>
      </c>
      <c r="T6044">
        <v>14</v>
      </c>
      <c r="U6044">
        <v>0</v>
      </c>
      <c r="V6044">
        <v>0</v>
      </c>
      <c r="W6044">
        <v>0</v>
      </c>
      <c r="X6044">
        <v>1.6275831188359475</v>
      </c>
      <c r="Y6044">
        <v>0</v>
      </c>
      <c r="Z6044">
        <v>5.3492519308988635</v>
      </c>
      <c r="AA6044">
        <v>0</v>
      </c>
      <c r="AB6044">
        <v>1.4290276689969195</v>
      </c>
      <c r="AC6044">
        <v>0</v>
      </c>
      <c r="AD6044">
        <v>0</v>
      </c>
      <c r="AE6044">
        <v>8.405862718731731</v>
      </c>
    </row>
    <row r="6045" spans="1:31" x14ac:dyDescent="0.25">
      <c r="A6045">
        <v>1883077</v>
      </c>
      <c r="B6045">
        <v>1</v>
      </c>
      <c r="C6045" t="s">
        <v>80</v>
      </c>
      <c r="D6045" t="s">
        <v>105</v>
      </c>
      <c r="E6045" t="s">
        <v>210</v>
      </c>
      <c r="F6045" t="s">
        <v>6958</v>
      </c>
      <c r="G6045" t="s">
        <v>133</v>
      </c>
      <c r="H6045" t="s">
        <v>134</v>
      </c>
      <c r="I6045" t="s">
        <v>135</v>
      </c>
      <c r="J6045" t="s">
        <v>136</v>
      </c>
      <c r="K6045" t="s">
        <v>137</v>
      </c>
      <c r="L6045" t="s">
        <v>17216</v>
      </c>
      <c r="M6045" t="s">
        <v>17217</v>
      </c>
      <c r="N6045">
        <v>1.0166666660000001</v>
      </c>
      <c r="O6045">
        <v>0</v>
      </c>
      <c r="P6045">
        <v>2549</v>
      </c>
      <c r="Q6045">
        <v>0</v>
      </c>
      <c r="R6045">
        <v>0</v>
      </c>
      <c r="S6045">
        <v>3</v>
      </c>
      <c r="T6045">
        <v>191</v>
      </c>
      <c r="U6045">
        <v>1</v>
      </c>
      <c r="V6045">
        <v>8</v>
      </c>
      <c r="W6045">
        <v>0</v>
      </c>
      <c r="X6045">
        <v>636.60728849164889</v>
      </c>
      <c r="Y6045">
        <v>0</v>
      </c>
      <c r="Z6045">
        <v>0</v>
      </c>
      <c r="AA6045">
        <v>22.666480079482703</v>
      </c>
      <c r="AB6045">
        <v>157.41330886993404</v>
      </c>
      <c r="AC6045">
        <v>55.789665083347664</v>
      </c>
      <c r="AD6045">
        <v>224.39406001405652</v>
      </c>
      <c r="AE6045">
        <v>1096.8708025384699</v>
      </c>
    </row>
    <row r="6046" spans="1:31" x14ac:dyDescent="0.25">
      <c r="A6046">
        <v>1883078</v>
      </c>
      <c r="B6046">
        <v>1</v>
      </c>
      <c r="C6046" t="s">
        <v>81</v>
      </c>
      <c r="D6046" t="s">
        <v>117</v>
      </c>
      <c r="E6046" t="s">
        <v>140</v>
      </c>
      <c r="F6046" t="s">
        <v>17218</v>
      </c>
      <c r="G6046" t="s">
        <v>163</v>
      </c>
      <c r="H6046" t="s">
        <v>143</v>
      </c>
      <c r="I6046" t="s">
        <v>135</v>
      </c>
      <c r="J6046" t="s">
        <v>136</v>
      </c>
      <c r="K6046" t="s">
        <v>137</v>
      </c>
      <c r="L6046" t="s">
        <v>17219</v>
      </c>
      <c r="M6046" t="s">
        <v>17220</v>
      </c>
      <c r="N6046">
        <v>2.5608333330000002</v>
      </c>
      <c r="O6046">
        <v>0</v>
      </c>
      <c r="P6046">
        <v>1</v>
      </c>
      <c r="Q6046">
        <v>0</v>
      </c>
      <c r="R6046">
        <v>0</v>
      </c>
      <c r="S6046">
        <v>0</v>
      </c>
      <c r="T6046">
        <v>0</v>
      </c>
      <c r="U6046">
        <v>0</v>
      </c>
      <c r="V6046">
        <v>0</v>
      </c>
      <c r="W6046">
        <v>0</v>
      </c>
      <c r="X6046">
        <v>0.10649281345158361</v>
      </c>
      <c r="Y6046">
        <v>0</v>
      </c>
      <c r="Z6046">
        <v>0</v>
      </c>
      <c r="AA6046">
        <v>0</v>
      </c>
      <c r="AB6046">
        <v>0</v>
      </c>
      <c r="AC6046">
        <v>0</v>
      </c>
      <c r="AD6046">
        <v>0</v>
      </c>
      <c r="AE6046">
        <v>0.10649281345158361</v>
      </c>
    </row>
    <row r="6047" spans="1:31" x14ac:dyDescent="0.25">
      <c r="A6047">
        <v>1883081</v>
      </c>
      <c r="B6047">
        <v>1</v>
      </c>
      <c r="C6047" t="s">
        <v>80</v>
      </c>
      <c r="D6047" t="s">
        <v>90</v>
      </c>
      <c r="E6047" t="s">
        <v>146</v>
      </c>
      <c r="F6047" t="s">
        <v>17221</v>
      </c>
      <c r="G6047" t="s">
        <v>148</v>
      </c>
      <c r="H6047" t="s">
        <v>143</v>
      </c>
      <c r="I6047" t="s">
        <v>135</v>
      </c>
      <c r="J6047" t="s">
        <v>136</v>
      </c>
      <c r="K6047" t="s">
        <v>137</v>
      </c>
      <c r="L6047" t="s">
        <v>17222</v>
      </c>
      <c r="M6047" t="s">
        <v>17223</v>
      </c>
      <c r="N6047">
        <v>1.2066666660000001</v>
      </c>
      <c r="O6047">
        <v>0</v>
      </c>
      <c r="P6047">
        <v>108</v>
      </c>
      <c r="Q6047">
        <v>0</v>
      </c>
      <c r="R6047">
        <v>0</v>
      </c>
      <c r="S6047">
        <v>0</v>
      </c>
      <c r="T6047">
        <v>24</v>
      </c>
      <c r="U6047">
        <v>0</v>
      </c>
      <c r="V6047">
        <v>0</v>
      </c>
      <c r="W6047">
        <v>0</v>
      </c>
      <c r="X6047">
        <v>28.019342621184041</v>
      </c>
      <c r="Y6047">
        <v>0</v>
      </c>
      <c r="Z6047">
        <v>0</v>
      </c>
      <c r="AA6047">
        <v>0</v>
      </c>
      <c r="AB6047">
        <v>14.8744617545705</v>
      </c>
      <c r="AC6047">
        <v>0</v>
      </c>
      <c r="AD6047">
        <v>0</v>
      </c>
      <c r="AE6047">
        <v>42.893804375754542</v>
      </c>
    </row>
    <row r="6048" spans="1:31" x14ac:dyDescent="0.25">
      <c r="A6048">
        <v>1883083</v>
      </c>
      <c r="B6048">
        <v>1</v>
      </c>
      <c r="C6048" t="s">
        <v>80</v>
      </c>
      <c r="D6048" t="s">
        <v>110</v>
      </c>
      <c r="E6048" t="s">
        <v>146</v>
      </c>
      <c r="F6048" t="s">
        <v>17224</v>
      </c>
      <c r="G6048" t="s">
        <v>469</v>
      </c>
      <c r="H6048" t="s">
        <v>143</v>
      </c>
      <c r="I6048" t="s">
        <v>135</v>
      </c>
      <c r="J6048" t="s">
        <v>136</v>
      </c>
      <c r="K6048" t="s">
        <v>137</v>
      </c>
      <c r="L6048" t="s">
        <v>17225</v>
      </c>
      <c r="M6048" t="s">
        <v>17226</v>
      </c>
      <c r="N6048">
        <v>1.5436111109999999</v>
      </c>
      <c r="O6048">
        <v>0</v>
      </c>
      <c r="P6048">
        <v>185</v>
      </c>
      <c r="Q6048">
        <v>0</v>
      </c>
      <c r="R6048">
        <v>0</v>
      </c>
      <c r="S6048">
        <v>0</v>
      </c>
      <c r="T6048">
        <v>3</v>
      </c>
      <c r="U6048">
        <v>0</v>
      </c>
      <c r="V6048">
        <v>0</v>
      </c>
      <c r="W6048">
        <v>0</v>
      </c>
      <c r="X6048">
        <v>78.009753772885531</v>
      </c>
      <c r="Y6048">
        <v>0</v>
      </c>
      <c r="Z6048">
        <v>0</v>
      </c>
      <c r="AA6048">
        <v>0</v>
      </c>
      <c r="AB6048">
        <v>1.2584061291975812</v>
      </c>
      <c r="AC6048">
        <v>0</v>
      </c>
      <c r="AD6048">
        <v>0</v>
      </c>
      <c r="AE6048">
        <v>79.268159902083113</v>
      </c>
    </row>
    <row r="6049" spans="1:31" x14ac:dyDescent="0.25">
      <c r="A6049">
        <v>1883089</v>
      </c>
      <c r="B6049">
        <v>1</v>
      </c>
      <c r="C6049" t="s">
        <v>80</v>
      </c>
      <c r="D6049" t="s">
        <v>100</v>
      </c>
      <c r="E6049" t="s">
        <v>146</v>
      </c>
      <c r="F6049" t="s">
        <v>17227</v>
      </c>
      <c r="G6049" t="s">
        <v>148</v>
      </c>
      <c r="H6049" t="s">
        <v>143</v>
      </c>
      <c r="I6049" t="s">
        <v>135</v>
      </c>
      <c r="J6049" t="s">
        <v>136</v>
      </c>
      <c r="K6049" t="s">
        <v>137</v>
      </c>
      <c r="L6049" t="s">
        <v>17228</v>
      </c>
      <c r="M6049" t="s">
        <v>17229</v>
      </c>
      <c r="N6049">
        <v>0.882222222</v>
      </c>
      <c r="O6049">
        <v>0</v>
      </c>
      <c r="P6049">
        <v>146</v>
      </c>
      <c r="Q6049">
        <v>0</v>
      </c>
      <c r="R6049">
        <v>0</v>
      </c>
      <c r="S6049">
        <v>0</v>
      </c>
      <c r="T6049">
        <v>9</v>
      </c>
      <c r="U6049">
        <v>0</v>
      </c>
      <c r="V6049">
        <v>0</v>
      </c>
      <c r="W6049">
        <v>0</v>
      </c>
      <c r="X6049">
        <v>27.493055805383644</v>
      </c>
      <c r="Y6049">
        <v>0</v>
      </c>
      <c r="Z6049">
        <v>0</v>
      </c>
      <c r="AA6049">
        <v>0</v>
      </c>
      <c r="AB6049">
        <v>8.3789297509284708</v>
      </c>
      <c r="AC6049">
        <v>0</v>
      </c>
      <c r="AD6049">
        <v>0</v>
      </c>
      <c r="AE6049">
        <v>35.871985556312111</v>
      </c>
    </row>
    <row r="6050" spans="1:31" x14ac:dyDescent="0.25">
      <c r="A6050">
        <v>1883094</v>
      </c>
      <c r="B6050">
        <v>1</v>
      </c>
      <c r="C6050" t="s">
        <v>80</v>
      </c>
      <c r="D6050" t="s">
        <v>86</v>
      </c>
      <c r="E6050" t="s">
        <v>140</v>
      </c>
      <c r="F6050" t="s">
        <v>17230</v>
      </c>
      <c r="G6050" t="s">
        <v>163</v>
      </c>
      <c r="H6050" t="s">
        <v>143</v>
      </c>
      <c r="I6050" t="s">
        <v>135</v>
      </c>
      <c r="J6050" t="s">
        <v>136</v>
      </c>
      <c r="K6050" t="s">
        <v>137</v>
      </c>
      <c r="L6050" t="s">
        <v>17231</v>
      </c>
      <c r="M6050" t="s">
        <v>17232</v>
      </c>
      <c r="N6050">
        <v>1.4911111109999999</v>
      </c>
      <c r="O6050">
        <v>0</v>
      </c>
      <c r="P6050">
        <v>2</v>
      </c>
      <c r="Q6050">
        <v>0</v>
      </c>
      <c r="R6050">
        <v>0</v>
      </c>
      <c r="S6050">
        <v>0</v>
      </c>
      <c r="T6050">
        <v>0</v>
      </c>
      <c r="U6050">
        <v>0</v>
      </c>
      <c r="V6050">
        <v>0</v>
      </c>
      <c r="W6050">
        <v>0</v>
      </c>
      <c r="X6050">
        <v>0.76577432211343011</v>
      </c>
      <c r="Y6050">
        <v>0</v>
      </c>
      <c r="Z6050">
        <v>0</v>
      </c>
      <c r="AA6050">
        <v>0</v>
      </c>
      <c r="AB6050">
        <v>0</v>
      </c>
      <c r="AC6050">
        <v>0</v>
      </c>
      <c r="AD6050">
        <v>0</v>
      </c>
      <c r="AE6050">
        <v>0.76577432211343011</v>
      </c>
    </row>
    <row r="6051" spans="1:31" x14ac:dyDescent="0.25">
      <c r="A6051">
        <v>1883095</v>
      </c>
      <c r="B6051">
        <v>1</v>
      </c>
      <c r="C6051" t="s">
        <v>80</v>
      </c>
      <c r="D6051" t="s">
        <v>97</v>
      </c>
      <c r="E6051" t="s">
        <v>140</v>
      </c>
      <c r="F6051" t="s">
        <v>17233</v>
      </c>
      <c r="G6051" t="s">
        <v>163</v>
      </c>
      <c r="H6051" t="s">
        <v>143</v>
      </c>
      <c r="I6051" t="s">
        <v>135</v>
      </c>
      <c r="J6051" t="s">
        <v>136</v>
      </c>
      <c r="K6051" t="s">
        <v>137</v>
      </c>
      <c r="L6051" t="s">
        <v>17234</v>
      </c>
      <c r="M6051" t="s">
        <v>17235</v>
      </c>
      <c r="N6051">
        <v>1.038888888</v>
      </c>
      <c r="O6051">
        <v>0</v>
      </c>
      <c r="P6051">
        <v>1</v>
      </c>
      <c r="Q6051">
        <v>0</v>
      </c>
      <c r="R6051">
        <v>0</v>
      </c>
      <c r="S6051">
        <v>0</v>
      </c>
      <c r="T6051">
        <v>0</v>
      </c>
      <c r="U6051">
        <v>0</v>
      </c>
      <c r="V6051">
        <v>0</v>
      </c>
      <c r="W6051">
        <v>0</v>
      </c>
      <c r="X6051">
        <v>0.31258328563141169</v>
      </c>
      <c r="Y6051">
        <v>0</v>
      </c>
      <c r="Z6051">
        <v>0</v>
      </c>
      <c r="AA6051">
        <v>0</v>
      </c>
      <c r="AB6051">
        <v>0</v>
      </c>
      <c r="AC6051">
        <v>0</v>
      </c>
      <c r="AD6051">
        <v>0</v>
      </c>
      <c r="AE6051">
        <v>0.31258328563141169</v>
      </c>
    </row>
    <row r="6052" spans="1:31" x14ac:dyDescent="0.25">
      <c r="A6052">
        <v>1883097</v>
      </c>
      <c r="B6052">
        <v>1</v>
      </c>
      <c r="C6052" t="s">
        <v>80</v>
      </c>
      <c r="D6052" t="s">
        <v>82</v>
      </c>
      <c r="E6052" t="s">
        <v>222</v>
      </c>
      <c r="F6052" t="s">
        <v>3022</v>
      </c>
      <c r="G6052" t="s">
        <v>501</v>
      </c>
      <c r="H6052" t="s">
        <v>143</v>
      </c>
      <c r="I6052" t="s">
        <v>135</v>
      </c>
      <c r="J6052" t="s">
        <v>136</v>
      </c>
      <c r="K6052" t="s">
        <v>137</v>
      </c>
      <c r="L6052" t="s">
        <v>17236</v>
      </c>
      <c r="M6052" t="s">
        <v>17237</v>
      </c>
      <c r="N6052">
        <v>1.6477777769999999</v>
      </c>
      <c r="O6052">
        <v>0</v>
      </c>
      <c r="P6052">
        <v>0</v>
      </c>
      <c r="Q6052">
        <v>0</v>
      </c>
      <c r="R6052">
        <v>0</v>
      </c>
      <c r="S6052">
        <v>0</v>
      </c>
      <c r="T6052">
        <v>59</v>
      </c>
      <c r="U6052">
        <v>0</v>
      </c>
      <c r="V6052">
        <v>0</v>
      </c>
      <c r="W6052">
        <v>0</v>
      </c>
      <c r="X6052">
        <v>0</v>
      </c>
      <c r="Y6052">
        <v>0</v>
      </c>
      <c r="Z6052">
        <v>0</v>
      </c>
      <c r="AA6052">
        <v>0</v>
      </c>
      <c r="AB6052">
        <v>106.51590846070386</v>
      </c>
      <c r="AC6052">
        <v>0</v>
      </c>
      <c r="AD6052">
        <v>0</v>
      </c>
      <c r="AE6052">
        <v>106.51590846070386</v>
      </c>
    </row>
    <row r="6053" spans="1:31" x14ac:dyDescent="0.25">
      <c r="A6053">
        <v>1883098</v>
      </c>
      <c r="B6053">
        <v>1</v>
      </c>
      <c r="C6053" t="s">
        <v>81</v>
      </c>
      <c r="D6053" t="s">
        <v>115</v>
      </c>
      <c r="E6053" t="s">
        <v>146</v>
      </c>
      <c r="F6053" t="s">
        <v>17238</v>
      </c>
      <c r="G6053" t="s">
        <v>148</v>
      </c>
      <c r="H6053" t="s">
        <v>143</v>
      </c>
      <c r="I6053" t="s">
        <v>135</v>
      </c>
      <c r="J6053" t="s">
        <v>136</v>
      </c>
      <c r="K6053" t="s">
        <v>137</v>
      </c>
      <c r="L6053" t="s">
        <v>17239</v>
      </c>
      <c r="M6053" t="s">
        <v>17240</v>
      </c>
      <c r="N6053">
        <v>1.4424999999999999</v>
      </c>
      <c r="O6053">
        <v>0</v>
      </c>
      <c r="P6053">
        <v>0</v>
      </c>
      <c r="Q6053">
        <v>0</v>
      </c>
      <c r="R6053">
        <v>2</v>
      </c>
      <c r="S6053">
        <v>0</v>
      </c>
      <c r="T6053">
        <v>0</v>
      </c>
      <c r="U6053">
        <v>0</v>
      </c>
      <c r="V6053">
        <v>0</v>
      </c>
      <c r="W6053">
        <v>0</v>
      </c>
      <c r="X6053">
        <v>0</v>
      </c>
      <c r="Y6053">
        <v>0</v>
      </c>
      <c r="Z6053">
        <v>9.5149950427989296</v>
      </c>
      <c r="AA6053">
        <v>0</v>
      </c>
      <c r="AB6053">
        <v>0</v>
      </c>
      <c r="AC6053">
        <v>0</v>
      </c>
      <c r="AD6053">
        <v>0</v>
      </c>
      <c r="AE6053">
        <v>9.5149950427989296</v>
      </c>
    </row>
    <row r="6054" spans="1:31" x14ac:dyDescent="0.25">
      <c r="A6054">
        <v>1883099</v>
      </c>
      <c r="B6054">
        <v>1</v>
      </c>
      <c r="C6054" t="s">
        <v>80</v>
      </c>
      <c r="D6054" t="s">
        <v>97</v>
      </c>
      <c r="E6054" t="s">
        <v>140</v>
      </c>
      <c r="F6054" t="s">
        <v>17241</v>
      </c>
      <c r="G6054" t="s">
        <v>163</v>
      </c>
      <c r="H6054" t="s">
        <v>143</v>
      </c>
      <c r="I6054" t="s">
        <v>135</v>
      </c>
      <c r="J6054" t="s">
        <v>136</v>
      </c>
      <c r="K6054" t="s">
        <v>137</v>
      </c>
      <c r="L6054" t="s">
        <v>17242</v>
      </c>
      <c r="M6054" t="s">
        <v>17243</v>
      </c>
      <c r="N6054">
        <v>1.486388888</v>
      </c>
      <c r="O6054">
        <v>0</v>
      </c>
      <c r="P6054">
        <v>0</v>
      </c>
      <c r="Q6054">
        <v>0</v>
      </c>
      <c r="R6054">
        <v>0</v>
      </c>
      <c r="S6054">
        <v>0</v>
      </c>
      <c r="T6054">
        <v>1</v>
      </c>
      <c r="U6054">
        <v>0</v>
      </c>
      <c r="V6054">
        <v>0</v>
      </c>
      <c r="W6054">
        <v>0</v>
      </c>
      <c r="X6054">
        <v>0</v>
      </c>
      <c r="Y6054">
        <v>0</v>
      </c>
      <c r="Z6054">
        <v>0</v>
      </c>
      <c r="AA6054">
        <v>0</v>
      </c>
      <c r="AB6054">
        <v>2.7378972762686242</v>
      </c>
      <c r="AC6054">
        <v>0</v>
      </c>
      <c r="AD6054">
        <v>0</v>
      </c>
      <c r="AE6054">
        <v>2.7378972762686242</v>
      </c>
    </row>
    <row r="6055" spans="1:31" x14ac:dyDescent="0.25">
      <c r="A6055">
        <v>1883100</v>
      </c>
      <c r="B6055">
        <v>1</v>
      </c>
      <c r="C6055" t="s">
        <v>80</v>
      </c>
      <c r="D6055" t="s">
        <v>100</v>
      </c>
      <c r="E6055" t="s">
        <v>140</v>
      </c>
      <c r="F6055" t="s">
        <v>17244</v>
      </c>
      <c r="G6055" t="s">
        <v>163</v>
      </c>
      <c r="H6055" t="s">
        <v>143</v>
      </c>
      <c r="I6055" t="s">
        <v>135</v>
      </c>
      <c r="J6055" t="s">
        <v>136</v>
      </c>
      <c r="K6055" t="s">
        <v>137</v>
      </c>
      <c r="L6055" t="s">
        <v>17245</v>
      </c>
      <c r="M6055" t="s">
        <v>17246</v>
      </c>
      <c r="N6055">
        <v>0.94750000000000001</v>
      </c>
      <c r="O6055">
        <v>0</v>
      </c>
      <c r="P6055">
        <v>1</v>
      </c>
      <c r="Q6055">
        <v>0</v>
      </c>
      <c r="R6055">
        <v>0</v>
      </c>
      <c r="S6055">
        <v>0</v>
      </c>
      <c r="T6055">
        <v>0</v>
      </c>
      <c r="U6055">
        <v>0</v>
      </c>
      <c r="V6055">
        <v>0</v>
      </c>
      <c r="W6055">
        <v>0</v>
      </c>
      <c r="X6055">
        <v>0.23131273511163888</v>
      </c>
      <c r="Y6055">
        <v>0</v>
      </c>
      <c r="Z6055">
        <v>0</v>
      </c>
      <c r="AA6055">
        <v>0</v>
      </c>
      <c r="AB6055">
        <v>0</v>
      </c>
      <c r="AC6055">
        <v>0</v>
      </c>
      <c r="AD6055">
        <v>0</v>
      </c>
      <c r="AE6055">
        <v>0.23131273511163888</v>
      </c>
    </row>
    <row r="6056" spans="1:31" x14ac:dyDescent="0.25">
      <c r="A6056">
        <v>1883763</v>
      </c>
      <c r="B6056">
        <v>1</v>
      </c>
      <c r="C6056" t="s">
        <v>81</v>
      </c>
      <c r="D6056" t="s">
        <v>128</v>
      </c>
      <c r="E6056" t="s">
        <v>158</v>
      </c>
      <c r="F6056" t="s">
        <v>17247</v>
      </c>
      <c r="G6056" t="s">
        <v>893</v>
      </c>
      <c r="H6056" t="s">
        <v>134</v>
      </c>
      <c r="I6056" t="s">
        <v>135</v>
      </c>
      <c r="J6056" t="s">
        <v>136</v>
      </c>
      <c r="K6056" t="s">
        <v>137</v>
      </c>
      <c r="L6056" t="s">
        <v>17248</v>
      </c>
      <c r="M6056" t="s">
        <v>17249</v>
      </c>
      <c r="N6056">
        <v>4.6355555549999998</v>
      </c>
      <c r="O6056">
        <v>0</v>
      </c>
      <c r="P6056">
        <v>395</v>
      </c>
      <c r="Q6056">
        <v>0</v>
      </c>
      <c r="R6056">
        <v>0</v>
      </c>
      <c r="S6056">
        <v>0</v>
      </c>
      <c r="T6056">
        <v>15</v>
      </c>
      <c r="U6056">
        <v>0</v>
      </c>
      <c r="V6056">
        <v>0</v>
      </c>
      <c r="W6056">
        <v>0</v>
      </c>
      <c r="X6056">
        <v>552.83455577561097</v>
      </c>
      <c r="Y6056">
        <v>0</v>
      </c>
      <c r="Z6056">
        <v>0</v>
      </c>
      <c r="AA6056">
        <v>0</v>
      </c>
      <c r="AB6056">
        <v>76.70683723894588</v>
      </c>
      <c r="AC6056">
        <v>0</v>
      </c>
      <c r="AD6056">
        <v>0</v>
      </c>
      <c r="AE6056">
        <v>629.54139301455689</v>
      </c>
    </row>
    <row r="6057" spans="1:31" x14ac:dyDescent="0.25">
      <c r="A6057">
        <v>1883717</v>
      </c>
      <c r="B6057">
        <v>1</v>
      </c>
      <c r="C6057" t="s">
        <v>81</v>
      </c>
      <c r="D6057" t="s">
        <v>113</v>
      </c>
      <c r="E6057" t="s">
        <v>169</v>
      </c>
      <c r="F6057" t="s">
        <v>17250</v>
      </c>
      <c r="G6057" t="s">
        <v>183</v>
      </c>
      <c r="H6057" t="s">
        <v>143</v>
      </c>
      <c r="I6057" t="s">
        <v>135</v>
      </c>
      <c r="J6057" t="s">
        <v>136</v>
      </c>
      <c r="K6057" t="s">
        <v>137</v>
      </c>
      <c r="L6057" t="s">
        <v>17251</v>
      </c>
      <c r="M6057" t="s">
        <v>17252</v>
      </c>
      <c r="N6057">
        <v>2.1555555549999998</v>
      </c>
      <c r="O6057">
        <v>0</v>
      </c>
      <c r="P6057">
        <v>155</v>
      </c>
      <c r="Q6057">
        <v>0</v>
      </c>
      <c r="R6057">
        <v>4</v>
      </c>
      <c r="S6057">
        <v>0</v>
      </c>
      <c r="T6057">
        <v>13</v>
      </c>
      <c r="U6057">
        <v>0</v>
      </c>
      <c r="V6057">
        <v>0</v>
      </c>
      <c r="W6057">
        <v>0</v>
      </c>
      <c r="X6057">
        <v>96.607336282081846</v>
      </c>
      <c r="Y6057">
        <v>0</v>
      </c>
      <c r="Z6057">
        <v>2.1259731052696953</v>
      </c>
      <c r="AA6057">
        <v>0</v>
      </c>
      <c r="AB6057">
        <v>15.218856766885038</v>
      </c>
      <c r="AC6057">
        <v>0</v>
      </c>
      <c r="AD6057">
        <v>0</v>
      </c>
      <c r="AE6057">
        <v>113.95216615423658</v>
      </c>
    </row>
    <row r="6058" spans="1:31" x14ac:dyDescent="0.25">
      <c r="A6058">
        <v>1883531</v>
      </c>
      <c r="B6058">
        <v>1</v>
      </c>
      <c r="C6058" t="s">
        <v>80</v>
      </c>
      <c r="D6058" t="s">
        <v>87</v>
      </c>
      <c r="E6058" t="s">
        <v>210</v>
      </c>
      <c r="F6058" t="s">
        <v>17253</v>
      </c>
      <c r="G6058" t="s">
        <v>133</v>
      </c>
      <c r="H6058" t="s">
        <v>134</v>
      </c>
      <c r="I6058" t="s">
        <v>135</v>
      </c>
      <c r="J6058" t="s">
        <v>136</v>
      </c>
      <c r="K6058" t="s">
        <v>137</v>
      </c>
      <c r="L6058" t="s">
        <v>17254</v>
      </c>
      <c r="M6058" t="s">
        <v>17255</v>
      </c>
      <c r="N6058">
        <v>2.3852777770000002</v>
      </c>
      <c r="O6058">
        <v>0</v>
      </c>
      <c r="P6058">
        <v>3082</v>
      </c>
      <c r="Q6058">
        <v>0</v>
      </c>
      <c r="R6058">
        <v>1</v>
      </c>
      <c r="S6058">
        <v>3</v>
      </c>
      <c r="T6058">
        <v>117</v>
      </c>
      <c r="U6058">
        <v>0</v>
      </c>
      <c r="V6058">
        <v>0</v>
      </c>
      <c r="W6058">
        <v>0</v>
      </c>
      <c r="X6058">
        <v>2841.9070640649611</v>
      </c>
      <c r="Y6058">
        <v>0</v>
      </c>
      <c r="Z6058">
        <v>1.271608079377025</v>
      </c>
      <c r="AA6058">
        <v>39.289543522789742</v>
      </c>
      <c r="AB6058">
        <v>441.7232466667125</v>
      </c>
      <c r="AC6058">
        <v>0</v>
      </c>
      <c r="AD6058">
        <v>0</v>
      </c>
      <c r="AE6058">
        <v>3324.1914623338403</v>
      </c>
    </row>
    <row r="6059" spans="1:31" x14ac:dyDescent="0.25">
      <c r="A6059">
        <v>1883199</v>
      </c>
      <c r="B6059">
        <v>1</v>
      </c>
      <c r="C6059" t="s">
        <v>80</v>
      </c>
      <c r="D6059" t="s">
        <v>95</v>
      </c>
      <c r="E6059" t="s">
        <v>229</v>
      </c>
      <c r="F6059" t="s">
        <v>17256</v>
      </c>
      <c r="G6059" t="s">
        <v>133</v>
      </c>
      <c r="H6059" t="s">
        <v>134</v>
      </c>
      <c r="I6059" t="s">
        <v>135</v>
      </c>
      <c r="J6059" t="s">
        <v>136</v>
      </c>
      <c r="K6059" t="s">
        <v>137</v>
      </c>
      <c r="L6059" t="s">
        <v>17257</v>
      </c>
      <c r="M6059" t="s">
        <v>17258</v>
      </c>
      <c r="N6059">
        <v>0.37222222199999999</v>
      </c>
      <c r="O6059">
        <v>0</v>
      </c>
      <c r="P6059">
        <v>426</v>
      </c>
      <c r="Q6059">
        <v>0</v>
      </c>
      <c r="R6059">
        <v>0</v>
      </c>
      <c r="S6059">
        <v>1</v>
      </c>
      <c r="T6059">
        <v>72</v>
      </c>
      <c r="U6059">
        <v>0</v>
      </c>
      <c r="V6059">
        <v>0</v>
      </c>
      <c r="W6059">
        <v>0</v>
      </c>
      <c r="X6059">
        <v>26.951641982141588</v>
      </c>
      <c r="Y6059">
        <v>0</v>
      </c>
      <c r="Z6059">
        <v>0</v>
      </c>
      <c r="AA6059">
        <v>31.6721854262601</v>
      </c>
      <c r="AB6059">
        <v>68.707493015311655</v>
      </c>
      <c r="AC6059">
        <v>0</v>
      </c>
      <c r="AD6059">
        <v>0</v>
      </c>
      <c r="AE6059">
        <v>127.33132042371335</v>
      </c>
    </row>
    <row r="6060" spans="1:31" x14ac:dyDescent="0.25">
      <c r="A6060">
        <v>1883780</v>
      </c>
      <c r="B6060">
        <v>1</v>
      </c>
      <c r="C6060" t="s">
        <v>80</v>
      </c>
      <c r="D6060" t="s">
        <v>108</v>
      </c>
      <c r="E6060" t="s">
        <v>146</v>
      </c>
      <c r="F6060" t="s">
        <v>851</v>
      </c>
      <c r="G6060" t="s">
        <v>148</v>
      </c>
      <c r="H6060" t="s">
        <v>143</v>
      </c>
      <c r="I6060" t="s">
        <v>135</v>
      </c>
      <c r="J6060" t="s">
        <v>136</v>
      </c>
      <c r="K6060" t="s">
        <v>137</v>
      </c>
      <c r="L6060" t="s">
        <v>17259</v>
      </c>
      <c r="M6060" t="s">
        <v>17260</v>
      </c>
      <c r="N6060">
        <v>3.6475</v>
      </c>
      <c r="O6060">
        <v>0</v>
      </c>
      <c r="P6060">
        <v>1</v>
      </c>
      <c r="Q6060">
        <v>0</v>
      </c>
      <c r="R6060">
        <v>0</v>
      </c>
      <c r="S6060">
        <v>0</v>
      </c>
      <c r="T6060">
        <v>0</v>
      </c>
      <c r="U6060">
        <v>0</v>
      </c>
      <c r="V6060">
        <v>0</v>
      </c>
      <c r="W6060">
        <v>0</v>
      </c>
      <c r="X6060">
        <v>0.64594767372044248</v>
      </c>
      <c r="Y6060">
        <v>0</v>
      </c>
      <c r="Z6060">
        <v>0</v>
      </c>
      <c r="AA6060">
        <v>0</v>
      </c>
      <c r="AB6060">
        <v>0</v>
      </c>
      <c r="AC6060">
        <v>0</v>
      </c>
      <c r="AD6060">
        <v>0</v>
      </c>
      <c r="AE6060">
        <v>0.64594767372044248</v>
      </c>
    </row>
    <row r="6061" spans="1:31" x14ac:dyDescent="0.25">
      <c r="A6061">
        <v>1883139</v>
      </c>
      <c r="B6061">
        <v>1</v>
      </c>
      <c r="C6061" t="s">
        <v>80</v>
      </c>
      <c r="D6061" t="s">
        <v>95</v>
      </c>
      <c r="E6061" t="s">
        <v>229</v>
      </c>
      <c r="F6061" t="s">
        <v>17261</v>
      </c>
      <c r="G6061" t="s">
        <v>133</v>
      </c>
      <c r="H6061" t="s">
        <v>134</v>
      </c>
      <c r="I6061" t="s">
        <v>135</v>
      </c>
      <c r="J6061" t="s">
        <v>136</v>
      </c>
      <c r="K6061" t="s">
        <v>137</v>
      </c>
      <c r="L6061" t="s">
        <v>17262</v>
      </c>
      <c r="M6061" t="s">
        <v>17263</v>
      </c>
      <c r="N6061">
        <v>0.31527777699999998</v>
      </c>
      <c r="O6061">
        <v>0</v>
      </c>
      <c r="P6061">
        <v>698</v>
      </c>
      <c r="Q6061">
        <v>3</v>
      </c>
      <c r="R6061">
        <v>11</v>
      </c>
      <c r="S6061">
        <v>8</v>
      </c>
      <c r="T6061">
        <v>32</v>
      </c>
      <c r="U6061">
        <v>2</v>
      </c>
      <c r="V6061">
        <v>0</v>
      </c>
      <c r="W6061">
        <v>0</v>
      </c>
      <c r="X6061">
        <v>29.743867658224765</v>
      </c>
      <c r="Y6061">
        <v>11.386120438793041</v>
      </c>
      <c r="Z6061">
        <v>1.6386501063900278</v>
      </c>
      <c r="AA6061">
        <v>35.889764770766796</v>
      </c>
      <c r="AB6061">
        <v>2.5924671156898373</v>
      </c>
      <c r="AC6061">
        <v>28.000984865496331</v>
      </c>
      <c r="AD6061">
        <v>0</v>
      </c>
      <c r="AE6061">
        <v>109.25185495536081</v>
      </c>
    </row>
    <row r="6062" spans="1:31" x14ac:dyDescent="0.25">
      <c r="A6062">
        <v>1883826</v>
      </c>
      <c r="B6062">
        <v>1</v>
      </c>
      <c r="C6062" t="s">
        <v>80</v>
      </c>
      <c r="D6062" t="s">
        <v>96</v>
      </c>
      <c r="E6062" t="s">
        <v>169</v>
      </c>
      <c r="F6062" t="s">
        <v>982</v>
      </c>
      <c r="G6062" t="s">
        <v>183</v>
      </c>
      <c r="H6062" t="s">
        <v>143</v>
      </c>
      <c r="I6062" t="s">
        <v>135</v>
      </c>
      <c r="J6062" t="s">
        <v>136</v>
      </c>
      <c r="K6062" t="s">
        <v>137</v>
      </c>
      <c r="L6062" t="s">
        <v>17264</v>
      </c>
      <c r="M6062" t="s">
        <v>17265</v>
      </c>
      <c r="N6062">
        <v>2.0494444440000001</v>
      </c>
      <c r="O6062">
        <v>0</v>
      </c>
      <c r="P6062">
        <v>133</v>
      </c>
      <c r="Q6062">
        <v>0</v>
      </c>
      <c r="R6062">
        <v>0</v>
      </c>
      <c r="S6062">
        <v>0</v>
      </c>
      <c r="T6062">
        <v>20</v>
      </c>
      <c r="U6062">
        <v>0</v>
      </c>
      <c r="V6062">
        <v>0</v>
      </c>
      <c r="W6062">
        <v>0</v>
      </c>
      <c r="X6062">
        <v>210.38825094674584</v>
      </c>
      <c r="Y6062">
        <v>0</v>
      </c>
      <c r="Z6062">
        <v>0</v>
      </c>
      <c r="AA6062">
        <v>0</v>
      </c>
      <c r="AB6062">
        <v>35.831150499153559</v>
      </c>
      <c r="AC6062">
        <v>0</v>
      </c>
      <c r="AD6062">
        <v>0</v>
      </c>
      <c r="AE6062">
        <v>246.21940144589939</v>
      </c>
    </row>
    <row r="6063" spans="1:31" x14ac:dyDescent="0.25">
      <c r="A6063">
        <v>1883886</v>
      </c>
      <c r="B6063">
        <v>1</v>
      </c>
      <c r="C6063" t="s">
        <v>80</v>
      </c>
      <c r="D6063" t="s">
        <v>105</v>
      </c>
      <c r="E6063" t="s">
        <v>140</v>
      </c>
      <c r="F6063" t="s">
        <v>648</v>
      </c>
      <c r="G6063" t="s">
        <v>200</v>
      </c>
      <c r="H6063" t="s">
        <v>143</v>
      </c>
      <c r="I6063" t="s">
        <v>135</v>
      </c>
      <c r="J6063" t="s">
        <v>136</v>
      </c>
      <c r="K6063" t="s">
        <v>137</v>
      </c>
      <c r="L6063" t="s">
        <v>17266</v>
      </c>
      <c r="M6063" t="s">
        <v>17267</v>
      </c>
      <c r="N6063">
        <v>14.545277777000001</v>
      </c>
      <c r="O6063">
        <v>0</v>
      </c>
      <c r="P6063">
        <v>2</v>
      </c>
      <c r="Q6063">
        <v>0</v>
      </c>
      <c r="R6063">
        <v>0</v>
      </c>
      <c r="S6063">
        <v>0</v>
      </c>
      <c r="T6063">
        <v>0</v>
      </c>
      <c r="U6063">
        <v>0</v>
      </c>
      <c r="V6063">
        <v>0</v>
      </c>
      <c r="W6063">
        <v>0</v>
      </c>
      <c r="X6063">
        <v>7.0655334012165785</v>
      </c>
      <c r="Y6063">
        <v>0</v>
      </c>
      <c r="Z6063">
        <v>0</v>
      </c>
      <c r="AA6063">
        <v>0</v>
      </c>
      <c r="AB6063">
        <v>0</v>
      </c>
      <c r="AC6063">
        <v>0</v>
      </c>
      <c r="AD6063">
        <v>0</v>
      </c>
      <c r="AE6063">
        <v>7.0655334012165785</v>
      </c>
    </row>
    <row r="6064" spans="1:31" x14ac:dyDescent="0.25">
      <c r="A6064">
        <v>1883385</v>
      </c>
      <c r="B6064">
        <v>1</v>
      </c>
      <c r="C6064" t="s">
        <v>80</v>
      </c>
      <c r="D6064" t="s">
        <v>108</v>
      </c>
      <c r="E6064" t="s">
        <v>158</v>
      </c>
      <c r="F6064" t="s">
        <v>17268</v>
      </c>
      <c r="G6064" t="s">
        <v>179</v>
      </c>
      <c r="H6064" t="s">
        <v>134</v>
      </c>
      <c r="I6064" t="s">
        <v>135</v>
      </c>
      <c r="J6064" t="s">
        <v>136</v>
      </c>
      <c r="K6064" t="s">
        <v>137</v>
      </c>
      <c r="L6064" t="s">
        <v>17269</v>
      </c>
      <c r="M6064" t="s">
        <v>17270</v>
      </c>
      <c r="N6064">
        <v>1.4288888879999999</v>
      </c>
      <c r="O6064">
        <v>0</v>
      </c>
      <c r="P6064">
        <v>32</v>
      </c>
      <c r="Q6064">
        <v>0</v>
      </c>
      <c r="R6064">
        <v>11</v>
      </c>
      <c r="S6064">
        <v>0</v>
      </c>
      <c r="T6064">
        <v>6</v>
      </c>
      <c r="U6064">
        <v>0</v>
      </c>
      <c r="V6064">
        <v>0</v>
      </c>
      <c r="W6064">
        <v>0</v>
      </c>
      <c r="X6064">
        <v>21.321482411124986</v>
      </c>
      <c r="Y6064">
        <v>0</v>
      </c>
      <c r="Z6064">
        <v>97.274644266969347</v>
      </c>
      <c r="AA6064">
        <v>0</v>
      </c>
      <c r="AB6064">
        <v>37.720539203740053</v>
      </c>
      <c r="AC6064">
        <v>0</v>
      </c>
      <c r="AD6064">
        <v>0</v>
      </c>
      <c r="AE6064">
        <v>156.31666588183438</v>
      </c>
    </row>
    <row r="6065" spans="1:31" x14ac:dyDescent="0.25">
      <c r="A6065">
        <v>1883634</v>
      </c>
      <c r="B6065">
        <v>1</v>
      </c>
      <c r="C6065" t="s">
        <v>80</v>
      </c>
      <c r="D6065" t="s">
        <v>96</v>
      </c>
      <c r="E6065" t="s">
        <v>146</v>
      </c>
      <c r="F6065" t="s">
        <v>1300</v>
      </c>
      <c r="G6065" t="s">
        <v>469</v>
      </c>
      <c r="H6065" t="s">
        <v>143</v>
      </c>
      <c r="I6065" t="s">
        <v>135</v>
      </c>
      <c r="J6065" t="s">
        <v>136</v>
      </c>
      <c r="K6065" t="s">
        <v>137</v>
      </c>
      <c r="L6065" t="s">
        <v>17271</v>
      </c>
      <c r="M6065" t="s">
        <v>17272</v>
      </c>
      <c r="N6065">
        <v>3.0313888879999999</v>
      </c>
      <c r="O6065">
        <v>0</v>
      </c>
      <c r="P6065">
        <v>17</v>
      </c>
      <c r="Q6065">
        <v>0</v>
      </c>
      <c r="R6065">
        <v>0</v>
      </c>
      <c r="S6065">
        <v>0</v>
      </c>
      <c r="T6065">
        <v>0</v>
      </c>
      <c r="U6065">
        <v>0</v>
      </c>
      <c r="V6065">
        <v>0</v>
      </c>
      <c r="W6065">
        <v>0</v>
      </c>
      <c r="X6065">
        <v>45.857235075510857</v>
      </c>
      <c r="Y6065">
        <v>0</v>
      </c>
      <c r="Z6065">
        <v>0</v>
      </c>
      <c r="AA6065">
        <v>0</v>
      </c>
      <c r="AB6065">
        <v>0</v>
      </c>
      <c r="AC6065">
        <v>0</v>
      </c>
      <c r="AD6065">
        <v>0</v>
      </c>
      <c r="AE6065">
        <v>45.857235075510857</v>
      </c>
    </row>
    <row r="6066" spans="1:31" x14ac:dyDescent="0.25">
      <c r="A6066">
        <v>1883465</v>
      </c>
      <c r="B6066">
        <v>1</v>
      </c>
      <c r="C6066" t="s">
        <v>81</v>
      </c>
      <c r="D6066" t="s">
        <v>113</v>
      </c>
      <c r="E6066" t="s">
        <v>146</v>
      </c>
      <c r="F6066" t="s">
        <v>17273</v>
      </c>
      <c r="G6066" t="s">
        <v>148</v>
      </c>
      <c r="H6066" t="s">
        <v>143</v>
      </c>
      <c r="I6066" t="s">
        <v>135</v>
      </c>
      <c r="J6066" t="s">
        <v>136</v>
      </c>
      <c r="K6066" t="s">
        <v>137</v>
      </c>
      <c r="L6066" t="s">
        <v>17274</v>
      </c>
      <c r="M6066" t="s">
        <v>17275</v>
      </c>
      <c r="N6066">
        <v>3.0441666660000002</v>
      </c>
      <c r="O6066">
        <v>0</v>
      </c>
      <c r="P6066">
        <v>0</v>
      </c>
      <c r="Q6066">
        <v>0</v>
      </c>
      <c r="R6066">
        <v>0</v>
      </c>
      <c r="S6066">
        <v>0</v>
      </c>
      <c r="T6066">
        <v>2</v>
      </c>
      <c r="U6066">
        <v>0</v>
      </c>
      <c r="V6066">
        <v>0</v>
      </c>
      <c r="W6066">
        <v>0</v>
      </c>
      <c r="X6066">
        <v>0</v>
      </c>
      <c r="Y6066">
        <v>0</v>
      </c>
      <c r="Z6066">
        <v>0</v>
      </c>
      <c r="AA6066">
        <v>0</v>
      </c>
      <c r="AB6066">
        <v>0.25182218526899997</v>
      </c>
      <c r="AC6066">
        <v>0</v>
      </c>
      <c r="AD6066">
        <v>0</v>
      </c>
      <c r="AE6066">
        <v>0.25182218526899997</v>
      </c>
    </row>
    <row r="6067" spans="1:31" x14ac:dyDescent="0.25">
      <c r="A6067">
        <v>1883136</v>
      </c>
      <c r="B6067">
        <v>1</v>
      </c>
      <c r="C6067" t="s">
        <v>80</v>
      </c>
      <c r="D6067" t="s">
        <v>106</v>
      </c>
      <c r="E6067" t="s">
        <v>210</v>
      </c>
      <c r="F6067" t="s">
        <v>11520</v>
      </c>
      <c r="G6067" t="s">
        <v>133</v>
      </c>
      <c r="H6067" t="s">
        <v>134</v>
      </c>
      <c r="I6067" t="s">
        <v>135</v>
      </c>
      <c r="J6067" t="s">
        <v>136</v>
      </c>
      <c r="K6067" t="s">
        <v>137</v>
      </c>
      <c r="L6067" t="s">
        <v>17276</v>
      </c>
      <c r="M6067" t="s">
        <v>17277</v>
      </c>
      <c r="N6067">
        <v>0.20527777699999999</v>
      </c>
      <c r="O6067">
        <v>0</v>
      </c>
      <c r="P6067">
        <v>7</v>
      </c>
      <c r="Q6067">
        <v>29</v>
      </c>
      <c r="R6067">
        <v>54</v>
      </c>
      <c r="S6067">
        <v>9</v>
      </c>
      <c r="T6067">
        <v>13</v>
      </c>
      <c r="U6067">
        <v>1</v>
      </c>
      <c r="V6067">
        <v>0</v>
      </c>
      <c r="W6067">
        <v>0</v>
      </c>
      <c r="X6067">
        <v>0.39994827602009586</v>
      </c>
      <c r="Y6067">
        <v>62.270256732999357</v>
      </c>
      <c r="Z6067">
        <v>60.076138926067088</v>
      </c>
      <c r="AA6067">
        <v>10.27835313492338</v>
      </c>
      <c r="AB6067">
        <v>7.4976040064222689</v>
      </c>
      <c r="AC6067">
        <v>3.2342486347200001</v>
      </c>
      <c r="AD6067">
        <v>0</v>
      </c>
      <c r="AE6067">
        <v>143.75654971115219</v>
      </c>
    </row>
    <row r="6068" spans="1:31" x14ac:dyDescent="0.25">
      <c r="A6068">
        <v>1883677</v>
      </c>
      <c r="B6068">
        <v>1</v>
      </c>
      <c r="C6068" t="s">
        <v>80</v>
      </c>
      <c r="D6068" t="s">
        <v>105</v>
      </c>
      <c r="E6068" t="s">
        <v>140</v>
      </c>
      <c r="F6068" t="s">
        <v>17278</v>
      </c>
      <c r="G6068" t="s">
        <v>207</v>
      </c>
      <c r="H6068" t="s">
        <v>143</v>
      </c>
      <c r="I6068" t="s">
        <v>135</v>
      </c>
      <c r="J6068" t="s">
        <v>136</v>
      </c>
      <c r="K6068" t="s">
        <v>137</v>
      </c>
      <c r="L6068" t="s">
        <v>17279</v>
      </c>
      <c r="M6068" t="s">
        <v>17280</v>
      </c>
      <c r="N6068">
        <v>1.308888888</v>
      </c>
      <c r="O6068">
        <v>0</v>
      </c>
      <c r="P6068">
        <v>6</v>
      </c>
      <c r="Q6068">
        <v>0</v>
      </c>
      <c r="R6068">
        <v>0</v>
      </c>
      <c r="S6068">
        <v>0</v>
      </c>
      <c r="T6068">
        <v>5</v>
      </c>
      <c r="U6068">
        <v>0</v>
      </c>
      <c r="V6068">
        <v>0</v>
      </c>
      <c r="W6068">
        <v>0</v>
      </c>
      <c r="X6068">
        <v>2.8831856402033225</v>
      </c>
      <c r="Y6068">
        <v>0</v>
      </c>
      <c r="Z6068">
        <v>0</v>
      </c>
      <c r="AA6068">
        <v>0</v>
      </c>
      <c r="AB6068">
        <v>6.3164572928337552</v>
      </c>
      <c r="AC6068">
        <v>0</v>
      </c>
      <c r="AD6068">
        <v>0</v>
      </c>
      <c r="AE6068">
        <v>9.1996429330370777</v>
      </c>
    </row>
    <row r="6069" spans="1:31" x14ac:dyDescent="0.25">
      <c r="A6069">
        <v>1883345</v>
      </c>
      <c r="B6069">
        <v>1</v>
      </c>
      <c r="C6069" t="s">
        <v>80</v>
      </c>
      <c r="D6069" t="s">
        <v>100</v>
      </c>
      <c r="E6069" t="s">
        <v>158</v>
      </c>
      <c r="F6069" t="s">
        <v>17281</v>
      </c>
      <c r="G6069" t="s">
        <v>7291</v>
      </c>
      <c r="H6069" t="s">
        <v>134</v>
      </c>
      <c r="I6069" t="s">
        <v>135</v>
      </c>
      <c r="J6069" t="s">
        <v>136</v>
      </c>
      <c r="K6069" t="s">
        <v>137</v>
      </c>
      <c r="L6069" t="s">
        <v>17282</v>
      </c>
      <c r="M6069" t="s">
        <v>17283</v>
      </c>
      <c r="N6069">
        <v>1.990277777</v>
      </c>
      <c r="O6069">
        <v>0</v>
      </c>
      <c r="P6069">
        <v>286</v>
      </c>
      <c r="Q6069">
        <v>0</v>
      </c>
      <c r="R6069">
        <v>0</v>
      </c>
      <c r="S6069">
        <v>0</v>
      </c>
      <c r="T6069">
        <v>4</v>
      </c>
      <c r="U6069">
        <v>0</v>
      </c>
      <c r="V6069">
        <v>0</v>
      </c>
      <c r="W6069">
        <v>0</v>
      </c>
      <c r="X6069">
        <v>111.30965880804114</v>
      </c>
      <c r="Y6069">
        <v>0</v>
      </c>
      <c r="Z6069">
        <v>0</v>
      </c>
      <c r="AA6069">
        <v>0</v>
      </c>
      <c r="AB6069">
        <v>22.465779939181726</v>
      </c>
      <c r="AC6069">
        <v>0</v>
      </c>
      <c r="AD6069">
        <v>0</v>
      </c>
      <c r="AE6069">
        <v>133.77543874722286</v>
      </c>
    </row>
    <row r="6070" spans="1:31" x14ac:dyDescent="0.25">
      <c r="A6070">
        <v>1883279</v>
      </c>
      <c r="B6070">
        <v>1</v>
      </c>
      <c r="C6070" t="s">
        <v>80</v>
      </c>
      <c r="D6070" t="s">
        <v>85</v>
      </c>
      <c r="E6070" t="s">
        <v>140</v>
      </c>
      <c r="F6070" t="s">
        <v>17284</v>
      </c>
      <c r="G6070" t="s">
        <v>163</v>
      </c>
      <c r="H6070" t="s">
        <v>143</v>
      </c>
      <c r="I6070" t="s">
        <v>135</v>
      </c>
      <c r="J6070" t="s">
        <v>136</v>
      </c>
      <c r="K6070" t="s">
        <v>137</v>
      </c>
      <c r="L6070" t="s">
        <v>17285</v>
      </c>
      <c r="M6070" t="s">
        <v>17286</v>
      </c>
      <c r="N6070">
        <v>5.7608333329999999</v>
      </c>
      <c r="O6070">
        <v>0</v>
      </c>
      <c r="P6070">
        <v>11</v>
      </c>
      <c r="Q6070">
        <v>0</v>
      </c>
      <c r="R6070">
        <v>0</v>
      </c>
      <c r="S6070">
        <v>0</v>
      </c>
      <c r="T6070">
        <v>0</v>
      </c>
      <c r="U6070">
        <v>0</v>
      </c>
      <c r="V6070">
        <v>0</v>
      </c>
      <c r="W6070">
        <v>0</v>
      </c>
      <c r="X6070">
        <v>12.223343210447275</v>
      </c>
      <c r="Y6070">
        <v>0</v>
      </c>
      <c r="Z6070">
        <v>0</v>
      </c>
      <c r="AA6070">
        <v>0</v>
      </c>
      <c r="AB6070">
        <v>0</v>
      </c>
      <c r="AC6070">
        <v>0</v>
      </c>
      <c r="AD6070">
        <v>0</v>
      </c>
      <c r="AE6070">
        <v>12.223343210447275</v>
      </c>
    </row>
    <row r="6071" spans="1:31" x14ac:dyDescent="0.25">
      <c r="A6071">
        <v>1883153</v>
      </c>
      <c r="B6071">
        <v>1</v>
      </c>
      <c r="C6071" t="s">
        <v>80</v>
      </c>
      <c r="D6071" t="s">
        <v>103</v>
      </c>
      <c r="E6071" t="s">
        <v>146</v>
      </c>
      <c r="F6071" t="s">
        <v>17287</v>
      </c>
      <c r="G6071" t="s">
        <v>148</v>
      </c>
      <c r="H6071" t="s">
        <v>143</v>
      </c>
      <c r="I6071" t="s">
        <v>135</v>
      </c>
      <c r="J6071" t="s">
        <v>136</v>
      </c>
      <c r="K6071" t="s">
        <v>137</v>
      </c>
      <c r="L6071" t="s">
        <v>17288</v>
      </c>
      <c r="M6071" t="s">
        <v>17289</v>
      </c>
      <c r="N6071">
        <v>0.83250000000000002</v>
      </c>
      <c r="O6071">
        <v>0</v>
      </c>
      <c r="P6071">
        <v>34</v>
      </c>
      <c r="Q6071">
        <v>0</v>
      </c>
      <c r="R6071">
        <v>10</v>
      </c>
      <c r="S6071">
        <v>0</v>
      </c>
      <c r="T6071">
        <v>1</v>
      </c>
      <c r="U6071">
        <v>0</v>
      </c>
      <c r="V6071">
        <v>0</v>
      </c>
      <c r="W6071">
        <v>0</v>
      </c>
      <c r="X6071">
        <v>4.1356456480797563</v>
      </c>
      <c r="Y6071">
        <v>0</v>
      </c>
      <c r="Z6071">
        <v>5.0118513225268169</v>
      </c>
      <c r="AA6071">
        <v>0</v>
      </c>
      <c r="AB6071">
        <v>0.51694026192434006</v>
      </c>
      <c r="AC6071">
        <v>0</v>
      </c>
      <c r="AD6071">
        <v>0</v>
      </c>
      <c r="AE6071">
        <v>9.6644372325309131</v>
      </c>
    </row>
    <row r="6072" spans="1:31" x14ac:dyDescent="0.25">
      <c r="A6072">
        <v>1883820</v>
      </c>
      <c r="B6072">
        <v>1</v>
      </c>
      <c r="C6072" t="s">
        <v>80</v>
      </c>
      <c r="D6072" t="s">
        <v>82</v>
      </c>
      <c r="E6072" t="s">
        <v>222</v>
      </c>
      <c r="F6072" t="s">
        <v>17290</v>
      </c>
      <c r="G6072" t="s">
        <v>501</v>
      </c>
      <c r="H6072" t="s">
        <v>143</v>
      </c>
      <c r="I6072" t="s">
        <v>135</v>
      </c>
      <c r="J6072" t="s">
        <v>136</v>
      </c>
      <c r="K6072" t="s">
        <v>137</v>
      </c>
      <c r="L6072" t="s">
        <v>17291</v>
      </c>
      <c r="M6072" t="s">
        <v>17292</v>
      </c>
      <c r="N6072">
        <v>5.051111111</v>
      </c>
      <c r="O6072">
        <v>0</v>
      </c>
      <c r="P6072">
        <v>0</v>
      </c>
      <c r="Q6072">
        <v>0</v>
      </c>
      <c r="R6072">
        <v>0</v>
      </c>
      <c r="S6072">
        <v>0</v>
      </c>
      <c r="T6072">
        <v>26</v>
      </c>
      <c r="U6072">
        <v>0</v>
      </c>
      <c r="V6072">
        <v>0</v>
      </c>
      <c r="W6072">
        <v>0</v>
      </c>
      <c r="X6072">
        <v>0</v>
      </c>
      <c r="Y6072">
        <v>0</v>
      </c>
      <c r="Z6072">
        <v>0</v>
      </c>
      <c r="AA6072">
        <v>0</v>
      </c>
      <c r="AB6072">
        <v>128.36456949013211</v>
      </c>
      <c r="AC6072">
        <v>0</v>
      </c>
      <c r="AD6072">
        <v>0</v>
      </c>
      <c r="AE6072">
        <v>128.36456949013211</v>
      </c>
    </row>
    <row r="6073" spans="1:31" x14ac:dyDescent="0.25">
      <c r="A6073">
        <v>1883843</v>
      </c>
      <c r="B6073">
        <v>1</v>
      </c>
      <c r="C6073" t="s">
        <v>80</v>
      </c>
      <c r="D6073" t="s">
        <v>92</v>
      </c>
      <c r="E6073" t="s">
        <v>146</v>
      </c>
      <c r="F6073" t="s">
        <v>17293</v>
      </c>
      <c r="G6073" t="s">
        <v>148</v>
      </c>
      <c r="H6073" t="s">
        <v>143</v>
      </c>
      <c r="I6073" t="s">
        <v>135</v>
      </c>
      <c r="J6073" t="s">
        <v>136</v>
      </c>
      <c r="K6073" t="s">
        <v>137</v>
      </c>
      <c r="L6073" t="s">
        <v>17294</v>
      </c>
      <c r="M6073" t="s">
        <v>17295</v>
      </c>
      <c r="N6073">
        <v>2.0927777769999998</v>
      </c>
      <c r="O6073">
        <v>0</v>
      </c>
      <c r="P6073">
        <v>216</v>
      </c>
      <c r="Q6073">
        <v>0</v>
      </c>
      <c r="R6073">
        <v>0</v>
      </c>
      <c r="S6073">
        <v>0</v>
      </c>
      <c r="T6073">
        <v>6</v>
      </c>
      <c r="U6073">
        <v>0</v>
      </c>
      <c r="V6073">
        <v>0</v>
      </c>
      <c r="W6073">
        <v>0</v>
      </c>
      <c r="X6073">
        <v>140.60254327973655</v>
      </c>
      <c r="Y6073">
        <v>0</v>
      </c>
      <c r="Z6073">
        <v>0</v>
      </c>
      <c r="AA6073">
        <v>0</v>
      </c>
      <c r="AB6073">
        <v>15.395491811507014</v>
      </c>
      <c r="AC6073">
        <v>0</v>
      </c>
      <c r="AD6073">
        <v>0</v>
      </c>
      <c r="AE6073">
        <v>155.99803509124357</v>
      </c>
    </row>
    <row r="6074" spans="1:31" x14ac:dyDescent="0.25">
      <c r="A6074">
        <v>1883863</v>
      </c>
      <c r="B6074">
        <v>1</v>
      </c>
      <c r="C6074" t="s">
        <v>80</v>
      </c>
      <c r="D6074" t="s">
        <v>97</v>
      </c>
      <c r="E6074" t="s">
        <v>146</v>
      </c>
      <c r="F6074" t="s">
        <v>17296</v>
      </c>
      <c r="G6074" t="s">
        <v>469</v>
      </c>
      <c r="H6074" t="s">
        <v>143</v>
      </c>
      <c r="I6074" t="s">
        <v>135</v>
      </c>
      <c r="J6074" t="s">
        <v>136</v>
      </c>
      <c r="K6074" t="s">
        <v>137</v>
      </c>
      <c r="L6074" t="s">
        <v>17297</v>
      </c>
      <c r="M6074" t="s">
        <v>17298</v>
      </c>
      <c r="N6074">
        <v>1.1975</v>
      </c>
      <c r="O6074">
        <v>0</v>
      </c>
      <c r="P6074">
        <v>71</v>
      </c>
      <c r="Q6074">
        <v>0</v>
      </c>
      <c r="R6074">
        <v>0</v>
      </c>
      <c r="S6074">
        <v>0</v>
      </c>
      <c r="T6074">
        <v>8</v>
      </c>
      <c r="U6074">
        <v>0</v>
      </c>
      <c r="V6074">
        <v>0</v>
      </c>
      <c r="W6074">
        <v>0</v>
      </c>
      <c r="X6074">
        <v>34.320778883172252</v>
      </c>
      <c r="Y6074">
        <v>0</v>
      </c>
      <c r="Z6074">
        <v>0</v>
      </c>
      <c r="AA6074">
        <v>0</v>
      </c>
      <c r="AB6074">
        <v>11.859273414159212</v>
      </c>
      <c r="AC6074">
        <v>0</v>
      </c>
      <c r="AD6074">
        <v>0</v>
      </c>
      <c r="AE6074">
        <v>46.180052297331464</v>
      </c>
    </row>
    <row r="6075" spans="1:31" x14ac:dyDescent="0.25">
      <c r="A6075">
        <v>1883116</v>
      </c>
      <c r="B6075">
        <v>1</v>
      </c>
      <c r="C6075" t="s">
        <v>80</v>
      </c>
      <c r="D6075" t="s">
        <v>82</v>
      </c>
      <c r="E6075" t="s">
        <v>222</v>
      </c>
      <c r="F6075" t="s">
        <v>3022</v>
      </c>
      <c r="G6075" t="s">
        <v>501</v>
      </c>
      <c r="H6075" t="s">
        <v>143</v>
      </c>
      <c r="I6075" t="s">
        <v>135</v>
      </c>
      <c r="J6075" t="s">
        <v>136</v>
      </c>
      <c r="K6075" t="s">
        <v>137</v>
      </c>
      <c r="L6075" t="s">
        <v>17299</v>
      </c>
      <c r="M6075" t="s">
        <v>17300</v>
      </c>
      <c r="N6075">
        <v>0.30777777699999997</v>
      </c>
      <c r="O6075">
        <v>0</v>
      </c>
      <c r="P6075">
        <v>0</v>
      </c>
      <c r="Q6075">
        <v>0</v>
      </c>
      <c r="R6075">
        <v>0</v>
      </c>
      <c r="S6075">
        <v>0</v>
      </c>
      <c r="T6075">
        <v>59</v>
      </c>
      <c r="U6075">
        <v>0</v>
      </c>
      <c r="V6075">
        <v>0</v>
      </c>
      <c r="W6075">
        <v>0</v>
      </c>
      <c r="X6075">
        <v>0</v>
      </c>
      <c r="Y6075">
        <v>0</v>
      </c>
      <c r="Z6075">
        <v>0</v>
      </c>
      <c r="AA6075">
        <v>0</v>
      </c>
      <c r="AB6075">
        <v>19.219884400899318</v>
      </c>
      <c r="AC6075">
        <v>0</v>
      </c>
      <c r="AD6075">
        <v>0</v>
      </c>
      <c r="AE6075">
        <v>19.219884400899318</v>
      </c>
    </row>
    <row r="6076" spans="1:31" x14ac:dyDescent="0.25">
      <c r="A6076">
        <v>1883471</v>
      </c>
      <c r="B6076">
        <v>1</v>
      </c>
      <c r="C6076" t="s">
        <v>80</v>
      </c>
      <c r="D6076" t="s">
        <v>111</v>
      </c>
      <c r="E6076" t="s">
        <v>158</v>
      </c>
      <c r="F6076" t="s">
        <v>17301</v>
      </c>
      <c r="G6076" t="s">
        <v>133</v>
      </c>
      <c r="H6076" t="s">
        <v>134</v>
      </c>
      <c r="I6076" t="s">
        <v>135</v>
      </c>
      <c r="J6076" t="s">
        <v>136</v>
      </c>
      <c r="K6076" t="s">
        <v>137</v>
      </c>
      <c r="L6076" t="s">
        <v>17302</v>
      </c>
      <c r="M6076" t="s">
        <v>17303</v>
      </c>
      <c r="N6076">
        <v>0.99416666600000003</v>
      </c>
      <c r="O6076">
        <v>0</v>
      </c>
      <c r="P6076">
        <v>14</v>
      </c>
      <c r="Q6076">
        <v>0</v>
      </c>
      <c r="R6076">
        <v>14</v>
      </c>
      <c r="S6076">
        <v>0</v>
      </c>
      <c r="T6076">
        <v>20</v>
      </c>
      <c r="U6076">
        <v>0</v>
      </c>
      <c r="V6076">
        <v>0</v>
      </c>
      <c r="W6076">
        <v>0</v>
      </c>
      <c r="X6076">
        <v>20.451657948457733</v>
      </c>
      <c r="Y6076">
        <v>0</v>
      </c>
      <c r="Z6076">
        <v>20.973654222347506</v>
      </c>
      <c r="AA6076">
        <v>0</v>
      </c>
      <c r="AB6076">
        <v>80.911076266857535</v>
      </c>
      <c r="AC6076">
        <v>0</v>
      </c>
      <c r="AD6076">
        <v>0</v>
      </c>
      <c r="AE6076">
        <v>122.33638843766278</v>
      </c>
    </row>
    <row r="6077" spans="1:31" x14ac:dyDescent="0.25">
      <c r="A6077">
        <v>1883259</v>
      </c>
      <c r="B6077">
        <v>1</v>
      </c>
      <c r="C6077" t="s">
        <v>80</v>
      </c>
      <c r="D6077" t="s">
        <v>104</v>
      </c>
      <c r="E6077" t="s">
        <v>146</v>
      </c>
      <c r="F6077" t="s">
        <v>17304</v>
      </c>
      <c r="G6077" t="s">
        <v>148</v>
      </c>
      <c r="H6077" t="s">
        <v>143</v>
      </c>
      <c r="I6077" t="s">
        <v>135</v>
      </c>
      <c r="J6077" t="s">
        <v>136</v>
      </c>
      <c r="K6077" t="s">
        <v>137</v>
      </c>
      <c r="L6077" t="s">
        <v>17305</v>
      </c>
      <c r="M6077" t="s">
        <v>17306</v>
      </c>
      <c r="N6077">
        <v>5.0933333330000004</v>
      </c>
      <c r="O6077">
        <v>0</v>
      </c>
      <c r="P6077">
        <v>60</v>
      </c>
      <c r="Q6077">
        <v>0</v>
      </c>
      <c r="R6077">
        <v>1</v>
      </c>
      <c r="S6077">
        <v>0</v>
      </c>
      <c r="T6077">
        <v>10</v>
      </c>
      <c r="U6077">
        <v>0</v>
      </c>
      <c r="V6077">
        <v>0</v>
      </c>
      <c r="W6077">
        <v>0</v>
      </c>
      <c r="X6077">
        <v>75.384398419000078</v>
      </c>
      <c r="Y6077">
        <v>0</v>
      </c>
      <c r="Z6077">
        <v>0.42054594571729509</v>
      </c>
      <c r="AA6077">
        <v>0</v>
      </c>
      <c r="AB6077">
        <v>73.650795920193815</v>
      </c>
      <c r="AC6077">
        <v>0</v>
      </c>
      <c r="AD6077">
        <v>0</v>
      </c>
      <c r="AE6077">
        <v>149.4557402849112</v>
      </c>
    </row>
    <row r="6078" spans="1:31" x14ac:dyDescent="0.25">
      <c r="A6078">
        <v>1883222</v>
      </c>
      <c r="B6078">
        <v>1</v>
      </c>
      <c r="C6078" t="s">
        <v>81</v>
      </c>
      <c r="D6078" t="s">
        <v>120</v>
      </c>
      <c r="E6078" t="s">
        <v>169</v>
      </c>
      <c r="F6078" t="s">
        <v>17307</v>
      </c>
      <c r="G6078" t="s">
        <v>183</v>
      </c>
      <c r="H6078" t="s">
        <v>143</v>
      </c>
      <c r="I6078" t="s">
        <v>135</v>
      </c>
      <c r="J6078" t="s">
        <v>136</v>
      </c>
      <c r="K6078" t="s">
        <v>137</v>
      </c>
      <c r="L6078" t="s">
        <v>17308</v>
      </c>
      <c r="M6078" t="s">
        <v>17309</v>
      </c>
      <c r="N6078">
        <v>0.51</v>
      </c>
      <c r="O6078">
        <v>0</v>
      </c>
      <c r="P6078">
        <v>155</v>
      </c>
      <c r="Q6078">
        <v>0</v>
      </c>
      <c r="R6078">
        <v>4</v>
      </c>
      <c r="S6078">
        <v>0</v>
      </c>
      <c r="T6078">
        <v>20</v>
      </c>
      <c r="U6078">
        <v>0</v>
      </c>
      <c r="V6078">
        <v>0</v>
      </c>
      <c r="W6078">
        <v>0</v>
      </c>
      <c r="X6078">
        <v>15.324219620266531</v>
      </c>
      <c r="Y6078">
        <v>0</v>
      </c>
      <c r="Z6078">
        <v>1.3214879647812001</v>
      </c>
      <c r="AA6078">
        <v>0</v>
      </c>
      <c r="AB6078">
        <v>8.2659958408970109</v>
      </c>
      <c r="AC6078">
        <v>0</v>
      </c>
      <c r="AD6078">
        <v>0</v>
      </c>
      <c r="AE6078">
        <v>24.911703425944744</v>
      </c>
    </row>
    <row r="6079" spans="1:31" x14ac:dyDescent="0.25">
      <c r="A6079">
        <v>1883657</v>
      </c>
      <c r="B6079">
        <v>1</v>
      </c>
      <c r="C6079" t="s">
        <v>81</v>
      </c>
      <c r="D6079" t="s">
        <v>115</v>
      </c>
      <c r="E6079" t="s">
        <v>158</v>
      </c>
      <c r="F6079" t="s">
        <v>17310</v>
      </c>
      <c r="G6079" t="s">
        <v>219</v>
      </c>
      <c r="H6079" t="s">
        <v>134</v>
      </c>
      <c r="I6079" t="s">
        <v>135</v>
      </c>
      <c r="J6079" t="s">
        <v>136</v>
      </c>
      <c r="K6079" t="s">
        <v>137</v>
      </c>
      <c r="L6079" t="s">
        <v>17311</v>
      </c>
      <c r="M6079" t="s">
        <v>17312</v>
      </c>
      <c r="N6079">
        <v>4.6752777769999998</v>
      </c>
      <c r="O6079">
        <v>0</v>
      </c>
      <c r="P6079">
        <v>300</v>
      </c>
      <c r="Q6079">
        <v>0</v>
      </c>
      <c r="R6079">
        <v>30</v>
      </c>
      <c r="S6079">
        <v>1</v>
      </c>
      <c r="T6079">
        <v>23</v>
      </c>
      <c r="U6079">
        <v>0</v>
      </c>
      <c r="V6079">
        <v>0</v>
      </c>
      <c r="W6079">
        <v>0</v>
      </c>
      <c r="X6079">
        <v>147.85149631694856</v>
      </c>
      <c r="Y6079">
        <v>0</v>
      </c>
      <c r="Z6079">
        <v>136.92408530843642</v>
      </c>
      <c r="AA6079">
        <v>0</v>
      </c>
      <c r="AB6079">
        <v>50.716857049408446</v>
      </c>
      <c r="AC6079">
        <v>0</v>
      </c>
      <c r="AD6079">
        <v>0</v>
      </c>
      <c r="AE6079">
        <v>335.49243867479345</v>
      </c>
    </row>
    <row r="6080" spans="1:31" x14ac:dyDescent="0.25">
      <c r="A6080">
        <v>1883906</v>
      </c>
      <c r="B6080">
        <v>1</v>
      </c>
      <c r="C6080" t="s">
        <v>80</v>
      </c>
      <c r="D6080" t="s">
        <v>101</v>
      </c>
      <c r="E6080" t="s">
        <v>140</v>
      </c>
      <c r="F6080" t="s">
        <v>17313</v>
      </c>
      <c r="G6080" t="s">
        <v>200</v>
      </c>
      <c r="H6080" t="s">
        <v>143</v>
      </c>
      <c r="I6080" t="s">
        <v>135</v>
      </c>
      <c r="J6080" t="s">
        <v>136</v>
      </c>
      <c r="K6080" t="s">
        <v>137</v>
      </c>
      <c r="L6080" t="s">
        <v>17314</v>
      </c>
      <c r="M6080" t="s">
        <v>17315</v>
      </c>
      <c r="N6080">
        <v>2.1491666660000002</v>
      </c>
      <c r="O6080">
        <v>0</v>
      </c>
      <c r="P6080">
        <v>1</v>
      </c>
      <c r="Q6080">
        <v>0</v>
      </c>
      <c r="R6080">
        <v>0</v>
      </c>
      <c r="S6080">
        <v>0</v>
      </c>
      <c r="T6080">
        <v>0</v>
      </c>
      <c r="U6080">
        <v>0</v>
      </c>
      <c r="V6080">
        <v>0</v>
      </c>
      <c r="W6080">
        <v>0</v>
      </c>
      <c r="X6080">
        <v>0.63067468200531662</v>
      </c>
      <c r="Y6080">
        <v>0</v>
      </c>
      <c r="Z6080">
        <v>0</v>
      </c>
      <c r="AA6080">
        <v>0</v>
      </c>
      <c r="AB6080">
        <v>0</v>
      </c>
      <c r="AC6080">
        <v>0</v>
      </c>
      <c r="AD6080">
        <v>0</v>
      </c>
      <c r="AE6080">
        <v>0.63067468200531662</v>
      </c>
    </row>
    <row r="6081" spans="1:31" x14ac:dyDescent="0.25">
      <c r="A6081">
        <v>1883528</v>
      </c>
      <c r="B6081">
        <v>1</v>
      </c>
      <c r="C6081" t="s">
        <v>80</v>
      </c>
      <c r="D6081" t="s">
        <v>85</v>
      </c>
      <c r="E6081" t="s">
        <v>140</v>
      </c>
      <c r="F6081" t="s">
        <v>17316</v>
      </c>
      <c r="G6081" t="s">
        <v>200</v>
      </c>
      <c r="H6081" t="s">
        <v>143</v>
      </c>
      <c r="I6081" t="s">
        <v>135</v>
      </c>
      <c r="J6081" t="s">
        <v>136</v>
      </c>
      <c r="K6081" t="s">
        <v>137</v>
      </c>
      <c r="L6081" t="s">
        <v>17317</v>
      </c>
      <c r="M6081" t="s">
        <v>17318</v>
      </c>
      <c r="N6081">
        <v>2.778888888</v>
      </c>
      <c r="O6081">
        <v>0</v>
      </c>
      <c r="P6081">
        <v>21</v>
      </c>
      <c r="Q6081">
        <v>0</v>
      </c>
      <c r="R6081">
        <v>0</v>
      </c>
      <c r="S6081">
        <v>0</v>
      </c>
      <c r="T6081">
        <v>0</v>
      </c>
      <c r="U6081">
        <v>0</v>
      </c>
      <c r="V6081">
        <v>0</v>
      </c>
      <c r="W6081">
        <v>0</v>
      </c>
      <c r="X6081">
        <v>21.228819465401976</v>
      </c>
      <c r="Y6081">
        <v>0</v>
      </c>
      <c r="Z6081">
        <v>0</v>
      </c>
      <c r="AA6081">
        <v>0</v>
      </c>
      <c r="AB6081">
        <v>0</v>
      </c>
      <c r="AC6081">
        <v>0</v>
      </c>
      <c r="AD6081">
        <v>0</v>
      </c>
      <c r="AE6081">
        <v>21.228819465401976</v>
      </c>
    </row>
    <row r="6082" spans="1:31" x14ac:dyDescent="0.25">
      <c r="A6082">
        <v>1883451</v>
      </c>
      <c r="B6082">
        <v>1</v>
      </c>
      <c r="C6082" t="s">
        <v>80</v>
      </c>
      <c r="D6082" t="s">
        <v>90</v>
      </c>
      <c r="E6082" t="s">
        <v>140</v>
      </c>
      <c r="F6082" t="s">
        <v>12999</v>
      </c>
      <c r="G6082" t="s">
        <v>207</v>
      </c>
      <c r="H6082" t="s">
        <v>143</v>
      </c>
      <c r="I6082" t="s">
        <v>135</v>
      </c>
      <c r="J6082" t="s">
        <v>136</v>
      </c>
      <c r="K6082" t="s">
        <v>137</v>
      </c>
      <c r="L6082" t="s">
        <v>17319</v>
      </c>
      <c r="M6082" t="s">
        <v>17320</v>
      </c>
      <c r="N6082">
        <v>12.102499999999999</v>
      </c>
      <c r="O6082">
        <v>0</v>
      </c>
      <c r="P6082">
        <v>5</v>
      </c>
      <c r="Q6082">
        <v>0</v>
      </c>
      <c r="R6082">
        <v>0</v>
      </c>
      <c r="S6082">
        <v>0</v>
      </c>
      <c r="T6082">
        <v>0</v>
      </c>
      <c r="U6082">
        <v>0</v>
      </c>
      <c r="V6082">
        <v>0</v>
      </c>
      <c r="W6082">
        <v>0</v>
      </c>
      <c r="X6082">
        <v>11.91493447248118</v>
      </c>
      <c r="Y6082">
        <v>0</v>
      </c>
      <c r="Z6082">
        <v>0</v>
      </c>
      <c r="AA6082">
        <v>0</v>
      </c>
      <c r="AB6082">
        <v>0</v>
      </c>
      <c r="AC6082">
        <v>0</v>
      </c>
      <c r="AD6082">
        <v>0</v>
      </c>
      <c r="AE6082">
        <v>11.91493447248118</v>
      </c>
    </row>
    <row r="6083" spans="1:31" x14ac:dyDescent="0.25">
      <c r="A6083">
        <v>1883428</v>
      </c>
      <c r="B6083">
        <v>1</v>
      </c>
      <c r="C6083" t="s">
        <v>80</v>
      </c>
      <c r="D6083" t="s">
        <v>96</v>
      </c>
      <c r="E6083" t="s">
        <v>131</v>
      </c>
      <c r="F6083" t="s">
        <v>903</v>
      </c>
      <c r="G6083" t="s">
        <v>133</v>
      </c>
      <c r="H6083" t="s">
        <v>134</v>
      </c>
      <c r="I6083" t="s">
        <v>135</v>
      </c>
      <c r="J6083" t="s">
        <v>136</v>
      </c>
      <c r="K6083" t="s">
        <v>137</v>
      </c>
      <c r="L6083" t="s">
        <v>17321</v>
      </c>
      <c r="M6083" t="s">
        <v>17322</v>
      </c>
      <c r="N6083">
        <v>2.7524999999999999</v>
      </c>
      <c r="O6083">
        <v>0</v>
      </c>
      <c r="P6083">
        <v>258</v>
      </c>
      <c r="Q6083">
        <v>11</v>
      </c>
      <c r="R6083">
        <v>21</v>
      </c>
      <c r="S6083">
        <v>7</v>
      </c>
      <c r="T6083">
        <v>28</v>
      </c>
      <c r="U6083">
        <v>3</v>
      </c>
      <c r="V6083">
        <v>0</v>
      </c>
      <c r="W6083">
        <v>0</v>
      </c>
      <c r="X6083">
        <v>211.28041543754139</v>
      </c>
      <c r="Y6083">
        <v>49.27524868969396</v>
      </c>
      <c r="Z6083">
        <v>34.669999901969042</v>
      </c>
      <c r="AA6083">
        <v>187.92810802000506</v>
      </c>
      <c r="AB6083">
        <v>59.793239103495914</v>
      </c>
      <c r="AC6083">
        <v>760.28752454306675</v>
      </c>
      <c r="AD6083">
        <v>0</v>
      </c>
      <c r="AE6083">
        <v>1303.2345356957721</v>
      </c>
    </row>
    <row r="6084" spans="1:31" x14ac:dyDescent="0.25">
      <c r="A6084">
        <v>1883551</v>
      </c>
      <c r="B6084">
        <v>1</v>
      </c>
      <c r="C6084" t="s">
        <v>80</v>
      </c>
      <c r="D6084" t="s">
        <v>107</v>
      </c>
      <c r="E6084" t="s">
        <v>222</v>
      </c>
      <c r="F6084" t="s">
        <v>17323</v>
      </c>
      <c r="G6084" t="s">
        <v>663</v>
      </c>
      <c r="H6084" t="s">
        <v>143</v>
      </c>
      <c r="I6084" t="s">
        <v>135</v>
      </c>
      <c r="J6084" t="s">
        <v>136</v>
      </c>
      <c r="K6084" t="s">
        <v>137</v>
      </c>
      <c r="L6084" t="s">
        <v>17324</v>
      </c>
      <c r="M6084" t="s">
        <v>17325</v>
      </c>
      <c r="N6084">
        <v>3.6030555550000001</v>
      </c>
      <c r="O6084">
        <v>0</v>
      </c>
      <c r="P6084">
        <v>16</v>
      </c>
      <c r="Q6084">
        <v>0</v>
      </c>
      <c r="R6084">
        <v>0</v>
      </c>
      <c r="S6084">
        <v>0</v>
      </c>
      <c r="T6084">
        <v>0</v>
      </c>
      <c r="U6084">
        <v>0</v>
      </c>
      <c r="V6084">
        <v>0</v>
      </c>
      <c r="W6084">
        <v>0</v>
      </c>
      <c r="X6084">
        <v>10.491337108910777</v>
      </c>
      <c r="Y6084">
        <v>0</v>
      </c>
      <c r="Z6084">
        <v>0</v>
      </c>
      <c r="AA6084">
        <v>0</v>
      </c>
      <c r="AB6084">
        <v>0</v>
      </c>
      <c r="AC6084">
        <v>0</v>
      </c>
      <c r="AD6084">
        <v>0</v>
      </c>
      <c r="AE6084">
        <v>10.491337108910777</v>
      </c>
    </row>
    <row r="6085" spans="1:31" x14ac:dyDescent="0.25">
      <c r="A6085">
        <v>1883574</v>
      </c>
      <c r="B6085">
        <v>1</v>
      </c>
      <c r="C6085" t="s">
        <v>80</v>
      </c>
      <c r="D6085" t="s">
        <v>92</v>
      </c>
      <c r="E6085" t="s">
        <v>222</v>
      </c>
      <c r="F6085" t="s">
        <v>17326</v>
      </c>
      <c r="G6085" t="s">
        <v>148</v>
      </c>
      <c r="H6085" t="s">
        <v>143</v>
      </c>
      <c r="I6085" t="s">
        <v>135</v>
      </c>
      <c r="J6085" t="s">
        <v>136</v>
      </c>
      <c r="K6085" t="s">
        <v>137</v>
      </c>
      <c r="L6085" t="s">
        <v>17327</v>
      </c>
      <c r="M6085" t="s">
        <v>17328</v>
      </c>
      <c r="N6085">
        <v>3.156111111</v>
      </c>
      <c r="O6085">
        <v>0</v>
      </c>
      <c r="P6085">
        <v>14</v>
      </c>
      <c r="Q6085">
        <v>0</v>
      </c>
      <c r="R6085">
        <v>0</v>
      </c>
      <c r="S6085">
        <v>0</v>
      </c>
      <c r="T6085">
        <v>26</v>
      </c>
      <c r="U6085">
        <v>0</v>
      </c>
      <c r="V6085">
        <v>0</v>
      </c>
      <c r="W6085">
        <v>0</v>
      </c>
      <c r="X6085">
        <v>10.046054783041345</v>
      </c>
      <c r="Y6085">
        <v>0</v>
      </c>
      <c r="Z6085">
        <v>0</v>
      </c>
      <c r="AA6085">
        <v>0</v>
      </c>
      <c r="AB6085">
        <v>139.14423472763539</v>
      </c>
      <c r="AC6085">
        <v>0</v>
      </c>
      <c r="AD6085">
        <v>0</v>
      </c>
      <c r="AE6085">
        <v>149.19028951067673</v>
      </c>
    </row>
    <row r="6086" spans="1:31" x14ac:dyDescent="0.25">
      <c r="A6086">
        <v>1883720</v>
      </c>
      <c r="B6086">
        <v>1</v>
      </c>
      <c r="C6086" t="s">
        <v>80</v>
      </c>
      <c r="D6086" t="s">
        <v>99</v>
      </c>
      <c r="E6086" t="s">
        <v>169</v>
      </c>
      <c r="F6086" t="s">
        <v>17329</v>
      </c>
      <c r="G6086" t="s">
        <v>183</v>
      </c>
      <c r="H6086" t="s">
        <v>143</v>
      </c>
      <c r="I6086" t="s">
        <v>135</v>
      </c>
      <c r="J6086" t="s">
        <v>136</v>
      </c>
      <c r="K6086" t="s">
        <v>137</v>
      </c>
      <c r="L6086" t="s">
        <v>17330</v>
      </c>
      <c r="M6086" t="s">
        <v>17331</v>
      </c>
      <c r="N6086">
        <v>1.6688888879999999</v>
      </c>
      <c r="O6086">
        <v>0</v>
      </c>
      <c r="P6086">
        <v>33</v>
      </c>
      <c r="Q6086">
        <v>0</v>
      </c>
      <c r="R6086">
        <v>1</v>
      </c>
      <c r="S6086">
        <v>0</v>
      </c>
      <c r="T6086">
        <v>35</v>
      </c>
      <c r="U6086">
        <v>0</v>
      </c>
      <c r="V6086">
        <v>1</v>
      </c>
      <c r="W6086">
        <v>0</v>
      </c>
      <c r="X6086">
        <v>12.514439564281988</v>
      </c>
      <c r="Y6086">
        <v>0</v>
      </c>
      <c r="Z6086">
        <v>0.12389238388632892</v>
      </c>
      <c r="AA6086">
        <v>0</v>
      </c>
      <c r="AB6086">
        <v>129.66698933961729</v>
      </c>
      <c r="AC6086">
        <v>0</v>
      </c>
      <c r="AD6086">
        <v>26.641652660193902</v>
      </c>
      <c r="AE6086">
        <v>168.9469739479795</v>
      </c>
    </row>
    <row r="6087" spans="1:31" x14ac:dyDescent="0.25">
      <c r="A6087">
        <v>1883282</v>
      </c>
      <c r="B6087">
        <v>1</v>
      </c>
      <c r="C6087" t="s">
        <v>80</v>
      </c>
      <c r="D6087" t="s">
        <v>106</v>
      </c>
      <c r="E6087" t="s">
        <v>146</v>
      </c>
      <c r="F6087" t="s">
        <v>17332</v>
      </c>
      <c r="G6087" t="s">
        <v>501</v>
      </c>
      <c r="H6087" t="s">
        <v>143</v>
      </c>
      <c r="I6087" t="s">
        <v>135</v>
      </c>
      <c r="J6087" t="s">
        <v>136</v>
      </c>
      <c r="K6087" t="s">
        <v>137</v>
      </c>
      <c r="L6087" t="s">
        <v>17333</v>
      </c>
      <c r="M6087" t="s">
        <v>17334</v>
      </c>
      <c r="N6087">
        <v>2.6722222219999998</v>
      </c>
      <c r="O6087">
        <v>0</v>
      </c>
      <c r="P6087">
        <v>300</v>
      </c>
      <c r="Q6087">
        <v>0</v>
      </c>
      <c r="R6087">
        <v>0</v>
      </c>
      <c r="S6087">
        <v>0</v>
      </c>
      <c r="T6087">
        <v>22</v>
      </c>
      <c r="U6087">
        <v>0</v>
      </c>
      <c r="V6087">
        <v>0</v>
      </c>
      <c r="W6087">
        <v>0</v>
      </c>
      <c r="X6087">
        <v>179.26076619039785</v>
      </c>
      <c r="Y6087">
        <v>0</v>
      </c>
      <c r="Z6087">
        <v>0</v>
      </c>
      <c r="AA6087">
        <v>0</v>
      </c>
      <c r="AB6087">
        <v>45.354328213125811</v>
      </c>
      <c r="AC6087">
        <v>0</v>
      </c>
      <c r="AD6087">
        <v>0</v>
      </c>
      <c r="AE6087">
        <v>224.61509440352364</v>
      </c>
    </row>
    <row r="6088" spans="1:31" x14ac:dyDescent="0.25">
      <c r="A6088">
        <v>1883674</v>
      </c>
      <c r="B6088">
        <v>1</v>
      </c>
      <c r="C6088" t="s">
        <v>80</v>
      </c>
      <c r="D6088" t="s">
        <v>100</v>
      </c>
      <c r="E6088" t="s">
        <v>169</v>
      </c>
      <c r="F6088" t="s">
        <v>17335</v>
      </c>
      <c r="G6088" t="s">
        <v>183</v>
      </c>
      <c r="H6088" t="s">
        <v>143</v>
      </c>
      <c r="I6088" t="s">
        <v>135</v>
      </c>
      <c r="J6088" t="s">
        <v>136</v>
      </c>
      <c r="K6088" t="s">
        <v>137</v>
      </c>
      <c r="L6088" t="s">
        <v>17336</v>
      </c>
      <c r="M6088" t="s">
        <v>17337</v>
      </c>
      <c r="N6088">
        <v>1.8686111110000001</v>
      </c>
      <c r="O6088">
        <v>0</v>
      </c>
      <c r="P6088">
        <v>188</v>
      </c>
      <c r="Q6088">
        <v>0</v>
      </c>
      <c r="R6088">
        <v>3</v>
      </c>
      <c r="S6088">
        <v>0</v>
      </c>
      <c r="T6088">
        <v>22</v>
      </c>
      <c r="U6088">
        <v>0</v>
      </c>
      <c r="V6088">
        <v>0</v>
      </c>
      <c r="W6088">
        <v>0</v>
      </c>
      <c r="X6088">
        <v>118.64870743534634</v>
      </c>
      <c r="Y6088">
        <v>0</v>
      </c>
      <c r="Z6088">
        <v>18.427592075057845</v>
      </c>
      <c r="AA6088">
        <v>0</v>
      </c>
      <c r="AB6088">
        <v>41.370351983639651</v>
      </c>
      <c r="AC6088">
        <v>0</v>
      </c>
      <c r="AD6088">
        <v>0</v>
      </c>
      <c r="AE6088">
        <v>178.44665149404381</v>
      </c>
    </row>
    <row r="6089" spans="1:31" x14ac:dyDescent="0.25">
      <c r="A6089">
        <v>1883342</v>
      </c>
      <c r="B6089">
        <v>1</v>
      </c>
      <c r="C6089" t="s">
        <v>80</v>
      </c>
      <c r="D6089" t="s">
        <v>84</v>
      </c>
      <c r="E6089" t="s">
        <v>140</v>
      </c>
      <c r="F6089" t="s">
        <v>17338</v>
      </c>
      <c r="G6089" t="s">
        <v>163</v>
      </c>
      <c r="H6089" t="s">
        <v>143</v>
      </c>
      <c r="I6089" t="s">
        <v>135</v>
      </c>
      <c r="J6089" t="s">
        <v>136</v>
      </c>
      <c r="K6089" t="s">
        <v>137</v>
      </c>
      <c r="L6089" t="s">
        <v>17339</v>
      </c>
      <c r="M6089" t="s">
        <v>17340</v>
      </c>
      <c r="N6089">
        <v>2.7972222219999998</v>
      </c>
      <c r="O6089">
        <v>0</v>
      </c>
      <c r="P6089">
        <v>2</v>
      </c>
      <c r="Q6089">
        <v>0</v>
      </c>
      <c r="R6089">
        <v>0</v>
      </c>
      <c r="S6089">
        <v>0</v>
      </c>
      <c r="T6089">
        <v>0</v>
      </c>
      <c r="U6089">
        <v>0</v>
      </c>
      <c r="V6089">
        <v>0</v>
      </c>
      <c r="W6089">
        <v>0</v>
      </c>
      <c r="X6089">
        <v>0.53346442754752121</v>
      </c>
      <c r="Y6089">
        <v>0</v>
      </c>
      <c r="Z6089">
        <v>0</v>
      </c>
      <c r="AA6089">
        <v>0</v>
      </c>
      <c r="AB6089">
        <v>0</v>
      </c>
      <c r="AC6089">
        <v>0</v>
      </c>
      <c r="AD6089">
        <v>0</v>
      </c>
      <c r="AE6089">
        <v>0.53346442754752121</v>
      </c>
    </row>
    <row r="6090" spans="1:31" x14ac:dyDescent="0.25">
      <c r="A6090">
        <v>1883637</v>
      </c>
      <c r="B6090">
        <v>1</v>
      </c>
      <c r="C6090" t="s">
        <v>80</v>
      </c>
      <c r="D6090" t="s">
        <v>97</v>
      </c>
      <c r="E6090" t="s">
        <v>146</v>
      </c>
      <c r="F6090" t="s">
        <v>4777</v>
      </c>
      <c r="G6090" t="s">
        <v>148</v>
      </c>
      <c r="H6090" t="s">
        <v>143</v>
      </c>
      <c r="I6090" t="s">
        <v>135</v>
      </c>
      <c r="J6090" t="s">
        <v>136</v>
      </c>
      <c r="K6090" t="s">
        <v>137</v>
      </c>
      <c r="L6090" t="s">
        <v>17341</v>
      </c>
      <c r="M6090" t="s">
        <v>17342</v>
      </c>
      <c r="N6090">
        <v>6.2602777769999998</v>
      </c>
      <c r="O6090">
        <v>0</v>
      </c>
      <c r="P6090">
        <v>13</v>
      </c>
      <c r="Q6090">
        <v>0</v>
      </c>
      <c r="R6090">
        <v>0</v>
      </c>
      <c r="S6090">
        <v>0</v>
      </c>
      <c r="T6090">
        <v>7</v>
      </c>
      <c r="U6090">
        <v>0</v>
      </c>
      <c r="V6090">
        <v>0</v>
      </c>
      <c r="W6090">
        <v>0</v>
      </c>
      <c r="X6090">
        <v>19.649350571481737</v>
      </c>
      <c r="Y6090">
        <v>0</v>
      </c>
      <c r="Z6090">
        <v>0</v>
      </c>
      <c r="AA6090">
        <v>0</v>
      </c>
      <c r="AB6090">
        <v>22.993753389479455</v>
      </c>
      <c r="AC6090">
        <v>0</v>
      </c>
      <c r="AD6090">
        <v>0</v>
      </c>
      <c r="AE6090">
        <v>42.643103960961191</v>
      </c>
    </row>
    <row r="6091" spans="1:31" x14ac:dyDescent="0.25">
      <c r="A6091">
        <v>1883236</v>
      </c>
      <c r="B6091">
        <v>1</v>
      </c>
      <c r="C6091" t="s">
        <v>80</v>
      </c>
      <c r="D6091" t="s">
        <v>85</v>
      </c>
      <c r="E6091" t="s">
        <v>146</v>
      </c>
      <c r="F6091" t="s">
        <v>17343</v>
      </c>
      <c r="G6091" t="s">
        <v>1772</v>
      </c>
      <c r="H6091" t="s">
        <v>143</v>
      </c>
      <c r="I6091" t="s">
        <v>135</v>
      </c>
      <c r="J6091" t="s">
        <v>136</v>
      </c>
      <c r="K6091" t="s">
        <v>137</v>
      </c>
      <c r="L6091" t="s">
        <v>17344</v>
      </c>
      <c r="M6091" t="s">
        <v>17345</v>
      </c>
      <c r="N6091">
        <v>1.0791666660000001</v>
      </c>
      <c r="O6091">
        <v>0</v>
      </c>
      <c r="P6091">
        <v>187</v>
      </c>
      <c r="Q6091">
        <v>0</v>
      </c>
      <c r="R6091">
        <v>0</v>
      </c>
      <c r="S6091">
        <v>0</v>
      </c>
      <c r="T6091">
        <v>9</v>
      </c>
      <c r="U6091">
        <v>0</v>
      </c>
      <c r="V6091">
        <v>0</v>
      </c>
      <c r="W6091">
        <v>0</v>
      </c>
      <c r="X6091">
        <v>60.645709130172641</v>
      </c>
      <c r="Y6091">
        <v>0</v>
      </c>
      <c r="Z6091">
        <v>0</v>
      </c>
      <c r="AA6091">
        <v>0</v>
      </c>
      <c r="AB6091">
        <v>83.766831693579803</v>
      </c>
      <c r="AC6091">
        <v>0</v>
      </c>
      <c r="AD6091">
        <v>0</v>
      </c>
      <c r="AE6091">
        <v>144.41254082375244</v>
      </c>
    </row>
    <row r="6092" spans="1:31" x14ac:dyDescent="0.25">
      <c r="A6092">
        <v>1883591</v>
      </c>
      <c r="B6092">
        <v>1</v>
      </c>
      <c r="C6092" t="s">
        <v>80</v>
      </c>
      <c r="D6092" t="s">
        <v>87</v>
      </c>
      <c r="E6092" t="s">
        <v>210</v>
      </c>
      <c r="F6092" t="s">
        <v>17346</v>
      </c>
      <c r="G6092" t="s">
        <v>133</v>
      </c>
      <c r="H6092" t="s">
        <v>134</v>
      </c>
      <c r="I6092" t="s">
        <v>135</v>
      </c>
      <c r="J6092" t="s">
        <v>136</v>
      </c>
      <c r="K6092" t="s">
        <v>137</v>
      </c>
      <c r="L6092" t="s">
        <v>17347</v>
      </c>
      <c r="M6092" t="s">
        <v>17348</v>
      </c>
      <c r="N6092">
        <v>3.2083333330000001</v>
      </c>
      <c r="O6092">
        <v>0</v>
      </c>
      <c r="P6092">
        <v>1606</v>
      </c>
      <c r="Q6092">
        <v>0</v>
      </c>
      <c r="R6092">
        <v>0</v>
      </c>
      <c r="S6092">
        <v>1</v>
      </c>
      <c r="T6092">
        <v>463</v>
      </c>
      <c r="U6092">
        <v>0</v>
      </c>
      <c r="V6092">
        <v>1</v>
      </c>
      <c r="W6092">
        <v>0</v>
      </c>
      <c r="X6092">
        <v>1638.0967388876645</v>
      </c>
      <c r="Y6092">
        <v>0</v>
      </c>
      <c r="Z6092">
        <v>0</v>
      </c>
      <c r="AA6092">
        <v>337.17824523355057</v>
      </c>
      <c r="AB6092">
        <v>3323.9984925580106</v>
      </c>
      <c r="AC6092">
        <v>0</v>
      </c>
      <c r="AD6092">
        <v>88.792778351050131</v>
      </c>
      <c r="AE6092">
        <v>5388.0662550302759</v>
      </c>
    </row>
    <row r="6093" spans="1:31" x14ac:dyDescent="0.25">
      <c r="A6093">
        <v>1883777</v>
      </c>
      <c r="B6093">
        <v>1</v>
      </c>
      <c r="C6093" t="s">
        <v>81</v>
      </c>
      <c r="D6093" t="s">
        <v>118</v>
      </c>
      <c r="E6093" t="s">
        <v>158</v>
      </c>
      <c r="F6093" t="s">
        <v>17349</v>
      </c>
      <c r="G6093" t="s">
        <v>219</v>
      </c>
      <c r="H6093" t="s">
        <v>134</v>
      </c>
      <c r="I6093" t="s">
        <v>135</v>
      </c>
      <c r="J6093" t="s">
        <v>136</v>
      </c>
      <c r="K6093" t="s">
        <v>137</v>
      </c>
      <c r="L6093" t="s">
        <v>17350</v>
      </c>
      <c r="M6093" t="s">
        <v>17351</v>
      </c>
      <c r="N6093">
        <v>3.7038888879999998</v>
      </c>
      <c r="O6093">
        <v>0</v>
      </c>
      <c r="P6093">
        <v>130</v>
      </c>
      <c r="Q6093">
        <v>13</v>
      </c>
      <c r="R6093">
        <v>23</v>
      </c>
      <c r="S6093">
        <v>4</v>
      </c>
      <c r="T6093">
        <v>22</v>
      </c>
      <c r="U6093">
        <v>0</v>
      </c>
      <c r="V6093">
        <v>0</v>
      </c>
      <c r="W6093">
        <v>0</v>
      </c>
      <c r="X6093">
        <v>73.95144162740398</v>
      </c>
      <c r="Y6093">
        <v>506.25534320649024</v>
      </c>
      <c r="Z6093">
        <v>22.730428166158376</v>
      </c>
      <c r="AA6093">
        <v>39.051779540645491</v>
      </c>
      <c r="AB6093">
        <v>19.868490712677612</v>
      </c>
      <c r="AC6093">
        <v>0</v>
      </c>
      <c r="AD6093">
        <v>0</v>
      </c>
      <c r="AE6093">
        <v>661.85748325337568</v>
      </c>
    </row>
    <row r="6094" spans="1:31" x14ac:dyDescent="0.25">
      <c r="A6094">
        <v>1883196</v>
      </c>
      <c r="B6094">
        <v>1</v>
      </c>
      <c r="C6094" t="s">
        <v>80</v>
      </c>
      <c r="D6094" t="s">
        <v>96</v>
      </c>
      <c r="E6094" t="s">
        <v>140</v>
      </c>
      <c r="F6094" t="s">
        <v>17352</v>
      </c>
      <c r="G6094" t="s">
        <v>163</v>
      </c>
      <c r="H6094" t="s">
        <v>143</v>
      </c>
      <c r="I6094" t="s">
        <v>135</v>
      </c>
      <c r="J6094" t="s">
        <v>136</v>
      </c>
      <c r="K6094" t="s">
        <v>137</v>
      </c>
      <c r="L6094" t="s">
        <v>17353</v>
      </c>
      <c r="M6094" t="s">
        <v>17354</v>
      </c>
      <c r="N6094">
        <v>1.1572222219999999</v>
      </c>
      <c r="O6094">
        <v>0</v>
      </c>
      <c r="P6094">
        <v>1</v>
      </c>
      <c r="Q6094">
        <v>0</v>
      </c>
      <c r="R6094">
        <v>0</v>
      </c>
      <c r="S6094">
        <v>0</v>
      </c>
      <c r="T6094">
        <v>0</v>
      </c>
      <c r="U6094">
        <v>0</v>
      </c>
      <c r="V6094">
        <v>0</v>
      </c>
      <c r="W6094">
        <v>0</v>
      </c>
      <c r="X6094">
        <v>0.20777929620461782</v>
      </c>
      <c r="Y6094">
        <v>0</v>
      </c>
      <c r="Z6094">
        <v>0</v>
      </c>
      <c r="AA6094">
        <v>0</v>
      </c>
      <c r="AB6094">
        <v>0</v>
      </c>
      <c r="AC6094">
        <v>0</v>
      </c>
      <c r="AD6094">
        <v>0</v>
      </c>
      <c r="AE6094">
        <v>0.20777929620461782</v>
      </c>
    </row>
    <row r="6095" spans="1:31" x14ac:dyDescent="0.25">
      <c r="A6095">
        <v>1883783</v>
      </c>
      <c r="B6095">
        <v>1</v>
      </c>
      <c r="C6095" t="s">
        <v>80</v>
      </c>
      <c r="D6095" t="s">
        <v>90</v>
      </c>
      <c r="E6095" t="s">
        <v>140</v>
      </c>
      <c r="F6095" t="s">
        <v>17355</v>
      </c>
      <c r="G6095" t="s">
        <v>212</v>
      </c>
      <c r="H6095" t="s">
        <v>143</v>
      </c>
      <c r="I6095" t="s">
        <v>135</v>
      </c>
      <c r="J6095" t="s">
        <v>136</v>
      </c>
      <c r="K6095" t="s">
        <v>137</v>
      </c>
      <c r="L6095" t="s">
        <v>17356</v>
      </c>
      <c r="M6095" t="s">
        <v>17357</v>
      </c>
      <c r="N6095">
        <v>2.3544444439999999</v>
      </c>
      <c r="O6095">
        <v>0</v>
      </c>
      <c r="P6095">
        <v>4</v>
      </c>
      <c r="Q6095">
        <v>0</v>
      </c>
      <c r="R6095">
        <v>0</v>
      </c>
      <c r="S6095">
        <v>0</v>
      </c>
      <c r="T6095">
        <v>0</v>
      </c>
      <c r="U6095">
        <v>0</v>
      </c>
      <c r="V6095">
        <v>0</v>
      </c>
      <c r="W6095">
        <v>0</v>
      </c>
      <c r="X6095">
        <v>3.1822514207747621</v>
      </c>
      <c r="Y6095">
        <v>0</v>
      </c>
      <c r="Z6095">
        <v>0</v>
      </c>
      <c r="AA6095">
        <v>0</v>
      </c>
      <c r="AB6095">
        <v>0</v>
      </c>
      <c r="AC6095">
        <v>0</v>
      </c>
      <c r="AD6095">
        <v>0</v>
      </c>
      <c r="AE6095">
        <v>3.1822514207747621</v>
      </c>
    </row>
    <row r="6096" spans="1:31" x14ac:dyDescent="0.25">
      <c r="A6096">
        <v>1883883</v>
      </c>
      <c r="B6096">
        <v>1</v>
      </c>
      <c r="C6096" t="s">
        <v>80</v>
      </c>
      <c r="D6096" t="s">
        <v>103</v>
      </c>
      <c r="E6096" t="s">
        <v>131</v>
      </c>
      <c r="F6096" t="s">
        <v>17358</v>
      </c>
      <c r="G6096" t="s">
        <v>133</v>
      </c>
      <c r="H6096" t="s">
        <v>134</v>
      </c>
      <c r="I6096" t="s">
        <v>135</v>
      </c>
      <c r="J6096" t="s">
        <v>136</v>
      </c>
      <c r="K6096" t="s">
        <v>137</v>
      </c>
      <c r="L6096" t="s">
        <v>17359</v>
      </c>
      <c r="M6096" t="s">
        <v>17360</v>
      </c>
      <c r="N6096">
        <v>1.8716666660000001</v>
      </c>
      <c r="O6096">
        <v>0</v>
      </c>
      <c r="P6096">
        <v>0</v>
      </c>
      <c r="Q6096">
        <v>0</v>
      </c>
      <c r="R6096">
        <v>0</v>
      </c>
      <c r="S6096">
        <v>0</v>
      </c>
      <c r="T6096">
        <v>0</v>
      </c>
      <c r="U6096">
        <v>5</v>
      </c>
      <c r="V6096">
        <v>0</v>
      </c>
      <c r="W6096">
        <v>0</v>
      </c>
      <c r="X6096">
        <v>0</v>
      </c>
      <c r="Y6096">
        <v>0</v>
      </c>
      <c r="Z6096">
        <v>0</v>
      </c>
      <c r="AA6096">
        <v>0</v>
      </c>
      <c r="AB6096">
        <v>0</v>
      </c>
      <c r="AC6096">
        <v>535.07223608030324</v>
      </c>
      <c r="AD6096">
        <v>0</v>
      </c>
      <c r="AE6096">
        <v>535.07223608030324</v>
      </c>
    </row>
    <row r="6097" spans="1:31" x14ac:dyDescent="0.25">
      <c r="A6097">
        <v>1883242</v>
      </c>
      <c r="B6097">
        <v>1</v>
      </c>
      <c r="C6097" t="s">
        <v>80</v>
      </c>
      <c r="D6097" t="s">
        <v>96</v>
      </c>
      <c r="E6097" t="s">
        <v>222</v>
      </c>
      <c r="F6097" t="s">
        <v>17361</v>
      </c>
      <c r="G6097" t="s">
        <v>663</v>
      </c>
      <c r="H6097" t="s">
        <v>143</v>
      </c>
      <c r="I6097" t="s">
        <v>135</v>
      </c>
      <c r="J6097" t="s">
        <v>136</v>
      </c>
      <c r="K6097" t="s">
        <v>137</v>
      </c>
      <c r="L6097" t="s">
        <v>17362</v>
      </c>
      <c r="M6097" t="s">
        <v>17363</v>
      </c>
      <c r="N6097">
        <v>2.074166666</v>
      </c>
      <c r="O6097">
        <v>0</v>
      </c>
      <c r="P6097">
        <v>5</v>
      </c>
      <c r="Q6097">
        <v>0</v>
      </c>
      <c r="R6097">
        <v>0</v>
      </c>
      <c r="S6097">
        <v>0</v>
      </c>
      <c r="T6097">
        <v>0</v>
      </c>
      <c r="U6097">
        <v>0</v>
      </c>
      <c r="V6097">
        <v>0</v>
      </c>
      <c r="W6097">
        <v>0</v>
      </c>
      <c r="X6097">
        <v>16.167844746401272</v>
      </c>
      <c r="Y6097">
        <v>0</v>
      </c>
      <c r="Z6097">
        <v>0</v>
      </c>
      <c r="AA6097">
        <v>0</v>
      </c>
      <c r="AB6097">
        <v>0</v>
      </c>
      <c r="AC6097">
        <v>0</v>
      </c>
      <c r="AD6097">
        <v>0</v>
      </c>
      <c r="AE6097">
        <v>16.167844746401272</v>
      </c>
    </row>
    <row r="6098" spans="1:31" x14ac:dyDescent="0.25">
      <c r="A6098">
        <v>1883299</v>
      </c>
      <c r="B6098">
        <v>1</v>
      </c>
      <c r="C6098" t="s">
        <v>80</v>
      </c>
      <c r="D6098" t="s">
        <v>105</v>
      </c>
      <c r="E6098" t="s">
        <v>131</v>
      </c>
      <c r="F6098" t="s">
        <v>17364</v>
      </c>
      <c r="G6098" t="s">
        <v>133</v>
      </c>
      <c r="H6098" t="s">
        <v>134</v>
      </c>
      <c r="I6098" t="s">
        <v>135</v>
      </c>
      <c r="J6098" t="s">
        <v>136</v>
      </c>
      <c r="K6098" t="s">
        <v>137</v>
      </c>
      <c r="L6098" t="s">
        <v>17365</v>
      </c>
      <c r="M6098" t="s">
        <v>17366</v>
      </c>
      <c r="N6098">
        <v>0.41388888800000001</v>
      </c>
      <c r="O6098">
        <v>2</v>
      </c>
      <c r="P6098">
        <v>1405</v>
      </c>
      <c r="Q6098">
        <v>6</v>
      </c>
      <c r="R6098">
        <v>102</v>
      </c>
      <c r="S6098">
        <v>7</v>
      </c>
      <c r="T6098">
        <v>125</v>
      </c>
      <c r="U6098">
        <v>1</v>
      </c>
      <c r="V6098">
        <v>0</v>
      </c>
      <c r="W6098">
        <v>0.53753398341500014</v>
      </c>
      <c r="X6098">
        <v>125.2906717471845</v>
      </c>
      <c r="Y6098">
        <v>93.326186695332481</v>
      </c>
      <c r="Z6098">
        <v>9.1127695923192427</v>
      </c>
      <c r="AA6098">
        <v>40.204476972106981</v>
      </c>
      <c r="AB6098">
        <v>40.224071515688621</v>
      </c>
      <c r="AC6098">
        <v>14.527206562596884</v>
      </c>
      <c r="AD6098">
        <v>0</v>
      </c>
      <c r="AE6098">
        <v>323.22291706864365</v>
      </c>
    </row>
    <row r="6099" spans="1:31" x14ac:dyDescent="0.25">
      <c r="A6099">
        <v>1883631</v>
      </c>
      <c r="B6099">
        <v>1</v>
      </c>
      <c r="C6099" t="s">
        <v>80</v>
      </c>
      <c r="D6099" t="s">
        <v>91</v>
      </c>
      <c r="E6099" t="s">
        <v>210</v>
      </c>
      <c r="F6099" t="s">
        <v>2239</v>
      </c>
      <c r="G6099" t="s">
        <v>133</v>
      </c>
      <c r="H6099" t="s">
        <v>134</v>
      </c>
      <c r="I6099" t="s">
        <v>135</v>
      </c>
      <c r="J6099" t="s">
        <v>136</v>
      </c>
      <c r="K6099" t="s">
        <v>137</v>
      </c>
      <c r="L6099" t="s">
        <v>17367</v>
      </c>
      <c r="M6099" t="s">
        <v>17368</v>
      </c>
      <c r="N6099">
        <v>0.229722222</v>
      </c>
      <c r="O6099">
        <v>1</v>
      </c>
      <c r="P6099">
        <v>2798</v>
      </c>
      <c r="Q6099">
        <v>17</v>
      </c>
      <c r="R6099">
        <v>17</v>
      </c>
      <c r="S6099">
        <v>22</v>
      </c>
      <c r="T6099">
        <v>1016</v>
      </c>
      <c r="U6099">
        <v>0</v>
      </c>
      <c r="V6099">
        <v>3</v>
      </c>
      <c r="W6099">
        <v>6.3716340026319429E-2</v>
      </c>
      <c r="X6099">
        <v>147.44588474957985</v>
      </c>
      <c r="Y6099">
        <v>12.335548286785235</v>
      </c>
      <c r="Z6099">
        <v>4.4246389112860918</v>
      </c>
      <c r="AA6099">
        <v>129.57603130255927</v>
      </c>
      <c r="AB6099">
        <v>268.23612442111664</v>
      </c>
      <c r="AC6099">
        <v>0</v>
      </c>
      <c r="AD6099">
        <v>6.316484850176133</v>
      </c>
      <c r="AE6099">
        <v>568.39842886152962</v>
      </c>
    </row>
    <row r="6100" spans="1:31" x14ac:dyDescent="0.25">
      <c r="A6100">
        <v>1883133</v>
      </c>
      <c r="B6100">
        <v>1</v>
      </c>
      <c r="C6100" t="s">
        <v>80</v>
      </c>
      <c r="D6100" t="s">
        <v>100</v>
      </c>
      <c r="E6100" t="s">
        <v>210</v>
      </c>
      <c r="F6100" t="s">
        <v>2773</v>
      </c>
      <c r="G6100" t="s">
        <v>133</v>
      </c>
      <c r="H6100" t="s">
        <v>134</v>
      </c>
      <c r="I6100" t="s">
        <v>135</v>
      </c>
      <c r="J6100" t="s">
        <v>136</v>
      </c>
      <c r="K6100" t="s">
        <v>137</v>
      </c>
      <c r="L6100" t="s">
        <v>17369</v>
      </c>
      <c r="M6100" t="s">
        <v>17370</v>
      </c>
      <c r="N6100">
        <v>9.5000000000000001E-2</v>
      </c>
      <c r="O6100">
        <v>4</v>
      </c>
      <c r="P6100">
        <v>1551</v>
      </c>
      <c r="Q6100">
        <v>4</v>
      </c>
      <c r="R6100">
        <v>83</v>
      </c>
      <c r="S6100">
        <v>9</v>
      </c>
      <c r="T6100">
        <v>60</v>
      </c>
      <c r="U6100">
        <v>0</v>
      </c>
      <c r="V6100">
        <v>0</v>
      </c>
      <c r="W6100">
        <v>8.7941733793741257</v>
      </c>
      <c r="X6100">
        <v>28.462092060448938</v>
      </c>
      <c r="Y6100">
        <v>1.4365471568441404</v>
      </c>
      <c r="Z6100">
        <v>4.3876486970581645</v>
      </c>
      <c r="AA6100">
        <v>25.068374161808794</v>
      </c>
      <c r="AB6100">
        <v>3.158640318742179</v>
      </c>
      <c r="AC6100">
        <v>0</v>
      </c>
      <c r="AD6100">
        <v>0</v>
      </c>
      <c r="AE6100">
        <v>71.307475774276341</v>
      </c>
    </row>
    <row r="6101" spans="1:31" x14ac:dyDescent="0.25">
      <c r="A6101">
        <v>1883846</v>
      </c>
      <c r="B6101">
        <v>1</v>
      </c>
      <c r="C6101" t="s">
        <v>80</v>
      </c>
      <c r="D6101" t="s">
        <v>108</v>
      </c>
      <c r="E6101" t="s">
        <v>169</v>
      </c>
      <c r="F6101" t="s">
        <v>17371</v>
      </c>
      <c r="G6101" t="s">
        <v>183</v>
      </c>
      <c r="H6101" t="s">
        <v>143</v>
      </c>
      <c r="I6101" t="s">
        <v>135</v>
      </c>
      <c r="J6101" t="s">
        <v>136</v>
      </c>
      <c r="K6101" t="s">
        <v>137</v>
      </c>
      <c r="L6101" t="s">
        <v>17372</v>
      </c>
      <c r="M6101" t="s">
        <v>17373</v>
      </c>
      <c r="N6101">
        <v>3.6066666660000002</v>
      </c>
      <c r="O6101">
        <v>0</v>
      </c>
      <c r="P6101">
        <v>45</v>
      </c>
      <c r="Q6101">
        <v>0</v>
      </c>
      <c r="R6101">
        <v>2</v>
      </c>
      <c r="S6101">
        <v>0</v>
      </c>
      <c r="T6101">
        <v>12</v>
      </c>
      <c r="U6101">
        <v>0</v>
      </c>
      <c r="V6101">
        <v>0</v>
      </c>
      <c r="W6101">
        <v>0</v>
      </c>
      <c r="X6101">
        <v>41.167745409678801</v>
      </c>
      <c r="Y6101">
        <v>0</v>
      </c>
      <c r="Z6101">
        <v>18.632293837917</v>
      </c>
      <c r="AA6101">
        <v>0</v>
      </c>
      <c r="AB6101">
        <v>13.685589147720785</v>
      </c>
      <c r="AC6101">
        <v>0</v>
      </c>
      <c r="AD6101">
        <v>0</v>
      </c>
      <c r="AE6101">
        <v>73.485628395316596</v>
      </c>
    </row>
    <row r="6102" spans="1:31" x14ac:dyDescent="0.25">
      <c r="A6102">
        <v>1883491</v>
      </c>
      <c r="B6102">
        <v>1</v>
      </c>
      <c r="C6102" t="s">
        <v>80</v>
      </c>
      <c r="D6102" t="s">
        <v>104</v>
      </c>
      <c r="E6102" t="s">
        <v>158</v>
      </c>
      <c r="F6102" t="s">
        <v>10237</v>
      </c>
      <c r="G6102" t="s">
        <v>900</v>
      </c>
      <c r="H6102" t="s">
        <v>134</v>
      </c>
      <c r="I6102" t="s">
        <v>135</v>
      </c>
      <c r="J6102" t="s">
        <v>136</v>
      </c>
      <c r="K6102" t="s">
        <v>137</v>
      </c>
      <c r="L6102" t="s">
        <v>17374</v>
      </c>
      <c r="M6102" t="s">
        <v>17375</v>
      </c>
      <c r="N6102">
        <v>4.5605555549999997</v>
      </c>
      <c r="O6102">
        <v>0</v>
      </c>
      <c r="P6102">
        <v>3</v>
      </c>
      <c r="Q6102">
        <v>0</v>
      </c>
      <c r="R6102">
        <v>16</v>
      </c>
      <c r="S6102">
        <v>0</v>
      </c>
      <c r="T6102">
        <v>0</v>
      </c>
      <c r="U6102">
        <v>0</v>
      </c>
      <c r="V6102">
        <v>0</v>
      </c>
      <c r="W6102">
        <v>0</v>
      </c>
      <c r="X6102">
        <v>0.16606995126363611</v>
      </c>
      <c r="Y6102">
        <v>0</v>
      </c>
      <c r="Z6102">
        <v>62.114267419433233</v>
      </c>
      <c r="AA6102">
        <v>0</v>
      </c>
      <c r="AB6102">
        <v>0</v>
      </c>
      <c r="AC6102">
        <v>0</v>
      </c>
      <c r="AD6102">
        <v>0</v>
      </c>
      <c r="AE6102">
        <v>62.28033737069687</v>
      </c>
    </row>
    <row r="6103" spans="1:31" x14ac:dyDescent="0.25">
      <c r="A6103">
        <v>1883468</v>
      </c>
      <c r="B6103">
        <v>1</v>
      </c>
      <c r="C6103" t="s">
        <v>80</v>
      </c>
      <c r="D6103" t="s">
        <v>106</v>
      </c>
      <c r="E6103" t="s">
        <v>169</v>
      </c>
      <c r="F6103" t="s">
        <v>1771</v>
      </c>
      <c r="G6103" t="s">
        <v>183</v>
      </c>
      <c r="H6103" t="s">
        <v>143</v>
      </c>
      <c r="I6103" t="s">
        <v>135</v>
      </c>
      <c r="J6103" t="s">
        <v>136</v>
      </c>
      <c r="K6103" t="s">
        <v>137</v>
      </c>
      <c r="L6103" t="s">
        <v>17376</v>
      </c>
      <c r="M6103" t="s">
        <v>17377</v>
      </c>
      <c r="N6103">
        <v>1.513055555</v>
      </c>
      <c r="O6103">
        <v>0</v>
      </c>
      <c r="P6103">
        <v>547</v>
      </c>
      <c r="Q6103">
        <v>0</v>
      </c>
      <c r="R6103">
        <v>1</v>
      </c>
      <c r="S6103">
        <v>0</v>
      </c>
      <c r="T6103">
        <v>35</v>
      </c>
      <c r="U6103">
        <v>0</v>
      </c>
      <c r="V6103">
        <v>0</v>
      </c>
      <c r="W6103">
        <v>0</v>
      </c>
      <c r="X6103">
        <v>208.54496076158495</v>
      </c>
      <c r="Y6103">
        <v>0</v>
      </c>
      <c r="Z6103">
        <v>9.6160725598516406E-2</v>
      </c>
      <c r="AA6103">
        <v>0</v>
      </c>
      <c r="AB6103">
        <v>79.576714805772582</v>
      </c>
      <c r="AC6103">
        <v>0</v>
      </c>
      <c r="AD6103">
        <v>0</v>
      </c>
      <c r="AE6103">
        <v>288.21783629295601</v>
      </c>
    </row>
    <row r="6104" spans="1:31" x14ac:dyDescent="0.25">
      <c r="A6104">
        <v>1883697</v>
      </c>
      <c r="B6104">
        <v>1</v>
      </c>
      <c r="C6104" t="s">
        <v>81</v>
      </c>
      <c r="D6104" t="s">
        <v>118</v>
      </c>
      <c r="E6104" t="s">
        <v>169</v>
      </c>
      <c r="F6104" t="s">
        <v>17378</v>
      </c>
      <c r="G6104" t="s">
        <v>183</v>
      </c>
      <c r="H6104" t="s">
        <v>143</v>
      </c>
      <c r="I6104" t="s">
        <v>135</v>
      </c>
      <c r="J6104" t="s">
        <v>136</v>
      </c>
      <c r="K6104" t="s">
        <v>137</v>
      </c>
      <c r="L6104" t="s">
        <v>17379</v>
      </c>
      <c r="M6104" t="s">
        <v>17380</v>
      </c>
      <c r="N6104">
        <v>0.82638888799999999</v>
      </c>
      <c r="O6104">
        <v>0</v>
      </c>
      <c r="P6104">
        <v>360</v>
      </c>
      <c r="Q6104">
        <v>0</v>
      </c>
      <c r="R6104">
        <v>1</v>
      </c>
      <c r="S6104">
        <v>0</v>
      </c>
      <c r="T6104">
        <v>3</v>
      </c>
      <c r="U6104">
        <v>0</v>
      </c>
      <c r="V6104">
        <v>0</v>
      </c>
      <c r="W6104">
        <v>0</v>
      </c>
      <c r="X6104">
        <v>86.045290640546412</v>
      </c>
      <c r="Y6104">
        <v>0</v>
      </c>
      <c r="Z6104">
        <v>81.094548230758107</v>
      </c>
      <c r="AA6104">
        <v>0</v>
      </c>
      <c r="AB6104">
        <v>2.1737325749872758</v>
      </c>
      <c r="AC6104">
        <v>0</v>
      </c>
      <c r="AD6104">
        <v>0</v>
      </c>
      <c r="AE6104">
        <v>169.31357144629177</v>
      </c>
    </row>
    <row r="6105" spans="1:31" x14ac:dyDescent="0.25">
      <c r="A6105">
        <v>1883305</v>
      </c>
      <c r="B6105">
        <v>1</v>
      </c>
      <c r="C6105" t="s">
        <v>80</v>
      </c>
      <c r="D6105" t="s">
        <v>83</v>
      </c>
      <c r="E6105" t="s">
        <v>222</v>
      </c>
      <c r="F6105" t="s">
        <v>17381</v>
      </c>
      <c r="G6105" t="s">
        <v>501</v>
      </c>
      <c r="H6105" t="s">
        <v>143</v>
      </c>
      <c r="I6105" t="s">
        <v>135</v>
      </c>
      <c r="J6105" t="s">
        <v>136</v>
      </c>
      <c r="K6105" t="s">
        <v>137</v>
      </c>
      <c r="L6105" t="s">
        <v>17382</v>
      </c>
      <c r="M6105" t="s">
        <v>17383</v>
      </c>
      <c r="N6105">
        <v>19.551111111000001</v>
      </c>
      <c r="O6105">
        <v>0</v>
      </c>
      <c r="P6105">
        <v>0</v>
      </c>
      <c r="Q6105">
        <v>0</v>
      </c>
      <c r="R6105">
        <v>0</v>
      </c>
      <c r="S6105">
        <v>0</v>
      </c>
      <c r="T6105">
        <v>1</v>
      </c>
      <c r="U6105">
        <v>0</v>
      </c>
      <c r="V6105">
        <v>0</v>
      </c>
      <c r="W6105">
        <v>0</v>
      </c>
      <c r="X6105">
        <v>0</v>
      </c>
      <c r="Y6105">
        <v>0</v>
      </c>
      <c r="Z6105">
        <v>0</v>
      </c>
      <c r="AA6105">
        <v>0</v>
      </c>
      <c r="AB6105">
        <v>95.608504717647577</v>
      </c>
      <c r="AC6105">
        <v>0</v>
      </c>
      <c r="AD6105">
        <v>0</v>
      </c>
      <c r="AE6105">
        <v>95.608504717647577</v>
      </c>
    </row>
    <row r="6106" spans="1:31" x14ac:dyDescent="0.25">
      <c r="A6106">
        <v>1883176</v>
      </c>
      <c r="B6106">
        <v>1</v>
      </c>
      <c r="C6106" t="s">
        <v>81</v>
      </c>
      <c r="D6106" t="s">
        <v>120</v>
      </c>
      <c r="E6106" t="s">
        <v>131</v>
      </c>
      <c r="F6106" t="s">
        <v>1047</v>
      </c>
      <c r="G6106" t="s">
        <v>133</v>
      </c>
      <c r="H6106" t="s">
        <v>134</v>
      </c>
      <c r="I6106" t="s">
        <v>135</v>
      </c>
      <c r="J6106" t="s">
        <v>136</v>
      </c>
      <c r="K6106" t="s">
        <v>137</v>
      </c>
      <c r="L6106" t="s">
        <v>17384</v>
      </c>
      <c r="M6106" t="s">
        <v>17385</v>
      </c>
      <c r="N6106">
        <v>0.59944444399999997</v>
      </c>
      <c r="O6106">
        <v>0</v>
      </c>
      <c r="P6106">
        <v>71</v>
      </c>
      <c r="Q6106">
        <v>54</v>
      </c>
      <c r="R6106">
        <v>9</v>
      </c>
      <c r="S6106">
        <v>11</v>
      </c>
      <c r="T6106">
        <v>3</v>
      </c>
      <c r="U6106">
        <v>0</v>
      </c>
      <c r="V6106">
        <v>0</v>
      </c>
      <c r="W6106">
        <v>0</v>
      </c>
      <c r="X6106">
        <v>11.844459713256365</v>
      </c>
      <c r="Y6106">
        <v>132.69076595709629</v>
      </c>
      <c r="Z6106">
        <v>20.409788703944816</v>
      </c>
      <c r="AA6106">
        <v>24.22180282129597</v>
      </c>
      <c r="AB6106">
        <v>0.38948144163089782</v>
      </c>
      <c r="AC6106">
        <v>0</v>
      </c>
      <c r="AD6106">
        <v>0</v>
      </c>
      <c r="AE6106">
        <v>189.55629863722433</v>
      </c>
    </row>
    <row r="6107" spans="1:31" x14ac:dyDescent="0.25">
      <c r="A6107">
        <v>1883803</v>
      </c>
      <c r="B6107">
        <v>1</v>
      </c>
      <c r="C6107" t="s">
        <v>80</v>
      </c>
      <c r="D6107" t="s">
        <v>100</v>
      </c>
      <c r="E6107" t="s">
        <v>146</v>
      </c>
      <c r="F6107" t="s">
        <v>1406</v>
      </c>
      <c r="G6107" t="s">
        <v>148</v>
      </c>
      <c r="H6107" t="s">
        <v>143</v>
      </c>
      <c r="I6107" t="s">
        <v>135</v>
      </c>
      <c r="J6107" t="s">
        <v>136</v>
      </c>
      <c r="K6107" t="s">
        <v>137</v>
      </c>
      <c r="L6107" t="s">
        <v>17386</v>
      </c>
      <c r="M6107" t="s">
        <v>17387</v>
      </c>
      <c r="N6107">
        <v>2.5136111109999999</v>
      </c>
      <c r="O6107">
        <v>0</v>
      </c>
      <c r="P6107">
        <v>15</v>
      </c>
      <c r="Q6107">
        <v>0</v>
      </c>
      <c r="R6107">
        <v>0</v>
      </c>
      <c r="S6107">
        <v>0</v>
      </c>
      <c r="T6107">
        <v>5</v>
      </c>
      <c r="U6107">
        <v>0</v>
      </c>
      <c r="V6107">
        <v>0</v>
      </c>
      <c r="W6107">
        <v>0</v>
      </c>
      <c r="X6107">
        <v>9.8697766106515417</v>
      </c>
      <c r="Y6107">
        <v>0</v>
      </c>
      <c r="Z6107">
        <v>0</v>
      </c>
      <c r="AA6107">
        <v>0</v>
      </c>
      <c r="AB6107">
        <v>6.1870085038049023</v>
      </c>
      <c r="AC6107">
        <v>0</v>
      </c>
      <c r="AD6107">
        <v>0</v>
      </c>
      <c r="AE6107">
        <v>16.056785114456446</v>
      </c>
    </row>
    <row r="6108" spans="1:31" x14ac:dyDescent="0.25">
      <c r="A6108">
        <v>1883554</v>
      </c>
      <c r="B6108">
        <v>1</v>
      </c>
      <c r="C6108" t="s">
        <v>80</v>
      </c>
      <c r="D6108" t="s">
        <v>88</v>
      </c>
      <c r="E6108" t="s">
        <v>140</v>
      </c>
      <c r="F6108" t="s">
        <v>17388</v>
      </c>
      <c r="G6108" t="s">
        <v>207</v>
      </c>
      <c r="H6108" t="s">
        <v>143</v>
      </c>
      <c r="I6108" t="s">
        <v>135</v>
      </c>
      <c r="J6108" t="s">
        <v>136</v>
      </c>
      <c r="K6108" t="s">
        <v>137</v>
      </c>
      <c r="L6108" t="s">
        <v>17389</v>
      </c>
      <c r="M6108" t="s">
        <v>17390</v>
      </c>
      <c r="N6108">
        <v>1.1286111109999999</v>
      </c>
      <c r="O6108">
        <v>0</v>
      </c>
      <c r="P6108">
        <v>2</v>
      </c>
      <c r="Q6108">
        <v>0</v>
      </c>
      <c r="R6108">
        <v>0</v>
      </c>
      <c r="S6108">
        <v>0</v>
      </c>
      <c r="T6108">
        <v>0</v>
      </c>
      <c r="U6108">
        <v>0</v>
      </c>
      <c r="V6108">
        <v>0</v>
      </c>
      <c r="W6108">
        <v>0</v>
      </c>
      <c r="X6108">
        <v>0.47780372104986468</v>
      </c>
      <c r="Y6108">
        <v>0</v>
      </c>
      <c r="Z6108">
        <v>0</v>
      </c>
      <c r="AA6108">
        <v>0</v>
      </c>
      <c r="AB6108">
        <v>0</v>
      </c>
      <c r="AC6108">
        <v>0</v>
      </c>
      <c r="AD6108">
        <v>0</v>
      </c>
      <c r="AE6108">
        <v>0.47780372104986468</v>
      </c>
    </row>
    <row r="6109" spans="1:31" x14ac:dyDescent="0.25">
      <c r="A6109">
        <v>1883113</v>
      </c>
      <c r="B6109">
        <v>1</v>
      </c>
      <c r="C6109" t="s">
        <v>80</v>
      </c>
      <c r="D6109" t="s">
        <v>94</v>
      </c>
      <c r="E6109" t="s">
        <v>158</v>
      </c>
      <c r="F6109" t="s">
        <v>17391</v>
      </c>
      <c r="G6109" t="s">
        <v>219</v>
      </c>
      <c r="H6109" t="s">
        <v>134</v>
      </c>
      <c r="I6109" t="s">
        <v>135</v>
      </c>
      <c r="J6109" t="s">
        <v>136</v>
      </c>
      <c r="K6109" t="s">
        <v>137</v>
      </c>
      <c r="L6109" t="s">
        <v>17392</v>
      </c>
      <c r="M6109" t="s">
        <v>17393</v>
      </c>
      <c r="N6109">
        <v>0.628611111</v>
      </c>
      <c r="O6109">
        <v>0</v>
      </c>
      <c r="P6109">
        <v>21</v>
      </c>
      <c r="Q6109">
        <v>0</v>
      </c>
      <c r="R6109">
        <v>1</v>
      </c>
      <c r="S6109">
        <v>0</v>
      </c>
      <c r="T6109">
        <v>30</v>
      </c>
      <c r="U6109">
        <v>0</v>
      </c>
      <c r="V6109">
        <v>0</v>
      </c>
      <c r="W6109">
        <v>0</v>
      </c>
      <c r="X6109">
        <v>1.5030997822627015</v>
      </c>
      <c r="Y6109">
        <v>0</v>
      </c>
      <c r="Z6109">
        <v>0.47499499379897236</v>
      </c>
      <c r="AA6109">
        <v>0</v>
      </c>
      <c r="AB6109">
        <v>6.4192292064938998</v>
      </c>
      <c r="AC6109">
        <v>0</v>
      </c>
      <c r="AD6109">
        <v>0</v>
      </c>
      <c r="AE6109">
        <v>8.397323982555573</v>
      </c>
    </row>
    <row r="6110" spans="1:31" x14ac:dyDescent="0.25">
      <c r="A6110">
        <v>1883860</v>
      </c>
      <c r="B6110">
        <v>1</v>
      </c>
      <c r="C6110" t="s">
        <v>80</v>
      </c>
      <c r="D6110" t="s">
        <v>102</v>
      </c>
      <c r="E6110" t="s">
        <v>146</v>
      </c>
      <c r="F6110" t="s">
        <v>17394</v>
      </c>
      <c r="G6110" t="s">
        <v>148</v>
      </c>
      <c r="H6110" t="s">
        <v>143</v>
      </c>
      <c r="I6110" t="s">
        <v>135</v>
      </c>
      <c r="J6110" t="s">
        <v>136</v>
      </c>
      <c r="K6110" t="s">
        <v>137</v>
      </c>
      <c r="L6110" t="s">
        <v>17395</v>
      </c>
      <c r="M6110" t="s">
        <v>17396</v>
      </c>
      <c r="N6110">
        <v>1.6002777770000001</v>
      </c>
      <c r="O6110">
        <v>0</v>
      </c>
      <c r="P6110">
        <v>28</v>
      </c>
      <c r="Q6110">
        <v>0</v>
      </c>
      <c r="R6110">
        <v>0</v>
      </c>
      <c r="S6110">
        <v>0</v>
      </c>
      <c r="T6110">
        <v>0</v>
      </c>
      <c r="U6110">
        <v>0</v>
      </c>
      <c r="V6110">
        <v>0</v>
      </c>
      <c r="W6110">
        <v>0</v>
      </c>
      <c r="X6110">
        <v>13.630269259346235</v>
      </c>
      <c r="Y6110">
        <v>0</v>
      </c>
      <c r="Z6110">
        <v>0</v>
      </c>
      <c r="AA6110">
        <v>0</v>
      </c>
      <c r="AB6110">
        <v>0</v>
      </c>
      <c r="AC6110">
        <v>0</v>
      </c>
      <c r="AD6110">
        <v>0</v>
      </c>
      <c r="AE6110">
        <v>13.630269259346235</v>
      </c>
    </row>
    <row r="6111" spans="1:31" x14ac:dyDescent="0.25">
      <c r="A6111">
        <v>1883611</v>
      </c>
      <c r="B6111">
        <v>1</v>
      </c>
      <c r="C6111" t="s">
        <v>80</v>
      </c>
      <c r="D6111" t="s">
        <v>96</v>
      </c>
      <c r="E6111" t="s">
        <v>146</v>
      </c>
      <c r="F6111" t="s">
        <v>17397</v>
      </c>
      <c r="G6111" t="s">
        <v>148</v>
      </c>
      <c r="H6111" t="s">
        <v>143</v>
      </c>
      <c r="I6111" t="s">
        <v>135</v>
      </c>
      <c r="J6111" t="s">
        <v>136</v>
      </c>
      <c r="K6111" t="s">
        <v>137</v>
      </c>
      <c r="L6111" t="s">
        <v>17398</v>
      </c>
      <c r="M6111" t="s">
        <v>17399</v>
      </c>
      <c r="N6111">
        <v>8.7816666659999996</v>
      </c>
      <c r="O6111">
        <v>0</v>
      </c>
      <c r="P6111">
        <v>52</v>
      </c>
      <c r="Q6111">
        <v>0</v>
      </c>
      <c r="R6111">
        <v>0</v>
      </c>
      <c r="S6111">
        <v>0</v>
      </c>
      <c r="T6111">
        <v>1</v>
      </c>
      <c r="U6111">
        <v>0</v>
      </c>
      <c r="V6111">
        <v>0</v>
      </c>
      <c r="W6111">
        <v>0</v>
      </c>
      <c r="X6111">
        <v>165.33861054393094</v>
      </c>
      <c r="Y6111">
        <v>0</v>
      </c>
      <c r="Z6111">
        <v>0</v>
      </c>
      <c r="AA6111">
        <v>0</v>
      </c>
      <c r="AB6111">
        <v>0.25812428693495254</v>
      </c>
      <c r="AC6111">
        <v>0</v>
      </c>
      <c r="AD6111">
        <v>0</v>
      </c>
      <c r="AE6111">
        <v>165.5967348308659</v>
      </c>
    </row>
    <row r="6112" spans="1:31" x14ac:dyDescent="0.25">
      <c r="A6112">
        <v>1883786</v>
      </c>
      <c r="B6112">
        <v>1</v>
      </c>
      <c r="C6112" t="s">
        <v>80</v>
      </c>
      <c r="D6112" t="s">
        <v>90</v>
      </c>
      <c r="E6112" t="s">
        <v>146</v>
      </c>
      <c r="F6112" t="s">
        <v>845</v>
      </c>
      <c r="G6112" t="s">
        <v>148</v>
      </c>
      <c r="H6112" t="s">
        <v>143</v>
      </c>
      <c r="I6112" t="s">
        <v>135</v>
      </c>
      <c r="J6112" t="s">
        <v>136</v>
      </c>
      <c r="K6112" t="s">
        <v>137</v>
      </c>
      <c r="L6112" t="s">
        <v>17400</v>
      </c>
      <c r="M6112" t="s">
        <v>17401</v>
      </c>
      <c r="N6112">
        <v>1.1119444439999999</v>
      </c>
      <c r="O6112">
        <v>0</v>
      </c>
      <c r="P6112">
        <v>225</v>
      </c>
      <c r="Q6112">
        <v>0</v>
      </c>
      <c r="R6112">
        <v>0</v>
      </c>
      <c r="S6112">
        <v>0</v>
      </c>
      <c r="T6112">
        <v>79</v>
      </c>
      <c r="U6112">
        <v>0</v>
      </c>
      <c r="V6112">
        <v>1</v>
      </c>
      <c r="W6112">
        <v>0</v>
      </c>
      <c r="X6112">
        <v>78.478890273888254</v>
      </c>
      <c r="Y6112">
        <v>0</v>
      </c>
      <c r="Z6112">
        <v>0</v>
      </c>
      <c r="AA6112">
        <v>0</v>
      </c>
      <c r="AB6112">
        <v>68.275568884688781</v>
      </c>
      <c r="AC6112">
        <v>0</v>
      </c>
      <c r="AD6112">
        <v>1.0614399088778681</v>
      </c>
      <c r="AE6112">
        <v>147.81589906745492</v>
      </c>
    </row>
    <row r="6113" spans="1:31" x14ac:dyDescent="0.25">
      <c r="A6113">
        <v>1883454</v>
      </c>
      <c r="B6113">
        <v>1</v>
      </c>
      <c r="C6113" t="s">
        <v>81</v>
      </c>
      <c r="D6113" t="s">
        <v>113</v>
      </c>
      <c r="E6113" t="s">
        <v>146</v>
      </c>
      <c r="F6113" t="s">
        <v>608</v>
      </c>
      <c r="G6113" t="s">
        <v>148</v>
      </c>
      <c r="H6113" t="s">
        <v>143</v>
      </c>
      <c r="I6113" t="s">
        <v>135</v>
      </c>
      <c r="J6113" t="s">
        <v>136</v>
      </c>
      <c r="K6113" t="s">
        <v>137</v>
      </c>
      <c r="L6113" t="s">
        <v>17402</v>
      </c>
      <c r="M6113" t="s">
        <v>17403</v>
      </c>
      <c r="N6113">
        <v>4.7044444439999999</v>
      </c>
      <c r="O6113">
        <v>0</v>
      </c>
      <c r="P6113">
        <v>71</v>
      </c>
      <c r="Q6113">
        <v>0</v>
      </c>
      <c r="R6113">
        <v>0</v>
      </c>
      <c r="S6113">
        <v>0</v>
      </c>
      <c r="T6113">
        <v>0</v>
      </c>
      <c r="U6113">
        <v>0</v>
      </c>
      <c r="V6113">
        <v>0</v>
      </c>
      <c r="W6113">
        <v>0</v>
      </c>
      <c r="X6113">
        <v>97.225669831859875</v>
      </c>
      <c r="Y6113">
        <v>0</v>
      </c>
      <c r="Z6113">
        <v>0</v>
      </c>
      <c r="AA6113">
        <v>0</v>
      </c>
      <c r="AB6113">
        <v>0</v>
      </c>
      <c r="AC6113">
        <v>0</v>
      </c>
      <c r="AD6113">
        <v>0</v>
      </c>
      <c r="AE6113">
        <v>97.225669831859875</v>
      </c>
    </row>
    <row r="6114" spans="1:31" x14ac:dyDescent="0.25">
      <c r="A6114">
        <v>1883122</v>
      </c>
      <c r="B6114">
        <v>1</v>
      </c>
      <c r="C6114" t="s">
        <v>81</v>
      </c>
      <c r="D6114" t="s">
        <v>128</v>
      </c>
      <c r="E6114" t="s">
        <v>140</v>
      </c>
      <c r="F6114" t="s">
        <v>17404</v>
      </c>
      <c r="G6114" t="s">
        <v>207</v>
      </c>
      <c r="H6114" t="s">
        <v>143</v>
      </c>
      <c r="I6114" t="s">
        <v>135</v>
      </c>
      <c r="J6114" t="s">
        <v>136</v>
      </c>
      <c r="K6114" t="s">
        <v>137</v>
      </c>
      <c r="L6114" t="s">
        <v>17405</v>
      </c>
      <c r="M6114" t="s">
        <v>17406</v>
      </c>
      <c r="N6114">
        <v>0.96250000000000002</v>
      </c>
      <c r="O6114">
        <v>0</v>
      </c>
      <c r="P6114">
        <v>5</v>
      </c>
      <c r="Q6114">
        <v>0</v>
      </c>
      <c r="R6114">
        <v>0</v>
      </c>
      <c r="S6114">
        <v>0</v>
      </c>
      <c r="T6114">
        <v>0</v>
      </c>
      <c r="U6114">
        <v>0</v>
      </c>
      <c r="V6114">
        <v>0</v>
      </c>
      <c r="W6114">
        <v>0</v>
      </c>
      <c r="X6114">
        <v>1.0968520729536901</v>
      </c>
      <c r="Y6114">
        <v>0</v>
      </c>
      <c r="Z6114">
        <v>0</v>
      </c>
      <c r="AA6114">
        <v>0</v>
      </c>
      <c r="AB6114">
        <v>0</v>
      </c>
      <c r="AC6114">
        <v>0</v>
      </c>
      <c r="AD6114">
        <v>0</v>
      </c>
      <c r="AE6114">
        <v>1.0968520729536901</v>
      </c>
    </row>
    <row r="6115" spans="1:31" x14ac:dyDescent="0.25">
      <c r="A6115">
        <v>1883809</v>
      </c>
      <c r="B6115">
        <v>1</v>
      </c>
      <c r="C6115" t="s">
        <v>80</v>
      </c>
      <c r="D6115" t="s">
        <v>100</v>
      </c>
      <c r="E6115" t="s">
        <v>210</v>
      </c>
      <c r="F6115" t="s">
        <v>17407</v>
      </c>
      <c r="G6115" t="s">
        <v>476</v>
      </c>
      <c r="H6115" t="s">
        <v>134</v>
      </c>
      <c r="I6115" t="s">
        <v>152</v>
      </c>
      <c r="J6115" t="s">
        <v>136</v>
      </c>
      <c r="K6115" t="s">
        <v>137</v>
      </c>
      <c r="L6115" t="s">
        <v>17408</v>
      </c>
      <c r="M6115" t="s">
        <v>17409</v>
      </c>
      <c r="N6115">
        <v>0.04</v>
      </c>
      <c r="O6115">
        <v>9</v>
      </c>
      <c r="P6115">
        <v>4318</v>
      </c>
      <c r="Q6115">
        <v>41</v>
      </c>
      <c r="R6115">
        <v>579</v>
      </c>
      <c r="S6115">
        <v>57</v>
      </c>
      <c r="T6115">
        <v>582</v>
      </c>
      <c r="U6115">
        <v>9</v>
      </c>
      <c r="V6115">
        <v>2</v>
      </c>
      <c r="W6115">
        <v>0.22560792935364005</v>
      </c>
      <c r="X6115">
        <v>62.711679509857738</v>
      </c>
      <c r="Y6115">
        <v>2.732191833216</v>
      </c>
      <c r="Z6115">
        <v>16.182993054507865</v>
      </c>
      <c r="AA6115">
        <v>22.050105463862398</v>
      </c>
      <c r="AB6115">
        <v>24.383948038752802</v>
      </c>
      <c r="AC6115">
        <v>12.838266410806401</v>
      </c>
      <c r="AD6115">
        <v>0.27187012003200001</v>
      </c>
      <c r="AE6115">
        <v>141.39666236038883</v>
      </c>
    </row>
    <row r="6116" spans="1:31" x14ac:dyDescent="0.25">
      <c r="A6116">
        <v>1883145</v>
      </c>
      <c r="B6116">
        <v>1</v>
      </c>
      <c r="C6116" t="s">
        <v>80</v>
      </c>
      <c r="D6116" t="s">
        <v>83</v>
      </c>
      <c r="E6116" t="s">
        <v>146</v>
      </c>
      <c r="F6116" t="s">
        <v>17410</v>
      </c>
      <c r="G6116" t="s">
        <v>469</v>
      </c>
      <c r="H6116" t="s">
        <v>143</v>
      </c>
      <c r="I6116" t="s">
        <v>135</v>
      </c>
      <c r="J6116" t="s">
        <v>136</v>
      </c>
      <c r="K6116" t="s">
        <v>137</v>
      </c>
      <c r="L6116" t="s">
        <v>17411</v>
      </c>
      <c r="M6116" t="s">
        <v>17412</v>
      </c>
      <c r="N6116">
        <v>2.4216666660000001</v>
      </c>
      <c r="O6116">
        <v>0</v>
      </c>
      <c r="P6116">
        <v>137</v>
      </c>
      <c r="Q6116">
        <v>0</v>
      </c>
      <c r="R6116">
        <v>0</v>
      </c>
      <c r="S6116">
        <v>0</v>
      </c>
      <c r="T6116">
        <v>11</v>
      </c>
      <c r="U6116">
        <v>0</v>
      </c>
      <c r="V6116">
        <v>0</v>
      </c>
      <c r="W6116">
        <v>0</v>
      </c>
      <c r="X6116">
        <v>59.529458151592316</v>
      </c>
      <c r="Y6116">
        <v>0</v>
      </c>
      <c r="Z6116">
        <v>0</v>
      </c>
      <c r="AA6116">
        <v>0</v>
      </c>
      <c r="AB6116">
        <v>18.705463887730559</v>
      </c>
      <c r="AC6116">
        <v>0</v>
      </c>
      <c r="AD6116">
        <v>0</v>
      </c>
      <c r="AE6116">
        <v>78.234922039322868</v>
      </c>
    </row>
    <row r="6117" spans="1:31" x14ac:dyDescent="0.25">
      <c r="A6117">
        <v>1883623</v>
      </c>
      <c r="B6117">
        <v>1</v>
      </c>
      <c r="C6117" t="s">
        <v>80</v>
      </c>
      <c r="D6117" t="s">
        <v>111</v>
      </c>
      <c r="E6117" t="s">
        <v>222</v>
      </c>
      <c r="F6117" t="s">
        <v>17413</v>
      </c>
      <c r="G6117" t="s">
        <v>148</v>
      </c>
      <c r="H6117" t="s">
        <v>143</v>
      </c>
      <c r="I6117" t="s">
        <v>135</v>
      </c>
      <c r="J6117" t="s">
        <v>136</v>
      </c>
      <c r="K6117" t="s">
        <v>137</v>
      </c>
      <c r="L6117" t="s">
        <v>17414</v>
      </c>
      <c r="M6117" t="s">
        <v>17415</v>
      </c>
      <c r="N6117">
        <v>0.834166666</v>
      </c>
      <c r="O6117">
        <v>0</v>
      </c>
      <c r="P6117">
        <v>71</v>
      </c>
      <c r="Q6117">
        <v>0</v>
      </c>
      <c r="R6117">
        <v>0</v>
      </c>
      <c r="S6117">
        <v>0</v>
      </c>
      <c r="T6117">
        <v>3</v>
      </c>
      <c r="U6117">
        <v>0</v>
      </c>
      <c r="V6117">
        <v>0</v>
      </c>
      <c r="W6117">
        <v>0</v>
      </c>
      <c r="X6117">
        <v>17.716273463782823</v>
      </c>
      <c r="Y6117">
        <v>0</v>
      </c>
      <c r="Z6117">
        <v>0</v>
      </c>
      <c r="AA6117">
        <v>0</v>
      </c>
      <c r="AB6117">
        <v>2.4550351907728145</v>
      </c>
      <c r="AC6117">
        <v>0</v>
      </c>
      <c r="AD6117">
        <v>0</v>
      </c>
      <c r="AE6117">
        <v>20.171308654555638</v>
      </c>
    </row>
    <row r="6118" spans="1:31" x14ac:dyDescent="0.25">
      <c r="A6118">
        <v>1882953</v>
      </c>
      <c r="B6118">
        <v>1</v>
      </c>
      <c r="C6118" t="s">
        <v>81</v>
      </c>
      <c r="D6118" t="s">
        <v>127</v>
      </c>
      <c r="E6118" t="s">
        <v>158</v>
      </c>
      <c r="F6118" t="s">
        <v>17416</v>
      </c>
      <c r="G6118" t="s">
        <v>293</v>
      </c>
      <c r="H6118" t="s">
        <v>134</v>
      </c>
      <c r="I6118" t="s">
        <v>135</v>
      </c>
      <c r="J6118" t="s">
        <v>136</v>
      </c>
      <c r="K6118" t="s">
        <v>137</v>
      </c>
      <c r="L6118" t="s">
        <v>17417</v>
      </c>
      <c r="M6118" t="s">
        <v>17418</v>
      </c>
      <c r="N6118">
        <v>5.0891666659999997</v>
      </c>
      <c r="O6118">
        <v>0</v>
      </c>
      <c r="P6118">
        <v>85</v>
      </c>
      <c r="Q6118">
        <v>0</v>
      </c>
      <c r="R6118">
        <v>4</v>
      </c>
      <c r="S6118">
        <v>0</v>
      </c>
      <c r="T6118">
        <v>14</v>
      </c>
      <c r="U6118">
        <v>0</v>
      </c>
      <c r="V6118">
        <v>0</v>
      </c>
      <c r="W6118">
        <v>0</v>
      </c>
      <c r="X6118">
        <v>82.776430656685548</v>
      </c>
      <c r="Y6118">
        <v>0</v>
      </c>
      <c r="Z6118">
        <v>19.67559396494374</v>
      </c>
      <c r="AA6118">
        <v>0</v>
      </c>
      <c r="AB6118">
        <v>82.178963878273592</v>
      </c>
      <c r="AC6118">
        <v>0</v>
      </c>
      <c r="AD6118">
        <v>0</v>
      </c>
      <c r="AE6118">
        <v>184.63098849990288</v>
      </c>
    </row>
    <row r="6119" spans="1:31" x14ac:dyDescent="0.25">
      <c r="A6119">
        <v>1883500</v>
      </c>
      <c r="B6119">
        <v>1</v>
      </c>
      <c r="C6119" t="s">
        <v>80</v>
      </c>
      <c r="D6119" t="s">
        <v>94</v>
      </c>
      <c r="E6119" t="s">
        <v>140</v>
      </c>
      <c r="F6119" t="s">
        <v>17419</v>
      </c>
      <c r="G6119" t="s">
        <v>207</v>
      </c>
      <c r="H6119" t="s">
        <v>143</v>
      </c>
      <c r="I6119" t="s">
        <v>135</v>
      </c>
      <c r="J6119" t="s">
        <v>136</v>
      </c>
      <c r="K6119" t="s">
        <v>137</v>
      </c>
      <c r="L6119" t="s">
        <v>17420</v>
      </c>
      <c r="M6119" t="s">
        <v>17421</v>
      </c>
      <c r="N6119">
        <v>1.1244444440000001</v>
      </c>
      <c r="O6119">
        <v>0</v>
      </c>
      <c r="P6119">
        <v>10</v>
      </c>
      <c r="Q6119">
        <v>0</v>
      </c>
      <c r="R6119">
        <v>0</v>
      </c>
      <c r="S6119">
        <v>0</v>
      </c>
      <c r="T6119">
        <v>0</v>
      </c>
      <c r="U6119">
        <v>0</v>
      </c>
      <c r="V6119">
        <v>0</v>
      </c>
      <c r="W6119">
        <v>0</v>
      </c>
      <c r="X6119">
        <v>4.4197585615517925</v>
      </c>
      <c r="Y6119">
        <v>0</v>
      </c>
      <c r="Z6119">
        <v>0</v>
      </c>
      <c r="AA6119">
        <v>0</v>
      </c>
      <c r="AB6119">
        <v>0</v>
      </c>
      <c r="AC6119">
        <v>0</v>
      </c>
      <c r="AD6119">
        <v>0</v>
      </c>
      <c r="AE6119">
        <v>4.4197585615517925</v>
      </c>
    </row>
    <row r="6120" spans="1:31" x14ac:dyDescent="0.25">
      <c r="A6120">
        <v>1883646</v>
      </c>
      <c r="B6120">
        <v>1</v>
      </c>
      <c r="C6120" t="s">
        <v>80</v>
      </c>
      <c r="D6120" t="s">
        <v>100</v>
      </c>
      <c r="E6120" t="s">
        <v>158</v>
      </c>
      <c r="F6120" t="s">
        <v>17422</v>
      </c>
      <c r="G6120" t="s">
        <v>219</v>
      </c>
      <c r="H6120" t="s">
        <v>134</v>
      </c>
      <c r="I6120" t="s">
        <v>135</v>
      </c>
      <c r="J6120" t="s">
        <v>136</v>
      </c>
      <c r="K6120" t="s">
        <v>137</v>
      </c>
      <c r="L6120" t="s">
        <v>17423</v>
      </c>
      <c r="M6120" t="s">
        <v>17424</v>
      </c>
      <c r="N6120">
        <v>0.95499999999999996</v>
      </c>
      <c r="O6120">
        <v>0</v>
      </c>
      <c r="P6120">
        <v>75</v>
      </c>
      <c r="Q6120">
        <v>0</v>
      </c>
      <c r="R6120">
        <v>8</v>
      </c>
      <c r="S6120">
        <v>0</v>
      </c>
      <c r="T6120">
        <v>5</v>
      </c>
      <c r="U6120">
        <v>0</v>
      </c>
      <c r="V6120">
        <v>0</v>
      </c>
      <c r="W6120">
        <v>0</v>
      </c>
      <c r="X6120">
        <v>20.920788994350595</v>
      </c>
      <c r="Y6120">
        <v>0</v>
      </c>
      <c r="Z6120">
        <v>7.4659308653404093</v>
      </c>
      <c r="AA6120">
        <v>0</v>
      </c>
      <c r="AB6120">
        <v>15.335894906312403</v>
      </c>
      <c r="AC6120">
        <v>0</v>
      </c>
      <c r="AD6120">
        <v>0</v>
      </c>
      <c r="AE6120">
        <v>43.72261476600341</v>
      </c>
    </row>
    <row r="6121" spans="1:31" x14ac:dyDescent="0.25">
      <c r="A6121">
        <v>1883686</v>
      </c>
      <c r="B6121">
        <v>1</v>
      </c>
      <c r="C6121" t="s">
        <v>80</v>
      </c>
      <c r="D6121" t="s">
        <v>94</v>
      </c>
      <c r="E6121" t="s">
        <v>169</v>
      </c>
      <c r="F6121" t="s">
        <v>17425</v>
      </c>
      <c r="G6121" t="s">
        <v>148</v>
      </c>
      <c r="H6121" t="s">
        <v>143</v>
      </c>
      <c r="I6121" t="s">
        <v>135</v>
      </c>
      <c r="J6121" t="s">
        <v>136</v>
      </c>
      <c r="K6121" t="s">
        <v>137</v>
      </c>
      <c r="L6121" t="s">
        <v>17426</v>
      </c>
      <c r="M6121" t="s">
        <v>17427</v>
      </c>
      <c r="N6121">
        <v>4.3291666659999999</v>
      </c>
      <c r="O6121">
        <v>0</v>
      </c>
      <c r="P6121">
        <v>0</v>
      </c>
      <c r="Q6121">
        <v>0</v>
      </c>
      <c r="R6121">
        <v>9</v>
      </c>
      <c r="S6121">
        <v>0</v>
      </c>
      <c r="T6121">
        <v>1</v>
      </c>
      <c r="U6121">
        <v>0</v>
      </c>
      <c r="V6121">
        <v>0</v>
      </c>
      <c r="W6121">
        <v>0</v>
      </c>
      <c r="X6121">
        <v>0</v>
      </c>
      <c r="Y6121">
        <v>0</v>
      </c>
      <c r="Z6121">
        <v>326.64784216493365</v>
      </c>
      <c r="AA6121">
        <v>0</v>
      </c>
      <c r="AB6121">
        <v>7.9463677834611666</v>
      </c>
      <c r="AC6121">
        <v>0</v>
      </c>
      <c r="AD6121">
        <v>0</v>
      </c>
      <c r="AE6121">
        <v>334.59420994839479</v>
      </c>
    </row>
    <row r="6122" spans="1:31" x14ac:dyDescent="0.25">
      <c r="A6122">
        <v>1883577</v>
      </c>
      <c r="B6122">
        <v>1</v>
      </c>
      <c r="C6122" t="s">
        <v>81</v>
      </c>
      <c r="D6122" t="s">
        <v>123</v>
      </c>
      <c r="E6122" t="s">
        <v>146</v>
      </c>
      <c r="F6122" t="s">
        <v>17428</v>
      </c>
      <c r="G6122" t="s">
        <v>148</v>
      </c>
      <c r="H6122" t="s">
        <v>143</v>
      </c>
      <c r="I6122" t="s">
        <v>135</v>
      </c>
      <c r="J6122" t="s">
        <v>136</v>
      </c>
      <c r="K6122" t="s">
        <v>137</v>
      </c>
      <c r="L6122" t="s">
        <v>17429</v>
      </c>
      <c r="M6122" t="s">
        <v>17430</v>
      </c>
      <c r="N6122">
        <v>0.78583333300000002</v>
      </c>
      <c r="O6122">
        <v>0</v>
      </c>
      <c r="P6122">
        <v>219</v>
      </c>
      <c r="Q6122">
        <v>0</v>
      </c>
      <c r="R6122">
        <v>0</v>
      </c>
      <c r="S6122">
        <v>0</v>
      </c>
      <c r="T6122">
        <v>13</v>
      </c>
      <c r="U6122">
        <v>0</v>
      </c>
      <c r="V6122">
        <v>0</v>
      </c>
      <c r="W6122">
        <v>0</v>
      </c>
      <c r="X6122">
        <v>36.411186992656319</v>
      </c>
      <c r="Y6122">
        <v>0</v>
      </c>
      <c r="Z6122">
        <v>0</v>
      </c>
      <c r="AA6122">
        <v>0</v>
      </c>
      <c r="AB6122">
        <v>4.7580160888485672</v>
      </c>
      <c r="AC6122">
        <v>0</v>
      </c>
      <c r="AD6122">
        <v>0</v>
      </c>
      <c r="AE6122">
        <v>41.169203081504889</v>
      </c>
    </row>
    <row r="6123" spans="1:31" x14ac:dyDescent="0.25">
      <c r="A6123">
        <v>1883494</v>
      </c>
      <c r="B6123">
        <v>1</v>
      </c>
      <c r="C6123" t="s">
        <v>81</v>
      </c>
      <c r="D6123" t="s">
        <v>118</v>
      </c>
      <c r="E6123" t="s">
        <v>140</v>
      </c>
      <c r="F6123" t="s">
        <v>17431</v>
      </c>
      <c r="G6123" t="s">
        <v>163</v>
      </c>
      <c r="H6123" t="s">
        <v>143</v>
      </c>
      <c r="I6123" t="s">
        <v>135</v>
      </c>
      <c r="J6123" t="s">
        <v>136</v>
      </c>
      <c r="K6123" t="s">
        <v>137</v>
      </c>
      <c r="L6123" t="s">
        <v>17432</v>
      </c>
      <c r="M6123" t="s">
        <v>17433</v>
      </c>
      <c r="N6123">
        <v>2.5347222220000001</v>
      </c>
      <c r="O6123">
        <v>0</v>
      </c>
      <c r="P6123">
        <v>1</v>
      </c>
      <c r="Q6123">
        <v>0</v>
      </c>
      <c r="R6123">
        <v>0</v>
      </c>
      <c r="S6123">
        <v>0</v>
      </c>
      <c r="T6123">
        <v>0</v>
      </c>
      <c r="U6123">
        <v>0</v>
      </c>
      <c r="V6123">
        <v>0</v>
      </c>
      <c r="W6123">
        <v>0</v>
      </c>
      <c r="X6123">
        <v>0.391084502615685</v>
      </c>
      <c r="Y6123">
        <v>0</v>
      </c>
      <c r="Z6123">
        <v>0</v>
      </c>
      <c r="AA6123">
        <v>0</v>
      </c>
      <c r="AB6123">
        <v>0</v>
      </c>
      <c r="AC6123">
        <v>0</v>
      </c>
      <c r="AD6123">
        <v>0</v>
      </c>
      <c r="AE6123">
        <v>0.391084502615685</v>
      </c>
    </row>
    <row r="6124" spans="1:31" x14ac:dyDescent="0.25">
      <c r="A6124">
        <v>1883331</v>
      </c>
      <c r="B6124">
        <v>1</v>
      </c>
      <c r="C6124" t="s">
        <v>80</v>
      </c>
      <c r="D6124" t="s">
        <v>96</v>
      </c>
      <c r="E6124" t="s">
        <v>146</v>
      </c>
      <c r="F6124" t="s">
        <v>1300</v>
      </c>
      <c r="G6124" t="s">
        <v>469</v>
      </c>
      <c r="H6124" t="s">
        <v>143</v>
      </c>
      <c r="I6124" t="s">
        <v>135</v>
      </c>
      <c r="J6124" t="s">
        <v>136</v>
      </c>
      <c r="K6124" t="s">
        <v>137</v>
      </c>
      <c r="L6124" t="s">
        <v>17434</v>
      </c>
      <c r="M6124" t="s">
        <v>17435</v>
      </c>
      <c r="N6124">
        <v>4.2777777769999998</v>
      </c>
      <c r="O6124">
        <v>0</v>
      </c>
      <c r="P6124">
        <v>17</v>
      </c>
      <c r="Q6124">
        <v>0</v>
      </c>
      <c r="R6124">
        <v>0</v>
      </c>
      <c r="S6124">
        <v>0</v>
      </c>
      <c r="T6124">
        <v>0</v>
      </c>
      <c r="U6124">
        <v>0</v>
      </c>
      <c r="V6124">
        <v>0</v>
      </c>
      <c r="W6124">
        <v>0</v>
      </c>
      <c r="X6124">
        <v>60.221447380922946</v>
      </c>
      <c r="Y6124">
        <v>0</v>
      </c>
      <c r="Z6124">
        <v>0</v>
      </c>
      <c r="AA6124">
        <v>0</v>
      </c>
      <c r="AB6124">
        <v>0</v>
      </c>
      <c r="AC6124">
        <v>0</v>
      </c>
      <c r="AD6124">
        <v>0</v>
      </c>
      <c r="AE6124">
        <v>60.221447380922946</v>
      </c>
    </row>
    <row r="6125" spans="1:31" x14ac:dyDescent="0.25">
      <c r="A6125">
        <v>1883540</v>
      </c>
      <c r="B6125">
        <v>1</v>
      </c>
      <c r="C6125" t="s">
        <v>81</v>
      </c>
      <c r="D6125" t="s">
        <v>122</v>
      </c>
      <c r="E6125" t="s">
        <v>158</v>
      </c>
      <c r="F6125" t="s">
        <v>17436</v>
      </c>
      <c r="G6125" t="s">
        <v>133</v>
      </c>
      <c r="H6125" t="s">
        <v>134</v>
      </c>
      <c r="I6125" t="s">
        <v>135</v>
      </c>
      <c r="J6125" t="s">
        <v>136</v>
      </c>
      <c r="K6125" t="s">
        <v>137</v>
      </c>
      <c r="L6125" t="s">
        <v>17437</v>
      </c>
      <c r="M6125" t="s">
        <v>17438</v>
      </c>
      <c r="N6125">
        <v>1.775833333</v>
      </c>
      <c r="O6125">
        <v>0</v>
      </c>
      <c r="P6125">
        <v>989</v>
      </c>
      <c r="Q6125">
        <v>6</v>
      </c>
      <c r="R6125">
        <v>22</v>
      </c>
      <c r="S6125">
        <v>0</v>
      </c>
      <c r="T6125">
        <v>128</v>
      </c>
      <c r="U6125">
        <v>1</v>
      </c>
      <c r="V6125">
        <v>0</v>
      </c>
      <c r="W6125">
        <v>0</v>
      </c>
      <c r="X6125">
        <v>278.33756307925626</v>
      </c>
      <c r="Y6125">
        <v>8.0932737422214913</v>
      </c>
      <c r="Z6125">
        <v>42.499232580646151</v>
      </c>
      <c r="AA6125">
        <v>0</v>
      </c>
      <c r="AB6125">
        <v>170.45363208496448</v>
      </c>
      <c r="AC6125">
        <v>2.4465222080064994</v>
      </c>
      <c r="AD6125">
        <v>0</v>
      </c>
      <c r="AE6125">
        <v>501.8302236950949</v>
      </c>
    </row>
    <row r="6126" spans="1:31" x14ac:dyDescent="0.25">
      <c r="A6126">
        <v>1883285</v>
      </c>
      <c r="B6126">
        <v>1</v>
      </c>
      <c r="C6126" t="s">
        <v>80</v>
      </c>
      <c r="D6126" t="s">
        <v>99</v>
      </c>
      <c r="E6126" t="s">
        <v>140</v>
      </c>
      <c r="F6126" t="s">
        <v>17439</v>
      </c>
      <c r="G6126" t="s">
        <v>200</v>
      </c>
      <c r="H6126" t="s">
        <v>143</v>
      </c>
      <c r="I6126" t="s">
        <v>135</v>
      </c>
      <c r="J6126" t="s">
        <v>136</v>
      </c>
      <c r="K6126" t="s">
        <v>137</v>
      </c>
      <c r="L6126" t="s">
        <v>17440</v>
      </c>
      <c r="M6126" t="s">
        <v>17441</v>
      </c>
      <c r="N6126">
        <v>1.1816666659999999</v>
      </c>
      <c r="O6126">
        <v>0</v>
      </c>
      <c r="P6126">
        <v>1</v>
      </c>
      <c r="Q6126">
        <v>0</v>
      </c>
      <c r="R6126">
        <v>0</v>
      </c>
      <c r="S6126">
        <v>0</v>
      </c>
      <c r="T6126">
        <v>0</v>
      </c>
      <c r="U6126">
        <v>0</v>
      </c>
      <c r="V6126">
        <v>0</v>
      </c>
      <c r="W6126">
        <v>0</v>
      </c>
      <c r="X6126">
        <v>0.14658274310606664</v>
      </c>
      <c r="Y6126">
        <v>0</v>
      </c>
      <c r="Z6126">
        <v>0</v>
      </c>
      <c r="AA6126">
        <v>0</v>
      </c>
      <c r="AB6126">
        <v>0</v>
      </c>
      <c r="AC6126">
        <v>0</v>
      </c>
      <c r="AD6126">
        <v>0</v>
      </c>
      <c r="AE6126">
        <v>0.14658274310606664</v>
      </c>
    </row>
    <row r="6127" spans="1:31" x14ac:dyDescent="0.25">
      <c r="A6127">
        <v>1883583</v>
      </c>
      <c r="B6127">
        <v>1</v>
      </c>
      <c r="C6127" t="s">
        <v>80</v>
      </c>
      <c r="D6127" t="s">
        <v>87</v>
      </c>
      <c r="E6127" t="s">
        <v>210</v>
      </c>
      <c r="F6127" t="s">
        <v>17442</v>
      </c>
      <c r="G6127" t="s">
        <v>133</v>
      </c>
      <c r="H6127" t="s">
        <v>134</v>
      </c>
      <c r="I6127" t="s">
        <v>135</v>
      </c>
      <c r="J6127" t="s">
        <v>136</v>
      </c>
      <c r="K6127" t="s">
        <v>137</v>
      </c>
      <c r="L6127" t="s">
        <v>17443</v>
      </c>
      <c r="M6127" t="s">
        <v>17444</v>
      </c>
      <c r="N6127">
        <v>0.78527777700000001</v>
      </c>
      <c r="O6127">
        <v>0</v>
      </c>
      <c r="P6127">
        <v>1956</v>
      </c>
      <c r="Q6127">
        <v>0</v>
      </c>
      <c r="R6127">
        <v>1</v>
      </c>
      <c r="S6127">
        <v>4</v>
      </c>
      <c r="T6127">
        <v>73</v>
      </c>
      <c r="U6127">
        <v>0</v>
      </c>
      <c r="V6127">
        <v>0</v>
      </c>
      <c r="W6127">
        <v>0</v>
      </c>
      <c r="X6127">
        <v>421.83364039708431</v>
      </c>
      <c r="Y6127">
        <v>0</v>
      </c>
      <c r="Z6127">
        <v>9.2374023675608888E-2</v>
      </c>
      <c r="AA6127">
        <v>32.270806005081042</v>
      </c>
      <c r="AB6127">
        <v>124.03790643921272</v>
      </c>
      <c r="AC6127">
        <v>0</v>
      </c>
      <c r="AD6127">
        <v>0</v>
      </c>
      <c r="AE6127">
        <v>578.23472686505374</v>
      </c>
    </row>
    <row r="6128" spans="1:31" x14ac:dyDescent="0.25">
      <c r="A6128">
        <v>1883537</v>
      </c>
      <c r="B6128">
        <v>1</v>
      </c>
      <c r="C6128" t="s">
        <v>80</v>
      </c>
      <c r="D6128" t="s">
        <v>99</v>
      </c>
      <c r="E6128" t="s">
        <v>169</v>
      </c>
      <c r="F6128" t="s">
        <v>17445</v>
      </c>
      <c r="G6128" t="s">
        <v>183</v>
      </c>
      <c r="H6128" t="s">
        <v>143</v>
      </c>
      <c r="I6128" t="s">
        <v>135</v>
      </c>
      <c r="J6128" t="s">
        <v>136</v>
      </c>
      <c r="K6128" t="s">
        <v>137</v>
      </c>
      <c r="L6128" t="s">
        <v>17446</v>
      </c>
      <c r="M6128" t="s">
        <v>17447</v>
      </c>
      <c r="N6128">
        <v>1.466388888</v>
      </c>
      <c r="O6128">
        <v>0</v>
      </c>
      <c r="P6128">
        <v>179</v>
      </c>
      <c r="Q6128">
        <v>0</v>
      </c>
      <c r="R6128">
        <v>0</v>
      </c>
      <c r="S6128">
        <v>0</v>
      </c>
      <c r="T6128">
        <v>9</v>
      </c>
      <c r="U6128">
        <v>0</v>
      </c>
      <c r="V6128">
        <v>0</v>
      </c>
      <c r="W6128">
        <v>0</v>
      </c>
      <c r="X6128">
        <v>70.006123668663662</v>
      </c>
      <c r="Y6128">
        <v>0</v>
      </c>
      <c r="Z6128">
        <v>0</v>
      </c>
      <c r="AA6128">
        <v>0</v>
      </c>
      <c r="AB6128">
        <v>13.057975177523653</v>
      </c>
      <c r="AC6128">
        <v>0</v>
      </c>
      <c r="AD6128">
        <v>0</v>
      </c>
      <c r="AE6128">
        <v>83.064098846187321</v>
      </c>
    </row>
    <row r="6129" spans="1:31" x14ac:dyDescent="0.25">
      <c r="A6129">
        <v>1883749</v>
      </c>
      <c r="B6129">
        <v>1</v>
      </c>
      <c r="C6129" t="s">
        <v>80</v>
      </c>
      <c r="D6129" t="s">
        <v>94</v>
      </c>
      <c r="E6129" t="s">
        <v>169</v>
      </c>
      <c r="F6129" t="s">
        <v>17448</v>
      </c>
      <c r="G6129" t="s">
        <v>1108</v>
      </c>
      <c r="H6129" t="s">
        <v>143</v>
      </c>
      <c r="I6129" t="s">
        <v>135</v>
      </c>
      <c r="J6129" t="s">
        <v>136</v>
      </c>
      <c r="K6129" t="s">
        <v>137</v>
      </c>
      <c r="L6129" t="s">
        <v>17449</v>
      </c>
      <c r="M6129" t="s">
        <v>17450</v>
      </c>
      <c r="N6129">
        <v>1.7708333329999999</v>
      </c>
      <c r="O6129">
        <v>0</v>
      </c>
      <c r="P6129">
        <v>146</v>
      </c>
      <c r="Q6129">
        <v>0</v>
      </c>
      <c r="R6129">
        <v>8</v>
      </c>
      <c r="S6129">
        <v>0</v>
      </c>
      <c r="T6129">
        <v>10</v>
      </c>
      <c r="U6129">
        <v>0</v>
      </c>
      <c r="V6129">
        <v>0</v>
      </c>
      <c r="W6129">
        <v>0</v>
      </c>
      <c r="X6129">
        <v>54.892979320269021</v>
      </c>
      <c r="Y6129">
        <v>0</v>
      </c>
      <c r="Z6129">
        <v>2.9549223582831496</v>
      </c>
      <c r="AA6129">
        <v>0</v>
      </c>
      <c r="AB6129">
        <v>27.379239561074314</v>
      </c>
      <c r="AC6129">
        <v>0</v>
      </c>
      <c r="AD6129">
        <v>0</v>
      </c>
      <c r="AE6129">
        <v>85.227141239626491</v>
      </c>
    </row>
    <row r="6130" spans="1:31" x14ac:dyDescent="0.25">
      <c r="A6130">
        <v>1883208</v>
      </c>
      <c r="B6130">
        <v>1</v>
      </c>
      <c r="C6130" t="s">
        <v>81</v>
      </c>
      <c r="D6130" t="s">
        <v>121</v>
      </c>
      <c r="E6130" t="s">
        <v>131</v>
      </c>
      <c r="F6130" t="s">
        <v>10771</v>
      </c>
      <c r="G6130" t="s">
        <v>133</v>
      </c>
      <c r="H6130" t="s">
        <v>134</v>
      </c>
      <c r="I6130" t="s">
        <v>152</v>
      </c>
      <c r="J6130" t="s">
        <v>136</v>
      </c>
      <c r="K6130" t="s">
        <v>137</v>
      </c>
      <c r="L6130" t="s">
        <v>641</v>
      </c>
      <c r="M6130" t="s">
        <v>17451</v>
      </c>
      <c r="N6130">
        <v>1.6666666E-2</v>
      </c>
      <c r="O6130">
        <v>0</v>
      </c>
      <c r="P6130">
        <v>259</v>
      </c>
      <c r="Q6130">
        <v>1</v>
      </c>
      <c r="R6130">
        <v>25</v>
      </c>
      <c r="S6130">
        <v>6</v>
      </c>
      <c r="T6130">
        <v>12</v>
      </c>
      <c r="U6130">
        <v>0</v>
      </c>
      <c r="V6130">
        <v>0</v>
      </c>
      <c r="W6130">
        <v>0</v>
      </c>
      <c r="X6130">
        <v>0.6331216043029998</v>
      </c>
      <c r="Y6130">
        <v>1.51053866036E-2</v>
      </c>
      <c r="Z6130">
        <v>0.25019257511966669</v>
      </c>
      <c r="AA6130">
        <v>0.60167532347543329</v>
      </c>
      <c r="AB6130">
        <v>0.17906895925270003</v>
      </c>
      <c r="AC6130">
        <v>0</v>
      </c>
      <c r="AD6130">
        <v>0</v>
      </c>
      <c r="AE6130">
        <v>1.6791638487543996</v>
      </c>
    </row>
    <row r="6131" spans="1:31" x14ac:dyDescent="0.25">
      <c r="A6131">
        <v>1883892</v>
      </c>
      <c r="B6131">
        <v>1</v>
      </c>
      <c r="C6131" t="s">
        <v>80</v>
      </c>
      <c r="D6131" t="s">
        <v>82</v>
      </c>
      <c r="E6131" t="s">
        <v>169</v>
      </c>
      <c r="F6131" t="s">
        <v>17452</v>
      </c>
      <c r="G6131" t="s">
        <v>142</v>
      </c>
      <c r="H6131" t="s">
        <v>143</v>
      </c>
      <c r="I6131" t="s">
        <v>135</v>
      </c>
      <c r="J6131" t="s">
        <v>136</v>
      </c>
      <c r="K6131" t="s">
        <v>137</v>
      </c>
      <c r="L6131" t="s">
        <v>17453</v>
      </c>
      <c r="M6131" t="s">
        <v>17454</v>
      </c>
      <c r="N6131">
        <v>1.113611111</v>
      </c>
      <c r="O6131">
        <v>0</v>
      </c>
      <c r="P6131">
        <v>424</v>
      </c>
      <c r="Q6131">
        <v>0</v>
      </c>
      <c r="R6131">
        <v>0</v>
      </c>
      <c r="S6131">
        <v>0</v>
      </c>
      <c r="T6131">
        <v>106</v>
      </c>
      <c r="U6131">
        <v>0</v>
      </c>
      <c r="V6131">
        <v>0</v>
      </c>
      <c r="W6131">
        <v>0</v>
      </c>
      <c r="X6131">
        <v>137.47886944313905</v>
      </c>
      <c r="Y6131">
        <v>0</v>
      </c>
      <c r="Z6131">
        <v>0</v>
      </c>
      <c r="AA6131">
        <v>0</v>
      </c>
      <c r="AB6131">
        <v>158.24220575725602</v>
      </c>
      <c r="AC6131">
        <v>0</v>
      </c>
      <c r="AD6131">
        <v>0</v>
      </c>
      <c r="AE6131">
        <v>295.72107520039503</v>
      </c>
    </row>
    <row r="6132" spans="1:31" x14ac:dyDescent="0.25">
      <c r="A6132">
        <v>1883769</v>
      </c>
      <c r="B6132">
        <v>1</v>
      </c>
      <c r="C6132" t="s">
        <v>80</v>
      </c>
      <c r="D6132" t="s">
        <v>88</v>
      </c>
      <c r="E6132" t="s">
        <v>140</v>
      </c>
      <c r="F6132" t="s">
        <v>17455</v>
      </c>
      <c r="G6132" t="s">
        <v>207</v>
      </c>
      <c r="H6132" t="s">
        <v>143</v>
      </c>
      <c r="I6132" t="s">
        <v>135</v>
      </c>
      <c r="J6132" t="s">
        <v>136</v>
      </c>
      <c r="K6132" t="s">
        <v>137</v>
      </c>
      <c r="L6132" t="s">
        <v>17456</v>
      </c>
      <c r="M6132" t="s">
        <v>17457</v>
      </c>
      <c r="N6132">
        <v>0.61750000000000005</v>
      </c>
      <c r="O6132">
        <v>0</v>
      </c>
      <c r="P6132">
        <v>2</v>
      </c>
      <c r="Q6132">
        <v>0</v>
      </c>
      <c r="R6132">
        <v>0</v>
      </c>
      <c r="S6132">
        <v>0</v>
      </c>
      <c r="T6132">
        <v>2</v>
      </c>
      <c r="U6132">
        <v>0</v>
      </c>
      <c r="V6132">
        <v>0</v>
      </c>
      <c r="W6132">
        <v>0</v>
      </c>
      <c r="X6132">
        <v>0.87079895419667064</v>
      </c>
      <c r="Y6132">
        <v>0</v>
      </c>
      <c r="Z6132">
        <v>0</v>
      </c>
      <c r="AA6132">
        <v>0</v>
      </c>
      <c r="AB6132">
        <v>0.58442751555213168</v>
      </c>
      <c r="AC6132">
        <v>0</v>
      </c>
      <c r="AD6132">
        <v>0</v>
      </c>
      <c r="AE6132">
        <v>1.4552264697488022</v>
      </c>
    </row>
    <row r="6133" spans="1:31" x14ac:dyDescent="0.25">
      <c r="A6133">
        <v>1883228</v>
      </c>
      <c r="B6133">
        <v>1</v>
      </c>
      <c r="C6133" t="s">
        <v>80</v>
      </c>
      <c r="D6133" t="s">
        <v>101</v>
      </c>
      <c r="E6133" t="s">
        <v>158</v>
      </c>
      <c r="F6133" t="s">
        <v>17458</v>
      </c>
      <c r="G6133" t="s">
        <v>5788</v>
      </c>
      <c r="H6133" t="s">
        <v>134</v>
      </c>
      <c r="I6133" t="s">
        <v>135</v>
      </c>
      <c r="J6133" t="s">
        <v>136</v>
      </c>
      <c r="K6133" t="s">
        <v>137</v>
      </c>
      <c r="L6133" t="s">
        <v>17459</v>
      </c>
      <c r="M6133" t="s">
        <v>17460</v>
      </c>
      <c r="N6133">
        <v>1.933611111</v>
      </c>
      <c r="O6133">
        <v>0</v>
      </c>
      <c r="P6133">
        <v>150</v>
      </c>
      <c r="Q6133">
        <v>0</v>
      </c>
      <c r="R6133">
        <v>2</v>
      </c>
      <c r="S6133">
        <v>0</v>
      </c>
      <c r="T6133">
        <v>15</v>
      </c>
      <c r="U6133">
        <v>0</v>
      </c>
      <c r="V6133">
        <v>0</v>
      </c>
      <c r="W6133">
        <v>0</v>
      </c>
      <c r="X6133">
        <v>55.073772238380677</v>
      </c>
      <c r="Y6133">
        <v>0</v>
      </c>
      <c r="Z6133">
        <v>2.2893985907454346</v>
      </c>
      <c r="AA6133">
        <v>0</v>
      </c>
      <c r="AB6133">
        <v>32.504163177344871</v>
      </c>
      <c r="AC6133">
        <v>0</v>
      </c>
      <c r="AD6133">
        <v>0</v>
      </c>
      <c r="AE6133">
        <v>89.867334006470983</v>
      </c>
    </row>
    <row r="6134" spans="1:31" x14ac:dyDescent="0.25">
      <c r="A6134">
        <v>1883520</v>
      </c>
      <c r="B6134">
        <v>1</v>
      </c>
      <c r="C6134" t="s">
        <v>81</v>
      </c>
      <c r="D6134" t="s">
        <v>112</v>
      </c>
      <c r="E6134" t="s">
        <v>140</v>
      </c>
      <c r="F6134" t="s">
        <v>17461</v>
      </c>
      <c r="G6134" t="s">
        <v>163</v>
      </c>
      <c r="H6134" t="s">
        <v>143</v>
      </c>
      <c r="I6134" t="s">
        <v>135</v>
      </c>
      <c r="J6134" t="s">
        <v>136</v>
      </c>
      <c r="K6134" t="s">
        <v>137</v>
      </c>
      <c r="L6134" t="s">
        <v>17462</v>
      </c>
      <c r="M6134" t="s">
        <v>17463</v>
      </c>
      <c r="N6134">
        <v>3.6555555549999998</v>
      </c>
      <c r="O6134">
        <v>0</v>
      </c>
      <c r="P6134">
        <v>0</v>
      </c>
      <c r="Q6134">
        <v>0</v>
      </c>
      <c r="R6134">
        <v>0</v>
      </c>
      <c r="S6134">
        <v>0</v>
      </c>
      <c r="T6134">
        <v>2</v>
      </c>
      <c r="U6134">
        <v>0</v>
      </c>
      <c r="V6134">
        <v>0</v>
      </c>
      <c r="W6134">
        <v>0</v>
      </c>
      <c r="X6134">
        <v>0</v>
      </c>
      <c r="Y6134">
        <v>0</v>
      </c>
      <c r="Z6134">
        <v>0</v>
      </c>
      <c r="AA6134">
        <v>0</v>
      </c>
      <c r="AB6134">
        <v>1.11127822902785</v>
      </c>
      <c r="AC6134">
        <v>0</v>
      </c>
      <c r="AD6134">
        <v>0</v>
      </c>
      <c r="AE6134">
        <v>1.11127822902785</v>
      </c>
    </row>
    <row r="6135" spans="1:31" x14ac:dyDescent="0.25">
      <c r="A6135">
        <v>1883849</v>
      </c>
      <c r="B6135">
        <v>1</v>
      </c>
      <c r="C6135" t="s">
        <v>80</v>
      </c>
      <c r="D6135" t="s">
        <v>100</v>
      </c>
      <c r="E6135" t="s">
        <v>169</v>
      </c>
      <c r="F6135" t="s">
        <v>17464</v>
      </c>
      <c r="G6135" t="s">
        <v>183</v>
      </c>
      <c r="H6135" t="s">
        <v>143</v>
      </c>
      <c r="I6135" t="s">
        <v>135</v>
      </c>
      <c r="J6135" t="s">
        <v>136</v>
      </c>
      <c r="K6135" t="s">
        <v>137</v>
      </c>
      <c r="L6135" t="s">
        <v>17465</v>
      </c>
      <c r="M6135" t="s">
        <v>17466</v>
      </c>
      <c r="N6135">
        <v>1.1994444440000001</v>
      </c>
      <c r="O6135">
        <v>0</v>
      </c>
      <c r="P6135">
        <v>174</v>
      </c>
      <c r="Q6135">
        <v>0</v>
      </c>
      <c r="R6135">
        <v>5</v>
      </c>
      <c r="S6135">
        <v>0</v>
      </c>
      <c r="T6135">
        <v>7</v>
      </c>
      <c r="U6135">
        <v>0</v>
      </c>
      <c r="V6135">
        <v>0</v>
      </c>
      <c r="W6135">
        <v>0</v>
      </c>
      <c r="X6135">
        <v>61.278937256331453</v>
      </c>
      <c r="Y6135">
        <v>0</v>
      </c>
      <c r="Z6135">
        <v>17.93348182239081</v>
      </c>
      <c r="AA6135">
        <v>0</v>
      </c>
      <c r="AB6135">
        <v>6.5050408548475271</v>
      </c>
      <c r="AC6135">
        <v>0</v>
      </c>
      <c r="AD6135">
        <v>0</v>
      </c>
      <c r="AE6135">
        <v>85.717459933569785</v>
      </c>
    </row>
    <row r="6136" spans="1:31" x14ac:dyDescent="0.25">
      <c r="A6136">
        <v>1883457</v>
      </c>
      <c r="B6136">
        <v>1</v>
      </c>
      <c r="C6136" t="s">
        <v>80</v>
      </c>
      <c r="D6136" t="s">
        <v>87</v>
      </c>
      <c r="E6136" t="s">
        <v>210</v>
      </c>
      <c r="F6136" t="s">
        <v>13815</v>
      </c>
      <c r="G6136" t="s">
        <v>133</v>
      </c>
      <c r="H6136" t="s">
        <v>134</v>
      </c>
      <c r="I6136" t="s">
        <v>135</v>
      </c>
      <c r="J6136" t="s">
        <v>136</v>
      </c>
      <c r="K6136" t="s">
        <v>137</v>
      </c>
      <c r="L6136" t="s">
        <v>17467</v>
      </c>
      <c r="M6136" t="s">
        <v>17468</v>
      </c>
      <c r="N6136">
        <v>1.0361111110000001</v>
      </c>
      <c r="O6136">
        <v>0</v>
      </c>
      <c r="P6136">
        <v>4143</v>
      </c>
      <c r="Q6136">
        <v>0</v>
      </c>
      <c r="R6136">
        <v>0</v>
      </c>
      <c r="S6136">
        <v>0</v>
      </c>
      <c r="T6136">
        <v>385</v>
      </c>
      <c r="U6136">
        <v>0</v>
      </c>
      <c r="V6136">
        <v>1</v>
      </c>
      <c r="W6136">
        <v>0</v>
      </c>
      <c r="X6136">
        <v>1226.6870510739793</v>
      </c>
      <c r="Y6136">
        <v>0</v>
      </c>
      <c r="Z6136">
        <v>0</v>
      </c>
      <c r="AA6136">
        <v>0</v>
      </c>
      <c r="AB6136">
        <v>731.95305008693549</v>
      </c>
      <c r="AC6136">
        <v>0</v>
      </c>
      <c r="AD6136">
        <v>30.9786655986989</v>
      </c>
      <c r="AE6136">
        <v>1989.6187667596137</v>
      </c>
    </row>
    <row r="6137" spans="1:31" x14ac:dyDescent="0.25">
      <c r="A6137">
        <v>1883706</v>
      </c>
      <c r="B6137">
        <v>1</v>
      </c>
      <c r="C6137" t="s">
        <v>80</v>
      </c>
      <c r="D6137" t="s">
        <v>82</v>
      </c>
      <c r="E6137" t="s">
        <v>140</v>
      </c>
      <c r="F6137" t="s">
        <v>17469</v>
      </c>
      <c r="G6137" t="s">
        <v>207</v>
      </c>
      <c r="H6137" t="s">
        <v>143</v>
      </c>
      <c r="I6137" t="s">
        <v>135</v>
      </c>
      <c r="J6137" t="s">
        <v>136</v>
      </c>
      <c r="K6137" t="s">
        <v>137</v>
      </c>
      <c r="L6137" t="s">
        <v>17470</v>
      </c>
      <c r="M6137" t="s">
        <v>17471</v>
      </c>
      <c r="N6137">
        <v>1.8844444440000001</v>
      </c>
      <c r="O6137">
        <v>0</v>
      </c>
      <c r="P6137">
        <v>0</v>
      </c>
      <c r="Q6137">
        <v>0</v>
      </c>
      <c r="R6137">
        <v>0</v>
      </c>
      <c r="S6137">
        <v>0</v>
      </c>
      <c r="T6137">
        <v>2</v>
      </c>
      <c r="U6137">
        <v>0</v>
      </c>
      <c r="V6137">
        <v>0</v>
      </c>
      <c r="W6137">
        <v>0</v>
      </c>
      <c r="X6137">
        <v>0</v>
      </c>
      <c r="Y6137">
        <v>0</v>
      </c>
      <c r="Z6137">
        <v>0</v>
      </c>
      <c r="AA6137">
        <v>0</v>
      </c>
      <c r="AB6137">
        <v>1.6252728867180668</v>
      </c>
      <c r="AC6137">
        <v>0</v>
      </c>
      <c r="AD6137">
        <v>0</v>
      </c>
      <c r="AE6137">
        <v>1.6252728867180668</v>
      </c>
    </row>
    <row r="6138" spans="1:31" x14ac:dyDescent="0.25">
      <c r="A6138">
        <v>1883557</v>
      </c>
      <c r="B6138">
        <v>1</v>
      </c>
      <c r="C6138" t="s">
        <v>80</v>
      </c>
      <c r="D6138" t="s">
        <v>97</v>
      </c>
      <c r="E6138" t="s">
        <v>210</v>
      </c>
      <c r="F6138" t="s">
        <v>17472</v>
      </c>
      <c r="G6138" t="s">
        <v>133</v>
      </c>
      <c r="H6138" t="s">
        <v>134</v>
      </c>
      <c r="I6138" t="s">
        <v>135</v>
      </c>
      <c r="J6138" t="s">
        <v>136</v>
      </c>
      <c r="K6138" t="s">
        <v>137</v>
      </c>
      <c r="L6138" t="s">
        <v>17473</v>
      </c>
      <c r="M6138" t="s">
        <v>17474</v>
      </c>
      <c r="N6138">
        <v>7.1744444439999997</v>
      </c>
      <c r="O6138">
        <v>0</v>
      </c>
      <c r="P6138">
        <v>258</v>
      </c>
      <c r="Q6138">
        <v>0</v>
      </c>
      <c r="R6138">
        <v>5</v>
      </c>
      <c r="S6138">
        <v>0</v>
      </c>
      <c r="T6138">
        <v>25</v>
      </c>
      <c r="U6138">
        <v>0</v>
      </c>
      <c r="V6138">
        <v>0</v>
      </c>
      <c r="W6138">
        <v>0</v>
      </c>
      <c r="X6138">
        <v>567.619053459464</v>
      </c>
      <c r="Y6138">
        <v>0</v>
      </c>
      <c r="Z6138">
        <v>37.197391255885869</v>
      </c>
      <c r="AA6138">
        <v>0</v>
      </c>
      <c r="AB6138">
        <v>321.86898821618473</v>
      </c>
      <c r="AC6138">
        <v>0</v>
      </c>
      <c r="AD6138">
        <v>0</v>
      </c>
      <c r="AE6138">
        <v>926.68543293153471</v>
      </c>
    </row>
    <row r="6139" spans="1:31" x14ac:dyDescent="0.25">
      <c r="A6139">
        <v>1883563</v>
      </c>
      <c r="B6139">
        <v>1</v>
      </c>
      <c r="C6139" t="s">
        <v>80</v>
      </c>
      <c r="D6139" t="s">
        <v>109</v>
      </c>
      <c r="E6139" t="s">
        <v>146</v>
      </c>
      <c r="F6139" t="s">
        <v>17475</v>
      </c>
      <c r="G6139" t="s">
        <v>148</v>
      </c>
      <c r="H6139" t="s">
        <v>143</v>
      </c>
      <c r="I6139" t="s">
        <v>135</v>
      </c>
      <c r="J6139" t="s">
        <v>136</v>
      </c>
      <c r="K6139" t="s">
        <v>137</v>
      </c>
      <c r="L6139" t="s">
        <v>17476</v>
      </c>
      <c r="M6139" t="s">
        <v>17477</v>
      </c>
      <c r="N6139">
        <v>1.555833333</v>
      </c>
      <c r="O6139">
        <v>0</v>
      </c>
      <c r="P6139">
        <v>30</v>
      </c>
      <c r="Q6139">
        <v>0</v>
      </c>
      <c r="R6139">
        <v>2</v>
      </c>
      <c r="S6139">
        <v>0</v>
      </c>
      <c r="T6139">
        <v>1</v>
      </c>
      <c r="U6139">
        <v>0</v>
      </c>
      <c r="V6139">
        <v>0</v>
      </c>
      <c r="W6139">
        <v>0</v>
      </c>
      <c r="X6139">
        <v>4.2374779029758072</v>
      </c>
      <c r="Y6139">
        <v>0</v>
      </c>
      <c r="Z6139">
        <v>5.9110970522560251</v>
      </c>
      <c r="AA6139">
        <v>0</v>
      </c>
      <c r="AB6139">
        <v>1.4235707655999999E-3</v>
      </c>
      <c r="AC6139">
        <v>0</v>
      </c>
      <c r="AD6139">
        <v>0</v>
      </c>
      <c r="AE6139">
        <v>10.149998525997432</v>
      </c>
    </row>
    <row r="6140" spans="1:31" x14ac:dyDescent="0.25">
      <c r="A6140">
        <v>1883414</v>
      </c>
      <c r="B6140">
        <v>1</v>
      </c>
      <c r="C6140" t="s">
        <v>81</v>
      </c>
      <c r="D6140" t="s">
        <v>118</v>
      </c>
      <c r="E6140" t="s">
        <v>146</v>
      </c>
      <c r="F6140" t="s">
        <v>1421</v>
      </c>
      <c r="G6140" t="s">
        <v>148</v>
      </c>
      <c r="H6140" t="s">
        <v>143</v>
      </c>
      <c r="I6140" t="s">
        <v>135</v>
      </c>
      <c r="J6140" t="s">
        <v>136</v>
      </c>
      <c r="K6140" t="s">
        <v>137</v>
      </c>
      <c r="L6140" t="s">
        <v>17478</v>
      </c>
      <c r="M6140" t="s">
        <v>17479</v>
      </c>
      <c r="N6140">
        <v>1.4125000000000001</v>
      </c>
      <c r="O6140">
        <v>0</v>
      </c>
      <c r="P6140">
        <v>26</v>
      </c>
      <c r="Q6140">
        <v>0</v>
      </c>
      <c r="R6140">
        <v>5</v>
      </c>
      <c r="S6140">
        <v>0</v>
      </c>
      <c r="T6140">
        <v>0</v>
      </c>
      <c r="U6140">
        <v>0</v>
      </c>
      <c r="V6140">
        <v>0</v>
      </c>
      <c r="W6140">
        <v>0</v>
      </c>
      <c r="X6140">
        <v>8.7770968902611912</v>
      </c>
      <c r="Y6140">
        <v>0</v>
      </c>
      <c r="Z6140">
        <v>9.2056421726324285</v>
      </c>
      <c r="AA6140">
        <v>0</v>
      </c>
      <c r="AB6140">
        <v>0</v>
      </c>
      <c r="AC6140">
        <v>0</v>
      </c>
      <c r="AD6140">
        <v>0</v>
      </c>
      <c r="AE6140">
        <v>17.982739062893621</v>
      </c>
    </row>
    <row r="6141" spans="1:31" x14ac:dyDescent="0.25">
      <c r="A6141">
        <v>1883165</v>
      </c>
      <c r="B6141">
        <v>1</v>
      </c>
      <c r="C6141" t="s">
        <v>80</v>
      </c>
      <c r="D6141" t="s">
        <v>94</v>
      </c>
      <c r="E6141" t="s">
        <v>146</v>
      </c>
      <c r="F6141" t="s">
        <v>17480</v>
      </c>
      <c r="G6141" t="s">
        <v>148</v>
      </c>
      <c r="H6141" t="s">
        <v>143</v>
      </c>
      <c r="I6141" t="s">
        <v>135</v>
      </c>
      <c r="J6141" t="s">
        <v>136</v>
      </c>
      <c r="K6141" t="s">
        <v>137</v>
      </c>
      <c r="L6141" t="s">
        <v>17481</v>
      </c>
      <c r="M6141" t="s">
        <v>17482</v>
      </c>
      <c r="N6141">
        <v>2.6455555550000001</v>
      </c>
      <c r="O6141">
        <v>0</v>
      </c>
      <c r="P6141">
        <v>0</v>
      </c>
      <c r="Q6141">
        <v>0</v>
      </c>
      <c r="R6141">
        <v>4</v>
      </c>
      <c r="S6141">
        <v>0</v>
      </c>
      <c r="T6141">
        <v>0</v>
      </c>
      <c r="U6141">
        <v>0</v>
      </c>
      <c r="V6141">
        <v>0</v>
      </c>
      <c r="W6141">
        <v>0</v>
      </c>
      <c r="X6141">
        <v>0</v>
      </c>
      <c r="Y6141">
        <v>0</v>
      </c>
      <c r="Z6141">
        <v>51.364741958411884</v>
      </c>
      <c r="AA6141">
        <v>0</v>
      </c>
      <c r="AB6141">
        <v>0</v>
      </c>
      <c r="AC6141">
        <v>0</v>
      </c>
      <c r="AD6141">
        <v>0</v>
      </c>
      <c r="AE6141">
        <v>51.364741958411884</v>
      </c>
    </row>
    <row r="6142" spans="1:31" x14ac:dyDescent="0.25">
      <c r="A6142">
        <v>1883806</v>
      </c>
      <c r="B6142">
        <v>1</v>
      </c>
      <c r="C6142" t="s">
        <v>80</v>
      </c>
      <c r="D6142" t="s">
        <v>100</v>
      </c>
      <c r="E6142" t="s">
        <v>210</v>
      </c>
      <c r="F6142" t="s">
        <v>12304</v>
      </c>
      <c r="G6142" t="s">
        <v>133</v>
      </c>
      <c r="H6142" t="s">
        <v>134</v>
      </c>
      <c r="I6142" t="s">
        <v>152</v>
      </c>
      <c r="J6142" t="s">
        <v>136</v>
      </c>
      <c r="K6142" t="s">
        <v>137</v>
      </c>
      <c r="L6142" t="s">
        <v>17483</v>
      </c>
      <c r="M6142" t="s">
        <v>17484</v>
      </c>
      <c r="N6142">
        <v>1.0277777E-2</v>
      </c>
      <c r="O6142">
        <v>4</v>
      </c>
      <c r="P6142">
        <v>840</v>
      </c>
      <c r="Q6142">
        <v>23</v>
      </c>
      <c r="R6142">
        <v>363</v>
      </c>
      <c r="S6142">
        <v>12</v>
      </c>
      <c r="T6142">
        <v>134</v>
      </c>
      <c r="U6142">
        <v>1</v>
      </c>
      <c r="V6142">
        <v>1</v>
      </c>
      <c r="W6142">
        <v>3.4834300480154727E-2</v>
      </c>
      <c r="X6142">
        <v>2.3618162428989811</v>
      </c>
      <c r="Y6142">
        <v>0.22737135981653339</v>
      </c>
      <c r="Z6142">
        <v>1.6224321718440988</v>
      </c>
      <c r="AA6142">
        <v>2.6574586295650198</v>
      </c>
      <c r="AB6142">
        <v>1.2159645774166052</v>
      </c>
      <c r="AC6142">
        <v>0</v>
      </c>
      <c r="AD6142">
        <v>6.2059930815444456E-3</v>
      </c>
      <c r="AE6142">
        <v>8.1260832751029373</v>
      </c>
    </row>
    <row r="6143" spans="1:31" x14ac:dyDescent="0.25">
      <c r="A6143">
        <v>1883643</v>
      </c>
      <c r="B6143">
        <v>1</v>
      </c>
      <c r="C6143" t="s">
        <v>80</v>
      </c>
      <c r="D6143" t="s">
        <v>93</v>
      </c>
      <c r="E6143" t="s">
        <v>146</v>
      </c>
      <c r="F6143" t="s">
        <v>6800</v>
      </c>
      <c r="G6143" t="s">
        <v>148</v>
      </c>
      <c r="H6143" t="s">
        <v>143</v>
      </c>
      <c r="I6143" t="s">
        <v>135</v>
      </c>
      <c r="J6143" t="s">
        <v>136</v>
      </c>
      <c r="K6143" t="s">
        <v>137</v>
      </c>
      <c r="L6143" t="s">
        <v>17485</v>
      </c>
      <c r="M6143" t="s">
        <v>17486</v>
      </c>
      <c r="N6143">
        <v>6.8383333329999996</v>
      </c>
      <c r="O6143">
        <v>0</v>
      </c>
      <c r="P6143">
        <v>17</v>
      </c>
      <c r="Q6143">
        <v>0</v>
      </c>
      <c r="R6143">
        <v>0</v>
      </c>
      <c r="S6143">
        <v>0</v>
      </c>
      <c r="T6143">
        <v>0</v>
      </c>
      <c r="U6143">
        <v>0</v>
      </c>
      <c r="V6143">
        <v>0</v>
      </c>
      <c r="W6143">
        <v>0</v>
      </c>
      <c r="X6143">
        <v>31.087459703126402</v>
      </c>
      <c r="Y6143">
        <v>0</v>
      </c>
      <c r="Z6143">
        <v>0</v>
      </c>
      <c r="AA6143">
        <v>0</v>
      </c>
      <c r="AB6143">
        <v>0</v>
      </c>
      <c r="AC6143">
        <v>0</v>
      </c>
      <c r="AD6143">
        <v>0</v>
      </c>
      <c r="AE6143">
        <v>31.087459703126402</v>
      </c>
    </row>
    <row r="6144" spans="1:31" x14ac:dyDescent="0.25">
      <c r="A6144">
        <v>1883666</v>
      </c>
      <c r="B6144">
        <v>1</v>
      </c>
      <c r="C6144" t="s">
        <v>80</v>
      </c>
      <c r="D6144" t="s">
        <v>103</v>
      </c>
      <c r="E6144" t="s">
        <v>146</v>
      </c>
      <c r="F6144" t="s">
        <v>9307</v>
      </c>
      <c r="G6144" t="s">
        <v>148</v>
      </c>
      <c r="H6144" t="s">
        <v>143</v>
      </c>
      <c r="I6144" t="s">
        <v>135</v>
      </c>
      <c r="J6144" t="s">
        <v>136</v>
      </c>
      <c r="K6144" t="s">
        <v>137</v>
      </c>
      <c r="L6144" t="s">
        <v>17487</v>
      </c>
      <c r="M6144" t="s">
        <v>17488</v>
      </c>
      <c r="N6144">
        <v>1.798888888</v>
      </c>
      <c r="O6144">
        <v>0</v>
      </c>
      <c r="P6144">
        <v>281</v>
      </c>
      <c r="Q6144">
        <v>0</v>
      </c>
      <c r="R6144">
        <v>2</v>
      </c>
      <c r="S6144">
        <v>0</v>
      </c>
      <c r="T6144">
        <v>25</v>
      </c>
      <c r="U6144">
        <v>0</v>
      </c>
      <c r="V6144">
        <v>0</v>
      </c>
      <c r="W6144">
        <v>0</v>
      </c>
      <c r="X6144">
        <v>143.25820609902908</v>
      </c>
      <c r="Y6144">
        <v>0</v>
      </c>
      <c r="Z6144">
        <v>0.101134967420745</v>
      </c>
      <c r="AA6144">
        <v>0</v>
      </c>
      <c r="AB6144">
        <v>20.437818711442457</v>
      </c>
      <c r="AC6144">
        <v>0</v>
      </c>
      <c r="AD6144">
        <v>0</v>
      </c>
      <c r="AE6144">
        <v>163.79715977789226</v>
      </c>
    </row>
    <row r="6145" spans="1:31" x14ac:dyDescent="0.25">
      <c r="A6145">
        <v>1883480</v>
      </c>
      <c r="B6145">
        <v>1</v>
      </c>
      <c r="C6145" t="s">
        <v>80</v>
      </c>
      <c r="D6145" t="s">
        <v>90</v>
      </c>
      <c r="E6145" t="s">
        <v>146</v>
      </c>
      <c r="F6145" t="s">
        <v>17489</v>
      </c>
      <c r="G6145" t="s">
        <v>148</v>
      </c>
      <c r="H6145" t="s">
        <v>143</v>
      </c>
      <c r="I6145" t="s">
        <v>135</v>
      </c>
      <c r="J6145" t="s">
        <v>136</v>
      </c>
      <c r="K6145" t="s">
        <v>137</v>
      </c>
      <c r="L6145" t="s">
        <v>17490</v>
      </c>
      <c r="M6145" t="s">
        <v>17491</v>
      </c>
      <c r="N6145">
        <v>3.7741666660000002</v>
      </c>
      <c r="O6145">
        <v>0</v>
      </c>
      <c r="P6145">
        <v>66</v>
      </c>
      <c r="Q6145">
        <v>0</v>
      </c>
      <c r="R6145">
        <v>0</v>
      </c>
      <c r="S6145">
        <v>0</v>
      </c>
      <c r="T6145">
        <v>43</v>
      </c>
      <c r="U6145">
        <v>0</v>
      </c>
      <c r="V6145">
        <v>0</v>
      </c>
      <c r="W6145">
        <v>0</v>
      </c>
      <c r="X6145">
        <v>73.638596226809113</v>
      </c>
      <c r="Y6145">
        <v>0</v>
      </c>
      <c r="Z6145">
        <v>0</v>
      </c>
      <c r="AA6145">
        <v>0</v>
      </c>
      <c r="AB6145">
        <v>100.75775488850167</v>
      </c>
      <c r="AC6145">
        <v>0</v>
      </c>
      <c r="AD6145">
        <v>0</v>
      </c>
      <c r="AE6145">
        <v>174.39635111531078</v>
      </c>
    </row>
    <row r="6146" spans="1:31" x14ac:dyDescent="0.25">
      <c r="A6146">
        <v>1883812</v>
      </c>
      <c r="B6146">
        <v>1</v>
      </c>
      <c r="C6146" t="s">
        <v>81</v>
      </c>
      <c r="D6146" t="s">
        <v>118</v>
      </c>
      <c r="E6146" t="s">
        <v>146</v>
      </c>
      <c r="F6146" t="s">
        <v>1283</v>
      </c>
      <c r="G6146" t="s">
        <v>148</v>
      </c>
      <c r="H6146" t="s">
        <v>143</v>
      </c>
      <c r="I6146" t="s">
        <v>135</v>
      </c>
      <c r="J6146" t="s">
        <v>136</v>
      </c>
      <c r="K6146" t="s">
        <v>137</v>
      </c>
      <c r="L6146" t="s">
        <v>17492</v>
      </c>
      <c r="M6146" t="s">
        <v>17493</v>
      </c>
      <c r="N6146">
        <v>3.7352777769999999</v>
      </c>
      <c r="O6146">
        <v>0</v>
      </c>
      <c r="P6146">
        <v>1</v>
      </c>
      <c r="Q6146">
        <v>0</v>
      </c>
      <c r="R6146">
        <v>0</v>
      </c>
      <c r="S6146">
        <v>0</v>
      </c>
      <c r="T6146">
        <v>0</v>
      </c>
      <c r="U6146">
        <v>0</v>
      </c>
      <c r="V6146">
        <v>0</v>
      </c>
      <c r="W6146">
        <v>0</v>
      </c>
      <c r="X6146">
        <v>0.54147024046337311</v>
      </c>
      <c r="Y6146">
        <v>0</v>
      </c>
      <c r="Z6146">
        <v>0</v>
      </c>
      <c r="AA6146">
        <v>0</v>
      </c>
      <c r="AB6146">
        <v>0</v>
      </c>
      <c r="AC6146">
        <v>0</v>
      </c>
      <c r="AD6146">
        <v>0</v>
      </c>
      <c r="AE6146">
        <v>0.54147024046337311</v>
      </c>
    </row>
    <row r="6147" spans="1:31" x14ac:dyDescent="0.25">
      <c r="A6147">
        <v>1883125</v>
      </c>
      <c r="B6147">
        <v>1</v>
      </c>
      <c r="C6147" t="s">
        <v>81</v>
      </c>
      <c r="D6147" t="s">
        <v>127</v>
      </c>
      <c r="E6147" t="s">
        <v>131</v>
      </c>
      <c r="F6147" t="s">
        <v>7091</v>
      </c>
      <c r="G6147" t="s">
        <v>133</v>
      </c>
      <c r="H6147" t="s">
        <v>134</v>
      </c>
      <c r="I6147" t="s">
        <v>135</v>
      </c>
      <c r="J6147" t="s">
        <v>136</v>
      </c>
      <c r="K6147" t="s">
        <v>137</v>
      </c>
      <c r="L6147" t="s">
        <v>17494</v>
      </c>
      <c r="M6147" t="s">
        <v>17495</v>
      </c>
      <c r="N6147">
        <v>4.2102777769999999</v>
      </c>
      <c r="O6147">
        <v>0</v>
      </c>
      <c r="P6147">
        <v>764</v>
      </c>
      <c r="Q6147">
        <v>17</v>
      </c>
      <c r="R6147">
        <v>31</v>
      </c>
      <c r="S6147">
        <v>2</v>
      </c>
      <c r="T6147">
        <v>79</v>
      </c>
      <c r="U6147">
        <v>0</v>
      </c>
      <c r="V6147">
        <v>0</v>
      </c>
      <c r="W6147">
        <v>0</v>
      </c>
      <c r="X6147">
        <v>453.61933107921323</v>
      </c>
      <c r="Y6147">
        <v>152.86545725248286</v>
      </c>
      <c r="Z6147">
        <v>44.30887794544072</v>
      </c>
      <c r="AA6147">
        <v>16.028141155350383</v>
      </c>
      <c r="AB6147">
        <v>183.20455136645043</v>
      </c>
      <c r="AC6147">
        <v>0</v>
      </c>
      <c r="AD6147">
        <v>0</v>
      </c>
      <c r="AE6147">
        <v>850.02635879893762</v>
      </c>
    </row>
    <row r="6148" spans="1:31" x14ac:dyDescent="0.25">
      <c r="A6148">
        <v>1883766</v>
      </c>
      <c r="B6148">
        <v>1</v>
      </c>
      <c r="C6148" t="s">
        <v>80</v>
      </c>
      <c r="D6148" t="s">
        <v>99</v>
      </c>
      <c r="E6148" t="s">
        <v>140</v>
      </c>
      <c r="F6148" t="s">
        <v>17496</v>
      </c>
      <c r="G6148" t="s">
        <v>163</v>
      </c>
      <c r="H6148" t="s">
        <v>143</v>
      </c>
      <c r="I6148" t="s">
        <v>135</v>
      </c>
      <c r="J6148" t="s">
        <v>136</v>
      </c>
      <c r="K6148" t="s">
        <v>137</v>
      </c>
      <c r="L6148" t="s">
        <v>17497</v>
      </c>
      <c r="M6148" t="s">
        <v>17498</v>
      </c>
      <c r="N6148">
        <v>2.2833333329999999</v>
      </c>
      <c r="O6148">
        <v>0</v>
      </c>
      <c r="P6148">
        <v>1</v>
      </c>
      <c r="Q6148">
        <v>0</v>
      </c>
      <c r="R6148">
        <v>0</v>
      </c>
      <c r="S6148">
        <v>0</v>
      </c>
      <c r="T6148">
        <v>0</v>
      </c>
      <c r="U6148">
        <v>0</v>
      </c>
      <c r="V6148">
        <v>0</v>
      </c>
      <c r="W6148">
        <v>0</v>
      </c>
      <c r="X6148">
        <v>0</v>
      </c>
      <c r="Y6148">
        <v>0</v>
      </c>
      <c r="Z6148">
        <v>0</v>
      </c>
      <c r="AA6148">
        <v>0</v>
      </c>
      <c r="AB6148">
        <v>0</v>
      </c>
      <c r="AC6148">
        <v>0</v>
      </c>
      <c r="AD6148">
        <v>0</v>
      </c>
      <c r="AE6148">
        <v>0</v>
      </c>
    </row>
    <row r="6149" spans="1:31" x14ac:dyDescent="0.25">
      <c r="A6149">
        <v>1883743</v>
      </c>
      <c r="B6149">
        <v>1</v>
      </c>
      <c r="C6149" t="s">
        <v>80</v>
      </c>
      <c r="D6149" t="s">
        <v>82</v>
      </c>
      <c r="E6149" t="s">
        <v>140</v>
      </c>
      <c r="F6149" t="s">
        <v>17499</v>
      </c>
      <c r="G6149" t="s">
        <v>200</v>
      </c>
      <c r="H6149" t="s">
        <v>143</v>
      </c>
      <c r="I6149" t="s">
        <v>135</v>
      </c>
      <c r="J6149" t="s">
        <v>136</v>
      </c>
      <c r="K6149" t="s">
        <v>137</v>
      </c>
      <c r="L6149" t="s">
        <v>17500</v>
      </c>
      <c r="M6149" t="s">
        <v>17501</v>
      </c>
      <c r="N6149">
        <v>3.94</v>
      </c>
      <c r="O6149">
        <v>0</v>
      </c>
      <c r="P6149">
        <v>3</v>
      </c>
      <c r="Q6149">
        <v>0</v>
      </c>
      <c r="R6149">
        <v>0</v>
      </c>
      <c r="S6149">
        <v>0</v>
      </c>
      <c r="T6149">
        <v>1</v>
      </c>
      <c r="U6149">
        <v>0</v>
      </c>
      <c r="V6149">
        <v>0</v>
      </c>
      <c r="W6149">
        <v>0</v>
      </c>
      <c r="X6149">
        <v>3.7217332273728134</v>
      </c>
      <c r="Y6149">
        <v>0</v>
      </c>
      <c r="Z6149">
        <v>0</v>
      </c>
      <c r="AA6149">
        <v>0</v>
      </c>
      <c r="AB6149">
        <v>8.3478467560680003E-2</v>
      </c>
      <c r="AC6149">
        <v>0</v>
      </c>
      <c r="AD6149">
        <v>0</v>
      </c>
      <c r="AE6149">
        <v>3.8052116949334933</v>
      </c>
    </row>
    <row r="6150" spans="1:31" x14ac:dyDescent="0.25">
      <c r="A6150">
        <v>1883497</v>
      </c>
      <c r="B6150">
        <v>1</v>
      </c>
      <c r="C6150" t="s">
        <v>80</v>
      </c>
      <c r="D6150" t="s">
        <v>82</v>
      </c>
      <c r="E6150" t="s">
        <v>222</v>
      </c>
      <c r="F6150" t="s">
        <v>15691</v>
      </c>
      <c r="G6150" t="s">
        <v>148</v>
      </c>
      <c r="H6150" t="s">
        <v>143</v>
      </c>
      <c r="I6150" t="s">
        <v>135</v>
      </c>
      <c r="J6150" t="s">
        <v>136</v>
      </c>
      <c r="K6150" t="s">
        <v>137</v>
      </c>
      <c r="L6150" t="s">
        <v>17502</v>
      </c>
      <c r="M6150" t="s">
        <v>17503</v>
      </c>
      <c r="N6150">
        <v>1.251944444</v>
      </c>
      <c r="O6150">
        <v>0</v>
      </c>
      <c r="P6150">
        <v>96</v>
      </c>
      <c r="Q6150">
        <v>0</v>
      </c>
      <c r="R6150">
        <v>0</v>
      </c>
      <c r="S6150">
        <v>0</v>
      </c>
      <c r="T6150">
        <v>37</v>
      </c>
      <c r="U6150">
        <v>0</v>
      </c>
      <c r="V6150">
        <v>0</v>
      </c>
      <c r="W6150">
        <v>0</v>
      </c>
      <c r="X6150">
        <v>42.074592590818057</v>
      </c>
      <c r="Y6150">
        <v>0</v>
      </c>
      <c r="Z6150">
        <v>0</v>
      </c>
      <c r="AA6150">
        <v>0</v>
      </c>
      <c r="AB6150">
        <v>86.087108937049592</v>
      </c>
      <c r="AC6150">
        <v>0</v>
      </c>
      <c r="AD6150">
        <v>0</v>
      </c>
      <c r="AE6150">
        <v>128.16170152786765</v>
      </c>
    </row>
    <row r="6151" spans="1:31" x14ac:dyDescent="0.25">
      <c r="A6151">
        <v>1883875</v>
      </c>
      <c r="B6151">
        <v>1</v>
      </c>
      <c r="C6151" t="s">
        <v>81</v>
      </c>
      <c r="D6151" t="s">
        <v>121</v>
      </c>
      <c r="E6151" t="s">
        <v>169</v>
      </c>
      <c r="F6151" t="s">
        <v>514</v>
      </c>
      <c r="G6151" t="s">
        <v>183</v>
      </c>
      <c r="H6151" t="s">
        <v>143</v>
      </c>
      <c r="I6151" t="s">
        <v>135</v>
      </c>
      <c r="J6151" t="s">
        <v>136</v>
      </c>
      <c r="K6151" t="s">
        <v>137</v>
      </c>
      <c r="L6151" t="s">
        <v>17504</v>
      </c>
      <c r="M6151" t="s">
        <v>17505</v>
      </c>
      <c r="N6151">
        <v>2.1349999999999998</v>
      </c>
      <c r="O6151">
        <v>0</v>
      </c>
      <c r="P6151">
        <v>17</v>
      </c>
      <c r="Q6151">
        <v>0</v>
      </c>
      <c r="R6151">
        <v>5</v>
      </c>
      <c r="S6151">
        <v>0</v>
      </c>
      <c r="T6151">
        <v>1</v>
      </c>
      <c r="U6151">
        <v>0</v>
      </c>
      <c r="V6151">
        <v>0</v>
      </c>
      <c r="W6151">
        <v>0</v>
      </c>
      <c r="X6151">
        <v>9.5209815919390195</v>
      </c>
      <c r="Y6151">
        <v>0</v>
      </c>
      <c r="Z6151">
        <v>3.8207142369340112</v>
      </c>
      <c r="AA6151">
        <v>0</v>
      </c>
      <c r="AB6151">
        <v>9.7866496887360002E-2</v>
      </c>
      <c r="AC6151">
        <v>0</v>
      </c>
      <c r="AD6151">
        <v>0</v>
      </c>
      <c r="AE6151">
        <v>13.43956232576039</v>
      </c>
    </row>
    <row r="6152" spans="1:31" x14ac:dyDescent="0.25">
      <c r="A6152">
        <v>1883188</v>
      </c>
      <c r="B6152">
        <v>1</v>
      </c>
      <c r="C6152" t="s">
        <v>81</v>
      </c>
      <c r="D6152" t="s">
        <v>128</v>
      </c>
      <c r="E6152" t="s">
        <v>146</v>
      </c>
      <c r="F6152" t="s">
        <v>17506</v>
      </c>
      <c r="G6152" t="s">
        <v>148</v>
      </c>
      <c r="H6152" t="s">
        <v>143</v>
      </c>
      <c r="I6152" t="s">
        <v>135</v>
      </c>
      <c r="J6152" t="s">
        <v>136</v>
      </c>
      <c r="K6152" t="s">
        <v>137</v>
      </c>
      <c r="L6152" t="s">
        <v>17507</v>
      </c>
      <c r="M6152" t="s">
        <v>17508</v>
      </c>
      <c r="N6152">
        <v>2.6016666659999999</v>
      </c>
      <c r="O6152">
        <v>0</v>
      </c>
      <c r="P6152">
        <v>36</v>
      </c>
      <c r="Q6152">
        <v>0</v>
      </c>
      <c r="R6152">
        <v>0</v>
      </c>
      <c r="S6152">
        <v>0</v>
      </c>
      <c r="T6152">
        <v>0</v>
      </c>
      <c r="U6152">
        <v>0</v>
      </c>
      <c r="V6152">
        <v>0</v>
      </c>
      <c r="W6152">
        <v>0</v>
      </c>
      <c r="X6152">
        <v>20.626919487230527</v>
      </c>
      <c r="Y6152">
        <v>0</v>
      </c>
      <c r="Z6152">
        <v>0</v>
      </c>
      <c r="AA6152">
        <v>0</v>
      </c>
      <c r="AB6152">
        <v>0</v>
      </c>
      <c r="AC6152">
        <v>0</v>
      </c>
      <c r="AD6152">
        <v>0</v>
      </c>
      <c r="AE6152">
        <v>20.626919487230527</v>
      </c>
    </row>
    <row r="6153" spans="1:31" x14ac:dyDescent="0.25">
      <c r="A6153">
        <v>1883434</v>
      </c>
      <c r="B6153">
        <v>1</v>
      </c>
      <c r="C6153" t="s">
        <v>80</v>
      </c>
      <c r="D6153" t="s">
        <v>84</v>
      </c>
      <c r="E6153" t="s">
        <v>222</v>
      </c>
      <c r="F6153" t="s">
        <v>17509</v>
      </c>
      <c r="G6153" t="s">
        <v>663</v>
      </c>
      <c r="H6153" t="s">
        <v>143</v>
      </c>
      <c r="I6153" t="s">
        <v>135</v>
      </c>
      <c r="J6153" t="s">
        <v>136</v>
      </c>
      <c r="K6153" t="s">
        <v>137</v>
      </c>
      <c r="L6153" t="s">
        <v>17510</v>
      </c>
      <c r="M6153" t="s">
        <v>17511</v>
      </c>
      <c r="N6153">
        <v>1.7222222220000001</v>
      </c>
      <c r="O6153">
        <v>0</v>
      </c>
      <c r="P6153">
        <v>135</v>
      </c>
      <c r="Q6153">
        <v>0</v>
      </c>
      <c r="R6153">
        <v>0</v>
      </c>
      <c r="S6153">
        <v>0</v>
      </c>
      <c r="T6153">
        <v>1</v>
      </c>
      <c r="U6153">
        <v>0</v>
      </c>
      <c r="V6153">
        <v>0</v>
      </c>
      <c r="W6153">
        <v>0</v>
      </c>
      <c r="X6153">
        <v>60.237429902078517</v>
      </c>
      <c r="Y6153">
        <v>0</v>
      </c>
      <c r="Z6153">
        <v>0</v>
      </c>
      <c r="AA6153">
        <v>0</v>
      </c>
      <c r="AB6153">
        <v>0.8006594018333868</v>
      </c>
      <c r="AC6153">
        <v>0</v>
      </c>
      <c r="AD6153">
        <v>0</v>
      </c>
      <c r="AE6153">
        <v>61.038089303911903</v>
      </c>
    </row>
    <row r="6154" spans="1:31" x14ac:dyDescent="0.25">
      <c r="A6154">
        <v>1883829</v>
      </c>
      <c r="B6154">
        <v>1</v>
      </c>
      <c r="C6154" t="s">
        <v>80</v>
      </c>
      <c r="D6154" t="s">
        <v>93</v>
      </c>
      <c r="E6154" t="s">
        <v>140</v>
      </c>
      <c r="F6154" t="s">
        <v>17512</v>
      </c>
      <c r="G6154" t="s">
        <v>163</v>
      </c>
      <c r="H6154" t="s">
        <v>143</v>
      </c>
      <c r="I6154" t="s">
        <v>135</v>
      </c>
      <c r="J6154" t="s">
        <v>136</v>
      </c>
      <c r="K6154" t="s">
        <v>137</v>
      </c>
      <c r="L6154" t="s">
        <v>17513</v>
      </c>
      <c r="M6154" t="s">
        <v>17514</v>
      </c>
      <c r="N6154">
        <v>3.9016666660000001</v>
      </c>
      <c r="O6154">
        <v>0</v>
      </c>
      <c r="P6154">
        <v>0</v>
      </c>
      <c r="Q6154">
        <v>0</v>
      </c>
      <c r="R6154">
        <v>1</v>
      </c>
      <c r="S6154">
        <v>0</v>
      </c>
      <c r="T6154">
        <v>0</v>
      </c>
      <c r="U6154">
        <v>0</v>
      </c>
      <c r="V6154">
        <v>0</v>
      </c>
      <c r="W6154">
        <v>0</v>
      </c>
      <c r="X6154">
        <v>0</v>
      </c>
      <c r="Y6154">
        <v>0</v>
      </c>
      <c r="Z6154">
        <v>0.47794512177400506</v>
      </c>
      <c r="AA6154">
        <v>0</v>
      </c>
      <c r="AB6154">
        <v>0</v>
      </c>
      <c r="AC6154">
        <v>0</v>
      </c>
      <c r="AD6154">
        <v>0</v>
      </c>
      <c r="AE6154">
        <v>0.47794512177400506</v>
      </c>
    </row>
    <row r="6155" spans="1:31" x14ac:dyDescent="0.25">
      <c r="A6155">
        <v>1883182</v>
      </c>
      <c r="B6155">
        <v>1</v>
      </c>
      <c r="C6155" t="s">
        <v>81</v>
      </c>
      <c r="D6155" t="s">
        <v>123</v>
      </c>
      <c r="E6155" t="s">
        <v>140</v>
      </c>
      <c r="F6155" t="s">
        <v>17515</v>
      </c>
      <c r="G6155" t="s">
        <v>163</v>
      </c>
      <c r="H6155" t="s">
        <v>143</v>
      </c>
      <c r="I6155" t="s">
        <v>135</v>
      </c>
      <c r="J6155" t="s">
        <v>136</v>
      </c>
      <c r="K6155" t="s">
        <v>137</v>
      </c>
      <c r="L6155" t="s">
        <v>17516</v>
      </c>
      <c r="M6155" t="s">
        <v>17517</v>
      </c>
      <c r="N6155">
        <v>2.3738888880000002</v>
      </c>
      <c r="O6155">
        <v>0</v>
      </c>
      <c r="P6155">
        <v>2</v>
      </c>
      <c r="Q6155">
        <v>0</v>
      </c>
      <c r="R6155">
        <v>0</v>
      </c>
      <c r="S6155">
        <v>0</v>
      </c>
      <c r="T6155">
        <v>1</v>
      </c>
      <c r="U6155">
        <v>0</v>
      </c>
      <c r="V6155">
        <v>0</v>
      </c>
      <c r="W6155">
        <v>0</v>
      </c>
      <c r="X6155">
        <v>0.46337638758202171</v>
      </c>
      <c r="Y6155">
        <v>0</v>
      </c>
      <c r="Z6155">
        <v>0</v>
      </c>
      <c r="AA6155">
        <v>0</v>
      </c>
      <c r="AB6155">
        <v>4.8743677959365295</v>
      </c>
      <c r="AC6155">
        <v>0</v>
      </c>
      <c r="AD6155">
        <v>0</v>
      </c>
      <c r="AE6155">
        <v>5.3377441835185513</v>
      </c>
    </row>
    <row r="6156" spans="1:31" x14ac:dyDescent="0.25">
      <c r="A6156">
        <v>1883348</v>
      </c>
      <c r="B6156">
        <v>1</v>
      </c>
      <c r="C6156" t="s">
        <v>81</v>
      </c>
      <c r="D6156" t="s">
        <v>112</v>
      </c>
      <c r="E6156" t="s">
        <v>158</v>
      </c>
      <c r="F6156" t="s">
        <v>17518</v>
      </c>
      <c r="G6156" t="s">
        <v>219</v>
      </c>
      <c r="H6156" t="s">
        <v>134</v>
      </c>
      <c r="I6156" t="s">
        <v>135</v>
      </c>
      <c r="J6156" t="s">
        <v>136</v>
      </c>
      <c r="K6156" t="s">
        <v>137</v>
      </c>
      <c r="L6156" t="s">
        <v>17519</v>
      </c>
      <c r="M6156" t="s">
        <v>17520</v>
      </c>
      <c r="N6156">
        <v>2.9480555549999998</v>
      </c>
      <c r="O6156">
        <v>0</v>
      </c>
      <c r="P6156">
        <v>2</v>
      </c>
      <c r="Q6156">
        <v>4</v>
      </c>
      <c r="R6156">
        <v>6</v>
      </c>
      <c r="S6156">
        <v>0</v>
      </c>
      <c r="T6156">
        <v>0</v>
      </c>
      <c r="U6156">
        <v>0</v>
      </c>
      <c r="V6156">
        <v>0</v>
      </c>
      <c r="W6156">
        <v>0</v>
      </c>
      <c r="X6156">
        <v>1.9502345292660208</v>
      </c>
      <c r="Y6156">
        <v>49.737333187093661</v>
      </c>
      <c r="Z6156">
        <v>109.63475695276902</v>
      </c>
      <c r="AA6156">
        <v>0</v>
      </c>
      <c r="AB6156">
        <v>0</v>
      </c>
      <c r="AC6156">
        <v>0</v>
      </c>
      <c r="AD6156">
        <v>0</v>
      </c>
      <c r="AE6156">
        <v>161.3223246691287</v>
      </c>
    </row>
    <row r="6157" spans="1:31" x14ac:dyDescent="0.25">
      <c r="A6157">
        <v>1883374</v>
      </c>
      <c r="B6157">
        <v>1</v>
      </c>
      <c r="C6157" t="s">
        <v>80</v>
      </c>
      <c r="D6157" t="s">
        <v>101</v>
      </c>
      <c r="E6157" t="s">
        <v>222</v>
      </c>
      <c r="F6157" t="s">
        <v>16594</v>
      </c>
      <c r="G6157" t="s">
        <v>148</v>
      </c>
      <c r="H6157" t="s">
        <v>143</v>
      </c>
      <c r="I6157" t="s">
        <v>135</v>
      </c>
      <c r="J6157" t="s">
        <v>136</v>
      </c>
      <c r="K6157" t="s">
        <v>137</v>
      </c>
      <c r="L6157" t="s">
        <v>17521</v>
      </c>
      <c r="M6157" t="s">
        <v>17522</v>
      </c>
      <c r="N6157">
        <v>2.5563888879999999</v>
      </c>
      <c r="O6157">
        <v>0</v>
      </c>
      <c r="P6157">
        <v>110</v>
      </c>
      <c r="Q6157">
        <v>0</v>
      </c>
      <c r="R6157">
        <v>0</v>
      </c>
      <c r="S6157">
        <v>0</v>
      </c>
      <c r="T6157">
        <v>48</v>
      </c>
      <c r="U6157">
        <v>0</v>
      </c>
      <c r="V6157">
        <v>0</v>
      </c>
      <c r="W6157">
        <v>0</v>
      </c>
      <c r="X6157">
        <v>58.088660479777197</v>
      </c>
      <c r="Y6157">
        <v>0</v>
      </c>
      <c r="Z6157">
        <v>0</v>
      </c>
      <c r="AA6157">
        <v>0</v>
      </c>
      <c r="AB6157">
        <v>320.35721132229196</v>
      </c>
      <c r="AC6157">
        <v>0</v>
      </c>
      <c r="AD6157">
        <v>0</v>
      </c>
      <c r="AE6157">
        <v>378.44587180206918</v>
      </c>
    </row>
    <row r="6158" spans="1:31" x14ac:dyDescent="0.25">
      <c r="A6158">
        <v>1883872</v>
      </c>
      <c r="B6158">
        <v>1</v>
      </c>
      <c r="C6158" t="s">
        <v>81</v>
      </c>
      <c r="D6158" t="s">
        <v>120</v>
      </c>
      <c r="E6158" t="s">
        <v>140</v>
      </c>
      <c r="F6158" t="s">
        <v>17523</v>
      </c>
      <c r="G6158" t="s">
        <v>163</v>
      </c>
      <c r="H6158" t="s">
        <v>143</v>
      </c>
      <c r="I6158" t="s">
        <v>135</v>
      </c>
      <c r="J6158" t="s">
        <v>136</v>
      </c>
      <c r="K6158" t="s">
        <v>137</v>
      </c>
      <c r="L6158" t="s">
        <v>17524</v>
      </c>
      <c r="M6158" t="s">
        <v>17525</v>
      </c>
      <c r="N6158">
        <v>1.313055555</v>
      </c>
      <c r="O6158">
        <v>0</v>
      </c>
      <c r="P6158">
        <v>1</v>
      </c>
      <c r="Q6158">
        <v>0</v>
      </c>
      <c r="R6158">
        <v>0</v>
      </c>
      <c r="S6158">
        <v>0</v>
      </c>
      <c r="T6158">
        <v>0</v>
      </c>
      <c r="U6158">
        <v>0</v>
      </c>
      <c r="V6158">
        <v>0</v>
      </c>
      <c r="W6158">
        <v>0</v>
      </c>
      <c r="X6158">
        <v>0.13707001761794668</v>
      </c>
      <c r="Y6158">
        <v>0</v>
      </c>
      <c r="Z6158">
        <v>0</v>
      </c>
      <c r="AA6158">
        <v>0</v>
      </c>
      <c r="AB6158">
        <v>0</v>
      </c>
      <c r="AC6158">
        <v>0</v>
      </c>
      <c r="AD6158">
        <v>0</v>
      </c>
      <c r="AE6158">
        <v>0.13707001761794668</v>
      </c>
    </row>
    <row r="6159" spans="1:31" x14ac:dyDescent="0.25">
      <c r="A6159">
        <v>1883225</v>
      </c>
      <c r="B6159">
        <v>1</v>
      </c>
      <c r="C6159" t="s">
        <v>81</v>
      </c>
      <c r="D6159" t="s">
        <v>120</v>
      </c>
      <c r="E6159" t="s">
        <v>169</v>
      </c>
      <c r="F6159" t="s">
        <v>17526</v>
      </c>
      <c r="G6159" t="s">
        <v>1124</v>
      </c>
      <c r="H6159" t="s">
        <v>143</v>
      </c>
      <c r="I6159" t="s">
        <v>135</v>
      </c>
      <c r="J6159" t="s">
        <v>136</v>
      </c>
      <c r="K6159" t="s">
        <v>137</v>
      </c>
      <c r="L6159" t="s">
        <v>17527</v>
      </c>
      <c r="M6159" t="s">
        <v>17528</v>
      </c>
      <c r="N6159">
        <v>1.3038888879999999</v>
      </c>
      <c r="O6159">
        <v>0</v>
      </c>
      <c r="P6159">
        <v>0</v>
      </c>
      <c r="Q6159">
        <v>0</v>
      </c>
      <c r="R6159">
        <v>4</v>
      </c>
      <c r="S6159">
        <v>0</v>
      </c>
      <c r="T6159">
        <v>1</v>
      </c>
      <c r="U6159">
        <v>0</v>
      </c>
      <c r="V6159">
        <v>0</v>
      </c>
      <c r="W6159">
        <v>0</v>
      </c>
      <c r="X6159">
        <v>0</v>
      </c>
      <c r="Y6159">
        <v>0</v>
      </c>
      <c r="Z6159">
        <v>38.137624702861785</v>
      </c>
      <c r="AA6159">
        <v>0</v>
      </c>
      <c r="AB6159">
        <v>22.457498440388367</v>
      </c>
      <c r="AC6159">
        <v>0</v>
      </c>
      <c r="AD6159">
        <v>0</v>
      </c>
      <c r="AE6159">
        <v>60.595123143250149</v>
      </c>
    </row>
    <row r="6160" spans="1:31" x14ac:dyDescent="0.25">
      <c r="A6160">
        <v>1883723</v>
      </c>
      <c r="B6160">
        <v>1</v>
      </c>
      <c r="C6160" t="s">
        <v>80</v>
      </c>
      <c r="D6160" t="s">
        <v>96</v>
      </c>
      <c r="E6160" t="s">
        <v>222</v>
      </c>
      <c r="F6160" t="s">
        <v>17529</v>
      </c>
      <c r="G6160" t="s">
        <v>663</v>
      </c>
      <c r="H6160" t="s">
        <v>143</v>
      </c>
      <c r="I6160" t="s">
        <v>135</v>
      </c>
      <c r="J6160" t="s">
        <v>136</v>
      </c>
      <c r="K6160" t="s">
        <v>137</v>
      </c>
      <c r="L6160" t="s">
        <v>17530</v>
      </c>
      <c r="M6160" t="s">
        <v>17531</v>
      </c>
      <c r="N6160">
        <v>1.9608333330000001</v>
      </c>
      <c r="O6160">
        <v>0</v>
      </c>
      <c r="P6160">
        <v>36</v>
      </c>
      <c r="Q6160">
        <v>0</v>
      </c>
      <c r="R6160">
        <v>0</v>
      </c>
      <c r="S6160">
        <v>0</v>
      </c>
      <c r="T6160">
        <v>11</v>
      </c>
      <c r="U6160">
        <v>0</v>
      </c>
      <c r="V6160">
        <v>0</v>
      </c>
      <c r="W6160">
        <v>0</v>
      </c>
      <c r="X6160">
        <v>27.529238081239722</v>
      </c>
      <c r="Y6160">
        <v>0</v>
      </c>
      <c r="Z6160">
        <v>0</v>
      </c>
      <c r="AA6160">
        <v>0</v>
      </c>
      <c r="AB6160">
        <v>88.410343173470764</v>
      </c>
      <c r="AC6160">
        <v>0</v>
      </c>
      <c r="AD6160">
        <v>0</v>
      </c>
      <c r="AE6160">
        <v>115.93958125471049</v>
      </c>
    </row>
    <row r="6161" spans="1:31" x14ac:dyDescent="0.25">
      <c r="A6161">
        <v>1883105</v>
      </c>
      <c r="B6161">
        <v>1</v>
      </c>
      <c r="C6161" t="s">
        <v>81</v>
      </c>
      <c r="D6161" t="s">
        <v>112</v>
      </c>
      <c r="E6161" t="s">
        <v>158</v>
      </c>
      <c r="F6161" t="s">
        <v>15519</v>
      </c>
      <c r="G6161" t="s">
        <v>133</v>
      </c>
      <c r="H6161" t="s">
        <v>134</v>
      </c>
      <c r="I6161" t="s">
        <v>135</v>
      </c>
      <c r="J6161" t="s">
        <v>136</v>
      </c>
      <c r="K6161" t="s">
        <v>137</v>
      </c>
      <c r="L6161" t="s">
        <v>17532</v>
      </c>
      <c r="M6161" t="s">
        <v>17533</v>
      </c>
      <c r="N6161">
        <v>0.87749999999999995</v>
      </c>
      <c r="O6161">
        <v>0</v>
      </c>
      <c r="P6161">
        <v>541</v>
      </c>
      <c r="Q6161">
        <v>0</v>
      </c>
      <c r="R6161">
        <v>11</v>
      </c>
      <c r="S6161">
        <v>0</v>
      </c>
      <c r="T6161">
        <v>64</v>
      </c>
      <c r="U6161">
        <v>0</v>
      </c>
      <c r="V6161">
        <v>0</v>
      </c>
      <c r="W6161">
        <v>0</v>
      </c>
      <c r="X6161">
        <v>88.299796288486448</v>
      </c>
      <c r="Y6161">
        <v>0</v>
      </c>
      <c r="Z6161">
        <v>56.432682401002488</v>
      </c>
      <c r="AA6161">
        <v>0</v>
      </c>
      <c r="AB6161">
        <v>16.212765172637223</v>
      </c>
      <c r="AC6161">
        <v>0</v>
      </c>
      <c r="AD6161">
        <v>0</v>
      </c>
      <c r="AE6161">
        <v>160.94524386212618</v>
      </c>
    </row>
    <row r="6162" spans="1:31" x14ac:dyDescent="0.25">
      <c r="A6162">
        <v>1883852</v>
      </c>
      <c r="B6162">
        <v>1</v>
      </c>
      <c r="C6162" t="s">
        <v>81</v>
      </c>
      <c r="D6162" t="s">
        <v>128</v>
      </c>
      <c r="E6162" t="s">
        <v>146</v>
      </c>
      <c r="F6162" t="s">
        <v>17534</v>
      </c>
      <c r="G6162" t="s">
        <v>624</v>
      </c>
      <c r="H6162" t="s">
        <v>143</v>
      </c>
      <c r="I6162" t="s">
        <v>135</v>
      </c>
      <c r="J6162" t="s">
        <v>136</v>
      </c>
      <c r="K6162" t="s">
        <v>137</v>
      </c>
      <c r="L6162" t="s">
        <v>17535</v>
      </c>
      <c r="M6162" t="s">
        <v>17536</v>
      </c>
      <c r="N6162">
        <v>3.6769444440000001</v>
      </c>
      <c r="O6162">
        <v>0</v>
      </c>
      <c r="P6162">
        <v>105</v>
      </c>
      <c r="Q6162">
        <v>0</v>
      </c>
      <c r="R6162">
        <v>0</v>
      </c>
      <c r="S6162">
        <v>0</v>
      </c>
      <c r="T6162">
        <v>5</v>
      </c>
      <c r="U6162">
        <v>0</v>
      </c>
      <c r="V6162">
        <v>0</v>
      </c>
      <c r="W6162">
        <v>0</v>
      </c>
      <c r="X6162">
        <v>89.510789499637539</v>
      </c>
      <c r="Y6162">
        <v>0</v>
      </c>
      <c r="Z6162">
        <v>0</v>
      </c>
      <c r="AA6162">
        <v>0</v>
      </c>
      <c r="AB6162">
        <v>2.6748045162057998</v>
      </c>
      <c r="AC6162">
        <v>0</v>
      </c>
      <c r="AD6162">
        <v>0</v>
      </c>
      <c r="AE6162">
        <v>92.185594015843336</v>
      </c>
    </row>
    <row r="6163" spans="1:31" x14ac:dyDescent="0.25">
      <c r="A6163">
        <v>1883162</v>
      </c>
      <c r="B6163">
        <v>1</v>
      </c>
      <c r="C6163" t="s">
        <v>80</v>
      </c>
      <c r="D6163" t="s">
        <v>103</v>
      </c>
      <c r="E6163" t="s">
        <v>210</v>
      </c>
      <c r="F6163" t="s">
        <v>17537</v>
      </c>
      <c r="G6163" t="s">
        <v>133</v>
      </c>
      <c r="H6163" t="s">
        <v>134</v>
      </c>
      <c r="I6163" t="s">
        <v>135</v>
      </c>
      <c r="J6163" t="s">
        <v>136</v>
      </c>
      <c r="K6163" t="s">
        <v>137</v>
      </c>
      <c r="L6163" t="s">
        <v>17538</v>
      </c>
      <c r="M6163" t="s">
        <v>17539</v>
      </c>
      <c r="N6163">
        <v>1.031666666</v>
      </c>
      <c r="O6163">
        <v>0</v>
      </c>
      <c r="P6163">
        <v>83</v>
      </c>
      <c r="Q6163">
        <v>13</v>
      </c>
      <c r="R6163">
        <v>29</v>
      </c>
      <c r="S6163">
        <v>0</v>
      </c>
      <c r="T6163">
        <v>9</v>
      </c>
      <c r="U6163">
        <v>1</v>
      </c>
      <c r="V6163">
        <v>0</v>
      </c>
      <c r="W6163">
        <v>0</v>
      </c>
      <c r="X6163">
        <v>22.553338378627291</v>
      </c>
      <c r="Y6163">
        <v>27.351207987768912</v>
      </c>
      <c r="Z6163">
        <v>116.65253794807796</v>
      </c>
      <c r="AA6163">
        <v>0</v>
      </c>
      <c r="AB6163">
        <v>22.982146278145947</v>
      </c>
      <c r="AC6163">
        <v>25.228104311941664</v>
      </c>
      <c r="AD6163">
        <v>0</v>
      </c>
      <c r="AE6163">
        <v>214.76733490456178</v>
      </c>
    </row>
    <row r="6164" spans="1:31" x14ac:dyDescent="0.25">
      <c r="A6164">
        <v>1883603</v>
      </c>
      <c r="B6164">
        <v>1</v>
      </c>
      <c r="C6164" t="s">
        <v>80</v>
      </c>
      <c r="D6164" t="s">
        <v>91</v>
      </c>
      <c r="E6164" t="s">
        <v>158</v>
      </c>
      <c r="F6164" t="s">
        <v>17540</v>
      </c>
      <c r="G6164" t="s">
        <v>476</v>
      </c>
      <c r="H6164" t="s">
        <v>134</v>
      </c>
      <c r="I6164" t="s">
        <v>152</v>
      </c>
      <c r="J6164" t="s">
        <v>136</v>
      </c>
      <c r="K6164" t="s">
        <v>137</v>
      </c>
      <c r="L6164" t="s">
        <v>17541</v>
      </c>
      <c r="M6164" t="s">
        <v>17542</v>
      </c>
      <c r="N6164">
        <v>1.1388888E-2</v>
      </c>
      <c r="O6164">
        <v>1</v>
      </c>
      <c r="P6164">
        <v>2798</v>
      </c>
      <c r="Q6164">
        <v>17</v>
      </c>
      <c r="R6164">
        <v>17</v>
      </c>
      <c r="S6164">
        <v>22</v>
      </c>
      <c r="T6164">
        <v>1016</v>
      </c>
      <c r="U6164">
        <v>0</v>
      </c>
      <c r="V6164">
        <v>3</v>
      </c>
      <c r="W6164">
        <v>3.1588511984027776E-3</v>
      </c>
      <c r="X6164">
        <v>7.3098927143080559</v>
      </c>
      <c r="Y6164">
        <v>0.6115568074464266</v>
      </c>
      <c r="Z6164">
        <v>0.21935936561394159</v>
      </c>
      <c r="AA6164">
        <v>6.423962857805237</v>
      </c>
      <c r="AB6164">
        <v>13.298284282062603</v>
      </c>
      <c r="AC6164">
        <v>0</v>
      </c>
      <c r="AD6164">
        <v>0.31315100224573333</v>
      </c>
      <c r="AE6164">
        <v>28.179365880680397</v>
      </c>
    </row>
    <row r="6165" spans="1:31" x14ac:dyDescent="0.25">
      <c r="A6165">
        <v>1883517</v>
      </c>
      <c r="B6165">
        <v>1</v>
      </c>
      <c r="C6165" t="s">
        <v>80</v>
      </c>
      <c r="D6165" t="s">
        <v>97</v>
      </c>
      <c r="E6165" t="s">
        <v>140</v>
      </c>
      <c r="F6165" t="s">
        <v>920</v>
      </c>
      <c r="G6165" t="s">
        <v>163</v>
      </c>
      <c r="H6165" t="s">
        <v>143</v>
      </c>
      <c r="I6165" t="s">
        <v>135</v>
      </c>
      <c r="J6165" t="s">
        <v>136</v>
      </c>
      <c r="K6165" t="s">
        <v>137</v>
      </c>
      <c r="L6165" t="s">
        <v>17543</v>
      </c>
      <c r="M6165" t="s">
        <v>17544</v>
      </c>
      <c r="N6165">
        <v>3.0594444439999999</v>
      </c>
      <c r="O6165">
        <v>0</v>
      </c>
      <c r="P6165">
        <v>1</v>
      </c>
      <c r="Q6165">
        <v>0</v>
      </c>
      <c r="R6165">
        <v>0</v>
      </c>
      <c r="S6165">
        <v>0</v>
      </c>
      <c r="T6165">
        <v>0</v>
      </c>
      <c r="U6165">
        <v>0</v>
      </c>
      <c r="V6165">
        <v>0</v>
      </c>
      <c r="W6165">
        <v>0</v>
      </c>
      <c r="X6165">
        <v>1.6970098286280901</v>
      </c>
      <c r="Y6165">
        <v>0</v>
      </c>
      <c r="Z6165">
        <v>0</v>
      </c>
      <c r="AA6165">
        <v>0</v>
      </c>
      <c r="AB6165">
        <v>0</v>
      </c>
      <c r="AC6165">
        <v>0</v>
      </c>
      <c r="AD6165">
        <v>0</v>
      </c>
      <c r="AE6165">
        <v>1.6970098286280901</v>
      </c>
    </row>
    <row r="6166" spans="1:31" x14ac:dyDescent="0.25">
      <c r="A6166">
        <v>1883119</v>
      </c>
      <c r="B6166">
        <v>1</v>
      </c>
      <c r="C6166" t="s">
        <v>81</v>
      </c>
      <c r="D6166" t="s">
        <v>112</v>
      </c>
      <c r="E6166" t="s">
        <v>169</v>
      </c>
      <c r="F6166" t="s">
        <v>17545</v>
      </c>
      <c r="G6166" t="s">
        <v>363</v>
      </c>
      <c r="H6166" t="s">
        <v>143</v>
      </c>
      <c r="I6166" t="s">
        <v>135</v>
      </c>
      <c r="J6166" t="s">
        <v>136</v>
      </c>
      <c r="K6166" t="s">
        <v>137</v>
      </c>
      <c r="L6166" t="s">
        <v>17546</v>
      </c>
      <c r="M6166" t="s">
        <v>17547</v>
      </c>
      <c r="N6166">
        <v>1.051388888</v>
      </c>
      <c r="O6166">
        <v>0</v>
      </c>
      <c r="P6166">
        <v>508</v>
      </c>
      <c r="Q6166">
        <v>0</v>
      </c>
      <c r="R6166">
        <v>0</v>
      </c>
      <c r="S6166">
        <v>0</v>
      </c>
      <c r="T6166">
        <v>56</v>
      </c>
      <c r="U6166">
        <v>0</v>
      </c>
      <c r="V6166">
        <v>0</v>
      </c>
      <c r="W6166">
        <v>0</v>
      </c>
      <c r="X6166">
        <v>80.967892743526448</v>
      </c>
      <c r="Y6166">
        <v>0</v>
      </c>
      <c r="Z6166">
        <v>0</v>
      </c>
      <c r="AA6166">
        <v>0</v>
      </c>
      <c r="AB6166">
        <v>19.813792656031392</v>
      </c>
      <c r="AC6166">
        <v>0</v>
      </c>
      <c r="AD6166">
        <v>0</v>
      </c>
      <c r="AE6166">
        <v>100.78168539955784</v>
      </c>
    </row>
    <row r="6167" spans="1:31" x14ac:dyDescent="0.25">
      <c r="A6167">
        <v>1883660</v>
      </c>
      <c r="B6167">
        <v>1</v>
      </c>
      <c r="C6167" t="s">
        <v>81</v>
      </c>
      <c r="D6167" t="s">
        <v>123</v>
      </c>
      <c r="E6167" t="s">
        <v>140</v>
      </c>
      <c r="F6167" t="s">
        <v>17548</v>
      </c>
      <c r="G6167" t="s">
        <v>163</v>
      </c>
      <c r="H6167" t="s">
        <v>143</v>
      </c>
      <c r="I6167" t="s">
        <v>135</v>
      </c>
      <c r="J6167" t="s">
        <v>136</v>
      </c>
      <c r="K6167" t="s">
        <v>137</v>
      </c>
      <c r="L6167" t="s">
        <v>17549</v>
      </c>
      <c r="M6167" t="s">
        <v>17550</v>
      </c>
      <c r="N6167">
        <v>2.7836111109999999</v>
      </c>
      <c r="O6167">
        <v>0</v>
      </c>
      <c r="P6167">
        <v>7</v>
      </c>
      <c r="Q6167">
        <v>0</v>
      </c>
      <c r="R6167">
        <v>0</v>
      </c>
      <c r="S6167">
        <v>0</v>
      </c>
      <c r="T6167">
        <v>1</v>
      </c>
      <c r="U6167">
        <v>0</v>
      </c>
      <c r="V6167">
        <v>0</v>
      </c>
      <c r="W6167">
        <v>0</v>
      </c>
      <c r="X6167">
        <v>4.0020239977526781</v>
      </c>
      <c r="Y6167">
        <v>0</v>
      </c>
      <c r="Z6167">
        <v>0</v>
      </c>
      <c r="AA6167">
        <v>0</v>
      </c>
      <c r="AB6167">
        <v>5.0258840364250837E-2</v>
      </c>
      <c r="AC6167">
        <v>0</v>
      </c>
      <c r="AD6167">
        <v>0</v>
      </c>
      <c r="AE6167">
        <v>4.0522828381169287</v>
      </c>
    </row>
    <row r="6168" spans="1:31" x14ac:dyDescent="0.25">
      <c r="A6168">
        <v>1883715</v>
      </c>
      <c r="B6168">
        <v>1</v>
      </c>
      <c r="C6168" t="s">
        <v>80</v>
      </c>
      <c r="D6168" t="s">
        <v>96</v>
      </c>
      <c r="E6168" t="s">
        <v>169</v>
      </c>
      <c r="F6168" t="s">
        <v>982</v>
      </c>
      <c r="G6168" t="s">
        <v>183</v>
      </c>
      <c r="H6168" t="s">
        <v>143</v>
      </c>
      <c r="I6168" t="s">
        <v>135</v>
      </c>
      <c r="J6168" t="s">
        <v>136</v>
      </c>
      <c r="K6168" t="s">
        <v>137</v>
      </c>
      <c r="L6168" t="s">
        <v>17551</v>
      </c>
      <c r="M6168" t="s">
        <v>17552</v>
      </c>
      <c r="N6168">
        <v>1.511111111</v>
      </c>
      <c r="O6168">
        <v>0</v>
      </c>
      <c r="P6168">
        <v>133</v>
      </c>
      <c r="Q6168">
        <v>0</v>
      </c>
      <c r="R6168">
        <v>0</v>
      </c>
      <c r="S6168">
        <v>0</v>
      </c>
      <c r="T6168">
        <v>20</v>
      </c>
      <c r="U6168">
        <v>0</v>
      </c>
      <c r="V6168">
        <v>0</v>
      </c>
      <c r="W6168">
        <v>0</v>
      </c>
      <c r="X6168">
        <v>147.70388373291794</v>
      </c>
      <c r="Y6168">
        <v>0</v>
      </c>
      <c r="Z6168">
        <v>0</v>
      </c>
      <c r="AA6168">
        <v>0</v>
      </c>
      <c r="AB6168">
        <v>30.537184874381996</v>
      </c>
      <c r="AC6168">
        <v>0</v>
      </c>
      <c r="AD6168">
        <v>0</v>
      </c>
      <c r="AE6168">
        <v>178.24106860729995</v>
      </c>
    </row>
    <row r="6169" spans="1:31" x14ac:dyDescent="0.25">
      <c r="A6169">
        <v>1883692</v>
      </c>
      <c r="B6169">
        <v>1</v>
      </c>
      <c r="C6169" t="s">
        <v>81</v>
      </c>
      <c r="D6169" t="s">
        <v>119</v>
      </c>
      <c r="E6169" t="s">
        <v>169</v>
      </c>
      <c r="F6169" t="s">
        <v>17553</v>
      </c>
      <c r="G6169" t="s">
        <v>183</v>
      </c>
      <c r="H6169" t="s">
        <v>143</v>
      </c>
      <c r="I6169" t="s">
        <v>135</v>
      </c>
      <c r="J6169" t="s">
        <v>136</v>
      </c>
      <c r="K6169" t="s">
        <v>137</v>
      </c>
      <c r="L6169" t="s">
        <v>17554</v>
      </c>
      <c r="M6169" t="s">
        <v>17555</v>
      </c>
      <c r="N6169">
        <v>1.0049999999999999</v>
      </c>
      <c r="O6169">
        <v>0</v>
      </c>
      <c r="P6169">
        <v>493</v>
      </c>
      <c r="Q6169">
        <v>0</v>
      </c>
      <c r="R6169">
        <v>6</v>
      </c>
      <c r="S6169">
        <v>0</v>
      </c>
      <c r="T6169">
        <v>70</v>
      </c>
      <c r="U6169">
        <v>0</v>
      </c>
      <c r="V6169">
        <v>0</v>
      </c>
      <c r="W6169">
        <v>0</v>
      </c>
      <c r="X6169">
        <v>125.39598952628657</v>
      </c>
      <c r="Y6169">
        <v>0</v>
      </c>
      <c r="Z6169">
        <v>1.4849415748951844</v>
      </c>
      <c r="AA6169">
        <v>0</v>
      </c>
      <c r="AB6169">
        <v>78.839030781957717</v>
      </c>
      <c r="AC6169">
        <v>0</v>
      </c>
      <c r="AD6169">
        <v>0</v>
      </c>
      <c r="AE6169">
        <v>205.71996188313949</v>
      </c>
    </row>
    <row r="6170" spans="1:31" x14ac:dyDescent="0.25">
      <c r="A6170">
        <v>1883546</v>
      </c>
      <c r="B6170">
        <v>1</v>
      </c>
      <c r="C6170" t="s">
        <v>81</v>
      </c>
      <c r="D6170" t="s">
        <v>119</v>
      </c>
      <c r="E6170" t="s">
        <v>158</v>
      </c>
      <c r="F6170" t="s">
        <v>17556</v>
      </c>
      <c r="G6170" t="s">
        <v>133</v>
      </c>
      <c r="H6170" t="s">
        <v>134</v>
      </c>
      <c r="I6170" t="s">
        <v>152</v>
      </c>
      <c r="J6170" t="s">
        <v>136</v>
      </c>
      <c r="K6170" t="s">
        <v>137</v>
      </c>
      <c r="L6170" t="s">
        <v>17557</v>
      </c>
      <c r="M6170" t="s">
        <v>17558</v>
      </c>
      <c r="N6170">
        <v>3.0555550000000002E-3</v>
      </c>
      <c r="O6170">
        <v>0</v>
      </c>
      <c r="P6170">
        <v>1098</v>
      </c>
      <c r="Q6170">
        <v>71</v>
      </c>
      <c r="R6170">
        <v>149</v>
      </c>
      <c r="S6170">
        <v>2</v>
      </c>
      <c r="T6170">
        <v>38</v>
      </c>
      <c r="U6170">
        <v>0</v>
      </c>
      <c r="V6170">
        <v>0</v>
      </c>
      <c r="W6170">
        <v>0</v>
      </c>
      <c r="X6170">
        <v>0.45301564983887693</v>
      </c>
      <c r="Y6170">
        <v>2.7087683480874585</v>
      </c>
      <c r="Z6170">
        <v>2.2182520261976646</v>
      </c>
      <c r="AA6170">
        <v>2.3605365887785001E-2</v>
      </c>
      <c r="AB6170">
        <v>8.2467553432702748E-2</v>
      </c>
      <c r="AC6170">
        <v>0</v>
      </c>
      <c r="AD6170">
        <v>0</v>
      </c>
      <c r="AE6170">
        <v>5.4861089434444876</v>
      </c>
    </row>
    <row r="6171" spans="1:31" x14ac:dyDescent="0.25">
      <c r="A6171">
        <v>1883569</v>
      </c>
      <c r="B6171">
        <v>1</v>
      </c>
      <c r="C6171" t="s">
        <v>80</v>
      </c>
      <c r="D6171" t="s">
        <v>82</v>
      </c>
      <c r="E6171" t="s">
        <v>146</v>
      </c>
      <c r="F6171" t="s">
        <v>17559</v>
      </c>
      <c r="G6171" t="s">
        <v>541</v>
      </c>
      <c r="H6171" t="s">
        <v>143</v>
      </c>
      <c r="I6171" t="s">
        <v>135</v>
      </c>
      <c r="J6171" t="s">
        <v>136</v>
      </c>
      <c r="K6171" t="s">
        <v>137</v>
      </c>
      <c r="L6171" t="s">
        <v>17560</v>
      </c>
      <c r="M6171" t="s">
        <v>17561</v>
      </c>
      <c r="N6171">
        <v>2.6683333330000001</v>
      </c>
      <c r="O6171">
        <v>0</v>
      </c>
      <c r="P6171">
        <v>64</v>
      </c>
      <c r="Q6171">
        <v>0</v>
      </c>
      <c r="R6171">
        <v>0</v>
      </c>
      <c r="S6171">
        <v>0</v>
      </c>
      <c r="T6171">
        <v>50</v>
      </c>
      <c r="U6171">
        <v>0</v>
      </c>
      <c r="V6171">
        <v>0</v>
      </c>
      <c r="W6171">
        <v>0</v>
      </c>
      <c r="X6171">
        <v>50.583888966567031</v>
      </c>
      <c r="Y6171">
        <v>0</v>
      </c>
      <c r="Z6171">
        <v>0</v>
      </c>
      <c r="AA6171">
        <v>0</v>
      </c>
      <c r="AB6171">
        <v>291.15209025490174</v>
      </c>
      <c r="AC6171">
        <v>0</v>
      </c>
      <c r="AD6171">
        <v>0</v>
      </c>
      <c r="AE6171">
        <v>341.73597922146877</v>
      </c>
    </row>
    <row r="6172" spans="1:31" x14ac:dyDescent="0.25">
      <c r="A6172">
        <v>1883483</v>
      </c>
      <c r="B6172">
        <v>1</v>
      </c>
      <c r="C6172" t="s">
        <v>81</v>
      </c>
      <c r="D6172" t="s">
        <v>127</v>
      </c>
      <c r="E6172" t="s">
        <v>169</v>
      </c>
      <c r="F6172" t="s">
        <v>16724</v>
      </c>
      <c r="G6172" t="s">
        <v>183</v>
      </c>
      <c r="H6172" t="s">
        <v>143</v>
      </c>
      <c r="I6172" t="s">
        <v>135</v>
      </c>
      <c r="J6172" t="s">
        <v>136</v>
      </c>
      <c r="K6172" t="s">
        <v>137</v>
      </c>
      <c r="L6172" t="s">
        <v>17562</v>
      </c>
      <c r="M6172" t="s">
        <v>17563</v>
      </c>
      <c r="N6172">
        <v>1.678055555</v>
      </c>
      <c r="O6172">
        <v>0</v>
      </c>
      <c r="P6172">
        <v>515</v>
      </c>
      <c r="Q6172">
        <v>0</v>
      </c>
      <c r="R6172">
        <v>1</v>
      </c>
      <c r="S6172">
        <v>0</v>
      </c>
      <c r="T6172">
        <v>54</v>
      </c>
      <c r="U6172">
        <v>0</v>
      </c>
      <c r="V6172">
        <v>0</v>
      </c>
      <c r="W6172">
        <v>0</v>
      </c>
      <c r="X6172">
        <v>239.56117593970015</v>
      </c>
      <c r="Y6172">
        <v>0</v>
      </c>
      <c r="Z6172">
        <v>3.2750292000987078</v>
      </c>
      <c r="AA6172">
        <v>0</v>
      </c>
      <c r="AB6172">
        <v>98.752452351888309</v>
      </c>
      <c r="AC6172">
        <v>0</v>
      </c>
      <c r="AD6172">
        <v>0</v>
      </c>
      <c r="AE6172">
        <v>341.58865749168717</v>
      </c>
    </row>
    <row r="6173" spans="1:31" x14ac:dyDescent="0.25">
      <c r="A6173">
        <v>1883529</v>
      </c>
      <c r="B6173">
        <v>1</v>
      </c>
      <c r="C6173" t="s">
        <v>81</v>
      </c>
      <c r="D6173" t="s">
        <v>112</v>
      </c>
      <c r="E6173" t="s">
        <v>140</v>
      </c>
      <c r="F6173" t="s">
        <v>17564</v>
      </c>
      <c r="G6173" t="s">
        <v>207</v>
      </c>
      <c r="H6173" t="s">
        <v>143</v>
      </c>
      <c r="I6173" t="s">
        <v>135</v>
      </c>
      <c r="J6173" t="s">
        <v>136</v>
      </c>
      <c r="K6173" t="s">
        <v>137</v>
      </c>
      <c r="L6173" t="s">
        <v>17565</v>
      </c>
      <c r="M6173" t="s">
        <v>17566</v>
      </c>
      <c r="N6173">
        <v>0.762222222</v>
      </c>
      <c r="O6173">
        <v>0</v>
      </c>
      <c r="P6173">
        <v>5</v>
      </c>
      <c r="Q6173">
        <v>0</v>
      </c>
      <c r="R6173">
        <v>0</v>
      </c>
      <c r="S6173">
        <v>0</v>
      </c>
      <c r="T6173">
        <v>0</v>
      </c>
      <c r="U6173">
        <v>0</v>
      </c>
      <c r="V6173">
        <v>0</v>
      </c>
      <c r="W6173">
        <v>0</v>
      </c>
      <c r="X6173">
        <v>0.3912851536849733</v>
      </c>
      <c r="Y6173">
        <v>0</v>
      </c>
      <c r="Z6173">
        <v>0</v>
      </c>
      <c r="AA6173">
        <v>0</v>
      </c>
      <c r="AB6173">
        <v>0</v>
      </c>
      <c r="AC6173">
        <v>0</v>
      </c>
      <c r="AD6173">
        <v>0</v>
      </c>
      <c r="AE6173">
        <v>0.3912851536849733</v>
      </c>
    </row>
    <row r="6174" spans="1:31" x14ac:dyDescent="0.25">
      <c r="A6174">
        <v>1883778</v>
      </c>
      <c r="B6174">
        <v>1</v>
      </c>
      <c r="C6174" t="s">
        <v>81</v>
      </c>
      <c r="D6174" t="s">
        <v>128</v>
      </c>
      <c r="E6174" t="s">
        <v>210</v>
      </c>
      <c r="F6174" t="s">
        <v>7997</v>
      </c>
      <c r="G6174" t="s">
        <v>133</v>
      </c>
      <c r="H6174" t="s">
        <v>134</v>
      </c>
      <c r="I6174" t="s">
        <v>135</v>
      </c>
      <c r="J6174" t="s">
        <v>136</v>
      </c>
      <c r="K6174" t="s">
        <v>137</v>
      </c>
      <c r="L6174" t="s">
        <v>17567</v>
      </c>
      <c r="M6174" t="s">
        <v>17568</v>
      </c>
      <c r="N6174">
        <v>0.21305555500000001</v>
      </c>
      <c r="O6174">
        <v>0</v>
      </c>
      <c r="P6174">
        <v>969</v>
      </c>
      <c r="Q6174">
        <v>3</v>
      </c>
      <c r="R6174">
        <v>13</v>
      </c>
      <c r="S6174">
        <v>5</v>
      </c>
      <c r="T6174">
        <v>101</v>
      </c>
      <c r="U6174">
        <v>0</v>
      </c>
      <c r="V6174">
        <v>0</v>
      </c>
      <c r="W6174">
        <v>0</v>
      </c>
      <c r="X6174">
        <v>33.810508959127482</v>
      </c>
      <c r="Y6174">
        <v>8.6799307301601196</v>
      </c>
      <c r="Z6174">
        <v>4.6635859403093001</v>
      </c>
      <c r="AA6174">
        <v>9.5004834542970293</v>
      </c>
      <c r="AB6174">
        <v>4.9239139845138373</v>
      </c>
      <c r="AC6174">
        <v>0</v>
      </c>
      <c r="AD6174">
        <v>0</v>
      </c>
      <c r="AE6174">
        <v>61.578423068407766</v>
      </c>
    </row>
    <row r="6175" spans="1:31" x14ac:dyDescent="0.25">
      <c r="A6175">
        <v>1883237</v>
      </c>
      <c r="B6175">
        <v>1</v>
      </c>
      <c r="C6175" t="s">
        <v>81</v>
      </c>
      <c r="D6175" t="s">
        <v>113</v>
      </c>
      <c r="E6175" t="s">
        <v>169</v>
      </c>
      <c r="F6175" t="s">
        <v>17569</v>
      </c>
      <c r="G6175" t="s">
        <v>183</v>
      </c>
      <c r="H6175" t="s">
        <v>143</v>
      </c>
      <c r="I6175" t="s">
        <v>135</v>
      </c>
      <c r="J6175" t="s">
        <v>136</v>
      </c>
      <c r="K6175" t="s">
        <v>137</v>
      </c>
      <c r="L6175" t="s">
        <v>17570</v>
      </c>
      <c r="M6175" t="s">
        <v>17571</v>
      </c>
      <c r="N6175">
        <v>1.2975000000000001</v>
      </c>
      <c r="O6175">
        <v>0</v>
      </c>
      <c r="P6175">
        <v>102</v>
      </c>
      <c r="Q6175">
        <v>0</v>
      </c>
      <c r="R6175">
        <v>1</v>
      </c>
      <c r="S6175">
        <v>0</v>
      </c>
      <c r="T6175">
        <v>69</v>
      </c>
      <c r="U6175">
        <v>0</v>
      </c>
      <c r="V6175">
        <v>0</v>
      </c>
      <c r="W6175">
        <v>0</v>
      </c>
      <c r="X6175">
        <v>36.618023831081182</v>
      </c>
      <c r="Y6175">
        <v>0</v>
      </c>
      <c r="Z6175">
        <v>0.37392788731212778</v>
      </c>
      <c r="AA6175">
        <v>0</v>
      </c>
      <c r="AB6175">
        <v>46.104435517405314</v>
      </c>
      <c r="AC6175">
        <v>0</v>
      </c>
      <c r="AD6175">
        <v>0</v>
      </c>
      <c r="AE6175">
        <v>83.09638723579863</v>
      </c>
    </row>
    <row r="6176" spans="1:31" x14ac:dyDescent="0.25">
      <c r="A6176">
        <v>1883586</v>
      </c>
      <c r="B6176">
        <v>1</v>
      </c>
      <c r="C6176" t="s">
        <v>81</v>
      </c>
      <c r="D6176" t="s">
        <v>120</v>
      </c>
      <c r="E6176" t="s">
        <v>169</v>
      </c>
      <c r="F6176" t="s">
        <v>17572</v>
      </c>
      <c r="G6176" t="s">
        <v>183</v>
      </c>
      <c r="H6176" t="s">
        <v>143</v>
      </c>
      <c r="I6176" t="s">
        <v>135</v>
      </c>
      <c r="J6176" t="s">
        <v>136</v>
      </c>
      <c r="K6176" t="s">
        <v>137</v>
      </c>
      <c r="L6176" t="s">
        <v>621</v>
      </c>
      <c r="M6176" t="s">
        <v>17573</v>
      </c>
      <c r="N6176">
        <v>0.28916666600000002</v>
      </c>
      <c r="O6176">
        <v>0</v>
      </c>
      <c r="P6176">
        <v>0</v>
      </c>
      <c r="Q6176">
        <v>0</v>
      </c>
      <c r="R6176">
        <v>4</v>
      </c>
      <c r="S6176">
        <v>0</v>
      </c>
      <c r="T6176">
        <v>2</v>
      </c>
      <c r="U6176">
        <v>0</v>
      </c>
      <c r="V6176">
        <v>0</v>
      </c>
      <c r="W6176">
        <v>0</v>
      </c>
      <c r="X6176">
        <v>0</v>
      </c>
      <c r="Y6176">
        <v>0</v>
      </c>
      <c r="Z6176">
        <v>1.4404365519494768</v>
      </c>
      <c r="AA6176">
        <v>0</v>
      </c>
      <c r="AB6176">
        <v>0.23190321440828005</v>
      </c>
      <c r="AC6176">
        <v>0</v>
      </c>
      <c r="AD6176">
        <v>0</v>
      </c>
      <c r="AE6176">
        <v>1.6723397663577568</v>
      </c>
    </row>
    <row r="6177" spans="1:31" x14ac:dyDescent="0.25">
      <c r="A6177">
        <v>1883337</v>
      </c>
      <c r="B6177">
        <v>1</v>
      </c>
      <c r="C6177" t="s">
        <v>80</v>
      </c>
      <c r="D6177" t="s">
        <v>90</v>
      </c>
      <c r="E6177" t="s">
        <v>140</v>
      </c>
      <c r="F6177" t="s">
        <v>17574</v>
      </c>
      <c r="G6177" t="s">
        <v>142</v>
      </c>
      <c r="H6177" t="s">
        <v>143</v>
      </c>
      <c r="I6177" t="s">
        <v>135</v>
      </c>
      <c r="J6177" t="s">
        <v>136</v>
      </c>
      <c r="K6177" t="s">
        <v>137</v>
      </c>
      <c r="L6177" t="s">
        <v>17575</v>
      </c>
      <c r="M6177" t="s">
        <v>17576</v>
      </c>
      <c r="N6177">
        <v>4.4961111110000003</v>
      </c>
      <c r="O6177">
        <v>0</v>
      </c>
      <c r="P6177">
        <v>1</v>
      </c>
      <c r="Q6177">
        <v>0</v>
      </c>
      <c r="R6177">
        <v>0</v>
      </c>
      <c r="S6177">
        <v>0</v>
      </c>
      <c r="T6177">
        <v>0</v>
      </c>
      <c r="U6177">
        <v>0</v>
      </c>
      <c r="V6177">
        <v>0</v>
      </c>
      <c r="W6177">
        <v>0</v>
      </c>
      <c r="X6177">
        <v>0.58620412744390671</v>
      </c>
      <c r="Y6177">
        <v>0</v>
      </c>
      <c r="Z6177">
        <v>0</v>
      </c>
      <c r="AA6177">
        <v>0</v>
      </c>
      <c r="AB6177">
        <v>0</v>
      </c>
      <c r="AC6177">
        <v>0</v>
      </c>
      <c r="AD6177">
        <v>0</v>
      </c>
      <c r="AE6177">
        <v>0.58620412744390671</v>
      </c>
    </row>
    <row r="6178" spans="1:31" x14ac:dyDescent="0.25">
      <c r="A6178">
        <v>1883732</v>
      </c>
      <c r="B6178">
        <v>1</v>
      </c>
      <c r="C6178" t="s">
        <v>80</v>
      </c>
      <c r="D6178" t="s">
        <v>102</v>
      </c>
      <c r="E6178" t="s">
        <v>140</v>
      </c>
      <c r="F6178" t="s">
        <v>17577</v>
      </c>
      <c r="G6178" t="s">
        <v>163</v>
      </c>
      <c r="H6178" t="s">
        <v>143</v>
      </c>
      <c r="I6178" t="s">
        <v>135</v>
      </c>
      <c r="J6178" t="s">
        <v>136</v>
      </c>
      <c r="K6178" t="s">
        <v>137</v>
      </c>
      <c r="L6178" t="s">
        <v>17578</v>
      </c>
      <c r="M6178" t="s">
        <v>17579</v>
      </c>
      <c r="N6178">
        <v>0.61583333299999998</v>
      </c>
      <c r="O6178">
        <v>0</v>
      </c>
      <c r="P6178">
        <v>1</v>
      </c>
      <c r="Q6178">
        <v>0</v>
      </c>
      <c r="R6178">
        <v>0</v>
      </c>
      <c r="S6178">
        <v>0</v>
      </c>
      <c r="T6178">
        <v>0</v>
      </c>
      <c r="U6178">
        <v>0</v>
      </c>
      <c r="V6178">
        <v>0</v>
      </c>
      <c r="W6178">
        <v>0</v>
      </c>
      <c r="X6178">
        <v>0.24991460006867972</v>
      </c>
      <c r="Y6178">
        <v>0</v>
      </c>
      <c r="Z6178">
        <v>0</v>
      </c>
      <c r="AA6178">
        <v>0</v>
      </c>
      <c r="AB6178">
        <v>0</v>
      </c>
      <c r="AC6178">
        <v>0</v>
      </c>
      <c r="AD6178">
        <v>0</v>
      </c>
      <c r="AE6178">
        <v>0.24991460006867972</v>
      </c>
    </row>
    <row r="6179" spans="1:31" x14ac:dyDescent="0.25">
      <c r="A6179">
        <v>1883632</v>
      </c>
      <c r="B6179">
        <v>1</v>
      </c>
      <c r="C6179" t="s">
        <v>80</v>
      </c>
      <c r="D6179" t="s">
        <v>91</v>
      </c>
      <c r="E6179" t="s">
        <v>131</v>
      </c>
      <c r="F6179" t="s">
        <v>17580</v>
      </c>
      <c r="G6179" t="s">
        <v>560</v>
      </c>
      <c r="H6179" t="s">
        <v>134</v>
      </c>
      <c r="I6179" t="s">
        <v>135</v>
      </c>
      <c r="J6179" t="s">
        <v>136</v>
      </c>
      <c r="K6179" t="s">
        <v>137</v>
      </c>
      <c r="L6179" t="s">
        <v>17581</v>
      </c>
      <c r="M6179" t="s">
        <v>17582</v>
      </c>
      <c r="N6179">
        <v>2.323611111</v>
      </c>
      <c r="O6179">
        <v>2</v>
      </c>
      <c r="P6179">
        <v>9</v>
      </c>
      <c r="Q6179">
        <v>12</v>
      </c>
      <c r="R6179">
        <v>16</v>
      </c>
      <c r="S6179">
        <v>5</v>
      </c>
      <c r="T6179">
        <v>53</v>
      </c>
      <c r="U6179">
        <v>1</v>
      </c>
      <c r="V6179">
        <v>0</v>
      </c>
      <c r="W6179">
        <v>1.723095727133247</v>
      </c>
      <c r="X6179">
        <v>4.1534986318743821</v>
      </c>
      <c r="Y6179">
        <v>77.012731779710265</v>
      </c>
      <c r="Z6179">
        <v>32.41325867984915</v>
      </c>
      <c r="AA6179">
        <v>128.3703858485658</v>
      </c>
      <c r="AB6179">
        <v>118.33946764590027</v>
      </c>
      <c r="AC6179">
        <v>17.742071686327336</v>
      </c>
      <c r="AD6179">
        <v>0</v>
      </c>
      <c r="AE6179">
        <v>379.75450999936049</v>
      </c>
    </row>
    <row r="6180" spans="1:31" x14ac:dyDescent="0.25">
      <c r="A6180">
        <v>1883798</v>
      </c>
      <c r="B6180">
        <v>1</v>
      </c>
      <c r="C6180" t="s">
        <v>80</v>
      </c>
      <c r="D6180" t="s">
        <v>105</v>
      </c>
      <c r="E6180" t="s">
        <v>146</v>
      </c>
      <c r="F6180" t="s">
        <v>17078</v>
      </c>
      <c r="G6180" t="s">
        <v>148</v>
      </c>
      <c r="H6180" t="s">
        <v>143</v>
      </c>
      <c r="I6180" t="s">
        <v>135</v>
      </c>
      <c r="J6180" t="s">
        <v>136</v>
      </c>
      <c r="K6180" t="s">
        <v>137</v>
      </c>
      <c r="L6180" t="s">
        <v>17583</v>
      </c>
      <c r="M6180" t="s">
        <v>17584</v>
      </c>
      <c r="N6180">
        <v>0.48749999999999999</v>
      </c>
      <c r="O6180">
        <v>0</v>
      </c>
      <c r="P6180">
        <v>116</v>
      </c>
      <c r="Q6180">
        <v>0</v>
      </c>
      <c r="R6180">
        <v>0</v>
      </c>
      <c r="S6180">
        <v>0</v>
      </c>
      <c r="T6180">
        <v>15</v>
      </c>
      <c r="U6180">
        <v>0</v>
      </c>
      <c r="V6180">
        <v>1</v>
      </c>
      <c r="W6180">
        <v>0</v>
      </c>
      <c r="X6180">
        <v>18.249738614434758</v>
      </c>
      <c r="Y6180">
        <v>0</v>
      </c>
      <c r="Z6180">
        <v>0</v>
      </c>
      <c r="AA6180">
        <v>0</v>
      </c>
      <c r="AB6180">
        <v>14.175969596632351</v>
      </c>
      <c r="AC6180">
        <v>0</v>
      </c>
      <c r="AD6180">
        <v>52.262009828632493</v>
      </c>
      <c r="AE6180">
        <v>84.687718039699604</v>
      </c>
    </row>
    <row r="6181" spans="1:31" x14ac:dyDescent="0.25">
      <c r="A6181">
        <v>1883134</v>
      </c>
      <c r="B6181">
        <v>1</v>
      </c>
      <c r="C6181" t="s">
        <v>81</v>
      </c>
      <c r="D6181" t="s">
        <v>113</v>
      </c>
      <c r="E6181" t="s">
        <v>131</v>
      </c>
      <c r="F6181" t="s">
        <v>15578</v>
      </c>
      <c r="G6181" t="s">
        <v>133</v>
      </c>
      <c r="H6181" t="s">
        <v>134</v>
      </c>
      <c r="I6181" t="s">
        <v>152</v>
      </c>
      <c r="J6181" t="s">
        <v>136</v>
      </c>
      <c r="K6181" t="s">
        <v>137</v>
      </c>
      <c r="L6181" t="s">
        <v>17585</v>
      </c>
      <c r="M6181" t="s">
        <v>17586</v>
      </c>
      <c r="N6181">
        <v>5.5555550000000002E-3</v>
      </c>
      <c r="O6181">
        <v>0</v>
      </c>
      <c r="P6181">
        <v>815</v>
      </c>
      <c r="Q6181">
        <v>5</v>
      </c>
      <c r="R6181">
        <v>160</v>
      </c>
      <c r="S6181">
        <v>4</v>
      </c>
      <c r="T6181">
        <v>34</v>
      </c>
      <c r="U6181">
        <v>0</v>
      </c>
      <c r="V6181">
        <v>0</v>
      </c>
      <c r="W6181">
        <v>0</v>
      </c>
      <c r="X6181">
        <v>0.70554110741756704</v>
      </c>
      <c r="Y6181">
        <v>0.40643606059640003</v>
      </c>
      <c r="Z6181">
        <v>1.319800233292066</v>
      </c>
      <c r="AA6181">
        <v>0.34157606963822229</v>
      </c>
      <c r="AB6181">
        <v>9.9384065876127789E-2</v>
      </c>
      <c r="AC6181">
        <v>0</v>
      </c>
      <c r="AD6181">
        <v>0</v>
      </c>
      <c r="AE6181">
        <v>2.8727375368203831</v>
      </c>
    </row>
    <row r="6182" spans="1:31" x14ac:dyDescent="0.25">
      <c r="A6182">
        <v>1883420</v>
      </c>
      <c r="B6182">
        <v>1</v>
      </c>
      <c r="C6182" t="s">
        <v>80</v>
      </c>
      <c r="D6182" t="s">
        <v>107</v>
      </c>
      <c r="E6182" t="s">
        <v>146</v>
      </c>
      <c r="F6182" t="s">
        <v>17587</v>
      </c>
      <c r="G6182" t="s">
        <v>1108</v>
      </c>
      <c r="H6182" t="s">
        <v>143</v>
      </c>
      <c r="I6182" t="s">
        <v>135</v>
      </c>
      <c r="J6182" t="s">
        <v>136</v>
      </c>
      <c r="K6182" t="s">
        <v>137</v>
      </c>
      <c r="L6182" t="s">
        <v>17588</v>
      </c>
      <c r="M6182" t="s">
        <v>17589</v>
      </c>
      <c r="N6182">
        <v>4.9247222219999998</v>
      </c>
      <c r="O6182">
        <v>0</v>
      </c>
      <c r="P6182">
        <v>12</v>
      </c>
      <c r="Q6182">
        <v>0</v>
      </c>
      <c r="R6182">
        <v>0</v>
      </c>
      <c r="S6182">
        <v>0</v>
      </c>
      <c r="T6182">
        <v>1</v>
      </c>
      <c r="U6182">
        <v>0</v>
      </c>
      <c r="V6182">
        <v>0</v>
      </c>
      <c r="W6182">
        <v>0</v>
      </c>
      <c r="X6182">
        <v>4.6844589913112111</v>
      </c>
      <c r="Y6182">
        <v>0</v>
      </c>
      <c r="Z6182">
        <v>0</v>
      </c>
      <c r="AA6182">
        <v>0</v>
      </c>
      <c r="AB6182">
        <v>1.7203550167857717</v>
      </c>
      <c r="AC6182">
        <v>0</v>
      </c>
      <c r="AD6182">
        <v>0</v>
      </c>
      <c r="AE6182">
        <v>6.4048140080969826</v>
      </c>
    </row>
    <row r="6183" spans="1:31" x14ac:dyDescent="0.25">
      <c r="A6183">
        <v>1883775</v>
      </c>
      <c r="B6183">
        <v>1</v>
      </c>
      <c r="C6183" t="s">
        <v>81</v>
      </c>
      <c r="D6183" t="s">
        <v>118</v>
      </c>
      <c r="E6183" t="s">
        <v>146</v>
      </c>
      <c r="F6183" t="s">
        <v>17590</v>
      </c>
      <c r="G6183" t="s">
        <v>2417</v>
      </c>
      <c r="H6183" t="s">
        <v>143</v>
      </c>
      <c r="I6183" t="s">
        <v>135</v>
      </c>
      <c r="J6183" t="s">
        <v>136</v>
      </c>
      <c r="K6183" t="s">
        <v>137</v>
      </c>
      <c r="L6183" t="s">
        <v>17591</v>
      </c>
      <c r="M6183" t="s">
        <v>17592</v>
      </c>
      <c r="N6183">
        <v>1.157777777</v>
      </c>
      <c r="O6183">
        <v>0</v>
      </c>
      <c r="P6183">
        <v>9</v>
      </c>
      <c r="Q6183">
        <v>0</v>
      </c>
      <c r="R6183">
        <v>0</v>
      </c>
      <c r="S6183">
        <v>0</v>
      </c>
      <c r="T6183">
        <v>0</v>
      </c>
      <c r="U6183">
        <v>0</v>
      </c>
      <c r="V6183">
        <v>0</v>
      </c>
      <c r="W6183">
        <v>0</v>
      </c>
      <c r="X6183">
        <v>2.4862396479849309</v>
      </c>
      <c r="Y6183">
        <v>0</v>
      </c>
      <c r="Z6183">
        <v>0</v>
      </c>
      <c r="AA6183">
        <v>0</v>
      </c>
      <c r="AB6183">
        <v>0</v>
      </c>
      <c r="AC6183">
        <v>0</v>
      </c>
      <c r="AD6183">
        <v>0</v>
      </c>
      <c r="AE6183">
        <v>2.4862396479849309</v>
      </c>
    </row>
    <row r="6184" spans="1:31" x14ac:dyDescent="0.25">
      <c r="A6184">
        <v>1883108</v>
      </c>
      <c r="B6184">
        <v>1</v>
      </c>
      <c r="C6184" t="s">
        <v>80</v>
      </c>
      <c r="D6184" t="s">
        <v>110</v>
      </c>
      <c r="E6184" t="s">
        <v>140</v>
      </c>
      <c r="F6184" t="s">
        <v>17593</v>
      </c>
      <c r="G6184" t="s">
        <v>207</v>
      </c>
      <c r="H6184" t="s">
        <v>143</v>
      </c>
      <c r="I6184" t="s">
        <v>135</v>
      </c>
      <c r="J6184" t="s">
        <v>136</v>
      </c>
      <c r="K6184" t="s">
        <v>137</v>
      </c>
      <c r="L6184" t="s">
        <v>17594</v>
      </c>
      <c r="M6184" t="s">
        <v>17595</v>
      </c>
      <c r="N6184">
        <v>1.4897222219999999</v>
      </c>
      <c r="O6184">
        <v>0</v>
      </c>
      <c r="P6184">
        <v>20</v>
      </c>
      <c r="Q6184">
        <v>0</v>
      </c>
      <c r="R6184">
        <v>0</v>
      </c>
      <c r="S6184">
        <v>0</v>
      </c>
      <c r="T6184">
        <v>4</v>
      </c>
      <c r="U6184">
        <v>0</v>
      </c>
      <c r="V6184">
        <v>0</v>
      </c>
      <c r="W6184">
        <v>0</v>
      </c>
      <c r="X6184">
        <v>6.0254187660189</v>
      </c>
      <c r="Y6184">
        <v>0</v>
      </c>
      <c r="Z6184">
        <v>0</v>
      </c>
      <c r="AA6184">
        <v>0</v>
      </c>
      <c r="AB6184">
        <v>2.3941677798116401</v>
      </c>
      <c r="AC6184">
        <v>0</v>
      </c>
      <c r="AD6184">
        <v>0</v>
      </c>
      <c r="AE6184">
        <v>8.4195865458305406</v>
      </c>
    </row>
    <row r="6185" spans="1:31" x14ac:dyDescent="0.25">
      <c r="A6185">
        <v>1883841</v>
      </c>
      <c r="B6185">
        <v>1</v>
      </c>
      <c r="C6185" t="s">
        <v>80</v>
      </c>
      <c r="D6185" t="s">
        <v>107</v>
      </c>
      <c r="E6185" t="s">
        <v>158</v>
      </c>
      <c r="F6185" t="s">
        <v>17596</v>
      </c>
      <c r="G6185" t="s">
        <v>219</v>
      </c>
      <c r="H6185" t="s">
        <v>134</v>
      </c>
      <c r="I6185" t="s">
        <v>135</v>
      </c>
      <c r="J6185" t="s">
        <v>136</v>
      </c>
      <c r="K6185" t="s">
        <v>137</v>
      </c>
      <c r="L6185" t="s">
        <v>17597</v>
      </c>
      <c r="M6185" t="s">
        <v>17598</v>
      </c>
      <c r="N6185">
        <v>2.5249999999999999</v>
      </c>
      <c r="O6185">
        <v>0</v>
      </c>
      <c r="P6185">
        <v>244</v>
      </c>
      <c r="Q6185">
        <v>0</v>
      </c>
      <c r="R6185">
        <v>0</v>
      </c>
      <c r="S6185">
        <v>0</v>
      </c>
      <c r="T6185">
        <v>1</v>
      </c>
      <c r="U6185">
        <v>0</v>
      </c>
      <c r="V6185">
        <v>0</v>
      </c>
      <c r="W6185">
        <v>0</v>
      </c>
      <c r="X6185">
        <v>147.09251103436341</v>
      </c>
      <c r="Y6185">
        <v>0</v>
      </c>
      <c r="Z6185">
        <v>0</v>
      </c>
      <c r="AA6185">
        <v>0</v>
      </c>
      <c r="AB6185">
        <v>18.148597077421183</v>
      </c>
      <c r="AC6185">
        <v>0</v>
      </c>
      <c r="AD6185">
        <v>0</v>
      </c>
      <c r="AE6185">
        <v>165.2411081117846</v>
      </c>
    </row>
    <row r="6186" spans="1:31" x14ac:dyDescent="0.25">
      <c r="A6186">
        <v>1883918</v>
      </c>
      <c r="B6186">
        <v>1</v>
      </c>
      <c r="C6186" t="s">
        <v>80</v>
      </c>
      <c r="D6186" t="s">
        <v>97</v>
      </c>
      <c r="E6186" t="s">
        <v>140</v>
      </c>
      <c r="F6186" t="s">
        <v>17599</v>
      </c>
      <c r="G6186" t="s">
        <v>207</v>
      </c>
      <c r="H6186" t="s">
        <v>143</v>
      </c>
      <c r="I6186" t="s">
        <v>135</v>
      </c>
      <c r="J6186" t="s">
        <v>136</v>
      </c>
      <c r="K6186" t="s">
        <v>137</v>
      </c>
      <c r="L6186" t="s">
        <v>17600</v>
      </c>
      <c r="M6186" t="s">
        <v>17601</v>
      </c>
      <c r="N6186">
        <v>0.88166666599999999</v>
      </c>
      <c r="O6186">
        <v>0</v>
      </c>
      <c r="P6186">
        <v>1</v>
      </c>
      <c r="Q6186">
        <v>0</v>
      </c>
      <c r="R6186">
        <v>0</v>
      </c>
      <c r="S6186">
        <v>0</v>
      </c>
      <c r="T6186">
        <v>0</v>
      </c>
      <c r="U6186">
        <v>0</v>
      </c>
      <c r="V6186">
        <v>0</v>
      </c>
      <c r="W6186">
        <v>0</v>
      </c>
      <c r="X6186">
        <v>0.16302730515711558</v>
      </c>
      <c r="Y6186">
        <v>0</v>
      </c>
      <c r="Z6186">
        <v>0</v>
      </c>
      <c r="AA6186">
        <v>0</v>
      </c>
      <c r="AB6186">
        <v>0</v>
      </c>
      <c r="AC6186">
        <v>0</v>
      </c>
      <c r="AD6186">
        <v>0</v>
      </c>
      <c r="AE6186">
        <v>0.16302730515711558</v>
      </c>
    </row>
    <row r="6187" spans="1:31" x14ac:dyDescent="0.25">
      <c r="A6187">
        <v>1883277</v>
      </c>
      <c r="B6187">
        <v>1</v>
      </c>
      <c r="C6187" t="s">
        <v>81</v>
      </c>
      <c r="D6187" t="s">
        <v>128</v>
      </c>
      <c r="E6187" t="s">
        <v>140</v>
      </c>
      <c r="F6187" t="s">
        <v>17602</v>
      </c>
      <c r="G6187" t="s">
        <v>207</v>
      </c>
      <c r="H6187" t="s">
        <v>143</v>
      </c>
      <c r="I6187" t="s">
        <v>135</v>
      </c>
      <c r="J6187" t="s">
        <v>136</v>
      </c>
      <c r="K6187" t="s">
        <v>137</v>
      </c>
      <c r="L6187" t="s">
        <v>17603</v>
      </c>
      <c r="M6187" t="s">
        <v>17604</v>
      </c>
      <c r="N6187">
        <v>1.114166666</v>
      </c>
      <c r="O6187">
        <v>0</v>
      </c>
      <c r="P6187">
        <v>4</v>
      </c>
      <c r="Q6187">
        <v>0</v>
      </c>
      <c r="R6187">
        <v>0</v>
      </c>
      <c r="S6187">
        <v>0</v>
      </c>
      <c r="T6187">
        <v>0</v>
      </c>
      <c r="U6187">
        <v>0</v>
      </c>
      <c r="V6187">
        <v>0</v>
      </c>
      <c r="W6187">
        <v>0</v>
      </c>
      <c r="X6187">
        <v>0.70200830740875009</v>
      </c>
      <c r="Y6187">
        <v>0</v>
      </c>
      <c r="Z6187">
        <v>0</v>
      </c>
      <c r="AA6187">
        <v>0</v>
      </c>
      <c r="AB6187">
        <v>0</v>
      </c>
      <c r="AC6187">
        <v>0</v>
      </c>
      <c r="AD6187">
        <v>0</v>
      </c>
      <c r="AE6187">
        <v>0.70200830740875009</v>
      </c>
    </row>
    <row r="6188" spans="1:31" x14ac:dyDescent="0.25">
      <c r="A6188">
        <v>1883128</v>
      </c>
      <c r="B6188">
        <v>1</v>
      </c>
      <c r="C6188" t="s">
        <v>80</v>
      </c>
      <c r="D6188" t="s">
        <v>88</v>
      </c>
      <c r="E6188" t="s">
        <v>158</v>
      </c>
      <c r="F6188" t="s">
        <v>14221</v>
      </c>
      <c r="G6188" t="s">
        <v>900</v>
      </c>
      <c r="H6188" t="s">
        <v>134</v>
      </c>
      <c r="I6188" t="s">
        <v>135</v>
      </c>
      <c r="J6188" t="s">
        <v>136</v>
      </c>
      <c r="K6188" t="s">
        <v>137</v>
      </c>
      <c r="L6188" t="s">
        <v>17605</v>
      </c>
      <c r="M6188" t="s">
        <v>17606</v>
      </c>
      <c r="N6188">
        <v>5.3097222220000004</v>
      </c>
      <c r="O6188">
        <v>0</v>
      </c>
      <c r="P6188">
        <v>29</v>
      </c>
      <c r="Q6188">
        <v>0</v>
      </c>
      <c r="R6188">
        <v>0</v>
      </c>
      <c r="S6188">
        <v>0</v>
      </c>
      <c r="T6188">
        <v>3</v>
      </c>
      <c r="U6188">
        <v>0</v>
      </c>
      <c r="V6188">
        <v>0</v>
      </c>
      <c r="W6188">
        <v>0</v>
      </c>
      <c r="X6188">
        <v>33.177998810748996</v>
      </c>
      <c r="Y6188">
        <v>0</v>
      </c>
      <c r="Z6188">
        <v>0</v>
      </c>
      <c r="AA6188">
        <v>0</v>
      </c>
      <c r="AB6188">
        <v>16.042283907407121</v>
      </c>
      <c r="AC6188">
        <v>0</v>
      </c>
      <c r="AD6188">
        <v>0</v>
      </c>
      <c r="AE6188">
        <v>49.220282718156113</v>
      </c>
    </row>
    <row r="6189" spans="1:31" x14ac:dyDescent="0.25">
      <c r="A6189">
        <v>1883649</v>
      </c>
      <c r="B6189">
        <v>1</v>
      </c>
      <c r="C6189" t="s">
        <v>80</v>
      </c>
      <c r="D6189" t="s">
        <v>83</v>
      </c>
      <c r="E6189" t="s">
        <v>140</v>
      </c>
      <c r="F6189" t="s">
        <v>17607</v>
      </c>
      <c r="G6189" t="s">
        <v>163</v>
      </c>
      <c r="H6189" t="s">
        <v>143</v>
      </c>
      <c r="I6189" t="s">
        <v>135</v>
      </c>
      <c r="J6189" t="s">
        <v>136</v>
      </c>
      <c r="K6189" t="s">
        <v>137</v>
      </c>
      <c r="L6189" t="s">
        <v>17608</v>
      </c>
      <c r="M6189" t="s">
        <v>17609</v>
      </c>
      <c r="N6189">
        <v>2.4255555549999999</v>
      </c>
      <c r="O6189">
        <v>0</v>
      </c>
      <c r="P6189">
        <v>3</v>
      </c>
      <c r="Q6189">
        <v>0</v>
      </c>
      <c r="R6189">
        <v>0</v>
      </c>
      <c r="S6189">
        <v>0</v>
      </c>
      <c r="T6189">
        <v>0</v>
      </c>
      <c r="U6189">
        <v>0</v>
      </c>
      <c r="V6189">
        <v>0</v>
      </c>
      <c r="W6189">
        <v>0</v>
      </c>
      <c r="X6189">
        <v>3.2259677643666249</v>
      </c>
      <c r="Y6189">
        <v>0</v>
      </c>
      <c r="Z6189">
        <v>0</v>
      </c>
      <c r="AA6189">
        <v>0</v>
      </c>
      <c r="AB6189">
        <v>0</v>
      </c>
      <c r="AC6189">
        <v>0</v>
      </c>
      <c r="AD6189">
        <v>0</v>
      </c>
      <c r="AE6189">
        <v>3.2259677643666249</v>
      </c>
    </row>
    <row r="6190" spans="1:31" x14ac:dyDescent="0.25">
      <c r="A6190">
        <v>1883506</v>
      </c>
      <c r="B6190">
        <v>1</v>
      </c>
      <c r="C6190" t="s">
        <v>81</v>
      </c>
      <c r="D6190" t="s">
        <v>123</v>
      </c>
      <c r="E6190" t="s">
        <v>146</v>
      </c>
      <c r="F6190" t="s">
        <v>1876</v>
      </c>
      <c r="G6190" t="s">
        <v>148</v>
      </c>
      <c r="H6190" t="s">
        <v>143</v>
      </c>
      <c r="I6190" t="s">
        <v>135</v>
      </c>
      <c r="J6190" t="s">
        <v>136</v>
      </c>
      <c r="K6190" t="s">
        <v>137</v>
      </c>
      <c r="L6190" t="s">
        <v>17610</v>
      </c>
      <c r="M6190" t="s">
        <v>17611</v>
      </c>
      <c r="N6190">
        <v>1.032777777</v>
      </c>
      <c r="O6190">
        <v>0</v>
      </c>
      <c r="P6190">
        <v>26</v>
      </c>
      <c r="Q6190">
        <v>0</v>
      </c>
      <c r="R6190">
        <v>0</v>
      </c>
      <c r="S6190">
        <v>0</v>
      </c>
      <c r="T6190">
        <v>3</v>
      </c>
      <c r="U6190">
        <v>0</v>
      </c>
      <c r="V6190">
        <v>0</v>
      </c>
      <c r="W6190">
        <v>0</v>
      </c>
      <c r="X6190">
        <v>7.8490430041659192</v>
      </c>
      <c r="Y6190">
        <v>0</v>
      </c>
      <c r="Z6190">
        <v>0</v>
      </c>
      <c r="AA6190">
        <v>0</v>
      </c>
      <c r="AB6190">
        <v>1.5705035430921248</v>
      </c>
      <c r="AC6190">
        <v>0</v>
      </c>
      <c r="AD6190">
        <v>0</v>
      </c>
      <c r="AE6190">
        <v>9.4195465472580437</v>
      </c>
    </row>
    <row r="6191" spans="1:31" x14ac:dyDescent="0.25">
      <c r="A6191">
        <v>1883214</v>
      </c>
      <c r="B6191">
        <v>1</v>
      </c>
      <c r="C6191" t="s">
        <v>80</v>
      </c>
      <c r="D6191" t="s">
        <v>92</v>
      </c>
      <c r="E6191" t="s">
        <v>222</v>
      </c>
      <c r="F6191" t="s">
        <v>17612</v>
      </c>
      <c r="G6191" t="s">
        <v>663</v>
      </c>
      <c r="H6191" t="s">
        <v>143</v>
      </c>
      <c r="I6191" t="s">
        <v>135</v>
      </c>
      <c r="J6191" t="s">
        <v>136</v>
      </c>
      <c r="K6191" t="s">
        <v>137</v>
      </c>
      <c r="L6191" t="s">
        <v>17613</v>
      </c>
      <c r="M6191" t="s">
        <v>17614</v>
      </c>
      <c r="N6191">
        <v>1.9508333330000001</v>
      </c>
      <c r="O6191">
        <v>0</v>
      </c>
      <c r="P6191">
        <v>32</v>
      </c>
      <c r="Q6191">
        <v>0</v>
      </c>
      <c r="R6191">
        <v>0</v>
      </c>
      <c r="S6191">
        <v>0</v>
      </c>
      <c r="T6191">
        <v>0</v>
      </c>
      <c r="U6191">
        <v>0</v>
      </c>
      <c r="V6191">
        <v>0</v>
      </c>
      <c r="W6191">
        <v>0</v>
      </c>
      <c r="X6191">
        <v>7.7546415469129739</v>
      </c>
      <c r="Y6191">
        <v>0</v>
      </c>
      <c r="Z6191">
        <v>0</v>
      </c>
      <c r="AA6191">
        <v>0</v>
      </c>
      <c r="AB6191">
        <v>0</v>
      </c>
      <c r="AC6191">
        <v>0</v>
      </c>
      <c r="AD6191">
        <v>0</v>
      </c>
      <c r="AE6191">
        <v>7.7546415469129739</v>
      </c>
    </row>
    <row r="6192" spans="1:31" x14ac:dyDescent="0.25">
      <c r="A6192">
        <v>1883606</v>
      </c>
      <c r="B6192">
        <v>1</v>
      </c>
      <c r="C6192" t="s">
        <v>80</v>
      </c>
      <c r="D6192" t="s">
        <v>94</v>
      </c>
      <c r="E6192" t="s">
        <v>140</v>
      </c>
      <c r="F6192" t="s">
        <v>17615</v>
      </c>
      <c r="G6192" t="s">
        <v>163</v>
      </c>
      <c r="H6192" t="s">
        <v>143</v>
      </c>
      <c r="I6192" t="s">
        <v>135</v>
      </c>
      <c r="J6192" t="s">
        <v>136</v>
      </c>
      <c r="K6192" t="s">
        <v>137</v>
      </c>
      <c r="L6192" t="s">
        <v>17616</v>
      </c>
      <c r="M6192" t="s">
        <v>17617</v>
      </c>
      <c r="N6192">
        <v>1.1258333330000001</v>
      </c>
      <c r="O6192">
        <v>0</v>
      </c>
      <c r="P6192">
        <v>1</v>
      </c>
      <c r="Q6192">
        <v>0</v>
      </c>
      <c r="R6192">
        <v>1</v>
      </c>
      <c r="S6192">
        <v>0</v>
      </c>
      <c r="T6192">
        <v>0</v>
      </c>
      <c r="U6192">
        <v>0</v>
      </c>
      <c r="V6192">
        <v>0</v>
      </c>
      <c r="W6192">
        <v>0</v>
      </c>
      <c r="X6192">
        <v>0.22172938268274303</v>
      </c>
      <c r="Y6192">
        <v>0</v>
      </c>
      <c r="Z6192">
        <v>1.8650778187852763</v>
      </c>
      <c r="AA6192">
        <v>0</v>
      </c>
      <c r="AB6192">
        <v>0</v>
      </c>
      <c r="AC6192">
        <v>0</v>
      </c>
      <c r="AD6192">
        <v>0</v>
      </c>
      <c r="AE6192">
        <v>2.0868072014680195</v>
      </c>
    </row>
    <row r="6193" spans="1:31" x14ac:dyDescent="0.25">
      <c r="A6193">
        <v>1883755</v>
      </c>
      <c r="B6193">
        <v>1</v>
      </c>
      <c r="C6193" t="s">
        <v>80</v>
      </c>
      <c r="D6193" t="s">
        <v>108</v>
      </c>
      <c r="E6193" t="s">
        <v>169</v>
      </c>
      <c r="F6193" t="s">
        <v>13867</v>
      </c>
      <c r="G6193" t="s">
        <v>183</v>
      </c>
      <c r="H6193" t="s">
        <v>143</v>
      </c>
      <c r="I6193" t="s">
        <v>135</v>
      </c>
      <c r="J6193" t="s">
        <v>136</v>
      </c>
      <c r="K6193" t="s">
        <v>137</v>
      </c>
      <c r="L6193" t="s">
        <v>17618</v>
      </c>
      <c r="M6193" t="s">
        <v>17619</v>
      </c>
      <c r="N6193">
        <v>5.2369444439999997</v>
      </c>
      <c r="O6193">
        <v>0</v>
      </c>
      <c r="P6193">
        <v>25</v>
      </c>
      <c r="Q6193">
        <v>0</v>
      </c>
      <c r="R6193">
        <v>22</v>
      </c>
      <c r="S6193">
        <v>0</v>
      </c>
      <c r="T6193">
        <v>5</v>
      </c>
      <c r="U6193">
        <v>0</v>
      </c>
      <c r="V6193">
        <v>0</v>
      </c>
      <c r="W6193">
        <v>0</v>
      </c>
      <c r="X6193">
        <v>34.089451583827056</v>
      </c>
      <c r="Y6193">
        <v>0</v>
      </c>
      <c r="Z6193">
        <v>276.70077210576341</v>
      </c>
      <c r="AA6193">
        <v>0</v>
      </c>
      <c r="AB6193">
        <v>7.6569766585482348</v>
      </c>
      <c r="AC6193">
        <v>0</v>
      </c>
      <c r="AD6193">
        <v>0</v>
      </c>
      <c r="AE6193">
        <v>318.44720034813867</v>
      </c>
    </row>
    <row r="6194" spans="1:31" x14ac:dyDescent="0.25">
      <c r="A6194">
        <v>1883904</v>
      </c>
      <c r="B6194">
        <v>1</v>
      </c>
      <c r="C6194" t="s">
        <v>81</v>
      </c>
      <c r="D6194" t="s">
        <v>125</v>
      </c>
      <c r="E6194" t="s">
        <v>131</v>
      </c>
      <c r="F6194" t="s">
        <v>17620</v>
      </c>
      <c r="G6194" t="s">
        <v>133</v>
      </c>
      <c r="H6194" t="s">
        <v>134</v>
      </c>
      <c r="I6194" t="s">
        <v>135</v>
      </c>
      <c r="J6194" t="s">
        <v>136</v>
      </c>
      <c r="K6194" t="s">
        <v>137</v>
      </c>
      <c r="L6194" t="s">
        <v>17621</v>
      </c>
      <c r="M6194" t="s">
        <v>17622</v>
      </c>
      <c r="N6194">
        <v>0.61277777700000002</v>
      </c>
      <c r="O6194">
        <v>1</v>
      </c>
      <c r="P6194">
        <v>38</v>
      </c>
      <c r="Q6194">
        <v>25</v>
      </c>
      <c r="R6194">
        <v>116</v>
      </c>
      <c r="S6194">
        <v>0</v>
      </c>
      <c r="T6194">
        <v>4</v>
      </c>
      <c r="U6194">
        <v>0</v>
      </c>
      <c r="V6194">
        <v>0</v>
      </c>
      <c r="W6194">
        <v>0.171933283047775</v>
      </c>
      <c r="X6194">
        <v>5.3099535965819626</v>
      </c>
      <c r="Y6194">
        <v>42.594614555666489</v>
      </c>
      <c r="Z6194">
        <v>271.91092107751012</v>
      </c>
      <c r="AA6194">
        <v>0</v>
      </c>
      <c r="AB6194">
        <v>1.1715647868417185</v>
      </c>
      <c r="AC6194">
        <v>0</v>
      </c>
      <c r="AD6194">
        <v>0</v>
      </c>
      <c r="AE6194">
        <v>321.15898729964806</v>
      </c>
    </row>
    <row r="6195" spans="1:31" x14ac:dyDescent="0.25">
      <c r="A6195">
        <v>1883855</v>
      </c>
      <c r="B6195">
        <v>1</v>
      </c>
      <c r="C6195" t="s">
        <v>81</v>
      </c>
      <c r="D6195" t="s">
        <v>128</v>
      </c>
      <c r="E6195" t="s">
        <v>140</v>
      </c>
      <c r="F6195" t="s">
        <v>17623</v>
      </c>
      <c r="G6195" t="s">
        <v>163</v>
      </c>
      <c r="H6195" t="s">
        <v>143</v>
      </c>
      <c r="I6195" t="s">
        <v>135</v>
      </c>
      <c r="J6195" t="s">
        <v>136</v>
      </c>
      <c r="K6195" t="s">
        <v>137</v>
      </c>
      <c r="L6195" t="s">
        <v>17624</v>
      </c>
      <c r="M6195" t="s">
        <v>17625</v>
      </c>
      <c r="N6195">
        <v>1.430555555</v>
      </c>
      <c r="O6195">
        <v>0</v>
      </c>
      <c r="P6195">
        <v>1</v>
      </c>
      <c r="Q6195">
        <v>0</v>
      </c>
      <c r="R6195">
        <v>0</v>
      </c>
      <c r="S6195">
        <v>0</v>
      </c>
      <c r="T6195">
        <v>0</v>
      </c>
      <c r="U6195">
        <v>0</v>
      </c>
      <c r="V6195">
        <v>0</v>
      </c>
      <c r="W6195">
        <v>0</v>
      </c>
      <c r="X6195">
        <v>0.2549390262515</v>
      </c>
      <c r="Y6195">
        <v>0</v>
      </c>
      <c r="Z6195">
        <v>0</v>
      </c>
      <c r="AA6195">
        <v>0</v>
      </c>
      <c r="AB6195">
        <v>0</v>
      </c>
      <c r="AC6195">
        <v>0</v>
      </c>
      <c r="AD6195">
        <v>0</v>
      </c>
      <c r="AE6195">
        <v>0.2549390262515</v>
      </c>
    </row>
    <row r="6196" spans="1:31" x14ac:dyDescent="0.25">
      <c r="A6196">
        <v>1883881</v>
      </c>
      <c r="B6196">
        <v>1</v>
      </c>
      <c r="C6196" t="s">
        <v>80</v>
      </c>
      <c r="D6196" t="s">
        <v>87</v>
      </c>
      <c r="E6196" t="s">
        <v>222</v>
      </c>
      <c r="F6196" t="s">
        <v>17626</v>
      </c>
      <c r="G6196" t="s">
        <v>501</v>
      </c>
      <c r="H6196" t="s">
        <v>143</v>
      </c>
      <c r="I6196" t="s">
        <v>135</v>
      </c>
      <c r="J6196" t="s">
        <v>136</v>
      </c>
      <c r="K6196" t="s">
        <v>137</v>
      </c>
      <c r="L6196" t="s">
        <v>17627</v>
      </c>
      <c r="M6196" t="s">
        <v>17628</v>
      </c>
      <c r="N6196">
        <v>27.318611110999999</v>
      </c>
      <c r="O6196">
        <v>0</v>
      </c>
      <c r="P6196">
        <v>124</v>
      </c>
      <c r="Q6196">
        <v>0</v>
      </c>
      <c r="R6196">
        <v>0</v>
      </c>
      <c r="S6196">
        <v>0</v>
      </c>
      <c r="T6196">
        <v>13</v>
      </c>
      <c r="U6196">
        <v>0</v>
      </c>
      <c r="V6196">
        <v>0</v>
      </c>
      <c r="W6196">
        <v>0</v>
      </c>
      <c r="X6196">
        <v>880.27630179029995</v>
      </c>
      <c r="Y6196">
        <v>0</v>
      </c>
      <c r="Z6196">
        <v>0</v>
      </c>
      <c r="AA6196">
        <v>0</v>
      </c>
      <c r="AB6196">
        <v>85.009268914494584</v>
      </c>
      <c r="AC6196">
        <v>0</v>
      </c>
      <c r="AD6196">
        <v>0</v>
      </c>
      <c r="AE6196">
        <v>965.28557070479451</v>
      </c>
    </row>
    <row r="6197" spans="1:31" x14ac:dyDescent="0.25">
      <c r="A6197">
        <v>1883549</v>
      </c>
      <c r="B6197">
        <v>1</v>
      </c>
      <c r="C6197" t="s">
        <v>81</v>
      </c>
      <c r="D6197" t="s">
        <v>120</v>
      </c>
      <c r="E6197" t="s">
        <v>140</v>
      </c>
      <c r="F6197" t="s">
        <v>17629</v>
      </c>
      <c r="G6197" t="s">
        <v>163</v>
      </c>
      <c r="H6197" t="s">
        <v>143</v>
      </c>
      <c r="I6197" t="s">
        <v>135</v>
      </c>
      <c r="J6197" t="s">
        <v>136</v>
      </c>
      <c r="K6197" t="s">
        <v>137</v>
      </c>
      <c r="L6197" t="s">
        <v>17630</v>
      </c>
      <c r="M6197" t="s">
        <v>17631</v>
      </c>
      <c r="N6197">
        <v>3.6369444440000001</v>
      </c>
      <c r="O6197">
        <v>0</v>
      </c>
      <c r="P6197">
        <v>0</v>
      </c>
      <c r="Q6197">
        <v>0</v>
      </c>
      <c r="R6197">
        <v>0</v>
      </c>
      <c r="S6197">
        <v>0</v>
      </c>
      <c r="T6197">
        <v>1</v>
      </c>
      <c r="U6197">
        <v>0</v>
      </c>
      <c r="V6197">
        <v>0</v>
      </c>
      <c r="W6197">
        <v>0</v>
      </c>
      <c r="X6197">
        <v>0</v>
      </c>
      <c r="Y6197">
        <v>0</v>
      </c>
      <c r="Z6197">
        <v>0</v>
      </c>
      <c r="AA6197">
        <v>0</v>
      </c>
      <c r="AB6197">
        <v>26.395970116098262</v>
      </c>
      <c r="AC6197">
        <v>0</v>
      </c>
      <c r="AD6197">
        <v>0</v>
      </c>
      <c r="AE6197">
        <v>26.395970116098262</v>
      </c>
    </row>
    <row r="6198" spans="1:31" x14ac:dyDescent="0.25">
      <c r="A6198">
        <v>1883526</v>
      </c>
      <c r="B6198">
        <v>1</v>
      </c>
      <c r="C6198" t="s">
        <v>80</v>
      </c>
      <c r="D6198" t="s">
        <v>96</v>
      </c>
      <c r="E6198" t="s">
        <v>169</v>
      </c>
      <c r="F6198" t="s">
        <v>14594</v>
      </c>
      <c r="G6198" t="s">
        <v>183</v>
      </c>
      <c r="H6198" t="s">
        <v>143</v>
      </c>
      <c r="I6198" t="s">
        <v>135</v>
      </c>
      <c r="J6198" t="s">
        <v>136</v>
      </c>
      <c r="K6198" t="s">
        <v>137</v>
      </c>
      <c r="L6198" t="s">
        <v>17632</v>
      </c>
      <c r="M6198" t="s">
        <v>17633</v>
      </c>
      <c r="N6198">
        <v>6.3255555550000002</v>
      </c>
      <c r="O6198">
        <v>0</v>
      </c>
      <c r="P6198">
        <v>341</v>
      </c>
      <c r="Q6198">
        <v>0</v>
      </c>
      <c r="R6198">
        <v>2</v>
      </c>
      <c r="S6198">
        <v>0</v>
      </c>
      <c r="T6198">
        <v>24</v>
      </c>
      <c r="U6198">
        <v>0</v>
      </c>
      <c r="V6198">
        <v>0</v>
      </c>
      <c r="W6198">
        <v>0</v>
      </c>
      <c r="X6198">
        <v>888.85931561214363</v>
      </c>
      <c r="Y6198">
        <v>0</v>
      </c>
      <c r="Z6198">
        <v>1.6486626076931967</v>
      </c>
      <c r="AA6198">
        <v>0</v>
      </c>
      <c r="AB6198">
        <v>58.452528288407969</v>
      </c>
      <c r="AC6198">
        <v>0</v>
      </c>
      <c r="AD6198">
        <v>0</v>
      </c>
      <c r="AE6198">
        <v>948.96050650824475</v>
      </c>
    </row>
    <row r="6199" spans="1:31" x14ac:dyDescent="0.25">
      <c r="A6199">
        <v>1883503</v>
      </c>
      <c r="B6199">
        <v>1</v>
      </c>
      <c r="C6199" t="s">
        <v>81</v>
      </c>
      <c r="D6199" t="s">
        <v>113</v>
      </c>
      <c r="E6199" t="s">
        <v>146</v>
      </c>
      <c r="F6199" t="s">
        <v>17634</v>
      </c>
      <c r="G6199" t="s">
        <v>148</v>
      </c>
      <c r="H6199" t="s">
        <v>143</v>
      </c>
      <c r="I6199" t="s">
        <v>135</v>
      </c>
      <c r="J6199" t="s">
        <v>136</v>
      </c>
      <c r="K6199" t="s">
        <v>137</v>
      </c>
      <c r="L6199" t="s">
        <v>17635</v>
      </c>
      <c r="M6199" t="s">
        <v>17636</v>
      </c>
      <c r="N6199">
        <v>2.3563888880000001</v>
      </c>
      <c r="O6199">
        <v>0</v>
      </c>
      <c r="P6199">
        <v>117</v>
      </c>
      <c r="Q6199">
        <v>0</v>
      </c>
      <c r="R6199">
        <v>0</v>
      </c>
      <c r="S6199">
        <v>0</v>
      </c>
      <c r="T6199">
        <v>6</v>
      </c>
      <c r="U6199">
        <v>0</v>
      </c>
      <c r="V6199">
        <v>0</v>
      </c>
      <c r="W6199">
        <v>0</v>
      </c>
      <c r="X6199">
        <v>67.042627092298048</v>
      </c>
      <c r="Y6199">
        <v>0</v>
      </c>
      <c r="Z6199">
        <v>0</v>
      </c>
      <c r="AA6199">
        <v>0</v>
      </c>
      <c r="AB6199">
        <v>11.791497122235334</v>
      </c>
      <c r="AC6199">
        <v>0</v>
      </c>
      <c r="AD6199">
        <v>0</v>
      </c>
      <c r="AE6199">
        <v>78.834124214533375</v>
      </c>
    </row>
    <row r="6200" spans="1:31" x14ac:dyDescent="0.25">
      <c r="A6200">
        <v>1883148</v>
      </c>
      <c r="B6200">
        <v>1</v>
      </c>
      <c r="C6200" t="s">
        <v>81</v>
      </c>
      <c r="D6200" t="s">
        <v>117</v>
      </c>
      <c r="E6200" t="s">
        <v>146</v>
      </c>
      <c r="F6200" t="s">
        <v>17637</v>
      </c>
      <c r="G6200" t="s">
        <v>148</v>
      </c>
      <c r="H6200" t="s">
        <v>143</v>
      </c>
      <c r="I6200" t="s">
        <v>135</v>
      </c>
      <c r="J6200" t="s">
        <v>136</v>
      </c>
      <c r="K6200" t="s">
        <v>137</v>
      </c>
      <c r="L6200" t="s">
        <v>17638</v>
      </c>
      <c r="M6200" t="s">
        <v>17639</v>
      </c>
      <c r="N6200">
        <v>0.45</v>
      </c>
      <c r="O6200">
        <v>0</v>
      </c>
      <c r="P6200">
        <v>56</v>
      </c>
      <c r="Q6200">
        <v>0</v>
      </c>
      <c r="R6200">
        <v>2</v>
      </c>
      <c r="S6200">
        <v>0</v>
      </c>
      <c r="T6200">
        <v>1</v>
      </c>
      <c r="U6200">
        <v>0</v>
      </c>
      <c r="V6200">
        <v>0</v>
      </c>
      <c r="W6200">
        <v>0</v>
      </c>
      <c r="X6200">
        <v>1.6945058248916103</v>
      </c>
      <c r="Y6200">
        <v>0</v>
      </c>
      <c r="Z6200">
        <v>3.2280493438444493</v>
      </c>
      <c r="AA6200">
        <v>0</v>
      </c>
      <c r="AB6200">
        <v>0</v>
      </c>
      <c r="AC6200">
        <v>0</v>
      </c>
      <c r="AD6200">
        <v>0</v>
      </c>
      <c r="AE6200">
        <v>4.9225551687360598</v>
      </c>
    </row>
    <row r="6201" spans="1:31" x14ac:dyDescent="0.25">
      <c r="A6201">
        <v>1883380</v>
      </c>
      <c r="B6201">
        <v>1</v>
      </c>
      <c r="C6201" t="s">
        <v>80</v>
      </c>
      <c r="D6201" t="s">
        <v>93</v>
      </c>
      <c r="E6201" t="s">
        <v>146</v>
      </c>
      <c r="F6201" t="s">
        <v>17640</v>
      </c>
      <c r="G6201" t="s">
        <v>148</v>
      </c>
      <c r="H6201" t="s">
        <v>143</v>
      </c>
      <c r="I6201" t="s">
        <v>135</v>
      </c>
      <c r="J6201" t="s">
        <v>136</v>
      </c>
      <c r="K6201" t="s">
        <v>137</v>
      </c>
      <c r="L6201" t="s">
        <v>17641</v>
      </c>
      <c r="M6201" t="s">
        <v>17642</v>
      </c>
      <c r="N6201">
        <v>2.7097222219999999</v>
      </c>
      <c r="O6201">
        <v>0</v>
      </c>
      <c r="P6201">
        <v>63</v>
      </c>
      <c r="Q6201">
        <v>0</v>
      </c>
      <c r="R6201">
        <v>19</v>
      </c>
      <c r="S6201">
        <v>0</v>
      </c>
      <c r="T6201">
        <v>14</v>
      </c>
      <c r="U6201">
        <v>0</v>
      </c>
      <c r="V6201">
        <v>0</v>
      </c>
      <c r="W6201">
        <v>0</v>
      </c>
      <c r="X6201">
        <v>37.730492677654645</v>
      </c>
      <c r="Y6201">
        <v>0</v>
      </c>
      <c r="Z6201">
        <v>39.721512900931593</v>
      </c>
      <c r="AA6201">
        <v>0</v>
      </c>
      <c r="AB6201">
        <v>23.578798559904506</v>
      </c>
      <c r="AC6201">
        <v>0</v>
      </c>
      <c r="AD6201">
        <v>0</v>
      </c>
      <c r="AE6201">
        <v>101.03080413849074</v>
      </c>
    </row>
    <row r="6202" spans="1:31" x14ac:dyDescent="0.25">
      <c r="A6202">
        <v>1883543</v>
      </c>
      <c r="B6202">
        <v>1</v>
      </c>
      <c r="C6202" t="s">
        <v>81</v>
      </c>
      <c r="D6202" t="s">
        <v>120</v>
      </c>
      <c r="E6202" t="s">
        <v>146</v>
      </c>
      <c r="F6202" t="s">
        <v>14927</v>
      </c>
      <c r="G6202" t="s">
        <v>148</v>
      </c>
      <c r="H6202" t="s">
        <v>143</v>
      </c>
      <c r="I6202" t="s">
        <v>135</v>
      </c>
      <c r="J6202" t="s">
        <v>136</v>
      </c>
      <c r="K6202" t="s">
        <v>137</v>
      </c>
      <c r="L6202" t="s">
        <v>17643</v>
      </c>
      <c r="M6202" t="s">
        <v>17644</v>
      </c>
      <c r="N6202">
        <v>1.583611111</v>
      </c>
      <c r="O6202">
        <v>0</v>
      </c>
      <c r="P6202">
        <v>134</v>
      </c>
      <c r="Q6202">
        <v>0</v>
      </c>
      <c r="R6202">
        <v>0</v>
      </c>
      <c r="S6202">
        <v>0</v>
      </c>
      <c r="T6202">
        <v>23</v>
      </c>
      <c r="U6202">
        <v>0</v>
      </c>
      <c r="V6202">
        <v>0</v>
      </c>
      <c r="W6202">
        <v>0</v>
      </c>
      <c r="X6202">
        <v>47.937481051376629</v>
      </c>
      <c r="Y6202">
        <v>0</v>
      </c>
      <c r="Z6202">
        <v>0</v>
      </c>
      <c r="AA6202">
        <v>0</v>
      </c>
      <c r="AB6202">
        <v>8.5672744732883501</v>
      </c>
      <c r="AC6202">
        <v>0</v>
      </c>
      <c r="AD6202">
        <v>0</v>
      </c>
      <c r="AE6202">
        <v>56.504755524664979</v>
      </c>
    </row>
    <row r="6203" spans="1:31" x14ac:dyDescent="0.25">
      <c r="A6203">
        <v>1883626</v>
      </c>
      <c r="B6203">
        <v>1</v>
      </c>
      <c r="C6203" t="s">
        <v>80</v>
      </c>
      <c r="D6203" t="s">
        <v>96</v>
      </c>
      <c r="E6203" t="s">
        <v>140</v>
      </c>
      <c r="F6203" t="s">
        <v>17645</v>
      </c>
      <c r="G6203" t="s">
        <v>163</v>
      </c>
      <c r="H6203" t="s">
        <v>143</v>
      </c>
      <c r="I6203" t="s">
        <v>135</v>
      </c>
      <c r="J6203" t="s">
        <v>136</v>
      </c>
      <c r="K6203" t="s">
        <v>137</v>
      </c>
      <c r="L6203" t="s">
        <v>17646</v>
      </c>
      <c r="M6203" t="s">
        <v>17647</v>
      </c>
      <c r="N6203">
        <v>8.6616666660000003</v>
      </c>
      <c r="O6203">
        <v>0</v>
      </c>
      <c r="P6203">
        <v>1</v>
      </c>
      <c r="Q6203">
        <v>0</v>
      </c>
      <c r="R6203">
        <v>0</v>
      </c>
      <c r="S6203">
        <v>0</v>
      </c>
      <c r="T6203">
        <v>0</v>
      </c>
      <c r="U6203">
        <v>0</v>
      </c>
      <c r="V6203">
        <v>0</v>
      </c>
      <c r="W6203">
        <v>0</v>
      </c>
      <c r="X6203">
        <v>2.8942331457983834</v>
      </c>
      <c r="Y6203">
        <v>0</v>
      </c>
      <c r="Z6203">
        <v>0</v>
      </c>
      <c r="AA6203">
        <v>0</v>
      </c>
      <c r="AB6203">
        <v>0</v>
      </c>
      <c r="AC6203">
        <v>0</v>
      </c>
      <c r="AD6203">
        <v>0</v>
      </c>
      <c r="AE6203">
        <v>2.8942331457983834</v>
      </c>
    </row>
    <row r="6204" spans="1:31" x14ac:dyDescent="0.25">
      <c r="A6204">
        <v>1883589</v>
      </c>
      <c r="B6204">
        <v>1</v>
      </c>
      <c r="C6204" t="s">
        <v>80</v>
      </c>
      <c r="D6204" t="s">
        <v>87</v>
      </c>
      <c r="E6204" t="s">
        <v>210</v>
      </c>
      <c r="F6204" t="s">
        <v>17648</v>
      </c>
      <c r="G6204" t="s">
        <v>133</v>
      </c>
      <c r="H6204" t="s">
        <v>134</v>
      </c>
      <c r="I6204" t="s">
        <v>135</v>
      </c>
      <c r="J6204" t="s">
        <v>136</v>
      </c>
      <c r="K6204" t="s">
        <v>137</v>
      </c>
      <c r="L6204" t="s">
        <v>17649</v>
      </c>
      <c r="M6204" t="s">
        <v>17650</v>
      </c>
      <c r="N6204">
        <v>1.298888888</v>
      </c>
      <c r="O6204">
        <v>1</v>
      </c>
      <c r="P6204">
        <v>2895</v>
      </c>
      <c r="Q6204">
        <v>0</v>
      </c>
      <c r="R6204">
        <v>0</v>
      </c>
      <c r="S6204">
        <v>11</v>
      </c>
      <c r="T6204">
        <v>202</v>
      </c>
      <c r="U6204">
        <v>3</v>
      </c>
      <c r="V6204">
        <v>2</v>
      </c>
      <c r="W6204">
        <v>81.950828229993434</v>
      </c>
      <c r="X6204">
        <v>1151.2715659101198</v>
      </c>
      <c r="Y6204">
        <v>0</v>
      </c>
      <c r="Z6204">
        <v>0</v>
      </c>
      <c r="AA6204">
        <v>1030.8521722546782</v>
      </c>
      <c r="AB6204">
        <v>762.53775007061836</v>
      </c>
      <c r="AC6204">
        <v>62.055581755821819</v>
      </c>
      <c r="AD6204">
        <v>74.796916082478177</v>
      </c>
      <c r="AE6204">
        <v>3163.4648143037102</v>
      </c>
    </row>
    <row r="6205" spans="1:31" x14ac:dyDescent="0.25">
      <c r="A6205">
        <v>1883921</v>
      </c>
      <c r="B6205">
        <v>1</v>
      </c>
      <c r="C6205" t="s">
        <v>80</v>
      </c>
      <c r="D6205" t="s">
        <v>98</v>
      </c>
      <c r="E6205" t="s">
        <v>146</v>
      </c>
      <c r="F6205" t="s">
        <v>17651</v>
      </c>
      <c r="G6205" t="s">
        <v>148</v>
      </c>
      <c r="H6205" t="s">
        <v>143</v>
      </c>
      <c r="I6205" t="s">
        <v>135</v>
      </c>
      <c r="J6205" t="s">
        <v>136</v>
      </c>
      <c r="K6205" t="s">
        <v>137</v>
      </c>
      <c r="L6205" t="s">
        <v>17652</v>
      </c>
      <c r="M6205" t="s">
        <v>17653</v>
      </c>
      <c r="N6205">
        <v>0.959166666</v>
      </c>
      <c r="O6205">
        <v>0</v>
      </c>
      <c r="P6205">
        <v>0</v>
      </c>
      <c r="Q6205">
        <v>0</v>
      </c>
      <c r="R6205">
        <v>1</v>
      </c>
      <c r="S6205">
        <v>0</v>
      </c>
      <c r="T6205">
        <v>1</v>
      </c>
      <c r="U6205">
        <v>0</v>
      </c>
      <c r="V6205">
        <v>0</v>
      </c>
      <c r="W6205">
        <v>0</v>
      </c>
      <c r="X6205">
        <v>0</v>
      </c>
      <c r="Y6205">
        <v>0</v>
      </c>
      <c r="Z6205">
        <v>0.43663947459345775</v>
      </c>
      <c r="AA6205">
        <v>0</v>
      </c>
      <c r="AB6205">
        <v>1.0603336262268037</v>
      </c>
      <c r="AC6205">
        <v>0</v>
      </c>
      <c r="AD6205">
        <v>0</v>
      </c>
      <c r="AE6205">
        <v>1.4969731008202616</v>
      </c>
    </row>
    <row r="6206" spans="1:31" x14ac:dyDescent="0.25">
      <c r="A6206">
        <v>1883440</v>
      </c>
      <c r="B6206">
        <v>1</v>
      </c>
      <c r="C6206" t="s">
        <v>80</v>
      </c>
      <c r="D6206" t="s">
        <v>110</v>
      </c>
      <c r="E6206" t="s">
        <v>210</v>
      </c>
      <c r="F6206" t="s">
        <v>17654</v>
      </c>
      <c r="G6206" t="s">
        <v>133</v>
      </c>
      <c r="H6206" t="s">
        <v>134</v>
      </c>
      <c r="I6206" t="s">
        <v>135</v>
      </c>
      <c r="J6206" t="s">
        <v>136</v>
      </c>
      <c r="K6206" t="s">
        <v>137</v>
      </c>
      <c r="L6206" t="s">
        <v>17655</v>
      </c>
      <c r="M6206" t="s">
        <v>17656</v>
      </c>
      <c r="N6206">
        <v>0.81277777699999998</v>
      </c>
      <c r="O6206">
        <v>0</v>
      </c>
      <c r="P6206">
        <v>6785</v>
      </c>
      <c r="Q6206">
        <v>0</v>
      </c>
      <c r="R6206">
        <v>0</v>
      </c>
      <c r="S6206">
        <v>1</v>
      </c>
      <c r="T6206">
        <v>391</v>
      </c>
      <c r="U6206">
        <v>0</v>
      </c>
      <c r="V6206">
        <v>0</v>
      </c>
      <c r="W6206">
        <v>0</v>
      </c>
      <c r="X6206">
        <v>1884.5082228473602</v>
      </c>
      <c r="Y6206">
        <v>0</v>
      </c>
      <c r="Z6206">
        <v>0</v>
      </c>
      <c r="AA6206">
        <v>1650.9634943440833</v>
      </c>
      <c r="AB6206">
        <v>507.52430392758106</v>
      </c>
      <c r="AC6206">
        <v>0</v>
      </c>
      <c r="AD6206">
        <v>0</v>
      </c>
      <c r="AE6206">
        <v>4042.9960211190246</v>
      </c>
    </row>
    <row r="6207" spans="1:31" x14ac:dyDescent="0.25">
      <c r="A6207">
        <v>1883735</v>
      </c>
      <c r="B6207">
        <v>1</v>
      </c>
      <c r="C6207" t="s">
        <v>80</v>
      </c>
      <c r="D6207" t="s">
        <v>83</v>
      </c>
      <c r="E6207" t="s">
        <v>140</v>
      </c>
      <c r="F6207" t="s">
        <v>17657</v>
      </c>
      <c r="G6207" t="s">
        <v>200</v>
      </c>
      <c r="H6207" t="s">
        <v>143</v>
      </c>
      <c r="I6207" t="s">
        <v>135</v>
      </c>
      <c r="J6207" t="s">
        <v>136</v>
      </c>
      <c r="K6207" t="s">
        <v>137</v>
      </c>
      <c r="L6207" t="s">
        <v>17658</v>
      </c>
      <c r="M6207" t="s">
        <v>17659</v>
      </c>
      <c r="N6207">
        <v>1.929166666</v>
      </c>
      <c r="O6207">
        <v>0</v>
      </c>
      <c r="P6207">
        <v>35</v>
      </c>
      <c r="Q6207">
        <v>0</v>
      </c>
      <c r="R6207">
        <v>0</v>
      </c>
      <c r="S6207">
        <v>0</v>
      </c>
      <c r="T6207">
        <v>0</v>
      </c>
      <c r="U6207">
        <v>0</v>
      </c>
      <c r="V6207">
        <v>0</v>
      </c>
      <c r="W6207">
        <v>0</v>
      </c>
      <c r="X6207">
        <v>18.595663199373664</v>
      </c>
      <c r="Y6207">
        <v>0</v>
      </c>
      <c r="Z6207">
        <v>0</v>
      </c>
      <c r="AA6207">
        <v>0</v>
      </c>
      <c r="AB6207">
        <v>0</v>
      </c>
      <c r="AC6207">
        <v>0</v>
      </c>
      <c r="AD6207">
        <v>0</v>
      </c>
      <c r="AE6207">
        <v>18.595663199373664</v>
      </c>
    </row>
    <row r="6208" spans="1:31" x14ac:dyDescent="0.25">
      <c r="A6208">
        <v>1883340</v>
      </c>
      <c r="B6208">
        <v>1</v>
      </c>
      <c r="C6208" t="s">
        <v>80</v>
      </c>
      <c r="D6208" t="s">
        <v>103</v>
      </c>
      <c r="E6208" t="s">
        <v>146</v>
      </c>
      <c r="F6208" t="s">
        <v>17660</v>
      </c>
      <c r="G6208" t="s">
        <v>148</v>
      </c>
      <c r="H6208" t="s">
        <v>143</v>
      </c>
      <c r="I6208" t="s">
        <v>135</v>
      </c>
      <c r="J6208" t="s">
        <v>136</v>
      </c>
      <c r="K6208" t="s">
        <v>137</v>
      </c>
      <c r="L6208" t="s">
        <v>17661</v>
      </c>
      <c r="M6208" t="s">
        <v>17662</v>
      </c>
      <c r="N6208">
        <v>1.281666666</v>
      </c>
      <c r="O6208">
        <v>0</v>
      </c>
      <c r="P6208">
        <v>96</v>
      </c>
      <c r="Q6208">
        <v>0</v>
      </c>
      <c r="R6208">
        <v>0</v>
      </c>
      <c r="S6208">
        <v>0</v>
      </c>
      <c r="T6208">
        <v>4</v>
      </c>
      <c r="U6208">
        <v>0</v>
      </c>
      <c r="V6208">
        <v>0</v>
      </c>
      <c r="W6208">
        <v>0</v>
      </c>
      <c r="X6208">
        <v>28.133711019247851</v>
      </c>
      <c r="Y6208">
        <v>0</v>
      </c>
      <c r="Z6208">
        <v>0</v>
      </c>
      <c r="AA6208">
        <v>0</v>
      </c>
      <c r="AB6208">
        <v>18.919739555037641</v>
      </c>
      <c r="AC6208">
        <v>0</v>
      </c>
      <c r="AD6208">
        <v>0</v>
      </c>
      <c r="AE6208">
        <v>47.053450574285492</v>
      </c>
    </row>
    <row r="6209" spans="1:31" x14ac:dyDescent="0.25">
      <c r="A6209">
        <v>1883486</v>
      </c>
      <c r="B6209">
        <v>1</v>
      </c>
      <c r="C6209" t="s">
        <v>80</v>
      </c>
      <c r="D6209" t="s">
        <v>105</v>
      </c>
      <c r="E6209" t="s">
        <v>146</v>
      </c>
      <c r="F6209" t="s">
        <v>17663</v>
      </c>
      <c r="G6209" t="s">
        <v>541</v>
      </c>
      <c r="H6209" t="s">
        <v>143</v>
      </c>
      <c r="I6209" t="s">
        <v>135</v>
      </c>
      <c r="J6209" t="s">
        <v>136</v>
      </c>
      <c r="K6209" t="s">
        <v>137</v>
      </c>
      <c r="L6209" t="s">
        <v>17664</v>
      </c>
      <c r="M6209" t="s">
        <v>17665</v>
      </c>
      <c r="N6209">
        <v>1.1419444439999999</v>
      </c>
      <c r="O6209">
        <v>0</v>
      </c>
      <c r="P6209">
        <v>37</v>
      </c>
      <c r="Q6209">
        <v>0</v>
      </c>
      <c r="R6209">
        <v>0</v>
      </c>
      <c r="S6209">
        <v>0</v>
      </c>
      <c r="T6209">
        <v>0</v>
      </c>
      <c r="U6209">
        <v>0</v>
      </c>
      <c r="V6209">
        <v>0</v>
      </c>
      <c r="W6209">
        <v>0</v>
      </c>
      <c r="X6209">
        <v>11.125448378864789</v>
      </c>
      <c r="Y6209">
        <v>0</v>
      </c>
      <c r="Z6209">
        <v>0</v>
      </c>
      <c r="AA6209">
        <v>0</v>
      </c>
      <c r="AB6209">
        <v>0</v>
      </c>
      <c r="AC6209">
        <v>0</v>
      </c>
      <c r="AD6209">
        <v>0</v>
      </c>
      <c r="AE6209">
        <v>11.125448378864789</v>
      </c>
    </row>
    <row r="6210" spans="1:31" x14ac:dyDescent="0.25">
      <c r="A6210">
        <v>1883466</v>
      </c>
      <c r="B6210">
        <v>1</v>
      </c>
      <c r="C6210" t="s">
        <v>80</v>
      </c>
      <c r="D6210" t="s">
        <v>85</v>
      </c>
      <c r="E6210" t="s">
        <v>140</v>
      </c>
      <c r="F6210" t="s">
        <v>17666</v>
      </c>
      <c r="G6210" t="s">
        <v>207</v>
      </c>
      <c r="H6210" t="s">
        <v>143</v>
      </c>
      <c r="I6210" t="s">
        <v>135</v>
      </c>
      <c r="J6210" t="s">
        <v>136</v>
      </c>
      <c r="K6210" t="s">
        <v>137</v>
      </c>
      <c r="L6210" t="s">
        <v>17667</v>
      </c>
      <c r="M6210" t="s">
        <v>17668</v>
      </c>
      <c r="N6210">
        <v>3.2666666659999999</v>
      </c>
      <c r="O6210">
        <v>0</v>
      </c>
      <c r="P6210">
        <v>0</v>
      </c>
      <c r="Q6210">
        <v>0</v>
      </c>
      <c r="R6210">
        <v>0</v>
      </c>
      <c r="S6210">
        <v>0</v>
      </c>
      <c r="T6210">
        <v>1</v>
      </c>
      <c r="U6210">
        <v>0</v>
      </c>
      <c r="V6210">
        <v>0</v>
      </c>
      <c r="W6210">
        <v>0</v>
      </c>
      <c r="X6210">
        <v>0</v>
      </c>
      <c r="Y6210">
        <v>0</v>
      </c>
      <c r="Z6210">
        <v>0</v>
      </c>
      <c r="AA6210">
        <v>0</v>
      </c>
      <c r="AB6210">
        <v>60.983628926287281</v>
      </c>
      <c r="AC6210">
        <v>0</v>
      </c>
      <c r="AD6210">
        <v>0</v>
      </c>
      <c r="AE6210">
        <v>60.983628926287281</v>
      </c>
    </row>
    <row r="6211" spans="1:31" x14ac:dyDescent="0.25">
      <c r="A6211">
        <v>1883752</v>
      </c>
      <c r="B6211">
        <v>1</v>
      </c>
      <c r="C6211" t="s">
        <v>80</v>
      </c>
      <c r="D6211" t="s">
        <v>88</v>
      </c>
      <c r="E6211" t="s">
        <v>140</v>
      </c>
      <c r="F6211" t="s">
        <v>17669</v>
      </c>
      <c r="G6211" t="s">
        <v>207</v>
      </c>
      <c r="H6211" t="s">
        <v>143</v>
      </c>
      <c r="I6211" t="s">
        <v>135</v>
      </c>
      <c r="J6211" t="s">
        <v>136</v>
      </c>
      <c r="K6211" t="s">
        <v>137</v>
      </c>
      <c r="L6211" t="s">
        <v>17670</v>
      </c>
      <c r="M6211" t="s">
        <v>17671</v>
      </c>
      <c r="N6211">
        <v>4.5425000000000004</v>
      </c>
      <c r="O6211">
        <v>0</v>
      </c>
      <c r="P6211">
        <v>9</v>
      </c>
      <c r="Q6211">
        <v>0</v>
      </c>
      <c r="R6211">
        <v>0</v>
      </c>
      <c r="S6211">
        <v>0</v>
      </c>
      <c r="T6211">
        <v>1</v>
      </c>
      <c r="U6211">
        <v>0</v>
      </c>
      <c r="V6211">
        <v>0</v>
      </c>
      <c r="W6211">
        <v>0</v>
      </c>
      <c r="X6211">
        <v>15.273664825518829</v>
      </c>
      <c r="Y6211">
        <v>0</v>
      </c>
      <c r="Z6211">
        <v>0</v>
      </c>
      <c r="AA6211">
        <v>0</v>
      </c>
      <c r="AB6211">
        <v>1.4976569469718208</v>
      </c>
      <c r="AC6211">
        <v>0</v>
      </c>
      <c r="AD6211">
        <v>0</v>
      </c>
      <c r="AE6211">
        <v>16.771321772490648</v>
      </c>
    </row>
    <row r="6212" spans="1:31" x14ac:dyDescent="0.25">
      <c r="A6212">
        <v>1883297</v>
      </c>
      <c r="B6212">
        <v>1</v>
      </c>
      <c r="C6212" t="s">
        <v>80</v>
      </c>
      <c r="D6212" t="s">
        <v>87</v>
      </c>
      <c r="E6212" t="s">
        <v>140</v>
      </c>
      <c r="F6212" t="s">
        <v>17672</v>
      </c>
      <c r="G6212" t="s">
        <v>596</v>
      </c>
      <c r="H6212" t="s">
        <v>143</v>
      </c>
      <c r="I6212" t="s">
        <v>135</v>
      </c>
      <c r="J6212" t="s">
        <v>136</v>
      </c>
      <c r="K6212" t="s">
        <v>137</v>
      </c>
      <c r="L6212" t="s">
        <v>17673</v>
      </c>
      <c r="M6212" t="s">
        <v>17674</v>
      </c>
      <c r="N6212">
        <v>2.0377777770000001</v>
      </c>
      <c r="O6212">
        <v>0</v>
      </c>
      <c r="P6212">
        <v>0</v>
      </c>
      <c r="Q6212">
        <v>0</v>
      </c>
      <c r="R6212">
        <v>0</v>
      </c>
      <c r="S6212">
        <v>0</v>
      </c>
      <c r="T6212">
        <v>21</v>
      </c>
      <c r="U6212">
        <v>0</v>
      </c>
      <c r="V6212">
        <v>0</v>
      </c>
      <c r="W6212">
        <v>0</v>
      </c>
      <c r="X6212">
        <v>0</v>
      </c>
      <c r="Y6212">
        <v>0</v>
      </c>
      <c r="Z6212">
        <v>0</v>
      </c>
      <c r="AA6212">
        <v>0</v>
      </c>
      <c r="AB6212">
        <v>227.95682583874904</v>
      </c>
      <c r="AC6212">
        <v>0</v>
      </c>
      <c r="AD6212">
        <v>0</v>
      </c>
      <c r="AE6212">
        <v>227.95682583874904</v>
      </c>
    </row>
    <row r="6213" spans="1:31" x14ac:dyDescent="0.25">
      <c r="A6213">
        <v>1883131</v>
      </c>
      <c r="B6213">
        <v>1</v>
      </c>
      <c r="C6213" t="s">
        <v>81</v>
      </c>
      <c r="D6213" t="s">
        <v>128</v>
      </c>
      <c r="E6213" t="s">
        <v>210</v>
      </c>
      <c r="F6213" t="s">
        <v>17675</v>
      </c>
      <c r="G6213" t="s">
        <v>133</v>
      </c>
      <c r="H6213" t="s">
        <v>134</v>
      </c>
      <c r="I6213" t="s">
        <v>135</v>
      </c>
      <c r="J6213" t="s">
        <v>136</v>
      </c>
      <c r="K6213" t="s">
        <v>137</v>
      </c>
      <c r="L6213" t="s">
        <v>17676</v>
      </c>
      <c r="M6213" t="s">
        <v>17677</v>
      </c>
      <c r="N6213">
        <v>2.798888888</v>
      </c>
      <c r="O6213">
        <v>0</v>
      </c>
      <c r="P6213">
        <v>0</v>
      </c>
      <c r="Q6213">
        <v>0</v>
      </c>
      <c r="R6213">
        <v>0</v>
      </c>
      <c r="S6213">
        <v>2</v>
      </c>
      <c r="T6213">
        <v>0</v>
      </c>
      <c r="U6213">
        <v>0</v>
      </c>
      <c r="V6213">
        <v>0</v>
      </c>
      <c r="W6213">
        <v>0</v>
      </c>
      <c r="X6213">
        <v>0</v>
      </c>
      <c r="Y6213">
        <v>0</v>
      </c>
      <c r="Z6213">
        <v>0</v>
      </c>
      <c r="AA6213">
        <v>7.2257167841491619</v>
      </c>
      <c r="AB6213">
        <v>0</v>
      </c>
      <c r="AC6213">
        <v>0</v>
      </c>
      <c r="AD6213">
        <v>0</v>
      </c>
      <c r="AE6213">
        <v>7.2257167841491619</v>
      </c>
    </row>
    <row r="6214" spans="1:31" x14ac:dyDescent="0.25">
      <c r="A6214">
        <v>1883938</v>
      </c>
      <c r="B6214">
        <v>1</v>
      </c>
      <c r="C6214" t="s">
        <v>80</v>
      </c>
      <c r="D6214" t="s">
        <v>96</v>
      </c>
      <c r="E6214" t="s">
        <v>146</v>
      </c>
      <c r="F6214" t="s">
        <v>17678</v>
      </c>
      <c r="G6214" t="s">
        <v>148</v>
      </c>
      <c r="H6214" t="s">
        <v>143</v>
      </c>
      <c r="I6214" t="s">
        <v>135</v>
      </c>
      <c r="J6214" t="s">
        <v>136</v>
      </c>
      <c r="K6214" t="s">
        <v>137</v>
      </c>
      <c r="L6214" t="s">
        <v>17679</v>
      </c>
      <c r="M6214" t="s">
        <v>17680</v>
      </c>
      <c r="N6214">
        <v>6.5544444439999996</v>
      </c>
      <c r="O6214">
        <v>0</v>
      </c>
      <c r="P6214">
        <v>29</v>
      </c>
      <c r="Q6214">
        <v>0</v>
      </c>
      <c r="R6214">
        <v>0</v>
      </c>
      <c r="S6214">
        <v>0</v>
      </c>
      <c r="T6214">
        <v>0</v>
      </c>
      <c r="U6214">
        <v>0</v>
      </c>
      <c r="V6214">
        <v>0</v>
      </c>
      <c r="W6214">
        <v>0</v>
      </c>
      <c r="X6214">
        <v>99.125153504728615</v>
      </c>
      <c r="Y6214">
        <v>0</v>
      </c>
      <c r="Z6214">
        <v>0</v>
      </c>
      <c r="AA6214">
        <v>0</v>
      </c>
      <c r="AB6214">
        <v>0</v>
      </c>
      <c r="AC6214">
        <v>0</v>
      </c>
      <c r="AD6214">
        <v>0</v>
      </c>
      <c r="AE6214">
        <v>99.125153504728615</v>
      </c>
    </row>
    <row r="6215" spans="1:31" x14ac:dyDescent="0.25">
      <c r="A6215">
        <v>1883231</v>
      </c>
      <c r="B6215">
        <v>1</v>
      </c>
      <c r="C6215" t="s">
        <v>80</v>
      </c>
      <c r="D6215" t="s">
        <v>104</v>
      </c>
      <c r="E6215" t="s">
        <v>140</v>
      </c>
      <c r="F6215" t="s">
        <v>17681</v>
      </c>
      <c r="G6215" t="s">
        <v>212</v>
      </c>
      <c r="H6215" t="s">
        <v>143</v>
      </c>
      <c r="I6215" t="s">
        <v>135</v>
      </c>
      <c r="J6215" t="s">
        <v>136</v>
      </c>
      <c r="K6215" t="s">
        <v>137</v>
      </c>
      <c r="L6215" t="s">
        <v>17682</v>
      </c>
      <c r="M6215" t="s">
        <v>17683</v>
      </c>
      <c r="N6215">
        <v>3.4041666660000001</v>
      </c>
      <c r="O6215">
        <v>0</v>
      </c>
      <c r="P6215">
        <v>3</v>
      </c>
      <c r="Q6215">
        <v>0</v>
      </c>
      <c r="R6215">
        <v>0</v>
      </c>
      <c r="S6215">
        <v>0</v>
      </c>
      <c r="T6215">
        <v>0</v>
      </c>
      <c r="U6215">
        <v>0</v>
      </c>
      <c r="V6215">
        <v>0</v>
      </c>
      <c r="W6215">
        <v>0</v>
      </c>
      <c r="X6215">
        <v>2.5077508621110405</v>
      </c>
      <c r="Y6215">
        <v>0</v>
      </c>
      <c r="Z6215">
        <v>0</v>
      </c>
      <c r="AA6215">
        <v>0</v>
      </c>
      <c r="AB6215">
        <v>0</v>
      </c>
      <c r="AC6215">
        <v>0</v>
      </c>
      <c r="AD6215">
        <v>0</v>
      </c>
      <c r="AE6215">
        <v>2.5077508621110405</v>
      </c>
    </row>
    <row r="6216" spans="1:31" x14ac:dyDescent="0.25">
      <c r="A6216">
        <v>1883154</v>
      </c>
      <c r="B6216">
        <v>1</v>
      </c>
      <c r="C6216" t="s">
        <v>81</v>
      </c>
      <c r="D6216" t="s">
        <v>128</v>
      </c>
      <c r="E6216" t="s">
        <v>210</v>
      </c>
      <c r="F6216" t="s">
        <v>7997</v>
      </c>
      <c r="G6216" t="s">
        <v>133</v>
      </c>
      <c r="H6216" t="s">
        <v>134</v>
      </c>
      <c r="I6216" t="s">
        <v>135</v>
      </c>
      <c r="J6216" t="s">
        <v>136</v>
      </c>
      <c r="K6216" t="s">
        <v>137</v>
      </c>
      <c r="L6216" t="s">
        <v>17684</v>
      </c>
      <c r="M6216" t="s">
        <v>17685</v>
      </c>
      <c r="N6216">
        <v>0.324722222</v>
      </c>
      <c r="O6216">
        <v>0</v>
      </c>
      <c r="P6216">
        <v>969</v>
      </c>
      <c r="Q6216">
        <v>3</v>
      </c>
      <c r="R6216">
        <v>13</v>
      </c>
      <c r="S6216">
        <v>5</v>
      </c>
      <c r="T6216">
        <v>101</v>
      </c>
      <c r="U6216">
        <v>0</v>
      </c>
      <c r="V6216">
        <v>0</v>
      </c>
      <c r="W6216">
        <v>0</v>
      </c>
      <c r="X6216">
        <v>29.502242100043272</v>
      </c>
      <c r="Y6216">
        <v>10.621567129212888</v>
      </c>
      <c r="Z6216">
        <v>5.6919753903018275</v>
      </c>
      <c r="AA6216">
        <v>11.284809978711069</v>
      </c>
      <c r="AB6216">
        <v>4.9693612411972277</v>
      </c>
      <c r="AC6216">
        <v>0</v>
      </c>
      <c r="AD6216">
        <v>0</v>
      </c>
      <c r="AE6216">
        <v>62.069955839466282</v>
      </c>
    </row>
    <row r="6217" spans="1:31" x14ac:dyDescent="0.25">
      <c r="A6217">
        <v>1883211</v>
      </c>
      <c r="B6217">
        <v>1</v>
      </c>
      <c r="C6217" t="s">
        <v>81</v>
      </c>
      <c r="D6217" t="s">
        <v>123</v>
      </c>
      <c r="E6217" t="s">
        <v>140</v>
      </c>
      <c r="F6217" t="s">
        <v>17686</v>
      </c>
      <c r="G6217" t="s">
        <v>200</v>
      </c>
      <c r="H6217" t="s">
        <v>143</v>
      </c>
      <c r="I6217" t="s">
        <v>135</v>
      </c>
      <c r="J6217" t="s">
        <v>136</v>
      </c>
      <c r="K6217" t="s">
        <v>137</v>
      </c>
      <c r="L6217" t="s">
        <v>17687</v>
      </c>
      <c r="M6217" t="s">
        <v>17688</v>
      </c>
      <c r="N6217">
        <v>2.4411111110000001</v>
      </c>
      <c r="O6217">
        <v>0</v>
      </c>
      <c r="P6217">
        <v>0</v>
      </c>
      <c r="Q6217">
        <v>0</v>
      </c>
      <c r="R6217">
        <v>0</v>
      </c>
      <c r="S6217">
        <v>0</v>
      </c>
      <c r="T6217">
        <v>1</v>
      </c>
      <c r="U6217">
        <v>0</v>
      </c>
      <c r="V6217">
        <v>0</v>
      </c>
      <c r="W6217">
        <v>0</v>
      </c>
      <c r="X6217">
        <v>0</v>
      </c>
      <c r="Y6217">
        <v>0</v>
      </c>
      <c r="Z6217">
        <v>0</v>
      </c>
      <c r="AA6217">
        <v>0</v>
      </c>
      <c r="AB6217">
        <v>1.6287350053670584</v>
      </c>
      <c r="AC6217">
        <v>0</v>
      </c>
      <c r="AD6217">
        <v>0</v>
      </c>
      <c r="AE6217">
        <v>1.6287350053670584</v>
      </c>
    </row>
    <row r="6218" spans="1:31" x14ac:dyDescent="0.25">
      <c r="A6218">
        <v>1883460</v>
      </c>
      <c r="B6218">
        <v>1</v>
      </c>
      <c r="C6218" t="s">
        <v>80</v>
      </c>
      <c r="D6218" t="s">
        <v>87</v>
      </c>
      <c r="E6218" t="s">
        <v>158</v>
      </c>
      <c r="F6218" t="s">
        <v>17689</v>
      </c>
      <c r="G6218" t="s">
        <v>133</v>
      </c>
      <c r="H6218" t="s">
        <v>134</v>
      </c>
      <c r="I6218" t="s">
        <v>135</v>
      </c>
      <c r="J6218" t="s">
        <v>136</v>
      </c>
      <c r="K6218" t="s">
        <v>137</v>
      </c>
      <c r="L6218" t="s">
        <v>17690</v>
      </c>
      <c r="M6218" t="s">
        <v>17691</v>
      </c>
      <c r="N6218">
        <v>1.319722222</v>
      </c>
      <c r="O6218">
        <v>3</v>
      </c>
      <c r="P6218">
        <v>11109</v>
      </c>
      <c r="Q6218">
        <v>2</v>
      </c>
      <c r="R6218">
        <v>28</v>
      </c>
      <c r="S6218">
        <v>31</v>
      </c>
      <c r="T6218">
        <v>856</v>
      </c>
      <c r="U6218">
        <v>12</v>
      </c>
      <c r="V6218">
        <v>5</v>
      </c>
      <c r="W6218">
        <v>82.266790445827681</v>
      </c>
      <c r="X6218">
        <v>4384.5890879766221</v>
      </c>
      <c r="Y6218">
        <v>2.2020072688454175</v>
      </c>
      <c r="Z6218">
        <v>23.993729516354254</v>
      </c>
      <c r="AA6218">
        <v>1560.006382757143</v>
      </c>
      <c r="AB6218">
        <v>2226.6174212804658</v>
      </c>
      <c r="AC6218">
        <v>728.44656758014992</v>
      </c>
      <c r="AD6218">
        <v>304.40409416543571</v>
      </c>
      <c r="AE6218">
        <v>9312.5260809908432</v>
      </c>
    </row>
    <row r="6219" spans="1:31" x14ac:dyDescent="0.25">
      <c r="A6219">
        <v>1883815</v>
      </c>
      <c r="B6219">
        <v>1</v>
      </c>
      <c r="C6219" t="s">
        <v>80</v>
      </c>
      <c r="D6219" t="s">
        <v>84</v>
      </c>
      <c r="E6219" t="s">
        <v>146</v>
      </c>
      <c r="F6219" t="s">
        <v>17692</v>
      </c>
      <c r="G6219" t="s">
        <v>148</v>
      </c>
      <c r="H6219" t="s">
        <v>143</v>
      </c>
      <c r="I6219" t="s">
        <v>135</v>
      </c>
      <c r="J6219" t="s">
        <v>136</v>
      </c>
      <c r="K6219" t="s">
        <v>137</v>
      </c>
      <c r="L6219" t="s">
        <v>17693</v>
      </c>
      <c r="M6219" t="s">
        <v>17694</v>
      </c>
      <c r="N6219">
        <v>5.5425000000000004</v>
      </c>
      <c r="O6219">
        <v>0</v>
      </c>
      <c r="P6219">
        <v>74</v>
      </c>
      <c r="Q6219">
        <v>0</v>
      </c>
      <c r="R6219">
        <v>0</v>
      </c>
      <c r="S6219">
        <v>0</v>
      </c>
      <c r="T6219">
        <v>77</v>
      </c>
      <c r="U6219">
        <v>0</v>
      </c>
      <c r="V6219">
        <v>0</v>
      </c>
      <c r="W6219">
        <v>0</v>
      </c>
      <c r="X6219">
        <v>109.39648463471073</v>
      </c>
      <c r="Y6219">
        <v>0</v>
      </c>
      <c r="Z6219">
        <v>0</v>
      </c>
      <c r="AA6219">
        <v>0</v>
      </c>
      <c r="AB6219">
        <v>151.18100939753558</v>
      </c>
      <c r="AC6219">
        <v>0</v>
      </c>
      <c r="AD6219">
        <v>0</v>
      </c>
      <c r="AE6219">
        <v>260.57749403224631</v>
      </c>
    </row>
    <row r="6220" spans="1:31" x14ac:dyDescent="0.25">
      <c r="A6220">
        <v>1883168</v>
      </c>
      <c r="B6220">
        <v>1</v>
      </c>
      <c r="C6220" t="s">
        <v>81</v>
      </c>
      <c r="D6220" t="s">
        <v>121</v>
      </c>
      <c r="E6220" t="s">
        <v>131</v>
      </c>
      <c r="F6220" t="s">
        <v>6698</v>
      </c>
      <c r="G6220" t="s">
        <v>133</v>
      </c>
      <c r="H6220" t="s">
        <v>134</v>
      </c>
      <c r="I6220" t="s">
        <v>135</v>
      </c>
      <c r="J6220" t="s">
        <v>136</v>
      </c>
      <c r="K6220" t="s">
        <v>137</v>
      </c>
      <c r="L6220" t="s">
        <v>17695</v>
      </c>
      <c r="M6220" t="s">
        <v>17696</v>
      </c>
      <c r="N6220">
        <v>0.85499999999999998</v>
      </c>
      <c r="O6220">
        <v>0</v>
      </c>
      <c r="P6220">
        <v>324</v>
      </c>
      <c r="Q6220">
        <v>1</v>
      </c>
      <c r="R6220">
        <v>29</v>
      </c>
      <c r="S6220">
        <v>0</v>
      </c>
      <c r="T6220">
        <v>26</v>
      </c>
      <c r="U6220">
        <v>0</v>
      </c>
      <c r="V6220">
        <v>0</v>
      </c>
      <c r="W6220">
        <v>0</v>
      </c>
      <c r="X6220">
        <v>26.50445335471289</v>
      </c>
      <c r="Y6220">
        <v>1.3164676316499599</v>
      </c>
      <c r="Z6220">
        <v>8.6867537210011818</v>
      </c>
      <c r="AA6220">
        <v>0</v>
      </c>
      <c r="AB6220">
        <v>19.422392470695986</v>
      </c>
      <c r="AC6220">
        <v>0</v>
      </c>
      <c r="AD6220">
        <v>0</v>
      </c>
      <c r="AE6220">
        <v>55.930067178060014</v>
      </c>
    </row>
    <row r="6221" spans="1:31" x14ac:dyDescent="0.25">
      <c r="A6221">
        <v>1883609</v>
      </c>
      <c r="B6221">
        <v>1</v>
      </c>
      <c r="C6221" t="s">
        <v>81</v>
      </c>
      <c r="D6221" t="s">
        <v>118</v>
      </c>
      <c r="E6221" t="s">
        <v>131</v>
      </c>
      <c r="F6221" t="s">
        <v>4628</v>
      </c>
      <c r="G6221" t="s">
        <v>133</v>
      </c>
      <c r="H6221" t="s">
        <v>134</v>
      </c>
      <c r="I6221" t="s">
        <v>135</v>
      </c>
      <c r="J6221" t="s">
        <v>136</v>
      </c>
      <c r="K6221" t="s">
        <v>137</v>
      </c>
      <c r="L6221" t="s">
        <v>17697</v>
      </c>
      <c r="M6221" t="s">
        <v>17698</v>
      </c>
      <c r="N6221">
        <v>1.360833333</v>
      </c>
      <c r="O6221">
        <v>0</v>
      </c>
      <c r="P6221">
        <v>1</v>
      </c>
      <c r="Q6221">
        <v>13</v>
      </c>
      <c r="R6221">
        <v>8</v>
      </c>
      <c r="S6221">
        <v>9</v>
      </c>
      <c r="T6221">
        <v>0</v>
      </c>
      <c r="U6221">
        <v>10</v>
      </c>
      <c r="V6221">
        <v>0</v>
      </c>
      <c r="W6221">
        <v>0</v>
      </c>
      <c r="X6221">
        <v>0.75330560318948114</v>
      </c>
      <c r="Y6221">
        <v>73.485790527739695</v>
      </c>
      <c r="Z6221">
        <v>31.897628762345683</v>
      </c>
      <c r="AA6221">
        <v>213.50499724789969</v>
      </c>
      <c r="AB6221">
        <v>0</v>
      </c>
      <c r="AC6221">
        <v>1922.0796988377087</v>
      </c>
      <c r="AD6221">
        <v>0</v>
      </c>
      <c r="AE6221">
        <v>2241.7214209788835</v>
      </c>
    </row>
    <row r="6222" spans="1:31" x14ac:dyDescent="0.25">
      <c r="A6222">
        <v>1883761</v>
      </c>
      <c r="B6222">
        <v>1</v>
      </c>
      <c r="C6222" t="s">
        <v>80</v>
      </c>
      <c r="D6222" t="s">
        <v>111</v>
      </c>
      <c r="E6222" t="s">
        <v>222</v>
      </c>
      <c r="F6222" t="s">
        <v>17699</v>
      </c>
      <c r="G6222" t="s">
        <v>663</v>
      </c>
      <c r="H6222" t="s">
        <v>143</v>
      </c>
      <c r="I6222" t="s">
        <v>135</v>
      </c>
      <c r="J6222" t="s">
        <v>136</v>
      </c>
      <c r="K6222" t="s">
        <v>137</v>
      </c>
      <c r="L6222" t="s">
        <v>17700</v>
      </c>
      <c r="M6222" t="s">
        <v>17701</v>
      </c>
      <c r="N6222">
        <v>0.79888888800000002</v>
      </c>
      <c r="O6222">
        <v>0</v>
      </c>
      <c r="P6222">
        <v>46</v>
      </c>
      <c r="Q6222">
        <v>0</v>
      </c>
      <c r="R6222">
        <v>0</v>
      </c>
      <c r="S6222">
        <v>0</v>
      </c>
      <c r="T6222">
        <v>0</v>
      </c>
      <c r="U6222">
        <v>0</v>
      </c>
      <c r="V6222">
        <v>0</v>
      </c>
      <c r="W6222">
        <v>0</v>
      </c>
      <c r="X6222">
        <v>11.717640403915462</v>
      </c>
      <c r="Y6222">
        <v>0</v>
      </c>
      <c r="Z6222">
        <v>0</v>
      </c>
      <c r="AA6222">
        <v>0</v>
      </c>
      <c r="AB6222">
        <v>0</v>
      </c>
      <c r="AC6222">
        <v>0</v>
      </c>
      <c r="AD6222">
        <v>0</v>
      </c>
      <c r="AE6222">
        <v>11.717640403915462</v>
      </c>
    </row>
    <row r="6223" spans="1:31" x14ac:dyDescent="0.25">
      <c r="A6223">
        <v>1883552</v>
      </c>
      <c r="B6223">
        <v>1</v>
      </c>
      <c r="C6223" t="s">
        <v>80</v>
      </c>
      <c r="D6223" t="s">
        <v>87</v>
      </c>
      <c r="E6223" t="s">
        <v>210</v>
      </c>
      <c r="F6223" t="s">
        <v>17702</v>
      </c>
      <c r="G6223" t="s">
        <v>133</v>
      </c>
      <c r="H6223" t="s">
        <v>134</v>
      </c>
      <c r="I6223" t="s">
        <v>135</v>
      </c>
      <c r="J6223" t="s">
        <v>136</v>
      </c>
      <c r="K6223" t="s">
        <v>137</v>
      </c>
      <c r="L6223" t="s">
        <v>17703</v>
      </c>
      <c r="M6223" t="s">
        <v>17704</v>
      </c>
      <c r="N6223">
        <v>4.3272222219999996</v>
      </c>
      <c r="O6223">
        <v>0</v>
      </c>
      <c r="P6223">
        <v>1545</v>
      </c>
      <c r="Q6223">
        <v>0</v>
      </c>
      <c r="R6223">
        <v>0</v>
      </c>
      <c r="S6223">
        <v>32</v>
      </c>
      <c r="T6223">
        <v>305</v>
      </c>
      <c r="U6223">
        <v>31</v>
      </c>
      <c r="V6223">
        <v>45</v>
      </c>
      <c r="W6223">
        <v>0</v>
      </c>
      <c r="X6223">
        <v>4806.5660572572478</v>
      </c>
      <c r="Y6223">
        <v>0</v>
      </c>
      <c r="Z6223">
        <v>0</v>
      </c>
      <c r="AA6223">
        <v>6955.6526666164591</v>
      </c>
      <c r="AB6223">
        <v>5650.4565832860708</v>
      </c>
      <c r="AC6223">
        <v>9554.5842484677178</v>
      </c>
      <c r="AD6223">
        <v>9925.943293927181</v>
      </c>
      <c r="AE6223">
        <v>36893.202849554677</v>
      </c>
    </row>
    <row r="6224" spans="1:31" x14ac:dyDescent="0.25">
      <c r="A6224">
        <v>1883638</v>
      </c>
      <c r="B6224">
        <v>1</v>
      </c>
      <c r="C6224" t="s">
        <v>80</v>
      </c>
      <c r="D6224" t="s">
        <v>103</v>
      </c>
      <c r="E6224" t="s">
        <v>169</v>
      </c>
      <c r="F6224" t="s">
        <v>17705</v>
      </c>
      <c r="G6224" t="s">
        <v>183</v>
      </c>
      <c r="H6224" t="s">
        <v>143</v>
      </c>
      <c r="I6224" t="s">
        <v>135</v>
      </c>
      <c r="J6224" t="s">
        <v>136</v>
      </c>
      <c r="K6224" t="s">
        <v>137</v>
      </c>
      <c r="L6224" t="s">
        <v>17706</v>
      </c>
      <c r="M6224" t="s">
        <v>17707</v>
      </c>
      <c r="N6224">
        <v>0.51833333299999995</v>
      </c>
      <c r="O6224">
        <v>0</v>
      </c>
      <c r="P6224">
        <v>407</v>
      </c>
      <c r="Q6224">
        <v>0</v>
      </c>
      <c r="R6224">
        <v>0</v>
      </c>
      <c r="S6224">
        <v>0</v>
      </c>
      <c r="T6224">
        <v>65</v>
      </c>
      <c r="U6224">
        <v>0</v>
      </c>
      <c r="V6224">
        <v>0</v>
      </c>
      <c r="W6224">
        <v>0</v>
      </c>
      <c r="X6224">
        <v>60.179831971077896</v>
      </c>
      <c r="Y6224">
        <v>0</v>
      </c>
      <c r="Z6224">
        <v>0</v>
      </c>
      <c r="AA6224">
        <v>0</v>
      </c>
      <c r="AB6224">
        <v>55.301456855818707</v>
      </c>
      <c r="AC6224">
        <v>0</v>
      </c>
      <c r="AD6224">
        <v>0</v>
      </c>
      <c r="AE6224">
        <v>115.4812888268966</v>
      </c>
    </row>
    <row r="6225" spans="1:31" x14ac:dyDescent="0.25">
      <c r="A6225">
        <v>1883592</v>
      </c>
      <c r="B6225">
        <v>1</v>
      </c>
      <c r="C6225" t="s">
        <v>80</v>
      </c>
      <c r="D6225" t="s">
        <v>93</v>
      </c>
      <c r="E6225" t="s">
        <v>146</v>
      </c>
      <c r="F6225" t="s">
        <v>17708</v>
      </c>
      <c r="G6225" t="s">
        <v>148</v>
      </c>
      <c r="H6225" t="s">
        <v>143</v>
      </c>
      <c r="I6225" t="s">
        <v>135</v>
      </c>
      <c r="J6225" t="s">
        <v>136</v>
      </c>
      <c r="K6225" t="s">
        <v>137</v>
      </c>
      <c r="L6225" t="s">
        <v>17709</v>
      </c>
      <c r="M6225" t="s">
        <v>17710</v>
      </c>
      <c r="N6225">
        <v>2.051388888</v>
      </c>
      <c r="O6225">
        <v>0</v>
      </c>
      <c r="P6225">
        <v>0</v>
      </c>
      <c r="Q6225">
        <v>0</v>
      </c>
      <c r="R6225">
        <v>12</v>
      </c>
      <c r="S6225">
        <v>0</v>
      </c>
      <c r="T6225">
        <v>1</v>
      </c>
      <c r="U6225">
        <v>0</v>
      </c>
      <c r="V6225">
        <v>0</v>
      </c>
      <c r="W6225">
        <v>0</v>
      </c>
      <c r="X6225">
        <v>0</v>
      </c>
      <c r="Y6225">
        <v>0</v>
      </c>
      <c r="Z6225">
        <v>81.014260346279812</v>
      </c>
      <c r="AA6225">
        <v>0</v>
      </c>
      <c r="AB6225">
        <v>4.304025544976934</v>
      </c>
      <c r="AC6225">
        <v>0</v>
      </c>
      <c r="AD6225">
        <v>0</v>
      </c>
      <c r="AE6225">
        <v>85.31828589125675</v>
      </c>
    </row>
    <row r="6226" spans="1:31" x14ac:dyDescent="0.25">
      <c r="A6226">
        <v>1883884</v>
      </c>
      <c r="B6226">
        <v>1</v>
      </c>
      <c r="C6226" t="s">
        <v>81</v>
      </c>
      <c r="D6226" t="s">
        <v>118</v>
      </c>
      <c r="E6226" t="s">
        <v>169</v>
      </c>
      <c r="F6226" t="s">
        <v>547</v>
      </c>
      <c r="G6226" t="s">
        <v>183</v>
      </c>
      <c r="H6226" t="s">
        <v>143</v>
      </c>
      <c r="I6226" t="s">
        <v>135</v>
      </c>
      <c r="J6226" t="s">
        <v>136</v>
      </c>
      <c r="K6226" t="s">
        <v>137</v>
      </c>
      <c r="L6226" t="s">
        <v>17711</v>
      </c>
      <c r="M6226" t="s">
        <v>17712</v>
      </c>
      <c r="N6226">
        <v>0.33555555500000001</v>
      </c>
      <c r="O6226">
        <v>0</v>
      </c>
      <c r="P6226">
        <v>419</v>
      </c>
      <c r="Q6226">
        <v>0</v>
      </c>
      <c r="R6226">
        <v>28</v>
      </c>
      <c r="S6226">
        <v>0</v>
      </c>
      <c r="T6226">
        <v>32</v>
      </c>
      <c r="U6226">
        <v>0</v>
      </c>
      <c r="V6226">
        <v>0</v>
      </c>
      <c r="W6226">
        <v>0</v>
      </c>
      <c r="X6226">
        <v>40.343607062821398</v>
      </c>
      <c r="Y6226">
        <v>0</v>
      </c>
      <c r="Z6226">
        <v>6.2592078456336422</v>
      </c>
      <c r="AA6226">
        <v>0</v>
      </c>
      <c r="AB6226">
        <v>7.7504037326822992</v>
      </c>
      <c r="AC6226">
        <v>0</v>
      </c>
      <c r="AD6226">
        <v>0</v>
      </c>
      <c r="AE6226">
        <v>54.353218641137339</v>
      </c>
    </row>
    <row r="6227" spans="1:31" x14ac:dyDescent="0.25">
      <c r="A6227">
        <v>1883784</v>
      </c>
      <c r="B6227">
        <v>1</v>
      </c>
      <c r="C6227" t="s">
        <v>81</v>
      </c>
      <c r="D6227" t="s">
        <v>128</v>
      </c>
      <c r="E6227" t="s">
        <v>140</v>
      </c>
      <c r="F6227" t="s">
        <v>17713</v>
      </c>
      <c r="G6227" t="s">
        <v>163</v>
      </c>
      <c r="H6227" t="s">
        <v>143</v>
      </c>
      <c r="I6227" t="s">
        <v>135</v>
      </c>
      <c r="J6227" t="s">
        <v>136</v>
      </c>
      <c r="K6227" t="s">
        <v>137</v>
      </c>
      <c r="L6227" t="s">
        <v>17714</v>
      </c>
      <c r="M6227" t="s">
        <v>17715</v>
      </c>
      <c r="N6227">
        <v>1.359722222</v>
      </c>
      <c r="O6227">
        <v>0</v>
      </c>
      <c r="P6227">
        <v>9</v>
      </c>
      <c r="Q6227">
        <v>0</v>
      </c>
      <c r="R6227">
        <v>0</v>
      </c>
      <c r="S6227">
        <v>0</v>
      </c>
      <c r="T6227">
        <v>1</v>
      </c>
      <c r="U6227">
        <v>0</v>
      </c>
      <c r="V6227">
        <v>0</v>
      </c>
      <c r="W6227">
        <v>0</v>
      </c>
      <c r="X6227">
        <v>3.0829043704303358</v>
      </c>
      <c r="Y6227">
        <v>0</v>
      </c>
      <c r="Z6227">
        <v>0</v>
      </c>
      <c r="AA6227">
        <v>0</v>
      </c>
      <c r="AB6227">
        <v>0.87999147501259989</v>
      </c>
      <c r="AC6227">
        <v>0</v>
      </c>
      <c r="AD6227">
        <v>0</v>
      </c>
      <c r="AE6227">
        <v>3.9628958454429357</v>
      </c>
    </row>
    <row r="6228" spans="1:31" x14ac:dyDescent="0.25">
      <c r="A6228">
        <v>1883243</v>
      </c>
      <c r="B6228">
        <v>1</v>
      </c>
      <c r="C6228" t="s">
        <v>80</v>
      </c>
      <c r="D6228" t="s">
        <v>96</v>
      </c>
      <c r="E6228" t="s">
        <v>140</v>
      </c>
      <c r="F6228" t="s">
        <v>17716</v>
      </c>
      <c r="G6228" t="s">
        <v>200</v>
      </c>
      <c r="H6228" t="s">
        <v>143</v>
      </c>
      <c r="I6228" t="s">
        <v>135</v>
      </c>
      <c r="J6228" t="s">
        <v>136</v>
      </c>
      <c r="K6228" t="s">
        <v>137</v>
      </c>
      <c r="L6228" t="s">
        <v>17717</v>
      </c>
      <c r="M6228" t="s">
        <v>17718</v>
      </c>
      <c r="N6228">
        <v>2.994444444</v>
      </c>
      <c r="O6228">
        <v>0</v>
      </c>
      <c r="P6228">
        <v>0</v>
      </c>
      <c r="Q6228">
        <v>0</v>
      </c>
      <c r="R6228">
        <v>0</v>
      </c>
      <c r="S6228">
        <v>0</v>
      </c>
      <c r="T6228">
        <v>1</v>
      </c>
      <c r="U6228">
        <v>0</v>
      </c>
      <c r="V6228">
        <v>0</v>
      </c>
      <c r="W6228">
        <v>0</v>
      </c>
      <c r="X6228">
        <v>0</v>
      </c>
      <c r="Y6228">
        <v>0</v>
      </c>
      <c r="Z6228">
        <v>0</v>
      </c>
      <c r="AA6228">
        <v>0</v>
      </c>
      <c r="AB6228">
        <v>27.408414848903337</v>
      </c>
      <c r="AC6228">
        <v>0</v>
      </c>
      <c r="AD6228">
        <v>0</v>
      </c>
      <c r="AE6228">
        <v>27.408414848903337</v>
      </c>
    </row>
    <row r="6229" spans="1:31" x14ac:dyDescent="0.25">
      <c r="A6229">
        <v>1883535</v>
      </c>
      <c r="B6229">
        <v>1</v>
      </c>
      <c r="C6229" t="s">
        <v>80</v>
      </c>
      <c r="D6229" t="s">
        <v>84</v>
      </c>
      <c r="E6229" t="s">
        <v>146</v>
      </c>
      <c r="F6229" t="s">
        <v>15699</v>
      </c>
      <c r="G6229" t="s">
        <v>148</v>
      </c>
      <c r="H6229" t="s">
        <v>143</v>
      </c>
      <c r="I6229" t="s">
        <v>135</v>
      </c>
      <c r="J6229" t="s">
        <v>136</v>
      </c>
      <c r="K6229" t="s">
        <v>137</v>
      </c>
      <c r="L6229" t="s">
        <v>17632</v>
      </c>
      <c r="M6229" t="s">
        <v>17719</v>
      </c>
      <c r="N6229">
        <v>1.2966666659999999</v>
      </c>
      <c r="O6229">
        <v>0</v>
      </c>
      <c r="P6229">
        <v>152</v>
      </c>
      <c r="Q6229">
        <v>0</v>
      </c>
      <c r="R6229">
        <v>0</v>
      </c>
      <c r="S6229">
        <v>0</v>
      </c>
      <c r="T6229">
        <v>21</v>
      </c>
      <c r="U6229">
        <v>0</v>
      </c>
      <c r="V6229">
        <v>0</v>
      </c>
      <c r="W6229">
        <v>0</v>
      </c>
      <c r="X6229">
        <v>56.785415944796469</v>
      </c>
      <c r="Y6229">
        <v>0</v>
      </c>
      <c r="Z6229">
        <v>0</v>
      </c>
      <c r="AA6229">
        <v>0</v>
      </c>
      <c r="AB6229">
        <v>84.385427339402781</v>
      </c>
      <c r="AC6229">
        <v>0</v>
      </c>
      <c r="AD6229">
        <v>0</v>
      </c>
      <c r="AE6229">
        <v>141.17084328419924</v>
      </c>
    </row>
    <row r="6230" spans="1:31" x14ac:dyDescent="0.25">
      <c r="A6230">
        <v>1883655</v>
      </c>
      <c r="B6230">
        <v>1</v>
      </c>
      <c r="C6230" t="s">
        <v>80</v>
      </c>
      <c r="D6230" t="s">
        <v>97</v>
      </c>
      <c r="E6230" t="s">
        <v>146</v>
      </c>
      <c r="F6230" t="s">
        <v>17720</v>
      </c>
      <c r="G6230" t="s">
        <v>148</v>
      </c>
      <c r="H6230" t="s">
        <v>143</v>
      </c>
      <c r="I6230" t="s">
        <v>135</v>
      </c>
      <c r="J6230" t="s">
        <v>136</v>
      </c>
      <c r="K6230" t="s">
        <v>137</v>
      </c>
      <c r="L6230" t="s">
        <v>17721</v>
      </c>
      <c r="M6230" t="s">
        <v>17722</v>
      </c>
      <c r="N6230">
        <v>1.9994444440000001</v>
      </c>
      <c r="O6230">
        <v>0</v>
      </c>
      <c r="P6230">
        <v>11</v>
      </c>
      <c r="Q6230">
        <v>0</v>
      </c>
      <c r="R6230">
        <v>8</v>
      </c>
      <c r="S6230">
        <v>0</v>
      </c>
      <c r="T6230">
        <v>1</v>
      </c>
      <c r="U6230">
        <v>0</v>
      </c>
      <c r="V6230">
        <v>0</v>
      </c>
      <c r="W6230">
        <v>0</v>
      </c>
      <c r="X6230">
        <v>20.369874769971872</v>
      </c>
      <c r="Y6230">
        <v>0</v>
      </c>
      <c r="Z6230">
        <v>13.451637824195258</v>
      </c>
      <c r="AA6230">
        <v>0</v>
      </c>
      <c r="AB6230">
        <v>0.96675978444971111</v>
      </c>
      <c r="AC6230">
        <v>0</v>
      </c>
      <c r="AD6230">
        <v>0</v>
      </c>
      <c r="AE6230">
        <v>34.788272378616846</v>
      </c>
    </row>
    <row r="6231" spans="1:31" x14ac:dyDescent="0.25">
      <c r="A6231">
        <v>1883157</v>
      </c>
      <c r="B6231">
        <v>1</v>
      </c>
      <c r="C6231" t="s">
        <v>80</v>
      </c>
      <c r="D6231" t="s">
        <v>100</v>
      </c>
      <c r="E6231" t="s">
        <v>158</v>
      </c>
      <c r="F6231" t="s">
        <v>17723</v>
      </c>
      <c r="G6231" t="s">
        <v>133</v>
      </c>
      <c r="H6231" t="s">
        <v>134</v>
      </c>
      <c r="I6231" t="s">
        <v>135</v>
      </c>
      <c r="J6231" t="s">
        <v>136</v>
      </c>
      <c r="K6231" t="s">
        <v>137</v>
      </c>
      <c r="L6231" t="s">
        <v>17724</v>
      </c>
      <c r="M6231" t="s">
        <v>17725</v>
      </c>
      <c r="N6231">
        <v>0.84250000000000003</v>
      </c>
      <c r="O6231">
        <v>0</v>
      </c>
      <c r="P6231">
        <v>1505</v>
      </c>
      <c r="Q6231">
        <v>0</v>
      </c>
      <c r="R6231">
        <v>0</v>
      </c>
      <c r="S6231">
        <v>0</v>
      </c>
      <c r="T6231">
        <v>132</v>
      </c>
      <c r="U6231">
        <v>0</v>
      </c>
      <c r="V6231">
        <v>1</v>
      </c>
      <c r="W6231">
        <v>0</v>
      </c>
      <c r="X6231">
        <v>242.40434219011274</v>
      </c>
      <c r="Y6231">
        <v>0</v>
      </c>
      <c r="Z6231">
        <v>0</v>
      </c>
      <c r="AA6231">
        <v>0</v>
      </c>
      <c r="AB6231">
        <v>92.860292313961608</v>
      </c>
      <c r="AC6231">
        <v>0</v>
      </c>
      <c r="AD6231">
        <v>11.055831339729046</v>
      </c>
      <c r="AE6231">
        <v>346.32046584380339</v>
      </c>
    </row>
    <row r="6232" spans="1:31" x14ac:dyDescent="0.25">
      <c r="A6232">
        <v>1883183</v>
      </c>
      <c r="B6232">
        <v>1</v>
      </c>
      <c r="C6232" t="s">
        <v>80</v>
      </c>
      <c r="D6232" t="s">
        <v>95</v>
      </c>
      <c r="E6232" t="s">
        <v>229</v>
      </c>
      <c r="F6232" t="s">
        <v>7464</v>
      </c>
      <c r="G6232" t="s">
        <v>476</v>
      </c>
      <c r="H6232" t="s">
        <v>134</v>
      </c>
      <c r="I6232" t="s">
        <v>135</v>
      </c>
      <c r="J6232" t="s">
        <v>136</v>
      </c>
      <c r="K6232" t="s">
        <v>137</v>
      </c>
      <c r="L6232" t="s">
        <v>17726</v>
      </c>
      <c r="M6232" t="s">
        <v>17727</v>
      </c>
      <c r="N6232">
        <v>0.67361111100000004</v>
      </c>
      <c r="O6232">
        <v>1</v>
      </c>
      <c r="P6232">
        <v>437</v>
      </c>
      <c r="Q6232">
        <v>0</v>
      </c>
      <c r="R6232">
        <v>1</v>
      </c>
      <c r="S6232">
        <v>18</v>
      </c>
      <c r="T6232">
        <v>33</v>
      </c>
      <c r="U6232">
        <v>5</v>
      </c>
      <c r="V6232">
        <v>0</v>
      </c>
      <c r="W6232">
        <v>0.13915883719145833</v>
      </c>
      <c r="X6232">
        <v>52.667374516790957</v>
      </c>
      <c r="Y6232">
        <v>0</v>
      </c>
      <c r="Z6232">
        <v>0.21076729728573335</v>
      </c>
      <c r="AA6232">
        <v>206.41611642588214</v>
      </c>
      <c r="AB6232">
        <v>25.32643495542295</v>
      </c>
      <c r="AC6232">
        <v>386.83840492503811</v>
      </c>
      <c r="AD6232">
        <v>0</v>
      </c>
      <c r="AE6232">
        <v>671.59825695761128</v>
      </c>
    </row>
    <row r="6233" spans="1:31" x14ac:dyDescent="0.25">
      <c r="A6233">
        <v>1883847</v>
      </c>
      <c r="B6233">
        <v>1</v>
      </c>
      <c r="C6233" t="s">
        <v>80</v>
      </c>
      <c r="D6233" t="s">
        <v>103</v>
      </c>
      <c r="E6233" t="s">
        <v>169</v>
      </c>
      <c r="F6233" t="s">
        <v>17728</v>
      </c>
      <c r="G6233" t="s">
        <v>142</v>
      </c>
      <c r="H6233" t="s">
        <v>143</v>
      </c>
      <c r="I6233" t="s">
        <v>135</v>
      </c>
      <c r="J6233" t="s">
        <v>136</v>
      </c>
      <c r="K6233" t="s">
        <v>137</v>
      </c>
      <c r="L6233" t="s">
        <v>17729</v>
      </c>
      <c r="M6233" t="s">
        <v>17730</v>
      </c>
      <c r="N6233">
        <v>1.6888888879999999</v>
      </c>
      <c r="O6233">
        <v>0</v>
      </c>
      <c r="P6233">
        <v>375</v>
      </c>
      <c r="Q6233">
        <v>0</v>
      </c>
      <c r="R6233">
        <v>0</v>
      </c>
      <c r="S6233">
        <v>0</v>
      </c>
      <c r="T6233">
        <v>15</v>
      </c>
      <c r="U6233">
        <v>0</v>
      </c>
      <c r="V6233">
        <v>0</v>
      </c>
      <c r="W6233">
        <v>0</v>
      </c>
      <c r="X6233">
        <v>186.27442608136079</v>
      </c>
      <c r="Y6233">
        <v>0</v>
      </c>
      <c r="Z6233">
        <v>0</v>
      </c>
      <c r="AA6233">
        <v>0</v>
      </c>
      <c r="AB6233">
        <v>39.947820989390557</v>
      </c>
      <c r="AC6233">
        <v>0</v>
      </c>
      <c r="AD6233">
        <v>0</v>
      </c>
      <c r="AE6233">
        <v>226.22224707075134</v>
      </c>
    </row>
    <row r="6234" spans="1:31" x14ac:dyDescent="0.25">
      <c r="A6234">
        <v>1883492</v>
      </c>
      <c r="B6234">
        <v>1</v>
      </c>
      <c r="C6234" t="s">
        <v>81</v>
      </c>
      <c r="D6234" t="s">
        <v>120</v>
      </c>
      <c r="E6234" t="s">
        <v>131</v>
      </c>
      <c r="F6234" t="s">
        <v>17731</v>
      </c>
      <c r="G6234" t="s">
        <v>133</v>
      </c>
      <c r="H6234" t="s">
        <v>134</v>
      </c>
      <c r="I6234" t="s">
        <v>135</v>
      </c>
      <c r="J6234" t="s">
        <v>136</v>
      </c>
      <c r="K6234" t="s">
        <v>137</v>
      </c>
      <c r="L6234" t="s">
        <v>17732</v>
      </c>
      <c r="M6234" t="s">
        <v>17733</v>
      </c>
      <c r="N6234">
        <v>0.84166666599999995</v>
      </c>
      <c r="O6234">
        <v>3</v>
      </c>
      <c r="P6234">
        <v>738</v>
      </c>
      <c r="Q6234">
        <v>28</v>
      </c>
      <c r="R6234">
        <v>18</v>
      </c>
      <c r="S6234">
        <v>12</v>
      </c>
      <c r="T6234">
        <v>43</v>
      </c>
      <c r="U6234">
        <v>5</v>
      </c>
      <c r="V6234">
        <v>0</v>
      </c>
      <c r="W6234">
        <v>3.8794903470344622</v>
      </c>
      <c r="X6234">
        <v>78.840047235689482</v>
      </c>
      <c r="Y6234">
        <v>115.59530802705848</v>
      </c>
      <c r="Z6234">
        <v>8.5134900400931208</v>
      </c>
      <c r="AA6234">
        <v>42.550325253222923</v>
      </c>
      <c r="AB6234">
        <v>13.972082550647926</v>
      </c>
      <c r="AC6234">
        <v>263.98753035427239</v>
      </c>
      <c r="AD6234">
        <v>0</v>
      </c>
      <c r="AE6234">
        <v>527.33827380801881</v>
      </c>
    </row>
    <row r="6235" spans="1:31" x14ac:dyDescent="0.25">
      <c r="A6235">
        <v>1883824</v>
      </c>
      <c r="B6235">
        <v>1</v>
      </c>
      <c r="C6235" t="s">
        <v>80</v>
      </c>
      <c r="D6235" t="s">
        <v>99</v>
      </c>
      <c r="E6235" t="s">
        <v>140</v>
      </c>
      <c r="F6235" t="s">
        <v>17734</v>
      </c>
      <c r="G6235" t="s">
        <v>207</v>
      </c>
      <c r="H6235" t="s">
        <v>143</v>
      </c>
      <c r="I6235" t="s">
        <v>135</v>
      </c>
      <c r="J6235" t="s">
        <v>136</v>
      </c>
      <c r="K6235" t="s">
        <v>137</v>
      </c>
      <c r="L6235" t="s">
        <v>17735</v>
      </c>
      <c r="M6235" t="s">
        <v>17736</v>
      </c>
      <c r="N6235">
        <v>2.1727777769999999</v>
      </c>
      <c r="O6235">
        <v>0</v>
      </c>
      <c r="P6235">
        <v>0</v>
      </c>
      <c r="Q6235">
        <v>0</v>
      </c>
      <c r="R6235">
        <v>0</v>
      </c>
      <c r="S6235">
        <v>0</v>
      </c>
      <c r="T6235">
        <v>1</v>
      </c>
      <c r="U6235">
        <v>0</v>
      </c>
      <c r="V6235">
        <v>0</v>
      </c>
      <c r="W6235">
        <v>0</v>
      </c>
      <c r="X6235">
        <v>0</v>
      </c>
      <c r="Y6235">
        <v>0</v>
      </c>
      <c r="Z6235">
        <v>0</v>
      </c>
      <c r="AA6235">
        <v>0</v>
      </c>
      <c r="AB6235">
        <v>3.5751602476877333</v>
      </c>
      <c r="AC6235">
        <v>0</v>
      </c>
      <c r="AD6235">
        <v>0</v>
      </c>
      <c r="AE6235">
        <v>3.5751602476877333</v>
      </c>
    </row>
    <row r="6236" spans="1:31" x14ac:dyDescent="0.25">
      <c r="A6236">
        <v>1883469</v>
      </c>
      <c r="B6236">
        <v>1</v>
      </c>
      <c r="C6236" t="s">
        <v>80</v>
      </c>
      <c r="D6236" t="s">
        <v>85</v>
      </c>
      <c r="E6236" t="s">
        <v>222</v>
      </c>
      <c r="F6236" t="s">
        <v>17737</v>
      </c>
      <c r="G6236" t="s">
        <v>148</v>
      </c>
      <c r="H6236" t="s">
        <v>143</v>
      </c>
      <c r="I6236" t="s">
        <v>135</v>
      </c>
      <c r="J6236" t="s">
        <v>136</v>
      </c>
      <c r="K6236" t="s">
        <v>137</v>
      </c>
      <c r="L6236" t="s">
        <v>17738</v>
      </c>
      <c r="M6236" t="s">
        <v>17739</v>
      </c>
      <c r="N6236">
        <v>3.8472222220000001</v>
      </c>
      <c r="O6236">
        <v>0</v>
      </c>
      <c r="P6236">
        <v>120</v>
      </c>
      <c r="Q6236">
        <v>0</v>
      </c>
      <c r="R6236">
        <v>0</v>
      </c>
      <c r="S6236">
        <v>0</v>
      </c>
      <c r="T6236">
        <v>13</v>
      </c>
      <c r="U6236">
        <v>0</v>
      </c>
      <c r="V6236">
        <v>0</v>
      </c>
      <c r="W6236">
        <v>0</v>
      </c>
      <c r="X6236">
        <v>152.13191849914583</v>
      </c>
      <c r="Y6236">
        <v>0</v>
      </c>
      <c r="Z6236">
        <v>0</v>
      </c>
      <c r="AA6236">
        <v>0</v>
      </c>
      <c r="AB6236">
        <v>64.263376308881107</v>
      </c>
      <c r="AC6236">
        <v>0</v>
      </c>
      <c r="AD6236">
        <v>0</v>
      </c>
      <c r="AE6236">
        <v>216.39529480802693</v>
      </c>
    </row>
    <row r="6237" spans="1:31" x14ac:dyDescent="0.25">
      <c r="A6237">
        <v>1883890</v>
      </c>
      <c r="B6237">
        <v>1</v>
      </c>
      <c r="C6237" t="s">
        <v>80</v>
      </c>
      <c r="D6237" t="s">
        <v>107</v>
      </c>
      <c r="E6237" t="s">
        <v>146</v>
      </c>
      <c r="F6237" t="s">
        <v>1373</v>
      </c>
      <c r="G6237" t="s">
        <v>148</v>
      </c>
      <c r="H6237" t="s">
        <v>143</v>
      </c>
      <c r="I6237" t="s">
        <v>135</v>
      </c>
      <c r="J6237" t="s">
        <v>136</v>
      </c>
      <c r="K6237" t="s">
        <v>137</v>
      </c>
      <c r="L6237" t="s">
        <v>17740</v>
      </c>
      <c r="M6237" t="s">
        <v>17741</v>
      </c>
      <c r="N6237">
        <v>1.7638888880000001</v>
      </c>
      <c r="O6237">
        <v>0</v>
      </c>
      <c r="P6237">
        <v>110</v>
      </c>
      <c r="Q6237">
        <v>0</v>
      </c>
      <c r="R6237">
        <v>0</v>
      </c>
      <c r="S6237">
        <v>0</v>
      </c>
      <c r="T6237">
        <v>3</v>
      </c>
      <c r="U6237">
        <v>0</v>
      </c>
      <c r="V6237">
        <v>0</v>
      </c>
      <c r="W6237">
        <v>0</v>
      </c>
      <c r="X6237">
        <v>51.674972308822838</v>
      </c>
      <c r="Y6237">
        <v>0</v>
      </c>
      <c r="Z6237">
        <v>0</v>
      </c>
      <c r="AA6237">
        <v>0</v>
      </c>
      <c r="AB6237">
        <v>11.654626920358332</v>
      </c>
      <c r="AC6237">
        <v>0</v>
      </c>
      <c r="AD6237">
        <v>0</v>
      </c>
      <c r="AE6237">
        <v>63.32959922918117</v>
      </c>
    </row>
    <row r="6238" spans="1:31" x14ac:dyDescent="0.25">
      <c r="A6238">
        <v>1883349</v>
      </c>
      <c r="B6238">
        <v>1</v>
      </c>
      <c r="C6238" t="s">
        <v>81</v>
      </c>
      <c r="D6238" t="s">
        <v>112</v>
      </c>
      <c r="E6238" t="s">
        <v>146</v>
      </c>
      <c r="F6238" t="s">
        <v>9732</v>
      </c>
      <c r="G6238" t="s">
        <v>148</v>
      </c>
      <c r="H6238" t="s">
        <v>143</v>
      </c>
      <c r="I6238" t="s">
        <v>135</v>
      </c>
      <c r="J6238" t="s">
        <v>136</v>
      </c>
      <c r="K6238" t="s">
        <v>137</v>
      </c>
      <c r="L6238" t="s">
        <v>17742</v>
      </c>
      <c r="M6238" t="s">
        <v>17743</v>
      </c>
      <c r="N6238">
        <v>2.7283333330000001</v>
      </c>
      <c r="O6238">
        <v>0</v>
      </c>
      <c r="P6238">
        <v>5</v>
      </c>
      <c r="Q6238">
        <v>0</v>
      </c>
      <c r="R6238">
        <v>2</v>
      </c>
      <c r="S6238">
        <v>0</v>
      </c>
      <c r="T6238">
        <v>1</v>
      </c>
      <c r="U6238">
        <v>0</v>
      </c>
      <c r="V6238">
        <v>0</v>
      </c>
      <c r="W6238">
        <v>0</v>
      </c>
      <c r="X6238">
        <v>4.6006456105005222</v>
      </c>
      <c r="Y6238">
        <v>0</v>
      </c>
      <c r="Z6238">
        <v>5.2351772674563808</v>
      </c>
      <c r="AA6238">
        <v>0</v>
      </c>
      <c r="AB6238">
        <v>0.69742594254612489</v>
      </c>
      <c r="AC6238">
        <v>0</v>
      </c>
      <c r="AD6238">
        <v>0</v>
      </c>
      <c r="AE6238">
        <v>10.533248820503029</v>
      </c>
    </row>
    <row r="6239" spans="1:31" x14ac:dyDescent="0.25">
      <c r="A6239">
        <v>1883326</v>
      </c>
      <c r="B6239">
        <v>1</v>
      </c>
      <c r="C6239" t="s">
        <v>80</v>
      </c>
      <c r="D6239" t="s">
        <v>103</v>
      </c>
      <c r="E6239" t="s">
        <v>222</v>
      </c>
      <c r="F6239" t="s">
        <v>12065</v>
      </c>
      <c r="G6239" t="s">
        <v>663</v>
      </c>
      <c r="H6239" t="s">
        <v>143</v>
      </c>
      <c r="I6239" t="s">
        <v>135</v>
      </c>
      <c r="J6239" t="s">
        <v>136</v>
      </c>
      <c r="K6239" t="s">
        <v>137</v>
      </c>
      <c r="L6239" t="s">
        <v>17744</v>
      </c>
      <c r="M6239" t="s">
        <v>17745</v>
      </c>
      <c r="N6239">
        <v>2.4555555550000001</v>
      </c>
      <c r="O6239">
        <v>0</v>
      </c>
      <c r="P6239">
        <v>80</v>
      </c>
      <c r="Q6239">
        <v>0</v>
      </c>
      <c r="R6239">
        <v>0</v>
      </c>
      <c r="S6239">
        <v>0</v>
      </c>
      <c r="T6239">
        <v>11</v>
      </c>
      <c r="U6239">
        <v>0</v>
      </c>
      <c r="V6239">
        <v>0</v>
      </c>
      <c r="W6239">
        <v>0</v>
      </c>
      <c r="X6239">
        <v>85.574711771462674</v>
      </c>
      <c r="Y6239">
        <v>0</v>
      </c>
      <c r="Z6239">
        <v>0</v>
      </c>
      <c r="AA6239">
        <v>0</v>
      </c>
      <c r="AB6239">
        <v>154.23980711400048</v>
      </c>
      <c r="AC6239">
        <v>0</v>
      </c>
      <c r="AD6239">
        <v>0</v>
      </c>
      <c r="AE6239">
        <v>239.81451888546314</v>
      </c>
    </row>
    <row r="6240" spans="1:31" x14ac:dyDescent="0.25">
      <c r="A6240">
        <v>1883867</v>
      </c>
      <c r="B6240">
        <v>1</v>
      </c>
      <c r="C6240" t="s">
        <v>80</v>
      </c>
      <c r="D6240" t="s">
        <v>99</v>
      </c>
      <c r="E6240" t="s">
        <v>169</v>
      </c>
      <c r="F6240" t="s">
        <v>17329</v>
      </c>
      <c r="G6240" t="s">
        <v>183</v>
      </c>
      <c r="H6240" t="s">
        <v>143</v>
      </c>
      <c r="I6240" t="s">
        <v>135</v>
      </c>
      <c r="J6240" t="s">
        <v>136</v>
      </c>
      <c r="K6240" t="s">
        <v>137</v>
      </c>
      <c r="L6240" t="s">
        <v>17746</v>
      </c>
      <c r="M6240" t="s">
        <v>17747</v>
      </c>
      <c r="N6240">
        <v>1.2722222219999999</v>
      </c>
      <c r="O6240">
        <v>0</v>
      </c>
      <c r="P6240">
        <v>33</v>
      </c>
      <c r="Q6240">
        <v>0</v>
      </c>
      <c r="R6240">
        <v>1</v>
      </c>
      <c r="S6240">
        <v>0</v>
      </c>
      <c r="T6240">
        <v>35</v>
      </c>
      <c r="U6240">
        <v>0</v>
      </c>
      <c r="V6240">
        <v>1</v>
      </c>
      <c r="W6240">
        <v>0</v>
      </c>
      <c r="X6240">
        <v>10.117981817675403</v>
      </c>
      <c r="Y6240">
        <v>0</v>
      </c>
      <c r="Z6240">
        <v>8.7694696339853342E-2</v>
      </c>
      <c r="AA6240">
        <v>0</v>
      </c>
      <c r="AB6240">
        <v>83.364286497031884</v>
      </c>
      <c r="AC6240">
        <v>0</v>
      </c>
      <c r="AD6240">
        <v>15.01747220377195</v>
      </c>
      <c r="AE6240">
        <v>108.58743521481908</v>
      </c>
    </row>
    <row r="6241" spans="1:31" x14ac:dyDescent="0.25">
      <c r="A6241">
        <v>1883555</v>
      </c>
      <c r="B6241">
        <v>1</v>
      </c>
      <c r="C6241" t="s">
        <v>80</v>
      </c>
      <c r="D6241" t="s">
        <v>102</v>
      </c>
      <c r="E6241" t="s">
        <v>158</v>
      </c>
      <c r="F6241" t="s">
        <v>9614</v>
      </c>
      <c r="G6241" t="s">
        <v>133</v>
      </c>
      <c r="H6241" t="s">
        <v>134</v>
      </c>
      <c r="I6241" t="s">
        <v>135</v>
      </c>
      <c r="J6241" t="s">
        <v>136</v>
      </c>
      <c r="K6241" t="s">
        <v>137</v>
      </c>
      <c r="L6241" t="s">
        <v>17748</v>
      </c>
      <c r="M6241" t="s">
        <v>17749</v>
      </c>
      <c r="N6241">
        <v>0.72166666599999996</v>
      </c>
      <c r="O6241">
        <v>0</v>
      </c>
      <c r="P6241">
        <v>10</v>
      </c>
      <c r="Q6241">
        <v>3</v>
      </c>
      <c r="R6241">
        <v>116</v>
      </c>
      <c r="S6241">
        <v>0</v>
      </c>
      <c r="T6241">
        <v>21</v>
      </c>
      <c r="U6241">
        <v>0</v>
      </c>
      <c r="V6241">
        <v>0</v>
      </c>
      <c r="W6241">
        <v>0</v>
      </c>
      <c r="X6241">
        <v>5.1245439089385334</v>
      </c>
      <c r="Y6241">
        <v>13.506246305178685</v>
      </c>
      <c r="Z6241">
        <v>544.64380057801191</v>
      </c>
      <c r="AA6241">
        <v>0</v>
      </c>
      <c r="AB6241">
        <v>76.655448841392683</v>
      </c>
      <c r="AC6241">
        <v>0</v>
      </c>
      <c r="AD6241">
        <v>0</v>
      </c>
      <c r="AE6241">
        <v>639.9300396335218</v>
      </c>
    </row>
    <row r="6242" spans="1:31" x14ac:dyDescent="0.25">
      <c r="A6242">
        <v>1883804</v>
      </c>
      <c r="B6242">
        <v>1</v>
      </c>
      <c r="C6242" t="s">
        <v>81</v>
      </c>
      <c r="D6242" t="s">
        <v>118</v>
      </c>
      <c r="E6242" t="s">
        <v>169</v>
      </c>
      <c r="F6242" t="s">
        <v>17750</v>
      </c>
      <c r="G6242" t="s">
        <v>183</v>
      </c>
      <c r="H6242" t="s">
        <v>143</v>
      </c>
      <c r="I6242" t="s">
        <v>135</v>
      </c>
      <c r="J6242" t="s">
        <v>136</v>
      </c>
      <c r="K6242" t="s">
        <v>137</v>
      </c>
      <c r="L6242" t="s">
        <v>17751</v>
      </c>
      <c r="M6242" t="s">
        <v>17752</v>
      </c>
      <c r="N6242">
        <v>1.9736111110000001</v>
      </c>
      <c r="O6242">
        <v>0</v>
      </c>
      <c r="P6242">
        <v>160</v>
      </c>
      <c r="Q6242">
        <v>0</v>
      </c>
      <c r="R6242">
        <v>10</v>
      </c>
      <c r="S6242">
        <v>0</v>
      </c>
      <c r="T6242">
        <v>16</v>
      </c>
      <c r="U6242">
        <v>0</v>
      </c>
      <c r="V6242">
        <v>0</v>
      </c>
      <c r="W6242">
        <v>0</v>
      </c>
      <c r="X6242">
        <v>67.936387048027171</v>
      </c>
      <c r="Y6242">
        <v>0</v>
      </c>
      <c r="Z6242">
        <v>4.3369742126358446</v>
      </c>
      <c r="AA6242">
        <v>0</v>
      </c>
      <c r="AB6242">
        <v>22.859061385255583</v>
      </c>
      <c r="AC6242">
        <v>0</v>
      </c>
      <c r="AD6242">
        <v>0</v>
      </c>
      <c r="AE6242">
        <v>95.132422645918609</v>
      </c>
    </row>
    <row r="6243" spans="1:31" x14ac:dyDescent="0.25">
      <c r="A6243">
        <v>1883661</v>
      </c>
      <c r="B6243">
        <v>1</v>
      </c>
      <c r="C6243" t="s">
        <v>81</v>
      </c>
      <c r="D6243" t="s">
        <v>115</v>
      </c>
      <c r="E6243" t="s">
        <v>146</v>
      </c>
      <c r="F6243" t="s">
        <v>17753</v>
      </c>
      <c r="G6243" t="s">
        <v>148</v>
      </c>
      <c r="H6243" t="s">
        <v>143</v>
      </c>
      <c r="I6243" t="s">
        <v>135</v>
      </c>
      <c r="J6243" t="s">
        <v>136</v>
      </c>
      <c r="K6243" t="s">
        <v>137</v>
      </c>
      <c r="L6243" t="s">
        <v>17754</v>
      </c>
      <c r="M6243" t="s">
        <v>17755</v>
      </c>
      <c r="N6243">
        <v>2.6044444439999999</v>
      </c>
      <c r="O6243">
        <v>0</v>
      </c>
      <c r="P6243">
        <v>4</v>
      </c>
      <c r="Q6243">
        <v>0</v>
      </c>
      <c r="R6243">
        <v>0</v>
      </c>
      <c r="S6243">
        <v>0</v>
      </c>
      <c r="T6243">
        <v>0</v>
      </c>
      <c r="U6243">
        <v>0</v>
      </c>
      <c r="V6243">
        <v>0</v>
      </c>
      <c r="W6243">
        <v>0</v>
      </c>
      <c r="X6243">
        <v>0.32470746878526052</v>
      </c>
      <c r="Y6243">
        <v>0</v>
      </c>
      <c r="Z6243">
        <v>0</v>
      </c>
      <c r="AA6243">
        <v>0</v>
      </c>
      <c r="AB6243">
        <v>0</v>
      </c>
      <c r="AC6243">
        <v>0</v>
      </c>
      <c r="AD6243">
        <v>0</v>
      </c>
      <c r="AE6243">
        <v>0.32470746878526052</v>
      </c>
    </row>
    <row r="6244" spans="1:31" x14ac:dyDescent="0.25">
      <c r="A6244">
        <v>1883220</v>
      </c>
      <c r="B6244">
        <v>1</v>
      </c>
      <c r="C6244" t="s">
        <v>81</v>
      </c>
      <c r="D6244" t="s">
        <v>119</v>
      </c>
      <c r="E6244" t="s">
        <v>131</v>
      </c>
      <c r="F6244" t="s">
        <v>6569</v>
      </c>
      <c r="G6244" t="s">
        <v>133</v>
      </c>
      <c r="H6244" t="s">
        <v>134</v>
      </c>
      <c r="I6244" t="s">
        <v>135</v>
      </c>
      <c r="J6244" t="s">
        <v>136</v>
      </c>
      <c r="K6244" t="s">
        <v>137</v>
      </c>
      <c r="L6244" t="s">
        <v>17756</v>
      </c>
      <c r="M6244" t="s">
        <v>17757</v>
      </c>
      <c r="N6244">
        <v>0.69194444399999999</v>
      </c>
      <c r="O6244">
        <v>0</v>
      </c>
      <c r="P6244">
        <v>815</v>
      </c>
      <c r="Q6244">
        <v>55</v>
      </c>
      <c r="R6244">
        <v>54</v>
      </c>
      <c r="S6244">
        <v>1</v>
      </c>
      <c r="T6244">
        <v>39</v>
      </c>
      <c r="U6244">
        <v>0</v>
      </c>
      <c r="V6244">
        <v>0</v>
      </c>
      <c r="W6244">
        <v>0</v>
      </c>
      <c r="X6244">
        <v>88.512914288702049</v>
      </c>
      <c r="Y6244">
        <v>397.48720831597842</v>
      </c>
      <c r="Z6244">
        <v>124.65783361250823</v>
      </c>
      <c r="AA6244">
        <v>7.8812894248992178</v>
      </c>
      <c r="AB6244">
        <v>6.0080081866279862</v>
      </c>
      <c r="AC6244">
        <v>0</v>
      </c>
      <c r="AD6244">
        <v>0</v>
      </c>
      <c r="AE6244">
        <v>624.54725382871595</v>
      </c>
    </row>
    <row r="6245" spans="1:31" x14ac:dyDescent="0.25">
      <c r="A6245">
        <v>1883412</v>
      </c>
      <c r="B6245">
        <v>1</v>
      </c>
      <c r="C6245" t="s">
        <v>80</v>
      </c>
      <c r="D6245" t="s">
        <v>94</v>
      </c>
      <c r="E6245" t="s">
        <v>140</v>
      </c>
      <c r="F6245" t="s">
        <v>17758</v>
      </c>
      <c r="G6245" t="s">
        <v>163</v>
      </c>
      <c r="H6245" t="s">
        <v>143</v>
      </c>
      <c r="I6245" t="s">
        <v>135</v>
      </c>
      <c r="J6245" t="s">
        <v>136</v>
      </c>
      <c r="K6245" t="s">
        <v>137</v>
      </c>
      <c r="L6245" t="s">
        <v>17759</v>
      </c>
      <c r="M6245" t="s">
        <v>17760</v>
      </c>
      <c r="N6245">
        <v>1.991944444</v>
      </c>
      <c r="O6245">
        <v>0</v>
      </c>
      <c r="P6245">
        <v>1</v>
      </c>
      <c r="Q6245">
        <v>0</v>
      </c>
      <c r="R6245">
        <v>0</v>
      </c>
      <c r="S6245">
        <v>0</v>
      </c>
      <c r="T6245">
        <v>0</v>
      </c>
      <c r="U6245">
        <v>0</v>
      </c>
      <c r="V6245">
        <v>0</v>
      </c>
      <c r="W6245">
        <v>0</v>
      </c>
      <c r="X6245">
        <v>5.9796691029996678E-2</v>
      </c>
      <c r="Y6245">
        <v>0</v>
      </c>
      <c r="Z6245">
        <v>0</v>
      </c>
      <c r="AA6245">
        <v>0</v>
      </c>
      <c r="AB6245">
        <v>0</v>
      </c>
      <c r="AC6245">
        <v>0</v>
      </c>
      <c r="AD6245">
        <v>0</v>
      </c>
      <c r="AE6245">
        <v>5.9796691029996678E-2</v>
      </c>
    </row>
    <row r="6246" spans="1:31" x14ac:dyDescent="0.25">
      <c r="A6246">
        <v>1883764</v>
      </c>
      <c r="B6246">
        <v>1</v>
      </c>
      <c r="C6246" t="s">
        <v>81</v>
      </c>
      <c r="D6246" t="s">
        <v>123</v>
      </c>
      <c r="E6246" t="s">
        <v>146</v>
      </c>
      <c r="F6246" t="s">
        <v>17761</v>
      </c>
      <c r="G6246" t="s">
        <v>148</v>
      </c>
      <c r="H6246" t="s">
        <v>143</v>
      </c>
      <c r="I6246" t="s">
        <v>135</v>
      </c>
      <c r="J6246" t="s">
        <v>136</v>
      </c>
      <c r="K6246" t="s">
        <v>137</v>
      </c>
      <c r="L6246" t="s">
        <v>17762</v>
      </c>
      <c r="M6246" t="s">
        <v>17763</v>
      </c>
      <c r="N6246">
        <v>1.3811111110000001</v>
      </c>
      <c r="O6246">
        <v>0</v>
      </c>
      <c r="P6246">
        <v>203</v>
      </c>
      <c r="Q6246">
        <v>0</v>
      </c>
      <c r="R6246">
        <v>0</v>
      </c>
      <c r="S6246">
        <v>0</v>
      </c>
      <c r="T6246">
        <v>62</v>
      </c>
      <c r="U6246">
        <v>0</v>
      </c>
      <c r="V6246">
        <v>0</v>
      </c>
      <c r="W6246">
        <v>0</v>
      </c>
      <c r="X6246">
        <v>65.95049784018191</v>
      </c>
      <c r="Y6246">
        <v>0</v>
      </c>
      <c r="Z6246">
        <v>0</v>
      </c>
      <c r="AA6246">
        <v>0</v>
      </c>
      <c r="AB6246">
        <v>34.930624294639138</v>
      </c>
      <c r="AC6246">
        <v>0</v>
      </c>
      <c r="AD6246">
        <v>0</v>
      </c>
      <c r="AE6246">
        <v>100.88112213482106</v>
      </c>
    </row>
    <row r="6247" spans="1:31" x14ac:dyDescent="0.25">
      <c r="A6247">
        <v>1883641</v>
      </c>
      <c r="B6247">
        <v>1</v>
      </c>
      <c r="C6247" t="s">
        <v>80</v>
      </c>
      <c r="D6247" t="s">
        <v>84</v>
      </c>
      <c r="E6247" t="s">
        <v>169</v>
      </c>
      <c r="F6247" t="s">
        <v>17764</v>
      </c>
      <c r="G6247" t="s">
        <v>148</v>
      </c>
      <c r="H6247" t="s">
        <v>143</v>
      </c>
      <c r="I6247" t="s">
        <v>135</v>
      </c>
      <c r="J6247" t="s">
        <v>136</v>
      </c>
      <c r="K6247" t="s">
        <v>137</v>
      </c>
      <c r="L6247" t="s">
        <v>17765</v>
      </c>
      <c r="M6247" t="s">
        <v>17766</v>
      </c>
      <c r="N6247">
        <v>5.1286111109999997</v>
      </c>
      <c r="O6247">
        <v>0</v>
      </c>
      <c r="P6247">
        <v>359</v>
      </c>
      <c r="Q6247">
        <v>0</v>
      </c>
      <c r="R6247">
        <v>0</v>
      </c>
      <c r="S6247">
        <v>0</v>
      </c>
      <c r="T6247">
        <v>195</v>
      </c>
      <c r="U6247">
        <v>0</v>
      </c>
      <c r="V6247">
        <v>1</v>
      </c>
      <c r="W6247">
        <v>0</v>
      </c>
      <c r="X6247">
        <v>520.70890657641462</v>
      </c>
      <c r="Y6247">
        <v>0</v>
      </c>
      <c r="Z6247">
        <v>0</v>
      </c>
      <c r="AA6247">
        <v>0</v>
      </c>
      <c r="AB6247">
        <v>1700.6562888260146</v>
      </c>
      <c r="AC6247">
        <v>0</v>
      </c>
      <c r="AD6247">
        <v>62.275224107459422</v>
      </c>
      <c r="AE6247">
        <v>2283.6404195098885</v>
      </c>
    </row>
    <row r="6248" spans="1:31" x14ac:dyDescent="0.25">
      <c r="A6248">
        <v>1883718</v>
      </c>
      <c r="B6248">
        <v>1</v>
      </c>
      <c r="C6248" t="s">
        <v>80</v>
      </c>
      <c r="D6248" t="s">
        <v>107</v>
      </c>
      <c r="E6248" t="s">
        <v>158</v>
      </c>
      <c r="F6248" t="s">
        <v>17767</v>
      </c>
      <c r="G6248" t="s">
        <v>219</v>
      </c>
      <c r="H6248" t="s">
        <v>134</v>
      </c>
      <c r="I6248" t="s">
        <v>135</v>
      </c>
      <c r="J6248" t="s">
        <v>136</v>
      </c>
      <c r="K6248" t="s">
        <v>137</v>
      </c>
      <c r="L6248" t="s">
        <v>17768</v>
      </c>
      <c r="M6248" t="s">
        <v>17769</v>
      </c>
      <c r="N6248">
        <v>2.0847222219999999</v>
      </c>
      <c r="O6248">
        <v>0</v>
      </c>
      <c r="P6248">
        <v>0</v>
      </c>
      <c r="Q6248">
        <v>5</v>
      </c>
      <c r="R6248">
        <v>0</v>
      </c>
      <c r="S6248">
        <v>0</v>
      </c>
      <c r="T6248">
        <v>0</v>
      </c>
      <c r="U6248">
        <v>0</v>
      </c>
      <c r="V6248">
        <v>0</v>
      </c>
      <c r="W6248">
        <v>0</v>
      </c>
      <c r="X6248">
        <v>0</v>
      </c>
      <c r="Y6248">
        <v>17.451365877611263</v>
      </c>
      <c r="Z6248">
        <v>0</v>
      </c>
      <c r="AA6248">
        <v>0</v>
      </c>
      <c r="AB6248">
        <v>0</v>
      </c>
      <c r="AC6248">
        <v>0</v>
      </c>
      <c r="AD6248">
        <v>0</v>
      </c>
      <c r="AE6248">
        <v>17.451365877611263</v>
      </c>
    </row>
    <row r="6249" spans="1:31" x14ac:dyDescent="0.25">
      <c r="A6249">
        <v>1883618</v>
      </c>
      <c r="B6249">
        <v>1</v>
      </c>
      <c r="C6249" t="s">
        <v>80</v>
      </c>
      <c r="D6249" t="s">
        <v>88</v>
      </c>
      <c r="E6249" t="s">
        <v>140</v>
      </c>
      <c r="F6249" t="s">
        <v>17770</v>
      </c>
      <c r="G6249" t="s">
        <v>207</v>
      </c>
      <c r="H6249" t="s">
        <v>143</v>
      </c>
      <c r="I6249" t="s">
        <v>135</v>
      </c>
      <c r="J6249" t="s">
        <v>136</v>
      </c>
      <c r="K6249" t="s">
        <v>137</v>
      </c>
      <c r="L6249" t="s">
        <v>17771</v>
      </c>
      <c r="M6249" t="s">
        <v>17772</v>
      </c>
      <c r="N6249">
        <v>1.295555555</v>
      </c>
      <c r="O6249">
        <v>0</v>
      </c>
      <c r="P6249">
        <v>12</v>
      </c>
      <c r="Q6249">
        <v>0</v>
      </c>
      <c r="R6249">
        <v>0</v>
      </c>
      <c r="S6249">
        <v>0</v>
      </c>
      <c r="T6249">
        <v>0</v>
      </c>
      <c r="U6249">
        <v>0</v>
      </c>
      <c r="V6249">
        <v>0</v>
      </c>
      <c r="W6249">
        <v>0</v>
      </c>
      <c r="X6249">
        <v>3.569429627875369</v>
      </c>
      <c r="Y6249">
        <v>0</v>
      </c>
      <c r="Z6249">
        <v>0</v>
      </c>
      <c r="AA6249">
        <v>0</v>
      </c>
      <c r="AB6249">
        <v>0</v>
      </c>
      <c r="AC6249">
        <v>0</v>
      </c>
      <c r="AD6249">
        <v>0</v>
      </c>
      <c r="AE6249">
        <v>3.569429627875369</v>
      </c>
    </row>
    <row r="6250" spans="1:31" x14ac:dyDescent="0.25">
      <c r="A6250">
        <v>1883887</v>
      </c>
      <c r="B6250">
        <v>1</v>
      </c>
      <c r="C6250" t="s">
        <v>80</v>
      </c>
      <c r="D6250" t="s">
        <v>98</v>
      </c>
      <c r="E6250" t="s">
        <v>146</v>
      </c>
      <c r="F6250" t="s">
        <v>17773</v>
      </c>
      <c r="G6250" t="s">
        <v>148</v>
      </c>
      <c r="H6250" t="s">
        <v>143</v>
      </c>
      <c r="I6250" t="s">
        <v>135</v>
      </c>
      <c r="J6250" t="s">
        <v>136</v>
      </c>
      <c r="K6250" t="s">
        <v>137</v>
      </c>
      <c r="L6250" t="s">
        <v>17774</v>
      </c>
      <c r="M6250" t="s">
        <v>17775</v>
      </c>
      <c r="N6250">
        <v>1.3319444439999999</v>
      </c>
      <c r="O6250">
        <v>0</v>
      </c>
      <c r="P6250">
        <v>0</v>
      </c>
      <c r="Q6250">
        <v>0</v>
      </c>
      <c r="R6250">
        <v>0</v>
      </c>
      <c r="S6250">
        <v>0</v>
      </c>
      <c r="T6250">
        <v>2</v>
      </c>
      <c r="U6250">
        <v>0</v>
      </c>
      <c r="V6250">
        <v>0</v>
      </c>
      <c r="W6250">
        <v>0</v>
      </c>
      <c r="X6250">
        <v>0</v>
      </c>
      <c r="Y6250">
        <v>0</v>
      </c>
      <c r="Z6250">
        <v>0</v>
      </c>
      <c r="AA6250">
        <v>0</v>
      </c>
      <c r="AB6250">
        <v>1.0788680359389411</v>
      </c>
      <c r="AC6250">
        <v>0</v>
      </c>
      <c r="AD6250">
        <v>0</v>
      </c>
      <c r="AE6250">
        <v>1.0788680359389411</v>
      </c>
    </row>
    <row r="6251" spans="1:31" x14ac:dyDescent="0.25">
      <c r="A6251">
        <v>1883827</v>
      </c>
      <c r="B6251">
        <v>1</v>
      </c>
      <c r="C6251" t="s">
        <v>80</v>
      </c>
      <c r="D6251" t="s">
        <v>103</v>
      </c>
      <c r="E6251" t="s">
        <v>146</v>
      </c>
      <c r="F6251" t="s">
        <v>9307</v>
      </c>
      <c r="G6251" t="s">
        <v>148</v>
      </c>
      <c r="H6251" t="s">
        <v>143</v>
      </c>
      <c r="I6251" t="s">
        <v>135</v>
      </c>
      <c r="J6251" t="s">
        <v>136</v>
      </c>
      <c r="K6251" t="s">
        <v>137</v>
      </c>
      <c r="L6251" t="s">
        <v>17776</v>
      </c>
      <c r="M6251" t="s">
        <v>17777</v>
      </c>
      <c r="N6251">
        <v>1.1419444439999999</v>
      </c>
      <c r="O6251">
        <v>0</v>
      </c>
      <c r="P6251">
        <v>281</v>
      </c>
      <c r="Q6251">
        <v>0</v>
      </c>
      <c r="R6251">
        <v>2</v>
      </c>
      <c r="S6251">
        <v>0</v>
      </c>
      <c r="T6251">
        <v>25</v>
      </c>
      <c r="U6251">
        <v>0</v>
      </c>
      <c r="V6251">
        <v>0</v>
      </c>
      <c r="W6251">
        <v>0</v>
      </c>
      <c r="X6251">
        <v>99.16632904221234</v>
      </c>
      <c r="Y6251">
        <v>0</v>
      </c>
      <c r="Z6251">
        <v>6.3398338892621947E-2</v>
      </c>
      <c r="AA6251">
        <v>0</v>
      </c>
      <c r="AB6251">
        <v>9.9515960629382096</v>
      </c>
      <c r="AC6251">
        <v>0</v>
      </c>
      <c r="AD6251">
        <v>0</v>
      </c>
      <c r="AE6251">
        <v>109.18132344404317</v>
      </c>
    </row>
    <row r="6252" spans="1:31" x14ac:dyDescent="0.25">
      <c r="A6252">
        <v>1883578</v>
      </c>
      <c r="B6252">
        <v>1</v>
      </c>
      <c r="C6252" t="s">
        <v>81</v>
      </c>
      <c r="D6252" t="s">
        <v>127</v>
      </c>
      <c r="E6252" t="s">
        <v>158</v>
      </c>
      <c r="F6252" t="s">
        <v>17778</v>
      </c>
      <c r="G6252" t="s">
        <v>219</v>
      </c>
      <c r="H6252" t="s">
        <v>134</v>
      </c>
      <c r="I6252" t="s">
        <v>135</v>
      </c>
      <c r="J6252" t="s">
        <v>136</v>
      </c>
      <c r="K6252" t="s">
        <v>137</v>
      </c>
      <c r="L6252" t="s">
        <v>17779</v>
      </c>
      <c r="M6252" t="s">
        <v>17780</v>
      </c>
      <c r="N6252">
        <v>1.4388888879999999</v>
      </c>
      <c r="O6252">
        <v>0</v>
      </c>
      <c r="P6252">
        <v>1</v>
      </c>
      <c r="Q6252">
        <v>0</v>
      </c>
      <c r="R6252">
        <v>8</v>
      </c>
      <c r="S6252">
        <v>0</v>
      </c>
      <c r="T6252">
        <v>0</v>
      </c>
      <c r="U6252">
        <v>0</v>
      </c>
      <c r="V6252">
        <v>0</v>
      </c>
      <c r="W6252">
        <v>0</v>
      </c>
      <c r="X6252">
        <v>1.9157227421545624</v>
      </c>
      <c r="Y6252">
        <v>0</v>
      </c>
      <c r="Z6252">
        <v>45.15228375074161</v>
      </c>
      <c r="AA6252">
        <v>0</v>
      </c>
      <c r="AB6252">
        <v>0</v>
      </c>
      <c r="AC6252">
        <v>0</v>
      </c>
      <c r="AD6252">
        <v>0</v>
      </c>
      <c r="AE6252">
        <v>47.068006492896174</v>
      </c>
    </row>
    <row r="6253" spans="1:31" x14ac:dyDescent="0.25">
      <c r="A6253">
        <v>1883635</v>
      </c>
      <c r="B6253">
        <v>1</v>
      </c>
      <c r="C6253" t="s">
        <v>81</v>
      </c>
      <c r="D6253" t="s">
        <v>121</v>
      </c>
      <c r="E6253" t="s">
        <v>146</v>
      </c>
      <c r="F6253" t="s">
        <v>17781</v>
      </c>
      <c r="G6253" t="s">
        <v>148</v>
      </c>
      <c r="H6253" t="s">
        <v>143</v>
      </c>
      <c r="I6253" t="s">
        <v>135</v>
      </c>
      <c r="J6253" t="s">
        <v>136</v>
      </c>
      <c r="K6253" t="s">
        <v>137</v>
      </c>
      <c r="L6253" t="s">
        <v>17782</v>
      </c>
      <c r="M6253" t="s">
        <v>17783</v>
      </c>
      <c r="N6253">
        <v>1.471666666</v>
      </c>
      <c r="O6253">
        <v>0</v>
      </c>
      <c r="P6253">
        <v>19</v>
      </c>
      <c r="Q6253">
        <v>0</v>
      </c>
      <c r="R6253">
        <v>0</v>
      </c>
      <c r="S6253">
        <v>0</v>
      </c>
      <c r="T6253">
        <v>1</v>
      </c>
      <c r="U6253">
        <v>0</v>
      </c>
      <c r="V6253">
        <v>0</v>
      </c>
      <c r="W6253">
        <v>0</v>
      </c>
      <c r="X6253">
        <v>2.6391138346404062</v>
      </c>
      <c r="Y6253">
        <v>0</v>
      </c>
      <c r="Z6253">
        <v>0</v>
      </c>
      <c r="AA6253">
        <v>0</v>
      </c>
      <c r="AB6253">
        <v>2.5334969483168893E-2</v>
      </c>
      <c r="AC6253">
        <v>0</v>
      </c>
      <c r="AD6253">
        <v>0</v>
      </c>
      <c r="AE6253">
        <v>2.664448804123575</v>
      </c>
    </row>
    <row r="6254" spans="1:31" x14ac:dyDescent="0.25">
      <c r="A6254">
        <v>1883286</v>
      </c>
      <c r="B6254">
        <v>1</v>
      </c>
      <c r="C6254" t="s">
        <v>80</v>
      </c>
      <c r="D6254" t="s">
        <v>110</v>
      </c>
      <c r="E6254" t="s">
        <v>169</v>
      </c>
      <c r="F6254" t="s">
        <v>17784</v>
      </c>
      <c r="G6254" t="s">
        <v>2576</v>
      </c>
      <c r="H6254" t="s">
        <v>143</v>
      </c>
      <c r="I6254" t="s">
        <v>135</v>
      </c>
      <c r="J6254" t="s">
        <v>136</v>
      </c>
      <c r="K6254" t="s">
        <v>137</v>
      </c>
      <c r="L6254" t="s">
        <v>17785</v>
      </c>
      <c r="M6254" t="s">
        <v>17786</v>
      </c>
      <c r="N6254">
        <v>7.2516666660000002</v>
      </c>
      <c r="O6254">
        <v>0</v>
      </c>
      <c r="P6254">
        <v>503</v>
      </c>
      <c r="Q6254">
        <v>0</v>
      </c>
      <c r="R6254">
        <v>0</v>
      </c>
      <c r="S6254">
        <v>0</v>
      </c>
      <c r="T6254">
        <v>48</v>
      </c>
      <c r="U6254">
        <v>0</v>
      </c>
      <c r="V6254">
        <v>0</v>
      </c>
      <c r="W6254">
        <v>0</v>
      </c>
      <c r="X6254">
        <v>1268.2832991499558</v>
      </c>
      <c r="Y6254">
        <v>0</v>
      </c>
      <c r="Z6254">
        <v>0</v>
      </c>
      <c r="AA6254">
        <v>0</v>
      </c>
      <c r="AB6254">
        <v>645.35972679639974</v>
      </c>
      <c r="AC6254">
        <v>0</v>
      </c>
      <c r="AD6254">
        <v>0</v>
      </c>
      <c r="AE6254">
        <v>1913.6430259463555</v>
      </c>
    </row>
    <row r="6255" spans="1:31" x14ac:dyDescent="0.25">
      <c r="A6255">
        <v>1883927</v>
      </c>
      <c r="B6255">
        <v>1</v>
      </c>
      <c r="C6255" t="s">
        <v>80</v>
      </c>
      <c r="D6255" t="s">
        <v>93</v>
      </c>
      <c r="E6255" t="s">
        <v>169</v>
      </c>
      <c r="F6255" t="s">
        <v>17787</v>
      </c>
      <c r="G6255" t="s">
        <v>183</v>
      </c>
      <c r="H6255" t="s">
        <v>143</v>
      </c>
      <c r="I6255" t="s">
        <v>135</v>
      </c>
      <c r="J6255" t="s">
        <v>136</v>
      </c>
      <c r="K6255" t="s">
        <v>137</v>
      </c>
      <c r="L6255" t="s">
        <v>17788</v>
      </c>
      <c r="M6255" t="s">
        <v>17789</v>
      </c>
      <c r="N6255">
        <v>9.3666666660000004</v>
      </c>
      <c r="O6255">
        <v>0</v>
      </c>
      <c r="P6255">
        <v>0</v>
      </c>
      <c r="Q6255">
        <v>0</v>
      </c>
      <c r="R6255">
        <v>17</v>
      </c>
      <c r="S6255">
        <v>0</v>
      </c>
      <c r="T6255">
        <v>4</v>
      </c>
      <c r="U6255">
        <v>0</v>
      </c>
      <c r="V6255">
        <v>0</v>
      </c>
      <c r="W6255">
        <v>0</v>
      </c>
      <c r="X6255">
        <v>0</v>
      </c>
      <c r="Y6255">
        <v>0</v>
      </c>
      <c r="Z6255">
        <v>474.79594616328313</v>
      </c>
      <c r="AA6255">
        <v>0</v>
      </c>
      <c r="AB6255">
        <v>98.942030338469891</v>
      </c>
      <c r="AC6255">
        <v>0</v>
      </c>
      <c r="AD6255">
        <v>0</v>
      </c>
      <c r="AE6255">
        <v>573.737976501753</v>
      </c>
    </row>
    <row r="6256" spans="1:31" x14ac:dyDescent="0.25">
      <c r="A6256">
        <v>1883781</v>
      </c>
      <c r="B6256">
        <v>1</v>
      </c>
      <c r="C6256" t="s">
        <v>81</v>
      </c>
      <c r="D6256" t="s">
        <v>123</v>
      </c>
      <c r="E6256" t="s">
        <v>146</v>
      </c>
      <c r="F6256" t="s">
        <v>827</v>
      </c>
      <c r="G6256" t="s">
        <v>148</v>
      </c>
      <c r="H6256" t="s">
        <v>143</v>
      </c>
      <c r="I6256" t="s">
        <v>135</v>
      </c>
      <c r="J6256" t="s">
        <v>136</v>
      </c>
      <c r="K6256" t="s">
        <v>137</v>
      </c>
      <c r="L6256" t="s">
        <v>17790</v>
      </c>
      <c r="M6256" t="s">
        <v>17791</v>
      </c>
      <c r="N6256">
        <v>1.725833333</v>
      </c>
      <c r="O6256">
        <v>0</v>
      </c>
      <c r="P6256">
        <v>56</v>
      </c>
      <c r="Q6256">
        <v>0</v>
      </c>
      <c r="R6256">
        <v>0</v>
      </c>
      <c r="S6256">
        <v>0</v>
      </c>
      <c r="T6256">
        <v>0</v>
      </c>
      <c r="U6256">
        <v>0</v>
      </c>
      <c r="V6256">
        <v>0</v>
      </c>
      <c r="W6256">
        <v>0</v>
      </c>
      <c r="X6256">
        <v>32.093842780314738</v>
      </c>
      <c r="Y6256">
        <v>0</v>
      </c>
      <c r="Z6256">
        <v>0</v>
      </c>
      <c r="AA6256">
        <v>0</v>
      </c>
      <c r="AB6256">
        <v>0</v>
      </c>
      <c r="AC6256">
        <v>0</v>
      </c>
      <c r="AD6256">
        <v>0</v>
      </c>
      <c r="AE6256">
        <v>32.093842780314738</v>
      </c>
    </row>
    <row r="6257" spans="1:31" x14ac:dyDescent="0.25">
      <c r="A6257">
        <v>1883240</v>
      </c>
      <c r="B6257">
        <v>1</v>
      </c>
      <c r="C6257" t="s">
        <v>80</v>
      </c>
      <c r="D6257" t="s">
        <v>96</v>
      </c>
      <c r="E6257" t="s">
        <v>140</v>
      </c>
      <c r="F6257" t="s">
        <v>17792</v>
      </c>
      <c r="G6257" t="s">
        <v>200</v>
      </c>
      <c r="H6257" t="s">
        <v>143</v>
      </c>
      <c r="I6257" t="s">
        <v>135</v>
      </c>
      <c r="J6257" t="s">
        <v>136</v>
      </c>
      <c r="K6257" t="s">
        <v>137</v>
      </c>
      <c r="L6257" t="s">
        <v>17793</v>
      </c>
      <c r="M6257" t="s">
        <v>17794</v>
      </c>
      <c r="N6257">
        <v>2.1316666660000001</v>
      </c>
      <c r="O6257">
        <v>0</v>
      </c>
      <c r="P6257">
        <v>2</v>
      </c>
      <c r="Q6257">
        <v>0</v>
      </c>
      <c r="R6257">
        <v>0</v>
      </c>
      <c r="S6257">
        <v>0</v>
      </c>
      <c r="T6257">
        <v>0</v>
      </c>
      <c r="U6257">
        <v>0</v>
      </c>
      <c r="V6257">
        <v>0</v>
      </c>
      <c r="W6257">
        <v>0</v>
      </c>
      <c r="X6257">
        <v>0.78090431630731505</v>
      </c>
      <c r="Y6257">
        <v>0</v>
      </c>
      <c r="Z6257">
        <v>0</v>
      </c>
      <c r="AA6257">
        <v>0</v>
      </c>
      <c r="AB6257">
        <v>0</v>
      </c>
      <c r="AC6257">
        <v>0</v>
      </c>
      <c r="AD6257">
        <v>0</v>
      </c>
      <c r="AE6257">
        <v>0.78090431630731505</v>
      </c>
    </row>
    <row r="6258" spans="1:31" x14ac:dyDescent="0.25">
      <c r="A6258">
        <v>1883821</v>
      </c>
      <c r="B6258">
        <v>1</v>
      </c>
      <c r="C6258" t="s">
        <v>80</v>
      </c>
      <c r="D6258" t="s">
        <v>96</v>
      </c>
      <c r="E6258" t="s">
        <v>222</v>
      </c>
      <c r="F6258" t="s">
        <v>17795</v>
      </c>
      <c r="G6258" t="s">
        <v>663</v>
      </c>
      <c r="H6258" t="s">
        <v>143</v>
      </c>
      <c r="I6258" t="s">
        <v>135</v>
      </c>
      <c r="J6258" t="s">
        <v>136</v>
      </c>
      <c r="K6258" t="s">
        <v>137</v>
      </c>
      <c r="L6258" t="s">
        <v>17796</v>
      </c>
      <c r="M6258" t="s">
        <v>17797</v>
      </c>
      <c r="N6258">
        <v>6.18</v>
      </c>
      <c r="O6258">
        <v>0</v>
      </c>
      <c r="P6258">
        <v>7</v>
      </c>
      <c r="Q6258">
        <v>0</v>
      </c>
      <c r="R6258">
        <v>0</v>
      </c>
      <c r="S6258">
        <v>0</v>
      </c>
      <c r="T6258">
        <v>3</v>
      </c>
      <c r="U6258">
        <v>0</v>
      </c>
      <c r="V6258">
        <v>0</v>
      </c>
      <c r="W6258">
        <v>0</v>
      </c>
      <c r="X6258">
        <v>59.235689583858303</v>
      </c>
      <c r="Y6258">
        <v>0</v>
      </c>
      <c r="Z6258">
        <v>0</v>
      </c>
      <c r="AA6258">
        <v>0</v>
      </c>
      <c r="AB6258">
        <v>111.82647791059728</v>
      </c>
      <c r="AC6258">
        <v>0</v>
      </c>
      <c r="AD6258">
        <v>0</v>
      </c>
      <c r="AE6258">
        <v>171.06216749445559</v>
      </c>
    </row>
    <row r="6259" spans="1:31" x14ac:dyDescent="0.25">
      <c r="A6259">
        <v>1883489</v>
      </c>
      <c r="B6259">
        <v>1</v>
      </c>
      <c r="C6259" t="s">
        <v>81</v>
      </c>
      <c r="D6259" t="s">
        <v>128</v>
      </c>
      <c r="E6259" t="s">
        <v>222</v>
      </c>
      <c r="F6259" t="s">
        <v>17798</v>
      </c>
      <c r="G6259" t="s">
        <v>663</v>
      </c>
      <c r="H6259" t="s">
        <v>143</v>
      </c>
      <c r="I6259" t="s">
        <v>135</v>
      </c>
      <c r="J6259" t="s">
        <v>136</v>
      </c>
      <c r="K6259" t="s">
        <v>137</v>
      </c>
      <c r="L6259" t="s">
        <v>17799</v>
      </c>
      <c r="M6259" t="s">
        <v>17800</v>
      </c>
      <c r="N6259">
        <v>4.6444444440000003</v>
      </c>
      <c r="O6259">
        <v>0</v>
      </c>
      <c r="P6259">
        <v>9</v>
      </c>
      <c r="Q6259">
        <v>0</v>
      </c>
      <c r="R6259">
        <v>0</v>
      </c>
      <c r="S6259">
        <v>0</v>
      </c>
      <c r="T6259">
        <v>0</v>
      </c>
      <c r="U6259">
        <v>0</v>
      </c>
      <c r="V6259">
        <v>0</v>
      </c>
      <c r="W6259">
        <v>0</v>
      </c>
      <c r="X6259">
        <v>16.137253681707254</v>
      </c>
      <c r="Y6259">
        <v>0</v>
      </c>
      <c r="Z6259">
        <v>0</v>
      </c>
      <c r="AA6259">
        <v>0</v>
      </c>
      <c r="AB6259">
        <v>0</v>
      </c>
      <c r="AC6259">
        <v>0</v>
      </c>
      <c r="AD6259">
        <v>0</v>
      </c>
      <c r="AE6259">
        <v>16.137253681707254</v>
      </c>
    </row>
    <row r="6260" spans="1:31" x14ac:dyDescent="0.25">
      <c r="A6260">
        <v>1883323</v>
      </c>
      <c r="B6260">
        <v>1</v>
      </c>
      <c r="C6260" t="s">
        <v>80</v>
      </c>
      <c r="D6260" t="s">
        <v>84</v>
      </c>
      <c r="E6260" t="s">
        <v>140</v>
      </c>
      <c r="F6260" t="s">
        <v>17801</v>
      </c>
      <c r="G6260" t="s">
        <v>163</v>
      </c>
      <c r="H6260" t="s">
        <v>143</v>
      </c>
      <c r="I6260" t="s">
        <v>135</v>
      </c>
      <c r="J6260" t="s">
        <v>136</v>
      </c>
      <c r="K6260" t="s">
        <v>137</v>
      </c>
      <c r="L6260" t="s">
        <v>17802</v>
      </c>
      <c r="M6260" t="s">
        <v>17803</v>
      </c>
      <c r="N6260">
        <v>0.93833333299999999</v>
      </c>
      <c r="O6260">
        <v>0</v>
      </c>
      <c r="P6260">
        <v>1</v>
      </c>
      <c r="Q6260">
        <v>0</v>
      </c>
      <c r="R6260">
        <v>0</v>
      </c>
      <c r="S6260">
        <v>0</v>
      </c>
      <c r="T6260">
        <v>0</v>
      </c>
      <c r="U6260">
        <v>0</v>
      </c>
      <c r="V6260">
        <v>0</v>
      </c>
      <c r="W6260">
        <v>0</v>
      </c>
      <c r="X6260">
        <v>0.61632010041889995</v>
      </c>
      <c r="Y6260">
        <v>0</v>
      </c>
      <c r="Z6260">
        <v>0</v>
      </c>
      <c r="AA6260">
        <v>0</v>
      </c>
      <c r="AB6260">
        <v>0</v>
      </c>
      <c r="AC6260">
        <v>0</v>
      </c>
      <c r="AD6260">
        <v>0</v>
      </c>
      <c r="AE6260">
        <v>0.61632010041889995</v>
      </c>
    </row>
    <row r="6261" spans="1:31" x14ac:dyDescent="0.25">
      <c r="A6261">
        <v>1883346</v>
      </c>
      <c r="B6261">
        <v>1</v>
      </c>
      <c r="C6261" t="s">
        <v>80</v>
      </c>
      <c r="D6261" t="s">
        <v>85</v>
      </c>
      <c r="E6261" t="s">
        <v>146</v>
      </c>
      <c r="F6261" t="s">
        <v>17804</v>
      </c>
      <c r="G6261" t="s">
        <v>469</v>
      </c>
      <c r="H6261" t="s">
        <v>143</v>
      </c>
      <c r="I6261" t="s">
        <v>135</v>
      </c>
      <c r="J6261" t="s">
        <v>136</v>
      </c>
      <c r="K6261" t="s">
        <v>137</v>
      </c>
      <c r="L6261" t="s">
        <v>17805</v>
      </c>
      <c r="M6261" t="s">
        <v>17806</v>
      </c>
      <c r="N6261">
        <v>3.4375</v>
      </c>
      <c r="O6261">
        <v>0</v>
      </c>
      <c r="P6261">
        <v>15</v>
      </c>
      <c r="Q6261">
        <v>0</v>
      </c>
      <c r="R6261">
        <v>0</v>
      </c>
      <c r="S6261">
        <v>0</v>
      </c>
      <c r="T6261">
        <v>6</v>
      </c>
      <c r="U6261">
        <v>0</v>
      </c>
      <c r="V6261">
        <v>0</v>
      </c>
      <c r="W6261">
        <v>0</v>
      </c>
      <c r="X6261">
        <v>19.598523967373996</v>
      </c>
      <c r="Y6261">
        <v>0</v>
      </c>
      <c r="Z6261">
        <v>0</v>
      </c>
      <c r="AA6261">
        <v>0</v>
      </c>
      <c r="AB6261">
        <v>40.80976537782886</v>
      </c>
      <c r="AC6261">
        <v>0</v>
      </c>
      <c r="AD6261">
        <v>0</v>
      </c>
      <c r="AE6261">
        <v>60.40828934520286</v>
      </c>
    </row>
    <row r="6262" spans="1:31" x14ac:dyDescent="0.25">
      <c r="A6262">
        <v>1883678</v>
      </c>
      <c r="B6262">
        <v>1</v>
      </c>
      <c r="C6262" t="s">
        <v>80</v>
      </c>
      <c r="D6262" t="s">
        <v>100</v>
      </c>
      <c r="E6262" t="s">
        <v>140</v>
      </c>
      <c r="F6262" t="s">
        <v>17807</v>
      </c>
      <c r="G6262" t="s">
        <v>163</v>
      </c>
      <c r="H6262" t="s">
        <v>143</v>
      </c>
      <c r="I6262" t="s">
        <v>135</v>
      </c>
      <c r="J6262" t="s">
        <v>136</v>
      </c>
      <c r="K6262" t="s">
        <v>137</v>
      </c>
      <c r="L6262" t="s">
        <v>17808</v>
      </c>
      <c r="M6262" t="s">
        <v>17809</v>
      </c>
      <c r="N6262">
        <v>5.869722222</v>
      </c>
      <c r="O6262">
        <v>0</v>
      </c>
      <c r="P6262">
        <v>1</v>
      </c>
      <c r="Q6262">
        <v>0</v>
      </c>
      <c r="R6262">
        <v>0</v>
      </c>
      <c r="S6262">
        <v>0</v>
      </c>
      <c r="T6262">
        <v>0</v>
      </c>
      <c r="U6262">
        <v>0</v>
      </c>
      <c r="V6262">
        <v>0</v>
      </c>
      <c r="W6262">
        <v>0</v>
      </c>
      <c r="X6262">
        <v>1.5725570266150917</v>
      </c>
      <c r="Y6262">
        <v>0</v>
      </c>
      <c r="Z6262">
        <v>0</v>
      </c>
      <c r="AA6262">
        <v>0</v>
      </c>
      <c r="AB6262">
        <v>0</v>
      </c>
      <c r="AC6262">
        <v>0</v>
      </c>
      <c r="AD6262">
        <v>0</v>
      </c>
      <c r="AE6262">
        <v>1.5725570266150917</v>
      </c>
    </row>
    <row r="6263" spans="1:31" x14ac:dyDescent="0.25">
      <c r="A6263">
        <v>1883160</v>
      </c>
      <c r="B6263">
        <v>1</v>
      </c>
      <c r="C6263" t="s">
        <v>81</v>
      </c>
      <c r="D6263" t="s">
        <v>113</v>
      </c>
      <c r="E6263" t="s">
        <v>146</v>
      </c>
      <c r="F6263" t="s">
        <v>17810</v>
      </c>
      <c r="G6263" t="s">
        <v>148</v>
      </c>
      <c r="H6263" t="s">
        <v>143</v>
      </c>
      <c r="I6263" t="s">
        <v>135</v>
      </c>
      <c r="J6263" t="s">
        <v>136</v>
      </c>
      <c r="K6263" t="s">
        <v>137</v>
      </c>
      <c r="L6263" t="s">
        <v>17811</v>
      </c>
      <c r="M6263" t="s">
        <v>17812</v>
      </c>
      <c r="N6263">
        <v>1.2022222220000001</v>
      </c>
      <c r="O6263">
        <v>0</v>
      </c>
      <c r="P6263">
        <v>10</v>
      </c>
      <c r="Q6263">
        <v>0</v>
      </c>
      <c r="R6263">
        <v>4</v>
      </c>
      <c r="S6263">
        <v>0</v>
      </c>
      <c r="T6263">
        <v>2</v>
      </c>
      <c r="U6263">
        <v>0</v>
      </c>
      <c r="V6263">
        <v>0</v>
      </c>
      <c r="W6263">
        <v>0</v>
      </c>
      <c r="X6263">
        <v>3.2755543316894573</v>
      </c>
      <c r="Y6263">
        <v>0</v>
      </c>
      <c r="Z6263">
        <v>2.1690641103578781</v>
      </c>
      <c r="AA6263">
        <v>0</v>
      </c>
      <c r="AB6263">
        <v>1.0178724268761599</v>
      </c>
      <c r="AC6263">
        <v>0</v>
      </c>
      <c r="AD6263">
        <v>0</v>
      </c>
      <c r="AE6263">
        <v>6.4624908689234957</v>
      </c>
    </row>
    <row r="6264" spans="1:31" x14ac:dyDescent="0.25">
      <c r="A6264">
        <v>1883303</v>
      </c>
      <c r="B6264">
        <v>1</v>
      </c>
      <c r="C6264" t="s">
        <v>81</v>
      </c>
      <c r="D6264" t="s">
        <v>123</v>
      </c>
      <c r="E6264" t="s">
        <v>131</v>
      </c>
      <c r="F6264" t="s">
        <v>2531</v>
      </c>
      <c r="G6264" t="s">
        <v>133</v>
      </c>
      <c r="H6264" t="s">
        <v>134</v>
      </c>
      <c r="I6264" t="s">
        <v>135</v>
      </c>
      <c r="J6264" t="s">
        <v>136</v>
      </c>
      <c r="K6264" t="s">
        <v>137</v>
      </c>
      <c r="L6264" t="s">
        <v>17813</v>
      </c>
      <c r="M6264" t="s">
        <v>17814</v>
      </c>
      <c r="N6264">
        <v>2.5175000000000001</v>
      </c>
      <c r="O6264">
        <v>0</v>
      </c>
      <c r="P6264">
        <v>334</v>
      </c>
      <c r="Q6264">
        <v>120</v>
      </c>
      <c r="R6264">
        <v>45</v>
      </c>
      <c r="S6264">
        <v>9</v>
      </c>
      <c r="T6264">
        <v>27</v>
      </c>
      <c r="U6264">
        <v>0</v>
      </c>
      <c r="V6264">
        <v>0</v>
      </c>
      <c r="W6264">
        <v>0</v>
      </c>
      <c r="X6264">
        <v>188.09413994099765</v>
      </c>
      <c r="Y6264">
        <v>1327.1335327177821</v>
      </c>
      <c r="Z6264">
        <v>374.8377819964104</v>
      </c>
      <c r="AA6264">
        <v>81.608121900189332</v>
      </c>
      <c r="AB6264">
        <v>92.020801751196231</v>
      </c>
      <c r="AC6264">
        <v>0</v>
      </c>
      <c r="AD6264">
        <v>0</v>
      </c>
      <c r="AE6264">
        <v>2063.6943783065758</v>
      </c>
    </row>
    <row r="6265" spans="1:31" x14ac:dyDescent="0.25">
      <c r="A6265">
        <v>1883280</v>
      </c>
      <c r="B6265">
        <v>1</v>
      </c>
      <c r="C6265" t="s">
        <v>81</v>
      </c>
      <c r="D6265" t="s">
        <v>118</v>
      </c>
      <c r="E6265" t="s">
        <v>169</v>
      </c>
      <c r="F6265" t="s">
        <v>17815</v>
      </c>
      <c r="G6265" t="s">
        <v>183</v>
      </c>
      <c r="H6265" t="s">
        <v>143</v>
      </c>
      <c r="I6265" t="s">
        <v>135</v>
      </c>
      <c r="J6265" t="s">
        <v>136</v>
      </c>
      <c r="K6265" t="s">
        <v>137</v>
      </c>
      <c r="L6265" t="s">
        <v>17816</v>
      </c>
      <c r="M6265" t="s">
        <v>17817</v>
      </c>
      <c r="N6265">
        <v>1.6063888879999999</v>
      </c>
      <c r="O6265">
        <v>0</v>
      </c>
      <c r="P6265">
        <v>0</v>
      </c>
      <c r="Q6265">
        <v>0</v>
      </c>
      <c r="R6265">
        <v>6</v>
      </c>
      <c r="S6265">
        <v>0</v>
      </c>
      <c r="T6265">
        <v>1</v>
      </c>
      <c r="U6265">
        <v>0</v>
      </c>
      <c r="V6265">
        <v>0</v>
      </c>
      <c r="W6265">
        <v>0</v>
      </c>
      <c r="X6265">
        <v>0</v>
      </c>
      <c r="Y6265">
        <v>0</v>
      </c>
      <c r="Z6265">
        <v>65.014715438346158</v>
      </c>
      <c r="AA6265">
        <v>0</v>
      </c>
      <c r="AB6265">
        <v>3.0483594561256711</v>
      </c>
      <c r="AC6265">
        <v>0</v>
      </c>
      <c r="AD6265">
        <v>0</v>
      </c>
      <c r="AE6265">
        <v>68.063074894471825</v>
      </c>
    </row>
    <row r="6266" spans="1:31" x14ac:dyDescent="0.25">
      <c r="A6266">
        <v>1883203</v>
      </c>
      <c r="B6266">
        <v>1</v>
      </c>
      <c r="C6266" t="s">
        <v>81</v>
      </c>
      <c r="D6266" t="s">
        <v>112</v>
      </c>
      <c r="E6266" t="s">
        <v>158</v>
      </c>
      <c r="F6266" t="s">
        <v>10353</v>
      </c>
      <c r="G6266" t="s">
        <v>219</v>
      </c>
      <c r="H6266" t="s">
        <v>134</v>
      </c>
      <c r="I6266" t="s">
        <v>135</v>
      </c>
      <c r="J6266" t="s">
        <v>136</v>
      </c>
      <c r="K6266" t="s">
        <v>137</v>
      </c>
      <c r="L6266" t="s">
        <v>17818</v>
      </c>
      <c r="M6266" t="s">
        <v>17819</v>
      </c>
      <c r="N6266">
        <v>1.401944444</v>
      </c>
      <c r="O6266">
        <v>0</v>
      </c>
      <c r="P6266">
        <v>59</v>
      </c>
      <c r="Q6266">
        <v>53</v>
      </c>
      <c r="R6266">
        <v>77</v>
      </c>
      <c r="S6266">
        <v>9</v>
      </c>
      <c r="T6266">
        <v>1</v>
      </c>
      <c r="U6266">
        <v>0</v>
      </c>
      <c r="V6266">
        <v>0</v>
      </c>
      <c r="W6266">
        <v>0</v>
      </c>
      <c r="X6266">
        <v>20.937386770137888</v>
      </c>
      <c r="Y6266">
        <v>157.95350215584543</v>
      </c>
      <c r="Z6266">
        <v>86.933820002752299</v>
      </c>
      <c r="AA6266">
        <v>23.938210773040236</v>
      </c>
      <c r="AB6266">
        <v>4.2656826724221268</v>
      </c>
      <c r="AC6266">
        <v>0</v>
      </c>
      <c r="AD6266">
        <v>0</v>
      </c>
      <c r="AE6266">
        <v>294.02860237419799</v>
      </c>
    </row>
    <row r="6267" spans="1:31" x14ac:dyDescent="0.25">
      <c r="A6267">
        <v>1883472</v>
      </c>
      <c r="B6267">
        <v>1</v>
      </c>
      <c r="C6267" t="s">
        <v>80</v>
      </c>
      <c r="D6267" t="s">
        <v>98</v>
      </c>
      <c r="E6267" t="s">
        <v>140</v>
      </c>
      <c r="F6267" t="s">
        <v>17820</v>
      </c>
      <c r="G6267" t="s">
        <v>163</v>
      </c>
      <c r="H6267" t="s">
        <v>143</v>
      </c>
      <c r="I6267" t="s">
        <v>135</v>
      </c>
      <c r="J6267" t="s">
        <v>136</v>
      </c>
      <c r="K6267" t="s">
        <v>137</v>
      </c>
      <c r="L6267" t="s">
        <v>17821</v>
      </c>
      <c r="M6267" t="s">
        <v>17822</v>
      </c>
      <c r="N6267">
        <v>4.363611111</v>
      </c>
      <c r="O6267">
        <v>0</v>
      </c>
      <c r="P6267">
        <v>0</v>
      </c>
      <c r="Q6267">
        <v>0</v>
      </c>
      <c r="R6267">
        <v>1</v>
      </c>
      <c r="S6267">
        <v>0</v>
      </c>
      <c r="T6267">
        <v>0</v>
      </c>
      <c r="U6267">
        <v>0</v>
      </c>
      <c r="V6267">
        <v>0</v>
      </c>
      <c r="W6267">
        <v>0</v>
      </c>
      <c r="X6267">
        <v>0</v>
      </c>
      <c r="Y6267">
        <v>0</v>
      </c>
      <c r="Z6267">
        <v>26.172139656582168</v>
      </c>
      <c r="AA6267">
        <v>0</v>
      </c>
      <c r="AB6267">
        <v>0</v>
      </c>
      <c r="AC6267">
        <v>0</v>
      </c>
      <c r="AD6267">
        <v>0</v>
      </c>
      <c r="AE6267">
        <v>26.172139656582168</v>
      </c>
    </row>
    <row r="6268" spans="1:31" x14ac:dyDescent="0.25">
      <c r="A6268">
        <v>1883864</v>
      </c>
      <c r="B6268">
        <v>1</v>
      </c>
      <c r="C6268" t="s">
        <v>80</v>
      </c>
      <c r="D6268" t="s">
        <v>93</v>
      </c>
      <c r="E6268" t="s">
        <v>146</v>
      </c>
      <c r="F6268" t="s">
        <v>17823</v>
      </c>
      <c r="G6268" t="s">
        <v>596</v>
      </c>
      <c r="H6268" t="s">
        <v>143</v>
      </c>
      <c r="I6268" t="s">
        <v>135</v>
      </c>
      <c r="J6268" t="s">
        <v>136</v>
      </c>
      <c r="K6268" t="s">
        <v>137</v>
      </c>
      <c r="L6268" t="s">
        <v>17824</v>
      </c>
      <c r="M6268" t="s">
        <v>17825</v>
      </c>
      <c r="N6268">
        <v>2.7252777770000001</v>
      </c>
      <c r="O6268">
        <v>0</v>
      </c>
      <c r="P6268">
        <v>0</v>
      </c>
      <c r="Q6268">
        <v>0</v>
      </c>
      <c r="R6268">
        <v>0</v>
      </c>
      <c r="S6268">
        <v>0</v>
      </c>
      <c r="T6268">
        <v>28</v>
      </c>
      <c r="U6268">
        <v>0</v>
      </c>
      <c r="V6268">
        <v>0</v>
      </c>
      <c r="W6268">
        <v>0</v>
      </c>
      <c r="X6268">
        <v>0</v>
      </c>
      <c r="Y6268">
        <v>0</v>
      </c>
      <c r="Z6268">
        <v>0</v>
      </c>
      <c r="AA6268">
        <v>0</v>
      </c>
      <c r="AB6268">
        <v>59.350764158699377</v>
      </c>
      <c r="AC6268">
        <v>0</v>
      </c>
      <c r="AD6268">
        <v>0</v>
      </c>
      <c r="AE6268">
        <v>59.350764158699377</v>
      </c>
    </row>
    <row r="6269" spans="1:31" x14ac:dyDescent="0.25">
      <c r="A6269">
        <v>1883807</v>
      </c>
      <c r="B6269">
        <v>1</v>
      </c>
      <c r="C6269" t="s">
        <v>80</v>
      </c>
      <c r="D6269" t="s">
        <v>100</v>
      </c>
      <c r="E6269" t="s">
        <v>210</v>
      </c>
      <c r="F6269" t="s">
        <v>1080</v>
      </c>
      <c r="G6269" t="s">
        <v>476</v>
      </c>
      <c r="H6269" t="s">
        <v>134</v>
      </c>
      <c r="I6269" t="s">
        <v>152</v>
      </c>
      <c r="J6269" t="s">
        <v>136</v>
      </c>
      <c r="K6269" t="s">
        <v>137</v>
      </c>
      <c r="L6269" t="s">
        <v>17408</v>
      </c>
      <c r="M6269" t="s">
        <v>17826</v>
      </c>
      <c r="N6269">
        <v>5.5555550000000002E-3</v>
      </c>
      <c r="O6269">
        <v>1</v>
      </c>
      <c r="P6269">
        <v>1274</v>
      </c>
      <c r="Q6269">
        <v>15</v>
      </c>
      <c r="R6269">
        <v>142</v>
      </c>
      <c r="S6269">
        <v>29</v>
      </c>
      <c r="T6269">
        <v>100</v>
      </c>
      <c r="U6269">
        <v>2</v>
      </c>
      <c r="V6269">
        <v>0</v>
      </c>
      <c r="W6269">
        <v>2.895613485977778E-3</v>
      </c>
      <c r="X6269">
        <v>3.2263777722132989</v>
      </c>
      <c r="Y6269">
        <v>0.22942061987200002</v>
      </c>
      <c r="Z6269">
        <v>0.91022830428323886</v>
      </c>
      <c r="AA6269">
        <v>1.1314296188892001</v>
      </c>
      <c r="AB6269">
        <v>0.62544191173439501</v>
      </c>
      <c r="AC6269">
        <v>0.68805043609799998</v>
      </c>
      <c r="AD6269">
        <v>0</v>
      </c>
      <c r="AE6269">
        <v>6.8138442765761109</v>
      </c>
    </row>
    <row r="6270" spans="1:31" x14ac:dyDescent="0.25">
      <c r="A6270">
        <v>1883907</v>
      </c>
      <c r="B6270">
        <v>1</v>
      </c>
      <c r="C6270" t="s">
        <v>80</v>
      </c>
      <c r="D6270" t="s">
        <v>92</v>
      </c>
      <c r="E6270" t="s">
        <v>210</v>
      </c>
      <c r="F6270" t="s">
        <v>2254</v>
      </c>
      <c r="G6270" t="s">
        <v>2221</v>
      </c>
      <c r="H6270" t="s">
        <v>134</v>
      </c>
      <c r="I6270" t="s">
        <v>135</v>
      </c>
      <c r="J6270" t="s">
        <v>5</v>
      </c>
      <c r="K6270" t="s">
        <v>137</v>
      </c>
      <c r="L6270" t="s">
        <v>17827</v>
      </c>
      <c r="M6270" t="s">
        <v>17828</v>
      </c>
      <c r="N6270">
        <v>0.97805555499999997</v>
      </c>
      <c r="O6270">
        <v>1</v>
      </c>
      <c r="P6270">
        <v>2756</v>
      </c>
      <c r="Q6270">
        <v>0</v>
      </c>
      <c r="R6270">
        <v>299</v>
      </c>
      <c r="S6270">
        <v>10</v>
      </c>
      <c r="T6270">
        <v>282</v>
      </c>
      <c r="U6270">
        <v>1</v>
      </c>
      <c r="V6270">
        <v>0</v>
      </c>
      <c r="W6270">
        <v>0</v>
      </c>
      <c r="X6270">
        <v>806.49549197139754</v>
      </c>
      <c r="Y6270">
        <v>0</v>
      </c>
      <c r="Z6270">
        <v>188.0783068867531</v>
      </c>
      <c r="AA6270">
        <v>348.75002623655888</v>
      </c>
      <c r="AB6270">
        <v>595.64846675833451</v>
      </c>
      <c r="AC6270">
        <v>0.31330514321082997</v>
      </c>
      <c r="AD6270">
        <v>0</v>
      </c>
      <c r="AE6270">
        <v>1939.2855969962548</v>
      </c>
    </row>
    <row r="6271" spans="1:31" x14ac:dyDescent="0.25">
      <c r="A6271">
        <v>1883409</v>
      </c>
      <c r="B6271">
        <v>1</v>
      </c>
      <c r="C6271" t="s">
        <v>80</v>
      </c>
      <c r="D6271" t="s">
        <v>100</v>
      </c>
      <c r="E6271" t="s">
        <v>229</v>
      </c>
      <c r="F6271" t="s">
        <v>17829</v>
      </c>
      <c r="G6271" t="s">
        <v>17830</v>
      </c>
      <c r="H6271" t="s">
        <v>232</v>
      </c>
      <c r="I6271" t="s">
        <v>135</v>
      </c>
      <c r="J6271" t="s">
        <v>136</v>
      </c>
      <c r="K6271" t="s">
        <v>137</v>
      </c>
      <c r="L6271" t="s">
        <v>17831</v>
      </c>
      <c r="M6271" t="s">
        <v>17832</v>
      </c>
      <c r="N6271">
        <v>0.72944444399999997</v>
      </c>
      <c r="O6271">
        <v>0</v>
      </c>
      <c r="P6271">
        <v>0</v>
      </c>
      <c r="Q6271">
        <v>1</v>
      </c>
      <c r="R6271">
        <v>0</v>
      </c>
      <c r="S6271">
        <v>3</v>
      </c>
      <c r="T6271">
        <v>0</v>
      </c>
      <c r="U6271">
        <v>1</v>
      </c>
      <c r="V6271">
        <v>0</v>
      </c>
      <c r="W6271">
        <v>0</v>
      </c>
      <c r="X6271">
        <v>0</v>
      </c>
      <c r="Y6271">
        <v>5.4248073772115628</v>
      </c>
      <c r="Z6271">
        <v>0</v>
      </c>
      <c r="AA6271">
        <v>3.745046232208002</v>
      </c>
      <c r="AB6271">
        <v>0</v>
      </c>
      <c r="AC6271">
        <v>255.46943140991999</v>
      </c>
      <c r="AD6271">
        <v>0</v>
      </c>
      <c r="AE6271">
        <v>264.63928501933958</v>
      </c>
    </row>
    <row r="6272" spans="1:31" x14ac:dyDescent="0.25">
      <c r="A6272">
        <v>1883509</v>
      </c>
      <c r="B6272">
        <v>1</v>
      </c>
      <c r="C6272" t="s">
        <v>81</v>
      </c>
      <c r="D6272" t="s">
        <v>119</v>
      </c>
      <c r="E6272" t="s">
        <v>131</v>
      </c>
      <c r="F6272" t="s">
        <v>1547</v>
      </c>
      <c r="G6272" t="s">
        <v>133</v>
      </c>
      <c r="H6272" t="s">
        <v>134</v>
      </c>
      <c r="I6272" t="s">
        <v>152</v>
      </c>
      <c r="J6272" t="s">
        <v>136</v>
      </c>
      <c r="K6272" t="s">
        <v>137</v>
      </c>
      <c r="L6272" t="s">
        <v>17833</v>
      </c>
      <c r="M6272" t="s">
        <v>17834</v>
      </c>
      <c r="N6272">
        <v>8.3333330000000001E-3</v>
      </c>
      <c r="O6272">
        <v>0</v>
      </c>
      <c r="P6272">
        <v>1498</v>
      </c>
      <c r="Q6272">
        <v>92</v>
      </c>
      <c r="R6272">
        <v>334</v>
      </c>
      <c r="S6272">
        <v>2</v>
      </c>
      <c r="T6272">
        <v>66</v>
      </c>
      <c r="U6272">
        <v>0</v>
      </c>
      <c r="V6272">
        <v>0</v>
      </c>
      <c r="W6272">
        <v>0</v>
      </c>
      <c r="X6272">
        <v>2.1421931883173304</v>
      </c>
      <c r="Y6272">
        <v>8.2835146287845749</v>
      </c>
      <c r="Z6272">
        <v>17.602901846111383</v>
      </c>
      <c r="AA6272">
        <v>6.437827060305E-2</v>
      </c>
      <c r="AB6272">
        <v>0.3045421702851917</v>
      </c>
      <c r="AC6272">
        <v>0</v>
      </c>
      <c r="AD6272">
        <v>0</v>
      </c>
      <c r="AE6272">
        <v>28.397530104101531</v>
      </c>
    </row>
    <row r="6273" spans="1:31" x14ac:dyDescent="0.25">
      <c r="A6273">
        <v>1883658</v>
      </c>
      <c r="B6273">
        <v>1</v>
      </c>
      <c r="C6273" t="s">
        <v>80</v>
      </c>
      <c r="D6273" t="s">
        <v>100</v>
      </c>
      <c r="E6273" t="s">
        <v>210</v>
      </c>
      <c r="F6273" t="s">
        <v>1145</v>
      </c>
      <c r="G6273" t="s">
        <v>133</v>
      </c>
      <c r="H6273" t="s">
        <v>134</v>
      </c>
      <c r="I6273" t="s">
        <v>135</v>
      </c>
      <c r="J6273" t="s">
        <v>136</v>
      </c>
      <c r="K6273" t="s">
        <v>137</v>
      </c>
      <c r="L6273" t="s">
        <v>17835</v>
      </c>
      <c r="M6273" t="s">
        <v>17836</v>
      </c>
      <c r="N6273">
        <v>1.4913888879999999</v>
      </c>
      <c r="O6273">
        <v>1</v>
      </c>
      <c r="P6273">
        <v>1265</v>
      </c>
      <c r="Q6273">
        <v>18</v>
      </c>
      <c r="R6273">
        <v>442</v>
      </c>
      <c r="S6273">
        <v>13</v>
      </c>
      <c r="T6273">
        <v>248</v>
      </c>
      <c r="U6273">
        <v>0</v>
      </c>
      <c r="V6273">
        <v>1</v>
      </c>
      <c r="W6273">
        <v>0.98320504961816657</v>
      </c>
      <c r="X6273">
        <v>622.79174006088317</v>
      </c>
      <c r="Y6273">
        <v>669.41858063091013</v>
      </c>
      <c r="Z6273">
        <v>793.29207661693329</v>
      </c>
      <c r="AA6273">
        <v>369.0096952649867</v>
      </c>
      <c r="AB6273">
        <v>423.78263767309511</v>
      </c>
      <c r="AC6273">
        <v>0</v>
      </c>
      <c r="AD6273">
        <v>269.25628507571707</v>
      </c>
      <c r="AE6273">
        <v>3148.5342203721439</v>
      </c>
    </row>
    <row r="6274" spans="1:31" x14ac:dyDescent="0.25">
      <c r="A6274">
        <v>1883117</v>
      </c>
      <c r="B6274">
        <v>1</v>
      </c>
      <c r="C6274" t="s">
        <v>81</v>
      </c>
      <c r="D6274" t="s">
        <v>128</v>
      </c>
      <c r="E6274" t="s">
        <v>140</v>
      </c>
      <c r="F6274" t="s">
        <v>17837</v>
      </c>
      <c r="G6274" t="s">
        <v>207</v>
      </c>
      <c r="H6274" t="s">
        <v>143</v>
      </c>
      <c r="I6274" t="s">
        <v>135</v>
      </c>
      <c r="J6274" t="s">
        <v>136</v>
      </c>
      <c r="K6274" t="s">
        <v>137</v>
      </c>
      <c r="L6274" t="s">
        <v>17838</v>
      </c>
      <c r="M6274" t="s">
        <v>17839</v>
      </c>
      <c r="N6274">
        <v>5.6294444439999998</v>
      </c>
      <c r="O6274">
        <v>0</v>
      </c>
      <c r="P6274">
        <v>18</v>
      </c>
      <c r="Q6274">
        <v>0</v>
      </c>
      <c r="R6274">
        <v>0</v>
      </c>
      <c r="S6274">
        <v>0</v>
      </c>
      <c r="T6274">
        <v>0</v>
      </c>
      <c r="U6274">
        <v>0</v>
      </c>
      <c r="V6274">
        <v>0</v>
      </c>
      <c r="W6274">
        <v>0</v>
      </c>
      <c r="X6274">
        <v>12.851076920232861</v>
      </c>
      <c r="Y6274">
        <v>0</v>
      </c>
      <c r="Z6274">
        <v>0</v>
      </c>
      <c r="AA6274">
        <v>0</v>
      </c>
      <c r="AB6274">
        <v>0</v>
      </c>
      <c r="AC6274">
        <v>0</v>
      </c>
      <c r="AD6274">
        <v>0</v>
      </c>
      <c r="AE6274">
        <v>12.851076920232861</v>
      </c>
    </row>
    <row r="6275" spans="1:31" x14ac:dyDescent="0.25">
      <c r="A6275">
        <v>1883644</v>
      </c>
      <c r="B6275">
        <v>1</v>
      </c>
      <c r="C6275" t="s">
        <v>80</v>
      </c>
      <c r="D6275" t="s">
        <v>93</v>
      </c>
      <c r="E6275" t="s">
        <v>158</v>
      </c>
      <c r="F6275" t="s">
        <v>17840</v>
      </c>
      <c r="G6275" t="s">
        <v>133</v>
      </c>
      <c r="H6275" t="s">
        <v>134</v>
      </c>
      <c r="I6275" t="s">
        <v>135</v>
      </c>
      <c r="J6275" t="s">
        <v>136</v>
      </c>
      <c r="K6275" t="s">
        <v>137</v>
      </c>
      <c r="L6275" t="s">
        <v>17841</v>
      </c>
      <c r="M6275" t="s">
        <v>17842</v>
      </c>
      <c r="N6275">
        <v>4.6191666659999999</v>
      </c>
      <c r="O6275">
        <v>0</v>
      </c>
      <c r="P6275">
        <v>0</v>
      </c>
      <c r="Q6275">
        <v>0</v>
      </c>
      <c r="R6275">
        <v>0</v>
      </c>
      <c r="S6275">
        <v>1</v>
      </c>
      <c r="T6275">
        <v>3</v>
      </c>
      <c r="U6275">
        <v>4</v>
      </c>
      <c r="V6275">
        <v>0</v>
      </c>
      <c r="W6275">
        <v>0</v>
      </c>
      <c r="X6275">
        <v>0</v>
      </c>
      <c r="Y6275">
        <v>0</v>
      </c>
      <c r="Z6275">
        <v>0</v>
      </c>
      <c r="AA6275">
        <v>31.219021589328225</v>
      </c>
      <c r="AB6275">
        <v>13.298334290723796</v>
      </c>
      <c r="AC6275">
        <v>635.61958725590796</v>
      </c>
      <c r="AD6275">
        <v>0</v>
      </c>
      <c r="AE6275">
        <v>680.13694313596</v>
      </c>
    </row>
    <row r="6276" spans="1:31" x14ac:dyDescent="0.25">
      <c r="A6276">
        <v>1883312</v>
      </c>
      <c r="B6276">
        <v>1</v>
      </c>
      <c r="C6276" t="s">
        <v>80</v>
      </c>
      <c r="D6276" t="s">
        <v>104</v>
      </c>
      <c r="E6276" t="s">
        <v>131</v>
      </c>
      <c r="F6276" t="s">
        <v>17843</v>
      </c>
      <c r="G6276" t="s">
        <v>133</v>
      </c>
      <c r="H6276" t="s">
        <v>134</v>
      </c>
      <c r="I6276" t="s">
        <v>135</v>
      </c>
      <c r="J6276" t="s">
        <v>136</v>
      </c>
      <c r="K6276" t="s">
        <v>137</v>
      </c>
      <c r="L6276" t="s">
        <v>17844</v>
      </c>
      <c r="M6276" t="s">
        <v>17845</v>
      </c>
      <c r="N6276">
        <v>0.78305555500000001</v>
      </c>
      <c r="O6276">
        <v>0</v>
      </c>
      <c r="P6276">
        <v>336</v>
      </c>
      <c r="Q6276">
        <v>1</v>
      </c>
      <c r="R6276">
        <v>1</v>
      </c>
      <c r="S6276">
        <v>6</v>
      </c>
      <c r="T6276">
        <v>30</v>
      </c>
      <c r="U6276">
        <v>2</v>
      </c>
      <c r="V6276">
        <v>0</v>
      </c>
      <c r="W6276">
        <v>0</v>
      </c>
      <c r="X6276">
        <v>68.706886179559163</v>
      </c>
      <c r="Y6276">
        <v>63.432976753769232</v>
      </c>
      <c r="Z6276">
        <v>0.12246497249447613</v>
      </c>
      <c r="AA6276">
        <v>95.999955658471293</v>
      </c>
      <c r="AB6276">
        <v>12.864779469183478</v>
      </c>
      <c r="AC6276">
        <v>155.63844682925691</v>
      </c>
      <c r="AD6276">
        <v>0</v>
      </c>
      <c r="AE6276">
        <v>396.76550986273458</v>
      </c>
    </row>
    <row r="6277" spans="1:31" x14ac:dyDescent="0.25">
      <c r="A6277">
        <v>1883836</v>
      </c>
      <c r="B6277">
        <v>1</v>
      </c>
      <c r="C6277" t="s">
        <v>80</v>
      </c>
      <c r="D6277" t="s">
        <v>98</v>
      </c>
      <c r="E6277" t="s">
        <v>169</v>
      </c>
      <c r="F6277" t="s">
        <v>880</v>
      </c>
      <c r="G6277" t="s">
        <v>183</v>
      </c>
      <c r="H6277" t="s">
        <v>143</v>
      </c>
      <c r="I6277" t="s">
        <v>135</v>
      </c>
      <c r="J6277" t="s">
        <v>136</v>
      </c>
      <c r="K6277" t="s">
        <v>137</v>
      </c>
      <c r="L6277" t="s">
        <v>17846</v>
      </c>
      <c r="M6277" t="s">
        <v>17847</v>
      </c>
      <c r="N6277">
        <v>0.55888888800000003</v>
      </c>
      <c r="O6277">
        <v>0</v>
      </c>
      <c r="P6277">
        <v>61</v>
      </c>
      <c r="Q6277">
        <v>0</v>
      </c>
      <c r="R6277">
        <v>21</v>
      </c>
      <c r="S6277">
        <v>0</v>
      </c>
      <c r="T6277">
        <v>7</v>
      </c>
      <c r="U6277">
        <v>0</v>
      </c>
      <c r="V6277">
        <v>0</v>
      </c>
      <c r="W6277">
        <v>0</v>
      </c>
      <c r="X6277">
        <v>5.60194183930669</v>
      </c>
      <c r="Y6277">
        <v>0</v>
      </c>
      <c r="Z6277">
        <v>6.4479231213655517</v>
      </c>
      <c r="AA6277">
        <v>0</v>
      </c>
      <c r="AB6277">
        <v>0.76311754025369338</v>
      </c>
      <c r="AC6277">
        <v>0</v>
      </c>
      <c r="AD6277">
        <v>0</v>
      </c>
      <c r="AE6277">
        <v>12.812982500925935</v>
      </c>
    </row>
    <row r="6278" spans="1:31" x14ac:dyDescent="0.25">
      <c r="A6278">
        <v>1883149</v>
      </c>
      <c r="B6278">
        <v>1</v>
      </c>
      <c r="C6278" t="s">
        <v>80</v>
      </c>
      <c r="D6278" t="s">
        <v>90</v>
      </c>
      <c r="E6278" t="s">
        <v>222</v>
      </c>
      <c r="F6278" t="s">
        <v>17848</v>
      </c>
      <c r="G6278" t="s">
        <v>663</v>
      </c>
      <c r="H6278" t="s">
        <v>143</v>
      </c>
      <c r="I6278" t="s">
        <v>135</v>
      </c>
      <c r="J6278" t="s">
        <v>136</v>
      </c>
      <c r="K6278" t="s">
        <v>137</v>
      </c>
      <c r="L6278" t="s">
        <v>17849</v>
      </c>
      <c r="M6278" t="s">
        <v>17850</v>
      </c>
      <c r="N6278">
        <v>2.2602777770000002</v>
      </c>
      <c r="O6278">
        <v>0</v>
      </c>
      <c r="P6278">
        <v>93</v>
      </c>
      <c r="Q6278">
        <v>0</v>
      </c>
      <c r="R6278">
        <v>0</v>
      </c>
      <c r="S6278">
        <v>0</v>
      </c>
      <c r="T6278">
        <v>23</v>
      </c>
      <c r="U6278">
        <v>0</v>
      </c>
      <c r="V6278">
        <v>0</v>
      </c>
      <c r="W6278">
        <v>0</v>
      </c>
      <c r="X6278">
        <v>42.062699449840409</v>
      </c>
      <c r="Y6278">
        <v>0</v>
      </c>
      <c r="Z6278">
        <v>0</v>
      </c>
      <c r="AA6278">
        <v>0</v>
      </c>
      <c r="AB6278">
        <v>133.53030861765248</v>
      </c>
      <c r="AC6278">
        <v>0</v>
      </c>
      <c r="AD6278">
        <v>0</v>
      </c>
      <c r="AE6278">
        <v>175.59300806749289</v>
      </c>
    </row>
    <row r="6279" spans="1:31" x14ac:dyDescent="0.25">
      <c r="A6279">
        <v>1883790</v>
      </c>
      <c r="B6279">
        <v>1</v>
      </c>
      <c r="C6279" t="s">
        <v>80</v>
      </c>
      <c r="D6279" t="s">
        <v>88</v>
      </c>
      <c r="E6279" t="s">
        <v>222</v>
      </c>
      <c r="F6279" t="s">
        <v>696</v>
      </c>
      <c r="G6279" t="s">
        <v>148</v>
      </c>
      <c r="H6279" t="s">
        <v>143</v>
      </c>
      <c r="I6279" t="s">
        <v>135</v>
      </c>
      <c r="J6279" t="s">
        <v>136</v>
      </c>
      <c r="K6279" t="s">
        <v>137</v>
      </c>
      <c r="L6279" t="s">
        <v>17851</v>
      </c>
      <c r="M6279" t="s">
        <v>17852</v>
      </c>
      <c r="N6279">
        <v>3.1830555550000001</v>
      </c>
      <c r="O6279">
        <v>0</v>
      </c>
      <c r="P6279">
        <v>241</v>
      </c>
      <c r="Q6279">
        <v>0</v>
      </c>
      <c r="R6279">
        <v>0</v>
      </c>
      <c r="S6279">
        <v>0</v>
      </c>
      <c r="T6279">
        <v>32</v>
      </c>
      <c r="U6279">
        <v>0</v>
      </c>
      <c r="V6279">
        <v>0</v>
      </c>
      <c r="W6279">
        <v>0</v>
      </c>
      <c r="X6279">
        <v>280.73541521653823</v>
      </c>
      <c r="Y6279">
        <v>0</v>
      </c>
      <c r="Z6279">
        <v>0</v>
      </c>
      <c r="AA6279">
        <v>0</v>
      </c>
      <c r="AB6279">
        <v>122.05896782710178</v>
      </c>
      <c r="AC6279">
        <v>0</v>
      </c>
      <c r="AD6279">
        <v>0</v>
      </c>
      <c r="AE6279">
        <v>402.79438304363998</v>
      </c>
    </row>
    <row r="6280" spans="1:31" x14ac:dyDescent="0.25">
      <c r="A6280">
        <v>1883767</v>
      </c>
      <c r="B6280">
        <v>1</v>
      </c>
      <c r="C6280" t="s">
        <v>81</v>
      </c>
      <c r="D6280" t="s">
        <v>118</v>
      </c>
      <c r="E6280" t="s">
        <v>169</v>
      </c>
      <c r="F6280" t="s">
        <v>17853</v>
      </c>
      <c r="G6280" t="s">
        <v>2417</v>
      </c>
      <c r="H6280" t="s">
        <v>143</v>
      </c>
      <c r="I6280" t="s">
        <v>135</v>
      </c>
      <c r="J6280" t="s">
        <v>136</v>
      </c>
      <c r="K6280" t="s">
        <v>137</v>
      </c>
      <c r="L6280" t="s">
        <v>17854</v>
      </c>
      <c r="M6280" t="s">
        <v>17855</v>
      </c>
      <c r="N6280">
        <v>0.46</v>
      </c>
      <c r="O6280">
        <v>0</v>
      </c>
      <c r="P6280">
        <v>253</v>
      </c>
      <c r="Q6280">
        <v>0</v>
      </c>
      <c r="R6280">
        <v>0</v>
      </c>
      <c r="S6280">
        <v>0</v>
      </c>
      <c r="T6280">
        <v>9</v>
      </c>
      <c r="U6280">
        <v>0</v>
      </c>
      <c r="V6280">
        <v>0</v>
      </c>
      <c r="W6280">
        <v>0</v>
      </c>
      <c r="X6280">
        <v>30.51172649143605</v>
      </c>
      <c r="Y6280">
        <v>0</v>
      </c>
      <c r="Z6280">
        <v>0</v>
      </c>
      <c r="AA6280">
        <v>0</v>
      </c>
      <c r="AB6280">
        <v>5.4011459527113406</v>
      </c>
      <c r="AC6280">
        <v>0</v>
      </c>
      <c r="AD6280">
        <v>0</v>
      </c>
      <c r="AE6280">
        <v>35.912872444147389</v>
      </c>
    </row>
    <row r="6281" spans="1:31" x14ac:dyDescent="0.25">
      <c r="A6281">
        <v>1883621</v>
      </c>
      <c r="B6281">
        <v>1</v>
      </c>
      <c r="C6281" t="s">
        <v>81</v>
      </c>
      <c r="D6281" t="s">
        <v>123</v>
      </c>
      <c r="E6281" t="s">
        <v>146</v>
      </c>
      <c r="F6281" t="s">
        <v>1312</v>
      </c>
      <c r="G6281" t="s">
        <v>148</v>
      </c>
      <c r="H6281" t="s">
        <v>143</v>
      </c>
      <c r="I6281" t="s">
        <v>135</v>
      </c>
      <c r="J6281" t="s">
        <v>136</v>
      </c>
      <c r="K6281" t="s">
        <v>137</v>
      </c>
      <c r="L6281" t="s">
        <v>17856</v>
      </c>
      <c r="M6281" t="s">
        <v>17857</v>
      </c>
      <c r="N6281">
        <v>1.409166666</v>
      </c>
      <c r="O6281">
        <v>0</v>
      </c>
      <c r="P6281">
        <v>118</v>
      </c>
      <c r="Q6281">
        <v>0</v>
      </c>
      <c r="R6281">
        <v>0</v>
      </c>
      <c r="S6281">
        <v>0</v>
      </c>
      <c r="T6281">
        <v>6</v>
      </c>
      <c r="U6281">
        <v>0</v>
      </c>
      <c r="V6281">
        <v>0</v>
      </c>
      <c r="W6281">
        <v>0</v>
      </c>
      <c r="X6281">
        <v>37.453159827975668</v>
      </c>
      <c r="Y6281">
        <v>0</v>
      </c>
      <c r="Z6281">
        <v>0</v>
      </c>
      <c r="AA6281">
        <v>0</v>
      </c>
      <c r="AB6281">
        <v>2.8709394752273867</v>
      </c>
      <c r="AC6281">
        <v>0</v>
      </c>
      <c r="AD6281">
        <v>0</v>
      </c>
      <c r="AE6281">
        <v>40.324099303203056</v>
      </c>
    </row>
    <row r="6282" spans="1:31" x14ac:dyDescent="0.25">
      <c r="A6282">
        <v>1883876</v>
      </c>
      <c r="B6282">
        <v>1</v>
      </c>
      <c r="C6282" t="s">
        <v>80</v>
      </c>
      <c r="D6282" t="s">
        <v>86</v>
      </c>
      <c r="E6282" t="s">
        <v>169</v>
      </c>
      <c r="F6282" t="s">
        <v>17858</v>
      </c>
      <c r="G6282" t="s">
        <v>183</v>
      </c>
      <c r="H6282" t="s">
        <v>143</v>
      </c>
      <c r="I6282" t="s">
        <v>135</v>
      </c>
      <c r="J6282" t="s">
        <v>136</v>
      </c>
      <c r="K6282" t="s">
        <v>137</v>
      </c>
      <c r="L6282" t="s">
        <v>17859</v>
      </c>
      <c r="M6282" t="s">
        <v>17860</v>
      </c>
      <c r="N6282">
        <v>1.282777777</v>
      </c>
      <c r="O6282">
        <v>0</v>
      </c>
      <c r="P6282">
        <v>238</v>
      </c>
      <c r="Q6282">
        <v>0</v>
      </c>
      <c r="R6282">
        <v>1</v>
      </c>
      <c r="S6282">
        <v>0</v>
      </c>
      <c r="T6282">
        <v>11</v>
      </c>
      <c r="U6282">
        <v>0</v>
      </c>
      <c r="V6282">
        <v>0</v>
      </c>
      <c r="W6282">
        <v>0</v>
      </c>
      <c r="X6282">
        <v>160.63758474876346</v>
      </c>
      <c r="Y6282">
        <v>0</v>
      </c>
      <c r="Z6282">
        <v>0.20122615044481446</v>
      </c>
      <c r="AA6282">
        <v>0</v>
      </c>
      <c r="AB6282">
        <v>7.6173375225740534</v>
      </c>
      <c r="AC6282">
        <v>0</v>
      </c>
      <c r="AD6282">
        <v>0</v>
      </c>
      <c r="AE6282">
        <v>168.45614842178233</v>
      </c>
    </row>
    <row r="6283" spans="1:31" x14ac:dyDescent="0.25">
      <c r="A6283">
        <v>1883544</v>
      </c>
      <c r="B6283">
        <v>1</v>
      </c>
      <c r="C6283" t="s">
        <v>80</v>
      </c>
      <c r="D6283" t="s">
        <v>105</v>
      </c>
      <c r="E6283" t="s">
        <v>146</v>
      </c>
      <c r="F6283" t="s">
        <v>1139</v>
      </c>
      <c r="G6283" t="s">
        <v>148</v>
      </c>
      <c r="H6283" t="s">
        <v>143</v>
      </c>
      <c r="I6283" t="s">
        <v>135</v>
      </c>
      <c r="J6283" t="s">
        <v>136</v>
      </c>
      <c r="K6283" t="s">
        <v>137</v>
      </c>
      <c r="L6283" t="s">
        <v>17861</v>
      </c>
      <c r="M6283" t="s">
        <v>17862</v>
      </c>
      <c r="N6283">
        <v>1.869722222</v>
      </c>
      <c r="O6283">
        <v>0</v>
      </c>
      <c r="P6283">
        <v>169</v>
      </c>
      <c r="Q6283">
        <v>0</v>
      </c>
      <c r="R6283">
        <v>7</v>
      </c>
      <c r="S6283">
        <v>0</v>
      </c>
      <c r="T6283">
        <v>37</v>
      </c>
      <c r="U6283">
        <v>0</v>
      </c>
      <c r="V6283">
        <v>0</v>
      </c>
      <c r="W6283">
        <v>0</v>
      </c>
      <c r="X6283">
        <v>72.250423012110531</v>
      </c>
      <c r="Y6283">
        <v>0</v>
      </c>
      <c r="Z6283">
        <v>1.6821602657314938</v>
      </c>
      <c r="AA6283">
        <v>0</v>
      </c>
      <c r="AB6283">
        <v>71.143999467311872</v>
      </c>
      <c r="AC6283">
        <v>0</v>
      </c>
      <c r="AD6283">
        <v>0</v>
      </c>
      <c r="AE6283">
        <v>145.0765827451539</v>
      </c>
    </row>
    <row r="6284" spans="1:31" x14ac:dyDescent="0.25">
      <c r="A6284">
        <v>1883936</v>
      </c>
      <c r="B6284">
        <v>1</v>
      </c>
      <c r="C6284" t="s">
        <v>80</v>
      </c>
      <c r="D6284" t="s">
        <v>109</v>
      </c>
      <c r="E6284" t="s">
        <v>146</v>
      </c>
      <c r="F6284" t="s">
        <v>17863</v>
      </c>
      <c r="G6284" t="s">
        <v>148</v>
      </c>
      <c r="H6284" t="s">
        <v>143</v>
      </c>
      <c r="I6284" t="s">
        <v>135</v>
      </c>
      <c r="J6284" t="s">
        <v>136</v>
      </c>
      <c r="K6284" t="s">
        <v>137</v>
      </c>
      <c r="L6284" t="s">
        <v>17864</v>
      </c>
      <c r="M6284" t="s">
        <v>17865</v>
      </c>
      <c r="N6284">
        <v>0.4325</v>
      </c>
      <c r="O6284">
        <v>0</v>
      </c>
      <c r="P6284">
        <v>59</v>
      </c>
      <c r="Q6284">
        <v>0</v>
      </c>
      <c r="R6284">
        <v>0</v>
      </c>
      <c r="S6284">
        <v>0</v>
      </c>
      <c r="T6284">
        <v>3</v>
      </c>
      <c r="U6284">
        <v>0</v>
      </c>
      <c r="V6284">
        <v>0</v>
      </c>
      <c r="W6284">
        <v>0</v>
      </c>
      <c r="X6284">
        <v>4.9529754110094748</v>
      </c>
      <c r="Y6284">
        <v>0</v>
      </c>
      <c r="Z6284">
        <v>0</v>
      </c>
      <c r="AA6284">
        <v>0</v>
      </c>
      <c r="AB6284">
        <v>0.11200515750227251</v>
      </c>
      <c r="AC6284">
        <v>0</v>
      </c>
      <c r="AD6284">
        <v>0</v>
      </c>
      <c r="AE6284">
        <v>5.0649805685117473</v>
      </c>
    </row>
    <row r="6285" spans="1:31" x14ac:dyDescent="0.25">
      <c r="A6285">
        <v>1883295</v>
      </c>
      <c r="B6285">
        <v>1</v>
      </c>
      <c r="C6285" t="s">
        <v>80</v>
      </c>
      <c r="D6285" t="s">
        <v>83</v>
      </c>
      <c r="E6285" t="s">
        <v>140</v>
      </c>
      <c r="F6285" t="s">
        <v>17866</v>
      </c>
      <c r="G6285" t="s">
        <v>200</v>
      </c>
      <c r="H6285" t="s">
        <v>143</v>
      </c>
      <c r="I6285" t="s">
        <v>135</v>
      </c>
      <c r="J6285" t="s">
        <v>136</v>
      </c>
      <c r="K6285" t="s">
        <v>137</v>
      </c>
      <c r="L6285" t="s">
        <v>17867</v>
      </c>
      <c r="M6285" t="s">
        <v>17868</v>
      </c>
      <c r="N6285">
        <v>6.6916666659999997</v>
      </c>
      <c r="O6285">
        <v>0</v>
      </c>
      <c r="P6285">
        <v>2</v>
      </c>
      <c r="Q6285">
        <v>0</v>
      </c>
      <c r="R6285">
        <v>0</v>
      </c>
      <c r="S6285">
        <v>0</v>
      </c>
      <c r="T6285">
        <v>0</v>
      </c>
      <c r="U6285">
        <v>0</v>
      </c>
      <c r="V6285">
        <v>0</v>
      </c>
      <c r="W6285">
        <v>0</v>
      </c>
      <c r="X6285">
        <v>11.011642488088782</v>
      </c>
      <c r="Y6285">
        <v>0</v>
      </c>
      <c r="Z6285">
        <v>0</v>
      </c>
      <c r="AA6285">
        <v>0</v>
      </c>
      <c r="AB6285">
        <v>0</v>
      </c>
      <c r="AC6285">
        <v>0</v>
      </c>
      <c r="AD6285">
        <v>0</v>
      </c>
      <c r="AE6285">
        <v>11.011642488088782</v>
      </c>
    </row>
    <row r="6286" spans="1:31" x14ac:dyDescent="0.25">
      <c r="A6286">
        <v>1883730</v>
      </c>
      <c r="B6286">
        <v>1</v>
      </c>
      <c r="C6286" t="s">
        <v>81</v>
      </c>
      <c r="D6286" t="s">
        <v>127</v>
      </c>
      <c r="E6286" t="s">
        <v>169</v>
      </c>
      <c r="F6286" t="s">
        <v>17869</v>
      </c>
      <c r="G6286" t="s">
        <v>183</v>
      </c>
      <c r="H6286" t="s">
        <v>143</v>
      </c>
      <c r="I6286" t="s">
        <v>135</v>
      </c>
      <c r="J6286" t="s">
        <v>136</v>
      </c>
      <c r="K6286" t="s">
        <v>137</v>
      </c>
      <c r="L6286" t="s">
        <v>17870</v>
      </c>
      <c r="M6286" t="s">
        <v>17871</v>
      </c>
      <c r="N6286">
        <v>2.2799999999999998</v>
      </c>
      <c r="O6286">
        <v>0</v>
      </c>
      <c r="P6286">
        <v>0</v>
      </c>
      <c r="Q6286">
        <v>4</v>
      </c>
      <c r="R6286">
        <v>0</v>
      </c>
      <c r="S6286">
        <v>0</v>
      </c>
      <c r="T6286">
        <v>0</v>
      </c>
      <c r="U6286">
        <v>0</v>
      </c>
      <c r="V6286">
        <v>0</v>
      </c>
      <c r="W6286">
        <v>0</v>
      </c>
      <c r="X6286">
        <v>0</v>
      </c>
      <c r="Y6286">
        <v>14.760062895848401</v>
      </c>
      <c r="Z6286">
        <v>0</v>
      </c>
      <c r="AA6286">
        <v>0</v>
      </c>
      <c r="AB6286">
        <v>0</v>
      </c>
      <c r="AC6286">
        <v>0</v>
      </c>
      <c r="AD6286">
        <v>0</v>
      </c>
      <c r="AE6286">
        <v>14.760062895848401</v>
      </c>
    </row>
    <row r="6287" spans="1:31" x14ac:dyDescent="0.25">
      <c r="A6287">
        <v>1883581</v>
      </c>
      <c r="B6287">
        <v>1</v>
      </c>
      <c r="C6287" t="s">
        <v>80</v>
      </c>
      <c r="D6287" t="s">
        <v>105</v>
      </c>
      <c r="E6287" t="s">
        <v>222</v>
      </c>
      <c r="F6287" t="s">
        <v>17872</v>
      </c>
      <c r="G6287" t="s">
        <v>148</v>
      </c>
      <c r="H6287" t="s">
        <v>143</v>
      </c>
      <c r="I6287" t="s">
        <v>135</v>
      </c>
      <c r="J6287" t="s">
        <v>136</v>
      </c>
      <c r="K6287" t="s">
        <v>137</v>
      </c>
      <c r="L6287" t="s">
        <v>17873</v>
      </c>
      <c r="M6287" t="s">
        <v>17874</v>
      </c>
      <c r="N6287">
        <v>1.2483333329999999</v>
      </c>
      <c r="O6287">
        <v>0</v>
      </c>
      <c r="P6287">
        <v>179</v>
      </c>
      <c r="Q6287">
        <v>0</v>
      </c>
      <c r="R6287">
        <v>0</v>
      </c>
      <c r="S6287">
        <v>0</v>
      </c>
      <c r="T6287">
        <v>52</v>
      </c>
      <c r="U6287">
        <v>0</v>
      </c>
      <c r="V6287">
        <v>0</v>
      </c>
      <c r="W6287">
        <v>0</v>
      </c>
      <c r="X6287">
        <v>60.367337152027304</v>
      </c>
      <c r="Y6287">
        <v>0</v>
      </c>
      <c r="Z6287">
        <v>0</v>
      </c>
      <c r="AA6287">
        <v>0</v>
      </c>
      <c r="AB6287">
        <v>78.085328609907762</v>
      </c>
      <c r="AC6287">
        <v>0</v>
      </c>
      <c r="AD6287">
        <v>0</v>
      </c>
      <c r="AE6287">
        <v>138.45266576193507</v>
      </c>
    </row>
    <row r="6288" spans="1:31" x14ac:dyDescent="0.25">
      <c r="A6288">
        <v>1883435</v>
      </c>
      <c r="B6288">
        <v>1</v>
      </c>
      <c r="C6288" t="s">
        <v>80</v>
      </c>
      <c r="D6288" t="s">
        <v>100</v>
      </c>
      <c r="E6288" t="s">
        <v>210</v>
      </c>
      <c r="F6288" t="s">
        <v>16775</v>
      </c>
      <c r="G6288" t="s">
        <v>2221</v>
      </c>
      <c r="H6288" t="s">
        <v>134</v>
      </c>
      <c r="I6288" t="s">
        <v>135</v>
      </c>
      <c r="J6288" t="s">
        <v>5</v>
      </c>
      <c r="K6288" t="s">
        <v>137</v>
      </c>
      <c r="L6288" t="s">
        <v>17875</v>
      </c>
      <c r="M6288" t="s">
        <v>17876</v>
      </c>
      <c r="N6288">
        <v>1.2183333329999999</v>
      </c>
      <c r="O6288">
        <v>4</v>
      </c>
      <c r="P6288">
        <v>316</v>
      </c>
      <c r="Q6288">
        <v>3</v>
      </c>
      <c r="R6288">
        <v>58</v>
      </c>
      <c r="S6288">
        <v>14</v>
      </c>
      <c r="T6288">
        <v>80</v>
      </c>
      <c r="U6288">
        <v>5</v>
      </c>
      <c r="V6288">
        <v>0</v>
      </c>
      <c r="W6288">
        <v>1.8743955068233502</v>
      </c>
      <c r="X6288">
        <v>176.28347800157505</v>
      </c>
      <c r="Y6288">
        <v>6.2140525997997607</v>
      </c>
      <c r="Z6288">
        <v>85.444718030686445</v>
      </c>
      <c r="AA6288">
        <v>111.07006954659556</v>
      </c>
      <c r="AB6288">
        <v>111.98740287021948</v>
      </c>
      <c r="AC6288">
        <v>383.07571974220309</v>
      </c>
      <c r="AD6288">
        <v>0</v>
      </c>
      <c r="AE6288">
        <v>875.94983629790272</v>
      </c>
    </row>
    <row r="6289" spans="1:31" x14ac:dyDescent="0.25">
      <c r="A6289">
        <v>1883684</v>
      </c>
      <c r="B6289">
        <v>1</v>
      </c>
      <c r="C6289" t="s">
        <v>81</v>
      </c>
      <c r="D6289" t="s">
        <v>112</v>
      </c>
      <c r="E6289" t="s">
        <v>222</v>
      </c>
      <c r="F6289" t="s">
        <v>17877</v>
      </c>
      <c r="G6289" t="s">
        <v>663</v>
      </c>
      <c r="H6289" t="s">
        <v>143</v>
      </c>
      <c r="I6289" t="s">
        <v>135</v>
      </c>
      <c r="J6289" t="s">
        <v>136</v>
      </c>
      <c r="K6289" t="s">
        <v>137</v>
      </c>
      <c r="L6289" t="s">
        <v>17878</v>
      </c>
      <c r="M6289" t="s">
        <v>17879</v>
      </c>
      <c r="N6289">
        <v>0.65194444399999996</v>
      </c>
      <c r="O6289">
        <v>0</v>
      </c>
      <c r="P6289">
        <v>15</v>
      </c>
      <c r="Q6289">
        <v>0</v>
      </c>
      <c r="R6289">
        <v>0</v>
      </c>
      <c r="S6289">
        <v>0</v>
      </c>
      <c r="T6289">
        <v>8</v>
      </c>
      <c r="U6289">
        <v>0</v>
      </c>
      <c r="V6289">
        <v>0</v>
      </c>
      <c r="W6289">
        <v>0</v>
      </c>
      <c r="X6289">
        <v>2.0928688931023109</v>
      </c>
      <c r="Y6289">
        <v>0</v>
      </c>
      <c r="Z6289">
        <v>0</v>
      </c>
      <c r="AA6289">
        <v>0</v>
      </c>
      <c r="AB6289">
        <v>9.8591862824882046</v>
      </c>
      <c r="AC6289">
        <v>0</v>
      </c>
      <c r="AD6289">
        <v>0</v>
      </c>
      <c r="AE6289">
        <v>11.952055175590516</v>
      </c>
    </row>
    <row r="6290" spans="1:31" x14ac:dyDescent="0.25">
      <c r="A6290">
        <v>1883289</v>
      </c>
      <c r="B6290">
        <v>1</v>
      </c>
      <c r="C6290" t="s">
        <v>80</v>
      </c>
      <c r="D6290" t="s">
        <v>98</v>
      </c>
      <c r="E6290" t="s">
        <v>210</v>
      </c>
      <c r="F6290" t="s">
        <v>2502</v>
      </c>
      <c r="G6290" t="s">
        <v>347</v>
      </c>
      <c r="H6290" t="s">
        <v>134</v>
      </c>
      <c r="I6290" t="s">
        <v>135</v>
      </c>
      <c r="J6290" t="s">
        <v>3</v>
      </c>
      <c r="K6290" t="s">
        <v>137</v>
      </c>
      <c r="L6290" t="s">
        <v>17880</v>
      </c>
      <c r="M6290" t="s">
        <v>17881</v>
      </c>
      <c r="N6290">
        <v>2.5322222220000001</v>
      </c>
      <c r="O6290">
        <v>1</v>
      </c>
      <c r="P6290">
        <v>230</v>
      </c>
      <c r="Q6290">
        <v>3</v>
      </c>
      <c r="R6290">
        <v>12</v>
      </c>
      <c r="S6290">
        <v>6</v>
      </c>
      <c r="T6290">
        <v>52</v>
      </c>
      <c r="U6290">
        <v>2</v>
      </c>
      <c r="V6290">
        <v>0</v>
      </c>
      <c r="W6290">
        <v>1.2686233943832004</v>
      </c>
      <c r="X6290">
        <v>152.20537233240756</v>
      </c>
      <c r="Y6290">
        <v>16.168548376989282</v>
      </c>
      <c r="Z6290">
        <v>77.324627603439609</v>
      </c>
      <c r="AA6290">
        <v>204.94877613257526</v>
      </c>
      <c r="AB6290">
        <v>235.59578055026054</v>
      </c>
      <c r="AC6290">
        <v>305.11864002668102</v>
      </c>
      <c r="AD6290">
        <v>0</v>
      </c>
      <c r="AE6290">
        <v>992.63036841673647</v>
      </c>
    </row>
    <row r="6291" spans="1:31" x14ac:dyDescent="0.25">
      <c r="A6291">
        <v>1883561</v>
      </c>
      <c r="B6291">
        <v>1</v>
      </c>
      <c r="C6291" t="s">
        <v>81</v>
      </c>
      <c r="D6291" t="s">
        <v>112</v>
      </c>
      <c r="E6291" t="s">
        <v>222</v>
      </c>
      <c r="F6291" t="s">
        <v>1205</v>
      </c>
      <c r="G6291" t="s">
        <v>663</v>
      </c>
      <c r="H6291" t="s">
        <v>143</v>
      </c>
      <c r="I6291" t="s">
        <v>135</v>
      </c>
      <c r="J6291" t="s">
        <v>136</v>
      </c>
      <c r="K6291" t="s">
        <v>137</v>
      </c>
      <c r="L6291" t="s">
        <v>17882</v>
      </c>
      <c r="M6291" t="s">
        <v>17883</v>
      </c>
      <c r="N6291">
        <v>1.417777777</v>
      </c>
      <c r="O6291">
        <v>0</v>
      </c>
      <c r="P6291">
        <v>123</v>
      </c>
      <c r="Q6291">
        <v>0</v>
      </c>
      <c r="R6291">
        <v>0</v>
      </c>
      <c r="S6291">
        <v>0</v>
      </c>
      <c r="T6291">
        <v>47</v>
      </c>
      <c r="U6291">
        <v>0</v>
      </c>
      <c r="V6291">
        <v>0</v>
      </c>
      <c r="W6291">
        <v>0</v>
      </c>
      <c r="X6291">
        <v>32.837556455267126</v>
      </c>
      <c r="Y6291">
        <v>0</v>
      </c>
      <c r="Z6291">
        <v>0</v>
      </c>
      <c r="AA6291">
        <v>0</v>
      </c>
      <c r="AB6291">
        <v>145.66244746442391</v>
      </c>
      <c r="AC6291">
        <v>0</v>
      </c>
      <c r="AD6291">
        <v>0</v>
      </c>
      <c r="AE6291">
        <v>178.50000391969104</v>
      </c>
    </row>
    <row r="6292" spans="1:31" x14ac:dyDescent="0.25">
      <c r="A6292">
        <v>1883206</v>
      </c>
      <c r="B6292">
        <v>1</v>
      </c>
      <c r="C6292" t="s">
        <v>81</v>
      </c>
      <c r="D6292" t="s">
        <v>121</v>
      </c>
      <c r="E6292" t="s">
        <v>131</v>
      </c>
      <c r="F6292" t="s">
        <v>17884</v>
      </c>
      <c r="G6292" t="s">
        <v>133</v>
      </c>
      <c r="H6292" t="s">
        <v>134</v>
      </c>
      <c r="I6292" t="s">
        <v>152</v>
      </c>
      <c r="J6292" t="s">
        <v>136</v>
      </c>
      <c r="K6292" t="s">
        <v>137</v>
      </c>
      <c r="L6292" t="s">
        <v>17885</v>
      </c>
      <c r="M6292" t="s">
        <v>17886</v>
      </c>
      <c r="N6292">
        <v>8.3333330000000001E-3</v>
      </c>
      <c r="O6292">
        <v>0</v>
      </c>
      <c r="P6292">
        <v>633</v>
      </c>
      <c r="Q6292">
        <v>0</v>
      </c>
      <c r="R6292">
        <v>9</v>
      </c>
      <c r="S6292">
        <v>0</v>
      </c>
      <c r="T6292">
        <v>30</v>
      </c>
      <c r="U6292">
        <v>0</v>
      </c>
      <c r="V6292">
        <v>0</v>
      </c>
      <c r="W6292">
        <v>0</v>
      </c>
      <c r="X6292">
        <v>0.57422251750751696</v>
      </c>
      <c r="Y6292">
        <v>0</v>
      </c>
      <c r="Z6292">
        <v>1.6057738909733336E-2</v>
      </c>
      <c r="AA6292">
        <v>0</v>
      </c>
      <c r="AB6292">
        <v>0.11716517470858334</v>
      </c>
      <c r="AC6292">
        <v>0</v>
      </c>
      <c r="AD6292">
        <v>0</v>
      </c>
      <c r="AE6292">
        <v>0.70744543112583369</v>
      </c>
    </row>
    <row r="6293" spans="1:31" x14ac:dyDescent="0.25">
      <c r="A6293">
        <v>1883704</v>
      </c>
      <c r="B6293">
        <v>1</v>
      </c>
      <c r="C6293" t="s">
        <v>80</v>
      </c>
      <c r="D6293" t="s">
        <v>84</v>
      </c>
      <c r="E6293" t="s">
        <v>140</v>
      </c>
      <c r="F6293" t="s">
        <v>17887</v>
      </c>
      <c r="G6293" t="s">
        <v>163</v>
      </c>
      <c r="H6293" t="s">
        <v>143</v>
      </c>
      <c r="I6293" t="s">
        <v>135</v>
      </c>
      <c r="J6293" t="s">
        <v>136</v>
      </c>
      <c r="K6293" t="s">
        <v>137</v>
      </c>
      <c r="L6293" t="s">
        <v>17888</v>
      </c>
      <c r="M6293" t="s">
        <v>17889</v>
      </c>
      <c r="N6293">
        <v>3.3941666659999998</v>
      </c>
      <c r="O6293">
        <v>0</v>
      </c>
      <c r="P6293">
        <v>1</v>
      </c>
      <c r="Q6293">
        <v>0</v>
      </c>
      <c r="R6293">
        <v>0</v>
      </c>
      <c r="S6293">
        <v>0</v>
      </c>
      <c r="T6293">
        <v>0</v>
      </c>
      <c r="U6293">
        <v>0</v>
      </c>
      <c r="V6293">
        <v>0</v>
      </c>
      <c r="W6293">
        <v>0</v>
      </c>
      <c r="X6293">
        <v>0.50862144139014998</v>
      </c>
      <c r="Y6293">
        <v>0</v>
      </c>
      <c r="Z6293">
        <v>0</v>
      </c>
      <c r="AA6293">
        <v>0</v>
      </c>
      <c r="AB6293">
        <v>0</v>
      </c>
      <c r="AC6293">
        <v>0</v>
      </c>
      <c r="AD6293">
        <v>0</v>
      </c>
      <c r="AE6293">
        <v>0.50862144139014998</v>
      </c>
    </row>
    <row r="6294" spans="1:31" x14ac:dyDescent="0.25">
      <c r="A6294">
        <v>1883773</v>
      </c>
      <c r="B6294">
        <v>1</v>
      </c>
      <c r="C6294" t="s">
        <v>80</v>
      </c>
      <c r="D6294" t="s">
        <v>92</v>
      </c>
      <c r="E6294" t="s">
        <v>146</v>
      </c>
      <c r="F6294" t="s">
        <v>17890</v>
      </c>
      <c r="G6294" t="s">
        <v>148</v>
      </c>
      <c r="H6294" t="s">
        <v>143</v>
      </c>
      <c r="I6294" t="s">
        <v>135</v>
      </c>
      <c r="J6294" t="s">
        <v>136</v>
      </c>
      <c r="K6294" t="s">
        <v>137</v>
      </c>
      <c r="L6294" t="s">
        <v>17891</v>
      </c>
      <c r="M6294" t="s">
        <v>17892</v>
      </c>
      <c r="N6294">
        <v>0.778888888</v>
      </c>
      <c r="O6294">
        <v>0</v>
      </c>
      <c r="P6294">
        <v>137</v>
      </c>
      <c r="Q6294">
        <v>0</v>
      </c>
      <c r="R6294">
        <v>0</v>
      </c>
      <c r="S6294">
        <v>0</v>
      </c>
      <c r="T6294">
        <v>9</v>
      </c>
      <c r="U6294">
        <v>0</v>
      </c>
      <c r="V6294">
        <v>0</v>
      </c>
      <c r="W6294">
        <v>0</v>
      </c>
      <c r="X6294">
        <v>28.558967968015413</v>
      </c>
      <c r="Y6294">
        <v>0</v>
      </c>
      <c r="Z6294">
        <v>0</v>
      </c>
      <c r="AA6294">
        <v>0</v>
      </c>
      <c r="AB6294">
        <v>6.4790689341488612</v>
      </c>
      <c r="AC6294">
        <v>0</v>
      </c>
      <c r="AD6294">
        <v>0</v>
      </c>
      <c r="AE6294">
        <v>35.038036902164272</v>
      </c>
    </row>
    <row r="6295" spans="1:31" x14ac:dyDescent="0.25">
      <c r="A6295">
        <v>1883441</v>
      </c>
      <c r="B6295">
        <v>1</v>
      </c>
      <c r="C6295" t="s">
        <v>80</v>
      </c>
      <c r="D6295" t="s">
        <v>110</v>
      </c>
      <c r="E6295" t="s">
        <v>158</v>
      </c>
      <c r="F6295" t="s">
        <v>17893</v>
      </c>
      <c r="G6295" t="s">
        <v>133</v>
      </c>
      <c r="H6295" t="s">
        <v>134</v>
      </c>
      <c r="I6295" t="s">
        <v>135</v>
      </c>
      <c r="J6295" t="s">
        <v>136</v>
      </c>
      <c r="K6295" t="s">
        <v>137</v>
      </c>
      <c r="L6295" t="s">
        <v>17894</v>
      </c>
      <c r="M6295" t="s">
        <v>17895</v>
      </c>
      <c r="N6295">
        <v>0.93472222199999999</v>
      </c>
      <c r="O6295">
        <v>0</v>
      </c>
      <c r="P6295">
        <v>475</v>
      </c>
      <c r="Q6295">
        <v>0</v>
      </c>
      <c r="R6295">
        <v>0</v>
      </c>
      <c r="S6295">
        <v>0</v>
      </c>
      <c r="T6295">
        <v>42</v>
      </c>
      <c r="U6295">
        <v>0</v>
      </c>
      <c r="V6295">
        <v>0</v>
      </c>
      <c r="W6295">
        <v>0</v>
      </c>
      <c r="X6295">
        <v>153.63252535448822</v>
      </c>
      <c r="Y6295">
        <v>0</v>
      </c>
      <c r="Z6295">
        <v>0</v>
      </c>
      <c r="AA6295">
        <v>0</v>
      </c>
      <c r="AB6295">
        <v>91.941912474343439</v>
      </c>
      <c r="AC6295">
        <v>0</v>
      </c>
      <c r="AD6295">
        <v>0</v>
      </c>
      <c r="AE6295">
        <v>245.57443782883166</v>
      </c>
    </row>
    <row r="6296" spans="1:31" x14ac:dyDescent="0.25">
      <c r="A6296">
        <v>1883418</v>
      </c>
      <c r="B6296">
        <v>1</v>
      </c>
      <c r="C6296" t="s">
        <v>80</v>
      </c>
      <c r="D6296" t="s">
        <v>87</v>
      </c>
      <c r="E6296" t="s">
        <v>210</v>
      </c>
      <c r="F6296" t="s">
        <v>17896</v>
      </c>
      <c r="G6296" t="s">
        <v>476</v>
      </c>
      <c r="H6296" t="s">
        <v>232</v>
      </c>
      <c r="I6296" t="s">
        <v>135</v>
      </c>
      <c r="J6296" t="s">
        <v>136</v>
      </c>
      <c r="K6296" t="s">
        <v>137</v>
      </c>
      <c r="L6296" t="s">
        <v>17897</v>
      </c>
      <c r="M6296" t="s">
        <v>17898</v>
      </c>
      <c r="N6296">
        <v>0.20861111099999999</v>
      </c>
      <c r="O6296">
        <v>0</v>
      </c>
      <c r="P6296">
        <v>12398</v>
      </c>
      <c r="Q6296">
        <v>0</v>
      </c>
      <c r="R6296">
        <v>0</v>
      </c>
      <c r="S6296">
        <v>3</v>
      </c>
      <c r="T6296">
        <v>1140</v>
      </c>
      <c r="U6296">
        <v>0</v>
      </c>
      <c r="V6296">
        <v>2</v>
      </c>
      <c r="W6296">
        <v>0</v>
      </c>
      <c r="X6296">
        <v>749.16143512133908</v>
      </c>
      <c r="Y6296">
        <v>0</v>
      </c>
      <c r="Z6296">
        <v>0</v>
      </c>
      <c r="AA6296">
        <v>27.931144745456795</v>
      </c>
      <c r="AB6296">
        <v>405.96896485021625</v>
      </c>
      <c r="AC6296">
        <v>0</v>
      </c>
      <c r="AD6296">
        <v>115.72424242803028</v>
      </c>
      <c r="AE6296">
        <v>1298.7857871450424</v>
      </c>
    </row>
    <row r="6297" spans="1:31" x14ac:dyDescent="0.25">
      <c r="A6297">
        <v>1883232</v>
      </c>
      <c r="B6297">
        <v>1</v>
      </c>
      <c r="C6297" t="s">
        <v>80</v>
      </c>
      <c r="D6297" t="s">
        <v>104</v>
      </c>
      <c r="E6297" t="s">
        <v>131</v>
      </c>
      <c r="F6297" t="s">
        <v>17899</v>
      </c>
      <c r="G6297" t="s">
        <v>212</v>
      </c>
      <c r="H6297" t="s">
        <v>134</v>
      </c>
      <c r="I6297" t="s">
        <v>135</v>
      </c>
      <c r="J6297" t="s">
        <v>3</v>
      </c>
      <c r="K6297" t="s">
        <v>137</v>
      </c>
      <c r="L6297" t="s">
        <v>17900</v>
      </c>
      <c r="M6297" t="s">
        <v>17901</v>
      </c>
      <c r="N6297">
        <v>0.43222222199999999</v>
      </c>
      <c r="O6297">
        <v>1</v>
      </c>
      <c r="P6297">
        <v>675</v>
      </c>
      <c r="Q6297">
        <v>9</v>
      </c>
      <c r="R6297">
        <v>8</v>
      </c>
      <c r="S6297">
        <v>25</v>
      </c>
      <c r="T6297">
        <v>53</v>
      </c>
      <c r="U6297">
        <v>4</v>
      </c>
      <c r="V6297">
        <v>0</v>
      </c>
      <c r="W6297">
        <v>1.8786770132156114E-2</v>
      </c>
      <c r="X6297">
        <v>61.895730949884282</v>
      </c>
      <c r="Y6297">
        <v>62.101582170765425</v>
      </c>
      <c r="Z6297">
        <v>2.8733379168760327</v>
      </c>
      <c r="AA6297">
        <v>151.29156547032164</v>
      </c>
      <c r="AB6297">
        <v>12.743995540410632</v>
      </c>
      <c r="AC6297">
        <v>344.89108905733787</v>
      </c>
      <c r="AD6297">
        <v>0</v>
      </c>
      <c r="AE6297">
        <v>635.81608787572804</v>
      </c>
    </row>
    <row r="6298" spans="1:31" x14ac:dyDescent="0.25">
      <c r="A6298">
        <v>1883226</v>
      </c>
      <c r="B6298">
        <v>1</v>
      </c>
      <c r="C6298" t="s">
        <v>80</v>
      </c>
      <c r="D6298" t="s">
        <v>88</v>
      </c>
      <c r="E6298" t="s">
        <v>222</v>
      </c>
      <c r="F6298" t="s">
        <v>17902</v>
      </c>
      <c r="G6298" t="s">
        <v>501</v>
      </c>
      <c r="H6298" t="s">
        <v>143</v>
      </c>
      <c r="I6298" t="s">
        <v>135</v>
      </c>
      <c r="J6298" t="s">
        <v>136</v>
      </c>
      <c r="K6298" t="s">
        <v>137</v>
      </c>
      <c r="L6298" t="s">
        <v>17903</v>
      </c>
      <c r="M6298" t="s">
        <v>17904</v>
      </c>
      <c r="N6298">
        <v>14.142777776999999</v>
      </c>
      <c r="O6298">
        <v>0</v>
      </c>
      <c r="P6298">
        <v>86</v>
      </c>
      <c r="Q6298">
        <v>0</v>
      </c>
      <c r="R6298">
        <v>0</v>
      </c>
      <c r="S6298">
        <v>0</v>
      </c>
      <c r="T6298">
        <v>1</v>
      </c>
      <c r="U6298">
        <v>0</v>
      </c>
      <c r="V6298">
        <v>0</v>
      </c>
      <c r="W6298">
        <v>0</v>
      </c>
      <c r="X6298">
        <v>376.64458410434275</v>
      </c>
      <c r="Y6298">
        <v>0</v>
      </c>
      <c r="Z6298">
        <v>0</v>
      </c>
      <c r="AA6298">
        <v>0</v>
      </c>
      <c r="AB6298">
        <v>0</v>
      </c>
      <c r="AC6298">
        <v>0</v>
      </c>
      <c r="AD6298">
        <v>0</v>
      </c>
      <c r="AE6298">
        <v>376.64458410434275</v>
      </c>
    </row>
    <row r="6299" spans="1:31" x14ac:dyDescent="0.25">
      <c r="A6299">
        <v>1883375</v>
      </c>
      <c r="B6299">
        <v>1</v>
      </c>
      <c r="C6299" t="s">
        <v>80</v>
      </c>
      <c r="D6299" t="s">
        <v>99</v>
      </c>
      <c r="E6299" t="s">
        <v>169</v>
      </c>
      <c r="F6299" t="s">
        <v>17329</v>
      </c>
      <c r="G6299" t="s">
        <v>183</v>
      </c>
      <c r="H6299" t="s">
        <v>143</v>
      </c>
      <c r="I6299" t="s">
        <v>135</v>
      </c>
      <c r="J6299" t="s">
        <v>136</v>
      </c>
      <c r="K6299" t="s">
        <v>137</v>
      </c>
      <c r="L6299" t="s">
        <v>17905</v>
      </c>
      <c r="M6299" t="s">
        <v>17906</v>
      </c>
      <c r="N6299">
        <v>1.956111111</v>
      </c>
      <c r="O6299">
        <v>0</v>
      </c>
      <c r="P6299">
        <v>33</v>
      </c>
      <c r="Q6299">
        <v>0</v>
      </c>
      <c r="R6299">
        <v>1</v>
      </c>
      <c r="S6299">
        <v>0</v>
      </c>
      <c r="T6299">
        <v>35</v>
      </c>
      <c r="U6299">
        <v>0</v>
      </c>
      <c r="V6299">
        <v>1</v>
      </c>
      <c r="W6299">
        <v>0</v>
      </c>
      <c r="X6299">
        <v>13.167324341481393</v>
      </c>
      <c r="Y6299">
        <v>0</v>
      </c>
      <c r="Z6299">
        <v>0.14346264375579559</v>
      </c>
      <c r="AA6299">
        <v>0</v>
      </c>
      <c r="AB6299">
        <v>194.14663989684581</v>
      </c>
      <c r="AC6299">
        <v>0</v>
      </c>
      <c r="AD6299">
        <v>49.381916587639545</v>
      </c>
      <c r="AE6299">
        <v>256.83934346972256</v>
      </c>
    </row>
    <row r="6300" spans="1:31" x14ac:dyDescent="0.25">
      <c r="A6300">
        <v>1883212</v>
      </c>
      <c r="B6300">
        <v>1</v>
      </c>
      <c r="C6300" t="s">
        <v>80</v>
      </c>
      <c r="D6300" t="s">
        <v>104</v>
      </c>
      <c r="E6300" t="s">
        <v>229</v>
      </c>
      <c r="F6300" t="s">
        <v>3216</v>
      </c>
      <c r="G6300" t="s">
        <v>133</v>
      </c>
      <c r="H6300" t="s">
        <v>134</v>
      </c>
      <c r="I6300" t="s">
        <v>135</v>
      </c>
      <c r="J6300" t="s">
        <v>136</v>
      </c>
      <c r="K6300" t="s">
        <v>137</v>
      </c>
      <c r="L6300" t="s">
        <v>17907</v>
      </c>
      <c r="M6300" t="s">
        <v>17908</v>
      </c>
      <c r="N6300">
        <v>0.22996472200000001</v>
      </c>
      <c r="O6300">
        <v>5</v>
      </c>
      <c r="P6300">
        <v>137</v>
      </c>
      <c r="Q6300">
        <v>19</v>
      </c>
      <c r="R6300">
        <v>289</v>
      </c>
      <c r="S6300">
        <v>42</v>
      </c>
      <c r="T6300">
        <v>62</v>
      </c>
      <c r="U6300">
        <v>20</v>
      </c>
      <c r="V6300">
        <v>0</v>
      </c>
      <c r="W6300">
        <v>4.5818457205995502</v>
      </c>
      <c r="X6300">
        <v>8.045998371730315</v>
      </c>
      <c r="Y6300">
        <v>15.444690783489033</v>
      </c>
      <c r="Z6300">
        <v>42.333712678647096</v>
      </c>
      <c r="AA6300">
        <v>91.973139069880631</v>
      </c>
      <c r="AB6300">
        <v>16.639148061360633</v>
      </c>
      <c r="AC6300">
        <v>1378.9999963612072</v>
      </c>
      <c r="AD6300">
        <v>0</v>
      </c>
      <c r="AE6300">
        <v>1558.0185310469144</v>
      </c>
    </row>
    <row r="6301" spans="1:31" x14ac:dyDescent="0.25">
      <c r="A6301">
        <v>1883163</v>
      </c>
      <c r="B6301">
        <v>1</v>
      </c>
      <c r="C6301" t="s">
        <v>81</v>
      </c>
      <c r="D6301" t="s">
        <v>128</v>
      </c>
      <c r="E6301" t="s">
        <v>140</v>
      </c>
      <c r="F6301" t="s">
        <v>17909</v>
      </c>
      <c r="G6301" t="s">
        <v>200</v>
      </c>
      <c r="H6301" t="s">
        <v>143</v>
      </c>
      <c r="I6301" t="s">
        <v>135</v>
      </c>
      <c r="J6301" t="s">
        <v>136</v>
      </c>
      <c r="K6301" t="s">
        <v>137</v>
      </c>
      <c r="L6301" t="s">
        <v>17910</v>
      </c>
      <c r="M6301" t="s">
        <v>17911</v>
      </c>
      <c r="N6301">
        <v>4.8499999999999996</v>
      </c>
      <c r="O6301">
        <v>0</v>
      </c>
      <c r="P6301">
        <v>2</v>
      </c>
      <c r="Q6301">
        <v>0</v>
      </c>
      <c r="R6301">
        <v>0</v>
      </c>
      <c r="S6301">
        <v>0</v>
      </c>
      <c r="T6301">
        <v>0</v>
      </c>
      <c r="U6301">
        <v>0</v>
      </c>
      <c r="V6301">
        <v>0</v>
      </c>
      <c r="W6301">
        <v>0</v>
      </c>
      <c r="X6301">
        <v>1.9035128356032096</v>
      </c>
      <c r="Y6301">
        <v>0</v>
      </c>
      <c r="Z6301">
        <v>0</v>
      </c>
      <c r="AA6301">
        <v>0</v>
      </c>
      <c r="AB6301">
        <v>0</v>
      </c>
      <c r="AC6301">
        <v>0</v>
      </c>
      <c r="AD6301">
        <v>0</v>
      </c>
      <c r="AE6301">
        <v>1.9035128356032096</v>
      </c>
    </row>
    <row r="6302" spans="1:31" x14ac:dyDescent="0.25">
      <c r="A6302">
        <v>1883269</v>
      </c>
      <c r="B6302">
        <v>1</v>
      </c>
      <c r="C6302" t="s">
        <v>80</v>
      </c>
      <c r="D6302" t="s">
        <v>100</v>
      </c>
      <c r="E6302" t="s">
        <v>158</v>
      </c>
      <c r="F6302" t="s">
        <v>17912</v>
      </c>
      <c r="G6302" t="s">
        <v>343</v>
      </c>
      <c r="H6302" t="s">
        <v>134</v>
      </c>
      <c r="I6302" t="s">
        <v>135</v>
      </c>
      <c r="J6302" t="s">
        <v>136</v>
      </c>
      <c r="K6302" t="s">
        <v>137</v>
      </c>
      <c r="L6302" t="s">
        <v>17913</v>
      </c>
      <c r="M6302" t="s">
        <v>17914</v>
      </c>
      <c r="N6302">
        <v>1.0313888879999999</v>
      </c>
      <c r="O6302">
        <v>0</v>
      </c>
      <c r="P6302">
        <v>718</v>
      </c>
      <c r="Q6302">
        <v>0</v>
      </c>
      <c r="R6302">
        <v>0</v>
      </c>
      <c r="S6302">
        <v>3</v>
      </c>
      <c r="T6302">
        <v>12</v>
      </c>
      <c r="U6302">
        <v>0</v>
      </c>
      <c r="V6302">
        <v>0</v>
      </c>
      <c r="W6302">
        <v>0</v>
      </c>
      <c r="X6302">
        <v>152.13912549512722</v>
      </c>
      <c r="Y6302">
        <v>0</v>
      </c>
      <c r="Z6302">
        <v>0</v>
      </c>
      <c r="AA6302">
        <v>55.302227032378724</v>
      </c>
      <c r="AB6302">
        <v>22.148148867450118</v>
      </c>
      <c r="AC6302">
        <v>0</v>
      </c>
      <c r="AD6302">
        <v>0</v>
      </c>
      <c r="AE6302">
        <v>229.58950139495607</v>
      </c>
    </row>
    <row r="6303" spans="1:31" x14ac:dyDescent="0.25">
      <c r="A6303">
        <v>1883355</v>
      </c>
      <c r="B6303">
        <v>1</v>
      </c>
      <c r="C6303" t="s">
        <v>81</v>
      </c>
      <c r="D6303" t="s">
        <v>117</v>
      </c>
      <c r="E6303" t="s">
        <v>146</v>
      </c>
      <c r="F6303" t="s">
        <v>17915</v>
      </c>
      <c r="G6303" t="s">
        <v>148</v>
      </c>
      <c r="H6303" t="s">
        <v>143</v>
      </c>
      <c r="I6303" t="s">
        <v>135</v>
      </c>
      <c r="J6303" t="s">
        <v>136</v>
      </c>
      <c r="K6303" t="s">
        <v>137</v>
      </c>
      <c r="L6303" t="s">
        <v>17916</v>
      </c>
      <c r="M6303" t="s">
        <v>17917</v>
      </c>
      <c r="N6303">
        <v>2.036944444</v>
      </c>
      <c r="O6303">
        <v>0</v>
      </c>
      <c r="P6303">
        <v>5</v>
      </c>
      <c r="Q6303">
        <v>0</v>
      </c>
      <c r="R6303">
        <v>0</v>
      </c>
      <c r="S6303">
        <v>0</v>
      </c>
      <c r="T6303">
        <v>0</v>
      </c>
      <c r="U6303">
        <v>0</v>
      </c>
      <c r="V6303">
        <v>0</v>
      </c>
      <c r="W6303">
        <v>0</v>
      </c>
      <c r="X6303">
        <v>1.839313393319902</v>
      </c>
      <c r="Y6303">
        <v>0</v>
      </c>
      <c r="Z6303">
        <v>0</v>
      </c>
      <c r="AA6303">
        <v>0</v>
      </c>
      <c r="AB6303">
        <v>0</v>
      </c>
      <c r="AC6303">
        <v>0</v>
      </c>
      <c r="AD6303">
        <v>0</v>
      </c>
      <c r="AE6303">
        <v>1.839313393319902</v>
      </c>
    </row>
    <row r="6304" spans="1:31" x14ac:dyDescent="0.25">
      <c r="A6304">
        <v>1883146</v>
      </c>
      <c r="B6304">
        <v>1</v>
      </c>
      <c r="C6304" t="s">
        <v>81</v>
      </c>
      <c r="D6304" t="s">
        <v>114</v>
      </c>
      <c r="E6304" t="s">
        <v>158</v>
      </c>
      <c r="F6304" t="s">
        <v>17918</v>
      </c>
      <c r="G6304" t="s">
        <v>219</v>
      </c>
      <c r="H6304" t="s">
        <v>134</v>
      </c>
      <c r="I6304" t="s">
        <v>135</v>
      </c>
      <c r="J6304" t="s">
        <v>136</v>
      </c>
      <c r="K6304" t="s">
        <v>137</v>
      </c>
      <c r="L6304" t="s">
        <v>17919</v>
      </c>
      <c r="M6304" t="s">
        <v>17920</v>
      </c>
      <c r="N6304">
        <v>1.1033333329999999</v>
      </c>
      <c r="O6304">
        <v>0</v>
      </c>
      <c r="P6304">
        <v>22</v>
      </c>
      <c r="Q6304">
        <v>0</v>
      </c>
      <c r="R6304">
        <v>2</v>
      </c>
      <c r="S6304">
        <v>0</v>
      </c>
      <c r="T6304">
        <v>1</v>
      </c>
      <c r="U6304">
        <v>0</v>
      </c>
      <c r="V6304">
        <v>0</v>
      </c>
      <c r="W6304">
        <v>0</v>
      </c>
      <c r="X6304">
        <v>2.7986052575403648</v>
      </c>
      <c r="Y6304">
        <v>0</v>
      </c>
      <c r="Z6304">
        <v>4.0168276704201098</v>
      </c>
      <c r="AA6304">
        <v>0</v>
      </c>
      <c r="AB6304">
        <v>0.34869273161612835</v>
      </c>
      <c r="AC6304">
        <v>0</v>
      </c>
      <c r="AD6304">
        <v>0</v>
      </c>
      <c r="AE6304">
        <v>7.1641256595766025</v>
      </c>
    </row>
    <row r="6305" spans="1:31" x14ac:dyDescent="0.25">
      <c r="A6305">
        <v>1883501</v>
      </c>
      <c r="B6305">
        <v>1</v>
      </c>
      <c r="C6305" t="s">
        <v>80</v>
      </c>
      <c r="D6305" t="s">
        <v>97</v>
      </c>
      <c r="E6305" t="s">
        <v>140</v>
      </c>
      <c r="F6305" t="s">
        <v>1340</v>
      </c>
      <c r="G6305" t="s">
        <v>163</v>
      </c>
      <c r="H6305" t="s">
        <v>143</v>
      </c>
      <c r="I6305" t="s">
        <v>135</v>
      </c>
      <c r="J6305" t="s">
        <v>136</v>
      </c>
      <c r="K6305" t="s">
        <v>137</v>
      </c>
      <c r="L6305" t="s">
        <v>17921</v>
      </c>
      <c r="M6305" t="s">
        <v>17922</v>
      </c>
      <c r="N6305">
        <v>5.4811111109999997</v>
      </c>
      <c r="O6305">
        <v>0</v>
      </c>
      <c r="P6305">
        <v>2</v>
      </c>
      <c r="Q6305">
        <v>0</v>
      </c>
      <c r="R6305">
        <v>0</v>
      </c>
      <c r="S6305">
        <v>0</v>
      </c>
      <c r="T6305">
        <v>1</v>
      </c>
      <c r="U6305">
        <v>0</v>
      </c>
      <c r="V6305">
        <v>0</v>
      </c>
      <c r="W6305">
        <v>0</v>
      </c>
      <c r="X6305">
        <v>3.0416390829240778</v>
      </c>
      <c r="Y6305">
        <v>0</v>
      </c>
      <c r="Z6305">
        <v>0</v>
      </c>
      <c r="AA6305">
        <v>0</v>
      </c>
      <c r="AB6305">
        <v>1.1764662570064632</v>
      </c>
      <c r="AC6305">
        <v>0</v>
      </c>
      <c r="AD6305">
        <v>0</v>
      </c>
      <c r="AE6305">
        <v>4.218105339930541</v>
      </c>
    </row>
    <row r="6306" spans="1:31" x14ac:dyDescent="0.25">
      <c r="A6306">
        <v>1883833</v>
      </c>
      <c r="B6306">
        <v>1</v>
      </c>
      <c r="C6306" t="s">
        <v>80</v>
      </c>
      <c r="D6306" t="s">
        <v>93</v>
      </c>
      <c r="E6306" t="s">
        <v>146</v>
      </c>
      <c r="F6306" t="s">
        <v>854</v>
      </c>
      <c r="G6306" t="s">
        <v>148</v>
      </c>
      <c r="H6306" t="s">
        <v>143</v>
      </c>
      <c r="I6306" t="s">
        <v>135</v>
      </c>
      <c r="J6306" t="s">
        <v>136</v>
      </c>
      <c r="K6306" t="s">
        <v>137</v>
      </c>
      <c r="L6306" t="s">
        <v>17923</v>
      </c>
      <c r="M6306" t="s">
        <v>17924</v>
      </c>
      <c r="N6306">
        <v>3.5180555550000001</v>
      </c>
      <c r="O6306">
        <v>0</v>
      </c>
      <c r="P6306">
        <v>187</v>
      </c>
      <c r="Q6306">
        <v>0</v>
      </c>
      <c r="R6306">
        <v>0</v>
      </c>
      <c r="S6306">
        <v>0</v>
      </c>
      <c r="T6306">
        <v>22</v>
      </c>
      <c r="U6306">
        <v>0</v>
      </c>
      <c r="V6306">
        <v>0</v>
      </c>
      <c r="W6306">
        <v>0</v>
      </c>
      <c r="X6306">
        <v>143.5369615415965</v>
      </c>
      <c r="Y6306">
        <v>0</v>
      </c>
      <c r="Z6306">
        <v>0</v>
      </c>
      <c r="AA6306">
        <v>0</v>
      </c>
      <c r="AB6306">
        <v>137.53855577577886</v>
      </c>
      <c r="AC6306">
        <v>0</v>
      </c>
      <c r="AD6306">
        <v>0</v>
      </c>
      <c r="AE6306">
        <v>281.07551731737533</v>
      </c>
    </row>
    <row r="6307" spans="1:31" x14ac:dyDescent="0.25">
      <c r="A6307">
        <v>1883169</v>
      </c>
      <c r="B6307">
        <v>1</v>
      </c>
      <c r="C6307" t="s">
        <v>80</v>
      </c>
      <c r="D6307" t="s">
        <v>101</v>
      </c>
      <c r="E6307" t="s">
        <v>158</v>
      </c>
      <c r="F6307" t="s">
        <v>17925</v>
      </c>
      <c r="G6307" t="s">
        <v>219</v>
      </c>
      <c r="H6307" t="s">
        <v>134</v>
      </c>
      <c r="I6307" t="s">
        <v>135</v>
      </c>
      <c r="J6307" t="s">
        <v>136</v>
      </c>
      <c r="K6307" t="s">
        <v>137</v>
      </c>
      <c r="L6307" t="s">
        <v>17926</v>
      </c>
      <c r="M6307" t="s">
        <v>17927</v>
      </c>
      <c r="N6307">
        <v>2.2061111109999998</v>
      </c>
      <c r="O6307">
        <v>0</v>
      </c>
      <c r="P6307">
        <v>0</v>
      </c>
      <c r="Q6307">
        <v>0</v>
      </c>
      <c r="R6307">
        <v>0</v>
      </c>
      <c r="S6307">
        <v>1</v>
      </c>
      <c r="T6307">
        <v>0</v>
      </c>
      <c r="U6307">
        <v>0</v>
      </c>
      <c r="V6307">
        <v>0</v>
      </c>
      <c r="W6307">
        <v>0</v>
      </c>
      <c r="X6307">
        <v>0</v>
      </c>
      <c r="Y6307">
        <v>0</v>
      </c>
      <c r="Z6307">
        <v>0</v>
      </c>
      <c r="AA6307">
        <v>616.69626290181679</v>
      </c>
      <c r="AB6307">
        <v>0</v>
      </c>
      <c r="AC6307">
        <v>0</v>
      </c>
      <c r="AD6307">
        <v>0</v>
      </c>
      <c r="AE6307">
        <v>616.69626290181679</v>
      </c>
    </row>
    <row r="6308" spans="1:31" x14ac:dyDescent="0.25">
      <c r="A6308">
        <v>1883455</v>
      </c>
      <c r="B6308">
        <v>1</v>
      </c>
      <c r="C6308" t="s">
        <v>81</v>
      </c>
      <c r="D6308" t="s">
        <v>123</v>
      </c>
      <c r="E6308" t="s">
        <v>146</v>
      </c>
      <c r="F6308" t="s">
        <v>17928</v>
      </c>
      <c r="G6308" t="s">
        <v>148</v>
      </c>
      <c r="H6308" t="s">
        <v>143</v>
      </c>
      <c r="I6308" t="s">
        <v>135</v>
      </c>
      <c r="J6308" t="s">
        <v>136</v>
      </c>
      <c r="K6308" t="s">
        <v>137</v>
      </c>
      <c r="L6308" t="s">
        <v>17929</v>
      </c>
      <c r="M6308" t="s">
        <v>17930</v>
      </c>
      <c r="N6308">
        <v>0.81666666600000004</v>
      </c>
      <c r="O6308">
        <v>0</v>
      </c>
      <c r="P6308">
        <v>204</v>
      </c>
      <c r="Q6308">
        <v>0</v>
      </c>
      <c r="R6308">
        <v>0</v>
      </c>
      <c r="S6308">
        <v>0</v>
      </c>
      <c r="T6308">
        <v>16</v>
      </c>
      <c r="U6308">
        <v>0</v>
      </c>
      <c r="V6308">
        <v>0</v>
      </c>
      <c r="W6308">
        <v>0</v>
      </c>
      <c r="X6308">
        <v>36.683575713975195</v>
      </c>
      <c r="Y6308">
        <v>0</v>
      </c>
      <c r="Z6308">
        <v>0</v>
      </c>
      <c r="AA6308">
        <v>0</v>
      </c>
      <c r="AB6308">
        <v>22.106835601218865</v>
      </c>
      <c r="AC6308">
        <v>0</v>
      </c>
      <c r="AD6308">
        <v>0</v>
      </c>
      <c r="AE6308">
        <v>58.790411315194063</v>
      </c>
    </row>
    <row r="6309" spans="1:31" x14ac:dyDescent="0.25">
      <c r="A6309">
        <v>1883123</v>
      </c>
      <c r="B6309">
        <v>1</v>
      </c>
      <c r="C6309" t="s">
        <v>80</v>
      </c>
      <c r="D6309" t="s">
        <v>99</v>
      </c>
      <c r="E6309" t="s">
        <v>140</v>
      </c>
      <c r="F6309" t="s">
        <v>17931</v>
      </c>
      <c r="G6309" t="s">
        <v>163</v>
      </c>
      <c r="H6309" t="s">
        <v>143</v>
      </c>
      <c r="I6309" t="s">
        <v>135</v>
      </c>
      <c r="J6309" t="s">
        <v>136</v>
      </c>
      <c r="K6309" t="s">
        <v>137</v>
      </c>
      <c r="L6309" t="s">
        <v>17932</v>
      </c>
      <c r="M6309" t="s">
        <v>17933</v>
      </c>
      <c r="N6309">
        <v>1.346666666</v>
      </c>
      <c r="O6309">
        <v>0</v>
      </c>
      <c r="P6309">
        <v>1</v>
      </c>
      <c r="Q6309">
        <v>0</v>
      </c>
      <c r="R6309">
        <v>0</v>
      </c>
      <c r="S6309">
        <v>0</v>
      </c>
      <c r="T6309">
        <v>0</v>
      </c>
      <c r="U6309">
        <v>0</v>
      </c>
      <c r="V6309">
        <v>0</v>
      </c>
      <c r="W6309">
        <v>0</v>
      </c>
      <c r="X6309">
        <v>0.53650747676011334</v>
      </c>
      <c r="Y6309">
        <v>0</v>
      </c>
      <c r="Z6309">
        <v>0</v>
      </c>
      <c r="AA6309">
        <v>0</v>
      </c>
      <c r="AB6309">
        <v>0</v>
      </c>
      <c r="AC6309">
        <v>0</v>
      </c>
      <c r="AD6309">
        <v>0</v>
      </c>
      <c r="AE6309">
        <v>0.53650747676011334</v>
      </c>
    </row>
    <row r="6310" spans="1:31" x14ac:dyDescent="0.25">
      <c r="A6310">
        <v>1883647</v>
      </c>
      <c r="B6310">
        <v>1</v>
      </c>
      <c r="C6310" t="s">
        <v>81</v>
      </c>
      <c r="D6310" t="s">
        <v>128</v>
      </c>
      <c r="E6310" t="s">
        <v>158</v>
      </c>
      <c r="F6310" t="s">
        <v>17934</v>
      </c>
      <c r="G6310" t="s">
        <v>133</v>
      </c>
      <c r="H6310" t="s">
        <v>134</v>
      </c>
      <c r="I6310" t="s">
        <v>135</v>
      </c>
      <c r="J6310" t="s">
        <v>136</v>
      </c>
      <c r="K6310" t="s">
        <v>137</v>
      </c>
      <c r="L6310" t="s">
        <v>17935</v>
      </c>
      <c r="M6310" t="s">
        <v>17936</v>
      </c>
      <c r="N6310">
        <v>1.154722222</v>
      </c>
      <c r="O6310">
        <v>0</v>
      </c>
      <c r="P6310">
        <v>721</v>
      </c>
      <c r="Q6310">
        <v>0</v>
      </c>
      <c r="R6310">
        <v>0</v>
      </c>
      <c r="S6310">
        <v>0</v>
      </c>
      <c r="T6310">
        <v>23</v>
      </c>
      <c r="U6310">
        <v>0</v>
      </c>
      <c r="V6310">
        <v>0</v>
      </c>
      <c r="W6310">
        <v>0</v>
      </c>
      <c r="X6310">
        <v>237.93344078143608</v>
      </c>
      <c r="Y6310">
        <v>0</v>
      </c>
      <c r="Z6310">
        <v>0</v>
      </c>
      <c r="AA6310">
        <v>0</v>
      </c>
      <c r="AB6310">
        <v>68.89838469407259</v>
      </c>
      <c r="AC6310">
        <v>0</v>
      </c>
      <c r="AD6310">
        <v>0</v>
      </c>
      <c r="AE6310">
        <v>306.83182547550865</v>
      </c>
    </row>
    <row r="6311" spans="1:31" x14ac:dyDescent="0.25">
      <c r="A6311">
        <v>1883378</v>
      </c>
      <c r="B6311">
        <v>1</v>
      </c>
      <c r="C6311" t="s">
        <v>80</v>
      </c>
      <c r="D6311" t="s">
        <v>94</v>
      </c>
      <c r="E6311" t="s">
        <v>140</v>
      </c>
      <c r="F6311" t="s">
        <v>17937</v>
      </c>
      <c r="G6311" t="s">
        <v>163</v>
      </c>
      <c r="H6311" t="s">
        <v>143</v>
      </c>
      <c r="I6311" t="s">
        <v>135</v>
      </c>
      <c r="J6311" t="s">
        <v>136</v>
      </c>
      <c r="K6311" t="s">
        <v>137</v>
      </c>
      <c r="L6311" t="s">
        <v>17938</v>
      </c>
      <c r="M6311" t="s">
        <v>17939</v>
      </c>
      <c r="N6311">
        <v>1.07</v>
      </c>
      <c r="O6311">
        <v>0</v>
      </c>
      <c r="P6311">
        <v>1</v>
      </c>
      <c r="Q6311">
        <v>0</v>
      </c>
      <c r="R6311">
        <v>0</v>
      </c>
      <c r="S6311">
        <v>0</v>
      </c>
      <c r="T6311">
        <v>0</v>
      </c>
      <c r="U6311">
        <v>0</v>
      </c>
      <c r="V6311">
        <v>0</v>
      </c>
      <c r="W6311">
        <v>0</v>
      </c>
      <c r="X6311">
        <v>9.4194835048066666E-2</v>
      </c>
      <c r="Y6311">
        <v>0</v>
      </c>
      <c r="Z6311">
        <v>0</v>
      </c>
      <c r="AA6311">
        <v>0</v>
      </c>
      <c r="AB6311">
        <v>0</v>
      </c>
      <c r="AC6311">
        <v>0</v>
      </c>
      <c r="AD6311">
        <v>0</v>
      </c>
      <c r="AE6311">
        <v>9.4194835048066666E-2</v>
      </c>
    </row>
    <row r="6312" spans="1:31" x14ac:dyDescent="0.25">
      <c r="A6312">
        <v>1883186</v>
      </c>
      <c r="B6312">
        <v>1</v>
      </c>
      <c r="C6312" t="s">
        <v>80</v>
      </c>
      <c r="D6312" t="s">
        <v>95</v>
      </c>
      <c r="E6312" t="s">
        <v>229</v>
      </c>
      <c r="F6312" t="s">
        <v>8218</v>
      </c>
      <c r="G6312" t="s">
        <v>133</v>
      </c>
      <c r="H6312" t="s">
        <v>134</v>
      </c>
      <c r="I6312" t="s">
        <v>135</v>
      </c>
      <c r="J6312" t="s">
        <v>136</v>
      </c>
      <c r="K6312" t="s">
        <v>137</v>
      </c>
      <c r="L6312" t="s">
        <v>17940</v>
      </c>
      <c r="M6312" t="s">
        <v>17941</v>
      </c>
      <c r="N6312">
        <v>1.0705555550000001</v>
      </c>
      <c r="O6312">
        <v>49</v>
      </c>
      <c r="P6312">
        <v>4282</v>
      </c>
      <c r="Q6312">
        <v>78</v>
      </c>
      <c r="R6312">
        <v>153</v>
      </c>
      <c r="S6312">
        <v>73</v>
      </c>
      <c r="T6312">
        <v>510</v>
      </c>
      <c r="U6312">
        <v>13</v>
      </c>
      <c r="V6312">
        <v>1</v>
      </c>
      <c r="W6312">
        <v>37.986300863507921</v>
      </c>
      <c r="X6312">
        <v>1055.3777945390113</v>
      </c>
      <c r="Y6312">
        <v>1336.9237391971706</v>
      </c>
      <c r="Z6312">
        <v>82.390591147398098</v>
      </c>
      <c r="AA6312">
        <v>841.53593196145471</v>
      </c>
      <c r="AB6312">
        <v>685.28931060723335</v>
      </c>
      <c r="AC6312">
        <v>908.19552625579013</v>
      </c>
      <c r="AD6312">
        <v>1.1206954410245</v>
      </c>
      <c r="AE6312">
        <v>4948.8198900125908</v>
      </c>
    </row>
    <row r="6313" spans="1:31" x14ac:dyDescent="0.25">
      <c r="A6313">
        <v>1883873</v>
      </c>
      <c r="B6313">
        <v>1</v>
      </c>
      <c r="C6313" t="s">
        <v>80</v>
      </c>
      <c r="D6313" t="s">
        <v>95</v>
      </c>
      <c r="E6313" t="s">
        <v>131</v>
      </c>
      <c r="F6313" t="s">
        <v>17942</v>
      </c>
      <c r="G6313" t="s">
        <v>133</v>
      </c>
      <c r="H6313" t="s">
        <v>134</v>
      </c>
      <c r="I6313" t="s">
        <v>135</v>
      </c>
      <c r="J6313" t="s">
        <v>136</v>
      </c>
      <c r="K6313" t="s">
        <v>137</v>
      </c>
      <c r="L6313" t="s">
        <v>17943</v>
      </c>
      <c r="M6313" t="s">
        <v>17944</v>
      </c>
      <c r="N6313">
        <v>0.74805555499999998</v>
      </c>
      <c r="O6313">
        <v>1</v>
      </c>
      <c r="P6313">
        <v>437</v>
      </c>
      <c r="Q6313">
        <v>0</v>
      </c>
      <c r="R6313">
        <v>1</v>
      </c>
      <c r="S6313">
        <v>16</v>
      </c>
      <c r="T6313">
        <v>33</v>
      </c>
      <c r="U6313">
        <v>3</v>
      </c>
      <c r="V6313">
        <v>0</v>
      </c>
      <c r="W6313">
        <v>0.24234375439602782</v>
      </c>
      <c r="X6313">
        <v>90.970210111763237</v>
      </c>
      <c r="Y6313">
        <v>0</v>
      </c>
      <c r="Z6313">
        <v>0.25346787982676833</v>
      </c>
      <c r="AA6313">
        <v>52.458101581047991</v>
      </c>
      <c r="AB6313">
        <v>25.593079572777761</v>
      </c>
      <c r="AC6313">
        <v>130.56398910996899</v>
      </c>
      <c r="AD6313">
        <v>0</v>
      </c>
      <c r="AE6313">
        <v>300.08119200978081</v>
      </c>
    </row>
    <row r="6314" spans="1:31" x14ac:dyDescent="0.25">
      <c r="A6314">
        <v>1883246</v>
      </c>
      <c r="B6314">
        <v>1</v>
      </c>
      <c r="C6314" t="s">
        <v>80</v>
      </c>
      <c r="D6314" t="s">
        <v>106</v>
      </c>
      <c r="E6314" t="s">
        <v>146</v>
      </c>
      <c r="F6314" t="s">
        <v>395</v>
      </c>
      <c r="G6314" t="s">
        <v>148</v>
      </c>
      <c r="H6314" t="s">
        <v>143</v>
      </c>
      <c r="I6314" t="s">
        <v>135</v>
      </c>
      <c r="J6314" t="s">
        <v>136</v>
      </c>
      <c r="K6314" t="s">
        <v>137</v>
      </c>
      <c r="L6314" t="s">
        <v>17945</v>
      </c>
      <c r="M6314" t="s">
        <v>17946</v>
      </c>
      <c r="N6314">
        <v>2.4388888880000001</v>
      </c>
      <c r="O6314">
        <v>0</v>
      </c>
      <c r="P6314">
        <v>0</v>
      </c>
      <c r="Q6314">
        <v>0</v>
      </c>
      <c r="R6314">
        <v>0</v>
      </c>
      <c r="S6314">
        <v>0</v>
      </c>
      <c r="T6314">
        <v>3</v>
      </c>
      <c r="U6314">
        <v>0</v>
      </c>
      <c r="V6314">
        <v>0</v>
      </c>
      <c r="W6314">
        <v>0</v>
      </c>
      <c r="X6314">
        <v>0</v>
      </c>
      <c r="Y6314">
        <v>0</v>
      </c>
      <c r="Z6314">
        <v>0</v>
      </c>
      <c r="AA6314">
        <v>0</v>
      </c>
      <c r="AB6314">
        <v>5.9559876452625815</v>
      </c>
      <c r="AC6314">
        <v>0</v>
      </c>
      <c r="AD6314">
        <v>0</v>
      </c>
      <c r="AE6314">
        <v>5.9559876452625815</v>
      </c>
    </row>
    <row r="6315" spans="1:31" x14ac:dyDescent="0.25">
      <c r="A6315">
        <v>1883438</v>
      </c>
      <c r="B6315">
        <v>1</v>
      </c>
      <c r="C6315" t="s">
        <v>80</v>
      </c>
      <c r="D6315" t="s">
        <v>99</v>
      </c>
      <c r="E6315" t="s">
        <v>140</v>
      </c>
      <c r="F6315" t="s">
        <v>17496</v>
      </c>
      <c r="G6315" t="s">
        <v>163</v>
      </c>
      <c r="H6315" t="s">
        <v>143</v>
      </c>
      <c r="I6315" t="s">
        <v>135</v>
      </c>
      <c r="J6315" t="s">
        <v>136</v>
      </c>
      <c r="K6315" t="s">
        <v>137</v>
      </c>
      <c r="L6315" t="s">
        <v>17947</v>
      </c>
      <c r="M6315" t="s">
        <v>17948</v>
      </c>
      <c r="N6315">
        <v>2.125277777</v>
      </c>
      <c r="O6315">
        <v>0</v>
      </c>
      <c r="P6315">
        <v>1</v>
      </c>
      <c r="Q6315">
        <v>0</v>
      </c>
      <c r="R6315">
        <v>0</v>
      </c>
      <c r="S6315">
        <v>0</v>
      </c>
      <c r="T6315">
        <v>0</v>
      </c>
      <c r="U6315">
        <v>0</v>
      </c>
      <c r="V6315">
        <v>0</v>
      </c>
      <c r="W6315">
        <v>0</v>
      </c>
      <c r="X6315">
        <v>0</v>
      </c>
      <c r="Y6315">
        <v>0</v>
      </c>
      <c r="Z6315">
        <v>0</v>
      </c>
      <c r="AA6315">
        <v>0</v>
      </c>
      <c r="AB6315">
        <v>0</v>
      </c>
      <c r="AC6315">
        <v>0</v>
      </c>
      <c r="AD6315">
        <v>0</v>
      </c>
      <c r="AE6315">
        <v>0</v>
      </c>
    </row>
    <row r="6316" spans="1:31" x14ac:dyDescent="0.25">
      <c r="A6316">
        <v>1883893</v>
      </c>
      <c r="B6316">
        <v>1</v>
      </c>
      <c r="C6316" t="s">
        <v>81</v>
      </c>
      <c r="D6316" t="s">
        <v>121</v>
      </c>
      <c r="E6316" t="s">
        <v>169</v>
      </c>
      <c r="F6316" t="s">
        <v>17949</v>
      </c>
      <c r="G6316" t="s">
        <v>183</v>
      </c>
      <c r="H6316" t="s">
        <v>143</v>
      </c>
      <c r="I6316" t="s">
        <v>135</v>
      </c>
      <c r="J6316" t="s">
        <v>136</v>
      </c>
      <c r="K6316" t="s">
        <v>137</v>
      </c>
      <c r="L6316" t="s">
        <v>17950</v>
      </c>
      <c r="M6316" t="s">
        <v>17951</v>
      </c>
      <c r="N6316">
        <v>1.6047222219999999</v>
      </c>
      <c r="O6316">
        <v>0</v>
      </c>
      <c r="P6316">
        <v>165</v>
      </c>
      <c r="Q6316">
        <v>0</v>
      </c>
      <c r="R6316">
        <v>0</v>
      </c>
      <c r="S6316">
        <v>0</v>
      </c>
      <c r="T6316">
        <v>2</v>
      </c>
      <c r="U6316">
        <v>0</v>
      </c>
      <c r="V6316">
        <v>0</v>
      </c>
      <c r="W6316">
        <v>0</v>
      </c>
      <c r="X6316">
        <v>42.200864306487283</v>
      </c>
      <c r="Y6316">
        <v>0</v>
      </c>
      <c r="Z6316">
        <v>0</v>
      </c>
      <c r="AA6316">
        <v>0</v>
      </c>
      <c r="AB6316">
        <v>0.51931806083030496</v>
      </c>
      <c r="AC6316">
        <v>0</v>
      </c>
      <c r="AD6316">
        <v>0</v>
      </c>
      <c r="AE6316">
        <v>42.720182367317591</v>
      </c>
    </row>
    <row r="6317" spans="1:31" x14ac:dyDescent="0.25">
      <c r="A6317">
        <v>1883750</v>
      </c>
      <c r="B6317">
        <v>1</v>
      </c>
      <c r="C6317" t="s">
        <v>81</v>
      </c>
      <c r="D6317" t="s">
        <v>115</v>
      </c>
      <c r="E6317" t="s">
        <v>169</v>
      </c>
      <c r="F6317" t="s">
        <v>8300</v>
      </c>
      <c r="G6317" t="s">
        <v>183</v>
      </c>
      <c r="H6317" t="s">
        <v>143</v>
      </c>
      <c r="I6317" t="s">
        <v>135</v>
      </c>
      <c r="J6317" t="s">
        <v>136</v>
      </c>
      <c r="K6317" t="s">
        <v>137</v>
      </c>
      <c r="L6317" t="s">
        <v>17952</v>
      </c>
      <c r="M6317" t="s">
        <v>17953</v>
      </c>
      <c r="N6317">
        <v>1.9502777769999999</v>
      </c>
      <c r="O6317">
        <v>0</v>
      </c>
      <c r="P6317">
        <v>22</v>
      </c>
      <c r="Q6317">
        <v>0</v>
      </c>
      <c r="R6317">
        <v>9</v>
      </c>
      <c r="S6317">
        <v>0</v>
      </c>
      <c r="T6317">
        <v>1</v>
      </c>
      <c r="U6317">
        <v>0</v>
      </c>
      <c r="V6317">
        <v>0</v>
      </c>
      <c r="W6317">
        <v>0</v>
      </c>
      <c r="X6317">
        <v>14.84578964337382</v>
      </c>
      <c r="Y6317">
        <v>0</v>
      </c>
      <c r="Z6317">
        <v>38.878818348720905</v>
      </c>
      <c r="AA6317">
        <v>0</v>
      </c>
      <c r="AB6317">
        <v>0.17281633336843999</v>
      </c>
      <c r="AC6317">
        <v>0</v>
      </c>
      <c r="AD6317">
        <v>0</v>
      </c>
      <c r="AE6317">
        <v>53.897424325463163</v>
      </c>
    </row>
    <row r="6318" spans="1:31" x14ac:dyDescent="0.25">
      <c r="A6318">
        <v>1883086</v>
      </c>
      <c r="B6318">
        <v>1</v>
      </c>
      <c r="C6318" t="s">
        <v>80</v>
      </c>
      <c r="D6318" t="s">
        <v>105</v>
      </c>
      <c r="E6318" t="s">
        <v>222</v>
      </c>
      <c r="F6318" t="s">
        <v>17954</v>
      </c>
      <c r="G6318" t="s">
        <v>142</v>
      </c>
      <c r="H6318" t="s">
        <v>143</v>
      </c>
      <c r="I6318" t="s">
        <v>135</v>
      </c>
      <c r="J6318" t="s">
        <v>136</v>
      </c>
      <c r="K6318" t="s">
        <v>137</v>
      </c>
      <c r="L6318" t="s">
        <v>17955</v>
      </c>
      <c r="M6318" t="s">
        <v>17956</v>
      </c>
      <c r="N6318">
        <v>0.47638888800000001</v>
      </c>
      <c r="O6318">
        <v>0</v>
      </c>
      <c r="P6318">
        <v>36</v>
      </c>
      <c r="Q6318">
        <v>0</v>
      </c>
      <c r="R6318">
        <v>0</v>
      </c>
      <c r="S6318">
        <v>0</v>
      </c>
      <c r="T6318">
        <v>0</v>
      </c>
      <c r="U6318">
        <v>0</v>
      </c>
      <c r="V6318">
        <v>0</v>
      </c>
      <c r="W6318">
        <v>0</v>
      </c>
      <c r="X6318">
        <v>6.5457404214032433</v>
      </c>
      <c r="Y6318">
        <v>0</v>
      </c>
      <c r="Z6318">
        <v>0</v>
      </c>
      <c r="AA6318">
        <v>0</v>
      </c>
      <c r="AB6318">
        <v>0</v>
      </c>
      <c r="AC6318">
        <v>0</v>
      </c>
      <c r="AD6318">
        <v>0</v>
      </c>
      <c r="AE6318">
        <v>6.5457404214032433</v>
      </c>
    </row>
    <row r="6319" spans="1:31" x14ac:dyDescent="0.25">
      <c r="A6319">
        <v>1883913</v>
      </c>
      <c r="B6319">
        <v>1</v>
      </c>
      <c r="C6319" t="s">
        <v>80</v>
      </c>
      <c r="D6319" t="s">
        <v>107</v>
      </c>
      <c r="E6319" t="s">
        <v>131</v>
      </c>
      <c r="F6319" t="s">
        <v>17957</v>
      </c>
      <c r="G6319" t="s">
        <v>133</v>
      </c>
      <c r="H6319" t="s">
        <v>134</v>
      </c>
      <c r="I6319" t="s">
        <v>135</v>
      </c>
      <c r="J6319" t="s">
        <v>136</v>
      </c>
      <c r="K6319" t="s">
        <v>137</v>
      </c>
      <c r="L6319" t="s">
        <v>17958</v>
      </c>
      <c r="M6319" t="s">
        <v>17959</v>
      </c>
      <c r="N6319">
        <v>1.7050000000000001</v>
      </c>
      <c r="O6319">
        <v>1</v>
      </c>
      <c r="P6319">
        <v>1650</v>
      </c>
      <c r="Q6319">
        <v>0</v>
      </c>
      <c r="R6319">
        <v>1</v>
      </c>
      <c r="S6319">
        <v>0</v>
      </c>
      <c r="T6319">
        <v>68</v>
      </c>
      <c r="U6319">
        <v>0</v>
      </c>
      <c r="V6319">
        <v>2</v>
      </c>
      <c r="W6319">
        <v>56.620466473505665</v>
      </c>
      <c r="X6319">
        <v>742.42347112143034</v>
      </c>
      <c r="Y6319">
        <v>0</v>
      </c>
      <c r="Z6319">
        <v>0</v>
      </c>
      <c r="AA6319">
        <v>0</v>
      </c>
      <c r="AB6319">
        <v>87.141961984824903</v>
      </c>
      <c r="AC6319">
        <v>0</v>
      </c>
      <c r="AD6319">
        <v>4.3973270614986442</v>
      </c>
      <c r="AE6319">
        <v>890.58322664125956</v>
      </c>
    </row>
    <row r="6320" spans="1:31" x14ac:dyDescent="0.25">
      <c r="A6320">
        <v>1883770</v>
      </c>
      <c r="B6320">
        <v>1</v>
      </c>
      <c r="C6320" t="s">
        <v>81</v>
      </c>
      <c r="D6320" t="s">
        <v>124</v>
      </c>
      <c r="E6320" t="s">
        <v>140</v>
      </c>
      <c r="F6320" t="s">
        <v>17960</v>
      </c>
      <c r="G6320" t="s">
        <v>163</v>
      </c>
      <c r="H6320" t="s">
        <v>143</v>
      </c>
      <c r="I6320" t="s">
        <v>135</v>
      </c>
      <c r="J6320" t="s">
        <v>136</v>
      </c>
      <c r="K6320" t="s">
        <v>137</v>
      </c>
      <c r="L6320" t="s">
        <v>17961</v>
      </c>
      <c r="M6320" t="s">
        <v>17962</v>
      </c>
      <c r="N6320">
        <v>1.281111111</v>
      </c>
      <c r="O6320">
        <v>0</v>
      </c>
      <c r="P6320">
        <v>1</v>
      </c>
      <c r="Q6320">
        <v>0</v>
      </c>
      <c r="R6320">
        <v>0</v>
      </c>
      <c r="S6320">
        <v>0</v>
      </c>
      <c r="T6320">
        <v>0</v>
      </c>
      <c r="U6320">
        <v>0</v>
      </c>
      <c r="V6320">
        <v>0</v>
      </c>
      <c r="W6320">
        <v>0</v>
      </c>
      <c r="X6320">
        <v>0.38999237181605551</v>
      </c>
      <c r="Y6320">
        <v>0</v>
      </c>
      <c r="Z6320">
        <v>0</v>
      </c>
      <c r="AA6320">
        <v>0</v>
      </c>
      <c r="AB6320">
        <v>0</v>
      </c>
      <c r="AC6320">
        <v>0</v>
      </c>
      <c r="AD6320">
        <v>0</v>
      </c>
      <c r="AE6320">
        <v>0.38999237181605551</v>
      </c>
    </row>
    <row r="6321" spans="1:31" x14ac:dyDescent="0.25">
      <c r="A6321">
        <v>1883252</v>
      </c>
      <c r="B6321">
        <v>1</v>
      </c>
      <c r="C6321" t="s">
        <v>80</v>
      </c>
      <c r="D6321" t="s">
        <v>107</v>
      </c>
      <c r="E6321" t="s">
        <v>158</v>
      </c>
      <c r="F6321" t="s">
        <v>17963</v>
      </c>
      <c r="G6321" t="s">
        <v>893</v>
      </c>
      <c r="H6321" t="s">
        <v>134</v>
      </c>
      <c r="I6321" t="s">
        <v>135</v>
      </c>
      <c r="J6321" t="s">
        <v>136</v>
      </c>
      <c r="K6321" t="s">
        <v>137</v>
      </c>
      <c r="L6321" t="s">
        <v>17964</v>
      </c>
      <c r="M6321" t="s">
        <v>17965</v>
      </c>
      <c r="N6321">
        <v>5.4897222220000002</v>
      </c>
      <c r="O6321">
        <v>0</v>
      </c>
      <c r="P6321">
        <v>288</v>
      </c>
      <c r="Q6321">
        <v>0</v>
      </c>
      <c r="R6321">
        <v>6</v>
      </c>
      <c r="S6321">
        <v>0</v>
      </c>
      <c r="T6321">
        <v>28</v>
      </c>
      <c r="U6321">
        <v>0</v>
      </c>
      <c r="V6321">
        <v>0</v>
      </c>
      <c r="W6321">
        <v>0</v>
      </c>
      <c r="X6321">
        <v>306.7219961341354</v>
      </c>
      <c r="Y6321">
        <v>0</v>
      </c>
      <c r="Z6321">
        <v>4.6543878568042558</v>
      </c>
      <c r="AA6321">
        <v>0</v>
      </c>
      <c r="AB6321">
        <v>134.39935623389101</v>
      </c>
      <c r="AC6321">
        <v>0</v>
      </c>
      <c r="AD6321">
        <v>0</v>
      </c>
      <c r="AE6321">
        <v>445.77574022483066</v>
      </c>
    </row>
    <row r="6322" spans="1:31" x14ac:dyDescent="0.25">
      <c r="A6322">
        <v>1883850</v>
      </c>
      <c r="B6322">
        <v>1</v>
      </c>
      <c r="C6322" t="s">
        <v>80</v>
      </c>
      <c r="D6322" t="s">
        <v>98</v>
      </c>
      <c r="E6322" t="s">
        <v>146</v>
      </c>
      <c r="F6322" t="s">
        <v>1698</v>
      </c>
      <c r="G6322" t="s">
        <v>148</v>
      </c>
      <c r="H6322" t="s">
        <v>143</v>
      </c>
      <c r="I6322" t="s">
        <v>135</v>
      </c>
      <c r="J6322" t="s">
        <v>136</v>
      </c>
      <c r="K6322" t="s">
        <v>137</v>
      </c>
      <c r="L6322" t="s">
        <v>17966</v>
      </c>
      <c r="M6322" t="s">
        <v>17967</v>
      </c>
      <c r="N6322">
        <v>2.1630555550000001</v>
      </c>
      <c r="O6322">
        <v>0</v>
      </c>
      <c r="P6322">
        <v>40</v>
      </c>
      <c r="Q6322">
        <v>0</v>
      </c>
      <c r="R6322">
        <v>15</v>
      </c>
      <c r="S6322">
        <v>0</v>
      </c>
      <c r="T6322">
        <v>10</v>
      </c>
      <c r="U6322">
        <v>0</v>
      </c>
      <c r="V6322">
        <v>0</v>
      </c>
      <c r="W6322">
        <v>0</v>
      </c>
      <c r="X6322">
        <v>28.943687171385861</v>
      </c>
      <c r="Y6322">
        <v>0</v>
      </c>
      <c r="Z6322">
        <v>25.472390661182754</v>
      </c>
      <c r="AA6322">
        <v>0</v>
      </c>
      <c r="AB6322">
        <v>15.216456505435193</v>
      </c>
      <c r="AC6322">
        <v>0</v>
      </c>
      <c r="AD6322">
        <v>0</v>
      </c>
      <c r="AE6322">
        <v>69.632534338003808</v>
      </c>
    </row>
    <row r="6323" spans="1:31" x14ac:dyDescent="0.25">
      <c r="A6323">
        <v>1883601</v>
      </c>
      <c r="B6323">
        <v>1</v>
      </c>
      <c r="C6323" t="s">
        <v>80</v>
      </c>
      <c r="D6323" t="s">
        <v>89</v>
      </c>
      <c r="E6323" t="s">
        <v>140</v>
      </c>
      <c r="F6323" t="s">
        <v>17968</v>
      </c>
      <c r="G6323" t="s">
        <v>163</v>
      </c>
      <c r="H6323" t="s">
        <v>143</v>
      </c>
      <c r="I6323" t="s">
        <v>135</v>
      </c>
      <c r="J6323" t="s">
        <v>136</v>
      </c>
      <c r="K6323" t="s">
        <v>137</v>
      </c>
      <c r="L6323" t="s">
        <v>17969</v>
      </c>
      <c r="M6323" t="s">
        <v>17970</v>
      </c>
      <c r="N6323">
        <v>1.7524999999999999</v>
      </c>
      <c r="O6323">
        <v>0</v>
      </c>
      <c r="P6323">
        <v>3</v>
      </c>
      <c r="Q6323">
        <v>0</v>
      </c>
      <c r="R6323">
        <v>0</v>
      </c>
      <c r="S6323">
        <v>0</v>
      </c>
      <c r="T6323">
        <v>0</v>
      </c>
      <c r="U6323">
        <v>0</v>
      </c>
      <c r="V6323">
        <v>0</v>
      </c>
      <c r="W6323">
        <v>0</v>
      </c>
      <c r="X6323">
        <v>1.6533770666437659</v>
      </c>
      <c r="Y6323">
        <v>0</v>
      </c>
      <c r="Z6323">
        <v>0</v>
      </c>
      <c r="AA6323">
        <v>0</v>
      </c>
      <c r="AB6323">
        <v>0</v>
      </c>
      <c r="AC6323">
        <v>0</v>
      </c>
      <c r="AD6323">
        <v>0</v>
      </c>
      <c r="AE6323">
        <v>1.6533770666437659</v>
      </c>
    </row>
    <row r="6324" spans="1:31" x14ac:dyDescent="0.25">
      <c r="A6324">
        <v>1883309</v>
      </c>
      <c r="B6324">
        <v>1</v>
      </c>
      <c r="C6324" t="s">
        <v>81</v>
      </c>
      <c r="D6324" t="s">
        <v>114</v>
      </c>
      <c r="E6324" t="s">
        <v>158</v>
      </c>
      <c r="F6324" t="s">
        <v>17971</v>
      </c>
      <c r="G6324" t="s">
        <v>219</v>
      </c>
      <c r="H6324" t="s">
        <v>134</v>
      </c>
      <c r="I6324" t="s">
        <v>135</v>
      </c>
      <c r="J6324" t="s">
        <v>136</v>
      </c>
      <c r="K6324" t="s">
        <v>137</v>
      </c>
      <c r="L6324" t="s">
        <v>17972</v>
      </c>
      <c r="M6324" t="s">
        <v>17973</v>
      </c>
      <c r="N6324">
        <v>2.5036111110000001</v>
      </c>
      <c r="O6324">
        <v>0</v>
      </c>
      <c r="P6324">
        <v>259</v>
      </c>
      <c r="Q6324">
        <v>0</v>
      </c>
      <c r="R6324">
        <v>1</v>
      </c>
      <c r="S6324">
        <v>0</v>
      </c>
      <c r="T6324">
        <v>21</v>
      </c>
      <c r="U6324">
        <v>0</v>
      </c>
      <c r="V6324">
        <v>0</v>
      </c>
      <c r="W6324">
        <v>0</v>
      </c>
      <c r="X6324">
        <v>87.34444010761635</v>
      </c>
      <c r="Y6324">
        <v>0</v>
      </c>
      <c r="Z6324">
        <v>1.2719912690351556</v>
      </c>
      <c r="AA6324">
        <v>0</v>
      </c>
      <c r="AB6324">
        <v>10.262963292855249</v>
      </c>
      <c r="AC6324">
        <v>0</v>
      </c>
      <c r="AD6324">
        <v>0</v>
      </c>
      <c r="AE6324">
        <v>98.879394669506752</v>
      </c>
    </row>
    <row r="6325" spans="1:31" x14ac:dyDescent="0.25">
      <c r="A6325">
        <v>1883315</v>
      </c>
      <c r="B6325">
        <v>1</v>
      </c>
      <c r="C6325" t="s">
        <v>80</v>
      </c>
      <c r="D6325" t="s">
        <v>97</v>
      </c>
      <c r="E6325" t="s">
        <v>158</v>
      </c>
      <c r="F6325" t="s">
        <v>17974</v>
      </c>
      <c r="G6325" t="s">
        <v>133</v>
      </c>
      <c r="H6325" t="s">
        <v>134</v>
      </c>
      <c r="I6325" t="s">
        <v>135</v>
      </c>
      <c r="J6325" t="s">
        <v>136</v>
      </c>
      <c r="K6325" t="s">
        <v>137</v>
      </c>
      <c r="L6325" t="s">
        <v>17975</v>
      </c>
      <c r="M6325" t="s">
        <v>17976</v>
      </c>
      <c r="N6325">
        <v>1.2469444439999999</v>
      </c>
      <c r="O6325">
        <v>0</v>
      </c>
      <c r="P6325">
        <v>20</v>
      </c>
      <c r="Q6325">
        <v>0</v>
      </c>
      <c r="R6325">
        <v>17</v>
      </c>
      <c r="S6325">
        <v>0</v>
      </c>
      <c r="T6325">
        <v>6</v>
      </c>
      <c r="U6325">
        <v>0</v>
      </c>
      <c r="V6325">
        <v>0</v>
      </c>
      <c r="W6325">
        <v>0</v>
      </c>
      <c r="X6325">
        <v>23.204863677643299</v>
      </c>
      <c r="Y6325">
        <v>0</v>
      </c>
      <c r="Z6325">
        <v>16.375672379414414</v>
      </c>
      <c r="AA6325">
        <v>0</v>
      </c>
      <c r="AB6325">
        <v>65.524172696514512</v>
      </c>
      <c r="AC6325">
        <v>0</v>
      </c>
      <c r="AD6325">
        <v>0</v>
      </c>
      <c r="AE6325">
        <v>105.10470875357223</v>
      </c>
    </row>
    <row r="6326" spans="1:31" x14ac:dyDescent="0.25">
      <c r="A6326">
        <v>1883458</v>
      </c>
      <c r="B6326">
        <v>1</v>
      </c>
      <c r="C6326" t="s">
        <v>80</v>
      </c>
      <c r="D6326" t="s">
        <v>100</v>
      </c>
      <c r="E6326" t="s">
        <v>229</v>
      </c>
      <c r="F6326" t="s">
        <v>17977</v>
      </c>
      <c r="G6326" t="s">
        <v>17830</v>
      </c>
      <c r="H6326" t="s">
        <v>232</v>
      </c>
      <c r="I6326" t="s">
        <v>135</v>
      </c>
      <c r="J6326" t="s">
        <v>136</v>
      </c>
      <c r="K6326" t="s">
        <v>137</v>
      </c>
      <c r="L6326" t="s">
        <v>17978</v>
      </c>
      <c r="M6326" t="s">
        <v>17979</v>
      </c>
      <c r="N6326">
        <v>0.259722222</v>
      </c>
      <c r="O6326">
        <v>23</v>
      </c>
      <c r="P6326">
        <v>26401</v>
      </c>
      <c r="Q6326">
        <v>337</v>
      </c>
      <c r="R6326">
        <v>2184</v>
      </c>
      <c r="S6326">
        <v>125</v>
      </c>
      <c r="T6326">
        <v>3325</v>
      </c>
      <c r="U6326">
        <v>22</v>
      </c>
      <c r="V6326">
        <v>12</v>
      </c>
      <c r="W6326">
        <v>8.4573969285945054</v>
      </c>
      <c r="X6326">
        <v>2085.85126569674</v>
      </c>
      <c r="Y6326">
        <v>807.13162820352488</v>
      </c>
      <c r="Z6326">
        <v>911.14927196379074</v>
      </c>
      <c r="AA6326">
        <v>465.10663102800027</v>
      </c>
      <c r="AB6326">
        <v>1384.4433534459672</v>
      </c>
      <c r="AC6326">
        <v>3071.2684038278385</v>
      </c>
      <c r="AD6326">
        <v>206.8943507461459</v>
      </c>
      <c r="AE6326">
        <v>8940.302301840602</v>
      </c>
    </row>
    <row r="6327" spans="1:31" x14ac:dyDescent="0.25">
      <c r="A6327">
        <v>1883856</v>
      </c>
      <c r="B6327">
        <v>1</v>
      </c>
      <c r="C6327" t="s">
        <v>80</v>
      </c>
      <c r="D6327" t="s">
        <v>95</v>
      </c>
      <c r="E6327" t="s">
        <v>146</v>
      </c>
      <c r="F6327" t="s">
        <v>17980</v>
      </c>
      <c r="G6327" t="s">
        <v>142</v>
      </c>
      <c r="H6327" t="s">
        <v>143</v>
      </c>
      <c r="I6327" t="s">
        <v>135</v>
      </c>
      <c r="J6327" t="s">
        <v>136</v>
      </c>
      <c r="K6327" t="s">
        <v>137</v>
      </c>
      <c r="L6327" t="s">
        <v>17981</v>
      </c>
      <c r="M6327" t="s">
        <v>17982</v>
      </c>
      <c r="N6327">
        <v>0.60250000000000004</v>
      </c>
      <c r="O6327">
        <v>0</v>
      </c>
      <c r="P6327">
        <v>28</v>
      </c>
      <c r="Q6327">
        <v>0</v>
      </c>
      <c r="R6327">
        <v>0</v>
      </c>
      <c r="S6327">
        <v>0</v>
      </c>
      <c r="T6327">
        <v>1</v>
      </c>
      <c r="U6327">
        <v>0</v>
      </c>
      <c r="V6327">
        <v>0</v>
      </c>
      <c r="W6327">
        <v>0</v>
      </c>
      <c r="X6327">
        <v>5.1256637738644359</v>
      </c>
      <c r="Y6327">
        <v>0</v>
      </c>
      <c r="Z6327">
        <v>0</v>
      </c>
      <c r="AA6327">
        <v>0</v>
      </c>
      <c r="AB6327">
        <v>0.21810280795713</v>
      </c>
      <c r="AC6327">
        <v>0</v>
      </c>
      <c r="AD6327">
        <v>0</v>
      </c>
      <c r="AE6327">
        <v>5.3437665818215656</v>
      </c>
    </row>
    <row r="6328" spans="1:31" x14ac:dyDescent="0.25">
      <c r="A6328">
        <v>1883607</v>
      </c>
      <c r="B6328">
        <v>1</v>
      </c>
      <c r="C6328" t="s">
        <v>80</v>
      </c>
      <c r="D6328" t="s">
        <v>96</v>
      </c>
      <c r="E6328" t="s">
        <v>140</v>
      </c>
      <c r="F6328" t="s">
        <v>17983</v>
      </c>
      <c r="G6328" t="s">
        <v>207</v>
      </c>
      <c r="H6328" t="s">
        <v>143</v>
      </c>
      <c r="I6328" t="s">
        <v>135</v>
      </c>
      <c r="J6328" t="s">
        <v>136</v>
      </c>
      <c r="K6328" t="s">
        <v>137</v>
      </c>
      <c r="L6328" t="s">
        <v>17984</v>
      </c>
      <c r="M6328" t="s">
        <v>17985</v>
      </c>
      <c r="N6328">
        <v>2.5502777769999998</v>
      </c>
      <c r="O6328">
        <v>0</v>
      </c>
      <c r="P6328">
        <v>3</v>
      </c>
      <c r="Q6328">
        <v>0</v>
      </c>
      <c r="R6328">
        <v>0</v>
      </c>
      <c r="S6328">
        <v>0</v>
      </c>
      <c r="T6328">
        <v>0</v>
      </c>
      <c r="U6328">
        <v>0</v>
      </c>
      <c r="V6328">
        <v>0</v>
      </c>
      <c r="W6328">
        <v>0</v>
      </c>
      <c r="X6328">
        <v>4.2534848223479251</v>
      </c>
      <c r="Y6328">
        <v>0</v>
      </c>
      <c r="Z6328">
        <v>0</v>
      </c>
      <c r="AA6328">
        <v>0</v>
      </c>
      <c r="AB6328">
        <v>0</v>
      </c>
      <c r="AC6328">
        <v>0</v>
      </c>
      <c r="AD6328">
        <v>0</v>
      </c>
      <c r="AE6328">
        <v>4.2534848223479251</v>
      </c>
    </row>
    <row r="6329" spans="1:31" x14ac:dyDescent="0.25">
      <c r="A6329">
        <v>1883707</v>
      </c>
      <c r="B6329">
        <v>1</v>
      </c>
      <c r="C6329" t="s">
        <v>81</v>
      </c>
      <c r="D6329" t="s">
        <v>123</v>
      </c>
      <c r="E6329" t="s">
        <v>158</v>
      </c>
      <c r="F6329" t="s">
        <v>17986</v>
      </c>
      <c r="G6329" t="s">
        <v>133</v>
      </c>
      <c r="H6329" t="s">
        <v>134</v>
      </c>
      <c r="I6329" t="s">
        <v>135</v>
      </c>
      <c r="J6329" t="s">
        <v>136</v>
      </c>
      <c r="K6329" t="s">
        <v>137</v>
      </c>
      <c r="L6329" t="s">
        <v>17987</v>
      </c>
      <c r="M6329" t="s">
        <v>17988</v>
      </c>
      <c r="N6329">
        <v>0.204444444</v>
      </c>
      <c r="O6329">
        <v>1</v>
      </c>
      <c r="P6329">
        <v>974</v>
      </c>
      <c r="Q6329">
        <v>15</v>
      </c>
      <c r="R6329">
        <v>89</v>
      </c>
      <c r="S6329">
        <v>12</v>
      </c>
      <c r="T6329">
        <v>66</v>
      </c>
      <c r="U6329">
        <v>4</v>
      </c>
      <c r="V6329">
        <v>0</v>
      </c>
      <c r="W6329">
        <v>1.0840730847790001E-2</v>
      </c>
      <c r="X6329">
        <v>40.699459937483375</v>
      </c>
      <c r="Y6329">
        <v>14.007857615078073</v>
      </c>
      <c r="Z6329">
        <v>18.480241263358565</v>
      </c>
      <c r="AA6329">
        <v>17.768152389928581</v>
      </c>
      <c r="AB6329">
        <v>9.3416205883214403</v>
      </c>
      <c r="AC6329">
        <v>9.0902932502212348</v>
      </c>
      <c r="AD6329">
        <v>0</v>
      </c>
      <c r="AE6329">
        <v>109.39846577523906</v>
      </c>
    </row>
    <row r="6330" spans="1:31" x14ac:dyDescent="0.25">
      <c r="A6330">
        <v>1883166</v>
      </c>
      <c r="B6330">
        <v>1</v>
      </c>
      <c r="C6330" t="s">
        <v>81</v>
      </c>
      <c r="D6330" t="s">
        <v>123</v>
      </c>
      <c r="E6330" t="s">
        <v>158</v>
      </c>
      <c r="F6330" t="s">
        <v>17989</v>
      </c>
      <c r="G6330" t="s">
        <v>133</v>
      </c>
      <c r="H6330" t="s">
        <v>134</v>
      </c>
      <c r="I6330" t="s">
        <v>135</v>
      </c>
      <c r="J6330" t="s">
        <v>136</v>
      </c>
      <c r="K6330" t="s">
        <v>137</v>
      </c>
      <c r="L6330" t="s">
        <v>17990</v>
      </c>
      <c r="M6330" t="s">
        <v>17991</v>
      </c>
      <c r="N6330">
        <v>0.60194444400000002</v>
      </c>
      <c r="O6330">
        <v>0</v>
      </c>
      <c r="P6330">
        <v>0</v>
      </c>
      <c r="Q6330">
        <v>1</v>
      </c>
      <c r="R6330">
        <v>30</v>
      </c>
      <c r="S6330">
        <v>0</v>
      </c>
      <c r="T6330">
        <v>5</v>
      </c>
      <c r="U6330">
        <v>0</v>
      </c>
      <c r="V6330">
        <v>0</v>
      </c>
      <c r="W6330">
        <v>0</v>
      </c>
      <c r="X6330">
        <v>0</v>
      </c>
      <c r="Y6330">
        <v>5.5953048435741222</v>
      </c>
      <c r="Z6330">
        <v>17.734733489392035</v>
      </c>
      <c r="AA6330">
        <v>0</v>
      </c>
      <c r="AB6330">
        <v>3.7688684183958134</v>
      </c>
      <c r="AC6330">
        <v>0</v>
      </c>
      <c r="AD6330">
        <v>0</v>
      </c>
      <c r="AE6330">
        <v>27.098906751361973</v>
      </c>
    </row>
    <row r="6331" spans="1:31" x14ac:dyDescent="0.25">
      <c r="A6331">
        <v>1883573</v>
      </c>
      <c r="B6331">
        <v>1</v>
      </c>
      <c r="C6331" t="s">
        <v>80</v>
      </c>
      <c r="D6331" t="s">
        <v>104</v>
      </c>
      <c r="E6331" t="s">
        <v>222</v>
      </c>
      <c r="F6331" t="s">
        <v>17992</v>
      </c>
      <c r="G6331" t="s">
        <v>501</v>
      </c>
      <c r="H6331" t="s">
        <v>143</v>
      </c>
      <c r="I6331" t="s">
        <v>135</v>
      </c>
      <c r="J6331" t="s">
        <v>136</v>
      </c>
      <c r="K6331" t="s">
        <v>137</v>
      </c>
      <c r="L6331" t="s">
        <v>17993</v>
      </c>
      <c r="M6331" t="s">
        <v>17994</v>
      </c>
      <c r="N6331">
        <v>9.1119444440000006</v>
      </c>
      <c r="O6331">
        <v>0</v>
      </c>
      <c r="P6331">
        <v>47</v>
      </c>
      <c r="Q6331">
        <v>0</v>
      </c>
      <c r="R6331">
        <v>0</v>
      </c>
      <c r="S6331">
        <v>0</v>
      </c>
      <c r="T6331">
        <v>2</v>
      </c>
      <c r="U6331">
        <v>0</v>
      </c>
      <c r="V6331">
        <v>0</v>
      </c>
      <c r="W6331">
        <v>0</v>
      </c>
      <c r="X6331">
        <v>97.100284689185472</v>
      </c>
      <c r="Y6331">
        <v>0</v>
      </c>
      <c r="Z6331">
        <v>0</v>
      </c>
      <c r="AA6331">
        <v>0</v>
      </c>
      <c r="AB6331">
        <v>2.1065785741559164</v>
      </c>
      <c r="AC6331">
        <v>0</v>
      </c>
      <c r="AD6331">
        <v>0</v>
      </c>
      <c r="AE6331">
        <v>99.20686326334139</v>
      </c>
    </row>
    <row r="6332" spans="1:31" x14ac:dyDescent="0.25">
      <c r="A6332">
        <v>1883882</v>
      </c>
      <c r="B6332">
        <v>1</v>
      </c>
      <c r="C6332" t="s">
        <v>80</v>
      </c>
      <c r="D6332" t="s">
        <v>84</v>
      </c>
      <c r="E6332" t="s">
        <v>146</v>
      </c>
      <c r="F6332" t="s">
        <v>17995</v>
      </c>
      <c r="G6332" t="s">
        <v>148</v>
      </c>
      <c r="H6332" t="s">
        <v>143</v>
      </c>
      <c r="I6332" t="s">
        <v>135</v>
      </c>
      <c r="J6332" t="s">
        <v>136</v>
      </c>
      <c r="K6332" t="s">
        <v>137</v>
      </c>
      <c r="L6332" t="s">
        <v>17996</v>
      </c>
      <c r="M6332" t="s">
        <v>17997</v>
      </c>
      <c r="N6332">
        <v>1.6597222220000001</v>
      </c>
      <c r="O6332">
        <v>0</v>
      </c>
      <c r="P6332">
        <v>92</v>
      </c>
      <c r="Q6332">
        <v>0</v>
      </c>
      <c r="R6332">
        <v>0</v>
      </c>
      <c r="S6332">
        <v>0</v>
      </c>
      <c r="T6332">
        <v>21</v>
      </c>
      <c r="U6332">
        <v>0</v>
      </c>
      <c r="V6332">
        <v>0</v>
      </c>
      <c r="W6332">
        <v>0</v>
      </c>
      <c r="X6332">
        <v>56.767325874982859</v>
      </c>
      <c r="Y6332">
        <v>0</v>
      </c>
      <c r="Z6332">
        <v>0</v>
      </c>
      <c r="AA6332">
        <v>0</v>
      </c>
      <c r="AB6332">
        <v>51.728577595411991</v>
      </c>
      <c r="AC6332">
        <v>0</v>
      </c>
      <c r="AD6332">
        <v>0</v>
      </c>
      <c r="AE6332">
        <v>108.49590347039485</v>
      </c>
    </row>
    <row r="6333" spans="1:31" x14ac:dyDescent="0.25">
      <c r="A6333">
        <v>1883550</v>
      </c>
      <c r="B6333">
        <v>1</v>
      </c>
      <c r="C6333" t="s">
        <v>81</v>
      </c>
      <c r="D6333" t="s">
        <v>122</v>
      </c>
      <c r="E6333" t="s">
        <v>210</v>
      </c>
      <c r="F6333" t="s">
        <v>17998</v>
      </c>
      <c r="G6333" t="s">
        <v>133</v>
      </c>
      <c r="H6333" t="s">
        <v>134</v>
      </c>
      <c r="I6333" t="s">
        <v>135</v>
      </c>
      <c r="J6333" t="s">
        <v>136</v>
      </c>
      <c r="K6333" t="s">
        <v>137</v>
      </c>
      <c r="L6333" t="s">
        <v>17999</v>
      </c>
      <c r="M6333" t="s">
        <v>18000</v>
      </c>
      <c r="N6333">
        <v>0.31305555499999999</v>
      </c>
      <c r="O6333">
        <v>0</v>
      </c>
      <c r="P6333">
        <v>3800</v>
      </c>
      <c r="Q6333">
        <v>0</v>
      </c>
      <c r="R6333">
        <v>1</v>
      </c>
      <c r="S6333">
        <v>0</v>
      </c>
      <c r="T6333">
        <v>242</v>
      </c>
      <c r="U6333">
        <v>0</v>
      </c>
      <c r="V6333">
        <v>0</v>
      </c>
      <c r="W6333">
        <v>0</v>
      </c>
      <c r="X6333">
        <v>239.49726472062841</v>
      </c>
      <c r="Y6333">
        <v>0</v>
      </c>
      <c r="Z6333">
        <v>2.6965015966509447E-2</v>
      </c>
      <c r="AA6333">
        <v>0</v>
      </c>
      <c r="AB6333">
        <v>90.115837523457159</v>
      </c>
      <c r="AC6333">
        <v>0</v>
      </c>
      <c r="AD6333">
        <v>0</v>
      </c>
      <c r="AE6333">
        <v>329.64006726005209</v>
      </c>
    </row>
    <row r="6334" spans="1:31" x14ac:dyDescent="0.25">
      <c r="A6334">
        <v>1883218</v>
      </c>
      <c r="B6334">
        <v>1</v>
      </c>
      <c r="C6334" t="s">
        <v>80</v>
      </c>
      <c r="D6334" t="s">
        <v>107</v>
      </c>
      <c r="E6334" t="s">
        <v>158</v>
      </c>
      <c r="F6334" t="s">
        <v>18001</v>
      </c>
      <c r="G6334" t="s">
        <v>508</v>
      </c>
      <c r="H6334" t="s">
        <v>134</v>
      </c>
      <c r="I6334" t="s">
        <v>135</v>
      </c>
      <c r="J6334" t="s">
        <v>136</v>
      </c>
      <c r="K6334" t="s">
        <v>137</v>
      </c>
      <c r="L6334" t="s">
        <v>18002</v>
      </c>
      <c r="M6334" t="s">
        <v>18003</v>
      </c>
      <c r="N6334">
        <v>2.9550000000000001</v>
      </c>
      <c r="O6334">
        <v>0</v>
      </c>
      <c r="P6334">
        <v>197</v>
      </c>
      <c r="Q6334">
        <v>0</v>
      </c>
      <c r="R6334">
        <v>0</v>
      </c>
      <c r="S6334">
        <v>0</v>
      </c>
      <c r="T6334">
        <v>12</v>
      </c>
      <c r="U6334">
        <v>0</v>
      </c>
      <c r="V6334">
        <v>0</v>
      </c>
      <c r="W6334">
        <v>0</v>
      </c>
      <c r="X6334">
        <v>165.42299271887825</v>
      </c>
      <c r="Y6334">
        <v>0</v>
      </c>
      <c r="Z6334">
        <v>0</v>
      </c>
      <c r="AA6334">
        <v>0</v>
      </c>
      <c r="AB6334">
        <v>34.642296688512253</v>
      </c>
      <c r="AC6334">
        <v>0</v>
      </c>
      <c r="AD6334">
        <v>0</v>
      </c>
      <c r="AE6334">
        <v>200.06528940739051</v>
      </c>
    </row>
    <row r="6335" spans="1:31" x14ac:dyDescent="0.25">
      <c r="A6335">
        <v>1883859</v>
      </c>
      <c r="B6335">
        <v>1</v>
      </c>
      <c r="C6335" t="s">
        <v>80</v>
      </c>
      <c r="D6335" t="s">
        <v>100</v>
      </c>
      <c r="E6335" t="s">
        <v>146</v>
      </c>
      <c r="F6335" t="s">
        <v>18004</v>
      </c>
      <c r="G6335" t="s">
        <v>148</v>
      </c>
      <c r="H6335" t="s">
        <v>143</v>
      </c>
      <c r="I6335" t="s">
        <v>135</v>
      </c>
      <c r="J6335" t="s">
        <v>136</v>
      </c>
      <c r="K6335" t="s">
        <v>137</v>
      </c>
      <c r="L6335" t="s">
        <v>18005</v>
      </c>
      <c r="M6335" t="s">
        <v>18006</v>
      </c>
      <c r="N6335">
        <v>0.461388888</v>
      </c>
      <c r="O6335">
        <v>0</v>
      </c>
      <c r="P6335">
        <v>84</v>
      </c>
      <c r="Q6335">
        <v>0</v>
      </c>
      <c r="R6335">
        <v>2</v>
      </c>
      <c r="S6335">
        <v>0</v>
      </c>
      <c r="T6335">
        <v>8</v>
      </c>
      <c r="U6335">
        <v>0</v>
      </c>
      <c r="V6335">
        <v>1</v>
      </c>
      <c r="W6335">
        <v>0</v>
      </c>
      <c r="X6335">
        <v>10.944144139603511</v>
      </c>
      <c r="Y6335">
        <v>0</v>
      </c>
      <c r="Z6335">
        <v>0.39874162330193136</v>
      </c>
      <c r="AA6335">
        <v>0</v>
      </c>
      <c r="AB6335">
        <v>15.874982487130387</v>
      </c>
      <c r="AC6335">
        <v>0</v>
      </c>
      <c r="AD6335">
        <v>12.20489830156091</v>
      </c>
      <c r="AE6335">
        <v>39.422766551596737</v>
      </c>
    </row>
    <row r="6336" spans="1:31" x14ac:dyDescent="0.25">
      <c r="A6336">
        <v>1883527</v>
      </c>
      <c r="B6336">
        <v>1</v>
      </c>
      <c r="C6336" t="s">
        <v>80</v>
      </c>
      <c r="D6336" t="s">
        <v>95</v>
      </c>
      <c r="E6336" t="s">
        <v>222</v>
      </c>
      <c r="F6336" t="s">
        <v>18007</v>
      </c>
      <c r="G6336" t="s">
        <v>663</v>
      </c>
      <c r="H6336" t="s">
        <v>143</v>
      </c>
      <c r="I6336" t="s">
        <v>135</v>
      </c>
      <c r="J6336" t="s">
        <v>136</v>
      </c>
      <c r="K6336" t="s">
        <v>137</v>
      </c>
      <c r="L6336" t="s">
        <v>18008</v>
      </c>
      <c r="M6336" t="s">
        <v>18009</v>
      </c>
      <c r="N6336">
        <v>0.53305555500000001</v>
      </c>
      <c r="O6336">
        <v>0</v>
      </c>
      <c r="P6336">
        <v>31</v>
      </c>
      <c r="Q6336">
        <v>0</v>
      </c>
      <c r="R6336">
        <v>0</v>
      </c>
      <c r="S6336">
        <v>0</v>
      </c>
      <c r="T6336">
        <v>37</v>
      </c>
      <c r="U6336">
        <v>0</v>
      </c>
      <c r="V6336">
        <v>0</v>
      </c>
      <c r="W6336">
        <v>0</v>
      </c>
      <c r="X6336">
        <v>2.9163025960671272</v>
      </c>
      <c r="Y6336">
        <v>0</v>
      </c>
      <c r="Z6336">
        <v>0</v>
      </c>
      <c r="AA6336">
        <v>0</v>
      </c>
      <c r="AB6336">
        <v>22.052503498908571</v>
      </c>
      <c r="AC6336">
        <v>0</v>
      </c>
      <c r="AD6336">
        <v>0</v>
      </c>
      <c r="AE6336">
        <v>24.968806094975697</v>
      </c>
    </row>
    <row r="6337" spans="1:31" x14ac:dyDescent="0.25">
      <c r="A6337">
        <v>1883172</v>
      </c>
      <c r="B6337">
        <v>1</v>
      </c>
      <c r="C6337" t="s">
        <v>80</v>
      </c>
      <c r="D6337" t="s">
        <v>100</v>
      </c>
      <c r="E6337" t="s">
        <v>158</v>
      </c>
      <c r="F6337" t="s">
        <v>18010</v>
      </c>
      <c r="G6337" t="s">
        <v>133</v>
      </c>
      <c r="H6337" t="s">
        <v>134</v>
      </c>
      <c r="I6337" t="s">
        <v>135</v>
      </c>
      <c r="J6337" t="s">
        <v>136</v>
      </c>
      <c r="K6337" t="s">
        <v>137</v>
      </c>
      <c r="L6337" t="s">
        <v>18011</v>
      </c>
      <c r="M6337" t="s">
        <v>18012</v>
      </c>
      <c r="N6337">
        <v>0.82972222200000001</v>
      </c>
      <c r="O6337">
        <v>0</v>
      </c>
      <c r="P6337">
        <v>718</v>
      </c>
      <c r="Q6337">
        <v>0</v>
      </c>
      <c r="R6337">
        <v>0</v>
      </c>
      <c r="S6337">
        <v>3</v>
      </c>
      <c r="T6337">
        <v>12</v>
      </c>
      <c r="U6337">
        <v>0</v>
      </c>
      <c r="V6337">
        <v>0</v>
      </c>
      <c r="W6337">
        <v>0</v>
      </c>
      <c r="X6337">
        <v>95.799504919488285</v>
      </c>
      <c r="Y6337">
        <v>0</v>
      </c>
      <c r="Z6337">
        <v>0</v>
      </c>
      <c r="AA6337">
        <v>36.257304994892309</v>
      </c>
      <c r="AB6337">
        <v>13.575554286242497</v>
      </c>
      <c r="AC6337">
        <v>0</v>
      </c>
      <c r="AD6337">
        <v>0</v>
      </c>
      <c r="AE6337">
        <v>145.6323642006231</v>
      </c>
    </row>
    <row r="6338" spans="1:31" x14ac:dyDescent="0.25">
      <c r="A6338">
        <v>1883427</v>
      </c>
      <c r="B6338">
        <v>1</v>
      </c>
      <c r="C6338" t="s">
        <v>80</v>
      </c>
      <c r="D6338" t="s">
        <v>82</v>
      </c>
      <c r="E6338" t="s">
        <v>222</v>
      </c>
      <c r="F6338" t="s">
        <v>17290</v>
      </c>
      <c r="G6338" t="s">
        <v>501</v>
      </c>
      <c r="H6338" t="s">
        <v>143</v>
      </c>
      <c r="I6338" t="s">
        <v>135</v>
      </c>
      <c r="J6338" t="s">
        <v>136</v>
      </c>
      <c r="K6338" t="s">
        <v>137</v>
      </c>
      <c r="L6338" t="s">
        <v>18013</v>
      </c>
      <c r="M6338" t="s">
        <v>18014</v>
      </c>
      <c r="N6338">
        <v>5.7461111110000003</v>
      </c>
      <c r="O6338">
        <v>0</v>
      </c>
      <c r="P6338">
        <v>0</v>
      </c>
      <c r="Q6338">
        <v>0</v>
      </c>
      <c r="R6338">
        <v>0</v>
      </c>
      <c r="S6338">
        <v>0</v>
      </c>
      <c r="T6338">
        <v>26</v>
      </c>
      <c r="U6338">
        <v>0</v>
      </c>
      <c r="V6338">
        <v>0</v>
      </c>
      <c r="W6338">
        <v>0</v>
      </c>
      <c r="X6338">
        <v>0</v>
      </c>
      <c r="Y6338">
        <v>0</v>
      </c>
      <c r="Z6338">
        <v>0</v>
      </c>
      <c r="AA6338">
        <v>0</v>
      </c>
      <c r="AB6338">
        <v>236.01495244172088</v>
      </c>
      <c r="AC6338">
        <v>0</v>
      </c>
      <c r="AD6338">
        <v>0</v>
      </c>
      <c r="AE6338">
        <v>236.01495244172088</v>
      </c>
    </row>
    <row r="6339" spans="1:31" x14ac:dyDescent="0.25">
      <c r="A6339">
        <v>1883696</v>
      </c>
      <c r="B6339">
        <v>1</v>
      </c>
      <c r="C6339" t="s">
        <v>81</v>
      </c>
      <c r="D6339" t="s">
        <v>127</v>
      </c>
      <c r="E6339" t="s">
        <v>169</v>
      </c>
      <c r="F6339" t="s">
        <v>18015</v>
      </c>
      <c r="G6339" t="s">
        <v>183</v>
      </c>
      <c r="H6339" t="s">
        <v>143</v>
      </c>
      <c r="I6339" t="s">
        <v>135</v>
      </c>
      <c r="J6339" t="s">
        <v>136</v>
      </c>
      <c r="K6339" t="s">
        <v>137</v>
      </c>
      <c r="L6339" t="s">
        <v>18016</v>
      </c>
      <c r="M6339" t="s">
        <v>18017</v>
      </c>
      <c r="N6339">
        <v>0.86027777699999997</v>
      </c>
      <c r="O6339">
        <v>0</v>
      </c>
      <c r="P6339">
        <v>85</v>
      </c>
      <c r="Q6339">
        <v>0</v>
      </c>
      <c r="R6339">
        <v>4</v>
      </c>
      <c r="S6339">
        <v>0</v>
      </c>
      <c r="T6339">
        <v>14</v>
      </c>
      <c r="U6339">
        <v>0</v>
      </c>
      <c r="V6339">
        <v>0</v>
      </c>
      <c r="W6339">
        <v>0</v>
      </c>
      <c r="X6339">
        <v>16.690898618190371</v>
      </c>
      <c r="Y6339">
        <v>0</v>
      </c>
      <c r="Z6339">
        <v>3.4414352599103015</v>
      </c>
      <c r="AA6339">
        <v>0</v>
      </c>
      <c r="AB6339">
        <v>13.54439018127767</v>
      </c>
      <c r="AC6339">
        <v>0</v>
      </c>
      <c r="AD6339">
        <v>0</v>
      </c>
      <c r="AE6339">
        <v>33.676724059378344</v>
      </c>
    </row>
    <row r="6340" spans="1:31" x14ac:dyDescent="0.25">
      <c r="A6340">
        <v>1883719</v>
      </c>
      <c r="B6340">
        <v>1</v>
      </c>
      <c r="C6340" t="s">
        <v>81</v>
      </c>
      <c r="D6340" t="s">
        <v>112</v>
      </c>
      <c r="E6340" t="s">
        <v>169</v>
      </c>
      <c r="F6340" t="s">
        <v>952</v>
      </c>
      <c r="G6340" t="s">
        <v>183</v>
      </c>
      <c r="H6340" t="s">
        <v>143</v>
      </c>
      <c r="I6340" t="s">
        <v>135</v>
      </c>
      <c r="J6340" t="s">
        <v>136</v>
      </c>
      <c r="K6340" t="s">
        <v>137</v>
      </c>
      <c r="L6340" t="s">
        <v>18018</v>
      </c>
      <c r="M6340" t="s">
        <v>18019</v>
      </c>
      <c r="N6340">
        <v>3.5249999999999999</v>
      </c>
      <c r="O6340">
        <v>0</v>
      </c>
      <c r="P6340">
        <v>79</v>
      </c>
      <c r="Q6340">
        <v>0</v>
      </c>
      <c r="R6340">
        <v>21</v>
      </c>
      <c r="S6340">
        <v>0</v>
      </c>
      <c r="T6340">
        <v>8</v>
      </c>
      <c r="U6340">
        <v>0</v>
      </c>
      <c r="V6340">
        <v>0</v>
      </c>
      <c r="W6340">
        <v>0</v>
      </c>
      <c r="X6340">
        <v>60.310840045165051</v>
      </c>
      <c r="Y6340">
        <v>0</v>
      </c>
      <c r="Z6340">
        <v>79.82295949999974</v>
      </c>
      <c r="AA6340">
        <v>0</v>
      </c>
      <c r="AB6340">
        <v>11.542558665667903</v>
      </c>
      <c r="AC6340">
        <v>0</v>
      </c>
      <c r="AD6340">
        <v>0</v>
      </c>
      <c r="AE6340">
        <v>151.67635821083269</v>
      </c>
    </row>
    <row r="6341" spans="1:31" x14ac:dyDescent="0.25">
      <c r="A6341">
        <v>1883235</v>
      </c>
      <c r="B6341">
        <v>1</v>
      </c>
      <c r="C6341" t="s">
        <v>80</v>
      </c>
      <c r="D6341" t="s">
        <v>82</v>
      </c>
      <c r="E6341" t="s">
        <v>222</v>
      </c>
      <c r="F6341" t="s">
        <v>17290</v>
      </c>
      <c r="G6341" t="s">
        <v>148</v>
      </c>
      <c r="H6341" t="s">
        <v>143</v>
      </c>
      <c r="I6341" t="s">
        <v>135</v>
      </c>
      <c r="J6341" t="s">
        <v>136</v>
      </c>
      <c r="K6341" t="s">
        <v>137</v>
      </c>
      <c r="L6341" t="s">
        <v>18020</v>
      </c>
      <c r="M6341" t="s">
        <v>18021</v>
      </c>
      <c r="N6341">
        <v>0.946944444</v>
      </c>
      <c r="O6341">
        <v>0</v>
      </c>
      <c r="P6341">
        <v>0</v>
      </c>
      <c r="Q6341">
        <v>0</v>
      </c>
      <c r="R6341">
        <v>0</v>
      </c>
      <c r="S6341">
        <v>0</v>
      </c>
      <c r="T6341">
        <v>26</v>
      </c>
      <c r="U6341">
        <v>0</v>
      </c>
      <c r="V6341">
        <v>0</v>
      </c>
      <c r="W6341">
        <v>0</v>
      </c>
      <c r="X6341">
        <v>0</v>
      </c>
      <c r="Y6341">
        <v>0</v>
      </c>
      <c r="Z6341">
        <v>0</v>
      </c>
      <c r="AA6341">
        <v>0</v>
      </c>
      <c r="AB6341">
        <v>35.93480186755076</v>
      </c>
      <c r="AC6341">
        <v>0</v>
      </c>
      <c r="AD6341">
        <v>0</v>
      </c>
      <c r="AE6341">
        <v>35.93480186755076</v>
      </c>
    </row>
    <row r="6342" spans="1:31" x14ac:dyDescent="0.25">
      <c r="A6342">
        <v>1883673</v>
      </c>
      <c r="B6342">
        <v>1</v>
      </c>
      <c r="C6342" t="s">
        <v>81</v>
      </c>
      <c r="D6342" t="s">
        <v>113</v>
      </c>
      <c r="E6342" t="s">
        <v>146</v>
      </c>
      <c r="F6342" t="s">
        <v>18022</v>
      </c>
      <c r="G6342" t="s">
        <v>148</v>
      </c>
      <c r="H6342" t="s">
        <v>143</v>
      </c>
      <c r="I6342" t="s">
        <v>135</v>
      </c>
      <c r="J6342" t="s">
        <v>136</v>
      </c>
      <c r="K6342" t="s">
        <v>137</v>
      </c>
      <c r="L6342" t="s">
        <v>18023</v>
      </c>
      <c r="M6342" t="s">
        <v>18024</v>
      </c>
      <c r="N6342">
        <v>5.3938888880000002</v>
      </c>
      <c r="O6342">
        <v>0</v>
      </c>
      <c r="P6342">
        <v>170</v>
      </c>
      <c r="Q6342">
        <v>0</v>
      </c>
      <c r="R6342">
        <v>2</v>
      </c>
      <c r="S6342">
        <v>0</v>
      </c>
      <c r="T6342">
        <v>16</v>
      </c>
      <c r="U6342">
        <v>0</v>
      </c>
      <c r="V6342">
        <v>0</v>
      </c>
      <c r="W6342">
        <v>0</v>
      </c>
      <c r="X6342">
        <v>346.05328683592506</v>
      </c>
      <c r="Y6342">
        <v>0</v>
      </c>
      <c r="Z6342">
        <v>74.204702821592448</v>
      </c>
      <c r="AA6342">
        <v>0</v>
      </c>
      <c r="AB6342">
        <v>53.76030110676534</v>
      </c>
      <c r="AC6342">
        <v>0</v>
      </c>
      <c r="AD6342">
        <v>0</v>
      </c>
      <c r="AE6342">
        <v>474.01829076428282</v>
      </c>
    </row>
    <row r="6343" spans="1:31" x14ac:dyDescent="0.25">
      <c r="A6343">
        <v>1883922</v>
      </c>
      <c r="B6343">
        <v>1</v>
      </c>
      <c r="C6343" t="s">
        <v>81</v>
      </c>
      <c r="D6343" t="s">
        <v>118</v>
      </c>
      <c r="E6343" t="s">
        <v>146</v>
      </c>
      <c r="F6343" t="s">
        <v>18025</v>
      </c>
      <c r="G6343" t="s">
        <v>148</v>
      </c>
      <c r="H6343" t="s">
        <v>143</v>
      </c>
      <c r="I6343" t="s">
        <v>135</v>
      </c>
      <c r="J6343" t="s">
        <v>136</v>
      </c>
      <c r="K6343" t="s">
        <v>137</v>
      </c>
      <c r="L6343" t="s">
        <v>18026</v>
      </c>
      <c r="M6343" t="s">
        <v>18027</v>
      </c>
      <c r="N6343">
        <v>2.227222222</v>
      </c>
      <c r="O6343">
        <v>0</v>
      </c>
      <c r="P6343">
        <v>68</v>
      </c>
      <c r="Q6343">
        <v>0</v>
      </c>
      <c r="R6343">
        <v>2</v>
      </c>
      <c r="S6343">
        <v>0</v>
      </c>
      <c r="T6343">
        <v>4</v>
      </c>
      <c r="U6343">
        <v>0</v>
      </c>
      <c r="V6343">
        <v>0</v>
      </c>
      <c r="W6343">
        <v>0</v>
      </c>
      <c r="X6343">
        <v>29.653152130406252</v>
      </c>
      <c r="Y6343">
        <v>0</v>
      </c>
      <c r="Z6343">
        <v>11.838548258340953</v>
      </c>
      <c r="AA6343">
        <v>0</v>
      </c>
      <c r="AB6343">
        <v>2.0404672801433823</v>
      </c>
      <c r="AC6343">
        <v>0</v>
      </c>
      <c r="AD6343">
        <v>0</v>
      </c>
      <c r="AE6343">
        <v>43.532167668890587</v>
      </c>
    </row>
    <row r="6344" spans="1:31" x14ac:dyDescent="0.25">
      <c r="A6344">
        <v>1883590</v>
      </c>
      <c r="B6344">
        <v>1</v>
      </c>
      <c r="C6344" t="s">
        <v>80</v>
      </c>
      <c r="D6344" t="s">
        <v>91</v>
      </c>
      <c r="E6344" t="s">
        <v>158</v>
      </c>
      <c r="F6344" t="s">
        <v>18028</v>
      </c>
      <c r="G6344" t="s">
        <v>508</v>
      </c>
      <c r="H6344" t="s">
        <v>134</v>
      </c>
      <c r="I6344" t="s">
        <v>135</v>
      </c>
      <c r="J6344" t="s">
        <v>136</v>
      </c>
      <c r="K6344" t="s">
        <v>137</v>
      </c>
      <c r="L6344" t="s">
        <v>18029</v>
      </c>
      <c r="M6344" t="s">
        <v>18030</v>
      </c>
      <c r="N6344">
        <v>1.6716666659999999</v>
      </c>
      <c r="O6344">
        <v>0</v>
      </c>
      <c r="P6344">
        <v>0</v>
      </c>
      <c r="Q6344">
        <v>0</v>
      </c>
      <c r="R6344">
        <v>0</v>
      </c>
      <c r="S6344">
        <v>0</v>
      </c>
      <c r="T6344">
        <v>1</v>
      </c>
      <c r="U6344">
        <v>0</v>
      </c>
      <c r="V6344">
        <v>0</v>
      </c>
      <c r="W6344">
        <v>0</v>
      </c>
      <c r="X6344">
        <v>0</v>
      </c>
      <c r="Y6344">
        <v>0</v>
      </c>
      <c r="Z6344">
        <v>0</v>
      </c>
      <c r="AA6344">
        <v>0</v>
      </c>
      <c r="AB6344">
        <v>62.344542538430268</v>
      </c>
      <c r="AC6344">
        <v>0</v>
      </c>
      <c r="AD6344">
        <v>0</v>
      </c>
      <c r="AE6344">
        <v>62.344542538430268</v>
      </c>
    </row>
    <row r="6345" spans="1:31" x14ac:dyDescent="0.25">
      <c r="A6345">
        <v>1883487</v>
      </c>
      <c r="B6345">
        <v>1</v>
      </c>
      <c r="C6345" t="s">
        <v>81</v>
      </c>
      <c r="D6345" t="s">
        <v>118</v>
      </c>
      <c r="E6345" t="s">
        <v>140</v>
      </c>
      <c r="F6345" t="s">
        <v>18031</v>
      </c>
      <c r="G6345" t="s">
        <v>163</v>
      </c>
      <c r="H6345" t="s">
        <v>143</v>
      </c>
      <c r="I6345" t="s">
        <v>135</v>
      </c>
      <c r="J6345" t="s">
        <v>136</v>
      </c>
      <c r="K6345" t="s">
        <v>137</v>
      </c>
      <c r="L6345" t="s">
        <v>18032</v>
      </c>
      <c r="M6345" t="s">
        <v>18033</v>
      </c>
      <c r="N6345">
        <v>1.305555555</v>
      </c>
      <c r="O6345">
        <v>0</v>
      </c>
      <c r="P6345">
        <v>1</v>
      </c>
      <c r="Q6345">
        <v>0</v>
      </c>
      <c r="R6345">
        <v>0</v>
      </c>
      <c r="S6345">
        <v>0</v>
      </c>
      <c r="T6345">
        <v>0</v>
      </c>
      <c r="U6345">
        <v>0</v>
      </c>
      <c r="V6345">
        <v>0</v>
      </c>
      <c r="W6345">
        <v>0</v>
      </c>
      <c r="X6345">
        <v>0.25805005874591669</v>
      </c>
      <c r="Y6345">
        <v>0</v>
      </c>
      <c r="Z6345">
        <v>0</v>
      </c>
      <c r="AA6345">
        <v>0</v>
      </c>
      <c r="AB6345">
        <v>0</v>
      </c>
      <c r="AC6345">
        <v>0</v>
      </c>
      <c r="AD6345">
        <v>0</v>
      </c>
      <c r="AE6345">
        <v>0.25805005874591669</v>
      </c>
    </row>
    <row r="6346" spans="1:31" x14ac:dyDescent="0.25">
      <c r="A6346">
        <v>1883636</v>
      </c>
      <c r="B6346">
        <v>1</v>
      </c>
      <c r="C6346" t="s">
        <v>80</v>
      </c>
      <c r="D6346" t="s">
        <v>105</v>
      </c>
      <c r="E6346" t="s">
        <v>146</v>
      </c>
      <c r="F6346" t="s">
        <v>18034</v>
      </c>
      <c r="G6346" t="s">
        <v>148</v>
      </c>
      <c r="H6346" t="s">
        <v>143</v>
      </c>
      <c r="I6346" t="s">
        <v>135</v>
      </c>
      <c r="J6346" t="s">
        <v>136</v>
      </c>
      <c r="K6346" t="s">
        <v>137</v>
      </c>
      <c r="L6346" t="s">
        <v>18035</v>
      </c>
      <c r="M6346" t="s">
        <v>18036</v>
      </c>
      <c r="N6346">
        <v>0.97861111099999998</v>
      </c>
      <c r="O6346">
        <v>0</v>
      </c>
      <c r="P6346">
        <v>86</v>
      </c>
      <c r="Q6346">
        <v>0</v>
      </c>
      <c r="R6346">
        <v>26</v>
      </c>
      <c r="S6346">
        <v>0</v>
      </c>
      <c r="T6346">
        <v>4</v>
      </c>
      <c r="U6346">
        <v>0</v>
      </c>
      <c r="V6346">
        <v>0</v>
      </c>
      <c r="W6346">
        <v>0</v>
      </c>
      <c r="X6346">
        <v>26.790634199417532</v>
      </c>
      <c r="Y6346">
        <v>0</v>
      </c>
      <c r="Z6346">
        <v>11.987721821915697</v>
      </c>
      <c r="AA6346">
        <v>0</v>
      </c>
      <c r="AB6346">
        <v>4.8512421374232595</v>
      </c>
      <c r="AC6346">
        <v>0</v>
      </c>
      <c r="AD6346">
        <v>0</v>
      </c>
      <c r="AE6346">
        <v>43.629598158756494</v>
      </c>
    </row>
    <row r="6347" spans="1:31" x14ac:dyDescent="0.25">
      <c r="A6347">
        <v>1883822</v>
      </c>
      <c r="B6347">
        <v>1</v>
      </c>
      <c r="C6347" t="s">
        <v>80</v>
      </c>
      <c r="D6347" t="s">
        <v>93</v>
      </c>
      <c r="E6347" t="s">
        <v>210</v>
      </c>
      <c r="F6347" t="s">
        <v>9996</v>
      </c>
      <c r="G6347" t="s">
        <v>133</v>
      </c>
      <c r="H6347" t="s">
        <v>134</v>
      </c>
      <c r="I6347" t="s">
        <v>135</v>
      </c>
      <c r="J6347" t="s">
        <v>136</v>
      </c>
      <c r="K6347" t="s">
        <v>137</v>
      </c>
      <c r="L6347" t="s">
        <v>17627</v>
      </c>
      <c r="M6347" t="s">
        <v>18037</v>
      </c>
      <c r="N6347">
        <v>0.54944444400000003</v>
      </c>
      <c r="O6347">
        <v>0</v>
      </c>
      <c r="P6347">
        <v>571</v>
      </c>
      <c r="Q6347">
        <v>12</v>
      </c>
      <c r="R6347">
        <v>95</v>
      </c>
      <c r="S6347">
        <v>5</v>
      </c>
      <c r="T6347">
        <v>118</v>
      </c>
      <c r="U6347">
        <v>0</v>
      </c>
      <c r="V6347">
        <v>1</v>
      </c>
      <c r="W6347">
        <v>0</v>
      </c>
      <c r="X6347">
        <v>49.330662723740424</v>
      </c>
      <c r="Y6347">
        <v>59.555441447369525</v>
      </c>
      <c r="Z6347">
        <v>101.55476621193408</v>
      </c>
      <c r="AA6347">
        <v>57.633053986386862</v>
      </c>
      <c r="AB6347">
        <v>59.015385306149305</v>
      </c>
      <c r="AC6347">
        <v>0</v>
      </c>
      <c r="AD6347">
        <v>3.6178456109623172</v>
      </c>
      <c r="AE6347">
        <v>330.7071552865425</v>
      </c>
    </row>
    <row r="6348" spans="1:31" x14ac:dyDescent="0.25">
      <c r="A6348">
        <v>1883490</v>
      </c>
      <c r="B6348">
        <v>1</v>
      </c>
      <c r="C6348" t="s">
        <v>81</v>
      </c>
      <c r="D6348" t="s">
        <v>128</v>
      </c>
      <c r="E6348" t="s">
        <v>131</v>
      </c>
      <c r="F6348" t="s">
        <v>336</v>
      </c>
      <c r="G6348" t="s">
        <v>133</v>
      </c>
      <c r="H6348" t="s">
        <v>134</v>
      </c>
      <c r="I6348" t="s">
        <v>135</v>
      </c>
      <c r="J6348" t="s">
        <v>136</v>
      </c>
      <c r="K6348" t="s">
        <v>137</v>
      </c>
      <c r="L6348" t="s">
        <v>18038</v>
      </c>
      <c r="M6348" t="s">
        <v>18039</v>
      </c>
      <c r="N6348">
        <v>0.332777777</v>
      </c>
      <c r="O6348">
        <v>0</v>
      </c>
      <c r="P6348">
        <v>1148</v>
      </c>
      <c r="Q6348">
        <v>4</v>
      </c>
      <c r="R6348">
        <v>1</v>
      </c>
      <c r="S6348">
        <v>3</v>
      </c>
      <c r="T6348">
        <v>79</v>
      </c>
      <c r="U6348">
        <v>0</v>
      </c>
      <c r="V6348">
        <v>0</v>
      </c>
      <c r="W6348">
        <v>0</v>
      </c>
      <c r="X6348">
        <v>47.213343952263195</v>
      </c>
      <c r="Y6348">
        <v>4.8642862239379072</v>
      </c>
      <c r="Z6348">
        <v>1.8727687384986112E-2</v>
      </c>
      <c r="AA6348">
        <v>14.815919398751356</v>
      </c>
      <c r="AB6348">
        <v>7.6463189217510585</v>
      </c>
      <c r="AC6348">
        <v>0</v>
      </c>
      <c r="AD6348">
        <v>0</v>
      </c>
      <c r="AE6348">
        <v>74.558596184088515</v>
      </c>
    </row>
    <row r="6349" spans="1:31" x14ac:dyDescent="0.25">
      <c r="A6349">
        <v>1883112</v>
      </c>
      <c r="B6349">
        <v>1</v>
      </c>
      <c r="C6349" t="s">
        <v>80</v>
      </c>
      <c r="D6349" t="s">
        <v>85</v>
      </c>
      <c r="E6349" t="s">
        <v>140</v>
      </c>
      <c r="F6349" t="s">
        <v>18040</v>
      </c>
      <c r="G6349" t="s">
        <v>207</v>
      </c>
      <c r="H6349" t="s">
        <v>143</v>
      </c>
      <c r="I6349" t="s">
        <v>135</v>
      </c>
      <c r="J6349" t="s">
        <v>136</v>
      </c>
      <c r="K6349" t="s">
        <v>137</v>
      </c>
      <c r="L6349" t="s">
        <v>18041</v>
      </c>
      <c r="M6349" t="s">
        <v>18042</v>
      </c>
      <c r="N6349">
        <v>1.8833333329999999</v>
      </c>
      <c r="O6349">
        <v>0</v>
      </c>
      <c r="P6349">
        <v>10</v>
      </c>
      <c r="Q6349">
        <v>0</v>
      </c>
      <c r="R6349">
        <v>0</v>
      </c>
      <c r="S6349">
        <v>0</v>
      </c>
      <c r="T6349">
        <v>1</v>
      </c>
      <c r="U6349">
        <v>0</v>
      </c>
      <c r="V6349">
        <v>0</v>
      </c>
      <c r="W6349">
        <v>0</v>
      </c>
      <c r="X6349">
        <v>5.4799864501855984</v>
      </c>
      <c r="Y6349">
        <v>0</v>
      </c>
      <c r="Z6349">
        <v>0</v>
      </c>
      <c r="AA6349">
        <v>0</v>
      </c>
      <c r="AB6349">
        <v>7.0084095186454171E-2</v>
      </c>
      <c r="AC6349">
        <v>0</v>
      </c>
      <c r="AD6349">
        <v>0</v>
      </c>
      <c r="AE6349">
        <v>5.5500705453720522</v>
      </c>
    </row>
    <row r="6350" spans="1:31" x14ac:dyDescent="0.25">
      <c r="A6350">
        <v>1883467</v>
      </c>
      <c r="B6350">
        <v>1</v>
      </c>
      <c r="C6350" t="s">
        <v>80</v>
      </c>
      <c r="D6350" t="s">
        <v>100</v>
      </c>
      <c r="E6350" t="s">
        <v>229</v>
      </c>
      <c r="F6350" t="s">
        <v>17829</v>
      </c>
      <c r="G6350" t="s">
        <v>17830</v>
      </c>
      <c r="H6350" t="s">
        <v>232</v>
      </c>
      <c r="I6350" t="s">
        <v>135</v>
      </c>
      <c r="J6350" t="s">
        <v>136</v>
      </c>
      <c r="K6350" t="s">
        <v>137</v>
      </c>
      <c r="L6350" t="s">
        <v>18043</v>
      </c>
      <c r="M6350" t="s">
        <v>18044</v>
      </c>
      <c r="N6350">
        <v>1.616666666</v>
      </c>
      <c r="O6350">
        <v>29</v>
      </c>
      <c r="P6350">
        <v>27225</v>
      </c>
      <c r="Q6350">
        <v>14</v>
      </c>
      <c r="R6350">
        <v>571</v>
      </c>
      <c r="S6350">
        <v>64</v>
      </c>
      <c r="T6350">
        <v>2203</v>
      </c>
      <c r="U6350">
        <v>8</v>
      </c>
      <c r="V6350">
        <v>2</v>
      </c>
      <c r="W6350">
        <v>1070.0809608179798</v>
      </c>
      <c r="X6350">
        <v>11150.890023955923</v>
      </c>
      <c r="Y6350">
        <v>216.04057533792749</v>
      </c>
      <c r="Z6350">
        <v>631.90476273041691</v>
      </c>
      <c r="AA6350">
        <v>5098.3693797245614</v>
      </c>
      <c r="AB6350">
        <v>5841.702289618881</v>
      </c>
      <c r="AC6350">
        <v>1688.902465191632</v>
      </c>
      <c r="AD6350">
        <v>53.152961873180395</v>
      </c>
      <c r="AE6350">
        <v>25751.043419250505</v>
      </c>
    </row>
    <row r="6351" spans="1:31" x14ac:dyDescent="0.25">
      <c r="A6351">
        <v>1883155</v>
      </c>
      <c r="B6351">
        <v>1</v>
      </c>
      <c r="C6351" t="s">
        <v>80</v>
      </c>
      <c r="D6351" t="s">
        <v>100</v>
      </c>
      <c r="E6351" t="s">
        <v>210</v>
      </c>
      <c r="F6351" t="s">
        <v>18045</v>
      </c>
      <c r="G6351" t="s">
        <v>133</v>
      </c>
      <c r="H6351" t="s">
        <v>134</v>
      </c>
      <c r="I6351" t="s">
        <v>135</v>
      </c>
      <c r="J6351" t="s">
        <v>136</v>
      </c>
      <c r="K6351" t="s">
        <v>137</v>
      </c>
      <c r="L6351" t="s">
        <v>18046</v>
      </c>
      <c r="M6351" t="s">
        <v>18047</v>
      </c>
      <c r="N6351">
        <v>0.8</v>
      </c>
      <c r="O6351">
        <v>20</v>
      </c>
      <c r="P6351">
        <v>3090</v>
      </c>
      <c r="Q6351">
        <v>4</v>
      </c>
      <c r="R6351">
        <v>83</v>
      </c>
      <c r="S6351">
        <v>21</v>
      </c>
      <c r="T6351">
        <v>210</v>
      </c>
      <c r="U6351">
        <v>4</v>
      </c>
      <c r="V6351">
        <v>1</v>
      </c>
      <c r="W6351">
        <v>250.51172775153591</v>
      </c>
      <c r="X6351">
        <v>448.26575109021172</v>
      </c>
      <c r="Y6351">
        <v>6.6972539634409003</v>
      </c>
      <c r="Z6351">
        <v>37.343224820304769</v>
      </c>
      <c r="AA6351">
        <v>85.165115979359783</v>
      </c>
      <c r="AB6351">
        <v>85.45140729328709</v>
      </c>
      <c r="AC6351">
        <v>253.45565171738698</v>
      </c>
      <c r="AD6351">
        <v>1.94941007817E-2</v>
      </c>
      <c r="AE6351">
        <v>1166.9096267163088</v>
      </c>
    </row>
    <row r="6352" spans="1:31" x14ac:dyDescent="0.25">
      <c r="A6352">
        <v>1883132</v>
      </c>
      <c r="B6352">
        <v>1</v>
      </c>
      <c r="C6352" t="s">
        <v>80</v>
      </c>
      <c r="D6352" t="s">
        <v>94</v>
      </c>
      <c r="E6352" t="s">
        <v>210</v>
      </c>
      <c r="F6352" t="s">
        <v>18048</v>
      </c>
      <c r="G6352" t="s">
        <v>133</v>
      </c>
      <c r="H6352" t="s">
        <v>134</v>
      </c>
      <c r="I6352" t="s">
        <v>152</v>
      </c>
      <c r="J6352" t="s">
        <v>136</v>
      </c>
      <c r="K6352" t="s">
        <v>137</v>
      </c>
      <c r="L6352" t="s">
        <v>18049</v>
      </c>
      <c r="M6352" t="s">
        <v>18050</v>
      </c>
      <c r="N6352">
        <v>1.3333332999999999E-2</v>
      </c>
      <c r="O6352">
        <v>0</v>
      </c>
      <c r="P6352">
        <v>768</v>
      </c>
      <c r="Q6352">
        <v>21</v>
      </c>
      <c r="R6352">
        <v>21</v>
      </c>
      <c r="S6352">
        <v>6</v>
      </c>
      <c r="T6352">
        <v>123</v>
      </c>
      <c r="U6352">
        <v>1</v>
      </c>
      <c r="V6352">
        <v>0</v>
      </c>
      <c r="W6352">
        <v>0</v>
      </c>
      <c r="X6352">
        <v>0.85607965938394714</v>
      </c>
      <c r="Y6352">
        <v>0.45870023756328016</v>
      </c>
      <c r="Z6352">
        <v>0.20399300376840004</v>
      </c>
      <c r="AA6352">
        <v>0.53517511640853344</v>
      </c>
      <c r="AB6352">
        <v>0.28582456984652016</v>
      </c>
      <c r="AC6352">
        <v>0.83575605780026674</v>
      </c>
      <c r="AD6352">
        <v>0</v>
      </c>
      <c r="AE6352">
        <v>3.1755286447709477</v>
      </c>
    </row>
    <row r="6353" spans="1:31" x14ac:dyDescent="0.25">
      <c r="A6353">
        <v>1883255</v>
      </c>
      <c r="B6353">
        <v>1</v>
      </c>
      <c r="C6353" t="s">
        <v>80</v>
      </c>
      <c r="D6353" t="s">
        <v>105</v>
      </c>
      <c r="E6353" t="s">
        <v>158</v>
      </c>
      <c r="F6353" t="s">
        <v>1257</v>
      </c>
      <c r="G6353" t="s">
        <v>219</v>
      </c>
      <c r="H6353" t="s">
        <v>134</v>
      </c>
      <c r="I6353" t="s">
        <v>135</v>
      </c>
      <c r="J6353" t="s">
        <v>136</v>
      </c>
      <c r="K6353" t="s">
        <v>137</v>
      </c>
      <c r="L6353" t="s">
        <v>18051</v>
      </c>
      <c r="M6353" t="s">
        <v>18052</v>
      </c>
      <c r="N6353">
        <v>0.97888888799999996</v>
      </c>
      <c r="O6353">
        <v>0</v>
      </c>
      <c r="P6353">
        <v>275</v>
      </c>
      <c r="Q6353">
        <v>4</v>
      </c>
      <c r="R6353">
        <v>9</v>
      </c>
      <c r="S6353">
        <v>0</v>
      </c>
      <c r="T6353">
        <v>28</v>
      </c>
      <c r="U6353">
        <v>0</v>
      </c>
      <c r="V6353">
        <v>0</v>
      </c>
      <c r="W6353">
        <v>0</v>
      </c>
      <c r="X6353">
        <v>39.068917531700549</v>
      </c>
      <c r="Y6353">
        <v>65.008774073140259</v>
      </c>
      <c r="Z6353">
        <v>2.4520768779029001</v>
      </c>
      <c r="AA6353">
        <v>0</v>
      </c>
      <c r="AB6353">
        <v>19.009828296446255</v>
      </c>
      <c r="AC6353">
        <v>0</v>
      </c>
      <c r="AD6353">
        <v>0</v>
      </c>
      <c r="AE6353">
        <v>125.53959677918996</v>
      </c>
    </row>
    <row r="6354" spans="1:31" x14ac:dyDescent="0.25">
      <c r="A6354">
        <v>1883796</v>
      </c>
      <c r="B6354">
        <v>1</v>
      </c>
      <c r="C6354" t="s">
        <v>81</v>
      </c>
      <c r="D6354" t="s">
        <v>119</v>
      </c>
      <c r="E6354" t="s">
        <v>169</v>
      </c>
      <c r="F6354" t="s">
        <v>18053</v>
      </c>
      <c r="G6354" t="s">
        <v>183</v>
      </c>
      <c r="H6354" t="s">
        <v>143</v>
      </c>
      <c r="I6354" t="s">
        <v>135</v>
      </c>
      <c r="J6354" t="s">
        <v>136</v>
      </c>
      <c r="K6354" t="s">
        <v>137</v>
      </c>
      <c r="L6354" t="s">
        <v>18054</v>
      </c>
      <c r="M6354" t="s">
        <v>18055</v>
      </c>
      <c r="N6354">
        <v>2.1719444440000002</v>
      </c>
      <c r="O6354">
        <v>0</v>
      </c>
      <c r="P6354">
        <v>27</v>
      </c>
      <c r="Q6354">
        <v>0</v>
      </c>
      <c r="R6354">
        <v>11</v>
      </c>
      <c r="S6354">
        <v>0</v>
      </c>
      <c r="T6354">
        <v>0</v>
      </c>
      <c r="U6354">
        <v>0</v>
      </c>
      <c r="V6354">
        <v>0</v>
      </c>
      <c r="W6354">
        <v>0</v>
      </c>
      <c r="X6354">
        <v>8.0929746393681157</v>
      </c>
      <c r="Y6354">
        <v>0</v>
      </c>
      <c r="Z6354">
        <v>100.50122034950861</v>
      </c>
      <c r="AA6354">
        <v>0</v>
      </c>
      <c r="AB6354">
        <v>0</v>
      </c>
      <c r="AC6354">
        <v>0</v>
      </c>
      <c r="AD6354">
        <v>0</v>
      </c>
      <c r="AE6354">
        <v>108.59419498887672</v>
      </c>
    </row>
    <row r="6355" spans="1:31" x14ac:dyDescent="0.25">
      <c r="A6355">
        <v>1883447</v>
      </c>
      <c r="B6355">
        <v>1</v>
      </c>
      <c r="C6355" t="s">
        <v>80</v>
      </c>
      <c r="D6355" t="s">
        <v>103</v>
      </c>
      <c r="E6355" t="s">
        <v>146</v>
      </c>
      <c r="F6355" t="s">
        <v>18056</v>
      </c>
      <c r="G6355" t="s">
        <v>148</v>
      </c>
      <c r="H6355" t="s">
        <v>143</v>
      </c>
      <c r="I6355" t="s">
        <v>135</v>
      </c>
      <c r="J6355" t="s">
        <v>136</v>
      </c>
      <c r="K6355" t="s">
        <v>137</v>
      </c>
      <c r="L6355" t="s">
        <v>18057</v>
      </c>
      <c r="M6355" t="s">
        <v>18058</v>
      </c>
      <c r="N6355">
        <v>1.0263888880000001</v>
      </c>
      <c r="O6355">
        <v>0</v>
      </c>
      <c r="P6355">
        <v>34</v>
      </c>
      <c r="Q6355">
        <v>0</v>
      </c>
      <c r="R6355">
        <v>0</v>
      </c>
      <c r="S6355">
        <v>0</v>
      </c>
      <c r="T6355">
        <v>16</v>
      </c>
      <c r="U6355">
        <v>0</v>
      </c>
      <c r="V6355">
        <v>0</v>
      </c>
      <c r="W6355">
        <v>0</v>
      </c>
      <c r="X6355">
        <v>7.2076209447710413</v>
      </c>
      <c r="Y6355">
        <v>0</v>
      </c>
      <c r="Z6355">
        <v>0</v>
      </c>
      <c r="AA6355">
        <v>0</v>
      </c>
      <c r="AB6355">
        <v>19.461434793142615</v>
      </c>
      <c r="AC6355">
        <v>0</v>
      </c>
      <c r="AD6355">
        <v>0</v>
      </c>
      <c r="AE6355">
        <v>26.669055737913656</v>
      </c>
    </row>
    <row r="6356" spans="1:31" x14ac:dyDescent="0.25">
      <c r="A6356">
        <v>1883865</v>
      </c>
      <c r="B6356">
        <v>1</v>
      </c>
      <c r="C6356" t="s">
        <v>80</v>
      </c>
      <c r="D6356" t="s">
        <v>96</v>
      </c>
      <c r="E6356" t="s">
        <v>146</v>
      </c>
      <c r="F6356" t="s">
        <v>18059</v>
      </c>
      <c r="G6356" t="s">
        <v>148</v>
      </c>
      <c r="H6356" t="s">
        <v>143</v>
      </c>
      <c r="I6356" t="s">
        <v>135</v>
      </c>
      <c r="J6356" t="s">
        <v>136</v>
      </c>
      <c r="K6356" t="s">
        <v>137</v>
      </c>
      <c r="L6356" t="s">
        <v>18060</v>
      </c>
      <c r="M6356" t="s">
        <v>18061</v>
      </c>
      <c r="N6356">
        <v>4.6377777770000002</v>
      </c>
      <c r="O6356">
        <v>0</v>
      </c>
      <c r="P6356">
        <v>55</v>
      </c>
      <c r="Q6356">
        <v>0</v>
      </c>
      <c r="R6356">
        <v>0</v>
      </c>
      <c r="S6356">
        <v>0</v>
      </c>
      <c r="T6356">
        <v>8</v>
      </c>
      <c r="U6356">
        <v>0</v>
      </c>
      <c r="V6356">
        <v>0</v>
      </c>
      <c r="W6356">
        <v>0</v>
      </c>
      <c r="X6356">
        <v>163.52286941831352</v>
      </c>
      <c r="Y6356">
        <v>0</v>
      </c>
      <c r="Z6356">
        <v>0</v>
      </c>
      <c r="AA6356">
        <v>0</v>
      </c>
      <c r="AB6356">
        <v>19.296510115523748</v>
      </c>
      <c r="AC6356">
        <v>0</v>
      </c>
      <c r="AD6356">
        <v>0</v>
      </c>
      <c r="AE6356">
        <v>182.81937953383726</v>
      </c>
    </row>
    <row r="6357" spans="1:31" x14ac:dyDescent="0.25">
      <c r="A6357">
        <v>1883275</v>
      </c>
      <c r="B6357">
        <v>1</v>
      </c>
      <c r="C6357" t="s">
        <v>81</v>
      </c>
      <c r="D6357" t="s">
        <v>113</v>
      </c>
      <c r="E6357" t="s">
        <v>140</v>
      </c>
      <c r="F6357" t="s">
        <v>18062</v>
      </c>
      <c r="G6357" t="s">
        <v>207</v>
      </c>
      <c r="H6357" t="s">
        <v>143</v>
      </c>
      <c r="I6357" t="s">
        <v>135</v>
      </c>
      <c r="J6357" t="s">
        <v>136</v>
      </c>
      <c r="K6357" t="s">
        <v>137</v>
      </c>
      <c r="L6357" t="s">
        <v>18063</v>
      </c>
      <c r="M6357" t="s">
        <v>18064</v>
      </c>
      <c r="N6357">
        <v>2.3111111110000002</v>
      </c>
      <c r="O6357">
        <v>0</v>
      </c>
      <c r="P6357">
        <v>1</v>
      </c>
      <c r="Q6357">
        <v>0</v>
      </c>
      <c r="R6357">
        <v>0</v>
      </c>
      <c r="S6357">
        <v>0</v>
      </c>
      <c r="T6357">
        <v>0</v>
      </c>
      <c r="U6357">
        <v>0</v>
      </c>
      <c r="V6357">
        <v>0</v>
      </c>
      <c r="W6357">
        <v>0</v>
      </c>
      <c r="X6357">
        <v>2.5557112768533337E-3</v>
      </c>
      <c r="Y6357">
        <v>0</v>
      </c>
      <c r="Z6357">
        <v>0</v>
      </c>
      <c r="AA6357">
        <v>0</v>
      </c>
      <c r="AB6357">
        <v>0</v>
      </c>
      <c r="AC6357">
        <v>0</v>
      </c>
      <c r="AD6357">
        <v>0</v>
      </c>
      <c r="AE6357">
        <v>2.5557112768533337E-3</v>
      </c>
    </row>
    <row r="6358" spans="1:31" x14ac:dyDescent="0.25">
      <c r="A6358">
        <v>1883816</v>
      </c>
      <c r="B6358">
        <v>1</v>
      </c>
      <c r="C6358" t="s">
        <v>81</v>
      </c>
      <c r="D6358" t="s">
        <v>123</v>
      </c>
      <c r="E6358" t="s">
        <v>146</v>
      </c>
      <c r="F6358" t="s">
        <v>14879</v>
      </c>
      <c r="G6358" t="s">
        <v>148</v>
      </c>
      <c r="H6358" t="s">
        <v>143</v>
      </c>
      <c r="I6358" t="s">
        <v>135</v>
      </c>
      <c r="J6358" t="s">
        <v>136</v>
      </c>
      <c r="K6358" t="s">
        <v>137</v>
      </c>
      <c r="L6358" t="s">
        <v>17409</v>
      </c>
      <c r="M6358" t="s">
        <v>18065</v>
      </c>
      <c r="N6358">
        <v>1.6311111110000001</v>
      </c>
      <c r="O6358">
        <v>0</v>
      </c>
      <c r="P6358">
        <v>243</v>
      </c>
      <c r="Q6358">
        <v>0</v>
      </c>
      <c r="R6358">
        <v>0</v>
      </c>
      <c r="S6358">
        <v>0</v>
      </c>
      <c r="T6358">
        <v>61</v>
      </c>
      <c r="U6358">
        <v>0</v>
      </c>
      <c r="V6358">
        <v>0</v>
      </c>
      <c r="W6358">
        <v>0</v>
      </c>
      <c r="X6358">
        <v>103.78545463979962</v>
      </c>
      <c r="Y6358">
        <v>0</v>
      </c>
      <c r="Z6358">
        <v>0</v>
      </c>
      <c r="AA6358">
        <v>0</v>
      </c>
      <c r="AB6358">
        <v>27.823414760007292</v>
      </c>
      <c r="AC6358">
        <v>0</v>
      </c>
      <c r="AD6358">
        <v>0</v>
      </c>
      <c r="AE6358">
        <v>131.60886939980691</v>
      </c>
    </row>
    <row r="6359" spans="1:31" x14ac:dyDescent="0.25">
      <c r="A6359">
        <v>1883567</v>
      </c>
      <c r="B6359">
        <v>1</v>
      </c>
      <c r="C6359" t="s">
        <v>81</v>
      </c>
      <c r="D6359" t="s">
        <v>126</v>
      </c>
      <c r="E6359" t="s">
        <v>146</v>
      </c>
      <c r="F6359" t="s">
        <v>18066</v>
      </c>
      <c r="G6359" t="s">
        <v>148</v>
      </c>
      <c r="H6359" t="s">
        <v>143</v>
      </c>
      <c r="I6359" t="s">
        <v>135</v>
      </c>
      <c r="J6359" t="s">
        <v>136</v>
      </c>
      <c r="K6359" t="s">
        <v>137</v>
      </c>
      <c r="L6359" t="s">
        <v>18067</v>
      </c>
      <c r="M6359" t="s">
        <v>18068</v>
      </c>
      <c r="N6359">
        <v>1.6911111109999999</v>
      </c>
      <c r="O6359">
        <v>0</v>
      </c>
      <c r="P6359">
        <v>16</v>
      </c>
      <c r="Q6359">
        <v>0</v>
      </c>
      <c r="R6359">
        <v>0</v>
      </c>
      <c r="S6359">
        <v>0</v>
      </c>
      <c r="T6359">
        <v>50</v>
      </c>
      <c r="U6359">
        <v>0</v>
      </c>
      <c r="V6359">
        <v>0</v>
      </c>
      <c r="W6359">
        <v>0</v>
      </c>
      <c r="X6359">
        <v>3.5332240564642636</v>
      </c>
      <c r="Y6359">
        <v>0</v>
      </c>
      <c r="Z6359">
        <v>0</v>
      </c>
      <c r="AA6359">
        <v>0</v>
      </c>
      <c r="AB6359">
        <v>24.365606216113619</v>
      </c>
      <c r="AC6359">
        <v>0</v>
      </c>
      <c r="AD6359">
        <v>0</v>
      </c>
      <c r="AE6359">
        <v>27.898830272577882</v>
      </c>
    </row>
    <row r="6360" spans="1:31" x14ac:dyDescent="0.25">
      <c r="A6360">
        <v>1883175</v>
      </c>
      <c r="B6360">
        <v>1</v>
      </c>
      <c r="C6360" t="s">
        <v>80</v>
      </c>
      <c r="D6360" t="s">
        <v>98</v>
      </c>
      <c r="E6360" t="s">
        <v>146</v>
      </c>
      <c r="F6360" t="s">
        <v>1698</v>
      </c>
      <c r="G6360" t="s">
        <v>148</v>
      </c>
      <c r="H6360" t="s">
        <v>143</v>
      </c>
      <c r="I6360" t="s">
        <v>135</v>
      </c>
      <c r="J6360" t="s">
        <v>136</v>
      </c>
      <c r="K6360" t="s">
        <v>137</v>
      </c>
      <c r="L6360" t="s">
        <v>18069</v>
      </c>
      <c r="M6360" t="s">
        <v>18070</v>
      </c>
      <c r="N6360">
        <v>0.61555555500000003</v>
      </c>
      <c r="O6360">
        <v>0</v>
      </c>
      <c r="P6360">
        <v>40</v>
      </c>
      <c r="Q6360">
        <v>0</v>
      </c>
      <c r="R6360">
        <v>15</v>
      </c>
      <c r="S6360">
        <v>0</v>
      </c>
      <c r="T6360">
        <v>10</v>
      </c>
      <c r="U6360">
        <v>0</v>
      </c>
      <c r="V6360">
        <v>0</v>
      </c>
      <c r="W6360">
        <v>0</v>
      </c>
      <c r="X6360">
        <v>5.2851098796329259</v>
      </c>
      <c r="Y6360">
        <v>0</v>
      </c>
      <c r="Z6360">
        <v>6.6015053054588604</v>
      </c>
      <c r="AA6360">
        <v>0</v>
      </c>
      <c r="AB6360">
        <v>4.7592416461581504</v>
      </c>
      <c r="AC6360">
        <v>0</v>
      </c>
      <c r="AD6360">
        <v>0</v>
      </c>
      <c r="AE6360">
        <v>16.645856831249937</v>
      </c>
    </row>
    <row r="6361" spans="1:31" x14ac:dyDescent="0.25">
      <c r="A6361">
        <v>1883653</v>
      </c>
      <c r="B6361">
        <v>1</v>
      </c>
      <c r="C6361" t="s">
        <v>80</v>
      </c>
      <c r="D6361" t="s">
        <v>98</v>
      </c>
      <c r="E6361" t="s">
        <v>169</v>
      </c>
      <c r="F6361" t="s">
        <v>18071</v>
      </c>
      <c r="G6361" t="s">
        <v>183</v>
      </c>
      <c r="H6361" t="s">
        <v>143</v>
      </c>
      <c r="I6361" t="s">
        <v>135</v>
      </c>
      <c r="J6361" t="s">
        <v>136</v>
      </c>
      <c r="K6361" t="s">
        <v>137</v>
      </c>
      <c r="L6361" t="s">
        <v>18072</v>
      </c>
      <c r="M6361" t="s">
        <v>18073</v>
      </c>
      <c r="N6361">
        <v>1.8875</v>
      </c>
      <c r="O6361">
        <v>0</v>
      </c>
      <c r="P6361">
        <v>349</v>
      </c>
      <c r="Q6361">
        <v>0</v>
      </c>
      <c r="R6361">
        <v>0</v>
      </c>
      <c r="S6361">
        <v>0</v>
      </c>
      <c r="T6361">
        <v>23</v>
      </c>
      <c r="U6361">
        <v>0</v>
      </c>
      <c r="V6361">
        <v>0</v>
      </c>
      <c r="W6361">
        <v>0</v>
      </c>
      <c r="X6361">
        <v>161.68141159482528</v>
      </c>
      <c r="Y6361">
        <v>0</v>
      </c>
      <c r="Z6361">
        <v>0</v>
      </c>
      <c r="AA6361">
        <v>0</v>
      </c>
      <c r="AB6361">
        <v>82.236471455585672</v>
      </c>
      <c r="AC6361">
        <v>0</v>
      </c>
      <c r="AD6361">
        <v>0</v>
      </c>
      <c r="AE6361">
        <v>243.91788305041095</v>
      </c>
    </row>
    <row r="6362" spans="1:31" x14ac:dyDescent="0.25">
      <c r="A6362">
        <v>1883610</v>
      </c>
      <c r="B6362">
        <v>1</v>
      </c>
      <c r="C6362" t="s">
        <v>80</v>
      </c>
      <c r="D6362" t="s">
        <v>83</v>
      </c>
      <c r="E6362" t="s">
        <v>140</v>
      </c>
      <c r="F6362" t="s">
        <v>18074</v>
      </c>
      <c r="G6362" t="s">
        <v>163</v>
      </c>
      <c r="H6362" t="s">
        <v>143</v>
      </c>
      <c r="I6362" t="s">
        <v>135</v>
      </c>
      <c r="J6362" t="s">
        <v>136</v>
      </c>
      <c r="K6362" t="s">
        <v>137</v>
      </c>
      <c r="L6362" t="s">
        <v>18075</v>
      </c>
      <c r="M6362" t="s">
        <v>18076</v>
      </c>
      <c r="N6362">
        <v>1.9875</v>
      </c>
      <c r="O6362">
        <v>0</v>
      </c>
      <c r="P6362">
        <v>6</v>
      </c>
      <c r="Q6362">
        <v>0</v>
      </c>
      <c r="R6362">
        <v>0</v>
      </c>
      <c r="S6362">
        <v>0</v>
      </c>
      <c r="T6362">
        <v>0</v>
      </c>
      <c r="U6362">
        <v>0</v>
      </c>
      <c r="V6362">
        <v>0</v>
      </c>
      <c r="W6362">
        <v>0</v>
      </c>
      <c r="X6362">
        <v>4.1001481358187064</v>
      </c>
      <c r="Y6362">
        <v>0</v>
      </c>
      <c r="Z6362">
        <v>0</v>
      </c>
      <c r="AA6362">
        <v>0</v>
      </c>
      <c r="AB6362">
        <v>0</v>
      </c>
      <c r="AC6362">
        <v>0</v>
      </c>
      <c r="AD6362">
        <v>0</v>
      </c>
      <c r="AE6362">
        <v>4.1001481358187064</v>
      </c>
    </row>
    <row r="6363" spans="1:31" x14ac:dyDescent="0.25">
      <c r="A6363">
        <v>1883510</v>
      </c>
      <c r="B6363">
        <v>1</v>
      </c>
      <c r="C6363" t="s">
        <v>81</v>
      </c>
      <c r="D6363" t="s">
        <v>118</v>
      </c>
      <c r="E6363" t="s">
        <v>140</v>
      </c>
      <c r="F6363" t="s">
        <v>18077</v>
      </c>
      <c r="G6363" t="s">
        <v>142</v>
      </c>
      <c r="H6363" t="s">
        <v>143</v>
      </c>
      <c r="I6363" t="s">
        <v>135</v>
      </c>
      <c r="J6363" t="s">
        <v>136</v>
      </c>
      <c r="K6363" t="s">
        <v>137</v>
      </c>
      <c r="L6363" t="s">
        <v>18078</v>
      </c>
      <c r="M6363" t="s">
        <v>18079</v>
      </c>
      <c r="N6363">
        <v>2.568333333</v>
      </c>
      <c r="O6363">
        <v>0</v>
      </c>
      <c r="P6363">
        <v>1</v>
      </c>
      <c r="Q6363">
        <v>0</v>
      </c>
      <c r="R6363">
        <v>0</v>
      </c>
      <c r="S6363">
        <v>0</v>
      </c>
      <c r="T6363">
        <v>0</v>
      </c>
      <c r="U6363">
        <v>0</v>
      </c>
      <c r="V6363">
        <v>0</v>
      </c>
      <c r="W6363">
        <v>0</v>
      </c>
      <c r="X6363">
        <v>0.37436329693438003</v>
      </c>
      <c r="Y6363">
        <v>0</v>
      </c>
      <c r="Z6363">
        <v>0</v>
      </c>
      <c r="AA6363">
        <v>0</v>
      </c>
      <c r="AB6363">
        <v>0</v>
      </c>
      <c r="AC6363">
        <v>0</v>
      </c>
      <c r="AD6363">
        <v>0</v>
      </c>
      <c r="AE6363">
        <v>0.37436329693438003</v>
      </c>
    </row>
    <row r="6364" spans="1:31" x14ac:dyDescent="0.25">
      <c r="A6364">
        <v>1883384</v>
      </c>
      <c r="B6364">
        <v>1</v>
      </c>
      <c r="C6364" t="s">
        <v>80</v>
      </c>
      <c r="D6364" t="s">
        <v>98</v>
      </c>
      <c r="E6364" t="s">
        <v>140</v>
      </c>
      <c r="F6364" t="s">
        <v>18080</v>
      </c>
      <c r="G6364" t="s">
        <v>163</v>
      </c>
      <c r="H6364" t="s">
        <v>143</v>
      </c>
      <c r="I6364" t="s">
        <v>135</v>
      </c>
      <c r="J6364" t="s">
        <v>136</v>
      </c>
      <c r="K6364" t="s">
        <v>137</v>
      </c>
      <c r="L6364" t="s">
        <v>18081</v>
      </c>
      <c r="M6364" t="s">
        <v>18082</v>
      </c>
      <c r="N6364">
        <v>6.9397222220000003</v>
      </c>
      <c r="O6364">
        <v>0</v>
      </c>
      <c r="P6364">
        <v>0</v>
      </c>
      <c r="Q6364">
        <v>0</v>
      </c>
      <c r="R6364">
        <v>1</v>
      </c>
      <c r="S6364">
        <v>0</v>
      </c>
      <c r="T6364">
        <v>0</v>
      </c>
      <c r="U6364">
        <v>0</v>
      </c>
      <c r="V6364">
        <v>0</v>
      </c>
      <c r="W6364">
        <v>0</v>
      </c>
      <c r="X6364">
        <v>0</v>
      </c>
      <c r="Y6364">
        <v>0</v>
      </c>
      <c r="Z6364">
        <v>22.797849041485723</v>
      </c>
      <c r="AA6364">
        <v>0</v>
      </c>
      <c r="AB6364">
        <v>0</v>
      </c>
      <c r="AC6364">
        <v>0</v>
      </c>
      <c r="AD6364">
        <v>0</v>
      </c>
      <c r="AE6364">
        <v>22.797849041485723</v>
      </c>
    </row>
    <row r="6365" spans="1:31" x14ac:dyDescent="0.25">
      <c r="A6365">
        <v>1883693</v>
      </c>
      <c r="B6365">
        <v>1</v>
      </c>
      <c r="C6365" t="s">
        <v>80</v>
      </c>
      <c r="D6365" t="s">
        <v>89</v>
      </c>
      <c r="E6365" t="s">
        <v>169</v>
      </c>
      <c r="F6365" t="s">
        <v>18083</v>
      </c>
      <c r="G6365" t="s">
        <v>142</v>
      </c>
      <c r="H6365" t="s">
        <v>143</v>
      </c>
      <c r="I6365" t="s">
        <v>135</v>
      </c>
      <c r="J6365" t="s">
        <v>136</v>
      </c>
      <c r="K6365" t="s">
        <v>137</v>
      </c>
      <c r="L6365" t="s">
        <v>18084</v>
      </c>
      <c r="M6365" t="s">
        <v>18085</v>
      </c>
      <c r="N6365">
        <v>0.74111111100000004</v>
      </c>
      <c r="O6365">
        <v>0</v>
      </c>
      <c r="P6365">
        <v>323</v>
      </c>
      <c r="Q6365">
        <v>0</v>
      </c>
      <c r="R6365">
        <v>0</v>
      </c>
      <c r="S6365">
        <v>0</v>
      </c>
      <c r="T6365">
        <v>25</v>
      </c>
      <c r="U6365">
        <v>0</v>
      </c>
      <c r="V6365">
        <v>0</v>
      </c>
      <c r="W6365">
        <v>0</v>
      </c>
      <c r="X6365">
        <v>85.211524866101769</v>
      </c>
      <c r="Y6365">
        <v>0</v>
      </c>
      <c r="Z6365">
        <v>0</v>
      </c>
      <c r="AA6365">
        <v>0</v>
      </c>
      <c r="AB6365">
        <v>23.232937748560047</v>
      </c>
      <c r="AC6365">
        <v>0</v>
      </c>
      <c r="AD6365">
        <v>0</v>
      </c>
      <c r="AE6365">
        <v>108.44446261466182</v>
      </c>
    </row>
    <row r="6366" spans="1:31" x14ac:dyDescent="0.25">
      <c r="A6366">
        <v>1883670</v>
      </c>
      <c r="B6366">
        <v>1</v>
      </c>
      <c r="C6366" t="s">
        <v>80</v>
      </c>
      <c r="D6366" t="s">
        <v>84</v>
      </c>
      <c r="E6366" t="s">
        <v>146</v>
      </c>
      <c r="F6366" t="s">
        <v>1731</v>
      </c>
      <c r="G6366" t="s">
        <v>148</v>
      </c>
      <c r="H6366" t="s">
        <v>143</v>
      </c>
      <c r="I6366" t="s">
        <v>135</v>
      </c>
      <c r="J6366" t="s">
        <v>136</v>
      </c>
      <c r="K6366" t="s">
        <v>137</v>
      </c>
      <c r="L6366" t="s">
        <v>18086</v>
      </c>
      <c r="M6366" t="s">
        <v>18087</v>
      </c>
      <c r="N6366">
        <v>4.528888888</v>
      </c>
      <c r="O6366">
        <v>0</v>
      </c>
      <c r="P6366">
        <v>44</v>
      </c>
      <c r="Q6366">
        <v>0</v>
      </c>
      <c r="R6366">
        <v>0</v>
      </c>
      <c r="S6366">
        <v>0</v>
      </c>
      <c r="T6366">
        <v>7</v>
      </c>
      <c r="U6366">
        <v>0</v>
      </c>
      <c r="V6366">
        <v>0</v>
      </c>
      <c r="W6366">
        <v>0</v>
      </c>
      <c r="X6366">
        <v>68.549453919763337</v>
      </c>
      <c r="Y6366">
        <v>0</v>
      </c>
      <c r="Z6366">
        <v>0</v>
      </c>
      <c r="AA6366">
        <v>0</v>
      </c>
      <c r="AB6366">
        <v>109.97704359126929</v>
      </c>
      <c r="AC6366">
        <v>0</v>
      </c>
      <c r="AD6366">
        <v>0</v>
      </c>
      <c r="AE6366">
        <v>178.52649751103263</v>
      </c>
    </row>
    <row r="6367" spans="1:31" x14ac:dyDescent="0.25">
      <c r="A6367">
        <v>1883547</v>
      </c>
      <c r="B6367">
        <v>1</v>
      </c>
      <c r="C6367" t="s">
        <v>81</v>
      </c>
      <c r="D6367" t="s">
        <v>123</v>
      </c>
      <c r="E6367" t="s">
        <v>146</v>
      </c>
      <c r="F6367" t="s">
        <v>18088</v>
      </c>
      <c r="G6367" t="s">
        <v>148</v>
      </c>
      <c r="H6367" t="s">
        <v>143</v>
      </c>
      <c r="I6367" t="s">
        <v>135</v>
      </c>
      <c r="J6367" t="s">
        <v>136</v>
      </c>
      <c r="K6367" t="s">
        <v>137</v>
      </c>
      <c r="L6367" t="s">
        <v>18089</v>
      </c>
      <c r="M6367" t="s">
        <v>18090</v>
      </c>
      <c r="N6367">
        <v>2.6097222219999998</v>
      </c>
      <c r="O6367">
        <v>0</v>
      </c>
      <c r="P6367">
        <v>13</v>
      </c>
      <c r="Q6367">
        <v>0</v>
      </c>
      <c r="R6367">
        <v>0</v>
      </c>
      <c r="S6367">
        <v>0</v>
      </c>
      <c r="T6367">
        <v>0</v>
      </c>
      <c r="U6367">
        <v>0</v>
      </c>
      <c r="V6367">
        <v>0</v>
      </c>
      <c r="W6367">
        <v>0</v>
      </c>
      <c r="X6367">
        <v>11.018117722081753</v>
      </c>
      <c r="Y6367">
        <v>0</v>
      </c>
      <c r="Z6367">
        <v>0</v>
      </c>
      <c r="AA6367">
        <v>0</v>
      </c>
      <c r="AB6367">
        <v>0</v>
      </c>
      <c r="AC6367">
        <v>0</v>
      </c>
      <c r="AD6367">
        <v>0</v>
      </c>
      <c r="AE6367">
        <v>11.018117722081753</v>
      </c>
    </row>
    <row r="6368" spans="1:31" x14ac:dyDescent="0.25">
      <c r="A6368">
        <v>1883484</v>
      </c>
      <c r="B6368">
        <v>1</v>
      </c>
      <c r="C6368" t="s">
        <v>80</v>
      </c>
      <c r="D6368" t="s">
        <v>95</v>
      </c>
      <c r="E6368" t="s">
        <v>158</v>
      </c>
      <c r="F6368" t="s">
        <v>18091</v>
      </c>
      <c r="G6368" t="s">
        <v>179</v>
      </c>
      <c r="H6368" t="s">
        <v>134</v>
      </c>
      <c r="I6368" t="s">
        <v>135</v>
      </c>
      <c r="J6368" t="s">
        <v>136</v>
      </c>
      <c r="K6368" t="s">
        <v>137</v>
      </c>
      <c r="L6368" t="s">
        <v>18092</v>
      </c>
      <c r="M6368" t="s">
        <v>18093</v>
      </c>
      <c r="N6368">
        <v>0.18555555500000001</v>
      </c>
      <c r="O6368">
        <v>0</v>
      </c>
      <c r="P6368">
        <v>287</v>
      </c>
      <c r="Q6368">
        <v>0</v>
      </c>
      <c r="R6368">
        <v>0</v>
      </c>
      <c r="S6368">
        <v>0</v>
      </c>
      <c r="T6368">
        <v>15</v>
      </c>
      <c r="U6368">
        <v>0</v>
      </c>
      <c r="V6368">
        <v>0</v>
      </c>
      <c r="W6368">
        <v>0</v>
      </c>
      <c r="X6368">
        <v>11.980746568972069</v>
      </c>
      <c r="Y6368">
        <v>0</v>
      </c>
      <c r="Z6368">
        <v>0</v>
      </c>
      <c r="AA6368">
        <v>0</v>
      </c>
      <c r="AB6368">
        <v>4.6926486488625354</v>
      </c>
      <c r="AC6368">
        <v>0</v>
      </c>
      <c r="AD6368">
        <v>0</v>
      </c>
      <c r="AE6368">
        <v>16.673395217834603</v>
      </c>
    </row>
    <row r="6369" spans="1:31" x14ac:dyDescent="0.25">
      <c r="A6369">
        <v>1883839</v>
      </c>
      <c r="B6369">
        <v>1</v>
      </c>
      <c r="C6369" t="s">
        <v>80</v>
      </c>
      <c r="D6369" t="s">
        <v>98</v>
      </c>
      <c r="E6369" t="s">
        <v>146</v>
      </c>
      <c r="F6369" t="s">
        <v>18094</v>
      </c>
      <c r="G6369" t="s">
        <v>148</v>
      </c>
      <c r="H6369" t="s">
        <v>143</v>
      </c>
      <c r="I6369" t="s">
        <v>135</v>
      </c>
      <c r="J6369" t="s">
        <v>136</v>
      </c>
      <c r="K6369" t="s">
        <v>137</v>
      </c>
      <c r="L6369" t="s">
        <v>18095</v>
      </c>
      <c r="M6369" t="s">
        <v>18096</v>
      </c>
      <c r="N6369">
        <v>3.0647222219999999</v>
      </c>
      <c r="O6369">
        <v>0</v>
      </c>
      <c r="P6369">
        <v>0</v>
      </c>
      <c r="Q6369">
        <v>0</v>
      </c>
      <c r="R6369">
        <v>3</v>
      </c>
      <c r="S6369">
        <v>0</v>
      </c>
      <c r="T6369">
        <v>0</v>
      </c>
      <c r="U6369">
        <v>0</v>
      </c>
      <c r="V6369">
        <v>0</v>
      </c>
      <c r="W6369">
        <v>0</v>
      </c>
      <c r="X6369">
        <v>0</v>
      </c>
      <c r="Y6369">
        <v>0</v>
      </c>
      <c r="Z6369">
        <v>47.064393844852795</v>
      </c>
      <c r="AA6369">
        <v>0</v>
      </c>
      <c r="AB6369">
        <v>0</v>
      </c>
      <c r="AC6369">
        <v>0</v>
      </c>
      <c r="AD6369">
        <v>0</v>
      </c>
      <c r="AE6369">
        <v>47.064393844852795</v>
      </c>
    </row>
    <row r="6370" spans="1:31" x14ac:dyDescent="0.25">
      <c r="A6370">
        <v>1883198</v>
      </c>
      <c r="B6370">
        <v>1</v>
      </c>
      <c r="C6370" t="s">
        <v>80</v>
      </c>
      <c r="D6370" t="s">
        <v>104</v>
      </c>
      <c r="E6370" t="s">
        <v>131</v>
      </c>
      <c r="F6370" t="s">
        <v>18097</v>
      </c>
      <c r="G6370" t="s">
        <v>133</v>
      </c>
      <c r="H6370" t="s">
        <v>134</v>
      </c>
      <c r="I6370" t="s">
        <v>135</v>
      </c>
      <c r="J6370" t="s">
        <v>136</v>
      </c>
      <c r="K6370" t="s">
        <v>137</v>
      </c>
      <c r="L6370" t="s">
        <v>18098</v>
      </c>
      <c r="M6370" t="s">
        <v>18099</v>
      </c>
      <c r="N6370">
        <v>0.84527777699999995</v>
      </c>
      <c r="O6370">
        <v>4</v>
      </c>
      <c r="P6370">
        <v>19</v>
      </c>
      <c r="Q6370">
        <v>25</v>
      </c>
      <c r="R6370">
        <v>40</v>
      </c>
      <c r="S6370">
        <v>8</v>
      </c>
      <c r="T6370">
        <v>18</v>
      </c>
      <c r="U6370">
        <v>0</v>
      </c>
      <c r="V6370">
        <v>0</v>
      </c>
      <c r="W6370">
        <v>0.93885066312471266</v>
      </c>
      <c r="X6370">
        <v>4.7063670178933501</v>
      </c>
      <c r="Y6370">
        <v>30.73498613041096</v>
      </c>
      <c r="Z6370">
        <v>53.573322463732282</v>
      </c>
      <c r="AA6370">
        <v>11.018431696652717</v>
      </c>
      <c r="AB6370">
        <v>9.1991229917808663</v>
      </c>
      <c r="AC6370">
        <v>0</v>
      </c>
      <c r="AD6370">
        <v>0</v>
      </c>
      <c r="AE6370">
        <v>110.17108096359487</v>
      </c>
    </row>
    <row r="6371" spans="1:31" x14ac:dyDescent="0.25">
      <c r="A6371">
        <v>1883676</v>
      </c>
      <c r="B6371">
        <v>1</v>
      </c>
      <c r="C6371" t="s">
        <v>81</v>
      </c>
      <c r="D6371" t="s">
        <v>121</v>
      </c>
      <c r="E6371" t="s">
        <v>169</v>
      </c>
      <c r="F6371" t="s">
        <v>18100</v>
      </c>
      <c r="G6371" t="s">
        <v>183</v>
      </c>
      <c r="H6371" t="s">
        <v>143</v>
      </c>
      <c r="I6371" t="s">
        <v>135</v>
      </c>
      <c r="J6371" t="s">
        <v>136</v>
      </c>
      <c r="K6371" t="s">
        <v>137</v>
      </c>
      <c r="L6371" t="s">
        <v>18101</v>
      </c>
      <c r="M6371" t="s">
        <v>17583</v>
      </c>
      <c r="N6371">
        <v>2.1722222219999998</v>
      </c>
      <c r="O6371">
        <v>0</v>
      </c>
      <c r="P6371">
        <v>23</v>
      </c>
      <c r="Q6371">
        <v>0</v>
      </c>
      <c r="R6371">
        <v>0</v>
      </c>
      <c r="S6371">
        <v>0</v>
      </c>
      <c r="T6371">
        <v>2</v>
      </c>
      <c r="U6371">
        <v>0</v>
      </c>
      <c r="V6371">
        <v>0</v>
      </c>
      <c r="W6371">
        <v>0</v>
      </c>
      <c r="X6371">
        <v>9.123715726756398</v>
      </c>
      <c r="Y6371">
        <v>0</v>
      </c>
      <c r="Z6371">
        <v>0</v>
      </c>
      <c r="AA6371">
        <v>0</v>
      </c>
      <c r="AB6371">
        <v>8.6279270188812749</v>
      </c>
      <c r="AC6371">
        <v>0</v>
      </c>
      <c r="AD6371">
        <v>0</v>
      </c>
      <c r="AE6371">
        <v>17.751642745637675</v>
      </c>
    </row>
    <row r="6372" spans="1:31" x14ac:dyDescent="0.25">
      <c r="A6372">
        <v>1883885</v>
      </c>
      <c r="B6372">
        <v>1</v>
      </c>
      <c r="C6372" t="s">
        <v>80</v>
      </c>
      <c r="D6372" t="s">
        <v>89</v>
      </c>
      <c r="E6372" t="s">
        <v>140</v>
      </c>
      <c r="F6372" t="s">
        <v>18102</v>
      </c>
      <c r="G6372" t="s">
        <v>207</v>
      </c>
      <c r="H6372" t="s">
        <v>143</v>
      </c>
      <c r="I6372" t="s">
        <v>135</v>
      </c>
      <c r="J6372" t="s">
        <v>136</v>
      </c>
      <c r="K6372" t="s">
        <v>137</v>
      </c>
      <c r="L6372" t="s">
        <v>18103</v>
      </c>
      <c r="M6372" t="s">
        <v>18104</v>
      </c>
      <c r="N6372">
        <v>0.900277777</v>
      </c>
      <c r="O6372">
        <v>0</v>
      </c>
      <c r="P6372">
        <v>1</v>
      </c>
      <c r="Q6372">
        <v>0</v>
      </c>
      <c r="R6372">
        <v>0</v>
      </c>
      <c r="S6372">
        <v>0</v>
      </c>
      <c r="T6372">
        <v>0</v>
      </c>
      <c r="U6372">
        <v>0</v>
      </c>
      <c r="V6372">
        <v>0</v>
      </c>
      <c r="W6372">
        <v>0</v>
      </c>
      <c r="X6372">
        <v>1.2733693327273801</v>
      </c>
      <c r="Y6372">
        <v>0</v>
      </c>
      <c r="Z6372">
        <v>0</v>
      </c>
      <c r="AA6372">
        <v>0</v>
      </c>
      <c r="AB6372">
        <v>0</v>
      </c>
      <c r="AC6372">
        <v>0</v>
      </c>
      <c r="AD6372">
        <v>0</v>
      </c>
      <c r="AE6372">
        <v>1.2733693327273801</v>
      </c>
    </row>
    <row r="6373" spans="1:31" x14ac:dyDescent="0.25">
      <c r="A6373">
        <v>1883344</v>
      </c>
      <c r="B6373">
        <v>1</v>
      </c>
      <c r="C6373" t="s">
        <v>80</v>
      </c>
      <c r="D6373" t="s">
        <v>111</v>
      </c>
      <c r="E6373" t="s">
        <v>140</v>
      </c>
      <c r="F6373" t="s">
        <v>18105</v>
      </c>
      <c r="G6373" t="s">
        <v>142</v>
      </c>
      <c r="H6373" t="s">
        <v>143</v>
      </c>
      <c r="I6373" t="s">
        <v>135</v>
      </c>
      <c r="J6373" t="s">
        <v>136</v>
      </c>
      <c r="K6373" t="s">
        <v>137</v>
      </c>
      <c r="L6373" t="s">
        <v>18106</v>
      </c>
      <c r="M6373" t="s">
        <v>18107</v>
      </c>
      <c r="N6373">
        <v>5.443333333</v>
      </c>
      <c r="O6373">
        <v>0</v>
      </c>
      <c r="P6373">
        <v>0</v>
      </c>
      <c r="Q6373">
        <v>0</v>
      </c>
      <c r="R6373">
        <v>0</v>
      </c>
      <c r="S6373">
        <v>0</v>
      </c>
      <c r="T6373">
        <v>1</v>
      </c>
      <c r="U6373">
        <v>0</v>
      </c>
      <c r="V6373">
        <v>0</v>
      </c>
      <c r="W6373">
        <v>0</v>
      </c>
      <c r="X6373">
        <v>0</v>
      </c>
      <c r="Y6373">
        <v>0</v>
      </c>
      <c r="Z6373">
        <v>0</v>
      </c>
      <c r="AA6373">
        <v>0</v>
      </c>
      <c r="AB6373">
        <v>12.000420651307916</v>
      </c>
      <c r="AC6373">
        <v>0</v>
      </c>
      <c r="AD6373">
        <v>0</v>
      </c>
      <c r="AE6373">
        <v>12.000420651307916</v>
      </c>
    </row>
    <row r="6374" spans="1:31" x14ac:dyDescent="0.25">
      <c r="A6374">
        <v>1883238</v>
      </c>
      <c r="B6374">
        <v>1</v>
      </c>
      <c r="C6374" t="s">
        <v>80</v>
      </c>
      <c r="D6374" t="s">
        <v>102</v>
      </c>
      <c r="E6374" t="s">
        <v>146</v>
      </c>
      <c r="F6374" t="s">
        <v>18108</v>
      </c>
      <c r="G6374" t="s">
        <v>148</v>
      </c>
      <c r="H6374" t="s">
        <v>143</v>
      </c>
      <c r="I6374" t="s">
        <v>135</v>
      </c>
      <c r="J6374" t="s">
        <v>136</v>
      </c>
      <c r="K6374" t="s">
        <v>137</v>
      </c>
      <c r="L6374" t="s">
        <v>18109</v>
      </c>
      <c r="M6374" t="s">
        <v>18110</v>
      </c>
      <c r="N6374">
        <v>3.2625000000000002</v>
      </c>
      <c r="O6374">
        <v>0</v>
      </c>
      <c r="P6374">
        <v>26</v>
      </c>
      <c r="Q6374">
        <v>0</v>
      </c>
      <c r="R6374">
        <v>9</v>
      </c>
      <c r="S6374">
        <v>0</v>
      </c>
      <c r="T6374">
        <v>1</v>
      </c>
      <c r="U6374">
        <v>0</v>
      </c>
      <c r="V6374">
        <v>0</v>
      </c>
      <c r="W6374">
        <v>0</v>
      </c>
      <c r="X6374">
        <v>23.726268344242452</v>
      </c>
      <c r="Y6374">
        <v>0</v>
      </c>
      <c r="Z6374">
        <v>31.682832954527285</v>
      </c>
      <c r="AA6374">
        <v>0</v>
      </c>
      <c r="AB6374">
        <v>0.96773402300737499</v>
      </c>
      <c r="AC6374">
        <v>0</v>
      </c>
      <c r="AD6374">
        <v>0</v>
      </c>
      <c r="AE6374">
        <v>56.376835321777115</v>
      </c>
    </row>
    <row r="6375" spans="1:31" x14ac:dyDescent="0.25">
      <c r="A6375">
        <v>1883630</v>
      </c>
      <c r="B6375">
        <v>1</v>
      </c>
      <c r="C6375" t="s">
        <v>80</v>
      </c>
      <c r="D6375" t="s">
        <v>87</v>
      </c>
      <c r="E6375" t="s">
        <v>210</v>
      </c>
      <c r="F6375" t="s">
        <v>18111</v>
      </c>
      <c r="G6375" t="s">
        <v>476</v>
      </c>
      <c r="H6375" t="s">
        <v>134</v>
      </c>
      <c r="I6375" t="s">
        <v>135</v>
      </c>
      <c r="J6375" t="s">
        <v>136</v>
      </c>
      <c r="K6375" t="s">
        <v>137</v>
      </c>
      <c r="L6375" t="s">
        <v>18112</v>
      </c>
      <c r="M6375" t="s">
        <v>18113</v>
      </c>
      <c r="N6375">
        <v>7.2499999999999995E-2</v>
      </c>
      <c r="O6375">
        <v>0</v>
      </c>
      <c r="P6375">
        <v>1423</v>
      </c>
      <c r="Q6375">
        <v>0</v>
      </c>
      <c r="R6375">
        <v>0</v>
      </c>
      <c r="S6375">
        <v>5</v>
      </c>
      <c r="T6375">
        <v>139</v>
      </c>
      <c r="U6375">
        <v>0</v>
      </c>
      <c r="V6375">
        <v>0</v>
      </c>
      <c r="W6375">
        <v>0</v>
      </c>
      <c r="X6375">
        <v>30.090438036541894</v>
      </c>
      <c r="Y6375">
        <v>0</v>
      </c>
      <c r="Z6375">
        <v>0</v>
      </c>
      <c r="AA6375">
        <v>12.135150807295416</v>
      </c>
      <c r="AB6375">
        <v>62.169871027840969</v>
      </c>
      <c r="AC6375">
        <v>0</v>
      </c>
      <c r="AD6375">
        <v>0</v>
      </c>
      <c r="AE6375">
        <v>104.39545987167827</v>
      </c>
    </row>
    <row r="6376" spans="1:31" x14ac:dyDescent="0.25">
      <c r="A6376">
        <v>1883779</v>
      </c>
      <c r="B6376">
        <v>1</v>
      </c>
      <c r="C6376" t="s">
        <v>80</v>
      </c>
      <c r="D6376" t="s">
        <v>108</v>
      </c>
      <c r="E6376" t="s">
        <v>140</v>
      </c>
      <c r="F6376" t="s">
        <v>18114</v>
      </c>
      <c r="G6376" t="s">
        <v>163</v>
      </c>
      <c r="H6376" t="s">
        <v>143</v>
      </c>
      <c r="I6376" t="s">
        <v>135</v>
      </c>
      <c r="J6376" t="s">
        <v>136</v>
      </c>
      <c r="K6376" t="s">
        <v>137</v>
      </c>
      <c r="L6376" t="s">
        <v>17790</v>
      </c>
      <c r="M6376" t="s">
        <v>18115</v>
      </c>
      <c r="N6376">
        <v>7.1152777770000002</v>
      </c>
      <c r="O6376">
        <v>0</v>
      </c>
      <c r="P6376">
        <v>1</v>
      </c>
      <c r="Q6376">
        <v>0</v>
      </c>
      <c r="R6376">
        <v>0</v>
      </c>
      <c r="S6376">
        <v>0</v>
      </c>
      <c r="T6376">
        <v>0</v>
      </c>
      <c r="U6376">
        <v>0</v>
      </c>
      <c r="V6376">
        <v>0</v>
      </c>
      <c r="W6376">
        <v>0</v>
      </c>
      <c r="X6376">
        <v>3.4646305459869144</v>
      </c>
      <c r="Y6376">
        <v>0</v>
      </c>
      <c r="Z6376">
        <v>0</v>
      </c>
      <c r="AA6376">
        <v>0</v>
      </c>
      <c r="AB6376">
        <v>0</v>
      </c>
      <c r="AC6376">
        <v>0</v>
      </c>
      <c r="AD6376">
        <v>0</v>
      </c>
      <c r="AE6376">
        <v>3.4646305459869144</v>
      </c>
    </row>
    <row r="6377" spans="1:31" x14ac:dyDescent="0.25">
      <c r="A6377">
        <v>1883192</v>
      </c>
      <c r="B6377">
        <v>1</v>
      </c>
      <c r="C6377" t="s">
        <v>81</v>
      </c>
      <c r="D6377" t="s">
        <v>128</v>
      </c>
      <c r="E6377" t="s">
        <v>140</v>
      </c>
      <c r="F6377" t="s">
        <v>12179</v>
      </c>
      <c r="G6377" t="s">
        <v>207</v>
      </c>
      <c r="H6377" t="s">
        <v>143</v>
      </c>
      <c r="I6377" t="s">
        <v>135</v>
      </c>
      <c r="J6377" t="s">
        <v>136</v>
      </c>
      <c r="K6377" t="s">
        <v>137</v>
      </c>
      <c r="L6377" t="s">
        <v>18116</v>
      </c>
      <c r="M6377" t="s">
        <v>18117</v>
      </c>
      <c r="N6377">
        <v>2.227222222</v>
      </c>
      <c r="O6377">
        <v>0</v>
      </c>
      <c r="P6377">
        <v>0</v>
      </c>
      <c r="Q6377">
        <v>0</v>
      </c>
      <c r="R6377">
        <v>0</v>
      </c>
      <c r="S6377">
        <v>0</v>
      </c>
      <c r="T6377">
        <v>16</v>
      </c>
      <c r="U6377">
        <v>0</v>
      </c>
      <c r="V6377">
        <v>1</v>
      </c>
      <c r="W6377">
        <v>0</v>
      </c>
      <c r="X6377">
        <v>0</v>
      </c>
      <c r="Y6377">
        <v>0</v>
      </c>
      <c r="Z6377">
        <v>0</v>
      </c>
      <c r="AA6377">
        <v>0</v>
      </c>
      <c r="AB6377">
        <v>29.243894330915676</v>
      </c>
      <c r="AC6377">
        <v>0</v>
      </c>
      <c r="AD6377">
        <v>16.338674979977618</v>
      </c>
      <c r="AE6377">
        <v>45.582569310893291</v>
      </c>
    </row>
    <row r="6378" spans="1:31" x14ac:dyDescent="0.25">
      <c r="A6378">
        <v>1883633</v>
      </c>
      <c r="B6378">
        <v>1</v>
      </c>
      <c r="C6378" t="s">
        <v>80</v>
      </c>
      <c r="D6378" t="s">
        <v>87</v>
      </c>
      <c r="E6378" t="s">
        <v>210</v>
      </c>
      <c r="F6378" t="s">
        <v>14897</v>
      </c>
      <c r="G6378" t="s">
        <v>476</v>
      </c>
      <c r="H6378" t="s">
        <v>134</v>
      </c>
      <c r="I6378" t="s">
        <v>135</v>
      </c>
      <c r="J6378" t="s">
        <v>136</v>
      </c>
      <c r="K6378" t="s">
        <v>137</v>
      </c>
      <c r="L6378" t="s">
        <v>18118</v>
      </c>
      <c r="M6378" t="s">
        <v>18119</v>
      </c>
      <c r="N6378">
        <v>6.25E-2</v>
      </c>
      <c r="O6378">
        <v>0</v>
      </c>
      <c r="P6378">
        <v>518</v>
      </c>
      <c r="Q6378">
        <v>0</v>
      </c>
      <c r="R6378">
        <v>0</v>
      </c>
      <c r="S6378">
        <v>7</v>
      </c>
      <c r="T6378">
        <v>76</v>
      </c>
      <c r="U6378">
        <v>2</v>
      </c>
      <c r="V6378">
        <v>5</v>
      </c>
      <c r="W6378">
        <v>0</v>
      </c>
      <c r="X6378">
        <v>8.8430476855241924</v>
      </c>
      <c r="Y6378">
        <v>0</v>
      </c>
      <c r="Z6378">
        <v>0</v>
      </c>
      <c r="AA6378">
        <v>10.790582596631252</v>
      </c>
      <c r="AB6378">
        <v>49.28533307610256</v>
      </c>
      <c r="AC6378">
        <v>15.983487982891123</v>
      </c>
      <c r="AD6378">
        <v>5.3295883644162503</v>
      </c>
      <c r="AE6378">
        <v>90.23203970556537</v>
      </c>
    </row>
    <row r="6379" spans="1:31" x14ac:dyDescent="0.25">
      <c r="A6379">
        <v>1883879</v>
      </c>
      <c r="B6379">
        <v>1</v>
      </c>
      <c r="C6379" t="s">
        <v>80</v>
      </c>
      <c r="D6379" t="s">
        <v>87</v>
      </c>
      <c r="E6379" t="s">
        <v>169</v>
      </c>
      <c r="F6379" t="s">
        <v>18120</v>
      </c>
      <c r="G6379" t="s">
        <v>183</v>
      </c>
      <c r="H6379" t="s">
        <v>143</v>
      </c>
      <c r="I6379" t="s">
        <v>135</v>
      </c>
      <c r="J6379" t="s">
        <v>136</v>
      </c>
      <c r="K6379" t="s">
        <v>137</v>
      </c>
      <c r="L6379" t="s">
        <v>18121</v>
      </c>
      <c r="M6379" t="s">
        <v>18122</v>
      </c>
      <c r="N6379">
        <v>3.1980555549999998</v>
      </c>
      <c r="O6379">
        <v>0</v>
      </c>
      <c r="P6379">
        <v>57</v>
      </c>
      <c r="Q6379">
        <v>0</v>
      </c>
      <c r="R6379">
        <v>0</v>
      </c>
      <c r="S6379">
        <v>0</v>
      </c>
      <c r="T6379">
        <v>5</v>
      </c>
      <c r="U6379">
        <v>0</v>
      </c>
      <c r="V6379">
        <v>0</v>
      </c>
      <c r="W6379">
        <v>0</v>
      </c>
      <c r="X6379">
        <v>94.467864294959526</v>
      </c>
      <c r="Y6379">
        <v>0</v>
      </c>
      <c r="Z6379">
        <v>0</v>
      </c>
      <c r="AA6379">
        <v>0</v>
      </c>
      <c r="AB6379">
        <v>8.5694333253391992</v>
      </c>
      <c r="AC6379">
        <v>0</v>
      </c>
      <c r="AD6379">
        <v>0</v>
      </c>
      <c r="AE6379">
        <v>103.03729762029873</v>
      </c>
    </row>
    <row r="6380" spans="1:31" x14ac:dyDescent="0.25">
      <c r="A6380">
        <v>1883444</v>
      </c>
      <c r="B6380">
        <v>1</v>
      </c>
      <c r="C6380" t="s">
        <v>80</v>
      </c>
      <c r="D6380" t="s">
        <v>87</v>
      </c>
      <c r="E6380" t="s">
        <v>229</v>
      </c>
      <c r="F6380" t="s">
        <v>18123</v>
      </c>
      <c r="G6380" t="s">
        <v>133</v>
      </c>
      <c r="H6380" t="s">
        <v>232</v>
      </c>
      <c r="I6380" t="s">
        <v>135</v>
      </c>
      <c r="J6380" t="s">
        <v>136</v>
      </c>
      <c r="K6380" t="s">
        <v>137</v>
      </c>
      <c r="L6380" t="s">
        <v>18124</v>
      </c>
      <c r="M6380" t="s">
        <v>18125</v>
      </c>
      <c r="N6380">
        <v>0.19444444399999999</v>
      </c>
      <c r="O6380">
        <v>0</v>
      </c>
      <c r="P6380">
        <v>11947</v>
      </c>
      <c r="Q6380">
        <v>0</v>
      </c>
      <c r="R6380">
        <v>0</v>
      </c>
      <c r="S6380">
        <v>18</v>
      </c>
      <c r="T6380">
        <v>1185</v>
      </c>
      <c r="U6380">
        <v>25</v>
      </c>
      <c r="V6380">
        <v>34</v>
      </c>
      <c r="W6380">
        <v>0</v>
      </c>
      <c r="X6380">
        <v>788.61241093283388</v>
      </c>
      <c r="Y6380">
        <v>0</v>
      </c>
      <c r="Z6380">
        <v>0</v>
      </c>
      <c r="AA6380">
        <v>200.87490461599384</v>
      </c>
      <c r="AB6380">
        <v>504.5791500855251</v>
      </c>
      <c r="AC6380">
        <v>422.05019746171899</v>
      </c>
      <c r="AD6380">
        <v>439.33532131885403</v>
      </c>
      <c r="AE6380">
        <v>2355.4519844149258</v>
      </c>
    </row>
    <row r="6381" spans="1:31" x14ac:dyDescent="0.25">
      <c r="A6381">
        <v>1883776</v>
      </c>
      <c r="B6381">
        <v>1</v>
      </c>
      <c r="C6381" t="s">
        <v>81</v>
      </c>
      <c r="D6381" t="s">
        <v>114</v>
      </c>
      <c r="E6381" t="s">
        <v>158</v>
      </c>
      <c r="F6381" t="s">
        <v>14242</v>
      </c>
      <c r="G6381" t="s">
        <v>219</v>
      </c>
      <c r="H6381" t="s">
        <v>134</v>
      </c>
      <c r="I6381" t="s">
        <v>135</v>
      </c>
      <c r="J6381" t="s">
        <v>136</v>
      </c>
      <c r="K6381" t="s">
        <v>137</v>
      </c>
      <c r="L6381" t="s">
        <v>18126</v>
      </c>
      <c r="M6381" t="s">
        <v>18127</v>
      </c>
      <c r="N6381">
        <v>1.1972222219999999</v>
      </c>
      <c r="O6381">
        <v>0</v>
      </c>
      <c r="P6381">
        <v>15</v>
      </c>
      <c r="Q6381">
        <v>0</v>
      </c>
      <c r="R6381">
        <v>5</v>
      </c>
      <c r="S6381">
        <v>0</v>
      </c>
      <c r="T6381">
        <v>0</v>
      </c>
      <c r="U6381">
        <v>0</v>
      </c>
      <c r="V6381">
        <v>0</v>
      </c>
      <c r="W6381">
        <v>0</v>
      </c>
      <c r="X6381">
        <v>2.4802503750434717</v>
      </c>
      <c r="Y6381">
        <v>0</v>
      </c>
      <c r="Z6381">
        <v>6.8942440275375194</v>
      </c>
      <c r="AA6381">
        <v>0</v>
      </c>
      <c r="AB6381">
        <v>0</v>
      </c>
      <c r="AC6381">
        <v>0</v>
      </c>
      <c r="AD6381">
        <v>0</v>
      </c>
      <c r="AE6381">
        <v>9.3744944025809911</v>
      </c>
    </row>
    <row r="6382" spans="1:31" x14ac:dyDescent="0.25">
      <c r="A6382">
        <v>1883109</v>
      </c>
      <c r="B6382">
        <v>1</v>
      </c>
      <c r="C6382" t="s">
        <v>80</v>
      </c>
      <c r="D6382" t="s">
        <v>96</v>
      </c>
      <c r="E6382" t="s">
        <v>140</v>
      </c>
      <c r="F6382" t="s">
        <v>18128</v>
      </c>
      <c r="G6382" t="s">
        <v>163</v>
      </c>
      <c r="H6382" t="s">
        <v>143</v>
      </c>
      <c r="I6382" t="s">
        <v>135</v>
      </c>
      <c r="J6382" t="s">
        <v>136</v>
      </c>
      <c r="K6382" t="s">
        <v>137</v>
      </c>
      <c r="L6382" t="s">
        <v>18129</v>
      </c>
      <c r="M6382" t="s">
        <v>18130</v>
      </c>
      <c r="N6382">
        <v>2.4458333329999999</v>
      </c>
      <c r="O6382">
        <v>0</v>
      </c>
      <c r="P6382">
        <v>2</v>
      </c>
      <c r="Q6382">
        <v>0</v>
      </c>
      <c r="R6382">
        <v>0</v>
      </c>
      <c r="S6382">
        <v>0</v>
      </c>
      <c r="T6382">
        <v>0</v>
      </c>
      <c r="U6382">
        <v>0</v>
      </c>
      <c r="V6382">
        <v>0</v>
      </c>
      <c r="W6382">
        <v>0</v>
      </c>
      <c r="X6382">
        <v>0.6160213343577492</v>
      </c>
      <c r="Y6382">
        <v>0</v>
      </c>
      <c r="Z6382">
        <v>0</v>
      </c>
      <c r="AA6382">
        <v>0</v>
      </c>
      <c r="AB6382">
        <v>0</v>
      </c>
      <c r="AC6382">
        <v>0</v>
      </c>
      <c r="AD6382">
        <v>0</v>
      </c>
      <c r="AE6382">
        <v>0.6160213343577492</v>
      </c>
    </row>
    <row r="6383" spans="1:31" x14ac:dyDescent="0.25">
      <c r="A6383">
        <v>1883799</v>
      </c>
      <c r="B6383">
        <v>1</v>
      </c>
      <c r="C6383" t="s">
        <v>80</v>
      </c>
      <c r="D6383" t="s">
        <v>98</v>
      </c>
      <c r="E6383" t="s">
        <v>210</v>
      </c>
      <c r="F6383" t="s">
        <v>18131</v>
      </c>
      <c r="G6383" t="s">
        <v>133</v>
      </c>
      <c r="H6383" t="s">
        <v>134</v>
      </c>
      <c r="I6383" t="s">
        <v>135</v>
      </c>
      <c r="J6383" t="s">
        <v>136</v>
      </c>
      <c r="K6383" t="s">
        <v>137</v>
      </c>
      <c r="L6383" t="s">
        <v>18132</v>
      </c>
      <c r="M6383" t="s">
        <v>18133</v>
      </c>
      <c r="N6383">
        <v>0.80249999999999999</v>
      </c>
      <c r="O6383">
        <v>0</v>
      </c>
      <c r="P6383">
        <v>190</v>
      </c>
      <c r="Q6383">
        <v>7</v>
      </c>
      <c r="R6383">
        <v>1</v>
      </c>
      <c r="S6383">
        <v>4</v>
      </c>
      <c r="T6383">
        <v>19</v>
      </c>
      <c r="U6383">
        <v>1</v>
      </c>
      <c r="V6383">
        <v>0</v>
      </c>
      <c r="W6383">
        <v>0</v>
      </c>
      <c r="X6383">
        <v>36.228461951921894</v>
      </c>
      <c r="Y6383">
        <v>51.846945806880768</v>
      </c>
      <c r="Z6383">
        <v>1.1459530560563373</v>
      </c>
      <c r="AA6383">
        <v>37.753465559846731</v>
      </c>
      <c r="AB6383">
        <v>4.1623004490861977</v>
      </c>
      <c r="AC6383">
        <v>0</v>
      </c>
      <c r="AD6383">
        <v>0</v>
      </c>
      <c r="AE6383">
        <v>131.13712682379193</v>
      </c>
    </row>
    <row r="6384" spans="1:31" x14ac:dyDescent="0.25">
      <c r="A6384">
        <v>1883819</v>
      </c>
      <c r="B6384">
        <v>1</v>
      </c>
      <c r="C6384" t="s">
        <v>80</v>
      </c>
      <c r="D6384" t="s">
        <v>96</v>
      </c>
      <c r="E6384" t="s">
        <v>169</v>
      </c>
      <c r="F6384" t="s">
        <v>18134</v>
      </c>
      <c r="G6384" t="s">
        <v>564</v>
      </c>
      <c r="H6384" t="s">
        <v>143</v>
      </c>
      <c r="I6384" t="s">
        <v>135</v>
      </c>
      <c r="J6384" t="s">
        <v>136</v>
      </c>
      <c r="K6384" t="s">
        <v>137</v>
      </c>
      <c r="L6384" t="s">
        <v>18135</v>
      </c>
      <c r="M6384" t="s">
        <v>18136</v>
      </c>
      <c r="N6384">
        <v>4.0847222219999999</v>
      </c>
      <c r="O6384">
        <v>0</v>
      </c>
      <c r="P6384">
        <v>193</v>
      </c>
      <c r="Q6384">
        <v>0</v>
      </c>
      <c r="R6384">
        <v>0</v>
      </c>
      <c r="S6384">
        <v>0</v>
      </c>
      <c r="T6384">
        <v>65</v>
      </c>
      <c r="U6384">
        <v>0</v>
      </c>
      <c r="V6384">
        <v>0</v>
      </c>
      <c r="W6384">
        <v>0</v>
      </c>
      <c r="X6384">
        <v>500.7900601472839</v>
      </c>
      <c r="Y6384">
        <v>0</v>
      </c>
      <c r="Z6384">
        <v>0</v>
      </c>
      <c r="AA6384">
        <v>0</v>
      </c>
      <c r="AB6384">
        <v>316.63450063685536</v>
      </c>
      <c r="AC6384">
        <v>0</v>
      </c>
      <c r="AD6384">
        <v>0</v>
      </c>
      <c r="AE6384">
        <v>817.4245607841392</v>
      </c>
    </row>
    <row r="6385" spans="1:31" x14ac:dyDescent="0.25">
      <c r="A6385">
        <v>1883301</v>
      </c>
      <c r="B6385">
        <v>1</v>
      </c>
      <c r="C6385" t="s">
        <v>80</v>
      </c>
      <c r="D6385" t="s">
        <v>85</v>
      </c>
      <c r="E6385" t="s">
        <v>146</v>
      </c>
      <c r="F6385" t="s">
        <v>18137</v>
      </c>
      <c r="G6385" t="s">
        <v>142</v>
      </c>
      <c r="H6385" t="s">
        <v>143</v>
      </c>
      <c r="I6385" t="s">
        <v>135</v>
      </c>
      <c r="J6385" t="s">
        <v>136</v>
      </c>
      <c r="K6385" t="s">
        <v>137</v>
      </c>
      <c r="L6385" t="s">
        <v>18138</v>
      </c>
      <c r="M6385" t="s">
        <v>18139</v>
      </c>
      <c r="N6385">
        <v>0.64805555500000001</v>
      </c>
      <c r="O6385">
        <v>0</v>
      </c>
      <c r="P6385">
        <v>80</v>
      </c>
      <c r="Q6385">
        <v>0</v>
      </c>
      <c r="R6385">
        <v>0</v>
      </c>
      <c r="S6385">
        <v>0</v>
      </c>
      <c r="T6385">
        <v>4</v>
      </c>
      <c r="U6385">
        <v>0</v>
      </c>
      <c r="V6385">
        <v>0</v>
      </c>
      <c r="W6385">
        <v>0</v>
      </c>
      <c r="X6385">
        <v>17.81085310123094</v>
      </c>
      <c r="Y6385">
        <v>0</v>
      </c>
      <c r="Z6385">
        <v>0</v>
      </c>
      <c r="AA6385">
        <v>0</v>
      </c>
      <c r="AB6385">
        <v>33.021058788085767</v>
      </c>
      <c r="AC6385">
        <v>0</v>
      </c>
      <c r="AD6385">
        <v>0</v>
      </c>
      <c r="AE6385">
        <v>50.831911889316707</v>
      </c>
    </row>
    <row r="6386" spans="1:31" x14ac:dyDescent="0.25">
      <c r="A6386">
        <v>1883842</v>
      </c>
      <c r="B6386">
        <v>1</v>
      </c>
      <c r="C6386" t="s">
        <v>80</v>
      </c>
      <c r="D6386" t="s">
        <v>106</v>
      </c>
      <c r="E6386" t="s">
        <v>140</v>
      </c>
      <c r="F6386" t="s">
        <v>18140</v>
      </c>
      <c r="G6386" t="s">
        <v>163</v>
      </c>
      <c r="H6386" t="s">
        <v>143</v>
      </c>
      <c r="I6386" t="s">
        <v>135</v>
      </c>
      <c r="J6386" t="s">
        <v>136</v>
      </c>
      <c r="K6386" t="s">
        <v>137</v>
      </c>
      <c r="L6386" t="s">
        <v>18141</v>
      </c>
      <c r="M6386" t="s">
        <v>18142</v>
      </c>
      <c r="N6386">
        <v>2.628055555</v>
      </c>
      <c r="O6386">
        <v>0</v>
      </c>
      <c r="P6386">
        <v>0</v>
      </c>
      <c r="Q6386">
        <v>0</v>
      </c>
      <c r="R6386">
        <v>1</v>
      </c>
      <c r="S6386">
        <v>0</v>
      </c>
      <c r="T6386">
        <v>0</v>
      </c>
      <c r="U6386">
        <v>0</v>
      </c>
      <c r="V6386">
        <v>0</v>
      </c>
      <c r="W6386">
        <v>0</v>
      </c>
      <c r="X6386">
        <v>0</v>
      </c>
      <c r="Y6386">
        <v>0</v>
      </c>
      <c r="Z6386">
        <v>2.5458664666097643</v>
      </c>
      <c r="AA6386">
        <v>0</v>
      </c>
      <c r="AB6386">
        <v>0</v>
      </c>
      <c r="AC6386">
        <v>0</v>
      </c>
      <c r="AD6386">
        <v>0</v>
      </c>
      <c r="AE6386">
        <v>2.5458664666097643</v>
      </c>
    </row>
    <row r="6387" spans="1:31" x14ac:dyDescent="0.25">
      <c r="A6387">
        <v>1883507</v>
      </c>
      <c r="B6387">
        <v>1</v>
      </c>
      <c r="C6387" t="s">
        <v>80</v>
      </c>
      <c r="D6387" t="s">
        <v>105</v>
      </c>
      <c r="E6387" t="s">
        <v>146</v>
      </c>
      <c r="F6387" t="s">
        <v>1427</v>
      </c>
      <c r="G6387" t="s">
        <v>148</v>
      </c>
      <c r="H6387" t="s">
        <v>143</v>
      </c>
      <c r="I6387" t="s">
        <v>135</v>
      </c>
      <c r="J6387" t="s">
        <v>136</v>
      </c>
      <c r="K6387" t="s">
        <v>137</v>
      </c>
      <c r="L6387" t="s">
        <v>18143</v>
      </c>
      <c r="M6387" t="s">
        <v>18144</v>
      </c>
      <c r="N6387">
        <v>2.170555555</v>
      </c>
      <c r="O6387">
        <v>0</v>
      </c>
      <c r="P6387">
        <v>110</v>
      </c>
      <c r="Q6387">
        <v>0</v>
      </c>
      <c r="R6387">
        <v>0</v>
      </c>
      <c r="S6387">
        <v>0</v>
      </c>
      <c r="T6387">
        <v>81</v>
      </c>
      <c r="U6387">
        <v>0</v>
      </c>
      <c r="V6387">
        <v>0</v>
      </c>
      <c r="W6387">
        <v>0</v>
      </c>
      <c r="X6387">
        <v>65.850927641513479</v>
      </c>
      <c r="Y6387">
        <v>0</v>
      </c>
      <c r="Z6387">
        <v>0</v>
      </c>
      <c r="AA6387">
        <v>0</v>
      </c>
      <c r="AB6387">
        <v>166.53231671027959</v>
      </c>
      <c r="AC6387">
        <v>0</v>
      </c>
      <c r="AD6387">
        <v>0</v>
      </c>
      <c r="AE6387">
        <v>232.38324435179305</v>
      </c>
    </row>
    <row r="6388" spans="1:31" x14ac:dyDescent="0.25">
      <c r="A6388">
        <v>1883258</v>
      </c>
      <c r="B6388">
        <v>1</v>
      </c>
      <c r="C6388" t="s">
        <v>80</v>
      </c>
      <c r="D6388" t="s">
        <v>104</v>
      </c>
      <c r="E6388" t="s">
        <v>210</v>
      </c>
      <c r="F6388" t="s">
        <v>18145</v>
      </c>
      <c r="G6388" t="s">
        <v>212</v>
      </c>
      <c r="H6388" t="s">
        <v>134</v>
      </c>
      <c r="I6388" t="s">
        <v>135</v>
      </c>
      <c r="J6388" t="s">
        <v>3</v>
      </c>
      <c r="K6388" t="s">
        <v>137</v>
      </c>
      <c r="L6388" t="s">
        <v>18146</v>
      </c>
      <c r="M6388" t="s">
        <v>18147</v>
      </c>
      <c r="N6388">
        <v>0.91666666600000002</v>
      </c>
      <c r="O6388">
        <v>1</v>
      </c>
      <c r="P6388">
        <v>675</v>
      </c>
      <c r="Q6388">
        <v>9</v>
      </c>
      <c r="R6388">
        <v>8</v>
      </c>
      <c r="S6388">
        <v>24</v>
      </c>
      <c r="T6388">
        <v>53</v>
      </c>
      <c r="U6388">
        <v>4</v>
      </c>
      <c r="V6388">
        <v>0</v>
      </c>
      <c r="W6388">
        <v>4.2543548223333338E-2</v>
      </c>
      <c r="X6388">
        <v>140.16587155772146</v>
      </c>
      <c r="Y6388">
        <v>134.45083224555742</v>
      </c>
      <c r="Z6388">
        <v>6.2664456644892672</v>
      </c>
      <c r="AA6388">
        <v>334.40414168044714</v>
      </c>
      <c r="AB6388">
        <v>28.424506888226873</v>
      </c>
      <c r="AC6388">
        <v>734.30316979047632</v>
      </c>
      <c r="AD6388">
        <v>0</v>
      </c>
      <c r="AE6388">
        <v>1378.057511375142</v>
      </c>
    </row>
    <row r="6389" spans="1:31" x14ac:dyDescent="0.25">
      <c r="A6389">
        <v>1883464</v>
      </c>
      <c r="B6389">
        <v>1</v>
      </c>
      <c r="C6389" t="s">
        <v>80</v>
      </c>
      <c r="D6389" t="s">
        <v>88</v>
      </c>
      <c r="E6389" t="s">
        <v>140</v>
      </c>
      <c r="F6389" t="s">
        <v>18148</v>
      </c>
      <c r="G6389" t="s">
        <v>207</v>
      </c>
      <c r="H6389" t="s">
        <v>143</v>
      </c>
      <c r="I6389" t="s">
        <v>135</v>
      </c>
      <c r="J6389" t="s">
        <v>136</v>
      </c>
      <c r="K6389" t="s">
        <v>137</v>
      </c>
      <c r="L6389" t="s">
        <v>18149</v>
      </c>
      <c r="M6389" t="s">
        <v>18150</v>
      </c>
      <c r="N6389">
        <v>0.71250000000000002</v>
      </c>
      <c r="O6389">
        <v>0</v>
      </c>
      <c r="P6389">
        <v>5</v>
      </c>
      <c r="Q6389">
        <v>0</v>
      </c>
      <c r="R6389">
        <v>0</v>
      </c>
      <c r="S6389">
        <v>0</v>
      </c>
      <c r="T6389">
        <v>0</v>
      </c>
      <c r="U6389">
        <v>0</v>
      </c>
      <c r="V6389">
        <v>0</v>
      </c>
      <c r="W6389">
        <v>0</v>
      </c>
      <c r="X6389">
        <v>0.97766738486083316</v>
      </c>
      <c r="Y6389">
        <v>0</v>
      </c>
      <c r="Z6389">
        <v>0</v>
      </c>
      <c r="AA6389">
        <v>0</v>
      </c>
      <c r="AB6389">
        <v>0</v>
      </c>
      <c r="AC6389">
        <v>0</v>
      </c>
      <c r="AD6389">
        <v>0</v>
      </c>
      <c r="AE6389">
        <v>0.97766738486083316</v>
      </c>
    </row>
    <row r="6390" spans="1:31" x14ac:dyDescent="0.25">
      <c r="A6390">
        <v>1883215</v>
      </c>
      <c r="B6390">
        <v>1</v>
      </c>
      <c r="C6390" t="s">
        <v>81</v>
      </c>
      <c r="D6390" t="s">
        <v>118</v>
      </c>
      <c r="E6390" t="s">
        <v>131</v>
      </c>
      <c r="F6390" t="s">
        <v>18151</v>
      </c>
      <c r="G6390" t="s">
        <v>179</v>
      </c>
      <c r="H6390" t="s">
        <v>134</v>
      </c>
      <c r="I6390" t="s">
        <v>135</v>
      </c>
      <c r="J6390" t="s">
        <v>136</v>
      </c>
      <c r="K6390" t="s">
        <v>137</v>
      </c>
      <c r="L6390" t="s">
        <v>18152</v>
      </c>
      <c r="M6390" t="s">
        <v>18153</v>
      </c>
      <c r="N6390">
        <v>1.7408333330000001</v>
      </c>
      <c r="O6390">
        <v>0</v>
      </c>
      <c r="P6390">
        <v>14</v>
      </c>
      <c r="Q6390">
        <v>0</v>
      </c>
      <c r="R6390">
        <v>7</v>
      </c>
      <c r="S6390">
        <v>0</v>
      </c>
      <c r="T6390">
        <v>1</v>
      </c>
      <c r="U6390">
        <v>0</v>
      </c>
      <c r="V6390">
        <v>0</v>
      </c>
      <c r="W6390">
        <v>0</v>
      </c>
      <c r="X6390">
        <v>8.9172838760997646</v>
      </c>
      <c r="Y6390">
        <v>0</v>
      </c>
      <c r="Z6390">
        <v>18.992030251771521</v>
      </c>
      <c r="AA6390">
        <v>0</v>
      </c>
      <c r="AB6390">
        <v>1.740241129450149</v>
      </c>
      <c r="AC6390">
        <v>0</v>
      </c>
      <c r="AD6390">
        <v>0</v>
      </c>
      <c r="AE6390">
        <v>29.649555257321431</v>
      </c>
    </row>
    <row r="6391" spans="1:31" x14ac:dyDescent="0.25">
      <c r="A6391">
        <v>1883756</v>
      </c>
      <c r="B6391">
        <v>1</v>
      </c>
      <c r="C6391" t="s">
        <v>80</v>
      </c>
      <c r="D6391" t="s">
        <v>103</v>
      </c>
      <c r="E6391" t="s">
        <v>169</v>
      </c>
      <c r="F6391" t="s">
        <v>18154</v>
      </c>
      <c r="G6391" t="s">
        <v>183</v>
      </c>
      <c r="H6391" t="s">
        <v>143</v>
      </c>
      <c r="I6391" t="s">
        <v>135</v>
      </c>
      <c r="J6391" t="s">
        <v>136</v>
      </c>
      <c r="K6391" t="s">
        <v>137</v>
      </c>
      <c r="L6391" t="s">
        <v>18155</v>
      </c>
      <c r="M6391" t="s">
        <v>18156</v>
      </c>
      <c r="N6391">
        <v>0.81777777699999998</v>
      </c>
      <c r="O6391">
        <v>0</v>
      </c>
      <c r="P6391">
        <v>470</v>
      </c>
      <c r="Q6391">
        <v>0</v>
      </c>
      <c r="R6391">
        <v>1</v>
      </c>
      <c r="S6391">
        <v>0</v>
      </c>
      <c r="T6391">
        <v>26</v>
      </c>
      <c r="U6391">
        <v>0</v>
      </c>
      <c r="V6391">
        <v>0</v>
      </c>
      <c r="W6391">
        <v>0</v>
      </c>
      <c r="X6391">
        <v>136.87091251649827</v>
      </c>
      <c r="Y6391">
        <v>0</v>
      </c>
      <c r="Z6391">
        <v>0</v>
      </c>
      <c r="AA6391">
        <v>0</v>
      </c>
      <c r="AB6391">
        <v>30.329587197525967</v>
      </c>
      <c r="AC6391">
        <v>0</v>
      </c>
      <c r="AD6391">
        <v>0</v>
      </c>
      <c r="AE6391">
        <v>167.20049971402423</v>
      </c>
    </row>
    <row r="6392" spans="1:31" x14ac:dyDescent="0.25">
      <c r="A6392">
        <v>1883241</v>
      </c>
      <c r="B6392">
        <v>1</v>
      </c>
      <c r="C6392" t="s">
        <v>80</v>
      </c>
      <c r="D6392" t="s">
        <v>110</v>
      </c>
      <c r="E6392" t="s">
        <v>140</v>
      </c>
      <c r="F6392" t="s">
        <v>18157</v>
      </c>
      <c r="G6392" t="s">
        <v>163</v>
      </c>
      <c r="H6392" t="s">
        <v>143</v>
      </c>
      <c r="I6392" t="s">
        <v>135</v>
      </c>
      <c r="J6392" t="s">
        <v>136</v>
      </c>
      <c r="K6392" t="s">
        <v>137</v>
      </c>
      <c r="L6392" t="s">
        <v>18158</v>
      </c>
      <c r="M6392" t="s">
        <v>18159</v>
      </c>
      <c r="N6392">
        <v>9.1844444440000004</v>
      </c>
      <c r="O6392">
        <v>0</v>
      </c>
      <c r="P6392">
        <v>2</v>
      </c>
      <c r="Q6392">
        <v>0</v>
      </c>
      <c r="R6392">
        <v>0</v>
      </c>
      <c r="S6392">
        <v>0</v>
      </c>
      <c r="T6392">
        <v>0</v>
      </c>
      <c r="U6392">
        <v>0</v>
      </c>
      <c r="V6392">
        <v>0</v>
      </c>
      <c r="W6392">
        <v>0</v>
      </c>
      <c r="X6392">
        <v>5.4459558378816082</v>
      </c>
      <c r="Y6392">
        <v>0</v>
      </c>
      <c r="Z6392">
        <v>0</v>
      </c>
      <c r="AA6392">
        <v>0</v>
      </c>
      <c r="AB6392">
        <v>0</v>
      </c>
      <c r="AC6392">
        <v>0</v>
      </c>
      <c r="AD6392">
        <v>0</v>
      </c>
      <c r="AE6392">
        <v>5.4459558378816082</v>
      </c>
    </row>
    <row r="6393" spans="1:31" x14ac:dyDescent="0.25">
      <c r="A6393">
        <v>1883456</v>
      </c>
      <c r="B6393">
        <v>1</v>
      </c>
      <c r="C6393" t="s">
        <v>80</v>
      </c>
      <c r="D6393" t="s">
        <v>87</v>
      </c>
      <c r="E6393" t="s">
        <v>210</v>
      </c>
      <c r="F6393" t="s">
        <v>18160</v>
      </c>
      <c r="G6393" t="s">
        <v>133</v>
      </c>
      <c r="H6393" t="s">
        <v>134</v>
      </c>
      <c r="I6393" t="s">
        <v>135</v>
      </c>
      <c r="J6393" t="s">
        <v>136</v>
      </c>
      <c r="K6393" t="s">
        <v>137</v>
      </c>
      <c r="L6393" t="s">
        <v>18161</v>
      </c>
      <c r="M6393" t="s">
        <v>18162</v>
      </c>
      <c r="N6393">
        <v>1.0591666660000001</v>
      </c>
      <c r="O6393">
        <v>0</v>
      </c>
      <c r="P6393">
        <v>1606</v>
      </c>
      <c r="Q6393">
        <v>0</v>
      </c>
      <c r="R6393">
        <v>0</v>
      </c>
      <c r="S6393">
        <v>1</v>
      </c>
      <c r="T6393">
        <v>463</v>
      </c>
      <c r="U6393">
        <v>0</v>
      </c>
      <c r="V6393">
        <v>1</v>
      </c>
      <c r="W6393">
        <v>0</v>
      </c>
      <c r="X6393">
        <v>512.97150421371998</v>
      </c>
      <c r="Y6393">
        <v>0</v>
      </c>
      <c r="Z6393">
        <v>0</v>
      </c>
      <c r="AA6393">
        <v>130.70470673173361</v>
      </c>
      <c r="AB6393">
        <v>1287.0991180141812</v>
      </c>
      <c r="AC6393">
        <v>0</v>
      </c>
      <c r="AD6393">
        <v>38.432455891436362</v>
      </c>
      <c r="AE6393">
        <v>1969.2077848510712</v>
      </c>
    </row>
    <row r="6394" spans="1:31" x14ac:dyDescent="0.25">
      <c r="A6394">
        <v>1883742</v>
      </c>
      <c r="B6394">
        <v>1</v>
      </c>
      <c r="C6394" t="s">
        <v>80</v>
      </c>
      <c r="D6394" t="s">
        <v>92</v>
      </c>
      <c r="E6394" t="s">
        <v>140</v>
      </c>
      <c r="F6394" t="s">
        <v>18163</v>
      </c>
      <c r="G6394" t="s">
        <v>207</v>
      </c>
      <c r="H6394" t="s">
        <v>143</v>
      </c>
      <c r="I6394" t="s">
        <v>135</v>
      </c>
      <c r="J6394" t="s">
        <v>136</v>
      </c>
      <c r="K6394" t="s">
        <v>137</v>
      </c>
      <c r="L6394" t="s">
        <v>18164</v>
      </c>
      <c r="M6394" t="s">
        <v>18165</v>
      </c>
      <c r="N6394">
        <v>1.036944444</v>
      </c>
      <c r="O6394">
        <v>0</v>
      </c>
      <c r="P6394">
        <v>1</v>
      </c>
      <c r="Q6394">
        <v>0</v>
      </c>
      <c r="R6394">
        <v>0</v>
      </c>
      <c r="S6394">
        <v>0</v>
      </c>
      <c r="T6394">
        <v>0</v>
      </c>
      <c r="U6394">
        <v>0</v>
      </c>
      <c r="V6394">
        <v>0</v>
      </c>
      <c r="W6394">
        <v>0</v>
      </c>
      <c r="X6394">
        <v>0.17641625940461836</v>
      </c>
      <c r="Y6394">
        <v>0</v>
      </c>
      <c r="Z6394">
        <v>0</v>
      </c>
      <c r="AA6394">
        <v>0</v>
      </c>
      <c r="AB6394">
        <v>0</v>
      </c>
      <c r="AC6394">
        <v>0</v>
      </c>
      <c r="AD6394">
        <v>0</v>
      </c>
      <c r="AE6394">
        <v>0.17641625940461836</v>
      </c>
    </row>
    <row r="6395" spans="1:31" x14ac:dyDescent="0.25">
      <c r="A6395">
        <v>1883101</v>
      </c>
      <c r="B6395">
        <v>1</v>
      </c>
      <c r="C6395" t="s">
        <v>80</v>
      </c>
      <c r="D6395" t="s">
        <v>103</v>
      </c>
      <c r="E6395" t="s">
        <v>146</v>
      </c>
      <c r="F6395" t="s">
        <v>3925</v>
      </c>
      <c r="G6395" t="s">
        <v>148</v>
      </c>
      <c r="H6395" t="s">
        <v>143</v>
      </c>
      <c r="I6395" t="s">
        <v>135</v>
      </c>
      <c r="J6395" t="s">
        <v>136</v>
      </c>
      <c r="K6395" t="s">
        <v>137</v>
      </c>
      <c r="L6395" t="s">
        <v>18166</v>
      </c>
      <c r="M6395" t="s">
        <v>18167</v>
      </c>
      <c r="N6395">
        <v>0.67722222200000004</v>
      </c>
      <c r="O6395">
        <v>0</v>
      </c>
      <c r="P6395">
        <v>141</v>
      </c>
      <c r="Q6395">
        <v>0</v>
      </c>
      <c r="R6395">
        <v>0</v>
      </c>
      <c r="S6395">
        <v>0</v>
      </c>
      <c r="T6395">
        <v>19</v>
      </c>
      <c r="U6395">
        <v>0</v>
      </c>
      <c r="V6395">
        <v>0</v>
      </c>
      <c r="W6395">
        <v>0</v>
      </c>
      <c r="X6395">
        <v>17.368001536039081</v>
      </c>
      <c r="Y6395">
        <v>0</v>
      </c>
      <c r="Z6395">
        <v>0</v>
      </c>
      <c r="AA6395">
        <v>0</v>
      </c>
      <c r="AB6395">
        <v>3.6100027363213756</v>
      </c>
      <c r="AC6395">
        <v>0</v>
      </c>
      <c r="AD6395">
        <v>0</v>
      </c>
      <c r="AE6395">
        <v>20.978004272360458</v>
      </c>
    </row>
    <row r="6396" spans="1:31" x14ac:dyDescent="0.25">
      <c r="A6396">
        <v>1883765</v>
      </c>
      <c r="B6396">
        <v>1</v>
      </c>
      <c r="C6396" t="s">
        <v>80</v>
      </c>
      <c r="D6396" t="s">
        <v>93</v>
      </c>
      <c r="E6396" t="s">
        <v>140</v>
      </c>
      <c r="F6396" t="s">
        <v>18168</v>
      </c>
      <c r="G6396" t="s">
        <v>163</v>
      </c>
      <c r="H6396" t="s">
        <v>143</v>
      </c>
      <c r="I6396" t="s">
        <v>135</v>
      </c>
      <c r="J6396" t="s">
        <v>136</v>
      </c>
      <c r="K6396" t="s">
        <v>137</v>
      </c>
      <c r="L6396" t="s">
        <v>18169</v>
      </c>
      <c r="M6396" t="s">
        <v>18170</v>
      </c>
      <c r="N6396">
        <v>3.6563888879999999</v>
      </c>
      <c r="O6396">
        <v>0</v>
      </c>
      <c r="P6396">
        <v>0</v>
      </c>
      <c r="Q6396">
        <v>0</v>
      </c>
      <c r="R6396">
        <v>0</v>
      </c>
      <c r="S6396">
        <v>0</v>
      </c>
      <c r="T6396">
        <v>1</v>
      </c>
      <c r="U6396">
        <v>0</v>
      </c>
      <c r="V6396">
        <v>0</v>
      </c>
      <c r="W6396">
        <v>0</v>
      </c>
      <c r="X6396">
        <v>0</v>
      </c>
      <c r="Y6396">
        <v>0</v>
      </c>
      <c r="Z6396">
        <v>0</v>
      </c>
      <c r="AA6396">
        <v>0</v>
      </c>
      <c r="AB6396">
        <v>1.3443633167707068</v>
      </c>
      <c r="AC6396">
        <v>0</v>
      </c>
      <c r="AD6396">
        <v>0</v>
      </c>
      <c r="AE6396">
        <v>1.3443633167707068</v>
      </c>
    </row>
    <row r="6397" spans="1:31" x14ac:dyDescent="0.25">
      <c r="A6397">
        <v>1883247</v>
      </c>
      <c r="B6397">
        <v>1</v>
      </c>
      <c r="C6397" t="s">
        <v>80</v>
      </c>
      <c r="D6397" t="s">
        <v>97</v>
      </c>
      <c r="E6397" t="s">
        <v>140</v>
      </c>
      <c r="F6397" t="s">
        <v>18171</v>
      </c>
      <c r="G6397" t="s">
        <v>163</v>
      </c>
      <c r="H6397" t="s">
        <v>143</v>
      </c>
      <c r="I6397" t="s">
        <v>135</v>
      </c>
      <c r="J6397" t="s">
        <v>136</v>
      </c>
      <c r="K6397" t="s">
        <v>137</v>
      </c>
      <c r="L6397" t="s">
        <v>18172</v>
      </c>
      <c r="M6397" t="s">
        <v>18173</v>
      </c>
      <c r="N6397">
        <v>1.2508333330000001</v>
      </c>
      <c r="O6397">
        <v>0</v>
      </c>
      <c r="P6397">
        <v>1</v>
      </c>
      <c r="Q6397">
        <v>0</v>
      </c>
      <c r="R6397">
        <v>0</v>
      </c>
      <c r="S6397">
        <v>0</v>
      </c>
      <c r="T6397">
        <v>0</v>
      </c>
      <c r="U6397">
        <v>0</v>
      </c>
      <c r="V6397">
        <v>0</v>
      </c>
      <c r="W6397">
        <v>0</v>
      </c>
      <c r="X6397">
        <v>0.23164092468114</v>
      </c>
      <c r="Y6397">
        <v>0</v>
      </c>
      <c r="Z6397">
        <v>0</v>
      </c>
      <c r="AA6397">
        <v>0</v>
      </c>
      <c r="AB6397">
        <v>0</v>
      </c>
      <c r="AC6397">
        <v>0</v>
      </c>
      <c r="AD6397">
        <v>0</v>
      </c>
      <c r="AE6397">
        <v>0.23164092468114</v>
      </c>
    </row>
    <row r="6398" spans="1:31" x14ac:dyDescent="0.25">
      <c r="A6398">
        <v>1883496</v>
      </c>
      <c r="B6398">
        <v>1</v>
      </c>
      <c r="C6398" t="s">
        <v>80</v>
      </c>
      <c r="D6398" t="s">
        <v>110</v>
      </c>
      <c r="E6398" t="s">
        <v>158</v>
      </c>
      <c r="F6398" t="s">
        <v>4589</v>
      </c>
      <c r="G6398" t="s">
        <v>343</v>
      </c>
      <c r="H6398" t="s">
        <v>134</v>
      </c>
      <c r="I6398" t="s">
        <v>135</v>
      </c>
      <c r="J6398" t="s">
        <v>136</v>
      </c>
      <c r="K6398" t="s">
        <v>137</v>
      </c>
      <c r="L6398" t="s">
        <v>18174</v>
      </c>
      <c r="M6398" t="s">
        <v>18175</v>
      </c>
      <c r="N6398">
        <v>5.0086111109999996</v>
      </c>
      <c r="O6398">
        <v>0</v>
      </c>
      <c r="P6398">
        <v>195</v>
      </c>
      <c r="Q6398">
        <v>0</v>
      </c>
      <c r="R6398">
        <v>0</v>
      </c>
      <c r="S6398">
        <v>0</v>
      </c>
      <c r="T6398">
        <v>15</v>
      </c>
      <c r="U6398">
        <v>0</v>
      </c>
      <c r="V6398">
        <v>0</v>
      </c>
      <c r="W6398">
        <v>0</v>
      </c>
      <c r="X6398">
        <v>330.46978755452659</v>
      </c>
      <c r="Y6398">
        <v>0</v>
      </c>
      <c r="Z6398">
        <v>0</v>
      </c>
      <c r="AA6398">
        <v>0</v>
      </c>
      <c r="AB6398">
        <v>422.07055111424398</v>
      </c>
      <c r="AC6398">
        <v>0</v>
      </c>
      <c r="AD6398">
        <v>0</v>
      </c>
      <c r="AE6398">
        <v>752.54033866877057</v>
      </c>
    </row>
    <row r="6399" spans="1:31" x14ac:dyDescent="0.25">
      <c r="A6399">
        <v>1883579</v>
      </c>
      <c r="B6399">
        <v>1</v>
      </c>
      <c r="C6399" t="s">
        <v>80</v>
      </c>
      <c r="D6399" t="s">
        <v>82</v>
      </c>
      <c r="E6399" t="s">
        <v>140</v>
      </c>
      <c r="F6399" t="s">
        <v>18176</v>
      </c>
      <c r="G6399" t="s">
        <v>200</v>
      </c>
      <c r="H6399" t="s">
        <v>143</v>
      </c>
      <c r="I6399" t="s">
        <v>135</v>
      </c>
      <c r="J6399" t="s">
        <v>136</v>
      </c>
      <c r="K6399" t="s">
        <v>137</v>
      </c>
      <c r="L6399" t="s">
        <v>18177</v>
      </c>
      <c r="M6399" t="s">
        <v>17544</v>
      </c>
      <c r="N6399">
        <v>2.1769444440000001</v>
      </c>
      <c r="O6399">
        <v>0</v>
      </c>
      <c r="P6399">
        <v>0</v>
      </c>
      <c r="Q6399">
        <v>0</v>
      </c>
      <c r="R6399">
        <v>0</v>
      </c>
      <c r="S6399">
        <v>0</v>
      </c>
      <c r="T6399">
        <v>1</v>
      </c>
      <c r="U6399">
        <v>0</v>
      </c>
      <c r="V6399">
        <v>0</v>
      </c>
      <c r="W6399">
        <v>0</v>
      </c>
      <c r="X6399">
        <v>0</v>
      </c>
      <c r="Y6399">
        <v>0</v>
      </c>
      <c r="Z6399">
        <v>0</v>
      </c>
      <c r="AA6399">
        <v>0</v>
      </c>
      <c r="AB6399">
        <v>5.5279663071150305</v>
      </c>
      <c r="AC6399">
        <v>0</v>
      </c>
      <c r="AD6399">
        <v>0</v>
      </c>
      <c r="AE6399">
        <v>5.5279663071150305</v>
      </c>
    </row>
    <row r="6400" spans="1:31" x14ac:dyDescent="0.25">
      <c r="A6400">
        <v>1883888</v>
      </c>
      <c r="B6400">
        <v>1</v>
      </c>
      <c r="C6400" t="s">
        <v>80</v>
      </c>
      <c r="D6400" t="s">
        <v>111</v>
      </c>
      <c r="E6400" t="s">
        <v>169</v>
      </c>
      <c r="F6400" t="s">
        <v>1077</v>
      </c>
      <c r="G6400" t="s">
        <v>183</v>
      </c>
      <c r="H6400" t="s">
        <v>143</v>
      </c>
      <c r="I6400" t="s">
        <v>135</v>
      </c>
      <c r="J6400" t="s">
        <v>136</v>
      </c>
      <c r="K6400" t="s">
        <v>137</v>
      </c>
      <c r="L6400" t="s">
        <v>18178</v>
      </c>
      <c r="M6400" t="s">
        <v>18179</v>
      </c>
      <c r="N6400">
        <v>0.79249999999999998</v>
      </c>
      <c r="O6400">
        <v>0</v>
      </c>
      <c r="P6400">
        <v>63</v>
      </c>
      <c r="Q6400">
        <v>0</v>
      </c>
      <c r="R6400">
        <v>22</v>
      </c>
      <c r="S6400">
        <v>0</v>
      </c>
      <c r="T6400">
        <v>25</v>
      </c>
      <c r="U6400">
        <v>0</v>
      </c>
      <c r="V6400">
        <v>0</v>
      </c>
      <c r="W6400">
        <v>0</v>
      </c>
      <c r="X6400">
        <v>21.722761575599591</v>
      </c>
      <c r="Y6400">
        <v>0</v>
      </c>
      <c r="Z6400">
        <v>11.373249445621918</v>
      </c>
      <c r="AA6400">
        <v>0</v>
      </c>
      <c r="AB6400">
        <v>71.313083011298943</v>
      </c>
      <c r="AC6400">
        <v>0</v>
      </c>
      <c r="AD6400">
        <v>0</v>
      </c>
      <c r="AE6400">
        <v>104.40909403252044</v>
      </c>
    </row>
    <row r="6401" spans="1:31" x14ac:dyDescent="0.25">
      <c r="A6401">
        <v>1883287</v>
      </c>
      <c r="B6401">
        <v>1</v>
      </c>
      <c r="C6401" t="s">
        <v>81</v>
      </c>
      <c r="D6401" t="s">
        <v>120</v>
      </c>
      <c r="E6401" t="s">
        <v>169</v>
      </c>
      <c r="F6401" t="s">
        <v>18180</v>
      </c>
      <c r="G6401" t="s">
        <v>2417</v>
      </c>
      <c r="H6401" t="s">
        <v>143</v>
      </c>
      <c r="I6401" t="s">
        <v>135</v>
      </c>
      <c r="J6401" t="s">
        <v>136</v>
      </c>
      <c r="K6401" t="s">
        <v>137</v>
      </c>
      <c r="L6401" t="s">
        <v>18181</v>
      </c>
      <c r="M6401" t="s">
        <v>17641</v>
      </c>
      <c r="N6401">
        <v>1.5649999999999999</v>
      </c>
      <c r="O6401">
        <v>0</v>
      </c>
      <c r="P6401">
        <v>116</v>
      </c>
      <c r="Q6401">
        <v>0</v>
      </c>
      <c r="R6401">
        <v>0</v>
      </c>
      <c r="S6401">
        <v>0</v>
      </c>
      <c r="T6401">
        <v>11</v>
      </c>
      <c r="U6401">
        <v>0</v>
      </c>
      <c r="V6401">
        <v>0</v>
      </c>
      <c r="W6401">
        <v>0</v>
      </c>
      <c r="X6401">
        <v>23.036909063878475</v>
      </c>
      <c r="Y6401">
        <v>0</v>
      </c>
      <c r="Z6401">
        <v>0</v>
      </c>
      <c r="AA6401">
        <v>0</v>
      </c>
      <c r="AB6401">
        <v>10.370348838503043</v>
      </c>
      <c r="AC6401">
        <v>0</v>
      </c>
      <c r="AD6401">
        <v>0</v>
      </c>
      <c r="AE6401">
        <v>33.407257902381517</v>
      </c>
    </row>
    <row r="6402" spans="1:31" x14ac:dyDescent="0.25">
      <c r="A6402">
        <v>1883324</v>
      </c>
      <c r="B6402">
        <v>1</v>
      </c>
      <c r="C6402" t="s">
        <v>80</v>
      </c>
      <c r="D6402" t="s">
        <v>87</v>
      </c>
      <c r="E6402" t="s">
        <v>140</v>
      </c>
      <c r="F6402" t="s">
        <v>18182</v>
      </c>
      <c r="G6402" t="s">
        <v>596</v>
      </c>
      <c r="H6402" t="s">
        <v>143</v>
      </c>
      <c r="I6402" t="s">
        <v>135</v>
      </c>
      <c r="J6402" t="s">
        <v>136</v>
      </c>
      <c r="K6402" t="s">
        <v>137</v>
      </c>
      <c r="L6402" t="s">
        <v>18183</v>
      </c>
      <c r="M6402" t="s">
        <v>18184</v>
      </c>
      <c r="N6402">
        <v>0.75638888800000004</v>
      </c>
      <c r="O6402">
        <v>0</v>
      </c>
      <c r="P6402">
        <v>0</v>
      </c>
      <c r="Q6402">
        <v>0</v>
      </c>
      <c r="R6402">
        <v>0</v>
      </c>
      <c r="S6402">
        <v>0</v>
      </c>
      <c r="T6402">
        <v>1</v>
      </c>
      <c r="U6402">
        <v>0</v>
      </c>
      <c r="V6402">
        <v>0</v>
      </c>
      <c r="W6402">
        <v>0</v>
      </c>
      <c r="X6402">
        <v>0</v>
      </c>
      <c r="Y6402">
        <v>0</v>
      </c>
      <c r="Z6402">
        <v>0</v>
      </c>
      <c r="AA6402">
        <v>0</v>
      </c>
      <c r="AB6402">
        <v>4.4470658807274486</v>
      </c>
      <c r="AC6402">
        <v>0</v>
      </c>
      <c r="AD6402">
        <v>0</v>
      </c>
      <c r="AE6402">
        <v>4.4470658807274486</v>
      </c>
    </row>
    <row r="6403" spans="1:31" x14ac:dyDescent="0.25">
      <c r="A6403">
        <v>1883679</v>
      </c>
      <c r="B6403">
        <v>1</v>
      </c>
      <c r="C6403" t="s">
        <v>80</v>
      </c>
      <c r="D6403" t="s">
        <v>90</v>
      </c>
      <c r="E6403" t="s">
        <v>146</v>
      </c>
      <c r="F6403" t="s">
        <v>18185</v>
      </c>
      <c r="G6403" t="s">
        <v>148</v>
      </c>
      <c r="H6403" t="s">
        <v>143</v>
      </c>
      <c r="I6403" t="s">
        <v>135</v>
      </c>
      <c r="J6403" t="s">
        <v>136</v>
      </c>
      <c r="K6403" t="s">
        <v>137</v>
      </c>
      <c r="L6403" t="s">
        <v>18186</v>
      </c>
      <c r="M6403" t="s">
        <v>18187</v>
      </c>
      <c r="N6403">
        <v>1.9708333330000001</v>
      </c>
      <c r="O6403">
        <v>0</v>
      </c>
      <c r="P6403">
        <v>711</v>
      </c>
      <c r="Q6403">
        <v>0</v>
      </c>
      <c r="R6403">
        <v>0</v>
      </c>
      <c r="S6403">
        <v>0</v>
      </c>
      <c r="T6403">
        <v>44</v>
      </c>
      <c r="U6403">
        <v>0</v>
      </c>
      <c r="V6403">
        <v>0</v>
      </c>
      <c r="W6403">
        <v>0</v>
      </c>
      <c r="X6403">
        <v>373.07126255348152</v>
      </c>
      <c r="Y6403">
        <v>0</v>
      </c>
      <c r="Z6403">
        <v>0</v>
      </c>
      <c r="AA6403">
        <v>0</v>
      </c>
      <c r="AB6403">
        <v>219.56551642087504</v>
      </c>
      <c r="AC6403">
        <v>0</v>
      </c>
      <c r="AD6403">
        <v>0</v>
      </c>
      <c r="AE6403">
        <v>592.6367789743565</v>
      </c>
    </row>
    <row r="6404" spans="1:31" x14ac:dyDescent="0.25">
      <c r="A6404">
        <v>1883702</v>
      </c>
      <c r="B6404">
        <v>1</v>
      </c>
      <c r="C6404" t="s">
        <v>80</v>
      </c>
      <c r="D6404" t="s">
        <v>103</v>
      </c>
      <c r="E6404" t="s">
        <v>169</v>
      </c>
      <c r="F6404" t="s">
        <v>18188</v>
      </c>
      <c r="G6404" t="s">
        <v>183</v>
      </c>
      <c r="H6404" t="s">
        <v>143</v>
      </c>
      <c r="I6404" t="s">
        <v>135</v>
      </c>
      <c r="J6404" t="s">
        <v>136</v>
      </c>
      <c r="K6404" t="s">
        <v>137</v>
      </c>
      <c r="L6404" t="s">
        <v>18189</v>
      </c>
      <c r="M6404" t="s">
        <v>18190</v>
      </c>
      <c r="N6404">
        <v>1.125277777</v>
      </c>
      <c r="O6404">
        <v>0</v>
      </c>
      <c r="P6404">
        <v>177</v>
      </c>
      <c r="Q6404">
        <v>0</v>
      </c>
      <c r="R6404">
        <v>9</v>
      </c>
      <c r="S6404">
        <v>0</v>
      </c>
      <c r="T6404">
        <v>20</v>
      </c>
      <c r="U6404">
        <v>0</v>
      </c>
      <c r="V6404">
        <v>0</v>
      </c>
      <c r="W6404">
        <v>0</v>
      </c>
      <c r="X6404">
        <v>35.823611816438529</v>
      </c>
      <c r="Y6404">
        <v>0</v>
      </c>
      <c r="Z6404">
        <v>4.0221790141551992</v>
      </c>
      <c r="AA6404">
        <v>0</v>
      </c>
      <c r="AB6404">
        <v>8.9180454043405497</v>
      </c>
      <c r="AC6404">
        <v>0</v>
      </c>
      <c r="AD6404">
        <v>0</v>
      </c>
      <c r="AE6404">
        <v>48.763836234934274</v>
      </c>
    </row>
    <row r="6405" spans="1:31" x14ac:dyDescent="0.25">
      <c r="A6405">
        <v>1883871</v>
      </c>
      <c r="B6405">
        <v>1</v>
      </c>
      <c r="C6405" t="s">
        <v>81</v>
      </c>
      <c r="D6405" t="s">
        <v>128</v>
      </c>
      <c r="E6405" t="s">
        <v>169</v>
      </c>
      <c r="F6405" t="s">
        <v>18191</v>
      </c>
      <c r="G6405" t="s">
        <v>183</v>
      </c>
      <c r="H6405" t="s">
        <v>143</v>
      </c>
      <c r="I6405" t="s">
        <v>135</v>
      </c>
      <c r="J6405" t="s">
        <v>136</v>
      </c>
      <c r="K6405" t="s">
        <v>137</v>
      </c>
      <c r="L6405" t="s">
        <v>18192</v>
      </c>
      <c r="M6405" t="s">
        <v>18193</v>
      </c>
      <c r="N6405">
        <v>0.44638888799999998</v>
      </c>
      <c r="O6405">
        <v>0</v>
      </c>
      <c r="P6405">
        <v>127</v>
      </c>
      <c r="Q6405">
        <v>0</v>
      </c>
      <c r="R6405">
        <v>8</v>
      </c>
      <c r="S6405">
        <v>0</v>
      </c>
      <c r="T6405">
        <v>7</v>
      </c>
      <c r="U6405">
        <v>0</v>
      </c>
      <c r="V6405">
        <v>0</v>
      </c>
      <c r="W6405">
        <v>0</v>
      </c>
      <c r="X6405">
        <v>9.9379084603597221</v>
      </c>
      <c r="Y6405">
        <v>0</v>
      </c>
      <c r="Z6405">
        <v>5.4041499895113887</v>
      </c>
      <c r="AA6405">
        <v>0</v>
      </c>
      <c r="AB6405">
        <v>0.30170063083386223</v>
      </c>
      <c r="AC6405">
        <v>0</v>
      </c>
      <c r="AD6405">
        <v>0</v>
      </c>
      <c r="AE6405">
        <v>15.643759080704973</v>
      </c>
    </row>
    <row r="6406" spans="1:31" x14ac:dyDescent="0.25">
      <c r="A6406">
        <v>1883539</v>
      </c>
      <c r="B6406">
        <v>1</v>
      </c>
      <c r="C6406" t="s">
        <v>80</v>
      </c>
      <c r="D6406" t="s">
        <v>108</v>
      </c>
      <c r="E6406" t="s">
        <v>146</v>
      </c>
      <c r="F6406" t="s">
        <v>18194</v>
      </c>
      <c r="G6406" t="s">
        <v>148</v>
      </c>
      <c r="H6406" t="s">
        <v>143</v>
      </c>
      <c r="I6406" t="s">
        <v>135</v>
      </c>
      <c r="J6406" t="s">
        <v>136</v>
      </c>
      <c r="K6406" t="s">
        <v>137</v>
      </c>
      <c r="L6406" t="s">
        <v>18195</v>
      </c>
      <c r="M6406" t="s">
        <v>18196</v>
      </c>
      <c r="N6406">
        <v>1.3661111109999999</v>
      </c>
      <c r="O6406">
        <v>0</v>
      </c>
      <c r="P6406">
        <v>21</v>
      </c>
      <c r="Q6406">
        <v>0</v>
      </c>
      <c r="R6406">
        <v>12</v>
      </c>
      <c r="S6406">
        <v>0</v>
      </c>
      <c r="T6406">
        <v>2</v>
      </c>
      <c r="U6406">
        <v>0</v>
      </c>
      <c r="V6406">
        <v>0</v>
      </c>
      <c r="W6406">
        <v>0</v>
      </c>
      <c r="X6406">
        <v>6.5749669213327921</v>
      </c>
      <c r="Y6406">
        <v>0</v>
      </c>
      <c r="Z6406">
        <v>58.985602657877259</v>
      </c>
      <c r="AA6406">
        <v>0</v>
      </c>
      <c r="AB6406">
        <v>3.1212837706753582</v>
      </c>
      <c r="AC6406">
        <v>0</v>
      </c>
      <c r="AD6406">
        <v>0</v>
      </c>
      <c r="AE6406">
        <v>68.681853349885415</v>
      </c>
    </row>
    <row r="6407" spans="1:31" x14ac:dyDescent="0.25">
      <c r="A6407">
        <v>1883516</v>
      </c>
      <c r="B6407">
        <v>1</v>
      </c>
      <c r="C6407" t="s">
        <v>80</v>
      </c>
      <c r="D6407" t="s">
        <v>96</v>
      </c>
      <c r="E6407" t="s">
        <v>146</v>
      </c>
      <c r="F6407" t="s">
        <v>18197</v>
      </c>
      <c r="G6407" t="s">
        <v>148</v>
      </c>
      <c r="H6407" t="s">
        <v>143</v>
      </c>
      <c r="I6407" t="s">
        <v>135</v>
      </c>
      <c r="J6407" t="s">
        <v>136</v>
      </c>
      <c r="K6407" t="s">
        <v>137</v>
      </c>
      <c r="L6407" t="s">
        <v>18198</v>
      </c>
      <c r="M6407" t="s">
        <v>18199</v>
      </c>
      <c r="N6407">
        <v>2.7719444439999998</v>
      </c>
      <c r="O6407">
        <v>0</v>
      </c>
      <c r="P6407">
        <v>26</v>
      </c>
      <c r="Q6407">
        <v>0</v>
      </c>
      <c r="R6407">
        <v>0</v>
      </c>
      <c r="S6407">
        <v>0</v>
      </c>
      <c r="T6407">
        <v>6</v>
      </c>
      <c r="U6407">
        <v>0</v>
      </c>
      <c r="V6407">
        <v>0</v>
      </c>
      <c r="W6407">
        <v>0</v>
      </c>
      <c r="X6407">
        <v>25.790095446036048</v>
      </c>
      <c r="Y6407">
        <v>0</v>
      </c>
      <c r="Z6407">
        <v>0</v>
      </c>
      <c r="AA6407">
        <v>0</v>
      </c>
      <c r="AB6407">
        <v>71.523418437619355</v>
      </c>
      <c r="AC6407">
        <v>0</v>
      </c>
      <c r="AD6407">
        <v>0</v>
      </c>
      <c r="AE6407">
        <v>97.313513883655403</v>
      </c>
    </row>
    <row r="6408" spans="1:31" x14ac:dyDescent="0.25">
      <c r="A6408">
        <v>1883367</v>
      </c>
      <c r="B6408">
        <v>1</v>
      </c>
      <c r="C6408" t="s">
        <v>80</v>
      </c>
      <c r="D6408" t="s">
        <v>99</v>
      </c>
      <c r="E6408" t="s">
        <v>140</v>
      </c>
      <c r="F6408" t="s">
        <v>18200</v>
      </c>
      <c r="G6408" t="s">
        <v>163</v>
      </c>
      <c r="H6408" t="s">
        <v>143</v>
      </c>
      <c r="I6408" t="s">
        <v>135</v>
      </c>
      <c r="J6408" t="s">
        <v>136</v>
      </c>
      <c r="K6408" t="s">
        <v>137</v>
      </c>
      <c r="L6408" t="s">
        <v>18201</v>
      </c>
      <c r="M6408" t="s">
        <v>18202</v>
      </c>
      <c r="N6408">
        <v>5.7436111109999999</v>
      </c>
      <c r="O6408">
        <v>0</v>
      </c>
      <c r="P6408">
        <v>1</v>
      </c>
      <c r="Q6408">
        <v>0</v>
      </c>
      <c r="R6408">
        <v>0</v>
      </c>
      <c r="S6408">
        <v>0</v>
      </c>
      <c r="T6408">
        <v>0</v>
      </c>
      <c r="U6408">
        <v>0</v>
      </c>
      <c r="V6408">
        <v>0</v>
      </c>
      <c r="W6408">
        <v>0</v>
      </c>
      <c r="X6408">
        <v>1.4408827488098181</v>
      </c>
      <c r="Y6408">
        <v>0</v>
      </c>
      <c r="Z6408">
        <v>0</v>
      </c>
      <c r="AA6408">
        <v>0</v>
      </c>
      <c r="AB6408">
        <v>0</v>
      </c>
      <c r="AC6408">
        <v>0</v>
      </c>
      <c r="AD6408">
        <v>0</v>
      </c>
      <c r="AE6408">
        <v>1.4408827488098181</v>
      </c>
    </row>
    <row r="6409" spans="1:31" x14ac:dyDescent="0.25">
      <c r="A6409">
        <v>1883908</v>
      </c>
      <c r="B6409">
        <v>1</v>
      </c>
      <c r="C6409" t="s">
        <v>80</v>
      </c>
      <c r="D6409" t="s">
        <v>101</v>
      </c>
      <c r="E6409" t="s">
        <v>140</v>
      </c>
      <c r="F6409" t="s">
        <v>18203</v>
      </c>
      <c r="G6409" t="s">
        <v>207</v>
      </c>
      <c r="H6409" t="s">
        <v>143</v>
      </c>
      <c r="I6409" t="s">
        <v>135</v>
      </c>
      <c r="J6409" t="s">
        <v>136</v>
      </c>
      <c r="K6409" t="s">
        <v>137</v>
      </c>
      <c r="L6409" t="s">
        <v>18204</v>
      </c>
      <c r="M6409" t="s">
        <v>18205</v>
      </c>
      <c r="N6409">
        <v>1.4069444440000001</v>
      </c>
      <c r="O6409">
        <v>0</v>
      </c>
      <c r="P6409">
        <v>1</v>
      </c>
      <c r="Q6409">
        <v>0</v>
      </c>
      <c r="R6409">
        <v>0</v>
      </c>
      <c r="S6409">
        <v>0</v>
      </c>
      <c r="T6409">
        <v>0</v>
      </c>
      <c r="U6409">
        <v>0</v>
      </c>
      <c r="V6409">
        <v>0</v>
      </c>
      <c r="W6409">
        <v>0</v>
      </c>
      <c r="X6409">
        <v>0.56144614316935559</v>
      </c>
      <c r="Y6409">
        <v>0</v>
      </c>
      <c r="Z6409">
        <v>0</v>
      </c>
      <c r="AA6409">
        <v>0</v>
      </c>
      <c r="AB6409">
        <v>0</v>
      </c>
      <c r="AC6409">
        <v>0</v>
      </c>
      <c r="AD6409">
        <v>0</v>
      </c>
      <c r="AE6409">
        <v>0.56144614316935559</v>
      </c>
    </row>
    <row r="6410" spans="1:31" x14ac:dyDescent="0.25">
      <c r="A6410">
        <v>1883410</v>
      </c>
      <c r="B6410">
        <v>1</v>
      </c>
      <c r="C6410" t="s">
        <v>80</v>
      </c>
      <c r="D6410" t="s">
        <v>100</v>
      </c>
      <c r="E6410" t="s">
        <v>229</v>
      </c>
      <c r="F6410" t="s">
        <v>17977</v>
      </c>
      <c r="G6410" t="s">
        <v>17830</v>
      </c>
      <c r="H6410" t="s">
        <v>232</v>
      </c>
      <c r="I6410" t="s">
        <v>135</v>
      </c>
      <c r="J6410" t="s">
        <v>136</v>
      </c>
      <c r="K6410" t="s">
        <v>137</v>
      </c>
      <c r="L6410" t="s">
        <v>18206</v>
      </c>
      <c r="M6410" t="s">
        <v>17321</v>
      </c>
      <c r="N6410">
        <v>0.38277777699999999</v>
      </c>
      <c r="O6410">
        <v>23</v>
      </c>
      <c r="P6410">
        <v>26401</v>
      </c>
      <c r="Q6410">
        <v>337</v>
      </c>
      <c r="R6410">
        <v>2184</v>
      </c>
      <c r="S6410">
        <v>125</v>
      </c>
      <c r="T6410">
        <v>3325</v>
      </c>
      <c r="U6410">
        <v>22</v>
      </c>
      <c r="V6410">
        <v>12</v>
      </c>
      <c r="W6410">
        <v>12.157610905030396</v>
      </c>
      <c r="X6410">
        <v>2998.436847184199</v>
      </c>
      <c r="Y6410">
        <v>1158.3725026406341</v>
      </c>
      <c r="Z6410">
        <v>1356.0888537718417</v>
      </c>
      <c r="AA6410">
        <v>653.72106706410852</v>
      </c>
      <c r="AB6410">
        <v>1950.6114390727157</v>
      </c>
      <c r="AC6410">
        <v>4079.0334572417855</v>
      </c>
      <c r="AD6410">
        <v>268.29564025686597</v>
      </c>
      <c r="AE6410">
        <v>12476.717418137181</v>
      </c>
    </row>
    <row r="6411" spans="1:31" x14ac:dyDescent="0.25">
      <c r="A6411">
        <v>1883267</v>
      </c>
      <c r="B6411">
        <v>1</v>
      </c>
      <c r="C6411" t="s">
        <v>81</v>
      </c>
      <c r="D6411" t="s">
        <v>117</v>
      </c>
      <c r="E6411" t="s">
        <v>140</v>
      </c>
      <c r="F6411" t="s">
        <v>18207</v>
      </c>
      <c r="G6411" t="s">
        <v>163</v>
      </c>
      <c r="H6411" t="s">
        <v>143</v>
      </c>
      <c r="I6411" t="s">
        <v>135</v>
      </c>
      <c r="J6411" t="s">
        <v>136</v>
      </c>
      <c r="K6411" t="s">
        <v>137</v>
      </c>
      <c r="L6411" t="s">
        <v>18208</v>
      </c>
      <c r="M6411" t="s">
        <v>18209</v>
      </c>
      <c r="N6411">
        <v>2.349444444</v>
      </c>
      <c r="O6411">
        <v>0</v>
      </c>
      <c r="P6411">
        <v>1</v>
      </c>
      <c r="Q6411">
        <v>0</v>
      </c>
      <c r="R6411">
        <v>1</v>
      </c>
      <c r="S6411">
        <v>0</v>
      </c>
      <c r="T6411">
        <v>0</v>
      </c>
      <c r="U6411">
        <v>0</v>
      </c>
      <c r="V6411">
        <v>0</v>
      </c>
      <c r="W6411">
        <v>0</v>
      </c>
      <c r="X6411">
        <v>0</v>
      </c>
      <c r="Y6411">
        <v>0</v>
      </c>
      <c r="Z6411">
        <v>0.55459530260483558</v>
      </c>
      <c r="AA6411">
        <v>0</v>
      </c>
      <c r="AB6411">
        <v>0</v>
      </c>
      <c r="AC6411">
        <v>0</v>
      </c>
      <c r="AD6411">
        <v>0</v>
      </c>
      <c r="AE6411">
        <v>0.55459530260483558</v>
      </c>
    </row>
    <row r="6412" spans="1:31" x14ac:dyDescent="0.25">
      <c r="A6412">
        <v>1883118</v>
      </c>
      <c r="B6412">
        <v>1</v>
      </c>
      <c r="C6412" t="s">
        <v>80</v>
      </c>
      <c r="D6412" t="s">
        <v>96</v>
      </c>
      <c r="E6412" t="s">
        <v>140</v>
      </c>
      <c r="F6412" t="s">
        <v>18210</v>
      </c>
      <c r="G6412" t="s">
        <v>163</v>
      </c>
      <c r="H6412" t="s">
        <v>143</v>
      </c>
      <c r="I6412" t="s">
        <v>135</v>
      </c>
      <c r="J6412" t="s">
        <v>136</v>
      </c>
      <c r="K6412" t="s">
        <v>137</v>
      </c>
      <c r="L6412" t="s">
        <v>18211</v>
      </c>
      <c r="M6412" t="s">
        <v>18212</v>
      </c>
      <c r="N6412">
        <v>2.9755555550000001</v>
      </c>
      <c r="O6412">
        <v>0</v>
      </c>
      <c r="P6412">
        <v>2</v>
      </c>
      <c r="Q6412">
        <v>0</v>
      </c>
      <c r="R6412">
        <v>0</v>
      </c>
      <c r="S6412">
        <v>0</v>
      </c>
      <c r="T6412">
        <v>0</v>
      </c>
      <c r="U6412">
        <v>0</v>
      </c>
      <c r="V6412">
        <v>0</v>
      </c>
      <c r="W6412">
        <v>0</v>
      </c>
      <c r="X6412">
        <v>3.1735062429578478</v>
      </c>
      <c r="Y6412">
        <v>0</v>
      </c>
      <c r="Z6412">
        <v>0</v>
      </c>
      <c r="AA6412">
        <v>0</v>
      </c>
      <c r="AB6412">
        <v>0</v>
      </c>
      <c r="AC6412">
        <v>0</v>
      </c>
      <c r="AD6412">
        <v>0</v>
      </c>
      <c r="AE6412">
        <v>3.1735062429578478</v>
      </c>
    </row>
    <row r="6413" spans="1:31" x14ac:dyDescent="0.25">
      <c r="A6413">
        <v>1883559</v>
      </c>
      <c r="B6413">
        <v>1</v>
      </c>
      <c r="C6413" t="s">
        <v>80</v>
      </c>
      <c r="D6413" t="s">
        <v>87</v>
      </c>
      <c r="E6413" t="s">
        <v>210</v>
      </c>
      <c r="F6413" t="s">
        <v>579</v>
      </c>
      <c r="G6413" t="s">
        <v>133</v>
      </c>
      <c r="H6413" t="s">
        <v>134</v>
      </c>
      <c r="I6413" t="s">
        <v>135</v>
      </c>
      <c r="J6413" t="s">
        <v>136</v>
      </c>
      <c r="K6413" t="s">
        <v>137</v>
      </c>
      <c r="L6413" t="s">
        <v>18213</v>
      </c>
      <c r="M6413" t="s">
        <v>18214</v>
      </c>
      <c r="N6413">
        <v>0.51861111100000001</v>
      </c>
      <c r="O6413">
        <v>2</v>
      </c>
      <c r="P6413">
        <v>7194</v>
      </c>
      <c r="Q6413">
        <v>2</v>
      </c>
      <c r="R6413">
        <v>28</v>
      </c>
      <c r="S6413">
        <v>20</v>
      </c>
      <c r="T6413">
        <v>595</v>
      </c>
      <c r="U6413">
        <v>9</v>
      </c>
      <c r="V6413">
        <v>3</v>
      </c>
      <c r="W6413">
        <v>0.21035496036828971</v>
      </c>
      <c r="X6413">
        <v>1122.6699463066632</v>
      </c>
      <c r="Y6413">
        <v>0.86143305177566365</v>
      </c>
      <c r="Z6413">
        <v>9.6238211735628685</v>
      </c>
      <c r="AA6413">
        <v>176.90074983060086</v>
      </c>
      <c r="AB6413">
        <v>526.24045111410533</v>
      </c>
      <c r="AC6413">
        <v>250.44770839132784</v>
      </c>
      <c r="AD6413">
        <v>87.869666178480145</v>
      </c>
      <c r="AE6413">
        <v>2174.8241310068843</v>
      </c>
    </row>
    <row r="6414" spans="1:31" x14ac:dyDescent="0.25">
      <c r="A6414">
        <v>1883785</v>
      </c>
      <c r="B6414">
        <v>1</v>
      </c>
      <c r="C6414" t="s">
        <v>80</v>
      </c>
      <c r="D6414" t="s">
        <v>103</v>
      </c>
      <c r="E6414" t="s">
        <v>169</v>
      </c>
      <c r="F6414" t="s">
        <v>18215</v>
      </c>
      <c r="G6414" t="s">
        <v>183</v>
      </c>
      <c r="H6414" t="s">
        <v>143</v>
      </c>
      <c r="I6414" t="s">
        <v>135</v>
      </c>
      <c r="J6414" t="s">
        <v>136</v>
      </c>
      <c r="K6414" t="s">
        <v>137</v>
      </c>
      <c r="L6414" t="s">
        <v>18216</v>
      </c>
      <c r="M6414" t="s">
        <v>18217</v>
      </c>
      <c r="N6414">
        <v>1.1061111109999999</v>
      </c>
      <c r="O6414">
        <v>0</v>
      </c>
      <c r="P6414">
        <v>339</v>
      </c>
      <c r="Q6414">
        <v>0</v>
      </c>
      <c r="R6414">
        <v>3</v>
      </c>
      <c r="S6414">
        <v>0</v>
      </c>
      <c r="T6414">
        <v>22</v>
      </c>
      <c r="U6414">
        <v>0</v>
      </c>
      <c r="V6414">
        <v>0</v>
      </c>
      <c r="W6414">
        <v>0</v>
      </c>
      <c r="X6414">
        <v>107.58049136704079</v>
      </c>
      <c r="Y6414">
        <v>0</v>
      </c>
      <c r="Z6414">
        <v>4.7459238606302474</v>
      </c>
      <c r="AA6414">
        <v>0</v>
      </c>
      <c r="AB6414">
        <v>14.379928999052346</v>
      </c>
      <c r="AC6414">
        <v>0</v>
      </c>
      <c r="AD6414">
        <v>0</v>
      </c>
      <c r="AE6414">
        <v>126.70634422672339</v>
      </c>
    </row>
    <row r="6415" spans="1:31" x14ac:dyDescent="0.25">
      <c r="A6415">
        <v>1883121</v>
      </c>
      <c r="B6415">
        <v>1</v>
      </c>
      <c r="C6415" t="s">
        <v>80</v>
      </c>
      <c r="D6415" t="s">
        <v>93</v>
      </c>
      <c r="E6415" t="s">
        <v>169</v>
      </c>
      <c r="F6415" t="s">
        <v>18218</v>
      </c>
      <c r="G6415" t="s">
        <v>183</v>
      </c>
      <c r="H6415" t="s">
        <v>143</v>
      </c>
      <c r="I6415" t="s">
        <v>135</v>
      </c>
      <c r="J6415" t="s">
        <v>136</v>
      </c>
      <c r="K6415" t="s">
        <v>137</v>
      </c>
      <c r="L6415" t="s">
        <v>18219</v>
      </c>
      <c r="M6415" t="s">
        <v>18220</v>
      </c>
      <c r="N6415">
        <v>2.074166666</v>
      </c>
      <c r="O6415">
        <v>0</v>
      </c>
      <c r="P6415">
        <v>0</v>
      </c>
      <c r="Q6415">
        <v>0</v>
      </c>
      <c r="R6415">
        <v>15</v>
      </c>
      <c r="S6415">
        <v>0</v>
      </c>
      <c r="T6415">
        <v>3</v>
      </c>
      <c r="U6415">
        <v>0</v>
      </c>
      <c r="V6415">
        <v>0</v>
      </c>
      <c r="W6415">
        <v>0</v>
      </c>
      <c r="X6415">
        <v>0</v>
      </c>
      <c r="Y6415">
        <v>0</v>
      </c>
      <c r="Z6415">
        <v>164.32790435312643</v>
      </c>
      <c r="AA6415">
        <v>0</v>
      </c>
      <c r="AB6415">
        <v>13.43843626435409</v>
      </c>
      <c r="AC6415">
        <v>0</v>
      </c>
      <c r="AD6415">
        <v>0</v>
      </c>
      <c r="AE6415">
        <v>177.76634061748052</v>
      </c>
    </row>
    <row r="6416" spans="1:31" x14ac:dyDescent="0.25">
      <c r="A6416">
        <v>1883430</v>
      </c>
      <c r="B6416">
        <v>1</v>
      </c>
      <c r="C6416" t="s">
        <v>80</v>
      </c>
      <c r="D6416" t="s">
        <v>94</v>
      </c>
      <c r="E6416" t="s">
        <v>140</v>
      </c>
      <c r="F6416" t="s">
        <v>18221</v>
      </c>
      <c r="G6416" t="s">
        <v>163</v>
      </c>
      <c r="H6416" t="s">
        <v>143</v>
      </c>
      <c r="I6416" t="s">
        <v>135</v>
      </c>
      <c r="J6416" t="s">
        <v>136</v>
      </c>
      <c r="K6416" t="s">
        <v>137</v>
      </c>
      <c r="L6416" t="s">
        <v>18222</v>
      </c>
      <c r="M6416" t="s">
        <v>18223</v>
      </c>
      <c r="N6416">
        <v>2.108333333</v>
      </c>
      <c r="O6416">
        <v>0</v>
      </c>
      <c r="P6416">
        <v>1</v>
      </c>
      <c r="Q6416">
        <v>0</v>
      </c>
      <c r="R6416">
        <v>0</v>
      </c>
      <c r="S6416">
        <v>0</v>
      </c>
      <c r="T6416">
        <v>0</v>
      </c>
      <c r="U6416">
        <v>0</v>
      </c>
      <c r="V6416">
        <v>0</v>
      </c>
      <c r="W6416">
        <v>0</v>
      </c>
      <c r="X6416">
        <v>0</v>
      </c>
      <c r="Y6416">
        <v>0</v>
      </c>
      <c r="Z6416">
        <v>0</v>
      </c>
      <c r="AA6416">
        <v>0</v>
      </c>
      <c r="AB6416">
        <v>0</v>
      </c>
      <c r="AC6416">
        <v>0</v>
      </c>
      <c r="AD6416">
        <v>0</v>
      </c>
      <c r="AE6416">
        <v>0</v>
      </c>
    </row>
    <row r="6417" spans="1:31" x14ac:dyDescent="0.25">
      <c r="A6417">
        <v>1883622</v>
      </c>
      <c r="B6417">
        <v>1</v>
      </c>
      <c r="C6417" t="s">
        <v>81</v>
      </c>
      <c r="D6417" t="s">
        <v>123</v>
      </c>
      <c r="E6417" t="s">
        <v>146</v>
      </c>
      <c r="F6417" t="s">
        <v>18224</v>
      </c>
      <c r="G6417" t="s">
        <v>148</v>
      </c>
      <c r="H6417" t="s">
        <v>143</v>
      </c>
      <c r="I6417" t="s">
        <v>135</v>
      </c>
      <c r="J6417" t="s">
        <v>136</v>
      </c>
      <c r="K6417" t="s">
        <v>137</v>
      </c>
      <c r="L6417" t="s">
        <v>18225</v>
      </c>
      <c r="M6417" t="s">
        <v>18226</v>
      </c>
      <c r="N6417">
        <v>2.238888888</v>
      </c>
      <c r="O6417">
        <v>0</v>
      </c>
      <c r="P6417">
        <v>427</v>
      </c>
      <c r="Q6417">
        <v>0</v>
      </c>
      <c r="R6417">
        <v>0</v>
      </c>
      <c r="S6417">
        <v>0</v>
      </c>
      <c r="T6417">
        <v>56</v>
      </c>
      <c r="U6417">
        <v>0</v>
      </c>
      <c r="V6417">
        <v>0</v>
      </c>
      <c r="W6417">
        <v>0</v>
      </c>
      <c r="X6417">
        <v>210.69621876955043</v>
      </c>
      <c r="Y6417">
        <v>0</v>
      </c>
      <c r="Z6417">
        <v>0</v>
      </c>
      <c r="AA6417">
        <v>0</v>
      </c>
      <c r="AB6417">
        <v>170.27548528181947</v>
      </c>
      <c r="AC6417">
        <v>0</v>
      </c>
      <c r="AD6417">
        <v>0</v>
      </c>
      <c r="AE6417">
        <v>380.9717040513699</v>
      </c>
    </row>
    <row r="6418" spans="1:31" x14ac:dyDescent="0.25">
      <c r="A6418">
        <v>1883768</v>
      </c>
      <c r="B6418">
        <v>1</v>
      </c>
      <c r="C6418" t="s">
        <v>81</v>
      </c>
      <c r="D6418" t="s">
        <v>113</v>
      </c>
      <c r="E6418" t="s">
        <v>131</v>
      </c>
      <c r="F6418" t="s">
        <v>15578</v>
      </c>
      <c r="G6418" t="s">
        <v>893</v>
      </c>
      <c r="H6418" t="s">
        <v>134</v>
      </c>
      <c r="I6418" t="s">
        <v>135</v>
      </c>
      <c r="J6418" t="s">
        <v>136</v>
      </c>
      <c r="K6418" t="s">
        <v>137</v>
      </c>
      <c r="L6418" t="s">
        <v>18227</v>
      </c>
      <c r="M6418" t="s">
        <v>18228</v>
      </c>
      <c r="N6418">
        <v>1.451944444</v>
      </c>
      <c r="O6418">
        <v>0</v>
      </c>
      <c r="P6418">
        <v>815</v>
      </c>
      <c r="Q6418">
        <v>5</v>
      </c>
      <c r="R6418">
        <v>160</v>
      </c>
      <c r="S6418">
        <v>4</v>
      </c>
      <c r="T6418">
        <v>34</v>
      </c>
      <c r="U6418">
        <v>0</v>
      </c>
      <c r="V6418">
        <v>0</v>
      </c>
      <c r="W6418">
        <v>0</v>
      </c>
      <c r="X6418">
        <v>308.01469438024651</v>
      </c>
      <c r="Y6418">
        <v>144.54655640970415</v>
      </c>
      <c r="Z6418">
        <v>421.1243506427013</v>
      </c>
      <c r="AA6418">
        <v>131.14797049275157</v>
      </c>
      <c r="AB6418">
        <v>48.819056495920279</v>
      </c>
      <c r="AC6418">
        <v>0</v>
      </c>
      <c r="AD6418">
        <v>0</v>
      </c>
      <c r="AE6418">
        <v>1053.6526284213239</v>
      </c>
    </row>
    <row r="6419" spans="1:31" x14ac:dyDescent="0.25">
      <c r="A6419">
        <v>1883685</v>
      </c>
      <c r="B6419">
        <v>1</v>
      </c>
      <c r="C6419" t="s">
        <v>81</v>
      </c>
      <c r="D6419" t="s">
        <v>116</v>
      </c>
      <c r="E6419" t="s">
        <v>131</v>
      </c>
      <c r="F6419" t="s">
        <v>18229</v>
      </c>
      <c r="G6419" t="s">
        <v>133</v>
      </c>
      <c r="H6419" t="s">
        <v>134</v>
      </c>
      <c r="I6419" t="s">
        <v>135</v>
      </c>
      <c r="J6419" t="s">
        <v>136</v>
      </c>
      <c r="K6419" t="s">
        <v>137</v>
      </c>
      <c r="L6419" t="s">
        <v>18230</v>
      </c>
      <c r="M6419" t="s">
        <v>18231</v>
      </c>
      <c r="N6419">
        <v>0.53444444400000002</v>
      </c>
      <c r="O6419">
        <v>0</v>
      </c>
      <c r="P6419">
        <v>714</v>
      </c>
      <c r="Q6419">
        <v>1</v>
      </c>
      <c r="R6419">
        <v>34</v>
      </c>
      <c r="S6419">
        <v>0</v>
      </c>
      <c r="T6419">
        <v>102</v>
      </c>
      <c r="U6419">
        <v>0</v>
      </c>
      <c r="V6419">
        <v>0</v>
      </c>
      <c r="W6419">
        <v>0</v>
      </c>
      <c r="X6419">
        <v>66.000625737840465</v>
      </c>
      <c r="Y6419">
        <v>0.14788507315647917</v>
      </c>
      <c r="Z6419">
        <v>14.456487817248847</v>
      </c>
      <c r="AA6419">
        <v>0</v>
      </c>
      <c r="AB6419">
        <v>15.45984671928947</v>
      </c>
      <c r="AC6419">
        <v>0</v>
      </c>
      <c r="AD6419">
        <v>0</v>
      </c>
      <c r="AE6419">
        <v>96.064845347535254</v>
      </c>
    </row>
    <row r="6420" spans="1:31" x14ac:dyDescent="0.25">
      <c r="A6420">
        <v>1883639</v>
      </c>
      <c r="B6420">
        <v>1</v>
      </c>
      <c r="C6420" t="s">
        <v>80</v>
      </c>
      <c r="D6420" t="s">
        <v>88</v>
      </c>
      <c r="E6420" t="s">
        <v>222</v>
      </c>
      <c r="F6420" t="s">
        <v>18232</v>
      </c>
      <c r="G6420" t="s">
        <v>663</v>
      </c>
      <c r="H6420" t="s">
        <v>143</v>
      </c>
      <c r="I6420" t="s">
        <v>135</v>
      </c>
      <c r="J6420" t="s">
        <v>136</v>
      </c>
      <c r="K6420" t="s">
        <v>137</v>
      </c>
      <c r="L6420" t="s">
        <v>18233</v>
      </c>
      <c r="M6420" t="s">
        <v>18234</v>
      </c>
      <c r="N6420">
        <v>1.943333333</v>
      </c>
      <c r="O6420">
        <v>0</v>
      </c>
      <c r="P6420">
        <v>102</v>
      </c>
      <c r="Q6420">
        <v>0</v>
      </c>
      <c r="R6420">
        <v>0</v>
      </c>
      <c r="S6420">
        <v>0</v>
      </c>
      <c r="T6420">
        <v>29</v>
      </c>
      <c r="U6420">
        <v>0</v>
      </c>
      <c r="V6420">
        <v>0</v>
      </c>
      <c r="W6420">
        <v>0</v>
      </c>
      <c r="X6420">
        <v>57.55275097230021</v>
      </c>
      <c r="Y6420">
        <v>0</v>
      </c>
      <c r="Z6420">
        <v>0</v>
      </c>
      <c r="AA6420">
        <v>0</v>
      </c>
      <c r="AB6420">
        <v>68.209582910554985</v>
      </c>
      <c r="AC6420">
        <v>0</v>
      </c>
      <c r="AD6420">
        <v>0</v>
      </c>
      <c r="AE6420">
        <v>125.76233388285519</v>
      </c>
    </row>
    <row r="6421" spans="1:31" x14ac:dyDescent="0.25">
      <c r="A6421">
        <v>1883825</v>
      </c>
      <c r="B6421">
        <v>1</v>
      </c>
      <c r="C6421" t="s">
        <v>81</v>
      </c>
      <c r="D6421" t="s">
        <v>128</v>
      </c>
      <c r="E6421" t="s">
        <v>210</v>
      </c>
      <c r="F6421" t="s">
        <v>8476</v>
      </c>
      <c r="G6421" t="s">
        <v>212</v>
      </c>
      <c r="H6421" t="s">
        <v>134</v>
      </c>
      <c r="I6421" t="s">
        <v>135</v>
      </c>
      <c r="J6421" t="s">
        <v>3</v>
      </c>
      <c r="K6421" t="s">
        <v>137</v>
      </c>
      <c r="L6421" t="s">
        <v>18235</v>
      </c>
      <c r="M6421" t="s">
        <v>18236</v>
      </c>
      <c r="N6421">
        <v>9.3055554999999998E-2</v>
      </c>
      <c r="O6421">
        <v>36</v>
      </c>
      <c r="P6421">
        <v>4258</v>
      </c>
      <c r="Q6421">
        <v>461</v>
      </c>
      <c r="R6421">
        <v>323</v>
      </c>
      <c r="S6421">
        <v>42</v>
      </c>
      <c r="T6421">
        <v>422</v>
      </c>
      <c r="U6421">
        <v>5</v>
      </c>
      <c r="V6421">
        <v>0</v>
      </c>
      <c r="W6421">
        <v>3.1525493355407757</v>
      </c>
      <c r="X6421">
        <v>76.097275752485871</v>
      </c>
      <c r="Y6421">
        <v>105.69063400985803</v>
      </c>
      <c r="Z6421">
        <v>34.526125867608961</v>
      </c>
      <c r="AA6421">
        <v>112.74013674926907</v>
      </c>
      <c r="AB6421">
        <v>15.417606239220619</v>
      </c>
      <c r="AC6421">
        <v>35.026950650097355</v>
      </c>
      <c r="AD6421">
        <v>0</v>
      </c>
      <c r="AE6421">
        <v>382.65127860408069</v>
      </c>
    </row>
    <row r="6422" spans="1:31" x14ac:dyDescent="0.25">
      <c r="A6422">
        <v>1883831</v>
      </c>
      <c r="B6422">
        <v>1</v>
      </c>
      <c r="C6422" t="s">
        <v>80</v>
      </c>
      <c r="D6422" t="s">
        <v>105</v>
      </c>
      <c r="E6422" t="s">
        <v>146</v>
      </c>
      <c r="F6422" t="s">
        <v>1139</v>
      </c>
      <c r="G6422" t="s">
        <v>148</v>
      </c>
      <c r="H6422" t="s">
        <v>143</v>
      </c>
      <c r="I6422" t="s">
        <v>135</v>
      </c>
      <c r="J6422" t="s">
        <v>136</v>
      </c>
      <c r="K6422" t="s">
        <v>137</v>
      </c>
      <c r="L6422" t="s">
        <v>18237</v>
      </c>
      <c r="M6422" t="s">
        <v>18238</v>
      </c>
      <c r="N6422">
        <v>1.291111111</v>
      </c>
      <c r="O6422">
        <v>0</v>
      </c>
      <c r="P6422">
        <v>169</v>
      </c>
      <c r="Q6422">
        <v>0</v>
      </c>
      <c r="R6422">
        <v>7</v>
      </c>
      <c r="S6422">
        <v>0</v>
      </c>
      <c r="T6422">
        <v>37</v>
      </c>
      <c r="U6422">
        <v>0</v>
      </c>
      <c r="V6422">
        <v>0</v>
      </c>
      <c r="W6422">
        <v>0</v>
      </c>
      <c r="X6422">
        <v>56.009556301282792</v>
      </c>
      <c r="Y6422">
        <v>0</v>
      </c>
      <c r="Z6422">
        <v>1.1194167155214922</v>
      </c>
      <c r="AA6422">
        <v>0</v>
      </c>
      <c r="AB6422">
        <v>34.899988367126873</v>
      </c>
      <c r="AC6422">
        <v>0</v>
      </c>
      <c r="AD6422">
        <v>0</v>
      </c>
      <c r="AE6422">
        <v>92.028961383931161</v>
      </c>
    </row>
    <row r="6423" spans="1:31" x14ac:dyDescent="0.25">
      <c r="A6423">
        <v>1883138</v>
      </c>
      <c r="B6423">
        <v>1</v>
      </c>
      <c r="C6423" t="s">
        <v>80</v>
      </c>
      <c r="D6423" t="s">
        <v>108</v>
      </c>
      <c r="E6423" t="s">
        <v>169</v>
      </c>
      <c r="F6423" t="s">
        <v>18239</v>
      </c>
      <c r="G6423" t="s">
        <v>2258</v>
      </c>
      <c r="H6423" t="s">
        <v>143</v>
      </c>
      <c r="I6423" t="s">
        <v>135</v>
      </c>
      <c r="J6423" t="s">
        <v>136</v>
      </c>
      <c r="K6423" t="s">
        <v>137</v>
      </c>
      <c r="L6423" t="s">
        <v>18240</v>
      </c>
      <c r="M6423" t="s">
        <v>18241</v>
      </c>
      <c r="N6423">
        <v>0.61222222199999998</v>
      </c>
      <c r="O6423">
        <v>0</v>
      </c>
      <c r="P6423">
        <v>29</v>
      </c>
      <c r="Q6423">
        <v>0</v>
      </c>
      <c r="R6423">
        <v>23</v>
      </c>
      <c r="S6423">
        <v>0</v>
      </c>
      <c r="T6423">
        <v>8</v>
      </c>
      <c r="U6423">
        <v>0</v>
      </c>
      <c r="V6423">
        <v>0</v>
      </c>
      <c r="W6423">
        <v>0</v>
      </c>
      <c r="X6423">
        <v>2.5032176218533726</v>
      </c>
      <c r="Y6423">
        <v>0</v>
      </c>
      <c r="Z6423">
        <v>21.215405088688112</v>
      </c>
      <c r="AA6423">
        <v>0</v>
      </c>
      <c r="AB6423">
        <v>2.7180578399790143</v>
      </c>
      <c r="AC6423">
        <v>0</v>
      </c>
      <c r="AD6423">
        <v>0</v>
      </c>
      <c r="AE6423">
        <v>26.436680550520499</v>
      </c>
    </row>
    <row r="6424" spans="1:31" x14ac:dyDescent="0.25">
      <c r="A6424">
        <v>1883144</v>
      </c>
      <c r="B6424">
        <v>1</v>
      </c>
      <c r="C6424" t="s">
        <v>80</v>
      </c>
      <c r="D6424" t="s">
        <v>93</v>
      </c>
      <c r="E6424" t="s">
        <v>210</v>
      </c>
      <c r="F6424" t="s">
        <v>8791</v>
      </c>
      <c r="G6424" t="s">
        <v>133</v>
      </c>
      <c r="H6424" t="s">
        <v>134</v>
      </c>
      <c r="I6424" t="s">
        <v>135</v>
      </c>
      <c r="J6424" t="s">
        <v>136</v>
      </c>
      <c r="K6424" t="s">
        <v>137</v>
      </c>
      <c r="L6424" t="s">
        <v>18242</v>
      </c>
      <c r="M6424" t="s">
        <v>18243</v>
      </c>
      <c r="N6424">
        <v>0.79</v>
      </c>
      <c r="O6424">
        <v>0</v>
      </c>
      <c r="P6424">
        <v>8</v>
      </c>
      <c r="Q6424">
        <v>29</v>
      </c>
      <c r="R6424">
        <v>94</v>
      </c>
      <c r="S6424">
        <v>6</v>
      </c>
      <c r="T6424">
        <v>15</v>
      </c>
      <c r="U6424">
        <v>0</v>
      </c>
      <c r="V6424">
        <v>0</v>
      </c>
      <c r="W6424">
        <v>0</v>
      </c>
      <c r="X6424">
        <v>1.3488209035625751</v>
      </c>
      <c r="Y6424">
        <v>84.025297874016985</v>
      </c>
      <c r="Z6424">
        <v>184.20172175360017</v>
      </c>
      <c r="AA6424">
        <v>125.28003145160717</v>
      </c>
      <c r="AB6424">
        <v>18.700444538096253</v>
      </c>
      <c r="AC6424">
        <v>0</v>
      </c>
      <c r="AD6424">
        <v>0</v>
      </c>
      <c r="AE6424">
        <v>413.55631652088312</v>
      </c>
    </row>
    <row r="6425" spans="1:31" x14ac:dyDescent="0.25">
      <c r="A6425">
        <v>1883370</v>
      </c>
      <c r="B6425">
        <v>1</v>
      </c>
      <c r="C6425" t="s">
        <v>81</v>
      </c>
      <c r="D6425" t="s">
        <v>125</v>
      </c>
      <c r="E6425" t="s">
        <v>140</v>
      </c>
      <c r="F6425" t="s">
        <v>18244</v>
      </c>
      <c r="G6425" t="s">
        <v>163</v>
      </c>
      <c r="H6425" t="s">
        <v>143</v>
      </c>
      <c r="I6425" t="s">
        <v>135</v>
      </c>
      <c r="J6425" t="s">
        <v>136</v>
      </c>
      <c r="K6425" t="s">
        <v>137</v>
      </c>
      <c r="L6425" t="s">
        <v>18245</v>
      </c>
      <c r="M6425" t="s">
        <v>18246</v>
      </c>
      <c r="N6425">
        <v>5.568333333</v>
      </c>
      <c r="O6425">
        <v>0</v>
      </c>
      <c r="P6425">
        <v>1</v>
      </c>
      <c r="Q6425">
        <v>0</v>
      </c>
      <c r="R6425">
        <v>0</v>
      </c>
      <c r="S6425">
        <v>0</v>
      </c>
      <c r="T6425">
        <v>0</v>
      </c>
      <c r="U6425">
        <v>0</v>
      </c>
      <c r="V6425">
        <v>0</v>
      </c>
      <c r="W6425">
        <v>0</v>
      </c>
      <c r="X6425">
        <v>1.556344999099007</v>
      </c>
      <c r="Y6425">
        <v>0</v>
      </c>
      <c r="Z6425">
        <v>0</v>
      </c>
      <c r="AA6425">
        <v>0</v>
      </c>
      <c r="AB6425">
        <v>0</v>
      </c>
      <c r="AC6425">
        <v>0</v>
      </c>
      <c r="AD6425">
        <v>0</v>
      </c>
      <c r="AE6425">
        <v>1.556344999099007</v>
      </c>
    </row>
    <row r="6426" spans="1:31" x14ac:dyDescent="0.25">
      <c r="A6426">
        <v>1883848</v>
      </c>
      <c r="B6426">
        <v>1</v>
      </c>
      <c r="C6426" t="s">
        <v>80</v>
      </c>
      <c r="D6426" t="s">
        <v>99</v>
      </c>
      <c r="E6426" t="s">
        <v>146</v>
      </c>
      <c r="F6426" t="s">
        <v>18247</v>
      </c>
      <c r="G6426" t="s">
        <v>148</v>
      </c>
      <c r="H6426" t="s">
        <v>143</v>
      </c>
      <c r="I6426" t="s">
        <v>135</v>
      </c>
      <c r="J6426" t="s">
        <v>136</v>
      </c>
      <c r="K6426" t="s">
        <v>137</v>
      </c>
      <c r="L6426" t="s">
        <v>18032</v>
      </c>
      <c r="M6426" t="s">
        <v>18248</v>
      </c>
      <c r="N6426">
        <v>6.9311111109999999</v>
      </c>
      <c r="O6426">
        <v>0</v>
      </c>
      <c r="P6426">
        <v>54</v>
      </c>
      <c r="Q6426">
        <v>0</v>
      </c>
      <c r="R6426">
        <v>1</v>
      </c>
      <c r="S6426">
        <v>0</v>
      </c>
      <c r="T6426">
        <v>3</v>
      </c>
      <c r="U6426">
        <v>0</v>
      </c>
      <c r="V6426">
        <v>0</v>
      </c>
      <c r="W6426">
        <v>0</v>
      </c>
      <c r="X6426">
        <v>101.50181827448473</v>
      </c>
      <c r="Y6426">
        <v>0</v>
      </c>
      <c r="Z6426">
        <v>0.35583478795651774</v>
      </c>
      <c r="AA6426">
        <v>0</v>
      </c>
      <c r="AB6426">
        <v>3.0667592813036295</v>
      </c>
      <c r="AC6426">
        <v>0</v>
      </c>
      <c r="AD6426">
        <v>0</v>
      </c>
      <c r="AE6426">
        <v>104.92441234374489</v>
      </c>
    </row>
    <row r="6427" spans="1:31" x14ac:dyDescent="0.25">
      <c r="A6427">
        <v>1883184</v>
      </c>
      <c r="B6427">
        <v>1</v>
      </c>
      <c r="C6427" t="s">
        <v>81</v>
      </c>
      <c r="D6427" t="s">
        <v>120</v>
      </c>
      <c r="E6427" t="s">
        <v>131</v>
      </c>
      <c r="F6427" t="s">
        <v>18249</v>
      </c>
      <c r="G6427" t="s">
        <v>133</v>
      </c>
      <c r="H6427" t="s">
        <v>134</v>
      </c>
      <c r="I6427" t="s">
        <v>135</v>
      </c>
      <c r="J6427" t="s">
        <v>136</v>
      </c>
      <c r="K6427" t="s">
        <v>137</v>
      </c>
      <c r="L6427" t="s">
        <v>18250</v>
      </c>
      <c r="M6427" t="s">
        <v>18251</v>
      </c>
      <c r="N6427">
        <v>0.59333333300000002</v>
      </c>
      <c r="O6427">
        <v>0</v>
      </c>
      <c r="P6427">
        <v>589</v>
      </c>
      <c r="Q6427">
        <v>7</v>
      </c>
      <c r="R6427">
        <v>12</v>
      </c>
      <c r="S6427">
        <v>3</v>
      </c>
      <c r="T6427">
        <v>59</v>
      </c>
      <c r="U6427">
        <v>2</v>
      </c>
      <c r="V6427">
        <v>0</v>
      </c>
      <c r="W6427">
        <v>0</v>
      </c>
      <c r="X6427">
        <v>57.053332553931959</v>
      </c>
      <c r="Y6427">
        <v>17.853852595289471</v>
      </c>
      <c r="Z6427">
        <v>23.955373716517787</v>
      </c>
      <c r="AA6427">
        <v>3.6325252153243657</v>
      </c>
      <c r="AB6427">
        <v>22.554894506293088</v>
      </c>
      <c r="AC6427">
        <v>172.62014288905976</v>
      </c>
      <c r="AD6427">
        <v>0</v>
      </c>
      <c r="AE6427">
        <v>297.6701214764164</v>
      </c>
    </row>
    <row r="6428" spans="1:31" x14ac:dyDescent="0.25">
      <c r="A6428">
        <v>1883725</v>
      </c>
      <c r="B6428">
        <v>1</v>
      </c>
      <c r="C6428" t="s">
        <v>80</v>
      </c>
      <c r="D6428" t="s">
        <v>106</v>
      </c>
      <c r="E6428" t="s">
        <v>158</v>
      </c>
      <c r="F6428" t="s">
        <v>18252</v>
      </c>
      <c r="G6428" t="s">
        <v>179</v>
      </c>
      <c r="H6428" t="s">
        <v>134</v>
      </c>
      <c r="I6428" t="s">
        <v>135</v>
      </c>
      <c r="J6428" t="s">
        <v>136</v>
      </c>
      <c r="K6428" t="s">
        <v>137</v>
      </c>
      <c r="L6428" t="s">
        <v>18253</v>
      </c>
      <c r="M6428" t="s">
        <v>18254</v>
      </c>
      <c r="N6428">
        <v>0.22388888800000001</v>
      </c>
      <c r="O6428">
        <v>0</v>
      </c>
      <c r="P6428">
        <v>352</v>
      </c>
      <c r="Q6428">
        <v>0</v>
      </c>
      <c r="R6428">
        <v>1</v>
      </c>
      <c r="S6428">
        <v>0</v>
      </c>
      <c r="T6428">
        <v>7</v>
      </c>
      <c r="U6428">
        <v>0</v>
      </c>
      <c r="V6428">
        <v>0</v>
      </c>
      <c r="W6428">
        <v>0</v>
      </c>
      <c r="X6428">
        <v>22.325954562935753</v>
      </c>
      <c r="Y6428">
        <v>0</v>
      </c>
      <c r="Z6428">
        <v>0.31243638408996</v>
      </c>
      <c r="AA6428">
        <v>0</v>
      </c>
      <c r="AB6428">
        <v>1.15114014246153</v>
      </c>
      <c r="AC6428">
        <v>0</v>
      </c>
      <c r="AD6428">
        <v>0</v>
      </c>
      <c r="AE6428">
        <v>23.789531089487241</v>
      </c>
    </row>
    <row r="6429" spans="1:31" x14ac:dyDescent="0.25">
      <c r="A6429">
        <v>1883493</v>
      </c>
      <c r="B6429">
        <v>1</v>
      </c>
      <c r="C6429" t="s">
        <v>80</v>
      </c>
      <c r="D6429" t="s">
        <v>103</v>
      </c>
      <c r="E6429" t="s">
        <v>140</v>
      </c>
      <c r="F6429" t="s">
        <v>18255</v>
      </c>
      <c r="G6429" t="s">
        <v>163</v>
      </c>
      <c r="H6429" t="s">
        <v>143</v>
      </c>
      <c r="I6429" t="s">
        <v>135</v>
      </c>
      <c r="J6429" t="s">
        <v>136</v>
      </c>
      <c r="K6429" t="s">
        <v>137</v>
      </c>
      <c r="L6429" t="s">
        <v>18256</v>
      </c>
      <c r="M6429" t="s">
        <v>18257</v>
      </c>
      <c r="N6429">
        <v>1.9555555549999999</v>
      </c>
      <c r="O6429">
        <v>0</v>
      </c>
      <c r="P6429">
        <v>11</v>
      </c>
      <c r="Q6429">
        <v>0</v>
      </c>
      <c r="R6429">
        <v>0</v>
      </c>
      <c r="S6429">
        <v>0</v>
      </c>
      <c r="T6429">
        <v>6</v>
      </c>
      <c r="U6429">
        <v>0</v>
      </c>
      <c r="V6429">
        <v>0</v>
      </c>
      <c r="W6429">
        <v>0</v>
      </c>
      <c r="X6429">
        <v>5.5367120235633331</v>
      </c>
      <c r="Y6429">
        <v>0</v>
      </c>
      <c r="Z6429">
        <v>0</v>
      </c>
      <c r="AA6429">
        <v>0</v>
      </c>
      <c r="AB6429">
        <v>19.6887774261081</v>
      </c>
      <c r="AC6429">
        <v>0</v>
      </c>
      <c r="AD6429">
        <v>0</v>
      </c>
      <c r="AE6429">
        <v>25.225489449671432</v>
      </c>
    </row>
    <row r="6430" spans="1:31" x14ac:dyDescent="0.25">
      <c r="A6430">
        <v>1883201</v>
      </c>
      <c r="B6430">
        <v>1</v>
      </c>
      <c r="C6430" t="s">
        <v>81</v>
      </c>
      <c r="D6430" t="s">
        <v>115</v>
      </c>
      <c r="E6430" t="s">
        <v>146</v>
      </c>
      <c r="F6430" t="s">
        <v>18258</v>
      </c>
      <c r="G6430" t="s">
        <v>148</v>
      </c>
      <c r="H6430" t="s">
        <v>143</v>
      </c>
      <c r="I6430" t="s">
        <v>135</v>
      </c>
      <c r="J6430" t="s">
        <v>136</v>
      </c>
      <c r="K6430" t="s">
        <v>137</v>
      </c>
      <c r="L6430" t="s">
        <v>18259</v>
      </c>
      <c r="M6430" t="s">
        <v>18260</v>
      </c>
      <c r="N6430">
        <v>1.517222222</v>
      </c>
      <c r="O6430">
        <v>0</v>
      </c>
      <c r="P6430">
        <v>8</v>
      </c>
      <c r="Q6430">
        <v>0</v>
      </c>
      <c r="R6430">
        <v>2</v>
      </c>
      <c r="S6430">
        <v>0</v>
      </c>
      <c r="T6430">
        <v>2</v>
      </c>
      <c r="U6430">
        <v>0</v>
      </c>
      <c r="V6430">
        <v>0</v>
      </c>
      <c r="W6430">
        <v>0</v>
      </c>
      <c r="X6430">
        <v>1.2444804221522958</v>
      </c>
      <c r="Y6430">
        <v>0</v>
      </c>
      <c r="Z6430">
        <v>6.5746804609238136</v>
      </c>
      <c r="AA6430">
        <v>0</v>
      </c>
      <c r="AB6430">
        <v>1.6366413911848929</v>
      </c>
      <c r="AC6430">
        <v>0</v>
      </c>
      <c r="AD6430">
        <v>0</v>
      </c>
      <c r="AE6430">
        <v>9.4558022742610017</v>
      </c>
    </row>
    <row r="6431" spans="1:31" x14ac:dyDescent="0.25">
      <c r="A6431">
        <v>1883227</v>
      </c>
      <c r="B6431">
        <v>1</v>
      </c>
      <c r="C6431" t="s">
        <v>81</v>
      </c>
      <c r="D6431" t="s">
        <v>127</v>
      </c>
      <c r="E6431" t="s">
        <v>158</v>
      </c>
      <c r="F6431" t="s">
        <v>18261</v>
      </c>
      <c r="G6431" t="s">
        <v>133</v>
      </c>
      <c r="H6431" t="s">
        <v>134</v>
      </c>
      <c r="I6431" t="s">
        <v>135</v>
      </c>
      <c r="J6431" t="s">
        <v>136</v>
      </c>
      <c r="K6431" t="s">
        <v>137</v>
      </c>
      <c r="L6431" t="s">
        <v>18262</v>
      </c>
      <c r="M6431" t="s">
        <v>18263</v>
      </c>
      <c r="N6431">
        <v>4.0216666659999998</v>
      </c>
      <c r="O6431">
        <v>0</v>
      </c>
      <c r="P6431">
        <v>0</v>
      </c>
      <c r="Q6431">
        <v>0</v>
      </c>
      <c r="R6431">
        <v>3</v>
      </c>
      <c r="S6431">
        <v>2</v>
      </c>
      <c r="T6431">
        <v>5</v>
      </c>
      <c r="U6431">
        <v>5</v>
      </c>
      <c r="V6431">
        <v>0</v>
      </c>
      <c r="W6431">
        <v>0</v>
      </c>
      <c r="X6431">
        <v>0</v>
      </c>
      <c r="Y6431">
        <v>0</v>
      </c>
      <c r="Z6431">
        <v>7.6899462943946508</v>
      </c>
      <c r="AA6431">
        <v>15.964633881778999</v>
      </c>
      <c r="AB6431">
        <v>52.148975917610542</v>
      </c>
      <c r="AC6431">
        <v>3479.3620674774997</v>
      </c>
      <c r="AD6431">
        <v>0</v>
      </c>
      <c r="AE6431">
        <v>3555.165623571284</v>
      </c>
    </row>
    <row r="6432" spans="1:31" x14ac:dyDescent="0.25">
      <c r="A6432">
        <v>1883413</v>
      </c>
      <c r="B6432">
        <v>1</v>
      </c>
      <c r="C6432" t="s">
        <v>81</v>
      </c>
      <c r="D6432" t="s">
        <v>117</v>
      </c>
      <c r="E6432" t="s">
        <v>158</v>
      </c>
      <c r="F6432" t="s">
        <v>18264</v>
      </c>
      <c r="G6432" t="s">
        <v>219</v>
      </c>
      <c r="H6432" t="s">
        <v>134</v>
      </c>
      <c r="I6432" t="s">
        <v>135</v>
      </c>
      <c r="J6432" t="s">
        <v>136</v>
      </c>
      <c r="K6432" t="s">
        <v>137</v>
      </c>
      <c r="L6432" t="s">
        <v>18265</v>
      </c>
      <c r="M6432" t="s">
        <v>18266</v>
      </c>
      <c r="N6432">
        <v>3.2138888880000001</v>
      </c>
      <c r="O6432">
        <v>0</v>
      </c>
      <c r="P6432">
        <v>85</v>
      </c>
      <c r="Q6432">
        <v>0</v>
      </c>
      <c r="R6432">
        <v>0</v>
      </c>
      <c r="S6432">
        <v>0</v>
      </c>
      <c r="T6432">
        <v>7</v>
      </c>
      <c r="U6432">
        <v>0</v>
      </c>
      <c r="V6432">
        <v>0</v>
      </c>
      <c r="W6432">
        <v>0</v>
      </c>
      <c r="X6432">
        <v>43.403368820484452</v>
      </c>
      <c r="Y6432">
        <v>0</v>
      </c>
      <c r="Z6432">
        <v>0</v>
      </c>
      <c r="AA6432">
        <v>0</v>
      </c>
      <c r="AB6432">
        <v>4.3426702559817079</v>
      </c>
      <c r="AC6432">
        <v>0</v>
      </c>
      <c r="AD6432">
        <v>0</v>
      </c>
      <c r="AE6432">
        <v>47.746039076466161</v>
      </c>
    </row>
    <row r="6433" spans="1:31" x14ac:dyDescent="0.25">
      <c r="A6433">
        <v>1883662</v>
      </c>
      <c r="B6433">
        <v>1</v>
      </c>
      <c r="C6433" t="s">
        <v>80</v>
      </c>
      <c r="D6433" t="s">
        <v>82</v>
      </c>
      <c r="E6433" t="s">
        <v>169</v>
      </c>
      <c r="F6433" t="s">
        <v>17452</v>
      </c>
      <c r="G6433" t="s">
        <v>541</v>
      </c>
      <c r="H6433" t="s">
        <v>143</v>
      </c>
      <c r="I6433" t="s">
        <v>135</v>
      </c>
      <c r="J6433" t="s">
        <v>136</v>
      </c>
      <c r="K6433" t="s">
        <v>137</v>
      </c>
      <c r="L6433" t="s">
        <v>18267</v>
      </c>
      <c r="M6433" t="s">
        <v>18268</v>
      </c>
      <c r="N6433">
        <v>1.065555555</v>
      </c>
      <c r="O6433">
        <v>0</v>
      </c>
      <c r="P6433">
        <v>424</v>
      </c>
      <c r="Q6433">
        <v>0</v>
      </c>
      <c r="R6433">
        <v>0</v>
      </c>
      <c r="S6433">
        <v>0</v>
      </c>
      <c r="T6433">
        <v>106</v>
      </c>
      <c r="U6433">
        <v>0</v>
      </c>
      <c r="V6433">
        <v>0</v>
      </c>
      <c r="W6433">
        <v>0</v>
      </c>
      <c r="X6433">
        <v>119.88760124171999</v>
      </c>
      <c r="Y6433">
        <v>0</v>
      </c>
      <c r="Z6433">
        <v>0</v>
      </c>
      <c r="AA6433">
        <v>0</v>
      </c>
      <c r="AB6433">
        <v>218.99660864029238</v>
      </c>
      <c r="AC6433">
        <v>0</v>
      </c>
      <c r="AD6433">
        <v>0</v>
      </c>
      <c r="AE6433">
        <v>338.88420988201239</v>
      </c>
    </row>
    <row r="6434" spans="1:31" x14ac:dyDescent="0.25">
      <c r="A6434">
        <v>1883221</v>
      </c>
      <c r="B6434">
        <v>1</v>
      </c>
      <c r="C6434" t="s">
        <v>81</v>
      </c>
      <c r="D6434" t="s">
        <v>127</v>
      </c>
      <c r="E6434" t="s">
        <v>158</v>
      </c>
      <c r="F6434" t="s">
        <v>18269</v>
      </c>
      <c r="G6434" t="s">
        <v>133</v>
      </c>
      <c r="H6434" t="s">
        <v>134</v>
      </c>
      <c r="I6434" t="s">
        <v>152</v>
      </c>
      <c r="J6434" t="s">
        <v>136</v>
      </c>
      <c r="K6434" t="s">
        <v>137</v>
      </c>
      <c r="L6434" t="s">
        <v>18270</v>
      </c>
      <c r="M6434" t="s">
        <v>18271</v>
      </c>
      <c r="N6434">
        <v>1.6666666E-2</v>
      </c>
      <c r="O6434">
        <v>0</v>
      </c>
      <c r="P6434">
        <v>901</v>
      </c>
      <c r="Q6434">
        <v>9</v>
      </c>
      <c r="R6434">
        <v>29</v>
      </c>
      <c r="S6434">
        <v>5</v>
      </c>
      <c r="T6434">
        <v>110</v>
      </c>
      <c r="U6434">
        <v>5</v>
      </c>
      <c r="V6434">
        <v>1</v>
      </c>
      <c r="W6434">
        <v>0</v>
      </c>
      <c r="X6434">
        <v>3.5291402473397842</v>
      </c>
      <c r="Y6434">
        <v>0.55654102986629994</v>
      </c>
      <c r="Z6434">
        <v>0.97709696770680021</v>
      </c>
      <c r="AA6434">
        <v>0.27125430830325004</v>
      </c>
      <c r="AB6434">
        <v>1.4404465777832511</v>
      </c>
      <c r="AC6434">
        <v>14.919810308751615</v>
      </c>
      <c r="AD6434">
        <v>0.84093424759318336</v>
      </c>
      <c r="AE6434">
        <v>22.535223687344182</v>
      </c>
    </row>
    <row r="6435" spans="1:31" x14ac:dyDescent="0.25">
      <c r="A6435">
        <v>1883307</v>
      </c>
      <c r="B6435">
        <v>1</v>
      </c>
      <c r="C6435" t="s">
        <v>80</v>
      </c>
      <c r="D6435" t="s">
        <v>93</v>
      </c>
      <c r="E6435" t="s">
        <v>146</v>
      </c>
      <c r="F6435" t="s">
        <v>18272</v>
      </c>
      <c r="G6435" t="s">
        <v>453</v>
      </c>
      <c r="H6435" t="s">
        <v>143</v>
      </c>
      <c r="I6435" t="s">
        <v>135</v>
      </c>
      <c r="J6435" t="s">
        <v>136</v>
      </c>
      <c r="K6435" t="s">
        <v>137</v>
      </c>
      <c r="L6435" t="s">
        <v>18273</v>
      </c>
      <c r="M6435" t="s">
        <v>18274</v>
      </c>
      <c r="N6435">
        <v>2.756388888</v>
      </c>
      <c r="O6435">
        <v>0</v>
      </c>
      <c r="P6435">
        <v>3</v>
      </c>
      <c r="Q6435">
        <v>0</v>
      </c>
      <c r="R6435">
        <v>6</v>
      </c>
      <c r="S6435">
        <v>0</v>
      </c>
      <c r="T6435">
        <v>1</v>
      </c>
      <c r="U6435">
        <v>0</v>
      </c>
      <c r="V6435">
        <v>0</v>
      </c>
      <c r="W6435">
        <v>0</v>
      </c>
      <c r="X6435">
        <v>0.92891457070305306</v>
      </c>
      <c r="Y6435">
        <v>0</v>
      </c>
      <c r="Z6435">
        <v>12.490984477146686</v>
      </c>
      <c r="AA6435">
        <v>0</v>
      </c>
      <c r="AB6435">
        <v>3.001874965222552</v>
      </c>
      <c r="AC6435">
        <v>0</v>
      </c>
      <c r="AD6435">
        <v>0</v>
      </c>
      <c r="AE6435">
        <v>16.421774013072291</v>
      </c>
    </row>
    <row r="6436" spans="1:31" x14ac:dyDescent="0.25">
      <c r="A6436">
        <v>1883264</v>
      </c>
      <c r="B6436">
        <v>1</v>
      </c>
      <c r="C6436" t="s">
        <v>81</v>
      </c>
      <c r="D6436" t="s">
        <v>123</v>
      </c>
      <c r="E6436" t="s">
        <v>131</v>
      </c>
      <c r="F6436" t="s">
        <v>7389</v>
      </c>
      <c r="G6436" t="s">
        <v>133</v>
      </c>
      <c r="H6436" t="s">
        <v>134</v>
      </c>
      <c r="I6436" t="s">
        <v>135</v>
      </c>
      <c r="J6436" t="s">
        <v>136</v>
      </c>
      <c r="K6436" t="s">
        <v>137</v>
      </c>
      <c r="L6436" t="s">
        <v>18275</v>
      </c>
      <c r="M6436" t="s">
        <v>18276</v>
      </c>
      <c r="N6436">
        <v>0.61499999999999999</v>
      </c>
      <c r="O6436">
        <v>3</v>
      </c>
      <c r="P6436">
        <v>531</v>
      </c>
      <c r="Q6436">
        <v>231</v>
      </c>
      <c r="R6436">
        <v>98</v>
      </c>
      <c r="S6436">
        <v>16</v>
      </c>
      <c r="T6436">
        <v>49</v>
      </c>
      <c r="U6436">
        <v>0</v>
      </c>
      <c r="V6436">
        <v>0</v>
      </c>
      <c r="W6436">
        <v>34.541298195158952</v>
      </c>
      <c r="X6436">
        <v>88.203028920280488</v>
      </c>
      <c r="Y6436">
        <v>678.44670779375929</v>
      </c>
      <c r="Z6436">
        <v>291.46722970837664</v>
      </c>
      <c r="AA6436">
        <v>57.629849368441704</v>
      </c>
      <c r="AB6436">
        <v>57.015945781991917</v>
      </c>
      <c r="AC6436">
        <v>0</v>
      </c>
      <c r="AD6436">
        <v>0</v>
      </c>
      <c r="AE6436">
        <v>1207.3040597680088</v>
      </c>
    </row>
    <row r="6437" spans="1:31" x14ac:dyDescent="0.25">
      <c r="A6437">
        <v>1883805</v>
      </c>
      <c r="B6437">
        <v>1</v>
      </c>
      <c r="C6437" t="s">
        <v>81</v>
      </c>
      <c r="D6437" t="s">
        <v>125</v>
      </c>
      <c r="E6437" t="s">
        <v>158</v>
      </c>
      <c r="F6437" t="s">
        <v>18277</v>
      </c>
      <c r="G6437" t="s">
        <v>219</v>
      </c>
      <c r="H6437" t="s">
        <v>134</v>
      </c>
      <c r="I6437" t="s">
        <v>135</v>
      </c>
      <c r="J6437" t="s">
        <v>136</v>
      </c>
      <c r="K6437" t="s">
        <v>137</v>
      </c>
      <c r="L6437" t="s">
        <v>18278</v>
      </c>
      <c r="M6437" t="s">
        <v>18279</v>
      </c>
      <c r="N6437">
        <v>0.94138888799999998</v>
      </c>
      <c r="O6437">
        <v>0</v>
      </c>
      <c r="P6437">
        <v>0</v>
      </c>
      <c r="Q6437">
        <v>0</v>
      </c>
      <c r="R6437">
        <v>13</v>
      </c>
      <c r="S6437">
        <v>0</v>
      </c>
      <c r="T6437">
        <v>0</v>
      </c>
      <c r="U6437">
        <v>0</v>
      </c>
      <c r="V6437">
        <v>0</v>
      </c>
      <c r="W6437">
        <v>0</v>
      </c>
      <c r="X6437">
        <v>0</v>
      </c>
      <c r="Y6437">
        <v>0</v>
      </c>
      <c r="Z6437">
        <v>18.143921608855646</v>
      </c>
      <c r="AA6437">
        <v>0</v>
      </c>
      <c r="AB6437">
        <v>0</v>
      </c>
      <c r="AC6437">
        <v>0</v>
      </c>
      <c r="AD6437">
        <v>0</v>
      </c>
      <c r="AE6437">
        <v>18.143921608855646</v>
      </c>
    </row>
    <row r="6438" spans="1:31" x14ac:dyDescent="0.25">
      <c r="A6438">
        <v>1883834</v>
      </c>
      <c r="B6438">
        <v>1</v>
      </c>
      <c r="C6438" t="s">
        <v>81</v>
      </c>
      <c r="D6438" t="s">
        <v>113</v>
      </c>
      <c r="E6438" t="s">
        <v>131</v>
      </c>
      <c r="F6438" t="s">
        <v>1193</v>
      </c>
      <c r="G6438" t="s">
        <v>133</v>
      </c>
      <c r="H6438" t="s">
        <v>134</v>
      </c>
      <c r="I6438" t="s">
        <v>152</v>
      </c>
      <c r="J6438" t="s">
        <v>136</v>
      </c>
      <c r="K6438" t="s">
        <v>137</v>
      </c>
      <c r="L6438" t="s">
        <v>18280</v>
      </c>
      <c r="M6438" t="s">
        <v>18281</v>
      </c>
      <c r="N6438">
        <v>5.5555550000000002E-3</v>
      </c>
      <c r="O6438">
        <v>1</v>
      </c>
      <c r="P6438">
        <v>1502</v>
      </c>
      <c r="Q6438">
        <v>15</v>
      </c>
      <c r="R6438">
        <v>377</v>
      </c>
      <c r="S6438">
        <v>4</v>
      </c>
      <c r="T6438">
        <v>104</v>
      </c>
      <c r="U6438">
        <v>0</v>
      </c>
      <c r="V6438">
        <v>1</v>
      </c>
      <c r="W6438">
        <v>4.8854791843888894E-3</v>
      </c>
      <c r="X6438">
        <v>2.015173290994476</v>
      </c>
      <c r="Y6438">
        <v>0.20306672300938333</v>
      </c>
      <c r="Z6438">
        <v>3.6805354718188381</v>
      </c>
      <c r="AA6438">
        <v>0.21545956608660555</v>
      </c>
      <c r="AB6438">
        <v>0.37228899183968878</v>
      </c>
      <c r="AC6438">
        <v>0</v>
      </c>
      <c r="AD6438">
        <v>6.42195952415E-3</v>
      </c>
      <c r="AE6438">
        <v>6.4978314824575305</v>
      </c>
    </row>
    <row r="6439" spans="1:31" x14ac:dyDescent="0.25">
      <c r="A6439">
        <v>1883170</v>
      </c>
      <c r="B6439">
        <v>1</v>
      </c>
      <c r="C6439" t="s">
        <v>81</v>
      </c>
      <c r="D6439" t="s">
        <v>115</v>
      </c>
      <c r="E6439" t="s">
        <v>131</v>
      </c>
      <c r="F6439" t="s">
        <v>4817</v>
      </c>
      <c r="G6439" t="s">
        <v>133</v>
      </c>
      <c r="H6439" t="s">
        <v>134</v>
      </c>
      <c r="I6439" t="s">
        <v>152</v>
      </c>
      <c r="J6439" t="s">
        <v>136</v>
      </c>
      <c r="K6439" t="s">
        <v>137</v>
      </c>
      <c r="L6439" t="s">
        <v>18282</v>
      </c>
      <c r="M6439" t="s">
        <v>18283</v>
      </c>
      <c r="N6439">
        <v>8.3333330000000001E-3</v>
      </c>
      <c r="O6439">
        <v>0</v>
      </c>
      <c r="P6439">
        <v>1226</v>
      </c>
      <c r="Q6439">
        <v>1</v>
      </c>
      <c r="R6439">
        <v>15</v>
      </c>
      <c r="S6439">
        <v>4</v>
      </c>
      <c r="T6439">
        <v>101</v>
      </c>
      <c r="U6439">
        <v>1</v>
      </c>
      <c r="V6439">
        <v>0</v>
      </c>
      <c r="W6439">
        <v>0</v>
      </c>
      <c r="X6439">
        <v>0.97137910805252659</v>
      </c>
      <c r="Y6439">
        <v>2.1487438542833331E-2</v>
      </c>
      <c r="Z6439">
        <v>3.8319178049475003E-2</v>
      </c>
      <c r="AA6439">
        <v>5.69800914336E-2</v>
      </c>
      <c r="AB6439">
        <v>0.22385531479031662</v>
      </c>
      <c r="AC6439">
        <v>0.19638918529837501</v>
      </c>
      <c r="AD6439">
        <v>0</v>
      </c>
      <c r="AE6439">
        <v>1.5084103161671265</v>
      </c>
    </row>
    <row r="6440" spans="1:31" x14ac:dyDescent="0.25">
      <c r="A6440">
        <v>1883857</v>
      </c>
      <c r="B6440">
        <v>1</v>
      </c>
      <c r="C6440" t="s">
        <v>80</v>
      </c>
      <c r="D6440" t="s">
        <v>96</v>
      </c>
      <c r="E6440" t="s">
        <v>146</v>
      </c>
      <c r="F6440" t="s">
        <v>18284</v>
      </c>
      <c r="G6440" t="s">
        <v>663</v>
      </c>
      <c r="H6440" t="s">
        <v>143</v>
      </c>
      <c r="I6440" t="s">
        <v>135</v>
      </c>
      <c r="J6440" t="s">
        <v>136</v>
      </c>
      <c r="K6440" t="s">
        <v>137</v>
      </c>
      <c r="L6440" t="s">
        <v>18285</v>
      </c>
      <c r="M6440" t="s">
        <v>18286</v>
      </c>
      <c r="N6440">
        <v>8.2058333329999993</v>
      </c>
      <c r="O6440">
        <v>0</v>
      </c>
      <c r="P6440">
        <v>38</v>
      </c>
      <c r="Q6440">
        <v>0</v>
      </c>
      <c r="R6440">
        <v>0</v>
      </c>
      <c r="S6440">
        <v>0</v>
      </c>
      <c r="T6440">
        <v>4</v>
      </c>
      <c r="U6440">
        <v>0</v>
      </c>
      <c r="V6440">
        <v>0</v>
      </c>
      <c r="W6440">
        <v>0</v>
      </c>
      <c r="X6440">
        <v>59.134430487877729</v>
      </c>
      <c r="Y6440">
        <v>0</v>
      </c>
      <c r="Z6440">
        <v>0</v>
      </c>
      <c r="AA6440">
        <v>0</v>
      </c>
      <c r="AB6440">
        <v>33.046407147734755</v>
      </c>
      <c r="AC6440">
        <v>0</v>
      </c>
      <c r="AD6440">
        <v>0</v>
      </c>
      <c r="AE6440">
        <v>92.180837635612477</v>
      </c>
    </row>
    <row r="6441" spans="1:31" x14ac:dyDescent="0.25">
      <c r="A6441">
        <v>1883124</v>
      </c>
      <c r="B6441">
        <v>1</v>
      </c>
      <c r="C6441" t="s">
        <v>80</v>
      </c>
      <c r="D6441" t="s">
        <v>88</v>
      </c>
      <c r="E6441" t="s">
        <v>210</v>
      </c>
      <c r="F6441" t="s">
        <v>18287</v>
      </c>
      <c r="G6441" t="s">
        <v>133</v>
      </c>
      <c r="H6441" t="s">
        <v>134</v>
      </c>
      <c r="I6441" t="s">
        <v>135</v>
      </c>
      <c r="J6441" t="s">
        <v>136</v>
      </c>
      <c r="K6441" t="s">
        <v>137</v>
      </c>
      <c r="L6441" t="s">
        <v>18288</v>
      </c>
      <c r="M6441" t="s">
        <v>18289</v>
      </c>
      <c r="N6441">
        <v>1.356666666</v>
      </c>
      <c r="O6441">
        <v>0</v>
      </c>
      <c r="P6441">
        <v>1484</v>
      </c>
      <c r="Q6441">
        <v>0</v>
      </c>
      <c r="R6441">
        <v>0</v>
      </c>
      <c r="S6441">
        <v>0</v>
      </c>
      <c r="T6441">
        <v>11</v>
      </c>
      <c r="U6441">
        <v>0</v>
      </c>
      <c r="V6441">
        <v>0</v>
      </c>
      <c r="W6441">
        <v>0</v>
      </c>
      <c r="X6441">
        <v>390.02100793685622</v>
      </c>
      <c r="Y6441">
        <v>0</v>
      </c>
      <c r="Z6441">
        <v>0</v>
      </c>
      <c r="AA6441">
        <v>0</v>
      </c>
      <c r="AB6441">
        <v>15.532116929408167</v>
      </c>
      <c r="AC6441">
        <v>0</v>
      </c>
      <c r="AD6441">
        <v>0</v>
      </c>
      <c r="AE6441">
        <v>405.5531248662644</v>
      </c>
    </row>
    <row r="6442" spans="1:31" x14ac:dyDescent="0.25">
      <c r="A6442">
        <v>1883147</v>
      </c>
      <c r="B6442">
        <v>1</v>
      </c>
      <c r="C6442" t="s">
        <v>81</v>
      </c>
      <c r="D6442" t="s">
        <v>116</v>
      </c>
      <c r="E6442" t="s">
        <v>210</v>
      </c>
      <c r="F6442" t="s">
        <v>18290</v>
      </c>
      <c r="G6442" t="s">
        <v>133</v>
      </c>
      <c r="H6442" t="s">
        <v>134</v>
      </c>
      <c r="I6442" t="s">
        <v>135</v>
      </c>
      <c r="J6442" t="s">
        <v>136</v>
      </c>
      <c r="K6442" t="s">
        <v>137</v>
      </c>
      <c r="L6442" t="s">
        <v>18291</v>
      </c>
      <c r="M6442" t="s">
        <v>18292</v>
      </c>
      <c r="N6442">
        <v>0.1</v>
      </c>
      <c r="O6442">
        <v>0</v>
      </c>
      <c r="P6442">
        <v>635</v>
      </c>
      <c r="Q6442">
        <v>48</v>
      </c>
      <c r="R6442">
        <v>64</v>
      </c>
      <c r="S6442">
        <v>6</v>
      </c>
      <c r="T6442">
        <v>52</v>
      </c>
      <c r="U6442">
        <v>1</v>
      </c>
      <c r="V6442">
        <v>0</v>
      </c>
      <c r="W6442">
        <v>0</v>
      </c>
      <c r="X6442">
        <v>7.2759638388151968</v>
      </c>
      <c r="Y6442">
        <v>40.458012250636408</v>
      </c>
      <c r="Z6442">
        <v>10.344125301612996</v>
      </c>
      <c r="AA6442">
        <v>1.22261210961</v>
      </c>
      <c r="AB6442">
        <v>0.72176956713639995</v>
      </c>
      <c r="AC6442">
        <v>5.6682943209000011E-2</v>
      </c>
      <c r="AD6442">
        <v>0</v>
      </c>
      <c r="AE6442">
        <v>60.079166011019993</v>
      </c>
    </row>
    <row r="6443" spans="1:31" x14ac:dyDescent="0.25">
      <c r="A6443">
        <v>1883665</v>
      </c>
      <c r="B6443">
        <v>1</v>
      </c>
      <c r="C6443" t="s">
        <v>80</v>
      </c>
      <c r="D6443" t="s">
        <v>94</v>
      </c>
      <c r="E6443" t="s">
        <v>169</v>
      </c>
      <c r="F6443" t="s">
        <v>18293</v>
      </c>
      <c r="G6443" t="s">
        <v>183</v>
      </c>
      <c r="H6443" t="s">
        <v>143</v>
      </c>
      <c r="I6443" t="s">
        <v>135</v>
      </c>
      <c r="J6443" t="s">
        <v>136</v>
      </c>
      <c r="K6443" t="s">
        <v>137</v>
      </c>
      <c r="L6443" t="s">
        <v>18294</v>
      </c>
      <c r="M6443" t="s">
        <v>18295</v>
      </c>
      <c r="N6443">
        <v>0.73777777700000002</v>
      </c>
      <c r="O6443">
        <v>0</v>
      </c>
      <c r="P6443">
        <v>63</v>
      </c>
      <c r="Q6443">
        <v>0</v>
      </c>
      <c r="R6443">
        <v>0</v>
      </c>
      <c r="S6443">
        <v>0</v>
      </c>
      <c r="T6443">
        <v>18</v>
      </c>
      <c r="U6443">
        <v>0</v>
      </c>
      <c r="V6443">
        <v>0</v>
      </c>
      <c r="W6443">
        <v>0</v>
      </c>
      <c r="X6443">
        <v>13.760510133184525</v>
      </c>
      <c r="Y6443">
        <v>0</v>
      </c>
      <c r="Z6443">
        <v>0</v>
      </c>
      <c r="AA6443">
        <v>0</v>
      </c>
      <c r="AB6443">
        <v>36.171876261696497</v>
      </c>
      <c r="AC6443">
        <v>0</v>
      </c>
      <c r="AD6443">
        <v>0</v>
      </c>
      <c r="AE6443">
        <v>49.932386394881021</v>
      </c>
    </row>
    <row r="6444" spans="1:31" x14ac:dyDescent="0.25">
      <c r="A6444">
        <v>1883648</v>
      </c>
      <c r="B6444">
        <v>1</v>
      </c>
      <c r="C6444" t="s">
        <v>80</v>
      </c>
      <c r="D6444" t="s">
        <v>100</v>
      </c>
      <c r="E6444" t="s">
        <v>140</v>
      </c>
      <c r="F6444" t="s">
        <v>18296</v>
      </c>
      <c r="G6444" t="s">
        <v>163</v>
      </c>
      <c r="H6444" t="s">
        <v>143</v>
      </c>
      <c r="I6444" t="s">
        <v>135</v>
      </c>
      <c r="J6444" t="s">
        <v>136</v>
      </c>
      <c r="K6444" t="s">
        <v>137</v>
      </c>
      <c r="L6444" t="s">
        <v>18297</v>
      </c>
      <c r="M6444" t="s">
        <v>18298</v>
      </c>
      <c r="N6444">
        <v>3.5886111110000001</v>
      </c>
      <c r="O6444">
        <v>0</v>
      </c>
      <c r="P6444">
        <v>1</v>
      </c>
      <c r="Q6444">
        <v>0</v>
      </c>
      <c r="R6444">
        <v>0</v>
      </c>
      <c r="S6444">
        <v>0</v>
      </c>
      <c r="T6444">
        <v>0</v>
      </c>
      <c r="U6444">
        <v>0</v>
      </c>
      <c r="V6444">
        <v>0</v>
      </c>
      <c r="W6444">
        <v>0</v>
      </c>
      <c r="X6444">
        <v>0.58543260886491011</v>
      </c>
      <c r="Y6444">
        <v>0</v>
      </c>
      <c r="Z6444">
        <v>0</v>
      </c>
      <c r="AA6444">
        <v>0</v>
      </c>
      <c r="AB6444">
        <v>0</v>
      </c>
      <c r="AC6444">
        <v>0</v>
      </c>
      <c r="AD6444">
        <v>0</v>
      </c>
      <c r="AE6444">
        <v>0.58543260886491011</v>
      </c>
    </row>
    <row r="6445" spans="1:31" x14ac:dyDescent="0.25">
      <c r="A6445">
        <v>1883187</v>
      </c>
      <c r="B6445">
        <v>1</v>
      </c>
      <c r="C6445" t="s">
        <v>81</v>
      </c>
      <c r="D6445" t="s">
        <v>112</v>
      </c>
      <c r="E6445" t="s">
        <v>146</v>
      </c>
      <c r="F6445" t="s">
        <v>18299</v>
      </c>
      <c r="G6445" t="s">
        <v>148</v>
      </c>
      <c r="H6445" t="s">
        <v>143</v>
      </c>
      <c r="I6445" t="s">
        <v>135</v>
      </c>
      <c r="J6445" t="s">
        <v>136</v>
      </c>
      <c r="K6445" t="s">
        <v>137</v>
      </c>
      <c r="L6445" t="s">
        <v>18300</v>
      </c>
      <c r="M6445" t="s">
        <v>18301</v>
      </c>
      <c r="N6445">
        <v>3.1658333330000001</v>
      </c>
      <c r="O6445">
        <v>0</v>
      </c>
      <c r="P6445">
        <v>6</v>
      </c>
      <c r="Q6445">
        <v>0</v>
      </c>
      <c r="R6445">
        <v>7</v>
      </c>
      <c r="S6445">
        <v>0</v>
      </c>
      <c r="T6445">
        <v>0</v>
      </c>
      <c r="U6445">
        <v>0</v>
      </c>
      <c r="V6445">
        <v>0</v>
      </c>
      <c r="W6445">
        <v>0</v>
      </c>
      <c r="X6445">
        <v>3.7345600069897231</v>
      </c>
      <c r="Y6445">
        <v>0</v>
      </c>
      <c r="Z6445">
        <v>6.5330926850293274</v>
      </c>
      <c r="AA6445">
        <v>0</v>
      </c>
      <c r="AB6445">
        <v>0</v>
      </c>
      <c r="AC6445">
        <v>0</v>
      </c>
      <c r="AD6445">
        <v>0</v>
      </c>
      <c r="AE6445">
        <v>10.26765269201905</v>
      </c>
    </row>
    <row r="6446" spans="1:31" x14ac:dyDescent="0.25">
      <c r="A6446">
        <v>1883734</v>
      </c>
      <c r="B6446">
        <v>1</v>
      </c>
      <c r="C6446" t="s">
        <v>80</v>
      </c>
      <c r="D6446" t="s">
        <v>103</v>
      </c>
      <c r="E6446" t="s">
        <v>169</v>
      </c>
      <c r="F6446" t="s">
        <v>18302</v>
      </c>
      <c r="G6446" t="s">
        <v>142</v>
      </c>
      <c r="H6446" t="s">
        <v>143</v>
      </c>
      <c r="I6446" t="s">
        <v>135</v>
      </c>
      <c r="J6446" t="s">
        <v>136</v>
      </c>
      <c r="K6446" t="s">
        <v>137</v>
      </c>
      <c r="L6446" t="s">
        <v>18303</v>
      </c>
      <c r="M6446" t="s">
        <v>18304</v>
      </c>
      <c r="N6446">
        <v>0.52249999999999996</v>
      </c>
      <c r="O6446">
        <v>0</v>
      </c>
      <c r="P6446">
        <v>109</v>
      </c>
      <c r="Q6446">
        <v>0</v>
      </c>
      <c r="R6446">
        <v>0</v>
      </c>
      <c r="S6446">
        <v>0</v>
      </c>
      <c r="T6446">
        <v>10</v>
      </c>
      <c r="U6446">
        <v>0</v>
      </c>
      <c r="V6446">
        <v>0</v>
      </c>
      <c r="W6446">
        <v>0</v>
      </c>
      <c r="X6446">
        <v>13.04865652621022</v>
      </c>
      <c r="Y6446">
        <v>0</v>
      </c>
      <c r="Z6446">
        <v>0</v>
      </c>
      <c r="AA6446">
        <v>0</v>
      </c>
      <c r="AB6446">
        <v>2.8601310116362497</v>
      </c>
      <c r="AC6446">
        <v>0</v>
      </c>
      <c r="AD6446">
        <v>0</v>
      </c>
      <c r="AE6446">
        <v>15.90878753784647</v>
      </c>
    </row>
    <row r="6447" spans="1:31" x14ac:dyDescent="0.25">
      <c r="A6447">
        <v>1883293</v>
      </c>
      <c r="B6447">
        <v>1</v>
      </c>
      <c r="C6447" t="s">
        <v>80</v>
      </c>
      <c r="D6447" t="s">
        <v>107</v>
      </c>
      <c r="E6447" t="s">
        <v>158</v>
      </c>
      <c r="F6447" t="s">
        <v>18305</v>
      </c>
      <c r="G6447" t="s">
        <v>133</v>
      </c>
      <c r="H6447" t="s">
        <v>134</v>
      </c>
      <c r="I6447" t="s">
        <v>135</v>
      </c>
      <c r="J6447" t="s">
        <v>136</v>
      </c>
      <c r="K6447" t="s">
        <v>137</v>
      </c>
      <c r="L6447" t="s">
        <v>18306</v>
      </c>
      <c r="M6447" t="s">
        <v>18307</v>
      </c>
      <c r="N6447">
        <v>1.1672222219999999</v>
      </c>
      <c r="O6447">
        <v>0</v>
      </c>
      <c r="P6447">
        <v>2198</v>
      </c>
      <c r="Q6447">
        <v>0</v>
      </c>
      <c r="R6447">
        <v>3</v>
      </c>
      <c r="S6447">
        <v>2</v>
      </c>
      <c r="T6447">
        <v>85</v>
      </c>
      <c r="U6447">
        <v>0</v>
      </c>
      <c r="V6447">
        <v>1</v>
      </c>
      <c r="W6447">
        <v>0</v>
      </c>
      <c r="X6447">
        <v>644.07333328539278</v>
      </c>
      <c r="Y6447">
        <v>0</v>
      </c>
      <c r="Z6447">
        <v>0.72763374620738719</v>
      </c>
      <c r="AA6447">
        <v>116.33184948140047</v>
      </c>
      <c r="AB6447">
        <v>186.34296310476685</v>
      </c>
      <c r="AC6447">
        <v>0</v>
      </c>
      <c r="AD6447">
        <v>3.0559755309972889</v>
      </c>
      <c r="AE6447">
        <v>950.53175514876489</v>
      </c>
    </row>
    <row r="6448" spans="1:31" x14ac:dyDescent="0.25">
      <c r="A6448">
        <v>1885778</v>
      </c>
      <c r="B6448">
        <v>1</v>
      </c>
      <c r="C6448" t="s">
        <v>81</v>
      </c>
      <c r="D6448" t="s">
        <v>113</v>
      </c>
      <c r="E6448" t="s">
        <v>146</v>
      </c>
      <c r="F6448" t="s">
        <v>1367</v>
      </c>
      <c r="G6448" t="s">
        <v>148</v>
      </c>
      <c r="H6448" t="s">
        <v>143</v>
      </c>
      <c r="I6448" t="s">
        <v>135</v>
      </c>
      <c r="J6448" t="s">
        <v>136</v>
      </c>
      <c r="K6448" t="s">
        <v>137</v>
      </c>
      <c r="L6448" t="s">
        <v>18308</v>
      </c>
      <c r="M6448" t="s">
        <v>18309</v>
      </c>
      <c r="N6448">
        <v>1.2666666660000001</v>
      </c>
      <c r="O6448">
        <v>0</v>
      </c>
      <c r="P6448">
        <v>48</v>
      </c>
      <c r="Q6448">
        <v>0</v>
      </c>
      <c r="R6448">
        <v>1</v>
      </c>
      <c r="S6448">
        <v>0</v>
      </c>
      <c r="T6448">
        <v>3</v>
      </c>
      <c r="U6448">
        <v>0</v>
      </c>
      <c r="V6448">
        <v>0</v>
      </c>
      <c r="W6448">
        <v>0</v>
      </c>
      <c r="X6448">
        <v>14.181547667759819</v>
      </c>
      <c r="Y6448">
        <v>0</v>
      </c>
      <c r="Z6448">
        <v>0.82446775316876075</v>
      </c>
      <c r="AA6448">
        <v>0</v>
      </c>
      <c r="AB6448">
        <v>0.87189424496564349</v>
      </c>
      <c r="AC6448">
        <v>0</v>
      </c>
      <c r="AD6448">
        <v>0</v>
      </c>
      <c r="AE6448">
        <v>15.877909665894224</v>
      </c>
    </row>
    <row r="6449" spans="1:31" x14ac:dyDescent="0.25">
      <c r="A6449">
        <v>1885068</v>
      </c>
      <c r="B6449">
        <v>1</v>
      </c>
      <c r="C6449" t="s">
        <v>81</v>
      </c>
      <c r="D6449" t="s">
        <v>122</v>
      </c>
      <c r="E6449" t="s">
        <v>222</v>
      </c>
      <c r="F6449" t="s">
        <v>18310</v>
      </c>
      <c r="G6449" t="s">
        <v>663</v>
      </c>
      <c r="H6449" t="s">
        <v>143</v>
      </c>
      <c r="I6449" t="s">
        <v>135</v>
      </c>
      <c r="J6449" t="s">
        <v>136</v>
      </c>
      <c r="K6449" t="s">
        <v>137</v>
      </c>
      <c r="L6449" t="s">
        <v>18311</v>
      </c>
      <c r="M6449" t="s">
        <v>18312</v>
      </c>
      <c r="N6449">
        <v>1.5580555549999999</v>
      </c>
      <c r="O6449">
        <v>0</v>
      </c>
      <c r="P6449">
        <v>168</v>
      </c>
      <c r="Q6449">
        <v>0</v>
      </c>
      <c r="R6449">
        <v>0</v>
      </c>
      <c r="S6449">
        <v>0</v>
      </c>
      <c r="T6449">
        <v>20</v>
      </c>
      <c r="U6449">
        <v>0</v>
      </c>
      <c r="V6449">
        <v>0</v>
      </c>
      <c r="W6449">
        <v>0</v>
      </c>
      <c r="X6449">
        <v>38.723433761755345</v>
      </c>
      <c r="Y6449">
        <v>0</v>
      </c>
      <c r="Z6449">
        <v>0</v>
      </c>
      <c r="AA6449">
        <v>0</v>
      </c>
      <c r="AB6449">
        <v>13.354323715400064</v>
      </c>
      <c r="AC6449">
        <v>0</v>
      </c>
      <c r="AD6449">
        <v>0</v>
      </c>
      <c r="AE6449">
        <v>52.077757477155409</v>
      </c>
    </row>
    <row r="6450" spans="1:31" x14ac:dyDescent="0.25">
      <c r="A6450">
        <v>1885091</v>
      </c>
      <c r="B6450">
        <v>1</v>
      </c>
      <c r="C6450" t="s">
        <v>81</v>
      </c>
      <c r="D6450" t="s">
        <v>116</v>
      </c>
      <c r="E6450" t="s">
        <v>146</v>
      </c>
      <c r="F6450" t="s">
        <v>18313</v>
      </c>
      <c r="G6450" t="s">
        <v>148</v>
      </c>
      <c r="H6450" t="s">
        <v>143</v>
      </c>
      <c r="I6450" t="s">
        <v>135</v>
      </c>
      <c r="J6450" t="s">
        <v>136</v>
      </c>
      <c r="K6450" t="s">
        <v>137</v>
      </c>
      <c r="L6450" t="s">
        <v>18314</v>
      </c>
      <c r="M6450" t="s">
        <v>18315</v>
      </c>
      <c r="N6450">
        <v>1.4188888879999999</v>
      </c>
      <c r="O6450">
        <v>0</v>
      </c>
      <c r="P6450">
        <v>21</v>
      </c>
      <c r="Q6450">
        <v>0</v>
      </c>
      <c r="R6450">
        <v>2</v>
      </c>
      <c r="S6450">
        <v>0</v>
      </c>
      <c r="T6450">
        <v>2</v>
      </c>
      <c r="U6450">
        <v>0</v>
      </c>
      <c r="V6450">
        <v>0</v>
      </c>
      <c r="W6450">
        <v>0</v>
      </c>
      <c r="X6450">
        <v>3.3906769964221408</v>
      </c>
      <c r="Y6450">
        <v>0</v>
      </c>
      <c r="Z6450">
        <v>3.6086338417833333E-2</v>
      </c>
      <c r="AA6450">
        <v>0</v>
      </c>
      <c r="AB6450">
        <v>6.6934598373011134E-2</v>
      </c>
      <c r="AC6450">
        <v>0</v>
      </c>
      <c r="AD6450">
        <v>0</v>
      </c>
      <c r="AE6450">
        <v>3.4936979332129852</v>
      </c>
    </row>
    <row r="6451" spans="1:31" x14ac:dyDescent="0.25">
      <c r="A6451">
        <v>1885755</v>
      </c>
      <c r="B6451">
        <v>1</v>
      </c>
      <c r="C6451" t="s">
        <v>81</v>
      </c>
      <c r="D6451" t="s">
        <v>120</v>
      </c>
      <c r="E6451" t="s">
        <v>169</v>
      </c>
      <c r="F6451" t="s">
        <v>18316</v>
      </c>
      <c r="G6451" t="s">
        <v>183</v>
      </c>
      <c r="H6451" t="s">
        <v>143</v>
      </c>
      <c r="I6451" t="s">
        <v>135</v>
      </c>
      <c r="J6451" t="s">
        <v>136</v>
      </c>
      <c r="K6451" t="s">
        <v>137</v>
      </c>
      <c r="L6451" t="s">
        <v>18317</v>
      </c>
      <c r="M6451" t="s">
        <v>18318</v>
      </c>
      <c r="N6451">
        <v>2.102222222</v>
      </c>
      <c r="O6451">
        <v>0</v>
      </c>
      <c r="P6451">
        <v>240</v>
      </c>
      <c r="Q6451">
        <v>0</v>
      </c>
      <c r="R6451">
        <v>1</v>
      </c>
      <c r="S6451">
        <v>0</v>
      </c>
      <c r="T6451">
        <v>57</v>
      </c>
      <c r="U6451">
        <v>0</v>
      </c>
      <c r="V6451">
        <v>0</v>
      </c>
      <c r="W6451">
        <v>0</v>
      </c>
      <c r="X6451">
        <v>134.82842986991253</v>
      </c>
      <c r="Y6451">
        <v>0</v>
      </c>
      <c r="Z6451">
        <v>0</v>
      </c>
      <c r="AA6451">
        <v>0</v>
      </c>
      <c r="AB6451">
        <v>58.260259147790357</v>
      </c>
      <c r="AC6451">
        <v>0</v>
      </c>
      <c r="AD6451">
        <v>0</v>
      </c>
      <c r="AE6451">
        <v>193.08868901770288</v>
      </c>
    </row>
    <row r="6452" spans="1:31" x14ac:dyDescent="0.25">
      <c r="A6452">
        <v>1885615</v>
      </c>
      <c r="B6452">
        <v>1</v>
      </c>
      <c r="C6452" t="s">
        <v>81</v>
      </c>
      <c r="D6452" t="s">
        <v>118</v>
      </c>
      <c r="E6452" t="s">
        <v>169</v>
      </c>
      <c r="F6452" t="s">
        <v>17750</v>
      </c>
      <c r="G6452" t="s">
        <v>183</v>
      </c>
      <c r="H6452" t="s">
        <v>143</v>
      </c>
      <c r="I6452" t="s">
        <v>135</v>
      </c>
      <c r="J6452" t="s">
        <v>136</v>
      </c>
      <c r="K6452" t="s">
        <v>137</v>
      </c>
      <c r="L6452" t="s">
        <v>18319</v>
      </c>
      <c r="M6452" t="s">
        <v>18320</v>
      </c>
      <c r="N6452">
        <v>0.64333333299999995</v>
      </c>
      <c r="O6452">
        <v>0</v>
      </c>
      <c r="P6452">
        <v>160</v>
      </c>
      <c r="Q6452">
        <v>0</v>
      </c>
      <c r="R6452">
        <v>10</v>
      </c>
      <c r="S6452">
        <v>0</v>
      </c>
      <c r="T6452">
        <v>16</v>
      </c>
      <c r="U6452">
        <v>0</v>
      </c>
      <c r="V6452">
        <v>0</v>
      </c>
      <c r="W6452">
        <v>0</v>
      </c>
      <c r="X6452">
        <v>20.914380712352184</v>
      </c>
      <c r="Y6452">
        <v>0</v>
      </c>
      <c r="Z6452">
        <v>1.3618241922998073</v>
      </c>
      <c r="AA6452">
        <v>0</v>
      </c>
      <c r="AB6452">
        <v>7.2857575489941686</v>
      </c>
      <c r="AC6452">
        <v>0</v>
      </c>
      <c r="AD6452">
        <v>0</v>
      </c>
      <c r="AE6452">
        <v>29.56196245364616</v>
      </c>
    </row>
    <row r="6453" spans="1:31" x14ac:dyDescent="0.25">
      <c r="A6453">
        <v>1885592</v>
      </c>
      <c r="B6453">
        <v>1</v>
      </c>
      <c r="C6453" t="s">
        <v>80</v>
      </c>
      <c r="D6453" t="s">
        <v>82</v>
      </c>
      <c r="E6453" t="s">
        <v>140</v>
      </c>
      <c r="F6453" t="s">
        <v>18321</v>
      </c>
      <c r="G6453" t="s">
        <v>163</v>
      </c>
      <c r="H6453" t="s">
        <v>143</v>
      </c>
      <c r="I6453" t="s">
        <v>135</v>
      </c>
      <c r="J6453" t="s">
        <v>136</v>
      </c>
      <c r="K6453" t="s">
        <v>137</v>
      </c>
      <c r="L6453" t="s">
        <v>18322</v>
      </c>
      <c r="M6453" t="s">
        <v>18323</v>
      </c>
      <c r="N6453">
        <v>2.8116666659999998</v>
      </c>
      <c r="O6453">
        <v>0</v>
      </c>
      <c r="P6453">
        <v>1</v>
      </c>
      <c r="Q6453">
        <v>0</v>
      </c>
      <c r="R6453">
        <v>0</v>
      </c>
      <c r="S6453">
        <v>0</v>
      </c>
      <c r="T6453">
        <v>0</v>
      </c>
      <c r="U6453">
        <v>0</v>
      </c>
      <c r="V6453">
        <v>0</v>
      </c>
      <c r="W6453">
        <v>0</v>
      </c>
      <c r="X6453">
        <v>0</v>
      </c>
      <c r="Y6453">
        <v>0</v>
      </c>
      <c r="Z6453">
        <v>0</v>
      </c>
      <c r="AA6453">
        <v>0</v>
      </c>
      <c r="AB6453">
        <v>0</v>
      </c>
      <c r="AC6453">
        <v>0</v>
      </c>
      <c r="AD6453">
        <v>0</v>
      </c>
      <c r="AE6453">
        <v>0</v>
      </c>
    </row>
    <row r="6454" spans="1:31" x14ac:dyDescent="0.25">
      <c r="A6454">
        <v>1885154</v>
      </c>
      <c r="B6454">
        <v>1</v>
      </c>
      <c r="C6454" t="s">
        <v>80</v>
      </c>
      <c r="D6454" t="s">
        <v>100</v>
      </c>
      <c r="E6454" t="s">
        <v>169</v>
      </c>
      <c r="F6454" t="s">
        <v>18324</v>
      </c>
      <c r="G6454" t="s">
        <v>183</v>
      </c>
      <c r="H6454" t="s">
        <v>143</v>
      </c>
      <c r="I6454" t="s">
        <v>135</v>
      </c>
      <c r="J6454" t="s">
        <v>136</v>
      </c>
      <c r="K6454" t="s">
        <v>137</v>
      </c>
      <c r="L6454" t="s">
        <v>18325</v>
      </c>
      <c r="M6454" t="s">
        <v>18326</v>
      </c>
      <c r="N6454">
        <v>1.7875000000000001</v>
      </c>
      <c r="O6454">
        <v>0</v>
      </c>
      <c r="P6454">
        <v>261</v>
      </c>
      <c r="Q6454">
        <v>0</v>
      </c>
      <c r="R6454">
        <v>1</v>
      </c>
      <c r="S6454">
        <v>0</v>
      </c>
      <c r="T6454">
        <v>5</v>
      </c>
      <c r="U6454">
        <v>0</v>
      </c>
      <c r="V6454">
        <v>0</v>
      </c>
      <c r="W6454">
        <v>0</v>
      </c>
      <c r="X6454">
        <v>95.488738713886391</v>
      </c>
      <c r="Y6454">
        <v>0</v>
      </c>
      <c r="Z6454">
        <v>8.5890875207490003E-2</v>
      </c>
      <c r="AA6454">
        <v>0</v>
      </c>
      <c r="AB6454">
        <v>35.258851350798459</v>
      </c>
      <c r="AC6454">
        <v>0</v>
      </c>
      <c r="AD6454">
        <v>0</v>
      </c>
      <c r="AE6454">
        <v>130.83348093989235</v>
      </c>
    </row>
    <row r="6455" spans="1:31" x14ac:dyDescent="0.25">
      <c r="A6455">
        <v>1885655</v>
      </c>
      <c r="B6455">
        <v>1</v>
      </c>
      <c r="C6455" t="s">
        <v>80</v>
      </c>
      <c r="D6455" t="s">
        <v>95</v>
      </c>
      <c r="E6455" t="s">
        <v>158</v>
      </c>
      <c r="F6455" t="s">
        <v>18327</v>
      </c>
      <c r="G6455" t="s">
        <v>560</v>
      </c>
      <c r="H6455" t="s">
        <v>134</v>
      </c>
      <c r="I6455" t="s">
        <v>135</v>
      </c>
      <c r="J6455" t="s">
        <v>136</v>
      </c>
      <c r="K6455" t="s">
        <v>137</v>
      </c>
      <c r="L6455" t="s">
        <v>18328</v>
      </c>
      <c r="M6455" t="s">
        <v>18329</v>
      </c>
      <c r="N6455">
        <v>47.159722221999999</v>
      </c>
      <c r="O6455">
        <v>0</v>
      </c>
      <c r="P6455">
        <v>0</v>
      </c>
      <c r="Q6455">
        <v>0</v>
      </c>
      <c r="R6455">
        <v>0</v>
      </c>
      <c r="S6455">
        <v>1</v>
      </c>
      <c r="T6455">
        <v>0</v>
      </c>
      <c r="U6455">
        <v>0</v>
      </c>
      <c r="V6455">
        <v>0</v>
      </c>
      <c r="W6455">
        <v>0</v>
      </c>
      <c r="X6455">
        <v>0</v>
      </c>
      <c r="Y6455">
        <v>0</v>
      </c>
      <c r="Z6455">
        <v>0</v>
      </c>
      <c r="AA6455">
        <v>30.159920729209851</v>
      </c>
      <c r="AB6455">
        <v>0</v>
      </c>
      <c r="AC6455">
        <v>0</v>
      </c>
      <c r="AD6455">
        <v>0</v>
      </c>
      <c r="AE6455">
        <v>30.159920729209851</v>
      </c>
    </row>
    <row r="6456" spans="1:31" x14ac:dyDescent="0.25">
      <c r="A6456">
        <v>1885509</v>
      </c>
      <c r="B6456">
        <v>1</v>
      </c>
      <c r="C6456" t="s">
        <v>80</v>
      </c>
      <c r="D6456" t="s">
        <v>83</v>
      </c>
      <c r="E6456" t="s">
        <v>131</v>
      </c>
      <c r="F6456" t="s">
        <v>6983</v>
      </c>
      <c r="G6456" t="s">
        <v>133</v>
      </c>
      <c r="H6456" t="s">
        <v>134</v>
      </c>
      <c r="I6456" t="s">
        <v>135</v>
      </c>
      <c r="J6456" t="s">
        <v>136</v>
      </c>
      <c r="K6456" t="s">
        <v>137</v>
      </c>
      <c r="L6456" t="s">
        <v>18330</v>
      </c>
      <c r="M6456" t="s">
        <v>18331</v>
      </c>
      <c r="N6456">
        <v>0.80027777700000002</v>
      </c>
      <c r="O6456">
        <v>0</v>
      </c>
      <c r="P6456">
        <v>502</v>
      </c>
      <c r="Q6456">
        <v>0</v>
      </c>
      <c r="R6456">
        <v>0</v>
      </c>
      <c r="S6456">
        <v>4</v>
      </c>
      <c r="T6456">
        <v>38</v>
      </c>
      <c r="U6456">
        <v>2</v>
      </c>
      <c r="V6456">
        <v>0</v>
      </c>
      <c r="W6456">
        <v>0</v>
      </c>
      <c r="X6456">
        <v>115.46560785009812</v>
      </c>
      <c r="Y6456">
        <v>0</v>
      </c>
      <c r="Z6456">
        <v>0</v>
      </c>
      <c r="AA6456">
        <v>26.397117596673979</v>
      </c>
      <c r="AB6456">
        <v>14.75570826245038</v>
      </c>
      <c r="AC6456">
        <v>12.598509006953437</v>
      </c>
      <c r="AD6456">
        <v>0</v>
      </c>
      <c r="AE6456">
        <v>169.21694271617594</v>
      </c>
    </row>
    <row r="6457" spans="1:31" x14ac:dyDescent="0.25">
      <c r="A6457">
        <v>1885529</v>
      </c>
      <c r="B6457">
        <v>1</v>
      </c>
      <c r="C6457" t="s">
        <v>80</v>
      </c>
      <c r="D6457" t="s">
        <v>104</v>
      </c>
      <c r="E6457" t="s">
        <v>146</v>
      </c>
      <c r="F6457" t="s">
        <v>16955</v>
      </c>
      <c r="G6457" t="s">
        <v>148</v>
      </c>
      <c r="H6457" t="s">
        <v>143</v>
      </c>
      <c r="I6457" t="s">
        <v>135</v>
      </c>
      <c r="J6457" t="s">
        <v>136</v>
      </c>
      <c r="K6457" t="s">
        <v>137</v>
      </c>
      <c r="L6457" t="s">
        <v>18332</v>
      </c>
      <c r="M6457" t="s">
        <v>18333</v>
      </c>
      <c r="N6457">
        <v>3.048611111</v>
      </c>
      <c r="O6457">
        <v>0</v>
      </c>
      <c r="P6457">
        <v>212</v>
      </c>
      <c r="Q6457">
        <v>0</v>
      </c>
      <c r="R6457">
        <v>4</v>
      </c>
      <c r="S6457">
        <v>0</v>
      </c>
      <c r="T6457">
        <v>20</v>
      </c>
      <c r="U6457">
        <v>0</v>
      </c>
      <c r="V6457">
        <v>0</v>
      </c>
      <c r="W6457">
        <v>0</v>
      </c>
      <c r="X6457">
        <v>159.06096770962634</v>
      </c>
      <c r="Y6457">
        <v>0</v>
      </c>
      <c r="Z6457">
        <v>3.1763412701902052</v>
      </c>
      <c r="AA6457">
        <v>0</v>
      </c>
      <c r="AB6457">
        <v>52.747364992328365</v>
      </c>
      <c r="AC6457">
        <v>0</v>
      </c>
      <c r="AD6457">
        <v>0</v>
      </c>
      <c r="AE6457">
        <v>214.98467397214489</v>
      </c>
    </row>
    <row r="6458" spans="1:31" x14ac:dyDescent="0.25">
      <c r="A6458">
        <v>1885031</v>
      </c>
      <c r="B6458">
        <v>1</v>
      </c>
      <c r="C6458" t="s">
        <v>80</v>
      </c>
      <c r="D6458" t="s">
        <v>93</v>
      </c>
      <c r="E6458" t="s">
        <v>210</v>
      </c>
      <c r="F6458" t="s">
        <v>9105</v>
      </c>
      <c r="G6458" t="s">
        <v>133</v>
      </c>
      <c r="H6458" t="s">
        <v>134</v>
      </c>
      <c r="I6458" t="s">
        <v>135</v>
      </c>
      <c r="J6458" t="s">
        <v>136</v>
      </c>
      <c r="K6458" t="s">
        <v>137</v>
      </c>
      <c r="L6458" t="s">
        <v>18334</v>
      </c>
      <c r="M6458" t="s">
        <v>18335</v>
      </c>
      <c r="N6458">
        <v>1.4413888880000001</v>
      </c>
      <c r="O6458">
        <v>3</v>
      </c>
      <c r="P6458">
        <v>12</v>
      </c>
      <c r="Q6458">
        <v>39</v>
      </c>
      <c r="R6458">
        <v>167</v>
      </c>
      <c r="S6458">
        <v>11</v>
      </c>
      <c r="T6458">
        <v>37</v>
      </c>
      <c r="U6458">
        <v>0</v>
      </c>
      <c r="V6458">
        <v>0</v>
      </c>
      <c r="W6458">
        <v>5.7625290849894615</v>
      </c>
      <c r="X6458">
        <v>8.1771863264880604</v>
      </c>
      <c r="Y6458">
        <v>393.16468980869257</v>
      </c>
      <c r="Z6458">
        <v>1402.8776432908764</v>
      </c>
      <c r="AA6458">
        <v>158.07631898717779</v>
      </c>
      <c r="AB6458">
        <v>80.14817392930577</v>
      </c>
      <c r="AC6458">
        <v>0</v>
      </c>
      <c r="AD6458">
        <v>0</v>
      </c>
      <c r="AE6458">
        <v>2048.2065414275298</v>
      </c>
    </row>
    <row r="6459" spans="1:31" x14ac:dyDescent="0.25">
      <c r="A6459">
        <v>1885151</v>
      </c>
      <c r="B6459">
        <v>1</v>
      </c>
      <c r="C6459" t="s">
        <v>81</v>
      </c>
      <c r="D6459" t="s">
        <v>127</v>
      </c>
      <c r="E6459" t="s">
        <v>131</v>
      </c>
      <c r="F6459" t="s">
        <v>8901</v>
      </c>
      <c r="G6459" t="s">
        <v>133</v>
      </c>
      <c r="H6459" t="s">
        <v>134</v>
      </c>
      <c r="I6459" t="s">
        <v>135</v>
      </c>
      <c r="J6459" t="s">
        <v>136</v>
      </c>
      <c r="K6459" t="s">
        <v>137</v>
      </c>
      <c r="L6459" t="s">
        <v>18336</v>
      </c>
      <c r="M6459" t="s">
        <v>18337</v>
      </c>
      <c r="N6459">
        <v>1.810277777</v>
      </c>
      <c r="O6459">
        <v>3</v>
      </c>
      <c r="P6459">
        <v>442</v>
      </c>
      <c r="Q6459">
        <v>72</v>
      </c>
      <c r="R6459">
        <v>67</v>
      </c>
      <c r="S6459">
        <v>15</v>
      </c>
      <c r="T6459">
        <v>29</v>
      </c>
      <c r="U6459">
        <v>5</v>
      </c>
      <c r="V6459">
        <v>0</v>
      </c>
      <c r="W6459">
        <v>3.880809371177059</v>
      </c>
      <c r="X6459">
        <v>163.58169805444115</v>
      </c>
      <c r="Y6459">
        <v>297.61590742291276</v>
      </c>
      <c r="Z6459">
        <v>219.58630826899838</v>
      </c>
      <c r="AA6459">
        <v>806.67499680782623</v>
      </c>
      <c r="AB6459">
        <v>20.633707220156364</v>
      </c>
      <c r="AC6459">
        <v>300.43562750900151</v>
      </c>
      <c r="AD6459">
        <v>0</v>
      </c>
      <c r="AE6459">
        <v>1812.4090546545133</v>
      </c>
    </row>
    <row r="6460" spans="1:31" x14ac:dyDescent="0.25">
      <c r="A6460">
        <v>1885366</v>
      </c>
      <c r="B6460">
        <v>1</v>
      </c>
      <c r="C6460" t="s">
        <v>80</v>
      </c>
      <c r="D6460" t="s">
        <v>97</v>
      </c>
      <c r="E6460" t="s">
        <v>146</v>
      </c>
      <c r="F6460" t="s">
        <v>1190</v>
      </c>
      <c r="G6460" t="s">
        <v>148</v>
      </c>
      <c r="H6460" t="s">
        <v>143</v>
      </c>
      <c r="I6460" t="s">
        <v>135</v>
      </c>
      <c r="J6460" t="s">
        <v>136</v>
      </c>
      <c r="K6460" t="s">
        <v>137</v>
      </c>
      <c r="L6460" t="s">
        <v>18338</v>
      </c>
      <c r="M6460" t="s">
        <v>18339</v>
      </c>
      <c r="N6460">
        <v>1.3363888880000001</v>
      </c>
      <c r="O6460">
        <v>0</v>
      </c>
      <c r="P6460">
        <v>26</v>
      </c>
      <c r="Q6460">
        <v>0</v>
      </c>
      <c r="R6460">
        <v>0</v>
      </c>
      <c r="S6460">
        <v>0</v>
      </c>
      <c r="T6460">
        <v>2</v>
      </c>
      <c r="U6460">
        <v>0</v>
      </c>
      <c r="V6460">
        <v>0</v>
      </c>
      <c r="W6460">
        <v>0</v>
      </c>
      <c r="X6460">
        <v>9.0430017737520689</v>
      </c>
      <c r="Y6460">
        <v>0</v>
      </c>
      <c r="Z6460">
        <v>0</v>
      </c>
      <c r="AA6460">
        <v>0</v>
      </c>
      <c r="AB6460">
        <v>0.96878474327176889</v>
      </c>
      <c r="AC6460">
        <v>0</v>
      </c>
      <c r="AD6460">
        <v>0</v>
      </c>
      <c r="AE6460">
        <v>10.011786517023838</v>
      </c>
    </row>
    <row r="6461" spans="1:31" x14ac:dyDescent="0.25">
      <c r="A6461">
        <v>1885194</v>
      </c>
      <c r="B6461">
        <v>1</v>
      </c>
      <c r="C6461" t="s">
        <v>80</v>
      </c>
      <c r="D6461" t="s">
        <v>108</v>
      </c>
      <c r="E6461" t="s">
        <v>210</v>
      </c>
      <c r="F6461" t="s">
        <v>18340</v>
      </c>
      <c r="G6461" t="s">
        <v>347</v>
      </c>
      <c r="H6461" t="s">
        <v>134</v>
      </c>
      <c r="I6461" t="s">
        <v>135</v>
      </c>
      <c r="J6461" t="s">
        <v>3</v>
      </c>
      <c r="K6461" t="s">
        <v>137</v>
      </c>
      <c r="L6461" t="s">
        <v>18341</v>
      </c>
      <c r="M6461" t="s">
        <v>18342</v>
      </c>
      <c r="N6461">
        <v>0.126388888</v>
      </c>
      <c r="O6461">
        <v>0</v>
      </c>
      <c r="P6461">
        <v>2302</v>
      </c>
      <c r="Q6461">
        <v>0</v>
      </c>
      <c r="R6461">
        <v>120</v>
      </c>
      <c r="S6461">
        <v>1</v>
      </c>
      <c r="T6461">
        <v>825</v>
      </c>
      <c r="U6461">
        <v>1</v>
      </c>
      <c r="V6461">
        <v>2</v>
      </c>
      <c r="W6461">
        <v>0</v>
      </c>
      <c r="X6461">
        <v>55.433597998616136</v>
      </c>
      <c r="Y6461">
        <v>0</v>
      </c>
      <c r="Z6461">
        <v>25.335149920052942</v>
      </c>
      <c r="AA6461">
        <v>5.6231614285285838</v>
      </c>
      <c r="AB6461">
        <v>68.361215597476217</v>
      </c>
      <c r="AC6461">
        <v>13.881060797114117</v>
      </c>
      <c r="AD6461">
        <v>0.72743852406376663</v>
      </c>
      <c r="AE6461">
        <v>169.36162426585176</v>
      </c>
    </row>
    <row r="6462" spans="1:31" x14ac:dyDescent="0.25">
      <c r="A6462">
        <v>1885715</v>
      </c>
      <c r="B6462">
        <v>1</v>
      </c>
      <c r="C6462" t="s">
        <v>80</v>
      </c>
      <c r="D6462" t="s">
        <v>96</v>
      </c>
      <c r="E6462" t="s">
        <v>146</v>
      </c>
      <c r="F6462" t="s">
        <v>18343</v>
      </c>
      <c r="G6462" t="s">
        <v>148</v>
      </c>
      <c r="H6462" t="s">
        <v>143</v>
      </c>
      <c r="I6462" t="s">
        <v>135</v>
      </c>
      <c r="J6462" t="s">
        <v>136</v>
      </c>
      <c r="K6462" t="s">
        <v>137</v>
      </c>
      <c r="L6462" t="s">
        <v>18344</v>
      </c>
      <c r="M6462" t="s">
        <v>18345</v>
      </c>
      <c r="N6462">
        <v>2.4883333329999999</v>
      </c>
      <c r="O6462">
        <v>0</v>
      </c>
      <c r="P6462">
        <v>4</v>
      </c>
      <c r="Q6462">
        <v>0</v>
      </c>
      <c r="R6462">
        <v>0</v>
      </c>
      <c r="S6462">
        <v>0</v>
      </c>
      <c r="T6462">
        <v>1</v>
      </c>
      <c r="U6462">
        <v>0</v>
      </c>
      <c r="V6462">
        <v>0</v>
      </c>
      <c r="W6462">
        <v>0</v>
      </c>
      <c r="X6462">
        <v>1.635397487273845</v>
      </c>
      <c r="Y6462">
        <v>0</v>
      </c>
      <c r="Z6462">
        <v>0</v>
      </c>
      <c r="AA6462">
        <v>0</v>
      </c>
      <c r="AB6462">
        <v>3.3851042933129136</v>
      </c>
      <c r="AC6462">
        <v>0</v>
      </c>
      <c r="AD6462">
        <v>0</v>
      </c>
      <c r="AE6462">
        <v>5.0205017805867591</v>
      </c>
    </row>
    <row r="6463" spans="1:31" x14ac:dyDescent="0.25">
      <c r="A6463">
        <v>1885217</v>
      </c>
      <c r="B6463">
        <v>1</v>
      </c>
      <c r="C6463" t="s">
        <v>80</v>
      </c>
      <c r="D6463" t="s">
        <v>84</v>
      </c>
      <c r="E6463" t="s">
        <v>146</v>
      </c>
      <c r="F6463" t="s">
        <v>15423</v>
      </c>
      <c r="G6463" t="s">
        <v>469</v>
      </c>
      <c r="H6463" t="s">
        <v>143</v>
      </c>
      <c r="I6463" t="s">
        <v>135</v>
      </c>
      <c r="J6463" t="s">
        <v>136</v>
      </c>
      <c r="K6463" t="s">
        <v>137</v>
      </c>
      <c r="L6463" t="s">
        <v>18346</v>
      </c>
      <c r="M6463" t="s">
        <v>18347</v>
      </c>
      <c r="N6463">
        <v>1.474722222</v>
      </c>
      <c r="O6463">
        <v>0</v>
      </c>
      <c r="P6463">
        <v>349</v>
      </c>
      <c r="Q6463">
        <v>0</v>
      </c>
      <c r="R6463">
        <v>0</v>
      </c>
      <c r="S6463">
        <v>0</v>
      </c>
      <c r="T6463">
        <v>6</v>
      </c>
      <c r="U6463">
        <v>0</v>
      </c>
      <c r="V6463">
        <v>0</v>
      </c>
      <c r="W6463">
        <v>0</v>
      </c>
      <c r="X6463">
        <v>139.13862419039836</v>
      </c>
      <c r="Y6463">
        <v>0</v>
      </c>
      <c r="Z6463">
        <v>0</v>
      </c>
      <c r="AA6463">
        <v>0</v>
      </c>
      <c r="AB6463">
        <v>8.9652408036265658</v>
      </c>
      <c r="AC6463">
        <v>0</v>
      </c>
      <c r="AD6463">
        <v>0</v>
      </c>
      <c r="AE6463">
        <v>148.10386499402492</v>
      </c>
    </row>
    <row r="6464" spans="1:31" x14ac:dyDescent="0.25">
      <c r="A6464">
        <v>1885629</v>
      </c>
      <c r="B6464">
        <v>1</v>
      </c>
      <c r="C6464" t="s">
        <v>81</v>
      </c>
      <c r="D6464" t="s">
        <v>121</v>
      </c>
      <c r="E6464" t="s">
        <v>146</v>
      </c>
      <c r="F6464" t="s">
        <v>18348</v>
      </c>
      <c r="G6464" t="s">
        <v>148</v>
      </c>
      <c r="H6464" t="s">
        <v>143</v>
      </c>
      <c r="I6464" t="s">
        <v>135</v>
      </c>
      <c r="J6464" t="s">
        <v>136</v>
      </c>
      <c r="K6464" t="s">
        <v>137</v>
      </c>
      <c r="L6464" t="s">
        <v>18349</v>
      </c>
      <c r="M6464" t="s">
        <v>18350</v>
      </c>
      <c r="N6464">
        <v>2.1263888880000001</v>
      </c>
      <c r="O6464">
        <v>0</v>
      </c>
      <c r="P6464">
        <v>14</v>
      </c>
      <c r="Q6464">
        <v>0</v>
      </c>
      <c r="R6464">
        <v>0</v>
      </c>
      <c r="S6464">
        <v>0</v>
      </c>
      <c r="T6464">
        <v>0</v>
      </c>
      <c r="U6464">
        <v>0</v>
      </c>
      <c r="V6464">
        <v>0</v>
      </c>
      <c r="W6464">
        <v>0</v>
      </c>
      <c r="X6464">
        <v>1.8751215918568123</v>
      </c>
      <c r="Y6464">
        <v>0</v>
      </c>
      <c r="Z6464">
        <v>0</v>
      </c>
      <c r="AA6464">
        <v>0</v>
      </c>
      <c r="AB6464">
        <v>0</v>
      </c>
      <c r="AC6464">
        <v>0</v>
      </c>
      <c r="AD6464">
        <v>0</v>
      </c>
      <c r="AE6464">
        <v>1.8751215918568123</v>
      </c>
    </row>
    <row r="6465" spans="1:31" x14ac:dyDescent="0.25">
      <c r="A6465">
        <v>1885237</v>
      </c>
      <c r="B6465">
        <v>1</v>
      </c>
      <c r="C6465" t="s">
        <v>81</v>
      </c>
      <c r="D6465" t="s">
        <v>127</v>
      </c>
      <c r="E6465" t="s">
        <v>158</v>
      </c>
      <c r="F6465" t="s">
        <v>967</v>
      </c>
      <c r="G6465" t="s">
        <v>893</v>
      </c>
      <c r="H6465" t="s">
        <v>134</v>
      </c>
      <c r="I6465" t="s">
        <v>135</v>
      </c>
      <c r="J6465" t="s">
        <v>136</v>
      </c>
      <c r="K6465" t="s">
        <v>137</v>
      </c>
      <c r="L6465" t="s">
        <v>18351</v>
      </c>
      <c r="M6465" t="s">
        <v>18352</v>
      </c>
      <c r="N6465">
        <v>11.614722221999999</v>
      </c>
      <c r="O6465">
        <v>3</v>
      </c>
      <c r="P6465">
        <v>0</v>
      </c>
      <c r="Q6465">
        <v>134</v>
      </c>
      <c r="R6465">
        <v>6</v>
      </c>
      <c r="S6465">
        <v>6</v>
      </c>
      <c r="T6465">
        <v>0</v>
      </c>
      <c r="U6465">
        <v>0</v>
      </c>
      <c r="V6465">
        <v>0</v>
      </c>
      <c r="W6465">
        <v>15.630969321404391</v>
      </c>
      <c r="X6465">
        <v>0</v>
      </c>
      <c r="Y6465">
        <v>2490.4280422611432</v>
      </c>
      <c r="Z6465">
        <v>210.78649737084524</v>
      </c>
      <c r="AA6465">
        <v>185.80901037345643</v>
      </c>
      <c r="AB6465">
        <v>0</v>
      </c>
      <c r="AC6465">
        <v>0</v>
      </c>
      <c r="AD6465">
        <v>0</v>
      </c>
      <c r="AE6465">
        <v>2902.6545193268494</v>
      </c>
    </row>
    <row r="6466" spans="1:31" x14ac:dyDescent="0.25">
      <c r="A6466">
        <v>1885821</v>
      </c>
      <c r="B6466">
        <v>1</v>
      </c>
      <c r="C6466" t="s">
        <v>81</v>
      </c>
      <c r="D6466" t="s">
        <v>123</v>
      </c>
      <c r="E6466" t="s">
        <v>158</v>
      </c>
      <c r="F6466" t="s">
        <v>18353</v>
      </c>
      <c r="G6466" t="s">
        <v>133</v>
      </c>
      <c r="H6466" t="s">
        <v>134</v>
      </c>
      <c r="I6466" t="s">
        <v>135</v>
      </c>
      <c r="J6466" t="s">
        <v>136</v>
      </c>
      <c r="K6466" t="s">
        <v>137</v>
      </c>
      <c r="L6466" t="s">
        <v>18354</v>
      </c>
      <c r="M6466" t="s">
        <v>18355</v>
      </c>
      <c r="N6466">
        <v>1.0494444439999999</v>
      </c>
      <c r="O6466">
        <v>0</v>
      </c>
      <c r="P6466">
        <v>0</v>
      </c>
      <c r="Q6466">
        <v>79</v>
      </c>
      <c r="R6466">
        <v>0</v>
      </c>
      <c r="S6466">
        <v>3</v>
      </c>
      <c r="T6466">
        <v>0</v>
      </c>
      <c r="U6466">
        <v>0</v>
      </c>
      <c r="V6466">
        <v>0</v>
      </c>
      <c r="W6466">
        <v>0</v>
      </c>
      <c r="X6466">
        <v>0</v>
      </c>
      <c r="Y6466">
        <v>171.22165435529257</v>
      </c>
      <c r="Z6466">
        <v>0</v>
      </c>
      <c r="AA6466">
        <v>10.986340848983183</v>
      </c>
      <c r="AB6466">
        <v>0</v>
      </c>
      <c r="AC6466">
        <v>0</v>
      </c>
      <c r="AD6466">
        <v>0</v>
      </c>
      <c r="AE6466">
        <v>182.20799520427576</v>
      </c>
    </row>
    <row r="6467" spans="1:31" x14ac:dyDescent="0.25">
      <c r="A6467">
        <v>1885635</v>
      </c>
      <c r="B6467">
        <v>1</v>
      </c>
      <c r="C6467" t="s">
        <v>80</v>
      </c>
      <c r="D6467" t="s">
        <v>94</v>
      </c>
      <c r="E6467" t="s">
        <v>140</v>
      </c>
      <c r="F6467" t="s">
        <v>18356</v>
      </c>
      <c r="G6467" t="s">
        <v>163</v>
      </c>
      <c r="H6467" t="s">
        <v>143</v>
      </c>
      <c r="I6467" t="s">
        <v>135</v>
      </c>
      <c r="J6467" t="s">
        <v>136</v>
      </c>
      <c r="K6467" t="s">
        <v>137</v>
      </c>
      <c r="L6467" t="s">
        <v>18357</v>
      </c>
      <c r="M6467" t="s">
        <v>18358</v>
      </c>
      <c r="N6467">
        <v>3.8847222220000002</v>
      </c>
      <c r="O6467">
        <v>0</v>
      </c>
      <c r="P6467">
        <v>1</v>
      </c>
      <c r="Q6467">
        <v>0</v>
      </c>
      <c r="R6467">
        <v>0</v>
      </c>
      <c r="S6467">
        <v>0</v>
      </c>
      <c r="T6467">
        <v>0</v>
      </c>
      <c r="U6467">
        <v>0</v>
      </c>
      <c r="V6467">
        <v>0</v>
      </c>
      <c r="W6467">
        <v>0</v>
      </c>
      <c r="X6467">
        <v>0.18079474761718753</v>
      </c>
      <c r="Y6467">
        <v>0</v>
      </c>
      <c r="Z6467">
        <v>0</v>
      </c>
      <c r="AA6467">
        <v>0</v>
      </c>
      <c r="AB6467">
        <v>0</v>
      </c>
      <c r="AC6467">
        <v>0</v>
      </c>
      <c r="AD6467">
        <v>0</v>
      </c>
      <c r="AE6467">
        <v>0.18079474761718753</v>
      </c>
    </row>
    <row r="6468" spans="1:31" x14ac:dyDescent="0.25">
      <c r="A6468">
        <v>1885443</v>
      </c>
      <c r="B6468">
        <v>1</v>
      </c>
      <c r="C6468" t="s">
        <v>80</v>
      </c>
      <c r="D6468" t="s">
        <v>91</v>
      </c>
      <c r="E6468" t="s">
        <v>140</v>
      </c>
      <c r="F6468" t="s">
        <v>18359</v>
      </c>
      <c r="G6468" t="s">
        <v>200</v>
      </c>
      <c r="H6468" t="s">
        <v>143</v>
      </c>
      <c r="I6468" t="s">
        <v>135</v>
      </c>
      <c r="J6468" t="s">
        <v>136</v>
      </c>
      <c r="K6468" t="s">
        <v>137</v>
      </c>
      <c r="L6468" t="s">
        <v>18360</v>
      </c>
      <c r="M6468" t="s">
        <v>18361</v>
      </c>
      <c r="N6468">
        <v>2.1558333329999999</v>
      </c>
      <c r="O6468">
        <v>0</v>
      </c>
      <c r="P6468">
        <v>1</v>
      </c>
      <c r="Q6468">
        <v>0</v>
      </c>
      <c r="R6468">
        <v>0</v>
      </c>
      <c r="S6468">
        <v>0</v>
      </c>
      <c r="T6468">
        <v>0</v>
      </c>
      <c r="U6468">
        <v>0</v>
      </c>
      <c r="V6468">
        <v>0</v>
      </c>
      <c r="W6468">
        <v>0</v>
      </c>
      <c r="X6468">
        <v>0.37280700660815586</v>
      </c>
      <c r="Y6468">
        <v>0</v>
      </c>
      <c r="Z6468">
        <v>0</v>
      </c>
      <c r="AA6468">
        <v>0</v>
      </c>
      <c r="AB6468">
        <v>0</v>
      </c>
      <c r="AC6468">
        <v>0</v>
      </c>
      <c r="AD6468">
        <v>0</v>
      </c>
      <c r="AE6468">
        <v>0.37280700660815586</v>
      </c>
    </row>
    <row r="6469" spans="1:31" x14ac:dyDescent="0.25">
      <c r="A6469">
        <v>1885781</v>
      </c>
      <c r="B6469">
        <v>1</v>
      </c>
      <c r="C6469" t="s">
        <v>80</v>
      </c>
      <c r="D6469" t="s">
        <v>97</v>
      </c>
      <c r="E6469" t="s">
        <v>140</v>
      </c>
      <c r="F6469" t="s">
        <v>18362</v>
      </c>
      <c r="G6469" t="s">
        <v>207</v>
      </c>
      <c r="H6469" t="s">
        <v>143</v>
      </c>
      <c r="I6469" t="s">
        <v>135</v>
      </c>
      <c r="J6469" t="s">
        <v>136</v>
      </c>
      <c r="K6469" t="s">
        <v>137</v>
      </c>
      <c r="L6469" t="s">
        <v>18363</v>
      </c>
      <c r="M6469" t="s">
        <v>18364</v>
      </c>
      <c r="N6469">
        <v>0.67805555500000003</v>
      </c>
      <c r="O6469">
        <v>0</v>
      </c>
      <c r="P6469">
        <v>1</v>
      </c>
      <c r="Q6469">
        <v>0</v>
      </c>
      <c r="R6469">
        <v>0</v>
      </c>
      <c r="S6469">
        <v>0</v>
      </c>
      <c r="T6469">
        <v>0</v>
      </c>
      <c r="U6469">
        <v>0</v>
      </c>
      <c r="V6469">
        <v>0</v>
      </c>
      <c r="W6469">
        <v>0</v>
      </c>
      <c r="X6469">
        <v>0.34313427900397231</v>
      </c>
      <c r="Y6469">
        <v>0</v>
      </c>
      <c r="Z6469">
        <v>0</v>
      </c>
      <c r="AA6469">
        <v>0</v>
      </c>
      <c r="AB6469">
        <v>0</v>
      </c>
      <c r="AC6469">
        <v>0</v>
      </c>
      <c r="AD6469">
        <v>0</v>
      </c>
      <c r="AE6469">
        <v>0.34313427900397231</v>
      </c>
    </row>
    <row r="6470" spans="1:31" x14ac:dyDescent="0.25">
      <c r="A6470">
        <v>1885094</v>
      </c>
      <c r="B6470">
        <v>1</v>
      </c>
      <c r="C6470" t="s">
        <v>80</v>
      </c>
      <c r="D6470" t="s">
        <v>94</v>
      </c>
      <c r="E6470" t="s">
        <v>210</v>
      </c>
      <c r="F6470" t="s">
        <v>917</v>
      </c>
      <c r="G6470" t="s">
        <v>133</v>
      </c>
      <c r="H6470" t="s">
        <v>134</v>
      </c>
      <c r="I6470" t="s">
        <v>135</v>
      </c>
      <c r="J6470" t="s">
        <v>136</v>
      </c>
      <c r="K6470" t="s">
        <v>137</v>
      </c>
      <c r="L6470" t="s">
        <v>18365</v>
      </c>
      <c r="M6470" t="s">
        <v>18366</v>
      </c>
      <c r="N6470">
        <v>0.15194444400000001</v>
      </c>
      <c r="O6470">
        <v>0</v>
      </c>
      <c r="P6470">
        <v>2307</v>
      </c>
      <c r="Q6470">
        <v>0</v>
      </c>
      <c r="R6470">
        <v>166</v>
      </c>
      <c r="S6470">
        <v>1</v>
      </c>
      <c r="T6470">
        <v>162</v>
      </c>
      <c r="U6470">
        <v>0</v>
      </c>
      <c r="V6470">
        <v>0</v>
      </c>
      <c r="W6470">
        <v>0</v>
      </c>
      <c r="X6470">
        <v>65.73542606197654</v>
      </c>
      <c r="Y6470">
        <v>0</v>
      </c>
      <c r="Z6470">
        <v>12.411370150992683</v>
      </c>
      <c r="AA6470">
        <v>42.526762869252607</v>
      </c>
      <c r="AB6470">
        <v>13.793788416017476</v>
      </c>
      <c r="AC6470">
        <v>0</v>
      </c>
      <c r="AD6470">
        <v>0</v>
      </c>
      <c r="AE6470">
        <v>134.46734749823929</v>
      </c>
    </row>
    <row r="6471" spans="1:31" x14ac:dyDescent="0.25">
      <c r="A6471">
        <v>1885758</v>
      </c>
      <c r="B6471">
        <v>1</v>
      </c>
      <c r="C6471" t="s">
        <v>81</v>
      </c>
      <c r="D6471" t="s">
        <v>128</v>
      </c>
      <c r="E6471" t="s">
        <v>146</v>
      </c>
      <c r="F6471" t="s">
        <v>18367</v>
      </c>
      <c r="G6471" t="s">
        <v>541</v>
      </c>
      <c r="H6471" t="s">
        <v>143</v>
      </c>
      <c r="I6471" t="s">
        <v>135</v>
      </c>
      <c r="J6471" t="s">
        <v>136</v>
      </c>
      <c r="K6471" t="s">
        <v>137</v>
      </c>
      <c r="L6471" t="s">
        <v>18368</v>
      </c>
      <c r="M6471" t="s">
        <v>18369</v>
      </c>
      <c r="N6471">
        <v>1.6616666659999999</v>
      </c>
      <c r="O6471">
        <v>0</v>
      </c>
      <c r="P6471">
        <v>135</v>
      </c>
      <c r="Q6471">
        <v>0</v>
      </c>
      <c r="R6471">
        <v>0</v>
      </c>
      <c r="S6471">
        <v>0</v>
      </c>
      <c r="T6471">
        <v>1</v>
      </c>
      <c r="U6471">
        <v>0</v>
      </c>
      <c r="V6471">
        <v>0</v>
      </c>
      <c r="W6471">
        <v>0</v>
      </c>
      <c r="X6471">
        <v>71.928700354215394</v>
      </c>
      <c r="Y6471">
        <v>0</v>
      </c>
      <c r="Z6471">
        <v>0</v>
      </c>
      <c r="AA6471">
        <v>0</v>
      </c>
      <c r="AB6471">
        <v>0</v>
      </c>
      <c r="AC6471">
        <v>0</v>
      </c>
      <c r="AD6471">
        <v>0</v>
      </c>
      <c r="AE6471">
        <v>71.928700354215394</v>
      </c>
    </row>
    <row r="6472" spans="1:31" x14ac:dyDescent="0.25">
      <c r="A6472">
        <v>1885071</v>
      </c>
      <c r="B6472">
        <v>1</v>
      </c>
      <c r="C6472" t="s">
        <v>81</v>
      </c>
      <c r="D6472" t="s">
        <v>112</v>
      </c>
      <c r="E6472" t="s">
        <v>210</v>
      </c>
      <c r="F6472" t="s">
        <v>18370</v>
      </c>
      <c r="G6472" t="s">
        <v>133</v>
      </c>
      <c r="H6472" t="s">
        <v>134</v>
      </c>
      <c r="I6472" t="s">
        <v>135</v>
      </c>
      <c r="J6472" t="s">
        <v>136</v>
      </c>
      <c r="K6472" t="s">
        <v>137</v>
      </c>
      <c r="L6472" t="s">
        <v>18371</v>
      </c>
      <c r="M6472" t="s">
        <v>18372</v>
      </c>
      <c r="N6472">
        <v>0.76333333299999995</v>
      </c>
      <c r="O6472">
        <v>0</v>
      </c>
      <c r="P6472">
        <v>418</v>
      </c>
      <c r="Q6472">
        <v>7</v>
      </c>
      <c r="R6472">
        <v>11</v>
      </c>
      <c r="S6472">
        <v>1</v>
      </c>
      <c r="T6472">
        <v>23</v>
      </c>
      <c r="U6472">
        <v>0</v>
      </c>
      <c r="V6472">
        <v>0</v>
      </c>
      <c r="W6472">
        <v>0</v>
      </c>
      <c r="X6472">
        <v>52.60123429388927</v>
      </c>
      <c r="Y6472">
        <v>15.21885407157168</v>
      </c>
      <c r="Z6472">
        <v>15.445248177458616</v>
      </c>
      <c r="AA6472">
        <v>12.850572299439328</v>
      </c>
      <c r="AB6472">
        <v>7.7596896123599999</v>
      </c>
      <c r="AC6472">
        <v>0</v>
      </c>
      <c r="AD6472">
        <v>0</v>
      </c>
      <c r="AE6472">
        <v>103.8755984547189</v>
      </c>
    </row>
    <row r="6473" spans="1:31" x14ac:dyDescent="0.25">
      <c r="A6473">
        <v>1885712</v>
      </c>
      <c r="B6473">
        <v>1</v>
      </c>
      <c r="C6473" t="s">
        <v>80</v>
      </c>
      <c r="D6473" t="s">
        <v>100</v>
      </c>
      <c r="E6473" t="s">
        <v>158</v>
      </c>
      <c r="F6473" t="s">
        <v>18373</v>
      </c>
      <c r="G6473" t="s">
        <v>219</v>
      </c>
      <c r="H6473" t="s">
        <v>134</v>
      </c>
      <c r="I6473" t="s">
        <v>135</v>
      </c>
      <c r="J6473" t="s">
        <v>136</v>
      </c>
      <c r="K6473" t="s">
        <v>137</v>
      </c>
      <c r="L6473" t="s">
        <v>18374</v>
      </c>
      <c r="M6473" t="s">
        <v>18375</v>
      </c>
      <c r="N6473">
        <v>9.8744444439999999</v>
      </c>
      <c r="O6473">
        <v>0</v>
      </c>
      <c r="P6473">
        <v>56</v>
      </c>
      <c r="Q6473">
        <v>0</v>
      </c>
      <c r="R6473">
        <v>27</v>
      </c>
      <c r="S6473">
        <v>0</v>
      </c>
      <c r="T6473">
        <v>8</v>
      </c>
      <c r="U6473">
        <v>0</v>
      </c>
      <c r="V6473">
        <v>0</v>
      </c>
      <c r="W6473">
        <v>0</v>
      </c>
      <c r="X6473">
        <v>188.39214961301639</v>
      </c>
      <c r="Y6473">
        <v>0</v>
      </c>
      <c r="Z6473">
        <v>183.71285581981468</v>
      </c>
      <c r="AA6473">
        <v>0</v>
      </c>
      <c r="AB6473">
        <v>116.96574201205122</v>
      </c>
      <c r="AC6473">
        <v>0</v>
      </c>
      <c r="AD6473">
        <v>0</v>
      </c>
      <c r="AE6473">
        <v>489.07074744488227</v>
      </c>
    </row>
    <row r="6474" spans="1:31" x14ac:dyDescent="0.25">
      <c r="A6474">
        <v>1885589</v>
      </c>
      <c r="B6474">
        <v>1</v>
      </c>
      <c r="C6474" t="s">
        <v>81</v>
      </c>
      <c r="D6474" t="s">
        <v>123</v>
      </c>
      <c r="E6474" t="s">
        <v>169</v>
      </c>
      <c r="F6474" t="s">
        <v>4898</v>
      </c>
      <c r="G6474" t="s">
        <v>564</v>
      </c>
      <c r="H6474" t="s">
        <v>143</v>
      </c>
      <c r="I6474" t="s">
        <v>135</v>
      </c>
      <c r="J6474" t="s">
        <v>136</v>
      </c>
      <c r="K6474" t="s">
        <v>137</v>
      </c>
      <c r="L6474" t="s">
        <v>18376</v>
      </c>
      <c r="M6474" t="s">
        <v>18377</v>
      </c>
      <c r="N6474">
        <v>3.8447222220000001</v>
      </c>
      <c r="O6474">
        <v>0</v>
      </c>
      <c r="P6474">
        <v>578</v>
      </c>
      <c r="Q6474">
        <v>0</v>
      </c>
      <c r="R6474">
        <v>0</v>
      </c>
      <c r="S6474">
        <v>0</v>
      </c>
      <c r="T6474">
        <v>55</v>
      </c>
      <c r="U6474">
        <v>0</v>
      </c>
      <c r="V6474">
        <v>1</v>
      </c>
      <c r="W6474">
        <v>0</v>
      </c>
      <c r="X6474">
        <v>533.18910219872157</v>
      </c>
      <c r="Y6474">
        <v>0</v>
      </c>
      <c r="Z6474">
        <v>0</v>
      </c>
      <c r="AA6474">
        <v>0</v>
      </c>
      <c r="AB6474">
        <v>224.74512593698387</v>
      </c>
      <c r="AC6474">
        <v>0</v>
      </c>
      <c r="AD6474">
        <v>45.603894065514851</v>
      </c>
      <c r="AE6474">
        <v>803.53812220122029</v>
      </c>
    </row>
    <row r="6475" spans="1:31" x14ac:dyDescent="0.25">
      <c r="A6475">
        <v>1885048</v>
      </c>
      <c r="B6475">
        <v>1</v>
      </c>
      <c r="C6475" t="s">
        <v>80</v>
      </c>
      <c r="D6475" t="s">
        <v>97</v>
      </c>
      <c r="E6475" t="s">
        <v>210</v>
      </c>
      <c r="F6475" t="s">
        <v>18378</v>
      </c>
      <c r="G6475" t="s">
        <v>133</v>
      </c>
      <c r="H6475" t="s">
        <v>134</v>
      </c>
      <c r="I6475" t="s">
        <v>135</v>
      </c>
      <c r="J6475" t="s">
        <v>136</v>
      </c>
      <c r="K6475" t="s">
        <v>137</v>
      </c>
      <c r="L6475" t="s">
        <v>18379</v>
      </c>
      <c r="M6475" t="s">
        <v>18380</v>
      </c>
      <c r="N6475">
        <v>2.5008333330000001</v>
      </c>
      <c r="O6475">
        <v>0</v>
      </c>
      <c r="P6475">
        <v>137</v>
      </c>
      <c r="Q6475">
        <v>0</v>
      </c>
      <c r="R6475">
        <v>0</v>
      </c>
      <c r="S6475">
        <v>0</v>
      </c>
      <c r="T6475">
        <v>3</v>
      </c>
      <c r="U6475">
        <v>0</v>
      </c>
      <c r="V6475">
        <v>0</v>
      </c>
      <c r="W6475">
        <v>0</v>
      </c>
      <c r="X6475">
        <v>117.90167165432108</v>
      </c>
      <c r="Y6475">
        <v>0</v>
      </c>
      <c r="Z6475">
        <v>0</v>
      </c>
      <c r="AA6475">
        <v>0</v>
      </c>
      <c r="AB6475">
        <v>5.849971618328401</v>
      </c>
      <c r="AC6475">
        <v>0</v>
      </c>
      <c r="AD6475">
        <v>0</v>
      </c>
      <c r="AE6475">
        <v>123.75164327264947</v>
      </c>
    </row>
    <row r="6476" spans="1:31" x14ac:dyDescent="0.25">
      <c r="A6476">
        <v>1885466</v>
      </c>
      <c r="B6476">
        <v>1</v>
      </c>
      <c r="C6476" t="s">
        <v>81</v>
      </c>
      <c r="D6476" t="s">
        <v>120</v>
      </c>
      <c r="E6476" t="s">
        <v>146</v>
      </c>
      <c r="F6476" t="s">
        <v>18381</v>
      </c>
      <c r="G6476" t="s">
        <v>148</v>
      </c>
      <c r="H6476" t="s">
        <v>143</v>
      </c>
      <c r="I6476" t="s">
        <v>135</v>
      </c>
      <c r="J6476" t="s">
        <v>136</v>
      </c>
      <c r="K6476" t="s">
        <v>137</v>
      </c>
      <c r="L6476" t="s">
        <v>18382</v>
      </c>
      <c r="M6476" t="s">
        <v>18383</v>
      </c>
      <c r="N6476">
        <v>1.5213888879999999</v>
      </c>
      <c r="O6476">
        <v>0</v>
      </c>
      <c r="P6476">
        <v>80</v>
      </c>
      <c r="Q6476">
        <v>0</v>
      </c>
      <c r="R6476">
        <v>0</v>
      </c>
      <c r="S6476">
        <v>0</v>
      </c>
      <c r="T6476">
        <v>3</v>
      </c>
      <c r="U6476">
        <v>0</v>
      </c>
      <c r="V6476">
        <v>0</v>
      </c>
      <c r="W6476">
        <v>0</v>
      </c>
      <c r="X6476">
        <v>24.790606145419982</v>
      </c>
      <c r="Y6476">
        <v>0</v>
      </c>
      <c r="Z6476">
        <v>0</v>
      </c>
      <c r="AA6476">
        <v>0</v>
      </c>
      <c r="AB6476">
        <v>3.1808118869564445E-2</v>
      </c>
      <c r="AC6476">
        <v>0</v>
      </c>
      <c r="AD6476">
        <v>0</v>
      </c>
      <c r="AE6476">
        <v>24.822414264289545</v>
      </c>
    </row>
    <row r="6477" spans="1:31" x14ac:dyDescent="0.25">
      <c r="A6477">
        <v>1884965</v>
      </c>
      <c r="B6477">
        <v>1</v>
      </c>
      <c r="C6477" t="s">
        <v>81</v>
      </c>
      <c r="D6477" t="s">
        <v>112</v>
      </c>
      <c r="E6477" t="s">
        <v>210</v>
      </c>
      <c r="F6477" t="s">
        <v>2514</v>
      </c>
      <c r="G6477" t="s">
        <v>476</v>
      </c>
      <c r="H6477" t="s">
        <v>134</v>
      </c>
      <c r="I6477" t="s">
        <v>135</v>
      </c>
      <c r="J6477" t="s">
        <v>136</v>
      </c>
      <c r="K6477" t="s">
        <v>137</v>
      </c>
      <c r="L6477" t="s">
        <v>18384</v>
      </c>
      <c r="M6477" t="s">
        <v>18385</v>
      </c>
      <c r="N6477">
        <v>0.100555555</v>
      </c>
      <c r="O6477">
        <v>6</v>
      </c>
      <c r="P6477">
        <v>3917</v>
      </c>
      <c r="Q6477">
        <v>125</v>
      </c>
      <c r="R6477">
        <v>530</v>
      </c>
      <c r="S6477">
        <v>37</v>
      </c>
      <c r="T6477">
        <v>251</v>
      </c>
      <c r="U6477">
        <v>3</v>
      </c>
      <c r="V6477">
        <v>1</v>
      </c>
      <c r="W6477">
        <v>0.29418109096724665</v>
      </c>
      <c r="X6477">
        <v>43.357148509722634</v>
      </c>
      <c r="Y6477">
        <v>35.241045500335638</v>
      </c>
      <c r="Z6477">
        <v>23.42420933234316</v>
      </c>
      <c r="AA6477">
        <v>14.463883095406217</v>
      </c>
      <c r="AB6477">
        <v>3.7853205619391823</v>
      </c>
      <c r="AC6477">
        <v>7.1918073477067228</v>
      </c>
      <c r="AD6477">
        <v>0.34583500666958328</v>
      </c>
      <c r="AE6477">
        <v>128.1034304450904</v>
      </c>
    </row>
    <row r="6478" spans="1:31" x14ac:dyDescent="0.25">
      <c r="A6478">
        <v>1885297</v>
      </c>
      <c r="B6478">
        <v>1</v>
      </c>
      <c r="C6478" t="s">
        <v>80</v>
      </c>
      <c r="D6478" t="s">
        <v>100</v>
      </c>
      <c r="E6478" t="s">
        <v>158</v>
      </c>
      <c r="F6478" t="s">
        <v>18386</v>
      </c>
      <c r="G6478" t="s">
        <v>893</v>
      </c>
      <c r="H6478" t="s">
        <v>134</v>
      </c>
      <c r="I6478" t="s">
        <v>135</v>
      </c>
      <c r="J6478" t="s">
        <v>136</v>
      </c>
      <c r="K6478" t="s">
        <v>137</v>
      </c>
      <c r="L6478" t="s">
        <v>18387</v>
      </c>
      <c r="M6478" t="s">
        <v>18388</v>
      </c>
      <c r="N6478">
        <v>2.9430555549999999</v>
      </c>
      <c r="O6478">
        <v>0</v>
      </c>
      <c r="P6478">
        <v>132</v>
      </c>
      <c r="Q6478">
        <v>0</v>
      </c>
      <c r="R6478">
        <v>0</v>
      </c>
      <c r="S6478">
        <v>0</v>
      </c>
      <c r="T6478">
        <v>11</v>
      </c>
      <c r="U6478">
        <v>0</v>
      </c>
      <c r="V6478">
        <v>0</v>
      </c>
      <c r="W6478">
        <v>0</v>
      </c>
      <c r="X6478">
        <v>139.41127905391019</v>
      </c>
      <c r="Y6478">
        <v>0</v>
      </c>
      <c r="Z6478">
        <v>0</v>
      </c>
      <c r="AA6478">
        <v>0</v>
      </c>
      <c r="AB6478">
        <v>4.0996898623191091</v>
      </c>
      <c r="AC6478">
        <v>0</v>
      </c>
      <c r="AD6478">
        <v>0</v>
      </c>
      <c r="AE6478">
        <v>143.5109689162293</v>
      </c>
    </row>
    <row r="6479" spans="1:31" x14ac:dyDescent="0.25">
      <c r="A6479">
        <v>1885844</v>
      </c>
      <c r="B6479">
        <v>1</v>
      </c>
      <c r="C6479" t="s">
        <v>81</v>
      </c>
      <c r="D6479" t="s">
        <v>127</v>
      </c>
      <c r="E6479" t="s">
        <v>140</v>
      </c>
      <c r="F6479" t="s">
        <v>18389</v>
      </c>
      <c r="G6479" t="s">
        <v>163</v>
      </c>
      <c r="H6479" t="s">
        <v>143</v>
      </c>
      <c r="I6479" t="s">
        <v>135</v>
      </c>
      <c r="J6479" t="s">
        <v>136</v>
      </c>
      <c r="K6479" t="s">
        <v>137</v>
      </c>
      <c r="L6479" t="s">
        <v>18390</v>
      </c>
      <c r="M6479" t="s">
        <v>18391</v>
      </c>
      <c r="N6479">
        <v>13.010833333000001</v>
      </c>
      <c r="O6479">
        <v>0</v>
      </c>
      <c r="P6479">
        <v>3</v>
      </c>
      <c r="Q6479">
        <v>0</v>
      </c>
      <c r="R6479">
        <v>0</v>
      </c>
      <c r="S6479">
        <v>0</v>
      </c>
      <c r="T6479">
        <v>0</v>
      </c>
      <c r="U6479">
        <v>0</v>
      </c>
      <c r="V6479">
        <v>0</v>
      </c>
      <c r="W6479">
        <v>0</v>
      </c>
      <c r="X6479">
        <v>6.2870321380962855</v>
      </c>
      <c r="Y6479">
        <v>0</v>
      </c>
      <c r="Z6479">
        <v>0</v>
      </c>
      <c r="AA6479">
        <v>0</v>
      </c>
      <c r="AB6479">
        <v>0</v>
      </c>
      <c r="AC6479">
        <v>0</v>
      </c>
      <c r="AD6479">
        <v>0</v>
      </c>
      <c r="AE6479">
        <v>6.2870321380962855</v>
      </c>
    </row>
    <row r="6480" spans="1:31" x14ac:dyDescent="0.25">
      <c r="A6480">
        <v>1885111</v>
      </c>
      <c r="B6480">
        <v>1</v>
      </c>
      <c r="C6480" t="s">
        <v>80</v>
      </c>
      <c r="D6480" t="s">
        <v>100</v>
      </c>
      <c r="E6480" t="s">
        <v>210</v>
      </c>
      <c r="F6480" t="s">
        <v>18392</v>
      </c>
      <c r="G6480" t="s">
        <v>133</v>
      </c>
      <c r="H6480" t="s">
        <v>134</v>
      </c>
      <c r="I6480" t="s">
        <v>135</v>
      </c>
      <c r="J6480" t="s">
        <v>136</v>
      </c>
      <c r="K6480" t="s">
        <v>137</v>
      </c>
      <c r="L6480" t="s">
        <v>18393</v>
      </c>
      <c r="M6480" t="s">
        <v>18394</v>
      </c>
      <c r="N6480">
        <v>0.78638888799999995</v>
      </c>
      <c r="O6480">
        <v>0</v>
      </c>
      <c r="P6480">
        <v>198</v>
      </c>
      <c r="Q6480">
        <v>0</v>
      </c>
      <c r="R6480">
        <v>30</v>
      </c>
      <c r="S6480">
        <v>0</v>
      </c>
      <c r="T6480">
        <v>22</v>
      </c>
      <c r="U6480">
        <v>0</v>
      </c>
      <c r="V6480">
        <v>0</v>
      </c>
      <c r="W6480">
        <v>0</v>
      </c>
      <c r="X6480">
        <v>33.125451222343578</v>
      </c>
      <c r="Y6480">
        <v>0</v>
      </c>
      <c r="Z6480">
        <v>19.532616825850031</v>
      </c>
      <c r="AA6480">
        <v>0</v>
      </c>
      <c r="AB6480">
        <v>18.49989580701261</v>
      </c>
      <c r="AC6480">
        <v>0</v>
      </c>
      <c r="AD6480">
        <v>0</v>
      </c>
      <c r="AE6480">
        <v>71.157963855206219</v>
      </c>
    </row>
    <row r="6481" spans="1:31" x14ac:dyDescent="0.25">
      <c r="A6481">
        <v>1885698</v>
      </c>
      <c r="B6481">
        <v>1</v>
      </c>
      <c r="C6481" t="s">
        <v>81</v>
      </c>
      <c r="D6481" t="s">
        <v>120</v>
      </c>
      <c r="E6481" t="s">
        <v>146</v>
      </c>
      <c r="F6481" t="s">
        <v>18395</v>
      </c>
      <c r="G6481" t="s">
        <v>148</v>
      </c>
      <c r="H6481" t="s">
        <v>143</v>
      </c>
      <c r="I6481" t="s">
        <v>135</v>
      </c>
      <c r="J6481" t="s">
        <v>136</v>
      </c>
      <c r="K6481" t="s">
        <v>137</v>
      </c>
      <c r="L6481" t="s">
        <v>18396</v>
      </c>
      <c r="M6481" t="s">
        <v>18397</v>
      </c>
      <c r="N6481">
        <v>1.521666666</v>
      </c>
      <c r="O6481">
        <v>0</v>
      </c>
      <c r="P6481">
        <v>93</v>
      </c>
      <c r="Q6481">
        <v>0</v>
      </c>
      <c r="R6481">
        <v>0</v>
      </c>
      <c r="S6481">
        <v>0</v>
      </c>
      <c r="T6481">
        <v>8</v>
      </c>
      <c r="U6481">
        <v>0</v>
      </c>
      <c r="V6481">
        <v>0</v>
      </c>
      <c r="W6481">
        <v>0</v>
      </c>
      <c r="X6481">
        <v>34.576074374219033</v>
      </c>
      <c r="Y6481">
        <v>0</v>
      </c>
      <c r="Z6481">
        <v>0</v>
      </c>
      <c r="AA6481">
        <v>0</v>
      </c>
      <c r="AB6481">
        <v>3.2601239427888951</v>
      </c>
      <c r="AC6481">
        <v>0</v>
      </c>
      <c r="AD6481">
        <v>0</v>
      </c>
      <c r="AE6481">
        <v>37.836198317007927</v>
      </c>
    </row>
    <row r="6482" spans="1:31" x14ac:dyDescent="0.25">
      <c r="A6482">
        <v>1885157</v>
      </c>
      <c r="B6482">
        <v>1</v>
      </c>
      <c r="C6482" t="s">
        <v>80</v>
      </c>
      <c r="D6482" t="s">
        <v>94</v>
      </c>
      <c r="E6482" t="s">
        <v>210</v>
      </c>
      <c r="F6482" t="s">
        <v>7420</v>
      </c>
      <c r="G6482" t="s">
        <v>133</v>
      </c>
      <c r="H6482" t="s">
        <v>134</v>
      </c>
      <c r="I6482" t="s">
        <v>135</v>
      </c>
      <c r="J6482" t="s">
        <v>136</v>
      </c>
      <c r="K6482" t="s">
        <v>137</v>
      </c>
      <c r="L6482" t="s">
        <v>18398</v>
      </c>
      <c r="M6482" t="s">
        <v>18399</v>
      </c>
      <c r="N6482">
        <v>1.4383333330000001</v>
      </c>
      <c r="O6482">
        <v>0</v>
      </c>
      <c r="P6482">
        <v>223</v>
      </c>
      <c r="Q6482">
        <v>5</v>
      </c>
      <c r="R6482">
        <v>95</v>
      </c>
      <c r="S6482">
        <v>2</v>
      </c>
      <c r="T6482">
        <v>22</v>
      </c>
      <c r="U6482">
        <v>0</v>
      </c>
      <c r="V6482">
        <v>0</v>
      </c>
      <c r="W6482">
        <v>0</v>
      </c>
      <c r="X6482">
        <v>51.709110857128834</v>
      </c>
      <c r="Y6482">
        <v>12.738704469123451</v>
      </c>
      <c r="Z6482">
        <v>92.800295114137882</v>
      </c>
      <c r="AA6482">
        <v>15.192779553138216</v>
      </c>
      <c r="AB6482">
        <v>10.629616639905921</v>
      </c>
      <c r="AC6482">
        <v>0</v>
      </c>
      <c r="AD6482">
        <v>0</v>
      </c>
      <c r="AE6482">
        <v>183.07050663343432</v>
      </c>
    </row>
    <row r="6483" spans="1:31" x14ac:dyDescent="0.25">
      <c r="A6483">
        <v>1885798</v>
      </c>
      <c r="B6483">
        <v>1</v>
      </c>
      <c r="C6483" t="s">
        <v>80</v>
      </c>
      <c r="D6483" t="s">
        <v>100</v>
      </c>
      <c r="E6483" t="s">
        <v>169</v>
      </c>
      <c r="F6483" t="s">
        <v>18400</v>
      </c>
      <c r="G6483" t="s">
        <v>183</v>
      </c>
      <c r="H6483" t="s">
        <v>143</v>
      </c>
      <c r="I6483" t="s">
        <v>135</v>
      </c>
      <c r="J6483" t="s">
        <v>136</v>
      </c>
      <c r="K6483" t="s">
        <v>137</v>
      </c>
      <c r="L6483" t="s">
        <v>18401</v>
      </c>
      <c r="M6483" t="s">
        <v>18402</v>
      </c>
      <c r="N6483">
        <v>3.1211111109999998</v>
      </c>
      <c r="O6483">
        <v>0</v>
      </c>
      <c r="P6483">
        <v>25</v>
      </c>
      <c r="Q6483">
        <v>0</v>
      </c>
      <c r="R6483">
        <v>46</v>
      </c>
      <c r="S6483">
        <v>0</v>
      </c>
      <c r="T6483">
        <v>7</v>
      </c>
      <c r="U6483">
        <v>0</v>
      </c>
      <c r="V6483">
        <v>0</v>
      </c>
      <c r="W6483">
        <v>0</v>
      </c>
      <c r="X6483">
        <v>17.432036343992749</v>
      </c>
      <c r="Y6483">
        <v>0</v>
      </c>
      <c r="Z6483">
        <v>31.391411781773627</v>
      </c>
      <c r="AA6483">
        <v>0</v>
      </c>
      <c r="AB6483">
        <v>24.349047860622811</v>
      </c>
      <c r="AC6483">
        <v>0</v>
      </c>
      <c r="AD6483">
        <v>0</v>
      </c>
      <c r="AE6483">
        <v>73.17249598638918</v>
      </c>
    </row>
    <row r="6484" spans="1:31" x14ac:dyDescent="0.25">
      <c r="A6484">
        <v>1885197</v>
      </c>
      <c r="B6484">
        <v>1</v>
      </c>
      <c r="C6484" t="s">
        <v>80</v>
      </c>
      <c r="D6484" t="s">
        <v>103</v>
      </c>
      <c r="E6484" t="s">
        <v>140</v>
      </c>
      <c r="F6484" t="s">
        <v>18403</v>
      </c>
      <c r="G6484" t="s">
        <v>163</v>
      </c>
      <c r="H6484" t="s">
        <v>143</v>
      </c>
      <c r="I6484" t="s">
        <v>135</v>
      </c>
      <c r="J6484" t="s">
        <v>136</v>
      </c>
      <c r="K6484" t="s">
        <v>137</v>
      </c>
      <c r="L6484" t="s">
        <v>18404</v>
      </c>
      <c r="M6484" t="s">
        <v>18405</v>
      </c>
      <c r="N6484">
        <v>0.65972222199999997</v>
      </c>
      <c r="O6484">
        <v>0</v>
      </c>
      <c r="P6484">
        <v>1</v>
      </c>
      <c r="Q6484">
        <v>0</v>
      </c>
      <c r="R6484">
        <v>0</v>
      </c>
      <c r="S6484">
        <v>0</v>
      </c>
      <c r="T6484">
        <v>1</v>
      </c>
      <c r="U6484">
        <v>0</v>
      </c>
      <c r="V6484">
        <v>0</v>
      </c>
      <c r="W6484">
        <v>0</v>
      </c>
      <c r="X6484">
        <v>0.172928134190625</v>
      </c>
      <c r="Y6484">
        <v>0</v>
      </c>
      <c r="Z6484">
        <v>0</v>
      </c>
      <c r="AA6484">
        <v>0</v>
      </c>
      <c r="AB6484">
        <v>0.29784071210343749</v>
      </c>
      <c r="AC6484">
        <v>0</v>
      </c>
      <c r="AD6484">
        <v>0</v>
      </c>
      <c r="AE6484">
        <v>0.47076884629406246</v>
      </c>
    </row>
    <row r="6485" spans="1:31" x14ac:dyDescent="0.25">
      <c r="A6485">
        <v>1885838</v>
      </c>
      <c r="B6485">
        <v>1</v>
      </c>
      <c r="C6485" t="s">
        <v>81</v>
      </c>
      <c r="D6485" t="s">
        <v>118</v>
      </c>
      <c r="E6485" t="s">
        <v>169</v>
      </c>
      <c r="F6485" t="s">
        <v>6819</v>
      </c>
      <c r="G6485" t="s">
        <v>8093</v>
      </c>
      <c r="H6485" t="s">
        <v>143</v>
      </c>
      <c r="I6485" t="s">
        <v>135</v>
      </c>
      <c r="J6485" t="s">
        <v>136</v>
      </c>
      <c r="K6485" t="s">
        <v>137</v>
      </c>
      <c r="L6485" t="s">
        <v>18406</v>
      </c>
      <c r="M6485" t="s">
        <v>18407</v>
      </c>
      <c r="N6485">
        <v>1.991944444</v>
      </c>
      <c r="O6485">
        <v>0</v>
      </c>
      <c r="P6485">
        <v>49</v>
      </c>
      <c r="Q6485">
        <v>0</v>
      </c>
      <c r="R6485">
        <v>6</v>
      </c>
      <c r="S6485">
        <v>0</v>
      </c>
      <c r="T6485">
        <v>6</v>
      </c>
      <c r="U6485">
        <v>0</v>
      </c>
      <c r="V6485">
        <v>0</v>
      </c>
      <c r="W6485">
        <v>0</v>
      </c>
      <c r="X6485">
        <v>16.96168331000273</v>
      </c>
      <c r="Y6485">
        <v>0</v>
      </c>
      <c r="Z6485">
        <v>40.931516902004375</v>
      </c>
      <c r="AA6485">
        <v>0</v>
      </c>
      <c r="AB6485">
        <v>1.6573534339079816</v>
      </c>
      <c r="AC6485">
        <v>0</v>
      </c>
      <c r="AD6485">
        <v>0</v>
      </c>
      <c r="AE6485">
        <v>59.55055364591508</v>
      </c>
    </row>
    <row r="6486" spans="1:31" x14ac:dyDescent="0.25">
      <c r="A6486">
        <v>1885005</v>
      </c>
      <c r="B6486">
        <v>1</v>
      </c>
      <c r="C6486" t="s">
        <v>80</v>
      </c>
      <c r="D6486" t="s">
        <v>97</v>
      </c>
      <c r="E6486" t="s">
        <v>229</v>
      </c>
      <c r="F6486" t="s">
        <v>1585</v>
      </c>
      <c r="G6486" t="s">
        <v>5744</v>
      </c>
      <c r="H6486" t="s">
        <v>134</v>
      </c>
      <c r="I6486" t="s">
        <v>135</v>
      </c>
      <c r="J6486" t="s">
        <v>136</v>
      </c>
      <c r="K6486" t="s">
        <v>137</v>
      </c>
      <c r="L6486" t="s">
        <v>18408</v>
      </c>
      <c r="M6486" t="s">
        <v>18409</v>
      </c>
      <c r="N6486">
        <v>0.67776194400000001</v>
      </c>
      <c r="O6486">
        <v>7</v>
      </c>
      <c r="P6486">
        <v>700</v>
      </c>
      <c r="Q6486">
        <v>7</v>
      </c>
      <c r="R6486">
        <v>78</v>
      </c>
      <c r="S6486">
        <v>20</v>
      </c>
      <c r="T6486">
        <v>86</v>
      </c>
      <c r="U6486">
        <v>1</v>
      </c>
      <c r="V6486">
        <v>0</v>
      </c>
      <c r="W6486">
        <v>304.27849522876403</v>
      </c>
      <c r="X6486">
        <v>108.82156815182557</v>
      </c>
      <c r="Y6486">
        <v>121.18873315121404</v>
      </c>
      <c r="Z6486">
        <v>20.926252457706518</v>
      </c>
      <c r="AA6486">
        <v>93.085564127423766</v>
      </c>
      <c r="AB6486">
        <v>56.203144757086264</v>
      </c>
      <c r="AC6486">
        <v>0</v>
      </c>
      <c r="AD6486">
        <v>0</v>
      </c>
      <c r="AE6486">
        <v>704.50375787402015</v>
      </c>
    </row>
    <row r="6487" spans="1:31" x14ac:dyDescent="0.25">
      <c r="A6487">
        <v>1885718</v>
      </c>
      <c r="B6487">
        <v>1</v>
      </c>
      <c r="C6487" t="s">
        <v>80</v>
      </c>
      <c r="D6487" t="s">
        <v>98</v>
      </c>
      <c r="E6487" t="s">
        <v>146</v>
      </c>
      <c r="F6487" t="s">
        <v>1260</v>
      </c>
      <c r="G6487" t="s">
        <v>148</v>
      </c>
      <c r="H6487" t="s">
        <v>143</v>
      </c>
      <c r="I6487" t="s">
        <v>135</v>
      </c>
      <c r="J6487" t="s">
        <v>136</v>
      </c>
      <c r="K6487" t="s">
        <v>137</v>
      </c>
      <c r="L6487" t="s">
        <v>18410</v>
      </c>
      <c r="M6487" t="s">
        <v>18411</v>
      </c>
      <c r="N6487">
        <v>0.52666666600000001</v>
      </c>
      <c r="O6487">
        <v>0</v>
      </c>
      <c r="P6487">
        <v>1</v>
      </c>
      <c r="Q6487">
        <v>0</v>
      </c>
      <c r="R6487">
        <v>2</v>
      </c>
      <c r="S6487">
        <v>0</v>
      </c>
      <c r="T6487">
        <v>0</v>
      </c>
      <c r="U6487">
        <v>0</v>
      </c>
      <c r="V6487">
        <v>0</v>
      </c>
      <c r="W6487">
        <v>0</v>
      </c>
      <c r="X6487">
        <v>8.1907231583146667E-2</v>
      </c>
      <c r="Y6487">
        <v>0</v>
      </c>
      <c r="Z6487">
        <v>1.5818400463476798</v>
      </c>
      <c r="AA6487">
        <v>0</v>
      </c>
      <c r="AB6487">
        <v>0</v>
      </c>
      <c r="AC6487">
        <v>0</v>
      </c>
      <c r="AD6487">
        <v>0</v>
      </c>
      <c r="AE6487">
        <v>1.6637472779308264</v>
      </c>
    </row>
    <row r="6488" spans="1:31" x14ac:dyDescent="0.25">
      <c r="A6488">
        <v>1885761</v>
      </c>
      <c r="B6488">
        <v>1</v>
      </c>
      <c r="C6488" t="s">
        <v>80</v>
      </c>
      <c r="D6488" t="s">
        <v>101</v>
      </c>
      <c r="E6488" t="s">
        <v>158</v>
      </c>
      <c r="F6488" t="s">
        <v>18412</v>
      </c>
      <c r="G6488" t="s">
        <v>179</v>
      </c>
      <c r="H6488" t="s">
        <v>134</v>
      </c>
      <c r="I6488" t="s">
        <v>135</v>
      </c>
      <c r="J6488" t="s">
        <v>136</v>
      </c>
      <c r="K6488" t="s">
        <v>137</v>
      </c>
      <c r="L6488" t="s">
        <v>18413</v>
      </c>
      <c r="M6488" t="s">
        <v>18414</v>
      </c>
      <c r="N6488">
        <v>0.67138888799999996</v>
      </c>
      <c r="O6488">
        <v>0</v>
      </c>
      <c r="P6488">
        <v>132</v>
      </c>
      <c r="Q6488">
        <v>2</v>
      </c>
      <c r="R6488">
        <v>8</v>
      </c>
      <c r="S6488">
        <v>3</v>
      </c>
      <c r="T6488">
        <v>19</v>
      </c>
      <c r="U6488">
        <v>2</v>
      </c>
      <c r="V6488">
        <v>0</v>
      </c>
      <c r="W6488">
        <v>0</v>
      </c>
      <c r="X6488">
        <v>45.802007658099164</v>
      </c>
      <c r="Y6488">
        <v>7.5542977992743623</v>
      </c>
      <c r="Z6488">
        <v>3.5466308819032726</v>
      </c>
      <c r="AA6488">
        <v>24.624454432269065</v>
      </c>
      <c r="AB6488">
        <v>9.1051687977599922</v>
      </c>
      <c r="AC6488">
        <v>2.6367967974102142</v>
      </c>
      <c r="AD6488">
        <v>0</v>
      </c>
      <c r="AE6488">
        <v>93.269356366716053</v>
      </c>
    </row>
    <row r="6489" spans="1:31" x14ac:dyDescent="0.25">
      <c r="A6489">
        <v>1885171</v>
      </c>
      <c r="B6489">
        <v>1</v>
      </c>
      <c r="C6489" t="s">
        <v>81</v>
      </c>
      <c r="D6489" t="s">
        <v>128</v>
      </c>
      <c r="E6489" t="s">
        <v>146</v>
      </c>
      <c r="F6489" t="s">
        <v>1722</v>
      </c>
      <c r="G6489" t="s">
        <v>148</v>
      </c>
      <c r="H6489" t="s">
        <v>143</v>
      </c>
      <c r="I6489" t="s">
        <v>135</v>
      </c>
      <c r="J6489" t="s">
        <v>136</v>
      </c>
      <c r="K6489" t="s">
        <v>137</v>
      </c>
      <c r="L6489" t="s">
        <v>18415</v>
      </c>
      <c r="M6489" t="s">
        <v>18416</v>
      </c>
      <c r="N6489">
        <v>4.8963888879999997</v>
      </c>
      <c r="O6489">
        <v>0</v>
      </c>
      <c r="P6489">
        <v>32</v>
      </c>
      <c r="Q6489">
        <v>0</v>
      </c>
      <c r="R6489">
        <v>0</v>
      </c>
      <c r="S6489">
        <v>0</v>
      </c>
      <c r="T6489">
        <v>1</v>
      </c>
      <c r="U6489">
        <v>0</v>
      </c>
      <c r="V6489">
        <v>0</v>
      </c>
      <c r="W6489">
        <v>0</v>
      </c>
      <c r="X6489">
        <v>52.047741930497303</v>
      </c>
      <c r="Y6489">
        <v>0</v>
      </c>
      <c r="Z6489">
        <v>0</v>
      </c>
      <c r="AA6489">
        <v>0</v>
      </c>
      <c r="AB6489">
        <v>1.2345457478867778</v>
      </c>
      <c r="AC6489">
        <v>0</v>
      </c>
      <c r="AD6489">
        <v>0</v>
      </c>
      <c r="AE6489">
        <v>53.28228767838408</v>
      </c>
    </row>
    <row r="6490" spans="1:31" x14ac:dyDescent="0.25">
      <c r="A6490">
        <v>1885632</v>
      </c>
      <c r="B6490">
        <v>1</v>
      </c>
      <c r="C6490" t="s">
        <v>81</v>
      </c>
      <c r="D6490" t="s">
        <v>119</v>
      </c>
      <c r="E6490" t="s">
        <v>169</v>
      </c>
      <c r="F6490" t="s">
        <v>877</v>
      </c>
      <c r="G6490" t="s">
        <v>183</v>
      </c>
      <c r="H6490" t="s">
        <v>143</v>
      </c>
      <c r="I6490" t="s">
        <v>135</v>
      </c>
      <c r="J6490" t="s">
        <v>136</v>
      </c>
      <c r="K6490" t="s">
        <v>137</v>
      </c>
      <c r="L6490" t="s">
        <v>18417</v>
      </c>
      <c r="M6490" t="s">
        <v>18418</v>
      </c>
      <c r="N6490">
        <v>2.8644444440000001</v>
      </c>
      <c r="O6490">
        <v>0</v>
      </c>
      <c r="P6490">
        <v>20</v>
      </c>
      <c r="Q6490">
        <v>0</v>
      </c>
      <c r="R6490">
        <v>6</v>
      </c>
      <c r="S6490">
        <v>0</v>
      </c>
      <c r="T6490">
        <v>0</v>
      </c>
      <c r="U6490">
        <v>0</v>
      </c>
      <c r="V6490">
        <v>0</v>
      </c>
      <c r="W6490">
        <v>0</v>
      </c>
      <c r="X6490">
        <v>19.310089365398163</v>
      </c>
      <c r="Y6490">
        <v>0</v>
      </c>
      <c r="Z6490">
        <v>114.01013850847323</v>
      </c>
      <c r="AA6490">
        <v>0</v>
      </c>
      <c r="AB6490">
        <v>0</v>
      </c>
      <c r="AC6490">
        <v>0</v>
      </c>
      <c r="AD6490">
        <v>0</v>
      </c>
      <c r="AE6490">
        <v>133.3202278738714</v>
      </c>
    </row>
    <row r="6491" spans="1:31" x14ac:dyDescent="0.25">
      <c r="A6491">
        <v>1885177</v>
      </c>
      <c r="B6491">
        <v>1</v>
      </c>
      <c r="C6491" t="s">
        <v>80</v>
      </c>
      <c r="D6491" t="s">
        <v>93</v>
      </c>
      <c r="E6491" t="s">
        <v>169</v>
      </c>
      <c r="F6491" t="s">
        <v>18419</v>
      </c>
      <c r="G6491" t="s">
        <v>183</v>
      </c>
      <c r="H6491" t="s">
        <v>143</v>
      </c>
      <c r="I6491" t="s">
        <v>135</v>
      </c>
      <c r="J6491" t="s">
        <v>136</v>
      </c>
      <c r="K6491" t="s">
        <v>137</v>
      </c>
      <c r="L6491" t="s">
        <v>18420</v>
      </c>
      <c r="M6491" t="s">
        <v>18421</v>
      </c>
      <c r="N6491">
        <v>4.9458333330000004</v>
      </c>
      <c r="O6491">
        <v>0</v>
      </c>
      <c r="P6491">
        <v>0</v>
      </c>
      <c r="Q6491">
        <v>0</v>
      </c>
      <c r="R6491">
        <v>26</v>
      </c>
      <c r="S6491">
        <v>0</v>
      </c>
      <c r="T6491">
        <v>14</v>
      </c>
      <c r="U6491">
        <v>0</v>
      </c>
      <c r="V6491">
        <v>0</v>
      </c>
      <c r="W6491">
        <v>0</v>
      </c>
      <c r="X6491">
        <v>0</v>
      </c>
      <c r="Y6491">
        <v>0</v>
      </c>
      <c r="Z6491">
        <v>311.29198780564195</v>
      </c>
      <c r="AA6491">
        <v>0</v>
      </c>
      <c r="AB6491">
        <v>121.41055225330854</v>
      </c>
      <c r="AC6491">
        <v>0</v>
      </c>
      <c r="AD6491">
        <v>0</v>
      </c>
      <c r="AE6491">
        <v>432.70254005895049</v>
      </c>
    </row>
    <row r="6492" spans="1:31" x14ac:dyDescent="0.25">
      <c r="A6492">
        <v>1885532</v>
      </c>
      <c r="B6492">
        <v>1</v>
      </c>
      <c r="C6492" t="s">
        <v>80</v>
      </c>
      <c r="D6492" t="s">
        <v>97</v>
      </c>
      <c r="E6492" t="s">
        <v>140</v>
      </c>
      <c r="F6492" t="s">
        <v>18422</v>
      </c>
      <c r="G6492" t="s">
        <v>163</v>
      </c>
      <c r="H6492" t="s">
        <v>143</v>
      </c>
      <c r="I6492" t="s">
        <v>135</v>
      </c>
      <c r="J6492" t="s">
        <v>136</v>
      </c>
      <c r="K6492" t="s">
        <v>137</v>
      </c>
      <c r="L6492" t="s">
        <v>18423</v>
      </c>
      <c r="M6492" t="s">
        <v>18424</v>
      </c>
      <c r="N6492">
        <v>3.2366666660000001</v>
      </c>
      <c r="O6492">
        <v>0</v>
      </c>
      <c r="P6492">
        <v>1</v>
      </c>
      <c r="Q6492">
        <v>0</v>
      </c>
      <c r="R6492">
        <v>0</v>
      </c>
      <c r="S6492">
        <v>0</v>
      </c>
      <c r="T6492">
        <v>0</v>
      </c>
      <c r="U6492">
        <v>0</v>
      </c>
      <c r="V6492">
        <v>0</v>
      </c>
      <c r="W6492">
        <v>0</v>
      </c>
      <c r="X6492">
        <v>0.86806820423666653</v>
      </c>
      <c r="Y6492">
        <v>0</v>
      </c>
      <c r="Z6492">
        <v>0</v>
      </c>
      <c r="AA6492">
        <v>0</v>
      </c>
      <c r="AB6492">
        <v>0</v>
      </c>
      <c r="AC6492">
        <v>0</v>
      </c>
      <c r="AD6492">
        <v>0</v>
      </c>
      <c r="AE6492">
        <v>0.86806820423666653</v>
      </c>
    </row>
    <row r="6493" spans="1:31" x14ac:dyDescent="0.25">
      <c r="A6493">
        <v>1885234</v>
      </c>
      <c r="B6493">
        <v>1</v>
      </c>
      <c r="C6493" t="s">
        <v>80</v>
      </c>
      <c r="D6493" t="s">
        <v>88</v>
      </c>
      <c r="E6493" t="s">
        <v>222</v>
      </c>
      <c r="F6493" t="s">
        <v>696</v>
      </c>
      <c r="G6493" t="s">
        <v>142</v>
      </c>
      <c r="H6493" t="s">
        <v>143</v>
      </c>
      <c r="I6493" t="s">
        <v>135</v>
      </c>
      <c r="J6493" t="s">
        <v>136</v>
      </c>
      <c r="K6493" t="s">
        <v>137</v>
      </c>
      <c r="L6493" t="s">
        <v>18425</v>
      </c>
      <c r="M6493" t="s">
        <v>18426</v>
      </c>
      <c r="N6493">
        <v>1.104166666</v>
      </c>
      <c r="O6493">
        <v>0</v>
      </c>
      <c r="P6493">
        <v>241</v>
      </c>
      <c r="Q6493">
        <v>0</v>
      </c>
      <c r="R6493">
        <v>0</v>
      </c>
      <c r="S6493">
        <v>0</v>
      </c>
      <c r="T6493">
        <v>32</v>
      </c>
      <c r="U6493">
        <v>0</v>
      </c>
      <c r="V6493">
        <v>0</v>
      </c>
      <c r="W6493">
        <v>0</v>
      </c>
      <c r="X6493">
        <v>85.202196570454518</v>
      </c>
      <c r="Y6493">
        <v>0</v>
      </c>
      <c r="Z6493">
        <v>0</v>
      </c>
      <c r="AA6493">
        <v>0</v>
      </c>
      <c r="AB6493">
        <v>43.55621773380377</v>
      </c>
      <c r="AC6493">
        <v>0</v>
      </c>
      <c r="AD6493">
        <v>0</v>
      </c>
      <c r="AE6493">
        <v>128.75841430425828</v>
      </c>
    </row>
    <row r="6494" spans="1:31" x14ac:dyDescent="0.25">
      <c r="A6494">
        <v>1885020</v>
      </c>
      <c r="B6494">
        <v>1</v>
      </c>
      <c r="C6494" t="s">
        <v>81</v>
      </c>
      <c r="D6494" t="s">
        <v>123</v>
      </c>
      <c r="E6494" t="s">
        <v>131</v>
      </c>
      <c r="F6494" t="s">
        <v>7389</v>
      </c>
      <c r="G6494" t="s">
        <v>133</v>
      </c>
      <c r="H6494" t="s">
        <v>134</v>
      </c>
      <c r="I6494" t="s">
        <v>135</v>
      </c>
      <c r="J6494" t="s">
        <v>136</v>
      </c>
      <c r="K6494" t="s">
        <v>137</v>
      </c>
      <c r="L6494" t="s">
        <v>18427</v>
      </c>
      <c r="M6494" t="s">
        <v>18428</v>
      </c>
      <c r="N6494">
        <v>4.6711111110000001</v>
      </c>
      <c r="O6494">
        <v>3</v>
      </c>
      <c r="P6494">
        <v>531</v>
      </c>
      <c r="Q6494">
        <v>231</v>
      </c>
      <c r="R6494">
        <v>98</v>
      </c>
      <c r="S6494">
        <v>16</v>
      </c>
      <c r="T6494">
        <v>49</v>
      </c>
      <c r="U6494">
        <v>0</v>
      </c>
      <c r="V6494">
        <v>0</v>
      </c>
      <c r="W6494">
        <v>221.03485081313062</v>
      </c>
      <c r="X6494">
        <v>564.42415939692796</v>
      </c>
      <c r="Y6494">
        <v>4663.7570150746888</v>
      </c>
      <c r="Z6494">
        <v>2075.5015424130415</v>
      </c>
      <c r="AA6494">
        <v>281.75773924022764</v>
      </c>
      <c r="AB6494">
        <v>254.95487727540782</v>
      </c>
      <c r="AC6494">
        <v>0</v>
      </c>
      <c r="AD6494">
        <v>0</v>
      </c>
      <c r="AE6494">
        <v>8061.4301842134237</v>
      </c>
    </row>
    <row r="6495" spans="1:31" x14ac:dyDescent="0.25">
      <c r="A6495">
        <v>1884951</v>
      </c>
      <c r="B6495">
        <v>1</v>
      </c>
      <c r="C6495" t="s">
        <v>80</v>
      </c>
      <c r="D6495" t="s">
        <v>97</v>
      </c>
      <c r="E6495" t="s">
        <v>210</v>
      </c>
      <c r="F6495" t="s">
        <v>1104</v>
      </c>
      <c r="G6495" t="s">
        <v>133</v>
      </c>
      <c r="H6495" t="s">
        <v>134</v>
      </c>
      <c r="I6495" t="s">
        <v>135</v>
      </c>
      <c r="J6495" t="s">
        <v>136</v>
      </c>
      <c r="K6495" t="s">
        <v>137</v>
      </c>
      <c r="L6495" t="s">
        <v>18429</v>
      </c>
      <c r="M6495" t="s">
        <v>18430</v>
      </c>
      <c r="N6495">
        <v>0.97333333300000002</v>
      </c>
      <c r="O6495">
        <v>2</v>
      </c>
      <c r="P6495">
        <v>903</v>
      </c>
      <c r="Q6495">
        <v>1</v>
      </c>
      <c r="R6495">
        <v>28</v>
      </c>
      <c r="S6495">
        <v>7</v>
      </c>
      <c r="T6495">
        <v>61</v>
      </c>
      <c r="U6495">
        <v>0</v>
      </c>
      <c r="V6495">
        <v>0</v>
      </c>
      <c r="W6495">
        <v>33.372729353753698</v>
      </c>
      <c r="X6495">
        <v>229.94876934927751</v>
      </c>
      <c r="Y6495">
        <v>8.1402359355660009E-2</v>
      </c>
      <c r="Z6495">
        <v>8.7371390455414151</v>
      </c>
      <c r="AA6495">
        <v>28.024285391377546</v>
      </c>
      <c r="AB6495">
        <v>56.952284788457007</v>
      </c>
      <c r="AC6495">
        <v>0</v>
      </c>
      <c r="AD6495">
        <v>0</v>
      </c>
      <c r="AE6495">
        <v>357.11661028776285</v>
      </c>
    </row>
    <row r="6496" spans="1:31" x14ac:dyDescent="0.25">
      <c r="A6496">
        <v>1885561</v>
      </c>
      <c r="B6496">
        <v>1</v>
      </c>
      <c r="C6496" t="s">
        <v>81</v>
      </c>
      <c r="D6496" t="s">
        <v>122</v>
      </c>
      <c r="E6496" t="s">
        <v>222</v>
      </c>
      <c r="F6496" t="s">
        <v>18431</v>
      </c>
      <c r="G6496" t="s">
        <v>663</v>
      </c>
      <c r="H6496" t="s">
        <v>143</v>
      </c>
      <c r="I6496" t="s">
        <v>135</v>
      </c>
      <c r="J6496" t="s">
        <v>136</v>
      </c>
      <c r="K6496" t="s">
        <v>137</v>
      </c>
      <c r="L6496" t="s">
        <v>18432</v>
      </c>
      <c r="M6496" t="s">
        <v>18433</v>
      </c>
      <c r="N6496">
        <v>0.450833333</v>
      </c>
      <c r="O6496">
        <v>0</v>
      </c>
      <c r="P6496">
        <v>0</v>
      </c>
      <c r="Q6496">
        <v>0</v>
      </c>
      <c r="R6496">
        <v>0</v>
      </c>
      <c r="S6496">
        <v>0</v>
      </c>
      <c r="T6496">
        <v>1</v>
      </c>
      <c r="U6496">
        <v>0</v>
      </c>
      <c r="V6496">
        <v>0</v>
      </c>
      <c r="W6496">
        <v>0</v>
      </c>
      <c r="X6496">
        <v>0</v>
      </c>
      <c r="Y6496">
        <v>0</v>
      </c>
      <c r="Z6496">
        <v>0</v>
      </c>
      <c r="AA6496">
        <v>0</v>
      </c>
      <c r="AB6496">
        <v>0.23935402239162915</v>
      </c>
      <c r="AC6496">
        <v>0</v>
      </c>
      <c r="AD6496">
        <v>0</v>
      </c>
      <c r="AE6496">
        <v>0.23935402239162915</v>
      </c>
    </row>
    <row r="6497" spans="1:31" x14ac:dyDescent="0.25">
      <c r="A6497">
        <v>1884997</v>
      </c>
      <c r="B6497">
        <v>1</v>
      </c>
      <c r="C6497" t="s">
        <v>80</v>
      </c>
      <c r="D6497" t="s">
        <v>109</v>
      </c>
      <c r="E6497" t="s">
        <v>210</v>
      </c>
      <c r="F6497" t="s">
        <v>18434</v>
      </c>
      <c r="G6497" t="s">
        <v>133</v>
      </c>
      <c r="H6497" t="s">
        <v>134</v>
      </c>
      <c r="I6497" t="s">
        <v>135</v>
      </c>
      <c r="J6497" t="s">
        <v>136</v>
      </c>
      <c r="K6497" t="s">
        <v>137</v>
      </c>
      <c r="L6497" t="s">
        <v>18435</v>
      </c>
      <c r="M6497" t="s">
        <v>18436</v>
      </c>
      <c r="N6497">
        <v>0.834166666</v>
      </c>
      <c r="O6497">
        <v>0</v>
      </c>
      <c r="P6497">
        <v>370</v>
      </c>
      <c r="Q6497">
        <v>0</v>
      </c>
      <c r="R6497">
        <v>56</v>
      </c>
      <c r="S6497">
        <v>0</v>
      </c>
      <c r="T6497">
        <v>63</v>
      </c>
      <c r="U6497">
        <v>2</v>
      </c>
      <c r="V6497">
        <v>0</v>
      </c>
      <c r="W6497">
        <v>0</v>
      </c>
      <c r="X6497">
        <v>26.785695428972485</v>
      </c>
      <c r="Y6497">
        <v>0</v>
      </c>
      <c r="Z6497">
        <v>34.313262191353978</v>
      </c>
      <c r="AA6497">
        <v>0</v>
      </c>
      <c r="AB6497">
        <v>24.188763567725417</v>
      </c>
      <c r="AC6497">
        <v>31.303016528291842</v>
      </c>
      <c r="AD6497">
        <v>0</v>
      </c>
      <c r="AE6497">
        <v>116.59073771634371</v>
      </c>
    </row>
    <row r="6498" spans="1:31" x14ac:dyDescent="0.25">
      <c r="A6498">
        <v>1885515</v>
      </c>
      <c r="B6498">
        <v>1</v>
      </c>
      <c r="C6498" t="s">
        <v>81</v>
      </c>
      <c r="D6498" t="s">
        <v>119</v>
      </c>
      <c r="E6498" t="s">
        <v>169</v>
      </c>
      <c r="F6498" t="s">
        <v>10429</v>
      </c>
      <c r="G6498" t="s">
        <v>183</v>
      </c>
      <c r="H6498" t="s">
        <v>143</v>
      </c>
      <c r="I6498" t="s">
        <v>135</v>
      </c>
      <c r="J6498" t="s">
        <v>136</v>
      </c>
      <c r="K6498" t="s">
        <v>137</v>
      </c>
      <c r="L6498" t="s">
        <v>18437</v>
      </c>
      <c r="M6498" t="s">
        <v>18438</v>
      </c>
      <c r="N6498">
        <v>9.0333333329999999</v>
      </c>
      <c r="O6498">
        <v>0</v>
      </c>
      <c r="P6498">
        <v>210</v>
      </c>
      <c r="Q6498">
        <v>0</v>
      </c>
      <c r="R6498">
        <v>8</v>
      </c>
      <c r="S6498">
        <v>0</v>
      </c>
      <c r="T6498">
        <v>9</v>
      </c>
      <c r="U6498">
        <v>0</v>
      </c>
      <c r="V6498">
        <v>0</v>
      </c>
      <c r="W6498">
        <v>0</v>
      </c>
      <c r="X6498">
        <v>574.98710560485495</v>
      </c>
      <c r="Y6498">
        <v>0</v>
      </c>
      <c r="Z6498">
        <v>16.798200710089898</v>
      </c>
      <c r="AA6498">
        <v>0</v>
      </c>
      <c r="AB6498">
        <v>12.265891629105587</v>
      </c>
      <c r="AC6498">
        <v>0</v>
      </c>
      <c r="AD6498">
        <v>0</v>
      </c>
      <c r="AE6498">
        <v>604.05119794405039</v>
      </c>
    </row>
    <row r="6499" spans="1:31" x14ac:dyDescent="0.25">
      <c r="A6499">
        <v>1885120</v>
      </c>
      <c r="B6499">
        <v>1</v>
      </c>
      <c r="C6499" t="s">
        <v>80</v>
      </c>
      <c r="D6499" t="s">
        <v>105</v>
      </c>
      <c r="E6499" t="s">
        <v>210</v>
      </c>
      <c r="F6499" t="s">
        <v>18439</v>
      </c>
      <c r="G6499" t="s">
        <v>133</v>
      </c>
      <c r="H6499" t="s">
        <v>134</v>
      </c>
      <c r="I6499" t="s">
        <v>135</v>
      </c>
      <c r="J6499" t="s">
        <v>136</v>
      </c>
      <c r="K6499" t="s">
        <v>137</v>
      </c>
      <c r="L6499" t="s">
        <v>18440</v>
      </c>
      <c r="M6499" t="s">
        <v>18441</v>
      </c>
      <c r="N6499">
        <v>0.69388888800000004</v>
      </c>
      <c r="O6499">
        <v>0</v>
      </c>
      <c r="P6499">
        <v>950</v>
      </c>
      <c r="Q6499">
        <v>0</v>
      </c>
      <c r="R6499">
        <v>16</v>
      </c>
      <c r="S6499">
        <v>2</v>
      </c>
      <c r="T6499">
        <v>79</v>
      </c>
      <c r="U6499">
        <v>1</v>
      </c>
      <c r="V6499">
        <v>0</v>
      </c>
      <c r="W6499">
        <v>0</v>
      </c>
      <c r="X6499">
        <v>164.66344603340411</v>
      </c>
      <c r="Y6499">
        <v>0</v>
      </c>
      <c r="Z6499">
        <v>9.663287554259556</v>
      </c>
      <c r="AA6499">
        <v>20.676727872691078</v>
      </c>
      <c r="AB6499">
        <v>42.527447596850379</v>
      </c>
      <c r="AC6499">
        <v>28.016831695274529</v>
      </c>
      <c r="AD6499">
        <v>0</v>
      </c>
      <c r="AE6499">
        <v>265.54774075247968</v>
      </c>
    </row>
    <row r="6500" spans="1:31" x14ac:dyDescent="0.25">
      <c r="A6500">
        <v>1885701</v>
      </c>
      <c r="B6500">
        <v>1</v>
      </c>
      <c r="C6500" t="s">
        <v>81</v>
      </c>
      <c r="D6500" t="s">
        <v>116</v>
      </c>
      <c r="E6500" t="s">
        <v>158</v>
      </c>
      <c r="F6500" t="s">
        <v>18442</v>
      </c>
      <c r="G6500" t="s">
        <v>133</v>
      </c>
      <c r="H6500" t="s">
        <v>134</v>
      </c>
      <c r="I6500" t="s">
        <v>135</v>
      </c>
      <c r="J6500" t="s">
        <v>136</v>
      </c>
      <c r="K6500" t="s">
        <v>137</v>
      </c>
      <c r="L6500" t="s">
        <v>18443</v>
      </c>
      <c r="M6500" t="s">
        <v>18444</v>
      </c>
      <c r="N6500">
        <v>0.97916666600000002</v>
      </c>
      <c r="O6500">
        <v>0</v>
      </c>
      <c r="P6500">
        <v>922</v>
      </c>
      <c r="Q6500">
        <v>0</v>
      </c>
      <c r="R6500">
        <v>0</v>
      </c>
      <c r="S6500">
        <v>0</v>
      </c>
      <c r="T6500">
        <v>127</v>
      </c>
      <c r="U6500">
        <v>0</v>
      </c>
      <c r="V6500">
        <v>0</v>
      </c>
      <c r="W6500">
        <v>0</v>
      </c>
      <c r="X6500">
        <v>202.02844014981844</v>
      </c>
      <c r="Y6500">
        <v>0</v>
      </c>
      <c r="Z6500">
        <v>0</v>
      </c>
      <c r="AA6500">
        <v>0</v>
      </c>
      <c r="AB6500">
        <v>90.690557172128194</v>
      </c>
      <c r="AC6500">
        <v>0</v>
      </c>
      <c r="AD6500">
        <v>0</v>
      </c>
      <c r="AE6500">
        <v>292.71899732194663</v>
      </c>
    </row>
    <row r="6501" spans="1:31" x14ac:dyDescent="0.25">
      <c r="A6501">
        <v>1885014</v>
      </c>
      <c r="B6501">
        <v>1</v>
      </c>
      <c r="C6501" t="s">
        <v>80</v>
      </c>
      <c r="D6501" t="s">
        <v>96</v>
      </c>
      <c r="E6501" t="s">
        <v>158</v>
      </c>
      <c r="F6501" t="s">
        <v>18445</v>
      </c>
      <c r="G6501" t="s">
        <v>900</v>
      </c>
      <c r="H6501" t="s">
        <v>134</v>
      </c>
      <c r="I6501" t="s">
        <v>135</v>
      </c>
      <c r="J6501" t="s">
        <v>136</v>
      </c>
      <c r="K6501" t="s">
        <v>137</v>
      </c>
      <c r="L6501" t="s">
        <v>18446</v>
      </c>
      <c r="M6501" t="s">
        <v>18447</v>
      </c>
      <c r="N6501">
        <v>3.3391666660000001</v>
      </c>
      <c r="O6501">
        <v>0</v>
      </c>
      <c r="P6501">
        <v>762</v>
      </c>
      <c r="Q6501">
        <v>0</v>
      </c>
      <c r="R6501">
        <v>5</v>
      </c>
      <c r="S6501">
        <v>0</v>
      </c>
      <c r="T6501">
        <v>63</v>
      </c>
      <c r="U6501">
        <v>0</v>
      </c>
      <c r="V6501">
        <v>0</v>
      </c>
      <c r="W6501">
        <v>0</v>
      </c>
      <c r="X6501">
        <v>741.2214444653622</v>
      </c>
      <c r="Y6501">
        <v>0</v>
      </c>
      <c r="Z6501">
        <v>7.6751292947428045</v>
      </c>
      <c r="AA6501">
        <v>0</v>
      </c>
      <c r="AB6501">
        <v>97.870864979127603</v>
      </c>
      <c r="AC6501">
        <v>0</v>
      </c>
      <c r="AD6501">
        <v>0</v>
      </c>
      <c r="AE6501">
        <v>846.7674387392326</v>
      </c>
    </row>
    <row r="6502" spans="1:31" x14ac:dyDescent="0.25">
      <c r="A6502">
        <v>1885807</v>
      </c>
      <c r="B6502">
        <v>1</v>
      </c>
      <c r="C6502" t="s">
        <v>80</v>
      </c>
      <c r="D6502" t="s">
        <v>96</v>
      </c>
      <c r="E6502" t="s">
        <v>140</v>
      </c>
      <c r="F6502" t="s">
        <v>3167</v>
      </c>
      <c r="G6502" t="s">
        <v>2616</v>
      </c>
      <c r="H6502" t="s">
        <v>143</v>
      </c>
      <c r="I6502" t="s">
        <v>135</v>
      </c>
      <c r="J6502" t="s">
        <v>136</v>
      </c>
      <c r="K6502" t="s">
        <v>137</v>
      </c>
      <c r="L6502" t="s">
        <v>18448</v>
      </c>
      <c r="M6502" t="s">
        <v>18449</v>
      </c>
      <c r="N6502">
        <v>5.8788888879999996</v>
      </c>
      <c r="O6502">
        <v>0</v>
      </c>
      <c r="P6502">
        <v>3</v>
      </c>
      <c r="Q6502">
        <v>0</v>
      </c>
      <c r="R6502">
        <v>0</v>
      </c>
      <c r="S6502">
        <v>0</v>
      </c>
      <c r="T6502">
        <v>0</v>
      </c>
      <c r="U6502">
        <v>0</v>
      </c>
      <c r="V6502">
        <v>0</v>
      </c>
      <c r="W6502">
        <v>0</v>
      </c>
      <c r="X6502">
        <v>6.0428113674958812</v>
      </c>
      <c r="Y6502">
        <v>0</v>
      </c>
      <c r="Z6502">
        <v>0</v>
      </c>
      <c r="AA6502">
        <v>0</v>
      </c>
      <c r="AB6502">
        <v>0</v>
      </c>
      <c r="AC6502">
        <v>0</v>
      </c>
      <c r="AD6502">
        <v>0</v>
      </c>
      <c r="AE6502">
        <v>6.0428113674958812</v>
      </c>
    </row>
    <row r="6503" spans="1:31" x14ac:dyDescent="0.25">
      <c r="A6503">
        <v>1885644</v>
      </c>
      <c r="B6503">
        <v>1</v>
      </c>
      <c r="C6503" t="s">
        <v>80</v>
      </c>
      <c r="D6503" t="s">
        <v>94</v>
      </c>
      <c r="E6503" t="s">
        <v>146</v>
      </c>
      <c r="F6503" t="s">
        <v>18450</v>
      </c>
      <c r="G6503" t="s">
        <v>501</v>
      </c>
      <c r="H6503" t="s">
        <v>143</v>
      </c>
      <c r="I6503" t="s">
        <v>135</v>
      </c>
      <c r="J6503" t="s">
        <v>136</v>
      </c>
      <c r="K6503" t="s">
        <v>137</v>
      </c>
      <c r="L6503" t="s">
        <v>18451</v>
      </c>
      <c r="M6503" t="s">
        <v>18452</v>
      </c>
      <c r="N6503">
        <v>2.9505555550000002</v>
      </c>
      <c r="O6503">
        <v>0</v>
      </c>
      <c r="P6503">
        <v>1</v>
      </c>
      <c r="Q6503">
        <v>0</v>
      </c>
      <c r="R6503">
        <v>0</v>
      </c>
      <c r="S6503">
        <v>0</v>
      </c>
      <c r="T6503">
        <v>7</v>
      </c>
      <c r="U6503">
        <v>0</v>
      </c>
      <c r="V6503">
        <v>0</v>
      </c>
      <c r="W6503">
        <v>0</v>
      </c>
      <c r="X6503">
        <v>0.62286677367530452</v>
      </c>
      <c r="Y6503">
        <v>0</v>
      </c>
      <c r="Z6503">
        <v>0</v>
      </c>
      <c r="AA6503">
        <v>0</v>
      </c>
      <c r="AB6503">
        <v>25.416538780667747</v>
      </c>
      <c r="AC6503">
        <v>0</v>
      </c>
      <c r="AD6503">
        <v>0</v>
      </c>
      <c r="AE6503">
        <v>26.039405554343052</v>
      </c>
    </row>
    <row r="6504" spans="1:31" x14ac:dyDescent="0.25">
      <c r="A6504">
        <v>1884957</v>
      </c>
      <c r="B6504">
        <v>1</v>
      </c>
      <c r="C6504" t="s">
        <v>80</v>
      </c>
      <c r="D6504" t="s">
        <v>97</v>
      </c>
      <c r="E6504" t="s">
        <v>158</v>
      </c>
      <c r="F6504" t="s">
        <v>18453</v>
      </c>
      <c r="G6504" t="s">
        <v>18454</v>
      </c>
      <c r="H6504" t="s">
        <v>134</v>
      </c>
      <c r="I6504" t="s">
        <v>135</v>
      </c>
      <c r="J6504" t="s">
        <v>136</v>
      </c>
      <c r="K6504" t="s">
        <v>137</v>
      </c>
      <c r="L6504" t="s">
        <v>18455</v>
      </c>
      <c r="M6504" t="s">
        <v>18456</v>
      </c>
      <c r="N6504">
        <v>1.4</v>
      </c>
      <c r="O6504">
        <v>0</v>
      </c>
      <c r="P6504">
        <v>0</v>
      </c>
      <c r="Q6504">
        <v>0</v>
      </c>
      <c r="R6504">
        <v>0</v>
      </c>
      <c r="S6504">
        <v>1</v>
      </c>
      <c r="T6504">
        <v>0</v>
      </c>
      <c r="U6504">
        <v>0</v>
      </c>
      <c r="V6504">
        <v>0</v>
      </c>
      <c r="W6504">
        <v>0</v>
      </c>
      <c r="X6504">
        <v>0</v>
      </c>
      <c r="Y6504">
        <v>0</v>
      </c>
      <c r="Z6504">
        <v>0</v>
      </c>
      <c r="AA6504">
        <v>7.1979315103634836</v>
      </c>
      <c r="AB6504">
        <v>0</v>
      </c>
      <c r="AC6504">
        <v>0</v>
      </c>
      <c r="AD6504">
        <v>0</v>
      </c>
      <c r="AE6504">
        <v>7.1979315103634836</v>
      </c>
    </row>
    <row r="6505" spans="1:31" x14ac:dyDescent="0.25">
      <c r="A6505">
        <v>1885206</v>
      </c>
      <c r="B6505">
        <v>1</v>
      </c>
      <c r="C6505" t="s">
        <v>80</v>
      </c>
      <c r="D6505" t="s">
        <v>97</v>
      </c>
      <c r="E6505" t="s">
        <v>140</v>
      </c>
      <c r="F6505" t="s">
        <v>10846</v>
      </c>
      <c r="G6505" t="s">
        <v>163</v>
      </c>
      <c r="H6505" t="s">
        <v>143</v>
      </c>
      <c r="I6505" t="s">
        <v>135</v>
      </c>
      <c r="J6505" t="s">
        <v>136</v>
      </c>
      <c r="K6505" t="s">
        <v>137</v>
      </c>
      <c r="L6505" t="s">
        <v>18457</v>
      </c>
      <c r="M6505" t="s">
        <v>18458</v>
      </c>
      <c r="N6505">
        <v>2.5411111110000002</v>
      </c>
      <c r="O6505">
        <v>0</v>
      </c>
      <c r="P6505">
        <v>3</v>
      </c>
      <c r="Q6505">
        <v>0</v>
      </c>
      <c r="R6505">
        <v>0</v>
      </c>
      <c r="S6505">
        <v>0</v>
      </c>
      <c r="T6505">
        <v>0</v>
      </c>
      <c r="U6505">
        <v>0</v>
      </c>
      <c r="V6505">
        <v>0</v>
      </c>
      <c r="W6505">
        <v>0</v>
      </c>
      <c r="X6505">
        <v>1.6389979058456874</v>
      </c>
      <c r="Y6505">
        <v>0</v>
      </c>
      <c r="Z6505">
        <v>0</v>
      </c>
      <c r="AA6505">
        <v>0</v>
      </c>
      <c r="AB6505">
        <v>0</v>
      </c>
      <c r="AC6505">
        <v>0</v>
      </c>
      <c r="AD6505">
        <v>0</v>
      </c>
      <c r="AE6505">
        <v>1.6389979058456874</v>
      </c>
    </row>
    <row r="6506" spans="1:31" x14ac:dyDescent="0.25">
      <c r="A6506">
        <v>1885555</v>
      </c>
      <c r="B6506">
        <v>1</v>
      </c>
      <c r="C6506" t="s">
        <v>81</v>
      </c>
      <c r="D6506" t="s">
        <v>118</v>
      </c>
      <c r="E6506" t="s">
        <v>146</v>
      </c>
      <c r="F6506" t="s">
        <v>18459</v>
      </c>
      <c r="G6506" t="s">
        <v>148</v>
      </c>
      <c r="H6506" t="s">
        <v>143</v>
      </c>
      <c r="I6506" t="s">
        <v>135</v>
      </c>
      <c r="J6506" t="s">
        <v>136</v>
      </c>
      <c r="K6506" t="s">
        <v>137</v>
      </c>
      <c r="L6506" t="s">
        <v>18460</v>
      </c>
      <c r="M6506" t="s">
        <v>18461</v>
      </c>
      <c r="N6506">
        <v>0.841388888</v>
      </c>
      <c r="O6506">
        <v>0</v>
      </c>
      <c r="P6506">
        <v>155</v>
      </c>
      <c r="Q6506">
        <v>0</v>
      </c>
      <c r="R6506">
        <v>0</v>
      </c>
      <c r="S6506">
        <v>0</v>
      </c>
      <c r="T6506">
        <v>4</v>
      </c>
      <c r="U6506">
        <v>0</v>
      </c>
      <c r="V6506">
        <v>0</v>
      </c>
      <c r="W6506">
        <v>0</v>
      </c>
      <c r="X6506">
        <v>27.208339907909757</v>
      </c>
      <c r="Y6506">
        <v>0</v>
      </c>
      <c r="Z6506">
        <v>0</v>
      </c>
      <c r="AA6506">
        <v>0</v>
      </c>
      <c r="AB6506">
        <v>3.0452157124258998</v>
      </c>
      <c r="AC6506">
        <v>0</v>
      </c>
      <c r="AD6506">
        <v>0</v>
      </c>
      <c r="AE6506">
        <v>30.253555620335657</v>
      </c>
    </row>
    <row r="6507" spans="1:31" x14ac:dyDescent="0.25">
      <c r="A6507">
        <v>1885598</v>
      </c>
      <c r="B6507">
        <v>1</v>
      </c>
      <c r="C6507" t="s">
        <v>80</v>
      </c>
      <c r="D6507" t="s">
        <v>100</v>
      </c>
      <c r="E6507" t="s">
        <v>140</v>
      </c>
      <c r="F6507" t="s">
        <v>18462</v>
      </c>
      <c r="G6507" t="s">
        <v>207</v>
      </c>
      <c r="H6507" t="s">
        <v>143</v>
      </c>
      <c r="I6507" t="s">
        <v>135</v>
      </c>
      <c r="J6507" t="s">
        <v>136</v>
      </c>
      <c r="K6507" t="s">
        <v>137</v>
      </c>
      <c r="L6507" t="s">
        <v>18463</v>
      </c>
      <c r="M6507" t="s">
        <v>18464</v>
      </c>
      <c r="N6507">
        <v>0.79722222200000004</v>
      </c>
      <c r="O6507">
        <v>0</v>
      </c>
      <c r="P6507">
        <v>1</v>
      </c>
      <c r="Q6507">
        <v>0</v>
      </c>
      <c r="R6507">
        <v>0</v>
      </c>
      <c r="S6507">
        <v>0</v>
      </c>
      <c r="T6507">
        <v>0</v>
      </c>
      <c r="U6507">
        <v>0</v>
      </c>
      <c r="V6507">
        <v>0</v>
      </c>
      <c r="W6507">
        <v>0</v>
      </c>
      <c r="X6507">
        <v>0</v>
      </c>
      <c r="Y6507">
        <v>0</v>
      </c>
      <c r="Z6507">
        <v>0</v>
      </c>
      <c r="AA6507">
        <v>0</v>
      </c>
      <c r="AB6507">
        <v>0</v>
      </c>
      <c r="AC6507">
        <v>0</v>
      </c>
      <c r="AD6507">
        <v>0</v>
      </c>
      <c r="AE6507">
        <v>0</v>
      </c>
    </row>
    <row r="6508" spans="1:31" x14ac:dyDescent="0.25">
      <c r="A6508">
        <v>1885160</v>
      </c>
      <c r="B6508">
        <v>1</v>
      </c>
      <c r="C6508" t="s">
        <v>80</v>
      </c>
      <c r="D6508" t="s">
        <v>83</v>
      </c>
      <c r="E6508" t="s">
        <v>140</v>
      </c>
      <c r="F6508" t="s">
        <v>18465</v>
      </c>
      <c r="G6508" t="s">
        <v>207</v>
      </c>
      <c r="H6508" t="s">
        <v>143</v>
      </c>
      <c r="I6508" t="s">
        <v>135</v>
      </c>
      <c r="J6508" t="s">
        <v>136</v>
      </c>
      <c r="K6508" t="s">
        <v>137</v>
      </c>
      <c r="L6508" t="s">
        <v>18466</v>
      </c>
      <c r="M6508" t="s">
        <v>18467</v>
      </c>
      <c r="N6508">
        <v>5.0508333329999999</v>
      </c>
      <c r="O6508">
        <v>0</v>
      </c>
      <c r="P6508">
        <v>4</v>
      </c>
      <c r="Q6508">
        <v>0</v>
      </c>
      <c r="R6508">
        <v>0</v>
      </c>
      <c r="S6508">
        <v>0</v>
      </c>
      <c r="T6508">
        <v>0</v>
      </c>
      <c r="U6508">
        <v>0</v>
      </c>
      <c r="V6508">
        <v>0</v>
      </c>
      <c r="W6508">
        <v>0</v>
      </c>
      <c r="X6508">
        <v>9.0210868851590416</v>
      </c>
      <c r="Y6508">
        <v>0</v>
      </c>
      <c r="Z6508">
        <v>0</v>
      </c>
      <c r="AA6508">
        <v>0</v>
      </c>
      <c r="AB6508">
        <v>0</v>
      </c>
      <c r="AC6508">
        <v>0</v>
      </c>
      <c r="AD6508">
        <v>0</v>
      </c>
      <c r="AE6508">
        <v>9.0210868851590416</v>
      </c>
    </row>
    <row r="6509" spans="1:31" x14ac:dyDescent="0.25">
      <c r="A6509">
        <v>1885847</v>
      </c>
      <c r="B6509">
        <v>1</v>
      </c>
      <c r="C6509" t="s">
        <v>81</v>
      </c>
      <c r="D6509" t="s">
        <v>113</v>
      </c>
      <c r="E6509" t="s">
        <v>146</v>
      </c>
      <c r="F6509" t="s">
        <v>2865</v>
      </c>
      <c r="G6509" t="s">
        <v>148</v>
      </c>
      <c r="H6509" t="s">
        <v>143</v>
      </c>
      <c r="I6509" t="s">
        <v>135</v>
      </c>
      <c r="J6509" t="s">
        <v>136</v>
      </c>
      <c r="K6509" t="s">
        <v>137</v>
      </c>
      <c r="L6509" t="s">
        <v>18468</v>
      </c>
      <c r="M6509" t="s">
        <v>18469</v>
      </c>
      <c r="N6509">
        <v>1.0024999999999999</v>
      </c>
      <c r="O6509">
        <v>0</v>
      </c>
      <c r="P6509">
        <v>132</v>
      </c>
      <c r="Q6509">
        <v>0</v>
      </c>
      <c r="R6509">
        <v>0</v>
      </c>
      <c r="S6509">
        <v>0</v>
      </c>
      <c r="T6509">
        <v>8</v>
      </c>
      <c r="U6509">
        <v>0</v>
      </c>
      <c r="V6509">
        <v>0</v>
      </c>
      <c r="W6509">
        <v>0</v>
      </c>
      <c r="X6509">
        <v>34.603423288937684</v>
      </c>
      <c r="Y6509">
        <v>0</v>
      </c>
      <c r="Z6509">
        <v>0</v>
      </c>
      <c r="AA6509">
        <v>0</v>
      </c>
      <c r="AB6509">
        <v>4.0307704480615074</v>
      </c>
      <c r="AC6509">
        <v>0</v>
      </c>
      <c r="AD6509">
        <v>0</v>
      </c>
      <c r="AE6509">
        <v>38.634193736999194</v>
      </c>
    </row>
    <row r="6510" spans="1:31" x14ac:dyDescent="0.25">
      <c r="A6510">
        <v>1885060</v>
      </c>
      <c r="B6510">
        <v>1</v>
      </c>
      <c r="C6510" t="s">
        <v>81</v>
      </c>
      <c r="D6510" t="s">
        <v>120</v>
      </c>
      <c r="E6510" t="s">
        <v>131</v>
      </c>
      <c r="F6510" t="s">
        <v>1047</v>
      </c>
      <c r="G6510" t="s">
        <v>133</v>
      </c>
      <c r="H6510" t="s">
        <v>134</v>
      </c>
      <c r="I6510" t="s">
        <v>135</v>
      </c>
      <c r="J6510" t="s">
        <v>136</v>
      </c>
      <c r="K6510" t="s">
        <v>137</v>
      </c>
      <c r="L6510" t="s">
        <v>18470</v>
      </c>
      <c r="M6510" t="s">
        <v>18471</v>
      </c>
      <c r="N6510">
        <v>0.90777777699999995</v>
      </c>
      <c r="O6510">
        <v>0</v>
      </c>
      <c r="P6510">
        <v>71</v>
      </c>
      <c r="Q6510">
        <v>54</v>
      </c>
      <c r="R6510">
        <v>9</v>
      </c>
      <c r="S6510">
        <v>11</v>
      </c>
      <c r="T6510">
        <v>3</v>
      </c>
      <c r="U6510">
        <v>0</v>
      </c>
      <c r="V6510">
        <v>0</v>
      </c>
      <c r="W6510">
        <v>0</v>
      </c>
      <c r="X6510">
        <v>17.731077209973886</v>
      </c>
      <c r="Y6510">
        <v>192.11182412175148</v>
      </c>
      <c r="Z6510">
        <v>33.595241591915006</v>
      </c>
      <c r="AA6510">
        <v>27.528023205690602</v>
      </c>
      <c r="AB6510">
        <v>0.43411880743586451</v>
      </c>
      <c r="AC6510">
        <v>0</v>
      </c>
      <c r="AD6510">
        <v>0</v>
      </c>
      <c r="AE6510">
        <v>271.40028493676687</v>
      </c>
    </row>
    <row r="6511" spans="1:31" x14ac:dyDescent="0.25">
      <c r="A6511">
        <v>1885790</v>
      </c>
      <c r="B6511">
        <v>1</v>
      </c>
      <c r="C6511" t="s">
        <v>81</v>
      </c>
      <c r="D6511" t="s">
        <v>127</v>
      </c>
      <c r="E6511" t="s">
        <v>131</v>
      </c>
      <c r="F6511" t="s">
        <v>18472</v>
      </c>
      <c r="G6511" t="s">
        <v>133</v>
      </c>
      <c r="H6511" t="s">
        <v>134</v>
      </c>
      <c r="I6511" t="s">
        <v>135</v>
      </c>
      <c r="J6511" t="s">
        <v>136</v>
      </c>
      <c r="K6511" t="s">
        <v>137</v>
      </c>
      <c r="L6511" t="s">
        <v>18473</v>
      </c>
      <c r="M6511" t="s">
        <v>18474</v>
      </c>
      <c r="N6511">
        <v>0.81333333299999999</v>
      </c>
      <c r="O6511">
        <v>6</v>
      </c>
      <c r="P6511">
        <v>1334</v>
      </c>
      <c r="Q6511">
        <v>257</v>
      </c>
      <c r="R6511">
        <v>145</v>
      </c>
      <c r="S6511">
        <v>17</v>
      </c>
      <c r="T6511">
        <v>121</v>
      </c>
      <c r="U6511">
        <v>0</v>
      </c>
      <c r="V6511">
        <v>0</v>
      </c>
      <c r="W6511">
        <v>2.7695000195894002</v>
      </c>
      <c r="X6511">
        <v>247.09691041935812</v>
      </c>
      <c r="Y6511">
        <v>389.81536090748887</v>
      </c>
      <c r="Z6511">
        <v>128.22170591111473</v>
      </c>
      <c r="AA6511">
        <v>55.158236493867776</v>
      </c>
      <c r="AB6511">
        <v>47.79676886107039</v>
      </c>
      <c r="AC6511">
        <v>0</v>
      </c>
      <c r="AD6511">
        <v>0</v>
      </c>
      <c r="AE6511">
        <v>870.85848261248918</v>
      </c>
    </row>
    <row r="6512" spans="1:31" x14ac:dyDescent="0.25">
      <c r="A6512">
        <v>1885741</v>
      </c>
      <c r="B6512">
        <v>1</v>
      </c>
      <c r="C6512" t="s">
        <v>81</v>
      </c>
      <c r="D6512" t="s">
        <v>112</v>
      </c>
      <c r="E6512" t="s">
        <v>146</v>
      </c>
      <c r="F6512" t="s">
        <v>18475</v>
      </c>
      <c r="G6512" t="s">
        <v>148</v>
      </c>
      <c r="H6512" t="s">
        <v>143</v>
      </c>
      <c r="I6512" t="s">
        <v>135</v>
      </c>
      <c r="J6512" t="s">
        <v>136</v>
      </c>
      <c r="K6512" t="s">
        <v>137</v>
      </c>
      <c r="L6512" t="s">
        <v>18476</v>
      </c>
      <c r="M6512" t="s">
        <v>18477</v>
      </c>
      <c r="N6512">
        <v>1.9711111109999999</v>
      </c>
      <c r="O6512">
        <v>0</v>
      </c>
      <c r="P6512">
        <v>58</v>
      </c>
      <c r="Q6512">
        <v>0</v>
      </c>
      <c r="R6512">
        <v>14</v>
      </c>
      <c r="S6512">
        <v>0</v>
      </c>
      <c r="T6512">
        <v>8</v>
      </c>
      <c r="U6512">
        <v>0</v>
      </c>
      <c r="V6512">
        <v>0</v>
      </c>
      <c r="W6512">
        <v>0</v>
      </c>
      <c r="X6512">
        <v>24.753466665225904</v>
      </c>
      <c r="Y6512">
        <v>0</v>
      </c>
      <c r="Z6512">
        <v>4.6855071408057976</v>
      </c>
      <c r="AA6512">
        <v>0</v>
      </c>
      <c r="AB6512">
        <v>6.6835054013564088</v>
      </c>
      <c r="AC6512">
        <v>0</v>
      </c>
      <c r="AD6512">
        <v>0</v>
      </c>
      <c r="AE6512">
        <v>36.12247920738811</v>
      </c>
    </row>
    <row r="6513" spans="1:31" x14ac:dyDescent="0.25">
      <c r="A6513">
        <v>1885200</v>
      </c>
      <c r="B6513">
        <v>1</v>
      </c>
      <c r="C6513" t="s">
        <v>80</v>
      </c>
      <c r="D6513" t="s">
        <v>96</v>
      </c>
      <c r="E6513" t="s">
        <v>146</v>
      </c>
      <c r="F6513" t="s">
        <v>18478</v>
      </c>
      <c r="G6513" t="s">
        <v>469</v>
      </c>
      <c r="H6513" t="s">
        <v>143</v>
      </c>
      <c r="I6513" t="s">
        <v>135</v>
      </c>
      <c r="J6513" t="s">
        <v>136</v>
      </c>
      <c r="K6513" t="s">
        <v>137</v>
      </c>
      <c r="L6513" t="s">
        <v>18479</v>
      </c>
      <c r="M6513" t="s">
        <v>18480</v>
      </c>
      <c r="N6513">
        <v>1.845277777</v>
      </c>
      <c r="O6513">
        <v>0</v>
      </c>
      <c r="P6513">
        <v>25</v>
      </c>
      <c r="Q6513">
        <v>0</v>
      </c>
      <c r="R6513">
        <v>0</v>
      </c>
      <c r="S6513">
        <v>0</v>
      </c>
      <c r="T6513">
        <v>1</v>
      </c>
      <c r="U6513">
        <v>0</v>
      </c>
      <c r="V6513">
        <v>0</v>
      </c>
      <c r="W6513">
        <v>0</v>
      </c>
      <c r="X6513">
        <v>44.039958892444027</v>
      </c>
      <c r="Y6513">
        <v>0</v>
      </c>
      <c r="Z6513">
        <v>0</v>
      </c>
      <c r="AA6513">
        <v>0</v>
      </c>
      <c r="AB6513">
        <v>8.03784241711028</v>
      </c>
      <c r="AC6513">
        <v>0</v>
      </c>
      <c r="AD6513">
        <v>0</v>
      </c>
      <c r="AE6513">
        <v>52.077801309554303</v>
      </c>
    </row>
    <row r="6514" spans="1:31" x14ac:dyDescent="0.25">
      <c r="A6514">
        <v>1885123</v>
      </c>
      <c r="B6514">
        <v>1</v>
      </c>
      <c r="C6514" t="s">
        <v>80</v>
      </c>
      <c r="D6514" t="s">
        <v>106</v>
      </c>
      <c r="E6514" t="s">
        <v>210</v>
      </c>
      <c r="F6514" t="s">
        <v>18481</v>
      </c>
      <c r="G6514" t="s">
        <v>133</v>
      </c>
      <c r="H6514" t="s">
        <v>134</v>
      </c>
      <c r="I6514" t="s">
        <v>135</v>
      </c>
      <c r="J6514" t="s">
        <v>136</v>
      </c>
      <c r="K6514" t="s">
        <v>137</v>
      </c>
      <c r="L6514" t="s">
        <v>18482</v>
      </c>
      <c r="M6514" t="s">
        <v>18483</v>
      </c>
      <c r="N6514">
        <v>0.57777777699999999</v>
      </c>
      <c r="O6514">
        <v>1</v>
      </c>
      <c r="P6514">
        <v>34</v>
      </c>
      <c r="Q6514">
        <v>18</v>
      </c>
      <c r="R6514">
        <v>39</v>
      </c>
      <c r="S6514">
        <v>12</v>
      </c>
      <c r="T6514">
        <v>26</v>
      </c>
      <c r="U6514">
        <v>6</v>
      </c>
      <c r="V6514">
        <v>0</v>
      </c>
      <c r="W6514">
        <v>0.13708893656718166</v>
      </c>
      <c r="X6514">
        <v>8.2978281771655098</v>
      </c>
      <c r="Y6514">
        <v>149.08840001498547</v>
      </c>
      <c r="Z6514">
        <v>69.110304127730885</v>
      </c>
      <c r="AA6514">
        <v>38.121330077109697</v>
      </c>
      <c r="AB6514">
        <v>41.86260744354</v>
      </c>
      <c r="AC6514">
        <v>55.629132241015341</v>
      </c>
      <c r="AD6514">
        <v>0</v>
      </c>
      <c r="AE6514">
        <v>362.24669101811406</v>
      </c>
    </row>
    <row r="6515" spans="1:31" x14ac:dyDescent="0.25">
      <c r="A6515">
        <v>1885223</v>
      </c>
      <c r="B6515">
        <v>1</v>
      </c>
      <c r="C6515" t="s">
        <v>80</v>
      </c>
      <c r="D6515" t="s">
        <v>90</v>
      </c>
      <c r="E6515" t="s">
        <v>146</v>
      </c>
      <c r="F6515" t="s">
        <v>1602</v>
      </c>
      <c r="G6515" t="s">
        <v>148</v>
      </c>
      <c r="H6515" t="s">
        <v>143</v>
      </c>
      <c r="I6515" t="s">
        <v>135</v>
      </c>
      <c r="J6515" t="s">
        <v>136</v>
      </c>
      <c r="K6515" t="s">
        <v>137</v>
      </c>
      <c r="L6515" t="s">
        <v>18484</v>
      </c>
      <c r="M6515" t="s">
        <v>18485</v>
      </c>
      <c r="N6515">
        <v>1.139444444</v>
      </c>
      <c r="O6515">
        <v>0</v>
      </c>
      <c r="P6515">
        <v>47</v>
      </c>
      <c r="Q6515">
        <v>0</v>
      </c>
      <c r="R6515">
        <v>0</v>
      </c>
      <c r="S6515">
        <v>0</v>
      </c>
      <c r="T6515">
        <v>53</v>
      </c>
      <c r="U6515">
        <v>0</v>
      </c>
      <c r="V6515">
        <v>0</v>
      </c>
      <c r="W6515">
        <v>0</v>
      </c>
      <c r="X6515">
        <v>16.663683183611386</v>
      </c>
      <c r="Y6515">
        <v>0</v>
      </c>
      <c r="Z6515">
        <v>0</v>
      </c>
      <c r="AA6515">
        <v>0</v>
      </c>
      <c r="AB6515">
        <v>38.726743073667933</v>
      </c>
      <c r="AC6515">
        <v>0</v>
      </c>
      <c r="AD6515">
        <v>0</v>
      </c>
      <c r="AE6515">
        <v>55.390426257279316</v>
      </c>
    </row>
    <row r="6516" spans="1:31" x14ac:dyDescent="0.25">
      <c r="A6516">
        <v>1885243</v>
      </c>
      <c r="B6516">
        <v>1</v>
      </c>
      <c r="C6516" t="s">
        <v>80</v>
      </c>
      <c r="D6516" t="s">
        <v>92</v>
      </c>
      <c r="E6516" t="s">
        <v>146</v>
      </c>
      <c r="F6516" t="s">
        <v>18486</v>
      </c>
      <c r="G6516" t="s">
        <v>148</v>
      </c>
      <c r="H6516" t="s">
        <v>143</v>
      </c>
      <c r="I6516" t="s">
        <v>135</v>
      </c>
      <c r="J6516" t="s">
        <v>136</v>
      </c>
      <c r="K6516" t="s">
        <v>137</v>
      </c>
      <c r="L6516" t="s">
        <v>18487</v>
      </c>
      <c r="M6516" t="s">
        <v>18488</v>
      </c>
      <c r="N6516">
        <v>2.1616666659999999</v>
      </c>
      <c r="O6516">
        <v>0</v>
      </c>
      <c r="P6516">
        <v>4</v>
      </c>
      <c r="Q6516">
        <v>0</v>
      </c>
      <c r="R6516">
        <v>7</v>
      </c>
      <c r="S6516">
        <v>0</v>
      </c>
      <c r="T6516">
        <v>0</v>
      </c>
      <c r="U6516">
        <v>0</v>
      </c>
      <c r="V6516">
        <v>0</v>
      </c>
      <c r="W6516">
        <v>0</v>
      </c>
      <c r="X6516">
        <v>3.5801331374478957</v>
      </c>
      <c r="Y6516">
        <v>0</v>
      </c>
      <c r="Z6516">
        <v>1.9411270887924736</v>
      </c>
      <c r="AA6516">
        <v>0</v>
      </c>
      <c r="AB6516">
        <v>0</v>
      </c>
      <c r="AC6516">
        <v>0</v>
      </c>
      <c r="AD6516">
        <v>0</v>
      </c>
      <c r="AE6516">
        <v>5.5212602262403694</v>
      </c>
    </row>
    <row r="6517" spans="1:31" x14ac:dyDescent="0.25">
      <c r="A6517">
        <v>1885535</v>
      </c>
      <c r="B6517">
        <v>1</v>
      </c>
      <c r="C6517" t="s">
        <v>80</v>
      </c>
      <c r="D6517" t="s">
        <v>95</v>
      </c>
      <c r="E6517" t="s">
        <v>210</v>
      </c>
      <c r="F6517" t="s">
        <v>14603</v>
      </c>
      <c r="G6517" t="s">
        <v>133</v>
      </c>
      <c r="H6517" t="s">
        <v>134</v>
      </c>
      <c r="I6517" t="s">
        <v>135</v>
      </c>
      <c r="J6517" t="s">
        <v>136</v>
      </c>
      <c r="K6517" t="s">
        <v>137</v>
      </c>
      <c r="L6517" t="s">
        <v>18489</v>
      </c>
      <c r="M6517" t="s">
        <v>18490</v>
      </c>
      <c r="N6517">
        <v>1.2375</v>
      </c>
      <c r="O6517">
        <v>0</v>
      </c>
      <c r="P6517">
        <v>1857</v>
      </c>
      <c r="Q6517">
        <v>0</v>
      </c>
      <c r="R6517">
        <v>1</v>
      </c>
      <c r="S6517">
        <v>1</v>
      </c>
      <c r="T6517">
        <v>145</v>
      </c>
      <c r="U6517">
        <v>0</v>
      </c>
      <c r="V6517">
        <v>2</v>
      </c>
      <c r="W6517">
        <v>0</v>
      </c>
      <c r="X6517">
        <v>609.92533072470042</v>
      </c>
      <c r="Y6517">
        <v>0</v>
      </c>
      <c r="Z6517">
        <v>3.3948248913410417</v>
      </c>
      <c r="AA6517">
        <v>0.89685373891843756</v>
      </c>
      <c r="AB6517">
        <v>181.57787522549938</v>
      </c>
      <c r="AC6517">
        <v>0</v>
      </c>
      <c r="AD6517">
        <v>9.6755815828305174</v>
      </c>
      <c r="AE6517">
        <v>805.47046616328987</v>
      </c>
    </row>
    <row r="6518" spans="1:31" x14ac:dyDescent="0.25">
      <c r="A6518">
        <v>1885037</v>
      </c>
      <c r="B6518">
        <v>1</v>
      </c>
      <c r="C6518" t="s">
        <v>80</v>
      </c>
      <c r="D6518" t="s">
        <v>100</v>
      </c>
      <c r="E6518" t="s">
        <v>210</v>
      </c>
      <c r="F6518" t="s">
        <v>1754</v>
      </c>
      <c r="G6518" t="s">
        <v>133</v>
      </c>
      <c r="H6518" t="s">
        <v>134</v>
      </c>
      <c r="I6518" t="s">
        <v>135</v>
      </c>
      <c r="J6518" t="s">
        <v>136</v>
      </c>
      <c r="K6518" t="s">
        <v>137</v>
      </c>
      <c r="L6518" t="s">
        <v>18491</v>
      </c>
      <c r="M6518" t="s">
        <v>18492</v>
      </c>
      <c r="N6518">
        <v>1.7336111110000001</v>
      </c>
      <c r="O6518">
        <v>0</v>
      </c>
      <c r="P6518">
        <v>0</v>
      </c>
      <c r="Q6518">
        <v>14</v>
      </c>
      <c r="R6518">
        <v>9</v>
      </c>
      <c r="S6518">
        <v>0</v>
      </c>
      <c r="T6518">
        <v>1</v>
      </c>
      <c r="U6518">
        <v>0</v>
      </c>
      <c r="V6518">
        <v>0</v>
      </c>
      <c r="W6518">
        <v>0</v>
      </c>
      <c r="X6518">
        <v>0</v>
      </c>
      <c r="Y6518">
        <v>231.32180414112526</v>
      </c>
      <c r="Z6518">
        <v>67.858315846175628</v>
      </c>
      <c r="AA6518">
        <v>0</v>
      </c>
      <c r="AB6518">
        <v>0.24871244751337584</v>
      </c>
      <c r="AC6518">
        <v>0</v>
      </c>
      <c r="AD6518">
        <v>0</v>
      </c>
      <c r="AE6518">
        <v>299.42883243481424</v>
      </c>
    </row>
    <row r="6519" spans="1:31" x14ac:dyDescent="0.25">
      <c r="A6519">
        <v>1885180</v>
      </c>
      <c r="B6519">
        <v>1</v>
      </c>
      <c r="C6519" t="s">
        <v>81</v>
      </c>
      <c r="D6519" t="s">
        <v>113</v>
      </c>
      <c r="E6519" t="s">
        <v>169</v>
      </c>
      <c r="F6519" t="s">
        <v>18493</v>
      </c>
      <c r="G6519" t="s">
        <v>183</v>
      </c>
      <c r="H6519" t="s">
        <v>143</v>
      </c>
      <c r="I6519" t="s">
        <v>135</v>
      </c>
      <c r="J6519" t="s">
        <v>136</v>
      </c>
      <c r="K6519" t="s">
        <v>137</v>
      </c>
      <c r="L6519" t="s">
        <v>18494</v>
      </c>
      <c r="M6519" t="s">
        <v>18495</v>
      </c>
      <c r="N6519">
        <v>3.5</v>
      </c>
      <c r="O6519">
        <v>0</v>
      </c>
      <c r="P6519">
        <v>0</v>
      </c>
      <c r="Q6519">
        <v>0</v>
      </c>
      <c r="R6519">
        <v>12</v>
      </c>
      <c r="S6519">
        <v>0</v>
      </c>
      <c r="T6519">
        <v>0</v>
      </c>
      <c r="U6519">
        <v>0</v>
      </c>
      <c r="V6519">
        <v>0</v>
      </c>
      <c r="W6519">
        <v>0</v>
      </c>
      <c r="X6519">
        <v>0</v>
      </c>
      <c r="Y6519">
        <v>0</v>
      </c>
      <c r="Z6519">
        <v>94.85148848374854</v>
      </c>
      <c r="AA6519">
        <v>0</v>
      </c>
      <c r="AB6519">
        <v>0</v>
      </c>
      <c r="AC6519">
        <v>0</v>
      </c>
      <c r="AD6519">
        <v>0</v>
      </c>
      <c r="AE6519">
        <v>94.85148848374854</v>
      </c>
    </row>
    <row r="6520" spans="1:31" x14ac:dyDescent="0.25">
      <c r="A6520">
        <v>1885621</v>
      </c>
      <c r="B6520">
        <v>1</v>
      </c>
      <c r="C6520" t="s">
        <v>80</v>
      </c>
      <c r="D6520" t="s">
        <v>90</v>
      </c>
      <c r="E6520" t="s">
        <v>140</v>
      </c>
      <c r="F6520" t="s">
        <v>18496</v>
      </c>
      <c r="G6520" t="s">
        <v>212</v>
      </c>
      <c r="H6520" t="s">
        <v>143</v>
      </c>
      <c r="I6520" t="s">
        <v>135</v>
      </c>
      <c r="J6520" t="s">
        <v>136</v>
      </c>
      <c r="K6520" t="s">
        <v>137</v>
      </c>
      <c r="L6520" t="s">
        <v>18497</v>
      </c>
      <c r="M6520" t="s">
        <v>18498</v>
      </c>
      <c r="N6520">
        <v>1.778888888</v>
      </c>
      <c r="O6520">
        <v>0</v>
      </c>
      <c r="P6520">
        <v>11</v>
      </c>
      <c r="Q6520">
        <v>0</v>
      </c>
      <c r="R6520">
        <v>0</v>
      </c>
      <c r="S6520">
        <v>0</v>
      </c>
      <c r="T6520">
        <v>0</v>
      </c>
      <c r="U6520">
        <v>0</v>
      </c>
      <c r="V6520">
        <v>0</v>
      </c>
      <c r="W6520">
        <v>0</v>
      </c>
      <c r="X6520">
        <v>7.5634291111603993</v>
      </c>
      <c r="Y6520">
        <v>0</v>
      </c>
      <c r="Z6520">
        <v>0</v>
      </c>
      <c r="AA6520">
        <v>0</v>
      </c>
      <c r="AB6520">
        <v>0</v>
      </c>
      <c r="AC6520">
        <v>0</v>
      </c>
      <c r="AD6520">
        <v>0</v>
      </c>
      <c r="AE6520">
        <v>7.5634291111603993</v>
      </c>
    </row>
    <row r="6521" spans="1:31" x14ac:dyDescent="0.25">
      <c r="A6521">
        <v>1885727</v>
      </c>
      <c r="B6521">
        <v>1</v>
      </c>
      <c r="C6521" t="s">
        <v>80</v>
      </c>
      <c r="D6521" t="s">
        <v>96</v>
      </c>
      <c r="E6521" t="s">
        <v>140</v>
      </c>
      <c r="F6521" t="s">
        <v>18499</v>
      </c>
      <c r="G6521" t="s">
        <v>207</v>
      </c>
      <c r="H6521" t="s">
        <v>143</v>
      </c>
      <c r="I6521" t="s">
        <v>135</v>
      </c>
      <c r="J6521" t="s">
        <v>136</v>
      </c>
      <c r="K6521" t="s">
        <v>137</v>
      </c>
      <c r="L6521" t="s">
        <v>18500</v>
      </c>
      <c r="M6521" t="s">
        <v>18501</v>
      </c>
      <c r="N6521">
        <v>1.4711111109999999</v>
      </c>
      <c r="O6521">
        <v>0</v>
      </c>
      <c r="P6521">
        <v>1</v>
      </c>
      <c r="Q6521">
        <v>0</v>
      </c>
      <c r="R6521">
        <v>0</v>
      </c>
      <c r="S6521">
        <v>0</v>
      </c>
      <c r="T6521">
        <v>0</v>
      </c>
      <c r="U6521">
        <v>0</v>
      </c>
      <c r="V6521">
        <v>0</v>
      </c>
      <c r="W6521">
        <v>0</v>
      </c>
      <c r="X6521">
        <v>0.67348408213181055</v>
      </c>
      <c r="Y6521">
        <v>0</v>
      </c>
      <c r="Z6521">
        <v>0</v>
      </c>
      <c r="AA6521">
        <v>0</v>
      </c>
      <c r="AB6521">
        <v>0</v>
      </c>
      <c r="AC6521">
        <v>0</v>
      </c>
      <c r="AD6521">
        <v>0</v>
      </c>
      <c r="AE6521">
        <v>0.67348408213181055</v>
      </c>
    </row>
    <row r="6522" spans="1:31" x14ac:dyDescent="0.25">
      <c r="A6522">
        <v>1885578</v>
      </c>
      <c r="B6522">
        <v>1</v>
      </c>
      <c r="C6522" t="s">
        <v>81</v>
      </c>
      <c r="D6522" t="s">
        <v>112</v>
      </c>
      <c r="E6522" t="s">
        <v>146</v>
      </c>
      <c r="F6522" t="s">
        <v>18502</v>
      </c>
      <c r="G6522" t="s">
        <v>148</v>
      </c>
      <c r="H6522" t="s">
        <v>143</v>
      </c>
      <c r="I6522" t="s">
        <v>135</v>
      </c>
      <c r="J6522" t="s">
        <v>136</v>
      </c>
      <c r="K6522" t="s">
        <v>137</v>
      </c>
      <c r="L6522" t="s">
        <v>18503</v>
      </c>
      <c r="M6522" t="s">
        <v>18504</v>
      </c>
      <c r="N6522">
        <v>1.269722222</v>
      </c>
      <c r="O6522">
        <v>0</v>
      </c>
      <c r="P6522">
        <v>418</v>
      </c>
      <c r="Q6522">
        <v>0</v>
      </c>
      <c r="R6522">
        <v>0</v>
      </c>
      <c r="S6522">
        <v>0</v>
      </c>
      <c r="T6522">
        <v>16</v>
      </c>
      <c r="U6522">
        <v>0</v>
      </c>
      <c r="V6522">
        <v>0</v>
      </c>
      <c r="W6522">
        <v>0</v>
      </c>
      <c r="X6522">
        <v>113.49955660990791</v>
      </c>
      <c r="Y6522">
        <v>0</v>
      </c>
      <c r="Z6522">
        <v>0</v>
      </c>
      <c r="AA6522">
        <v>0</v>
      </c>
      <c r="AB6522">
        <v>7.2259140376619886</v>
      </c>
      <c r="AC6522">
        <v>0</v>
      </c>
      <c r="AD6522">
        <v>0</v>
      </c>
      <c r="AE6522">
        <v>120.72547064756991</v>
      </c>
    </row>
    <row r="6523" spans="1:31" x14ac:dyDescent="0.25">
      <c r="A6523">
        <v>1885329</v>
      </c>
      <c r="B6523">
        <v>1</v>
      </c>
      <c r="C6523" t="s">
        <v>80</v>
      </c>
      <c r="D6523" t="s">
        <v>97</v>
      </c>
      <c r="E6523" t="s">
        <v>229</v>
      </c>
      <c r="F6523" t="s">
        <v>18505</v>
      </c>
      <c r="G6523" t="s">
        <v>2221</v>
      </c>
      <c r="H6523" t="s">
        <v>134</v>
      </c>
      <c r="I6523" t="s">
        <v>135</v>
      </c>
      <c r="J6523" t="s">
        <v>136</v>
      </c>
      <c r="K6523" t="s">
        <v>137</v>
      </c>
      <c r="L6523" t="s">
        <v>18506</v>
      </c>
      <c r="M6523" t="s">
        <v>18507</v>
      </c>
      <c r="N6523">
        <v>5.7166666660000001</v>
      </c>
      <c r="O6523">
        <v>0</v>
      </c>
      <c r="P6523">
        <v>0</v>
      </c>
      <c r="Q6523">
        <v>0</v>
      </c>
      <c r="R6523">
        <v>0</v>
      </c>
      <c r="S6523">
        <v>7</v>
      </c>
      <c r="T6523">
        <v>0</v>
      </c>
      <c r="U6523">
        <v>0</v>
      </c>
      <c r="V6523">
        <v>0</v>
      </c>
      <c r="W6523">
        <v>0</v>
      </c>
      <c r="X6523">
        <v>0</v>
      </c>
      <c r="Y6523">
        <v>0</v>
      </c>
      <c r="Z6523">
        <v>0</v>
      </c>
      <c r="AA6523">
        <v>1353.7907580218141</v>
      </c>
      <c r="AB6523">
        <v>0</v>
      </c>
      <c r="AC6523">
        <v>0</v>
      </c>
      <c r="AD6523">
        <v>0</v>
      </c>
      <c r="AE6523">
        <v>1353.7907580218141</v>
      </c>
    </row>
    <row r="6524" spans="1:31" x14ac:dyDescent="0.25">
      <c r="A6524">
        <v>1885850</v>
      </c>
      <c r="B6524">
        <v>1</v>
      </c>
      <c r="C6524" t="s">
        <v>81</v>
      </c>
      <c r="D6524" t="s">
        <v>126</v>
      </c>
      <c r="E6524" t="s">
        <v>146</v>
      </c>
      <c r="F6524" t="s">
        <v>18508</v>
      </c>
      <c r="G6524" t="s">
        <v>148</v>
      </c>
      <c r="H6524" t="s">
        <v>143</v>
      </c>
      <c r="I6524" t="s">
        <v>135</v>
      </c>
      <c r="J6524" t="s">
        <v>136</v>
      </c>
      <c r="K6524" t="s">
        <v>137</v>
      </c>
      <c r="L6524" t="s">
        <v>18509</v>
      </c>
      <c r="M6524" t="s">
        <v>18510</v>
      </c>
      <c r="N6524">
        <v>1.0638888879999999</v>
      </c>
      <c r="O6524">
        <v>0</v>
      </c>
      <c r="P6524">
        <v>9</v>
      </c>
      <c r="Q6524">
        <v>0</v>
      </c>
      <c r="R6524">
        <v>0</v>
      </c>
      <c r="S6524">
        <v>0</v>
      </c>
      <c r="T6524">
        <v>1</v>
      </c>
      <c r="U6524">
        <v>0</v>
      </c>
      <c r="V6524">
        <v>0</v>
      </c>
      <c r="W6524">
        <v>0</v>
      </c>
      <c r="X6524">
        <v>1.4447479055249923</v>
      </c>
      <c r="Y6524">
        <v>0</v>
      </c>
      <c r="Z6524">
        <v>0</v>
      </c>
      <c r="AA6524">
        <v>0</v>
      </c>
      <c r="AB6524">
        <v>0.18007185784043944</v>
      </c>
      <c r="AC6524">
        <v>0</v>
      </c>
      <c r="AD6524">
        <v>0</v>
      </c>
      <c r="AE6524">
        <v>1.6248197633654318</v>
      </c>
    </row>
    <row r="6525" spans="1:31" x14ac:dyDescent="0.25">
      <c r="A6525">
        <v>1885186</v>
      </c>
      <c r="B6525">
        <v>1</v>
      </c>
      <c r="C6525" t="s">
        <v>81</v>
      </c>
      <c r="D6525" t="s">
        <v>120</v>
      </c>
      <c r="E6525" t="s">
        <v>140</v>
      </c>
      <c r="F6525" t="s">
        <v>18511</v>
      </c>
      <c r="G6525" t="s">
        <v>163</v>
      </c>
      <c r="H6525" t="s">
        <v>143</v>
      </c>
      <c r="I6525" t="s">
        <v>135</v>
      </c>
      <c r="J6525" t="s">
        <v>136</v>
      </c>
      <c r="K6525" t="s">
        <v>137</v>
      </c>
      <c r="L6525" t="s">
        <v>18512</v>
      </c>
      <c r="M6525" t="s">
        <v>18513</v>
      </c>
      <c r="N6525">
        <v>2.6463888880000002</v>
      </c>
      <c r="O6525">
        <v>0</v>
      </c>
      <c r="P6525">
        <v>2</v>
      </c>
      <c r="Q6525">
        <v>0</v>
      </c>
      <c r="R6525">
        <v>0</v>
      </c>
      <c r="S6525">
        <v>0</v>
      </c>
      <c r="T6525">
        <v>0</v>
      </c>
      <c r="U6525">
        <v>0</v>
      </c>
      <c r="V6525">
        <v>0</v>
      </c>
      <c r="W6525">
        <v>0</v>
      </c>
      <c r="X6525">
        <v>0.70539495984048672</v>
      </c>
      <c r="Y6525">
        <v>0</v>
      </c>
      <c r="Z6525">
        <v>0</v>
      </c>
      <c r="AA6525">
        <v>0</v>
      </c>
      <c r="AB6525">
        <v>0</v>
      </c>
      <c r="AC6525">
        <v>0</v>
      </c>
      <c r="AD6525">
        <v>0</v>
      </c>
      <c r="AE6525">
        <v>0.70539495984048672</v>
      </c>
    </row>
    <row r="6526" spans="1:31" x14ac:dyDescent="0.25">
      <c r="A6526">
        <v>1885827</v>
      </c>
      <c r="B6526">
        <v>1</v>
      </c>
      <c r="C6526" t="s">
        <v>80</v>
      </c>
      <c r="D6526" t="s">
        <v>108</v>
      </c>
      <c r="E6526" t="s">
        <v>158</v>
      </c>
      <c r="F6526" t="s">
        <v>830</v>
      </c>
      <c r="G6526" t="s">
        <v>133</v>
      </c>
      <c r="H6526" t="s">
        <v>134</v>
      </c>
      <c r="I6526" t="s">
        <v>135</v>
      </c>
      <c r="J6526" t="s">
        <v>136</v>
      </c>
      <c r="K6526" t="s">
        <v>137</v>
      </c>
      <c r="L6526" t="s">
        <v>18514</v>
      </c>
      <c r="M6526" t="s">
        <v>18515</v>
      </c>
      <c r="N6526">
        <v>2.006388888</v>
      </c>
      <c r="O6526">
        <v>0</v>
      </c>
      <c r="P6526">
        <v>21</v>
      </c>
      <c r="Q6526">
        <v>0</v>
      </c>
      <c r="R6526">
        <v>21</v>
      </c>
      <c r="S6526">
        <v>0</v>
      </c>
      <c r="T6526">
        <v>6</v>
      </c>
      <c r="U6526">
        <v>0</v>
      </c>
      <c r="V6526">
        <v>0</v>
      </c>
      <c r="W6526">
        <v>0</v>
      </c>
      <c r="X6526">
        <v>11.636949501438817</v>
      </c>
      <c r="Y6526">
        <v>0</v>
      </c>
      <c r="Z6526">
        <v>115.39371463185489</v>
      </c>
      <c r="AA6526">
        <v>0</v>
      </c>
      <c r="AB6526">
        <v>7.4954296211129936</v>
      </c>
      <c r="AC6526">
        <v>0</v>
      </c>
      <c r="AD6526">
        <v>0</v>
      </c>
      <c r="AE6526">
        <v>134.5260937544067</v>
      </c>
    </row>
    <row r="6527" spans="1:31" x14ac:dyDescent="0.25">
      <c r="A6527">
        <v>1885163</v>
      </c>
      <c r="B6527">
        <v>1</v>
      </c>
      <c r="C6527" t="s">
        <v>80</v>
      </c>
      <c r="D6527" t="s">
        <v>93</v>
      </c>
      <c r="E6527" t="s">
        <v>210</v>
      </c>
      <c r="F6527" t="s">
        <v>7079</v>
      </c>
      <c r="G6527" t="s">
        <v>133</v>
      </c>
      <c r="H6527" t="s">
        <v>134</v>
      </c>
      <c r="I6527" t="s">
        <v>135</v>
      </c>
      <c r="J6527" t="s">
        <v>136</v>
      </c>
      <c r="K6527" t="s">
        <v>137</v>
      </c>
      <c r="L6527" t="s">
        <v>18516</v>
      </c>
      <c r="M6527" t="s">
        <v>18517</v>
      </c>
      <c r="N6527">
        <v>0.51638888800000005</v>
      </c>
      <c r="O6527">
        <v>0</v>
      </c>
      <c r="P6527">
        <v>184</v>
      </c>
      <c r="Q6527">
        <v>37</v>
      </c>
      <c r="R6527">
        <v>256</v>
      </c>
      <c r="S6527">
        <v>2</v>
      </c>
      <c r="T6527">
        <v>104</v>
      </c>
      <c r="U6527">
        <v>0</v>
      </c>
      <c r="V6527">
        <v>0</v>
      </c>
      <c r="W6527">
        <v>0</v>
      </c>
      <c r="X6527">
        <v>45.44467818980435</v>
      </c>
      <c r="Y6527">
        <v>215.16518845238051</v>
      </c>
      <c r="Z6527">
        <v>503.00957794679249</v>
      </c>
      <c r="AA6527">
        <v>5.671930094428614</v>
      </c>
      <c r="AB6527">
        <v>157.05134844526111</v>
      </c>
      <c r="AC6527">
        <v>0</v>
      </c>
      <c r="AD6527">
        <v>0</v>
      </c>
      <c r="AE6527">
        <v>926.3427231286671</v>
      </c>
    </row>
    <row r="6528" spans="1:31" x14ac:dyDescent="0.25">
      <c r="A6528">
        <v>1885658</v>
      </c>
      <c r="B6528">
        <v>1</v>
      </c>
      <c r="C6528" t="s">
        <v>80</v>
      </c>
      <c r="D6528" t="s">
        <v>105</v>
      </c>
      <c r="E6528" t="s">
        <v>158</v>
      </c>
      <c r="F6528" t="s">
        <v>18518</v>
      </c>
      <c r="G6528" t="s">
        <v>219</v>
      </c>
      <c r="H6528" t="s">
        <v>134</v>
      </c>
      <c r="I6528" t="s">
        <v>135</v>
      </c>
      <c r="J6528" t="s">
        <v>136</v>
      </c>
      <c r="K6528" t="s">
        <v>137</v>
      </c>
      <c r="L6528" t="s">
        <v>18519</v>
      </c>
      <c r="M6528" t="s">
        <v>18520</v>
      </c>
      <c r="N6528">
        <v>1.6416666660000001</v>
      </c>
      <c r="O6528">
        <v>1</v>
      </c>
      <c r="P6528">
        <v>6</v>
      </c>
      <c r="Q6528">
        <v>1</v>
      </c>
      <c r="R6528">
        <v>2</v>
      </c>
      <c r="S6528">
        <v>6</v>
      </c>
      <c r="T6528">
        <v>7</v>
      </c>
      <c r="U6528">
        <v>1</v>
      </c>
      <c r="V6528">
        <v>0</v>
      </c>
      <c r="W6528">
        <v>16.358182081694075</v>
      </c>
      <c r="X6528">
        <v>17.917977760307298</v>
      </c>
      <c r="Y6528">
        <v>3.2183743859008471</v>
      </c>
      <c r="Z6528">
        <v>31.167840850841774</v>
      </c>
      <c r="AA6528">
        <v>88.880936860968433</v>
      </c>
      <c r="AB6528">
        <v>14.927236374659499</v>
      </c>
      <c r="AC6528">
        <v>86.516799487586411</v>
      </c>
      <c r="AD6528">
        <v>0</v>
      </c>
      <c r="AE6528">
        <v>258.98734780195832</v>
      </c>
    </row>
    <row r="6529" spans="1:31" x14ac:dyDescent="0.25">
      <c r="A6529">
        <v>1885681</v>
      </c>
      <c r="B6529">
        <v>1</v>
      </c>
      <c r="C6529" t="s">
        <v>81</v>
      </c>
      <c r="D6529" t="s">
        <v>118</v>
      </c>
      <c r="E6529" t="s">
        <v>169</v>
      </c>
      <c r="F6529" t="s">
        <v>17378</v>
      </c>
      <c r="G6529" t="s">
        <v>183</v>
      </c>
      <c r="H6529" t="s">
        <v>143</v>
      </c>
      <c r="I6529" t="s">
        <v>135</v>
      </c>
      <c r="J6529" t="s">
        <v>136</v>
      </c>
      <c r="K6529" t="s">
        <v>137</v>
      </c>
      <c r="L6529" t="s">
        <v>18521</v>
      </c>
      <c r="M6529" t="s">
        <v>18522</v>
      </c>
      <c r="N6529">
        <v>1.145277777</v>
      </c>
      <c r="O6529">
        <v>0</v>
      </c>
      <c r="P6529">
        <v>360</v>
      </c>
      <c r="Q6529">
        <v>0</v>
      </c>
      <c r="R6529">
        <v>1</v>
      </c>
      <c r="S6529">
        <v>0</v>
      </c>
      <c r="T6529">
        <v>3</v>
      </c>
      <c r="U6529">
        <v>0</v>
      </c>
      <c r="V6529">
        <v>0</v>
      </c>
      <c r="W6529">
        <v>0</v>
      </c>
      <c r="X6529">
        <v>122.9412605512213</v>
      </c>
      <c r="Y6529">
        <v>0</v>
      </c>
      <c r="Z6529">
        <v>113.9039873936777</v>
      </c>
      <c r="AA6529">
        <v>0</v>
      </c>
      <c r="AB6529">
        <v>2.5259077364100291</v>
      </c>
      <c r="AC6529">
        <v>0</v>
      </c>
      <c r="AD6529">
        <v>0</v>
      </c>
      <c r="AE6529">
        <v>239.37115568130903</v>
      </c>
    </row>
    <row r="6530" spans="1:31" x14ac:dyDescent="0.25">
      <c r="A6530">
        <v>1885017</v>
      </c>
      <c r="B6530">
        <v>1</v>
      </c>
      <c r="C6530" t="s">
        <v>80</v>
      </c>
      <c r="D6530" t="s">
        <v>106</v>
      </c>
      <c r="E6530" t="s">
        <v>169</v>
      </c>
      <c r="F6530" t="s">
        <v>1771</v>
      </c>
      <c r="G6530" t="s">
        <v>142</v>
      </c>
      <c r="H6530" t="s">
        <v>143</v>
      </c>
      <c r="I6530" t="s">
        <v>135</v>
      </c>
      <c r="J6530" t="s">
        <v>136</v>
      </c>
      <c r="K6530" t="s">
        <v>137</v>
      </c>
      <c r="L6530" t="s">
        <v>18523</v>
      </c>
      <c r="M6530" t="s">
        <v>18524</v>
      </c>
      <c r="N6530">
        <v>8.2455555549999993</v>
      </c>
      <c r="O6530">
        <v>0</v>
      </c>
      <c r="P6530">
        <v>547</v>
      </c>
      <c r="Q6530">
        <v>0</v>
      </c>
      <c r="R6530">
        <v>1</v>
      </c>
      <c r="S6530">
        <v>0</v>
      </c>
      <c r="T6530">
        <v>35</v>
      </c>
      <c r="U6530">
        <v>0</v>
      </c>
      <c r="V6530">
        <v>0</v>
      </c>
      <c r="W6530">
        <v>0</v>
      </c>
      <c r="X6530">
        <v>997.22655309381696</v>
      </c>
      <c r="Y6530">
        <v>0</v>
      </c>
      <c r="Z6530">
        <v>0.48976910834717868</v>
      </c>
      <c r="AA6530">
        <v>0</v>
      </c>
      <c r="AB6530">
        <v>261.2397878734497</v>
      </c>
      <c r="AC6530">
        <v>0</v>
      </c>
      <c r="AD6530">
        <v>0</v>
      </c>
      <c r="AE6530">
        <v>1258.9561100756139</v>
      </c>
    </row>
    <row r="6531" spans="1:31" x14ac:dyDescent="0.25">
      <c r="A6531">
        <v>1885664</v>
      </c>
      <c r="B6531">
        <v>1</v>
      </c>
      <c r="C6531" t="s">
        <v>80</v>
      </c>
      <c r="D6531" t="s">
        <v>96</v>
      </c>
      <c r="E6531" t="s">
        <v>210</v>
      </c>
      <c r="F6531" t="s">
        <v>726</v>
      </c>
      <c r="G6531" t="s">
        <v>219</v>
      </c>
      <c r="H6531" t="s">
        <v>134</v>
      </c>
      <c r="I6531" t="s">
        <v>135</v>
      </c>
      <c r="J6531" t="s">
        <v>136</v>
      </c>
      <c r="K6531" t="s">
        <v>137</v>
      </c>
      <c r="L6531" t="s">
        <v>18525</v>
      </c>
      <c r="M6531" t="s">
        <v>18526</v>
      </c>
      <c r="N6531">
        <v>0.51194444400000005</v>
      </c>
      <c r="O6531">
        <v>6</v>
      </c>
      <c r="P6531">
        <v>52</v>
      </c>
      <c r="Q6531">
        <v>0</v>
      </c>
      <c r="R6531">
        <v>0</v>
      </c>
      <c r="S6531">
        <v>10</v>
      </c>
      <c r="T6531">
        <v>1</v>
      </c>
      <c r="U6531">
        <v>0</v>
      </c>
      <c r="V6531">
        <v>0</v>
      </c>
      <c r="W6531">
        <v>58.054029567544795</v>
      </c>
      <c r="X6531">
        <v>7.2988767363502589</v>
      </c>
      <c r="Y6531">
        <v>0</v>
      </c>
      <c r="Z6531">
        <v>0</v>
      </c>
      <c r="AA6531">
        <v>47.632045139524045</v>
      </c>
      <c r="AB6531">
        <v>2.6188393071163333E-2</v>
      </c>
      <c r="AC6531">
        <v>0</v>
      </c>
      <c r="AD6531">
        <v>0</v>
      </c>
      <c r="AE6531">
        <v>113.01113983649027</v>
      </c>
    </row>
    <row r="6532" spans="1:31" x14ac:dyDescent="0.25">
      <c r="A6532">
        <v>1885203</v>
      </c>
      <c r="B6532">
        <v>1</v>
      </c>
      <c r="C6532" t="s">
        <v>80</v>
      </c>
      <c r="D6532" t="s">
        <v>84</v>
      </c>
      <c r="E6532" t="s">
        <v>146</v>
      </c>
      <c r="F6532" t="s">
        <v>18527</v>
      </c>
      <c r="G6532" t="s">
        <v>564</v>
      </c>
      <c r="H6532" t="s">
        <v>143</v>
      </c>
      <c r="I6532" t="s">
        <v>135</v>
      </c>
      <c r="J6532" t="s">
        <v>136</v>
      </c>
      <c r="K6532" t="s">
        <v>137</v>
      </c>
      <c r="L6532" t="s">
        <v>18528</v>
      </c>
      <c r="M6532" t="s">
        <v>18529</v>
      </c>
      <c r="N6532">
        <v>5.6658333330000001</v>
      </c>
      <c r="O6532">
        <v>0</v>
      </c>
      <c r="P6532">
        <v>203</v>
      </c>
      <c r="Q6532">
        <v>0</v>
      </c>
      <c r="R6532">
        <v>0</v>
      </c>
      <c r="S6532">
        <v>0</v>
      </c>
      <c r="T6532">
        <v>9</v>
      </c>
      <c r="U6532">
        <v>0</v>
      </c>
      <c r="V6532">
        <v>0</v>
      </c>
      <c r="W6532">
        <v>0</v>
      </c>
      <c r="X6532">
        <v>326.75360600793033</v>
      </c>
      <c r="Y6532">
        <v>0</v>
      </c>
      <c r="Z6532">
        <v>0</v>
      </c>
      <c r="AA6532">
        <v>0</v>
      </c>
      <c r="AB6532">
        <v>190.04834610181706</v>
      </c>
      <c r="AC6532">
        <v>0</v>
      </c>
      <c r="AD6532">
        <v>0</v>
      </c>
      <c r="AE6532">
        <v>516.80195210974739</v>
      </c>
    </row>
    <row r="6533" spans="1:31" x14ac:dyDescent="0.25">
      <c r="A6533">
        <v>1885512</v>
      </c>
      <c r="B6533">
        <v>1</v>
      </c>
      <c r="C6533" t="s">
        <v>81</v>
      </c>
      <c r="D6533" t="s">
        <v>123</v>
      </c>
      <c r="E6533" t="s">
        <v>146</v>
      </c>
      <c r="F6533" t="s">
        <v>2209</v>
      </c>
      <c r="G6533" t="s">
        <v>148</v>
      </c>
      <c r="H6533" t="s">
        <v>143</v>
      </c>
      <c r="I6533" t="s">
        <v>135</v>
      </c>
      <c r="J6533" t="s">
        <v>136</v>
      </c>
      <c r="K6533" t="s">
        <v>137</v>
      </c>
      <c r="L6533" t="s">
        <v>18530</v>
      </c>
      <c r="M6533" t="s">
        <v>18531</v>
      </c>
      <c r="N6533">
        <v>1.375</v>
      </c>
      <c r="O6533">
        <v>0</v>
      </c>
      <c r="P6533">
        <v>467</v>
      </c>
      <c r="Q6533">
        <v>0</v>
      </c>
      <c r="R6533">
        <v>0</v>
      </c>
      <c r="S6533">
        <v>0</v>
      </c>
      <c r="T6533">
        <v>26</v>
      </c>
      <c r="U6533">
        <v>0</v>
      </c>
      <c r="V6533">
        <v>0</v>
      </c>
      <c r="W6533">
        <v>0</v>
      </c>
      <c r="X6533">
        <v>163.5743169855877</v>
      </c>
      <c r="Y6533">
        <v>0</v>
      </c>
      <c r="Z6533">
        <v>0</v>
      </c>
      <c r="AA6533">
        <v>0</v>
      </c>
      <c r="AB6533">
        <v>27.774901034799299</v>
      </c>
      <c r="AC6533">
        <v>0</v>
      </c>
      <c r="AD6533">
        <v>0</v>
      </c>
      <c r="AE6533">
        <v>191.34921802038701</v>
      </c>
    </row>
    <row r="6534" spans="1:31" x14ac:dyDescent="0.25">
      <c r="A6534">
        <v>1885704</v>
      </c>
      <c r="B6534">
        <v>1</v>
      </c>
      <c r="C6534" t="s">
        <v>81</v>
      </c>
      <c r="D6534" t="s">
        <v>123</v>
      </c>
      <c r="E6534" t="s">
        <v>146</v>
      </c>
      <c r="F6534" t="s">
        <v>17428</v>
      </c>
      <c r="G6534" t="s">
        <v>148</v>
      </c>
      <c r="H6534" t="s">
        <v>143</v>
      </c>
      <c r="I6534" t="s">
        <v>135</v>
      </c>
      <c r="J6534" t="s">
        <v>136</v>
      </c>
      <c r="K6534" t="s">
        <v>137</v>
      </c>
      <c r="L6534" t="s">
        <v>18532</v>
      </c>
      <c r="M6534" t="s">
        <v>18533</v>
      </c>
      <c r="N6534">
        <v>3.9449999999999998</v>
      </c>
      <c r="O6534">
        <v>0</v>
      </c>
      <c r="P6534">
        <v>219</v>
      </c>
      <c r="Q6534">
        <v>0</v>
      </c>
      <c r="R6534">
        <v>0</v>
      </c>
      <c r="S6534">
        <v>0</v>
      </c>
      <c r="T6534">
        <v>13</v>
      </c>
      <c r="U6534">
        <v>0</v>
      </c>
      <c r="V6534">
        <v>0</v>
      </c>
      <c r="W6534">
        <v>0</v>
      </c>
      <c r="X6534">
        <v>199.48282781818924</v>
      </c>
      <c r="Y6534">
        <v>0</v>
      </c>
      <c r="Z6534">
        <v>0</v>
      </c>
      <c r="AA6534">
        <v>0</v>
      </c>
      <c r="AB6534">
        <v>16.620779953635616</v>
      </c>
      <c r="AC6534">
        <v>0</v>
      </c>
      <c r="AD6534">
        <v>0</v>
      </c>
      <c r="AE6534">
        <v>216.10360777182484</v>
      </c>
    </row>
    <row r="6535" spans="1:31" x14ac:dyDescent="0.25">
      <c r="A6535">
        <v>1885744</v>
      </c>
      <c r="B6535">
        <v>1</v>
      </c>
      <c r="C6535" t="s">
        <v>81</v>
      </c>
      <c r="D6535" t="s">
        <v>123</v>
      </c>
      <c r="E6535" t="s">
        <v>131</v>
      </c>
      <c r="F6535" t="s">
        <v>12313</v>
      </c>
      <c r="G6535" t="s">
        <v>133</v>
      </c>
      <c r="H6535" t="s">
        <v>134</v>
      </c>
      <c r="I6535" t="s">
        <v>135</v>
      </c>
      <c r="J6535" t="s">
        <v>136</v>
      </c>
      <c r="K6535" t="s">
        <v>137</v>
      </c>
      <c r="L6535" t="s">
        <v>18534</v>
      </c>
      <c r="M6535" t="s">
        <v>18535</v>
      </c>
      <c r="N6535">
        <v>1.5744444440000001</v>
      </c>
      <c r="O6535">
        <v>0</v>
      </c>
      <c r="P6535">
        <v>385</v>
      </c>
      <c r="Q6535">
        <v>79</v>
      </c>
      <c r="R6535">
        <v>37</v>
      </c>
      <c r="S6535">
        <v>3</v>
      </c>
      <c r="T6535">
        <v>55</v>
      </c>
      <c r="U6535">
        <v>1</v>
      </c>
      <c r="V6535">
        <v>1</v>
      </c>
      <c r="W6535">
        <v>0</v>
      </c>
      <c r="X6535">
        <v>147.32386883504873</v>
      </c>
      <c r="Y6535">
        <v>284.946641772889</v>
      </c>
      <c r="Z6535">
        <v>65.850257345480159</v>
      </c>
      <c r="AA6535">
        <v>18.08946697088928</v>
      </c>
      <c r="AB6535">
        <v>48.884235637333461</v>
      </c>
      <c r="AC6535">
        <v>54.11531848734181</v>
      </c>
      <c r="AD6535">
        <v>1.0444096257049222</v>
      </c>
      <c r="AE6535">
        <v>620.25419867468725</v>
      </c>
    </row>
    <row r="6536" spans="1:31" x14ac:dyDescent="0.25">
      <c r="A6536">
        <v>1885767</v>
      </c>
      <c r="B6536">
        <v>1</v>
      </c>
      <c r="C6536" t="s">
        <v>80</v>
      </c>
      <c r="D6536" t="s">
        <v>100</v>
      </c>
      <c r="E6536" t="s">
        <v>210</v>
      </c>
      <c r="F6536" t="s">
        <v>7913</v>
      </c>
      <c r="G6536" t="s">
        <v>133</v>
      </c>
      <c r="H6536" t="s">
        <v>134</v>
      </c>
      <c r="I6536" t="s">
        <v>135</v>
      </c>
      <c r="J6536" t="s">
        <v>136</v>
      </c>
      <c r="K6536" t="s">
        <v>137</v>
      </c>
      <c r="L6536" t="s">
        <v>18536</v>
      </c>
      <c r="M6536" t="s">
        <v>18537</v>
      </c>
      <c r="N6536">
        <v>0.86833333300000004</v>
      </c>
      <c r="O6536">
        <v>1</v>
      </c>
      <c r="P6536">
        <v>1272</v>
      </c>
      <c r="Q6536">
        <v>18</v>
      </c>
      <c r="R6536">
        <v>442</v>
      </c>
      <c r="S6536">
        <v>13</v>
      </c>
      <c r="T6536">
        <v>250</v>
      </c>
      <c r="U6536">
        <v>0</v>
      </c>
      <c r="V6536">
        <v>1</v>
      </c>
      <c r="W6536">
        <v>0.61961527956333329</v>
      </c>
      <c r="X6536">
        <v>392.34425858582921</v>
      </c>
      <c r="Y6536">
        <v>361.01695028033748</v>
      </c>
      <c r="Z6536">
        <v>446.39678237908078</v>
      </c>
      <c r="AA6536">
        <v>167.88761942431535</v>
      </c>
      <c r="AB6536">
        <v>179.32156053821086</v>
      </c>
      <c r="AC6536">
        <v>0</v>
      </c>
      <c r="AD6536">
        <v>35.189070080442647</v>
      </c>
      <c r="AE6536">
        <v>1582.7758565677796</v>
      </c>
    </row>
    <row r="6537" spans="1:31" x14ac:dyDescent="0.25">
      <c r="A6537">
        <v>1885054</v>
      </c>
      <c r="B6537">
        <v>1</v>
      </c>
      <c r="C6537" t="s">
        <v>81</v>
      </c>
      <c r="D6537" t="s">
        <v>123</v>
      </c>
      <c r="E6537" t="s">
        <v>158</v>
      </c>
      <c r="F6537" t="s">
        <v>18538</v>
      </c>
      <c r="G6537" t="s">
        <v>133</v>
      </c>
      <c r="H6537" t="s">
        <v>134</v>
      </c>
      <c r="I6537" t="s">
        <v>135</v>
      </c>
      <c r="J6537" t="s">
        <v>136</v>
      </c>
      <c r="K6537" t="s">
        <v>137</v>
      </c>
      <c r="L6537" t="s">
        <v>18539</v>
      </c>
      <c r="M6537" t="s">
        <v>18540</v>
      </c>
      <c r="N6537">
        <v>1.821388888</v>
      </c>
      <c r="O6537">
        <v>0</v>
      </c>
      <c r="P6537">
        <v>616</v>
      </c>
      <c r="Q6537">
        <v>11</v>
      </c>
      <c r="R6537">
        <v>72</v>
      </c>
      <c r="S6537">
        <v>8</v>
      </c>
      <c r="T6537">
        <v>51</v>
      </c>
      <c r="U6537">
        <v>2</v>
      </c>
      <c r="V6537">
        <v>0</v>
      </c>
      <c r="W6537">
        <v>0</v>
      </c>
      <c r="X6537">
        <v>157.57065542956175</v>
      </c>
      <c r="Y6537">
        <v>50.357501099652339</v>
      </c>
      <c r="Z6537">
        <v>126.24250650391893</v>
      </c>
      <c r="AA6537">
        <v>82.397322103594732</v>
      </c>
      <c r="AB6537">
        <v>40.403117052800155</v>
      </c>
      <c r="AC6537">
        <v>18.175926575828761</v>
      </c>
      <c r="AD6537">
        <v>0</v>
      </c>
      <c r="AE6537">
        <v>475.14702876535671</v>
      </c>
    </row>
    <row r="6538" spans="1:31" x14ac:dyDescent="0.25">
      <c r="A6538">
        <v>1885103</v>
      </c>
      <c r="B6538">
        <v>1</v>
      </c>
      <c r="C6538" t="s">
        <v>81</v>
      </c>
      <c r="D6538" t="s">
        <v>128</v>
      </c>
      <c r="E6538" t="s">
        <v>131</v>
      </c>
      <c r="F6538" t="s">
        <v>4509</v>
      </c>
      <c r="G6538" t="s">
        <v>133</v>
      </c>
      <c r="H6538" t="s">
        <v>134</v>
      </c>
      <c r="I6538" t="s">
        <v>135</v>
      </c>
      <c r="J6538" t="s">
        <v>136</v>
      </c>
      <c r="K6538" t="s">
        <v>137</v>
      </c>
      <c r="L6538" t="s">
        <v>18541</v>
      </c>
      <c r="M6538" t="s">
        <v>18542</v>
      </c>
      <c r="N6538">
        <v>1.092777777</v>
      </c>
      <c r="O6538">
        <v>0</v>
      </c>
      <c r="P6538">
        <v>203</v>
      </c>
      <c r="Q6538">
        <v>1</v>
      </c>
      <c r="R6538">
        <v>3</v>
      </c>
      <c r="S6538">
        <v>3</v>
      </c>
      <c r="T6538">
        <v>19</v>
      </c>
      <c r="U6538">
        <v>0</v>
      </c>
      <c r="V6538">
        <v>0</v>
      </c>
      <c r="W6538">
        <v>0</v>
      </c>
      <c r="X6538">
        <v>55.14901790204275</v>
      </c>
      <c r="Y6538">
        <v>1.0404197293022865</v>
      </c>
      <c r="Z6538">
        <v>2.6656227510141246</v>
      </c>
      <c r="AA6538">
        <v>3.7497837572210617</v>
      </c>
      <c r="AB6538">
        <v>11.134545458274175</v>
      </c>
      <c r="AC6538">
        <v>0</v>
      </c>
      <c r="AD6538">
        <v>0</v>
      </c>
      <c r="AE6538">
        <v>73.739389597854398</v>
      </c>
    </row>
    <row r="6539" spans="1:31" x14ac:dyDescent="0.25">
      <c r="A6539">
        <v>1885787</v>
      </c>
      <c r="B6539">
        <v>1</v>
      </c>
      <c r="C6539" t="s">
        <v>81</v>
      </c>
      <c r="D6539" t="s">
        <v>115</v>
      </c>
      <c r="E6539" t="s">
        <v>146</v>
      </c>
      <c r="F6539" t="s">
        <v>18543</v>
      </c>
      <c r="G6539" t="s">
        <v>148</v>
      </c>
      <c r="H6539" t="s">
        <v>143</v>
      </c>
      <c r="I6539" t="s">
        <v>135</v>
      </c>
      <c r="J6539" t="s">
        <v>136</v>
      </c>
      <c r="K6539" t="s">
        <v>137</v>
      </c>
      <c r="L6539" t="s">
        <v>18544</v>
      </c>
      <c r="M6539" t="s">
        <v>18545</v>
      </c>
      <c r="N6539">
        <v>0.446111111</v>
      </c>
      <c r="O6539">
        <v>0</v>
      </c>
      <c r="P6539">
        <v>5</v>
      </c>
      <c r="Q6539">
        <v>0</v>
      </c>
      <c r="R6539">
        <v>1</v>
      </c>
      <c r="S6539">
        <v>0</v>
      </c>
      <c r="T6539">
        <v>0</v>
      </c>
      <c r="U6539">
        <v>0</v>
      </c>
      <c r="V6539">
        <v>0</v>
      </c>
      <c r="W6539">
        <v>0</v>
      </c>
      <c r="X6539">
        <v>2.4161763039580544</v>
      </c>
      <c r="Y6539">
        <v>0</v>
      </c>
      <c r="Z6539">
        <v>0.31441724166524587</v>
      </c>
      <c r="AA6539">
        <v>0</v>
      </c>
      <c r="AB6539">
        <v>0</v>
      </c>
      <c r="AC6539">
        <v>0</v>
      </c>
      <c r="AD6539">
        <v>0</v>
      </c>
      <c r="AE6539">
        <v>2.7305935456233001</v>
      </c>
    </row>
    <row r="6540" spans="1:31" x14ac:dyDescent="0.25">
      <c r="A6540">
        <v>1885246</v>
      </c>
      <c r="B6540">
        <v>1</v>
      </c>
      <c r="C6540" t="s">
        <v>81</v>
      </c>
      <c r="D6540" t="s">
        <v>120</v>
      </c>
      <c r="E6540" t="s">
        <v>140</v>
      </c>
      <c r="F6540" t="s">
        <v>18546</v>
      </c>
      <c r="G6540" t="s">
        <v>163</v>
      </c>
      <c r="H6540" t="s">
        <v>143</v>
      </c>
      <c r="I6540" t="s">
        <v>135</v>
      </c>
      <c r="J6540" t="s">
        <v>136</v>
      </c>
      <c r="K6540" t="s">
        <v>137</v>
      </c>
      <c r="L6540" t="s">
        <v>18547</v>
      </c>
      <c r="M6540" t="s">
        <v>18548</v>
      </c>
      <c r="N6540">
        <v>1.706111111</v>
      </c>
      <c r="O6540">
        <v>0</v>
      </c>
      <c r="P6540">
        <v>1</v>
      </c>
      <c r="Q6540">
        <v>0</v>
      </c>
      <c r="R6540">
        <v>0</v>
      </c>
      <c r="S6540">
        <v>0</v>
      </c>
      <c r="T6540">
        <v>0</v>
      </c>
      <c r="U6540">
        <v>0</v>
      </c>
      <c r="V6540">
        <v>0</v>
      </c>
      <c r="W6540">
        <v>0</v>
      </c>
      <c r="X6540">
        <v>1.9684040651853603</v>
      </c>
      <c r="Y6540">
        <v>0</v>
      </c>
      <c r="Z6540">
        <v>0</v>
      </c>
      <c r="AA6540">
        <v>0</v>
      </c>
      <c r="AB6540">
        <v>0</v>
      </c>
      <c r="AC6540">
        <v>0</v>
      </c>
      <c r="AD6540">
        <v>0</v>
      </c>
      <c r="AE6540">
        <v>1.9684040651853603</v>
      </c>
    </row>
    <row r="6541" spans="1:31" x14ac:dyDescent="0.25">
      <c r="A6541">
        <v>1885810</v>
      </c>
      <c r="B6541">
        <v>1</v>
      </c>
      <c r="C6541" t="s">
        <v>80</v>
      </c>
      <c r="D6541" t="s">
        <v>98</v>
      </c>
      <c r="E6541" t="s">
        <v>146</v>
      </c>
      <c r="F6541" t="s">
        <v>18549</v>
      </c>
      <c r="G6541" t="s">
        <v>148</v>
      </c>
      <c r="H6541" t="s">
        <v>143</v>
      </c>
      <c r="I6541" t="s">
        <v>135</v>
      </c>
      <c r="J6541" t="s">
        <v>136</v>
      </c>
      <c r="K6541" t="s">
        <v>137</v>
      </c>
      <c r="L6541" t="s">
        <v>18550</v>
      </c>
      <c r="M6541" t="s">
        <v>18551</v>
      </c>
      <c r="N6541">
        <v>2.1247222219999999</v>
      </c>
      <c r="O6541">
        <v>0</v>
      </c>
      <c r="P6541">
        <v>4</v>
      </c>
      <c r="Q6541">
        <v>0</v>
      </c>
      <c r="R6541">
        <v>6</v>
      </c>
      <c r="S6541">
        <v>0</v>
      </c>
      <c r="T6541">
        <v>7</v>
      </c>
      <c r="U6541">
        <v>0</v>
      </c>
      <c r="V6541">
        <v>0</v>
      </c>
      <c r="W6541">
        <v>0</v>
      </c>
      <c r="X6541">
        <v>1.3241822960831193</v>
      </c>
      <c r="Y6541">
        <v>0</v>
      </c>
      <c r="Z6541">
        <v>6.7780031954231736</v>
      </c>
      <c r="AA6541">
        <v>0</v>
      </c>
      <c r="AB6541">
        <v>4.3257940463915023</v>
      </c>
      <c r="AC6541">
        <v>0</v>
      </c>
      <c r="AD6541">
        <v>0</v>
      </c>
      <c r="AE6541">
        <v>12.427979537897796</v>
      </c>
    </row>
    <row r="6542" spans="1:31" x14ac:dyDescent="0.25">
      <c r="A6542">
        <v>1885097</v>
      </c>
      <c r="B6542">
        <v>1</v>
      </c>
      <c r="C6542" t="s">
        <v>80</v>
      </c>
      <c r="D6542" t="s">
        <v>96</v>
      </c>
      <c r="E6542" t="s">
        <v>140</v>
      </c>
      <c r="F6542" t="s">
        <v>18552</v>
      </c>
      <c r="G6542" t="s">
        <v>163</v>
      </c>
      <c r="H6542" t="s">
        <v>143</v>
      </c>
      <c r="I6542" t="s">
        <v>135</v>
      </c>
      <c r="J6542" t="s">
        <v>136</v>
      </c>
      <c r="K6542" t="s">
        <v>137</v>
      </c>
      <c r="L6542" t="s">
        <v>18553</v>
      </c>
      <c r="M6542" t="s">
        <v>18554</v>
      </c>
      <c r="N6542">
        <v>11.463333333</v>
      </c>
      <c r="O6542">
        <v>0</v>
      </c>
      <c r="P6542">
        <v>1</v>
      </c>
      <c r="Q6542">
        <v>0</v>
      </c>
      <c r="R6542">
        <v>0</v>
      </c>
      <c r="S6542">
        <v>0</v>
      </c>
      <c r="T6542">
        <v>0</v>
      </c>
      <c r="U6542">
        <v>0</v>
      </c>
      <c r="V6542">
        <v>0</v>
      </c>
      <c r="W6542">
        <v>0</v>
      </c>
      <c r="X6542">
        <v>0.10254212246034665</v>
      </c>
      <c r="Y6542">
        <v>0</v>
      </c>
      <c r="Z6542">
        <v>0</v>
      </c>
      <c r="AA6542">
        <v>0</v>
      </c>
      <c r="AB6542">
        <v>0</v>
      </c>
      <c r="AC6542">
        <v>0</v>
      </c>
      <c r="AD6542">
        <v>0</v>
      </c>
      <c r="AE6542">
        <v>0.10254212246034665</v>
      </c>
    </row>
    <row r="6543" spans="1:31" x14ac:dyDescent="0.25">
      <c r="A6543">
        <v>1884977</v>
      </c>
      <c r="B6543">
        <v>1</v>
      </c>
      <c r="C6543" t="s">
        <v>81</v>
      </c>
      <c r="D6543" t="s">
        <v>114</v>
      </c>
      <c r="E6543" t="s">
        <v>131</v>
      </c>
      <c r="F6543" t="s">
        <v>18555</v>
      </c>
      <c r="G6543" t="s">
        <v>133</v>
      </c>
      <c r="H6543" t="s">
        <v>134</v>
      </c>
      <c r="I6543" t="s">
        <v>152</v>
      </c>
      <c r="J6543" t="s">
        <v>136</v>
      </c>
      <c r="K6543" t="s">
        <v>137</v>
      </c>
      <c r="L6543" t="s">
        <v>18556</v>
      </c>
      <c r="M6543" t="s">
        <v>18557</v>
      </c>
      <c r="N6543">
        <v>1.1111111E-2</v>
      </c>
      <c r="O6543">
        <v>0</v>
      </c>
      <c r="P6543">
        <v>505</v>
      </c>
      <c r="Q6543">
        <v>2</v>
      </c>
      <c r="R6543">
        <v>1</v>
      </c>
      <c r="S6543">
        <v>5</v>
      </c>
      <c r="T6543">
        <v>41</v>
      </c>
      <c r="U6543">
        <v>0</v>
      </c>
      <c r="V6543">
        <v>0</v>
      </c>
      <c r="W6543">
        <v>0</v>
      </c>
      <c r="X6543">
        <v>0.44427283229073361</v>
      </c>
      <c r="Y6543">
        <v>7.9370262074666669E-3</v>
      </c>
      <c r="Z6543">
        <v>2.2659599439111111E-2</v>
      </c>
      <c r="AA6543">
        <v>8.1398542896266676E-2</v>
      </c>
      <c r="AB6543">
        <v>4.0595244732288899E-2</v>
      </c>
      <c r="AC6543">
        <v>0</v>
      </c>
      <c r="AD6543">
        <v>0</v>
      </c>
      <c r="AE6543">
        <v>0.59686324556586701</v>
      </c>
    </row>
    <row r="6544" spans="1:31" x14ac:dyDescent="0.25">
      <c r="A6544">
        <v>1885830</v>
      </c>
      <c r="B6544">
        <v>1</v>
      </c>
      <c r="C6544" t="s">
        <v>81</v>
      </c>
      <c r="D6544" t="s">
        <v>115</v>
      </c>
      <c r="E6544" t="s">
        <v>146</v>
      </c>
      <c r="F6544" t="s">
        <v>18558</v>
      </c>
      <c r="G6544" t="s">
        <v>148</v>
      </c>
      <c r="H6544" t="s">
        <v>143</v>
      </c>
      <c r="I6544" t="s">
        <v>135</v>
      </c>
      <c r="J6544" t="s">
        <v>136</v>
      </c>
      <c r="K6544" t="s">
        <v>137</v>
      </c>
      <c r="L6544" t="s">
        <v>18559</v>
      </c>
      <c r="M6544" t="s">
        <v>18560</v>
      </c>
      <c r="N6544">
        <v>4.9874999999999998</v>
      </c>
      <c r="O6544">
        <v>0</v>
      </c>
      <c r="P6544">
        <v>5</v>
      </c>
      <c r="Q6544">
        <v>0</v>
      </c>
      <c r="R6544">
        <v>0</v>
      </c>
      <c r="S6544">
        <v>0</v>
      </c>
      <c r="T6544">
        <v>0</v>
      </c>
      <c r="U6544">
        <v>0</v>
      </c>
      <c r="V6544">
        <v>0</v>
      </c>
      <c r="W6544">
        <v>0</v>
      </c>
      <c r="X6544">
        <v>1.7130420989272919</v>
      </c>
      <c r="Y6544">
        <v>0</v>
      </c>
      <c r="Z6544">
        <v>0</v>
      </c>
      <c r="AA6544">
        <v>0</v>
      </c>
      <c r="AB6544">
        <v>0</v>
      </c>
      <c r="AC6544">
        <v>0</v>
      </c>
      <c r="AD6544">
        <v>0</v>
      </c>
      <c r="AE6544">
        <v>1.7130420989272919</v>
      </c>
    </row>
    <row r="6545" spans="1:31" x14ac:dyDescent="0.25">
      <c r="A6545">
        <v>1885226</v>
      </c>
      <c r="B6545">
        <v>1</v>
      </c>
      <c r="C6545" t="s">
        <v>80</v>
      </c>
      <c r="D6545" t="s">
        <v>106</v>
      </c>
      <c r="E6545" t="s">
        <v>210</v>
      </c>
      <c r="F6545" t="s">
        <v>18481</v>
      </c>
      <c r="G6545" t="s">
        <v>133</v>
      </c>
      <c r="H6545" t="s">
        <v>134</v>
      </c>
      <c r="I6545" t="s">
        <v>135</v>
      </c>
      <c r="J6545" t="s">
        <v>136</v>
      </c>
      <c r="K6545" t="s">
        <v>137</v>
      </c>
      <c r="L6545" t="s">
        <v>18561</v>
      </c>
      <c r="M6545" t="s">
        <v>18562</v>
      </c>
      <c r="N6545">
        <v>0.105277777</v>
      </c>
      <c r="O6545">
        <v>1</v>
      </c>
      <c r="P6545">
        <v>34</v>
      </c>
      <c r="Q6545">
        <v>18</v>
      </c>
      <c r="R6545">
        <v>39</v>
      </c>
      <c r="S6545">
        <v>12</v>
      </c>
      <c r="T6545">
        <v>26</v>
      </c>
      <c r="U6545">
        <v>6</v>
      </c>
      <c r="V6545">
        <v>0</v>
      </c>
      <c r="W6545">
        <v>2.8408029201482499E-2</v>
      </c>
      <c r="X6545">
        <v>1.7195037839562126</v>
      </c>
      <c r="Y6545">
        <v>28.391915081340112</v>
      </c>
      <c r="Z6545">
        <v>12.618015698380312</v>
      </c>
      <c r="AA6545">
        <v>7.7695534857649164</v>
      </c>
      <c r="AB6545">
        <v>9.0363956265960006</v>
      </c>
      <c r="AC6545">
        <v>9.6604357444896145</v>
      </c>
      <c r="AD6545">
        <v>0</v>
      </c>
      <c r="AE6545">
        <v>69.224227449728659</v>
      </c>
    </row>
    <row r="6546" spans="1:31" x14ac:dyDescent="0.25">
      <c r="A6546">
        <v>1885040</v>
      </c>
      <c r="B6546">
        <v>1</v>
      </c>
      <c r="C6546" t="s">
        <v>80</v>
      </c>
      <c r="D6546" t="s">
        <v>97</v>
      </c>
      <c r="E6546" t="s">
        <v>229</v>
      </c>
      <c r="F6546" t="s">
        <v>8376</v>
      </c>
      <c r="G6546" t="s">
        <v>133</v>
      </c>
      <c r="H6546" t="s">
        <v>134</v>
      </c>
      <c r="I6546" t="s">
        <v>135</v>
      </c>
      <c r="J6546" t="s">
        <v>136</v>
      </c>
      <c r="K6546" t="s">
        <v>137</v>
      </c>
      <c r="L6546" t="s">
        <v>18563</v>
      </c>
      <c r="M6546" t="s">
        <v>18564</v>
      </c>
      <c r="N6546">
        <v>0.99416666600000003</v>
      </c>
      <c r="O6546">
        <v>26</v>
      </c>
      <c r="P6546">
        <v>16204</v>
      </c>
      <c r="Q6546">
        <v>30</v>
      </c>
      <c r="R6546">
        <v>510</v>
      </c>
      <c r="S6546">
        <v>88</v>
      </c>
      <c r="T6546">
        <v>1638</v>
      </c>
      <c r="U6546">
        <v>4</v>
      </c>
      <c r="V6546">
        <v>16</v>
      </c>
      <c r="W6546">
        <v>166.670744553726</v>
      </c>
      <c r="X6546">
        <v>2801.5140243262299</v>
      </c>
      <c r="Y6546">
        <v>70.139605668216063</v>
      </c>
      <c r="Z6546">
        <v>251.07928834276967</v>
      </c>
      <c r="AA6546">
        <v>806.99445423671523</v>
      </c>
      <c r="AB6546">
        <v>1141.3879738253281</v>
      </c>
      <c r="AC6546">
        <v>72.519544437569209</v>
      </c>
      <c r="AD6546">
        <v>22.607891472712666</v>
      </c>
      <c r="AE6546">
        <v>5332.9135268632672</v>
      </c>
    </row>
    <row r="6547" spans="1:31" x14ac:dyDescent="0.25">
      <c r="A6547">
        <v>1884934</v>
      </c>
      <c r="B6547">
        <v>1</v>
      </c>
      <c r="C6547" t="s">
        <v>80</v>
      </c>
      <c r="D6547" t="s">
        <v>93</v>
      </c>
      <c r="E6547" t="s">
        <v>146</v>
      </c>
      <c r="F6547" t="s">
        <v>18565</v>
      </c>
      <c r="G6547" t="s">
        <v>148</v>
      </c>
      <c r="H6547" t="s">
        <v>143</v>
      </c>
      <c r="I6547" t="s">
        <v>135</v>
      </c>
      <c r="J6547" t="s">
        <v>136</v>
      </c>
      <c r="K6547" t="s">
        <v>137</v>
      </c>
      <c r="L6547" t="s">
        <v>18566</v>
      </c>
      <c r="M6547" t="s">
        <v>18567</v>
      </c>
      <c r="N6547">
        <v>6.1277777770000004</v>
      </c>
      <c r="O6547">
        <v>0</v>
      </c>
      <c r="P6547">
        <v>4</v>
      </c>
      <c r="Q6547">
        <v>0</v>
      </c>
      <c r="R6547">
        <v>1</v>
      </c>
      <c r="S6547">
        <v>0</v>
      </c>
      <c r="T6547">
        <v>1</v>
      </c>
      <c r="U6547">
        <v>0</v>
      </c>
      <c r="V6547">
        <v>0</v>
      </c>
      <c r="W6547">
        <v>0</v>
      </c>
      <c r="X6547">
        <v>1.4030534572226665</v>
      </c>
      <c r="Y6547">
        <v>0</v>
      </c>
      <c r="Z6547">
        <v>0.28111489883024443</v>
      </c>
      <c r="AA6547">
        <v>0</v>
      </c>
      <c r="AB6547">
        <v>6.2301623716879995</v>
      </c>
      <c r="AC6547">
        <v>0</v>
      </c>
      <c r="AD6547">
        <v>0</v>
      </c>
      <c r="AE6547">
        <v>7.9143307277409107</v>
      </c>
    </row>
    <row r="6548" spans="1:31" x14ac:dyDescent="0.25">
      <c r="A6548">
        <v>1885824</v>
      </c>
      <c r="B6548">
        <v>1</v>
      </c>
      <c r="C6548" t="s">
        <v>81</v>
      </c>
      <c r="D6548" t="s">
        <v>128</v>
      </c>
      <c r="E6548" t="s">
        <v>140</v>
      </c>
      <c r="F6548" t="s">
        <v>18568</v>
      </c>
      <c r="G6548" t="s">
        <v>142</v>
      </c>
      <c r="H6548" t="s">
        <v>143</v>
      </c>
      <c r="I6548" t="s">
        <v>135</v>
      </c>
      <c r="J6548" t="s">
        <v>136</v>
      </c>
      <c r="K6548" t="s">
        <v>137</v>
      </c>
      <c r="L6548" t="s">
        <v>18569</v>
      </c>
      <c r="M6548" t="s">
        <v>18570</v>
      </c>
      <c r="N6548">
        <v>1.6769444440000001</v>
      </c>
      <c r="O6548">
        <v>0</v>
      </c>
      <c r="P6548">
        <v>7</v>
      </c>
      <c r="Q6548">
        <v>0</v>
      </c>
      <c r="R6548">
        <v>0</v>
      </c>
      <c r="S6548">
        <v>0</v>
      </c>
      <c r="T6548">
        <v>0</v>
      </c>
      <c r="U6548">
        <v>0</v>
      </c>
      <c r="V6548">
        <v>0</v>
      </c>
      <c r="W6548">
        <v>0</v>
      </c>
      <c r="X6548">
        <v>2.1963941314672164</v>
      </c>
      <c r="Y6548">
        <v>0</v>
      </c>
      <c r="Z6548">
        <v>0</v>
      </c>
      <c r="AA6548">
        <v>0</v>
      </c>
      <c r="AB6548">
        <v>0</v>
      </c>
      <c r="AC6548">
        <v>0</v>
      </c>
      <c r="AD6548">
        <v>0</v>
      </c>
      <c r="AE6548">
        <v>2.1963941314672164</v>
      </c>
    </row>
    <row r="6549" spans="1:31" x14ac:dyDescent="0.25">
      <c r="A6549">
        <v>1885724</v>
      </c>
      <c r="B6549">
        <v>1</v>
      </c>
      <c r="C6549" t="s">
        <v>81</v>
      </c>
      <c r="D6549" t="s">
        <v>118</v>
      </c>
      <c r="E6549" t="s">
        <v>131</v>
      </c>
      <c r="F6549" t="s">
        <v>2018</v>
      </c>
      <c r="G6549" t="s">
        <v>133</v>
      </c>
      <c r="H6549" t="s">
        <v>134</v>
      </c>
      <c r="I6549" t="s">
        <v>135</v>
      </c>
      <c r="J6549" t="s">
        <v>136</v>
      </c>
      <c r="K6549" t="s">
        <v>137</v>
      </c>
      <c r="L6549" t="s">
        <v>18571</v>
      </c>
      <c r="M6549" t="s">
        <v>18572</v>
      </c>
      <c r="N6549">
        <v>1.1263888879999999</v>
      </c>
      <c r="O6549">
        <v>9</v>
      </c>
      <c r="P6549">
        <v>181</v>
      </c>
      <c r="Q6549">
        <v>31</v>
      </c>
      <c r="R6549">
        <v>54</v>
      </c>
      <c r="S6549">
        <v>3</v>
      </c>
      <c r="T6549">
        <v>24</v>
      </c>
      <c r="U6549">
        <v>0</v>
      </c>
      <c r="V6549">
        <v>0</v>
      </c>
      <c r="W6549">
        <v>9.6064640407284649</v>
      </c>
      <c r="X6549">
        <v>74.903812726001249</v>
      </c>
      <c r="Y6549">
        <v>70.874777288426486</v>
      </c>
      <c r="Z6549">
        <v>58.899187159083027</v>
      </c>
      <c r="AA6549">
        <v>4.1091691729028454</v>
      </c>
      <c r="AB6549">
        <v>41.450339576886108</v>
      </c>
      <c r="AC6549">
        <v>0</v>
      </c>
      <c r="AD6549">
        <v>0</v>
      </c>
      <c r="AE6549">
        <v>259.84374996402823</v>
      </c>
    </row>
    <row r="6550" spans="1:31" x14ac:dyDescent="0.25">
      <c r="A6550">
        <v>1885183</v>
      </c>
      <c r="B6550">
        <v>1</v>
      </c>
      <c r="C6550" t="s">
        <v>81</v>
      </c>
      <c r="D6550" t="s">
        <v>113</v>
      </c>
      <c r="E6550" t="s">
        <v>146</v>
      </c>
      <c r="F6550" t="s">
        <v>18573</v>
      </c>
      <c r="G6550" t="s">
        <v>469</v>
      </c>
      <c r="H6550" t="s">
        <v>143</v>
      </c>
      <c r="I6550" t="s">
        <v>135</v>
      </c>
      <c r="J6550" t="s">
        <v>136</v>
      </c>
      <c r="K6550" t="s">
        <v>137</v>
      </c>
      <c r="L6550" t="s">
        <v>18574</v>
      </c>
      <c r="M6550" t="s">
        <v>18575</v>
      </c>
      <c r="N6550">
        <v>5.534166666</v>
      </c>
      <c r="O6550">
        <v>0</v>
      </c>
      <c r="P6550">
        <v>9</v>
      </c>
      <c r="Q6550">
        <v>0</v>
      </c>
      <c r="R6550">
        <v>1</v>
      </c>
      <c r="S6550">
        <v>0</v>
      </c>
      <c r="T6550">
        <v>0</v>
      </c>
      <c r="U6550">
        <v>0</v>
      </c>
      <c r="V6550">
        <v>0</v>
      </c>
      <c r="W6550">
        <v>0</v>
      </c>
      <c r="X6550">
        <v>6.4196741599649245</v>
      </c>
      <c r="Y6550">
        <v>0</v>
      </c>
      <c r="Z6550">
        <v>7.15168651508611E-3</v>
      </c>
      <c r="AA6550">
        <v>0</v>
      </c>
      <c r="AB6550">
        <v>0</v>
      </c>
      <c r="AC6550">
        <v>0</v>
      </c>
      <c r="AD6550">
        <v>0</v>
      </c>
      <c r="AE6550">
        <v>6.4268258464800105</v>
      </c>
    </row>
    <row r="6551" spans="1:31" x14ac:dyDescent="0.25">
      <c r="A6551">
        <v>1885707</v>
      </c>
      <c r="B6551">
        <v>1</v>
      </c>
      <c r="C6551" t="s">
        <v>80</v>
      </c>
      <c r="D6551" t="s">
        <v>107</v>
      </c>
      <c r="E6551" t="s">
        <v>146</v>
      </c>
      <c r="F6551" t="s">
        <v>18576</v>
      </c>
      <c r="G6551" t="s">
        <v>148</v>
      </c>
      <c r="H6551" t="s">
        <v>143</v>
      </c>
      <c r="I6551" t="s">
        <v>135</v>
      </c>
      <c r="J6551" t="s">
        <v>136</v>
      </c>
      <c r="K6551" t="s">
        <v>137</v>
      </c>
      <c r="L6551" t="s">
        <v>18577</v>
      </c>
      <c r="M6551" t="s">
        <v>18578</v>
      </c>
      <c r="N6551">
        <v>3.7491666659999998</v>
      </c>
      <c r="O6551">
        <v>0</v>
      </c>
      <c r="P6551">
        <v>0</v>
      </c>
      <c r="Q6551">
        <v>0</v>
      </c>
      <c r="R6551">
        <v>2</v>
      </c>
      <c r="S6551">
        <v>0</v>
      </c>
      <c r="T6551">
        <v>0</v>
      </c>
      <c r="U6551">
        <v>0</v>
      </c>
      <c r="V6551">
        <v>0</v>
      </c>
      <c r="W6551">
        <v>0</v>
      </c>
      <c r="X6551">
        <v>0</v>
      </c>
      <c r="Y6551">
        <v>0</v>
      </c>
      <c r="Z6551">
        <v>12.718980903199974</v>
      </c>
      <c r="AA6551">
        <v>0</v>
      </c>
      <c r="AB6551">
        <v>0</v>
      </c>
      <c r="AC6551">
        <v>0</v>
      </c>
      <c r="AD6551">
        <v>0</v>
      </c>
      <c r="AE6551">
        <v>12.718980903199974</v>
      </c>
    </row>
    <row r="6552" spans="1:31" x14ac:dyDescent="0.25">
      <c r="A6552">
        <v>1885544</v>
      </c>
      <c r="B6552">
        <v>1</v>
      </c>
      <c r="C6552" t="s">
        <v>81</v>
      </c>
      <c r="D6552" t="s">
        <v>123</v>
      </c>
      <c r="E6552" t="s">
        <v>169</v>
      </c>
      <c r="F6552" t="s">
        <v>5385</v>
      </c>
      <c r="G6552" t="s">
        <v>183</v>
      </c>
      <c r="H6552" t="s">
        <v>143</v>
      </c>
      <c r="I6552" t="s">
        <v>135</v>
      </c>
      <c r="J6552" t="s">
        <v>136</v>
      </c>
      <c r="K6552" t="s">
        <v>137</v>
      </c>
      <c r="L6552" t="s">
        <v>18579</v>
      </c>
      <c r="M6552" t="s">
        <v>18580</v>
      </c>
      <c r="N6552">
        <v>6.4180555549999996</v>
      </c>
      <c r="O6552">
        <v>0</v>
      </c>
      <c r="P6552">
        <v>42</v>
      </c>
      <c r="Q6552">
        <v>0</v>
      </c>
      <c r="R6552">
        <v>2</v>
      </c>
      <c r="S6552">
        <v>0</v>
      </c>
      <c r="T6552">
        <v>4</v>
      </c>
      <c r="U6552">
        <v>0</v>
      </c>
      <c r="V6552">
        <v>0</v>
      </c>
      <c r="W6552">
        <v>0</v>
      </c>
      <c r="X6552">
        <v>111.51646051949071</v>
      </c>
      <c r="Y6552">
        <v>0</v>
      </c>
      <c r="Z6552">
        <v>29.570100531255235</v>
      </c>
      <c r="AA6552">
        <v>0</v>
      </c>
      <c r="AB6552">
        <v>7.553994356082999</v>
      </c>
      <c r="AC6552">
        <v>0</v>
      </c>
      <c r="AD6552">
        <v>0</v>
      </c>
      <c r="AE6552">
        <v>148.64055540682895</v>
      </c>
    </row>
    <row r="6553" spans="1:31" x14ac:dyDescent="0.25">
      <c r="A6553">
        <v>1885690</v>
      </c>
      <c r="B6553">
        <v>1</v>
      </c>
      <c r="C6553" t="s">
        <v>80</v>
      </c>
      <c r="D6553" t="s">
        <v>97</v>
      </c>
      <c r="E6553" t="s">
        <v>146</v>
      </c>
      <c r="F6553" t="s">
        <v>18581</v>
      </c>
      <c r="G6553" t="s">
        <v>148</v>
      </c>
      <c r="H6553" t="s">
        <v>143</v>
      </c>
      <c r="I6553" t="s">
        <v>135</v>
      </c>
      <c r="J6553" t="s">
        <v>136</v>
      </c>
      <c r="K6553" t="s">
        <v>137</v>
      </c>
      <c r="L6553" t="s">
        <v>18582</v>
      </c>
      <c r="M6553" t="s">
        <v>18583</v>
      </c>
      <c r="N6553">
        <v>1.1005555549999999</v>
      </c>
      <c r="O6553">
        <v>0</v>
      </c>
      <c r="P6553">
        <v>62</v>
      </c>
      <c r="Q6553">
        <v>0</v>
      </c>
      <c r="R6553">
        <v>1</v>
      </c>
      <c r="S6553">
        <v>0</v>
      </c>
      <c r="T6553">
        <v>10</v>
      </c>
      <c r="U6553">
        <v>0</v>
      </c>
      <c r="V6553">
        <v>0</v>
      </c>
      <c r="W6553">
        <v>0</v>
      </c>
      <c r="X6553">
        <v>19.201426027739686</v>
      </c>
      <c r="Y6553">
        <v>0</v>
      </c>
      <c r="Z6553">
        <v>0.2065590104814139</v>
      </c>
      <c r="AA6553">
        <v>0</v>
      </c>
      <c r="AB6553">
        <v>5.6338760312330551</v>
      </c>
      <c r="AC6553">
        <v>0</v>
      </c>
      <c r="AD6553">
        <v>0</v>
      </c>
      <c r="AE6553">
        <v>25.041861069454153</v>
      </c>
    </row>
    <row r="6554" spans="1:31" x14ac:dyDescent="0.25">
      <c r="A6554">
        <v>1885003</v>
      </c>
      <c r="B6554">
        <v>1</v>
      </c>
      <c r="C6554" t="s">
        <v>80</v>
      </c>
      <c r="D6554" t="s">
        <v>98</v>
      </c>
      <c r="E6554" t="s">
        <v>210</v>
      </c>
      <c r="F6554" t="s">
        <v>18584</v>
      </c>
      <c r="G6554" t="s">
        <v>133</v>
      </c>
      <c r="H6554" t="s">
        <v>134</v>
      </c>
      <c r="I6554" t="s">
        <v>135</v>
      </c>
      <c r="J6554" t="s">
        <v>136</v>
      </c>
      <c r="K6554" t="s">
        <v>137</v>
      </c>
      <c r="L6554" t="s">
        <v>18585</v>
      </c>
      <c r="M6554" t="s">
        <v>18586</v>
      </c>
      <c r="N6554">
        <v>0.79722222200000004</v>
      </c>
      <c r="O6554">
        <v>0</v>
      </c>
      <c r="P6554">
        <v>5828</v>
      </c>
      <c r="Q6554">
        <v>22</v>
      </c>
      <c r="R6554">
        <v>866</v>
      </c>
      <c r="S6554">
        <v>39</v>
      </c>
      <c r="T6554">
        <v>1070</v>
      </c>
      <c r="U6554">
        <v>2</v>
      </c>
      <c r="V6554">
        <v>0</v>
      </c>
      <c r="W6554">
        <v>0</v>
      </c>
      <c r="X6554">
        <v>669.12770603526963</v>
      </c>
      <c r="Y6554">
        <v>96.680610130066782</v>
      </c>
      <c r="Z6554">
        <v>1125.9377863859272</v>
      </c>
      <c r="AA6554">
        <v>211.424881328775</v>
      </c>
      <c r="AB6554">
        <v>528.79087349583597</v>
      </c>
      <c r="AC6554">
        <v>130.54638037019575</v>
      </c>
      <c r="AD6554">
        <v>0</v>
      </c>
      <c r="AE6554">
        <v>2762.5082377460708</v>
      </c>
    </row>
    <row r="6555" spans="1:31" x14ac:dyDescent="0.25">
      <c r="A6555">
        <v>1885607</v>
      </c>
      <c r="B6555">
        <v>1</v>
      </c>
      <c r="C6555" t="s">
        <v>81</v>
      </c>
      <c r="D6555" t="s">
        <v>113</v>
      </c>
      <c r="E6555" t="s">
        <v>169</v>
      </c>
      <c r="F6555" t="s">
        <v>18587</v>
      </c>
      <c r="G6555" t="s">
        <v>564</v>
      </c>
      <c r="H6555" t="s">
        <v>143</v>
      </c>
      <c r="I6555" t="s">
        <v>135</v>
      </c>
      <c r="J6555" t="s">
        <v>136</v>
      </c>
      <c r="K6555" t="s">
        <v>137</v>
      </c>
      <c r="L6555" t="s">
        <v>18588</v>
      </c>
      <c r="M6555" t="s">
        <v>18589</v>
      </c>
      <c r="N6555">
        <v>2.02</v>
      </c>
      <c r="O6555">
        <v>0</v>
      </c>
      <c r="P6555">
        <v>485</v>
      </c>
      <c r="Q6555">
        <v>0</v>
      </c>
      <c r="R6555">
        <v>0</v>
      </c>
      <c r="S6555">
        <v>0</v>
      </c>
      <c r="T6555">
        <v>26</v>
      </c>
      <c r="U6555">
        <v>0</v>
      </c>
      <c r="V6555">
        <v>0</v>
      </c>
      <c r="W6555">
        <v>0</v>
      </c>
      <c r="X6555">
        <v>277.88263422571879</v>
      </c>
      <c r="Y6555">
        <v>0</v>
      </c>
      <c r="Z6555">
        <v>0</v>
      </c>
      <c r="AA6555">
        <v>0</v>
      </c>
      <c r="AB6555">
        <v>48.375093133581593</v>
      </c>
      <c r="AC6555">
        <v>0</v>
      </c>
      <c r="AD6555">
        <v>0</v>
      </c>
      <c r="AE6555">
        <v>326.25772735930036</v>
      </c>
    </row>
    <row r="6556" spans="1:31" x14ac:dyDescent="0.25">
      <c r="A6556">
        <v>1885212</v>
      </c>
      <c r="B6556">
        <v>1</v>
      </c>
      <c r="C6556" t="s">
        <v>80</v>
      </c>
      <c r="D6556" t="s">
        <v>109</v>
      </c>
      <c r="E6556" t="s">
        <v>158</v>
      </c>
      <c r="F6556" t="s">
        <v>18590</v>
      </c>
      <c r="G6556" t="s">
        <v>219</v>
      </c>
      <c r="H6556" t="s">
        <v>134</v>
      </c>
      <c r="I6556" t="s">
        <v>135</v>
      </c>
      <c r="J6556" t="s">
        <v>136</v>
      </c>
      <c r="K6556" t="s">
        <v>137</v>
      </c>
      <c r="L6556" t="s">
        <v>18591</v>
      </c>
      <c r="M6556" t="s">
        <v>18592</v>
      </c>
      <c r="N6556">
        <v>1.3291666660000001</v>
      </c>
      <c r="O6556">
        <v>0</v>
      </c>
      <c r="P6556">
        <v>117</v>
      </c>
      <c r="Q6556">
        <v>0</v>
      </c>
      <c r="R6556">
        <v>2</v>
      </c>
      <c r="S6556">
        <v>0</v>
      </c>
      <c r="T6556">
        <v>13</v>
      </c>
      <c r="U6556">
        <v>0</v>
      </c>
      <c r="V6556">
        <v>0</v>
      </c>
      <c r="W6556">
        <v>0</v>
      </c>
      <c r="X6556">
        <v>17.33772643391254</v>
      </c>
      <c r="Y6556">
        <v>0</v>
      </c>
      <c r="Z6556">
        <v>4.73395974434845</v>
      </c>
      <c r="AA6556">
        <v>0</v>
      </c>
      <c r="AB6556">
        <v>2.8827547463316781</v>
      </c>
      <c r="AC6556">
        <v>0</v>
      </c>
      <c r="AD6556">
        <v>0</v>
      </c>
      <c r="AE6556">
        <v>24.954440924592667</v>
      </c>
    </row>
    <row r="6557" spans="1:31" x14ac:dyDescent="0.25">
      <c r="A6557">
        <v>1885793</v>
      </c>
      <c r="B6557">
        <v>1</v>
      </c>
      <c r="C6557" t="s">
        <v>81</v>
      </c>
      <c r="D6557" t="s">
        <v>112</v>
      </c>
      <c r="E6557" t="s">
        <v>146</v>
      </c>
      <c r="F6557" t="s">
        <v>18593</v>
      </c>
      <c r="G6557" t="s">
        <v>148</v>
      </c>
      <c r="H6557" t="s">
        <v>143</v>
      </c>
      <c r="I6557" t="s">
        <v>135</v>
      </c>
      <c r="J6557" t="s">
        <v>136</v>
      </c>
      <c r="K6557" t="s">
        <v>137</v>
      </c>
      <c r="L6557" t="s">
        <v>18594</v>
      </c>
      <c r="M6557" t="s">
        <v>18595</v>
      </c>
      <c r="N6557">
        <v>0.69388888800000004</v>
      </c>
      <c r="O6557">
        <v>0</v>
      </c>
      <c r="P6557">
        <v>11</v>
      </c>
      <c r="Q6557">
        <v>0</v>
      </c>
      <c r="R6557">
        <v>0</v>
      </c>
      <c r="S6557">
        <v>0</v>
      </c>
      <c r="T6557">
        <v>2</v>
      </c>
      <c r="U6557">
        <v>0</v>
      </c>
      <c r="V6557">
        <v>0</v>
      </c>
      <c r="W6557">
        <v>0</v>
      </c>
      <c r="X6557">
        <v>1.7669142931266333</v>
      </c>
      <c r="Y6557">
        <v>0</v>
      </c>
      <c r="Z6557">
        <v>0</v>
      </c>
      <c r="AA6557">
        <v>0</v>
      </c>
      <c r="AB6557">
        <v>0.13186818983492002</v>
      </c>
      <c r="AC6557">
        <v>0</v>
      </c>
      <c r="AD6557">
        <v>0</v>
      </c>
      <c r="AE6557">
        <v>1.8987824829615534</v>
      </c>
    </row>
    <row r="6558" spans="1:31" x14ac:dyDescent="0.25">
      <c r="A6558">
        <v>1885647</v>
      </c>
      <c r="B6558">
        <v>1</v>
      </c>
      <c r="C6558" t="s">
        <v>81</v>
      </c>
      <c r="D6558" t="s">
        <v>114</v>
      </c>
      <c r="E6558" t="s">
        <v>158</v>
      </c>
      <c r="F6558" t="s">
        <v>18596</v>
      </c>
      <c r="G6558" t="s">
        <v>219</v>
      </c>
      <c r="H6558" t="s">
        <v>134</v>
      </c>
      <c r="I6558" t="s">
        <v>135</v>
      </c>
      <c r="J6558" t="s">
        <v>136</v>
      </c>
      <c r="K6558" t="s">
        <v>137</v>
      </c>
      <c r="L6558" t="s">
        <v>18597</v>
      </c>
      <c r="M6558" t="s">
        <v>18598</v>
      </c>
      <c r="N6558">
        <v>2.1875</v>
      </c>
      <c r="O6558">
        <v>0</v>
      </c>
      <c r="P6558">
        <v>103</v>
      </c>
      <c r="Q6558">
        <v>0</v>
      </c>
      <c r="R6558">
        <v>0</v>
      </c>
      <c r="S6558">
        <v>0</v>
      </c>
      <c r="T6558">
        <v>7</v>
      </c>
      <c r="U6558">
        <v>0</v>
      </c>
      <c r="V6558">
        <v>0</v>
      </c>
      <c r="W6558">
        <v>0</v>
      </c>
      <c r="X6558">
        <v>38.586966772815273</v>
      </c>
      <c r="Y6558">
        <v>0</v>
      </c>
      <c r="Z6558">
        <v>0</v>
      </c>
      <c r="AA6558">
        <v>0</v>
      </c>
      <c r="AB6558">
        <v>1.6999800008175001</v>
      </c>
      <c r="AC6558">
        <v>0</v>
      </c>
      <c r="AD6558">
        <v>0</v>
      </c>
      <c r="AE6558">
        <v>40.286946773632771</v>
      </c>
    </row>
    <row r="6559" spans="1:31" x14ac:dyDescent="0.25">
      <c r="A6559">
        <v>1885813</v>
      </c>
      <c r="B6559">
        <v>1</v>
      </c>
      <c r="C6559" t="s">
        <v>81</v>
      </c>
      <c r="D6559" t="s">
        <v>116</v>
      </c>
      <c r="E6559" t="s">
        <v>140</v>
      </c>
      <c r="F6559" t="s">
        <v>18599</v>
      </c>
      <c r="G6559" t="s">
        <v>163</v>
      </c>
      <c r="H6559" t="s">
        <v>143</v>
      </c>
      <c r="I6559" t="s">
        <v>135</v>
      </c>
      <c r="J6559" t="s">
        <v>136</v>
      </c>
      <c r="K6559" t="s">
        <v>137</v>
      </c>
      <c r="L6559" t="s">
        <v>18600</v>
      </c>
      <c r="M6559" t="s">
        <v>18601</v>
      </c>
      <c r="N6559">
        <v>2.3333333330000001</v>
      </c>
      <c r="O6559">
        <v>0</v>
      </c>
      <c r="P6559">
        <v>1</v>
      </c>
      <c r="Q6559">
        <v>0</v>
      </c>
      <c r="R6559">
        <v>0</v>
      </c>
      <c r="S6559">
        <v>0</v>
      </c>
      <c r="T6559">
        <v>0</v>
      </c>
      <c r="U6559">
        <v>0</v>
      </c>
      <c r="V6559">
        <v>0</v>
      </c>
      <c r="W6559">
        <v>0</v>
      </c>
      <c r="X6559">
        <v>0.29075005144436</v>
      </c>
      <c r="Y6559">
        <v>0</v>
      </c>
      <c r="Z6559">
        <v>0</v>
      </c>
      <c r="AA6559">
        <v>0</v>
      </c>
      <c r="AB6559">
        <v>0</v>
      </c>
      <c r="AC6559">
        <v>0</v>
      </c>
      <c r="AD6559">
        <v>0</v>
      </c>
      <c r="AE6559">
        <v>0.29075005144436</v>
      </c>
    </row>
    <row r="6560" spans="1:31" x14ac:dyDescent="0.25">
      <c r="A6560">
        <v>1885006</v>
      </c>
      <c r="B6560">
        <v>1</v>
      </c>
      <c r="C6560" t="s">
        <v>80</v>
      </c>
      <c r="D6560" t="s">
        <v>92</v>
      </c>
      <c r="E6560" t="s">
        <v>210</v>
      </c>
      <c r="F6560" t="s">
        <v>15600</v>
      </c>
      <c r="G6560" t="s">
        <v>133</v>
      </c>
      <c r="H6560" t="s">
        <v>134</v>
      </c>
      <c r="I6560" t="s">
        <v>135</v>
      </c>
      <c r="J6560" t="s">
        <v>136</v>
      </c>
      <c r="K6560" t="s">
        <v>137</v>
      </c>
      <c r="L6560" t="s">
        <v>18602</v>
      </c>
      <c r="M6560" t="s">
        <v>18603</v>
      </c>
      <c r="N6560">
        <v>0.24583333299999999</v>
      </c>
      <c r="O6560">
        <v>11</v>
      </c>
      <c r="P6560">
        <v>11766</v>
      </c>
      <c r="Q6560">
        <v>28</v>
      </c>
      <c r="R6560">
        <v>700</v>
      </c>
      <c r="S6560">
        <v>57</v>
      </c>
      <c r="T6560">
        <v>1237</v>
      </c>
      <c r="U6560">
        <v>2</v>
      </c>
      <c r="V6560">
        <v>6</v>
      </c>
      <c r="W6560">
        <v>22.05045950762387</v>
      </c>
      <c r="X6560">
        <v>484.50861289878202</v>
      </c>
      <c r="Y6560">
        <v>23.465258175783976</v>
      </c>
      <c r="Z6560">
        <v>104.82291988098</v>
      </c>
      <c r="AA6560">
        <v>75.164634688984179</v>
      </c>
      <c r="AB6560">
        <v>176.67046129575681</v>
      </c>
      <c r="AC6560">
        <v>18.980676164056771</v>
      </c>
      <c r="AD6560">
        <v>12.791910637988334</v>
      </c>
      <c r="AE6560">
        <v>918.45493324995584</v>
      </c>
    </row>
    <row r="6561" spans="1:31" x14ac:dyDescent="0.25">
      <c r="A6561">
        <v>1885670</v>
      </c>
      <c r="B6561">
        <v>1</v>
      </c>
      <c r="C6561" t="s">
        <v>81</v>
      </c>
      <c r="D6561" t="s">
        <v>118</v>
      </c>
      <c r="E6561" t="s">
        <v>146</v>
      </c>
      <c r="F6561" t="s">
        <v>3646</v>
      </c>
      <c r="G6561" t="s">
        <v>148</v>
      </c>
      <c r="H6561" t="s">
        <v>143</v>
      </c>
      <c r="I6561" t="s">
        <v>135</v>
      </c>
      <c r="J6561" t="s">
        <v>136</v>
      </c>
      <c r="K6561" t="s">
        <v>137</v>
      </c>
      <c r="L6561" t="s">
        <v>18604</v>
      </c>
      <c r="M6561" t="s">
        <v>18605</v>
      </c>
      <c r="N6561">
        <v>2.1949999999999998</v>
      </c>
      <c r="O6561">
        <v>0</v>
      </c>
      <c r="P6561">
        <v>26</v>
      </c>
      <c r="Q6561">
        <v>0</v>
      </c>
      <c r="R6561">
        <v>0</v>
      </c>
      <c r="S6561">
        <v>0</v>
      </c>
      <c r="T6561">
        <v>1</v>
      </c>
      <c r="U6561">
        <v>0</v>
      </c>
      <c r="V6561">
        <v>0</v>
      </c>
      <c r="W6561">
        <v>0</v>
      </c>
      <c r="X6561">
        <v>16.568065003593787</v>
      </c>
      <c r="Y6561">
        <v>0</v>
      </c>
      <c r="Z6561">
        <v>0</v>
      </c>
      <c r="AA6561">
        <v>0</v>
      </c>
      <c r="AB6561">
        <v>0</v>
      </c>
      <c r="AC6561">
        <v>0</v>
      </c>
      <c r="AD6561">
        <v>0</v>
      </c>
      <c r="AE6561">
        <v>16.568065003593787</v>
      </c>
    </row>
    <row r="6562" spans="1:31" x14ac:dyDescent="0.25">
      <c r="A6562">
        <v>1885839</v>
      </c>
      <c r="B6562">
        <v>1</v>
      </c>
      <c r="C6562" t="s">
        <v>80</v>
      </c>
      <c r="D6562" t="s">
        <v>89</v>
      </c>
      <c r="E6562" t="s">
        <v>222</v>
      </c>
      <c r="F6562" t="s">
        <v>18606</v>
      </c>
      <c r="G6562" t="s">
        <v>200</v>
      </c>
      <c r="H6562" t="s">
        <v>143</v>
      </c>
      <c r="I6562" t="s">
        <v>135</v>
      </c>
      <c r="J6562" t="s">
        <v>136</v>
      </c>
      <c r="K6562" t="s">
        <v>137</v>
      </c>
      <c r="L6562" t="s">
        <v>18607</v>
      </c>
      <c r="M6562" t="s">
        <v>18608</v>
      </c>
      <c r="N6562">
        <v>1.504444444</v>
      </c>
      <c r="O6562">
        <v>0</v>
      </c>
      <c r="P6562">
        <v>8</v>
      </c>
      <c r="Q6562">
        <v>0</v>
      </c>
      <c r="R6562">
        <v>0</v>
      </c>
      <c r="S6562">
        <v>0</v>
      </c>
      <c r="T6562">
        <v>1</v>
      </c>
      <c r="U6562">
        <v>0</v>
      </c>
      <c r="V6562">
        <v>0</v>
      </c>
      <c r="W6562">
        <v>0</v>
      </c>
      <c r="X6562">
        <v>1.9208162120480907</v>
      </c>
      <c r="Y6562">
        <v>0</v>
      </c>
      <c r="Z6562">
        <v>0</v>
      </c>
      <c r="AA6562">
        <v>0</v>
      </c>
      <c r="AB6562">
        <v>0.78760132324420007</v>
      </c>
      <c r="AC6562">
        <v>0</v>
      </c>
      <c r="AD6562">
        <v>0</v>
      </c>
      <c r="AE6562">
        <v>2.7084175352922908</v>
      </c>
    </row>
    <row r="6563" spans="1:31" x14ac:dyDescent="0.25">
      <c r="A6563">
        <v>1885172</v>
      </c>
      <c r="B6563">
        <v>1</v>
      </c>
      <c r="C6563" t="s">
        <v>81</v>
      </c>
      <c r="D6563" t="s">
        <v>116</v>
      </c>
      <c r="E6563" t="s">
        <v>158</v>
      </c>
      <c r="F6563" t="s">
        <v>18609</v>
      </c>
      <c r="G6563" t="s">
        <v>219</v>
      </c>
      <c r="H6563" t="s">
        <v>134</v>
      </c>
      <c r="I6563" t="s">
        <v>135</v>
      </c>
      <c r="J6563" t="s">
        <v>136</v>
      </c>
      <c r="K6563" t="s">
        <v>137</v>
      </c>
      <c r="L6563" t="s">
        <v>18610</v>
      </c>
      <c r="M6563" t="s">
        <v>18611</v>
      </c>
      <c r="N6563">
        <v>1.860833333</v>
      </c>
      <c r="O6563">
        <v>0</v>
      </c>
      <c r="P6563">
        <v>0</v>
      </c>
      <c r="Q6563">
        <v>1</v>
      </c>
      <c r="R6563">
        <v>0</v>
      </c>
      <c r="S6563">
        <v>1</v>
      </c>
      <c r="T6563">
        <v>0</v>
      </c>
      <c r="U6563">
        <v>0</v>
      </c>
      <c r="V6563">
        <v>0</v>
      </c>
      <c r="W6563">
        <v>0</v>
      </c>
      <c r="X6563">
        <v>0</v>
      </c>
      <c r="Y6563">
        <v>1.8728375826230952</v>
      </c>
      <c r="Z6563">
        <v>0</v>
      </c>
      <c r="AA6563">
        <v>2.4953315484767451</v>
      </c>
      <c r="AB6563">
        <v>0</v>
      </c>
      <c r="AC6563">
        <v>0</v>
      </c>
      <c r="AD6563">
        <v>0</v>
      </c>
      <c r="AE6563">
        <v>4.3681691310998403</v>
      </c>
    </row>
    <row r="6564" spans="1:31" x14ac:dyDescent="0.25">
      <c r="A6564">
        <v>1885584</v>
      </c>
      <c r="B6564">
        <v>1</v>
      </c>
      <c r="C6564" t="s">
        <v>80</v>
      </c>
      <c r="D6564" t="s">
        <v>94</v>
      </c>
      <c r="E6564" t="s">
        <v>210</v>
      </c>
      <c r="F6564" t="s">
        <v>12629</v>
      </c>
      <c r="G6564" t="s">
        <v>133</v>
      </c>
      <c r="H6564" t="s">
        <v>134</v>
      </c>
      <c r="I6564" t="s">
        <v>135</v>
      </c>
      <c r="J6564" t="s">
        <v>136</v>
      </c>
      <c r="K6564" t="s">
        <v>137</v>
      </c>
      <c r="L6564" t="s">
        <v>18612</v>
      </c>
      <c r="M6564" t="s">
        <v>18613</v>
      </c>
      <c r="N6564">
        <v>1.5766666659999999</v>
      </c>
      <c r="O6564">
        <v>0</v>
      </c>
      <c r="P6564">
        <v>363</v>
      </c>
      <c r="Q6564">
        <v>1</v>
      </c>
      <c r="R6564">
        <v>30</v>
      </c>
      <c r="S6564">
        <v>2</v>
      </c>
      <c r="T6564">
        <v>52</v>
      </c>
      <c r="U6564">
        <v>1</v>
      </c>
      <c r="V6564">
        <v>0</v>
      </c>
      <c r="W6564">
        <v>0</v>
      </c>
      <c r="X6564">
        <v>117.27858216252719</v>
      </c>
      <c r="Y6564">
        <v>0.45221455927150472</v>
      </c>
      <c r="Z6564">
        <v>50.231236502550409</v>
      </c>
      <c r="AA6564">
        <v>7.9437153204056852</v>
      </c>
      <c r="AB6564">
        <v>43.541442618042197</v>
      </c>
      <c r="AC6564">
        <v>30.028595626946974</v>
      </c>
      <c r="AD6564">
        <v>0</v>
      </c>
      <c r="AE6564">
        <v>249.47578678974398</v>
      </c>
    </row>
    <row r="6565" spans="1:31" x14ac:dyDescent="0.25">
      <c r="A6565">
        <v>1884943</v>
      </c>
      <c r="B6565">
        <v>1</v>
      </c>
      <c r="C6565" t="s">
        <v>81</v>
      </c>
      <c r="D6565" t="s">
        <v>122</v>
      </c>
      <c r="E6565" t="s">
        <v>158</v>
      </c>
      <c r="F6565" t="s">
        <v>18614</v>
      </c>
      <c r="G6565" t="s">
        <v>133</v>
      </c>
      <c r="H6565" t="s">
        <v>134</v>
      </c>
      <c r="I6565" t="s">
        <v>135</v>
      </c>
      <c r="J6565" t="s">
        <v>136</v>
      </c>
      <c r="K6565" t="s">
        <v>137</v>
      </c>
      <c r="L6565" t="s">
        <v>18615</v>
      </c>
      <c r="M6565" t="s">
        <v>18616</v>
      </c>
      <c r="N6565">
        <v>0.90833333299999997</v>
      </c>
      <c r="O6565">
        <v>0</v>
      </c>
      <c r="P6565">
        <v>1659</v>
      </c>
      <c r="Q6565">
        <v>6</v>
      </c>
      <c r="R6565">
        <v>23</v>
      </c>
      <c r="S6565">
        <v>0</v>
      </c>
      <c r="T6565">
        <v>154</v>
      </c>
      <c r="U6565">
        <v>1</v>
      </c>
      <c r="V6565">
        <v>0</v>
      </c>
      <c r="W6565">
        <v>0</v>
      </c>
      <c r="X6565">
        <v>208.54953108293867</v>
      </c>
      <c r="Y6565">
        <v>3.2072570357401995</v>
      </c>
      <c r="Z6565">
        <v>18.155241260421384</v>
      </c>
      <c r="AA6565">
        <v>0</v>
      </c>
      <c r="AB6565">
        <v>49.489315759303295</v>
      </c>
      <c r="AC6565">
        <v>0.56920116898332007</v>
      </c>
      <c r="AD6565">
        <v>0</v>
      </c>
      <c r="AE6565">
        <v>279.97054630738688</v>
      </c>
    </row>
    <row r="6566" spans="1:31" x14ac:dyDescent="0.25">
      <c r="A6566">
        <v>1885521</v>
      </c>
      <c r="B6566">
        <v>1</v>
      </c>
      <c r="C6566" t="s">
        <v>80</v>
      </c>
      <c r="D6566" t="s">
        <v>105</v>
      </c>
      <c r="E6566" t="s">
        <v>131</v>
      </c>
      <c r="F6566" t="s">
        <v>12947</v>
      </c>
      <c r="G6566" t="s">
        <v>133</v>
      </c>
      <c r="H6566" t="s">
        <v>134</v>
      </c>
      <c r="I6566" t="s">
        <v>135</v>
      </c>
      <c r="J6566" t="s">
        <v>136</v>
      </c>
      <c r="K6566" t="s">
        <v>137</v>
      </c>
      <c r="L6566" t="s">
        <v>18617</v>
      </c>
      <c r="M6566" t="s">
        <v>18618</v>
      </c>
      <c r="N6566">
        <v>0.68194444399999998</v>
      </c>
      <c r="O6566">
        <v>0</v>
      </c>
      <c r="P6566">
        <v>948</v>
      </c>
      <c r="Q6566">
        <v>0</v>
      </c>
      <c r="R6566">
        <v>183</v>
      </c>
      <c r="S6566">
        <v>1</v>
      </c>
      <c r="T6566">
        <v>138</v>
      </c>
      <c r="U6566">
        <v>0</v>
      </c>
      <c r="V6566">
        <v>1</v>
      </c>
      <c r="W6566">
        <v>0</v>
      </c>
      <c r="X6566">
        <v>184.15151442339874</v>
      </c>
      <c r="Y6566">
        <v>0</v>
      </c>
      <c r="Z6566">
        <v>59.519337448351422</v>
      </c>
      <c r="AA6566">
        <v>2.7171441154362368</v>
      </c>
      <c r="AB6566">
        <v>85.104119795649922</v>
      </c>
      <c r="AC6566">
        <v>0</v>
      </c>
      <c r="AD6566">
        <v>0.64863362835213056</v>
      </c>
      <c r="AE6566">
        <v>332.14074941118844</v>
      </c>
    </row>
    <row r="6567" spans="1:31" x14ac:dyDescent="0.25">
      <c r="A6567">
        <v>1885770</v>
      </c>
      <c r="B6567">
        <v>1</v>
      </c>
      <c r="C6567" t="s">
        <v>81</v>
      </c>
      <c r="D6567" t="s">
        <v>123</v>
      </c>
      <c r="E6567" t="s">
        <v>146</v>
      </c>
      <c r="F6567" t="s">
        <v>997</v>
      </c>
      <c r="G6567" t="s">
        <v>148</v>
      </c>
      <c r="H6567" t="s">
        <v>143</v>
      </c>
      <c r="I6567" t="s">
        <v>135</v>
      </c>
      <c r="J6567" t="s">
        <v>136</v>
      </c>
      <c r="K6567" t="s">
        <v>137</v>
      </c>
      <c r="L6567" t="s">
        <v>18619</v>
      </c>
      <c r="M6567" t="s">
        <v>18620</v>
      </c>
      <c r="N6567">
        <v>6.3761111110000002</v>
      </c>
      <c r="O6567">
        <v>0</v>
      </c>
      <c r="P6567">
        <v>509</v>
      </c>
      <c r="Q6567">
        <v>0</v>
      </c>
      <c r="R6567">
        <v>0</v>
      </c>
      <c r="S6567">
        <v>0</v>
      </c>
      <c r="T6567">
        <v>25</v>
      </c>
      <c r="U6567">
        <v>0</v>
      </c>
      <c r="V6567">
        <v>0</v>
      </c>
      <c r="W6567">
        <v>0</v>
      </c>
      <c r="X6567">
        <v>782.7650326444118</v>
      </c>
      <c r="Y6567">
        <v>0</v>
      </c>
      <c r="Z6567">
        <v>0</v>
      </c>
      <c r="AA6567">
        <v>0</v>
      </c>
      <c r="AB6567">
        <v>50.607159734129041</v>
      </c>
      <c r="AC6567">
        <v>0</v>
      </c>
      <c r="AD6567">
        <v>0</v>
      </c>
      <c r="AE6567">
        <v>833.37219237854083</v>
      </c>
    </row>
    <row r="6568" spans="1:31" x14ac:dyDescent="0.25">
      <c r="A6568">
        <v>1885229</v>
      </c>
      <c r="B6568">
        <v>1</v>
      </c>
      <c r="C6568" t="s">
        <v>80</v>
      </c>
      <c r="D6568" t="s">
        <v>83</v>
      </c>
      <c r="E6568" t="s">
        <v>140</v>
      </c>
      <c r="F6568" t="s">
        <v>18621</v>
      </c>
      <c r="G6568" t="s">
        <v>207</v>
      </c>
      <c r="H6568" t="s">
        <v>143</v>
      </c>
      <c r="I6568" t="s">
        <v>135</v>
      </c>
      <c r="J6568" t="s">
        <v>136</v>
      </c>
      <c r="K6568" t="s">
        <v>137</v>
      </c>
      <c r="L6568" t="s">
        <v>18622</v>
      </c>
      <c r="M6568" t="s">
        <v>18623</v>
      </c>
      <c r="N6568">
        <v>0.890833333</v>
      </c>
      <c r="O6568">
        <v>0</v>
      </c>
      <c r="P6568">
        <v>4</v>
      </c>
      <c r="Q6568">
        <v>0</v>
      </c>
      <c r="R6568">
        <v>0</v>
      </c>
      <c r="S6568">
        <v>0</v>
      </c>
      <c r="T6568">
        <v>1</v>
      </c>
      <c r="U6568">
        <v>0</v>
      </c>
      <c r="V6568">
        <v>0</v>
      </c>
      <c r="W6568">
        <v>0</v>
      </c>
      <c r="X6568">
        <v>0.55028246623973087</v>
      </c>
      <c r="Y6568">
        <v>0</v>
      </c>
      <c r="Z6568">
        <v>0</v>
      </c>
      <c r="AA6568">
        <v>0</v>
      </c>
      <c r="AB6568">
        <v>0.19620480934662834</v>
      </c>
      <c r="AC6568">
        <v>0</v>
      </c>
      <c r="AD6568">
        <v>0</v>
      </c>
      <c r="AE6568">
        <v>0.74648727558635919</v>
      </c>
    </row>
    <row r="6569" spans="1:31" x14ac:dyDescent="0.25">
      <c r="A6569">
        <v>1884937</v>
      </c>
      <c r="B6569">
        <v>1</v>
      </c>
      <c r="C6569" t="s">
        <v>80</v>
      </c>
      <c r="D6569" t="s">
        <v>96</v>
      </c>
      <c r="E6569" t="s">
        <v>229</v>
      </c>
      <c r="F6569" t="s">
        <v>720</v>
      </c>
      <c r="G6569" t="s">
        <v>508</v>
      </c>
      <c r="H6569" t="s">
        <v>134</v>
      </c>
      <c r="I6569" t="s">
        <v>135</v>
      </c>
      <c r="J6569" t="s">
        <v>136</v>
      </c>
      <c r="K6569" t="s">
        <v>137</v>
      </c>
      <c r="L6569" t="s">
        <v>18624</v>
      </c>
      <c r="M6569" t="s">
        <v>18625</v>
      </c>
      <c r="N6569">
        <v>6.6708655549999998</v>
      </c>
      <c r="O6569">
        <v>0</v>
      </c>
      <c r="P6569">
        <v>258</v>
      </c>
      <c r="Q6569">
        <v>14</v>
      </c>
      <c r="R6569">
        <v>21</v>
      </c>
      <c r="S6569">
        <v>19</v>
      </c>
      <c r="T6569">
        <v>28</v>
      </c>
      <c r="U6569">
        <v>5</v>
      </c>
      <c r="V6569">
        <v>0</v>
      </c>
      <c r="W6569">
        <v>0</v>
      </c>
      <c r="X6569">
        <v>364.51738522386995</v>
      </c>
      <c r="Y6569">
        <v>119.23829170521665</v>
      </c>
      <c r="Z6569">
        <v>63.465858545159399</v>
      </c>
      <c r="AA6569">
        <v>810.46827129282224</v>
      </c>
      <c r="AB6569">
        <v>60.23860161270968</v>
      </c>
      <c r="AC6569">
        <v>2912.446884879078</v>
      </c>
      <c r="AD6569">
        <v>0</v>
      </c>
      <c r="AE6569">
        <v>4330.3752932588559</v>
      </c>
    </row>
    <row r="6570" spans="1:31" x14ac:dyDescent="0.25">
      <c r="A6570">
        <v>1885527</v>
      </c>
      <c r="B6570">
        <v>1</v>
      </c>
      <c r="C6570" t="s">
        <v>81</v>
      </c>
      <c r="D6570" t="s">
        <v>120</v>
      </c>
      <c r="E6570" t="s">
        <v>146</v>
      </c>
      <c r="F6570" t="s">
        <v>18626</v>
      </c>
      <c r="G6570" t="s">
        <v>148</v>
      </c>
      <c r="H6570" t="s">
        <v>143</v>
      </c>
      <c r="I6570" t="s">
        <v>135</v>
      </c>
      <c r="J6570" t="s">
        <v>136</v>
      </c>
      <c r="K6570" t="s">
        <v>137</v>
      </c>
      <c r="L6570" t="s">
        <v>18627</v>
      </c>
      <c r="M6570" t="s">
        <v>18628</v>
      </c>
      <c r="N6570">
        <v>1.459166666</v>
      </c>
      <c r="O6570">
        <v>0</v>
      </c>
      <c r="P6570">
        <v>58</v>
      </c>
      <c r="Q6570">
        <v>0</v>
      </c>
      <c r="R6570">
        <v>0</v>
      </c>
      <c r="S6570">
        <v>0</v>
      </c>
      <c r="T6570">
        <v>9</v>
      </c>
      <c r="U6570">
        <v>0</v>
      </c>
      <c r="V6570">
        <v>0</v>
      </c>
      <c r="W6570">
        <v>0</v>
      </c>
      <c r="X6570">
        <v>24.011823005660034</v>
      </c>
      <c r="Y6570">
        <v>0</v>
      </c>
      <c r="Z6570">
        <v>0</v>
      </c>
      <c r="AA6570">
        <v>0</v>
      </c>
      <c r="AB6570">
        <v>10.301701273449174</v>
      </c>
      <c r="AC6570">
        <v>0</v>
      </c>
      <c r="AD6570">
        <v>0</v>
      </c>
      <c r="AE6570">
        <v>34.31352427910921</v>
      </c>
    </row>
    <row r="6571" spans="1:31" x14ac:dyDescent="0.25">
      <c r="A6571">
        <v>1885541</v>
      </c>
      <c r="B6571">
        <v>1</v>
      </c>
      <c r="C6571" t="s">
        <v>81</v>
      </c>
      <c r="D6571" t="s">
        <v>123</v>
      </c>
      <c r="E6571" t="s">
        <v>146</v>
      </c>
      <c r="F6571" t="s">
        <v>1312</v>
      </c>
      <c r="G6571" t="s">
        <v>148</v>
      </c>
      <c r="H6571" t="s">
        <v>143</v>
      </c>
      <c r="I6571" t="s">
        <v>135</v>
      </c>
      <c r="J6571" t="s">
        <v>136</v>
      </c>
      <c r="K6571" t="s">
        <v>137</v>
      </c>
      <c r="L6571" t="s">
        <v>18629</v>
      </c>
      <c r="M6571" t="s">
        <v>18630</v>
      </c>
      <c r="N6571">
        <v>1.725833333</v>
      </c>
      <c r="O6571">
        <v>0</v>
      </c>
      <c r="P6571">
        <v>118</v>
      </c>
      <c r="Q6571">
        <v>0</v>
      </c>
      <c r="R6571">
        <v>0</v>
      </c>
      <c r="S6571">
        <v>0</v>
      </c>
      <c r="T6571">
        <v>6</v>
      </c>
      <c r="U6571">
        <v>0</v>
      </c>
      <c r="V6571">
        <v>0</v>
      </c>
      <c r="W6571">
        <v>0</v>
      </c>
      <c r="X6571">
        <v>46.576000740451903</v>
      </c>
      <c r="Y6571">
        <v>0</v>
      </c>
      <c r="Z6571">
        <v>0</v>
      </c>
      <c r="AA6571">
        <v>0</v>
      </c>
      <c r="AB6571">
        <v>2.7323972842625626</v>
      </c>
      <c r="AC6571">
        <v>0</v>
      </c>
      <c r="AD6571">
        <v>0</v>
      </c>
      <c r="AE6571">
        <v>49.308398024714464</v>
      </c>
    </row>
    <row r="6572" spans="1:31" x14ac:dyDescent="0.25">
      <c r="A6572">
        <v>1885209</v>
      </c>
      <c r="B6572">
        <v>1</v>
      </c>
      <c r="C6572" t="s">
        <v>81</v>
      </c>
      <c r="D6572" t="s">
        <v>117</v>
      </c>
      <c r="E6572" t="s">
        <v>158</v>
      </c>
      <c r="F6572" t="s">
        <v>18631</v>
      </c>
      <c r="G6572" t="s">
        <v>219</v>
      </c>
      <c r="H6572" t="s">
        <v>134</v>
      </c>
      <c r="I6572" t="s">
        <v>135</v>
      </c>
      <c r="J6572" t="s">
        <v>136</v>
      </c>
      <c r="K6572" t="s">
        <v>137</v>
      </c>
      <c r="L6572" t="s">
        <v>18632</v>
      </c>
      <c r="M6572" t="s">
        <v>18633</v>
      </c>
      <c r="N6572">
        <v>2.9975000000000001</v>
      </c>
      <c r="O6572">
        <v>0</v>
      </c>
      <c r="P6572">
        <v>14</v>
      </c>
      <c r="Q6572">
        <v>0</v>
      </c>
      <c r="R6572">
        <v>10</v>
      </c>
      <c r="S6572">
        <v>0</v>
      </c>
      <c r="T6572">
        <v>1</v>
      </c>
      <c r="U6572">
        <v>0</v>
      </c>
      <c r="V6572">
        <v>0</v>
      </c>
      <c r="W6572">
        <v>0</v>
      </c>
      <c r="X6572">
        <v>11.561786838309169</v>
      </c>
      <c r="Y6572">
        <v>0</v>
      </c>
      <c r="Z6572">
        <v>106.65450916840388</v>
      </c>
      <c r="AA6572">
        <v>0</v>
      </c>
      <c r="AB6572">
        <v>6.2767841518286041</v>
      </c>
      <c r="AC6572">
        <v>0</v>
      </c>
      <c r="AD6572">
        <v>0</v>
      </c>
      <c r="AE6572">
        <v>124.49308015854166</v>
      </c>
    </row>
    <row r="6573" spans="1:31" x14ac:dyDescent="0.25">
      <c r="A6573">
        <v>1885710</v>
      </c>
      <c r="B6573">
        <v>1</v>
      </c>
      <c r="C6573" t="s">
        <v>80</v>
      </c>
      <c r="D6573" t="s">
        <v>92</v>
      </c>
      <c r="E6573" t="s">
        <v>210</v>
      </c>
      <c r="F6573" t="s">
        <v>18634</v>
      </c>
      <c r="G6573" t="s">
        <v>133</v>
      </c>
      <c r="H6573" t="s">
        <v>134</v>
      </c>
      <c r="I6573" t="s">
        <v>135</v>
      </c>
      <c r="J6573" t="s">
        <v>136</v>
      </c>
      <c r="K6573" t="s">
        <v>137</v>
      </c>
      <c r="L6573" t="s">
        <v>18635</v>
      </c>
      <c r="M6573" t="s">
        <v>18636</v>
      </c>
      <c r="N6573">
        <v>0.21666666600000001</v>
      </c>
      <c r="O6573">
        <v>8</v>
      </c>
      <c r="P6573">
        <v>3072</v>
      </c>
      <c r="Q6573">
        <v>13</v>
      </c>
      <c r="R6573">
        <v>417</v>
      </c>
      <c r="S6573">
        <v>29</v>
      </c>
      <c r="T6573">
        <v>321</v>
      </c>
      <c r="U6573">
        <v>1</v>
      </c>
      <c r="V6573">
        <v>3</v>
      </c>
      <c r="W6573">
        <v>33.398028828670903</v>
      </c>
      <c r="X6573">
        <v>240.5819765786226</v>
      </c>
      <c r="Y6573">
        <v>4.9482770772569831</v>
      </c>
      <c r="Z6573">
        <v>83.510993229167809</v>
      </c>
      <c r="AA6573">
        <v>34.557905224109412</v>
      </c>
      <c r="AB6573">
        <v>65.816199059261351</v>
      </c>
      <c r="AC6573">
        <v>14.831630384257249</v>
      </c>
      <c r="AD6573">
        <v>0.4066949437209334</v>
      </c>
      <c r="AE6573">
        <v>478.05170532506725</v>
      </c>
    </row>
    <row r="6574" spans="1:31" x14ac:dyDescent="0.25">
      <c r="A6574">
        <v>1885046</v>
      </c>
      <c r="B6574">
        <v>1</v>
      </c>
      <c r="C6574" t="s">
        <v>80</v>
      </c>
      <c r="D6574" t="s">
        <v>104</v>
      </c>
      <c r="E6574" t="s">
        <v>158</v>
      </c>
      <c r="F6574" t="s">
        <v>18637</v>
      </c>
      <c r="G6574" t="s">
        <v>219</v>
      </c>
      <c r="H6574" t="s">
        <v>134</v>
      </c>
      <c r="I6574" t="s">
        <v>135</v>
      </c>
      <c r="J6574" t="s">
        <v>136</v>
      </c>
      <c r="K6574" t="s">
        <v>137</v>
      </c>
      <c r="L6574" t="s">
        <v>18638</v>
      </c>
      <c r="M6574" t="s">
        <v>18639</v>
      </c>
      <c r="N6574">
        <v>2.3250000000000002</v>
      </c>
      <c r="O6574">
        <v>0</v>
      </c>
      <c r="P6574">
        <v>1</v>
      </c>
      <c r="Q6574">
        <v>0</v>
      </c>
      <c r="R6574">
        <v>5</v>
      </c>
      <c r="S6574">
        <v>0</v>
      </c>
      <c r="T6574">
        <v>0</v>
      </c>
      <c r="U6574">
        <v>0</v>
      </c>
      <c r="V6574">
        <v>0</v>
      </c>
      <c r="W6574">
        <v>0</v>
      </c>
      <c r="X6574">
        <v>1.0040450038879649</v>
      </c>
      <c r="Y6574">
        <v>0</v>
      </c>
      <c r="Z6574">
        <v>10.456425274604836</v>
      </c>
      <c r="AA6574">
        <v>0</v>
      </c>
      <c r="AB6574">
        <v>0</v>
      </c>
      <c r="AC6574">
        <v>0</v>
      </c>
      <c r="AD6574">
        <v>0</v>
      </c>
      <c r="AE6574">
        <v>11.460470278492801</v>
      </c>
    </row>
    <row r="6575" spans="1:31" x14ac:dyDescent="0.25">
      <c r="A6575">
        <v>1885069</v>
      </c>
      <c r="B6575">
        <v>1</v>
      </c>
      <c r="C6575" t="s">
        <v>81</v>
      </c>
      <c r="D6575" t="s">
        <v>118</v>
      </c>
      <c r="E6575" t="s">
        <v>210</v>
      </c>
      <c r="F6575" t="s">
        <v>16353</v>
      </c>
      <c r="G6575" t="s">
        <v>133</v>
      </c>
      <c r="H6575" t="s">
        <v>134</v>
      </c>
      <c r="I6575" t="s">
        <v>135</v>
      </c>
      <c r="J6575" t="s">
        <v>136</v>
      </c>
      <c r="K6575" t="s">
        <v>137</v>
      </c>
      <c r="L6575" t="s">
        <v>18640</v>
      </c>
      <c r="M6575" t="s">
        <v>18641</v>
      </c>
      <c r="N6575">
        <v>0.41499999999999998</v>
      </c>
      <c r="O6575">
        <v>19</v>
      </c>
      <c r="P6575">
        <v>1613</v>
      </c>
      <c r="Q6575">
        <v>49</v>
      </c>
      <c r="R6575">
        <v>128</v>
      </c>
      <c r="S6575">
        <v>9</v>
      </c>
      <c r="T6575">
        <v>100</v>
      </c>
      <c r="U6575">
        <v>0</v>
      </c>
      <c r="V6575">
        <v>0</v>
      </c>
      <c r="W6575">
        <v>2.9434231010405996</v>
      </c>
      <c r="X6575">
        <v>73.356669989776876</v>
      </c>
      <c r="Y6575">
        <v>138.54503136980605</v>
      </c>
      <c r="Z6575">
        <v>90.817542124562408</v>
      </c>
      <c r="AA6575">
        <v>6.434151485569501</v>
      </c>
      <c r="AB6575">
        <v>16.930557535864907</v>
      </c>
      <c r="AC6575">
        <v>0</v>
      </c>
      <c r="AD6575">
        <v>0</v>
      </c>
      <c r="AE6575">
        <v>329.02737560662035</v>
      </c>
    </row>
    <row r="6576" spans="1:31" x14ac:dyDescent="0.25">
      <c r="A6576">
        <v>1885587</v>
      </c>
      <c r="B6576">
        <v>1</v>
      </c>
      <c r="C6576" t="s">
        <v>81</v>
      </c>
      <c r="D6576" t="s">
        <v>122</v>
      </c>
      <c r="E6576" t="s">
        <v>131</v>
      </c>
      <c r="F6576" t="s">
        <v>1582</v>
      </c>
      <c r="G6576" t="s">
        <v>133</v>
      </c>
      <c r="H6576" t="s">
        <v>134</v>
      </c>
      <c r="I6576" t="s">
        <v>135</v>
      </c>
      <c r="J6576" t="s">
        <v>136</v>
      </c>
      <c r="K6576" t="s">
        <v>137</v>
      </c>
      <c r="L6576" t="s">
        <v>18642</v>
      </c>
      <c r="M6576" t="s">
        <v>18643</v>
      </c>
      <c r="N6576">
        <v>0.73472222200000004</v>
      </c>
      <c r="O6576">
        <v>1</v>
      </c>
      <c r="P6576">
        <v>462</v>
      </c>
      <c r="Q6576">
        <v>4</v>
      </c>
      <c r="R6576">
        <v>0</v>
      </c>
      <c r="S6576">
        <v>2</v>
      </c>
      <c r="T6576">
        <v>18</v>
      </c>
      <c r="U6576">
        <v>0</v>
      </c>
      <c r="V6576">
        <v>0</v>
      </c>
      <c r="W6576">
        <v>7.7328078990534996E-2</v>
      </c>
      <c r="X6576">
        <v>36.989710361519656</v>
      </c>
      <c r="Y6576">
        <v>7.6953380030157348</v>
      </c>
      <c r="Z6576">
        <v>0</v>
      </c>
      <c r="AA6576">
        <v>6.2991963904108923</v>
      </c>
      <c r="AB6576">
        <v>1.3968401162739057</v>
      </c>
      <c r="AC6576">
        <v>0</v>
      </c>
      <c r="AD6576">
        <v>0</v>
      </c>
      <c r="AE6576">
        <v>52.458412950210722</v>
      </c>
    </row>
    <row r="6577" spans="1:31" x14ac:dyDescent="0.25">
      <c r="A6577">
        <v>1885687</v>
      </c>
      <c r="B6577">
        <v>1</v>
      </c>
      <c r="C6577" t="s">
        <v>80</v>
      </c>
      <c r="D6577" t="s">
        <v>100</v>
      </c>
      <c r="E6577" t="s">
        <v>158</v>
      </c>
      <c r="F6577" t="s">
        <v>18644</v>
      </c>
      <c r="G6577" t="s">
        <v>219</v>
      </c>
      <c r="H6577" t="s">
        <v>134</v>
      </c>
      <c r="I6577" t="s">
        <v>135</v>
      </c>
      <c r="J6577" t="s">
        <v>136</v>
      </c>
      <c r="K6577" t="s">
        <v>137</v>
      </c>
      <c r="L6577" t="s">
        <v>18645</v>
      </c>
      <c r="M6577" t="s">
        <v>18646</v>
      </c>
      <c r="N6577">
        <v>2.085</v>
      </c>
      <c r="O6577">
        <v>0</v>
      </c>
      <c r="P6577">
        <v>22</v>
      </c>
      <c r="Q6577">
        <v>0</v>
      </c>
      <c r="R6577">
        <v>10</v>
      </c>
      <c r="S6577">
        <v>0</v>
      </c>
      <c r="T6577">
        <v>7</v>
      </c>
      <c r="U6577">
        <v>0</v>
      </c>
      <c r="V6577">
        <v>0</v>
      </c>
      <c r="W6577">
        <v>0</v>
      </c>
      <c r="X6577">
        <v>10.627876877646615</v>
      </c>
      <c r="Y6577">
        <v>0</v>
      </c>
      <c r="Z6577">
        <v>3.958917081417384</v>
      </c>
      <c r="AA6577">
        <v>0</v>
      </c>
      <c r="AB6577">
        <v>4.5417518512225303</v>
      </c>
      <c r="AC6577">
        <v>0</v>
      </c>
      <c r="AD6577">
        <v>0</v>
      </c>
      <c r="AE6577">
        <v>19.128545810286532</v>
      </c>
    </row>
    <row r="6578" spans="1:31" x14ac:dyDescent="0.25">
      <c r="A6578">
        <v>1885564</v>
      </c>
      <c r="B6578">
        <v>1</v>
      </c>
      <c r="C6578" t="s">
        <v>81</v>
      </c>
      <c r="D6578" t="s">
        <v>123</v>
      </c>
      <c r="E6578" t="s">
        <v>169</v>
      </c>
      <c r="F6578" t="s">
        <v>18647</v>
      </c>
      <c r="G6578" t="s">
        <v>183</v>
      </c>
      <c r="H6578" t="s">
        <v>143</v>
      </c>
      <c r="I6578" t="s">
        <v>135</v>
      </c>
      <c r="J6578" t="s">
        <v>136</v>
      </c>
      <c r="K6578" t="s">
        <v>137</v>
      </c>
      <c r="L6578" t="s">
        <v>18648</v>
      </c>
      <c r="M6578" t="s">
        <v>18649</v>
      </c>
      <c r="N6578">
        <v>3.1363888879999999</v>
      </c>
      <c r="O6578">
        <v>0</v>
      </c>
      <c r="P6578">
        <v>631</v>
      </c>
      <c r="Q6578">
        <v>0</v>
      </c>
      <c r="R6578">
        <v>0</v>
      </c>
      <c r="S6578">
        <v>0</v>
      </c>
      <c r="T6578">
        <v>24</v>
      </c>
      <c r="U6578">
        <v>0</v>
      </c>
      <c r="V6578">
        <v>0</v>
      </c>
      <c r="W6578">
        <v>0</v>
      </c>
      <c r="X6578">
        <v>436.19551202168464</v>
      </c>
      <c r="Y6578">
        <v>0</v>
      </c>
      <c r="Z6578">
        <v>0</v>
      </c>
      <c r="AA6578">
        <v>0</v>
      </c>
      <c r="AB6578">
        <v>28.020447006791482</v>
      </c>
      <c r="AC6578">
        <v>0</v>
      </c>
      <c r="AD6578">
        <v>0</v>
      </c>
      <c r="AE6578">
        <v>464.21595902847611</v>
      </c>
    </row>
    <row r="6579" spans="1:31" x14ac:dyDescent="0.25">
      <c r="A6579">
        <v>1885796</v>
      </c>
      <c r="B6579">
        <v>1</v>
      </c>
      <c r="C6579" t="s">
        <v>80</v>
      </c>
      <c r="D6579" t="s">
        <v>103</v>
      </c>
      <c r="E6579" t="s">
        <v>169</v>
      </c>
      <c r="F6579" t="s">
        <v>1719</v>
      </c>
      <c r="G6579" t="s">
        <v>183</v>
      </c>
      <c r="H6579" t="s">
        <v>143</v>
      </c>
      <c r="I6579" t="s">
        <v>135</v>
      </c>
      <c r="J6579" t="s">
        <v>136</v>
      </c>
      <c r="K6579" t="s">
        <v>137</v>
      </c>
      <c r="L6579" t="s">
        <v>18650</v>
      </c>
      <c r="M6579" t="s">
        <v>18651</v>
      </c>
      <c r="N6579">
        <v>1.307222222</v>
      </c>
      <c r="O6579">
        <v>0</v>
      </c>
      <c r="P6579">
        <v>89</v>
      </c>
      <c r="Q6579">
        <v>0</v>
      </c>
      <c r="R6579">
        <v>16</v>
      </c>
      <c r="S6579">
        <v>0</v>
      </c>
      <c r="T6579">
        <v>28</v>
      </c>
      <c r="U6579">
        <v>0</v>
      </c>
      <c r="V6579">
        <v>0</v>
      </c>
      <c r="W6579">
        <v>0</v>
      </c>
      <c r="X6579">
        <v>27.295162365049059</v>
      </c>
      <c r="Y6579">
        <v>0</v>
      </c>
      <c r="Z6579">
        <v>5.1144589543637586</v>
      </c>
      <c r="AA6579">
        <v>0</v>
      </c>
      <c r="AB6579">
        <v>42.387877381716088</v>
      </c>
      <c r="AC6579">
        <v>0</v>
      </c>
      <c r="AD6579">
        <v>0</v>
      </c>
      <c r="AE6579">
        <v>74.797498701128916</v>
      </c>
    </row>
    <row r="6580" spans="1:31" x14ac:dyDescent="0.25">
      <c r="A6580">
        <v>1885547</v>
      </c>
      <c r="B6580">
        <v>1</v>
      </c>
      <c r="C6580" t="s">
        <v>81</v>
      </c>
      <c r="D6580" t="s">
        <v>121</v>
      </c>
      <c r="E6580" t="s">
        <v>131</v>
      </c>
      <c r="F6580" t="s">
        <v>6698</v>
      </c>
      <c r="G6580" t="s">
        <v>133</v>
      </c>
      <c r="H6580" t="s">
        <v>134</v>
      </c>
      <c r="I6580" t="s">
        <v>135</v>
      </c>
      <c r="J6580" t="s">
        <v>136</v>
      </c>
      <c r="K6580" t="s">
        <v>137</v>
      </c>
      <c r="L6580" t="s">
        <v>18652</v>
      </c>
      <c r="M6580" t="s">
        <v>18653</v>
      </c>
      <c r="N6580">
        <v>1.2675000000000001</v>
      </c>
      <c r="O6580">
        <v>0</v>
      </c>
      <c r="P6580">
        <v>324</v>
      </c>
      <c r="Q6580">
        <v>1</v>
      </c>
      <c r="R6580">
        <v>29</v>
      </c>
      <c r="S6580">
        <v>0</v>
      </c>
      <c r="T6580">
        <v>26</v>
      </c>
      <c r="U6580">
        <v>0</v>
      </c>
      <c r="V6580">
        <v>0</v>
      </c>
      <c r="W6580">
        <v>0</v>
      </c>
      <c r="X6580">
        <v>55.557813798198829</v>
      </c>
      <c r="Y6580">
        <v>2.2190765829663599</v>
      </c>
      <c r="Z6580">
        <v>14.638647974614857</v>
      </c>
      <c r="AA6580">
        <v>0</v>
      </c>
      <c r="AB6580">
        <v>29.628403678477316</v>
      </c>
      <c r="AC6580">
        <v>0</v>
      </c>
      <c r="AD6580">
        <v>0</v>
      </c>
      <c r="AE6580">
        <v>102.04394203425736</v>
      </c>
    </row>
    <row r="6581" spans="1:31" x14ac:dyDescent="0.25">
      <c r="A6581">
        <v>1885215</v>
      </c>
      <c r="B6581">
        <v>1</v>
      </c>
      <c r="C6581" t="s">
        <v>81</v>
      </c>
      <c r="D6581" t="s">
        <v>112</v>
      </c>
      <c r="E6581" t="s">
        <v>146</v>
      </c>
      <c r="F6581" t="s">
        <v>18654</v>
      </c>
      <c r="G6581" t="s">
        <v>148</v>
      </c>
      <c r="H6581" t="s">
        <v>143</v>
      </c>
      <c r="I6581" t="s">
        <v>135</v>
      </c>
      <c r="J6581" t="s">
        <v>136</v>
      </c>
      <c r="K6581" t="s">
        <v>137</v>
      </c>
      <c r="L6581" t="s">
        <v>18655</v>
      </c>
      <c r="M6581" t="s">
        <v>18656</v>
      </c>
      <c r="N6581">
        <v>2.505833333</v>
      </c>
      <c r="O6581">
        <v>0</v>
      </c>
      <c r="P6581">
        <v>75</v>
      </c>
      <c r="Q6581">
        <v>0</v>
      </c>
      <c r="R6581">
        <v>0</v>
      </c>
      <c r="S6581">
        <v>0</v>
      </c>
      <c r="T6581">
        <v>1</v>
      </c>
      <c r="U6581">
        <v>0</v>
      </c>
      <c r="V6581">
        <v>0</v>
      </c>
      <c r="W6581">
        <v>0</v>
      </c>
      <c r="X6581">
        <v>43.294678040891945</v>
      </c>
      <c r="Y6581">
        <v>0</v>
      </c>
      <c r="Z6581">
        <v>0</v>
      </c>
      <c r="AA6581">
        <v>0</v>
      </c>
      <c r="AB6581">
        <v>8.526986266875E-4</v>
      </c>
      <c r="AC6581">
        <v>0</v>
      </c>
      <c r="AD6581">
        <v>0</v>
      </c>
      <c r="AE6581">
        <v>43.295530739518632</v>
      </c>
    </row>
    <row r="6582" spans="1:31" x14ac:dyDescent="0.25">
      <c r="A6582">
        <v>1885063</v>
      </c>
      <c r="B6582">
        <v>1</v>
      </c>
      <c r="C6582" t="s">
        <v>81</v>
      </c>
      <c r="D6582" t="s">
        <v>112</v>
      </c>
      <c r="E6582" t="s">
        <v>158</v>
      </c>
      <c r="F6582" t="s">
        <v>10311</v>
      </c>
      <c r="G6582" t="s">
        <v>133</v>
      </c>
      <c r="H6582" t="s">
        <v>134</v>
      </c>
      <c r="I6582" t="s">
        <v>152</v>
      </c>
      <c r="J6582" t="s">
        <v>136</v>
      </c>
      <c r="K6582" t="s">
        <v>137</v>
      </c>
      <c r="L6582" t="s">
        <v>18657</v>
      </c>
      <c r="M6582" t="s">
        <v>18658</v>
      </c>
      <c r="N6582">
        <v>2.7777769999999999E-3</v>
      </c>
      <c r="O6582">
        <v>0</v>
      </c>
      <c r="P6582">
        <v>1216</v>
      </c>
      <c r="Q6582">
        <v>162</v>
      </c>
      <c r="R6582">
        <v>43</v>
      </c>
      <c r="S6582">
        <v>14</v>
      </c>
      <c r="T6582">
        <v>103</v>
      </c>
      <c r="U6582">
        <v>4</v>
      </c>
      <c r="V6582">
        <v>1</v>
      </c>
      <c r="W6582">
        <v>0</v>
      </c>
      <c r="X6582">
        <v>0.35443473927119978</v>
      </c>
      <c r="Y6582">
        <v>0.28398315458162249</v>
      </c>
      <c r="Z6582">
        <v>6.4070301539669458E-2</v>
      </c>
      <c r="AA6582">
        <v>2.3502620440638892E-2</v>
      </c>
      <c r="AB6582">
        <v>4.4128178745041664E-2</v>
      </c>
      <c r="AC6582">
        <v>0.22596290642719721</v>
      </c>
      <c r="AD6582">
        <v>7.1915288861111117E-6</v>
      </c>
      <c r="AE6582">
        <v>0.99608909253425548</v>
      </c>
    </row>
    <row r="6583" spans="1:31" x14ac:dyDescent="0.25">
      <c r="A6583">
        <v>1885604</v>
      </c>
      <c r="B6583">
        <v>1</v>
      </c>
      <c r="C6583" t="s">
        <v>80</v>
      </c>
      <c r="D6583" t="s">
        <v>84</v>
      </c>
      <c r="E6583" t="s">
        <v>169</v>
      </c>
      <c r="F6583" t="s">
        <v>18659</v>
      </c>
      <c r="G6583" t="s">
        <v>142</v>
      </c>
      <c r="H6583" t="s">
        <v>143</v>
      </c>
      <c r="I6583" t="s">
        <v>135</v>
      </c>
      <c r="J6583" t="s">
        <v>136</v>
      </c>
      <c r="K6583" t="s">
        <v>137</v>
      </c>
      <c r="L6583" t="s">
        <v>18660</v>
      </c>
      <c r="M6583" t="s">
        <v>18661</v>
      </c>
      <c r="N6583">
        <v>1.7011111109999999</v>
      </c>
      <c r="O6583">
        <v>0</v>
      </c>
      <c r="P6583">
        <v>900</v>
      </c>
      <c r="Q6583">
        <v>0</v>
      </c>
      <c r="R6583">
        <v>0</v>
      </c>
      <c r="S6583">
        <v>0</v>
      </c>
      <c r="T6583">
        <v>65</v>
      </c>
      <c r="U6583">
        <v>0</v>
      </c>
      <c r="V6583">
        <v>0</v>
      </c>
      <c r="W6583">
        <v>0</v>
      </c>
      <c r="X6583">
        <v>426.55955670762114</v>
      </c>
      <c r="Y6583">
        <v>0</v>
      </c>
      <c r="Z6583">
        <v>0</v>
      </c>
      <c r="AA6583">
        <v>0</v>
      </c>
      <c r="AB6583">
        <v>156.04720229815032</v>
      </c>
      <c r="AC6583">
        <v>0</v>
      </c>
      <c r="AD6583">
        <v>0</v>
      </c>
      <c r="AE6583">
        <v>582.60675900577144</v>
      </c>
    </row>
    <row r="6584" spans="1:31" x14ac:dyDescent="0.25">
      <c r="A6584">
        <v>1885750</v>
      </c>
      <c r="B6584">
        <v>1</v>
      </c>
      <c r="C6584" t="s">
        <v>81</v>
      </c>
      <c r="D6584" t="s">
        <v>126</v>
      </c>
      <c r="E6584" t="s">
        <v>131</v>
      </c>
      <c r="F6584" t="s">
        <v>5393</v>
      </c>
      <c r="G6584" t="s">
        <v>133</v>
      </c>
      <c r="H6584" t="s">
        <v>134</v>
      </c>
      <c r="I6584" t="s">
        <v>152</v>
      </c>
      <c r="J6584" t="s">
        <v>136</v>
      </c>
      <c r="K6584" t="s">
        <v>137</v>
      </c>
      <c r="L6584" t="s">
        <v>18662</v>
      </c>
      <c r="M6584" t="s">
        <v>18663</v>
      </c>
      <c r="N6584">
        <v>1.1111111E-2</v>
      </c>
      <c r="O6584">
        <v>0</v>
      </c>
      <c r="P6584">
        <v>1780</v>
      </c>
      <c r="Q6584">
        <v>36</v>
      </c>
      <c r="R6584">
        <v>166</v>
      </c>
      <c r="S6584">
        <v>10</v>
      </c>
      <c r="T6584">
        <v>253</v>
      </c>
      <c r="U6584">
        <v>2</v>
      </c>
      <c r="V6584">
        <v>0</v>
      </c>
      <c r="W6584">
        <v>0</v>
      </c>
      <c r="X6584">
        <v>3.201725544387453</v>
      </c>
      <c r="Y6584">
        <v>3.3113079621669561</v>
      </c>
      <c r="Z6584">
        <v>1.0920934801913889</v>
      </c>
      <c r="AA6584">
        <v>0.43225980799055558</v>
      </c>
      <c r="AB6584">
        <v>1.201018861969422</v>
      </c>
      <c r="AC6584">
        <v>0.65955253488491106</v>
      </c>
      <c r="AD6584">
        <v>0</v>
      </c>
      <c r="AE6584">
        <v>9.8979581915906873</v>
      </c>
    </row>
    <row r="6585" spans="1:31" x14ac:dyDescent="0.25">
      <c r="A6585">
        <v>1885255</v>
      </c>
      <c r="B6585">
        <v>1</v>
      </c>
      <c r="C6585" t="s">
        <v>80</v>
      </c>
      <c r="D6585" t="s">
        <v>103</v>
      </c>
      <c r="E6585" t="s">
        <v>131</v>
      </c>
      <c r="F6585" t="s">
        <v>18664</v>
      </c>
      <c r="G6585" t="s">
        <v>133</v>
      </c>
      <c r="H6585" t="s">
        <v>134</v>
      </c>
      <c r="I6585" t="s">
        <v>135</v>
      </c>
      <c r="J6585" t="s">
        <v>136</v>
      </c>
      <c r="K6585" t="s">
        <v>137</v>
      </c>
      <c r="L6585" t="s">
        <v>18665</v>
      </c>
      <c r="M6585" t="s">
        <v>18666</v>
      </c>
      <c r="N6585">
        <v>0.34361111100000002</v>
      </c>
      <c r="O6585">
        <v>2</v>
      </c>
      <c r="P6585">
        <v>1198</v>
      </c>
      <c r="Q6585">
        <v>11</v>
      </c>
      <c r="R6585">
        <v>126</v>
      </c>
      <c r="S6585">
        <v>6</v>
      </c>
      <c r="T6585">
        <v>124</v>
      </c>
      <c r="U6585">
        <v>0</v>
      </c>
      <c r="V6585">
        <v>0</v>
      </c>
      <c r="W6585">
        <v>1.8645273001719298</v>
      </c>
      <c r="X6585">
        <v>146.45979903412805</v>
      </c>
      <c r="Y6585">
        <v>157.73261416674237</v>
      </c>
      <c r="Z6585">
        <v>131.76502725794478</v>
      </c>
      <c r="AA6585">
        <v>8.5499815951348683</v>
      </c>
      <c r="AB6585">
        <v>92.825831187775734</v>
      </c>
      <c r="AC6585">
        <v>0</v>
      </c>
      <c r="AD6585">
        <v>0</v>
      </c>
      <c r="AE6585">
        <v>539.19778054189771</v>
      </c>
    </row>
    <row r="6586" spans="1:31" x14ac:dyDescent="0.25">
      <c r="A6586">
        <v>1885501</v>
      </c>
      <c r="B6586">
        <v>1</v>
      </c>
      <c r="C6586" t="s">
        <v>80</v>
      </c>
      <c r="D6586" t="s">
        <v>103</v>
      </c>
      <c r="E6586" t="s">
        <v>169</v>
      </c>
      <c r="F6586" t="s">
        <v>18667</v>
      </c>
      <c r="G6586" t="s">
        <v>564</v>
      </c>
      <c r="H6586" t="s">
        <v>143</v>
      </c>
      <c r="I6586" t="s">
        <v>135</v>
      </c>
      <c r="J6586" t="s">
        <v>136</v>
      </c>
      <c r="K6586" t="s">
        <v>137</v>
      </c>
      <c r="L6586" t="s">
        <v>18668</v>
      </c>
      <c r="M6586" t="s">
        <v>18669</v>
      </c>
      <c r="N6586">
        <v>3.114166666</v>
      </c>
      <c r="O6586">
        <v>0</v>
      </c>
      <c r="P6586">
        <v>228</v>
      </c>
      <c r="Q6586">
        <v>0</v>
      </c>
      <c r="R6586">
        <v>0</v>
      </c>
      <c r="S6586">
        <v>0</v>
      </c>
      <c r="T6586">
        <v>89</v>
      </c>
      <c r="U6586">
        <v>0</v>
      </c>
      <c r="V6586">
        <v>0</v>
      </c>
      <c r="W6586">
        <v>0</v>
      </c>
      <c r="X6586">
        <v>176.60400364812378</v>
      </c>
      <c r="Y6586">
        <v>0</v>
      </c>
      <c r="Z6586">
        <v>0</v>
      </c>
      <c r="AA6586">
        <v>0</v>
      </c>
      <c r="AB6586">
        <v>334.89747974357113</v>
      </c>
      <c r="AC6586">
        <v>0</v>
      </c>
      <c r="AD6586">
        <v>0</v>
      </c>
      <c r="AE6586">
        <v>511.50148339169493</v>
      </c>
    </row>
    <row r="6587" spans="1:31" x14ac:dyDescent="0.25">
      <c r="A6587">
        <v>1885109</v>
      </c>
      <c r="B6587">
        <v>1</v>
      </c>
      <c r="C6587" t="s">
        <v>80</v>
      </c>
      <c r="D6587" t="s">
        <v>97</v>
      </c>
      <c r="E6587" t="s">
        <v>210</v>
      </c>
      <c r="F6587" t="s">
        <v>18670</v>
      </c>
      <c r="G6587" t="s">
        <v>133</v>
      </c>
      <c r="H6587" t="s">
        <v>134</v>
      </c>
      <c r="I6587" t="s">
        <v>135</v>
      </c>
      <c r="J6587" t="s">
        <v>136</v>
      </c>
      <c r="K6587" t="s">
        <v>137</v>
      </c>
      <c r="L6587" t="s">
        <v>18671</v>
      </c>
      <c r="M6587" t="s">
        <v>18672</v>
      </c>
      <c r="N6587">
        <v>1.8033333330000001</v>
      </c>
      <c r="O6587">
        <v>0</v>
      </c>
      <c r="P6587">
        <v>0</v>
      </c>
      <c r="Q6587">
        <v>0</v>
      </c>
      <c r="R6587">
        <v>0</v>
      </c>
      <c r="S6587">
        <v>0</v>
      </c>
      <c r="T6587">
        <v>14</v>
      </c>
      <c r="U6587">
        <v>0</v>
      </c>
      <c r="V6587">
        <v>0</v>
      </c>
      <c r="W6587">
        <v>0</v>
      </c>
      <c r="X6587">
        <v>0</v>
      </c>
      <c r="Y6587">
        <v>0</v>
      </c>
      <c r="Z6587">
        <v>0</v>
      </c>
      <c r="AA6587">
        <v>0</v>
      </c>
      <c r="AB6587">
        <v>30.683458097131382</v>
      </c>
      <c r="AC6587">
        <v>0</v>
      </c>
      <c r="AD6587">
        <v>0</v>
      </c>
      <c r="AE6587">
        <v>30.683458097131382</v>
      </c>
    </row>
    <row r="6588" spans="1:31" x14ac:dyDescent="0.25">
      <c r="A6588">
        <v>1885126</v>
      </c>
      <c r="B6588">
        <v>1</v>
      </c>
      <c r="C6588" t="s">
        <v>80</v>
      </c>
      <c r="D6588" t="s">
        <v>95</v>
      </c>
      <c r="E6588" t="s">
        <v>210</v>
      </c>
      <c r="F6588" t="s">
        <v>2334</v>
      </c>
      <c r="G6588" t="s">
        <v>133</v>
      </c>
      <c r="H6588" t="s">
        <v>134</v>
      </c>
      <c r="I6588" t="s">
        <v>152</v>
      </c>
      <c r="J6588" t="s">
        <v>136</v>
      </c>
      <c r="K6588" t="s">
        <v>137</v>
      </c>
      <c r="L6588" t="s">
        <v>18673</v>
      </c>
      <c r="M6588" t="s">
        <v>18674</v>
      </c>
      <c r="N6588">
        <v>1.8055555000000001E-2</v>
      </c>
      <c r="O6588">
        <v>3</v>
      </c>
      <c r="P6588">
        <v>644</v>
      </c>
      <c r="Q6588">
        <v>23</v>
      </c>
      <c r="R6588">
        <v>7</v>
      </c>
      <c r="S6588">
        <v>29</v>
      </c>
      <c r="T6588">
        <v>33</v>
      </c>
      <c r="U6588">
        <v>0</v>
      </c>
      <c r="V6588">
        <v>0</v>
      </c>
      <c r="W6588">
        <v>3.0680892927208332E-2</v>
      </c>
      <c r="X6588">
        <v>2.3549836416879142</v>
      </c>
      <c r="Y6588">
        <v>1.9852596204765995</v>
      </c>
      <c r="Z6588">
        <v>5.1777108903595839E-2</v>
      </c>
      <c r="AA6588">
        <v>8.2849466992763254</v>
      </c>
      <c r="AB6588">
        <v>0.22924220270538886</v>
      </c>
      <c r="AC6588">
        <v>0</v>
      </c>
      <c r="AD6588">
        <v>0</v>
      </c>
      <c r="AE6588">
        <v>12.936890165977033</v>
      </c>
    </row>
    <row r="6589" spans="1:31" x14ac:dyDescent="0.25">
      <c r="A6589">
        <v>1885693</v>
      </c>
      <c r="B6589">
        <v>1</v>
      </c>
      <c r="C6589" t="s">
        <v>80</v>
      </c>
      <c r="D6589" t="s">
        <v>108</v>
      </c>
      <c r="E6589" t="s">
        <v>158</v>
      </c>
      <c r="F6589" t="s">
        <v>18675</v>
      </c>
      <c r="G6589" t="s">
        <v>293</v>
      </c>
      <c r="H6589" t="s">
        <v>134</v>
      </c>
      <c r="I6589" t="s">
        <v>135</v>
      </c>
      <c r="J6589" t="s">
        <v>136</v>
      </c>
      <c r="K6589" t="s">
        <v>137</v>
      </c>
      <c r="L6589" t="s">
        <v>18676</v>
      </c>
      <c r="M6589" t="s">
        <v>18677</v>
      </c>
      <c r="N6589">
        <v>0.85527777699999996</v>
      </c>
      <c r="O6589">
        <v>0</v>
      </c>
      <c r="P6589">
        <v>20</v>
      </c>
      <c r="Q6589">
        <v>0</v>
      </c>
      <c r="R6589">
        <v>9</v>
      </c>
      <c r="S6589">
        <v>0</v>
      </c>
      <c r="T6589">
        <v>7</v>
      </c>
      <c r="U6589">
        <v>0</v>
      </c>
      <c r="V6589">
        <v>0</v>
      </c>
      <c r="W6589">
        <v>0</v>
      </c>
      <c r="X6589">
        <v>2.4137110769953352</v>
      </c>
      <c r="Y6589">
        <v>0</v>
      </c>
      <c r="Z6589">
        <v>14.192870902967577</v>
      </c>
      <c r="AA6589">
        <v>0</v>
      </c>
      <c r="AB6589">
        <v>13.648127925581093</v>
      </c>
      <c r="AC6589">
        <v>0</v>
      </c>
      <c r="AD6589">
        <v>0</v>
      </c>
      <c r="AE6589">
        <v>30.254709905544004</v>
      </c>
    </row>
    <row r="6590" spans="1:31" x14ac:dyDescent="0.25">
      <c r="A6590">
        <v>1885152</v>
      </c>
      <c r="B6590">
        <v>1</v>
      </c>
      <c r="C6590" t="s">
        <v>80</v>
      </c>
      <c r="D6590" t="s">
        <v>97</v>
      </c>
      <c r="E6590" t="s">
        <v>146</v>
      </c>
      <c r="F6590" t="s">
        <v>908</v>
      </c>
      <c r="G6590" t="s">
        <v>148</v>
      </c>
      <c r="H6590" t="s">
        <v>143</v>
      </c>
      <c r="I6590" t="s">
        <v>135</v>
      </c>
      <c r="J6590" t="s">
        <v>136</v>
      </c>
      <c r="K6590" t="s">
        <v>137</v>
      </c>
      <c r="L6590" t="s">
        <v>18678</v>
      </c>
      <c r="M6590" t="s">
        <v>18679</v>
      </c>
      <c r="N6590">
        <v>2.6833333330000002</v>
      </c>
      <c r="O6590">
        <v>0</v>
      </c>
      <c r="P6590">
        <v>17</v>
      </c>
      <c r="Q6590">
        <v>0</v>
      </c>
      <c r="R6590">
        <v>1</v>
      </c>
      <c r="S6590">
        <v>0</v>
      </c>
      <c r="T6590">
        <v>0</v>
      </c>
      <c r="U6590">
        <v>0</v>
      </c>
      <c r="V6590">
        <v>0</v>
      </c>
      <c r="W6590">
        <v>0</v>
      </c>
      <c r="X6590">
        <v>28.631206859134647</v>
      </c>
      <c r="Y6590">
        <v>0</v>
      </c>
      <c r="Z6590">
        <v>0.39588512561998362</v>
      </c>
      <c r="AA6590">
        <v>0</v>
      </c>
      <c r="AB6590">
        <v>0</v>
      </c>
      <c r="AC6590">
        <v>0</v>
      </c>
      <c r="AD6590">
        <v>0</v>
      </c>
      <c r="AE6590">
        <v>29.02709198475463</v>
      </c>
    </row>
    <row r="6591" spans="1:31" x14ac:dyDescent="0.25">
      <c r="A6591">
        <v>1885169</v>
      </c>
      <c r="B6591">
        <v>1</v>
      </c>
      <c r="C6591" t="s">
        <v>80</v>
      </c>
      <c r="D6591" t="s">
        <v>100</v>
      </c>
      <c r="E6591" t="s">
        <v>210</v>
      </c>
      <c r="F6591" t="s">
        <v>16775</v>
      </c>
      <c r="G6591" t="s">
        <v>476</v>
      </c>
      <c r="H6591" t="s">
        <v>134</v>
      </c>
      <c r="I6591" t="s">
        <v>135</v>
      </c>
      <c r="J6591" t="s">
        <v>136</v>
      </c>
      <c r="K6591" t="s">
        <v>137</v>
      </c>
      <c r="L6591" t="s">
        <v>18680</v>
      </c>
      <c r="M6591" t="s">
        <v>18681</v>
      </c>
      <c r="N6591">
        <v>8.3333332999999996E-2</v>
      </c>
      <c r="O6591">
        <v>4</v>
      </c>
      <c r="P6591">
        <v>316</v>
      </c>
      <c r="Q6591">
        <v>3</v>
      </c>
      <c r="R6591">
        <v>58</v>
      </c>
      <c r="S6591">
        <v>14</v>
      </c>
      <c r="T6591">
        <v>80</v>
      </c>
      <c r="U6591">
        <v>5</v>
      </c>
      <c r="V6591">
        <v>0</v>
      </c>
      <c r="W6591">
        <v>0.12463593814366666</v>
      </c>
      <c r="X6591">
        <v>11.72178473916917</v>
      </c>
      <c r="Y6591">
        <v>0.39800332303200003</v>
      </c>
      <c r="Z6591">
        <v>5.5417142018430008</v>
      </c>
      <c r="AA6591">
        <v>5.2334390880994999</v>
      </c>
      <c r="AB6591">
        <v>4.9121374464133352</v>
      </c>
      <c r="AC6591">
        <v>10.975574340597833</v>
      </c>
      <c r="AD6591">
        <v>0</v>
      </c>
      <c r="AE6591">
        <v>38.907289077298508</v>
      </c>
    </row>
    <row r="6592" spans="1:31" x14ac:dyDescent="0.25">
      <c r="A6592">
        <v>1885836</v>
      </c>
      <c r="B6592">
        <v>1</v>
      </c>
      <c r="C6592" t="s">
        <v>80</v>
      </c>
      <c r="D6592" t="s">
        <v>84</v>
      </c>
      <c r="E6592" t="s">
        <v>146</v>
      </c>
      <c r="F6592" t="s">
        <v>18682</v>
      </c>
      <c r="G6592" t="s">
        <v>148</v>
      </c>
      <c r="H6592" t="s">
        <v>143</v>
      </c>
      <c r="I6592" t="s">
        <v>135</v>
      </c>
      <c r="J6592" t="s">
        <v>136</v>
      </c>
      <c r="K6592" t="s">
        <v>137</v>
      </c>
      <c r="L6592" t="s">
        <v>18683</v>
      </c>
      <c r="M6592" t="s">
        <v>18684</v>
      </c>
      <c r="N6592">
        <v>1.3944444439999999</v>
      </c>
      <c r="O6592">
        <v>0</v>
      </c>
      <c r="P6592">
        <v>127</v>
      </c>
      <c r="Q6592">
        <v>0</v>
      </c>
      <c r="R6592">
        <v>0</v>
      </c>
      <c r="S6592">
        <v>0</v>
      </c>
      <c r="T6592">
        <v>12</v>
      </c>
      <c r="U6592">
        <v>0</v>
      </c>
      <c r="V6592">
        <v>0</v>
      </c>
      <c r="W6592">
        <v>0</v>
      </c>
      <c r="X6592">
        <v>50.622154571877957</v>
      </c>
      <c r="Y6592">
        <v>0</v>
      </c>
      <c r="Z6592">
        <v>0</v>
      </c>
      <c r="AA6592">
        <v>0</v>
      </c>
      <c r="AB6592">
        <v>17.109316272886822</v>
      </c>
      <c r="AC6592">
        <v>0</v>
      </c>
      <c r="AD6592">
        <v>0</v>
      </c>
      <c r="AE6592">
        <v>67.731470844764772</v>
      </c>
    </row>
    <row r="6593" spans="1:31" x14ac:dyDescent="0.25">
      <c r="A6593">
        <v>1885026</v>
      </c>
      <c r="B6593">
        <v>1</v>
      </c>
      <c r="C6593" t="s">
        <v>80</v>
      </c>
      <c r="D6593" t="s">
        <v>95</v>
      </c>
      <c r="E6593" t="s">
        <v>229</v>
      </c>
      <c r="F6593" t="s">
        <v>7464</v>
      </c>
      <c r="G6593" t="s">
        <v>133</v>
      </c>
      <c r="H6593" t="s">
        <v>134</v>
      </c>
      <c r="I6593" t="s">
        <v>135</v>
      </c>
      <c r="J6593" t="s">
        <v>136</v>
      </c>
      <c r="K6593" t="s">
        <v>137</v>
      </c>
      <c r="L6593" t="s">
        <v>18685</v>
      </c>
      <c r="M6593" t="s">
        <v>18686</v>
      </c>
      <c r="N6593">
        <v>0.28944444400000002</v>
      </c>
      <c r="O6593">
        <v>1</v>
      </c>
      <c r="P6593">
        <v>437</v>
      </c>
      <c r="Q6593">
        <v>0</v>
      </c>
      <c r="R6593">
        <v>1</v>
      </c>
      <c r="S6593">
        <v>18</v>
      </c>
      <c r="T6593">
        <v>33</v>
      </c>
      <c r="U6593">
        <v>5</v>
      </c>
      <c r="V6593">
        <v>0</v>
      </c>
      <c r="W6593">
        <v>6.3728700500059993E-2</v>
      </c>
      <c r="X6593">
        <v>18.351621752368974</v>
      </c>
      <c r="Y6593">
        <v>0</v>
      </c>
      <c r="Z6593">
        <v>9.206945650464167E-2</v>
      </c>
      <c r="AA6593">
        <v>57.638098512146087</v>
      </c>
      <c r="AB6593">
        <v>6.2890287342019979</v>
      </c>
      <c r="AC6593">
        <v>66.969278243002236</v>
      </c>
      <c r="AD6593">
        <v>0</v>
      </c>
      <c r="AE6593">
        <v>149.403825398724</v>
      </c>
    </row>
    <row r="6594" spans="1:31" x14ac:dyDescent="0.25">
      <c r="A6594">
        <v>1885667</v>
      </c>
      <c r="B6594">
        <v>1</v>
      </c>
      <c r="C6594" t="s">
        <v>81</v>
      </c>
      <c r="D6594" t="s">
        <v>113</v>
      </c>
      <c r="E6594" t="s">
        <v>140</v>
      </c>
      <c r="F6594" t="s">
        <v>18687</v>
      </c>
      <c r="G6594" t="s">
        <v>163</v>
      </c>
      <c r="H6594" t="s">
        <v>143</v>
      </c>
      <c r="I6594" t="s">
        <v>135</v>
      </c>
      <c r="J6594" t="s">
        <v>136</v>
      </c>
      <c r="K6594" t="s">
        <v>137</v>
      </c>
      <c r="L6594" t="s">
        <v>18688</v>
      </c>
      <c r="M6594" t="s">
        <v>18689</v>
      </c>
      <c r="N6594">
        <v>5.5927777770000002</v>
      </c>
      <c r="O6594">
        <v>0</v>
      </c>
      <c r="P6594">
        <v>1</v>
      </c>
      <c r="Q6594">
        <v>0</v>
      </c>
      <c r="R6594">
        <v>0</v>
      </c>
      <c r="S6594">
        <v>0</v>
      </c>
      <c r="T6594">
        <v>0</v>
      </c>
      <c r="U6594">
        <v>0</v>
      </c>
      <c r="V6594">
        <v>0</v>
      </c>
      <c r="W6594">
        <v>0</v>
      </c>
      <c r="X6594">
        <v>2.461595640557062</v>
      </c>
      <c r="Y6594">
        <v>0</v>
      </c>
      <c r="Z6594">
        <v>0</v>
      </c>
      <c r="AA6594">
        <v>0</v>
      </c>
      <c r="AB6594">
        <v>0</v>
      </c>
      <c r="AC6594">
        <v>0</v>
      </c>
      <c r="AD6594">
        <v>0</v>
      </c>
      <c r="AE6594">
        <v>2.461595640557062</v>
      </c>
    </row>
    <row r="6595" spans="1:31" x14ac:dyDescent="0.25">
      <c r="A6595">
        <v>1885189</v>
      </c>
      <c r="B6595">
        <v>1</v>
      </c>
      <c r="C6595" t="s">
        <v>80</v>
      </c>
      <c r="D6595" t="s">
        <v>94</v>
      </c>
      <c r="E6595" t="s">
        <v>146</v>
      </c>
      <c r="F6595" t="s">
        <v>18690</v>
      </c>
      <c r="G6595" t="s">
        <v>148</v>
      </c>
      <c r="H6595" t="s">
        <v>143</v>
      </c>
      <c r="I6595" t="s">
        <v>135</v>
      </c>
      <c r="J6595" t="s">
        <v>136</v>
      </c>
      <c r="K6595" t="s">
        <v>137</v>
      </c>
      <c r="L6595" t="s">
        <v>18691</v>
      </c>
      <c r="M6595" t="s">
        <v>18692</v>
      </c>
      <c r="N6595">
        <v>2.4769444439999999</v>
      </c>
      <c r="O6595">
        <v>0</v>
      </c>
      <c r="P6595">
        <v>0</v>
      </c>
      <c r="Q6595">
        <v>0</v>
      </c>
      <c r="R6595">
        <v>1</v>
      </c>
      <c r="S6595">
        <v>0</v>
      </c>
      <c r="T6595">
        <v>0</v>
      </c>
      <c r="U6595">
        <v>0</v>
      </c>
      <c r="V6595">
        <v>0</v>
      </c>
      <c r="W6595">
        <v>0</v>
      </c>
      <c r="X6595">
        <v>0</v>
      </c>
      <c r="Y6595">
        <v>0</v>
      </c>
      <c r="Z6595">
        <v>2.5386113169937774</v>
      </c>
      <c r="AA6595">
        <v>0</v>
      </c>
      <c r="AB6595">
        <v>0</v>
      </c>
      <c r="AC6595">
        <v>0</v>
      </c>
      <c r="AD6595">
        <v>0</v>
      </c>
      <c r="AE6595">
        <v>2.5386113169937774</v>
      </c>
    </row>
    <row r="6596" spans="1:31" x14ac:dyDescent="0.25">
      <c r="A6596">
        <v>1885636</v>
      </c>
      <c r="B6596">
        <v>1</v>
      </c>
      <c r="C6596" t="s">
        <v>80</v>
      </c>
      <c r="D6596" t="s">
        <v>98</v>
      </c>
      <c r="E6596" t="s">
        <v>146</v>
      </c>
      <c r="F6596" t="s">
        <v>18693</v>
      </c>
      <c r="G6596" t="s">
        <v>148</v>
      </c>
      <c r="H6596" t="s">
        <v>143</v>
      </c>
      <c r="I6596" t="s">
        <v>135</v>
      </c>
      <c r="J6596" t="s">
        <v>136</v>
      </c>
      <c r="K6596" t="s">
        <v>137</v>
      </c>
      <c r="L6596" t="s">
        <v>18694</v>
      </c>
      <c r="M6596" t="s">
        <v>18695</v>
      </c>
      <c r="N6596">
        <v>0.70972222200000001</v>
      </c>
      <c r="O6596">
        <v>0</v>
      </c>
      <c r="P6596">
        <v>11</v>
      </c>
      <c r="Q6596">
        <v>0</v>
      </c>
      <c r="R6596">
        <v>8</v>
      </c>
      <c r="S6596">
        <v>0</v>
      </c>
      <c r="T6596">
        <v>1</v>
      </c>
      <c r="U6596">
        <v>0</v>
      </c>
      <c r="V6596">
        <v>0</v>
      </c>
      <c r="W6596">
        <v>0</v>
      </c>
      <c r="X6596">
        <v>1.909994123912643</v>
      </c>
      <c r="Y6596">
        <v>0</v>
      </c>
      <c r="Z6596">
        <v>2.7209586302959039</v>
      </c>
      <c r="AA6596">
        <v>0</v>
      </c>
      <c r="AB6596">
        <v>14.121567238814533</v>
      </c>
      <c r="AC6596">
        <v>0</v>
      </c>
      <c r="AD6596">
        <v>0</v>
      </c>
      <c r="AE6596">
        <v>18.752519993023078</v>
      </c>
    </row>
    <row r="6597" spans="1:31" x14ac:dyDescent="0.25">
      <c r="A6597">
        <v>1885805</v>
      </c>
      <c r="B6597">
        <v>1</v>
      </c>
      <c r="C6597" t="s">
        <v>81</v>
      </c>
      <c r="D6597" t="s">
        <v>123</v>
      </c>
      <c r="E6597" t="s">
        <v>146</v>
      </c>
      <c r="F6597" t="s">
        <v>2641</v>
      </c>
      <c r="G6597" t="s">
        <v>148</v>
      </c>
      <c r="H6597" t="s">
        <v>143</v>
      </c>
      <c r="I6597" t="s">
        <v>135</v>
      </c>
      <c r="J6597" t="s">
        <v>136</v>
      </c>
      <c r="K6597" t="s">
        <v>137</v>
      </c>
      <c r="L6597" t="s">
        <v>18696</v>
      </c>
      <c r="M6597" t="s">
        <v>18697</v>
      </c>
      <c r="N6597">
        <v>2.7102777769999999</v>
      </c>
      <c r="O6597">
        <v>0</v>
      </c>
      <c r="P6597">
        <v>35</v>
      </c>
      <c r="Q6597">
        <v>0</v>
      </c>
      <c r="R6597">
        <v>0</v>
      </c>
      <c r="S6597">
        <v>0</v>
      </c>
      <c r="T6597">
        <v>1</v>
      </c>
      <c r="U6597">
        <v>0</v>
      </c>
      <c r="V6597">
        <v>0</v>
      </c>
      <c r="W6597">
        <v>0</v>
      </c>
      <c r="X6597">
        <v>20.11285896773688</v>
      </c>
      <c r="Y6597">
        <v>0</v>
      </c>
      <c r="Z6597">
        <v>0</v>
      </c>
      <c r="AA6597">
        <v>0</v>
      </c>
      <c r="AB6597">
        <v>2.4544721592752775E-3</v>
      </c>
      <c r="AC6597">
        <v>0</v>
      </c>
      <c r="AD6597">
        <v>0</v>
      </c>
      <c r="AE6597">
        <v>20.115313439896156</v>
      </c>
    </row>
    <row r="6598" spans="1:31" x14ac:dyDescent="0.25">
      <c r="A6598">
        <v>1885782</v>
      </c>
      <c r="B6598">
        <v>1</v>
      </c>
      <c r="C6598" t="s">
        <v>81</v>
      </c>
      <c r="D6598" t="s">
        <v>121</v>
      </c>
      <c r="E6598" t="s">
        <v>146</v>
      </c>
      <c r="F6598" t="s">
        <v>18698</v>
      </c>
      <c r="G6598" t="s">
        <v>148</v>
      </c>
      <c r="H6598" t="s">
        <v>143</v>
      </c>
      <c r="I6598" t="s">
        <v>135</v>
      </c>
      <c r="J6598" t="s">
        <v>136</v>
      </c>
      <c r="K6598" t="s">
        <v>137</v>
      </c>
      <c r="L6598" t="s">
        <v>18699</v>
      </c>
      <c r="M6598" t="s">
        <v>18700</v>
      </c>
      <c r="N6598">
        <v>0.87916666600000004</v>
      </c>
      <c r="O6598">
        <v>0</v>
      </c>
      <c r="P6598">
        <v>4</v>
      </c>
      <c r="Q6598">
        <v>0</v>
      </c>
      <c r="R6598">
        <v>0</v>
      </c>
      <c r="S6598">
        <v>0</v>
      </c>
      <c r="T6598">
        <v>2</v>
      </c>
      <c r="U6598">
        <v>0</v>
      </c>
      <c r="V6598">
        <v>0</v>
      </c>
      <c r="W6598">
        <v>0</v>
      </c>
      <c r="X6598">
        <v>0.4398448223725111</v>
      </c>
      <c r="Y6598">
        <v>0</v>
      </c>
      <c r="Z6598">
        <v>0</v>
      </c>
      <c r="AA6598">
        <v>0</v>
      </c>
      <c r="AB6598">
        <v>0.63723400222236004</v>
      </c>
      <c r="AC6598">
        <v>0</v>
      </c>
      <c r="AD6598">
        <v>0</v>
      </c>
      <c r="AE6598">
        <v>1.0770788245948713</v>
      </c>
    </row>
    <row r="6599" spans="1:31" x14ac:dyDescent="0.25">
      <c r="A6599">
        <v>1885095</v>
      </c>
      <c r="B6599">
        <v>1</v>
      </c>
      <c r="C6599" t="s">
        <v>80</v>
      </c>
      <c r="D6599" t="s">
        <v>96</v>
      </c>
      <c r="E6599" t="s">
        <v>146</v>
      </c>
      <c r="F6599" t="s">
        <v>18701</v>
      </c>
      <c r="G6599" t="s">
        <v>148</v>
      </c>
      <c r="H6599" t="s">
        <v>143</v>
      </c>
      <c r="I6599" t="s">
        <v>135</v>
      </c>
      <c r="J6599" t="s">
        <v>136</v>
      </c>
      <c r="K6599" t="s">
        <v>137</v>
      </c>
      <c r="L6599" t="s">
        <v>18702</v>
      </c>
      <c r="M6599" t="s">
        <v>18703</v>
      </c>
      <c r="N6599">
        <v>11.547222222</v>
      </c>
      <c r="O6599">
        <v>0</v>
      </c>
      <c r="P6599">
        <v>83</v>
      </c>
      <c r="Q6599">
        <v>0</v>
      </c>
      <c r="R6599">
        <v>1</v>
      </c>
      <c r="S6599">
        <v>0</v>
      </c>
      <c r="T6599">
        <v>10</v>
      </c>
      <c r="U6599">
        <v>0</v>
      </c>
      <c r="V6599">
        <v>0</v>
      </c>
      <c r="W6599">
        <v>0</v>
      </c>
      <c r="X6599">
        <v>666.17090837114824</v>
      </c>
      <c r="Y6599">
        <v>0</v>
      </c>
      <c r="Z6599">
        <v>13.220616994362512</v>
      </c>
      <c r="AA6599">
        <v>0</v>
      </c>
      <c r="AB6599">
        <v>351.93261415775692</v>
      </c>
      <c r="AC6599">
        <v>0</v>
      </c>
      <c r="AD6599">
        <v>0</v>
      </c>
      <c r="AE6599">
        <v>1031.3241395232676</v>
      </c>
    </row>
    <row r="6600" spans="1:31" x14ac:dyDescent="0.25">
      <c r="A6600">
        <v>1885759</v>
      </c>
      <c r="B6600">
        <v>1</v>
      </c>
      <c r="C6600" t="s">
        <v>80</v>
      </c>
      <c r="D6600" t="s">
        <v>106</v>
      </c>
      <c r="E6600" t="s">
        <v>222</v>
      </c>
      <c r="F6600" t="s">
        <v>18704</v>
      </c>
      <c r="G6600" t="s">
        <v>501</v>
      </c>
      <c r="H6600" t="s">
        <v>143</v>
      </c>
      <c r="I6600" t="s">
        <v>135</v>
      </c>
      <c r="J6600" t="s">
        <v>136</v>
      </c>
      <c r="K6600" t="s">
        <v>137</v>
      </c>
      <c r="L6600" t="s">
        <v>18705</v>
      </c>
      <c r="M6600" t="s">
        <v>18706</v>
      </c>
      <c r="N6600">
        <v>2.4080555549999998</v>
      </c>
      <c r="O6600">
        <v>0</v>
      </c>
      <c r="P6600">
        <v>34</v>
      </c>
      <c r="Q6600">
        <v>0</v>
      </c>
      <c r="R6600">
        <v>0</v>
      </c>
      <c r="S6600">
        <v>0</v>
      </c>
      <c r="T6600">
        <v>9</v>
      </c>
      <c r="U6600">
        <v>0</v>
      </c>
      <c r="V6600">
        <v>0</v>
      </c>
      <c r="W6600">
        <v>0</v>
      </c>
      <c r="X6600">
        <v>13.922459691705033</v>
      </c>
      <c r="Y6600">
        <v>0</v>
      </c>
      <c r="Z6600">
        <v>0</v>
      </c>
      <c r="AA6600">
        <v>0</v>
      </c>
      <c r="AB6600">
        <v>4.2462926342195173</v>
      </c>
      <c r="AC6600">
        <v>0</v>
      </c>
      <c r="AD6600">
        <v>0</v>
      </c>
      <c r="AE6600">
        <v>18.168752325924551</v>
      </c>
    </row>
    <row r="6601" spans="1:31" x14ac:dyDescent="0.25">
      <c r="A6601">
        <v>1885513</v>
      </c>
      <c r="B6601">
        <v>1</v>
      </c>
      <c r="C6601" t="s">
        <v>80</v>
      </c>
      <c r="D6601" t="s">
        <v>83</v>
      </c>
      <c r="E6601" t="s">
        <v>140</v>
      </c>
      <c r="F6601" t="s">
        <v>18707</v>
      </c>
      <c r="G6601" t="s">
        <v>163</v>
      </c>
      <c r="H6601" t="s">
        <v>143</v>
      </c>
      <c r="I6601" t="s">
        <v>135</v>
      </c>
      <c r="J6601" t="s">
        <v>136</v>
      </c>
      <c r="K6601" t="s">
        <v>137</v>
      </c>
      <c r="L6601" t="s">
        <v>18708</v>
      </c>
      <c r="M6601" t="s">
        <v>18709</v>
      </c>
      <c r="N6601">
        <v>3.0791666659999999</v>
      </c>
      <c r="O6601">
        <v>0</v>
      </c>
      <c r="P6601">
        <v>5</v>
      </c>
      <c r="Q6601">
        <v>0</v>
      </c>
      <c r="R6601">
        <v>0</v>
      </c>
      <c r="S6601">
        <v>0</v>
      </c>
      <c r="T6601">
        <v>0</v>
      </c>
      <c r="U6601">
        <v>0</v>
      </c>
      <c r="V6601">
        <v>0</v>
      </c>
      <c r="W6601">
        <v>0</v>
      </c>
      <c r="X6601">
        <v>4.3637353472048295</v>
      </c>
      <c r="Y6601">
        <v>0</v>
      </c>
      <c r="Z6601">
        <v>0</v>
      </c>
      <c r="AA6601">
        <v>0</v>
      </c>
      <c r="AB6601">
        <v>0</v>
      </c>
      <c r="AC6601">
        <v>0</v>
      </c>
      <c r="AD6601">
        <v>0</v>
      </c>
      <c r="AE6601">
        <v>4.3637353472048295</v>
      </c>
    </row>
    <row r="6602" spans="1:31" x14ac:dyDescent="0.25">
      <c r="A6602">
        <v>1885613</v>
      </c>
      <c r="B6602">
        <v>1</v>
      </c>
      <c r="C6602" t="s">
        <v>80</v>
      </c>
      <c r="D6602" t="s">
        <v>100</v>
      </c>
      <c r="E6602" t="s">
        <v>131</v>
      </c>
      <c r="F6602" t="s">
        <v>6589</v>
      </c>
      <c r="G6602" t="s">
        <v>133</v>
      </c>
      <c r="H6602" t="s">
        <v>134</v>
      </c>
      <c r="I6602" t="s">
        <v>135</v>
      </c>
      <c r="J6602" t="s">
        <v>136</v>
      </c>
      <c r="K6602" t="s">
        <v>137</v>
      </c>
      <c r="L6602" t="s">
        <v>18710</v>
      </c>
      <c r="M6602" t="s">
        <v>18711</v>
      </c>
      <c r="N6602">
        <v>0.60138888800000001</v>
      </c>
      <c r="O6602">
        <v>0</v>
      </c>
      <c r="P6602">
        <v>177</v>
      </c>
      <c r="Q6602">
        <v>0</v>
      </c>
      <c r="R6602">
        <v>22</v>
      </c>
      <c r="S6602">
        <v>3</v>
      </c>
      <c r="T6602">
        <v>43</v>
      </c>
      <c r="U6602">
        <v>2</v>
      </c>
      <c r="V6602">
        <v>2</v>
      </c>
      <c r="W6602">
        <v>0</v>
      </c>
      <c r="X6602">
        <v>36.37232338728969</v>
      </c>
      <c r="Y6602">
        <v>0</v>
      </c>
      <c r="Z6602">
        <v>13.721383438552017</v>
      </c>
      <c r="AA6602">
        <v>68.192395473386327</v>
      </c>
      <c r="AB6602">
        <v>39.047355332006909</v>
      </c>
      <c r="AC6602">
        <v>36.421191097941168</v>
      </c>
      <c r="AD6602">
        <v>29.365468827945335</v>
      </c>
      <c r="AE6602">
        <v>223.12011755712146</v>
      </c>
    </row>
    <row r="6603" spans="1:31" x14ac:dyDescent="0.25">
      <c r="A6603">
        <v>1885049</v>
      </c>
      <c r="B6603">
        <v>1</v>
      </c>
      <c r="C6603" t="s">
        <v>80</v>
      </c>
      <c r="D6603" t="s">
        <v>108</v>
      </c>
      <c r="E6603" t="s">
        <v>146</v>
      </c>
      <c r="F6603" t="s">
        <v>18712</v>
      </c>
      <c r="G6603" t="s">
        <v>469</v>
      </c>
      <c r="H6603" t="s">
        <v>143</v>
      </c>
      <c r="I6603" t="s">
        <v>135</v>
      </c>
      <c r="J6603" t="s">
        <v>136</v>
      </c>
      <c r="K6603" t="s">
        <v>137</v>
      </c>
      <c r="L6603" t="s">
        <v>18713</v>
      </c>
      <c r="M6603" t="s">
        <v>18714</v>
      </c>
      <c r="N6603">
        <v>4.3136111110000002</v>
      </c>
      <c r="O6603">
        <v>0</v>
      </c>
      <c r="P6603">
        <v>17</v>
      </c>
      <c r="Q6603">
        <v>0</v>
      </c>
      <c r="R6603">
        <v>3</v>
      </c>
      <c r="S6603">
        <v>0</v>
      </c>
      <c r="T6603">
        <v>1</v>
      </c>
      <c r="U6603">
        <v>0</v>
      </c>
      <c r="V6603">
        <v>0</v>
      </c>
      <c r="W6603">
        <v>0</v>
      </c>
      <c r="X6603">
        <v>13.138641645615582</v>
      </c>
      <c r="Y6603">
        <v>0</v>
      </c>
      <c r="Z6603">
        <v>4.2268681878595133</v>
      </c>
      <c r="AA6603">
        <v>0</v>
      </c>
      <c r="AB6603">
        <v>0</v>
      </c>
      <c r="AC6603">
        <v>0</v>
      </c>
      <c r="AD6603">
        <v>0</v>
      </c>
      <c r="AE6603">
        <v>17.365509833475095</v>
      </c>
    </row>
    <row r="6604" spans="1:31" x14ac:dyDescent="0.25">
      <c r="A6604">
        <v>1885653</v>
      </c>
      <c r="B6604">
        <v>1</v>
      </c>
      <c r="C6604" t="s">
        <v>81</v>
      </c>
      <c r="D6604" t="s">
        <v>112</v>
      </c>
      <c r="E6604" t="s">
        <v>146</v>
      </c>
      <c r="F6604" t="s">
        <v>18715</v>
      </c>
      <c r="G6604" t="s">
        <v>148</v>
      </c>
      <c r="H6604" t="s">
        <v>143</v>
      </c>
      <c r="I6604" t="s">
        <v>135</v>
      </c>
      <c r="J6604" t="s">
        <v>136</v>
      </c>
      <c r="K6604" t="s">
        <v>137</v>
      </c>
      <c r="L6604" t="s">
        <v>18716</v>
      </c>
      <c r="M6604" t="s">
        <v>18717</v>
      </c>
      <c r="N6604">
        <v>1.649444444</v>
      </c>
      <c r="O6604">
        <v>0</v>
      </c>
      <c r="P6604">
        <v>123</v>
      </c>
      <c r="Q6604">
        <v>0</v>
      </c>
      <c r="R6604">
        <v>0</v>
      </c>
      <c r="S6604">
        <v>0</v>
      </c>
      <c r="T6604">
        <v>33</v>
      </c>
      <c r="U6604">
        <v>0</v>
      </c>
      <c r="V6604">
        <v>0</v>
      </c>
      <c r="W6604">
        <v>0</v>
      </c>
      <c r="X6604">
        <v>42.779753777458943</v>
      </c>
      <c r="Y6604">
        <v>0</v>
      </c>
      <c r="Z6604">
        <v>0</v>
      </c>
      <c r="AA6604">
        <v>0</v>
      </c>
      <c r="AB6604">
        <v>27.076643223626768</v>
      </c>
      <c r="AC6604">
        <v>0</v>
      </c>
      <c r="AD6604">
        <v>0</v>
      </c>
      <c r="AE6604">
        <v>69.85639700108571</v>
      </c>
    </row>
    <row r="6605" spans="1:31" x14ac:dyDescent="0.25">
      <c r="A6605">
        <v>1885596</v>
      </c>
      <c r="B6605">
        <v>1</v>
      </c>
      <c r="C6605" t="s">
        <v>81</v>
      </c>
      <c r="D6605" t="s">
        <v>128</v>
      </c>
      <c r="E6605" t="s">
        <v>146</v>
      </c>
      <c r="F6605" t="s">
        <v>18718</v>
      </c>
      <c r="G6605" t="s">
        <v>148</v>
      </c>
      <c r="H6605" t="s">
        <v>143</v>
      </c>
      <c r="I6605" t="s">
        <v>135</v>
      </c>
      <c r="J6605" t="s">
        <v>136</v>
      </c>
      <c r="K6605" t="s">
        <v>137</v>
      </c>
      <c r="L6605" t="s">
        <v>18719</v>
      </c>
      <c r="M6605" t="s">
        <v>18720</v>
      </c>
      <c r="N6605">
        <v>2.809722222</v>
      </c>
      <c r="O6605">
        <v>0</v>
      </c>
      <c r="P6605">
        <v>9</v>
      </c>
      <c r="Q6605">
        <v>0</v>
      </c>
      <c r="R6605">
        <v>0</v>
      </c>
      <c r="S6605">
        <v>0</v>
      </c>
      <c r="T6605">
        <v>2</v>
      </c>
      <c r="U6605">
        <v>0</v>
      </c>
      <c r="V6605">
        <v>0</v>
      </c>
      <c r="W6605">
        <v>0</v>
      </c>
      <c r="X6605">
        <v>6.5211779983758946</v>
      </c>
      <c r="Y6605">
        <v>0</v>
      </c>
      <c r="Z6605">
        <v>0</v>
      </c>
      <c r="AA6605">
        <v>0</v>
      </c>
      <c r="AB6605">
        <v>0.13137979822363918</v>
      </c>
      <c r="AC6605">
        <v>0</v>
      </c>
      <c r="AD6605">
        <v>0</v>
      </c>
      <c r="AE6605">
        <v>6.6525577965995337</v>
      </c>
    </row>
    <row r="6606" spans="1:31" x14ac:dyDescent="0.25">
      <c r="A6606">
        <v>1885550</v>
      </c>
      <c r="B6606">
        <v>1</v>
      </c>
      <c r="C6606" t="s">
        <v>80</v>
      </c>
      <c r="D6606" t="s">
        <v>110</v>
      </c>
      <c r="E6606" t="s">
        <v>140</v>
      </c>
      <c r="F6606" t="s">
        <v>18721</v>
      </c>
      <c r="G6606" t="s">
        <v>212</v>
      </c>
      <c r="H6606" t="s">
        <v>143</v>
      </c>
      <c r="I6606" t="s">
        <v>135</v>
      </c>
      <c r="J6606" t="s">
        <v>136</v>
      </c>
      <c r="K6606" t="s">
        <v>137</v>
      </c>
      <c r="L6606" t="s">
        <v>18722</v>
      </c>
      <c r="M6606" t="s">
        <v>18723</v>
      </c>
      <c r="N6606">
        <v>6.8049999999999997</v>
      </c>
      <c r="O6606">
        <v>0</v>
      </c>
      <c r="P6606">
        <v>10</v>
      </c>
      <c r="Q6606">
        <v>0</v>
      </c>
      <c r="R6606">
        <v>0</v>
      </c>
      <c r="S6606">
        <v>0</v>
      </c>
      <c r="T6606">
        <v>0</v>
      </c>
      <c r="U6606">
        <v>0</v>
      </c>
      <c r="V6606">
        <v>0</v>
      </c>
      <c r="W6606">
        <v>0</v>
      </c>
      <c r="X6606">
        <v>26.06093130096157</v>
      </c>
      <c r="Y6606">
        <v>0</v>
      </c>
      <c r="Z6606">
        <v>0</v>
      </c>
      <c r="AA6606">
        <v>0</v>
      </c>
      <c r="AB6606">
        <v>0</v>
      </c>
      <c r="AC6606">
        <v>0</v>
      </c>
      <c r="AD6606">
        <v>0</v>
      </c>
      <c r="AE6606">
        <v>26.06093130096157</v>
      </c>
    </row>
    <row r="6607" spans="1:31" x14ac:dyDescent="0.25">
      <c r="A6607">
        <v>1885112</v>
      </c>
      <c r="B6607">
        <v>1</v>
      </c>
      <c r="C6607" t="s">
        <v>80</v>
      </c>
      <c r="D6607" t="s">
        <v>95</v>
      </c>
      <c r="E6607" t="s">
        <v>210</v>
      </c>
      <c r="F6607" t="s">
        <v>7887</v>
      </c>
      <c r="G6607" t="s">
        <v>133</v>
      </c>
      <c r="H6607" t="s">
        <v>134</v>
      </c>
      <c r="I6607" t="s">
        <v>135</v>
      </c>
      <c r="J6607" t="s">
        <v>136</v>
      </c>
      <c r="K6607" t="s">
        <v>137</v>
      </c>
      <c r="L6607" t="s">
        <v>18724</v>
      </c>
      <c r="M6607" t="s">
        <v>18725</v>
      </c>
      <c r="N6607">
        <v>0.435</v>
      </c>
      <c r="O6607">
        <v>0</v>
      </c>
      <c r="P6607">
        <v>151</v>
      </c>
      <c r="Q6607">
        <v>0</v>
      </c>
      <c r="R6607">
        <v>0</v>
      </c>
      <c r="S6607">
        <v>0</v>
      </c>
      <c r="T6607">
        <v>8</v>
      </c>
      <c r="U6607">
        <v>2</v>
      </c>
      <c r="V6607">
        <v>0</v>
      </c>
      <c r="W6607">
        <v>0</v>
      </c>
      <c r="X6607">
        <v>15.589587009037231</v>
      </c>
      <c r="Y6607">
        <v>0</v>
      </c>
      <c r="Z6607">
        <v>0</v>
      </c>
      <c r="AA6607">
        <v>0</v>
      </c>
      <c r="AB6607">
        <v>3.1001093674998152</v>
      </c>
      <c r="AC6607">
        <v>75.994941212441631</v>
      </c>
      <c r="AD6607">
        <v>0</v>
      </c>
      <c r="AE6607">
        <v>94.684637588978674</v>
      </c>
    </row>
    <row r="6608" spans="1:31" x14ac:dyDescent="0.25">
      <c r="A6608">
        <v>1885012</v>
      </c>
      <c r="B6608">
        <v>1</v>
      </c>
      <c r="C6608" t="s">
        <v>81</v>
      </c>
      <c r="D6608" t="s">
        <v>128</v>
      </c>
      <c r="E6608" t="s">
        <v>158</v>
      </c>
      <c r="F6608" t="s">
        <v>18726</v>
      </c>
      <c r="G6608" t="s">
        <v>5788</v>
      </c>
      <c r="H6608" t="s">
        <v>134</v>
      </c>
      <c r="I6608" t="s">
        <v>135</v>
      </c>
      <c r="J6608" t="s">
        <v>136</v>
      </c>
      <c r="K6608" t="s">
        <v>137</v>
      </c>
      <c r="L6608" t="s">
        <v>18727</v>
      </c>
      <c r="M6608" t="s">
        <v>18728</v>
      </c>
      <c r="N6608">
        <v>6.6211111110000003</v>
      </c>
      <c r="O6608">
        <v>2</v>
      </c>
      <c r="P6608">
        <v>0</v>
      </c>
      <c r="Q6608">
        <v>0</v>
      </c>
      <c r="R6608">
        <v>0</v>
      </c>
      <c r="S6608">
        <v>0</v>
      </c>
      <c r="T6608">
        <v>0</v>
      </c>
      <c r="U6608">
        <v>0</v>
      </c>
      <c r="V6608">
        <v>0</v>
      </c>
      <c r="W6608">
        <v>11.339039386394028</v>
      </c>
      <c r="X6608">
        <v>0</v>
      </c>
      <c r="Y6608">
        <v>0</v>
      </c>
      <c r="Z6608">
        <v>0</v>
      </c>
      <c r="AA6608">
        <v>0</v>
      </c>
      <c r="AB6608">
        <v>0</v>
      </c>
      <c r="AC6608">
        <v>0</v>
      </c>
      <c r="AD6608">
        <v>0</v>
      </c>
      <c r="AE6608">
        <v>11.339039386394028</v>
      </c>
    </row>
    <row r="6609" spans="1:31" x14ac:dyDescent="0.25">
      <c r="A6609">
        <v>1885845</v>
      </c>
      <c r="B6609">
        <v>1</v>
      </c>
      <c r="C6609" t="s">
        <v>81</v>
      </c>
      <c r="D6609" t="s">
        <v>128</v>
      </c>
      <c r="E6609" t="s">
        <v>146</v>
      </c>
      <c r="F6609" t="s">
        <v>18729</v>
      </c>
      <c r="G6609" t="s">
        <v>148</v>
      </c>
      <c r="H6609" t="s">
        <v>143</v>
      </c>
      <c r="I6609" t="s">
        <v>135</v>
      </c>
      <c r="J6609" t="s">
        <v>136</v>
      </c>
      <c r="K6609" t="s">
        <v>137</v>
      </c>
      <c r="L6609" t="s">
        <v>18730</v>
      </c>
      <c r="M6609" t="s">
        <v>18731</v>
      </c>
      <c r="N6609">
        <v>4.9725000000000001</v>
      </c>
      <c r="O6609">
        <v>0</v>
      </c>
      <c r="P6609">
        <v>17</v>
      </c>
      <c r="Q6609">
        <v>0</v>
      </c>
      <c r="R6609">
        <v>2</v>
      </c>
      <c r="S6609">
        <v>0</v>
      </c>
      <c r="T6609">
        <v>1</v>
      </c>
      <c r="U6609">
        <v>0</v>
      </c>
      <c r="V6609">
        <v>0</v>
      </c>
      <c r="W6609">
        <v>0</v>
      </c>
      <c r="X6609">
        <v>15.779549518839417</v>
      </c>
      <c r="Y6609">
        <v>0</v>
      </c>
      <c r="Z6609">
        <v>1.0692188268532763</v>
      </c>
      <c r="AA6609">
        <v>0</v>
      </c>
      <c r="AB6609">
        <v>0</v>
      </c>
      <c r="AC6609">
        <v>0</v>
      </c>
      <c r="AD6609">
        <v>0</v>
      </c>
      <c r="AE6609">
        <v>16.848768345692694</v>
      </c>
    </row>
    <row r="6610" spans="1:31" x14ac:dyDescent="0.25">
      <c r="A6610">
        <v>1885699</v>
      </c>
      <c r="B6610">
        <v>1</v>
      </c>
      <c r="C6610" t="s">
        <v>81</v>
      </c>
      <c r="D6610" t="s">
        <v>112</v>
      </c>
      <c r="E6610" t="s">
        <v>140</v>
      </c>
      <c r="F6610" t="s">
        <v>18732</v>
      </c>
      <c r="G6610" t="s">
        <v>163</v>
      </c>
      <c r="H6610" t="s">
        <v>143</v>
      </c>
      <c r="I6610" t="s">
        <v>135</v>
      </c>
      <c r="J6610" t="s">
        <v>136</v>
      </c>
      <c r="K6610" t="s">
        <v>137</v>
      </c>
      <c r="L6610" t="s">
        <v>18733</v>
      </c>
      <c r="M6610" t="s">
        <v>18734</v>
      </c>
      <c r="N6610">
        <v>0.76416666600000005</v>
      </c>
      <c r="O6610">
        <v>0</v>
      </c>
      <c r="P6610">
        <v>0</v>
      </c>
      <c r="Q6610">
        <v>0</v>
      </c>
      <c r="R6610">
        <v>0</v>
      </c>
      <c r="S6610">
        <v>0</v>
      </c>
      <c r="T6610">
        <v>1</v>
      </c>
      <c r="U6610">
        <v>0</v>
      </c>
      <c r="V6610">
        <v>0</v>
      </c>
      <c r="W6610">
        <v>0</v>
      </c>
      <c r="X6610">
        <v>0</v>
      </c>
      <c r="Y6610">
        <v>0</v>
      </c>
      <c r="Z6610">
        <v>0</v>
      </c>
      <c r="AA6610">
        <v>0</v>
      </c>
      <c r="AB6610">
        <v>0.13317104974059613</v>
      </c>
      <c r="AC6610">
        <v>0</v>
      </c>
      <c r="AD6610">
        <v>0</v>
      </c>
      <c r="AE6610">
        <v>0.13317104974059613</v>
      </c>
    </row>
    <row r="6611" spans="1:31" x14ac:dyDescent="0.25">
      <c r="A6611">
        <v>1885055</v>
      </c>
      <c r="B6611">
        <v>1</v>
      </c>
      <c r="C6611" t="s">
        <v>80</v>
      </c>
      <c r="D6611" t="s">
        <v>94</v>
      </c>
      <c r="E6611" t="s">
        <v>229</v>
      </c>
      <c r="F6611" t="s">
        <v>18735</v>
      </c>
      <c r="G6611" t="s">
        <v>133</v>
      </c>
      <c r="H6611" t="s">
        <v>134</v>
      </c>
      <c r="I6611" t="s">
        <v>135</v>
      </c>
      <c r="J6611" t="s">
        <v>136</v>
      </c>
      <c r="K6611" t="s">
        <v>137</v>
      </c>
      <c r="L6611" t="s">
        <v>18736</v>
      </c>
      <c r="M6611" t="s">
        <v>18737</v>
      </c>
      <c r="N6611">
        <v>7.2222222000000003E-2</v>
      </c>
      <c r="O6611">
        <v>1</v>
      </c>
      <c r="P6611">
        <v>11249</v>
      </c>
      <c r="Q6611">
        <v>13</v>
      </c>
      <c r="R6611">
        <v>175</v>
      </c>
      <c r="S6611">
        <v>31</v>
      </c>
      <c r="T6611">
        <v>754</v>
      </c>
      <c r="U6611">
        <v>1</v>
      </c>
      <c r="V6611">
        <v>1</v>
      </c>
      <c r="W6611">
        <v>5.6604739498666663E-3</v>
      </c>
      <c r="X6611">
        <v>136.26754295659686</v>
      </c>
      <c r="Y6611">
        <v>5.2109541880491328</v>
      </c>
      <c r="Z6611">
        <v>15.895613166127635</v>
      </c>
      <c r="AA6611">
        <v>12.228423545980053</v>
      </c>
      <c r="AB6611">
        <v>47.03992392169517</v>
      </c>
      <c r="AC6611">
        <v>6.6463938229337991</v>
      </c>
      <c r="AD6611">
        <v>0.13510894494593889</v>
      </c>
      <c r="AE6611">
        <v>223.42962102027843</v>
      </c>
    </row>
    <row r="6612" spans="1:31" x14ac:dyDescent="0.25">
      <c r="A6612">
        <v>1885221</v>
      </c>
      <c r="B6612">
        <v>1</v>
      </c>
      <c r="C6612" t="s">
        <v>80</v>
      </c>
      <c r="D6612" t="s">
        <v>93</v>
      </c>
      <c r="E6612" t="s">
        <v>146</v>
      </c>
      <c r="F6612" t="s">
        <v>18738</v>
      </c>
      <c r="G6612" t="s">
        <v>148</v>
      </c>
      <c r="H6612" t="s">
        <v>143</v>
      </c>
      <c r="I6612" t="s">
        <v>135</v>
      </c>
      <c r="J6612" t="s">
        <v>136</v>
      </c>
      <c r="K6612" t="s">
        <v>137</v>
      </c>
      <c r="L6612" t="s">
        <v>18739</v>
      </c>
      <c r="M6612" t="s">
        <v>18740</v>
      </c>
      <c r="N6612">
        <v>10.739722221999999</v>
      </c>
      <c r="O6612">
        <v>0</v>
      </c>
      <c r="P6612">
        <v>59</v>
      </c>
      <c r="Q6612">
        <v>0</v>
      </c>
      <c r="R6612">
        <v>1</v>
      </c>
      <c r="S6612">
        <v>0</v>
      </c>
      <c r="T6612">
        <v>2</v>
      </c>
      <c r="U6612">
        <v>0</v>
      </c>
      <c r="V6612">
        <v>0</v>
      </c>
      <c r="W6612">
        <v>0</v>
      </c>
      <c r="X6612">
        <v>117.83254297166809</v>
      </c>
      <c r="Y6612">
        <v>0</v>
      </c>
      <c r="Z6612">
        <v>26.530347547593987</v>
      </c>
      <c r="AA6612">
        <v>0</v>
      </c>
      <c r="AB6612">
        <v>2.6197192092709726E-2</v>
      </c>
      <c r="AC6612">
        <v>0</v>
      </c>
      <c r="AD6612">
        <v>0</v>
      </c>
      <c r="AE6612">
        <v>144.38908771135479</v>
      </c>
    </row>
    <row r="6613" spans="1:31" x14ac:dyDescent="0.25">
      <c r="A6613">
        <v>1885198</v>
      </c>
      <c r="B6613">
        <v>1</v>
      </c>
      <c r="C6613" t="s">
        <v>80</v>
      </c>
      <c r="D6613" t="s">
        <v>96</v>
      </c>
      <c r="E6613" t="s">
        <v>146</v>
      </c>
      <c r="F6613" t="s">
        <v>1300</v>
      </c>
      <c r="G6613" t="s">
        <v>148</v>
      </c>
      <c r="H6613" t="s">
        <v>143</v>
      </c>
      <c r="I6613" t="s">
        <v>135</v>
      </c>
      <c r="J6613" t="s">
        <v>136</v>
      </c>
      <c r="K6613" t="s">
        <v>137</v>
      </c>
      <c r="L6613" t="s">
        <v>18741</v>
      </c>
      <c r="M6613" t="s">
        <v>18742</v>
      </c>
      <c r="N6613">
        <v>4.2683333330000002</v>
      </c>
      <c r="O6613">
        <v>0</v>
      </c>
      <c r="P6613">
        <v>17</v>
      </c>
      <c r="Q6613">
        <v>0</v>
      </c>
      <c r="R6613">
        <v>0</v>
      </c>
      <c r="S6613">
        <v>0</v>
      </c>
      <c r="T6613">
        <v>0</v>
      </c>
      <c r="U6613">
        <v>0</v>
      </c>
      <c r="V6613">
        <v>0</v>
      </c>
      <c r="W6613">
        <v>0</v>
      </c>
      <c r="X6613">
        <v>61.99389250362006</v>
      </c>
      <c r="Y6613">
        <v>0</v>
      </c>
      <c r="Z6613">
        <v>0</v>
      </c>
      <c r="AA6613">
        <v>0</v>
      </c>
      <c r="AB6613">
        <v>0</v>
      </c>
      <c r="AC6613">
        <v>0</v>
      </c>
      <c r="AD6613">
        <v>0</v>
      </c>
      <c r="AE6613">
        <v>61.99389250362006</v>
      </c>
    </row>
    <row r="6614" spans="1:31" x14ac:dyDescent="0.25">
      <c r="A6614">
        <v>1885241</v>
      </c>
      <c r="B6614">
        <v>1</v>
      </c>
      <c r="C6614" t="s">
        <v>80</v>
      </c>
      <c r="D6614" t="s">
        <v>96</v>
      </c>
      <c r="E6614" t="s">
        <v>210</v>
      </c>
      <c r="F6614" t="s">
        <v>18743</v>
      </c>
      <c r="G6614" t="s">
        <v>133</v>
      </c>
      <c r="H6614" t="s">
        <v>134</v>
      </c>
      <c r="I6614" t="s">
        <v>135</v>
      </c>
      <c r="J6614" t="s">
        <v>136</v>
      </c>
      <c r="K6614" t="s">
        <v>137</v>
      </c>
      <c r="L6614" t="s">
        <v>18744</v>
      </c>
      <c r="M6614" t="s">
        <v>18745</v>
      </c>
      <c r="N6614">
        <v>0.38</v>
      </c>
      <c r="O6614">
        <v>8</v>
      </c>
      <c r="P6614">
        <v>1005</v>
      </c>
      <c r="Q6614">
        <v>17</v>
      </c>
      <c r="R6614">
        <v>55</v>
      </c>
      <c r="S6614">
        <v>5</v>
      </c>
      <c r="T6614">
        <v>16</v>
      </c>
      <c r="U6614">
        <v>0</v>
      </c>
      <c r="V6614">
        <v>1</v>
      </c>
      <c r="W6614">
        <v>35.066140784311379</v>
      </c>
      <c r="X6614">
        <v>128.05885936456932</v>
      </c>
      <c r="Y6614">
        <v>16.943456669722959</v>
      </c>
      <c r="Z6614">
        <v>24.289461848722276</v>
      </c>
      <c r="AA6614">
        <v>18.248365254674958</v>
      </c>
      <c r="AB6614">
        <v>4.3001612368058399</v>
      </c>
      <c r="AC6614">
        <v>0</v>
      </c>
      <c r="AD6614">
        <v>0.47663471333105994</v>
      </c>
      <c r="AE6614">
        <v>227.38307987213781</v>
      </c>
    </row>
    <row r="6615" spans="1:31" x14ac:dyDescent="0.25">
      <c r="A6615">
        <v>1885739</v>
      </c>
      <c r="B6615">
        <v>1</v>
      </c>
      <c r="C6615" t="s">
        <v>81</v>
      </c>
      <c r="D6615" t="s">
        <v>116</v>
      </c>
      <c r="E6615" t="s">
        <v>146</v>
      </c>
      <c r="F6615" t="s">
        <v>11226</v>
      </c>
      <c r="G6615" t="s">
        <v>148</v>
      </c>
      <c r="H6615" t="s">
        <v>143</v>
      </c>
      <c r="I6615" t="s">
        <v>135</v>
      </c>
      <c r="J6615" t="s">
        <v>136</v>
      </c>
      <c r="K6615" t="s">
        <v>137</v>
      </c>
      <c r="L6615" t="s">
        <v>18746</v>
      </c>
      <c r="M6615" t="s">
        <v>18747</v>
      </c>
      <c r="N6615">
        <v>1.305833333</v>
      </c>
      <c r="O6615">
        <v>0</v>
      </c>
      <c r="P6615">
        <v>125</v>
      </c>
      <c r="Q6615">
        <v>0</v>
      </c>
      <c r="R6615">
        <v>7</v>
      </c>
      <c r="S6615">
        <v>0</v>
      </c>
      <c r="T6615">
        <v>10</v>
      </c>
      <c r="U6615">
        <v>0</v>
      </c>
      <c r="V6615">
        <v>0</v>
      </c>
      <c r="W6615">
        <v>0</v>
      </c>
      <c r="X6615">
        <v>40.170475034049844</v>
      </c>
      <c r="Y6615">
        <v>0</v>
      </c>
      <c r="Z6615">
        <v>2.9745656781203182</v>
      </c>
      <c r="AA6615">
        <v>0</v>
      </c>
      <c r="AB6615">
        <v>4.0354608064361264</v>
      </c>
      <c r="AC6615">
        <v>0</v>
      </c>
      <c r="AD6615">
        <v>0</v>
      </c>
      <c r="AE6615">
        <v>47.180501518606292</v>
      </c>
    </row>
    <row r="6616" spans="1:31" x14ac:dyDescent="0.25">
      <c r="A6616">
        <v>1885098</v>
      </c>
      <c r="B6616">
        <v>1</v>
      </c>
      <c r="C6616" t="s">
        <v>80</v>
      </c>
      <c r="D6616" t="s">
        <v>107</v>
      </c>
      <c r="E6616" t="s">
        <v>131</v>
      </c>
      <c r="F6616" t="s">
        <v>18748</v>
      </c>
      <c r="G6616" t="s">
        <v>133</v>
      </c>
      <c r="H6616" t="s">
        <v>134</v>
      </c>
      <c r="I6616" t="s">
        <v>135</v>
      </c>
      <c r="J6616" t="s">
        <v>136</v>
      </c>
      <c r="K6616" t="s">
        <v>137</v>
      </c>
      <c r="L6616" t="s">
        <v>18749</v>
      </c>
      <c r="M6616" t="s">
        <v>18750</v>
      </c>
      <c r="N6616">
        <v>2.8688888879999999</v>
      </c>
      <c r="O6616">
        <v>2</v>
      </c>
      <c r="P6616">
        <v>299</v>
      </c>
      <c r="Q6616">
        <v>41</v>
      </c>
      <c r="R6616">
        <v>17</v>
      </c>
      <c r="S6616">
        <v>7</v>
      </c>
      <c r="T6616">
        <v>40</v>
      </c>
      <c r="U6616">
        <v>0</v>
      </c>
      <c r="V6616">
        <v>0</v>
      </c>
      <c r="W6616">
        <v>6.0090576869469254</v>
      </c>
      <c r="X6616">
        <v>133.4666721583246</v>
      </c>
      <c r="Y6616">
        <v>360.00829224176255</v>
      </c>
      <c r="Z6616">
        <v>46.132035702408871</v>
      </c>
      <c r="AA6616">
        <v>353.79270185812197</v>
      </c>
      <c r="AB6616">
        <v>39.049924450590481</v>
      </c>
      <c r="AC6616">
        <v>0</v>
      </c>
      <c r="AD6616">
        <v>0</v>
      </c>
      <c r="AE6616">
        <v>938.45868409815535</v>
      </c>
    </row>
    <row r="6617" spans="1:31" x14ac:dyDescent="0.25">
      <c r="A6617">
        <v>1885762</v>
      </c>
      <c r="B6617">
        <v>1</v>
      </c>
      <c r="C6617" t="s">
        <v>80</v>
      </c>
      <c r="D6617" t="s">
        <v>100</v>
      </c>
      <c r="E6617" t="s">
        <v>158</v>
      </c>
      <c r="F6617" t="s">
        <v>18751</v>
      </c>
      <c r="G6617" t="s">
        <v>133</v>
      </c>
      <c r="H6617" t="s">
        <v>134</v>
      </c>
      <c r="I6617" t="s">
        <v>135</v>
      </c>
      <c r="J6617" t="s">
        <v>136</v>
      </c>
      <c r="K6617" t="s">
        <v>137</v>
      </c>
      <c r="L6617" t="s">
        <v>18752</v>
      </c>
      <c r="M6617" t="s">
        <v>18753</v>
      </c>
      <c r="N6617">
        <v>8.0597222219999995</v>
      </c>
      <c r="O6617">
        <v>0</v>
      </c>
      <c r="P6617">
        <v>159</v>
      </c>
      <c r="Q6617">
        <v>0</v>
      </c>
      <c r="R6617">
        <v>11</v>
      </c>
      <c r="S6617">
        <v>0</v>
      </c>
      <c r="T6617">
        <v>10</v>
      </c>
      <c r="U6617">
        <v>0</v>
      </c>
      <c r="V6617">
        <v>0</v>
      </c>
      <c r="W6617">
        <v>0</v>
      </c>
      <c r="X6617">
        <v>395.29182966194634</v>
      </c>
      <c r="Y6617">
        <v>0</v>
      </c>
      <c r="Z6617">
        <v>95.567548212260334</v>
      </c>
      <c r="AA6617">
        <v>0</v>
      </c>
      <c r="AB6617">
        <v>84.291126173982761</v>
      </c>
      <c r="AC6617">
        <v>0</v>
      </c>
      <c r="AD6617">
        <v>0</v>
      </c>
      <c r="AE6617">
        <v>575.15050404818942</v>
      </c>
    </row>
    <row r="6618" spans="1:31" x14ac:dyDescent="0.25">
      <c r="A6618">
        <v>1885341</v>
      </c>
      <c r="B6618">
        <v>1</v>
      </c>
      <c r="C6618" t="s">
        <v>81</v>
      </c>
      <c r="D6618" t="s">
        <v>112</v>
      </c>
      <c r="E6618" t="s">
        <v>210</v>
      </c>
      <c r="F6618" t="s">
        <v>18754</v>
      </c>
      <c r="G6618" t="s">
        <v>133</v>
      </c>
      <c r="H6618" t="s">
        <v>134</v>
      </c>
      <c r="I6618" t="s">
        <v>152</v>
      </c>
      <c r="J6618" t="s">
        <v>136</v>
      </c>
      <c r="K6618" t="s">
        <v>137</v>
      </c>
      <c r="L6618" t="s">
        <v>18755</v>
      </c>
      <c r="M6618" t="s">
        <v>18756</v>
      </c>
      <c r="N6618">
        <v>1.1111111E-2</v>
      </c>
      <c r="O6618">
        <v>0</v>
      </c>
      <c r="P6618">
        <v>327</v>
      </c>
      <c r="Q6618">
        <v>0</v>
      </c>
      <c r="R6618">
        <v>11</v>
      </c>
      <c r="S6618">
        <v>1</v>
      </c>
      <c r="T6618">
        <v>40</v>
      </c>
      <c r="U6618">
        <v>0</v>
      </c>
      <c r="V6618">
        <v>0</v>
      </c>
      <c r="W6618">
        <v>0</v>
      </c>
      <c r="X6618">
        <v>0.9859752082903005</v>
      </c>
      <c r="Y6618">
        <v>0</v>
      </c>
      <c r="Z6618">
        <v>1.033819323561467</v>
      </c>
      <c r="AA6618">
        <v>2.1047419424700002E-2</v>
      </c>
      <c r="AB6618">
        <v>0.12369208172198888</v>
      </c>
      <c r="AC6618">
        <v>0</v>
      </c>
      <c r="AD6618">
        <v>0</v>
      </c>
      <c r="AE6618">
        <v>2.1645340329984566</v>
      </c>
    </row>
    <row r="6619" spans="1:31" x14ac:dyDescent="0.25">
      <c r="A6619">
        <v>1885570</v>
      </c>
      <c r="B6619">
        <v>1</v>
      </c>
      <c r="C6619" t="s">
        <v>81</v>
      </c>
      <c r="D6619" t="s">
        <v>112</v>
      </c>
      <c r="E6619" t="s">
        <v>169</v>
      </c>
      <c r="F6619" t="s">
        <v>18757</v>
      </c>
      <c r="G6619" t="s">
        <v>183</v>
      </c>
      <c r="H6619" t="s">
        <v>143</v>
      </c>
      <c r="I6619" t="s">
        <v>135</v>
      </c>
      <c r="J6619" t="s">
        <v>136</v>
      </c>
      <c r="K6619" t="s">
        <v>137</v>
      </c>
      <c r="L6619" t="s">
        <v>18758</v>
      </c>
      <c r="M6619" t="s">
        <v>18759</v>
      </c>
      <c r="N6619">
        <v>1.5752777769999999</v>
      </c>
      <c r="O6619">
        <v>0</v>
      </c>
      <c r="P6619">
        <v>71</v>
      </c>
      <c r="Q6619">
        <v>0</v>
      </c>
      <c r="R6619">
        <v>0</v>
      </c>
      <c r="S6619">
        <v>0</v>
      </c>
      <c r="T6619">
        <v>92</v>
      </c>
      <c r="U6619">
        <v>0</v>
      </c>
      <c r="V6619">
        <v>0</v>
      </c>
      <c r="W6619">
        <v>0</v>
      </c>
      <c r="X6619">
        <v>19.898999104250667</v>
      </c>
      <c r="Y6619">
        <v>0</v>
      </c>
      <c r="Z6619">
        <v>0</v>
      </c>
      <c r="AA6619">
        <v>0</v>
      </c>
      <c r="AB6619">
        <v>156.77215305949889</v>
      </c>
      <c r="AC6619">
        <v>0</v>
      </c>
      <c r="AD6619">
        <v>0</v>
      </c>
      <c r="AE6619">
        <v>176.67115216374955</v>
      </c>
    </row>
    <row r="6620" spans="1:31" x14ac:dyDescent="0.25">
      <c r="A6620">
        <v>1884992</v>
      </c>
      <c r="B6620">
        <v>1</v>
      </c>
      <c r="C6620" t="s">
        <v>80</v>
      </c>
      <c r="D6620" t="s">
        <v>97</v>
      </c>
      <c r="E6620" t="s">
        <v>140</v>
      </c>
      <c r="F6620" t="s">
        <v>18760</v>
      </c>
      <c r="G6620" t="s">
        <v>163</v>
      </c>
      <c r="H6620" t="s">
        <v>143</v>
      </c>
      <c r="I6620" t="s">
        <v>135</v>
      </c>
      <c r="J6620" t="s">
        <v>136</v>
      </c>
      <c r="K6620" t="s">
        <v>137</v>
      </c>
      <c r="L6620" t="s">
        <v>18761</v>
      </c>
      <c r="M6620" t="s">
        <v>18762</v>
      </c>
      <c r="N6620">
        <v>0.70305555500000005</v>
      </c>
      <c r="O6620">
        <v>0</v>
      </c>
      <c r="P6620">
        <v>2</v>
      </c>
      <c r="Q6620">
        <v>0</v>
      </c>
      <c r="R6620">
        <v>0</v>
      </c>
      <c r="S6620">
        <v>0</v>
      </c>
      <c r="T6620">
        <v>0</v>
      </c>
      <c r="U6620">
        <v>0</v>
      </c>
      <c r="V6620">
        <v>0</v>
      </c>
      <c r="W6620">
        <v>0</v>
      </c>
      <c r="X6620">
        <v>6.2893939686480008E-2</v>
      </c>
      <c r="Y6620">
        <v>0</v>
      </c>
      <c r="Z6620">
        <v>0</v>
      </c>
      <c r="AA6620">
        <v>0</v>
      </c>
      <c r="AB6620">
        <v>0</v>
      </c>
      <c r="AC6620">
        <v>0</v>
      </c>
      <c r="AD6620">
        <v>0</v>
      </c>
      <c r="AE6620">
        <v>6.2893939686480008E-2</v>
      </c>
    </row>
    <row r="6621" spans="1:31" x14ac:dyDescent="0.25">
      <c r="A6621">
        <v>1885576</v>
      </c>
      <c r="B6621">
        <v>1</v>
      </c>
      <c r="C6621" t="s">
        <v>81</v>
      </c>
      <c r="D6621" t="s">
        <v>113</v>
      </c>
      <c r="E6621" t="s">
        <v>146</v>
      </c>
      <c r="F6621" t="s">
        <v>17273</v>
      </c>
      <c r="G6621" t="s">
        <v>148</v>
      </c>
      <c r="H6621" t="s">
        <v>143</v>
      </c>
      <c r="I6621" t="s">
        <v>135</v>
      </c>
      <c r="J6621" t="s">
        <v>136</v>
      </c>
      <c r="K6621" t="s">
        <v>137</v>
      </c>
      <c r="L6621" t="s">
        <v>18763</v>
      </c>
      <c r="M6621" t="s">
        <v>18764</v>
      </c>
      <c r="N6621">
        <v>2.954722222</v>
      </c>
      <c r="O6621">
        <v>0</v>
      </c>
      <c r="P6621">
        <v>0</v>
      </c>
      <c r="Q6621">
        <v>0</v>
      </c>
      <c r="R6621">
        <v>0</v>
      </c>
      <c r="S6621">
        <v>0</v>
      </c>
      <c r="T6621">
        <v>2</v>
      </c>
      <c r="U6621">
        <v>0</v>
      </c>
      <c r="V6621">
        <v>0</v>
      </c>
      <c r="W6621">
        <v>0</v>
      </c>
      <c r="X6621">
        <v>0</v>
      </c>
      <c r="Y6621">
        <v>0</v>
      </c>
      <c r="Z6621">
        <v>0</v>
      </c>
      <c r="AA6621">
        <v>0</v>
      </c>
      <c r="AB6621">
        <v>0.17600690951956668</v>
      </c>
      <c r="AC6621">
        <v>0</v>
      </c>
      <c r="AD6621">
        <v>0</v>
      </c>
      <c r="AE6621">
        <v>0.17600690951956668</v>
      </c>
    </row>
    <row r="6622" spans="1:31" x14ac:dyDescent="0.25">
      <c r="A6622">
        <v>1885802</v>
      </c>
      <c r="B6622">
        <v>1</v>
      </c>
      <c r="C6622" t="s">
        <v>80</v>
      </c>
      <c r="D6622" t="s">
        <v>100</v>
      </c>
      <c r="E6622" t="s">
        <v>131</v>
      </c>
      <c r="F6622" t="s">
        <v>18765</v>
      </c>
      <c r="G6622" t="s">
        <v>133</v>
      </c>
      <c r="H6622" t="s">
        <v>134</v>
      </c>
      <c r="I6622" t="s">
        <v>135</v>
      </c>
      <c r="J6622" t="s">
        <v>136</v>
      </c>
      <c r="K6622" t="s">
        <v>137</v>
      </c>
      <c r="L6622" t="s">
        <v>18766</v>
      </c>
      <c r="M6622" t="s">
        <v>18767</v>
      </c>
      <c r="N6622">
        <v>2.417777777</v>
      </c>
      <c r="O6622">
        <v>5</v>
      </c>
      <c r="P6622">
        <v>148</v>
      </c>
      <c r="Q6622">
        <v>7</v>
      </c>
      <c r="R6622">
        <v>69</v>
      </c>
      <c r="S6622">
        <v>10</v>
      </c>
      <c r="T6622">
        <v>81</v>
      </c>
      <c r="U6622">
        <v>4</v>
      </c>
      <c r="V6622">
        <v>10</v>
      </c>
      <c r="W6622">
        <v>6.1476687025560741</v>
      </c>
      <c r="X6622">
        <v>120.37938566741136</v>
      </c>
      <c r="Y6622">
        <v>283.41934301170778</v>
      </c>
      <c r="Z6622">
        <v>154.86988076489934</v>
      </c>
      <c r="AA6622">
        <v>195.09427589878439</v>
      </c>
      <c r="AB6622">
        <v>186.64111185535032</v>
      </c>
      <c r="AC6622">
        <v>114.40392228731184</v>
      </c>
      <c r="AD6622">
        <v>72.828808884161816</v>
      </c>
      <c r="AE6622">
        <v>1133.7843970721829</v>
      </c>
    </row>
    <row r="6623" spans="1:31" x14ac:dyDescent="0.25">
      <c r="A6623">
        <v>1885825</v>
      </c>
      <c r="B6623">
        <v>1</v>
      </c>
      <c r="C6623" t="s">
        <v>80</v>
      </c>
      <c r="D6623" t="s">
        <v>100</v>
      </c>
      <c r="E6623" t="s">
        <v>140</v>
      </c>
      <c r="F6623" t="s">
        <v>18768</v>
      </c>
      <c r="G6623" t="s">
        <v>163</v>
      </c>
      <c r="H6623" t="s">
        <v>143</v>
      </c>
      <c r="I6623" t="s">
        <v>135</v>
      </c>
      <c r="J6623" t="s">
        <v>136</v>
      </c>
      <c r="K6623" t="s">
        <v>137</v>
      </c>
      <c r="L6623" t="s">
        <v>18769</v>
      </c>
      <c r="M6623" t="s">
        <v>18770</v>
      </c>
      <c r="N6623">
        <v>3.2666666659999999</v>
      </c>
      <c r="O6623">
        <v>0</v>
      </c>
      <c r="P6623">
        <v>1</v>
      </c>
      <c r="Q6623">
        <v>0</v>
      </c>
      <c r="R6623">
        <v>0</v>
      </c>
      <c r="S6623">
        <v>0</v>
      </c>
      <c r="T6623">
        <v>0</v>
      </c>
      <c r="U6623">
        <v>0</v>
      </c>
      <c r="V6623">
        <v>0</v>
      </c>
      <c r="W6623">
        <v>0</v>
      </c>
      <c r="X6623">
        <v>1.9900011782806071</v>
      </c>
      <c r="Y6623">
        <v>0</v>
      </c>
      <c r="Z6623">
        <v>0</v>
      </c>
      <c r="AA6623">
        <v>0</v>
      </c>
      <c r="AB6623">
        <v>0</v>
      </c>
      <c r="AC6623">
        <v>0</v>
      </c>
      <c r="AD6623">
        <v>0</v>
      </c>
      <c r="AE6623">
        <v>1.9900011782806071</v>
      </c>
    </row>
    <row r="6624" spans="1:31" x14ac:dyDescent="0.25">
      <c r="A6624">
        <v>1885092</v>
      </c>
      <c r="B6624">
        <v>1</v>
      </c>
      <c r="C6624" t="s">
        <v>81</v>
      </c>
      <c r="D6624" t="s">
        <v>114</v>
      </c>
      <c r="E6624" t="s">
        <v>158</v>
      </c>
      <c r="F6624" t="s">
        <v>18771</v>
      </c>
      <c r="G6624" t="s">
        <v>219</v>
      </c>
      <c r="H6624" t="s">
        <v>134</v>
      </c>
      <c r="I6624" t="s">
        <v>135</v>
      </c>
      <c r="J6624" t="s">
        <v>136</v>
      </c>
      <c r="K6624" t="s">
        <v>137</v>
      </c>
      <c r="L6624" t="s">
        <v>18772</v>
      </c>
      <c r="M6624" t="s">
        <v>18773</v>
      </c>
      <c r="N6624">
        <v>1.3258333330000001</v>
      </c>
      <c r="O6624">
        <v>0</v>
      </c>
      <c r="P6624">
        <v>82</v>
      </c>
      <c r="Q6624">
        <v>0</v>
      </c>
      <c r="R6624">
        <v>0</v>
      </c>
      <c r="S6624">
        <v>1</v>
      </c>
      <c r="T6624">
        <v>8</v>
      </c>
      <c r="U6624">
        <v>0</v>
      </c>
      <c r="V6624">
        <v>0</v>
      </c>
      <c r="W6624">
        <v>0</v>
      </c>
      <c r="X6624">
        <v>11.855615428565791</v>
      </c>
      <c r="Y6624">
        <v>0</v>
      </c>
      <c r="Z6624">
        <v>0</v>
      </c>
      <c r="AA6624">
        <v>6.0060943319965004E-2</v>
      </c>
      <c r="AB6624">
        <v>1.3306988895882459</v>
      </c>
      <c r="AC6624">
        <v>0</v>
      </c>
      <c r="AD6624">
        <v>0</v>
      </c>
      <c r="AE6624">
        <v>13.246375261474002</v>
      </c>
    </row>
    <row r="6625" spans="1:31" x14ac:dyDescent="0.25">
      <c r="A6625">
        <v>1885115</v>
      </c>
      <c r="B6625">
        <v>1</v>
      </c>
      <c r="C6625" t="s">
        <v>81</v>
      </c>
      <c r="D6625" t="s">
        <v>113</v>
      </c>
      <c r="E6625" t="s">
        <v>229</v>
      </c>
      <c r="F6625" t="s">
        <v>312</v>
      </c>
      <c r="G6625" t="s">
        <v>133</v>
      </c>
      <c r="H6625" t="s">
        <v>232</v>
      </c>
      <c r="I6625" t="s">
        <v>135</v>
      </c>
      <c r="J6625" t="s">
        <v>136</v>
      </c>
      <c r="K6625" t="s">
        <v>137</v>
      </c>
      <c r="L6625" t="s">
        <v>18774</v>
      </c>
      <c r="M6625" t="s">
        <v>18775</v>
      </c>
      <c r="N6625">
        <v>0.108333333</v>
      </c>
      <c r="O6625">
        <v>15</v>
      </c>
      <c r="P6625">
        <v>3673</v>
      </c>
      <c r="Q6625">
        <v>252</v>
      </c>
      <c r="R6625">
        <v>1095</v>
      </c>
      <c r="S6625">
        <v>30</v>
      </c>
      <c r="T6625">
        <v>245</v>
      </c>
      <c r="U6625">
        <v>4</v>
      </c>
      <c r="V6625">
        <v>0</v>
      </c>
      <c r="W6625">
        <v>0.73813723286062505</v>
      </c>
      <c r="X6625">
        <v>69.776251333647792</v>
      </c>
      <c r="Y6625">
        <v>149.17006979292975</v>
      </c>
      <c r="Z6625">
        <v>339.62100577826141</v>
      </c>
      <c r="AA6625">
        <v>16.25488372870657</v>
      </c>
      <c r="AB6625">
        <v>14.340648156678144</v>
      </c>
      <c r="AC6625">
        <v>12.201757996076893</v>
      </c>
      <c r="AD6625">
        <v>0</v>
      </c>
      <c r="AE6625">
        <v>602.10275401916124</v>
      </c>
    </row>
    <row r="6626" spans="1:31" x14ac:dyDescent="0.25">
      <c r="A6626">
        <v>1885639</v>
      </c>
      <c r="B6626">
        <v>1</v>
      </c>
      <c r="C6626" t="s">
        <v>80</v>
      </c>
      <c r="D6626" t="s">
        <v>83</v>
      </c>
      <c r="E6626" t="s">
        <v>140</v>
      </c>
      <c r="F6626" t="s">
        <v>18776</v>
      </c>
      <c r="G6626" t="s">
        <v>207</v>
      </c>
      <c r="H6626" t="s">
        <v>143</v>
      </c>
      <c r="I6626" t="s">
        <v>135</v>
      </c>
      <c r="J6626" t="s">
        <v>136</v>
      </c>
      <c r="K6626" t="s">
        <v>137</v>
      </c>
      <c r="L6626" t="s">
        <v>18777</v>
      </c>
      <c r="M6626" t="s">
        <v>18778</v>
      </c>
      <c r="N6626">
        <v>1.7625</v>
      </c>
      <c r="O6626">
        <v>0</v>
      </c>
      <c r="P6626">
        <v>0</v>
      </c>
      <c r="Q6626">
        <v>0</v>
      </c>
      <c r="R6626">
        <v>0</v>
      </c>
      <c r="S6626">
        <v>0</v>
      </c>
      <c r="T6626">
        <v>6</v>
      </c>
      <c r="U6626">
        <v>0</v>
      </c>
      <c r="V6626">
        <v>0</v>
      </c>
      <c r="W6626">
        <v>0</v>
      </c>
      <c r="X6626">
        <v>0</v>
      </c>
      <c r="Y6626">
        <v>0</v>
      </c>
      <c r="Z6626">
        <v>0</v>
      </c>
      <c r="AA6626">
        <v>0</v>
      </c>
      <c r="AB6626">
        <v>8.5720050194617805</v>
      </c>
      <c r="AC6626">
        <v>0</v>
      </c>
      <c r="AD6626">
        <v>0</v>
      </c>
      <c r="AE6626">
        <v>8.5720050194617805</v>
      </c>
    </row>
    <row r="6627" spans="1:31" x14ac:dyDescent="0.25">
      <c r="A6627">
        <v>1885616</v>
      </c>
      <c r="B6627">
        <v>1</v>
      </c>
      <c r="C6627" t="s">
        <v>81</v>
      </c>
      <c r="D6627" t="s">
        <v>122</v>
      </c>
      <c r="E6627" t="s">
        <v>158</v>
      </c>
      <c r="F6627" t="s">
        <v>18779</v>
      </c>
      <c r="G6627" t="s">
        <v>219</v>
      </c>
      <c r="H6627" t="s">
        <v>134</v>
      </c>
      <c r="I6627" t="s">
        <v>135</v>
      </c>
      <c r="J6627" t="s">
        <v>136</v>
      </c>
      <c r="K6627" t="s">
        <v>137</v>
      </c>
      <c r="L6627" t="s">
        <v>18780</v>
      </c>
      <c r="M6627" t="s">
        <v>18781</v>
      </c>
      <c r="N6627">
        <v>2.332222222</v>
      </c>
      <c r="O6627">
        <v>0</v>
      </c>
      <c r="P6627">
        <v>232</v>
      </c>
      <c r="Q6627">
        <v>0</v>
      </c>
      <c r="R6627">
        <v>15</v>
      </c>
      <c r="S6627">
        <v>0</v>
      </c>
      <c r="T6627">
        <v>27</v>
      </c>
      <c r="U6627">
        <v>0</v>
      </c>
      <c r="V6627">
        <v>0</v>
      </c>
      <c r="W6627">
        <v>0</v>
      </c>
      <c r="X6627">
        <v>84.393504906382944</v>
      </c>
      <c r="Y6627">
        <v>0</v>
      </c>
      <c r="Z6627">
        <v>40.380245169381936</v>
      </c>
      <c r="AA6627">
        <v>0</v>
      </c>
      <c r="AB6627">
        <v>18.123638824571138</v>
      </c>
      <c r="AC6627">
        <v>0</v>
      </c>
      <c r="AD6627">
        <v>0</v>
      </c>
      <c r="AE6627">
        <v>142.89738890033601</v>
      </c>
    </row>
    <row r="6628" spans="1:31" x14ac:dyDescent="0.25">
      <c r="A6628">
        <v>1885593</v>
      </c>
      <c r="B6628">
        <v>1</v>
      </c>
      <c r="C6628" t="s">
        <v>81</v>
      </c>
      <c r="D6628" t="s">
        <v>116</v>
      </c>
      <c r="E6628" t="s">
        <v>158</v>
      </c>
      <c r="F6628" t="s">
        <v>18442</v>
      </c>
      <c r="G6628" t="s">
        <v>133</v>
      </c>
      <c r="H6628" t="s">
        <v>134</v>
      </c>
      <c r="I6628" t="s">
        <v>135</v>
      </c>
      <c r="J6628" t="s">
        <v>136</v>
      </c>
      <c r="K6628" t="s">
        <v>137</v>
      </c>
      <c r="L6628" t="s">
        <v>18782</v>
      </c>
      <c r="M6628" t="s">
        <v>18783</v>
      </c>
      <c r="N6628">
        <v>1.225833333</v>
      </c>
      <c r="O6628">
        <v>0</v>
      </c>
      <c r="P6628">
        <v>922</v>
      </c>
      <c r="Q6628">
        <v>0</v>
      </c>
      <c r="R6628">
        <v>0</v>
      </c>
      <c r="S6628">
        <v>0</v>
      </c>
      <c r="T6628">
        <v>127</v>
      </c>
      <c r="U6628">
        <v>0</v>
      </c>
      <c r="V6628">
        <v>0</v>
      </c>
      <c r="W6628">
        <v>0</v>
      </c>
      <c r="X6628">
        <v>238.46754164364529</v>
      </c>
      <c r="Y6628">
        <v>0</v>
      </c>
      <c r="Z6628">
        <v>0</v>
      </c>
      <c r="AA6628">
        <v>0</v>
      </c>
      <c r="AB6628">
        <v>119.03888623855407</v>
      </c>
      <c r="AC6628">
        <v>0</v>
      </c>
      <c r="AD6628">
        <v>0</v>
      </c>
      <c r="AE6628">
        <v>357.50642788219938</v>
      </c>
    </row>
    <row r="6629" spans="1:31" x14ac:dyDescent="0.25">
      <c r="A6629">
        <v>1885009</v>
      </c>
      <c r="B6629">
        <v>1</v>
      </c>
      <c r="C6629" t="s">
        <v>80</v>
      </c>
      <c r="D6629" t="s">
        <v>96</v>
      </c>
      <c r="E6629" t="s">
        <v>210</v>
      </c>
      <c r="F6629" t="s">
        <v>1984</v>
      </c>
      <c r="G6629" t="s">
        <v>133</v>
      </c>
      <c r="H6629" t="s">
        <v>134</v>
      </c>
      <c r="I6629" t="s">
        <v>135</v>
      </c>
      <c r="J6629" t="s">
        <v>136</v>
      </c>
      <c r="K6629" t="s">
        <v>137</v>
      </c>
      <c r="L6629" t="s">
        <v>18784</v>
      </c>
      <c r="M6629" t="s">
        <v>18785</v>
      </c>
      <c r="N6629">
        <v>1.385</v>
      </c>
      <c r="O6629">
        <v>0</v>
      </c>
      <c r="P6629">
        <v>3476</v>
      </c>
      <c r="Q6629">
        <v>0</v>
      </c>
      <c r="R6629">
        <v>8</v>
      </c>
      <c r="S6629">
        <v>7</v>
      </c>
      <c r="T6629">
        <v>397</v>
      </c>
      <c r="U6629">
        <v>0</v>
      </c>
      <c r="V6629">
        <v>0</v>
      </c>
      <c r="W6629">
        <v>0</v>
      </c>
      <c r="X6629">
        <v>1854.8821760912965</v>
      </c>
      <c r="Y6629">
        <v>0</v>
      </c>
      <c r="Z6629">
        <v>3.6636460192929974</v>
      </c>
      <c r="AA6629">
        <v>198.44283602828921</v>
      </c>
      <c r="AB6629">
        <v>921.33925655681912</v>
      </c>
      <c r="AC6629">
        <v>0</v>
      </c>
      <c r="AD6629">
        <v>0</v>
      </c>
      <c r="AE6629">
        <v>2978.3279146956979</v>
      </c>
    </row>
    <row r="6630" spans="1:31" x14ac:dyDescent="0.25">
      <c r="A6630">
        <v>1885032</v>
      </c>
      <c r="B6630">
        <v>1</v>
      </c>
      <c r="C6630" t="s">
        <v>80</v>
      </c>
      <c r="D6630" t="s">
        <v>96</v>
      </c>
      <c r="E6630" t="s">
        <v>229</v>
      </c>
      <c r="F6630" t="s">
        <v>18786</v>
      </c>
      <c r="G6630" t="s">
        <v>133</v>
      </c>
      <c r="H6630" t="s">
        <v>134</v>
      </c>
      <c r="I6630" t="s">
        <v>135</v>
      </c>
      <c r="J6630" t="s">
        <v>136</v>
      </c>
      <c r="K6630" t="s">
        <v>137</v>
      </c>
      <c r="L6630" t="s">
        <v>18787</v>
      </c>
      <c r="M6630" t="s">
        <v>18788</v>
      </c>
      <c r="N6630">
        <v>0.2175</v>
      </c>
      <c r="O6630">
        <v>7</v>
      </c>
      <c r="P6630">
        <v>11934</v>
      </c>
      <c r="Q6630">
        <v>8</v>
      </c>
      <c r="R6630">
        <v>211</v>
      </c>
      <c r="S6630">
        <v>40</v>
      </c>
      <c r="T6630">
        <v>1229</v>
      </c>
      <c r="U6630">
        <v>1</v>
      </c>
      <c r="V6630">
        <v>1</v>
      </c>
      <c r="W6630">
        <v>12.828024452746657</v>
      </c>
      <c r="X6630">
        <v>637.55705911542816</v>
      </c>
      <c r="Y6630">
        <v>4.7288130073616692</v>
      </c>
      <c r="Z6630">
        <v>36.938220877774285</v>
      </c>
      <c r="AA6630">
        <v>267.73891558512031</v>
      </c>
      <c r="AB6630">
        <v>212.08550455211787</v>
      </c>
      <c r="AC6630">
        <v>0.18062083260626999</v>
      </c>
      <c r="AD6630">
        <v>1.1143634804973002</v>
      </c>
      <c r="AE6630">
        <v>1173.1715219036523</v>
      </c>
    </row>
    <row r="6631" spans="1:31" x14ac:dyDescent="0.25">
      <c r="A6631">
        <v>1885742</v>
      </c>
      <c r="B6631">
        <v>1</v>
      </c>
      <c r="C6631" t="s">
        <v>80</v>
      </c>
      <c r="D6631" t="s">
        <v>93</v>
      </c>
      <c r="E6631" t="s">
        <v>169</v>
      </c>
      <c r="F6631" t="s">
        <v>18789</v>
      </c>
      <c r="G6631" t="s">
        <v>183</v>
      </c>
      <c r="H6631" t="s">
        <v>143</v>
      </c>
      <c r="I6631" t="s">
        <v>135</v>
      </c>
      <c r="J6631" t="s">
        <v>136</v>
      </c>
      <c r="K6631" t="s">
        <v>137</v>
      </c>
      <c r="L6631" t="s">
        <v>18790</v>
      </c>
      <c r="M6631" t="s">
        <v>18791</v>
      </c>
      <c r="N6631">
        <v>0.61777777700000003</v>
      </c>
      <c r="O6631">
        <v>0</v>
      </c>
      <c r="P6631">
        <v>101</v>
      </c>
      <c r="Q6631">
        <v>0</v>
      </c>
      <c r="R6631">
        <v>2</v>
      </c>
      <c r="S6631">
        <v>0</v>
      </c>
      <c r="T6631">
        <v>10</v>
      </c>
      <c r="U6631">
        <v>0</v>
      </c>
      <c r="V6631">
        <v>0</v>
      </c>
      <c r="W6631">
        <v>0</v>
      </c>
      <c r="X6631">
        <v>12.222770599431591</v>
      </c>
      <c r="Y6631">
        <v>0</v>
      </c>
      <c r="Z6631">
        <v>0.40517218646375552</v>
      </c>
      <c r="AA6631">
        <v>0</v>
      </c>
      <c r="AB6631">
        <v>2.2947668938552974</v>
      </c>
      <c r="AC6631">
        <v>0</v>
      </c>
      <c r="AD6631">
        <v>0</v>
      </c>
      <c r="AE6631">
        <v>14.922709679750643</v>
      </c>
    </row>
    <row r="6632" spans="1:31" x14ac:dyDescent="0.25">
      <c r="A6632">
        <v>1885075</v>
      </c>
      <c r="B6632">
        <v>1</v>
      </c>
      <c r="C6632" t="s">
        <v>80</v>
      </c>
      <c r="D6632" t="s">
        <v>93</v>
      </c>
      <c r="E6632" t="s">
        <v>146</v>
      </c>
      <c r="F6632" t="s">
        <v>13090</v>
      </c>
      <c r="G6632" t="s">
        <v>501</v>
      </c>
      <c r="H6632" t="s">
        <v>143</v>
      </c>
      <c r="I6632" t="s">
        <v>135</v>
      </c>
      <c r="J6632" t="s">
        <v>136</v>
      </c>
      <c r="K6632" t="s">
        <v>137</v>
      </c>
      <c r="L6632" t="s">
        <v>18792</v>
      </c>
      <c r="M6632" t="s">
        <v>18793</v>
      </c>
      <c r="N6632">
        <v>8.6227777769999996</v>
      </c>
      <c r="O6632">
        <v>0</v>
      </c>
      <c r="P6632">
        <v>0</v>
      </c>
      <c r="Q6632">
        <v>0</v>
      </c>
      <c r="R6632">
        <v>1</v>
      </c>
      <c r="S6632">
        <v>0</v>
      </c>
      <c r="T6632">
        <v>0</v>
      </c>
      <c r="U6632">
        <v>0</v>
      </c>
      <c r="V6632">
        <v>0</v>
      </c>
      <c r="W6632">
        <v>0</v>
      </c>
      <c r="X6632">
        <v>0</v>
      </c>
      <c r="Y6632">
        <v>0</v>
      </c>
      <c r="Z6632">
        <v>47.995941458699967</v>
      </c>
      <c r="AA6632">
        <v>0</v>
      </c>
      <c r="AB6632">
        <v>0</v>
      </c>
      <c r="AC6632">
        <v>0</v>
      </c>
      <c r="AD6632">
        <v>0</v>
      </c>
      <c r="AE6632">
        <v>47.995941458699967</v>
      </c>
    </row>
    <row r="6633" spans="1:31" x14ac:dyDescent="0.25">
      <c r="A6633">
        <v>1884989</v>
      </c>
      <c r="B6633">
        <v>1</v>
      </c>
      <c r="C6633" t="s">
        <v>80</v>
      </c>
      <c r="D6633" t="s">
        <v>97</v>
      </c>
      <c r="E6633" t="s">
        <v>229</v>
      </c>
      <c r="F6633" t="s">
        <v>1585</v>
      </c>
      <c r="G6633" t="s">
        <v>133</v>
      </c>
      <c r="H6633" t="s">
        <v>134</v>
      </c>
      <c r="I6633" t="s">
        <v>135</v>
      </c>
      <c r="J6633" t="s">
        <v>136</v>
      </c>
      <c r="K6633" t="s">
        <v>137</v>
      </c>
      <c r="L6633" t="s">
        <v>18794</v>
      </c>
      <c r="M6633" t="s">
        <v>18795</v>
      </c>
      <c r="N6633">
        <v>0.12851000000000001</v>
      </c>
      <c r="O6633">
        <v>7</v>
      </c>
      <c r="P6633">
        <v>700</v>
      </c>
      <c r="Q6633">
        <v>7</v>
      </c>
      <c r="R6633">
        <v>78</v>
      </c>
      <c r="S6633">
        <v>20</v>
      </c>
      <c r="T6633">
        <v>86</v>
      </c>
      <c r="U6633">
        <v>1</v>
      </c>
      <c r="V6633">
        <v>0</v>
      </c>
      <c r="W6633">
        <v>62.532015907570567</v>
      </c>
      <c r="X6633">
        <v>22.219395851390054</v>
      </c>
      <c r="Y6633">
        <v>22.466748934794268</v>
      </c>
      <c r="Z6633">
        <v>3.2897686990506805</v>
      </c>
      <c r="AA6633">
        <v>18.239580160817784</v>
      </c>
      <c r="AB6633">
        <v>10.85118968151988</v>
      </c>
      <c r="AC6633">
        <v>0</v>
      </c>
      <c r="AD6633">
        <v>0</v>
      </c>
      <c r="AE6633">
        <v>139.59869923514324</v>
      </c>
    </row>
    <row r="6634" spans="1:31" x14ac:dyDescent="0.25">
      <c r="A6634">
        <v>1885679</v>
      </c>
      <c r="B6634">
        <v>1</v>
      </c>
      <c r="C6634" t="s">
        <v>80</v>
      </c>
      <c r="D6634" t="s">
        <v>100</v>
      </c>
      <c r="E6634" t="s">
        <v>210</v>
      </c>
      <c r="F6634" t="s">
        <v>12304</v>
      </c>
      <c r="G6634" t="s">
        <v>133</v>
      </c>
      <c r="H6634" t="s">
        <v>134</v>
      </c>
      <c r="I6634" t="s">
        <v>135</v>
      </c>
      <c r="J6634" t="s">
        <v>136</v>
      </c>
      <c r="K6634" t="s">
        <v>137</v>
      </c>
      <c r="L6634" t="s">
        <v>18796</v>
      </c>
      <c r="M6634" t="s">
        <v>18797</v>
      </c>
      <c r="N6634">
        <v>6.3333333000000006E-2</v>
      </c>
      <c r="O6634">
        <v>4</v>
      </c>
      <c r="P6634">
        <v>840</v>
      </c>
      <c r="Q6634">
        <v>23</v>
      </c>
      <c r="R6634">
        <v>363</v>
      </c>
      <c r="S6634">
        <v>12</v>
      </c>
      <c r="T6634">
        <v>134</v>
      </c>
      <c r="U6634">
        <v>1</v>
      </c>
      <c r="V6634">
        <v>1</v>
      </c>
      <c r="W6634">
        <v>0.20782780530921002</v>
      </c>
      <c r="X6634">
        <v>14.091035191355504</v>
      </c>
      <c r="Y6634">
        <v>1.4371208997510401</v>
      </c>
      <c r="Z6634">
        <v>9.9440660799734335</v>
      </c>
      <c r="AA6634">
        <v>15.381799111035759</v>
      </c>
      <c r="AB6634">
        <v>7.1054356212997174</v>
      </c>
      <c r="AC6634">
        <v>0</v>
      </c>
      <c r="AD6634">
        <v>2.1730789674713334E-2</v>
      </c>
      <c r="AE6634">
        <v>48.189015498399378</v>
      </c>
    </row>
    <row r="6635" spans="1:31" x14ac:dyDescent="0.25">
      <c r="A6635">
        <v>1885722</v>
      </c>
      <c r="B6635">
        <v>1</v>
      </c>
      <c r="C6635" t="s">
        <v>81</v>
      </c>
      <c r="D6635" t="s">
        <v>122</v>
      </c>
      <c r="E6635" t="s">
        <v>169</v>
      </c>
      <c r="F6635" t="s">
        <v>1424</v>
      </c>
      <c r="G6635" t="s">
        <v>624</v>
      </c>
      <c r="H6635" t="s">
        <v>143</v>
      </c>
      <c r="I6635" t="s">
        <v>135</v>
      </c>
      <c r="J6635" t="s">
        <v>136</v>
      </c>
      <c r="K6635" t="s">
        <v>137</v>
      </c>
      <c r="L6635" t="s">
        <v>18798</v>
      </c>
      <c r="M6635" t="s">
        <v>18799</v>
      </c>
      <c r="N6635">
        <v>4.181944444</v>
      </c>
      <c r="O6635">
        <v>0</v>
      </c>
      <c r="P6635">
        <v>163</v>
      </c>
      <c r="Q6635">
        <v>0</v>
      </c>
      <c r="R6635">
        <v>0</v>
      </c>
      <c r="S6635">
        <v>0</v>
      </c>
      <c r="T6635">
        <v>9</v>
      </c>
      <c r="U6635">
        <v>0</v>
      </c>
      <c r="V6635">
        <v>0</v>
      </c>
      <c r="W6635">
        <v>0</v>
      </c>
      <c r="X6635">
        <v>105.63396623805122</v>
      </c>
      <c r="Y6635">
        <v>0</v>
      </c>
      <c r="Z6635">
        <v>0</v>
      </c>
      <c r="AA6635">
        <v>0</v>
      </c>
      <c r="AB6635">
        <v>30.882907961190536</v>
      </c>
      <c r="AC6635">
        <v>0</v>
      </c>
      <c r="AD6635">
        <v>0</v>
      </c>
      <c r="AE6635">
        <v>136.51687419924176</v>
      </c>
    </row>
    <row r="6636" spans="1:31" x14ac:dyDescent="0.25">
      <c r="A6636">
        <v>1885573</v>
      </c>
      <c r="B6636">
        <v>1</v>
      </c>
      <c r="C6636" t="s">
        <v>81</v>
      </c>
      <c r="D6636" t="s">
        <v>122</v>
      </c>
      <c r="E6636" t="s">
        <v>169</v>
      </c>
      <c r="F6636" t="s">
        <v>1424</v>
      </c>
      <c r="G6636" t="s">
        <v>183</v>
      </c>
      <c r="H6636" t="s">
        <v>143</v>
      </c>
      <c r="I6636" t="s">
        <v>135</v>
      </c>
      <c r="J6636" t="s">
        <v>136</v>
      </c>
      <c r="K6636" t="s">
        <v>137</v>
      </c>
      <c r="L6636" t="s">
        <v>18800</v>
      </c>
      <c r="M6636" t="s">
        <v>18801</v>
      </c>
      <c r="N6636">
        <v>2.7188888879999999</v>
      </c>
      <c r="O6636">
        <v>0</v>
      </c>
      <c r="P6636">
        <v>163</v>
      </c>
      <c r="Q6636">
        <v>0</v>
      </c>
      <c r="R6636">
        <v>0</v>
      </c>
      <c r="S6636">
        <v>0</v>
      </c>
      <c r="T6636">
        <v>9</v>
      </c>
      <c r="U6636">
        <v>0</v>
      </c>
      <c r="V6636">
        <v>0</v>
      </c>
      <c r="W6636">
        <v>0</v>
      </c>
      <c r="X6636">
        <v>64.281306017497144</v>
      </c>
      <c r="Y6636">
        <v>0</v>
      </c>
      <c r="Z6636">
        <v>0</v>
      </c>
      <c r="AA6636">
        <v>0</v>
      </c>
      <c r="AB6636">
        <v>21.818632852292385</v>
      </c>
      <c r="AC6636">
        <v>0</v>
      </c>
      <c r="AD6636">
        <v>0</v>
      </c>
      <c r="AE6636">
        <v>86.099938869789526</v>
      </c>
    </row>
    <row r="6637" spans="1:31" x14ac:dyDescent="0.25">
      <c r="A6637">
        <v>1885673</v>
      </c>
      <c r="B6637">
        <v>1</v>
      </c>
      <c r="C6637" t="s">
        <v>80</v>
      </c>
      <c r="D6637" t="s">
        <v>85</v>
      </c>
      <c r="E6637" t="s">
        <v>140</v>
      </c>
      <c r="F6637" t="s">
        <v>18802</v>
      </c>
      <c r="G6637" t="s">
        <v>163</v>
      </c>
      <c r="H6637" t="s">
        <v>143</v>
      </c>
      <c r="I6637" t="s">
        <v>135</v>
      </c>
      <c r="J6637" t="s">
        <v>136</v>
      </c>
      <c r="K6637" t="s">
        <v>137</v>
      </c>
      <c r="L6637" t="s">
        <v>18803</v>
      </c>
      <c r="M6637" t="s">
        <v>18804</v>
      </c>
      <c r="N6637">
        <v>0.87083333299999999</v>
      </c>
      <c r="O6637">
        <v>0</v>
      </c>
      <c r="P6637">
        <v>1</v>
      </c>
      <c r="Q6637">
        <v>0</v>
      </c>
      <c r="R6637">
        <v>0</v>
      </c>
      <c r="S6637">
        <v>0</v>
      </c>
      <c r="T6637">
        <v>0</v>
      </c>
      <c r="U6637">
        <v>0</v>
      </c>
      <c r="V6637">
        <v>0</v>
      </c>
      <c r="W6637">
        <v>0</v>
      </c>
      <c r="X6637">
        <v>9.9225965993467516E-2</v>
      </c>
      <c r="Y6637">
        <v>0</v>
      </c>
      <c r="Z6637">
        <v>0</v>
      </c>
      <c r="AA6637">
        <v>0</v>
      </c>
      <c r="AB6637">
        <v>0</v>
      </c>
      <c r="AC6637">
        <v>0</v>
      </c>
      <c r="AD6637">
        <v>0</v>
      </c>
      <c r="AE6637">
        <v>9.9225965993467516E-2</v>
      </c>
    </row>
    <row r="6638" spans="1:31" x14ac:dyDescent="0.25">
      <c r="A6638">
        <v>1885281</v>
      </c>
      <c r="B6638">
        <v>1</v>
      </c>
      <c r="C6638" t="s">
        <v>81</v>
      </c>
      <c r="D6638" t="s">
        <v>121</v>
      </c>
      <c r="E6638" t="s">
        <v>158</v>
      </c>
      <c r="F6638" t="s">
        <v>18805</v>
      </c>
      <c r="G6638" t="s">
        <v>219</v>
      </c>
      <c r="H6638" t="s">
        <v>134</v>
      </c>
      <c r="I6638" t="s">
        <v>135</v>
      </c>
      <c r="J6638" t="s">
        <v>136</v>
      </c>
      <c r="K6638" t="s">
        <v>137</v>
      </c>
      <c r="L6638" t="s">
        <v>18806</v>
      </c>
      <c r="M6638" t="s">
        <v>18807</v>
      </c>
      <c r="N6638">
        <v>1.6402777770000001</v>
      </c>
      <c r="O6638">
        <v>0</v>
      </c>
      <c r="P6638">
        <v>36</v>
      </c>
      <c r="Q6638">
        <v>0</v>
      </c>
      <c r="R6638">
        <v>0</v>
      </c>
      <c r="S6638">
        <v>0</v>
      </c>
      <c r="T6638">
        <v>0</v>
      </c>
      <c r="U6638">
        <v>0</v>
      </c>
      <c r="V6638">
        <v>0</v>
      </c>
      <c r="W6638">
        <v>0</v>
      </c>
      <c r="X6638">
        <v>9.4993175580529492</v>
      </c>
      <c r="Y6638">
        <v>0</v>
      </c>
      <c r="Z6638">
        <v>0</v>
      </c>
      <c r="AA6638">
        <v>0</v>
      </c>
      <c r="AB6638">
        <v>0</v>
      </c>
      <c r="AC6638">
        <v>0</v>
      </c>
      <c r="AD6638">
        <v>0</v>
      </c>
      <c r="AE6638">
        <v>9.4993175580529492</v>
      </c>
    </row>
    <row r="6639" spans="1:31" x14ac:dyDescent="0.25">
      <c r="A6639">
        <v>1885542</v>
      </c>
      <c r="B6639">
        <v>1</v>
      </c>
      <c r="C6639" t="s">
        <v>81</v>
      </c>
      <c r="D6639" t="s">
        <v>118</v>
      </c>
      <c r="E6639" t="s">
        <v>146</v>
      </c>
      <c r="F6639" t="s">
        <v>18808</v>
      </c>
      <c r="G6639" t="s">
        <v>148</v>
      </c>
      <c r="H6639" t="s">
        <v>143</v>
      </c>
      <c r="I6639" t="s">
        <v>135</v>
      </c>
      <c r="J6639" t="s">
        <v>136</v>
      </c>
      <c r="K6639" t="s">
        <v>137</v>
      </c>
      <c r="L6639" t="s">
        <v>18809</v>
      </c>
      <c r="M6639" t="s">
        <v>18810</v>
      </c>
      <c r="N6639">
        <v>2.5727777770000002</v>
      </c>
      <c r="O6639">
        <v>0</v>
      </c>
      <c r="P6639">
        <v>148</v>
      </c>
      <c r="Q6639">
        <v>0</v>
      </c>
      <c r="R6639">
        <v>0</v>
      </c>
      <c r="S6639">
        <v>0</v>
      </c>
      <c r="T6639">
        <v>15</v>
      </c>
      <c r="U6639">
        <v>0</v>
      </c>
      <c r="V6639">
        <v>0</v>
      </c>
      <c r="W6639">
        <v>0</v>
      </c>
      <c r="X6639">
        <v>89.87139156986926</v>
      </c>
      <c r="Y6639">
        <v>0</v>
      </c>
      <c r="Z6639">
        <v>0</v>
      </c>
      <c r="AA6639">
        <v>0</v>
      </c>
      <c r="AB6639">
        <v>13.851596098861995</v>
      </c>
      <c r="AC6639">
        <v>0</v>
      </c>
      <c r="AD6639">
        <v>0</v>
      </c>
      <c r="AE6639">
        <v>103.72298766873125</v>
      </c>
    </row>
    <row r="6640" spans="1:31" x14ac:dyDescent="0.25">
      <c r="A6640">
        <v>1885187</v>
      </c>
      <c r="B6640">
        <v>1</v>
      </c>
      <c r="C6640" t="s">
        <v>80</v>
      </c>
      <c r="D6640" t="s">
        <v>107</v>
      </c>
      <c r="E6640" t="s">
        <v>140</v>
      </c>
      <c r="F6640" t="s">
        <v>18811</v>
      </c>
      <c r="G6640" t="s">
        <v>200</v>
      </c>
      <c r="H6640" t="s">
        <v>143</v>
      </c>
      <c r="I6640" t="s">
        <v>135</v>
      </c>
      <c r="J6640" t="s">
        <v>136</v>
      </c>
      <c r="K6640" t="s">
        <v>137</v>
      </c>
      <c r="L6640" t="s">
        <v>18812</v>
      </c>
      <c r="M6640" t="s">
        <v>18813</v>
      </c>
      <c r="N6640">
        <v>4.9461111109999996</v>
      </c>
      <c r="O6640">
        <v>0</v>
      </c>
      <c r="P6640">
        <v>1</v>
      </c>
      <c r="Q6640">
        <v>0</v>
      </c>
      <c r="R6640">
        <v>0</v>
      </c>
      <c r="S6640">
        <v>0</v>
      </c>
      <c r="T6640">
        <v>0</v>
      </c>
      <c r="U6640">
        <v>0</v>
      </c>
      <c r="V6640">
        <v>0</v>
      </c>
      <c r="W6640">
        <v>0</v>
      </c>
      <c r="X6640">
        <v>1.3962317848911727</v>
      </c>
      <c r="Y6640">
        <v>0</v>
      </c>
      <c r="Z6640">
        <v>0</v>
      </c>
      <c r="AA6640">
        <v>0</v>
      </c>
      <c r="AB6640">
        <v>0</v>
      </c>
      <c r="AC6640">
        <v>0</v>
      </c>
      <c r="AD6640">
        <v>0</v>
      </c>
      <c r="AE6640">
        <v>1.3962317848911727</v>
      </c>
    </row>
    <row r="6641" spans="1:31" x14ac:dyDescent="0.25">
      <c r="A6641">
        <v>1885164</v>
      </c>
      <c r="B6641">
        <v>1</v>
      </c>
      <c r="C6641" t="s">
        <v>80</v>
      </c>
      <c r="D6641" t="s">
        <v>95</v>
      </c>
      <c r="E6641" t="s">
        <v>158</v>
      </c>
      <c r="F6641" t="s">
        <v>18814</v>
      </c>
      <c r="G6641" t="s">
        <v>9796</v>
      </c>
      <c r="H6641" t="s">
        <v>134</v>
      </c>
      <c r="I6641" t="s">
        <v>135</v>
      </c>
      <c r="J6641" t="s">
        <v>136</v>
      </c>
      <c r="K6641" t="s">
        <v>137</v>
      </c>
      <c r="L6641" t="s">
        <v>18815</v>
      </c>
      <c r="M6641" t="s">
        <v>18816</v>
      </c>
      <c r="N6641">
        <v>0.101388888</v>
      </c>
      <c r="O6641">
        <v>0</v>
      </c>
      <c r="P6641">
        <v>361</v>
      </c>
      <c r="Q6641">
        <v>0</v>
      </c>
      <c r="R6641">
        <v>1</v>
      </c>
      <c r="S6641">
        <v>0</v>
      </c>
      <c r="T6641">
        <v>33</v>
      </c>
      <c r="U6641">
        <v>0</v>
      </c>
      <c r="V6641">
        <v>0</v>
      </c>
      <c r="W6641">
        <v>0</v>
      </c>
      <c r="X6641">
        <v>8.4475006339495273</v>
      </c>
      <c r="Y6641">
        <v>0</v>
      </c>
      <c r="Z6641">
        <v>2.290729595066667E-3</v>
      </c>
      <c r="AA6641">
        <v>0</v>
      </c>
      <c r="AB6641">
        <v>3.6859277934370325</v>
      </c>
      <c r="AC6641">
        <v>0</v>
      </c>
      <c r="AD6641">
        <v>0</v>
      </c>
      <c r="AE6641">
        <v>12.135719156981628</v>
      </c>
    </row>
    <row r="6642" spans="1:31" x14ac:dyDescent="0.25">
      <c r="A6642">
        <v>1885705</v>
      </c>
      <c r="B6642">
        <v>1</v>
      </c>
      <c r="C6642" t="s">
        <v>80</v>
      </c>
      <c r="D6642" t="s">
        <v>83</v>
      </c>
      <c r="E6642" t="s">
        <v>140</v>
      </c>
      <c r="F6642" t="s">
        <v>18817</v>
      </c>
      <c r="G6642" t="s">
        <v>163</v>
      </c>
      <c r="H6642" t="s">
        <v>143</v>
      </c>
      <c r="I6642" t="s">
        <v>135</v>
      </c>
      <c r="J6642" t="s">
        <v>136</v>
      </c>
      <c r="K6642" t="s">
        <v>137</v>
      </c>
      <c r="L6642" t="s">
        <v>18818</v>
      </c>
      <c r="M6642" t="s">
        <v>18819</v>
      </c>
      <c r="N6642">
        <v>0.98666666599999997</v>
      </c>
      <c r="O6642">
        <v>0</v>
      </c>
      <c r="P6642">
        <v>1</v>
      </c>
      <c r="Q6642">
        <v>0</v>
      </c>
      <c r="R6642">
        <v>0</v>
      </c>
      <c r="S6642">
        <v>0</v>
      </c>
      <c r="T6642">
        <v>0</v>
      </c>
      <c r="U6642">
        <v>0</v>
      </c>
      <c r="V6642">
        <v>0</v>
      </c>
      <c r="W6642">
        <v>0</v>
      </c>
      <c r="X6642">
        <v>0.52466667132024447</v>
      </c>
      <c r="Y6642">
        <v>0</v>
      </c>
      <c r="Z6642">
        <v>0</v>
      </c>
      <c r="AA6642">
        <v>0</v>
      </c>
      <c r="AB6642">
        <v>0</v>
      </c>
      <c r="AC6642">
        <v>0</v>
      </c>
      <c r="AD6642">
        <v>0</v>
      </c>
      <c r="AE6642">
        <v>0.52466667132024447</v>
      </c>
    </row>
    <row r="6643" spans="1:31" x14ac:dyDescent="0.25">
      <c r="A6643">
        <v>1885688</v>
      </c>
      <c r="B6643">
        <v>1</v>
      </c>
      <c r="C6643" t="s">
        <v>80</v>
      </c>
      <c r="D6643" t="s">
        <v>94</v>
      </c>
      <c r="E6643" t="s">
        <v>210</v>
      </c>
      <c r="F6643" t="s">
        <v>14778</v>
      </c>
      <c r="G6643" t="s">
        <v>133</v>
      </c>
      <c r="H6643" t="s">
        <v>134</v>
      </c>
      <c r="I6643" t="s">
        <v>135</v>
      </c>
      <c r="J6643" t="s">
        <v>136</v>
      </c>
      <c r="K6643" t="s">
        <v>137</v>
      </c>
      <c r="L6643" t="s">
        <v>18820</v>
      </c>
      <c r="M6643" t="s">
        <v>18821</v>
      </c>
      <c r="N6643">
        <v>0.11444444400000001</v>
      </c>
      <c r="O6643">
        <v>0</v>
      </c>
      <c r="P6643">
        <v>2699</v>
      </c>
      <c r="Q6643">
        <v>0</v>
      </c>
      <c r="R6643">
        <v>11</v>
      </c>
      <c r="S6643">
        <v>1</v>
      </c>
      <c r="T6643">
        <v>856</v>
      </c>
      <c r="U6643">
        <v>0</v>
      </c>
      <c r="V6643">
        <v>0</v>
      </c>
      <c r="W6643">
        <v>0</v>
      </c>
      <c r="X6643">
        <v>60.842331621364799</v>
      </c>
      <c r="Y6643">
        <v>0</v>
      </c>
      <c r="Z6643">
        <v>1.8036961184195701</v>
      </c>
      <c r="AA6643">
        <v>6.0983721642175972</v>
      </c>
      <c r="AB6643">
        <v>48.82435815745503</v>
      </c>
      <c r="AC6643">
        <v>0</v>
      </c>
      <c r="AD6643">
        <v>0</v>
      </c>
      <c r="AE6643">
        <v>117.568758061457</v>
      </c>
    </row>
    <row r="6644" spans="1:31" x14ac:dyDescent="0.25">
      <c r="A6644">
        <v>1885559</v>
      </c>
      <c r="B6644">
        <v>1</v>
      </c>
      <c r="C6644" t="s">
        <v>81</v>
      </c>
      <c r="D6644" t="s">
        <v>123</v>
      </c>
      <c r="E6644" t="s">
        <v>158</v>
      </c>
      <c r="F6644" t="s">
        <v>2103</v>
      </c>
      <c r="G6644" t="s">
        <v>133</v>
      </c>
      <c r="H6644" t="s">
        <v>134</v>
      </c>
      <c r="I6644" t="s">
        <v>135</v>
      </c>
      <c r="J6644" t="s">
        <v>136</v>
      </c>
      <c r="K6644" t="s">
        <v>137</v>
      </c>
      <c r="L6644" t="s">
        <v>18822</v>
      </c>
      <c r="M6644" t="s">
        <v>18823</v>
      </c>
      <c r="N6644">
        <v>4.9166666660000002</v>
      </c>
      <c r="O6644">
        <v>5</v>
      </c>
      <c r="P6644">
        <v>7</v>
      </c>
      <c r="Q6644">
        <v>178</v>
      </c>
      <c r="R6644">
        <v>128</v>
      </c>
      <c r="S6644">
        <v>28</v>
      </c>
      <c r="T6644">
        <v>15</v>
      </c>
      <c r="U6644">
        <v>0</v>
      </c>
      <c r="V6644">
        <v>0</v>
      </c>
      <c r="W6644">
        <v>29.584875672273593</v>
      </c>
      <c r="X6644">
        <v>49.107558392895591</v>
      </c>
      <c r="Y6644">
        <v>1434.9656142832246</v>
      </c>
      <c r="Z6644">
        <v>1446.539939024161</v>
      </c>
      <c r="AA6644">
        <v>183.66301147664021</v>
      </c>
      <c r="AB6644">
        <v>164.22406716458022</v>
      </c>
      <c r="AC6644">
        <v>0</v>
      </c>
      <c r="AD6644">
        <v>0</v>
      </c>
      <c r="AE6644">
        <v>3308.0850660137758</v>
      </c>
    </row>
    <row r="6645" spans="1:31" x14ac:dyDescent="0.25">
      <c r="A6645">
        <v>1885204</v>
      </c>
      <c r="B6645">
        <v>1</v>
      </c>
      <c r="C6645" t="s">
        <v>80</v>
      </c>
      <c r="D6645" t="s">
        <v>82</v>
      </c>
      <c r="E6645" t="s">
        <v>169</v>
      </c>
      <c r="F6645" t="s">
        <v>18824</v>
      </c>
      <c r="G6645" t="s">
        <v>183</v>
      </c>
      <c r="H6645" t="s">
        <v>143</v>
      </c>
      <c r="I6645" t="s">
        <v>135</v>
      </c>
      <c r="J6645" t="s">
        <v>136</v>
      </c>
      <c r="K6645" t="s">
        <v>137</v>
      </c>
      <c r="L6645" t="s">
        <v>18825</v>
      </c>
      <c r="M6645" t="s">
        <v>18826</v>
      </c>
      <c r="N6645">
        <v>2.2097222219999999</v>
      </c>
      <c r="O6645">
        <v>0</v>
      </c>
      <c r="P6645">
        <v>0</v>
      </c>
      <c r="Q6645">
        <v>0</v>
      </c>
      <c r="R6645">
        <v>0</v>
      </c>
      <c r="S6645">
        <v>1</v>
      </c>
      <c r="T6645">
        <v>0</v>
      </c>
      <c r="U6645">
        <v>0</v>
      </c>
      <c r="V6645">
        <v>0</v>
      </c>
      <c r="W6645">
        <v>0</v>
      </c>
      <c r="X6645">
        <v>0</v>
      </c>
      <c r="Y6645">
        <v>0</v>
      </c>
      <c r="Z6645">
        <v>0</v>
      </c>
      <c r="AA6645">
        <v>459.23403483964557</v>
      </c>
      <c r="AB6645">
        <v>0</v>
      </c>
      <c r="AC6645">
        <v>0</v>
      </c>
      <c r="AD6645">
        <v>0</v>
      </c>
      <c r="AE6645">
        <v>459.23403483964557</v>
      </c>
    </row>
    <row r="6646" spans="1:31" x14ac:dyDescent="0.25">
      <c r="A6646">
        <v>1885001</v>
      </c>
      <c r="B6646">
        <v>1</v>
      </c>
      <c r="C6646" t="s">
        <v>80</v>
      </c>
      <c r="D6646" t="s">
        <v>97</v>
      </c>
      <c r="E6646" t="s">
        <v>140</v>
      </c>
      <c r="F6646" t="s">
        <v>18827</v>
      </c>
      <c r="G6646" t="s">
        <v>163</v>
      </c>
      <c r="H6646" t="s">
        <v>143</v>
      </c>
      <c r="I6646" t="s">
        <v>135</v>
      </c>
      <c r="J6646" t="s">
        <v>136</v>
      </c>
      <c r="K6646" t="s">
        <v>137</v>
      </c>
      <c r="L6646" t="s">
        <v>18828</v>
      </c>
      <c r="M6646" t="s">
        <v>18829</v>
      </c>
      <c r="N6646">
        <v>0.41249999999999998</v>
      </c>
      <c r="O6646">
        <v>0</v>
      </c>
      <c r="P6646">
        <v>1</v>
      </c>
      <c r="Q6646">
        <v>0</v>
      </c>
      <c r="R6646">
        <v>0</v>
      </c>
      <c r="S6646">
        <v>0</v>
      </c>
      <c r="T6646">
        <v>0</v>
      </c>
      <c r="U6646">
        <v>0</v>
      </c>
      <c r="V6646">
        <v>0</v>
      </c>
      <c r="W6646">
        <v>0</v>
      </c>
      <c r="X6646">
        <v>0.55577649036525001</v>
      </c>
      <c r="Y6646">
        <v>0</v>
      </c>
      <c r="Z6646">
        <v>0</v>
      </c>
      <c r="AA6646">
        <v>0</v>
      </c>
      <c r="AB6646">
        <v>0</v>
      </c>
      <c r="AC6646">
        <v>0</v>
      </c>
      <c r="AD6646">
        <v>0</v>
      </c>
      <c r="AE6646">
        <v>0.55577649036525001</v>
      </c>
    </row>
    <row r="6647" spans="1:31" x14ac:dyDescent="0.25">
      <c r="A6647">
        <v>1884955</v>
      </c>
      <c r="B6647">
        <v>1</v>
      </c>
      <c r="C6647" t="s">
        <v>81</v>
      </c>
      <c r="D6647" t="s">
        <v>117</v>
      </c>
      <c r="E6647" t="s">
        <v>140</v>
      </c>
      <c r="F6647" t="s">
        <v>18830</v>
      </c>
      <c r="G6647" t="s">
        <v>163</v>
      </c>
      <c r="H6647" t="s">
        <v>143</v>
      </c>
      <c r="I6647" t="s">
        <v>135</v>
      </c>
      <c r="J6647" t="s">
        <v>136</v>
      </c>
      <c r="K6647" t="s">
        <v>137</v>
      </c>
      <c r="L6647" t="s">
        <v>18831</v>
      </c>
      <c r="M6647" t="s">
        <v>18832</v>
      </c>
      <c r="N6647">
        <v>1.1205555549999999</v>
      </c>
      <c r="O6647">
        <v>0</v>
      </c>
      <c r="P6647">
        <v>1</v>
      </c>
      <c r="Q6647">
        <v>0</v>
      </c>
      <c r="R6647">
        <v>0</v>
      </c>
      <c r="S6647">
        <v>0</v>
      </c>
      <c r="T6647">
        <v>0</v>
      </c>
      <c r="U6647">
        <v>0</v>
      </c>
      <c r="V6647">
        <v>0</v>
      </c>
      <c r="W6647">
        <v>0</v>
      </c>
      <c r="X6647">
        <v>0.30005066957475002</v>
      </c>
      <c r="Y6647">
        <v>0</v>
      </c>
      <c r="Z6647">
        <v>0</v>
      </c>
      <c r="AA6647">
        <v>0</v>
      </c>
      <c r="AB6647">
        <v>0</v>
      </c>
      <c r="AC6647">
        <v>0</v>
      </c>
      <c r="AD6647">
        <v>0</v>
      </c>
      <c r="AE6647">
        <v>0.30005066957475002</v>
      </c>
    </row>
    <row r="6648" spans="1:31" x14ac:dyDescent="0.25">
      <c r="A6648">
        <v>1885058</v>
      </c>
      <c r="B6648">
        <v>1</v>
      </c>
      <c r="C6648" t="s">
        <v>80</v>
      </c>
      <c r="D6648" t="s">
        <v>88</v>
      </c>
      <c r="E6648" t="s">
        <v>158</v>
      </c>
      <c r="F6648" t="s">
        <v>18833</v>
      </c>
      <c r="G6648" t="s">
        <v>133</v>
      </c>
      <c r="H6648" t="s">
        <v>134</v>
      </c>
      <c r="I6648" t="s">
        <v>135</v>
      </c>
      <c r="J6648" t="s">
        <v>136</v>
      </c>
      <c r="K6648" t="s">
        <v>137</v>
      </c>
      <c r="L6648" t="s">
        <v>18834</v>
      </c>
      <c r="M6648" t="s">
        <v>18835</v>
      </c>
      <c r="N6648">
        <v>0.45888888799999999</v>
      </c>
      <c r="O6648">
        <v>1</v>
      </c>
      <c r="P6648">
        <v>472</v>
      </c>
      <c r="Q6648">
        <v>1</v>
      </c>
      <c r="R6648">
        <v>0</v>
      </c>
      <c r="S6648">
        <v>7</v>
      </c>
      <c r="T6648">
        <v>90</v>
      </c>
      <c r="U6648">
        <v>3</v>
      </c>
      <c r="V6648">
        <v>3</v>
      </c>
      <c r="W6648">
        <v>3.1265630195727203</v>
      </c>
      <c r="X6648">
        <v>59.652979977664053</v>
      </c>
      <c r="Y6648">
        <v>0</v>
      </c>
      <c r="Z6648">
        <v>0</v>
      </c>
      <c r="AA6648">
        <v>27.814457974585334</v>
      </c>
      <c r="AB6648">
        <v>41.906557526442725</v>
      </c>
      <c r="AC6648">
        <v>7.4043094628036723</v>
      </c>
      <c r="AD6648">
        <v>7.1998673389717203</v>
      </c>
      <c r="AE6648">
        <v>147.10473530004023</v>
      </c>
    </row>
    <row r="6649" spans="1:31" x14ac:dyDescent="0.25">
      <c r="A6649">
        <v>1885745</v>
      </c>
      <c r="B6649">
        <v>1</v>
      </c>
      <c r="C6649" t="s">
        <v>81</v>
      </c>
      <c r="D6649" t="s">
        <v>115</v>
      </c>
      <c r="E6649" t="s">
        <v>169</v>
      </c>
      <c r="F6649" t="s">
        <v>18836</v>
      </c>
      <c r="G6649" t="s">
        <v>183</v>
      </c>
      <c r="H6649" t="s">
        <v>143</v>
      </c>
      <c r="I6649" t="s">
        <v>135</v>
      </c>
      <c r="J6649" t="s">
        <v>136</v>
      </c>
      <c r="K6649" t="s">
        <v>137</v>
      </c>
      <c r="L6649" t="s">
        <v>18837</v>
      </c>
      <c r="M6649" t="s">
        <v>18838</v>
      </c>
      <c r="N6649">
        <v>0.93277777699999997</v>
      </c>
      <c r="O6649">
        <v>0</v>
      </c>
      <c r="P6649">
        <v>22</v>
      </c>
      <c r="Q6649">
        <v>0</v>
      </c>
      <c r="R6649">
        <v>1</v>
      </c>
      <c r="S6649">
        <v>0</v>
      </c>
      <c r="T6649">
        <v>0</v>
      </c>
      <c r="U6649">
        <v>0</v>
      </c>
      <c r="V6649">
        <v>0</v>
      </c>
      <c r="W6649">
        <v>0</v>
      </c>
      <c r="X6649">
        <v>1.6156906150022119</v>
      </c>
      <c r="Y6649">
        <v>0</v>
      </c>
      <c r="Z6649">
        <v>2.7542552627416583</v>
      </c>
      <c r="AA6649">
        <v>0</v>
      </c>
      <c r="AB6649">
        <v>0</v>
      </c>
      <c r="AC6649">
        <v>0</v>
      </c>
      <c r="AD6649">
        <v>0</v>
      </c>
      <c r="AE6649">
        <v>4.36994587774387</v>
      </c>
    </row>
    <row r="6650" spans="1:31" x14ac:dyDescent="0.25">
      <c r="A6650">
        <v>1885147</v>
      </c>
      <c r="B6650">
        <v>1</v>
      </c>
      <c r="C6650" t="s">
        <v>81</v>
      </c>
      <c r="D6650" t="s">
        <v>123</v>
      </c>
      <c r="E6650" t="s">
        <v>158</v>
      </c>
      <c r="F6650" t="s">
        <v>2103</v>
      </c>
      <c r="G6650" t="s">
        <v>133</v>
      </c>
      <c r="H6650" t="s">
        <v>134</v>
      </c>
      <c r="I6650" t="s">
        <v>135</v>
      </c>
      <c r="J6650" t="s">
        <v>136</v>
      </c>
      <c r="K6650" t="s">
        <v>137</v>
      </c>
      <c r="L6650" t="s">
        <v>18839</v>
      </c>
      <c r="M6650" t="s">
        <v>18840</v>
      </c>
      <c r="N6650">
        <v>0.94888888800000004</v>
      </c>
      <c r="O6650">
        <v>5</v>
      </c>
      <c r="P6650">
        <v>7</v>
      </c>
      <c r="Q6650">
        <v>178</v>
      </c>
      <c r="R6650">
        <v>128</v>
      </c>
      <c r="S6650">
        <v>28</v>
      </c>
      <c r="T6650">
        <v>15</v>
      </c>
      <c r="U6650">
        <v>0</v>
      </c>
      <c r="V6650">
        <v>0</v>
      </c>
      <c r="W6650">
        <v>5.429394257484681</v>
      </c>
      <c r="X6650">
        <v>9.0121823897795323</v>
      </c>
      <c r="Y6650">
        <v>264.13252300996845</v>
      </c>
      <c r="Z6650">
        <v>275.02566038034058</v>
      </c>
      <c r="AA6650">
        <v>33.073063982333572</v>
      </c>
      <c r="AB6650">
        <v>28.553503018969824</v>
      </c>
      <c r="AC6650">
        <v>0</v>
      </c>
      <c r="AD6650">
        <v>0</v>
      </c>
      <c r="AE6650">
        <v>615.22632703887666</v>
      </c>
    </row>
    <row r="6651" spans="1:31" x14ac:dyDescent="0.25">
      <c r="A6651">
        <v>1885788</v>
      </c>
      <c r="B6651">
        <v>1</v>
      </c>
      <c r="C6651" t="s">
        <v>80</v>
      </c>
      <c r="D6651" t="s">
        <v>109</v>
      </c>
      <c r="E6651" t="s">
        <v>146</v>
      </c>
      <c r="F6651" t="s">
        <v>18841</v>
      </c>
      <c r="G6651" t="s">
        <v>148</v>
      </c>
      <c r="H6651" t="s">
        <v>143</v>
      </c>
      <c r="I6651" t="s">
        <v>135</v>
      </c>
      <c r="J6651" t="s">
        <v>136</v>
      </c>
      <c r="K6651" t="s">
        <v>137</v>
      </c>
      <c r="L6651" t="s">
        <v>18842</v>
      </c>
      <c r="M6651" t="s">
        <v>18843</v>
      </c>
      <c r="N6651">
        <v>1.7027777770000001</v>
      </c>
      <c r="O6651">
        <v>0</v>
      </c>
      <c r="P6651">
        <v>7</v>
      </c>
      <c r="Q6651">
        <v>0</v>
      </c>
      <c r="R6651">
        <v>6</v>
      </c>
      <c r="S6651">
        <v>0</v>
      </c>
      <c r="T6651">
        <v>4</v>
      </c>
      <c r="U6651">
        <v>0</v>
      </c>
      <c r="V6651">
        <v>0</v>
      </c>
      <c r="W6651">
        <v>0</v>
      </c>
      <c r="X6651">
        <v>1.985346110064214</v>
      </c>
      <c r="Y6651">
        <v>0</v>
      </c>
      <c r="Z6651">
        <v>5.0116905964334615</v>
      </c>
      <c r="AA6651">
        <v>0</v>
      </c>
      <c r="AB6651">
        <v>6.368583553711133</v>
      </c>
      <c r="AC6651">
        <v>0</v>
      </c>
      <c r="AD6651">
        <v>0</v>
      </c>
      <c r="AE6651">
        <v>13.365620260208809</v>
      </c>
    </row>
    <row r="6652" spans="1:31" x14ac:dyDescent="0.25">
      <c r="A6652">
        <v>1885121</v>
      </c>
      <c r="B6652">
        <v>1</v>
      </c>
      <c r="C6652" t="s">
        <v>80</v>
      </c>
      <c r="D6652" t="s">
        <v>94</v>
      </c>
      <c r="E6652" t="s">
        <v>210</v>
      </c>
      <c r="F6652" t="s">
        <v>9877</v>
      </c>
      <c r="G6652" t="s">
        <v>133</v>
      </c>
      <c r="H6652" t="s">
        <v>134</v>
      </c>
      <c r="I6652" t="s">
        <v>135</v>
      </c>
      <c r="J6652" t="s">
        <v>136</v>
      </c>
      <c r="K6652" t="s">
        <v>137</v>
      </c>
      <c r="L6652" t="s">
        <v>18844</v>
      </c>
      <c r="M6652" t="s">
        <v>18845</v>
      </c>
      <c r="N6652">
        <v>0.62305555499999998</v>
      </c>
      <c r="O6652">
        <v>0</v>
      </c>
      <c r="P6652">
        <v>1984</v>
      </c>
      <c r="Q6652">
        <v>22</v>
      </c>
      <c r="R6652">
        <v>16</v>
      </c>
      <c r="S6652">
        <v>15</v>
      </c>
      <c r="T6652">
        <v>168</v>
      </c>
      <c r="U6652">
        <v>0</v>
      </c>
      <c r="V6652">
        <v>0</v>
      </c>
      <c r="W6652">
        <v>0</v>
      </c>
      <c r="X6652">
        <v>109.41138710498842</v>
      </c>
      <c r="Y6652">
        <v>42.448047292960091</v>
      </c>
      <c r="Z6652">
        <v>6.3069880030879659</v>
      </c>
      <c r="AA6652">
        <v>19.398892020682215</v>
      </c>
      <c r="AB6652">
        <v>26.359055243134399</v>
      </c>
      <c r="AC6652">
        <v>0</v>
      </c>
      <c r="AD6652">
        <v>0</v>
      </c>
      <c r="AE6652">
        <v>203.92436966485309</v>
      </c>
    </row>
    <row r="6653" spans="1:31" x14ac:dyDescent="0.25">
      <c r="A6653">
        <v>1884978</v>
      </c>
      <c r="B6653">
        <v>1</v>
      </c>
      <c r="C6653" t="s">
        <v>80</v>
      </c>
      <c r="D6653" t="s">
        <v>96</v>
      </c>
      <c r="E6653" t="s">
        <v>210</v>
      </c>
      <c r="F6653" t="s">
        <v>18846</v>
      </c>
      <c r="G6653" t="s">
        <v>133</v>
      </c>
      <c r="H6653" t="s">
        <v>134</v>
      </c>
      <c r="I6653" t="s">
        <v>135</v>
      </c>
      <c r="J6653" t="s">
        <v>136</v>
      </c>
      <c r="K6653" t="s">
        <v>137</v>
      </c>
      <c r="L6653" t="s">
        <v>18847</v>
      </c>
      <c r="M6653" t="s">
        <v>18848</v>
      </c>
      <c r="N6653">
        <v>8.3333332999999996E-2</v>
      </c>
      <c r="O6653">
        <v>18</v>
      </c>
      <c r="P6653">
        <v>3992</v>
      </c>
      <c r="Q6653">
        <v>21</v>
      </c>
      <c r="R6653">
        <v>65</v>
      </c>
      <c r="S6653">
        <v>28</v>
      </c>
      <c r="T6653">
        <v>199</v>
      </c>
      <c r="U6653">
        <v>0</v>
      </c>
      <c r="V6653">
        <v>1</v>
      </c>
      <c r="W6653">
        <v>15.805853459762332</v>
      </c>
      <c r="X6653">
        <v>132.46779667921413</v>
      </c>
      <c r="Y6653">
        <v>2.7488537207958332</v>
      </c>
      <c r="Z6653">
        <v>3.6420181722724991</v>
      </c>
      <c r="AA6653">
        <v>27.972929408900839</v>
      </c>
      <c r="AB6653">
        <v>12.266722680136006</v>
      </c>
      <c r="AC6653">
        <v>0</v>
      </c>
      <c r="AD6653">
        <v>9.0826872874999992E-2</v>
      </c>
      <c r="AE6653">
        <v>194.99500099395661</v>
      </c>
    </row>
    <row r="6654" spans="1:31" x14ac:dyDescent="0.25">
      <c r="A6654">
        <v>1885725</v>
      </c>
      <c r="B6654">
        <v>1</v>
      </c>
      <c r="C6654" t="s">
        <v>80</v>
      </c>
      <c r="D6654" t="s">
        <v>100</v>
      </c>
      <c r="E6654" t="s">
        <v>140</v>
      </c>
      <c r="F6654" t="s">
        <v>18849</v>
      </c>
      <c r="G6654" t="s">
        <v>207</v>
      </c>
      <c r="H6654" t="s">
        <v>143</v>
      </c>
      <c r="I6654" t="s">
        <v>135</v>
      </c>
      <c r="J6654" t="s">
        <v>136</v>
      </c>
      <c r="K6654" t="s">
        <v>137</v>
      </c>
      <c r="L6654" t="s">
        <v>18850</v>
      </c>
      <c r="M6654" t="s">
        <v>18851</v>
      </c>
      <c r="N6654">
        <v>1.5194444439999999</v>
      </c>
      <c r="O6654">
        <v>0</v>
      </c>
      <c r="P6654">
        <v>1</v>
      </c>
      <c r="Q6654">
        <v>0</v>
      </c>
      <c r="R6654">
        <v>0</v>
      </c>
      <c r="S6654">
        <v>0</v>
      </c>
      <c r="T6654">
        <v>0</v>
      </c>
      <c r="U6654">
        <v>0</v>
      </c>
      <c r="V6654">
        <v>0</v>
      </c>
      <c r="W6654">
        <v>0</v>
      </c>
      <c r="X6654">
        <v>0.57413649305296677</v>
      </c>
      <c r="Y6654">
        <v>0</v>
      </c>
      <c r="Z6654">
        <v>0</v>
      </c>
      <c r="AA6654">
        <v>0</v>
      </c>
      <c r="AB6654">
        <v>0</v>
      </c>
      <c r="AC6654">
        <v>0</v>
      </c>
      <c r="AD6654">
        <v>0</v>
      </c>
      <c r="AE6654">
        <v>0.57413649305296677</v>
      </c>
    </row>
    <row r="6655" spans="1:31" x14ac:dyDescent="0.25">
      <c r="A6655">
        <v>1885227</v>
      </c>
      <c r="B6655">
        <v>1</v>
      </c>
      <c r="C6655" t="s">
        <v>81</v>
      </c>
      <c r="D6655" t="s">
        <v>115</v>
      </c>
      <c r="E6655" t="s">
        <v>169</v>
      </c>
      <c r="F6655" t="s">
        <v>589</v>
      </c>
      <c r="G6655" t="s">
        <v>183</v>
      </c>
      <c r="H6655" t="s">
        <v>143</v>
      </c>
      <c r="I6655" t="s">
        <v>135</v>
      </c>
      <c r="J6655" t="s">
        <v>136</v>
      </c>
      <c r="K6655" t="s">
        <v>137</v>
      </c>
      <c r="L6655" t="s">
        <v>18852</v>
      </c>
      <c r="M6655" t="s">
        <v>18853</v>
      </c>
      <c r="N6655">
        <v>3.4269444440000001</v>
      </c>
      <c r="O6655">
        <v>0</v>
      </c>
      <c r="P6655">
        <v>22</v>
      </c>
      <c r="Q6655">
        <v>0</v>
      </c>
      <c r="R6655">
        <v>0</v>
      </c>
      <c r="S6655">
        <v>0</v>
      </c>
      <c r="T6655">
        <v>0</v>
      </c>
      <c r="U6655">
        <v>0</v>
      </c>
      <c r="V6655">
        <v>0</v>
      </c>
      <c r="W6655">
        <v>0</v>
      </c>
      <c r="X6655">
        <v>17.478809754433303</v>
      </c>
      <c r="Y6655">
        <v>0</v>
      </c>
      <c r="Z6655">
        <v>0</v>
      </c>
      <c r="AA6655">
        <v>0</v>
      </c>
      <c r="AB6655">
        <v>0</v>
      </c>
      <c r="AC6655">
        <v>0</v>
      </c>
      <c r="AD6655">
        <v>0</v>
      </c>
      <c r="AE6655">
        <v>17.478809754433303</v>
      </c>
    </row>
    <row r="6656" spans="1:31" x14ac:dyDescent="0.25">
      <c r="A6656">
        <v>1885582</v>
      </c>
      <c r="B6656">
        <v>1</v>
      </c>
      <c r="C6656" t="s">
        <v>80</v>
      </c>
      <c r="D6656" t="s">
        <v>99</v>
      </c>
      <c r="E6656" t="s">
        <v>140</v>
      </c>
      <c r="F6656" t="s">
        <v>18854</v>
      </c>
      <c r="G6656" t="s">
        <v>163</v>
      </c>
      <c r="H6656" t="s">
        <v>143</v>
      </c>
      <c r="I6656" t="s">
        <v>135</v>
      </c>
      <c r="J6656" t="s">
        <v>136</v>
      </c>
      <c r="K6656" t="s">
        <v>137</v>
      </c>
      <c r="L6656" t="s">
        <v>18855</v>
      </c>
      <c r="M6656" t="s">
        <v>18856</v>
      </c>
      <c r="N6656">
        <v>1.703888888</v>
      </c>
      <c r="O6656">
        <v>0</v>
      </c>
      <c r="P6656">
        <v>1</v>
      </c>
      <c r="Q6656">
        <v>0</v>
      </c>
      <c r="R6656">
        <v>0</v>
      </c>
      <c r="S6656">
        <v>0</v>
      </c>
      <c r="T6656">
        <v>0</v>
      </c>
      <c r="U6656">
        <v>0</v>
      </c>
      <c r="V6656">
        <v>0</v>
      </c>
      <c r="W6656">
        <v>0</v>
      </c>
      <c r="X6656">
        <v>0.22333062904306558</v>
      </c>
      <c r="Y6656">
        <v>0</v>
      </c>
      <c r="Z6656">
        <v>0</v>
      </c>
      <c r="AA6656">
        <v>0</v>
      </c>
      <c r="AB6656">
        <v>0</v>
      </c>
      <c r="AC6656">
        <v>0</v>
      </c>
      <c r="AD6656">
        <v>0</v>
      </c>
      <c r="AE6656">
        <v>0.22333062904306558</v>
      </c>
    </row>
    <row r="6657" spans="1:31" x14ac:dyDescent="0.25">
      <c r="A6657">
        <v>1884935</v>
      </c>
      <c r="B6657">
        <v>1</v>
      </c>
      <c r="C6657" t="s">
        <v>80</v>
      </c>
      <c r="D6657" t="s">
        <v>96</v>
      </c>
      <c r="E6657" t="s">
        <v>169</v>
      </c>
      <c r="F6657" t="s">
        <v>18857</v>
      </c>
      <c r="G6657" t="s">
        <v>148</v>
      </c>
      <c r="H6657" t="s">
        <v>143</v>
      </c>
      <c r="I6657" t="s">
        <v>135</v>
      </c>
      <c r="J6657" t="s">
        <v>136</v>
      </c>
      <c r="K6657" t="s">
        <v>137</v>
      </c>
      <c r="L6657" t="s">
        <v>18858</v>
      </c>
      <c r="M6657" t="s">
        <v>18859</v>
      </c>
      <c r="N6657">
        <v>8.7627777770000002</v>
      </c>
      <c r="O6657">
        <v>0</v>
      </c>
      <c r="P6657">
        <v>103</v>
      </c>
      <c r="Q6657">
        <v>0</v>
      </c>
      <c r="R6657">
        <v>0</v>
      </c>
      <c r="S6657">
        <v>0</v>
      </c>
      <c r="T6657">
        <v>31</v>
      </c>
      <c r="U6657">
        <v>0</v>
      </c>
      <c r="V6657">
        <v>0</v>
      </c>
      <c r="W6657">
        <v>0</v>
      </c>
      <c r="X6657">
        <v>281.10581733906463</v>
      </c>
      <c r="Y6657">
        <v>0</v>
      </c>
      <c r="Z6657">
        <v>0</v>
      </c>
      <c r="AA6657">
        <v>0</v>
      </c>
      <c r="AB6657">
        <v>296.7220039212109</v>
      </c>
      <c r="AC6657">
        <v>0</v>
      </c>
      <c r="AD6657">
        <v>0</v>
      </c>
      <c r="AE6657">
        <v>577.82782126027553</v>
      </c>
    </row>
    <row r="6658" spans="1:31" x14ac:dyDescent="0.25">
      <c r="A6658">
        <v>1885184</v>
      </c>
      <c r="B6658">
        <v>1</v>
      </c>
      <c r="C6658" t="s">
        <v>81</v>
      </c>
      <c r="D6658" t="s">
        <v>116</v>
      </c>
      <c r="E6658" t="s">
        <v>146</v>
      </c>
      <c r="F6658" t="s">
        <v>18860</v>
      </c>
      <c r="G6658" t="s">
        <v>148</v>
      </c>
      <c r="H6658" t="s">
        <v>143</v>
      </c>
      <c r="I6658" t="s">
        <v>135</v>
      </c>
      <c r="J6658" t="s">
        <v>136</v>
      </c>
      <c r="K6658" t="s">
        <v>137</v>
      </c>
      <c r="L6658" t="s">
        <v>18861</v>
      </c>
      <c r="M6658" t="s">
        <v>18862</v>
      </c>
      <c r="N6658">
        <v>2.2194444440000001</v>
      </c>
      <c r="O6658">
        <v>0</v>
      </c>
      <c r="P6658">
        <v>0</v>
      </c>
      <c r="Q6658">
        <v>0</v>
      </c>
      <c r="R6658">
        <v>0</v>
      </c>
      <c r="S6658">
        <v>0</v>
      </c>
      <c r="T6658">
        <v>18</v>
      </c>
      <c r="U6658">
        <v>0</v>
      </c>
      <c r="V6658">
        <v>0</v>
      </c>
      <c r="W6658">
        <v>0</v>
      </c>
      <c r="X6658">
        <v>0</v>
      </c>
      <c r="Y6658">
        <v>0</v>
      </c>
      <c r="Z6658">
        <v>0</v>
      </c>
      <c r="AA6658">
        <v>0</v>
      </c>
      <c r="AB6658">
        <v>7.7999968583517134</v>
      </c>
      <c r="AC6658">
        <v>0</v>
      </c>
      <c r="AD6658">
        <v>0</v>
      </c>
      <c r="AE6658">
        <v>7.7999968583517134</v>
      </c>
    </row>
    <row r="6659" spans="1:31" x14ac:dyDescent="0.25">
      <c r="A6659">
        <v>1885161</v>
      </c>
      <c r="B6659">
        <v>1</v>
      </c>
      <c r="C6659" t="s">
        <v>80</v>
      </c>
      <c r="D6659" t="s">
        <v>93</v>
      </c>
      <c r="E6659" t="s">
        <v>210</v>
      </c>
      <c r="F6659" t="s">
        <v>18863</v>
      </c>
      <c r="G6659" t="s">
        <v>133</v>
      </c>
      <c r="H6659" t="s">
        <v>134</v>
      </c>
      <c r="I6659" t="s">
        <v>135</v>
      </c>
      <c r="J6659" t="s">
        <v>136</v>
      </c>
      <c r="K6659" t="s">
        <v>137</v>
      </c>
      <c r="L6659" t="s">
        <v>18864</v>
      </c>
      <c r="M6659" t="s">
        <v>18865</v>
      </c>
      <c r="N6659">
        <v>0.56083333300000004</v>
      </c>
      <c r="O6659">
        <v>0</v>
      </c>
      <c r="P6659">
        <v>3638</v>
      </c>
      <c r="Q6659">
        <v>0</v>
      </c>
      <c r="R6659">
        <v>0</v>
      </c>
      <c r="S6659">
        <v>0</v>
      </c>
      <c r="T6659">
        <v>1129</v>
      </c>
      <c r="U6659">
        <v>0</v>
      </c>
      <c r="V6659">
        <v>0</v>
      </c>
      <c r="W6659">
        <v>0</v>
      </c>
      <c r="X6659">
        <v>468.82042185008447</v>
      </c>
      <c r="Y6659">
        <v>0</v>
      </c>
      <c r="Z6659">
        <v>0</v>
      </c>
      <c r="AA6659">
        <v>0</v>
      </c>
      <c r="AB6659">
        <v>572.004404132986</v>
      </c>
      <c r="AC6659">
        <v>0</v>
      </c>
      <c r="AD6659">
        <v>0</v>
      </c>
      <c r="AE6659">
        <v>1040.8248259830705</v>
      </c>
    </row>
    <row r="6660" spans="1:31" x14ac:dyDescent="0.25">
      <c r="A6660">
        <v>1885708</v>
      </c>
      <c r="B6660">
        <v>1</v>
      </c>
      <c r="C6660" t="s">
        <v>81</v>
      </c>
      <c r="D6660" t="s">
        <v>127</v>
      </c>
      <c r="E6660" t="s">
        <v>146</v>
      </c>
      <c r="F6660" t="s">
        <v>16611</v>
      </c>
      <c r="G6660" t="s">
        <v>148</v>
      </c>
      <c r="H6660" t="s">
        <v>143</v>
      </c>
      <c r="I6660" t="s">
        <v>135</v>
      </c>
      <c r="J6660" t="s">
        <v>136</v>
      </c>
      <c r="K6660" t="s">
        <v>137</v>
      </c>
      <c r="L6660" t="s">
        <v>18866</v>
      </c>
      <c r="M6660" t="s">
        <v>18867</v>
      </c>
      <c r="N6660">
        <v>1.8847222219999999</v>
      </c>
      <c r="O6660">
        <v>0</v>
      </c>
      <c r="P6660">
        <v>10</v>
      </c>
      <c r="Q6660">
        <v>0</v>
      </c>
      <c r="R6660">
        <v>4</v>
      </c>
      <c r="S6660">
        <v>0</v>
      </c>
      <c r="T6660">
        <v>1</v>
      </c>
      <c r="U6660">
        <v>0</v>
      </c>
      <c r="V6660">
        <v>0</v>
      </c>
      <c r="W6660">
        <v>0</v>
      </c>
      <c r="X6660">
        <v>4.235340820886389</v>
      </c>
      <c r="Y6660">
        <v>0</v>
      </c>
      <c r="Z6660">
        <v>1.4547493590893517</v>
      </c>
      <c r="AA6660">
        <v>0</v>
      </c>
      <c r="AB6660">
        <v>4.9606504981203337E-2</v>
      </c>
      <c r="AC6660">
        <v>0</v>
      </c>
      <c r="AD6660">
        <v>0</v>
      </c>
      <c r="AE6660">
        <v>5.739696684956944</v>
      </c>
    </row>
    <row r="6661" spans="1:31" x14ac:dyDescent="0.25">
      <c r="A6661">
        <v>1885562</v>
      </c>
      <c r="B6661">
        <v>1</v>
      </c>
      <c r="C6661" t="s">
        <v>81</v>
      </c>
      <c r="D6661" t="s">
        <v>114</v>
      </c>
      <c r="E6661" t="s">
        <v>146</v>
      </c>
      <c r="F6661" t="s">
        <v>18868</v>
      </c>
      <c r="G6661" t="s">
        <v>148</v>
      </c>
      <c r="H6661" t="s">
        <v>143</v>
      </c>
      <c r="I6661" t="s">
        <v>135</v>
      </c>
      <c r="J6661" t="s">
        <v>136</v>
      </c>
      <c r="K6661" t="s">
        <v>137</v>
      </c>
      <c r="L6661" t="s">
        <v>18869</v>
      </c>
      <c r="M6661" t="s">
        <v>18870</v>
      </c>
      <c r="N6661">
        <v>0.62166666599999998</v>
      </c>
      <c r="O6661">
        <v>0</v>
      </c>
      <c r="P6661">
        <v>3</v>
      </c>
      <c r="Q6661">
        <v>0</v>
      </c>
      <c r="R6661">
        <v>1</v>
      </c>
      <c r="S6661">
        <v>0</v>
      </c>
      <c r="T6661">
        <v>0</v>
      </c>
      <c r="U6661">
        <v>0</v>
      </c>
      <c r="V6661">
        <v>0</v>
      </c>
      <c r="W6661">
        <v>0</v>
      </c>
      <c r="X6661">
        <v>0.22617121649307503</v>
      </c>
      <c r="Y6661">
        <v>0</v>
      </c>
      <c r="Z6661">
        <v>3.1804112441000003E-2</v>
      </c>
      <c r="AA6661">
        <v>0</v>
      </c>
      <c r="AB6661">
        <v>0</v>
      </c>
      <c r="AC6661">
        <v>0</v>
      </c>
      <c r="AD6661">
        <v>0</v>
      </c>
      <c r="AE6661">
        <v>0.25797532893407504</v>
      </c>
    </row>
    <row r="6662" spans="1:31" x14ac:dyDescent="0.25">
      <c r="A6662">
        <v>1885516</v>
      </c>
      <c r="B6662">
        <v>1</v>
      </c>
      <c r="C6662" t="s">
        <v>80</v>
      </c>
      <c r="D6662" t="s">
        <v>83</v>
      </c>
      <c r="E6662" t="s">
        <v>229</v>
      </c>
      <c r="F6662" t="s">
        <v>18871</v>
      </c>
      <c r="G6662" t="s">
        <v>133</v>
      </c>
      <c r="H6662" t="s">
        <v>134</v>
      </c>
      <c r="I6662" t="s">
        <v>135</v>
      </c>
      <c r="J6662" t="s">
        <v>136</v>
      </c>
      <c r="K6662" t="s">
        <v>137</v>
      </c>
      <c r="L6662" t="s">
        <v>18872</v>
      </c>
      <c r="M6662" t="s">
        <v>18873</v>
      </c>
      <c r="N6662">
        <v>1.7222222220000001</v>
      </c>
      <c r="O6662">
        <v>0</v>
      </c>
      <c r="P6662">
        <v>3191</v>
      </c>
      <c r="Q6662">
        <v>0</v>
      </c>
      <c r="R6662">
        <v>0</v>
      </c>
      <c r="S6662">
        <v>2</v>
      </c>
      <c r="T6662">
        <v>1973</v>
      </c>
      <c r="U6662">
        <v>0</v>
      </c>
      <c r="V6662">
        <v>4</v>
      </c>
      <c r="W6662">
        <v>0</v>
      </c>
      <c r="X6662">
        <v>2342.5588581264024</v>
      </c>
      <c r="Y6662">
        <v>0</v>
      </c>
      <c r="Z6662">
        <v>0</v>
      </c>
      <c r="AA6662">
        <v>701.28894912341048</v>
      </c>
      <c r="AB6662">
        <v>4565.3413791880266</v>
      </c>
      <c r="AC6662">
        <v>0</v>
      </c>
      <c r="AD6662">
        <v>92.024175161829717</v>
      </c>
      <c r="AE6662">
        <v>7701.213361599669</v>
      </c>
    </row>
    <row r="6663" spans="1:31" x14ac:dyDescent="0.25">
      <c r="A6663">
        <v>1885539</v>
      </c>
      <c r="B6663">
        <v>1</v>
      </c>
      <c r="C6663" t="s">
        <v>80</v>
      </c>
      <c r="D6663" t="s">
        <v>96</v>
      </c>
      <c r="E6663" t="s">
        <v>140</v>
      </c>
      <c r="F6663" t="s">
        <v>18874</v>
      </c>
      <c r="G6663" t="s">
        <v>163</v>
      </c>
      <c r="H6663" t="s">
        <v>143</v>
      </c>
      <c r="I6663" t="s">
        <v>135</v>
      </c>
      <c r="J6663" t="s">
        <v>136</v>
      </c>
      <c r="K6663" t="s">
        <v>137</v>
      </c>
      <c r="L6663" t="s">
        <v>18875</v>
      </c>
      <c r="M6663" t="s">
        <v>18876</v>
      </c>
      <c r="N6663">
        <v>4.6202777770000001</v>
      </c>
      <c r="O6663">
        <v>0</v>
      </c>
      <c r="P6663">
        <v>0</v>
      </c>
      <c r="Q6663">
        <v>0</v>
      </c>
      <c r="R6663">
        <v>0</v>
      </c>
      <c r="S6663">
        <v>0</v>
      </c>
      <c r="T6663">
        <v>3</v>
      </c>
      <c r="U6663">
        <v>0</v>
      </c>
      <c r="V6663">
        <v>0</v>
      </c>
      <c r="W6663">
        <v>0</v>
      </c>
      <c r="X6663">
        <v>0</v>
      </c>
      <c r="Y6663">
        <v>0</v>
      </c>
      <c r="Z6663">
        <v>0</v>
      </c>
      <c r="AA6663">
        <v>0</v>
      </c>
      <c r="AB6663">
        <v>30.771024259999816</v>
      </c>
      <c r="AC6663">
        <v>0</v>
      </c>
      <c r="AD6663">
        <v>0</v>
      </c>
      <c r="AE6663">
        <v>30.771024259999816</v>
      </c>
    </row>
    <row r="6664" spans="1:31" x14ac:dyDescent="0.25">
      <c r="A6664">
        <v>1884998</v>
      </c>
      <c r="B6664">
        <v>1</v>
      </c>
      <c r="C6664" t="s">
        <v>80</v>
      </c>
      <c r="D6664" t="s">
        <v>89</v>
      </c>
      <c r="E6664" t="s">
        <v>158</v>
      </c>
      <c r="F6664" t="s">
        <v>2779</v>
      </c>
      <c r="G6664" t="s">
        <v>133</v>
      </c>
      <c r="H6664" t="s">
        <v>134</v>
      </c>
      <c r="I6664" t="s">
        <v>135</v>
      </c>
      <c r="J6664" t="s">
        <v>136</v>
      </c>
      <c r="K6664" t="s">
        <v>137</v>
      </c>
      <c r="L6664" t="s">
        <v>18877</v>
      </c>
      <c r="M6664" t="s">
        <v>18878</v>
      </c>
      <c r="N6664">
        <v>0.67805555500000003</v>
      </c>
      <c r="O6664">
        <v>0</v>
      </c>
      <c r="P6664">
        <v>5</v>
      </c>
      <c r="Q6664">
        <v>0</v>
      </c>
      <c r="R6664">
        <v>4</v>
      </c>
      <c r="S6664">
        <v>4</v>
      </c>
      <c r="T6664">
        <v>0</v>
      </c>
      <c r="U6664">
        <v>0</v>
      </c>
      <c r="V6664">
        <v>0</v>
      </c>
      <c r="W6664">
        <v>0</v>
      </c>
      <c r="X6664">
        <v>2.3707617442038136</v>
      </c>
      <c r="Y6664">
        <v>0</v>
      </c>
      <c r="Z6664">
        <v>0.93378721631050587</v>
      </c>
      <c r="AA6664">
        <v>51.124619906563389</v>
      </c>
      <c r="AB6664">
        <v>0</v>
      </c>
      <c r="AC6664">
        <v>0</v>
      </c>
      <c r="AD6664">
        <v>0</v>
      </c>
      <c r="AE6664">
        <v>54.429168867077706</v>
      </c>
    </row>
    <row r="6665" spans="1:31" x14ac:dyDescent="0.25">
      <c r="A6665">
        <v>1885808</v>
      </c>
      <c r="B6665">
        <v>1</v>
      </c>
      <c r="C6665" t="s">
        <v>80</v>
      </c>
      <c r="D6665" t="s">
        <v>93</v>
      </c>
      <c r="E6665" t="s">
        <v>169</v>
      </c>
      <c r="F6665" t="s">
        <v>18879</v>
      </c>
      <c r="G6665" t="s">
        <v>183</v>
      </c>
      <c r="H6665" t="s">
        <v>143</v>
      </c>
      <c r="I6665" t="s">
        <v>135</v>
      </c>
      <c r="J6665" t="s">
        <v>136</v>
      </c>
      <c r="K6665" t="s">
        <v>137</v>
      </c>
      <c r="L6665" t="s">
        <v>18880</v>
      </c>
      <c r="M6665" t="s">
        <v>18881</v>
      </c>
      <c r="N6665">
        <v>0.92861111100000004</v>
      </c>
      <c r="O6665">
        <v>0</v>
      </c>
      <c r="P6665">
        <v>413</v>
      </c>
      <c r="Q6665">
        <v>0</v>
      </c>
      <c r="R6665">
        <v>0</v>
      </c>
      <c r="S6665">
        <v>0</v>
      </c>
      <c r="T6665">
        <v>53</v>
      </c>
      <c r="U6665">
        <v>0</v>
      </c>
      <c r="V6665">
        <v>0</v>
      </c>
      <c r="W6665">
        <v>0</v>
      </c>
      <c r="X6665">
        <v>96.451510970462934</v>
      </c>
      <c r="Y6665">
        <v>0</v>
      </c>
      <c r="Z6665">
        <v>0</v>
      </c>
      <c r="AA6665">
        <v>0</v>
      </c>
      <c r="AB6665">
        <v>23.195270382044956</v>
      </c>
      <c r="AC6665">
        <v>0</v>
      </c>
      <c r="AD6665">
        <v>0</v>
      </c>
      <c r="AE6665">
        <v>119.64678135250789</v>
      </c>
    </row>
    <row r="6666" spans="1:31" x14ac:dyDescent="0.25">
      <c r="A6666">
        <v>1885061</v>
      </c>
      <c r="B6666">
        <v>1</v>
      </c>
      <c r="C6666" t="s">
        <v>80</v>
      </c>
      <c r="D6666" t="s">
        <v>98</v>
      </c>
      <c r="E6666" t="s">
        <v>146</v>
      </c>
      <c r="F6666" t="s">
        <v>18882</v>
      </c>
      <c r="G6666" t="s">
        <v>596</v>
      </c>
      <c r="H6666" t="s">
        <v>143</v>
      </c>
      <c r="I6666" t="s">
        <v>135</v>
      </c>
      <c r="J6666" t="s">
        <v>136</v>
      </c>
      <c r="K6666" t="s">
        <v>137</v>
      </c>
      <c r="L6666" t="s">
        <v>18883</v>
      </c>
      <c r="M6666" t="s">
        <v>18884</v>
      </c>
      <c r="N6666">
        <v>1.9850000000000001</v>
      </c>
      <c r="O6666">
        <v>0</v>
      </c>
      <c r="P6666">
        <v>2</v>
      </c>
      <c r="Q6666">
        <v>0</v>
      </c>
      <c r="R6666">
        <v>2</v>
      </c>
      <c r="S6666">
        <v>0</v>
      </c>
      <c r="T6666">
        <v>0</v>
      </c>
      <c r="U6666">
        <v>0</v>
      </c>
      <c r="V6666">
        <v>0</v>
      </c>
      <c r="W6666">
        <v>0</v>
      </c>
      <c r="X6666">
        <v>2.8910577969444926</v>
      </c>
      <c r="Y6666">
        <v>0</v>
      </c>
      <c r="Z6666">
        <v>1.4632224845087334</v>
      </c>
      <c r="AA6666">
        <v>0</v>
      </c>
      <c r="AB6666">
        <v>0</v>
      </c>
      <c r="AC6666">
        <v>0</v>
      </c>
      <c r="AD6666">
        <v>0</v>
      </c>
      <c r="AE6666">
        <v>4.3542802814532262</v>
      </c>
    </row>
    <row r="6667" spans="1:31" x14ac:dyDescent="0.25">
      <c r="A6667">
        <v>1885499</v>
      </c>
      <c r="B6667">
        <v>1</v>
      </c>
      <c r="C6667" t="s">
        <v>81</v>
      </c>
      <c r="D6667" t="s">
        <v>118</v>
      </c>
      <c r="E6667" t="s">
        <v>131</v>
      </c>
      <c r="F6667" t="s">
        <v>13264</v>
      </c>
      <c r="G6667" t="s">
        <v>133</v>
      </c>
      <c r="H6667" t="s">
        <v>134</v>
      </c>
      <c r="I6667" t="s">
        <v>135</v>
      </c>
      <c r="J6667" t="s">
        <v>136</v>
      </c>
      <c r="K6667" t="s">
        <v>137</v>
      </c>
      <c r="L6667" t="s">
        <v>18885</v>
      </c>
      <c r="M6667" t="s">
        <v>18886</v>
      </c>
      <c r="N6667">
        <v>2.2780555549999999</v>
      </c>
      <c r="O6667">
        <v>0</v>
      </c>
      <c r="P6667">
        <v>1</v>
      </c>
      <c r="Q6667">
        <v>39</v>
      </c>
      <c r="R6667">
        <v>69</v>
      </c>
      <c r="S6667">
        <v>9</v>
      </c>
      <c r="T6667">
        <v>7</v>
      </c>
      <c r="U6667">
        <v>0</v>
      </c>
      <c r="V6667">
        <v>0</v>
      </c>
      <c r="W6667">
        <v>0</v>
      </c>
      <c r="X6667">
        <v>0.35511855785271251</v>
      </c>
      <c r="Y6667">
        <v>1143.1908003509059</v>
      </c>
      <c r="Z6667">
        <v>481.46397728977456</v>
      </c>
      <c r="AA6667">
        <v>87.858705095738813</v>
      </c>
      <c r="AB6667">
        <v>45.840722116300796</v>
      </c>
      <c r="AC6667">
        <v>0</v>
      </c>
      <c r="AD6667">
        <v>0</v>
      </c>
      <c r="AE6667">
        <v>1758.7093234105728</v>
      </c>
    </row>
    <row r="6668" spans="1:31" x14ac:dyDescent="0.25">
      <c r="A6668">
        <v>1885702</v>
      </c>
      <c r="B6668">
        <v>1</v>
      </c>
      <c r="C6668" t="s">
        <v>81</v>
      </c>
      <c r="D6668" t="s">
        <v>123</v>
      </c>
      <c r="E6668" t="s">
        <v>146</v>
      </c>
      <c r="F6668" t="s">
        <v>18887</v>
      </c>
      <c r="G6668" t="s">
        <v>148</v>
      </c>
      <c r="H6668" t="s">
        <v>143</v>
      </c>
      <c r="I6668" t="s">
        <v>135</v>
      </c>
      <c r="J6668" t="s">
        <v>136</v>
      </c>
      <c r="K6668" t="s">
        <v>137</v>
      </c>
      <c r="L6668" t="s">
        <v>18888</v>
      </c>
      <c r="M6668" t="s">
        <v>18889</v>
      </c>
      <c r="N6668">
        <v>3.7686111109999998</v>
      </c>
      <c r="O6668">
        <v>0</v>
      </c>
      <c r="P6668">
        <v>80</v>
      </c>
      <c r="Q6668">
        <v>0</v>
      </c>
      <c r="R6668">
        <v>0</v>
      </c>
      <c r="S6668">
        <v>0</v>
      </c>
      <c r="T6668">
        <v>9</v>
      </c>
      <c r="U6668">
        <v>0</v>
      </c>
      <c r="V6668">
        <v>0</v>
      </c>
      <c r="W6668">
        <v>0</v>
      </c>
      <c r="X6668">
        <v>65.990890827138784</v>
      </c>
      <c r="Y6668">
        <v>0</v>
      </c>
      <c r="Z6668">
        <v>0</v>
      </c>
      <c r="AA6668">
        <v>0</v>
      </c>
      <c r="AB6668">
        <v>43.324877706057741</v>
      </c>
      <c r="AC6668">
        <v>0</v>
      </c>
      <c r="AD6668">
        <v>0</v>
      </c>
      <c r="AE6668">
        <v>109.31576853319652</v>
      </c>
    </row>
    <row r="6669" spans="1:31" x14ac:dyDescent="0.25">
      <c r="A6669">
        <v>1885015</v>
      </c>
      <c r="B6669">
        <v>1</v>
      </c>
      <c r="C6669" t="s">
        <v>80</v>
      </c>
      <c r="D6669" t="s">
        <v>92</v>
      </c>
      <c r="E6669" t="s">
        <v>210</v>
      </c>
      <c r="F6669" t="s">
        <v>4377</v>
      </c>
      <c r="G6669" t="s">
        <v>133</v>
      </c>
      <c r="H6669" t="s">
        <v>134</v>
      </c>
      <c r="I6669" t="s">
        <v>135</v>
      </c>
      <c r="J6669" t="s">
        <v>136</v>
      </c>
      <c r="K6669" t="s">
        <v>137</v>
      </c>
      <c r="L6669" t="s">
        <v>18890</v>
      </c>
      <c r="M6669" t="s">
        <v>18891</v>
      </c>
      <c r="N6669">
        <v>0.8125</v>
      </c>
      <c r="O6669">
        <v>0</v>
      </c>
      <c r="P6669">
        <v>828</v>
      </c>
      <c r="Q6669">
        <v>2</v>
      </c>
      <c r="R6669">
        <v>235</v>
      </c>
      <c r="S6669">
        <v>7</v>
      </c>
      <c r="T6669">
        <v>75</v>
      </c>
      <c r="U6669">
        <v>0</v>
      </c>
      <c r="V6669">
        <v>1</v>
      </c>
      <c r="W6669">
        <v>0</v>
      </c>
      <c r="X6669">
        <v>98.076204890371855</v>
      </c>
      <c r="Y6669">
        <v>0.50723630043988754</v>
      </c>
      <c r="Z6669">
        <v>68.807965284201472</v>
      </c>
      <c r="AA6669">
        <v>5.6562617575853</v>
      </c>
      <c r="AB6669">
        <v>45.595205056518566</v>
      </c>
      <c r="AC6669">
        <v>0</v>
      </c>
      <c r="AD6669">
        <v>4.2182193649166672E-2</v>
      </c>
      <c r="AE6669">
        <v>218.68505548276622</v>
      </c>
    </row>
    <row r="6670" spans="1:31" x14ac:dyDescent="0.25">
      <c r="A6670">
        <v>1885854</v>
      </c>
      <c r="B6670">
        <v>1</v>
      </c>
      <c r="C6670" t="s">
        <v>80</v>
      </c>
      <c r="D6670" t="s">
        <v>99</v>
      </c>
      <c r="E6670" t="s">
        <v>146</v>
      </c>
      <c r="F6670" t="s">
        <v>18892</v>
      </c>
      <c r="G6670" t="s">
        <v>541</v>
      </c>
      <c r="H6670" t="s">
        <v>143</v>
      </c>
      <c r="I6670" t="s">
        <v>135</v>
      </c>
      <c r="J6670" t="s">
        <v>136</v>
      </c>
      <c r="K6670" t="s">
        <v>137</v>
      </c>
      <c r="L6670" t="s">
        <v>18893</v>
      </c>
      <c r="M6670" t="s">
        <v>18894</v>
      </c>
      <c r="N6670">
        <v>1.9097222220000001</v>
      </c>
      <c r="O6670">
        <v>0</v>
      </c>
      <c r="P6670">
        <v>58</v>
      </c>
      <c r="Q6670">
        <v>0</v>
      </c>
      <c r="R6670">
        <v>0</v>
      </c>
      <c r="S6670">
        <v>0</v>
      </c>
      <c r="T6670">
        <v>1</v>
      </c>
      <c r="U6670">
        <v>0</v>
      </c>
      <c r="V6670">
        <v>0</v>
      </c>
      <c r="W6670">
        <v>0</v>
      </c>
      <c r="X6670">
        <v>26.442162507601314</v>
      </c>
      <c r="Y6670">
        <v>0</v>
      </c>
      <c r="Z6670">
        <v>0</v>
      </c>
      <c r="AA6670">
        <v>0</v>
      </c>
      <c r="AB6670">
        <v>3.263451214316667E-3</v>
      </c>
      <c r="AC6670">
        <v>0</v>
      </c>
      <c r="AD6670">
        <v>0</v>
      </c>
      <c r="AE6670">
        <v>26.44542595881563</v>
      </c>
    </row>
    <row r="6671" spans="1:31" x14ac:dyDescent="0.25">
      <c r="A6671">
        <v>1884958</v>
      </c>
      <c r="B6671">
        <v>1</v>
      </c>
      <c r="C6671" t="s">
        <v>80</v>
      </c>
      <c r="D6671" t="s">
        <v>96</v>
      </c>
      <c r="E6671" t="s">
        <v>158</v>
      </c>
      <c r="F6671" t="s">
        <v>18895</v>
      </c>
      <c r="G6671" t="s">
        <v>219</v>
      </c>
      <c r="H6671" t="s">
        <v>134</v>
      </c>
      <c r="I6671" t="s">
        <v>135</v>
      </c>
      <c r="J6671" t="s">
        <v>136</v>
      </c>
      <c r="K6671" t="s">
        <v>137</v>
      </c>
      <c r="L6671" t="s">
        <v>18896</v>
      </c>
      <c r="M6671" t="s">
        <v>18897</v>
      </c>
      <c r="N6671">
        <v>12.086111110999999</v>
      </c>
      <c r="O6671">
        <v>0</v>
      </c>
      <c r="P6671">
        <v>87</v>
      </c>
      <c r="Q6671">
        <v>0</v>
      </c>
      <c r="R6671">
        <v>0</v>
      </c>
      <c r="S6671">
        <v>0</v>
      </c>
      <c r="T6671">
        <v>23</v>
      </c>
      <c r="U6671">
        <v>0</v>
      </c>
      <c r="V6671">
        <v>0</v>
      </c>
      <c r="W6671">
        <v>0</v>
      </c>
      <c r="X6671">
        <v>440.34636459748054</v>
      </c>
      <c r="Y6671">
        <v>0</v>
      </c>
      <c r="Z6671">
        <v>0</v>
      </c>
      <c r="AA6671">
        <v>0</v>
      </c>
      <c r="AB6671">
        <v>297.11748341035235</v>
      </c>
      <c r="AC6671">
        <v>0</v>
      </c>
      <c r="AD6671">
        <v>0</v>
      </c>
      <c r="AE6671">
        <v>737.46384800783289</v>
      </c>
    </row>
    <row r="6672" spans="1:31" x14ac:dyDescent="0.25">
      <c r="A6672">
        <v>1885602</v>
      </c>
      <c r="B6672">
        <v>1</v>
      </c>
      <c r="C6672" t="s">
        <v>81</v>
      </c>
      <c r="D6672" t="s">
        <v>125</v>
      </c>
      <c r="E6672" t="s">
        <v>146</v>
      </c>
      <c r="F6672" t="s">
        <v>18898</v>
      </c>
      <c r="G6672" t="s">
        <v>148</v>
      </c>
      <c r="H6672" t="s">
        <v>143</v>
      </c>
      <c r="I6672" t="s">
        <v>135</v>
      </c>
      <c r="J6672" t="s">
        <v>136</v>
      </c>
      <c r="K6672" t="s">
        <v>137</v>
      </c>
      <c r="L6672" t="s">
        <v>18899</v>
      </c>
      <c r="M6672" t="s">
        <v>18900</v>
      </c>
      <c r="N6672">
        <v>1.1583333330000001</v>
      </c>
      <c r="O6672">
        <v>0</v>
      </c>
      <c r="P6672">
        <v>22</v>
      </c>
      <c r="Q6672">
        <v>0</v>
      </c>
      <c r="R6672">
        <v>0</v>
      </c>
      <c r="S6672">
        <v>0</v>
      </c>
      <c r="T6672">
        <v>1</v>
      </c>
      <c r="U6672">
        <v>0</v>
      </c>
      <c r="V6672">
        <v>0</v>
      </c>
      <c r="W6672">
        <v>0</v>
      </c>
      <c r="X6672">
        <v>4.8177350086704447</v>
      </c>
      <c r="Y6672">
        <v>0</v>
      </c>
      <c r="Z6672">
        <v>0</v>
      </c>
      <c r="AA6672">
        <v>0</v>
      </c>
      <c r="AB6672">
        <v>0.36719514972283551</v>
      </c>
      <c r="AC6672">
        <v>0</v>
      </c>
      <c r="AD6672">
        <v>0</v>
      </c>
      <c r="AE6672">
        <v>5.1849301583932803</v>
      </c>
    </row>
    <row r="6673" spans="1:31" x14ac:dyDescent="0.25">
      <c r="A6673">
        <v>1885599</v>
      </c>
      <c r="B6673">
        <v>1</v>
      </c>
      <c r="C6673" t="s">
        <v>80</v>
      </c>
      <c r="D6673" t="s">
        <v>100</v>
      </c>
      <c r="E6673" t="s">
        <v>158</v>
      </c>
      <c r="F6673" t="s">
        <v>5402</v>
      </c>
      <c r="G6673" t="s">
        <v>219</v>
      </c>
      <c r="H6673" t="s">
        <v>134</v>
      </c>
      <c r="I6673" t="s">
        <v>135</v>
      </c>
      <c r="J6673" t="s">
        <v>136</v>
      </c>
      <c r="K6673" t="s">
        <v>137</v>
      </c>
      <c r="L6673" t="s">
        <v>18901</v>
      </c>
      <c r="M6673" t="s">
        <v>18902</v>
      </c>
      <c r="N6673">
        <v>1.563055555</v>
      </c>
      <c r="O6673">
        <v>0</v>
      </c>
      <c r="P6673">
        <v>292</v>
      </c>
      <c r="Q6673">
        <v>0</v>
      </c>
      <c r="R6673">
        <v>6</v>
      </c>
      <c r="S6673">
        <v>0</v>
      </c>
      <c r="T6673">
        <v>23</v>
      </c>
      <c r="U6673">
        <v>0</v>
      </c>
      <c r="V6673">
        <v>0</v>
      </c>
      <c r="W6673">
        <v>0</v>
      </c>
      <c r="X6673">
        <v>129.56934824063134</v>
      </c>
      <c r="Y6673">
        <v>0</v>
      </c>
      <c r="Z6673">
        <v>10.399962944913755</v>
      </c>
      <c r="AA6673">
        <v>0</v>
      </c>
      <c r="AB6673">
        <v>17.189809812953531</v>
      </c>
      <c r="AC6673">
        <v>0</v>
      </c>
      <c r="AD6673">
        <v>0</v>
      </c>
      <c r="AE6673">
        <v>157.15912099849865</v>
      </c>
    </row>
    <row r="6674" spans="1:31" x14ac:dyDescent="0.25">
      <c r="A6674">
        <v>1885848</v>
      </c>
      <c r="B6674">
        <v>1</v>
      </c>
      <c r="C6674" t="s">
        <v>81</v>
      </c>
      <c r="D6674" t="s">
        <v>123</v>
      </c>
      <c r="E6674" t="s">
        <v>169</v>
      </c>
      <c r="F6674" t="s">
        <v>6478</v>
      </c>
      <c r="G6674" t="s">
        <v>183</v>
      </c>
      <c r="H6674" t="s">
        <v>143</v>
      </c>
      <c r="I6674" t="s">
        <v>135</v>
      </c>
      <c r="J6674" t="s">
        <v>136</v>
      </c>
      <c r="K6674" t="s">
        <v>137</v>
      </c>
      <c r="L6674" t="s">
        <v>18903</v>
      </c>
      <c r="M6674" t="s">
        <v>18904</v>
      </c>
      <c r="N6674">
        <v>0.60166666599999996</v>
      </c>
      <c r="O6674">
        <v>0</v>
      </c>
      <c r="P6674">
        <v>1</v>
      </c>
      <c r="Q6674">
        <v>0</v>
      </c>
      <c r="R6674">
        <v>10</v>
      </c>
      <c r="S6674">
        <v>0</v>
      </c>
      <c r="T6674">
        <v>0</v>
      </c>
      <c r="U6674">
        <v>0</v>
      </c>
      <c r="V6674">
        <v>0</v>
      </c>
      <c r="W6674">
        <v>0</v>
      </c>
      <c r="X6674">
        <v>1.432145225760395</v>
      </c>
      <c r="Y6674">
        <v>0</v>
      </c>
      <c r="Z6674">
        <v>31.77442405350186</v>
      </c>
      <c r="AA6674">
        <v>0</v>
      </c>
      <c r="AB6674">
        <v>0</v>
      </c>
      <c r="AC6674">
        <v>0</v>
      </c>
      <c r="AD6674">
        <v>0</v>
      </c>
      <c r="AE6674">
        <v>33.206569279262254</v>
      </c>
    </row>
    <row r="6675" spans="1:31" x14ac:dyDescent="0.25">
      <c r="A6675">
        <v>1885748</v>
      </c>
      <c r="B6675">
        <v>1</v>
      </c>
      <c r="C6675" t="s">
        <v>80</v>
      </c>
      <c r="D6675" t="s">
        <v>84</v>
      </c>
      <c r="E6675" t="s">
        <v>146</v>
      </c>
      <c r="F6675" t="s">
        <v>1966</v>
      </c>
      <c r="G6675" t="s">
        <v>148</v>
      </c>
      <c r="H6675" t="s">
        <v>143</v>
      </c>
      <c r="I6675" t="s">
        <v>135</v>
      </c>
      <c r="J6675" t="s">
        <v>136</v>
      </c>
      <c r="K6675" t="s">
        <v>137</v>
      </c>
      <c r="L6675" t="s">
        <v>18905</v>
      </c>
      <c r="M6675" t="s">
        <v>18906</v>
      </c>
      <c r="N6675">
        <v>2.144722222</v>
      </c>
      <c r="O6675">
        <v>0</v>
      </c>
      <c r="P6675">
        <v>64</v>
      </c>
      <c r="Q6675">
        <v>0</v>
      </c>
      <c r="R6675">
        <v>0</v>
      </c>
      <c r="S6675">
        <v>0</v>
      </c>
      <c r="T6675">
        <v>2</v>
      </c>
      <c r="U6675">
        <v>0</v>
      </c>
      <c r="V6675">
        <v>0</v>
      </c>
      <c r="W6675">
        <v>0</v>
      </c>
      <c r="X6675">
        <v>36.249281643254378</v>
      </c>
      <c r="Y6675">
        <v>0</v>
      </c>
      <c r="Z6675">
        <v>0</v>
      </c>
      <c r="AA6675">
        <v>0</v>
      </c>
      <c r="AB6675">
        <v>2.7799133655087651</v>
      </c>
      <c r="AC6675">
        <v>0</v>
      </c>
      <c r="AD6675">
        <v>0</v>
      </c>
      <c r="AE6675">
        <v>39.029195008763139</v>
      </c>
    </row>
    <row r="6676" spans="1:31" x14ac:dyDescent="0.25">
      <c r="A6676">
        <v>1885765</v>
      </c>
      <c r="B6676">
        <v>1</v>
      </c>
      <c r="C6676" t="s">
        <v>80</v>
      </c>
      <c r="D6676" t="s">
        <v>108</v>
      </c>
      <c r="E6676" t="s">
        <v>169</v>
      </c>
      <c r="F6676" t="s">
        <v>18907</v>
      </c>
      <c r="G6676" t="s">
        <v>183</v>
      </c>
      <c r="H6676" t="s">
        <v>143</v>
      </c>
      <c r="I6676" t="s">
        <v>135</v>
      </c>
      <c r="J6676" t="s">
        <v>136</v>
      </c>
      <c r="K6676" t="s">
        <v>137</v>
      </c>
      <c r="L6676" t="s">
        <v>18908</v>
      </c>
      <c r="M6676" t="s">
        <v>18909</v>
      </c>
      <c r="N6676">
        <v>1.238888888</v>
      </c>
      <c r="O6676">
        <v>0</v>
      </c>
      <c r="P6676">
        <v>22</v>
      </c>
      <c r="Q6676">
        <v>0</v>
      </c>
      <c r="R6676">
        <v>16</v>
      </c>
      <c r="S6676">
        <v>0</v>
      </c>
      <c r="T6676">
        <v>6</v>
      </c>
      <c r="U6676">
        <v>0</v>
      </c>
      <c r="V6676">
        <v>0</v>
      </c>
      <c r="W6676">
        <v>0</v>
      </c>
      <c r="X6676">
        <v>8.4626685224392784</v>
      </c>
      <c r="Y6676">
        <v>0</v>
      </c>
      <c r="Z6676">
        <v>32.207757810026116</v>
      </c>
      <c r="AA6676">
        <v>0</v>
      </c>
      <c r="AB6676">
        <v>10.332065451726924</v>
      </c>
      <c r="AC6676">
        <v>0</v>
      </c>
      <c r="AD6676">
        <v>0</v>
      </c>
      <c r="AE6676">
        <v>51.002491784192323</v>
      </c>
    </row>
    <row r="6677" spans="1:31" x14ac:dyDescent="0.25">
      <c r="A6677">
        <v>1885101</v>
      </c>
      <c r="B6677">
        <v>1</v>
      </c>
      <c r="C6677" t="s">
        <v>80</v>
      </c>
      <c r="D6677" t="s">
        <v>107</v>
      </c>
      <c r="E6677" t="s">
        <v>158</v>
      </c>
      <c r="F6677" t="s">
        <v>18910</v>
      </c>
      <c r="G6677" t="s">
        <v>219</v>
      </c>
      <c r="H6677" t="s">
        <v>134</v>
      </c>
      <c r="I6677" t="s">
        <v>135</v>
      </c>
      <c r="J6677" t="s">
        <v>136</v>
      </c>
      <c r="K6677" t="s">
        <v>137</v>
      </c>
      <c r="L6677" t="s">
        <v>18911</v>
      </c>
      <c r="M6677" t="s">
        <v>18912</v>
      </c>
      <c r="N6677">
        <v>6.1836111110000003</v>
      </c>
      <c r="O6677">
        <v>0</v>
      </c>
      <c r="P6677">
        <v>55</v>
      </c>
      <c r="Q6677">
        <v>0</v>
      </c>
      <c r="R6677">
        <v>0</v>
      </c>
      <c r="S6677">
        <v>0</v>
      </c>
      <c r="T6677">
        <v>0</v>
      </c>
      <c r="U6677">
        <v>0</v>
      </c>
      <c r="V6677">
        <v>0</v>
      </c>
      <c r="W6677">
        <v>0</v>
      </c>
      <c r="X6677">
        <v>65.76554316224518</v>
      </c>
      <c r="Y6677">
        <v>0</v>
      </c>
      <c r="Z6677">
        <v>0</v>
      </c>
      <c r="AA6677">
        <v>0</v>
      </c>
      <c r="AB6677">
        <v>0</v>
      </c>
      <c r="AC6677">
        <v>0</v>
      </c>
      <c r="AD6677">
        <v>0</v>
      </c>
      <c r="AE6677">
        <v>65.76554316224518</v>
      </c>
    </row>
    <row r="6678" spans="1:31" x14ac:dyDescent="0.25">
      <c r="A6678">
        <v>1885791</v>
      </c>
      <c r="B6678">
        <v>1</v>
      </c>
      <c r="C6678" t="s">
        <v>80</v>
      </c>
      <c r="D6678" t="s">
        <v>88</v>
      </c>
      <c r="E6678" t="s">
        <v>229</v>
      </c>
      <c r="F6678" t="s">
        <v>18913</v>
      </c>
      <c r="G6678" t="s">
        <v>8093</v>
      </c>
      <c r="H6678" t="s">
        <v>134</v>
      </c>
      <c r="I6678" t="s">
        <v>135</v>
      </c>
      <c r="J6678" t="s">
        <v>136</v>
      </c>
      <c r="K6678" t="s">
        <v>137</v>
      </c>
      <c r="L6678" t="s">
        <v>18914</v>
      </c>
      <c r="M6678" t="s">
        <v>18915</v>
      </c>
      <c r="N6678">
        <v>0.93722222200000005</v>
      </c>
      <c r="O6678">
        <v>0</v>
      </c>
      <c r="P6678">
        <v>3685</v>
      </c>
      <c r="Q6678">
        <v>0</v>
      </c>
      <c r="R6678">
        <v>0</v>
      </c>
      <c r="S6678">
        <v>0</v>
      </c>
      <c r="T6678">
        <v>258</v>
      </c>
      <c r="U6678">
        <v>0</v>
      </c>
      <c r="V6678">
        <v>1</v>
      </c>
      <c r="W6678">
        <v>0</v>
      </c>
      <c r="X6678">
        <v>1109.0157749155799</v>
      </c>
      <c r="Y6678">
        <v>0</v>
      </c>
      <c r="Z6678">
        <v>0</v>
      </c>
      <c r="AA6678">
        <v>0</v>
      </c>
      <c r="AB6678">
        <v>176.26081980723856</v>
      </c>
      <c r="AC6678">
        <v>0</v>
      </c>
      <c r="AD6678">
        <v>1.5268649379774415</v>
      </c>
      <c r="AE6678">
        <v>1286.8034596607959</v>
      </c>
    </row>
    <row r="6679" spans="1:31" x14ac:dyDescent="0.25">
      <c r="A6679">
        <v>1885224</v>
      </c>
      <c r="B6679">
        <v>1</v>
      </c>
      <c r="C6679" t="s">
        <v>80</v>
      </c>
      <c r="D6679" t="s">
        <v>100</v>
      </c>
      <c r="E6679" t="s">
        <v>158</v>
      </c>
      <c r="F6679" t="s">
        <v>18916</v>
      </c>
      <c r="G6679" t="s">
        <v>133</v>
      </c>
      <c r="H6679" t="s">
        <v>134</v>
      </c>
      <c r="I6679" t="s">
        <v>135</v>
      </c>
      <c r="J6679" t="s">
        <v>136</v>
      </c>
      <c r="K6679" t="s">
        <v>137</v>
      </c>
      <c r="L6679" t="s">
        <v>18917</v>
      </c>
      <c r="M6679" t="s">
        <v>18918</v>
      </c>
      <c r="N6679">
        <v>3.3063888879999999</v>
      </c>
      <c r="O6679">
        <v>0</v>
      </c>
      <c r="P6679">
        <v>0</v>
      </c>
      <c r="Q6679">
        <v>0</v>
      </c>
      <c r="R6679">
        <v>0</v>
      </c>
      <c r="S6679">
        <v>5</v>
      </c>
      <c r="T6679">
        <v>0</v>
      </c>
      <c r="U6679">
        <v>0</v>
      </c>
      <c r="V6679">
        <v>0</v>
      </c>
      <c r="W6679">
        <v>0</v>
      </c>
      <c r="X6679">
        <v>0</v>
      </c>
      <c r="Y6679">
        <v>0</v>
      </c>
      <c r="Z6679">
        <v>0</v>
      </c>
      <c r="AA6679">
        <v>194.63861275896619</v>
      </c>
      <c r="AB6679">
        <v>0</v>
      </c>
      <c r="AC6679">
        <v>0</v>
      </c>
      <c r="AD6679">
        <v>0</v>
      </c>
      <c r="AE6679">
        <v>194.63861275896619</v>
      </c>
    </row>
    <row r="6680" spans="1:31" x14ac:dyDescent="0.25">
      <c r="A6680">
        <v>1885785</v>
      </c>
      <c r="B6680">
        <v>1</v>
      </c>
      <c r="C6680" t="s">
        <v>80</v>
      </c>
      <c r="D6680" t="s">
        <v>100</v>
      </c>
      <c r="E6680" t="s">
        <v>158</v>
      </c>
      <c r="F6680" t="s">
        <v>18919</v>
      </c>
      <c r="G6680" t="s">
        <v>219</v>
      </c>
      <c r="H6680" t="s">
        <v>134</v>
      </c>
      <c r="I6680" t="s">
        <v>135</v>
      </c>
      <c r="J6680" t="s">
        <v>136</v>
      </c>
      <c r="K6680" t="s">
        <v>137</v>
      </c>
      <c r="L6680" t="s">
        <v>18920</v>
      </c>
      <c r="M6680" t="s">
        <v>18921</v>
      </c>
      <c r="N6680">
        <v>1.1219444439999999</v>
      </c>
      <c r="O6680">
        <v>0</v>
      </c>
      <c r="P6680">
        <v>5</v>
      </c>
      <c r="Q6680">
        <v>0</v>
      </c>
      <c r="R6680">
        <v>21</v>
      </c>
      <c r="S6680">
        <v>0</v>
      </c>
      <c r="T6680">
        <v>10</v>
      </c>
      <c r="U6680">
        <v>0</v>
      </c>
      <c r="V6680">
        <v>0</v>
      </c>
      <c r="W6680">
        <v>0</v>
      </c>
      <c r="X6680">
        <v>2.4057225557372193</v>
      </c>
      <c r="Y6680">
        <v>0</v>
      </c>
      <c r="Z6680">
        <v>16.81888302678697</v>
      </c>
      <c r="AA6680">
        <v>0</v>
      </c>
      <c r="AB6680">
        <v>4.9106794489418135</v>
      </c>
      <c r="AC6680">
        <v>0</v>
      </c>
      <c r="AD6680">
        <v>0</v>
      </c>
      <c r="AE6680">
        <v>24.135285031466005</v>
      </c>
    </row>
    <row r="6681" spans="1:31" x14ac:dyDescent="0.25">
      <c r="A6681">
        <v>1885144</v>
      </c>
      <c r="B6681">
        <v>1</v>
      </c>
      <c r="C6681" t="s">
        <v>81</v>
      </c>
      <c r="D6681" t="s">
        <v>122</v>
      </c>
      <c r="E6681" t="s">
        <v>210</v>
      </c>
      <c r="F6681" t="s">
        <v>18922</v>
      </c>
      <c r="G6681" t="s">
        <v>133</v>
      </c>
      <c r="H6681" t="s">
        <v>134</v>
      </c>
      <c r="I6681" t="s">
        <v>135</v>
      </c>
      <c r="J6681" t="s">
        <v>136</v>
      </c>
      <c r="K6681" t="s">
        <v>137</v>
      </c>
      <c r="L6681" t="s">
        <v>18923</v>
      </c>
      <c r="M6681" t="s">
        <v>18924</v>
      </c>
      <c r="N6681">
        <v>0.35722222199999998</v>
      </c>
      <c r="O6681">
        <v>0</v>
      </c>
      <c r="P6681">
        <v>154</v>
      </c>
      <c r="Q6681">
        <v>0</v>
      </c>
      <c r="R6681">
        <v>0</v>
      </c>
      <c r="S6681">
        <v>4</v>
      </c>
      <c r="T6681">
        <v>24</v>
      </c>
      <c r="U6681">
        <v>3</v>
      </c>
      <c r="V6681">
        <v>0</v>
      </c>
      <c r="W6681">
        <v>0</v>
      </c>
      <c r="X6681">
        <v>6.7684836603374423</v>
      </c>
      <c r="Y6681">
        <v>0</v>
      </c>
      <c r="Z6681">
        <v>0</v>
      </c>
      <c r="AA6681">
        <v>1.9830557877735058</v>
      </c>
      <c r="AB6681">
        <v>4.73780262691663</v>
      </c>
      <c r="AC6681">
        <v>42.806158323572454</v>
      </c>
      <c r="AD6681">
        <v>0</v>
      </c>
      <c r="AE6681">
        <v>56.295500398600034</v>
      </c>
    </row>
    <row r="6682" spans="1:31" x14ac:dyDescent="0.25">
      <c r="A6682">
        <v>1885038</v>
      </c>
      <c r="B6682">
        <v>1</v>
      </c>
      <c r="C6682" t="s">
        <v>81</v>
      </c>
      <c r="D6682" t="s">
        <v>118</v>
      </c>
      <c r="E6682" t="s">
        <v>210</v>
      </c>
      <c r="F6682" t="s">
        <v>9738</v>
      </c>
      <c r="G6682" t="s">
        <v>133</v>
      </c>
      <c r="H6682" t="s">
        <v>134</v>
      </c>
      <c r="I6682" t="s">
        <v>135</v>
      </c>
      <c r="J6682" t="s">
        <v>136</v>
      </c>
      <c r="K6682" t="s">
        <v>137</v>
      </c>
      <c r="L6682" t="s">
        <v>18925</v>
      </c>
      <c r="M6682" t="s">
        <v>18926</v>
      </c>
      <c r="N6682">
        <v>0.516666666</v>
      </c>
      <c r="O6682">
        <v>0</v>
      </c>
      <c r="P6682">
        <v>14588</v>
      </c>
      <c r="Q6682">
        <v>0</v>
      </c>
      <c r="R6682">
        <v>70</v>
      </c>
      <c r="S6682">
        <v>9</v>
      </c>
      <c r="T6682">
        <v>1118</v>
      </c>
      <c r="U6682">
        <v>1</v>
      </c>
      <c r="V6682">
        <v>8</v>
      </c>
      <c r="W6682">
        <v>0</v>
      </c>
      <c r="X6682">
        <v>1117.1548959552822</v>
      </c>
      <c r="Y6682">
        <v>0</v>
      </c>
      <c r="Z6682">
        <v>66.463926797781141</v>
      </c>
      <c r="AA6682">
        <v>132.40258511032721</v>
      </c>
      <c r="AB6682">
        <v>284.10344150209244</v>
      </c>
      <c r="AC6682">
        <v>2.2756874212130334</v>
      </c>
      <c r="AD6682">
        <v>15.325729635447004</v>
      </c>
      <c r="AE6682">
        <v>1617.726266422143</v>
      </c>
    </row>
    <row r="6683" spans="1:31" x14ac:dyDescent="0.25">
      <c r="A6683">
        <v>1885536</v>
      </c>
      <c r="B6683">
        <v>1</v>
      </c>
      <c r="C6683" t="s">
        <v>81</v>
      </c>
      <c r="D6683" t="s">
        <v>118</v>
      </c>
      <c r="E6683" t="s">
        <v>169</v>
      </c>
      <c r="F6683" t="s">
        <v>17378</v>
      </c>
      <c r="G6683" t="s">
        <v>183</v>
      </c>
      <c r="H6683" t="s">
        <v>143</v>
      </c>
      <c r="I6683" t="s">
        <v>135</v>
      </c>
      <c r="J6683" t="s">
        <v>136</v>
      </c>
      <c r="K6683" t="s">
        <v>137</v>
      </c>
      <c r="L6683" t="s">
        <v>18927</v>
      </c>
      <c r="M6683" t="s">
        <v>18928</v>
      </c>
      <c r="N6683">
        <v>0.83833333300000001</v>
      </c>
      <c r="O6683">
        <v>0</v>
      </c>
      <c r="P6683">
        <v>360</v>
      </c>
      <c r="Q6683">
        <v>0</v>
      </c>
      <c r="R6683">
        <v>1</v>
      </c>
      <c r="S6683">
        <v>0</v>
      </c>
      <c r="T6683">
        <v>3</v>
      </c>
      <c r="U6683">
        <v>0</v>
      </c>
      <c r="V6683">
        <v>0</v>
      </c>
      <c r="W6683">
        <v>0</v>
      </c>
      <c r="X6683">
        <v>85.294895938816154</v>
      </c>
      <c r="Y6683">
        <v>0</v>
      </c>
      <c r="Z6683">
        <v>80.003210923599823</v>
      </c>
      <c r="AA6683">
        <v>0</v>
      </c>
      <c r="AB6683">
        <v>1.9070936251274084</v>
      </c>
      <c r="AC6683">
        <v>0</v>
      </c>
      <c r="AD6683">
        <v>0</v>
      </c>
      <c r="AE6683">
        <v>167.20520048754338</v>
      </c>
    </row>
    <row r="6684" spans="1:31" x14ac:dyDescent="0.25">
      <c r="A6684">
        <v>1885579</v>
      </c>
      <c r="B6684">
        <v>1</v>
      </c>
      <c r="C6684" t="s">
        <v>80</v>
      </c>
      <c r="D6684" t="s">
        <v>105</v>
      </c>
      <c r="E6684" t="s">
        <v>169</v>
      </c>
      <c r="F6684" t="s">
        <v>18929</v>
      </c>
      <c r="G6684" t="s">
        <v>2576</v>
      </c>
      <c r="H6684" t="s">
        <v>143</v>
      </c>
      <c r="I6684" t="s">
        <v>135</v>
      </c>
      <c r="J6684" t="s">
        <v>136</v>
      </c>
      <c r="K6684" t="s">
        <v>137</v>
      </c>
      <c r="L6684" t="s">
        <v>18930</v>
      </c>
      <c r="M6684" t="s">
        <v>18931</v>
      </c>
      <c r="N6684">
        <v>4.7744444440000002</v>
      </c>
      <c r="O6684">
        <v>0</v>
      </c>
      <c r="P6684">
        <v>280</v>
      </c>
      <c r="Q6684">
        <v>0</v>
      </c>
      <c r="R6684">
        <v>9</v>
      </c>
      <c r="S6684">
        <v>0</v>
      </c>
      <c r="T6684">
        <v>37</v>
      </c>
      <c r="U6684">
        <v>0</v>
      </c>
      <c r="V6684">
        <v>0</v>
      </c>
      <c r="W6684">
        <v>0</v>
      </c>
      <c r="X6684">
        <v>355.02567007756574</v>
      </c>
      <c r="Y6684">
        <v>0</v>
      </c>
      <c r="Z6684">
        <v>6.1366565025631363</v>
      </c>
      <c r="AA6684">
        <v>0</v>
      </c>
      <c r="AB6684">
        <v>130.82948269785948</v>
      </c>
      <c r="AC6684">
        <v>0</v>
      </c>
      <c r="AD6684">
        <v>0</v>
      </c>
      <c r="AE6684">
        <v>491.99180927798835</v>
      </c>
    </row>
    <row r="6685" spans="1:31" x14ac:dyDescent="0.25">
      <c r="A6685">
        <v>1885771</v>
      </c>
      <c r="B6685">
        <v>1</v>
      </c>
      <c r="C6685" t="s">
        <v>81</v>
      </c>
      <c r="D6685" t="s">
        <v>123</v>
      </c>
      <c r="E6685" t="s">
        <v>146</v>
      </c>
      <c r="F6685" t="s">
        <v>18932</v>
      </c>
      <c r="G6685" t="s">
        <v>564</v>
      </c>
      <c r="H6685" t="s">
        <v>143</v>
      </c>
      <c r="I6685" t="s">
        <v>135</v>
      </c>
      <c r="J6685" t="s">
        <v>136</v>
      </c>
      <c r="K6685" t="s">
        <v>137</v>
      </c>
      <c r="L6685" t="s">
        <v>18933</v>
      </c>
      <c r="M6685" t="s">
        <v>18934</v>
      </c>
      <c r="N6685">
        <v>2.971944444</v>
      </c>
      <c r="O6685">
        <v>0</v>
      </c>
      <c r="P6685">
        <v>116</v>
      </c>
      <c r="Q6685">
        <v>0</v>
      </c>
      <c r="R6685">
        <v>0</v>
      </c>
      <c r="S6685">
        <v>0</v>
      </c>
      <c r="T6685">
        <v>0</v>
      </c>
      <c r="U6685">
        <v>0</v>
      </c>
      <c r="V6685">
        <v>0</v>
      </c>
      <c r="W6685">
        <v>0</v>
      </c>
      <c r="X6685">
        <v>74.394399269223882</v>
      </c>
      <c r="Y6685">
        <v>0</v>
      </c>
      <c r="Z6685">
        <v>0</v>
      </c>
      <c r="AA6685">
        <v>0</v>
      </c>
      <c r="AB6685">
        <v>0</v>
      </c>
      <c r="AC6685">
        <v>0</v>
      </c>
      <c r="AD6685">
        <v>0</v>
      </c>
      <c r="AE6685">
        <v>74.394399269223882</v>
      </c>
    </row>
    <row r="6686" spans="1:31" x14ac:dyDescent="0.25">
      <c r="A6686">
        <v>1885565</v>
      </c>
      <c r="B6686">
        <v>1</v>
      </c>
      <c r="C6686" t="s">
        <v>80</v>
      </c>
      <c r="D6686" t="s">
        <v>98</v>
      </c>
      <c r="E6686" t="s">
        <v>210</v>
      </c>
      <c r="F6686" t="s">
        <v>18935</v>
      </c>
      <c r="G6686" t="s">
        <v>476</v>
      </c>
      <c r="H6686" t="s">
        <v>134</v>
      </c>
      <c r="I6686" t="s">
        <v>135</v>
      </c>
      <c r="J6686" t="s">
        <v>136</v>
      </c>
      <c r="K6686" t="s">
        <v>137</v>
      </c>
      <c r="L6686" t="s">
        <v>18936</v>
      </c>
      <c r="M6686" t="s">
        <v>18937</v>
      </c>
      <c r="N6686">
        <v>2.0072222219999998</v>
      </c>
      <c r="O6686">
        <v>0</v>
      </c>
      <c r="P6686">
        <v>77</v>
      </c>
      <c r="Q6686">
        <v>0</v>
      </c>
      <c r="R6686">
        <v>190</v>
      </c>
      <c r="S6686">
        <v>2</v>
      </c>
      <c r="T6686">
        <v>81</v>
      </c>
      <c r="U6686">
        <v>0</v>
      </c>
      <c r="V6686">
        <v>0</v>
      </c>
      <c r="W6686">
        <v>0</v>
      </c>
      <c r="X6686">
        <v>63.574594084327231</v>
      </c>
      <c r="Y6686">
        <v>0</v>
      </c>
      <c r="Z6686">
        <v>600.86610691146052</v>
      </c>
      <c r="AA6686">
        <v>297.48295386310133</v>
      </c>
      <c r="AB6686">
        <v>235.17006098990745</v>
      </c>
      <c r="AC6686">
        <v>0</v>
      </c>
      <c r="AD6686">
        <v>0</v>
      </c>
      <c r="AE6686">
        <v>1197.0937158487966</v>
      </c>
    </row>
    <row r="6687" spans="1:31" x14ac:dyDescent="0.25">
      <c r="A6687">
        <v>1885210</v>
      </c>
      <c r="B6687">
        <v>1</v>
      </c>
      <c r="C6687" t="s">
        <v>81</v>
      </c>
      <c r="D6687" t="s">
        <v>112</v>
      </c>
      <c r="E6687" t="s">
        <v>210</v>
      </c>
      <c r="F6687" t="s">
        <v>235</v>
      </c>
      <c r="G6687" t="s">
        <v>133</v>
      </c>
      <c r="H6687" t="s">
        <v>134</v>
      </c>
      <c r="I6687" t="s">
        <v>135</v>
      </c>
      <c r="J6687" t="s">
        <v>136</v>
      </c>
      <c r="K6687" t="s">
        <v>137</v>
      </c>
      <c r="L6687" t="s">
        <v>18938</v>
      </c>
      <c r="M6687" t="s">
        <v>18939</v>
      </c>
      <c r="N6687">
        <v>0.41194444400000002</v>
      </c>
      <c r="O6687">
        <v>3</v>
      </c>
      <c r="P6687">
        <v>698</v>
      </c>
      <c r="Q6687">
        <v>80</v>
      </c>
      <c r="R6687">
        <v>269</v>
      </c>
      <c r="S6687">
        <v>10</v>
      </c>
      <c r="T6687">
        <v>99</v>
      </c>
      <c r="U6687">
        <v>1</v>
      </c>
      <c r="V6687">
        <v>0</v>
      </c>
      <c r="W6687">
        <v>0.39729736279417671</v>
      </c>
      <c r="X6687">
        <v>52.396000449214348</v>
      </c>
      <c r="Y6687">
        <v>133.04924162293065</v>
      </c>
      <c r="Z6687">
        <v>80.237863719782339</v>
      </c>
      <c r="AA6687">
        <v>10.622894922904202</v>
      </c>
      <c r="AB6687">
        <v>19.942794982059834</v>
      </c>
      <c r="AC6687">
        <v>0.98415334577741032</v>
      </c>
      <c r="AD6687">
        <v>0</v>
      </c>
      <c r="AE6687">
        <v>297.63024640546297</v>
      </c>
    </row>
    <row r="6688" spans="1:31" x14ac:dyDescent="0.25">
      <c r="A6688">
        <v>1885070</v>
      </c>
      <c r="B6688">
        <v>1</v>
      </c>
      <c r="C6688" t="s">
        <v>81</v>
      </c>
      <c r="D6688" t="s">
        <v>123</v>
      </c>
      <c r="E6688" t="s">
        <v>158</v>
      </c>
      <c r="F6688" t="s">
        <v>6836</v>
      </c>
      <c r="G6688" t="s">
        <v>133</v>
      </c>
      <c r="H6688" t="s">
        <v>134</v>
      </c>
      <c r="I6688" t="s">
        <v>135</v>
      </c>
      <c r="J6688" t="s">
        <v>136</v>
      </c>
      <c r="K6688" t="s">
        <v>137</v>
      </c>
      <c r="L6688" t="s">
        <v>18940</v>
      </c>
      <c r="M6688" t="s">
        <v>18941</v>
      </c>
      <c r="N6688">
        <v>4.5941666659999996</v>
      </c>
      <c r="O6688">
        <v>0</v>
      </c>
      <c r="P6688">
        <v>16</v>
      </c>
      <c r="Q6688">
        <v>79</v>
      </c>
      <c r="R6688">
        <v>16</v>
      </c>
      <c r="S6688">
        <v>3</v>
      </c>
      <c r="T6688">
        <v>21</v>
      </c>
      <c r="U6688">
        <v>0</v>
      </c>
      <c r="V6688">
        <v>0</v>
      </c>
      <c r="W6688">
        <v>0</v>
      </c>
      <c r="X6688">
        <v>15.8562575082085</v>
      </c>
      <c r="Y6688">
        <v>844.51421471599292</v>
      </c>
      <c r="Z6688">
        <v>63.995747463141015</v>
      </c>
      <c r="AA6688">
        <v>51.131429366439228</v>
      </c>
      <c r="AB6688">
        <v>12.082793836603269</v>
      </c>
      <c r="AC6688">
        <v>0</v>
      </c>
      <c r="AD6688">
        <v>0</v>
      </c>
      <c r="AE6688">
        <v>987.58044289038492</v>
      </c>
    </row>
    <row r="6689" spans="1:31" x14ac:dyDescent="0.25">
      <c r="A6689">
        <v>1885734</v>
      </c>
      <c r="B6689">
        <v>1</v>
      </c>
      <c r="C6689" t="s">
        <v>80</v>
      </c>
      <c r="D6689" t="s">
        <v>99</v>
      </c>
      <c r="E6689" t="s">
        <v>140</v>
      </c>
      <c r="F6689" t="s">
        <v>18942</v>
      </c>
      <c r="G6689" t="s">
        <v>200</v>
      </c>
      <c r="H6689" t="s">
        <v>143</v>
      </c>
      <c r="I6689" t="s">
        <v>135</v>
      </c>
      <c r="J6689" t="s">
        <v>136</v>
      </c>
      <c r="K6689" t="s">
        <v>137</v>
      </c>
      <c r="L6689" t="s">
        <v>18943</v>
      </c>
      <c r="M6689" t="s">
        <v>18944</v>
      </c>
      <c r="N6689">
        <v>0.79916666599999997</v>
      </c>
      <c r="O6689">
        <v>0</v>
      </c>
      <c r="P6689">
        <v>0</v>
      </c>
      <c r="Q6689">
        <v>0</v>
      </c>
      <c r="R6689">
        <v>0</v>
      </c>
      <c r="S6689">
        <v>0</v>
      </c>
      <c r="T6689">
        <v>1</v>
      </c>
      <c r="U6689">
        <v>0</v>
      </c>
      <c r="V6689">
        <v>0</v>
      </c>
      <c r="W6689">
        <v>0</v>
      </c>
      <c r="X6689">
        <v>0</v>
      </c>
      <c r="Y6689">
        <v>0</v>
      </c>
      <c r="Z6689">
        <v>0</v>
      </c>
      <c r="AA6689">
        <v>0</v>
      </c>
      <c r="AB6689">
        <v>0.14735292878274778</v>
      </c>
      <c r="AC6689">
        <v>0</v>
      </c>
      <c r="AD6689">
        <v>0</v>
      </c>
      <c r="AE6689">
        <v>0.14735292878274778</v>
      </c>
    </row>
    <row r="6690" spans="1:31" x14ac:dyDescent="0.25">
      <c r="A6690">
        <v>1885611</v>
      </c>
      <c r="B6690">
        <v>1</v>
      </c>
      <c r="C6690" t="s">
        <v>81</v>
      </c>
      <c r="D6690" t="s">
        <v>128</v>
      </c>
      <c r="E6690" t="s">
        <v>210</v>
      </c>
      <c r="F6690" t="s">
        <v>8476</v>
      </c>
      <c r="G6690" t="s">
        <v>212</v>
      </c>
      <c r="H6690" t="s">
        <v>134</v>
      </c>
      <c r="I6690" t="s">
        <v>135</v>
      </c>
      <c r="J6690" t="s">
        <v>3</v>
      </c>
      <c r="K6690" t="s">
        <v>137</v>
      </c>
      <c r="L6690" t="s">
        <v>18945</v>
      </c>
      <c r="M6690" t="s">
        <v>18946</v>
      </c>
      <c r="N6690">
        <v>0.240555555</v>
      </c>
      <c r="O6690">
        <v>36</v>
      </c>
      <c r="P6690">
        <v>4258</v>
      </c>
      <c r="Q6690">
        <v>461</v>
      </c>
      <c r="R6690">
        <v>323</v>
      </c>
      <c r="S6690">
        <v>42</v>
      </c>
      <c r="T6690">
        <v>422</v>
      </c>
      <c r="U6690">
        <v>5</v>
      </c>
      <c r="V6690">
        <v>0</v>
      </c>
      <c r="W6690">
        <v>7.6321618760565739</v>
      </c>
      <c r="X6690">
        <v>184.3349457820419</v>
      </c>
      <c r="Y6690">
        <v>290.16129986818834</v>
      </c>
      <c r="Z6690">
        <v>87.541018623441687</v>
      </c>
      <c r="AA6690">
        <v>289.98024475942498</v>
      </c>
      <c r="AB6690">
        <v>40.128118971295606</v>
      </c>
      <c r="AC6690">
        <v>58.591462685362259</v>
      </c>
      <c r="AD6690">
        <v>0</v>
      </c>
      <c r="AE6690">
        <v>958.36925256581128</v>
      </c>
    </row>
    <row r="6691" spans="1:31" x14ac:dyDescent="0.25">
      <c r="A6691">
        <v>1884947</v>
      </c>
      <c r="B6691">
        <v>1</v>
      </c>
      <c r="C6691" t="s">
        <v>80</v>
      </c>
      <c r="D6691" t="s">
        <v>96</v>
      </c>
      <c r="E6691" t="s">
        <v>146</v>
      </c>
      <c r="F6691" t="s">
        <v>18947</v>
      </c>
      <c r="G6691" t="s">
        <v>469</v>
      </c>
      <c r="H6691" t="s">
        <v>143</v>
      </c>
      <c r="I6691" t="s">
        <v>135</v>
      </c>
      <c r="J6691" t="s">
        <v>136</v>
      </c>
      <c r="K6691" t="s">
        <v>137</v>
      </c>
      <c r="L6691" t="s">
        <v>18948</v>
      </c>
      <c r="M6691" t="s">
        <v>18949</v>
      </c>
      <c r="N6691">
        <v>11.304444444</v>
      </c>
      <c r="O6691">
        <v>0</v>
      </c>
      <c r="P6691">
        <v>26</v>
      </c>
      <c r="Q6691">
        <v>0</v>
      </c>
      <c r="R6691">
        <v>0</v>
      </c>
      <c r="S6691">
        <v>0</v>
      </c>
      <c r="T6691">
        <v>11</v>
      </c>
      <c r="U6691">
        <v>0</v>
      </c>
      <c r="V6691">
        <v>0</v>
      </c>
      <c r="W6691">
        <v>0</v>
      </c>
      <c r="X6691">
        <v>45.276703965447801</v>
      </c>
      <c r="Y6691">
        <v>0</v>
      </c>
      <c r="Z6691">
        <v>0</v>
      </c>
      <c r="AA6691">
        <v>0</v>
      </c>
      <c r="AB6691">
        <v>342.70661935681829</v>
      </c>
      <c r="AC6691">
        <v>0</v>
      </c>
      <c r="AD6691">
        <v>0</v>
      </c>
      <c r="AE6691">
        <v>387.98332332226607</v>
      </c>
    </row>
    <row r="6692" spans="1:31" x14ac:dyDescent="0.25">
      <c r="A6692">
        <v>1885047</v>
      </c>
      <c r="B6692">
        <v>1</v>
      </c>
      <c r="C6692" t="s">
        <v>81</v>
      </c>
      <c r="D6692" t="s">
        <v>123</v>
      </c>
      <c r="E6692" t="s">
        <v>146</v>
      </c>
      <c r="F6692" t="s">
        <v>18950</v>
      </c>
      <c r="G6692" t="s">
        <v>148</v>
      </c>
      <c r="H6692" t="s">
        <v>143</v>
      </c>
      <c r="I6692" t="s">
        <v>135</v>
      </c>
      <c r="J6692" t="s">
        <v>136</v>
      </c>
      <c r="K6692" t="s">
        <v>137</v>
      </c>
      <c r="L6692" t="s">
        <v>18951</v>
      </c>
      <c r="M6692" t="s">
        <v>18952</v>
      </c>
      <c r="N6692">
        <v>2.1838888879999998</v>
      </c>
      <c r="O6692">
        <v>0</v>
      </c>
      <c r="P6692">
        <v>50</v>
      </c>
      <c r="Q6692">
        <v>0</v>
      </c>
      <c r="R6692">
        <v>0</v>
      </c>
      <c r="S6692">
        <v>0</v>
      </c>
      <c r="T6692">
        <v>1</v>
      </c>
      <c r="U6692">
        <v>0</v>
      </c>
      <c r="V6692">
        <v>0</v>
      </c>
      <c r="W6692">
        <v>0</v>
      </c>
      <c r="X6692">
        <v>16.970779104996243</v>
      </c>
      <c r="Y6692">
        <v>0</v>
      </c>
      <c r="Z6692">
        <v>0</v>
      </c>
      <c r="AA6692">
        <v>0</v>
      </c>
      <c r="AB6692">
        <v>2.7733761473780665</v>
      </c>
      <c r="AC6692">
        <v>0</v>
      </c>
      <c r="AD6692">
        <v>0</v>
      </c>
      <c r="AE6692">
        <v>19.744155252374309</v>
      </c>
    </row>
    <row r="6693" spans="1:31" x14ac:dyDescent="0.25">
      <c r="A6693">
        <v>1885588</v>
      </c>
      <c r="B6693">
        <v>1</v>
      </c>
      <c r="C6693" t="s">
        <v>80</v>
      </c>
      <c r="D6693" t="s">
        <v>110</v>
      </c>
      <c r="E6693" t="s">
        <v>158</v>
      </c>
      <c r="F6693" t="s">
        <v>18953</v>
      </c>
      <c r="G6693" t="s">
        <v>560</v>
      </c>
      <c r="H6693" t="s">
        <v>134</v>
      </c>
      <c r="I6693" t="s">
        <v>135</v>
      </c>
      <c r="J6693" t="s">
        <v>136</v>
      </c>
      <c r="K6693" t="s">
        <v>137</v>
      </c>
      <c r="L6693" t="s">
        <v>18954</v>
      </c>
      <c r="M6693" t="s">
        <v>18955</v>
      </c>
      <c r="N6693">
        <v>8.8497222220000005</v>
      </c>
      <c r="O6693">
        <v>0</v>
      </c>
      <c r="P6693">
        <v>67</v>
      </c>
      <c r="Q6693">
        <v>0</v>
      </c>
      <c r="R6693">
        <v>0</v>
      </c>
      <c r="S6693">
        <v>5</v>
      </c>
      <c r="T6693">
        <v>26</v>
      </c>
      <c r="U6693">
        <v>0</v>
      </c>
      <c r="V6693">
        <v>0</v>
      </c>
      <c r="W6693">
        <v>0</v>
      </c>
      <c r="X6693">
        <v>202.44789825982056</v>
      </c>
      <c r="Y6693">
        <v>0</v>
      </c>
      <c r="Z6693">
        <v>0</v>
      </c>
      <c r="AA6693">
        <v>757.65628491806649</v>
      </c>
      <c r="AB6693">
        <v>725.45833784747811</v>
      </c>
      <c r="AC6693">
        <v>0</v>
      </c>
      <c r="AD6693">
        <v>0</v>
      </c>
      <c r="AE6693">
        <v>1685.5625210253652</v>
      </c>
    </row>
    <row r="6694" spans="1:31" x14ac:dyDescent="0.25">
      <c r="A6694">
        <v>1885216</v>
      </c>
      <c r="B6694">
        <v>1</v>
      </c>
      <c r="C6694" t="s">
        <v>80</v>
      </c>
      <c r="D6694" t="s">
        <v>93</v>
      </c>
      <c r="E6694" t="s">
        <v>146</v>
      </c>
      <c r="F6694" t="s">
        <v>2059</v>
      </c>
      <c r="G6694" t="s">
        <v>148</v>
      </c>
      <c r="H6694" t="s">
        <v>143</v>
      </c>
      <c r="I6694" t="s">
        <v>135</v>
      </c>
      <c r="J6694" t="s">
        <v>136</v>
      </c>
      <c r="K6694" t="s">
        <v>137</v>
      </c>
      <c r="L6694" t="s">
        <v>18956</v>
      </c>
      <c r="M6694" t="s">
        <v>18957</v>
      </c>
      <c r="N6694">
        <v>10.799722222</v>
      </c>
      <c r="O6694">
        <v>0</v>
      </c>
      <c r="P6694">
        <v>20</v>
      </c>
      <c r="Q6694">
        <v>0</v>
      </c>
      <c r="R6694">
        <v>17</v>
      </c>
      <c r="S6694">
        <v>0</v>
      </c>
      <c r="T6694">
        <v>2</v>
      </c>
      <c r="U6694">
        <v>0</v>
      </c>
      <c r="V6694">
        <v>0</v>
      </c>
      <c r="W6694">
        <v>0</v>
      </c>
      <c r="X6694">
        <v>97.473996798032829</v>
      </c>
      <c r="Y6694">
        <v>0</v>
      </c>
      <c r="Z6694">
        <v>211.18397132777523</v>
      </c>
      <c r="AA6694">
        <v>0</v>
      </c>
      <c r="AB6694">
        <v>20.93646714375269</v>
      </c>
      <c r="AC6694">
        <v>0</v>
      </c>
      <c r="AD6694">
        <v>0</v>
      </c>
      <c r="AE6694">
        <v>329.59443526956073</v>
      </c>
    </row>
    <row r="6695" spans="1:31" x14ac:dyDescent="0.25">
      <c r="A6695">
        <v>1885548</v>
      </c>
      <c r="B6695">
        <v>1</v>
      </c>
      <c r="C6695" t="s">
        <v>80</v>
      </c>
      <c r="D6695" t="s">
        <v>85</v>
      </c>
      <c r="E6695" t="s">
        <v>222</v>
      </c>
      <c r="F6695" t="s">
        <v>5186</v>
      </c>
      <c r="G6695" t="s">
        <v>663</v>
      </c>
      <c r="H6695" t="s">
        <v>143</v>
      </c>
      <c r="I6695" t="s">
        <v>135</v>
      </c>
      <c r="J6695" t="s">
        <v>136</v>
      </c>
      <c r="K6695" t="s">
        <v>137</v>
      </c>
      <c r="L6695" t="s">
        <v>18958</v>
      </c>
      <c r="M6695" t="s">
        <v>18959</v>
      </c>
      <c r="N6695">
        <v>1.2652777770000001</v>
      </c>
      <c r="O6695">
        <v>0</v>
      </c>
      <c r="P6695">
        <v>125</v>
      </c>
      <c r="Q6695">
        <v>0</v>
      </c>
      <c r="R6695">
        <v>0</v>
      </c>
      <c r="S6695">
        <v>0</v>
      </c>
      <c r="T6695">
        <v>67</v>
      </c>
      <c r="U6695">
        <v>0</v>
      </c>
      <c r="V6695">
        <v>0</v>
      </c>
      <c r="W6695">
        <v>0</v>
      </c>
      <c r="X6695">
        <v>49.512040611281456</v>
      </c>
      <c r="Y6695">
        <v>0</v>
      </c>
      <c r="Z6695">
        <v>0</v>
      </c>
      <c r="AA6695">
        <v>0</v>
      </c>
      <c r="AB6695">
        <v>90.929488521478916</v>
      </c>
      <c r="AC6695">
        <v>0</v>
      </c>
      <c r="AD6695">
        <v>0</v>
      </c>
      <c r="AE6695">
        <v>140.44152913276037</v>
      </c>
    </row>
    <row r="6696" spans="1:31" x14ac:dyDescent="0.25">
      <c r="A6696">
        <v>1885651</v>
      </c>
      <c r="B6696">
        <v>1</v>
      </c>
      <c r="C6696" t="s">
        <v>80</v>
      </c>
      <c r="D6696" t="s">
        <v>93</v>
      </c>
      <c r="E6696" t="s">
        <v>169</v>
      </c>
      <c r="F6696" t="s">
        <v>18419</v>
      </c>
      <c r="G6696" t="s">
        <v>183</v>
      </c>
      <c r="H6696" t="s">
        <v>143</v>
      </c>
      <c r="I6696" t="s">
        <v>135</v>
      </c>
      <c r="J6696" t="s">
        <v>136</v>
      </c>
      <c r="K6696" t="s">
        <v>137</v>
      </c>
      <c r="L6696" t="s">
        <v>18960</v>
      </c>
      <c r="M6696" t="s">
        <v>18961</v>
      </c>
      <c r="N6696">
        <v>3.49</v>
      </c>
      <c r="O6696">
        <v>0</v>
      </c>
      <c r="P6696">
        <v>0</v>
      </c>
      <c r="Q6696">
        <v>0</v>
      </c>
      <c r="R6696">
        <v>26</v>
      </c>
      <c r="S6696">
        <v>0</v>
      </c>
      <c r="T6696">
        <v>14</v>
      </c>
      <c r="U6696">
        <v>0</v>
      </c>
      <c r="V6696">
        <v>0</v>
      </c>
      <c r="W6696">
        <v>0</v>
      </c>
      <c r="X6696">
        <v>0</v>
      </c>
      <c r="Y6696">
        <v>0</v>
      </c>
      <c r="Z6696">
        <v>220.60159042007157</v>
      </c>
      <c r="AA6696">
        <v>0</v>
      </c>
      <c r="AB6696">
        <v>84.443615075668731</v>
      </c>
      <c r="AC6696">
        <v>0</v>
      </c>
      <c r="AD6696">
        <v>0</v>
      </c>
      <c r="AE6696">
        <v>305.04520549574033</v>
      </c>
    </row>
    <row r="6697" spans="1:31" x14ac:dyDescent="0.25">
      <c r="A6697">
        <v>1884984</v>
      </c>
      <c r="B6697">
        <v>1</v>
      </c>
      <c r="C6697" t="s">
        <v>80</v>
      </c>
      <c r="D6697" t="s">
        <v>89</v>
      </c>
      <c r="E6697" t="s">
        <v>210</v>
      </c>
      <c r="F6697" t="s">
        <v>18962</v>
      </c>
      <c r="G6697" t="s">
        <v>133</v>
      </c>
      <c r="H6697" t="s">
        <v>134</v>
      </c>
      <c r="I6697" t="s">
        <v>135</v>
      </c>
      <c r="J6697" t="s">
        <v>136</v>
      </c>
      <c r="K6697" t="s">
        <v>137</v>
      </c>
      <c r="L6697" t="s">
        <v>18963</v>
      </c>
      <c r="M6697" t="s">
        <v>18964</v>
      </c>
      <c r="N6697">
        <v>0.29555555500000003</v>
      </c>
      <c r="O6697">
        <v>1</v>
      </c>
      <c r="P6697">
        <v>585</v>
      </c>
      <c r="Q6697">
        <v>1</v>
      </c>
      <c r="R6697">
        <v>17</v>
      </c>
      <c r="S6697">
        <v>9</v>
      </c>
      <c r="T6697">
        <v>60</v>
      </c>
      <c r="U6697">
        <v>0</v>
      </c>
      <c r="V6697">
        <v>0</v>
      </c>
      <c r="W6697">
        <v>10.10789400811848</v>
      </c>
      <c r="X6697">
        <v>77.994688579374284</v>
      </c>
      <c r="Y6697">
        <v>0.20398370154935114</v>
      </c>
      <c r="Z6697">
        <v>1.8580377580091292</v>
      </c>
      <c r="AA6697">
        <v>35.013779175384244</v>
      </c>
      <c r="AB6697">
        <v>27.627556095876223</v>
      </c>
      <c r="AC6697">
        <v>0</v>
      </c>
      <c r="AD6697">
        <v>0</v>
      </c>
      <c r="AE6697">
        <v>152.80593931831172</v>
      </c>
    </row>
    <row r="6698" spans="1:31" x14ac:dyDescent="0.25">
      <c r="A6698">
        <v>1885505</v>
      </c>
      <c r="B6698">
        <v>1</v>
      </c>
      <c r="C6698" t="s">
        <v>80</v>
      </c>
      <c r="D6698" t="s">
        <v>95</v>
      </c>
      <c r="E6698" t="s">
        <v>140</v>
      </c>
      <c r="F6698" t="s">
        <v>18965</v>
      </c>
      <c r="G6698" t="s">
        <v>163</v>
      </c>
      <c r="H6698" t="s">
        <v>143</v>
      </c>
      <c r="I6698" t="s">
        <v>135</v>
      </c>
      <c r="J6698" t="s">
        <v>136</v>
      </c>
      <c r="K6698" t="s">
        <v>137</v>
      </c>
      <c r="L6698" t="s">
        <v>18966</v>
      </c>
      <c r="M6698" t="s">
        <v>18967</v>
      </c>
      <c r="N6698">
        <v>3.165</v>
      </c>
      <c r="O6698">
        <v>0</v>
      </c>
      <c r="P6698">
        <v>1</v>
      </c>
      <c r="Q6698">
        <v>0</v>
      </c>
      <c r="R6698">
        <v>0</v>
      </c>
      <c r="S6698">
        <v>0</v>
      </c>
      <c r="T6698">
        <v>0</v>
      </c>
      <c r="U6698">
        <v>0</v>
      </c>
      <c r="V6698">
        <v>0</v>
      </c>
      <c r="W6698">
        <v>0</v>
      </c>
      <c r="X6698">
        <v>0.44278065505487918</v>
      </c>
      <c r="Y6698">
        <v>0</v>
      </c>
      <c r="Z6698">
        <v>0</v>
      </c>
      <c r="AA6698">
        <v>0</v>
      </c>
      <c r="AB6698">
        <v>0</v>
      </c>
      <c r="AC6698">
        <v>0</v>
      </c>
      <c r="AD6698">
        <v>0</v>
      </c>
      <c r="AE6698">
        <v>0.44278065505487918</v>
      </c>
    </row>
    <row r="6699" spans="1:31" x14ac:dyDescent="0.25">
      <c r="A6699">
        <v>1885837</v>
      </c>
      <c r="B6699">
        <v>1</v>
      </c>
      <c r="C6699" t="s">
        <v>80</v>
      </c>
      <c r="D6699" t="s">
        <v>103</v>
      </c>
      <c r="E6699" t="s">
        <v>146</v>
      </c>
      <c r="F6699" t="s">
        <v>9764</v>
      </c>
      <c r="G6699" t="s">
        <v>148</v>
      </c>
      <c r="H6699" t="s">
        <v>143</v>
      </c>
      <c r="I6699" t="s">
        <v>135</v>
      </c>
      <c r="J6699" t="s">
        <v>136</v>
      </c>
      <c r="K6699" t="s">
        <v>137</v>
      </c>
      <c r="L6699" t="s">
        <v>18968</v>
      </c>
      <c r="M6699" t="s">
        <v>18969</v>
      </c>
      <c r="N6699">
        <v>1.1172222220000001</v>
      </c>
      <c r="O6699">
        <v>0</v>
      </c>
      <c r="P6699">
        <v>0</v>
      </c>
      <c r="Q6699">
        <v>0</v>
      </c>
      <c r="R6699">
        <v>4</v>
      </c>
      <c r="S6699">
        <v>0</v>
      </c>
      <c r="T6699">
        <v>0</v>
      </c>
      <c r="U6699">
        <v>0</v>
      </c>
      <c r="V6699">
        <v>0</v>
      </c>
      <c r="W6699">
        <v>0</v>
      </c>
      <c r="X6699">
        <v>0</v>
      </c>
      <c r="Y6699">
        <v>0</v>
      </c>
      <c r="Z6699">
        <v>30.069342251063578</v>
      </c>
      <c r="AA6699">
        <v>0</v>
      </c>
      <c r="AB6699">
        <v>0</v>
      </c>
      <c r="AC6699">
        <v>0</v>
      </c>
      <c r="AD6699">
        <v>0</v>
      </c>
      <c r="AE6699">
        <v>30.069342251063578</v>
      </c>
    </row>
    <row r="6700" spans="1:31" x14ac:dyDescent="0.25">
      <c r="A6700">
        <v>1885694</v>
      </c>
      <c r="B6700">
        <v>1</v>
      </c>
      <c r="C6700" t="s">
        <v>80</v>
      </c>
      <c r="D6700" t="s">
        <v>100</v>
      </c>
      <c r="E6700" t="s">
        <v>146</v>
      </c>
      <c r="F6700" t="s">
        <v>18970</v>
      </c>
      <c r="G6700" t="s">
        <v>469</v>
      </c>
      <c r="H6700" t="s">
        <v>143</v>
      </c>
      <c r="I6700" t="s">
        <v>135</v>
      </c>
      <c r="J6700" t="s">
        <v>136</v>
      </c>
      <c r="K6700" t="s">
        <v>137</v>
      </c>
      <c r="L6700" t="s">
        <v>18971</v>
      </c>
      <c r="M6700" t="s">
        <v>18972</v>
      </c>
      <c r="N6700">
        <v>1.4086111109999999</v>
      </c>
      <c r="O6700">
        <v>0</v>
      </c>
      <c r="P6700">
        <v>14</v>
      </c>
      <c r="Q6700">
        <v>0</v>
      </c>
      <c r="R6700">
        <v>1</v>
      </c>
      <c r="S6700">
        <v>0</v>
      </c>
      <c r="T6700">
        <v>1</v>
      </c>
      <c r="U6700">
        <v>0</v>
      </c>
      <c r="V6700">
        <v>0</v>
      </c>
      <c r="W6700">
        <v>0</v>
      </c>
      <c r="X6700">
        <v>4.6142924160527814</v>
      </c>
      <c r="Y6700">
        <v>0</v>
      </c>
      <c r="Z6700">
        <v>0.90674336383805998</v>
      </c>
      <c r="AA6700">
        <v>0</v>
      </c>
      <c r="AB6700">
        <v>0</v>
      </c>
      <c r="AC6700">
        <v>0</v>
      </c>
      <c r="AD6700">
        <v>0</v>
      </c>
      <c r="AE6700">
        <v>5.5210357798908412</v>
      </c>
    </row>
    <row r="6701" spans="1:31" x14ac:dyDescent="0.25">
      <c r="A6701">
        <v>1885127</v>
      </c>
      <c r="B6701">
        <v>1</v>
      </c>
      <c r="C6701" t="s">
        <v>80</v>
      </c>
      <c r="D6701" t="s">
        <v>91</v>
      </c>
      <c r="E6701" t="s">
        <v>158</v>
      </c>
      <c r="F6701" t="s">
        <v>2165</v>
      </c>
      <c r="G6701" t="s">
        <v>219</v>
      </c>
      <c r="H6701" t="s">
        <v>134</v>
      </c>
      <c r="I6701" t="s">
        <v>135</v>
      </c>
      <c r="J6701" t="s">
        <v>136</v>
      </c>
      <c r="K6701" t="s">
        <v>137</v>
      </c>
      <c r="L6701" t="s">
        <v>18973</v>
      </c>
      <c r="M6701" t="s">
        <v>18974</v>
      </c>
      <c r="N6701">
        <v>0.74916666600000004</v>
      </c>
      <c r="O6701">
        <v>0</v>
      </c>
      <c r="P6701">
        <v>0</v>
      </c>
      <c r="Q6701">
        <v>0</v>
      </c>
      <c r="R6701">
        <v>9</v>
      </c>
      <c r="S6701">
        <v>0</v>
      </c>
      <c r="T6701">
        <v>0</v>
      </c>
      <c r="U6701">
        <v>0</v>
      </c>
      <c r="V6701">
        <v>0</v>
      </c>
      <c r="W6701">
        <v>0</v>
      </c>
      <c r="X6701">
        <v>0</v>
      </c>
      <c r="Y6701">
        <v>0</v>
      </c>
      <c r="Z6701">
        <v>12.911461960885395</v>
      </c>
      <c r="AA6701">
        <v>0</v>
      </c>
      <c r="AB6701">
        <v>0</v>
      </c>
      <c r="AC6701">
        <v>0</v>
      </c>
      <c r="AD6701">
        <v>0</v>
      </c>
      <c r="AE6701">
        <v>12.911461960885395</v>
      </c>
    </row>
    <row r="6702" spans="1:31" x14ac:dyDescent="0.25">
      <c r="A6702">
        <v>1885176</v>
      </c>
      <c r="B6702">
        <v>1</v>
      </c>
      <c r="C6702" t="s">
        <v>80</v>
      </c>
      <c r="D6702" t="s">
        <v>106</v>
      </c>
      <c r="E6702" t="s">
        <v>169</v>
      </c>
      <c r="F6702" t="s">
        <v>18975</v>
      </c>
      <c r="G6702" t="s">
        <v>183</v>
      </c>
      <c r="H6702" t="s">
        <v>143</v>
      </c>
      <c r="I6702" t="s">
        <v>135</v>
      </c>
      <c r="J6702" t="s">
        <v>136</v>
      </c>
      <c r="K6702" t="s">
        <v>137</v>
      </c>
      <c r="L6702" t="s">
        <v>18976</v>
      </c>
      <c r="M6702" t="s">
        <v>18977</v>
      </c>
      <c r="N6702">
        <v>5.1219444440000004</v>
      </c>
      <c r="O6702">
        <v>0</v>
      </c>
      <c r="P6702">
        <v>0</v>
      </c>
      <c r="Q6702">
        <v>0</v>
      </c>
      <c r="R6702">
        <v>14</v>
      </c>
      <c r="S6702">
        <v>0</v>
      </c>
      <c r="T6702">
        <v>0</v>
      </c>
      <c r="U6702">
        <v>0</v>
      </c>
      <c r="V6702">
        <v>0</v>
      </c>
      <c r="W6702">
        <v>0</v>
      </c>
      <c r="X6702">
        <v>0</v>
      </c>
      <c r="Y6702">
        <v>0</v>
      </c>
      <c r="Z6702">
        <v>444.78738426060539</v>
      </c>
      <c r="AA6702">
        <v>0</v>
      </c>
      <c r="AB6702">
        <v>0</v>
      </c>
      <c r="AC6702">
        <v>0</v>
      </c>
      <c r="AD6702">
        <v>0</v>
      </c>
      <c r="AE6702">
        <v>444.78738426060539</v>
      </c>
    </row>
    <row r="6703" spans="1:31" x14ac:dyDescent="0.25">
      <c r="A6703">
        <v>1885027</v>
      </c>
      <c r="B6703">
        <v>1</v>
      </c>
      <c r="C6703" t="s">
        <v>80</v>
      </c>
      <c r="D6703" t="s">
        <v>89</v>
      </c>
      <c r="E6703" t="s">
        <v>210</v>
      </c>
      <c r="F6703" t="s">
        <v>2217</v>
      </c>
      <c r="G6703" t="s">
        <v>133</v>
      </c>
      <c r="H6703" t="s">
        <v>134</v>
      </c>
      <c r="I6703" t="s">
        <v>135</v>
      </c>
      <c r="J6703" t="s">
        <v>136</v>
      </c>
      <c r="K6703" t="s">
        <v>137</v>
      </c>
      <c r="L6703" t="s">
        <v>18978</v>
      </c>
      <c r="M6703" t="s">
        <v>18979</v>
      </c>
      <c r="N6703">
        <v>0.38750000000000001</v>
      </c>
      <c r="O6703">
        <v>0</v>
      </c>
      <c r="P6703">
        <v>785</v>
      </c>
      <c r="Q6703">
        <v>0</v>
      </c>
      <c r="R6703">
        <v>2</v>
      </c>
      <c r="S6703">
        <v>4</v>
      </c>
      <c r="T6703">
        <v>43</v>
      </c>
      <c r="U6703">
        <v>1</v>
      </c>
      <c r="V6703">
        <v>0</v>
      </c>
      <c r="W6703">
        <v>0</v>
      </c>
      <c r="X6703">
        <v>63.632668650722927</v>
      </c>
      <c r="Y6703">
        <v>0</v>
      </c>
      <c r="Z6703">
        <v>0.39863574154770592</v>
      </c>
      <c r="AA6703">
        <v>62.19742947406813</v>
      </c>
      <c r="AB6703">
        <v>7.7498778506133812</v>
      </c>
      <c r="AC6703">
        <v>0.97805854213860843</v>
      </c>
      <c r="AD6703">
        <v>0</v>
      </c>
      <c r="AE6703">
        <v>134.95667025909074</v>
      </c>
    </row>
    <row r="6704" spans="1:31" x14ac:dyDescent="0.25">
      <c r="A6704">
        <v>1885190</v>
      </c>
      <c r="B6704">
        <v>1</v>
      </c>
      <c r="C6704" t="s">
        <v>81</v>
      </c>
      <c r="D6704" t="s">
        <v>123</v>
      </c>
      <c r="E6704" t="s">
        <v>146</v>
      </c>
      <c r="F6704" t="s">
        <v>18932</v>
      </c>
      <c r="G6704" t="s">
        <v>148</v>
      </c>
      <c r="H6704" t="s">
        <v>143</v>
      </c>
      <c r="I6704" t="s">
        <v>135</v>
      </c>
      <c r="J6704" t="s">
        <v>136</v>
      </c>
      <c r="K6704" t="s">
        <v>137</v>
      </c>
      <c r="L6704" t="s">
        <v>18980</v>
      </c>
      <c r="M6704" t="s">
        <v>18981</v>
      </c>
      <c r="N6704">
        <v>4.0863888880000001</v>
      </c>
      <c r="O6704">
        <v>0</v>
      </c>
      <c r="P6704">
        <v>116</v>
      </c>
      <c r="Q6704">
        <v>0</v>
      </c>
      <c r="R6704">
        <v>0</v>
      </c>
      <c r="S6704">
        <v>0</v>
      </c>
      <c r="T6704">
        <v>0</v>
      </c>
      <c r="U6704">
        <v>0</v>
      </c>
      <c r="V6704">
        <v>0</v>
      </c>
      <c r="W6704">
        <v>0</v>
      </c>
      <c r="X6704">
        <v>92.334753601400024</v>
      </c>
      <c r="Y6704">
        <v>0</v>
      </c>
      <c r="Z6704">
        <v>0</v>
      </c>
      <c r="AA6704">
        <v>0</v>
      </c>
      <c r="AB6704">
        <v>0</v>
      </c>
      <c r="AC6704">
        <v>0</v>
      </c>
      <c r="AD6704">
        <v>0</v>
      </c>
      <c r="AE6704">
        <v>92.334753601400024</v>
      </c>
    </row>
    <row r="6705" spans="1:31" x14ac:dyDescent="0.25">
      <c r="A6705">
        <v>1885674</v>
      </c>
      <c r="B6705">
        <v>1</v>
      </c>
      <c r="C6705" t="s">
        <v>81</v>
      </c>
      <c r="D6705" t="s">
        <v>121</v>
      </c>
      <c r="E6705" t="s">
        <v>146</v>
      </c>
      <c r="F6705" t="s">
        <v>18982</v>
      </c>
      <c r="G6705" t="s">
        <v>148</v>
      </c>
      <c r="H6705" t="s">
        <v>143</v>
      </c>
      <c r="I6705" t="s">
        <v>135</v>
      </c>
      <c r="J6705" t="s">
        <v>136</v>
      </c>
      <c r="K6705" t="s">
        <v>137</v>
      </c>
      <c r="L6705" t="s">
        <v>18983</v>
      </c>
      <c r="M6705" t="s">
        <v>18984</v>
      </c>
      <c r="N6705">
        <v>3.074166666</v>
      </c>
      <c r="O6705">
        <v>0</v>
      </c>
      <c r="P6705">
        <v>8</v>
      </c>
      <c r="Q6705">
        <v>0</v>
      </c>
      <c r="R6705">
        <v>18</v>
      </c>
      <c r="S6705">
        <v>0</v>
      </c>
      <c r="T6705">
        <v>0</v>
      </c>
      <c r="U6705">
        <v>0</v>
      </c>
      <c r="V6705">
        <v>0</v>
      </c>
      <c r="W6705">
        <v>0</v>
      </c>
      <c r="X6705">
        <v>8.3072934927671778</v>
      </c>
      <c r="Y6705">
        <v>0</v>
      </c>
      <c r="Z6705">
        <v>28.626104926015387</v>
      </c>
      <c r="AA6705">
        <v>0</v>
      </c>
      <c r="AB6705">
        <v>0</v>
      </c>
      <c r="AC6705">
        <v>0</v>
      </c>
      <c r="AD6705">
        <v>0</v>
      </c>
      <c r="AE6705">
        <v>36.933398418782566</v>
      </c>
    </row>
    <row r="6706" spans="1:31" x14ac:dyDescent="0.25">
      <c r="A6706">
        <v>1885133</v>
      </c>
      <c r="B6706">
        <v>1</v>
      </c>
      <c r="C6706" t="s">
        <v>81</v>
      </c>
      <c r="D6706" t="s">
        <v>117</v>
      </c>
      <c r="E6706" t="s">
        <v>140</v>
      </c>
      <c r="F6706" t="s">
        <v>18985</v>
      </c>
      <c r="G6706" t="s">
        <v>163</v>
      </c>
      <c r="H6706" t="s">
        <v>143</v>
      </c>
      <c r="I6706" t="s">
        <v>135</v>
      </c>
      <c r="J6706" t="s">
        <v>136</v>
      </c>
      <c r="K6706" t="s">
        <v>137</v>
      </c>
      <c r="L6706" t="s">
        <v>18986</v>
      </c>
      <c r="M6706" t="s">
        <v>18987</v>
      </c>
      <c r="N6706">
        <v>3.19</v>
      </c>
      <c r="O6706">
        <v>0</v>
      </c>
      <c r="P6706">
        <v>1</v>
      </c>
      <c r="Q6706">
        <v>0</v>
      </c>
      <c r="R6706">
        <v>0</v>
      </c>
      <c r="S6706">
        <v>0</v>
      </c>
      <c r="T6706">
        <v>0</v>
      </c>
      <c r="U6706">
        <v>0</v>
      </c>
      <c r="V6706">
        <v>0</v>
      </c>
      <c r="W6706">
        <v>0</v>
      </c>
      <c r="X6706">
        <v>0.80639415209821341</v>
      </c>
      <c r="Y6706">
        <v>0</v>
      </c>
      <c r="Z6706">
        <v>0</v>
      </c>
      <c r="AA6706">
        <v>0</v>
      </c>
      <c r="AB6706">
        <v>0</v>
      </c>
      <c r="AC6706">
        <v>0</v>
      </c>
      <c r="AD6706">
        <v>0</v>
      </c>
      <c r="AE6706">
        <v>0.80639415209821341</v>
      </c>
    </row>
    <row r="6707" spans="1:31" x14ac:dyDescent="0.25">
      <c r="A6707">
        <v>1885754</v>
      </c>
      <c r="B6707">
        <v>1</v>
      </c>
      <c r="C6707" t="s">
        <v>80</v>
      </c>
      <c r="D6707" t="s">
        <v>94</v>
      </c>
      <c r="E6707" t="s">
        <v>210</v>
      </c>
      <c r="F6707" t="s">
        <v>12629</v>
      </c>
      <c r="G6707" t="s">
        <v>560</v>
      </c>
      <c r="H6707" t="s">
        <v>134</v>
      </c>
      <c r="I6707" t="s">
        <v>135</v>
      </c>
      <c r="J6707" t="s">
        <v>136</v>
      </c>
      <c r="K6707" t="s">
        <v>137</v>
      </c>
      <c r="L6707" t="s">
        <v>18988</v>
      </c>
      <c r="M6707" t="s">
        <v>18989</v>
      </c>
      <c r="N6707">
        <v>0.31222222199999999</v>
      </c>
      <c r="O6707">
        <v>0</v>
      </c>
      <c r="P6707">
        <v>363</v>
      </c>
      <c r="Q6707">
        <v>1</v>
      </c>
      <c r="R6707">
        <v>30</v>
      </c>
      <c r="S6707">
        <v>2</v>
      </c>
      <c r="T6707">
        <v>52</v>
      </c>
      <c r="U6707">
        <v>1</v>
      </c>
      <c r="V6707">
        <v>0</v>
      </c>
      <c r="W6707">
        <v>0</v>
      </c>
      <c r="X6707">
        <v>24.615823450841898</v>
      </c>
      <c r="Y6707">
        <v>8.2051783997797792E-2</v>
      </c>
      <c r="Z6707">
        <v>9.9742052524556275</v>
      </c>
      <c r="AA6707">
        <v>1.4621326718404701</v>
      </c>
      <c r="AB6707">
        <v>8.0897195326143461</v>
      </c>
      <c r="AC6707">
        <v>5.2227572207877166</v>
      </c>
      <c r="AD6707">
        <v>0</v>
      </c>
      <c r="AE6707">
        <v>49.446689912537863</v>
      </c>
    </row>
    <row r="6708" spans="1:31" x14ac:dyDescent="0.25">
      <c r="A6708">
        <v>1885591</v>
      </c>
      <c r="B6708">
        <v>1</v>
      </c>
      <c r="C6708" t="s">
        <v>81</v>
      </c>
      <c r="D6708" t="s">
        <v>115</v>
      </c>
      <c r="E6708" t="s">
        <v>140</v>
      </c>
      <c r="F6708" t="s">
        <v>18990</v>
      </c>
      <c r="G6708" t="s">
        <v>163</v>
      </c>
      <c r="H6708" t="s">
        <v>143</v>
      </c>
      <c r="I6708" t="s">
        <v>135</v>
      </c>
      <c r="J6708" t="s">
        <v>136</v>
      </c>
      <c r="K6708" t="s">
        <v>137</v>
      </c>
      <c r="L6708" t="s">
        <v>18991</v>
      </c>
      <c r="M6708" t="s">
        <v>18992</v>
      </c>
      <c r="N6708">
        <v>1.946666666</v>
      </c>
      <c r="O6708">
        <v>0</v>
      </c>
      <c r="P6708">
        <v>1</v>
      </c>
      <c r="Q6708">
        <v>0</v>
      </c>
      <c r="R6708">
        <v>0</v>
      </c>
      <c r="S6708">
        <v>0</v>
      </c>
      <c r="T6708">
        <v>0</v>
      </c>
      <c r="U6708">
        <v>0</v>
      </c>
      <c r="V6708">
        <v>0</v>
      </c>
      <c r="W6708">
        <v>0</v>
      </c>
      <c r="X6708">
        <v>0.28071600912716776</v>
      </c>
      <c r="Y6708">
        <v>0</v>
      </c>
      <c r="Z6708">
        <v>0</v>
      </c>
      <c r="AA6708">
        <v>0</v>
      </c>
      <c r="AB6708">
        <v>0</v>
      </c>
      <c r="AC6708">
        <v>0</v>
      </c>
      <c r="AD6708">
        <v>0</v>
      </c>
      <c r="AE6708">
        <v>0.28071600912716776</v>
      </c>
    </row>
    <row r="6709" spans="1:31" x14ac:dyDescent="0.25">
      <c r="A6709">
        <v>1885585</v>
      </c>
      <c r="B6709">
        <v>1</v>
      </c>
      <c r="C6709" t="s">
        <v>81</v>
      </c>
      <c r="D6709" t="s">
        <v>112</v>
      </c>
      <c r="E6709" t="s">
        <v>140</v>
      </c>
      <c r="F6709" t="s">
        <v>18993</v>
      </c>
      <c r="G6709" t="s">
        <v>163</v>
      </c>
      <c r="H6709" t="s">
        <v>143</v>
      </c>
      <c r="I6709" t="s">
        <v>135</v>
      </c>
      <c r="J6709" t="s">
        <v>136</v>
      </c>
      <c r="K6709" t="s">
        <v>137</v>
      </c>
      <c r="L6709" t="s">
        <v>18994</v>
      </c>
      <c r="M6709" t="s">
        <v>18995</v>
      </c>
      <c r="N6709">
        <v>4.1691666659999997</v>
      </c>
      <c r="O6709">
        <v>0</v>
      </c>
      <c r="P6709">
        <v>0</v>
      </c>
      <c r="Q6709">
        <v>0</v>
      </c>
      <c r="R6709">
        <v>0</v>
      </c>
      <c r="S6709">
        <v>0</v>
      </c>
      <c r="T6709">
        <v>1</v>
      </c>
      <c r="U6709">
        <v>0</v>
      </c>
      <c r="V6709">
        <v>0</v>
      </c>
      <c r="W6709">
        <v>0</v>
      </c>
      <c r="X6709">
        <v>0</v>
      </c>
      <c r="Y6709">
        <v>0</v>
      </c>
      <c r="Z6709">
        <v>0</v>
      </c>
      <c r="AA6709">
        <v>0</v>
      </c>
      <c r="AB6709">
        <v>0.19330443758207669</v>
      </c>
      <c r="AC6709">
        <v>0</v>
      </c>
      <c r="AD6709">
        <v>0</v>
      </c>
      <c r="AE6709">
        <v>0.19330443758207669</v>
      </c>
    </row>
    <row r="6710" spans="1:31" x14ac:dyDescent="0.25">
      <c r="A6710">
        <v>1885654</v>
      </c>
      <c r="B6710">
        <v>1</v>
      </c>
      <c r="C6710" t="s">
        <v>80</v>
      </c>
      <c r="D6710" t="s">
        <v>97</v>
      </c>
      <c r="E6710" t="s">
        <v>146</v>
      </c>
      <c r="F6710" t="s">
        <v>18996</v>
      </c>
      <c r="G6710" t="s">
        <v>148</v>
      </c>
      <c r="H6710" t="s">
        <v>143</v>
      </c>
      <c r="I6710" t="s">
        <v>135</v>
      </c>
      <c r="J6710" t="s">
        <v>136</v>
      </c>
      <c r="K6710" t="s">
        <v>137</v>
      </c>
      <c r="L6710" t="s">
        <v>18997</v>
      </c>
      <c r="M6710" t="s">
        <v>18998</v>
      </c>
      <c r="N6710">
        <v>0.72472222200000003</v>
      </c>
      <c r="O6710">
        <v>0</v>
      </c>
      <c r="P6710">
        <v>17</v>
      </c>
      <c r="Q6710">
        <v>0</v>
      </c>
      <c r="R6710">
        <v>0</v>
      </c>
      <c r="S6710">
        <v>0</v>
      </c>
      <c r="T6710">
        <v>1</v>
      </c>
      <c r="U6710">
        <v>0</v>
      </c>
      <c r="V6710">
        <v>0</v>
      </c>
      <c r="W6710">
        <v>0</v>
      </c>
      <c r="X6710">
        <v>11.661677472798134</v>
      </c>
      <c r="Y6710">
        <v>0</v>
      </c>
      <c r="Z6710">
        <v>0</v>
      </c>
      <c r="AA6710">
        <v>0</v>
      </c>
      <c r="AB6710">
        <v>0.13043501330934498</v>
      </c>
      <c r="AC6710">
        <v>0</v>
      </c>
      <c r="AD6710">
        <v>0</v>
      </c>
      <c r="AE6710">
        <v>11.792112486107479</v>
      </c>
    </row>
    <row r="6711" spans="1:31" x14ac:dyDescent="0.25">
      <c r="A6711">
        <v>1885299</v>
      </c>
      <c r="B6711">
        <v>1</v>
      </c>
      <c r="C6711" t="s">
        <v>80</v>
      </c>
      <c r="D6711" t="s">
        <v>93</v>
      </c>
      <c r="E6711" t="s">
        <v>210</v>
      </c>
      <c r="F6711" t="s">
        <v>18999</v>
      </c>
      <c r="G6711" t="s">
        <v>133</v>
      </c>
      <c r="H6711" t="s">
        <v>134</v>
      </c>
      <c r="I6711" t="s">
        <v>135</v>
      </c>
      <c r="J6711" t="s">
        <v>136</v>
      </c>
      <c r="K6711" t="s">
        <v>137</v>
      </c>
      <c r="L6711" t="s">
        <v>19000</v>
      </c>
      <c r="M6711" t="s">
        <v>19001</v>
      </c>
      <c r="N6711">
        <v>2.849722222</v>
      </c>
      <c r="O6711">
        <v>0</v>
      </c>
      <c r="P6711">
        <v>310</v>
      </c>
      <c r="Q6711">
        <v>16</v>
      </c>
      <c r="R6711">
        <v>160</v>
      </c>
      <c r="S6711">
        <v>2</v>
      </c>
      <c r="T6711">
        <v>93</v>
      </c>
      <c r="U6711">
        <v>0</v>
      </c>
      <c r="V6711">
        <v>0</v>
      </c>
      <c r="W6711">
        <v>0</v>
      </c>
      <c r="X6711">
        <v>190.30385776521547</v>
      </c>
      <c r="Y6711">
        <v>1103.0503507185299</v>
      </c>
      <c r="Z6711">
        <v>806.6894639028568</v>
      </c>
      <c r="AA6711">
        <v>9.2887986060018015</v>
      </c>
      <c r="AB6711">
        <v>376.01218688585908</v>
      </c>
      <c r="AC6711">
        <v>0</v>
      </c>
      <c r="AD6711">
        <v>0</v>
      </c>
      <c r="AE6711">
        <v>2485.3446578784633</v>
      </c>
    </row>
    <row r="6712" spans="1:31" x14ac:dyDescent="0.25">
      <c r="A6712">
        <v>1884967</v>
      </c>
      <c r="B6712">
        <v>1</v>
      </c>
      <c r="C6712" t="s">
        <v>81</v>
      </c>
      <c r="D6712" t="s">
        <v>122</v>
      </c>
      <c r="E6712" t="s">
        <v>210</v>
      </c>
      <c r="F6712" t="s">
        <v>3667</v>
      </c>
      <c r="G6712" t="s">
        <v>133</v>
      </c>
      <c r="H6712" t="s">
        <v>134</v>
      </c>
      <c r="I6712" t="s">
        <v>135</v>
      </c>
      <c r="J6712" t="s">
        <v>136</v>
      </c>
      <c r="K6712" t="s">
        <v>137</v>
      </c>
      <c r="L6712" t="s">
        <v>19002</v>
      </c>
      <c r="M6712" t="s">
        <v>19003</v>
      </c>
      <c r="N6712">
        <v>1.4913888879999999</v>
      </c>
      <c r="O6712">
        <v>5</v>
      </c>
      <c r="P6712">
        <v>3626</v>
      </c>
      <c r="Q6712">
        <v>61</v>
      </c>
      <c r="R6712">
        <v>113</v>
      </c>
      <c r="S6712">
        <v>40</v>
      </c>
      <c r="T6712">
        <v>316</v>
      </c>
      <c r="U6712">
        <v>3</v>
      </c>
      <c r="V6712">
        <v>1</v>
      </c>
      <c r="W6712">
        <v>2.0894768587961061</v>
      </c>
      <c r="X6712">
        <v>542.56858479955417</v>
      </c>
      <c r="Y6712">
        <v>294.25795600762251</v>
      </c>
      <c r="Z6712">
        <v>108.26802074032152</v>
      </c>
      <c r="AA6712">
        <v>152.98617181953296</v>
      </c>
      <c r="AB6712">
        <v>116.47648283923489</v>
      </c>
      <c r="AC6712">
        <v>78.685669509036401</v>
      </c>
      <c r="AD6712">
        <v>0.15144475516955558</v>
      </c>
      <c r="AE6712">
        <v>1295.4838073292681</v>
      </c>
    </row>
    <row r="6713" spans="1:31" x14ac:dyDescent="0.25">
      <c r="A6713">
        <v>1885004</v>
      </c>
      <c r="B6713">
        <v>1</v>
      </c>
      <c r="C6713" t="s">
        <v>80</v>
      </c>
      <c r="D6713" t="s">
        <v>105</v>
      </c>
      <c r="E6713" t="s">
        <v>158</v>
      </c>
      <c r="F6713" t="s">
        <v>19004</v>
      </c>
      <c r="G6713" t="s">
        <v>133</v>
      </c>
      <c r="H6713" t="s">
        <v>134</v>
      </c>
      <c r="I6713" t="s">
        <v>135</v>
      </c>
      <c r="J6713" t="s">
        <v>136</v>
      </c>
      <c r="K6713" t="s">
        <v>137</v>
      </c>
      <c r="L6713" t="s">
        <v>19005</v>
      </c>
      <c r="M6713" t="s">
        <v>19006</v>
      </c>
      <c r="N6713">
        <v>1.0236111109999999</v>
      </c>
      <c r="O6713">
        <v>0</v>
      </c>
      <c r="P6713">
        <v>291</v>
      </c>
      <c r="Q6713">
        <v>0</v>
      </c>
      <c r="R6713">
        <v>3</v>
      </c>
      <c r="S6713">
        <v>0</v>
      </c>
      <c r="T6713">
        <v>15</v>
      </c>
      <c r="U6713">
        <v>0</v>
      </c>
      <c r="V6713">
        <v>0</v>
      </c>
      <c r="W6713">
        <v>0</v>
      </c>
      <c r="X6713">
        <v>40.265893306757711</v>
      </c>
      <c r="Y6713">
        <v>0</v>
      </c>
      <c r="Z6713">
        <v>0.57318053439076677</v>
      </c>
      <c r="AA6713">
        <v>0</v>
      </c>
      <c r="AB6713">
        <v>7.5157575998588007</v>
      </c>
      <c r="AC6713">
        <v>0</v>
      </c>
      <c r="AD6713">
        <v>0</v>
      </c>
      <c r="AE6713">
        <v>48.354831441007278</v>
      </c>
    </row>
    <row r="6714" spans="1:31" x14ac:dyDescent="0.25">
      <c r="A6714">
        <v>1885153</v>
      </c>
      <c r="B6714">
        <v>1</v>
      </c>
      <c r="C6714" t="s">
        <v>80</v>
      </c>
      <c r="D6714" t="s">
        <v>96</v>
      </c>
      <c r="E6714" t="s">
        <v>140</v>
      </c>
      <c r="F6714" t="s">
        <v>19007</v>
      </c>
      <c r="G6714" t="s">
        <v>163</v>
      </c>
      <c r="H6714" t="s">
        <v>143</v>
      </c>
      <c r="I6714" t="s">
        <v>135</v>
      </c>
      <c r="J6714" t="s">
        <v>136</v>
      </c>
      <c r="K6714" t="s">
        <v>137</v>
      </c>
      <c r="L6714" t="s">
        <v>19008</v>
      </c>
      <c r="M6714" t="s">
        <v>19009</v>
      </c>
      <c r="N6714">
        <v>3.8941666659999998</v>
      </c>
      <c r="O6714">
        <v>0</v>
      </c>
      <c r="P6714">
        <v>0</v>
      </c>
      <c r="Q6714">
        <v>0</v>
      </c>
      <c r="R6714">
        <v>0</v>
      </c>
      <c r="S6714">
        <v>0</v>
      </c>
      <c r="T6714">
        <v>1</v>
      </c>
      <c r="U6714">
        <v>0</v>
      </c>
      <c r="V6714">
        <v>0</v>
      </c>
      <c r="W6714">
        <v>0</v>
      </c>
      <c r="X6714">
        <v>0</v>
      </c>
      <c r="Y6714">
        <v>0</v>
      </c>
      <c r="Z6714">
        <v>0</v>
      </c>
      <c r="AA6714">
        <v>0</v>
      </c>
      <c r="AB6714">
        <v>6.1990991644641676E-2</v>
      </c>
      <c r="AC6714">
        <v>0</v>
      </c>
      <c r="AD6714">
        <v>0</v>
      </c>
      <c r="AE6714">
        <v>6.1990991644641676E-2</v>
      </c>
    </row>
    <row r="6715" spans="1:31" x14ac:dyDescent="0.25">
      <c r="A6715">
        <v>1885794</v>
      </c>
      <c r="B6715">
        <v>1</v>
      </c>
      <c r="C6715" t="s">
        <v>80</v>
      </c>
      <c r="D6715" t="s">
        <v>93</v>
      </c>
      <c r="E6715" t="s">
        <v>146</v>
      </c>
      <c r="F6715" t="s">
        <v>19010</v>
      </c>
      <c r="G6715" t="s">
        <v>148</v>
      </c>
      <c r="H6715" t="s">
        <v>143</v>
      </c>
      <c r="I6715" t="s">
        <v>135</v>
      </c>
      <c r="J6715" t="s">
        <v>136</v>
      </c>
      <c r="K6715" t="s">
        <v>137</v>
      </c>
      <c r="L6715" t="s">
        <v>19011</v>
      </c>
      <c r="M6715" t="s">
        <v>19012</v>
      </c>
      <c r="N6715">
        <v>1.970277777</v>
      </c>
      <c r="O6715">
        <v>0</v>
      </c>
      <c r="P6715">
        <v>1</v>
      </c>
      <c r="Q6715">
        <v>0</v>
      </c>
      <c r="R6715">
        <v>2</v>
      </c>
      <c r="S6715">
        <v>0</v>
      </c>
      <c r="T6715">
        <v>1</v>
      </c>
      <c r="U6715">
        <v>0</v>
      </c>
      <c r="V6715">
        <v>0</v>
      </c>
      <c r="W6715">
        <v>0</v>
      </c>
      <c r="X6715">
        <v>0.62360726757877771</v>
      </c>
      <c r="Y6715">
        <v>0</v>
      </c>
      <c r="Z6715">
        <v>32.50363566381634</v>
      </c>
      <c r="AA6715">
        <v>0</v>
      </c>
      <c r="AB6715">
        <v>5.7167764593303669</v>
      </c>
      <c r="AC6715">
        <v>0</v>
      </c>
      <c r="AD6715">
        <v>0</v>
      </c>
      <c r="AE6715">
        <v>38.844019390725485</v>
      </c>
    </row>
    <row r="6716" spans="1:31" x14ac:dyDescent="0.25">
      <c r="A6716">
        <v>1885814</v>
      </c>
      <c r="B6716">
        <v>1</v>
      </c>
      <c r="C6716" t="s">
        <v>80</v>
      </c>
      <c r="D6716" t="s">
        <v>95</v>
      </c>
      <c r="E6716" t="s">
        <v>210</v>
      </c>
      <c r="F6716" t="s">
        <v>14603</v>
      </c>
      <c r="G6716" t="s">
        <v>560</v>
      </c>
      <c r="H6716" t="s">
        <v>134</v>
      </c>
      <c r="I6716" t="s">
        <v>135</v>
      </c>
      <c r="J6716" t="s">
        <v>136</v>
      </c>
      <c r="K6716" t="s">
        <v>137</v>
      </c>
      <c r="L6716" t="s">
        <v>19013</v>
      </c>
      <c r="M6716" t="s">
        <v>19014</v>
      </c>
      <c r="N6716">
        <v>0.47305555500000002</v>
      </c>
      <c r="O6716">
        <v>0</v>
      </c>
      <c r="P6716">
        <v>1857</v>
      </c>
      <c r="Q6716">
        <v>0</v>
      </c>
      <c r="R6716">
        <v>1</v>
      </c>
      <c r="S6716">
        <v>1</v>
      </c>
      <c r="T6716">
        <v>145</v>
      </c>
      <c r="U6716">
        <v>0</v>
      </c>
      <c r="V6716">
        <v>2</v>
      </c>
      <c r="W6716">
        <v>0</v>
      </c>
      <c r="X6716">
        <v>258.32830059755537</v>
      </c>
      <c r="Y6716">
        <v>0</v>
      </c>
      <c r="Z6716">
        <v>1.1735758724693137</v>
      </c>
      <c r="AA6716">
        <v>0.30092535783600471</v>
      </c>
      <c r="AB6716">
        <v>55.868735149980665</v>
      </c>
      <c r="AC6716">
        <v>0</v>
      </c>
      <c r="AD6716">
        <v>2.8263431854804328</v>
      </c>
      <c r="AE6716">
        <v>318.49788016332178</v>
      </c>
    </row>
    <row r="6717" spans="1:31" x14ac:dyDescent="0.25">
      <c r="A6717">
        <v>1885316</v>
      </c>
      <c r="B6717">
        <v>1</v>
      </c>
      <c r="C6717" t="s">
        <v>80</v>
      </c>
      <c r="D6717" t="s">
        <v>82</v>
      </c>
      <c r="E6717" t="s">
        <v>140</v>
      </c>
      <c r="F6717" t="s">
        <v>19015</v>
      </c>
      <c r="G6717" t="s">
        <v>163</v>
      </c>
      <c r="H6717" t="s">
        <v>143</v>
      </c>
      <c r="I6717" t="s">
        <v>135</v>
      </c>
      <c r="J6717" t="s">
        <v>136</v>
      </c>
      <c r="K6717" t="s">
        <v>137</v>
      </c>
      <c r="L6717" t="s">
        <v>19016</v>
      </c>
      <c r="M6717" t="s">
        <v>19017</v>
      </c>
      <c r="N6717">
        <v>0.76055555500000005</v>
      </c>
      <c r="O6717">
        <v>0</v>
      </c>
      <c r="P6717">
        <v>0</v>
      </c>
      <c r="Q6717">
        <v>0</v>
      </c>
      <c r="R6717">
        <v>0</v>
      </c>
      <c r="S6717">
        <v>0</v>
      </c>
      <c r="T6717">
        <v>1</v>
      </c>
      <c r="U6717">
        <v>0</v>
      </c>
      <c r="V6717">
        <v>0</v>
      </c>
      <c r="W6717">
        <v>0</v>
      </c>
      <c r="X6717">
        <v>0</v>
      </c>
      <c r="Y6717">
        <v>0</v>
      </c>
      <c r="Z6717">
        <v>0</v>
      </c>
      <c r="AA6717">
        <v>0</v>
      </c>
      <c r="AB6717">
        <v>2.5740249031909395</v>
      </c>
      <c r="AC6717">
        <v>0</v>
      </c>
      <c r="AD6717">
        <v>0</v>
      </c>
      <c r="AE6717">
        <v>2.5740249031909395</v>
      </c>
    </row>
    <row r="6718" spans="1:31" x14ac:dyDescent="0.25">
      <c r="A6718">
        <v>1885173</v>
      </c>
      <c r="B6718">
        <v>1</v>
      </c>
      <c r="C6718" t="s">
        <v>80</v>
      </c>
      <c r="D6718" t="s">
        <v>93</v>
      </c>
      <c r="E6718" t="s">
        <v>146</v>
      </c>
      <c r="F6718" t="s">
        <v>19018</v>
      </c>
      <c r="G6718" t="s">
        <v>148</v>
      </c>
      <c r="H6718" t="s">
        <v>143</v>
      </c>
      <c r="I6718" t="s">
        <v>135</v>
      </c>
      <c r="J6718" t="s">
        <v>136</v>
      </c>
      <c r="K6718" t="s">
        <v>137</v>
      </c>
      <c r="L6718" t="s">
        <v>19019</v>
      </c>
      <c r="M6718" t="s">
        <v>18989</v>
      </c>
      <c r="N6718">
        <v>10.374166666000001</v>
      </c>
      <c r="O6718">
        <v>0</v>
      </c>
      <c r="P6718">
        <v>0</v>
      </c>
      <c r="Q6718">
        <v>0</v>
      </c>
      <c r="R6718">
        <v>3</v>
      </c>
      <c r="S6718">
        <v>0</v>
      </c>
      <c r="T6718">
        <v>0</v>
      </c>
      <c r="U6718">
        <v>0</v>
      </c>
      <c r="V6718">
        <v>0</v>
      </c>
      <c r="W6718">
        <v>0</v>
      </c>
      <c r="X6718">
        <v>0</v>
      </c>
      <c r="Y6718">
        <v>0</v>
      </c>
      <c r="Z6718">
        <v>71.336754872297988</v>
      </c>
      <c r="AA6718">
        <v>0</v>
      </c>
      <c r="AB6718">
        <v>0</v>
      </c>
      <c r="AC6718">
        <v>0</v>
      </c>
      <c r="AD6718">
        <v>0</v>
      </c>
      <c r="AE6718">
        <v>71.336754872297988</v>
      </c>
    </row>
    <row r="6719" spans="1:31" x14ac:dyDescent="0.25">
      <c r="A6719">
        <v>1885030</v>
      </c>
      <c r="B6719">
        <v>1</v>
      </c>
      <c r="C6719" t="s">
        <v>80</v>
      </c>
      <c r="D6719" t="s">
        <v>104</v>
      </c>
      <c r="E6719" t="s">
        <v>131</v>
      </c>
      <c r="F6719" t="s">
        <v>19020</v>
      </c>
      <c r="G6719" t="s">
        <v>133</v>
      </c>
      <c r="H6719" t="s">
        <v>134</v>
      </c>
      <c r="I6719" t="s">
        <v>135</v>
      </c>
      <c r="J6719" t="s">
        <v>136</v>
      </c>
      <c r="K6719" t="s">
        <v>137</v>
      </c>
      <c r="L6719" t="s">
        <v>19021</v>
      </c>
      <c r="M6719" t="s">
        <v>18736</v>
      </c>
      <c r="N6719">
        <v>1.6711111110000001</v>
      </c>
      <c r="O6719">
        <v>0</v>
      </c>
      <c r="P6719">
        <v>336</v>
      </c>
      <c r="Q6719">
        <v>1</v>
      </c>
      <c r="R6719">
        <v>1</v>
      </c>
      <c r="S6719">
        <v>6</v>
      </c>
      <c r="T6719">
        <v>30</v>
      </c>
      <c r="U6719">
        <v>2</v>
      </c>
      <c r="V6719">
        <v>0</v>
      </c>
      <c r="W6719">
        <v>0</v>
      </c>
      <c r="X6719">
        <v>94.362469255085884</v>
      </c>
      <c r="Y6719">
        <v>107.14619843691511</v>
      </c>
      <c r="Z6719">
        <v>0.23083475108863169</v>
      </c>
      <c r="AA6719">
        <v>109.6138453346888</v>
      </c>
      <c r="AB6719">
        <v>12.266046497157973</v>
      </c>
      <c r="AC6719">
        <v>124.73089039907967</v>
      </c>
      <c r="AD6719">
        <v>0</v>
      </c>
      <c r="AE6719">
        <v>448.35028467401605</v>
      </c>
    </row>
    <row r="6720" spans="1:31" x14ac:dyDescent="0.25">
      <c r="A6720">
        <v>1885193</v>
      </c>
      <c r="B6720">
        <v>1</v>
      </c>
      <c r="C6720" t="s">
        <v>80</v>
      </c>
      <c r="D6720" t="s">
        <v>108</v>
      </c>
      <c r="E6720" t="s">
        <v>210</v>
      </c>
      <c r="F6720" t="s">
        <v>10255</v>
      </c>
      <c r="G6720" t="s">
        <v>347</v>
      </c>
      <c r="H6720" t="s">
        <v>134</v>
      </c>
      <c r="I6720" t="s">
        <v>135</v>
      </c>
      <c r="J6720" t="s">
        <v>3</v>
      </c>
      <c r="K6720" t="s">
        <v>137</v>
      </c>
      <c r="L6720" t="s">
        <v>19022</v>
      </c>
      <c r="M6720" t="s">
        <v>19023</v>
      </c>
      <c r="N6720">
        <v>0.13555555499999999</v>
      </c>
      <c r="O6720">
        <v>0</v>
      </c>
      <c r="P6720">
        <v>2204</v>
      </c>
      <c r="Q6720">
        <v>0</v>
      </c>
      <c r="R6720">
        <v>111</v>
      </c>
      <c r="S6720">
        <v>1</v>
      </c>
      <c r="T6720">
        <v>809</v>
      </c>
      <c r="U6720">
        <v>1</v>
      </c>
      <c r="V6720">
        <v>2</v>
      </c>
      <c r="W6720">
        <v>0</v>
      </c>
      <c r="X6720">
        <v>56.581142187483628</v>
      </c>
      <c r="Y6720">
        <v>0</v>
      </c>
      <c r="Z6720">
        <v>24.81874845258314</v>
      </c>
      <c r="AA6720">
        <v>6.0309951145537344</v>
      </c>
      <c r="AB6720">
        <v>69.7383699307168</v>
      </c>
      <c r="AC6720">
        <v>14.88781905272899</v>
      </c>
      <c r="AD6720">
        <v>0.78019780163322672</v>
      </c>
      <c r="AE6720">
        <v>172.83727253969951</v>
      </c>
    </row>
    <row r="6721" spans="1:31" x14ac:dyDescent="0.25">
      <c r="A6721">
        <v>1885820</v>
      </c>
      <c r="B6721">
        <v>1</v>
      </c>
      <c r="C6721" t="s">
        <v>80</v>
      </c>
      <c r="D6721" t="s">
        <v>83</v>
      </c>
      <c r="E6721" t="s">
        <v>140</v>
      </c>
      <c r="F6721" t="s">
        <v>19024</v>
      </c>
      <c r="G6721" t="s">
        <v>200</v>
      </c>
      <c r="H6721" t="s">
        <v>143</v>
      </c>
      <c r="I6721" t="s">
        <v>135</v>
      </c>
      <c r="J6721" t="s">
        <v>136</v>
      </c>
      <c r="K6721" t="s">
        <v>137</v>
      </c>
      <c r="L6721" t="s">
        <v>19025</v>
      </c>
      <c r="M6721" t="s">
        <v>19026</v>
      </c>
      <c r="N6721">
        <v>3.1519444440000002</v>
      </c>
      <c r="O6721">
        <v>0</v>
      </c>
      <c r="P6721">
        <v>1</v>
      </c>
      <c r="Q6721">
        <v>0</v>
      </c>
      <c r="R6721">
        <v>0</v>
      </c>
      <c r="S6721">
        <v>0</v>
      </c>
      <c r="T6721">
        <v>0</v>
      </c>
      <c r="U6721">
        <v>0</v>
      </c>
      <c r="V6721">
        <v>0</v>
      </c>
      <c r="W6721">
        <v>0</v>
      </c>
      <c r="X6721">
        <v>1.7605285712234136</v>
      </c>
      <c r="Y6721">
        <v>0</v>
      </c>
      <c r="Z6721">
        <v>0</v>
      </c>
      <c r="AA6721">
        <v>0</v>
      </c>
      <c r="AB6721">
        <v>0</v>
      </c>
      <c r="AC6721">
        <v>0</v>
      </c>
      <c r="AD6721">
        <v>0</v>
      </c>
      <c r="AE6721">
        <v>1.7605285712234136</v>
      </c>
    </row>
    <row r="6722" spans="1:31" x14ac:dyDescent="0.25">
      <c r="A6722">
        <v>1885571</v>
      </c>
      <c r="B6722">
        <v>1</v>
      </c>
      <c r="C6722" t="s">
        <v>80</v>
      </c>
      <c r="D6722" t="s">
        <v>89</v>
      </c>
      <c r="E6722" t="s">
        <v>140</v>
      </c>
      <c r="F6722" t="s">
        <v>19027</v>
      </c>
      <c r="G6722" t="s">
        <v>142</v>
      </c>
      <c r="H6722" t="s">
        <v>143</v>
      </c>
      <c r="I6722" t="s">
        <v>135</v>
      </c>
      <c r="J6722" t="s">
        <v>136</v>
      </c>
      <c r="K6722" t="s">
        <v>137</v>
      </c>
      <c r="L6722" t="s">
        <v>19028</v>
      </c>
      <c r="M6722" t="s">
        <v>19029</v>
      </c>
      <c r="N6722">
        <v>0.76500000000000001</v>
      </c>
      <c r="O6722">
        <v>0</v>
      </c>
      <c r="P6722">
        <v>0</v>
      </c>
      <c r="Q6722">
        <v>0</v>
      </c>
      <c r="R6722">
        <v>0</v>
      </c>
      <c r="S6722">
        <v>0</v>
      </c>
      <c r="T6722">
        <v>0</v>
      </c>
      <c r="U6722">
        <v>0</v>
      </c>
      <c r="V6722">
        <v>1</v>
      </c>
      <c r="W6722">
        <v>0</v>
      </c>
      <c r="X6722">
        <v>0</v>
      </c>
      <c r="Y6722">
        <v>0</v>
      </c>
      <c r="Z6722">
        <v>0</v>
      </c>
      <c r="AA6722">
        <v>0</v>
      </c>
      <c r="AB6722">
        <v>0</v>
      </c>
      <c r="AC6722">
        <v>0</v>
      </c>
      <c r="AD6722">
        <v>24.327079817915951</v>
      </c>
      <c r="AE6722">
        <v>24.327079817915951</v>
      </c>
    </row>
    <row r="6723" spans="1:31" x14ac:dyDescent="0.25">
      <c r="A6723">
        <v>1885628</v>
      </c>
      <c r="B6723">
        <v>1</v>
      </c>
      <c r="C6723" t="s">
        <v>81</v>
      </c>
      <c r="D6723" t="s">
        <v>126</v>
      </c>
      <c r="E6723" t="s">
        <v>146</v>
      </c>
      <c r="F6723" t="s">
        <v>18066</v>
      </c>
      <c r="G6723" t="s">
        <v>148</v>
      </c>
      <c r="H6723" t="s">
        <v>143</v>
      </c>
      <c r="I6723" t="s">
        <v>135</v>
      </c>
      <c r="J6723" t="s">
        <v>136</v>
      </c>
      <c r="K6723" t="s">
        <v>137</v>
      </c>
      <c r="L6723" t="s">
        <v>19030</v>
      </c>
      <c r="M6723" t="s">
        <v>19031</v>
      </c>
      <c r="N6723">
        <v>1.8066666659999999</v>
      </c>
      <c r="O6723">
        <v>0</v>
      </c>
      <c r="P6723">
        <v>16</v>
      </c>
      <c r="Q6723">
        <v>0</v>
      </c>
      <c r="R6723">
        <v>0</v>
      </c>
      <c r="S6723">
        <v>0</v>
      </c>
      <c r="T6723">
        <v>50</v>
      </c>
      <c r="U6723">
        <v>0</v>
      </c>
      <c r="V6723">
        <v>0</v>
      </c>
      <c r="W6723">
        <v>0</v>
      </c>
      <c r="X6723">
        <v>3.9503201100670298</v>
      </c>
      <c r="Y6723">
        <v>0</v>
      </c>
      <c r="Z6723">
        <v>0</v>
      </c>
      <c r="AA6723">
        <v>0</v>
      </c>
      <c r="AB6723">
        <v>19.107130609059752</v>
      </c>
      <c r="AC6723">
        <v>0</v>
      </c>
      <c r="AD6723">
        <v>0</v>
      </c>
      <c r="AE6723">
        <v>23.057450719126781</v>
      </c>
    </row>
    <row r="6724" spans="1:31" x14ac:dyDescent="0.25">
      <c r="A6724">
        <v>1885494</v>
      </c>
      <c r="B6724">
        <v>1</v>
      </c>
      <c r="C6724" t="s">
        <v>80</v>
      </c>
      <c r="D6724" t="s">
        <v>108</v>
      </c>
      <c r="E6724" t="s">
        <v>131</v>
      </c>
      <c r="F6724" t="s">
        <v>19032</v>
      </c>
      <c r="G6724" t="s">
        <v>133</v>
      </c>
      <c r="H6724" t="s">
        <v>134</v>
      </c>
      <c r="I6724" t="s">
        <v>135</v>
      </c>
      <c r="J6724" t="s">
        <v>136</v>
      </c>
      <c r="K6724" t="s">
        <v>137</v>
      </c>
      <c r="L6724" t="s">
        <v>19033</v>
      </c>
      <c r="M6724" t="s">
        <v>19034</v>
      </c>
      <c r="N6724">
        <v>0.268055555</v>
      </c>
      <c r="O6724">
        <v>0</v>
      </c>
      <c r="P6724">
        <v>1055</v>
      </c>
      <c r="Q6724">
        <v>3</v>
      </c>
      <c r="R6724">
        <v>415</v>
      </c>
      <c r="S6724">
        <v>8</v>
      </c>
      <c r="T6724">
        <v>206</v>
      </c>
      <c r="U6724">
        <v>1</v>
      </c>
      <c r="V6724">
        <v>0</v>
      </c>
      <c r="W6724">
        <v>0</v>
      </c>
      <c r="X6724">
        <v>69.346622953512309</v>
      </c>
      <c r="Y6724">
        <v>9.4773050219119526</v>
      </c>
      <c r="Z6724">
        <v>349.73475260454182</v>
      </c>
      <c r="AA6724">
        <v>15.681151580717399</v>
      </c>
      <c r="AB6724">
        <v>108.92346761992079</v>
      </c>
      <c r="AC6724">
        <v>19.475572039602259</v>
      </c>
      <c r="AD6724">
        <v>0</v>
      </c>
      <c r="AE6724">
        <v>572.63887182020665</v>
      </c>
    </row>
    <row r="6725" spans="1:31" x14ac:dyDescent="0.25">
      <c r="A6725">
        <v>1885162</v>
      </c>
      <c r="B6725">
        <v>1</v>
      </c>
      <c r="C6725" t="s">
        <v>80</v>
      </c>
      <c r="D6725" t="s">
        <v>99</v>
      </c>
      <c r="E6725" t="s">
        <v>140</v>
      </c>
      <c r="F6725" t="s">
        <v>19035</v>
      </c>
      <c r="G6725" t="s">
        <v>163</v>
      </c>
      <c r="H6725" t="s">
        <v>143</v>
      </c>
      <c r="I6725" t="s">
        <v>135</v>
      </c>
      <c r="J6725" t="s">
        <v>136</v>
      </c>
      <c r="K6725" t="s">
        <v>137</v>
      </c>
      <c r="L6725" t="s">
        <v>19036</v>
      </c>
      <c r="M6725" t="s">
        <v>19037</v>
      </c>
      <c r="N6725">
        <v>5.1105555550000004</v>
      </c>
      <c r="O6725">
        <v>0</v>
      </c>
      <c r="P6725">
        <v>0</v>
      </c>
      <c r="Q6725">
        <v>0</v>
      </c>
      <c r="R6725">
        <v>0</v>
      </c>
      <c r="S6725">
        <v>0</v>
      </c>
      <c r="T6725">
        <v>1</v>
      </c>
      <c r="U6725">
        <v>0</v>
      </c>
      <c r="V6725">
        <v>0</v>
      </c>
      <c r="W6725">
        <v>0</v>
      </c>
      <c r="X6725">
        <v>0</v>
      </c>
      <c r="Y6725">
        <v>0</v>
      </c>
      <c r="Z6725">
        <v>0</v>
      </c>
      <c r="AA6725">
        <v>0</v>
      </c>
      <c r="AB6725">
        <v>1.1536465815883556</v>
      </c>
      <c r="AC6725">
        <v>0</v>
      </c>
      <c r="AD6725">
        <v>0</v>
      </c>
      <c r="AE6725">
        <v>1.1536465815883556</v>
      </c>
    </row>
    <row r="6726" spans="1:31" x14ac:dyDescent="0.25">
      <c r="A6726">
        <v>1885116</v>
      </c>
      <c r="B6726">
        <v>1</v>
      </c>
      <c r="C6726" t="s">
        <v>81</v>
      </c>
      <c r="D6726" t="s">
        <v>118</v>
      </c>
      <c r="E6726" t="s">
        <v>131</v>
      </c>
      <c r="F6726" t="s">
        <v>13264</v>
      </c>
      <c r="G6726" t="s">
        <v>133</v>
      </c>
      <c r="H6726" t="s">
        <v>134</v>
      </c>
      <c r="I6726" t="s">
        <v>135</v>
      </c>
      <c r="J6726" t="s">
        <v>136</v>
      </c>
      <c r="K6726" t="s">
        <v>137</v>
      </c>
      <c r="L6726" t="s">
        <v>19038</v>
      </c>
      <c r="M6726" t="s">
        <v>19039</v>
      </c>
      <c r="N6726">
        <v>1.409444444</v>
      </c>
      <c r="O6726">
        <v>0</v>
      </c>
      <c r="P6726">
        <v>1</v>
      </c>
      <c r="Q6726">
        <v>39</v>
      </c>
      <c r="R6726">
        <v>69</v>
      </c>
      <c r="S6726">
        <v>9</v>
      </c>
      <c r="T6726">
        <v>7</v>
      </c>
      <c r="U6726">
        <v>0</v>
      </c>
      <c r="V6726">
        <v>0</v>
      </c>
      <c r="W6726">
        <v>0</v>
      </c>
      <c r="X6726">
        <v>0.19382957788040001</v>
      </c>
      <c r="Y6726">
        <v>646.90853542188972</v>
      </c>
      <c r="Z6726">
        <v>293.7259141798682</v>
      </c>
      <c r="AA6726">
        <v>47.674440281276027</v>
      </c>
      <c r="AB6726">
        <v>23.951672233873371</v>
      </c>
      <c r="AC6726">
        <v>0</v>
      </c>
      <c r="AD6726">
        <v>0</v>
      </c>
      <c r="AE6726">
        <v>1012.4543916947877</v>
      </c>
    </row>
    <row r="6727" spans="1:31" x14ac:dyDescent="0.25">
      <c r="A6727">
        <v>1885634</v>
      </c>
      <c r="B6727">
        <v>1</v>
      </c>
      <c r="C6727" t="s">
        <v>80</v>
      </c>
      <c r="D6727" t="s">
        <v>90</v>
      </c>
      <c r="E6727" t="s">
        <v>140</v>
      </c>
      <c r="F6727" t="s">
        <v>19040</v>
      </c>
      <c r="G6727" t="s">
        <v>163</v>
      </c>
      <c r="H6727" t="s">
        <v>143</v>
      </c>
      <c r="I6727" t="s">
        <v>135</v>
      </c>
      <c r="J6727" t="s">
        <v>136</v>
      </c>
      <c r="K6727" t="s">
        <v>137</v>
      </c>
      <c r="L6727" t="s">
        <v>19041</v>
      </c>
      <c r="M6727" t="s">
        <v>19042</v>
      </c>
      <c r="N6727">
        <v>2.278333333</v>
      </c>
      <c r="O6727">
        <v>0</v>
      </c>
      <c r="P6727">
        <v>4</v>
      </c>
      <c r="Q6727">
        <v>0</v>
      </c>
      <c r="R6727">
        <v>0</v>
      </c>
      <c r="S6727">
        <v>0</v>
      </c>
      <c r="T6727">
        <v>0</v>
      </c>
      <c r="U6727">
        <v>0</v>
      </c>
      <c r="V6727">
        <v>0</v>
      </c>
      <c r="W6727">
        <v>0</v>
      </c>
      <c r="X6727">
        <v>3.9971855396627278</v>
      </c>
      <c r="Y6727">
        <v>0</v>
      </c>
      <c r="Z6727">
        <v>0</v>
      </c>
      <c r="AA6727">
        <v>0</v>
      </c>
      <c r="AB6727">
        <v>0</v>
      </c>
      <c r="AC6727">
        <v>0</v>
      </c>
      <c r="AD6727">
        <v>0</v>
      </c>
      <c r="AE6727">
        <v>3.9971855396627278</v>
      </c>
    </row>
    <row r="6728" spans="1:31" x14ac:dyDescent="0.25">
      <c r="A6728">
        <v>1885093</v>
      </c>
      <c r="B6728">
        <v>1</v>
      </c>
      <c r="C6728" t="s">
        <v>80</v>
      </c>
      <c r="D6728" t="s">
        <v>95</v>
      </c>
      <c r="E6728" t="s">
        <v>210</v>
      </c>
      <c r="F6728" t="s">
        <v>14603</v>
      </c>
      <c r="G6728" t="s">
        <v>133</v>
      </c>
      <c r="H6728" t="s">
        <v>134</v>
      </c>
      <c r="I6728" t="s">
        <v>152</v>
      </c>
      <c r="J6728" t="s">
        <v>136</v>
      </c>
      <c r="K6728" t="s">
        <v>137</v>
      </c>
      <c r="L6728" t="s">
        <v>19043</v>
      </c>
      <c r="M6728" t="s">
        <v>19044</v>
      </c>
      <c r="N6728">
        <v>4.8888887999999998E-2</v>
      </c>
      <c r="O6728">
        <v>0</v>
      </c>
      <c r="P6728">
        <v>1857</v>
      </c>
      <c r="Q6728">
        <v>0</v>
      </c>
      <c r="R6728">
        <v>1</v>
      </c>
      <c r="S6728">
        <v>1</v>
      </c>
      <c r="T6728">
        <v>145</v>
      </c>
      <c r="U6728">
        <v>0</v>
      </c>
      <c r="V6728">
        <v>2</v>
      </c>
      <c r="W6728">
        <v>0</v>
      </c>
      <c r="X6728">
        <v>19.008071863994665</v>
      </c>
      <c r="Y6728">
        <v>0</v>
      </c>
      <c r="Z6728">
        <v>0.13220750374401111</v>
      </c>
      <c r="AA6728">
        <v>2.8988184192762223E-2</v>
      </c>
      <c r="AB6728">
        <v>5.5632204144260147</v>
      </c>
      <c r="AC6728">
        <v>0</v>
      </c>
      <c r="AD6728">
        <v>0.39278227724478781</v>
      </c>
      <c r="AE6728">
        <v>25.125270243602241</v>
      </c>
    </row>
    <row r="6729" spans="1:31" x14ac:dyDescent="0.25">
      <c r="A6729">
        <v>1885640</v>
      </c>
      <c r="B6729">
        <v>1</v>
      </c>
      <c r="C6729" t="s">
        <v>80</v>
      </c>
      <c r="D6729" t="s">
        <v>100</v>
      </c>
      <c r="E6729" t="s">
        <v>210</v>
      </c>
      <c r="F6729" t="s">
        <v>19045</v>
      </c>
      <c r="G6729" t="s">
        <v>219</v>
      </c>
      <c r="H6729" t="s">
        <v>134</v>
      </c>
      <c r="I6729" t="s">
        <v>135</v>
      </c>
      <c r="J6729" t="s">
        <v>136</v>
      </c>
      <c r="K6729" t="s">
        <v>137</v>
      </c>
      <c r="L6729" t="s">
        <v>19046</v>
      </c>
      <c r="M6729" t="s">
        <v>19047</v>
      </c>
      <c r="N6729">
        <v>0.451944444</v>
      </c>
      <c r="O6729">
        <v>0</v>
      </c>
      <c r="P6729">
        <v>1505</v>
      </c>
      <c r="Q6729">
        <v>0</v>
      </c>
      <c r="R6729">
        <v>0</v>
      </c>
      <c r="S6729">
        <v>0</v>
      </c>
      <c r="T6729">
        <v>132</v>
      </c>
      <c r="U6729">
        <v>0</v>
      </c>
      <c r="V6729">
        <v>1</v>
      </c>
      <c r="W6729">
        <v>0</v>
      </c>
      <c r="X6729">
        <v>201.62655606619856</v>
      </c>
      <c r="Y6729">
        <v>0</v>
      </c>
      <c r="Z6729">
        <v>0</v>
      </c>
      <c r="AA6729">
        <v>0</v>
      </c>
      <c r="AB6729">
        <v>61.348742571222942</v>
      </c>
      <c r="AC6729">
        <v>0</v>
      </c>
      <c r="AD6729">
        <v>2.2326094906137746</v>
      </c>
      <c r="AE6729">
        <v>265.20790812803523</v>
      </c>
    </row>
    <row r="6730" spans="1:31" x14ac:dyDescent="0.25">
      <c r="A6730">
        <v>1885156</v>
      </c>
      <c r="B6730">
        <v>1</v>
      </c>
      <c r="C6730" t="s">
        <v>80</v>
      </c>
      <c r="D6730" t="s">
        <v>96</v>
      </c>
      <c r="E6730" t="s">
        <v>169</v>
      </c>
      <c r="F6730" t="s">
        <v>14594</v>
      </c>
      <c r="G6730" t="s">
        <v>183</v>
      </c>
      <c r="H6730" t="s">
        <v>143</v>
      </c>
      <c r="I6730" t="s">
        <v>135</v>
      </c>
      <c r="J6730" t="s">
        <v>136</v>
      </c>
      <c r="K6730" t="s">
        <v>137</v>
      </c>
      <c r="L6730" t="s">
        <v>19048</v>
      </c>
      <c r="M6730" t="s">
        <v>19049</v>
      </c>
      <c r="N6730">
        <v>3.4894444440000001</v>
      </c>
      <c r="O6730">
        <v>0</v>
      </c>
      <c r="P6730">
        <v>341</v>
      </c>
      <c r="Q6730">
        <v>0</v>
      </c>
      <c r="R6730">
        <v>2</v>
      </c>
      <c r="S6730">
        <v>0</v>
      </c>
      <c r="T6730">
        <v>23</v>
      </c>
      <c r="U6730">
        <v>0</v>
      </c>
      <c r="V6730">
        <v>0</v>
      </c>
      <c r="W6730">
        <v>0</v>
      </c>
      <c r="X6730">
        <v>454.85769513862778</v>
      </c>
      <c r="Y6730">
        <v>0</v>
      </c>
      <c r="Z6730">
        <v>0.86749014340439501</v>
      </c>
      <c r="AA6730">
        <v>0</v>
      </c>
      <c r="AB6730">
        <v>25.551682844336543</v>
      </c>
      <c r="AC6730">
        <v>0</v>
      </c>
      <c r="AD6730">
        <v>0</v>
      </c>
      <c r="AE6730">
        <v>481.2768681263687</v>
      </c>
    </row>
    <row r="6731" spans="1:31" x14ac:dyDescent="0.25">
      <c r="A6731">
        <v>1885843</v>
      </c>
      <c r="B6731">
        <v>1</v>
      </c>
      <c r="C6731" t="s">
        <v>80</v>
      </c>
      <c r="D6731" t="s">
        <v>107</v>
      </c>
      <c r="E6731" t="s">
        <v>140</v>
      </c>
      <c r="F6731" t="s">
        <v>19050</v>
      </c>
      <c r="G6731" t="s">
        <v>163</v>
      </c>
      <c r="H6731" t="s">
        <v>143</v>
      </c>
      <c r="I6731" t="s">
        <v>135</v>
      </c>
      <c r="J6731" t="s">
        <v>136</v>
      </c>
      <c r="K6731" t="s">
        <v>137</v>
      </c>
      <c r="L6731" t="s">
        <v>19051</v>
      </c>
      <c r="M6731" t="s">
        <v>19052</v>
      </c>
      <c r="N6731">
        <v>2.72</v>
      </c>
      <c r="O6731">
        <v>0</v>
      </c>
      <c r="P6731">
        <v>1</v>
      </c>
      <c r="Q6731">
        <v>0</v>
      </c>
      <c r="R6731">
        <v>0</v>
      </c>
      <c r="S6731">
        <v>0</v>
      </c>
      <c r="T6731">
        <v>0</v>
      </c>
      <c r="U6731">
        <v>0</v>
      </c>
      <c r="V6731">
        <v>0</v>
      </c>
      <c r="W6731">
        <v>0</v>
      </c>
      <c r="X6731">
        <v>0.13500288025472001</v>
      </c>
      <c r="Y6731">
        <v>0</v>
      </c>
      <c r="Z6731">
        <v>0</v>
      </c>
      <c r="AA6731">
        <v>0</v>
      </c>
      <c r="AB6731">
        <v>0</v>
      </c>
      <c r="AC6731">
        <v>0</v>
      </c>
      <c r="AD6731">
        <v>0</v>
      </c>
      <c r="AE6731">
        <v>0.13500288025472001</v>
      </c>
    </row>
    <row r="6732" spans="1:31" x14ac:dyDescent="0.25">
      <c r="A6732">
        <v>1885511</v>
      </c>
      <c r="B6732">
        <v>1</v>
      </c>
      <c r="C6732" t="s">
        <v>81</v>
      </c>
      <c r="D6732" t="s">
        <v>123</v>
      </c>
      <c r="E6732" t="s">
        <v>169</v>
      </c>
      <c r="F6732" t="s">
        <v>19053</v>
      </c>
      <c r="G6732" t="s">
        <v>564</v>
      </c>
      <c r="H6732" t="s">
        <v>143</v>
      </c>
      <c r="I6732" t="s">
        <v>135</v>
      </c>
      <c r="J6732" t="s">
        <v>136</v>
      </c>
      <c r="K6732" t="s">
        <v>137</v>
      </c>
      <c r="L6732" t="s">
        <v>18330</v>
      </c>
      <c r="M6732" t="s">
        <v>19054</v>
      </c>
      <c r="N6732">
        <v>1.430555555</v>
      </c>
      <c r="O6732">
        <v>0</v>
      </c>
      <c r="P6732">
        <v>96</v>
      </c>
      <c r="Q6732">
        <v>0</v>
      </c>
      <c r="R6732">
        <v>10</v>
      </c>
      <c r="S6732">
        <v>0</v>
      </c>
      <c r="T6732">
        <v>13</v>
      </c>
      <c r="U6732">
        <v>0</v>
      </c>
      <c r="V6732">
        <v>0</v>
      </c>
      <c r="W6732">
        <v>0</v>
      </c>
      <c r="X6732">
        <v>19.344126299173571</v>
      </c>
      <c r="Y6732">
        <v>0</v>
      </c>
      <c r="Z6732">
        <v>7.9262022476103002</v>
      </c>
      <c r="AA6732">
        <v>0</v>
      </c>
      <c r="AB6732">
        <v>12.172381764253753</v>
      </c>
      <c r="AC6732">
        <v>0</v>
      </c>
      <c r="AD6732">
        <v>0</v>
      </c>
      <c r="AE6732">
        <v>39.442710311037629</v>
      </c>
    </row>
    <row r="6733" spans="1:31" x14ac:dyDescent="0.25">
      <c r="A6733">
        <v>1885202</v>
      </c>
      <c r="B6733">
        <v>1</v>
      </c>
      <c r="C6733" t="s">
        <v>80</v>
      </c>
      <c r="D6733" t="s">
        <v>97</v>
      </c>
      <c r="E6733" t="s">
        <v>210</v>
      </c>
      <c r="F6733" t="s">
        <v>19055</v>
      </c>
      <c r="G6733" t="s">
        <v>133</v>
      </c>
      <c r="H6733" t="s">
        <v>134</v>
      </c>
      <c r="I6733" t="s">
        <v>135</v>
      </c>
      <c r="J6733" t="s">
        <v>136</v>
      </c>
      <c r="K6733" t="s">
        <v>137</v>
      </c>
      <c r="L6733" t="s">
        <v>19056</v>
      </c>
      <c r="M6733" t="s">
        <v>19057</v>
      </c>
      <c r="N6733">
        <v>1.821666666</v>
      </c>
      <c r="O6733">
        <v>0</v>
      </c>
      <c r="P6733">
        <v>3938</v>
      </c>
      <c r="Q6733">
        <v>0</v>
      </c>
      <c r="R6733">
        <v>129</v>
      </c>
      <c r="S6733">
        <v>4</v>
      </c>
      <c r="T6733">
        <v>403</v>
      </c>
      <c r="U6733">
        <v>1</v>
      </c>
      <c r="V6733">
        <v>0</v>
      </c>
      <c r="W6733">
        <v>0</v>
      </c>
      <c r="X6733">
        <v>2006.6913194595575</v>
      </c>
      <c r="Y6733">
        <v>0</v>
      </c>
      <c r="Z6733">
        <v>128.43895320636645</v>
      </c>
      <c r="AA6733">
        <v>111.7761829827033</v>
      </c>
      <c r="AB6733">
        <v>722.9139752850416</v>
      </c>
      <c r="AC6733">
        <v>35.057618264376686</v>
      </c>
      <c r="AD6733">
        <v>0</v>
      </c>
      <c r="AE6733">
        <v>3004.8780491980451</v>
      </c>
    </row>
    <row r="6734" spans="1:31" x14ac:dyDescent="0.25">
      <c r="A6734">
        <v>1885703</v>
      </c>
      <c r="B6734">
        <v>1</v>
      </c>
      <c r="C6734" t="s">
        <v>81</v>
      </c>
      <c r="D6734" t="s">
        <v>117</v>
      </c>
      <c r="E6734" t="s">
        <v>146</v>
      </c>
      <c r="F6734" t="s">
        <v>19058</v>
      </c>
      <c r="G6734" t="s">
        <v>148</v>
      </c>
      <c r="H6734" t="s">
        <v>143</v>
      </c>
      <c r="I6734" t="s">
        <v>135</v>
      </c>
      <c r="J6734" t="s">
        <v>136</v>
      </c>
      <c r="K6734" t="s">
        <v>137</v>
      </c>
      <c r="L6734" t="s">
        <v>19059</v>
      </c>
      <c r="M6734" t="s">
        <v>19060</v>
      </c>
      <c r="N6734">
        <v>3.6044444439999999</v>
      </c>
      <c r="O6734">
        <v>0</v>
      </c>
      <c r="P6734">
        <v>9</v>
      </c>
      <c r="Q6734">
        <v>0</v>
      </c>
      <c r="R6734">
        <v>0</v>
      </c>
      <c r="S6734">
        <v>0</v>
      </c>
      <c r="T6734">
        <v>0</v>
      </c>
      <c r="U6734">
        <v>0</v>
      </c>
      <c r="V6734">
        <v>0</v>
      </c>
      <c r="W6734">
        <v>0</v>
      </c>
      <c r="X6734">
        <v>4.0283970630445243</v>
      </c>
      <c r="Y6734">
        <v>0</v>
      </c>
      <c r="Z6734">
        <v>0</v>
      </c>
      <c r="AA6734">
        <v>0</v>
      </c>
      <c r="AB6734">
        <v>0</v>
      </c>
      <c r="AC6734">
        <v>0</v>
      </c>
      <c r="AD6734">
        <v>0</v>
      </c>
      <c r="AE6734">
        <v>4.0283970630445243</v>
      </c>
    </row>
    <row r="6735" spans="1:31" x14ac:dyDescent="0.25">
      <c r="A6735">
        <v>1884953</v>
      </c>
      <c r="B6735">
        <v>1</v>
      </c>
      <c r="C6735" t="s">
        <v>80</v>
      </c>
      <c r="D6735" t="s">
        <v>83</v>
      </c>
      <c r="E6735" t="s">
        <v>222</v>
      </c>
      <c r="F6735" t="s">
        <v>19061</v>
      </c>
      <c r="G6735" t="s">
        <v>663</v>
      </c>
      <c r="H6735" t="s">
        <v>143</v>
      </c>
      <c r="I6735" t="s">
        <v>135</v>
      </c>
      <c r="J6735" t="s">
        <v>136</v>
      </c>
      <c r="K6735" t="s">
        <v>137</v>
      </c>
      <c r="L6735" t="s">
        <v>19062</v>
      </c>
      <c r="M6735" t="s">
        <v>19063</v>
      </c>
      <c r="N6735">
        <v>1.3319444439999999</v>
      </c>
      <c r="O6735">
        <v>0</v>
      </c>
      <c r="P6735">
        <v>19</v>
      </c>
      <c r="Q6735">
        <v>0</v>
      </c>
      <c r="R6735">
        <v>0</v>
      </c>
      <c r="S6735">
        <v>0</v>
      </c>
      <c r="T6735">
        <v>0</v>
      </c>
      <c r="U6735">
        <v>0</v>
      </c>
      <c r="V6735">
        <v>0</v>
      </c>
      <c r="W6735">
        <v>0</v>
      </c>
      <c r="X6735">
        <v>8.2055414560320532</v>
      </c>
      <c r="Y6735">
        <v>0</v>
      </c>
      <c r="Z6735">
        <v>0</v>
      </c>
      <c r="AA6735">
        <v>0</v>
      </c>
      <c r="AB6735">
        <v>0</v>
      </c>
      <c r="AC6735">
        <v>0</v>
      </c>
      <c r="AD6735">
        <v>0</v>
      </c>
      <c r="AE6735">
        <v>8.2055414560320532</v>
      </c>
    </row>
    <row r="6736" spans="1:31" x14ac:dyDescent="0.25">
      <c r="A6736">
        <v>1885557</v>
      </c>
      <c r="B6736">
        <v>1</v>
      </c>
      <c r="C6736" t="s">
        <v>81</v>
      </c>
      <c r="D6736" t="s">
        <v>128</v>
      </c>
      <c r="E6736" t="s">
        <v>146</v>
      </c>
      <c r="F6736" t="s">
        <v>1370</v>
      </c>
      <c r="G6736" t="s">
        <v>148</v>
      </c>
      <c r="H6736" t="s">
        <v>143</v>
      </c>
      <c r="I6736" t="s">
        <v>135</v>
      </c>
      <c r="J6736" t="s">
        <v>136</v>
      </c>
      <c r="K6736" t="s">
        <v>137</v>
      </c>
      <c r="L6736" t="s">
        <v>19064</v>
      </c>
      <c r="M6736" t="s">
        <v>19065</v>
      </c>
      <c r="N6736">
        <v>3.7850000000000001</v>
      </c>
      <c r="O6736">
        <v>0</v>
      </c>
      <c r="P6736">
        <v>18</v>
      </c>
      <c r="Q6736">
        <v>0</v>
      </c>
      <c r="R6736">
        <v>0</v>
      </c>
      <c r="S6736">
        <v>0</v>
      </c>
      <c r="T6736">
        <v>0</v>
      </c>
      <c r="U6736">
        <v>0</v>
      </c>
      <c r="V6736">
        <v>0</v>
      </c>
      <c r="W6736">
        <v>0</v>
      </c>
      <c r="X6736">
        <v>16.332741177839175</v>
      </c>
      <c r="Y6736">
        <v>0</v>
      </c>
      <c r="Z6736">
        <v>0</v>
      </c>
      <c r="AA6736">
        <v>0</v>
      </c>
      <c r="AB6736">
        <v>0</v>
      </c>
      <c r="AC6736">
        <v>0</v>
      </c>
      <c r="AD6736">
        <v>0</v>
      </c>
      <c r="AE6736">
        <v>16.332741177839175</v>
      </c>
    </row>
    <row r="6737" spans="1:31" x14ac:dyDescent="0.25">
      <c r="A6737">
        <v>1885010</v>
      </c>
      <c r="B6737">
        <v>1</v>
      </c>
      <c r="C6737" t="s">
        <v>81</v>
      </c>
      <c r="D6737" t="s">
        <v>120</v>
      </c>
      <c r="E6737" t="s">
        <v>158</v>
      </c>
      <c r="F6737" t="s">
        <v>19066</v>
      </c>
      <c r="G6737" t="s">
        <v>133</v>
      </c>
      <c r="H6737" t="s">
        <v>134</v>
      </c>
      <c r="I6737" t="s">
        <v>135</v>
      </c>
      <c r="J6737" t="s">
        <v>136</v>
      </c>
      <c r="K6737" t="s">
        <v>137</v>
      </c>
      <c r="L6737" t="s">
        <v>19067</v>
      </c>
      <c r="M6737" t="s">
        <v>19068</v>
      </c>
      <c r="N6737">
        <v>0.51611111099999996</v>
      </c>
      <c r="O6737">
        <v>0</v>
      </c>
      <c r="P6737">
        <v>900</v>
      </c>
      <c r="Q6737">
        <v>0</v>
      </c>
      <c r="R6737">
        <v>12</v>
      </c>
      <c r="S6737">
        <v>1</v>
      </c>
      <c r="T6737">
        <v>92</v>
      </c>
      <c r="U6737">
        <v>0</v>
      </c>
      <c r="V6737">
        <v>0</v>
      </c>
      <c r="W6737">
        <v>0</v>
      </c>
      <c r="X6737">
        <v>71.644726370804634</v>
      </c>
      <c r="Y6737">
        <v>0</v>
      </c>
      <c r="Z6737">
        <v>0.51498138176112218</v>
      </c>
      <c r="AA6737">
        <v>2.38862544235268</v>
      </c>
      <c r="AB6737">
        <v>33.969301292074981</v>
      </c>
      <c r="AC6737">
        <v>0</v>
      </c>
      <c r="AD6737">
        <v>0</v>
      </c>
      <c r="AE6737">
        <v>108.51763448699342</v>
      </c>
    </row>
    <row r="6738" spans="1:31" x14ac:dyDescent="0.25">
      <c r="A6738">
        <v>1885245</v>
      </c>
      <c r="B6738">
        <v>1</v>
      </c>
      <c r="C6738" t="s">
        <v>80</v>
      </c>
      <c r="D6738" t="s">
        <v>108</v>
      </c>
      <c r="E6738" t="s">
        <v>146</v>
      </c>
      <c r="F6738" t="s">
        <v>4438</v>
      </c>
      <c r="G6738" t="s">
        <v>541</v>
      </c>
      <c r="H6738" t="s">
        <v>143</v>
      </c>
      <c r="I6738" t="s">
        <v>135</v>
      </c>
      <c r="J6738" t="s">
        <v>136</v>
      </c>
      <c r="K6738" t="s">
        <v>137</v>
      </c>
      <c r="L6738" t="s">
        <v>19069</v>
      </c>
      <c r="M6738" t="s">
        <v>19070</v>
      </c>
      <c r="N6738">
        <v>2.6352777770000002</v>
      </c>
      <c r="O6738">
        <v>0</v>
      </c>
      <c r="P6738">
        <v>13</v>
      </c>
      <c r="Q6738">
        <v>0</v>
      </c>
      <c r="R6738">
        <v>2</v>
      </c>
      <c r="S6738">
        <v>0</v>
      </c>
      <c r="T6738">
        <v>1</v>
      </c>
      <c r="U6738">
        <v>0</v>
      </c>
      <c r="V6738">
        <v>0</v>
      </c>
      <c r="W6738">
        <v>0</v>
      </c>
      <c r="X6738">
        <v>4.1374017755830552</v>
      </c>
      <c r="Y6738">
        <v>0</v>
      </c>
      <c r="Z6738">
        <v>1.957939607345089</v>
      </c>
      <c r="AA6738">
        <v>0</v>
      </c>
      <c r="AB6738">
        <v>4.5672776863568325</v>
      </c>
      <c r="AC6738">
        <v>0</v>
      </c>
      <c r="AD6738">
        <v>0</v>
      </c>
      <c r="AE6738">
        <v>10.662619069284975</v>
      </c>
    </row>
    <row r="6739" spans="1:31" x14ac:dyDescent="0.25">
      <c r="A6739">
        <v>1885743</v>
      </c>
      <c r="B6739">
        <v>1</v>
      </c>
      <c r="C6739" t="s">
        <v>80</v>
      </c>
      <c r="D6739" t="s">
        <v>100</v>
      </c>
      <c r="E6739" t="s">
        <v>210</v>
      </c>
      <c r="F6739" t="s">
        <v>12304</v>
      </c>
      <c r="G6739" t="s">
        <v>476</v>
      </c>
      <c r="H6739" t="s">
        <v>134</v>
      </c>
      <c r="I6739" t="s">
        <v>135</v>
      </c>
      <c r="J6739" t="s">
        <v>136</v>
      </c>
      <c r="K6739" t="s">
        <v>137</v>
      </c>
      <c r="L6739" t="s">
        <v>19071</v>
      </c>
      <c r="M6739" t="s">
        <v>19072</v>
      </c>
      <c r="N6739">
        <v>0.93111111099999999</v>
      </c>
      <c r="O6739">
        <v>4</v>
      </c>
      <c r="P6739">
        <v>840</v>
      </c>
      <c r="Q6739">
        <v>23</v>
      </c>
      <c r="R6739">
        <v>363</v>
      </c>
      <c r="S6739">
        <v>12</v>
      </c>
      <c r="T6739">
        <v>134</v>
      </c>
      <c r="U6739">
        <v>1</v>
      </c>
      <c r="V6739">
        <v>1</v>
      </c>
      <c r="W6739">
        <v>3.1451024965063228</v>
      </c>
      <c r="X6739">
        <v>213.24247826435965</v>
      </c>
      <c r="Y6739">
        <v>19.854219326105735</v>
      </c>
      <c r="Z6739">
        <v>140.98953548682118</v>
      </c>
      <c r="AA6739">
        <v>218.34380960725161</v>
      </c>
      <c r="AB6739">
        <v>98.561485855653515</v>
      </c>
      <c r="AC6739">
        <v>0</v>
      </c>
      <c r="AD6739">
        <v>0.31014155009265448</v>
      </c>
      <c r="AE6739">
        <v>694.44677258679064</v>
      </c>
    </row>
    <row r="6740" spans="1:31" x14ac:dyDescent="0.25">
      <c r="A6740">
        <v>1885053</v>
      </c>
      <c r="B6740">
        <v>1</v>
      </c>
      <c r="C6740" t="s">
        <v>80</v>
      </c>
      <c r="D6740" t="s">
        <v>93</v>
      </c>
      <c r="E6740" t="s">
        <v>146</v>
      </c>
      <c r="F6740" t="s">
        <v>19073</v>
      </c>
      <c r="G6740" t="s">
        <v>148</v>
      </c>
      <c r="H6740" t="s">
        <v>143</v>
      </c>
      <c r="I6740" t="s">
        <v>135</v>
      </c>
      <c r="J6740" t="s">
        <v>136</v>
      </c>
      <c r="K6740" t="s">
        <v>137</v>
      </c>
      <c r="L6740" t="s">
        <v>19074</v>
      </c>
      <c r="M6740" t="s">
        <v>19075</v>
      </c>
      <c r="N6740">
        <v>8.0977777769999992</v>
      </c>
      <c r="O6740">
        <v>0</v>
      </c>
      <c r="P6740">
        <v>0</v>
      </c>
      <c r="Q6740">
        <v>0</v>
      </c>
      <c r="R6740">
        <v>1</v>
      </c>
      <c r="S6740">
        <v>0</v>
      </c>
      <c r="T6740">
        <v>0</v>
      </c>
      <c r="U6740">
        <v>0</v>
      </c>
      <c r="V6740">
        <v>0</v>
      </c>
      <c r="W6740">
        <v>0</v>
      </c>
      <c r="X6740">
        <v>0</v>
      </c>
      <c r="Y6740">
        <v>0</v>
      </c>
      <c r="Z6740">
        <v>2.4306218438336997</v>
      </c>
      <c r="AA6740">
        <v>0</v>
      </c>
      <c r="AB6740">
        <v>0</v>
      </c>
      <c r="AC6740">
        <v>0</v>
      </c>
      <c r="AD6740">
        <v>0</v>
      </c>
      <c r="AE6740">
        <v>2.4306218438336997</v>
      </c>
    </row>
    <row r="6741" spans="1:31" x14ac:dyDescent="0.25">
      <c r="A6741">
        <v>1885368</v>
      </c>
      <c r="B6741">
        <v>1</v>
      </c>
      <c r="C6741" t="s">
        <v>81</v>
      </c>
      <c r="D6741" t="s">
        <v>126</v>
      </c>
      <c r="E6741" t="s">
        <v>146</v>
      </c>
      <c r="F6741" t="s">
        <v>19076</v>
      </c>
      <c r="G6741" t="s">
        <v>148</v>
      </c>
      <c r="H6741" t="s">
        <v>143</v>
      </c>
      <c r="I6741" t="s">
        <v>135</v>
      </c>
      <c r="J6741" t="s">
        <v>136</v>
      </c>
      <c r="K6741" t="s">
        <v>137</v>
      </c>
      <c r="L6741" t="s">
        <v>19077</v>
      </c>
      <c r="M6741" t="s">
        <v>19078</v>
      </c>
      <c r="N6741">
        <v>1.780277777</v>
      </c>
      <c r="O6741">
        <v>0</v>
      </c>
      <c r="P6741">
        <v>0</v>
      </c>
      <c r="Q6741">
        <v>0</v>
      </c>
      <c r="R6741">
        <v>5</v>
      </c>
      <c r="S6741">
        <v>0</v>
      </c>
      <c r="T6741">
        <v>0</v>
      </c>
      <c r="U6741">
        <v>0</v>
      </c>
      <c r="V6741">
        <v>0</v>
      </c>
      <c r="W6741">
        <v>0</v>
      </c>
      <c r="X6741">
        <v>0</v>
      </c>
      <c r="Y6741">
        <v>0</v>
      </c>
      <c r="Z6741">
        <v>0.16349986274850281</v>
      </c>
      <c r="AA6741">
        <v>0</v>
      </c>
      <c r="AB6741">
        <v>0</v>
      </c>
      <c r="AC6741">
        <v>0</v>
      </c>
      <c r="AD6741">
        <v>0</v>
      </c>
      <c r="AE6741">
        <v>0.16349986274850281</v>
      </c>
    </row>
    <row r="6742" spans="1:31" x14ac:dyDescent="0.25">
      <c r="A6742">
        <v>1885219</v>
      </c>
      <c r="B6742">
        <v>1</v>
      </c>
      <c r="C6742" t="s">
        <v>80</v>
      </c>
      <c r="D6742" t="s">
        <v>103</v>
      </c>
      <c r="E6742" t="s">
        <v>169</v>
      </c>
      <c r="F6742" t="s">
        <v>19079</v>
      </c>
      <c r="G6742" t="s">
        <v>183</v>
      </c>
      <c r="H6742" t="s">
        <v>143</v>
      </c>
      <c r="I6742" t="s">
        <v>135</v>
      </c>
      <c r="J6742" t="s">
        <v>136</v>
      </c>
      <c r="K6742" t="s">
        <v>137</v>
      </c>
      <c r="L6742" t="s">
        <v>19080</v>
      </c>
      <c r="M6742" t="s">
        <v>19081</v>
      </c>
      <c r="N6742">
        <v>1.538888888</v>
      </c>
      <c r="O6742">
        <v>0</v>
      </c>
      <c r="P6742">
        <v>0</v>
      </c>
      <c r="Q6742">
        <v>0</v>
      </c>
      <c r="R6742">
        <v>8</v>
      </c>
      <c r="S6742">
        <v>0</v>
      </c>
      <c r="T6742">
        <v>0</v>
      </c>
      <c r="U6742">
        <v>0</v>
      </c>
      <c r="V6742">
        <v>0</v>
      </c>
      <c r="W6742">
        <v>0</v>
      </c>
      <c r="X6742">
        <v>0</v>
      </c>
      <c r="Y6742">
        <v>0</v>
      </c>
      <c r="Z6742">
        <v>254.85934310604688</v>
      </c>
      <c r="AA6742">
        <v>0</v>
      </c>
      <c r="AB6742">
        <v>0</v>
      </c>
      <c r="AC6742">
        <v>0</v>
      </c>
      <c r="AD6742">
        <v>0</v>
      </c>
      <c r="AE6742">
        <v>254.85934310604688</v>
      </c>
    </row>
    <row r="6743" spans="1:31" x14ac:dyDescent="0.25">
      <c r="A6743">
        <v>1884990</v>
      </c>
      <c r="B6743">
        <v>1</v>
      </c>
      <c r="C6743" t="s">
        <v>80</v>
      </c>
      <c r="D6743" t="s">
        <v>97</v>
      </c>
      <c r="E6743" t="s">
        <v>229</v>
      </c>
      <c r="F6743" t="s">
        <v>19082</v>
      </c>
      <c r="G6743" t="s">
        <v>133</v>
      </c>
      <c r="H6743" t="s">
        <v>134</v>
      </c>
      <c r="I6743" t="s">
        <v>135</v>
      </c>
      <c r="J6743" t="s">
        <v>136</v>
      </c>
      <c r="K6743" t="s">
        <v>137</v>
      </c>
      <c r="L6743" t="s">
        <v>19083</v>
      </c>
      <c r="M6743" t="s">
        <v>19084</v>
      </c>
      <c r="N6743">
        <v>0.18333333299999999</v>
      </c>
      <c r="O6743">
        <v>24</v>
      </c>
      <c r="P6743">
        <v>159</v>
      </c>
      <c r="Q6743">
        <v>1</v>
      </c>
      <c r="R6743">
        <v>51</v>
      </c>
      <c r="S6743">
        <v>4</v>
      </c>
      <c r="T6743">
        <v>23</v>
      </c>
      <c r="U6743">
        <v>0</v>
      </c>
      <c r="V6743">
        <v>0</v>
      </c>
      <c r="W6743">
        <v>38.339503999836957</v>
      </c>
      <c r="X6743">
        <v>36.782450605779438</v>
      </c>
      <c r="Y6743">
        <v>3.6887130991333332E-2</v>
      </c>
      <c r="Z6743">
        <v>6.0573229776583331</v>
      </c>
      <c r="AA6743">
        <v>9.8010710649213983</v>
      </c>
      <c r="AB6743">
        <v>3.1032987026235328</v>
      </c>
      <c r="AC6743">
        <v>0</v>
      </c>
      <c r="AD6743">
        <v>0</v>
      </c>
      <c r="AE6743">
        <v>94.120534481810992</v>
      </c>
    </row>
    <row r="6744" spans="1:31" x14ac:dyDescent="0.25">
      <c r="A6744">
        <v>1885680</v>
      </c>
      <c r="B6744">
        <v>1</v>
      </c>
      <c r="C6744" t="s">
        <v>80</v>
      </c>
      <c r="D6744" t="s">
        <v>104</v>
      </c>
      <c r="E6744" t="s">
        <v>140</v>
      </c>
      <c r="F6744" t="s">
        <v>19085</v>
      </c>
      <c r="G6744" t="s">
        <v>163</v>
      </c>
      <c r="H6744" t="s">
        <v>143</v>
      </c>
      <c r="I6744" t="s">
        <v>135</v>
      </c>
      <c r="J6744" t="s">
        <v>136</v>
      </c>
      <c r="K6744" t="s">
        <v>137</v>
      </c>
      <c r="L6744" t="s">
        <v>19086</v>
      </c>
      <c r="M6744" t="s">
        <v>19087</v>
      </c>
      <c r="N6744">
        <v>3.1036111110000002</v>
      </c>
      <c r="O6744">
        <v>0</v>
      </c>
      <c r="P6744">
        <v>2</v>
      </c>
      <c r="Q6744">
        <v>0</v>
      </c>
      <c r="R6744">
        <v>0</v>
      </c>
      <c r="S6744">
        <v>0</v>
      </c>
      <c r="T6744">
        <v>0</v>
      </c>
      <c r="U6744">
        <v>0</v>
      </c>
      <c r="V6744">
        <v>0</v>
      </c>
      <c r="W6744">
        <v>0</v>
      </c>
      <c r="X6744">
        <v>1.9226642922902566</v>
      </c>
      <c r="Y6744">
        <v>0</v>
      </c>
      <c r="Z6744">
        <v>0</v>
      </c>
      <c r="AA6744">
        <v>0</v>
      </c>
      <c r="AB6744">
        <v>0</v>
      </c>
      <c r="AC6744">
        <v>0</v>
      </c>
      <c r="AD6744">
        <v>0</v>
      </c>
      <c r="AE6744">
        <v>1.9226642922902566</v>
      </c>
    </row>
    <row r="6745" spans="1:31" x14ac:dyDescent="0.25">
      <c r="A6745">
        <v>1885574</v>
      </c>
      <c r="B6745">
        <v>1</v>
      </c>
      <c r="C6745" t="s">
        <v>81</v>
      </c>
      <c r="D6745" t="s">
        <v>117</v>
      </c>
      <c r="E6745" t="s">
        <v>146</v>
      </c>
      <c r="F6745" t="s">
        <v>19088</v>
      </c>
      <c r="G6745" t="s">
        <v>363</v>
      </c>
      <c r="H6745" t="s">
        <v>143</v>
      </c>
      <c r="I6745" t="s">
        <v>135</v>
      </c>
      <c r="J6745" t="s">
        <v>136</v>
      </c>
      <c r="K6745" t="s">
        <v>137</v>
      </c>
      <c r="L6745" t="s">
        <v>19089</v>
      </c>
      <c r="M6745" t="s">
        <v>19090</v>
      </c>
      <c r="N6745">
        <v>7.4894444440000001</v>
      </c>
      <c r="O6745">
        <v>0</v>
      </c>
      <c r="P6745">
        <v>14</v>
      </c>
      <c r="Q6745">
        <v>0</v>
      </c>
      <c r="R6745">
        <v>0</v>
      </c>
      <c r="S6745">
        <v>0</v>
      </c>
      <c r="T6745">
        <v>0</v>
      </c>
      <c r="U6745">
        <v>0</v>
      </c>
      <c r="V6745">
        <v>0</v>
      </c>
      <c r="W6745">
        <v>0</v>
      </c>
      <c r="X6745">
        <v>13.854602410829559</v>
      </c>
      <c r="Y6745">
        <v>0</v>
      </c>
      <c r="Z6745">
        <v>0</v>
      </c>
      <c r="AA6745">
        <v>0</v>
      </c>
      <c r="AB6745">
        <v>0</v>
      </c>
      <c r="AC6745">
        <v>0</v>
      </c>
      <c r="AD6745">
        <v>0</v>
      </c>
      <c r="AE6745">
        <v>13.854602410829559</v>
      </c>
    </row>
    <row r="6746" spans="1:31" x14ac:dyDescent="0.25">
      <c r="A6746">
        <v>1885723</v>
      </c>
      <c r="B6746">
        <v>1</v>
      </c>
      <c r="C6746" t="s">
        <v>81</v>
      </c>
      <c r="D6746" t="s">
        <v>123</v>
      </c>
      <c r="E6746" t="s">
        <v>169</v>
      </c>
      <c r="F6746" t="s">
        <v>1509</v>
      </c>
      <c r="G6746" t="s">
        <v>183</v>
      </c>
      <c r="H6746" t="s">
        <v>143</v>
      </c>
      <c r="I6746" t="s">
        <v>135</v>
      </c>
      <c r="J6746" t="s">
        <v>136</v>
      </c>
      <c r="K6746" t="s">
        <v>137</v>
      </c>
      <c r="L6746" t="s">
        <v>19091</v>
      </c>
      <c r="M6746" t="s">
        <v>19092</v>
      </c>
      <c r="N6746">
        <v>1.385</v>
      </c>
      <c r="O6746">
        <v>0</v>
      </c>
      <c r="P6746">
        <v>94</v>
      </c>
      <c r="Q6746">
        <v>0</v>
      </c>
      <c r="R6746">
        <v>7</v>
      </c>
      <c r="S6746">
        <v>0</v>
      </c>
      <c r="T6746">
        <v>8</v>
      </c>
      <c r="U6746">
        <v>0</v>
      </c>
      <c r="V6746">
        <v>0</v>
      </c>
      <c r="W6746">
        <v>0</v>
      </c>
      <c r="X6746">
        <v>20.042971113756675</v>
      </c>
      <c r="Y6746">
        <v>0</v>
      </c>
      <c r="Z6746">
        <v>14.111347897890054</v>
      </c>
      <c r="AA6746">
        <v>0</v>
      </c>
      <c r="AB6746">
        <v>4.9157052352354142</v>
      </c>
      <c r="AC6746">
        <v>0</v>
      </c>
      <c r="AD6746">
        <v>0</v>
      </c>
      <c r="AE6746">
        <v>39.070024246882141</v>
      </c>
    </row>
    <row r="6747" spans="1:31" x14ac:dyDescent="0.25">
      <c r="A6747">
        <v>1885683</v>
      </c>
      <c r="B6747">
        <v>1</v>
      </c>
      <c r="C6747" t="s">
        <v>80</v>
      </c>
      <c r="D6747" t="s">
        <v>98</v>
      </c>
      <c r="E6747" t="s">
        <v>158</v>
      </c>
      <c r="F6747" t="s">
        <v>19093</v>
      </c>
      <c r="G6747" t="s">
        <v>219</v>
      </c>
      <c r="H6747" t="s">
        <v>134</v>
      </c>
      <c r="I6747" t="s">
        <v>135</v>
      </c>
      <c r="J6747" t="s">
        <v>136</v>
      </c>
      <c r="K6747" t="s">
        <v>137</v>
      </c>
      <c r="L6747" t="s">
        <v>19094</v>
      </c>
      <c r="M6747" t="s">
        <v>19095</v>
      </c>
      <c r="N6747">
        <v>2.1241666659999998</v>
      </c>
      <c r="O6747">
        <v>0</v>
      </c>
      <c r="P6747">
        <v>3</v>
      </c>
      <c r="Q6747">
        <v>0</v>
      </c>
      <c r="R6747">
        <v>8</v>
      </c>
      <c r="S6747">
        <v>0</v>
      </c>
      <c r="T6747">
        <v>4</v>
      </c>
      <c r="U6747">
        <v>0</v>
      </c>
      <c r="V6747">
        <v>0</v>
      </c>
      <c r="W6747">
        <v>0</v>
      </c>
      <c r="X6747">
        <v>5.0567587865103532</v>
      </c>
      <c r="Y6747">
        <v>0</v>
      </c>
      <c r="Z6747">
        <v>31.143207471374176</v>
      </c>
      <c r="AA6747">
        <v>0</v>
      </c>
      <c r="AB6747">
        <v>11.297722027319077</v>
      </c>
      <c r="AC6747">
        <v>0</v>
      </c>
      <c r="AD6747">
        <v>0</v>
      </c>
      <c r="AE6747">
        <v>47.497688285203601</v>
      </c>
    </row>
    <row r="6748" spans="1:31" x14ac:dyDescent="0.25">
      <c r="A6748">
        <v>1885829</v>
      </c>
      <c r="B6748">
        <v>1</v>
      </c>
      <c r="C6748" t="s">
        <v>81</v>
      </c>
      <c r="D6748" t="s">
        <v>112</v>
      </c>
      <c r="E6748" t="s">
        <v>146</v>
      </c>
      <c r="F6748" t="s">
        <v>19096</v>
      </c>
      <c r="G6748" t="s">
        <v>148</v>
      </c>
      <c r="H6748" t="s">
        <v>143</v>
      </c>
      <c r="I6748" t="s">
        <v>135</v>
      </c>
      <c r="J6748" t="s">
        <v>136</v>
      </c>
      <c r="K6748" t="s">
        <v>137</v>
      </c>
      <c r="L6748" t="s">
        <v>19097</v>
      </c>
      <c r="M6748" t="s">
        <v>19098</v>
      </c>
      <c r="N6748">
        <v>2.1688888880000001</v>
      </c>
      <c r="O6748">
        <v>0</v>
      </c>
      <c r="P6748">
        <v>16</v>
      </c>
      <c r="Q6748">
        <v>0</v>
      </c>
      <c r="R6748">
        <v>3</v>
      </c>
      <c r="S6748">
        <v>0</v>
      </c>
      <c r="T6748">
        <v>1</v>
      </c>
      <c r="U6748">
        <v>0</v>
      </c>
      <c r="V6748">
        <v>0</v>
      </c>
      <c r="W6748">
        <v>0</v>
      </c>
      <c r="X6748">
        <v>5.8556235013970284</v>
      </c>
      <c r="Y6748">
        <v>0</v>
      </c>
      <c r="Z6748">
        <v>3.5973039609543767</v>
      </c>
      <c r="AA6748">
        <v>0</v>
      </c>
      <c r="AB6748">
        <v>2.7402822848444837</v>
      </c>
      <c r="AC6748">
        <v>0</v>
      </c>
      <c r="AD6748">
        <v>0</v>
      </c>
      <c r="AE6748">
        <v>12.193209747195887</v>
      </c>
    </row>
    <row r="6749" spans="1:31" x14ac:dyDescent="0.25">
      <c r="A6749">
        <v>1885806</v>
      </c>
      <c r="B6749">
        <v>1</v>
      </c>
      <c r="C6749" t="s">
        <v>80</v>
      </c>
      <c r="D6749" t="s">
        <v>107</v>
      </c>
      <c r="E6749" t="s">
        <v>210</v>
      </c>
      <c r="F6749" t="s">
        <v>10421</v>
      </c>
      <c r="G6749" t="s">
        <v>133</v>
      </c>
      <c r="H6749" t="s">
        <v>134</v>
      </c>
      <c r="I6749" t="s">
        <v>135</v>
      </c>
      <c r="J6749" t="s">
        <v>136</v>
      </c>
      <c r="K6749" t="s">
        <v>137</v>
      </c>
      <c r="L6749" t="s">
        <v>19099</v>
      </c>
      <c r="M6749" t="s">
        <v>19100</v>
      </c>
      <c r="N6749">
        <v>0.19027777700000001</v>
      </c>
      <c r="O6749">
        <v>17</v>
      </c>
      <c r="P6749">
        <v>8366</v>
      </c>
      <c r="Q6749">
        <v>20</v>
      </c>
      <c r="R6749">
        <v>83</v>
      </c>
      <c r="S6749">
        <v>30</v>
      </c>
      <c r="T6749">
        <v>384</v>
      </c>
      <c r="U6749">
        <v>0</v>
      </c>
      <c r="V6749">
        <v>10</v>
      </c>
      <c r="W6749">
        <v>92.370702450269079</v>
      </c>
      <c r="X6749">
        <v>476.92187694223105</v>
      </c>
      <c r="Y6749">
        <v>5.1694219269671171</v>
      </c>
      <c r="Z6749">
        <v>16.493558947093376</v>
      </c>
      <c r="AA6749">
        <v>102.94215942867899</v>
      </c>
      <c r="AB6749">
        <v>98.817425682089507</v>
      </c>
      <c r="AC6749">
        <v>0</v>
      </c>
      <c r="AD6749">
        <v>4.0201128300927493</v>
      </c>
      <c r="AE6749">
        <v>796.73525820742179</v>
      </c>
    </row>
    <row r="6750" spans="1:31" x14ac:dyDescent="0.25">
      <c r="A6750">
        <v>1884950</v>
      </c>
      <c r="B6750">
        <v>1</v>
      </c>
      <c r="C6750" t="s">
        <v>80</v>
      </c>
      <c r="D6750" t="s">
        <v>100</v>
      </c>
      <c r="E6750" t="s">
        <v>140</v>
      </c>
      <c r="F6750" t="s">
        <v>19101</v>
      </c>
      <c r="G6750" t="s">
        <v>200</v>
      </c>
      <c r="H6750" t="s">
        <v>143</v>
      </c>
      <c r="I6750" t="s">
        <v>135</v>
      </c>
      <c r="J6750" t="s">
        <v>136</v>
      </c>
      <c r="K6750" t="s">
        <v>137</v>
      </c>
      <c r="L6750" t="s">
        <v>19102</v>
      </c>
      <c r="M6750" t="s">
        <v>19103</v>
      </c>
      <c r="N6750">
        <v>12.5625</v>
      </c>
      <c r="O6750">
        <v>0</v>
      </c>
      <c r="P6750">
        <v>1</v>
      </c>
      <c r="Q6750">
        <v>0</v>
      </c>
      <c r="R6750">
        <v>0</v>
      </c>
      <c r="S6750">
        <v>0</v>
      </c>
      <c r="T6750">
        <v>0</v>
      </c>
      <c r="U6750">
        <v>0</v>
      </c>
      <c r="V6750">
        <v>0</v>
      </c>
      <c r="W6750">
        <v>0</v>
      </c>
      <c r="X6750">
        <v>0.12487345637150918</v>
      </c>
      <c r="Y6750">
        <v>0</v>
      </c>
      <c r="Z6750">
        <v>0</v>
      </c>
      <c r="AA6750">
        <v>0</v>
      </c>
      <c r="AB6750">
        <v>0</v>
      </c>
      <c r="AC6750">
        <v>0</v>
      </c>
      <c r="AD6750">
        <v>0</v>
      </c>
      <c r="AE6750">
        <v>0.12487345637150918</v>
      </c>
    </row>
    <row r="6751" spans="1:31" x14ac:dyDescent="0.25">
      <c r="A6751">
        <v>1885537</v>
      </c>
      <c r="B6751">
        <v>1</v>
      </c>
      <c r="C6751" t="s">
        <v>80</v>
      </c>
      <c r="D6751" t="s">
        <v>100</v>
      </c>
      <c r="E6751" t="s">
        <v>158</v>
      </c>
      <c r="F6751" t="s">
        <v>19104</v>
      </c>
      <c r="G6751" t="s">
        <v>219</v>
      </c>
      <c r="H6751" t="s">
        <v>134</v>
      </c>
      <c r="I6751" t="s">
        <v>135</v>
      </c>
      <c r="J6751" t="s">
        <v>136</v>
      </c>
      <c r="K6751" t="s">
        <v>137</v>
      </c>
      <c r="L6751" t="s">
        <v>19105</v>
      </c>
      <c r="M6751" t="s">
        <v>19106</v>
      </c>
      <c r="N6751">
        <v>1.173611111</v>
      </c>
      <c r="O6751">
        <v>0</v>
      </c>
      <c r="P6751">
        <v>112</v>
      </c>
      <c r="Q6751">
        <v>0</v>
      </c>
      <c r="R6751">
        <v>2</v>
      </c>
      <c r="S6751">
        <v>0</v>
      </c>
      <c r="T6751">
        <v>12</v>
      </c>
      <c r="U6751">
        <v>0</v>
      </c>
      <c r="V6751">
        <v>0</v>
      </c>
      <c r="W6751">
        <v>0</v>
      </c>
      <c r="X6751">
        <v>20.796992829461029</v>
      </c>
      <c r="Y6751">
        <v>0</v>
      </c>
      <c r="Z6751">
        <v>1.3997028463716666E-3</v>
      </c>
      <c r="AA6751">
        <v>0</v>
      </c>
      <c r="AB6751">
        <v>6.2059785324174905</v>
      </c>
      <c r="AC6751">
        <v>0</v>
      </c>
      <c r="AD6751">
        <v>0</v>
      </c>
      <c r="AE6751">
        <v>27.004371064724889</v>
      </c>
    </row>
    <row r="6752" spans="1:31" x14ac:dyDescent="0.25">
      <c r="A6752">
        <v>1885096</v>
      </c>
      <c r="B6752">
        <v>1</v>
      </c>
      <c r="C6752" t="s">
        <v>80</v>
      </c>
      <c r="D6752" t="s">
        <v>97</v>
      </c>
      <c r="E6752" t="s">
        <v>146</v>
      </c>
      <c r="F6752" t="s">
        <v>19107</v>
      </c>
      <c r="G6752" t="s">
        <v>148</v>
      </c>
      <c r="H6752" t="s">
        <v>143</v>
      </c>
      <c r="I6752" t="s">
        <v>135</v>
      </c>
      <c r="J6752" t="s">
        <v>136</v>
      </c>
      <c r="K6752" t="s">
        <v>137</v>
      </c>
      <c r="L6752" t="s">
        <v>19108</v>
      </c>
      <c r="M6752" t="s">
        <v>19109</v>
      </c>
      <c r="N6752">
        <v>2.259166666</v>
      </c>
      <c r="O6752">
        <v>0</v>
      </c>
      <c r="P6752">
        <v>47</v>
      </c>
      <c r="Q6752">
        <v>0</v>
      </c>
      <c r="R6752">
        <v>0</v>
      </c>
      <c r="S6752">
        <v>0</v>
      </c>
      <c r="T6752">
        <v>5</v>
      </c>
      <c r="U6752">
        <v>0</v>
      </c>
      <c r="V6752">
        <v>0</v>
      </c>
      <c r="W6752">
        <v>0</v>
      </c>
      <c r="X6752">
        <v>29.284763588656816</v>
      </c>
      <c r="Y6752">
        <v>0</v>
      </c>
      <c r="Z6752">
        <v>0</v>
      </c>
      <c r="AA6752">
        <v>0</v>
      </c>
      <c r="AB6752">
        <v>10.256356568451556</v>
      </c>
      <c r="AC6752">
        <v>0</v>
      </c>
      <c r="AD6752">
        <v>0</v>
      </c>
      <c r="AE6752">
        <v>39.541120157108374</v>
      </c>
    </row>
    <row r="6753" spans="1:31" x14ac:dyDescent="0.25">
      <c r="A6753">
        <v>1885514</v>
      </c>
      <c r="B6753">
        <v>1</v>
      </c>
      <c r="C6753" t="s">
        <v>80</v>
      </c>
      <c r="D6753" t="s">
        <v>103</v>
      </c>
      <c r="E6753" t="s">
        <v>146</v>
      </c>
      <c r="F6753" t="s">
        <v>19110</v>
      </c>
      <c r="G6753" t="s">
        <v>148</v>
      </c>
      <c r="H6753" t="s">
        <v>143</v>
      </c>
      <c r="I6753" t="s">
        <v>135</v>
      </c>
      <c r="J6753" t="s">
        <v>136</v>
      </c>
      <c r="K6753" t="s">
        <v>137</v>
      </c>
      <c r="L6753" t="s">
        <v>19111</v>
      </c>
      <c r="M6753" t="s">
        <v>19112</v>
      </c>
      <c r="N6753">
        <v>2.0238888880000001</v>
      </c>
      <c r="O6753">
        <v>0</v>
      </c>
      <c r="P6753">
        <v>116</v>
      </c>
      <c r="Q6753">
        <v>0</v>
      </c>
      <c r="R6753">
        <v>0</v>
      </c>
      <c r="S6753">
        <v>0</v>
      </c>
      <c r="T6753">
        <v>2</v>
      </c>
      <c r="U6753">
        <v>0</v>
      </c>
      <c r="V6753">
        <v>0</v>
      </c>
      <c r="W6753">
        <v>0</v>
      </c>
      <c r="X6753">
        <v>71.999659140468282</v>
      </c>
      <c r="Y6753">
        <v>0</v>
      </c>
      <c r="Z6753">
        <v>0</v>
      </c>
      <c r="AA6753">
        <v>0</v>
      </c>
      <c r="AB6753">
        <v>2.4776520442709445E-2</v>
      </c>
      <c r="AC6753">
        <v>0</v>
      </c>
      <c r="AD6753">
        <v>0</v>
      </c>
      <c r="AE6753">
        <v>72.024435660910996</v>
      </c>
    </row>
    <row r="6754" spans="1:31" x14ac:dyDescent="0.25">
      <c r="A6754">
        <v>1884973</v>
      </c>
      <c r="B6754">
        <v>1</v>
      </c>
      <c r="C6754" t="s">
        <v>80</v>
      </c>
      <c r="D6754" t="s">
        <v>93</v>
      </c>
      <c r="E6754" t="s">
        <v>146</v>
      </c>
      <c r="F6754" t="s">
        <v>19113</v>
      </c>
      <c r="G6754" t="s">
        <v>148</v>
      </c>
      <c r="H6754" t="s">
        <v>143</v>
      </c>
      <c r="I6754" t="s">
        <v>135</v>
      </c>
      <c r="J6754" t="s">
        <v>136</v>
      </c>
      <c r="K6754" t="s">
        <v>137</v>
      </c>
      <c r="L6754" t="s">
        <v>19114</v>
      </c>
      <c r="M6754" t="s">
        <v>19115</v>
      </c>
      <c r="N6754">
        <v>2.7766666660000001</v>
      </c>
      <c r="O6754">
        <v>0</v>
      </c>
      <c r="P6754">
        <v>28</v>
      </c>
      <c r="Q6754">
        <v>0</v>
      </c>
      <c r="R6754">
        <v>4</v>
      </c>
      <c r="S6754">
        <v>0</v>
      </c>
      <c r="T6754">
        <v>5</v>
      </c>
      <c r="U6754">
        <v>0</v>
      </c>
      <c r="V6754">
        <v>0</v>
      </c>
      <c r="W6754">
        <v>0</v>
      </c>
      <c r="X6754">
        <v>11.476433011833308</v>
      </c>
      <c r="Y6754">
        <v>0</v>
      </c>
      <c r="Z6754">
        <v>39.919689967639997</v>
      </c>
      <c r="AA6754">
        <v>0</v>
      </c>
      <c r="AB6754">
        <v>80.506698116845683</v>
      </c>
      <c r="AC6754">
        <v>0</v>
      </c>
      <c r="AD6754">
        <v>0</v>
      </c>
      <c r="AE6754">
        <v>131.90282109631897</v>
      </c>
    </row>
    <row r="6755" spans="1:31" x14ac:dyDescent="0.25">
      <c r="A6755">
        <v>1885159</v>
      </c>
      <c r="B6755">
        <v>1</v>
      </c>
      <c r="C6755" t="s">
        <v>80</v>
      </c>
      <c r="D6755" t="s">
        <v>105</v>
      </c>
      <c r="E6755" t="s">
        <v>210</v>
      </c>
      <c r="F6755" t="s">
        <v>19116</v>
      </c>
      <c r="G6755" t="s">
        <v>893</v>
      </c>
      <c r="H6755" t="s">
        <v>134</v>
      </c>
      <c r="I6755" t="s">
        <v>135</v>
      </c>
      <c r="J6755" t="s">
        <v>136</v>
      </c>
      <c r="K6755" t="s">
        <v>137</v>
      </c>
      <c r="L6755" t="s">
        <v>19117</v>
      </c>
      <c r="M6755" t="s">
        <v>19118</v>
      </c>
      <c r="N6755">
        <v>7.3380555550000004</v>
      </c>
      <c r="O6755">
        <v>0</v>
      </c>
      <c r="P6755">
        <v>68</v>
      </c>
      <c r="Q6755">
        <v>0</v>
      </c>
      <c r="R6755">
        <v>0</v>
      </c>
      <c r="S6755">
        <v>1</v>
      </c>
      <c r="T6755">
        <v>1</v>
      </c>
      <c r="U6755">
        <v>0</v>
      </c>
      <c r="V6755">
        <v>0</v>
      </c>
      <c r="W6755">
        <v>0</v>
      </c>
      <c r="X6755">
        <v>128.78691940897443</v>
      </c>
      <c r="Y6755">
        <v>0</v>
      </c>
      <c r="Z6755">
        <v>0</v>
      </c>
      <c r="AA6755">
        <v>2007.3958736472323</v>
      </c>
      <c r="AB6755">
        <v>0.90051034069631475</v>
      </c>
      <c r="AC6755">
        <v>0</v>
      </c>
      <c r="AD6755">
        <v>0</v>
      </c>
      <c r="AE6755">
        <v>2137.0833033969029</v>
      </c>
    </row>
    <row r="6756" spans="1:31" x14ac:dyDescent="0.25">
      <c r="A6756">
        <v>1885597</v>
      </c>
      <c r="B6756">
        <v>1</v>
      </c>
      <c r="C6756" t="s">
        <v>80</v>
      </c>
      <c r="D6756" t="s">
        <v>104</v>
      </c>
      <c r="E6756" t="s">
        <v>146</v>
      </c>
      <c r="F6756" t="s">
        <v>3733</v>
      </c>
      <c r="G6756" t="s">
        <v>148</v>
      </c>
      <c r="H6756" t="s">
        <v>143</v>
      </c>
      <c r="I6756" t="s">
        <v>135</v>
      </c>
      <c r="J6756" t="s">
        <v>136</v>
      </c>
      <c r="K6756" t="s">
        <v>137</v>
      </c>
      <c r="L6756" t="s">
        <v>19119</v>
      </c>
      <c r="M6756" t="s">
        <v>19120</v>
      </c>
      <c r="N6756">
        <v>5.1588888879999999</v>
      </c>
      <c r="O6756">
        <v>0</v>
      </c>
      <c r="P6756">
        <v>0</v>
      </c>
      <c r="Q6756">
        <v>0</v>
      </c>
      <c r="R6756">
        <v>7</v>
      </c>
      <c r="S6756">
        <v>0</v>
      </c>
      <c r="T6756">
        <v>0</v>
      </c>
      <c r="U6756">
        <v>0</v>
      </c>
      <c r="V6756">
        <v>0</v>
      </c>
      <c r="W6756">
        <v>0</v>
      </c>
      <c r="X6756">
        <v>0</v>
      </c>
      <c r="Y6756">
        <v>0</v>
      </c>
      <c r="Z6756">
        <v>25.859086665687038</v>
      </c>
      <c r="AA6756">
        <v>0</v>
      </c>
      <c r="AB6756">
        <v>0</v>
      </c>
      <c r="AC6756">
        <v>0</v>
      </c>
      <c r="AD6756">
        <v>0</v>
      </c>
      <c r="AE6756">
        <v>25.859086665687038</v>
      </c>
    </row>
    <row r="6757" spans="1:31" x14ac:dyDescent="0.25">
      <c r="A6757">
        <v>1885551</v>
      </c>
      <c r="B6757">
        <v>1</v>
      </c>
      <c r="C6757" t="s">
        <v>81</v>
      </c>
      <c r="D6757" t="s">
        <v>112</v>
      </c>
      <c r="E6757" t="s">
        <v>169</v>
      </c>
      <c r="F6757" t="s">
        <v>19121</v>
      </c>
      <c r="G6757" t="s">
        <v>183</v>
      </c>
      <c r="H6757" t="s">
        <v>143</v>
      </c>
      <c r="I6757" t="s">
        <v>135</v>
      </c>
      <c r="J6757" t="s">
        <v>136</v>
      </c>
      <c r="K6757" t="s">
        <v>137</v>
      </c>
      <c r="L6757" t="s">
        <v>19122</v>
      </c>
      <c r="M6757" t="s">
        <v>19123</v>
      </c>
      <c r="N6757">
        <v>5.778888888</v>
      </c>
      <c r="O6757">
        <v>0</v>
      </c>
      <c r="P6757">
        <v>374</v>
      </c>
      <c r="Q6757">
        <v>0</v>
      </c>
      <c r="R6757">
        <v>0</v>
      </c>
      <c r="S6757">
        <v>0</v>
      </c>
      <c r="T6757">
        <v>3</v>
      </c>
      <c r="U6757">
        <v>0</v>
      </c>
      <c r="V6757">
        <v>0</v>
      </c>
      <c r="W6757">
        <v>0</v>
      </c>
      <c r="X6757">
        <v>467.09131676002551</v>
      </c>
      <c r="Y6757">
        <v>0</v>
      </c>
      <c r="Z6757">
        <v>0</v>
      </c>
      <c r="AA6757">
        <v>0</v>
      </c>
      <c r="AB6757">
        <v>1.9818773939934144</v>
      </c>
      <c r="AC6757">
        <v>0</v>
      </c>
      <c r="AD6757">
        <v>0</v>
      </c>
      <c r="AE6757">
        <v>469.07319415401889</v>
      </c>
    </row>
    <row r="6758" spans="1:31" x14ac:dyDescent="0.25">
      <c r="A6758">
        <v>1885846</v>
      </c>
      <c r="B6758">
        <v>1</v>
      </c>
      <c r="C6758" t="s">
        <v>81</v>
      </c>
      <c r="D6758" t="s">
        <v>128</v>
      </c>
      <c r="E6758" t="s">
        <v>146</v>
      </c>
      <c r="F6758" t="s">
        <v>19124</v>
      </c>
      <c r="G6758" t="s">
        <v>148</v>
      </c>
      <c r="H6758" t="s">
        <v>143</v>
      </c>
      <c r="I6758" t="s">
        <v>135</v>
      </c>
      <c r="J6758" t="s">
        <v>136</v>
      </c>
      <c r="K6758" t="s">
        <v>137</v>
      </c>
      <c r="L6758" t="s">
        <v>19125</v>
      </c>
      <c r="M6758" t="s">
        <v>19126</v>
      </c>
      <c r="N6758">
        <v>8.0169444439999999</v>
      </c>
      <c r="O6758">
        <v>0</v>
      </c>
      <c r="P6758">
        <v>5</v>
      </c>
      <c r="Q6758">
        <v>0</v>
      </c>
      <c r="R6758">
        <v>0</v>
      </c>
      <c r="S6758">
        <v>0</v>
      </c>
      <c r="T6758">
        <v>1</v>
      </c>
      <c r="U6758">
        <v>0</v>
      </c>
      <c r="V6758">
        <v>0</v>
      </c>
      <c r="W6758">
        <v>0</v>
      </c>
      <c r="X6758">
        <v>3.8491027838878491</v>
      </c>
      <c r="Y6758">
        <v>0</v>
      </c>
      <c r="Z6758">
        <v>0</v>
      </c>
      <c r="AA6758">
        <v>0</v>
      </c>
      <c r="AB6758">
        <v>5.6781411726541664E-3</v>
      </c>
      <c r="AC6758">
        <v>0</v>
      </c>
      <c r="AD6758">
        <v>0</v>
      </c>
      <c r="AE6758">
        <v>3.8547809250605032</v>
      </c>
    </row>
    <row r="6759" spans="1:31" x14ac:dyDescent="0.25">
      <c r="A6759">
        <v>1885305</v>
      </c>
      <c r="B6759">
        <v>1</v>
      </c>
      <c r="C6759" t="s">
        <v>80</v>
      </c>
      <c r="D6759" t="s">
        <v>102</v>
      </c>
      <c r="E6759" t="s">
        <v>169</v>
      </c>
      <c r="F6759" t="s">
        <v>19127</v>
      </c>
      <c r="G6759" t="s">
        <v>183</v>
      </c>
      <c r="H6759" t="s">
        <v>143</v>
      </c>
      <c r="I6759" t="s">
        <v>135</v>
      </c>
      <c r="J6759" t="s">
        <v>136</v>
      </c>
      <c r="K6759" t="s">
        <v>137</v>
      </c>
      <c r="L6759" t="s">
        <v>19128</v>
      </c>
      <c r="M6759" t="s">
        <v>19129</v>
      </c>
      <c r="N6759">
        <v>0.87472222200000005</v>
      </c>
      <c r="O6759">
        <v>0</v>
      </c>
      <c r="P6759">
        <v>0</v>
      </c>
      <c r="Q6759">
        <v>0</v>
      </c>
      <c r="R6759">
        <v>11</v>
      </c>
      <c r="S6759">
        <v>0</v>
      </c>
      <c r="T6759">
        <v>0</v>
      </c>
      <c r="U6759">
        <v>0</v>
      </c>
      <c r="V6759">
        <v>0</v>
      </c>
      <c r="W6759">
        <v>0</v>
      </c>
      <c r="X6759">
        <v>0</v>
      </c>
      <c r="Y6759">
        <v>0</v>
      </c>
      <c r="Z6759">
        <v>46.325495645911687</v>
      </c>
      <c r="AA6759">
        <v>0</v>
      </c>
      <c r="AB6759">
        <v>0</v>
      </c>
      <c r="AC6759">
        <v>0</v>
      </c>
      <c r="AD6759">
        <v>0</v>
      </c>
      <c r="AE6759">
        <v>46.325495645911687</v>
      </c>
    </row>
    <row r="6760" spans="1:31" x14ac:dyDescent="0.25">
      <c r="A6760">
        <v>1885577</v>
      </c>
      <c r="B6760">
        <v>1</v>
      </c>
      <c r="C6760" t="s">
        <v>81</v>
      </c>
      <c r="D6760" t="s">
        <v>120</v>
      </c>
      <c r="E6760" t="s">
        <v>146</v>
      </c>
      <c r="F6760" t="s">
        <v>13298</v>
      </c>
      <c r="G6760" t="s">
        <v>148</v>
      </c>
      <c r="H6760" t="s">
        <v>143</v>
      </c>
      <c r="I6760" t="s">
        <v>135</v>
      </c>
      <c r="J6760" t="s">
        <v>136</v>
      </c>
      <c r="K6760" t="s">
        <v>137</v>
      </c>
      <c r="L6760" t="s">
        <v>19130</v>
      </c>
      <c r="M6760" t="s">
        <v>19131</v>
      </c>
      <c r="N6760">
        <v>1.6244444440000001</v>
      </c>
      <c r="O6760">
        <v>0</v>
      </c>
      <c r="P6760">
        <v>51</v>
      </c>
      <c r="Q6760">
        <v>0</v>
      </c>
      <c r="R6760">
        <v>4</v>
      </c>
      <c r="S6760">
        <v>0</v>
      </c>
      <c r="T6760">
        <v>5</v>
      </c>
      <c r="U6760">
        <v>0</v>
      </c>
      <c r="V6760">
        <v>0</v>
      </c>
      <c r="W6760">
        <v>0</v>
      </c>
      <c r="X6760">
        <v>12.57914847432677</v>
      </c>
      <c r="Y6760">
        <v>0</v>
      </c>
      <c r="Z6760">
        <v>1.0633060045832334</v>
      </c>
      <c r="AA6760">
        <v>0</v>
      </c>
      <c r="AB6760">
        <v>0.87424926749027998</v>
      </c>
      <c r="AC6760">
        <v>0</v>
      </c>
      <c r="AD6760">
        <v>0</v>
      </c>
      <c r="AE6760">
        <v>14.516703746400283</v>
      </c>
    </row>
    <row r="6761" spans="1:31" x14ac:dyDescent="0.25">
      <c r="A6761">
        <v>1885740</v>
      </c>
      <c r="B6761">
        <v>1</v>
      </c>
      <c r="C6761" t="s">
        <v>80</v>
      </c>
      <c r="D6761" t="s">
        <v>96</v>
      </c>
      <c r="E6761" t="s">
        <v>146</v>
      </c>
      <c r="F6761" t="s">
        <v>19132</v>
      </c>
      <c r="G6761" t="s">
        <v>148</v>
      </c>
      <c r="H6761" t="s">
        <v>143</v>
      </c>
      <c r="I6761" t="s">
        <v>135</v>
      </c>
      <c r="J6761" t="s">
        <v>136</v>
      </c>
      <c r="K6761" t="s">
        <v>137</v>
      </c>
      <c r="L6761" t="s">
        <v>19133</v>
      </c>
      <c r="M6761" t="s">
        <v>19134</v>
      </c>
      <c r="N6761">
        <v>2.4649999999999999</v>
      </c>
      <c r="O6761">
        <v>0</v>
      </c>
      <c r="P6761">
        <v>332</v>
      </c>
      <c r="Q6761">
        <v>0</v>
      </c>
      <c r="R6761">
        <v>6</v>
      </c>
      <c r="S6761">
        <v>0</v>
      </c>
      <c r="T6761">
        <v>46</v>
      </c>
      <c r="U6761">
        <v>0</v>
      </c>
      <c r="V6761">
        <v>0</v>
      </c>
      <c r="W6761">
        <v>0</v>
      </c>
      <c r="X6761">
        <v>715.93395326436291</v>
      </c>
      <c r="Y6761">
        <v>0</v>
      </c>
      <c r="Z6761">
        <v>25.661830742486103</v>
      </c>
      <c r="AA6761">
        <v>0</v>
      </c>
      <c r="AB6761">
        <v>304.71255992004569</v>
      </c>
      <c r="AC6761">
        <v>0</v>
      </c>
      <c r="AD6761">
        <v>0</v>
      </c>
      <c r="AE6761">
        <v>1046.3083439268948</v>
      </c>
    </row>
    <row r="6762" spans="1:31" x14ac:dyDescent="0.25">
      <c r="A6762">
        <v>1885242</v>
      </c>
      <c r="B6762">
        <v>1</v>
      </c>
      <c r="C6762" t="s">
        <v>81</v>
      </c>
      <c r="D6762" t="s">
        <v>116</v>
      </c>
      <c r="E6762" t="s">
        <v>146</v>
      </c>
      <c r="F6762" t="s">
        <v>18313</v>
      </c>
      <c r="G6762" t="s">
        <v>148</v>
      </c>
      <c r="H6762" t="s">
        <v>143</v>
      </c>
      <c r="I6762" t="s">
        <v>135</v>
      </c>
      <c r="J6762" t="s">
        <v>136</v>
      </c>
      <c r="K6762" t="s">
        <v>137</v>
      </c>
      <c r="L6762" t="s">
        <v>19135</v>
      </c>
      <c r="M6762" t="s">
        <v>19136</v>
      </c>
      <c r="N6762">
        <v>2.2475000000000001</v>
      </c>
      <c r="O6762">
        <v>0</v>
      </c>
      <c r="P6762">
        <v>21</v>
      </c>
      <c r="Q6762">
        <v>0</v>
      </c>
      <c r="R6762">
        <v>2</v>
      </c>
      <c r="S6762">
        <v>0</v>
      </c>
      <c r="T6762">
        <v>2</v>
      </c>
      <c r="U6762">
        <v>0</v>
      </c>
      <c r="V6762">
        <v>0</v>
      </c>
      <c r="W6762">
        <v>0</v>
      </c>
      <c r="X6762">
        <v>6.1526299488902714</v>
      </c>
      <c r="Y6762">
        <v>0</v>
      </c>
      <c r="Z6762">
        <v>5.7085058502368065E-2</v>
      </c>
      <c r="AA6762">
        <v>0</v>
      </c>
      <c r="AB6762">
        <v>0.1260562580822111</v>
      </c>
      <c r="AC6762">
        <v>0</v>
      </c>
      <c r="AD6762">
        <v>0</v>
      </c>
      <c r="AE6762">
        <v>6.3357712654748504</v>
      </c>
    </row>
    <row r="6763" spans="1:31" x14ac:dyDescent="0.25">
      <c r="A6763">
        <v>1885763</v>
      </c>
      <c r="B6763">
        <v>1</v>
      </c>
      <c r="C6763" t="s">
        <v>80</v>
      </c>
      <c r="D6763" t="s">
        <v>95</v>
      </c>
      <c r="E6763" t="s">
        <v>210</v>
      </c>
      <c r="F6763" t="s">
        <v>14603</v>
      </c>
      <c r="G6763" t="s">
        <v>133</v>
      </c>
      <c r="H6763" t="s">
        <v>134</v>
      </c>
      <c r="I6763" t="s">
        <v>152</v>
      </c>
      <c r="J6763" t="s">
        <v>136</v>
      </c>
      <c r="K6763" t="s">
        <v>137</v>
      </c>
      <c r="L6763" t="s">
        <v>19137</v>
      </c>
      <c r="M6763" t="s">
        <v>19138</v>
      </c>
      <c r="N6763">
        <v>2.9166666000000001E-2</v>
      </c>
      <c r="O6763">
        <v>0</v>
      </c>
      <c r="P6763">
        <v>1857</v>
      </c>
      <c r="Q6763">
        <v>0</v>
      </c>
      <c r="R6763">
        <v>1</v>
      </c>
      <c r="S6763">
        <v>1</v>
      </c>
      <c r="T6763">
        <v>145</v>
      </c>
      <c r="U6763">
        <v>0</v>
      </c>
      <c r="V6763">
        <v>2</v>
      </c>
      <c r="W6763">
        <v>0</v>
      </c>
      <c r="X6763">
        <v>15.334965758810011</v>
      </c>
      <c r="Y6763">
        <v>0</v>
      </c>
      <c r="Z6763">
        <v>7.9976191247166678E-2</v>
      </c>
      <c r="AA6763">
        <v>1.9530115707112501E-2</v>
      </c>
      <c r="AB6763">
        <v>3.917472467334941</v>
      </c>
      <c r="AC6763">
        <v>0</v>
      </c>
      <c r="AD6763">
        <v>0.16713811592175831</v>
      </c>
      <c r="AE6763">
        <v>19.519082649020991</v>
      </c>
    </row>
    <row r="6764" spans="1:31" x14ac:dyDescent="0.25">
      <c r="A6764">
        <v>1885179</v>
      </c>
      <c r="B6764">
        <v>1</v>
      </c>
      <c r="C6764" t="s">
        <v>80</v>
      </c>
      <c r="D6764" t="s">
        <v>93</v>
      </c>
      <c r="E6764" t="s">
        <v>169</v>
      </c>
      <c r="F6764" t="s">
        <v>19139</v>
      </c>
      <c r="G6764" t="s">
        <v>183</v>
      </c>
      <c r="H6764" t="s">
        <v>143</v>
      </c>
      <c r="I6764" t="s">
        <v>135</v>
      </c>
      <c r="J6764" t="s">
        <v>136</v>
      </c>
      <c r="K6764" t="s">
        <v>137</v>
      </c>
      <c r="L6764" t="s">
        <v>19140</v>
      </c>
      <c r="M6764" t="s">
        <v>19141</v>
      </c>
      <c r="N6764">
        <v>8.2605555549999998</v>
      </c>
      <c r="O6764">
        <v>0</v>
      </c>
      <c r="P6764">
        <v>0</v>
      </c>
      <c r="Q6764">
        <v>0</v>
      </c>
      <c r="R6764">
        <v>42</v>
      </c>
      <c r="S6764">
        <v>0</v>
      </c>
      <c r="T6764">
        <v>4</v>
      </c>
      <c r="U6764">
        <v>0</v>
      </c>
      <c r="V6764">
        <v>0</v>
      </c>
      <c r="W6764">
        <v>0</v>
      </c>
      <c r="X6764">
        <v>0</v>
      </c>
      <c r="Y6764">
        <v>0</v>
      </c>
      <c r="Z6764">
        <v>130.75540202851442</v>
      </c>
      <c r="AA6764">
        <v>0</v>
      </c>
      <c r="AB6764">
        <v>4.2333678896547164</v>
      </c>
      <c r="AC6764">
        <v>0</v>
      </c>
      <c r="AD6764">
        <v>0</v>
      </c>
      <c r="AE6764">
        <v>134.98876991816914</v>
      </c>
    </row>
    <row r="6765" spans="1:31" x14ac:dyDescent="0.25">
      <c r="A6765">
        <v>1885534</v>
      </c>
      <c r="B6765">
        <v>1</v>
      </c>
      <c r="C6765" t="s">
        <v>81</v>
      </c>
      <c r="D6765" t="s">
        <v>120</v>
      </c>
      <c r="E6765" t="s">
        <v>169</v>
      </c>
      <c r="F6765" t="s">
        <v>19142</v>
      </c>
      <c r="G6765" t="s">
        <v>183</v>
      </c>
      <c r="H6765" t="s">
        <v>143</v>
      </c>
      <c r="I6765" t="s">
        <v>135</v>
      </c>
      <c r="J6765" t="s">
        <v>136</v>
      </c>
      <c r="K6765" t="s">
        <v>137</v>
      </c>
      <c r="L6765" t="s">
        <v>19143</v>
      </c>
      <c r="M6765" t="s">
        <v>19144</v>
      </c>
      <c r="N6765">
        <v>0.71361111099999996</v>
      </c>
      <c r="O6765">
        <v>0</v>
      </c>
      <c r="P6765">
        <v>575</v>
      </c>
      <c r="Q6765">
        <v>0</v>
      </c>
      <c r="R6765">
        <v>0</v>
      </c>
      <c r="S6765">
        <v>0</v>
      </c>
      <c r="T6765">
        <v>19</v>
      </c>
      <c r="U6765">
        <v>0</v>
      </c>
      <c r="V6765">
        <v>0</v>
      </c>
      <c r="W6765">
        <v>0</v>
      </c>
      <c r="X6765">
        <v>103.12704805408396</v>
      </c>
      <c r="Y6765">
        <v>0</v>
      </c>
      <c r="Z6765">
        <v>0</v>
      </c>
      <c r="AA6765">
        <v>0</v>
      </c>
      <c r="AB6765">
        <v>13.308523303143673</v>
      </c>
      <c r="AC6765">
        <v>0</v>
      </c>
      <c r="AD6765">
        <v>0</v>
      </c>
      <c r="AE6765">
        <v>116.43557135722763</v>
      </c>
    </row>
    <row r="6766" spans="1:31" x14ac:dyDescent="0.25">
      <c r="A6766">
        <v>1885620</v>
      </c>
      <c r="B6766">
        <v>1</v>
      </c>
      <c r="C6766" t="s">
        <v>80</v>
      </c>
      <c r="D6766" t="s">
        <v>107</v>
      </c>
      <c r="E6766" t="s">
        <v>131</v>
      </c>
      <c r="F6766" t="s">
        <v>19145</v>
      </c>
      <c r="G6766" t="s">
        <v>219</v>
      </c>
      <c r="H6766" t="s">
        <v>134</v>
      </c>
      <c r="I6766" t="s">
        <v>135</v>
      </c>
      <c r="J6766" t="s">
        <v>136</v>
      </c>
      <c r="K6766" t="s">
        <v>137</v>
      </c>
      <c r="L6766" t="s">
        <v>19146</v>
      </c>
      <c r="M6766" t="s">
        <v>19147</v>
      </c>
      <c r="N6766">
        <v>2.1358333329999999</v>
      </c>
      <c r="O6766">
        <v>1</v>
      </c>
      <c r="P6766">
        <v>237</v>
      </c>
      <c r="Q6766">
        <v>0</v>
      </c>
      <c r="R6766">
        <v>0</v>
      </c>
      <c r="S6766">
        <v>0</v>
      </c>
      <c r="T6766">
        <v>5</v>
      </c>
      <c r="U6766">
        <v>0</v>
      </c>
      <c r="V6766">
        <v>1</v>
      </c>
      <c r="W6766">
        <v>181.33075335235534</v>
      </c>
      <c r="X6766">
        <v>149.95316629003358</v>
      </c>
      <c r="Y6766">
        <v>0</v>
      </c>
      <c r="Z6766">
        <v>0</v>
      </c>
      <c r="AA6766">
        <v>0</v>
      </c>
      <c r="AB6766">
        <v>8.1819015661248997</v>
      </c>
      <c r="AC6766">
        <v>0</v>
      </c>
      <c r="AD6766">
        <v>5.7053036763833846</v>
      </c>
      <c r="AE6766">
        <v>345.17112488489721</v>
      </c>
    </row>
    <row r="6767" spans="1:31" x14ac:dyDescent="0.25">
      <c r="A6767">
        <v>1885136</v>
      </c>
      <c r="B6767">
        <v>1</v>
      </c>
      <c r="C6767" t="s">
        <v>80</v>
      </c>
      <c r="D6767" t="s">
        <v>84</v>
      </c>
      <c r="E6767" t="s">
        <v>169</v>
      </c>
      <c r="F6767" t="s">
        <v>18659</v>
      </c>
      <c r="G6767" t="s">
        <v>564</v>
      </c>
      <c r="H6767" t="s">
        <v>143</v>
      </c>
      <c r="I6767" t="s">
        <v>135</v>
      </c>
      <c r="J6767" t="s">
        <v>136</v>
      </c>
      <c r="K6767" t="s">
        <v>137</v>
      </c>
      <c r="L6767" t="s">
        <v>19148</v>
      </c>
      <c r="M6767" t="s">
        <v>19149</v>
      </c>
      <c r="N6767">
        <v>1.4088888879999999</v>
      </c>
      <c r="O6767">
        <v>0</v>
      </c>
      <c r="P6767">
        <v>900</v>
      </c>
      <c r="Q6767">
        <v>0</v>
      </c>
      <c r="R6767">
        <v>0</v>
      </c>
      <c r="S6767">
        <v>0</v>
      </c>
      <c r="T6767">
        <v>65</v>
      </c>
      <c r="U6767">
        <v>0</v>
      </c>
      <c r="V6767">
        <v>0</v>
      </c>
      <c r="W6767">
        <v>0</v>
      </c>
      <c r="X6767">
        <v>320.09009945328086</v>
      </c>
      <c r="Y6767">
        <v>0</v>
      </c>
      <c r="Z6767">
        <v>0</v>
      </c>
      <c r="AA6767">
        <v>0</v>
      </c>
      <c r="AB6767">
        <v>114.27282336906748</v>
      </c>
      <c r="AC6767">
        <v>0</v>
      </c>
      <c r="AD6767">
        <v>0</v>
      </c>
      <c r="AE6767">
        <v>434.36292282234831</v>
      </c>
    </row>
    <row r="6768" spans="1:31" x14ac:dyDescent="0.25">
      <c r="A6768">
        <v>1885517</v>
      </c>
      <c r="B6768">
        <v>1</v>
      </c>
      <c r="C6768" t="s">
        <v>80</v>
      </c>
      <c r="D6768" t="s">
        <v>105</v>
      </c>
      <c r="E6768" t="s">
        <v>169</v>
      </c>
      <c r="F6768" t="s">
        <v>18929</v>
      </c>
      <c r="G6768" t="s">
        <v>2576</v>
      </c>
      <c r="H6768" t="s">
        <v>143</v>
      </c>
      <c r="I6768" t="s">
        <v>135</v>
      </c>
      <c r="J6768" t="s">
        <v>136</v>
      </c>
      <c r="K6768" t="s">
        <v>137</v>
      </c>
      <c r="L6768" t="s">
        <v>19150</v>
      </c>
      <c r="M6768" t="s">
        <v>19151</v>
      </c>
      <c r="N6768">
        <v>1.3786111109999999</v>
      </c>
      <c r="O6768">
        <v>0</v>
      </c>
      <c r="P6768">
        <v>280</v>
      </c>
      <c r="Q6768">
        <v>0</v>
      </c>
      <c r="R6768">
        <v>9</v>
      </c>
      <c r="S6768">
        <v>0</v>
      </c>
      <c r="T6768">
        <v>37</v>
      </c>
      <c r="U6768">
        <v>0</v>
      </c>
      <c r="V6768">
        <v>0</v>
      </c>
      <c r="W6768">
        <v>0</v>
      </c>
      <c r="X6768">
        <v>98.607513963316407</v>
      </c>
      <c r="Y6768">
        <v>0</v>
      </c>
      <c r="Z6768">
        <v>1.746872516492983</v>
      </c>
      <c r="AA6768">
        <v>0</v>
      </c>
      <c r="AB6768">
        <v>38.679249420949319</v>
      </c>
      <c r="AC6768">
        <v>0</v>
      </c>
      <c r="AD6768">
        <v>0</v>
      </c>
      <c r="AE6768">
        <v>139.03363590075872</v>
      </c>
    </row>
    <row r="6769" spans="1:31" x14ac:dyDescent="0.25">
      <c r="A6769">
        <v>1885732</v>
      </c>
      <c r="B6769">
        <v>1</v>
      </c>
      <c r="C6769" t="s">
        <v>80</v>
      </c>
      <c r="D6769" t="s">
        <v>96</v>
      </c>
      <c r="E6769" t="s">
        <v>140</v>
      </c>
      <c r="F6769" t="s">
        <v>19152</v>
      </c>
      <c r="G6769" t="s">
        <v>207</v>
      </c>
      <c r="H6769" t="s">
        <v>143</v>
      </c>
      <c r="I6769" t="s">
        <v>135</v>
      </c>
      <c r="J6769" t="s">
        <v>136</v>
      </c>
      <c r="K6769" t="s">
        <v>137</v>
      </c>
      <c r="L6769" t="s">
        <v>19153</v>
      </c>
      <c r="M6769" t="s">
        <v>19154</v>
      </c>
      <c r="N6769">
        <v>1.4824999999999999</v>
      </c>
      <c r="O6769">
        <v>0</v>
      </c>
      <c r="P6769">
        <v>1</v>
      </c>
      <c r="Q6769">
        <v>0</v>
      </c>
      <c r="R6769">
        <v>0</v>
      </c>
      <c r="S6769">
        <v>0</v>
      </c>
      <c r="T6769">
        <v>0</v>
      </c>
      <c r="U6769">
        <v>0</v>
      </c>
      <c r="V6769">
        <v>0</v>
      </c>
      <c r="W6769">
        <v>0</v>
      </c>
      <c r="X6769">
        <v>0.67827607906006659</v>
      </c>
      <c r="Y6769">
        <v>0</v>
      </c>
      <c r="Z6769">
        <v>0</v>
      </c>
      <c r="AA6769">
        <v>0</v>
      </c>
      <c r="AB6769">
        <v>0</v>
      </c>
      <c r="AC6769">
        <v>0</v>
      </c>
      <c r="AD6769">
        <v>0</v>
      </c>
      <c r="AE6769">
        <v>0.67827607906006659</v>
      </c>
    </row>
    <row r="6770" spans="1:31" x14ac:dyDescent="0.25">
      <c r="A6770">
        <v>1884999</v>
      </c>
      <c r="B6770">
        <v>1</v>
      </c>
      <c r="C6770" t="s">
        <v>81</v>
      </c>
      <c r="D6770" t="s">
        <v>115</v>
      </c>
      <c r="E6770" t="s">
        <v>210</v>
      </c>
      <c r="F6770" t="s">
        <v>6806</v>
      </c>
      <c r="G6770" t="s">
        <v>133</v>
      </c>
      <c r="H6770" t="s">
        <v>134</v>
      </c>
      <c r="I6770" t="s">
        <v>152</v>
      </c>
      <c r="J6770" t="s">
        <v>136</v>
      </c>
      <c r="K6770" t="s">
        <v>137</v>
      </c>
      <c r="L6770" t="s">
        <v>19155</v>
      </c>
      <c r="M6770" t="s">
        <v>19156</v>
      </c>
      <c r="N6770">
        <v>1.3888888E-2</v>
      </c>
      <c r="O6770">
        <v>0</v>
      </c>
      <c r="P6770">
        <v>555</v>
      </c>
      <c r="Q6770">
        <v>14</v>
      </c>
      <c r="R6770">
        <v>187</v>
      </c>
      <c r="S6770">
        <v>1</v>
      </c>
      <c r="T6770">
        <v>29</v>
      </c>
      <c r="U6770">
        <v>1</v>
      </c>
      <c r="V6770">
        <v>0</v>
      </c>
      <c r="W6770">
        <v>0</v>
      </c>
      <c r="X6770">
        <v>0.96691413716027819</v>
      </c>
      <c r="Y6770">
        <v>2.5218967093016662</v>
      </c>
      <c r="Z6770">
        <v>3.8337886526253051</v>
      </c>
      <c r="AA6770">
        <v>5.1983741512500001E-2</v>
      </c>
      <c r="AB6770">
        <v>0.12759665265936113</v>
      </c>
      <c r="AC6770">
        <v>0.20628663883691664</v>
      </c>
      <c r="AD6770">
        <v>0</v>
      </c>
      <c r="AE6770">
        <v>7.7084665320960273</v>
      </c>
    </row>
    <row r="6771" spans="1:31" x14ac:dyDescent="0.25">
      <c r="A6771">
        <v>1885663</v>
      </c>
      <c r="B6771">
        <v>1</v>
      </c>
      <c r="C6771" t="s">
        <v>81</v>
      </c>
      <c r="D6771" t="s">
        <v>122</v>
      </c>
      <c r="E6771" t="s">
        <v>146</v>
      </c>
      <c r="F6771" t="s">
        <v>10686</v>
      </c>
      <c r="G6771" t="s">
        <v>148</v>
      </c>
      <c r="H6771" t="s">
        <v>143</v>
      </c>
      <c r="I6771" t="s">
        <v>135</v>
      </c>
      <c r="J6771" t="s">
        <v>136</v>
      </c>
      <c r="K6771" t="s">
        <v>137</v>
      </c>
      <c r="L6771" t="s">
        <v>19157</v>
      </c>
      <c r="M6771" t="s">
        <v>19158</v>
      </c>
      <c r="N6771">
        <v>1.8172222220000001</v>
      </c>
      <c r="O6771">
        <v>0</v>
      </c>
      <c r="P6771">
        <v>176</v>
      </c>
      <c r="Q6771">
        <v>0</v>
      </c>
      <c r="R6771">
        <v>0</v>
      </c>
      <c r="S6771">
        <v>0</v>
      </c>
      <c r="T6771">
        <v>15</v>
      </c>
      <c r="U6771">
        <v>0</v>
      </c>
      <c r="V6771">
        <v>1</v>
      </c>
      <c r="W6771">
        <v>0</v>
      </c>
      <c r="X6771">
        <v>68.043987510805096</v>
      </c>
      <c r="Y6771">
        <v>0</v>
      </c>
      <c r="Z6771">
        <v>0</v>
      </c>
      <c r="AA6771">
        <v>0</v>
      </c>
      <c r="AB6771">
        <v>8.2629994231555557</v>
      </c>
      <c r="AC6771">
        <v>0</v>
      </c>
      <c r="AD6771">
        <v>3.5806200062468196</v>
      </c>
      <c r="AE6771">
        <v>79.887606940207462</v>
      </c>
    </row>
    <row r="6772" spans="1:31" x14ac:dyDescent="0.25">
      <c r="A6772">
        <v>1885540</v>
      </c>
      <c r="B6772">
        <v>1</v>
      </c>
      <c r="C6772" t="s">
        <v>80</v>
      </c>
      <c r="D6772" t="s">
        <v>98</v>
      </c>
      <c r="E6772" t="s">
        <v>131</v>
      </c>
      <c r="F6772" t="s">
        <v>19159</v>
      </c>
      <c r="G6772" t="s">
        <v>133</v>
      </c>
      <c r="H6772" t="s">
        <v>134</v>
      </c>
      <c r="I6772" t="s">
        <v>135</v>
      </c>
      <c r="J6772" t="s">
        <v>136</v>
      </c>
      <c r="K6772" t="s">
        <v>137</v>
      </c>
      <c r="L6772" t="s">
        <v>19160</v>
      </c>
      <c r="M6772" t="s">
        <v>19161</v>
      </c>
      <c r="N6772">
        <v>2.1266666660000002</v>
      </c>
      <c r="O6772">
        <v>0</v>
      </c>
      <c r="P6772">
        <v>186</v>
      </c>
      <c r="Q6772">
        <v>0</v>
      </c>
      <c r="R6772">
        <v>56</v>
      </c>
      <c r="S6772">
        <v>2</v>
      </c>
      <c r="T6772">
        <v>37</v>
      </c>
      <c r="U6772">
        <v>0</v>
      </c>
      <c r="V6772">
        <v>0</v>
      </c>
      <c r="W6772">
        <v>0</v>
      </c>
      <c r="X6772">
        <v>184.00855460876681</v>
      </c>
      <c r="Y6772">
        <v>0</v>
      </c>
      <c r="Z6772">
        <v>464.12163914315602</v>
      </c>
      <c r="AA6772">
        <v>5.5211083762165334</v>
      </c>
      <c r="AB6772">
        <v>143.03643453114898</v>
      </c>
      <c r="AC6772">
        <v>0</v>
      </c>
      <c r="AD6772">
        <v>0</v>
      </c>
      <c r="AE6772">
        <v>796.68773665928836</v>
      </c>
    </row>
    <row r="6773" spans="1:31" x14ac:dyDescent="0.25">
      <c r="A6773">
        <v>1885709</v>
      </c>
      <c r="B6773">
        <v>1</v>
      </c>
      <c r="C6773" t="s">
        <v>81</v>
      </c>
      <c r="D6773" t="s">
        <v>118</v>
      </c>
      <c r="E6773" t="s">
        <v>140</v>
      </c>
      <c r="F6773" t="s">
        <v>19162</v>
      </c>
      <c r="G6773" t="s">
        <v>142</v>
      </c>
      <c r="H6773" t="s">
        <v>143</v>
      </c>
      <c r="I6773" t="s">
        <v>135</v>
      </c>
      <c r="J6773" t="s">
        <v>136</v>
      </c>
      <c r="K6773" t="s">
        <v>137</v>
      </c>
      <c r="L6773" t="s">
        <v>19163</v>
      </c>
      <c r="M6773" t="s">
        <v>19164</v>
      </c>
      <c r="N6773">
        <v>3.0474999999999999</v>
      </c>
      <c r="O6773">
        <v>0</v>
      </c>
      <c r="P6773">
        <v>1</v>
      </c>
      <c r="Q6773">
        <v>0</v>
      </c>
      <c r="R6773">
        <v>0</v>
      </c>
      <c r="S6773">
        <v>0</v>
      </c>
      <c r="T6773">
        <v>0</v>
      </c>
      <c r="U6773">
        <v>0</v>
      </c>
      <c r="V6773">
        <v>0</v>
      </c>
      <c r="W6773">
        <v>0</v>
      </c>
      <c r="X6773">
        <v>0.50390137286915415</v>
      </c>
      <c r="Y6773">
        <v>0</v>
      </c>
      <c r="Z6773">
        <v>0</v>
      </c>
      <c r="AA6773">
        <v>0</v>
      </c>
      <c r="AB6773">
        <v>0</v>
      </c>
      <c r="AC6773">
        <v>0</v>
      </c>
      <c r="AD6773">
        <v>0</v>
      </c>
      <c r="AE6773">
        <v>0.50390137286915415</v>
      </c>
    </row>
    <row r="6774" spans="1:31" x14ac:dyDescent="0.25">
      <c r="A6774">
        <v>1885686</v>
      </c>
      <c r="B6774">
        <v>1</v>
      </c>
      <c r="C6774" t="s">
        <v>80</v>
      </c>
      <c r="D6774" t="s">
        <v>108</v>
      </c>
      <c r="E6774" t="s">
        <v>169</v>
      </c>
      <c r="F6774" t="s">
        <v>19165</v>
      </c>
      <c r="G6774" t="s">
        <v>183</v>
      </c>
      <c r="H6774" t="s">
        <v>143</v>
      </c>
      <c r="I6774" t="s">
        <v>135</v>
      </c>
      <c r="J6774" t="s">
        <v>136</v>
      </c>
      <c r="K6774" t="s">
        <v>137</v>
      </c>
      <c r="L6774" t="s">
        <v>19166</v>
      </c>
      <c r="M6774" t="s">
        <v>19167</v>
      </c>
      <c r="N6774">
        <v>1.355555555</v>
      </c>
      <c r="O6774">
        <v>0</v>
      </c>
      <c r="P6774">
        <v>72</v>
      </c>
      <c r="Q6774">
        <v>0</v>
      </c>
      <c r="R6774">
        <v>6</v>
      </c>
      <c r="S6774">
        <v>0</v>
      </c>
      <c r="T6774">
        <v>7</v>
      </c>
      <c r="U6774">
        <v>0</v>
      </c>
      <c r="V6774">
        <v>0</v>
      </c>
      <c r="W6774">
        <v>0</v>
      </c>
      <c r="X6774">
        <v>23.365120304164765</v>
      </c>
      <c r="Y6774">
        <v>0</v>
      </c>
      <c r="Z6774">
        <v>10.024718825812814</v>
      </c>
      <c r="AA6774">
        <v>0</v>
      </c>
      <c r="AB6774">
        <v>11.215080458756299</v>
      </c>
      <c r="AC6774">
        <v>0</v>
      </c>
      <c r="AD6774">
        <v>0</v>
      </c>
      <c r="AE6774">
        <v>44.604919588733878</v>
      </c>
    </row>
    <row r="6775" spans="1:31" x14ac:dyDescent="0.25">
      <c r="A6775">
        <v>1885022</v>
      </c>
      <c r="B6775">
        <v>1</v>
      </c>
      <c r="C6775" t="s">
        <v>80</v>
      </c>
      <c r="D6775" t="s">
        <v>102</v>
      </c>
      <c r="E6775" t="s">
        <v>131</v>
      </c>
      <c r="F6775" t="s">
        <v>19168</v>
      </c>
      <c r="G6775" t="s">
        <v>133</v>
      </c>
      <c r="H6775" t="s">
        <v>134</v>
      </c>
      <c r="I6775" t="s">
        <v>135</v>
      </c>
      <c r="J6775" t="s">
        <v>136</v>
      </c>
      <c r="K6775" t="s">
        <v>137</v>
      </c>
      <c r="L6775" t="s">
        <v>19169</v>
      </c>
      <c r="M6775" t="s">
        <v>19170</v>
      </c>
      <c r="N6775">
        <v>1.725833333</v>
      </c>
      <c r="O6775">
        <v>0</v>
      </c>
      <c r="P6775">
        <v>27</v>
      </c>
      <c r="Q6775">
        <v>0</v>
      </c>
      <c r="R6775">
        <v>0</v>
      </c>
      <c r="S6775">
        <v>0</v>
      </c>
      <c r="T6775">
        <v>8</v>
      </c>
      <c r="U6775">
        <v>0</v>
      </c>
      <c r="V6775">
        <v>0</v>
      </c>
      <c r="W6775">
        <v>0</v>
      </c>
      <c r="X6775">
        <v>5.0035791979542914</v>
      </c>
      <c r="Y6775">
        <v>0</v>
      </c>
      <c r="Z6775">
        <v>0</v>
      </c>
      <c r="AA6775">
        <v>0</v>
      </c>
      <c r="AB6775">
        <v>8.0191496864118204</v>
      </c>
      <c r="AC6775">
        <v>0</v>
      </c>
      <c r="AD6775">
        <v>0</v>
      </c>
      <c r="AE6775">
        <v>13.022728884366112</v>
      </c>
    </row>
    <row r="6776" spans="1:31" x14ac:dyDescent="0.25">
      <c r="A6776">
        <v>1885749</v>
      </c>
      <c r="B6776">
        <v>1</v>
      </c>
      <c r="C6776" t="s">
        <v>81</v>
      </c>
      <c r="D6776" t="s">
        <v>118</v>
      </c>
      <c r="E6776" t="s">
        <v>146</v>
      </c>
      <c r="F6776" t="s">
        <v>19171</v>
      </c>
      <c r="G6776" t="s">
        <v>148</v>
      </c>
      <c r="H6776" t="s">
        <v>143</v>
      </c>
      <c r="I6776" t="s">
        <v>135</v>
      </c>
      <c r="J6776" t="s">
        <v>136</v>
      </c>
      <c r="K6776" t="s">
        <v>137</v>
      </c>
      <c r="L6776" t="s">
        <v>19172</v>
      </c>
      <c r="M6776" t="s">
        <v>19173</v>
      </c>
      <c r="N6776">
        <v>1.0947222219999999</v>
      </c>
      <c r="O6776">
        <v>0</v>
      </c>
      <c r="P6776">
        <v>5</v>
      </c>
      <c r="Q6776">
        <v>0</v>
      </c>
      <c r="R6776">
        <v>4</v>
      </c>
      <c r="S6776">
        <v>0</v>
      </c>
      <c r="T6776">
        <v>1</v>
      </c>
      <c r="U6776">
        <v>0</v>
      </c>
      <c r="V6776">
        <v>0</v>
      </c>
      <c r="W6776">
        <v>0</v>
      </c>
      <c r="X6776">
        <v>0.44900109804961397</v>
      </c>
      <c r="Y6776">
        <v>0</v>
      </c>
      <c r="Z6776">
        <v>7.0900914841537039</v>
      </c>
      <c r="AA6776">
        <v>0</v>
      </c>
      <c r="AB6776">
        <v>1.7824951708824335</v>
      </c>
      <c r="AC6776">
        <v>0</v>
      </c>
      <c r="AD6776">
        <v>0</v>
      </c>
      <c r="AE6776">
        <v>9.3215877530857512</v>
      </c>
    </row>
    <row r="6777" spans="1:31" x14ac:dyDescent="0.25">
      <c r="A6777">
        <v>1885062</v>
      </c>
      <c r="B6777">
        <v>1</v>
      </c>
      <c r="C6777" t="s">
        <v>81</v>
      </c>
      <c r="D6777" t="s">
        <v>123</v>
      </c>
      <c r="E6777" t="s">
        <v>210</v>
      </c>
      <c r="F6777" t="s">
        <v>15250</v>
      </c>
      <c r="G6777" t="s">
        <v>133</v>
      </c>
      <c r="H6777" t="s">
        <v>134</v>
      </c>
      <c r="I6777" t="s">
        <v>135</v>
      </c>
      <c r="J6777" t="s">
        <v>136</v>
      </c>
      <c r="K6777" t="s">
        <v>137</v>
      </c>
      <c r="L6777" t="s">
        <v>19174</v>
      </c>
      <c r="M6777" t="s">
        <v>19175</v>
      </c>
      <c r="N6777">
        <v>2.7569444440000002</v>
      </c>
      <c r="O6777">
        <v>0</v>
      </c>
      <c r="P6777">
        <v>106</v>
      </c>
      <c r="Q6777">
        <v>3</v>
      </c>
      <c r="R6777">
        <v>31</v>
      </c>
      <c r="S6777">
        <v>2</v>
      </c>
      <c r="T6777">
        <v>13</v>
      </c>
      <c r="U6777">
        <v>0</v>
      </c>
      <c r="V6777">
        <v>0</v>
      </c>
      <c r="W6777">
        <v>0</v>
      </c>
      <c r="X6777">
        <v>33.421207120578465</v>
      </c>
      <c r="Y6777">
        <v>7.8865512784610221</v>
      </c>
      <c r="Z6777">
        <v>68.917648856547217</v>
      </c>
      <c r="AA6777">
        <v>10.803492459977056</v>
      </c>
      <c r="AB6777">
        <v>18.529781745826803</v>
      </c>
      <c r="AC6777">
        <v>0</v>
      </c>
      <c r="AD6777">
        <v>0</v>
      </c>
      <c r="AE6777">
        <v>139.55868146139056</v>
      </c>
    </row>
    <row r="6778" spans="1:31" x14ac:dyDescent="0.25">
      <c r="A6778">
        <v>1885394</v>
      </c>
      <c r="B6778">
        <v>1</v>
      </c>
      <c r="C6778" t="s">
        <v>81</v>
      </c>
      <c r="D6778" t="s">
        <v>127</v>
      </c>
      <c r="E6778" t="s">
        <v>146</v>
      </c>
      <c r="F6778" t="s">
        <v>19176</v>
      </c>
      <c r="G6778" t="s">
        <v>148</v>
      </c>
      <c r="H6778" t="s">
        <v>143</v>
      </c>
      <c r="I6778" t="s">
        <v>135</v>
      </c>
      <c r="J6778" t="s">
        <v>136</v>
      </c>
      <c r="K6778" t="s">
        <v>137</v>
      </c>
      <c r="L6778" t="s">
        <v>19177</v>
      </c>
      <c r="M6778" t="s">
        <v>19178</v>
      </c>
      <c r="N6778">
        <v>7.4974999999999996</v>
      </c>
      <c r="O6778">
        <v>0</v>
      </c>
      <c r="P6778">
        <v>10</v>
      </c>
      <c r="Q6778">
        <v>0</v>
      </c>
      <c r="R6778">
        <v>0</v>
      </c>
      <c r="S6778">
        <v>0</v>
      </c>
      <c r="T6778">
        <v>3</v>
      </c>
      <c r="U6778">
        <v>0</v>
      </c>
      <c r="V6778">
        <v>0</v>
      </c>
      <c r="W6778">
        <v>0</v>
      </c>
      <c r="X6778">
        <v>26.026418243274932</v>
      </c>
      <c r="Y6778">
        <v>0</v>
      </c>
      <c r="Z6778">
        <v>0</v>
      </c>
      <c r="AA6778">
        <v>0</v>
      </c>
      <c r="AB6778">
        <v>10.064321919801548</v>
      </c>
      <c r="AC6778">
        <v>0</v>
      </c>
      <c r="AD6778">
        <v>0</v>
      </c>
      <c r="AE6778">
        <v>36.090740163076482</v>
      </c>
    </row>
    <row r="6779" spans="1:31" x14ac:dyDescent="0.25">
      <c r="A6779">
        <v>1885603</v>
      </c>
      <c r="B6779">
        <v>1</v>
      </c>
      <c r="C6779" t="s">
        <v>80</v>
      </c>
      <c r="D6779" t="s">
        <v>93</v>
      </c>
      <c r="E6779" t="s">
        <v>169</v>
      </c>
      <c r="F6779" t="s">
        <v>19179</v>
      </c>
      <c r="G6779" t="s">
        <v>564</v>
      </c>
      <c r="H6779" t="s">
        <v>143</v>
      </c>
      <c r="I6779" t="s">
        <v>135</v>
      </c>
      <c r="J6779" t="s">
        <v>136</v>
      </c>
      <c r="K6779" t="s">
        <v>137</v>
      </c>
      <c r="L6779" t="s">
        <v>19180</v>
      </c>
      <c r="M6779" t="s">
        <v>19181</v>
      </c>
      <c r="N6779">
        <v>3.614166666</v>
      </c>
      <c r="O6779">
        <v>0</v>
      </c>
      <c r="P6779">
        <v>2</v>
      </c>
      <c r="Q6779">
        <v>0</v>
      </c>
      <c r="R6779">
        <v>14</v>
      </c>
      <c r="S6779">
        <v>0</v>
      </c>
      <c r="T6779">
        <v>4</v>
      </c>
      <c r="U6779">
        <v>0</v>
      </c>
      <c r="V6779">
        <v>0</v>
      </c>
      <c r="W6779">
        <v>0</v>
      </c>
      <c r="X6779">
        <v>3.0297970906355105</v>
      </c>
      <c r="Y6779">
        <v>0</v>
      </c>
      <c r="Z6779">
        <v>515.00397752489448</v>
      </c>
      <c r="AA6779">
        <v>0</v>
      </c>
      <c r="AB6779">
        <v>121.59770920358666</v>
      </c>
      <c r="AC6779">
        <v>0</v>
      </c>
      <c r="AD6779">
        <v>0</v>
      </c>
      <c r="AE6779">
        <v>639.63148381911662</v>
      </c>
    </row>
    <row r="6780" spans="1:31" x14ac:dyDescent="0.25">
      <c r="A6780">
        <v>1885646</v>
      </c>
      <c r="B6780">
        <v>1</v>
      </c>
      <c r="C6780" t="s">
        <v>81</v>
      </c>
      <c r="D6780" t="s">
        <v>112</v>
      </c>
      <c r="E6780" t="s">
        <v>146</v>
      </c>
      <c r="F6780" t="s">
        <v>1027</v>
      </c>
      <c r="G6780" t="s">
        <v>148</v>
      </c>
      <c r="H6780" t="s">
        <v>143</v>
      </c>
      <c r="I6780" t="s">
        <v>135</v>
      </c>
      <c r="J6780" t="s">
        <v>136</v>
      </c>
      <c r="K6780" t="s">
        <v>137</v>
      </c>
      <c r="L6780" t="s">
        <v>19182</v>
      </c>
      <c r="M6780" t="s">
        <v>19183</v>
      </c>
      <c r="N6780">
        <v>1.206111111</v>
      </c>
      <c r="O6780">
        <v>0</v>
      </c>
      <c r="P6780">
        <v>350</v>
      </c>
      <c r="Q6780">
        <v>0</v>
      </c>
      <c r="R6780">
        <v>0</v>
      </c>
      <c r="S6780">
        <v>0</v>
      </c>
      <c r="T6780">
        <v>9</v>
      </c>
      <c r="U6780">
        <v>0</v>
      </c>
      <c r="V6780">
        <v>0</v>
      </c>
      <c r="W6780">
        <v>0</v>
      </c>
      <c r="X6780">
        <v>94.113247795053866</v>
      </c>
      <c r="Y6780">
        <v>0</v>
      </c>
      <c r="Z6780">
        <v>0</v>
      </c>
      <c r="AA6780">
        <v>0</v>
      </c>
      <c r="AB6780">
        <v>2.25605351841905</v>
      </c>
      <c r="AC6780">
        <v>0</v>
      </c>
      <c r="AD6780">
        <v>0</v>
      </c>
      <c r="AE6780">
        <v>96.369301313472917</v>
      </c>
    </row>
    <row r="6781" spans="1:31" x14ac:dyDescent="0.25">
      <c r="A6781">
        <v>1885125</v>
      </c>
      <c r="B6781">
        <v>1</v>
      </c>
      <c r="C6781" t="s">
        <v>80</v>
      </c>
      <c r="D6781" t="s">
        <v>96</v>
      </c>
      <c r="E6781" t="s">
        <v>158</v>
      </c>
      <c r="F6781" t="s">
        <v>19184</v>
      </c>
      <c r="G6781" t="s">
        <v>219</v>
      </c>
      <c r="H6781" t="s">
        <v>134</v>
      </c>
      <c r="I6781" t="s">
        <v>135</v>
      </c>
      <c r="J6781" t="s">
        <v>136</v>
      </c>
      <c r="K6781" t="s">
        <v>137</v>
      </c>
      <c r="L6781" t="s">
        <v>19185</v>
      </c>
      <c r="M6781" t="s">
        <v>18582</v>
      </c>
      <c r="N6781">
        <v>9.1883333329999992</v>
      </c>
      <c r="O6781">
        <v>0</v>
      </c>
      <c r="P6781">
        <v>0</v>
      </c>
      <c r="Q6781">
        <v>0</v>
      </c>
      <c r="R6781">
        <v>0</v>
      </c>
      <c r="S6781">
        <v>1</v>
      </c>
      <c r="T6781">
        <v>0</v>
      </c>
      <c r="U6781">
        <v>0</v>
      </c>
      <c r="V6781">
        <v>0</v>
      </c>
      <c r="W6781">
        <v>0</v>
      </c>
      <c r="X6781">
        <v>0</v>
      </c>
      <c r="Y6781">
        <v>0</v>
      </c>
      <c r="Z6781">
        <v>0</v>
      </c>
      <c r="AA6781">
        <v>14.8284923089898</v>
      </c>
      <c r="AB6781">
        <v>0</v>
      </c>
      <c r="AC6781">
        <v>0</v>
      </c>
      <c r="AD6781">
        <v>0</v>
      </c>
      <c r="AE6781">
        <v>14.8284923089898</v>
      </c>
    </row>
    <row r="6782" spans="1:31" x14ac:dyDescent="0.25">
      <c r="A6782">
        <v>1885102</v>
      </c>
      <c r="B6782">
        <v>1</v>
      </c>
      <c r="C6782" t="s">
        <v>80</v>
      </c>
      <c r="D6782" t="s">
        <v>93</v>
      </c>
      <c r="E6782" t="s">
        <v>146</v>
      </c>
      <c r="F6782" t="s">
        <v>19186</v>
      </c>
      <c r="G6782" t="s">
        <v>148</v>
      </c>
      <c r="H6782" t="s">
        <v>143</v>
      </c>
      <c r="I6782" t="s">
        <v>135</v>
      </c>
      <c r="J6782" t="s">
        <v>136</v>
      </c>
      <c r="K6782" t="s">
        <v>137</v>
      </c>
      <c r="L6782" t="s">
        <v>19187</v>
      </c>
      <c r="M6782" t="s">
        <v>19188</v>
      </c>
      <c r="N6782">
        <v>12.720277777</v>
      </c>
      <c r="O6782">
        <v>0</v>
      </c>
      <c r="P6782">
        <v>56</v>
      </c>
      <c r="Q6782">
        <v>0</v>
      </c>
      <c r="R6782">
        <v>0</v>
      </c>
      <c r="S6782">
        <v>0</v>
      </c>
      <c r="T6782">
        <v>2</v>
      </c>
      <c r="U6782">
        <v>0</v>
      </c>
      <c r="V6782">
        <v>0</v>
      </c>
      <c r="W6782">
        <v>0</v>
      </c>
      <c r="X6782">
        <v>101.6758503830408</v>
      </c>
      <c r="Y6782">
        <v>0</v>
      </c>
      <c r="Z6782">
        <v>0</v>
      </c>
      <c r="AA6782">
        <v>0</v>
      </c>
      <c r="AB6782">
        <v>52.576338250825046</v>
      </c>
      <c r="AC6782">
        <v>0</v>
      </c>
      <c r="AD6782">
        <v>0</v>
      </c>
      <c r="AE6782">
        <v>154.25218863386584</v>
      </c>
    </row>
    <row r="6783" spans="1:31" x14ac:dyDescent="0.25">
      <c r="A6783">
        <v>1885835</v>
      </c>
      <c r="B6783">
        <v>1</v>
      </c>
      <c r="C6783" t="s">
        <v>80</v>
      </c>
      <c r="D6783" t="s">
        <v>83</v>
      </c>
      <c r="E6783" t="s">
        <v>140</v>
      </c>
      <c r="F6783" t="s">
        <v>19189</v>
      </c>
      <c r="G6783" t="s">
        <v>163</v>
      </c>
      <c r="H6783" t="s">
        <v>143</v>
      </c>
      <c r="I6783" t="s">
        <v>135</v>
      </c>
      <c r="J6783" t="s">
        <v>136</v>
      </c>
      <c r="K6783" t="s">
        <v>137</v>
      </c>
      <c r="L6783" t="s">
        <v>19190</v>
      </c>
      <c r="M6783" t="s">
        <v>19191</v>
      </c>
      <c r="N6783">
        <v>1.788333333</v>
      </c>
      <c r="O6783">
        <v>0</v>
      </c>
      <c r="P6783">
        <v>2</v>
      </c>
      <c r="Q6783">
        <v>0</v>
      </c>
      <c r="R6783">
        <v>0</v>
      </c>
      <c r="S6783">
        <v>0</v>
      </c>
      <c r="T6783">
        <v>0</v>
      </c>
      <c r="U6783">
        <v>0</v>
      </c>
      <c r="V6783">
        <v>0</v>
      </c>
      <c r="W6783">
        <v>0</v>
      </c>
      <c r="X6783">
        <v>0.99415493604959093</v>
      </c>
      <c r="Y6783">
        <v>0</v>
      </c>
      <c r="Z6783">
        <v>0</v>
      </c>
      <c r="AA6783">
        <v>0</v>
      </c>
      <c r="AB6783">
        <v>0</v>
      </c>
      <c r="AC6783">
        <v>0</v>
      </c>
      <c r="AD6783">
        <v>0</v>
      </c>
      <c r="AE6783">
        <v>0.99415493604959093</v>
      </c>
    </row>
    <row r="6784" spans="1:31" x14ac:dyDescent="0.25">
      <c r="A6784">
        <v>1885809</v>
      </c>
      <c r="B6784">
        <v>1</v>
      </c>
      <c r="C6784" t="s">
        <v>81</v>
      </c>
      <c r="D6784" t="s">
        <v>123</v>
      </c>
      <c r="E6784" t="s">
        <v>146</v>
      </c>
      <c r="F6784" t="s">
        <v>19192</v>
      </c>
      <c r="G6784" t="s">
        <v>541</v>
      </c>
      <c r="H6784" t="s">
        <v>143</v>
      </c>
      <c r="I6784" t="s">
        <v>135</v>
      </c>
      <c r="J6784" t="s">
        <v>136</v>
      </c>
      <c r="K6784" t="s">
        <v>137</v>
      </c>
      <c r="L6784" t="s">
        <v>19193</v>
      </c>
      <c r="M6784" t="s">
        <v>19194</v>
      </c>
      <c r="N6784">
        <v>2.1461111110000002</v>
      </c>
      <c r="O6784">
        <v>0</v>
      </c>
      <c r="P6784">
        <v>21</v>
      </c>
      <c r="Q6784">
        <v>0</v>
      </c>
      <c r="R6784">
        <v>0</v>
      </c>
      <c r="S6784">
        <v>0</v>
      </c>
      <c r="T6784">
        <v>1</v>
      </c>
      <c r="U6784">
        <v>0</v>
      </c>
      <c r="V6784">
        <v>0</v>
      </c>
      <c r="W6784">
        <v>0</v>
      </c>
      <c r="X6784">
        <v>11.671275406039607</v>
      </c>
      <c r="Y6784">
        <v>0</v>
      </c>
      <c r="Z6784">
        <v>0</v>
      </c>
      <c r="AA6784">
        <v>0</v>
      </c>
      <c r="AB6784">
        <v>0</v>
      </c>
      <c r="AC6784">
        <v>0</v>
      </c>
      <c r="AD6784">
        <v>0</v>
      </c>
      <c r="AE6784">
        <v>11.671275406039607</v>
      </c>
    </row>
    <row r="6785" spans="1:31" x14ac:dyDescent="0.25">
      <c r="A6785">
        <v>1885145</v>
      </c>
      <c r="B6785">
        <v>1</v>
      </c>
      <c r="C6785" t="s">
        <v>80</v>
      </c>
      <c r="D6785" t="s">
        <v>91</v>
      </c>
      <c r="E6785" t="s">
        <v>158</v>
      </c>
      <c r="F6785" t="s">
        <v>19195</v>
      </c>
      <c r="G6785" t="s">
        <v>219</v>
      </c>
      <c r="H6785" t="s">
        <v>134</v>
      </c>
      <c r="I6785" t="s">
        <v>135</v>
      </c>
      <c r="J6785" t="s">
        <v>136</v>
      </c>
      <c r="K6785" t="s">
        <v>137</v>
      </c>
      <c r="L6785" t="s">
        <v>19196</v>
      </c>
      <c r="M6785" t="s">
        <v>19197</v>
      </c>
      <c r="N6785">
        <v>2.8258333329999998</v>
      </c>
      <c r="O6785">
        <v>0</v>
      </c>
      <c r="P6785">
        <v>5</v>
      </c>
      <c r="Q6785">
        <v>0</v>
      </c>
      <c r="R6785">
        <v>14</v>
      </c>
      <c r="S6785">
        <v>0</v>
      </c>
      <c r="T6785">
        <v>2</v>
      </c>
      <c r="U6785">
        <v>0</v>
      </c>
      <c r="V6785">
        <v>0</v>
      </c>
      <c r="W6785">
        <v>0</v>
      </c>
      <c r="X6785">
        <v>3.7909240869471135</v>
      </c>
      <c r="Y6785">
        <v>0</v>
      </c>
      <c r="Z6785">
        <v>66.35090534318087</v>
      </c>
      <c r="AA6785">
        <v>0</v>
      </c>
      <c r="AB6785">
        <v>1.01590222888154</v>
      </c>
      <c r="AC6785">
        <v>0</v>
      </c>
      <c r="AD6785">
        <v>0</v>
      </c>
      <c r="AE6785">
        <v>71.157731659009528</v>
      </c>
    </row>
    <row r="6786" spans="1:31" x14ac:dyDescent="0.25">
      <c r="A6786">
        <v>1885039</v>
      </c>
      <c r="B6786">
        <v>1</v>
      </c>
      <c r="C6786" t="s">
        <v>80</v>
      </c>
      <c r="D6786" t="s">
        <v>97</v>
      </c>
      <c r="E6786" t="s">
        <v>229</v>
      </c>
      <c r="F6786" t="s">
        <v>1585</v>
      </c>
      <c r="G6786" t="s">
        <v>5744</v>
      </c>
      <c r="H6786" t="s">
        <v>134</v>
      </c>
      <c r="I6786" t="s">
        <v>135</v>
      </c>
      <c r="J6786" t="s">
        <v>136</v>
      </c>
      <c r="K6786" t="s">
        <v>137</v>
      </c>
      <c r="L6786" t="s">
        <v>19198</v>
      </c>
      <c r="M6786" t="s">
        <v>19199</v>
      </c>
      <c r="N6786">
        <v>1.2180555550000001</v>
      </c>
      <c r="O6786">
        <v>7</v>
      </c>
      <c r="P6786">
        <v>700</v>
      </c>
      <c r="Q6786">
        <v>7</v>
      </c>
      <c r="R6786">
        <v>78</v>
      </c>
      <c r="S6786">
        <v>20</v>
      </c>
      <c r="T6786">
        <v>86</v>
      </c>
      <c r="U6786">
        <v>1</v>
      </c>
      <c r="V6786">
        <v>0</v>
      </c>
      <c r="W6786">
        <v>603.75900600196496</v>
      </c>
      <c r="X6786">
        <v>215.92719022654188</v>
      </c>
      <c r="Y6786">
        <v>241.83273985567004</v>
      </c>
      <c r="Z6786">
        <v>40.395543191651328</v>
      </c>
      <c r="AA6786">
        <v>181.14969833979464</v>
      </c>
      <c r="AB6786">
        <v>116.45173718221488</v>
      </c>
      <c r="AC6786">
        <v>0</v>
      </c>
      <c r="AD6786">
        <v>0</v>
      </c>
      <c r="AE6786">
        <v>1399.5159147978377</v>
      </c>
    </row>
    <row r="6787" spans="1:31" x14ac:dyDescent="0.25">
      <c r="A6787">
        <v>1885580</v>
      </c>
      <c r="B6787">
        <v>1</v>
      </c>
      <c r="C6787" t="s">
        <v>81</v>
      </c>
      <c r="D6787" t="s">
        <v>113</v>
      </c>
      <c r="E6787" t="s">
        <v>158</v>
      </c>
      <c r="F6787" t="s">
        <v>280</v>
      </c>
      <c r="G6787" t="s">
        <v>133</v>
      </c>
      <c r="H6787" t="s">
        <v>134</v>
      </c>
      <c r="I6787" t="s">
        <v>135</v>
      </c>
      <c r="J6787" t="s">
        <v>136</v>
      </c>
      <c r="K6787" t="s">
        <v>137</v>
      </c>
      <c r="L6787" t="s">
        <v>19200</v>
      </c>
      <c r="M6787" t="s">
        <v>19201</v>
      </c>
      <c r="N6787">
        <v>1.5774999999999999</v>
      </c>
      <c r="O6787">
        <v>0</v>
      </c>
      <c r="P6787">
        <v>623</v>
      </c>
      <c r="Q6787">
        <v>1</v>
      </c>
      <c r="R6787">
        <v>22</v>
      </c>
      <c r="S6787">
        <v>0</v>
      </c>
      <c r="T6787">
        <v>48</v>
      </c>
      <c r="U6787">
        <v>1</v>
      </c>
      <c r="V6787">
        <v>0</v>
      </c>
      <c r="W6787">
        <v>0</v>
      </c>
      <c r="X6787">
        <v>178.43164757344971</v>
      </c>
      <c r="Y6787">
        <v>33.450012479556968</v>
      </c>
      <c r="Z6787">
        <v>24.005126580291499</v>
      </c>
      <c r="AA6787">
        <v>0</v>
      </c>
      <c r="AB6787">
        <v>31.53074667048827</v>
      </c>
      <c r="AC6787">
        <v>90.666567549822034</v>
      </c>
      <c r="AD6787">
        <v>0</v>
      </c>
      <c r="AE6787">
        <v>358.08410085360845</v>
      </c>
    </row>
    <row r="6788" spans="1:31" x14ac:dyDescent="0.25">
      <c r="A6788">
        <v>1885231</v>
      </c>
      <c r="B6788">
        <v>1</v>
      </c>
      <c r="C6788" t="s">
        <v>80</v>
      </c>
      <c r="D6788" t="s">
        <v>98</v>
      </c>
      <c r="E6788" t="s">
        <v>169</v>
      </c>
      <c r="F6788" t="s">
        <v>19202</v>
      </c>
      <c r="G6788" t="s">
        <v>142</v>
      </c>
      <c r="H6788" t="s">
        <v>143</v>
      </c>
      <c r="I6788" t="s">
        <v>135</v>
      </c>
      <c r="J6788" t="s">
        <v>136</v>
      </c>
      <c r="K6788" t="s">
        <v>137</v>
      </c>
      <c r="L6788" t="s">
        <v>19203</v>
      </c>
      <c r="M6788" t="s">
        <v>19204</v>
      </c>
      <c r="N6788">
        <v>3.7452777770000001</v>
      </c>
      <c r="O6788">
        <v>0</v>
      </c>
      <c r="P6788">
        <v>78</v>
      </c>
      <c r="Q6788">
        <v>0</v>
      </c>
      <c r="R6788">
        <v>36</v>
      </c>
      <c r="S6788">
        <v>0</v>
      </c>
      <c r="T6788">
        <v>21</v>
      </c>
      <c r="U6788">
        <v>0</v>
      </c>
      <c r="V6788">
        <v>0</v>
      </c>
      <c r="W6788">
        <v>0</v>
      </c>
      <c r="X6788">
        <v>104.0920324829498</v>
      </c>
      <c r="Y6788">
        <v>0</v>
      </c>
      <c r="Z6788">
        <v>98.420765911710703</v>
      </c>
      <c r="AA6788">
        <v>0</v>
      </c>
      <c r="AB6788">
        <v>103.3408156060022</v>
      </c>
      <c r="AC6788">
        <v>0</v>
      </c>
      <c r="AD6788">
        <v>0</v>
      </c>
      <c r="AE6788">
        <v>305.85361400066267</v>
      </c>
    </row>
    <row r="6789" spans="1:31" x14ac:dyDescent="0.25">
      <c r="A6789">
        <v>1885772</v>
      </c>
      <c r="B6789">
        <v>1</v>
      </c>
      <c r="C6789" t="s">
        <v>81</v>
      </c>
      <c r="D6789" t="s">
        <v>122</v>
      </c>
      <c r="E6789" t="s">
        <v>146</v>
      </c>
      <c r="F6789" t="s">
        <v>19205</v>
      </c>
      <c r="G6789" t="s">
        <v>148</v>
      </c>
      <c r="H6789" t="s">
        <v>143</v>
      </c>
      <c r="I6789" t="s">
        <v>135</v>
      </c>
      <c r="J6789" t="s">
        <v>136</v>
      </c>
      <c r="K6789" t="s">
        <v>137</v>
      </c>
      <c r="L6789" t="s">
        <v>19206</v>
      </c>
      <c r="M6789" t="s">
        <v>19207</v>
      </c>
      <c r="N6789">
        <v>1.366666666</v>
      </c>
      <c r="O6789">
        <v>0</v>
      </c>
      <c r="P6789">
        <v>4</v>
      </c>
      <c r="Q6789">
        <v>0</v>
      </c>
      <c r="R6789">
        <v>0</v>
      </c>
      <c r="S6789">
        <v>0</v>
      </c>
      <c r="T6789">
        <v>0</v>
      </c>
      <c r="U6789">
        <v>0</v>
      </c>
      <c r="V6789">
        <v>0</v>
      </c>
      <c r="W6789">
        <v>0</v>
      </c>
      <c r="X6789">
        <v>2.485042716174235</v>
      </c>
      <c r="Y6789">
        <v>0</v>
      </c>
      <c r="Z6789">
        <v>0</v>
      </c>
      <c r="AA6789">
        <v>0</v>
      </c>
      <c r="AB6789">
        <v>0</v>
      </c>
      <c r="AC6789">
        <v>0</v>
      </c>
      <c r="AD6789">
        <v>0</v>
      </c>
      <c r="AE6789">
        <v>2.485042716174235</v>
      </c>
    </row>
    <row r="6790" spans="1:31" x14ac:dyDescent="0.25">
      <c r="A6790">
        <v>1885566</v>
      </c>
      <c r="B6790">
        <v>1</v>
      </c>
      <c r="C6790" t="s">
        <v>80</v>
      </c>
      <c r="D6790" t="s">
        <v>96</v>
      </c>
      <c r="E6790" t="s">
        <v>169</v>
      </c>
      <c r="F6790" t="s">
        <v>14594</v>
      </c>
      <c r="G6790" t="s">
        <v>183</v>
      </c>
      <c r="H6790" t="s">
        <v>143</v>
      </c>
      <c r="I6790" t="s">
        <v>135</v>
      </c>
      <c r="J6790" t="s">
        <v>136</v>
      </c>
      <c r="K6790" t="s">
        <v>137</v>
      </c>
      <c r="L6790" t="s">
        <v>19208</v>
      </c>
      <c r="M6790" t="s">
        <v>19209</v>
      </c>
      <c r="N6790">
        <v>2.6</v>
      </c>
      <c r="O6790">
        <v>0</v>
      </c>
      <c r="P6790">
        <v>341</v>
      </c>
      <c r="Q6790">
        <v>0</v>
      </c>
      <c r="R6790">
        <v>2</v>
      </c>
      <c r="S6790">
        <v>0</v>
      </c>
      <c r="T6790">
        <v>23</v>
      </c>
      <c r="U6790">
        <v>0</v>
      </c>
      <c r="V6790">
        <v>0</v>
      </c>
      <c r="W6790">
        <v>0</v>
      </c>
      <c r="X6790">
        <v>357.96122663520242</v>
      </c>
      <c r="Y6790">
        <v>0</v>
      </c>
      <c r="Z6790">
        <v>0.65583582978287491</v>
      </c>
      <c r="AA6790">
        <v>0</v>
      </c>
      <c r="AB6790">
        <v>20.113961001115559</v>
      </c>
      <c r="AC6790">
        <v>0</v>
      </c>
      <c r="AD6790">
        <v>0</v>
      </c>
      <c r="AE6790">
        <v>378.73102346610085</v>
      </c>
    </row>
    <row r="6791" spans="1:31" x14ac:dyDescent="0.25">
      <c r="A6791">
        <v>1885019</v>
      </c>
      <c r="B6791">
        <v>1</v>
      </c>
      <c r="C6791" t="s">
        <v>81</v>
      </c>
      <c r="D6791" t="s">
        <v>127</v>
      </c>
      <c r="E6791" t="s">
        <v>131</v>
      </c>
      <c r="F6791" t="s">
        <v>19210</v>
      </c>
      <c r="G6791" t="s">
        <v>133</v>
      </c>
      <c r="H6791" t="s">
        <v>134</v>
      </c>
      <c r="I6791" t="s">
        <v>135</v>
      </c>
      <c r="J6791" t="s">
        <v>136</v>
      </c>
      <c r="K6791" t="s">
        <v>137</v>
      </c>
      <c r="L6791" t="s">
        <v>19211</v>
      </c>
      <c r="M6791" t="s">
        <v>19212</v>
      </c>
      <c r="N6791">
        <v>3.188055555</v>
      </c>
      <c r="O6791">
        <v>0</v>
      </c>
      <c r="P6791">
        <v>0</v>
      </c>
      <c r="Q6791">
        <v>112</v>
      </c>
      <c r="R6791">
        <v>6</v>
      </c>
      <c r="S6791">
        <v>4</v>
      </c>
      <c r="T6791">
        <v>0</v>
      </c>
      <c r="U6791">
        <v>0</v>
      </c>
      <c r="V6791">
        <v>0</v>
      </c>
      <c r="W6791">
        <v>0</v>
      </c>
      <c r="X6791">
        <v>0</v>
      </c>
      <c r="Y6791">
        <v>1457.1879638664118</v>
      </c>
      <c r="Z6791">
        <v>56.863883585886143</v>
      </c>
      <c r="AA6791">
        <v>50.218682951666878</v>
      </c>
      <c r="AB6791">
        <v>0</v>
      </c>
      <c r="AC6791">
        <v>0</v>
      </c>
      <c r="AD6791">
        <v>0</v>
      </c>
      <c r="AE6791">
        <v>1564.2705304039648</v>
      </c>
    </row>
    <row r="6792" spans="1:31" x14ac:dyDescent="0.25">
      <c r="A6792">
        <v>1885211</v>
      </c>
      <c r="B6792">
        <v>1</v>
      </c>
      <c r="C6792" t="s">
        <v>81</v>
      </c>
      <c r="D6792" t="s">
        <v>126</v>
      </c>
      <c r="E6792" t="s">
        <v>146</v>
      </c>
      <c r="F6792" t="s">
        <v>19213</v>
      </c>
      <c r="G6792" t="s">
        <v>148</v>
      </c>
      <c r="H6792" t="s">
        <v>143</v>
      </c>
      <c r="I6792" t="s">
        <v>135</v>
      </c>
      <c r="J6792" t="s">
        <v>136</v>
      </c>
      <c r="K6792" t="s">
        <v>137</v>
      </c>
      <c r="L6792" t="s">
        <v>19214</v>
      </c>
      <c r="M6792" t="s">
        <v>19215</v>
      </c>
      <c r="N6792">
        <v>1.216388888</v>
      </c>
      <c r="O6792">
        <v>0</v>
      </c>
      <c r="P6792">
        <v>51</v>
      </c>
      <c r="Q6792">
        <v>0</v>
      </c>
      <c r="R6792">
        <v>24</v>
      </c>
      <c r="S6792">
        <v>0</v>
      </c>
      <c r="T6792">
        <v>1</v>
      </c>
      <c r="U6792">
        <v>0</v>
      </c>
      <c r="V6792">
        <v>0</v>
      </c>
      <c r="W6792">
        <v>0</v>
      </c>
      <c r="X6792">
        <v>5.3372036004861991</v>
      </c>
      <c r="Y6792">
        <v>0</v>
      </c>
      <c r="Z6792">
        <v>2.456032654493546</v>
      </c>
      <c r="AA6792">
        <v>0</v>
      </c>
      <c r="AB6792">
        <v>0.75432985644894757</v>
      </c>
      <c r="AC6792">
        <v>0</v>
      </c>
      <c r="AD6792">
        <v>0</v>
      </c>
      <c r="AE6792">
        <v>8.5475661114286936</v>
      </c>
    </row>
    <row r="6793" spans="1:31" x14ac:dyDescent="0.25">
      <c r="A6793">
        <v>1885706</v>
      </c>
      <c r="B6793">
        <v>1</v>
      </c>
      <c r="C6793" t="s">
        <v>81</v>
      </c>
      <c r="D6793" t="s">
        <v>123</v>
      </c>
      <c r="E6793" t="s">
        <v>222</v>
      </c>
      <c r="F6793" t="s">
        <v>1151</v>
      </c>
      <c r="G6793" t="s">
        <v>148</v>
      </c>
      <c r="H6793" t="s">
        <v>143</v>
      </c>
      <c r="I6793" t="s">
        <v>135</v>
      </c>
      <c r="J6793" t="s">
        <v>136</v>
      </c>
      <c r="K6793" t="s">
        <v>137</v>
      </c>
      <c r="L6793" t="s">
        <v>18532</v>
      </c>
      <c r="M6793" t="s">
        <v>19216</v>
      </c>
      <c r="N6793">
        <v>3.1927777769999999</v>
      </c>
      <c r="O6793">
        <v>0</v>
      </c>
      <c r="P6793">
        <v>97</v>
      </c>
      <c r="Q6793">
        <v>0</v>
      </c>
      <c r="R6793">
        <v>0</v>
      </c>
      <c r="S6793">
        <v>0</v>
      </c>
      <c r="T6793">
        <v>17</v>
      </c>
      <c r="U6793">
        <v>0</v>
      </c>
      <c r="V6793">
        <v>0</v>
      </c>
      <c r="W6793">
        <v>0</v>
      </c>
      <c r="X6793">
        <v>74.830163665157272</v>
      </c>
      <c r="Y6793">
        <v>0</v>
      </c>
      <c r="Z6793">
        <v>0</v>
      </c>
      <c r="AA6793">
        <v>0</v>
      </c>
      <c r="AB6793">
        <v>38.135587311075682</v>
      </c>
      <c r="AC6793">
        <v>0</v>
      </c>
      <c r="AD6793">
        <v>0</v>
      </c>
      <c r="AE6793">
        <v>112.96575097623295</v>
      </c>
    </row>
    <row r="6794" spans="1:31" x14ac:dyDescent="0.25">
      <c r="A6794">
        <v>1885374</v>
      </c>
      <c r="B6794">
        <v>1</v>
      </c>
      <c r="C6794" t="s">
        <v>81</v>
      </c>
      <c r="D6794" t="s">
        <v>114</v>
      </c>
      <c r="E6794" t="s">
        <v>140</v>
      </c>
      <c r="F6794" t="s">
        <v>19217</v>
      </c>
      <c r="G6794" t="s">
        <v>163</v>
      </c>
      <c r="H6794" t="s">
        <v>143</v>
      </c>
      <c r="I6794" t="s">
        <v>135</v>
      </c>
      <c r="J6794" t="s">
        <v>136</v>
      </c>
      <c r="K6794" t="s">
        <v>137</v>
      </c>
      <c r="L6794" t="s">
        <v>19218</v>
      </c>
      <c r="M6794" t="s">
        <v>19219</v>
      </c>
      <c r="N6794">
        <v>1.8172222220000001</v>
      </c>
      <c r="O6794">
        <v>0</v>
      </c>
      <c r="P6794">
        <v>2</v>
      </c>
      <c r="Q6794">
        <v>0</v>
      </c>
      <c r="R6794">
        <v>0</v>
      </c>
      <c r="S6794">
        <v>0</v>
      </c>
      <c r="T6794">
        <v>0</v>
      </c>
      <c r="U6794">
        <v>0</v>
      </c>
      <c r="V6794">
        <v>0</v>
      </c>
      <c r="W6794">
        <v>0</v>
      </c>
      <c r="X6794">
        <v>0.71799033033272996</v>
      </c>
      <c r="Y6794">
        <v>0</v>
      </c>
      <c r="Z6794">
        <v>0</v>
      </c>
      <c r="AA6794">
        <v>0</v>
      </c>
      <c r="AB6794">
        <v>0</v>
      </c>
      <c r="AC6794">
        <v>0</v>
      </c>
      <c r="AD6794">
        <v>0</v>
      </c>
      <c r="AE6794">
        <v>0.71799033033272996</v>
      </c>
    </row>
    <row r="6795" spans="1:31" x14ac:dyDescent="0.25">
      <c r="A6795">
        <v>1885065</v>
      </c>
      <c r="B6795">
        <v>1</v>
      </c>
      <c r="C6795" t="s">
        <v>80</v>
      </c>
      <c r="D6795" t="s">
        <v>94</v>
      </c>
      <c r="E6795" t="s">
        <v>169</v>
      </c>
      <c r="F6795" t="s">
        <v>1782</v>
      </c>
      <c r="G6795" t="s">
        <v>183</v>
      </c>
      <c r="H6795" t="s">
        <v>143</v>
      </c>
      <c r="I6795" t="s">
        <v>135</v>
      </c>
      <c r="J6795" t="s">
        <v>136</v>
      </c>
      <c r="K6795" t="s">
        <v>137</v>
      </c>
      <c r="L6795" t="s">
        <v>19220</v>
      </c>
      <c r="M6795" t="s">
        <v>19221</v>
      </c>
      <c r="N6795">
        <v>1.108055555</v>
      </c>
      <c r="O6795">
        <v>0</v>
      </c>
      <c r="P6795">
        <v>2</v>
      </c>
      <c r="Q6795">
        <v>0</v>
      </c>
      <c r="R6795">
        <v>18</v>
      </c>
      <c r="S6795">
        <v>0</v>
      </c>
      <c r="T6795">
        <v>0</v>
      </c>
      <c r="U6795">
        <v>0</v>
      </c>
      <c r="V6795">
        <v>0</v>
      </c>
      <c r="W6795">
        <v>0</v>
      </c>
      <c r="X6795">
        <v>0.17481532341709669</v>
      </c>
      <c r="Y6795">
        <v>0</v>
      </c>
      <c r="Z6795">
        <v>25.333370800497367</v>
      </c>
      <c r="AA6795">
        <v>0</v>
      </c>
      <c r="AB6795">
        <v>0</v>
      </c>
      <c r="AC6795">
        <v>0</v>
      </c>
      <c r="AD6795">
        <v>0</v>
      </c>
      <c r="AE6795">
        <v>25.508186123914463</v>
      </c>
    </row>
    <row r="6796" spans="1:31" x14ac:dyDescent="0.25">
      <c r="A6796">
        <v>1885520</v>
      </c>
      <c r="B6796">
        <v>1</v>
      </c>
      <c r="C6796" t="s">
        <v>81</v>
      </c>
      <c r="D6796" t="s">
        <v>113</v>
      </c>
      <c r="E6796" t="s">
        <v>169</v>
      </c>
      <c r="F6796" t="s">
        <v>19222</v>
      </c>
      <c r="G6796" t="s">
        <v>183</v>
      </c>
      <c r="H6796" t="s">
        <v>143</v>
      </c>
      <c r="I6796" t="s">
        <v>135</v>
      </c>
      <c r="J6796" t="s">
        <v>136</v>
      </c>
      <c r="K6796" t="s">
        <v>137</v>
      </c>
      <c r="L6796" t="s">
        <v>19223</v>
      </c>
      <c r="M6796" t="s">
        <v>19224</v>
      </c>
      <c r="N6796">
        <v>2.0988888879999998</v>
      </c>
      <c r="O6796">
        <v>0</v>
      </c>
      <c r="P6796">
        <v>153</v>
      </c>
      <c r="Q6796">
        <v>0</v>
      </c>
      <c r="R6796">
        <v>4</v>
      </c>
      <c r="S6796">
        <v>0</v>
      </c>
      <c r="T6796">
        <v>13</v>
      </c>
      <c r="U6796">
        <v>0</v>
      </c>
      <c r="V6796">
        <v>0</v>
      </c>
      <c r="W6796">
        <v>0</v>
      </c>
      <c r="X6796">
        <v>65.796996417864079</v>
      </c>
      <c r="Y6796">
        <v>0</v>
      </c>
      <c r="Z6796">
        <v>2.0081769136377785</v>
      </c>
      <c r="AA6796">
        <v>0</v>
      </c>
      <c r="AB6796">
        <v>42.432955743579448</v>
      </c>
      <c r="AC6796">
        <v>0</v>
      </c>
      <c r="AD6796">
        <v>0</v>
      </c>
      <c r="AE6796">
        <v>110.2381290750813</v>
      </c>
    </row>
    <row r="6797" spans="1:31" x14ac:dyDescent="0.25">
      <c r="A6797">
        <v>1885188</v>
      </c>
      <c r="B6797">
        <v>1</v>
      </c>
      <c r="C6797" t="s">
        <v>80</v>
      </c>
      <c r="D6797" t="s">
        <v>96</v>
      </c>
      <c r="E6797" t="s">
        <v>146</v>
      </c>
      <c r="F6797" t="s">
        <v>19225</v>
      </c>
      <c r="G6797" t="s">
        <v>148</v>
      </c>
      <c r="H6797" t="s">
        <v>143</v>
      </c>
      <c r="I6797" t="s">
        <v>135</v>
      </c>
      <c r="J6797" t="s">
        <v>136</v>
      </c>
      <c r="K6797" t="s">
        <v>137</v>
      </c>
      <c r="L6797" t="s">
        <v>19226</v>
      </c>
      <c r="M6797" t="s">
        <v>19227</v>
      </c>
      <c r="N6797">
        <v>8.1611111110000003</v>
      </c>
      <c r="O6797">
        <v>0</v>
      </c>
      <c r="P6797">
        <v>0</v>
      </c>
      <c r="Q6797">
        <v>0</v>
      </c>
      <c r="R6797">
        <v>0</v>
      </c>
      <c r="S6797">
        <v>0</v>
      </c>
      <c r="T6797">
        <v>2</v>
      </c>
      <c r="U6797">
        <v>0</v>
      </c>
      <c r="V6797">
        <v>0</v>
      </c>
      <c r="W6797">
        <v>0</v>
      </c>
      <c r="X6797">
        <v>0</v>
      </c>
      <c r="Y6797">
        <v>0</v>
      </c>
      <c r="Z6797">
        <v>0</v>
      </c>
      <c r="AA6797">
        <v>0</v>
      </c>
      <c r="AB6797">
        <v>216.2837313411215</v>
      </c>
      <c r="AC6797">
        <v>0</v>
      </c>
      <c r="AD6797">
        <v>0</v>
      </c>
      <c r="AE6797">
        <v>216.2837313411215</v>
      </c>
    </row>
    <row r="6798" spans="1:31" x14ac:dyDescent="0.25">
      <c r="A6798">
        <v>1885002</v>
      </c>
      <c r="B6798">
        <v>1</v>
      </c>
      <c r="C6798" t="s">
        <v>80</v>
      </c>
      <c r="D6798" t="s">
        <v>95</v>
      </c>
      <c r="E6798" t="s">
        <v>210</v>
      </c>
      <c r="F6798" t="s">
        <v>2597</v>
      </c>
      <c r="G6798" t="s">
        <v>133</v>
      </c>
      <c r="H6798" t="s">
        <v>134</v>
      </c>
      <c r="I6798" t="s">
        <v>135</v>
      </c>
      <c r="J6798" t="s">
        <v>136</v>
      </c>
      <c r="K6798" t="s">
        <v>137</v>
      </c>
      <c r="L6798" t="s">
        <v>19155</v>
      </c>
      <c r="M6798" t="s">
        <v>19228</v>
      </c>
      <c r="N6798">
        <v>0.48833333299999998</v>
      </c>
      <c r="O6798">
        <v>0</v>
      </c>
      <c r="P6798">
        <v>2090</v>
      </c>
      <c r="Q6798">
        <v>0</v>
      </c>
      <c r="R6798">
        <v>0</v>
      </c>
      <c r="S6798">
        <v>0</v>
      </c>
      <c r="T6798">
        <v>381</v>
      </c>
      <c r="U6798">
        <v>0</v>
      </c>
      <c r="V6798">
        <v>0</v>
      </c>
      <c r="W6798">
        <v>0</v>
      </c>
      <c r="X6798">
        <v>134.33525338735888</v>
      </c>
      <c r="Y6798">
        <v>0</v>
      </c>
      <c r="Z6798">
        <v>0</v>
      </c>
      <c r="AA6798">
        <v>0</v>
      </c>
      <c r="AB6798">
        <v>89.355812905630216</v>
      </c>
      <c r="AC6798">
        <v>0</v>
      </c>
      <c r="AD6798">
        <v>0</v>
      </c>
      <c r="AE6798">
        <v>223.69106629298909</v>
      </c>
    </row>
    <row r="6799" spans="1:31" x14ac:dyDescent="0.25">
      <c r="A6799">
        <v>1885560</v>
      </c>
      <c r="B6799">
        <v>1</v>
      </c>
      <c r="C6799" t="s">
        <v>81</v>
      </c>
      <c r="D6799" t="s">
        <v>118</v>
      </c>
      <c r="E6799" t="s">
        <v>146</v>
      </c>
      <c r="F6799" t="s">
        <v>19229</v>
      </c>
      <c r="G6799" t="s">
        <v>148</v>
      </c>
      <c r="H6799" t="s">
        <v>143</v>
      </c>
      <c r="I6799" t="s">
        <v>135</v>
      </c>
      <c r="J6799" t="s">
        <v>136</v>
      </c>
      <c r="K6799" t="s">
        <v>137</v>
      </c>
      <c r="L6799" t="s">
        <v>19122</v>
      </c>
      <c r="M6799" t="s">
        <v>19230</v>
      </c>
      <c r="N6799">
        <v>1.9111111110000001</v>
      </c>
      <c r="O6799">
        <v>0</v>
      </c>
      <c r="P6799">
        <v>15</v>
      </c>
      <c r="Q6799">
        <v>0</v>
      </c>
      <c r="R6799">
        <v>1</v>
      </c>
      <c r="S6799">
        <v>0</v>
      </c>
      <c r="T6799">
        <v>0</v>
      </c>
      <c r="U6799">
        <v>0</v>
      </c>
      <c r="V6799">
        <v>0</v>
      </c>
      <c r="W6799">
        <v>0</v>
      </c>
      <c r="X6799">
        <v>8.5601230111157385</v>
      </c>
      <c r="Y6799">
        <v>0</v>
      </c>
      <c r="Z6799">
        <v>7.9977124390834007</v>
      </c>
      <c r="AA6799">
        <v>0</v>
      </c>
      <c r="AB6799">
        <v>0</v>
      </c>
      <c r="AC6799">
        <v>0</v>
      </c>
      <c r="AD6799">
        <v>0</v>
      </c>
      <c r="AE6799">
        <v>16.557835450199139</v>
      </c>
    </row>
    <row r="6800" spans="1:31" x14ac:dyDescent="0.25">
      <c r="A6800">
        <v>1885606</v>
      </c>
      <c r="B6800">
        <v>1</v>
      </c>
      <c r="C6800" t="s">
        <v>81</v>
      </c>
      <c r="D6800" t="s">
        <v>124</v>
      </c>
      <c r="E6800" t="s">
        <v>140</v>
      </c>
      <c r="F6800" t="s">
        <v>19231</v>
      </c>
      <c r="G6800" t="s">
        <v>163</v>
      </c>
      <c r="H6800" t="s">
        <v>143</v>
      </c>
      <c r="I6800" t="s">
        <v>135</v>
      </c>
      <c r="J6800" t="s">
        <v>136</v>
      </c>
      <c r="K6800" t="s">
        <v>137</v>
      </c>
      <c r="L6800" t="s">
        <v>19232</v>
      </c>
      <c r="M6800" t="s">
        <v>19233</v>
      </c>
      <c r="N6800">
        <v>2.0558333329999998</v>
      </c>
      <c r="O6800">
        <v>0</v>
      </c>
      <c r="P6800">
        <v>0</v>
      </c>
      <c r="Q6800">
        <v>0</v>
      </c>
      <c r="R6800">
        <v>1</v>
      </c>
      <c r="S6800">
        <v>0</v>
      </c>
      <c r="T6800">
        <v>0</v>
      </c>
      <c r="U6800">
        <v>0</v>
      </c>
      <c r="V6800">
        <v>0</v>
      </c>
      <c r="W6800">
        <v>0</v>
      </c>
      <c r="X6800">
        <v>0</v>
      </c>
      <c r="Y6800">
        <v>0</v>
      </c>
      <c r="Z6800">
        <v>2.4809527069794584</v>
      </c>
      <c r="AA6800">
        <v>0</v>
      </c>
      <c r="AB6800">
        <v>0</v>
      </c>
      <c r="AC6800">
        <v>0</v>
      </c>
      <c r="AD6800">
        <v>0</v>
      </c>
      <c r="AE6800">
        <v>2.4809527069794584</v>
      </c>
    </row>
    <row r="6801" spans="1:31" x14ac:dyDescent="0.25">
      <c r="A6801">
        <v>1885643</v>
      </c>
      <c r="B6801">
        <v>1</v>
      </c>
      <c r="C6801" t="s">
        <v>80</v>
      </c>
      <c r="D6801" t="s">
        <v>93</v>
      </c>
      <c r="E6801" t="s">
        <v>222</v>
      </c>
      <c r="F6801" t="s">
        <v>19234</v>
      </c>
      <c r="G6801" t="s">
        <v>148</v>
      </c>
      <c r="H6801" t="s">
        <v>143</v>
      </c>
      <c r="I6801" t="s">
        <v>135</v>
      </c>
      <c r="J6801" t="s">
        <v>136</v>
      </c>
      <c r="K6801" t="s">
        <v>137</v>
      </c>
      <c r="L6801" t="s">
        <v>19235</v>
      </c>
      <c r="M6801" t="s">
        <v>19236</v>
      </c>
      <c r="N6801">
        <v>3.676666666</v>
      </c>
      <c r="O6801">
        <v>0</v>
      </c>
      <c r="P6801">
        <v>74</v>
      </c>
      <c r="Q6801">
        <v>0</v>
      </c>
      <c r="R6801">
        <v>0</v>
      </c>
      <c r="S6801">
        <v>0</v>
      </c>
      <c r="T6801">
        <v>2</v>
      </c>
      <c r="U6801">
        <v>0</v>
      </c>
      <c r="V6801">
        <v>0</v>
      </c>
      <c r="W6801">
        <v>0</v>
      </c>
      <c r="X6801">
        <v>72.818010420455551</v>
      </c>
      <c r="Y6801">
        <v>0</v>
      </c>
      <c r="Z6801">
        <v>0</v>
      </c>
      <c r="AA6801">
        <v>0</v>
      </c>
      <c r="AB6801">
        <v>25.513026371941855</v>
      </c>
      <c r="AC6801">
        <v>0</v>
      </c>
      <c r="AD6801">
        <v>0</v>
      </c>
      <c r="AE6801">
        <v>98.331036792397413</v>
      </c>
    </row>
    <row r="6802" spans="1:31" x14ac:dyDescent="0.25">
      <c r="A6802">
        <v>1885503</v>
      </c>
      <c r="B6802">
        <v>1</v>
      </c>
      <c r="C6802" t="s">
        <v>81</v>
      </c>
      <c r="D6802" t="s">
        <v>112</v>
      </c>
      <c r="E6802" t="s">
        <v>146</v>
      </c>
      <c r="F6802" t="s">
        <v>2734</v>
      </c>
      <c r="G6802" t="s">
        <v>148</v>
      </c>
      <c r="H6802" t="s">
        <v>143</v>
      </c>
      <c r="I6802" t="s">
        <v>135</v>
      </c>
      <c r="J6802" t="s">
        <v>136</v>
      </c>
      <c r="K6802" t="s">
        <v>137</v>
      </c>
      <c r="L6802" t="s">
        <v>19237</v>
      </c>
      <c r="M6802" t="s">
        <v>19238</v>
      </c>
      <c r="N6802">
        <v>1.6058333330000001</v>
      </c>
      <c r="O6802">
        <v>0</v>
      </c>
      <c r="P6802">
        <v>147</v>
      </c>
      <c r="Q6802">
        <v>0</v>
      </c>
      <c r="R6802">
        <v>0</v>
      </c>
      <c r="S6802">
        <v>0</v>
      </c>
      <c r="T6802">
        <v>4</v>
      </c>
      <c r="U6802">
        <v>0</v>
      </c>
      <c r="V6802">
        <v>0</v>
      </c>
      <c r="W6802">
        <v>0</v>
      </c>
      <c r="X6802">
        <v>55.593028812801052</v>
      </c>
      <c r="Y6802">
        <v>0</v>
      </c>
      <c r="Z6802">
        <v>0</v>
      </c>
      <c r="AA6802">
        <v>0</v>
      </c>
      <c r="AB6802">
        <v>3.0827160193631058</v>
      </c>
      <c r="AC6802">
        <v>0</v>
      </c>
      <c r="AD6802">
        <v>0</v>
      </c>
      <c r="AE6802">
        <v>58.675744832164156</v>
      </c>
    </row>
    <row r="6803" spans="1:31" x14ac:dyDescent="0.25">
      <c r="A6803">
        <v>1885789</v>
      </c>
      <c r="B6803">
        <v>1</v>
      </c>
      <c r="C6803" t="s">
        <v>80</v>
      </c>
      <c r="D6803" t="s">
        <v>102</v>
      </c>
      <c r="E6803" t="s">
        <v>169</v>
      </c>
      <c r="F6803" t="s">
        <v>2644</v>
      </c>
      <c r="G6803" t="s">
        <v>183</v>
      </c>
      <c r="H6803" t="s">
        <v>143</v>
      </c>
      <c r="I6803" t="s">
        <v>135</v>
      </c>
      <c r="J6803" t="s">
        <v>136</v>
      </c>
      <c r="K6803" t="s">
        <v>137</v>
      </c>
      <c r="L6803" t="s">
        <v>19239</v>
      </c>
      <c r="M6803" t="s">
        <v>19240</v>
      </c>
      <c r="N6803">
        <v>0.97222222199999997</v>
      </c>
      <c r="O6803">
        <v>0</v>
      </c>
      <c r="P6803">
        <v>72</v>
      </c>
      <c r="Q6803">
        <v>0</v>
      </c>
      <c r="R6803">
        <v>4</v>
      </c>
      <c r="S6803">
        <v>0</v>
      </c>
      <c r="T6803">
        <v>8</v>
      </c>
      <c r="U6803">
        <v>0</v>
      </c>
      <c r="V6803">
        <v>0</v>
      </c>
      <c r="W6803">
        <v>0</v>
      </c>
      <c r="X6803">
        <v>15.664350842997328</v>
      </c>
      <c r="Y6803">
        <v>0</v>
      </c>
      <c r="Z6803">
        <v>14.4524530266655</v>
      </c>
      <c r="AA6803">
        <v>0</v>
      </c>
      <c r="AB6803">
        <v>1.6833093991270123</v>
      </c>
      <c r="AC6803">
        <v>0</v>
      </c>
      <c r="AD6803">
        <v>0</v>
      </c>
      <c r="AE6803">
        <v>31.80011326878984</v>
      </c>
    </row>
    <row r="6804" spans="1:31" x14ac:dyDescent="0.25">
      <c r="A6804">
        <v>1885122</v>
      </c>
      <c r="B6804">
        <v>1</v>
      </c>
      <c r="C6804" t="s">
        <v>81</v>
      </c>
      <c r="D6804" t="s">
        <v>122</v>
      </c>
      <c r="E6804" t="s">
        <v>158</v>
      </c>
      <c r="F6804" t="s">
        <v>19241</v>
      </c>
      <c r="G6804" t="s">
        <v>219</v>
      </c>
      <c r="H6804" t="s">
        <v>134</v>
      </c>
      <c r="I6804" t="s">
        <v>135</v>
      </c>
      <c r="J6804" t="s">
        <v>136</v>
      </c>
      <c r="K6804" t="s">
        <v>137</v>
      </c>
      <c r="L6804" t="s">
        <v>19242</v>
      </c>
      <c r="M6804" t="s">
        <v>19243</v>
      </c>
      <c r="N6804">
        <v>0.85888888799999996</v>
      </c>
      <c r="O6804">
        <v>0</v>
      </c>
      <c r="P6804">
        <v>232</v>
      </c>
      <c r="Q6804">
        <v>1</v>
      </c>
      <c r="R6804">
        <v>15</v>
      </c>
      <c r="S6804">
        <v>0</v>
      </c>
      <c r="T6804">
        <v>27</v>
      </c>
      <c r="U6804">
        <v>0</v>
      </c>
      <c r="V6804">
        <v>0</v>
      </c>
      <c r="W6804">
        <v>0</v>
      </c>
      <c r="X6804">
        <v>26.192278986476811</v>
      </c>
      <c r="Y6804">
        <v>0.17950219247377219</v>
      </c>
      <c r="Z6804">
        <v>14.512297081552218</v>
      </c>
      <c r="AA6804">
        <v>0</v>
      </c>
      <c r="AB6804">
        <v>5.6510998549202327</v>
      </c>
      <c r="AC6804">
        <v>0</v>
      </c>
      <c r="AD6804">
        <v>0</v>
      </c>
      <c r="AE6804">
        <v>46.535178115423037</v>
      </c>
    </row>
    <row r="6805" spans="1:31" x14ac:dyDescent="0.25">
      <c r="A6805">
        <v>1885085</v>
      </c>
      <c r="B6805">
        <v>1</v>
      </c>
      <c r="C6805" t="s">
        <v>80</v>
      </c>
      <c r="D6805" t="s">
        <v>92</v>
      </c>
      <c r="E6805" t="s">
        <v>158</v>
      </c>
      <c r="F6805" t="s">
        <v>2848</v>
      </c>
      <c r="G6805" t="s">
        <v>219</v>
      </c>
      <c r="H6805" t="s">
        <v>134</v>
      </c>
      <c r="I6805" t="s">
        <v>135</v>
      </c>
      <c r="J6805" t="s">
        <v>136</v>
      </c>
      <c r="K6805" t="s">
        <v>137</v>
      </c>
      <c r="L6805" t="s">
        <v>19244</v>
      </c>
      <c r="M6805" t="s">
        <v>19245</v>
      </c>
      <c r="N6805">
        <v>1.2350000000000001</v>
      </c>
      <c r="O6805">
        <v>0</v>
      </c>
      <c r="P6805">
        <v>100</v>
      </c>
      <c r="Q6805">
        <v>0</v>
      </c>
      <c r="R6805">
        <v>4</v>
      </c>
      <c r="S6805">
        <v>0</v>
      </c>
      <c r="T6805">
        <v>8</v>
      </c>
      <c r="U6805">
        <v>0</v>
      </c>
      <c r="V6805">
        <v>0</v>
      </c>
      <c r="W6805">
        <v>0</v>
      </c>
      <c r="X6805">
        <v>27.806280580980982</v>
      </c>
      <c r="Y6805">
        <v>0</v>
      </c>
      <c r="Z6805">
        <v>2.8176798771020306</v>
      </c>
      <c r="AA6805">
        <v>0</v>
      </c>
      <c r="AB6805">
        <v>0.75712584854520004</v>
      </c>
      <c r="AC6805">
        <v>0</v>
      </c>
      <c r="AD6805">
        <v>0</v>
      </c>
      <c r="AE6805">
        <v>31.381086306628212</v>
      </c>
    </row>
    <row r="6806" spans="1:31" x14ac:dyDescent="0.25">
      <c r="A6806">
        <v>1885191</v>
      </c>
      <c r="B6806">
        <v>1</v>
      </c>
      <c r="C6806" t="s">
        <v>80</v>
      </c>
      <c r="D6806" t="s">
        <v>104</v>
      </c>
      <c r="E6806" t="s">
        <v>158</v>
      </c>
      <c r="F6806" t="s">
        <v>19246</v>
      </c>
      <c r="G6806" t="s">
        <v>179</v>
      </c>
      <c r="H6806" t="s">
        <v>134</v>
      </c>
      <c r="I6806" t="s">
        <v>135</v>
      </c>
      <c r="J6806" t="s">
        <v>136</v>
      </c>
      <c r="K6806" t="s">
        <v>137</v>
      </c>
      <c r="L6806" t="s">
        <v>19247</v>
      </c>
      <c r="M6806" t="s">
        <v>19248</v>
      </c>
      <c r="N6806">
        <v>2.3849999999999998</v>
      </c>
      <c r="O6806">
        <v>0</v>
      </c>
      <c r="P6806">
        <v>386</v>
      </c>
      <c r="Q6806">
        <v>0</v>
      </c>
      <c r="R6806">
        <v>5</v>
      </c>
      <c r="S6806">
        <v>0</v>
      </c>
      <c r="T6806">
        <v>52</v>
      </c>
      <c r="U6806">
        <v>0</v>
      </c>
      <c r="V6806">
        <v>0</v>
      </c>
      <c r="W6806">
        <v>0</v>
      </c>
      <c r="X6806">
        <v>180.96706535970409</v>
      </c>
      <c r="Y6806">
        <v>0</v>
      </c>
      <c r="Z6806">
        <v>6.1630299734390332</v>
      </c>
      <c r="AA6806">
        <v>0</v>
      </c>
      <c r="AB6806">
        <v>60.094714178172609</v>
      </c>
      <c r="AC6806">
        <v>0</v>
      </c>
      <c r="AD6806">
        <v>0</v>
      </c>
      <c r="AE6806">
        <v>247.22480951131573</v>
      </c>
    </row>
    <row r="6807" spans="1:31" x14ac:dyDescent="0.25">
      <c r="A6807">
        <v>1885726</v>
      </c>
      <c r="B6807">
        <v>1</v>
      </c>
      <c r="C6807" t="s">
        <v>80</v>
      </c>
      <c r="D6807" t="s">
        <v>94</v>
      </c>
      <c r="E6807" t="s">
        <v>158</v>
      </c>
      <c r="F6807" t="s">
        <v>19249</v>
      </c>
      <c r="G6807" t="s">
        <v>133</v>
      </c>
      <c r="H6807" t="s">
        <v>134</v>
      </c>
      <c r="I6807" t="s">
        <v>135</v>
      </c>
      <c r="J6807" t="s">
        <v>136</v>
      </c>
      <c r="K6807" t="s">
        <v>137</v>
      </c>
      <c r="L6807" t="s">
        <v>19250</v>
      </c>
      <c r="M6807" t="s">
        <v>19251</v>
      </c>
      <c r="N6807">
        <v>0.42138888800000002</v>
      </c>
      <c r="O6807">
        <v>0</v>
      </c>
      <c r="P6807">
        <v>375</v>
      </c>
      <c r="Q6807">
        <v>0</v>
      </c>
      <c r="R6807">
        <v>0</v>
      </c>
      <c r="S6807">
        <v>0</v>
      </c>
      <c r="T6807">
        <v>19</v>
      </c>
      <c r="U6807">
        <v>0</v>
      </c>
      <c r="V6807">
        <v>0</v>
      </c>
      <c r="W6807">
        <v>0</v>
      </c>
      <c r="X6807">
        <v>37.525670815957881</v>
      </c>
      <c r="Y6807">
        <v>0</v>
      </c>
      <c r="Z6807">
        <v>0</v>
      </c>
      <c r="AA6807">
        <v>0</v>
      </c>
      <c r="AB6807">
        <v>2.25193365657928</v>
      </c>
      <c r="AC6807">
        <v>0</v>
      </c>
      <c r="AD6807">
        <v>0</v>
      </c>
      <c r="AE6807">
        <v>39.777604472537163</v>
      </c>
    </row>
    <row r="6808" spans="1:31" x14ac:dyDescent="0.25">
      <c r="A6808">
        <v>1884979</v>
      </c>
      <c r="B6808">
        <v>1</v>
      </c>
      <c r="C6808" t="s">
        <v>80</v>
      </c>
      <c r="D6808" t="s">
        <v>96</v>
      </c>
      <c r="E6808" t="s">
        <v>229</v>
      </c>
      <c r="F6808" t="s">
        <v>19252</v>
      </c>
      <c r="G6808" t="s">
        <v>133</v>
      </c>
      <c r="H6808" t="s">
        <v>134</v>
      </c>
      <c r="I6808" t="s">
        <v>135</v>
      </c>
      <c r="J6808" t="s">
        <v>136</v>
      </c>
      <c r="K6808" t="s">
        <v>137</v>
      </c>
      <c r="L6808" t="s">
        <v>18847</v>
      </c>
      <c r="M6808" t="s">
        <v>19253</v>
      </c>
      <c r="N6808">
        <v>0.237777777</v>
      </c>
      <c r="O6808">
        <v>0</v>
      </c>
      <c r="P6808">
        <v>0</v>
      </c>
      <c r="Q6808">
        <v>0</v>
      </c>
      <c r="R6808">
        <v>0</v>
      </c>
      <c r="S6808">
        <v>5</v>
      </c>
      <c r="T6808">
        <v>16</v>
      </c>
      <c r="U6808">
        <v>0</v>
      </c>
      <c r="V6808">
        <v>0</v>
      </c>
      <c r="W6808">
        <v>0</v>
      </c>
      <c r="X6808">
        <v>0</v>
      </c>
      <c r="Y6808">
        <v>0</v>
      </c>
      <c r="Z6808">
        <v>0</v>
      </c>
      <c r="AA6808">
        <v>363.62928997813083</v>
      </c>
      <c r="AB6808">
        <v>18.851935572087932</v>
      </c>
      <c r="AC6808">
        <v>0</v>
      </c>
      <c r="AD6808">
        <v>0</v>
      </c>
      <c r="AE6808">
        <v>382.48122555021877</v>
      </c>
    </row>
    <row r="6809" spans="1:31" x14ac:dyDescent="0.25">
      <c r="A6809">
        <v>1885769</v>
      </c>
      <c r="B6809">
        <v>1</v>
      </c>
      <c r="C6809" t="s">
        <v>80</v>
      </c>
      <c r="D6809" t="s">
        <v>108</v>
      </c>
      <c r="E6809" t="s">
        <v>169</v>
      </c>
      <c r="F6809" t="s">
        <v>10992</v>
      </c>
      <c r="G6809" t="s">
        <v>183</v>
      </c>
      <c r="H6809" t="s">
        <v>143</v>
      </c>
      <c r="I6809" t="s">
        <v>135</v>
      </c>
      <c r="J6809" t="s">
        <v>136</v>
      </c>
      <c r="K6809" t="s">
        <v>137</v>
      </c>
      <c r="L6809" t="s">
        <v>19254</v>
      </c>
      <c r="M6809" t="s">
        <v>19255</v>
      </c>
      <c r="N6809">
        <v>1.485833333</v>
      </c>
      <c r="O6809">
        <v>0</v>
      </c>
      <c r="P6809">
        <v>45</v>
      </c>
      <c r="Q6809">
        <v>0</v>
      </c>
      <c r="R6809">
        <v>6</v>
      </c>
      <c r="S6809">
        <v>0</v>
      </c>
      <c r="T6809">
        <v>7</v>
      </c>
      <c r="U6809">
        <v>0</v>
      </c>
      <c r="V6809">
        <v>0</v>
      </c>
      <c r="W6809">
        <v>0</v>
      </c>
      <c r="X6809">
        <v>21.420793043503679</v>
      </c>
      <c r="Y6809">
        <v>0</v>
      </c>
      <c r="Z6809">
        <v>14.07849755465574</v>
      </c>
      <c r="AA6809">
        <v>0</v>
      </c>
      <c r="AB6809">
        <v>20.863962446232772</v>
      </c>
      <c r="AC6809">
        <v>0</v>
      </c>
      <c r="AD6809">
        <v>0</v>
      </c>
      <c r="AE6809">
        <v>56.363253044392195</v>
      </c>
    </row>
    <row r="6810" spans="1:31" x14ac:dyDescent="0.25">
      <c r="A6810">
        <v>1885377</v>
      </c>
      <c r="B6810">
        <v>1</v>
      </c>
      <c r="C6810" t="s">
        <v>80</v>
      </c>
      <c r="D6810" t="s">
        <v>107</v>
      </c>
      <c r="E6810" t="s">
        <v>140</v>
      </c>
      <c r="F6810" t="s">
        <v>19256</v>
      </c>
      <c r="G6810" t="s">
        <v>200</v>
      </c>
      <c r="H6810" t="s">
        <v>143</v>
      </c>
      <c r="I6810" t="s">
        <v>135</v>
      </c>
      <c r="J6810" t="s">
        <v>136</v>
      </c>
      <c r="K6810" t="s">
        <v>137</v>
      </c>
      <c r="L6810" t="s">
        <v>19257</v>
      </c>
      <c r="M6810" t="s">
        <v>19258</v>
      </c>
      <c r="N6810">
        <v>4.49</v>
      </c>
      <c r="O6810">
        <v>0</v>
      </c>
      <c r="P6810">
        <v>0</v>
      </c>
      <c r="Q6810">
        <v>0</v>
      </c>
      <c r="R6810">
        <v>0</v>
      </c>
      <c r="S6810">
        <v>0</v>
      </c>
      <c r="T6810">
        <v>4</v>
      </c>
      <c r="U6810">
        <v>0</v>
      </c>
      <c r="V6810">
        <v>0</v>
      </c>
      <c r="W6810">
        <v>0</v>
      </c>
      <c r="X6810">
        <v>0</v>
      </c>
      <c r="Y6810">
        <v>0</v>
      </c>
      <c r="Z6810">
        <v>0</v>
      </c>
      <c r="AA6810">
        <v>0</v>
      </c>
      <c r="AB6810">
        <v>14.069447584741772</v>
      </c>
      <c r="AC6810">
        <v>0</v>
      </c>
      <c r="AD6810">
        <v>0</v>
      </c>
      <c r="AE6810">
        <v>14.069447584741772</v>
      </c>
    </row>
    <row r="6811" spans="1:31" x14ac:dyDescent="0.25">
      <c r="A6811">
        <v>1884936</v>
      </c>
      <c r="B6811">
        <v>1</v>
      </c>
      <c r="C6811" t="s">
        <v>80</v>
      </c>
      <c r="D6811" t="s">
        <v>103</v>
      </c>
      <c r="E6811" t="s">
        <v>210</v>
      </c>
      <c r="F6811" t="s">
        <v>19259</v>
      </c>
      <c r="G6811" t="s">
        <v>133</v>
      </c>
      <c r="H6811" t="s">
        <v>134</v>
      </c>
      <c r="I6811" t="s">
        <v>135</v>
      </c>
      <c r="J6811" t="s">
        <v>136</v>
      </c>
      <c r="K6811" t="s">
        <v>137</v>
      </c>
      <c r="L6811" t="s">
        <v>19260</v>
      </c>
      <c r="M6811" t="s">
        <v>19261</v>
      </c>
      <c r="N6811">
        <v>1.485833333</v>
      </c>
      <c r="O6811">
        <v>4</v>
      </c>
      <c r="P6811">
        <v>362</v>
      </c>
      <c r="Q6811">
        <v>57</v>
      </c>
      <c r="R6811">
        <v>67</v>
      </c>
      <c r="S6811">
        <v>11</v>
      </c>
      <c r="T6811">
        <v>42</v>
      </c>
      <c r="U6811">
        <v>1</v>
      </c>
      <c r="V6811">
        <v>0</v>
      </c>
      <c r="W6811">
        <v>3.2524977913936173</v>
      </c>
      <c r="X6811">
        <v>141.92953302291505</v>
      </c>
      <c r="Y6811">
        <v>287.38946751457451</v>
      </c>
      <c r="Z6811">
        <v>359.99222794470802</v>
      </c>
      <c r="AA6811">
        <v>111.52073736006436</v>
      </c>
      <c r="AB6811">
        <v>99.589094447203379</v>
      </c>
      <c r="AC6811">
        <v>109.8401999705132</v>
      </c>
      <c r="AD6811">
        <v>0</v>
      </c>
      <c r="AE6811">
        <v>1113.5137580513722</v>
      </c>
    </row>
    <row r="6812" spans="1:31" x14ac:dyDescent="0.25">
      <c r="A6812">
        <v>1886077</v>
      </c>
      <c r="B6812">
        <v>1</v>
      </c>
      <c r="C6812" t="s">
        <v>80</v>
      </c>
      <c r="D6812" t="s">
        <v>101</v>
      </c>
      <c r="E6812" t="s">
        <v>169</v>
      </c>
      <c r="F6812" t="s">
        <v>19262</v>
      </c>
      <c r="G6812" t="s">
        <v>2258</v>
      </c>
      <c r="H6812" t="s">
        <v>143</v>
      </c>
      <c r="I6812" t="s">
        <v>135</v>
      </c>
      <c r="J6812" t="s">
        <v>136</v>
      </c>
      <c r="K6812" t="s">
        <v>137</v>
      </c>
      <c r="L6812" t="s">
        <v>19263</v>
      </c>
      <c r="M6812" t="s">
        <v>19264</v>
      </c>
      <c r="N6812">
        <v>1.28</v>
      </c>
      <c r="O6812">
        <v>0</v>
      </c>
      <c r="P6812">
        <v>346</v>
      </c>
      <c r="Q6812">
        <v>0</v>
      </c>
      <c r="R6812">
        <v>0</v>
      </c>
      <c r="S6812">
        <v>0</v>
      </c>
      <c r="T6812">
        <v>8</v>
      </c>
      <c r="U6812">
        <v>0</v>
      </c>
      <c r="V6812">
        <v>0</v>
      </c>
      <c r="W6812">
        <v>0</v>
      </c>
      <c r="X6812">
        <v>162.6076620641789</v>
      </c>
      <c r="Y6812">
        <v>0</v>
      </c>
      <c r="Z6812">
        <v>0</v>
      </c>
      <c r="AA6812">
        <v>0</v>
      </c>
      <c r="AB6812">
        <v>135.8178730718206</v>
      </c>
      <c r="AC6812">
        <v>0</v>
      </c>
      <c r="AD6812">
        <v>0</v>
      </c>
      <c r="AE6812">
        <v>298.4255351359995</v>
      </c>
    </row>
    <row r="6813" spans="1:31" x14ac:dyDescent="0.25">
      <c r="A6813">
        <v>1885934</v>
      </c>
      <c r="B6813">
        <v>1</v>
      </c>
      <c r="C6813" t="s">
        <v>81</v>
      </c>
      <c r="D6813" t="s">
        <v>127</v>
      </c>
      <c r="E6813" t="s">
        <v>146</v>
      </c>
      <c r="F6813" t="s">
        <v>19265</v>
      </c>
      <c r="G6813" t="s">
        <v>148</v>
      </c>
      <c r="H6813" t="s">
        <v>143</v>
      </c>
      <c r="I6813" t="s">
        <v>135</v>
      </c>
      <c r="J6813" t="s">
        <v>136</v>
      </c>
      <c r="K6813" t="s">
        <v>137</v>
      </c>
      <c r="L6813" t="s">
        <v>19266</v>
      </c>
      <c r="M6813" t="s">
        <v>19267</v>
      </c>
      <c r="N6813">
        <v>3.3483333329999998</v>
      </c>
      <c r="O6813">
        <v>0</v>
      </c>
      <c r="P6813">
        <v>12</v>
      </c>
      <c r="Q6813">
        <v>0</v>
      </c>
      <c r="R6813">
        <v>0</v>
      </c>
      <c r="S6813">
        <v>0</v>
      </c>
      <c r="T6813">
        <v>0</v>
      </c>
      <c r="U6813">
        <v>0</v>
      </c>
      <c r="V6813">
        <v>0</v>
      </c>
      <c r="W6813">
        <v>0</v>
      </c>
      <c r="X6813">
        <v>7.2649001245745932</v>
      </c>
      <c r="Y6813">
        <v>0</v>
      </c>
      <c r="Z6813">
        <v>0</v>
      </c>
      <c r="AA6813">
        <v>0</v>
      </c>
      <c r="AB6813">
        <v>0</v>
      </c>
      <c r="AC6813">
        <v>0</v>
      </c>
      <c r="AD6813">
        <v>0</v>
      </c>
      <c r="AE6813">
        <v>7.2649001245745932</v>
      </c>
    </row>
    <row r="6814" spans="1:31" x14ac:dyDescent="0.25">
      <c r="A6814">
        <v>1886269</v>
      </c>
      <c r="B6814">
        <v>1</v>
      </c>
      <c r="C6814" t="s">
        <v>80</v>
      </c>
      <c r="D6814" t="s">
        <v>107</v>
      </c>
      <c r="E6814" t="s">
        <v>146</v>
      </c>
      <c r="F6814" t="s">
        <v>19268</v>
      </c>
      <c r="G6814" t="s">
        <v>148</v>
      </c>
      <c r="H6814" t="s">
        <v>143</v>
      </c>
      <c r="I6814" t="s">
        <v>135</v>
      </c>
      <c r="J6814" t="s">
        <v>136</v>
      </c>
      <c r="K6814" t="s">
        <v>137</v>
      </c>
      <c r="L6814" t="s">
        <v>19269</v>
      </c>
      <c r="M6814" t="s">
        <v>19270</v>
      </c>
      <c r="N6814">
        <v>2.173888888</v>
      </c>
      <c r="O6814">
        <v>0</v>
      </c>
      <c r="P6814">
        <v>3</v>
      </c>
      <c r="Q6814">
        <v>0</v>
      </c>
      <c r="R6814">
        <v>0</v>
      </c>
      <c r="S6814">
        <v>0</v>
      </c>
      <c r="T6814">
        <v>0</v>
      </c>
      <c r="U6814">
        <v>0</v>
      </c>
      <c r="V6814">
        <v>0</v>
      </c>
      <c r="W6814">
        <v>0</v>
      </c>
      <c r="X6814">
        <v>1.8064716784611603</v>
      </c>
      <c r="Y6814">
        <v>0</v>
      </c>
      <c r="Z6814">
        <v>0</v>
      </c>
      <c r="AA6814">
        <v>0</v>
      </c>
      <c r="AB6814">
        <v>0</v>
      </c>
      <c r="AC6814">
        <v>0</v>
      </c>
      <c r="AD6814">
        <v>0</v>
      </c>
      <c r="AE6814">
        <v>1.8064716784611603</v>
      </c>
    </row>
    <row r="6815" spans="1:31" x14ac:dyDescent="0.25">
      <c r="A6815">
        <v>1885914</v>
      </c>
      <c r="B6815">
        <v>1</v>
      </c>
      <c r="C6815" t="s">
        <v>81</v>
      </c>
      <c r="D6815" t="s">
        <v>128</v>
      </c>
      <c r="E6815" t="s">
        <v>131</v>
      </c>
      <c r="F6815" t="s">
        <v>4509</v>
      </c>
      <c r="G6815" t="s">
        <v>133</v>
      </c>
      <c r="H6815" t="s">
        <v>134</v>
      </c>
      <c r="I6815" t="s">
        <v>135</v>
      </c>
      <c r="J6815" t="s">
        <v>136</v>
      </c>
      <c r="K6815" t="s">
        <v>137</v>
      </c>
      <c r="L6815" t="s">
        <v>19271</v>
      </c>
      <c r="M6815" t="s">
        <v>19272</v>
      </c>
      <c r="N6815">
        <v>5.3177777769999999</v>
      </c>
      <c r="O6815">
        <v>0</v>
      </c>
      <c r="P6815">
        <v>203</v>
      </c>
      <c r="Q6815">
        <v>1</v>
      </c>
      <c r="R6815">
        <v>3</v>
      </c>
      <c r="S6815">
        <v>3</v>
      </c>
      <c r="T6815">
        <v>19</v>
      </c>
      <c r="U6815">
        <v>0</v>
      </c>
      <c r="V6815">
        <v>0</v>
      </c>
      <c r="W6815">
        <v>0</v>
      </c>
      <c r="X6815">
        <v>262.83489751830251</v>
      </c>
      <c r="Y6815">
        <v>4.9512819390409266</v>
      </c>
      <c r="Z6815">
        <v>12.996001230474334</v>
      </c>
      <c r="AA6815">
        <v>20.618910427311839</v>
      </c>
      <c r="AB6815">
        <v>64.494044359620716</v>
      </c>
      <c r="AC6815">
        <v>0</v>
      </c>
      <c r="AD6815">
        <v>0</v>
      </c>
      <c r="AE6815">
        <v>365.89513547475036</v>
      </c>
    </row>
    <row r="6816" spans="1:31" x14ac:dyDescent="0.25">
      <c r="A6816">
        <v>1886120</v>
      </c>
      <c r="B6816">
        <v>1</v>
      </c>
      <c r="C6816" t="s">
        <v>80</v>
      </c>
      <c r="D6816" t="s">
        <v>96</v>
      </c>
      <c r="E6816" t="s">
        <v>158</v>
      </c>
      <c r="F6816" t="s">
        <v>19273</v>
      </c>
      <c r="G6816" t="s">
        <v>179</v>
      </c>
      <c r="H6816" t="s">
        <v>134</v>
      </c>
      <c r="I6816" t="s">
        <v>135</v>
      </c>
      <c r="J6816" t="s">
        <v>136</v>
      </c>
      <c r="K6816" t="s">
        <v>137</v>
      </c>
      <c r="L6816" t="s">
        <v>19274</v>
      </c>
      <c r="M6816" t="s">
        <v>19275</v>
      </c>
      <c r="N6816">
        <v>0.579166666</v>
      </c>
      <c r="O6816">
        <v>0</v>
      </c>
      <c r="P6816">
        <v>192</v>
      </c>
      <c r="Q6816">
        <v>0</v>
      </c>
      <c r="R6816">
        <v>6</v>
      </c>
      <c r="S6816">
        <v>0</v>
      </c>
      <c r="T6816">
        <v>14</v>
      </c>
      <c r="U6816">
        <v>0</v>
      </c>
      <c r="V6816">
        <v>0</v>
      </c>
      <c r="W6816">
        <v>0</v>
      </c>
      <c r="X6816">
        <v>98.625377154938434</v>
      </c>
      <c r="Y6816">
        <v>0</v>
      </c>
      <c r="Z6816">
        <v>12.210546453629885</v>
      </c>
      <c r="AA6816">
        <v>0</v>
      </c>
      <c r="AB6816">
        <v>3.4695789420543761</v>
      </c>
      <c r="AC6816">
        <v>0</v>
      </c>
      <c r="AD6816">
        <v>0</v>
      </c>
      <c r="AE6816">
        <v>114.30550255062269</v>
      </c>
    </row>
    <row r="6817" spans="1:31" x14ac:dyDescent="0.25">
      <c r="A6817">
        <v>1885871</v>
      </c>
      <c r="B6817">
        <v>1</v>
      </c>
      <c r="C6817" t="s">
        <v>80</v>
      </c>
      <c r="D6817" t="s">
        <v>94</v>
      </c>
      <c r="E6817" t="s">
        <v>210</v>
      </c>
      <c r="F6817" t="s">
        <v>7161</v>
      </c>
      <c r="G6817" t="s">
        <v>133</v>
      </c>
      <c r="H6817" t="s">
        <v>134</v>
      </c>
      <c r="I6817" t="s">
        <v>135</v>
      </c>
      <c r="J6817" t="s">
        <v>136</v>
      </c>
      <c r="K6817" t="s">
        <v>137</v>
      </c>
      <c r="L6817" t="s">
        <v>19276</v>
      </c>
      <c r="M6817" t="s">
        <v>19277</v>
      </c>
      <c r="N6817">
        <v>0.69277777699999998</v>
      </c>
      <c r="O6817">
        <v>3</v>
      </c>
      <c r="P6817">
        <v>333</v>
      </c>
      <c r="Q6817">
        <v>13</v>
      </c>
      <c r="R6817">
        <v>11</v>
      </c>
      <c r="S6817">
        <v>3</v>
      </c>
      <c r="T6817">
        <v>28</v>
      </c>
      <c r="U6817">
        <v>0</v>
      </c>
      <c r="V6817">
        <v>0</v>
      </c>
      <c r="W6817">
        <v>7.351616594796357</v>
      </c>
      <c r="X6817">
        <v>25.137075843433774</v>
      </c>
      <c r="Y6817">
        <v>47.00903915209679</v>
      </c>
      <c r="Z6817">
        <v>9.2250276959610744</v>
      </c>
      <c r="AA6817">
        <v>5.8976955198831424</v>
      </c>
      <c r="AB6817">
        <v>5.3838878215014789</v>
      </c>
      <c r="AC6817">
        <v>0</v>
      </c>
      <c r="AD6817">
        <v>0</v>
      </c>
      <c r="AE6817">
        <v>100.00434262767261</v>
      </c>
    </row>
    <row r="6818" spans="1:31" x14ac:dyDescent="0.25">
      <c r="A6818">
        <v>1886412</v>
      </c>
      <c r="B6818">
        <v>1</v>
      </c>
      <c r="C6818" t="s">
        <v>80</v>
      </c>
      <c r="D6818" t="s">
        <v>98</v>
      </c>
      <c r="E6818" t="s">
        <v>169</v>
      </c>
      <c r="F6818" t="s">
        <v>19278</v>
      </c>
      <c r="G6818" t="s">
        <v>183</v>
      </c>
      <c r="H6818" t="s">
        <v>143</v>
      </c>
      <c r="I6818" t="s">
        <v>135</v>
      </c>
      <c r="J6818" t="s">
        <v>136</v>
      </c>
      <c r="K6818" t="s">
        <v>137</v>
      </c>
      <c r="L6818" t="s">
        <v>19279</v>
      </c>
      <c r="M6818" t="s">
        <v>19280</v>
      </c>
      <c r="N6818">
        <v>0.55722222200000004</v>
      </c>
      <c r="O6818">
        <v>0</v>
      </c>
      <c r="P6818">
        <v>71</v>
      </c>
      <c r="Q6818">
        <v>0</v>
      </c>
      <c r="R6818">
        <v>20</v>
      </c>
      <c r="S6818">
        <v>0</v>
      </c>
      <c r="T6818">
        <v>13</v>
      </c>
      <c r="U6818">
        <v>0</v>
      </c>
      <c r="V6818">
        <v>0</v>
      </c>
      <c r="W6818">
        <v>0</v>
      </c>
      <c r="X6818">
        <v>8.6543545213470168</v>
      </c>
      <c r="Y6818">
        <v>0</v>
      </c>
      <c r="Z6818">
        <v>6.4366804284977519</v>
      </c>
      <c r="AA6818">
        <v>0</v>
      </c>
      <c r="AB6818">
        <v>6.0882544285469793</v>
      </c>
      <c r="AC6818">
        <v>0</v>
      </c>
      <c r="AD6818">
        <v>0</v>
      </c>
      <c r="AE6818">
        <v>21.179289378391747</v>
      </c>
    </row>
    <row r="6819" spans="1:31" x14ac:dyDescent="0.25">
      <c r="A6819">
        <v>1886444</v>
      </c>
      <c r="B6819">
        <v>1</v>
      </c>
      <c r="C6819" t="s">
        <v>81</v>
      </c>
      <c r="D6819" t="s">
        <v>127</v>
      </c>
      <c r="E6819" t="s">
        <v>140</v>
      </c>
      <c r="F6819" t="s">
        <v>19281</v>
      </c>
      <c r="G6819" t="s">
        <v>207</v>
      </c>
      <c r="H6819" t="s">
        <v>143</v>
      </c>
      <c r="I6819" t="s">
        <v>135</v>
      </c>
      <c r="J6819" t="s">
        <v>136</v>
      </c>
      <c r="K6819" t="s">
        <v>137</v>
      </c>
      <c r="L6819" t="s">
        <v>19282</v>
      </c>
      <c r="M6819" t="s">
        <v>19283</v>
      </c>
      <c r="N6819">
        <v>1.3847222219999999</v>
      </c>
      <c r="O6819">
        <v>0</v>
      </c>
      <c r="P6819">
        <v>5</v>
      </c>
      <c r="Q6819">
        <v>0</v>
      </c>
      <c r="R6819">
        <v>0</v>
      </c>
      <c r="S6819">
        <v>0</v>
      </c>
      <c r="T6819">
        <v>0</v>
      </c>
      <c r="U6819">
        <v>0</v>
      </c>
      <c r="V6819">
        <v>0</v>
      </c>
      <c r="W6819">
        <v>0</v>
      </c>
      <c r="X6819">
        <v>1.2250809693472868</v>
      </c>
      <c r="Y6819">
        <v>0</v>
      </c>
      <c r="Z6819">
        <v>0</v>
      </c>
      <c r="AA6819">
        <v>0</v>
      </c>
      <c r="AB6819">
        <v>0</v>
      </c>
      <c r="AC6819">
        <v>0</v>
      </c>
      <c r="AD6819">
        <v>0</v>
      </c>
      <c r="AE6819">
        <v>1.2250809693472868</v>
      </c>
    </row>
    <row r="6820" spans="1:31" x14ac:dyDescent="0.25">
      <c r="A6820">
        <v>1886398</v>
      </c>
      <c r="B6820">
        <v>1</v>
      </c>
      <c r="C6820" t="s">
        <v>81</v>
      </c>
      <c r="D6820" t="s">
        <v>118</v>
      </c>
      <c r="E6820" t="s">
        <v>146</v>
      </c>
      <c r="F6820" t="s">
        <v>19284</v>
      </c>
      <c r="G6820" t="s">
        <v>148</v>
      </c>
      <c r="H6820" t="s">
        <v>143</v>
      </c>
      <c r="I6820" t="s">
        <v>135</v>
      </c>
      <c r="J6820" t="s">
        <v>136</v>
      </c>
      <c r="K6820" t="s">
        <v>137</v>
      </c>
      <c r="L6820" t="s">
        <v>19285</v>
      </c>
      <c r="M6820" t="s">
        <v>19286</v>
      </c>
      <c r="N6820">
        <v>1.853611111</v>
      </c>
      <c r="O6820">
        <v>0</v>
      </c>
      <c r="P6820">
        <v>4</v>
      </c>
      <c r="Q6820">
        <v>0</v>
      </c>
      <c r="R6820">
        <v>0</v>
      </c>
      <c r="S6820">
        <v>0</v>
      </c>
      <c r="T6820">
        <v>0</v>
      </c>
      <c r="U6820">
        <v>0</v>
      </c>
      <c r="V6820">
        <v>0</v>
      </c>
      <c r="W6820">
        <v>0</v>
      </c>
      <c r="X6820">
        <v>2.6784270627436038</v>
      </c>
      <c r="Y6820">
        <v>0</v>
      </c>
      <c r="Z6820">
        <v>0</v>
      </c>
      <c r="AA6820">
        <v>0</v>
      </c>
      <c r="AB6820">
        <v>0</v>
      </c>
      <c r="AC6820">
        <v>0</v>
      </c>
      <c r="AD6820">
        <v>0</v>
      </c>
      <c r="AE6820">
        <v>2.6784270627436038</v>
      </c>
    </row>
    <row r="6821" spans="1:31" x14ac:dyDescent="0.25">
      <c r="A6821">
        <v>1886298</v>
      </c>
      <c r="B6821">
        <v>1</v>
      </c>
      <c r="C6821" t="s">
        <v>81</v>
      </c>
      <c r="D6821" t="s">
        <v>113</v>
      </c>
      <c r="E6821" t="s">
        <v>146</v>
      </c>
      <c r="F6821" t="s">
        <v>19287</v>
      </c>
      <c r="G6821" t="s">
        <v>148</v>
      </c>
      <c r="H6821" t="s">
        <v>143</v>
      </c>
      <c r="I6821" t="s">
        <v>135</v>
      </c>
      <c r="J6821" t="s">
        <v>136</v>
      </c>
      <c r="K6821" t="s">
        <v>137</v>
      </c>
      <c r="L6821" t="s">
        <v>19288</v>
      </c>
      <c r="M6821" t="s">
        <v>19289</v>
      </c>
      <c r="N6821">
        <v>1.662222222</v>
      </c>
      <c r="O6821">
        <v>0</v>
      </c>
      <c r="P6821">
        <v>12</v>
      </c>
      <c r="Q6821">
        <v>0</v>
      </c>
      <c r="R6821">
        <v>0</v>
      </c>
      <c r="S6821">
        <v>0</v>
      </c>
      <c r="T6821">
        <v>17</v>
      </c>
      <c r="U6821">
        <v>0</v>
      </c>
      <c r="V6821">
        <v>0</v>
      </c>
      <c r="W6821">
        <v>0</v>
      </c>
      <c r="X6821">
        <v>5.3775803659416113</v>
      </c>
      <c r="Y6821">
        <v>0</v>
      </c>
      <c r="Z6821">
        <v>0</v>
      </c>
      <c r="AA6821">
        <v>0</v>
      </c>
      <c r="AB6821">
        <v>20.776667491268253</v>
      </c>
      <c r="AC6821">
        <v>0</v>
      </c>
      <c r="AD6821">
        <v>0</v>
      </c>
      <c r="AE6821">
        <v>26.154247857209864</v>
      </c>
    </row>
    <row r="6822" spans="1:31" x14ac:dyDescent="0.25">
      <c r="A6822">
        <v>1886421</v>
      </c>
      <c r="B6822">
        <v>1</v>
      </c>
      <c r="C6822" t="s">
        <v>81</v>
      </c>
      <c r="D6822" t="s">
        <v>115</v>
      </c>
      <c r="E6822" t="s">
        <v>169</v>
      </c>
      <c r="F6822" t="s">
        <v>18836</v>
      </c>
      <c r="G6822" t="s">
        <v>183</v>
      </c>
      <c r="H6822" t="s">
        <v>143</v>
      </c>
      <c r="I6822" t="s">
        <v>135</v>
      </c>
      <c r="J6822" t="s">
        <v>136</v>
      </c>
      <c r="K6822" t="s">
        <v>137</v>
      </c>
      <c r="L6822" t="s">
        <v>19290</v>
      </c>
      <c r="M6822" t="s">
        <v>19291</v>
      </c>
      <c r="N6822">
        <v>0.91305555500000002</v>
      </c>
      <c r="O6822">
        <v>0</v>
      </c>
      <c r="P6822">
        <v>22</v>
      </c>
      <c r="Q6822">
        <v>0</v>
      </c>
      <c r="R6822">
        <v>1</v>
      </c>
      <c r="S6822">
        <v>0</v>
      </c>
      <c r="T6822">
        <v>0</v>
      </c>
      <c r="U6822">
        <v>0</v>
      </c>
      <c r="V6822">
        <v>0</v>
      </c>
      <c r="W6822">
        <v>0</v>
      </c>
      <c r="X6822">
        <v>1.9651566138862226</v>
      </c>
      <c r="Y6822">
        <v>0</v>
      </c>
      <c r="Z6822">
        <v>2.6638927610301084</v>
      </c>
      <c r="AA6822">
        <v>0</v>
      </c>
      <c r="AB6822">
        <v>0</v>
      </c>
      <c r="AC6822">
        <v>0</v>
      </c>
      <c r="AD6822">
        <v>0</v>
      </c>
      <c r="AE6822">
        <v>4.6290493749163311</v>
      </c>
    </row>
    <row r="6823" spans="1:31" x14ac:dyDescent="0.25">
      <c r="A6823">
        <v>1886106</v>
      </c>
      <c r="B6823">
        <v>1</v>
      </c>
      <c r="C6823" t="s">
        <v>80</v>
      </c>
      <c r="D6823" t="s">
        <v>92</v>
      </c>
      <c r="E6823" t="s">
        <v>140</v>
      </c>
      <c r="F6823" t="s">
        <v>19292</v>
      </c>
      <c r="G6823" t="s">
        <v>142</v>
      </c>
      <c r="H6823" t="s">
        <v>143</v>
      </c>
      <c r="I6823" t="s">
        <v>135</v>
      </c>
      <c r="J6823" t="s">
        <v>136</v>
      </c>
      <c r="K6823" t="s">
        <v>137</v>
      </c>
      <c r="L6823" t="s">
        <v>19293</v>
      </c>
      <c r="M6823" t="s">
        <v>19294</v>
      </c>
      <c r="N6823">
        <v>1.480555555</v>
      </c>
      <c r="O6823">
        <v>0</v>
      </c>
      <c r="P6823">
        <v>1</v>
      </c>
      <c r="Q6823">
        <v>0</v>
      </c>
      <c r="R6823">
        <v>0</v>
      </c>
      <c r="S6823">
        <v>0</v>
      </c>
      <c r="T6823">
        <v>0</v>
      </c>
      <c r="U6823">
        <v>0</v>
      </c>
      <c r="V6823">
        <v>0</v>
      </c>
      <c r="W6823">
        <v>0</v>
      </c>
      <c r="X6823">
        <v>0.59416616263270672</v>
      </c>
      <c r="Y6823">
        <v>0</v>
      </c>
      <c r="Z6823">
        <v>0</v>
      </c>
      <c r="AA6823">
        <v>0</v>
      </c>
      <c r="AB6823">
        <v>0</v>
      </c>
      <c r="AC6823">
        <v>0</v>
      </c>
      <c r="AD6823">
        <v>0</v>
      </c>
      <c r="AE6823">
        <v>0.59416616263270672</v>
      </c>
    </row>
    <row r="6824" spans="1:31" x14ac:dyDescent="0.25">
      <c r="A6824">
        <v>1886129</v>
      </c>
      <c r="B6824">
        <v>1</v>
      </c>
      <c r="C6824" t="s">
        <v>81</v>
      </c>
      <c r="D6824" t="s">
        <v>118</v>
      </c>
      <c r="E6824" t="s">
        <v>146</v>
      </c>
      <c r="F6824" t="s">
        <v>19171</v>
      </c>
      <c r="G6824" t="s">
        <v>148</v>
      </c>
      <c r="H6824" t="s">
        <v>143</v>
      </c>
      <c r="I6824" t="s">
        <v>135</v>
      </c>
      <c r="J6824" t="s">
        <v>136</v>
      </c>
      <c r="K6824" t="s">
        <v>137</v>
      </c>
      <c r="L6824" t="s">
        <v>19295</v>
      </c>
      <c r="M6824" t="s">
        <v>19296</v>
      </c>
      <c r="N6824">
        <v>2.7622222220000001</v>
      </c>
      <c r="O6824">
        <v>0</v>
      </c>
      <c r="P6824">
        <v>5</v>
      </c>
      <c r="Q6824">
        <v>0</v>
      </c>
      <c r="R6824">
        <v>4</v>
      </c>
      <c r="S6824">
        <v>0</v>
      </c>
      <c r="T6824">
        <v>1</v>
      </c>
      <c r="U6824">
        <v>0</v>
      </c>
      <c r="V6824">
        <v>0</v>
      </c>
      <c r="W6824">
        <v>0</v>
      </c>
      <c r="X6824">
        <v>1.1887857142489622</v>
      </c>
      <c r="Y6824">
        <v>0</v>
      </c>
      <c r="Z6824">
        <v>18.970496823579445</v>
      </c>
      <c r="AA6824">
        <v>0</v>
      </c>
      <c r="AB6824">
        <v>5.546231843857667</v>
      </c>
      <c r="AC6824">
        <v>0</v>
      </c>
      <c r="AD6824">
        <v>0</v>
      </c>
      <c r="AE6824">
        <v>25.705514381686072</v>
      </c>
    </row>
    <row r="6825" spans="1:31" x14ac:dyDescent="0.25">
      <c r="A6825">
        <v>1886252</v>
      </c>
      <c r="B6825">
        <v>1</v>
      </c>
      <c r="C6825" t="s">
        <v>80</v>
      </c>
      <c r="D6825" t="s">
        <v>105</v>
      </c>
      <c r="E6825" t="s">
        <v>158</v>
      </c>
      <c r="F6825" t="s">
        <v>19297</v>
      </c>
      <c r="G6825" t="s">
        <v>476</v>
      </c>
      <c r="H6825" t="s">
        <v>134</v>
      </c>
      <c r="I6825" t="s">
        <v>135</v>
      </c>
      <c r="J6825" t="s">
        <v>136</v>
      </c>
      <c r="K6825" t="s">
        <v>137</v>
      </c>
      <c r="L6825" t="s">
        <v>19298</v>
      </c>
      <c r="M6825" t="s">
        <v>19299</v>
      </c>
      <c r="N6825">
        <v>0.42611111099999999</v>
      </c>
      <c r="O6825">
        <v>0</v>
      </c>
      <c r="P6825">
        <v>821</v>
      </c>
      <c r="Q6825">
        <v>0</v>
      </c>
      <c r="R6825">
        <v>0</v>
      </c>
      <c r="S6825">
        <v>0</v>
      </c>
      <c r="T6825">
        <v>43</v>
      </c>
      <c r="U6825">
        <v>0</v>
      </c>
      <c r="V6825">
        <v>0</v>
      </c>
      <c r="W6825">
        <v>0</v>
      </c>
      <c r="X6825">
        <v>108.57068897463624</v>
      </c>
      <c r="Y6825">
        <v>0</v>
      </c>
      <c r="Z6825">
        <v>0</v>
      </c>
      <c r="AA6825">
        <v>0</v>
      </c>
      <c r="AB6825">
        <v>27.276823052103229</v>
      </c>
      <c r="AC6825">
        <v>0</v>
      </c>
      <c r="AD6825">
        <v>0</v>
      </c>
      <c r="AE6825">
        <v>135.84751202673948</v>
      </c>
    </row>
    <row r="6826" spans="1:31" x14ac:dyDescent="0.25">
      <c r="A6826">
        <v>1886089</v>
      </c>
      <c r="B6826">
        <v>1</v>
      </c>
      <c r="C6826" t="s">
        <v>80</v>
      </c>
      <c r="D6826" t="s">
        <v>100</v>
      </c>
      <c r="E6826" t="s">
        <v>210</v>
      </c>
      <c r="F6826" t="s">
        <v>1788</v>
      </c>
      <c r="G6826" t="s">
        <v>133</v>
      </c>
      <c r="H6826" t="s">
        <v>134</v>
      </c>
      <c r="I6826" t="s">
        <v>135</v>
      </c>
      <c r="J6826" t="s">
        <v>136</v>
      </c>
      <c r="K6826" t="s">
        <v>137</v>
      </c>
      <c r="L6826" t="s">
        <v>19300</v>
      </c>
      <c r="M6826" t="s">
        <v>19301</v>
      </c>
      <c r="N6826">
        <v>0.84194444400000001</v>
      </c>
      <c r="O6826">
        <v>1</v>
      </c>
      <c r="P6826">
        <v>1272</v>
      </c>
      <c r="Q6826">
        <v>18</v>
      </c>
      <c r="R6826">
        <v>442</v>
      </c>
      <c r="S6826">
        <v>13</v>
      </c>
      <c r="T6826">
        <v>250</v>
      </c>
      <c r="U6826">
        <v>0</v>
      </c>
      <c r="V6826">
        <v>1</v>
      </c>
      <c r="W6826">
        <v>0.5823092120765001</v>
      </c>
      <c r="X6826">
        <v>373.34728511488044</v>
      </c>
      <c r="Y6826">
        <v>386.54392306369544</v>
      </c>
      <c r="Z6826">
        <v>498.25146479460062</v>
      </c>
      <c r="AA6826">
        <v>204.45861835235493</v>
      </c>
      <c r="AB6826">
        <v>245.71017664023699</v>
      </c>
      <c r="AC6826">
        <v>0</v>
      </c>
      <c r="AD6826">
        <v>66.283515084882623</v>
      </c>
      <c r="AE6826">
        <v>1775.1772922627276</v>
      </c>
    </row>
    <row r="6827" spans="1:31" x14ac:dyDescent="0.25">
      <c r="A6827">
        <v>1885943</v>
      </c>
      <c r="B6827">
        <v>1</v>
      </c>
      <c r="C6827" t="s">
        <v>81</v>
      </c>
      <c r="D6827" t="s">
        <v>127</v>
      </c>
      <c r="E6827" t="s">
        <v>131</v>
      </c>
      <c r="F6827" t="s">
        <v>3513</v>
      </c>
      <c r="G6827" t="s">
        <v>133</v>
      </c>
      <c r="H6827" t="s">
        <v>134</v>
      </c>
      <c r="I6827" t="s">
        <v>135</v>
      </c>
      <c r="J6827" t="s">
        <v>136</v>
      </c>
      <c r="K6827" t="s">
        <v>137</v>
      </c>
      <c r="L6827" t="s">
        <v>19302</v>
      </c>
      <c r="M6827" t="s">
        <v>19303</v>
      </c>
      <c r="N6827">
        <v>3.0772222220000001</v>
      </c>
      <c r="O6827">
        <v>2</v>
      </c>
      <c r="P6827">
        <v>52</v>
      </c>
      <c r="Q6827">
        <v>79</v>
      </c>
      <c r="R6827">
        <v>74</v>
      </c>
      <c r="S6827">
        <v>0</v>
      </c>
      <c r="T6827">
        <v>5</v>
      </c>
      <c r="U6827">
        <v>1</v>
      </c>
      <c r="V6827">
        <v>0</v>
      </c>
      <c r="W6827">
        <v>4.4830550747159457</v>
      </c>
      <c r="X6827">
        <v>39.412352909426694</v>
      </c>
      <c r="Y6827">
        <v>868.33466962021453</v>
      </c>
      <c r="Z6827">
        <v>806.03834506154294</v>
      </c>
      <c r="AA6827">
        <v>0</v>
      </c>
      <c r="AB6827">
        <v>12.613965841451007</v>
      </c>
      <c r="AC6827">
        <v>345.54721716716318</v>
      </c>
      <c r="AD6827">
        <v>0</v>
      </c>
      <c r="AE6827">
        <v>2076.4296056745143</v>
      </c>
    </row>
    <row r="6828" spans="1:31" x14ac:dyDescent="0.25">
      <c r="A6828">
        <v>1886438</v>
      </c>
      <c r="B6828">
        <v>1</v>
      </c>
      <c r="C6828" t="s">
        <v>80</v>
      </c>
      <c r="D6828" t="s">
        <v>84</v>
      </c>
      <c r="E6828" t="s">
        <v>146</v>
      </c>
      <c r="F6828" t="s">
        <v>1966</v>
      </c>
      <c r="G6828" t="s">
        <v>501</v>
      </c>
      <c r="H6828" t="s">
        <v>143</v>
      </c>
      <c r="I6828" t="s">
        <v>135</v>
      </c>
      <c r="J6828" t="s">
        <v>136</v>
      </c>
      <c r="K6828" t="s">
        <v>137</v>
      </c>
      <c r="L6828" t="s">
        <v>19304</v>
      </c>
      <c r="M6828" t="s">
        <v>19305</v>
      </c>
      <c r="N6828">
        <v>4.6447222220000004</v>
      </c>
      <c r="O6828">
        <v>0</v>
      </c>
      <c r="P6828">
        <v>64</v>
      </c>
      <c r="Q6828">
        <v>0</v>
      </c>
      <c r="R6828">
        <v>0</v>
      </c>
      <c r="S6828">
        <v>0</v>
      </c>
      <c r="T6828">
        <v>2</v>
      </c>
      <c r="U6828">
        <v>0</v>
      </c>
      <c r="V6828">
        <v>0</v>
      </c>
      <c r="W6828">
        <v>0</v>
      </c>
      <c r="X6828">
        <v>69.052162114476587</v>
      </c>
      <c r="Y6828">
        <v>0</v>
      </c>
      <c r="Z6828">
        <v>0</v>
      </c>
      <c r="AA6828">
        <v>0</v>
      </c>
      <c r="AB6828">
        <v>4.419434029973254</v>
      </c>
      <c r="AC6828">
        <v>0</v>
      </c>
      <c r="AD6828">
        <v>0</v>
      </c>
      <c r="AE6828">
        <v>73.471596144449848</v>
      </c>
    </row>
    <row r="6829" spans="1:31" x14ac:dyDescent="0.25">
      <c r="A6829">
        <v>1885980</v>
      </c>
      <c r="B6829">
        <v>1</v>
      </c>
      <c r="C6829" t="s">
        <v>80</v>
      </c>
      <c r="D6829" t="s">
        <v>84</v>
      </c>
      <c r="E6829" t="s">
        <v>140</v>
      </c>
      <c r="F6829" t="s">
        <v>19306</v>
      </c>
      <c r="G6829" t="s">
        <v>142</v>
      </c>
      <c r="H6829" t="s">
        <v>143</v>
      </c>
      <c r="I6829" t="s">
        <v>135</v>
      </c>
      <c r="J6829" t="s">
        <v>136</v>
      </c>
      <c r="K6829" t="s">
        <v>137</v>
      </c>
      <c r="L6829" t="s">
        <v>19307</v>
      </c>
      <c r="M6829" t="s">
        <v>19308</v>
      </c>
      <c r="N6829">
        <v>8.0758333330000003</v>
      </c>
      <c r="O6829">
        <v>0</v>
      </c>
      <c r="P6829">
        <v>3</v>
      </c>
      <c r="Q6829">
        <v>0</v>
      </c>
      <c r="R6829">
        <v>0</v>
      </c>
      <c r="S6829">
        <v>0</v>
      </c>
      <c r="T6829">
        <v>0</v>
      </c>
      <c r="U6829">
        <v>0</v>
      </c>
      <c r="V6829">
        <v>0</v>
      </c>
      <c r="W6829">
        <v>0</v>
      </c>
      <c r="X6829">
        <v>3.0373716006854705</v>
      </c>
      <c r="Y6829">
        <v>0</v>
      </c>
      <c r="Z6829">
        <v>0</v>
      </c>
      <c r="AA6829">
        <v>0</v>
      </c>
      <c r="AB6829">
        <v>0</v>
      </c>
      <c r="AC6829">
        <v>0</v>
      </c>
      <c r="AD6829">
        <v>0</v>
      </c>
      <c r="AE6829">
        <v>3.0373716006854705</v>
      </c>
    </row>
    <row r="6830" spans="1:31" x14ac:dyDescent="0.25">
      <c r="A6830">
        <v>1886003</v>
      </c>
      <c r="B6830">
        <v>1</v>
      </c>
      <c r="C6830" t="s">
        <v>80</v>
      </c>
      <c r="D6830" t="s">
        <v>96</v>
      </c>
      <c r="E6830" t="s">
        <v>140</v>
      </c>
      <c r="F6830" t="s">
        <v>19309</v>
      </c>
      <c r="G6830" t="s">
        <v>200</v>
      </c>
      <c r="H6830" t="s">
        <v>143</v>
      </c>
      <c r="I6830" t="s">
        <v>135</v>
      </c>
      <c r="J6830" t="s">
        <v>136</v>
      </c>
      <c r="K6830" t="s">
        <v>137</v>
      </c>
      <c r="L6830" t="s">
        <v>19310</v>
      </c>
      <c r="M6830" t="s">
        <v>19311</v>
      </c>
      <c r="N6830">
        <v>4.3380555550000004</v>
      </c>
      <c r="O6830">
        <v>0</v>
      </c>
      <c r="P6830">
        <v>2</v>
      </c>
      <c r="Q6830">
        <v>0</v>
      </c>
      <c r="R6830">
        <v>0</v>
      </c>
      <c r="S6830">
        <v>0</v>
      </c>
      <c r="T6830">
        <v>0</v>
      </c>
      <c r="U6830">
        <v>0</v>
      </c>
      <c r="V6830">
        <v>0</v>
      </c>
      <c r="W6830">
        <v>0</v>
      </c>
      <c r="X6830">
        <v>15.279102371867063</v>
      </c>
      <c r="Y6830">
        <v>0</v>
      </c>
      <c r="Z6830">
        <v>0</v>
      </c>
      <c r="AA6830">
        <v>0</v>
      </c>
      <c r="AB6830">
        <v>0</v>
      </c>
      <c r="AC6830">
        <v>0</v>
      </c>
      <c r="AD6830">
        <v>0</v>
      </c>
      <c r="AE6830">
        <v>15.279102371867063</v>
      </c>
    </row>
    <row r="6831" spans="1:31" x14ac:dyDescent="0.25">
      <c r="A6831">
        <v>1886358</v>
      </c>
      <c r="B6831">
        <v>1</v>
      </c>
      <c r="C6831" t="s">
        <v>80</v>
      </c>
      <c r="D6831" t="s">
        <v>107</v>
      </c>
      <c r="E6831" t="s">
        <v>140</v>
      </c>
      <c r="F6831" t="s">
        <v>19312</v>
      </c>
      <c r="G6831" t="s">
        <v>207</v>
      </c>
      <c r="H6831" t="s">
        <v>143</v>
      </c>
      <c r="I6831" t="s">
        <v>135</v>
      </c>
      <c r="J6831" t="s">
        <v>136</v>
      </c>
      <c r="K6831" t="s">
        <v>137</v>
      </c>
      <c r="L6831" t="s">
        <v>19313</v>
      </c>
      <c r="M6831" t="s">
        <v>19314</v>
      </c>
      <c r="N6831">
        <v>2.7083333330000001</v>
      </c>
      <c r="O6831">
        <v>0</v>
      </c>
      <c r="P6831">
        <v>1</v>
      </c>
      <c r="Q6831">
        <v>0</v>
      </c>
      <c r="R6831">
        <v>0</v>
      </c>
      <c r="S6831">
        <v>0</v>
      </c>
      <c r="T6831">
        <v>0</v>
      </c>
      <c r="U6831">
        <v>0</v>
      </c>
      <c r="V6831">
        <v>0</v>
      </c>
      <c r="W6831">
        <v>0</v>
      </c>
      <c r="X6831">
        <v>1.3728923216470126</v>
      </c>
      <c r="Y6831">
        <v>0</v>
      </c>
      <c r="Z6831">
        <v>0</v>
      </c>
      <c r="AA6831">
        <v>0</v>
      </c>
      <c r="AB6831">
        <v>0</v>
      </c>
      <c r="AC6831">
        <v>0</v>
      </c>
      <c r="AD6831">
        <v>0</v>
      </c>
      <c r="AE6831">
        <v>1.3728923216470126</v>
      </c>
    </row>
    <row r="6832" spans="1:31" x14ac:dyDescent="0.25">
      <c r="A6832">
        <v>1885960</v>
      </c>
      <c r="B6832">
        <v>1</v>
      </c>
      <c r="C6832" t="s">
        <v>80</v>
      </c>
      <c r="D6832" t="s">
        <v>96</v>
      </c>
      <c r="E6832" t="s">
        <v>222</v>
      </c>
      <c r="F6832" t="s">
        <v>2346</v>
      </c>
      <c r="G6832" t="s">
        <v>663</v>
      </c>
      <c r="H6832" t="s">
        <v>143</v>
      </c>
      <c r="I6832" t="s">
        <v>135</v>
      </c>
      <c r="J6832" t="s">
        <v>136</v>
      </c>
      <c r="K6832" t="s">
        <v>137</v>
      </c>
      <c r="L6832" t="s">
        <v>19315</v>
      </c>
      <c r="M6832" t="s">
        <v>19316</v>
      </c>
      <c r="N6832">
        <v>2.4711111109999999</v>
      </c>
      <c r="O6832">
        <v>0</v>
      </c>
      <c r="P6832">
        <v>10</v>
      </c>
      <c r="Q6832">
        <v>0</v>
      </c>
      <c r="R6832">
        <v>0</v>
      </c>
      <c r="S6832">
        <v>0</v>
      </c>
      <c r="T6832">
        <v>2</v>
      </c>
      <c r="U6832">
        <v>0</v>
      </c>
      <c r="V6832">
        <v>0</v>
      </c>
      <c r="W6832">
        <v>0</v>
      </c>
      <c r="X6832">
        <v>17.158873415279782</v>
      </c>
      <c r="Y6832">
        <v>0</v>
      </c>
      <c r="Z6832">
        <v>0</v>
      </c>
      <c r="AA6832">
        <v>0</v>
      </c>
      <c r="AB6832">
        <v>2.9573090618819284</v>
      </c>
      <c r="AC6832">
        <v>0</v>
      </c>
      <c r="AD6832">
        <v>0</v>
      </c>
      <c r="AE6832">
        <v>20.116182477161711</v>
      </c>
    </row>
    <row r="6833" spans="1:31" x14ac:dyDescent="0.25">
      <c r="A6833">
        <v>1886401</v>
      </c>
      <c r="B6833">
        <v>1</v>
      </c>
      <c r="C6833" t="s">
        <v>81</v>
      </c>
      <c r="D6833" t="s">
        <v>120</v>
      </c>
      <c r="E6833" t="s">
        <v>140</v>
      </c>
      <c r="F6833" t="s">
        <v>19317</v>
      </c>
      <c r="G6833" t="s">
        <v>163</v>
      </c>
      <c r="H6833" t="s">
        <v>143</v>
      </c>
      <c r="I6833" t="s">
        <v>135</v>
      </c>
      <c r="J6833" t="s">
        <v>136</v>
      </c>
      <c r="K6833" t="s">
        <v>137</v>
      </c>
      <c r="L6833" t="s">
        <v>19318</v>
      </c>
      <c r="M6833" t="s">
        <v>19319</v>
      </c>
      <c r="N6833">
        <v>1.621388888</v>
      </c>
      <c r="O6833">
        <v>0</v>
      </c>
      <c r="P6833">
        <v>1</v>
      </c>
      <c r="Q6833">
        <v>0</v>
      </c>
      <c r="R6833">
        <v>0</v>
      </c>
      <c r="S6833">
        <v>0</v>
      </c>
      <c r="T6833">
        <v>1</v>
      </c>
      <c r="U6833">
        <v>0</v>
      </c>
      <c r="V6833">
        <v>0</v>
      </c>
      <c r="W6833">
        <v>0</v>
      </c>
      <c r="X6833">
        <v>0.45950101163300916</v>
      </c>
      <c r="Y6833">
        <v>0</v>
      </c>
      <c r="Z6833">
        <v>0</v>
      </c>
      <c r="AA6833">
        <v>0</v>
      </c>
      <c r="AB6833">
        <v>1.2139690388766667E-3</v>
      </c>
      <c r="AC6833">
        <v>0</v>
      </c>
      <c r="AD6833">
        <v>0</v>
      </c>
      <c r="AE6833">
        <v>0.46071498067188582</v>
      </c>
    </row>
    <row r="6834" spans="1:31" x14ac:dyDescent="0.25">
      <c r="A6834">
        <v>1886272</v>
      </c>
      <c r="B6834">
        <v>1</v>
      </c>
      <c r="C6834" t="s">
        <v>80</v>
      </c>
      <c r="D6834" t="s">
        <v>106</v>
      </c>
      <c r="E6834" t="s">
        <v>146</v>
      </c>
      <c r="F6834" t="s">
        <v>19320</v>
      </c>
      <c r="G6834" t="s">
        <v>469</v>
      </c>
      <c r="H6834" t="s">
        <v>143</v>
      </c>
      <c r="I6834" t="s">
        <v>135</v>
      </c>
      <c r="J6834" t="s">
        <v>136</v>
      </c>
      <c r="K6834" t="s">
        <v>137</v>
      </c>
      <c r="L6834" t="s">
        <v>19321</v>
      </c>
      <c r="M6834" t="s">
        <v>19322</v>
      </c>
      <c r="N6834">
        <v>1.1602777769999999</v>
      </c>
      <c r="O6834">
        <v>0</v>
      </c>
      <c r="P6834">
        <v>29</v>
      </c>
      <c r="Q6834">
        <v>0</v>
      </c>
      <c r="R6834">
        <v>1</v>
      </c>
      <c r="S6834">
        <v>0</v>
      </c>
      <c r="T6834">
        <v>0</v>
      </c>
      <c r="U6834">
        <v>0</v>
      </c>
      <c r="V6834">
        <v>0</v>
      </c>
      <c r="W6834">
        <v>0</v>
      </c>
      <c r="X6834">
        <v>8.0004967124947193</v>
      </c>
      <c r="Y6834">
        <v>0</v>
      </c>
      <c r="Z6834">
        <v>5.443265487297726</v>
      </c>
      <c r="AA6834">
        <v>0</v>
      </c>
      <c r="AB6834">
        <v>0</v>
      </c>
      <c r="AC6834">
        <v>0</v>
      </c>
      <c r="AD6834">
        <v>0</v>
      </c>
      <c r="AE6834">
        <v>13.443762199792445</v>
      </c>
    </row>
    <row r="6835" spans="1:31" x14ac:dyDescent="0.25">
      <c r="A6835">
        <v>1886258</v>
      </c>
      <c r="B6835">
        <v>1</v>
      </c>
      <c r="C6835" t="s">
        <v>81</v>
      </c>
      <c r="D6835" t="s">
        <v>113</v>
      </c>
      <c r="E6835" t="s">
        <v>158</v>
      </c>
      <c r="F6835" t="s">
        <v>19323</v>
      </c>
      <c r="G6835" t="s">
        <v>293</v>
      </c>
      <c r="H6835" t="s">
        <v>134</v>
      </c>
      <c r="I6835" t="s">
        <v>135</v>
      </c>
      <c r="J6835" t="s">
        <v>136</v>
      </c>
      <c r="K6835" t="s">
        <v>137</v>
      </c>
      <c r="L6835" t="s">
        <v>19324</v>
      </c>
      <c r="M6835" t="s">
        <v>19325</v>
      </c>
      <c r="N6835">
        <v>1.176111111</v>
      </c>
      <c r="O6835">
        <v>0</v>
      </c>
      <c r="P6835">
        <v>75</v>
      </c>
      <c r="Q6835">
        <v>0</v>
      </c>
      <c r="R6835">
        <v>1</v>
      </c>
      <c r="S6835">
        <v>0</v>
      </c>
      <c r="T6835">
        <v>5</v>
      </c>
      <c r="U6835">
        <v>0</v>
      </c>
      <c r="V6835">
        <v>0</v>
      </c>
      <c r="W6835">
        <v>0</v>
      </c>
      <c r="X6835">
        <v>19.915242478918366</v>
      </c>
      <c r="Y6835">
        <v>0</v>
      </c>
      <c r="Z6835">
        <v>2.4056658052844441E-3</v>
      </c>
      <c r="AA6835">
        <v>0</v>
      </c>
      <c r="AB6835">
        <v>1.4079549420122335</v>
      </c>
      <c r="AC6835">
        <v>0</v>
      </c>
      <c r="AD6835">
        <v>0</v>
      </c>
      <c r="AE6835">
        <v>21.325603086735882</v>
      </c>
    </row>
    <row r="6836" spans="1:31" x14ac:dyDescent="0.25">
      <c r="A6836">
        <v>1886209</v>
      </c>
      <c r="B6836">
        <v>1</v>
      </c>
      <c r="C6836" t="s">
        <v>81</v>
      </c>
      <c r="D6836" t="s">
        <v>123</v>
      </c>
      <c r="E6836" t="s">
        <v>169</v>
      </c>
      <c r="F6836" t="s">
        <v>19326</v>
      </c>
      <c r="G6836" t="s">
        <v>183</v>
      </c>
      <c r="H6836" t="s">
        <v>143</v>
      </c>
      <c r="I6836" t="s">
        <v>135</v>
      </c>
      <c r="J6836" t="s">
        <v>136</v>
      </c>
      <c r="K6836" t="s">
        <v>137</v>
      </c>
      <c r="L6836" t="s">
        <v>19327</v>
      </c>
      <c r="M6836" t="s">
        <v>19328</v>
      </c>
      <c r="N6836">
        <v>0.95472222200000001</v>
      </c>
      <c r="O6836">
        <v>0</v>
      </c>
      <c r="P6836">
        <v>741</v>
      </c>
      <c r="Q6836">
        <v>0</v>
      </c>
      <c r="R6836">
        <v>0</v>
      </c>
      <c r="S6836">
        <v>0</v>
      </c>
      <c r="T6836">
        <v>86</v>
      </c>
      <c r="U6836">
        <v>0</v>
      </c>
      <c r="V6836">
        <v>0</v>
      </c>
      <c r="W6836">
        <v>0</v>
      </c>
      <c r="X6836">
        <v>206.38032520605717</v>
      </c>
      <c r="Y6836">
        <v>0</v>
      </c>
      <c r="Z6836">
        <v>0</v>
      </c>
      <c r="AA6836">
        <v>0</v>
      </c>
      <c r="AB6836">
        <v>105.77390802704271</v>
      </c>
      <c r="AC6836">
        <v>0</v>
      </c>
      <c r="AD6836">
        <v>0</v>
      </c>
      <c r="AE6836">
        <v>312.15423323309989</v>
      </c>
    </row>
    <row r="6837" spans="1:31" x14ac:dyDescent="0.25">
      <c r="A6837">
        <v>1885923</v>
      </c>
      <c r="B6837">
        <v>1</v>
      </c>
      <c r="C6837" t="s">
        <v>81</v>
      </c>
      <c r="D6837" t="s">
        <v>115</v>
      </c>
      <c r="E6837" t="s">
        <v>131</v>
      </c>
      <c r="F6837" t="s">
        <v>1915</v>
      </c>
      <c r="G6837" t="s">
        <v>133</v>
      </c>
      <c r="H6837" t="s">
        <v>134</v>
      </c>
      <c r="I6837" t="s">
        <v>135</v>
      </c>
      <c r="J6837" t="s">
        <v>136</v>
      </c>
      <c r="K6837" t="s">
        <v>137</v>
      </c>
      <c r="L6837" t="s">
        <v>19329</v>
      </c>
      <c r="M6837" t="s">
        <v>19330</v>
      </c>
      <c r="N6837">
        <v>1.9683333329999999</v>
      </c>
      <c r="O6837">
        <v>0</v>
      </c>
      <c r="P6837">
        <v>226</v>
      </c>
      <c r="Q6837">
        <v>0</v>
      </c>
      <c r="R6837">
        <v>44</v>
      </c>
      <c r="S6837">
        <v>5</v>
      </c>
      <c r="T6837">
        <v>21</v>
      </c>
      <c r="U6837">
        <v>0</v>
      </c>
      <c r="V6837">
        <v>0</v>
      </c>
      <c r="W6837">
        <v>0</v>
      </c>
      <c r="X6837">
        <v>61.173070729841733</v>
      </c>
      <c r="Y6837">
        <v>0</v>
      </c>
      <c r="Z6837">
        <v>109.93123520176994</v>
      </c>
      <c r="AA6837">
        <v>73.477218486744889</v>
      </c>
      <c r="AB6837">
        <v>34.063990757322628</v>
      </c>
      <c r="AC6837">
        <v>0</v>
      </c>
      <c r="AD6837">
        <v>0</v>
      </c>
      <c r="AE6837">
        <v>278.64551517567918</v>
      </c>
    </row>
    <row r="6838" spans="1:31" x14ac:dyDescent="0.25">
      <c r="A6838">
        <v>1886215</v>
      </c>
      <c r="B6838">
        <v>1</v>
      </c>
      <c r="C6838" t="s">
        <v>81</v>
      </c>
      <c r="D6838" t="s">
        <v>119</v>
      </c>
      <c r="E6838" t="s">
        <v>169</v>
      </c>
      <c r="F6838" t="s">
        <v>10429</v>
      </c>
      <c r="G6838" t="s">
        <v>183</v>
      </c>
      <c r="H6838" t="s">
        <v>143</v>
      </c>
      <c r="I6838" t="s">
        <v>135</v>
      </c>
      <c r="J6838" t="s">
        <v>136</v>
      </c>
      <c r="K6838" t="s">
        <v>137</v>
      </c>
      <c r="L6838" t="s">
        <v>19331</v>
      </c>
      <c r="M6838" t="s">
        <v>19332</v>
      </c>
      <c r="N6838">
        <v>1.023055555</v>
      </c>
      <c r="O6838">
        <v>0</v>
      </c>
      <c r="P6838">
        <v>210</v>
      </c>
      <c r="Q6838">
        <v>0</v>
      </c>
      <c r="R6838">
        <v>8</v>
      </c>
      <c r="S6838">
        <v>0</v>
      </c>
      <c r="T6838">
        <v>9</v>
      </c>
      <c r="U6838">
        <v>0</v>
      </c>
      <c r="V6838">
        <v>0</v>
      </c>
      <c r="W6838">
        <v>0</v>
      </c>
      <c r="X6838">
        <v>72.766223994957272</v>
      </c>
      <c r="Y6838">
        <v>0</v>
      </c>
      <c r="Z6838">
        <v>2.0818468300759214</v>
      </c>
      <c r="AA6838">
        <v>0</v>
      </c>
      <c r="AB6838">
        <v>1.6345257899373598</v>
      </c>
      <c r="AC6838">
        <v>0</v>
      </c>
      <c r="AD6838">
        <v>0</v>
      </c>
      <c r="AE6838">
        <v>76.482596614970547</v>
      </c>
    </row>
    <row r="6839" spans="1:31" x14ac:dyDescent="0.25">
      <c r="A6839">
        <v>1886086</v>
      </c>
      <c r="B6839">
        <v>1</v>
      </c>
      <c r="C6839" t="s">
        <v>80</v>
      </c>
      <c r="D6839" t="s">
        <v>96</v>
      </c>
      <c r="E6839" t="s">
        <v>222</v>
      </c>
      <c r="F6839" t="s">
        <v>2346</v>
      </c>
      <c r="G6839" t="s">
        <v>663</v>
      </c>
      <c r="H6839" t="s">
        <v>143</v>
      </c>
      <c r="I6839" t="s">
        <v>135</v>
      </c>
      <c r="J6839" t="s">
        <v>136</v>
      </c>
      <c r="K6839" t="s">
        <v>137</v>
      </c>
      <c r="L6839" t="s">
        <v>19333</v>
      </c>
      <c r="M6839" t="s">
        <v>19334</v>
      </c>
      <c r="N6839">
        <v>0.37166666599999998</v>
      </c>
      <c r="O6839">
        <v>0</v>
      </c>
      <c r="P6839">
        <v>10</v>
      </c>
      <c r="Q6839">
        <v>0</v>
      </c>
      <c r="R6839">
        <v>0</v>
      </c>
      <c r="S6839">
        <v>0</v>
      </c>
      <c r="T6839">
        <v>2</v>
      </c>
      <c r="U6839">
        <v>0</v>
      </c>
      <c r="V6839">
        <v>0</v>
      </c>
      <c r="W6839">
        <v>0</v>
      </c>
      <c r="X6839">
        <v>2.7976608800691207</v>
      </c>
      <c r="Y6839">
        <v>0</v>
      </c>
      <c r="Z6839">
        <v>0</v>
      </c>
      <c r="AA6839">
        <v>0</v>
      </c>
      <c r="AB6839">
        <v>0.47586949807527001</v>
      </c>
      <c r="AC6839">
        <v>0</v>
      </c>
      <c r="AD6839">
        <v>0</v>
      </c>
      <c r="AE6839">
        <v>3.2735303781443905</v>
      </c>
    </row>
    <row r="6840" spans="1:31" x14ac:dyDescent="0.25">
      <c r="A6840">
        <v>1886418</v>
      </c>
      <c r="B6840">
        <v>1</v>
      </c>
      <c r="C6840" t="s">
        <v>81</v>
      </c>
      <c r="D6840" t="s">
        <v>118</v>
      </c>
      <c r="E6840" t="s">
        <v>140</v>
      </c>
      <c r="F6840" t="s">
        <v>15839</v>
      </c>
      <c r="G6840" t="s">
        <v>207</v>
      </c>
      <c r="H6840" t="s">
        <v>143</v>
      </c>
      <c r="I6840" t="s">
        <v>135</v>
      </c>
      <c r="J6840" t="s">
        <v>136</v>
      </c>
      <c r="K6840" t="s">
        <v>137</v>
      </c>
      <c r="L6840" t="s">
        <v>19335</v>
      </c>
      <c r="M6840" t="s">
        <v>19336</v>
      </c>
      <c r="N6840">
        <v>0.59972222200000003</v>
      </c>
      <c r="O6840">
        <v>0</v>
      </c>
      <c r="P6840">
        <v>11</v>
      </c>
      <c r="Q6840">
        <v>0</v>
      </c>
      <c r="R6840">
        <v>0</v>
      </c>
      <c r="S6840">
        <v>0</v>
      </c>
      <c r="T6840">
        <v>0</v>
      </c>
      <c r="U6840">
        <v>0</v>
      </c>
      <c r="V6840">
        <v>0</v>
      </c>
      <c r="W6840">
        <v>0</v>
      </c>
      <c r="X6840">
        <v>1.3552673168812051</v>
      </c>
      <c r="Y6840">
        <v>0</v>
      </c>
      <c r="Z6840">
        <v>0</v>
      </c>
      <c r="AA6840">
        <v>0</v>
      </c>
      <c r="AB6840">
        <v>0</v>
      </c>
      <c r="AC6840">
        <v>0</v>
      </c>
      <c r="AD6840">
        <v>0</v>
      </c>
      <c r="AE6840">
        <v>1.3552673168812051</v>
      </c>
    </row>
    <row r="6841" spans="1:31" x14ac:dyDescent="0.25">
      <c r="A6841">
        <v>1886255</v>
      </c>
      <c r="B6841">
        <v>1</v>
      </c>
      <c r="C6841" t="s">
        <v>81</v>
      </c>
      <c r="D6841" t="s">
        <v>128</v>
      </c>
      <c r="E6841" t="s">
        <v>222</v>
      </c>
      <c r="F6841" t="s">
        <v>19337</v>
      </c>
      <c r="G6841" t="s">
        <v>469</v>
      </c>
      <c r="H6841" t="s">
        <v>143</v>
      </c>
      <c r="I6841" t="s">
        <v>135</v>
      </c>
      <c r="J6841" t="s">
        <v>136</v>
      </c>
      <c r="K6841" t="s">
        <v>137</v>
      </c>
      <c r="L6841" t="s">
        <v>19338</v>
      </c>
      <c r="M6841" t="s">
        <v>19339</v>
      </c>
      <c r="N6841">
        <v>3.3955555550000001</v>
      </c>
      <c r="O6841">
        <v>0</v>
      </c>
      <c r="P6841">
        <v>175</v>
      </c>
      <c r="Q6841">
        <v>0</v>
      </c>
      <c r="R6841">
        <v>1</v>
      </c>
      <c r="S6841">
        <v>0</v>
      </c>
      <c r="T6841">
        <v>6</v>
      </c>
      <c r="U6841">
        <v>0</v>
      </c>
      <c r="V6841">
        <v>0</v>
      </c>
      <c r="W6841">
        <v>0</v>
      </c>
      <c r="X6841">
        <v>190.61315322264295</v>
      </c>
      <c r="Y6841">
        <v>0</v>
      </c>
      <c r="Z6841">
        <v>16.652531275701779</v>
      </c>
      <c r="AA6841">
        <v>0</v>
      </c>
      <c r="AB6841">
        <v>14.856413163664973</v>
      </c>
      <c r="AC6841">
        <v>0</v>
      </c>
      <c r="AD6841">
        <v>0</v>
      </c>
      <c r="AE6841">
        <v>222.12209766200971</v>
      </c>
    </row>
    <row r="6842" spans="1:31" x14ac:dyDescent="0.25">
      <c r="A6842">
        <v>1886278</v>
      </c>
      <c r="B6842">
        <v>1</v>
      </c>
      <c r="C6842" t="s">
        <v>80</v>
      </c>
      <c r="D6842" t="s">
        <v>93</v>
      </c>
      <c r="E6842" t="s">
        <v>146</v>
      </c>
      <c r="F6842" t="s">
        <v>4610</v>
      </c>
      <c r="G6842" t="s">
        <v>148</v>
      </c>
      <c r="H6842" t="s">
        <v>143</v>
      </c>
      <c r="I6842" t="s">
        <v>135</v>
      </c>
      <c r="J6842" t="s">
        <v>136</v>
      </c>
      <c r="K6842" t="s">
        <v>137</v>
      </c>
      <c r="L6842" t="s">
        <v>19340</v>
      </c>
      <c r="M6842" t="s">
        <v>19341</v>
      </c>
      <c r="N6842">
        <v>0.61805555499999998</v>
      </c>
      <c r="O6842">
        <v>0</v>
      </c>
      <c r="P6842">
        <v>0</v>
      </c>
      <c r="Q6842">
        <v>0</v>
      </c>
      <c r="R6842">
        <v>8</v>
      </c>
      <c r="S6842">
        <v>0</v>
      </c>
      <c r="T6842">
        <v>2</v>
      </c>
      <c r="U6842">
        <v>0</v>
      </c>
      <c r="V6842">
        <v>0</v>
      </c>
      <c r="W6842">
        <v>0</v>
      </c>
      <c r="X6842">
        <v>0</v>
      </c>
      <c r="Y6842">
        <v>0</v>
      </c>
      <c r="Z6842">
        <v>23.717093848380568</v>
      </c>
      <c r="AA6842">
        <v>0</v>
      </c>
      <c r="AB6842">
        <v>7.3620874349918513</v>
      </c>
      <c r="AC6842">
        <v>0</v>
      </c>
      <c r="AD6842">
        <v>0</v>
      </c>
      <c r="AE6842">
        <v>31.079181283372421</v>
      </c>
    </row>
    <row r="6843" spans="1:31" x14ac:dyDescent="0.25">
      <c r="A6843">
        <v>1886341</v>
      </c>
      <c r="B6843">
        <v>1</v>
      </c>
      <c r="C6843" t="s">
        <v>80</v>
      </c>
      <c r="D6843" t="s">
        <v>105</v>
      </c>
      <c r="E6843" t="s">
        <v>146</v>
      </c>
      <c r="F6843" t="s">
        <v>11437</v>
      </c>
      <c r="G6843" t="s">
        <v>148</v>
      </c>
      <c r="H6843" t="s">
        <v>143</v>
      </c>
      <c r="I6843" t="s">
        <v>135</v>
      </c>
      <c r="J6843" t="s">
        <v>136</v>
      </c>
      <c r="K6843" t="s">
        <v>137</v>
      </c>
      <c r="L6843" t="s">
        <v>19342</v>
      </c>
      <c r="M6843" t="s">
        <v>19343</v>
      </c>
      <c r="N6843">
        <v>0.72722222199999997</v>
      </c>
      <c r="O6843">
        <v>0</v>
      </c>
      <c r="P6843">
        <v>15</v>
      </c>
      <c r="Q6843">
        <v>0</v>
      </c>
      <c r="R6843">
        <v>13</v>
      </c>
      <c r="S6843">
        <v>0</v>
      </c>
      <c r="T6843">
        <v>2</v>
      </c>
      <c r="U6843">
        <v>0</v>
      </c>
      <c r="V6843">
        <v>0</v>
      </c>
      <c r="W6843">
        <v>0</v>
      </c>
      <c r="X6843">
        <v>3.3516700193568902</v>
      </c>
      <c r="Y6843">
        <v>0</v>
      </c>
      <c r="Z6843">
        <v>5.1733204254228946</v>
      </c>
      <c r="AA6843">
        <v>0</v>
      </c>
      <c r="AB6843">
        <v>2.3238021260958779</v>
      </c>
      <c r="AC6843">
        <v>0</v>
      </c>
      <c r="AD6843">
        <v>0</v>
      </c>
      <c r="AE6843">
        <v>10.848792570875663</v>
      </c>
    </row>
    <row r="6844" spans="1:31" x14ac:dyDescent="0.25">
      <c r="A6844">
        <v>1886046</v>
      </c>
      <c r="B6844">
        <v>1</v>
      </c>
      <c r="C6844" t="s">
        <v>80</v>
      </c>
      <c r="D6844" t="s">
        <v>94</v>
      </c>
      <c r="E6844" t="s">
        <v>158</v>
      </c>
      <c r="F6844" t="s">
        <v>19344</v>
      </c>
      <c r="G6844" t="s">
        <v>219</v>
      </c>
      <c r="H6844" t="s">
        <v>134</v>
      </c>
      <c r="I6844" t="s">
        <v>135</v>
      </c>
      <c r="J6844" t="s">
        <v>136</v>
      </c>
      <c r="K6844" t="s">
        <v>137</v>
      </c>
      <c r="L6844" t="s">
        <v>19345</v>
      </c>
      <c r="M6844" t="s">
        <v>19346</v>
      </c>
      <c r="N6844">
        <v>1.929444444</v>
      </c>
      <c r="O6844">
        <v>0</v>
      </c>
      <c r="P6844">
        <v>25</v>
      </c>
      <c r="Q6844">
        <v>0</v>
      </c>
      <c r="R6844">
        <v>95</v>
      </c>
      <c r="S6844">
        <v>0</v>
      </c>
      <c r="T6844">
        <v>9</v>
      </c>
      <c r="U6844">
        <v>0</v>
      </c>
      <c r="V6844">
        <v>0</v>
      </c>
      <c r="W6844">
        <v>0</v>
      </c>
      <c r="X6844">
        <v>13.219953688659837</v>
      </c>
      <c r="Y6844">
        <v>0</v>
      </c>
      <c r="Z6844">
        <v>210.49834006011176</v>
      </c>
      <c r="AA6844">
        <v>0</v>
      </c>
      <c r="AB6844">
        <v>31.390167856795301</v>
      </c>
      <c r="AC6844">
        <v>0</v>
      </c>
      <c r="AD6844">
        <v>0</v>
      </c>
      <c r="AE6844">
        <v>255.1084616055669</v>
      </c>
    </row>
    <row r="6845" spans="1:31" x14ac:dyDescent="0.25">
      <c r="A6845">
        <v>1885940</v>
      </c>
      <c r="B6845">
        <v>1</v>
      </c>
      <c r="C6845" t="s">
        <v>81</v>
      </c>
      <c r="D6845" t="s">
        <v>122</v>
      </c>
      <c r="E6845" t="s">
        <v>131</v>
      </c>
      <c r="F6845" t="s">
        <v>6440</v>
      </c>
      <c r="G6845" t="s">
        <v>133</v>
      </c>
      <c r="H6845" t="s">
        <v>134</v>
      </c>
      <c r="I6845" t="s">
        <v>135</v>
      </c>
      <c r="J6845" t="s">
        <v>136</v>
      </c>
      <c r="K6845" t="s">
        <v>137</v>
      </c>
      <c r="L6845" t="s">
        <v>19347</v>
      </c>
      <c r="M6845" t="s">
        <v>19348</v>
      </c>
      <c r="N6845">
        <v>0.72861111099999998</v>
      </c>
      <c r="O6845">
        <v>1</v>
      </c>
      <c r="P6845">
        <v>0</v>
      </c>
      <c r="Q6845">
        <v>12</v>
      </c>
      <c r="R6845">
        <v>0</v>
      </c>
      <c r="S6845">
        <v>8</v>
      </c>
      <c r="T6845">
        <v>0</v>
      </c>
      <c r="U6845">
        <v>0</v>
      </c>
      <c r="V6845">
        <v>0</v>
      </c>
      <c r="W6845">
        <v>0.16756222100413887</v>
      </c>
      <c r="X6845">
        <v>0</v>
      </c>
      <c r="Y6845">
        <v>73.173076835040007</v>
      </c>
      <c r="Z6845">
        <v>0</v>
      </c>
      <c r="AA6845">
        <v>16.240595165248781</v>
      </c>
      <c r="AB6845">
        <v>0</v>
      </c>
      <c r="AC6845">
        <v>0</v>
      </c>
      <c r="AD6845">
        <v>0</v>
      </c>
      <c r="AE6845">
        <v>89.581234221292917</v>
      </c>
    </row>
    <row r="6846" spans="1:31" x14ac:dyDescent="0.25">
      <c r="A6846">
        <v>1886295</v>
      </c>
      <c r="B6846">
        <v>1</v>
      </c>
      <c r="C6846" t="s">
        <v>80</v>
      </c>
      <c r="D6846" t="s">
        <v>106</v>
      </c>
      <c r="E6846" t="s">
        <v>146</v>
      </c>
      <c r="F6846" t="s">
        <v>19349</v>
      </c>
      <c r="G6846" t="s">
        <v>148</v>
      </c>
      <c r="H6846" t="s">
        <v>143</v>
      </c>
      <c r="I6846" t="s">
        <v>135</v>
      </c>
      <c r="J6846" t="s">
        <v>136</v>
      </c>
      <c r="K6846" t="s">
        <v>137</v>
      </c>
      <c r="L6846" t="s">
        <v>19350</v>
      </c>
      <c r="M6846" t="s">
        <v>19351</v>
      </c>
      <c r="N6846">
        <v>4.0027777770000004</v>
      </c>
      <c r="O6846">
        <v>0</v>
      </c>
      <c r="P6846">
        <v>0</v>
      </c>
      <c r="Q6846">
        <v>0</v>
      </c>
      <c r="R6846">
        <v>1</v>
      </c>
      <c r="S6846">
        <v>0</v>
      </c>
      <c r="T6846">
        <v>0</v>
      </c>
      <c r="U6846">
        <v>0</v>
      </c>
      <c r="V6846">
        <v>0</v>
      </c>
      <c r="W6846">
        <v>0</v>
      </c>
      <c r="X6846">
        <v>0</v>
      </c>
      <c r="Y6846">
        <v>0</v>
      </c>
      <c r="Z6846">
        <v>18.341791027047694</v>
      </c>
      <c r="AA6846">
        <v>0</v>
      </c>
      <c r="AB6846">
        <v>0</v>
      </c>
      <c r="AC6846">
        <v>0</v>
      </c>
      <c r="AD6846">
        <v>0</v>
      </c>
      <c r="AE6846">
        <v>18.341791027047694</v>
      </c>
    </row>
    <row r="6847" spans="1:31" x14ac:dyDescent="0.25">
      <c r="A6847">
        <v>1886192</v>
      </c>
      <c r="B6847">
        <v>1</v>
      </c>
      <c r="C6847" t="s">
        <v>81</v>
      </c>
      <c r="D6847" t="s">
        <v>123</v>
      </c>
      <c r="E6847" t="s">
        <v>169</v>
      </c>
      <c r="F6847" t="s">
        <v>19352</v>
      </c>
      <c r="G6847" t="s">
        <v>183</v>
      </c>
      <c r="H6847" t="s">
        <v>143</v>
      </c>
      <c r="I6847" t="s">
        <v>135</v>
      </c>
      <c r="J6847" t="s">
        <v>136</v>
      </c>
      <c r="K6847" t="s">
        <v>137</v>
      </c>
      <c r="L6847" t="s">
        <v>19353</v>
      </c>
      <c r="M6847" t="s">
        <v>19354</v>
      </c>
      <c r="N6847">
        <v>2.4138888879999998</v>
      </c>
      <c r="O6847">
        <v>0</v>
      </c>
      <c r="P6847">
        <v>0</v>
      </c>
      <c r="Q6847">
        <v>0</v>
      </c>
      <c r="R6847">
        <v>0</v>
      </c>
      <c r="S6847">
        <v>0</v>
      </c>
      <c r="T6847">
        <v>55</v>
      </c>
      <c r="U6847">
        <v>0</v>
      </c>
      <c r="V6847">
        <v>2</v>
      </c>
      <c r="W6847">
        <v>0</v>
      </c>
      <c r="X6847">
        <v>0</v>
      </c>
      <c r="Y6847">
        <v>0</v>
      </c>
      <c r="Z6847">
        <v>0</v>
      </c>
      <c r="AA6847">
        <v>0</v>
      </c>
      <c r="AB6847">
        <v>73.547007915346455</v>
      </c>
      <c r="AC6847">
        <v>0</v>
      </c>
      <c r="AD6847">
        <v>12.917928279830365</v>
      </c>
      <c r="AE6847">
        <v>86.464936195176819</v>
      </c>
    </row>
    <row r="6848" spans="1:31" x14ac:dyDescent="0.25">
      <c r="A6848">
        <v>1885946</v>
      </c>
      <c r="B6848">
        <v>1</v>
      </c>
      <c r="C6848" t="s">
        <v>80</v>
      </c>
      <c r="D6848" t="s">
        <v>97</v>
      </c>
      <c r="E6848" t="s">
        <v>131</v>
      </c>
      <c r="F6848" t="s">
        <v>1065</v>
      </c>
      <c r="G6848" t="s">
        <v>133</v>
      </c>
      <c r="H6848" t="s">
        <v>134</v>
      </c>
      <c r="I6848" t="s">
        <v>135</v>
      </c>
      <c r="J6848" t="s">
        <v>136</v>
      </c>
      <c r="K6848" t="s">
        <v>137</v>
      </c>
      <c r="L6848" t="s">
        <v>19355</v>
      </c>
      <c r="M6848" t="s">
        <v>19356</v>
      </c>
      <c r="N6848">
        <v>0.61666666599999997</v>
      </c>
      <c r="O6848">
        <v>0</v>
      </c>
      <c r="P6848">
        <v>0</v>
      </c>
      <c r="Q6848">
        <v>0</v>
      </c>
      <c r="R6848">
        <v>0</v>
      </c>
      <c r="S6848">
        <v>2</v>
      </c>
      <c r="T6848">
        <v>0</v>
      </c>
      <c r="U6848">
        <v>0</v>
      </c>
      <c r="V6848">
        <v>0</v>
      </c>
      <c r="W6848">
        <v>0</v>
      </c>
      <c r="X6848">
        <v>0</v>
      </c>
      <c r="Y6848">
        <v>0</v>
      </c>
      <c r="Z6848">
        <v>0</v>
      </c>
      <c r="AA6848">
        <v>374.87105415242928</v>
      </c>
      <c r="AB6848">
        <v>0</v>
      </c>
      <c r="AC6848">
        <v>0</v>
      </c>
      <c r="AD6848">
        <v>0</v>
      </c>
      <c r="AE6848">
        <v>374.87105415242928</v>
      </c>
    </row>
    <row r="6849" spans="1:31" x14ac:dyDescent="0.25">
      <c r="A6849">
        <v>1886169</v>
      </c>
      <c r="B6849">
        <v>1</v>
      </c>
      <c r="C6849" t="s">
        <v>80</v>
      </c>
      <c r="D6849" t="s">
        <v>100</v>
      </c>
      <c r="E6849" t="s">
        <v>140</v>
      </c>
      <c r="F6849" t="s">
        <v>19357</v>
      </c>
      <c r="G6849" t="s">
        <v>163</v>
      </c>
      <c r="H6849" t="s">
        <v>143</v>
      </c>
      <c r="I6849" t="s">
        <v>135</v>
      </c>
      <c r="J6849" t="s">
        <v>136</v>
      </c>
      <c r="K6849" t="s">
        <v>137</v>
      </c>
      <c r="L6849" t="s">
        <v>19358</v>
      </c>
      <c r="M6849" t="s">
        <v>19359</v>
      </c>
      <c r="N6849">
        <v>1.081388888</v>
      </c>
      <c r="O6849">
        <v>0</v>
      </c>
      <c r="P6849">
        <v>1</v>
      </c>
      <c r="Q6849">
        <v>0</v>
      </c>
      <c r="R6849">
        <v>0</v>
      </c>
      <c r="S6849">
        <v>0</v>
      </c>
      <c r="T6849">
        <v>0</v>
      </c>
      <c r="U6849">
        <v>0</v>
      </c>
      <c r="V6849">
        <v>0</v>
      </c>
      <c r="W6849">
        <v>0</v>
      </c>
      <c r="X6849">
        <v>8.5793559393535002E-2</v>
      </c>
      <c r="Y6849">
        <v>0</v>
      </c>
      <c r="Z6849">
        <v>0</v>
      </c>
      <c r="AA6849">
        <v>0</v>
      </c>
      <c r="AB6849">
        <v>0</v>
      </c>
      <c r="AC6849">
        <v>0</v>
      </c>
      <c r="AD6849">
        <v>0</v>
      </c>
      <c r="AE6849">
        <v>8.5793559393535002E-2</v>
      </c>
    </row>
    <row r="6850" spans="1:31" x14ac:dyDescent="0.25">
      <c r="A6850">
        <v>1885983</v>
      </c>
      <c r="B6850">
        <v>1</v>
      </c>
      <c r="C6850" t="s">
        <v>80</v>
      </c>
      <c r="D6850" t="s">
        <v>89</v>
      </c>
      <c r="E6850" t="s">
        <v>146</v>
      </c>
      <c r="F6850" t="s">
        <v>8584</v>
      </c>
      <c r="G6850" t="s">
        <v>148</v>
      </c>
      <c r="H6850" t="s">
        <v>143</v>
      </c>
      <c r="I6850" t="s">
        <v>135</v>
      </c>
      <c r="J6850" t="s">
        <v>136</v>
      </c>
      <c r="K6850" t="s">
        <v>137</v>
      </c>
      <c r="L6850" t="s">
        <v>19360</v>
      </c>
      <c r="M6850" t="s">
        <v>19361</v>
      </c>
      <c r="N6850">
        <v>0.51888888799999999</v>
      </c>
      <c r="O6850">
        <v>0</v>
      </c>
      <c r="P6850">
        <v>84</v>
      </c>
      <c r="Q6850">
        <v>0</v>
      </c>
      <c r="R6850">
        <v>1</v>
      </c>
      <c r="S6850">
        <v>0</v>
      </c>
      <c r="T6850">
        <v>0</v>
      </c>
      <c r="U6850">
        <v>0</v>
      </c>
      <c r="V6850">
        <v>0</v>
      </c>
      <c r="W6850">
        <v>0</v>
      </c>
      <c r="X6850">
        <v>17.084110318718672</v>
      </c>
      <c r="Y6850">
        <v>0</v>
      </c>
      <c r="Z6850">
        <v>1.32716546622176</v>
      </c>
      <c r="AA6850">
        <v>0</v>
      </c>
      <c r="AB6850">
        <v>0</v>
      </c>
      <c r="AC6850">
        <v>0</v>
      </c>
      <c r="AD6850">
        <v>0</v>
      </c>
      <c r="AE6850">
        <v>18.411275784940432</v>
      </c>
    </row>
    <row r="6851" spans="1:31" x14ac:dyDescent="0.25">
      <c r="A6851">
        <v>1886126</v>
      </c>
      <c r="B6851">
        <v>1</v>
      </c>
      <c r="C6851" t="s">
        <v>81</v>
      </c>
      <c r="D6851" t="s">
        <v>127</v>
      </c>
      <c r="E6851" t="s">
        <v>140</v>
      </c>
      <c r="F6851" t="s">
        <v>19362</v>
      </c>
      <c r="G6851" t="s">
        <v>163</v>
      </c>
      <c r="H6851" t="s">
        <v>143</v>
      </c>
      <c r="I6851" t="s">
        <v>135</v>
      </c>
      <c r="J6851" t="s">
        <v>136</v>
      </c>
      <c r="K6851" t="s">
        <v>137</v>
      </c>
      <c r="L6851" t="s">
        <v>19363</v>
      </c>
      <c r="M6851" t="s">
        <v>19364</v>
      </c>
      <c r="N6851">
        <v>8.1374999999999993</v>
      </c>
      <c r="O6851">
        <v>0</v>
      </c>
      <c r="P6851">
        <v>1</v>
      </c>
      <c r="Q6851">
        <v>0</v>
      </c>
      <c r="R6851">
        <v>0</v>
      </c>
      <c r="S6851">
        <v>0</v>
      </c>
      <c r="T6851">
        <v>0</v>
      </c>
      <c r="U6851">
        <v>0</v>
      </c>
      <c r="V6851">
        <v>0</v>
      </c>
      <c r="W6851">
        <v>0</v>
      </c>
      <c r="X6851">
        <v>3.225975589712788</v>
      </c>
      <c r="Y6851">
        <v>0</v>
      </c>
      <c r="Z6851">
        <v>0</v>
      </c>
      <c r="AA6851">
        <v>0</v>
      </c>
      <c r="AB6851">
        <v>0</v>
      </c>
      <c r="AC6851">
        <v>0</v>
      </c>
      <c r="AD6851">
        <v>0</v>
      </c>
      <c r="AE6851">
        <v>3.225975589712788</v>
      </c>
    </row>
    <row r="6852" spans="1:31" x14ac:dyDescent="0.25">
      <c r="A6852">
        <v>1886006</v>
      </c>
      <c r="B6852">
        <v>1</v>
      </c>
      <c r="C6852" t="s">
        <v>81</v>
      </c>
      <c r="D6852" t="s">
        <v>119</v>
      </c>
      <c r="E6852" t="s">
        <v>169</v>
      </c>
      <c r="F6852" t="s">
        <v>2274</v>
      </c>
      <c r="G6852" t="s">
        <v>183</v>
      </c>
      <c r="H6852" t="s">
        <v>143</v>
      </c>
      <c r="I6852" t="s">
        <v>135</v>
      </c>
      <c r="J6852" t="s">
        <v>136</v>
      </c>
      <c r="K6852" t="s">
        <v>137</v>
      </c>
      <c r="L6852" t="s">
        <v>19365</v>
      </c>
      <c r="M6852" t="s">
        <v>19366</v>
      </c>
      <c r="N6852">
        <v>1.271111111</v>
      </c>
      <c r="O6852">
        <v>0</v>
      </c>
      <c r="P6852">
        <v>0</v>
      </c>
      <c r="Q6852">
        <v>0</v>
      </c>
      <c r="R6852">
        <v>8</v>
      </c>
      <c r="S6852">
        <v>0</v>
      </c>
      <c r="T6852">
        <v>0</v>
      </c>
      <c r="U6852">
        <v>0</v>
      </c>
      <c r="V6852">
        <v>0</v>
      </c>
      <c r="W6852">
        <v>0</v>
      </c>
      <c r="X6852">
        <v>0</v>
      </c>
      <c r="Y6852">
        <v>0</v>
      </c>
      <c r="Z6852">
        <v>101.76745685452431</v>
      </c>
      <c r="AA6852">
        <v>0</v>
      </c>
      <c r="AB6852">
        <v>0</v>
      </c>
      <c r="AC6852">
        <v>0</v>
      </c>
      <c r="AD6852">
        <v>0</v>
      </c>
      <c r="AE6852">
        <v>101.76745685452431</v>
      </c>
    </row>
    <row r="6853" spans="1:31" x14ac:dyDescent="0.25">
      <c r="A6853">
        <v>1886175</v>
      </c>
      <c r="B6853">
        <v>1</v>
      </c>
      <c r="C6853" t="s">
        <v>81</v>
      </c>
      <c r="D6853" t="s">
        <v>128</v>
      </c>
      <c r="E6853" t="s">
        <v>146</v>
      </c>
      <c r="F6853" t="s">
        <v>19367</v>
      </c>
      <c r="G6853" t="s">
        <v>148</v>
      </c>
      <c r="H6853" t="s">
        <v>143</v>
      </c>
      <c r="I6853" t="s">
        <v>135</v>
      </c>
      <c r="J6853" t="s">
        <v>136</v>
      </c>
      <c r="K6853" t="s">
        <v>137</v>
      </c>
      <c r="L6853" t="s">
        <v>19368</v>
      </c>
      <c r="M6853" t="s">
        <v>19369</v>
      </c>
      <c r="N6853">
        <v>4.7366666659999996</v>
      </c>
      <c r="O6853">
        <v>0</v>
      </c>
      <c r="P6853">
        <v>13</v>
      </c>
      <c r="Q6853">
        <v>0</v>
      </c>
      <c r="R6853">
        <v>6</v>
      </c>
      <c r="S6853">
        <v>0</v>
      </c>
      <c r="T6853">
        <v>0</v>
      </c>
      <c r="U6853">
        <v>0</v>
      </c>
      <c r="V6853">
        <v>0</v>
      </c>
      <c r="W6853">
        <v>0</v>
      </c>
      <c r="X6853">
        <v>22.817867125857106</v>
      </c>
      <c r="Y6853">
        <v>0</v>
      </c>
      <c r="Z6853">
        <v>12.40691830244994</v>
      </c>
      <c r="AA6853">
        <v>0</v>
      </c>
      <c r="AB6853">
        <v>0</v>
      </c>
      <c r="AC6853">
        <v>0</v>
      </c>
      <c r="AD6853">
        <v>0</v>
      </c>
      <c r="AE6853">
        <v>35.224785428307044</v>
      </c>
    </row>
    <row r="6854" spans="1:31" x14ac:dyDescent="0.25">
      <c r="A6854">
        <v>1886212</v>
      </c>
      <c r="B6854">
        <v>1</v>
      </c>
      <c r="C6854" t="s">
        <v>80</v>
      </c>
      <c r="D6854" t="s">
        <v>106</v>
      </c>
      <c r="E6854" t="s">
        <v>140</v>
      </c>
      <c r="F6854" t="s">
        <v>19370</v>
      </c>
      <c r="G6854" t="s">
        <v>163</v>
      </c>
      <c r="H6854" t="s">
        <v>143</v>
      </c>
      <c r="I6854" t="s">
        <v>135</v>
      </c>
      <c r="J6854" t="s">
        <v>136</v>
      </c>
      <c r="K6854" t="s">
        <v>137</v>
      </c>
      <c r="L6854" t="s">
        <v>19371</v>
      </c>
      <c r="M6854" t="s">
        <v>19372</v>
      </c>
      <c r="N6854">
        <v>1.4611111109999999</v>
      </c>
      <c r="O6854">
        <v>0</v>
      </c>
      <c r="P6854">
        <v>1</v>
      </c>
      <c r="Q6854">
        <v>0</v>
      </c>
      <c r="R6854">
        <v>0</v>
      </c>
      <c r="S6854">
        <v>0</v>
      </c>
      <c r="T6854">
        <v>0</v>
      </c>
      <c r="U6854">
        <v>0</v>
      </c>
      <c r="V6854">
        <v>0</v>
      </c>
      <c r="W6854">
        <v>0</v>
      </c>
      <c r="X6854">
        <v>0.36581837660314998</v>
      </c>
      <c r="Y6854">
        <v>0</v>
      </c>
      <c r="Z6854">
        <v>0</v>
      </c>
      <c r="AA6854">
        <v>0</v>
      </c>
      <c r="AB6854">
        <v>0</v>
      </c>
      <c r="AC6854">
        <v>0</v>
      </c>
      <c r="AD6854">
        <v>0</v>
      </c>
      <c r="AE6854">
        <v>0.36581837660314998</v>
      </c>
    </row>
    <row r="6855" spans="1:31" x14ac:dyDescent="0.25">
      <c r="A6855">
        <v>1886355</v>
      </c>
      <c r="B6855">
        <v>1</v>
      </c>
      <c r="C6855" t="s">
        <v>80</v>
      </c>
      <c r="D6855" t="s">
        <v>104</v>
      </c>
      <c r="E6855" t="s">
        <v>222</v>
      </c>
      <c r="F6855" t="s">
        <v>19373</v>
      </c>
      <c r="G6855" t="s">
        <v>148</v>
      </c>
      <c r="H6855" t="s">
        <v>143</v>
      </c>
      <c r="I6855" t="s">
        <v>135</v>
      </c>
      <c r="J6855" t="s">
        <v>136</v>
      </c>
      <c r="K6855" t="s">
        <v>137</v>
      </c>
      <c r="L6855" t="s">
        <v>19374</v>
      </c>
      <c r="M6855" t="s">
        <v>19375</v>
      </c>
      <c r="N6855">
        <v>1.2355555549999999</v>
      </c>
      <c r="O6855">
        <v>0</v>
      </c>
      <c r="P6855">
        <v>59</v>
      </c>
      <c r="Q6855">
        <v>0</v>
      </c>
      <c r="R6855">
        <v>0</v>
      </c>
      <c r="S6855">
        <v>0</v>
      </c>
      <c r="T6855">
        <v>12</v>
      </c>
      <c r="U6855">
        <v>0</v>
      </c>
      <c r="V6855">
        <v>0</v>
      </c>
      <c r="W6855">
        <v>0</v>
      </c>
      <c r="X6855">
        <v>19.182928543978704</v>
      </c>
      <c r="Y6855">
        <v>0</v>
      </c>
      <c r="Z6855">
        <v>0</v>
      </c>
      <c r="AA6855">
        <v>0</v>
      </c>
      <c r="AB6855">
        <v>10.077133151790413</v>
      </c>
      <c r="AC6855">
        <v>0</v>
      </c>
      <c r="AD6855">
        <v>0</v>
      </c>
      <c r="AE6855">
        <v>29.260061695769117</v>
      </c>
    </row>
    <row r="6856" spans="1:31" x14ac:dyDescent="0.25">
      <c r="A6856">
        <v>1885963</v>
      </c>
      <c r="B6856">
        <v>1</v>
      </c>
      <c r="C6856" t="s">
        <v>81</v>
      </c>
      <c r="D6856" t="s">
        <v>127</v>
      </c>
      <c r="E6856" t="s">
        <v>158</v>
      </c>
      <c r="F6856" t="s">
        <v>19376</v>
      </c>
      <c r="G6856" t="s">
        <v>133</v>
      </c>
      <c r="H6856" t="s">
        <v>134</v>
      </c>
      <c r="I6856" t="s">
        <v>135</v>
      </c>
      <c r="J6856" t="s">
        <v>136</v>
      </c>
      <c r="K6856" t="s">
        <v>137</v>
      </c>
      <c r="L6856" t="s">
        <v>19377</v>
      </c>
      <c r="M6856" t="s">
        <v>19378</v>
      </c>
      <c r="N6856">
        <v>0.53194444399999996</v>
      </c>
      <c r="O6856">
        <v>0</v>
      </c>
      <c r="P6856">
        <v>346</v>
      </c>
      <c r="Q6856">
        <v>0</v>
      </c>
      <c r="R6856">
        <v>24</v>
      </c>
      <c r="S6856">
        <v>0</v>
      </c>
      <c r="T6856">
        <v>21</v>
      </c>
      <c r="U6856">
        <v>0</v>
      </c>
      <c r="V6856">
        <v>0</v>
      </c>
      <c r="W6856">
        <v>0</v>
      </c>
      <c r="X6856">
        <v>54.129689401426603</v>
      </c>
      <c r="Y6856">
        <v>0</v>
      </c>
      <c r="Z6856">
        <v>9.4650938689749466</v>
      </c>
      <c r="AA6856">
        <v>0</v>
      </c>
      <c r="AB6856">
        <v>8.909985674724874</v>
      </c>
      <c r="AC6856">
        <v>0</v>
      </c>
      <c r="AD6856">
        <v>0</v>
      </c>
      <c r="AE6856">
        <v>72.504768945126429</v>
      </c>
    </row>
    <row r="6857" spans="1:31" x14ac:dyDescent="0.25">
      <c r="A6857">
        <v>1885877</v>
      </c>
      <c r="B6857">
        <v>1</v>
      </c>
      <c r="C6857" t="s">
        <v>80</v>
      </c>
      <c r="D6857" t="s">
        <v>90</v>
      </c>
      <c r="E6857" t="s">
        <v>140</v>
      </c>
      <c r="F6857" t="s">
        <v>19379</v>
      </c>
      <c r="G6857" t="s">
        <v>163</v>
      </c>
      <c r="H6857" t="s">
        <v>143</v>
      </c>
      <c r="I6857" t="s">
        <v>135</v>
      </c>
      <c r="J6857" t="s">
        <v>136</v>
      </c>
      <c r="K6857" t="s">
        <v>137</v>
      </c>
      <c r="L6857" t="s">
        <v>19380</v>
      </c>
      <c r="M6857" t="s">
        <v>19381</v>
      </c>
      <c r="N6857">
        <v>0.86916666600000003</v>
      </c>
      <c r="O6857">
        <v>0</v>
      </c>
      <c r="P6857">
        <v>4</v>
      </c>
      <c r="Q6857">
        <v>0</v>
      </c>
      <c r="R6857">
        <v>0</v>
      </c>
      <c r="S6857">
        <v>0</v>
      </c>
      <c r="T6857">
        <v>0</v>
      </c>
      <c r="U6857">
        <v>0</v>
      </c>
      <c r="V6857">
        <v>0</v>
      </c>
      <c r="W6857">
        <v>0</v>
      </c>
      <c r="X6857">
        <v>0.55498669066157058</v>
      </c>
      <c r="Y6857">
        <v>0</v>
      </c>
      <c r="Z6857">
        <v>0</v>
      </c>
      <c r="AA6857">
        <v>0</v>
      </c>
      <c r="AB6857">
        <v>0</v>
      </c>
      <c r="AC6857">
        <v>0</v>
      </c>
      <c r="AD6857">
        <v>0</v>
      </c>
      <c r="AE6857">
        <v>0.55498669066157058</v>
      </c>
    </row>
    <row r="6858" spans="1:31" x14ac:dyDescent="0.25">
      <c r="A6858">
        <v>1886361</v>
      </c>
      <c r="B6858">
        <v>1</v>
      </c>
      <c r="C6858" t="s">
        <v>81</v>
      </c>
      <c r="D6858" t="s">
        <v>112</v>
      </c>
      <c r="E6858" t="s">
        <v>158</v>
      </c>
      <c r="F6858" t="s">
        <v>19382</v>
      </c>
      <c r="G6858" t="s">
        <v>219</v>
      </c>
      <c r="H6858" t="s">
        <v>134</v>
      </c>
      <c r="I6858" t="s">
        <v>135</v>
      </c>
      <c r="J6858" t="s">
        <v>136</v>
      </c>
      <c r="K6858" t="s">
        <v>137</v>
      </c>
      <c r="L6858" t="s">
        <v>19383</v>
      </c>
      <c r="M6858" t="s">
        <v>19384</v>
      </c>
      <c r="N6858">
        <v>1.0238888880000001</v>
      </c>
      <c r="O6858">
        <v>0</v>
      </c>
      <c r="P6858">
        <v>79</v>
      </c>
      <c r="Q6858">
        <v>0</v>
      </c>
      <c r="R6858">
        <v>21</v>
      </c>
      <c r="S6858">
        <v>0</v>
      </c>
      <c r="T6858">
        <v>8</v>
      </c>
      <c r="U6858">
        <v>0</v>
      </c>
      <c r="V6858">
        <v>0</v>
      </c>
      <c r="W6858">
        <v>0</v>
      </c>
      <c r="X6858">
        <v>20.94014705548765</v>
      </c>
      <c r="Y6858">
        <v>0</v>
      </c>
      <c r="Z6858">
        <v>23.996954701297479</v>
      </c>
      <c r="AA6858">
        <v>0</v>
      </c>
      <c r="AB6858">
        <v>3.3840541985362429</v>
      </c>
      <c r="AC6858">
        <v>0</v>
      </c>
      <c r="AD6858">
        <v>0</v>
      </c>
      <c r="AE6858">
        <v>48.321155955321366</v>
      </c>
    </row>
    <row r="6859" spans="1:31" x14ac:dyDescent="0.25">
      <c r="A6859">
        <v>1886158</v>
      </c>
      <c r="B6859">
        <v>1</v>
      </c>
      <c r="C6859" t="s">
        <v>80</v>
      </c>
      <c r="D6859" t="s">
        <v>100</v>
      </c>
      <c r="E6859" t="s">
        <v>169</v>
      </c>
      <c r="F6859" t="s">
        <v>19385</v>
      </c>
      <c r="G6859" t="s">
        <v>183</v>
      </c>
      <c r="H6859" t="s">
        <v>143</v>
      </c>
      <c r="I6859" t="s">
        <v>135</v>
      </c>
      <c r="J6859" t="s">
        <v>136</v>
      </c>
      <c r="K6859" t="s">
        <v>137</v>
      </c>
      <c r="L6859" t="s">
        <v>19386</v>
      </c>
      <c r="M6859" t="s">
        <v>19387</v>
      </c>
      <c r="N6859">
        <v>1.0766666659999999</v>
      </c>
      <c r="O6859">
        <v>0</v>
      </c>
      <c r="P6859">
        <v>56</v>
      </c>
      <c r="Q6859">
        <v>0</v>
      </c>
      <c r="R6859">
        <v>4</v>
      </c>
      <c r="S6859">
        <v>0</v>
      </c>
      <c r="T6859">
        <v>7</v>
      </c>
      <c r="U6859">
        <v>0</v>
      </c>
      <c r="V6859">
        <v>0</v>
      </c>
      <c r="W6859">
        <v>0</v>
      </c>
      <c r="X6859">
        <v>23.256373536281213</v>
      </c>
      <c r="Y6859">
        <v>0</v>
      </c>
      <c r="Z6859">
        <v>7.879586586151043</v>
      </c>
      <c r="AA6859">
        <v>0</v>
      </c>
      <c r="AB6859">
        <v>33.828904866326489</v>
      </c>
      <c r="AC6859">
        <v>0</v>
      </c>
      <c r="AD6859">
        <v>0</v>
      </c>
      <c r="AE6859">
        <v>64.964864988758748</v>
      </c>
    </row>
    <row r="6860" spans="1:31" x14ac:dyDescent="0.25">
      <c r="A6860">
        <v>1886135</v>
      </c>
      <c r="B6860">
        <v>1</v>
      </c>
      <c r="C6860" t="s">
        <v>81</v>
      </c>
      <c r="D6860" t="s">
        <v>128</v>
      </c>
      <c r="E6860" t="s">
        <v>140</v>
      </c>
      <c r="F6860" t="s">
        <v>19388</v>
      </c>
      <c r="G6860" t="s">
        <v>207</v>
      </c>
      <c r="H6860" t="s">
        <v>143</v>
      </c>
      <c r="I6860" t="s">
        <v>135</v>
      </c>
      <c r="J6860" t="s">
        <v>136</v>
      </c>
      <c r="K6860" t="s">
        <v>137</v>
      </c>
      <c r="L6860" t="s">
        <v>19389</v>
      </c>
      <c r="M6860" t="s">
        <v>19390</v>
      </c>
      <c r="N6860">
        <v>4.4822222219999999</v>
      </c>
      <c r="O6860">
        <v>0</v>
      </c>
      <c r="P6860">
        <v>2</v>
      </c>
      <c r="Q6860">
        <v>0</v>
      </c>
      <c r="R6860">
        <v>0</v>
      </c>
      <c r="S6860">
        <v>0</v>
      </c>
      <c r="T6860">
        <v>0</v>
      </c>
      <c r="U6860">
        <v>0</v>
      </c>
      <c r="V6860">
        <v>0</v>
      </c>
      <c r="W6860">
        <v>0</v>
      </c>
      <c r="X6860">
        <v>3.2674176596534399</v>
      </c>
      <c r="Y6860">
        <v>0</v>
      </c>
      <c r="Z6860">
        <v>0</v>
      </c>
      <c r="AA6860">
        <v>0</v>
      </c>
      <c r="AB6860">
        <v>0</v>
      </c>
      <c r="AC6860">
        <v>0</v>
      </c>
      <c r="AD6860">
        <v>0</v>
      </c>
      <c r="AE6860">
        <v>3.2674176596534399</v>
      </c>
    </row>
    <row r="6861" spans="1:31" x14ac:dyDescent="0.25">
      <c r="A6861">
        <v>1886321</v>
      </c>
      <c r="B6861">
        <v>1</v>
      </c>
      <c r="C6861" t="s">
        <v>80</v>
      </c>
      <c r="D6861" t="s">
        <v>96</v>
      </c>
      <c r="E6861" t="s">
        <v>146</v>
      </c>
      <c r="F6861" t="s">
        <v>2192</v>
      </c>
      <c r="G6861" t="s">
        <v>148</v>
      </c>
      <c r="H6861" t="s">
        <v>143</v>
      </c>
      <c r="I6861" t="s">
        <v>135</v>
      </c>
      <c r="J6861" t="s">
        <v>136</v>
      </c>
      <c r="K6861" t="s">
        <v>137</v>
      </c>
      <c r="L6861" t="s">
        <v>19391</v>
      </c>
      <c r="M6861" t="s">
        <v>19392</v>
      </c>
      <c r="N6861">
        <v>1.935277777</v>
      </c>
      <c r="O6861">
        <v>0</v>
      </c>
      <c r="P6861">
        <v>53</v>
      </c>
      <c r="Q6861">
        <v>0</v>
      </c>
      <c r="R6861">
        <v>0</v>
      </c>
      <c r="S6861">
        <v>0</v>
      </c>
      <c r="T6861">
        <v>13</v>
      </c>
      <c r="U6861">
        <v>0</v>
      </c>
      <c r="V6861">
        <v>0</v>
      </c>
      <c r="W6861">
        <v>0</v>
      </c>
      <c r="X6861">
        <v>64.442700647801516</v>
      </c>
      <c r="Y6861">
        <v>0</v>
      </c>
      <c r="Z6861">
        <v>0</v>
      </c>
      <c r="AA6861">
        <v>0</v>
      </c>
      <c r="AB6861">
        <v>24.682238348098448</v>
      </c>
      <c r="AC6861">
        <v>0</v>
      </c>
      <c r="AD6861">
        <v>0</v>
      </c>
      <c r="AE6861">
        <v>89.124938995899967</v>
      </c>
    </row>
    <row r="6862" spans="1:31" x14ac:dyDescent="0.25">
      <c r="A6862">
        <v>1886198</v>
      </c>
      <c r="B6862">
        <v>1</v>
      </c>
      <c r="C6862" t="s">
        <v>80</v>
      </c>
      <c r="D6862" t="s">
        <v>91</v>
      </c>
      <c r="E6862" t="s">
        <v>158</v>
      </c>
      <c r="F6862" t="s">
        <v>19393</v>
      </c>
      <c r="G6862" t="s">
        <v>133</v>
      </c>
      <c r="H6862" t="s">
        <v>134</v>
      </c>
      <c r="I6862" t="s">
        <v>135</v>
      </c>
      <c r="J6862" t="s">
        <v>136</v>
      </c>
      <c r="K6862" t="s">
        <v>137</v>
      </c>
      <c r="L6862" t="s">
        <v>19394</v>
      </c>
      <c r="M6862" t="s">
        <v>19395</v>
      </c>
      <c r="N6862">
        <v>0.30444444399999998</v>
      </c>
      <c r="O6862">
        <v>0</v>
      </c>
      <c r="P6862">
        <v>2</v>
      </c>
      <c r="Q6862">
        <v>2</v>
      </c>
      <c r="R6862">
        <v>5</v>
      </c>
      <c r="S6862">
        <v>10</v>
      </c>
      <c r="T6862">
        <v>18</v>
      </c>
      <c r="U6862">
        <v>0</v>
      </c>
      <c r="V6862">
        <v>0</v>
      </c>
      <c r="W6862">
        <v>0</v>
      </c>
      <c r="X6862">
        <v>5.0570324467128884E-2</v>
      </c>
      <c r="Y6862">
        <v>6.5047558018913421</v>
      </c>
      <c r="Z6862">
        <v>2.798665321420434</v>
      </c>
      <c r="AA6862">
        <v>40.109909850377193</v>
      </c>
      <c r="AB6862">
        <v>2.6204641909930295</v>
      </c>
      <c r="AC6862">
        <v>0</v>
      </c>
      <c r="AD6862">
        <v>0</v>
      </c>
      <c r="AE6862">
        <v>52.084365489149135</v>
      </c>
    </row>
    <row r="6863" spans="1:31" x14ac:dyDescent="0.25">
      <c r="A6863">
        <v>1886035</v>
      </c>
      <c r="B6863">
        <v>1</v>
      </c>
      <c r="C6863" t="s">
        <v>80</v>
      </c>
      <c r="D6863" t="s">
        <v>91</v>
      </c>
      <c r="E6863" t="s">
        <v>210</v>
      </c>
      <c r="F6863" t="s">
        <v>19396</v>
      </c>
      <c r="G6863" t="s">
        <v>133</v>
      </c>
      <c r="H6863" t="s">
        <v>134</v>
      </c>
      <c r="I6863" t="s">
        <v>135</v>
      </c>
      <c r="J6863" t="s">
        <v>136</v>
      </c>
      <c r="K6863" t="s">
        <v>137</v>
      </c>
      <c r="L6863" t="s">
        <v>19397</v>
      </c>
      <c r="M6863" t="s">
        <v>19398</v>
      </c>
      <c r="N6863">
        <v>0.53722222200000003</v>
      </c>
      <c r="O6863">
        <v>1</v>
      </c>
      <c r="P6863">
        <v>31</v>
      </c>
      <c r="Q6863">
        <v>21</v>
      </c>
      <c r="R6863">
        <v>265</v>
      </c>
      <c r="S6863">
        <v>8</v>
      </c>
      <c r="T6863">
        <v>44</v>
      </c>
      <c r="U6863">
        <v>3</v>
      </c>
      <c r="V6863">
        <v>0</v>
      </c>
      <c r="W6863">
        <v>0.44838145600463331</v>
      </c>
      <c r="X6863">
        <v>9.6265640651796964</v>
      </c>
      <c r="Y6863">
        <v>83.980788316728635</v>
      </c>
      <c r="Z6863">
        <v>281.92377745909664</v>
      </c>
      <c r="AA6863">
        <v>65.658934121032829</v>
      </c>
      <c r="AB6863">
        <v>50.157892770624315</v>
      </c>
      <c r="AC6863">
        <v>27.862661789432604</v>
      </c>
      <c r="AD6863">
        <v>0</v>
      </c>
      <c r="AE6863">
        <v>519.65899997809936</v>
      </c>
    </row>
    <row r="6864" spans="1:31" x14ac:dyDescent="0.25">
      <c r="A6864">
        <v>1885889</v>
      </c>
      <c r="B6864">
        <v>1</v>
      </c>
      <c r="C6864" t="s">
        <v>80</v>
      </c>
      <c r="D6864" t="s">
        <v>103</v>
      </c>
      <c r="E6864" t="s">
        <v>146</v>
      </c>
      <c r="F6864" t="s">
        <v>19399</v>
      </c>
      <c r="G6864" t="s">
        <v>148</v>
      </c>
      <c r="H6864" t="s">
        <v>143</v>
      </c>
      <c r="I6864" t="s">
        <v>135</v>
      </c>
      <c r="J6864" t="s">
        <v>136</v>
      </c>
      <c r="K6864" t="s">
        <v>137</v>
      </c>
      <c r="L6864" t="s">
        <v>19400</v>
      </c>
      <c r="M6864" t="s">
        <v>19401</v>
      </c>
      <c r="N6864">
        <v>3.173611111</v>
      </c>
      <c r="O6864">
        <v>0</v>
      </c>
      <c r="P6864">
        <v>0</v>
      </c>
      <c r="Q6864">
        <v>0</v>
      </c>
      <c r="R6864">
        <v>2</v>
      </c>
      <c r="S6864">
        <v>0</v>
      </c>
      <c r="T6864">
        <v>0</v>
      </c>
      <c r="U6864">
        <v>0</v>
      </c>
      <c r="V6864">
        <v>0</v>
      </c>
      <c r="W6864">
        <v>0</v>
      </c>
      <c r="X6864">
        <v>0</v>
      </c>
      <c r="Y6864">
        <v>0</v>
      </c>
      <c r="Z6864">
        <v>18.500413647000677</v>
      </c>
      <c r="AA6864">
        <v>0</v>
      </c>
      <c r="AB6864">
        <v>0</v>
      </c>
      <c r="AC6864">
        <v>0</v>
      </c>
      <c r="AD6864">
        <v>0</v>
      </c>
      <c r="AE6864">
        <v>18.500413647000677</v>
      </c>
    </row>
    <row r="6865" spans="1:31" x14ac:dyDescent="0.25">
      <c r="A6865">
        <v>1886244</v>
      </c>
      <c r="B6865">
        <v>1</v>
      </c>
      <c r="C6865" t="s">
        <v>80</v>
      </c>
      <c r="D6865" t="s">
        <v>110</v>
      </c>
      <c r="E6865" t="s">
        <v>146</v>
      </c>
      <c r="F6865" t="s">
        <v>19402</v>
      </c>
      <c r="G6865" t="s">
        <v>148</v>
      </c>
      <c r="H6865" t="s">
        <v>143</v>
      </c>
      <c r="I6865" t="s">
        <v>135</v>
      </c>
      <c r="J6865" t="s">
        <v>136</v>
      </c>
      <c r="K6865" t="s">
        <v>137</v>
      </c>
      <c r="L6865" t="s">
        <v>19403</v>
      </c>
      <c r="M6865" t="s">
        <v>19404</v>
      </c>
      <c r="N6865">
        <v>0.7</v>
      </c>
      <c r="O6865">
        <v>0</v>
      </c>
      <c r="P6865">
        <v>117</v>
      </c>
      <c r="Q6865">
        <v>0</v>
      </c>
      <c r="R6865">
        <v>0</v>
      </c>
      <c r="S6865">
        <v>0</v>
      </c>
      <c r="T6865">
        <v>6</v>
      </c>
      <c r="U6865">
        <v>0</v>
      </c>
      <c r="V6865">
        <v>0</v>
      </c>
      <c r="W6865">
        <v>0</v>
      </c>
      <c r="X6865">
        <v>36.072175135919345</v>
      </c>
      <c r="Y6865">
        <v>0</v>
      </c>
      <c r="Z6865">
        <v>0</v>
      </c>
      <c r="AA6865">
        <v>0</v>
      </c>
      <c r="AB6865">
        <v>2.5914610234418891</v>
      </c>
      <c r="AC6865">
        <v>0</v>
      </c>
      <c r="AD6865">
        <v>0</v>
      </c>
      <c r="AE6865">
        <v>38.663636159361232</v>
      </c>
    </row>
    <row r="6866" spans="1:31" x14ac:dyDescent="0.25">
      <c r="A6866">
        <v>1886095</v>
      </c>
      <c r="B6866">
        <v>1</v>
      </c>
      <c r="C6866" t="s">
        <v>80</v>
      </c>
      <c r="D6866" t="s">
        <v>94</v>
      </c>
      <c r="E6866" t="s">
        <v>158</v>
      </c>
      <c r="F6866" t="s">
        <v>19405</v>
      </c>
      <c r="G6866" t="s">
        <v>508</v>
      </c>
      <c r="H6866" t="s">
        <v>134</v>
      </c>
      <c r="I6866" t="s">
        <v>135</v>
      </c>
      <c r="J6866" t="s">
        <v>136</v>
      </c>
      <c r="K6866" t="s">
        <v>137</v>
      </c>
      <c r="L6866" t="s">
        <v>19406</v>
      </c>
      <c r="M6866" t="s">
        <v>19407</v>
      </c>
      <c r="N6866">
        <v>3.2886111109999998</v>
      </c>
      <c r="O6866">
        <v>0</v>
      </c>
      <c r="P6866">
        <v>0</v>
      </c>
      <c r="Q6866">
        <v>0</v>
      </c>
      <c r="R6866">
        <v>11</v>
      </c>
      <c r="S6866">
        <v>0</v>
      </c>
      <c r="T6866">
        <v>0</v>
      </c>
      <c r="U6866">
        <v>0</v>
      </c>
      <c r="V6866">
        <v>0</v>
      </c>
      <c r="W6866">
        <v>0</v>
      </c>
      <c r="X6866">
        <v>0</v>
      </c>
      <c r="Y6866">
        <v>0</v>
      </c>
      <c r="Z6866">
        <v>156.48156083025063</v>
      </c>
      <c r="AA6866">
        <v>0</v>
      </c>
      <c r="AB6866">
        <v>0</v>
      </c>
      <c r="AC6866">
        <v>0</v>
      </c>
      <c r="AD6866">
        <v>0</v>
      </c>
      <c r="AE6866">
        <v>156.48156083025063</v>
      </c>
    </row>
    <row r="6867" spans="1:31" x14ac:dyDescent="0.25">
      <c r="A6867">
        <v>1886407</v>
      </c>
      <c r="B6867">
        <v>1</v>
      </c>
      <c r="C6867" t="s">
        <v>81</v>
      </c>
      <c r="D6867" t="s">
        <v>128</v>
      </c>
      <c r="E6867" t="s">
        <v>146</v>
      </c>
      <c r="F6867" t="s">
        <v>19124</v>
      </c>
      <c r="G6867" t="s">
        <v>148</v>
      </c>
      <c r="H6867" t="s">
        <v>143</v>
      </c>
      <c r="I6867" t="s">
        <v>135</v>
      </c>
      <c r="J6867" t="s">
        <v>136</v>
      </c>
      <c r="K6867" t="s">
        <v>137</v>
      </c>
      <c r="L6867" t="s">
        <v>19408</v>
      </c>
      <c r="M6867" t="s">
        <v>19409</v>
      </c>
      <c r="N6867">
        <v>5.4144444439999999</v>
      </c>
      <c r="O6867">
        <v>0</v>
      </c>
      <c r="P6867">
        <v>5</v>
      </c>
      <c r="Q6867">
        <v>0</v>
      </c>
      <c r="R6867">
        <v>0</v>
      </c>
      <c r="S6867">
        <v>0</v>
      </c>
      <c r="T6867">
        <v>1</v>
      </c>
      <c r="U6867">
        <v>0</v>
      </c>
      <c r="V6867">
        <v>0</v>
      </c>
      <c r="W6867">
        <v>0</v>
      </c>
      <c r="X6867">
        <v>2.8415247859889274</v>
      </c>
      <c r="Y6867">
        <v>0</v>
      </c>
      <c r="Z6867">
        <v>0</v>
      </c>
      <c r="AA6867">
        <v>0</v>
      </c>
      <c r="AB6867">
        <v>3.7435244627625E-3</v>
      </c>
      <c r="AC6867">
        <v>0</v>
      </c>
      <c r="AD6867">
        <v>0</v>
      </c>
      <c r="AE6867">
        <v>2.84526831045169</v>
      </c>
    </row>
    <row r="6868" spans="1:31" x14ac:dyDescent="0.25">
      <c r="A6868">
        <v>1885909</v>
      </c>
      <c r="B6868">
        <v>1</v>
      </c>
      <c r="C6868" t="s">
        <v>81</v>
      </c>
      <c r="D6868" t="s">
        <v>123</v>
      </c>
      <c r="E6868" t="s">
        <v>131</v>
      </c>
      <c r="F6868" t="s">
        <v>19410</v>
      </c>
      <c r="G6868" t="s">
        <v>133</v>
      </c>
      <c r="H6868" t="s">
        <v>134</v>
      </c>
      <c r="I6868" t="s">
        <v>135</v>
      </c>
      <c r="J6868" t="s">
        <v>136</v>
      </c>
      <c r="K6868" t="s">
        <v>137</v>
      </c>
      <c r="L6868" t="s">
        <v>19411</v>
      </c>
      <c r="M6868" t="s">
        <v>19412</v>
      </c>
      <c r="N6868">
        <v>1.7083333329999999</v>
      </c>
      <c r="O6868">
        <v>0</v>
      </c>
      <c r="P6868">
        <v>1</v>
      </c>
      <c r="Q6868">
        <v>1</v>
      </c>
      <c r="R6868">
        <v>35</v>
      </c>
      <c r="S6868">
        <v>0</v>
      </c>
      <c r="T6868">
        <v>4</v>
      </c>
      <c r="U6868">
        <v>0</v>
      </c>
      <c r="V6868">
        <v>0</v>
      </c>
      <c r="W6868">
        <v>0</v>
      </c>
      <c r="X6868">
        <v>0.37793917491181112</v>
      </c>
      <c r="Y6868">
        <v>51.988967148299423</v>
      </c>
      <c r="Z6868">
        <v>151.66317549198757</v>
      </c>
      <c r="AA6868">
        <v>0</v>
      </c>
      <c r="AB6868">
        <v>11.825760619282656</v>
      </c>
      <c r="AC6868">
        <v>0</v>
      </c>
      <c r="AD6868">
        <v>0</v>
      </c>
      <c r="AE6868">
        <v>215.85584243448145</v>
      </c>
    </row>
    <row r="6869" spans="1:31" x14ac:dyDescent="0.25">
      <c r="A6869">
        <v>1886052</v>
      </c>
      <c r="B6869">
        <v>1</v>
      </c>
      <c r="C6869" t="s">
        <v>81</v>
      </c>
      <c r="D6869" t="s">
        <v>122</v>
      </c>
      <c r="E6869" t="s">
        <v>158</v>
      </c>
      <c r="F6869" t="s">
        <v>5692</v>
      </c>
      <c r="G6869" t="s">
        <v>219</v>
      </c>
      <c r="H6869" t="s">
        <v>134</v>
      </c>
      <c r="I6869" t="s">
        <v>135</v>
      </c>
      <c r="J6869" t="s">
        <v>136</v>
      </c>
      <c r="K6869" t="s">
        <v>137</v>
      </c>
      <c r="L6869" t="s">
        <v>19413</v>
      </c>
      <c r="M6869" t="s">
        <v>19414</v>
      </c>
      <c r="N6869">
        <v>1.535555555</v>
      </c>
      <c r="O6869">
        <v>0</v>
      </c>
      <c r="P6869">
        <v>135</v>
      </c>
      <c r="Q6869">
        <v>0</v>
      </c>
      <c r="R6869">
        <v>2</v>
      </c>
      <c r="S6869">
        <v>0</v>
      </c>
      <c r="T6869">
        <v>20</v>
      </c>
      <c r="U6869">
        <v>0</v>
      </c>
      <c r="V6869">
        <v>0</v>
      </c>
      <c r="W6869">
        <v>0</v>
      </c>
      <c r="X6869">
        <v>26.493674939919725</v>
      </c>
      <c r="Y6869">
        <v>0</v>
      </c>
      <c r="Z6869">
        <v>2.3385516529464643</v>
      </c>
      <c r="AA6869">
        <v>0</v>
      </c>
      <c r="AB6869">
        <v>8.0770419927399164</v>
      </c>
      <c r="AC6869">
        <v>0</v>
      </c>
      <c r="AD6869">
        <v>0</v>
      </c>
      <c r="AE6869">
        <v>36.909268585606107</v>
      </c>
    </row>
    <row r="6870" spans="1:31" x14ac:dyDescent="0.25">
      <c r="A6870">
        <v>1886427</v>
      </c>
      <c r="B6870">
        <v>1</v>
      </c>
      <c r="C6870" t="s">
        <v>80</v>
      </c>
      <c r="D6870" t="s">
        <v>84</v>
      </c>
      <c r="E6870" t="s">
        <v>146</v>
      </c>
      <c r="F6870" t="s">
        <v>5520</v>
      </c>
      <c r="G6870" t="s">
        <v>212</v>
      </c>
      <c r="H6870" t="s">
        <v>143</v>
      </c>
      <c r="I6870" t="s">
        <v>135</v>
      </c>
      <c r="J6870" t="s">
        <v>3</v>
      </c>
      <c r="K6870" t="s">
        <v>137</v>
      </c>
      <c r="L6870" t="s">
        <v>19415</v>
      </c>
      <c r="M6870" t="s">
        <v>19416</v>
      </c>
      <c r="N6870">
        <v>4.7913888880000002</v>
      </c>
      <c r="O6870">
        <v>0</v>
      </c>
      <c r="P6870">
        <v>153</v>
      </c>
      <c r="Q6870">
        <v>0</v>
      </c>
      <c r="R6870">
        <v>0</v>
      </c>
      <c r="S6870">
        <v>0</v>
      </c>
      <c r="T6870">
        <v>12</v>
      </c>
      <c r="U6870">
        <v>0</v>
      </c>
      <c r="V6870">
        <v>0</v>
      </c>
      <c r="W6870">
        <v>0</v>
      </c>
      <c r="X6870">
        <v>177.89759751435338</v>
      </c>
      <c r="Y6870">
        <v>0</v>
      </c>
      <c r="Z6870">
        <v>0</v>
      </c>
      <c r="AA6870">
        <v>0</v>
      </c>
      <c r="AB6870">
        <v>21.028860917406217</v>
      </c>
      <c r="AC6870">
        <v>0</v>
      </c>
      <c r="AD6870">
        <v>0</v>
      </c>
      <c r="AE6870">
        <v>198.92645843175958</v>
      </c>
    </row>
    <row r="6871" spans="1:31" x14ac:dyDescent="0.25">
      <c r="A6871">
        <v>1885866</v>
      </c>
      <c r="B6871">
        <v>1</v>
      </c>
      <c r="C6871" t="s">
        <v>80</v>
      </c>
      <c r="D6871" t="s">
        <v>94</v>
      </c>
      <c r="E6871" t="s">
        <v>210</v>
      </c>
      <c r="F6871" t="s">
        <v>7161</v>
      </c>
      <c r="G6871" t="s">
        <v>133</v>
      </c>
      <c r="H6871" t="s">
        <v>134</v>
      </c>
      <c r="I6871" t="s">
        <v>152</v>
      </c>
      <c r="J6871" t="s">
        <v>136</v>
      </c>
      <c r="K6871" t="s">
        <v>137</v>
      </c>
      <c r="L6871" t="s">
        <v>19417</v>
      </c>
      <c r="M6871" t="s">
        <v>19418</v>
      </c>
      <c r="N6871">
        <v>1.2222222E-2</v>
      </c>
      <c r="O6871">
        <v>3</v>
      </c>
      <c r="P6871">
        <v>333</v>
      </c>
      <c r="Q6871">
        <v>13</v>
      </c>
      <c r="R6871">
        <v>11</v>
      </c>
      <c r="S6871">
        <v>3</v>
      </c>
      <c r="T6871">
        <v>28</v>
      </c>
      <c r="U6871">
        <v>0</v>
      </c>
      <c r="V6871">
        <v>0</v>
      </c>
      <c r="W6871">
        <v>0.13029195360569668</v>
      </c>
      <c r="X6871">
        <v>0.44550183994820775</v>
      </c>
      <c r="Y6871">
        <v>0.83047515733464317</v>
      </c>
      <c r="Z6871">
        <v>0.16316799589212225</v>
      </c>
      <c r="AA6871">
        <v>0.10419691185955332</v>
      </c>
      <c r="AB6871">
        <v>9.5165103141851143E-2</v>
      </c>
      <c r="AC6871">
        <v>0</v>
      </c>
      <c r="AD6871">
        <v>0</v>
      </c>
      <c r="AE6871">
        <v>1.7687989617820743</v>
      </c>
    </row>
    <row r="6872" spans="1:31" x14ac:dyDescent="0.25">
      <c r="A6872">
        <v>1886307</v>
      </c>
      <c r="B6872">
        <v>1</v>
      </c>
      <c r="C6872" t="s">
        <v>80</v>
      </c>
      <c r="D6872" t="s">
        <v>84</v>
      </c>
      <c r="E6872" t="s">
        <v>146</v>
      </c>
      <c r="F6872" t="s">
        <v>17995</v>
      </c>
      <c r="G6872" t="s">
        <v>148</v>
      </c>
      <c r="H6872" t="s">
        <v>143</v>
      </c>
      <c r="I6872" t="s">
        <v>135</v>
      </c>
      <c r="J6872" t="s">
        <v>136</v>
      </c>
      <c r="K6872" t="s">
        <v>137</v>
      </c>
      <c r="L6872" t="s">
        <v>19419</v>
      </c>
      <c r="M6872" t="s">
        <v>19420</v>
      </c>
      <c r="N6872">
        <v>2.153888888</v>
      </c>
      <c r="O6872">
        <v>0</v>
      </c>
      <c r="P6872">
        <v>92</v>
      </c>
      <c r="Q6872">
        <v>0</v>
      </c>
      <c r="R6872">
        <v>0</v>
      </c>
      <c r="S6872">
        <v>0</v>
      </c>
      <c r="T6872">
        <v>21</v>
      </c>
      <c r="U6872">
        <v>0</v>
      </c>
      <c r="V6872">
        <v>0</v>
      </c>
      <c r="W6872">
        <v>0</v>
      </c>
      <c r="X6872">
        <v>84.283280490985931</v>
      </c>
      <c r="Y6872">
        <v>0</v>
      </c>
      <c r="Z6872">
        <v>0</v>
      </c>
      <c r="AA6872">
        <v>0</v>
      </c>
      <c r="AB6872">
        <v>79.68338117142666</v>
      </c>
      <c r="AC6872">
        <v>0</v>
      </c>
      <c r="AD6872">
        <v>0</v>
      </c>
      <c r="AE6872">
        <v>163.9666616624126</v>
      </c>
    </row>
    <row r="6873" spans="1:31" x14ac:dyDescent="0.25">
      <c r="A6873">
        <v>1886364</v>
      </c>
      <c r="B6873">
        <v>1</v>
      </c>
      <c r="C6873" t="s">
        <v>80</v>
      </c>
      <c r="D6873" t="s">
        <v>94</v>
      </c>
      <c r="E6873" t="s">
        <v>210</v>
      </c>
      <c r="F6873" t="s">
        <v>7581</v>
      </c>
      <c r="G6873" t="s">
        <v>133</v>
      </c>
      <c r="H6873" t="s">
        <v>134</v>
      </c>
      <c r="I6873" t="s">
        <v>152</v>
      </c>
      <c r="J6873" t="s">
        <v>136</v>
      </c>
      <c r="K6873" t="s">
        <v>137</v>
      </c>
      <c r="L6873" t="s">
        <v>19421</v>
      </c>
      <c r="M6873" t="s">
        <v>19422</v>
      </c>
      <c r="N6873">
        <v>1.1111111E-2</v>
      </c>
      <c r="O6873">
        <v>0</v>
      </c>
      <c r="P6873">
        <v>3243</v>
      </c>
      <c r="Q6873">
        <v>80</v>
      </c>
      <c r="R6873">
        <v>736</v>
      </c>
      <c r="S6873">
        <v>18</v>
      </c>
      <c r="T6873">
        <v>395</v>
      </c>
      <c r="U6873">
        <v>4</v>
      </c>
      <c r="V6873">
        <v>2</v>
      </c>
      <c r="W6873">
        <v>0</v>
      </c>
      <c r="X6873">
        <v>8.0375687753266813</v>
      </c>
      <c r="Y6873">
        <v>4.9174395009707128</v>
      </c>
      <c r="Z6873">
        <v>21.457962105091397</v>
      </c>
      <c r="AA6873">
        <v>1.3360717075645669</v>
      </c>
      <c r="AB6873">
        <v>3.5974975067780175</v>
      </c>
      <c r="AC6873">
        <v>3.7294602881122669</v>
      </c>
      <c r="AD6873">
        <v>5.0777370097222227E-3</v>
      </c>
      <c r="AE6873">
        <v>43.081077620853357</v>
      </c>
    </row>
    <row r="6874" spans="1:31" x14ac:dyDescent="0.25">
      <c r="A6874">
        <v>1886115</v>
      </c>
      <c r="B6874">
        <v>1</v>
      </c>
      <c r="C6874" t="s">
        <v>81</v>
      </c>
      <c r="D6874" t="s">
        <v>118</v>
      </c>
      <c r="E6874" t="s">
        <v>146</v>
      </c>
      <c r="F6874" t="s">
        <v>19423</v>
      </c>
      <c r="G6874" t="s">
        <v>1108</v>
      </c>
      <c r="H6874" t="s">
        <v>143</v>
      </c>
      <c r="I6874" t="s">
        <v>135</v>
      </c>
      <c r="J6874" t="s">
        <v>136</v>
      </c>
      <c r="K6874" t="s">
        <v>137</v>
      </c>
      <c r="L6874" t="s">
        <v>19424</v>
      </c>
      <c r="M6874" t="s">
        <v>19425</v>
      </c>
      <c r="N6874">
        <v>3.0750000000000002</v>
      </c>
      <c r="O6874">
        <v>0</v>
      </c>
      <c r="P6874">
        <v>1</v>
      </c>
      <c r="Q6874">
        <v>0</v>
      </c>
      <c r="R6874">
        <v>1</v>
      </c>
      <c r="S6874">
        <v>0</v>
      </c>
      <c r="T6874">
        <v>0</v>
      </c>
      <c r="U6874">
        <v>0</v>
      </c>
      <c r="V6874">
        <v>0</v>
      </c>
      <c r="W6874">
        <v>0</v>
      </c>
      <c r="X6874">
        <v>5.4645676599215001E-2</v>
      </c>
      <c r="Y6874">
        <v>0</v>
      </c>
      <c r="Z6874">
        <v>1.9086498801116689</v>
      </c>
      <c r="AA6874">
        <v>0</v>
      </c>
      <c r="AB6874">
        <v>0</v>
      </c>
      <c r="AC6874">
        <v>0</v>
      </c>
      <c r="AD6874">
        <v>0</v>
      </c>
      <c r="AE6874">
        <v>1.9632955567108838</v>
      </c>
    </row>
    <row r="6875" spans="1:31" x14ac:dyDescent="0.25">
      <c r="A6875">
        <v>1886264</v>
      </c>
      <c r="B6875">
        <v>1</v>
      </c>
      <c r="C6875" t="s">
        <v>80</v>
      </c>
      <c r="D6875" t="s">
        <v>88</v>
      </c>
      <c r="E6875" t="s">
        <v>140</v>
      </c>
      <c r="F6875" t="s">
        <v>19426</v>
      </c>
      <c r="G6875" t="s">
        <v>163</v>
      </c>
      <c r="H6875" t="s">
        <v>143</v>
      </c>
      <c r="I6875" t="s">
        <v>135</v>
      </c>
      <c r="J6875" t="s">
        <v>136</v>
      </c>
      <c r="K6875" t="s">
        <v>137</v>
      </c>
      <c r="L6875" t="s">
        <v>19427</v>
      </c>
      <c r="M6875" t="s">
        <v>19428</v>
      </c>
      <c r="N6875">
        <v>2.7174999999999998</v>
      </c>
      <c r="O6875">
        <v>0</v>
      </c>
      <c r="P6875">
        <v>5</v>
      </c>
      <c r="Q6875">
        <v>0</v>
      </c>
      <c r="R6875">
        <v>0</v>
      </c>
      <c r="S6875">
        <v>0</v>
      </c>
      <c r="T6875">
        <v>0</v>
      </c>
      <c r="U6875">
        <v>0</v>
      </c>
      <c r="V6875">
        <v>0</v>
      </c>
      <c r="W6875">
        <v>0</v>
      </c>
      <c r="X6875">
        <v>4.1430149689391271</v>
      </c>
      <c r="Y6875">
        <v>0</v>
      </c>
      <c r="Z6875">
        <v>0</v>
      </c>
      <c r="AA6875">
        <v>0</v>
      </c>
      <c r="AB6875">
        <v>0</v>
      </c>
      <c r="AC6875">
        <v>0</v>
      </c>
      <c r="AD6875">
        <v>0</v>
      </c>
      <c r="AE6875">
        <v>4.1430149689391271</v>
      </c>
    </row>
    <row r="6876" spans="1:31" x14ac:dyDescent="0.25">
      <c r="A6876">
        <v>1886324</v>
      </c>
      <c r="B6876">
        <v>1</v>
      </c>
      <c r="C6876" t="s">
        <v>81</v>
      </c>
      <c r="D6876" t="s">
        <v>117</v>
      </c>
      <c r="E6876" t="s">
        <v>158</v>
      </c>
      <c r="F6876" t="s">
        <v>19429</v>
      </c>
      <c r="G6876" t="s">
        <v>219</v>
      </c>
      <c r="H6876" t="s">
        <v>134</v>
      </c>
      <c r="I6876" t="s">
        <v>135</v>
      </c>
      <c r="J6876" t="s">
        <v>136</v>
      </c>
      <c r="K6876" t="s">
        <v>137</v>
      </c>
      <c r="L6876" t="s">
        <v>19430</v>
      </c>
      <c r="M6876" t="s">
        <v>19431</v>
      </c>
      <c r="N6876">
        <v>1.236111111</v>
      </c>
      <c r="O6876">
        <v>0</v>
      </c>
      <c r="P6876">
        <v>14</v>
      </c>
      <c r="Q6876">
        <v>0</v>
      </c>
      <c r="R6876">
        <v>2</v>
      </c>
      <c r="S6876">
        <v>0</v>
      </c>
      <c r="T6876">
        <v>0</v>
      </c>
      <c r="U6876">
        <v>0</v>
      </c>
      <c r="V6876">
        <v>0</v>
      </c>
      <c r="W6876">
        <v>0</v>
      </c>
      <c r="X6876">
        <v>3.6720701333089649</v>
      </c>
      <c r="Y6876">
        <v>0</v>
      </c>
      <c r="Z6876">
        <v>0.14057872971340726</v>
      </c>
      <c r="AA6876">
        <v>0</v>
      </c>
      <c r="AB6876">
        <v>0</v>
      </c>
      <c r="AC6876">
        <v>0</v>
      </c>
      <c r="AD6876">
        <v>0</v>
      </c>
      <c r="AE6876">
        <v>3.812648863022372</v>
      </c>
    </row>
    <row r="6877" spans="1:31" x14ac:dyDescent="0.25">
      <c r="A6877">
        <v>1886015</v>
      </c>
      <c r="B6877">
        <v>1</v>
      </c>
      <c r="C6877" t="s">
        <v>80</v>
      </c>
      <c r="D6877" t="s">
        <v>96</v>
      </c>
      <c r="E6877" t="s">
        <v>140</v>
      </c>
      <c r="F6877" t="s">
        <v>19432</v>
      </c>
      <c r="G6877" t="s">
        <v>200</v>
      </c>
      <c r="H6877" t="s">
        <v>143</v>
      </c>
      <c r="I6877" t="s">
        <v>135</v>
      </c>
      <c r="J6877" t="s">
        <v>136</v>
      </c>
      <c r="K6877" t="s">
        <v>137</v>
      </c>
      <c r="L6877" t="s">
        <v>19433</v>
      </c>
      <c r="M6877" t="s">
        <v>19434</v>
      </c>
      <c r="N6877">
        <v>1.3447222219999999</v>
      </c>
      <c r="O6877">
        <v>0</v>
      </c>
      <c r="P6877">
        <v>1</v>
      </c>
      <c r="Q6877">
        <v>0</v>
      </c>
      <c r="R6877">
        <v>0</v>
      </c>
      <c r="S6877">
        <v>0</v>
      </c>
      <c r="T6877">
        <v>0</v>
      </c>
      <c r="U6877">
        <v>0</v>
      </c>
      <c r="V6877">
        <v>0</v>
      </c>
      <c r="W6877">
        <v>0</v>
      </c>
      <c r="X6877">
        <v>0.66013425851343333</v>
      </c>
      <c r="Y6877">
        <v>0</v>
      </c>
      <c r="Z6877">
        <v>0</v>
      </c>
      <c r="AA6877">
        <v>0</v>
      </c>
      <c r="AB6877">
        <v>0</v>
      </c>
      <c r="AC6877">
        <v>0</v>
      </c>
      <c r="AD6877">
        <v>0</v>
      </c>
      <c r="AE6877">
        <v>0.66013425851343333</v>
      </c>
    </row>
    <row r="6878" spans="1:31" x14ac:dyDescent="0.25">
      <c r="A6878">
        <v>1886155</v>
      </c>
      <c r="B6878">
        <v>1</v>
      </c>
      <c r="C6878" t="s">
        <v>80</v>
      </c>
      <c r="D6878" t="s">
        <v>94</v>
      </c>
      <c r="E6878" t="s">
        <v>169</v>
      </c>
      <c r="F6878" t="s">
        <v>19435</v>
      </c>
      <c r="G6878" t="s">
        <v>183</v>
      </c>
      <c r="H6878" t="s">
        <v>143</v>
      </c>
      <c r="I6878" t="s">
        <v>135</v>
      </c>
      <c r="J6878" t="s">
        <v>136</v>
      </c>
      <c r="K6878" t="s">
        <v>137</v>
      </c>
      <c r="L6878" t="s">
        <v>19436</v>
      </c>
      <c r="M6878" t="s">
        <v>19437</v>
      </c>
      <c r="N6878">
        <v>1.0891666659999999</v>
      </c>
      <c r="O6878">
        <v>0</v>
      </c>
      <c r="P6878">
        <v>0</v>
      </c>
      <c r="Q6878">
        <v>0</v>
      </c>
      <c r="R6878">
        <v>8</v>
      </c>
      <c r="S6878">
        <v>0</v>
      </c>
      <c r="T6878">
        <v>1</v>
      </c>
      <c r="U6878">
        <v>0</v>
      </c>
      <c r="V6878">
        <v>0</v>
      </c>
      <c r="W6878">
        <v>0</v>
      </c>
      <c r="X6878">
        <v>0</v>
      </c>
      <c r="Y6878">
        <v>0</v>
      </c>
      <c r="Z6878">
        <v>24.320435739532872</v>
      </c>
      <c r="AA6878">
        <v>0</v>
      </c>
      <c r="AB6878">
        <v>0.58677092926091257</v>
      </c>
      <c r="AC6878">
        <v>0</v>
      </c>
      <c r="AD6878">
        <v>0</v>
      </c>
      <c r="AE6878">
        <v>24.907206668793783</v>
      </c>
    </row>
    <row r="6879" spans="1:31" x14ac:dyDescent="0.25">
      <c r="A6879">
        <v>1886447</v>
      </c>
      <c r="B6879">
        <v>1</v>
      </c>
      <c r="C6879" t="s">
        <v>81</v>
      </c>
      <c r="D6879" t="s">
        <v>112</v>
      </c>
      <c r="E6879" t="s">
        <v>210</v>
      </c>
      <c r="F6879" t="s">
        <v>2776</v>
      </c>
      <c r="G6879" t="s">
        <v>133</v>
      </c>
      <c r="H6879" t="s">
        <v>134</v>
      </c>
      <c r="I6879" t="s">
        <v>135</v>
      </c>
      <c r="J6879" t="s">
        <v>136</v>
      </c>
      <c r="K6879" t="s">
        <v>137</v>
      </c>
      <c r="L6879" t="s">
        <v>19438</v>
      </c>
      <c r="M6879" t="s">
        <v>19439</v>
      </c>
      <c r="N6879">
        <v>0.123333333</v>
      </c>
      <c r="O6879">
        <v>0</v>
      </c>
      <c r="P6879">
        <v>15556</v>
      </c>
      <c r="Q6879">
        <v>28</v>
      </c>
      <c r="R6879">
        <v>638</v>
      </c>
      <c r="S6879">
        <v>42</v>
      </c>
      <c r="T6879">
        <v>1756</v>
      </c>
      <c r="U6879">
        <v>8</v>
      </c>
      <c r="V6879">
        <v>3</v>
      </c>
      <c r="W6879">
        <v>0</v>
      </c>
      <c r="X6879">
        <v>295.38071562780419</v>
      </c>
      <c r="Y6879">
        <v>32.656586991394192</v>
      </c>
      <c r="Z6879">
        <v>84.733086274332663</v>
      </c>
      <c r="AA6879">
        <v>27.305574236590584</v>
      </c>
      <c r="AB6879">
        <v>77.12467968459454</v>
      </c>
      <c r="AC6879">
        <v>6.2722294694684804</v>
      </c>
      <c r="AD6879">
        <v>0.34267327634995004</v>
      </c>
      <c r="AE6879">
        <v>523.81554556053459</v>
      </c>
    </row>
    <row r="6880" spans="1:31" x14ac:dyDescent="0.25">
      <c r="A6880">
        <v>1886201</v>
      </c>
      <c r="B6880">
        <v>1</v>
      </c>
      <c r="C6880" t="s">
        <v>80</v>
      </c>
      <c r="D6880" t="s">
        <v>101</v>
      </c>
      <c r="E6880" t="s">
        <v>140</v>
      </c>
      <c r="F6880" t="s">
        <v>19440</v>
      </c>
      <c r="G6880" t="s">
        <v>163</v>
      </c>
      <c r="H6880" t="s">
        <v>143</v>
      </c>
      <c r="I6880" t="s">
        <v>135</v>
      </c>
      <c r="J6880" t="s">
        <v>136</v>
      </c>
      <c r="K6880" t="s">
        <v>137</v>
      </c>
      <c r="L6880" t="s">
        <v>19441</v>
      </c>
      <c r="M6880" t="s">
        <v>19442</v>
      </c>
      <c r="N6880">
        <v>2.1727777769999999</v>
      </c>
      <c r="O6880">
        <v>0</v>
      </c>
      <c r="P6880">
        <v>1</v>
      </c>
      <c r="Q6880">
        <v>0</v>
      </c>
      <c r="R6880">
        <v>0</v>
      </c>
      <c r="S6880">
        <v>0</v>
      </c>
      <c r="T6880">
        <v>0</v>
      </c>
      <c r="U6880">
        <v>0</v>
      </c>
      <c r="V6880">
        <v>0</v>
      </c>
      <c r="W6880">
        <v>0</v>
      </c>
      <c r="X6880">
        <v>0.60734285112844444</v>
      </c>
      <c r="Y6880">
        <v>0</v>
      </c>
      <c r="Z6880">
        <v>0</v>
      </c>
      <c r="AA6880">
        <v>0</v>
      </c>
      <c r="AB6880">
        <v>0</v>
      </c>
      <c r="AC6880">
        <v>0</v>
      </c>
      <c r="AD6880">
        <v>0</v>
      </c>
      <c r="AE6880">
        <v>0.60734285112844444</v>
      </c>
    </row>
    <row r="6881" spans="1:31" x14ac:dyDescent="0.25">
      <c r="A6881">
        <v>1885952</v>
      </c>
      <c r="B6881">
        <v>1</v>
      </c>
      <c r="C6881" t="s">
        <v>80</v>
      </c>
      <c r="D6881" t="s">
        <v>82</v>
      </c>
      <c r="E6881" t="s">
        <v>222</v>
      </c>
      <c r="F6881" t="s">
        <v>19443</v>
      </c>
      <c r="G6881" t="s">
        <v>663</v>
      </c>
      <c r="H6881" t="s">
        <v>143</v>
      </c>
      <c r="I6881" t="s">
        <v>135</v>
      </c>
      <c r="J6881" t="s">
        <v>136</v>
      </c>
      <c r="K6881" t="s">
        <v>137</v>
      </c>
      <c r="L6881" t="s">
        <v>19444</v>
      </c>
      <c r="M6881" t="s">
        <v>19445</v>
      </c>
      <c r="N6881">
        <v>0.71388888800000005</v>
      </c>
      <c r="O6881">
        <v>0</v>
      </c>
      <c r="P6881">
        <v>45</v>
      </c>
      <c r="Q6881">
        <v>0</v>
      </c>
      <c r="R6881">
        <v>0</v>
      </c>
      <c r="S6881">
        <v>0</v>
      </c>
      <c r="T6881">
        <v>4</v>
      </c>
      <c r="U6881">
        <v>0</v>
      </c>
      <c r="V6881">
        <v>0</v>
      </c>
      <c r="W6881">
        <v>0</v>
      </c>
      <c r="X6881">
        <v>6.9479074003490888</v>
      </c>
      <c r="Y6881">
        <v>0</v>
      </c>
      <c r="Z6881">
        <v>0</v>
      </c>
      <c r="AA6881">
        <v>0</v>
      </c>
      <c r="AB6881">
        <v>8.9951646916644172</v>
      </c>
      <c r="AC6881">
        <v>0</v>
      </c>
      <c r="AD6881">
        <v>0</v>
      </c>
      <c r="AE6881">
        <v>15.943072092013505</v>
      </c>
    </row>
    <row r="6882" spans="1:31" x14ac:dyDescent="0.25">
      <c r="A6882">
        <v>1886238</v>
      </c>
      <c r="B6882">
        <v>1</v>
      </c>
      <c r="C6882" t="s">
        <v>80</v>
      </c>
      <c r="D6882" t="s">
        <v>106</v>
      </c>
      <c r="E6882" t="s">
        <v>169</v>
      </c>
      <c r="F6882" t="s">
        <v>19446</v>
      </c>
      <c r="G6882" t="s">
        <v>183</v>
      </c>
      <c r="H6882" t="s">
        <v>143</v>
      </c>
      <c r="I6882" t="s">
        <v>135</v>
      </c>
      <c r="J6882" t="s">
        <v>136</v>
      </c>
      <c r="K6882" t="s">
        <v>137</v>
      </c>
      <c r="L6882" t="s">
        <v>19447</v>
      </c>
      <c r="M6882" t="s">
        <v>19448</v>
      </c>
      <c r="N6882">
        <v>1.5041666659999999</v>
      </c>
      <c r="O6882">
        <v>0</v>
      </c>
      <c r="P6882">
        <v>216</v>
      </c>
      <c r="Q6882">
        <v>0</v>
      </c>
      <c r="R6882">
        <v>11</v>
      </c>
      <c r="S6882">
        <v>0</v>
      </c>
      <c r="T6882">
        <v>17</v>
      </c>
      <c r="U6882">
        <v>0</v>
      </c>
      <c r="V6882">
        <v>0</v>
      </c>
      <c r="W6882">
        <v>0</v>
      </c>
      <c r="X6882">
        <v>75.633500830484152</v>
      </c>
      <c r="Y6882">
        <v>0</v>
      </c>
      <c r="Z6882">
        <v>40.876131695103872</v>
      </c>
      <c r="AA6882">
        <v>0</v>
      </c>
      <c r="AB6882">
        <v>15.356637274843628</v>
      </c>
      <c r="AC6882">
        <v>0</v>
      </c>
      <c r="AD6882">
        <v>0</v>
      </c>
      <c r="AE6882">
        <v>131.86626980043164</v>
      </c>
    </row>
    <row r="6883" spans="1:31" x14ac:dyDescent="0.25">
      <c r="A6883">
        <v>1886387</v>
      </c>
      <c r="B6883">
        <v>1</v>
      </c>
      <c r="C6883" t="s">
        <v>81</v>
      </c>
      <c r="D6883" t="s">
        <v>118</v>
      </c>
      <c r="E6883" t="s">
        <v>131</v>
      </c>
      <c r="F6883" t="s">
        <v>2018</v>
      </c>
      <c r="G6883" t="s">
        <v>5788</v>
      </c>
      <c r="H6883" t="s">
        <v>134</v>
      </c>
      <c r="I6883" t="s">
        <v>135</v>
      </c>
      <c r="J6883" t="s">
        <v>136</v>
      </c>
      <c r="K6883" t="s">
        <v>137</v>
      </c>
      <c r="L6883" t="s">
        <v>19449</v>
      </c>
      <c r="M6883" t="s">
        <v>19450</v>
      </c>
      <c r="N6883">
        <v>0.51138888800000004</v>
      </c>
      <c r="O6883">
        <v>9</v>
      </c>
      <c r="P6883">
        <v>181</v>
      </c>
      <c r="Q6883">
        <v>31</v>
      </c>
      <c r="R6883">
        <v>54</v>
      </c>
      <c r="S6883">
        <v>3</v>
      </c>
      <c r="T6883">
        <v>24</v>
      </c>
      <c r="U6883">
        <v>0</v>
      </c>
      <c r="V6883">
        <v>0</v>
      </c>
      <c r="W6883">
        <v>5.2558612181196329</v>
      </c>
      <c r="X6883">
        <v>40.981160843929274</v>
      </c>
      <c r="Y6883">
        <v>33.518198752368555</v>
      </c>
      <c r="Z6883">
        <v>27.25269062346273</v>
      </c>
      <c r="AA6883">
        <v>1.933754637895897</v>
      </c>
      <c r="AB6883">
        <v>20.440724818384865</v>
      </c>
      <c r="AC6883">
        <v>0</v>
      </c>
      <c r="AD6883">
        <v>0</v>
      </c>
      <c r="AE6883">
        <v>129.38239089416095</v>
      </c>
    </row>
    <row r="6884" spans="1:31" x14ac:dyDescent="0.25">
      <c r="A6884">
        <v>1886241</v>
      </c>
      <c r="B6884">
        <v>1</v>
      </c>
      <c r="C6884" t="s">
        <v>80</v>
      </c>
      <c r="D6884" t="s">
        <v>100</v>
      </c>
      <c r="E6884" t="s">
        <v>140</v>
      </c>
      <c r="F6884" t="s">
        <v>19451</v>
      </c>
      <c r="G6884" t="s">
        <v>163</v>
      </c>
      <c r="H6884" t="s">
        <v>143</v>
      </c>
      <c r="I6884" t="s">
        <v>135</v>
      </c>
      <c r="J6884" t="s">
        <v>136</v>
      </c>
      <c r="K6884" t="s">
        <v>137</v>
      </c>
      <c r="L6884" t="s">
        <v>19452</v>
      </c>
      <c r="M6884" t="s">
        <v>19453</v>
      </c>
      <c r="N6884">
        <v>1.135277777</v>
      </c>
      <c r="O6884">
        <v>0</v>
      </c>
      <c r="P6884">
        <v>1</v>
      </c>
      <c r="Q6884">
        <v>0</v>
      </c>
      <c r="R6884">
        <v>0</v>
      </c>
      <c r="S6884">
        <v>0</v>
      </c>
      <c r="T6884">
        <v>0</v>
      </c>
      <c r="U6884">
        <v>0</v>
      </c>
      <c r="V6884">
        <v>0</v>
      </c>
      <c r="W6884">
        <v>0</v>
      </c>
      <c r="X6884">
        <v>0.63426103390507671</v>
      </c>
      <c r="Y6884">
        <v>0</v>
      </c>
      <c r="Z6884">
        <v>0</v>
      </c>
      <c r="AA6884">
        <v>0</v>
      </c>
      <c r="AB6884">
        <v>0</v>
      </c>
      <c r="AC6884">
        <v>0</v>
      </c>
      <c r="AD6884">
        <v>0</v>
      </c>
      <c r="AE6884">
        <v>0.63426103390507671</v>
      </c>
    </row>
    <row r="6885" spans="1:31" x14ac:dyDescent="0.25">
      <c r="A6885">
        <v>1886075</v>
      </c>
      <c r="B6885">
        <v>1</v>
      </c>
      <c r="C6885" t="s">
        <v>80</v>
      </c>
      <c r="D6885" t="s">
        <v>84</v>
      </c>
      <c r="E6885" t="s">
        <v>140</v>
      </c>
      <c r="F6885" t="s">
        <v>19454</v>
      </c>
      <c r="G6885" t="s">
        <v>200</v>
      </c>
      <c r="H6885" t="s">
        <v>143</v>
      </c>
      <c r="I6885" t="s">
        <v>135</v>
      </c>
      <c r="J6885" t="s">
        <v>136</v>
      </c>
      <c r="K6885" t="s">
        <v>137</v>
      </c>
      <c r="L6885" t="s">
        <v>19455</v>
      </c>
      <c r="M6885" t="s">
        <v>19456</v>
      </c>
      <c r="N6885">
        <v>3.7466666659999999</v>
      </c>
      <c r="O6885">
        <v>0</v>
      </c>
      <c r="P6885">
        <v>6</v>
      </c>
      <c r="Q6885">
        <v>0</v>
      </c>
      <c r="R6885">
        <v>0</v>
      </c>
      <c r="S6885">
        <v>0</v>
      </c>
      <c r="T6885">
        <v>0</v>
      </c>
      <c r="U6885">
        <v>0</v>
      </c>
      <c r="V6885">
        <v>0</v>
      </c>
      <c r="W6885">
        <v>0</v>
      </c>
      <c r="X6885">
        <v>11.769480245731927</v>
      </c>
      <c r="Y6885">
        <v>0</v>
      </c>
      <c r="Z6885">
        <v>0</v>
      </c>
      <c r="AA6885">
        <v>0</v>
      </c>
      <c r="AB6885">
        <v>0</v>
      </c>
      <c r="AC6885">
        <v>0</v>
      </c>
      <c r="AD6885">
        <v>0</v>
      </c>
      <c r="AE6885">
        <v>11.769480245731927</v>
      </c>
    </row>
    <row r="6886" spans="1:31" x14ac:dyDescent="0.25">
      <c r="A6886">
        <v>1885863</v>
      </c>
      <c r="B6886">
        <v>1</v>
      </c>
      <c r="C6886" t="s">
        <v>81</v>
      </c>
      <c r="D6886" t="s">
        <v>119</v>
      </c>
      <c r="E6886" t="s">
        <v>146</v>
      </c>
      <c r="F6886" t="s">
        <v>19457</v>
      </c>
      <c r="G6886" t="s">
        <v>148</v>
      </c>
      <c r="H6886" t="s">
        <v>143</v>
      </c>
      <c r="I6886" t="s">
        <v>135</v>
      </c>
      <c r="J6886" t="s">
        <v>136</v>
      </c>
      <c r="K6886" t="s">
        <v>137</v>
      </c>
      <c r="L6886" t="s">
        <v>19458</v>
      </c>
      <c r="M6886" t="s">
        <v>19459</v>
      </c>
      <c r="N6886">
        <v>1.3672222220000001</v>
      </c>
      <c r="O6886">
        <v>0</v>
      </c>
      <c r="P6886">
        <v>2</v>
      </c>
      <c r="Q6886">
        <v>0</v>
      </c>
      <c r="R6886">
        <v>1</v>
      </c>
      <c r="S6886">
        <v>0</v>
      </c>
      <c r="T6886">
        <v>0</v>
      </c>
      <c r="U6886">
        <v>0</v>
      </c>
      <c r="V6886">
        <v>0</v>
      </c>
      <c r="W6886">
        <v>0</v>
      </c>
      <c r="X6886">
        <v>0.57544304059321338</v>
      </c>
      <c r="Y6886">
        <v>0</v>
      </c>
      <c r="Z6886">
        <v>0.72373928269158894</v>
      </c>
      <c r="AA6886">
        <v>0</v>
      </c>
      <c r="AB6886">
        <v>0</v>
      </c>
      <c r="AC6886">
        <v>0</v>
      </c>
      <c r="AD6886">
        <v>0</v>
      </c>
      <c r="AE6886">
        <v>1.2991823232848023</v>
      </c>
    </row>
    <row r="6887" spans="1:31" x14ac:dyDescent="0.25">
      <c r="A6887">
        <v>1886430</v>
      </c>
      <c r="B6887">
        <v>1</v>
      </c>
      <c r="C6887" t="s">
        <v>80</v>
      </c>
      <c r="D6887" t="s">
        <v>105</v>
      </c>
      <c r="E6887" t="s">
        <v>140</v>
      </c>
      <c r="F6887" t="s">
        <v>19460</v>
      </c>
      <c r="G6887" t="s">
        <v>163</v>
      </c>
      <c r="H6887" t="s">
        <v>143</v>
      </c>
      <c r="I6887" t="s">
        <v>135</v>
      </c>
      <c r="J6887" t="s">
        <v>136</v>
      </c>
      <c r="K6887" t="s">
        <v>137</v>
      </c>
      <c r="L6887" t="s">
        <v>19461</v>
      </c>
      <c r="M6887" t="s">
        <v>19462</v>
      </c>
      <c r="N6887">
        <v>1.7016666659999999</v>
      </c>
      <c r="O6887">
        <v>0</v>
      </c>
      <c r="P6887">
        <v>1</v>
      </c>
      <c r="Q6887">
        <v>0</v>
      </c>
      <c r="R6887">
        <v>0</v>
      </c>
      <c r="S6887">
        <v>0</v>
      </c>
      <c r="T6887">
        <v>0</v>
      </c>
      <c r="U6887">
        <v>0</v>
      </c>
      <c r="V6887">
        <v>0</v>
      </c>
      <c r="W6887">
        <v>0</v>
      </c>
      <c r="X6887">
        <v>0.58185045230858323</v>
      </c>
      <c r="Y6887">
        <v>0</v>
      </c>
      <c r="Z6887">
        <v>0</v>
      </c>
      <c r="AA6887">
        <v>0</v>
      </c>
      <c r="AB6887">
        <v>0</v>
      </c>
      <c r="AC6887">
        <v>0</v>
      </c>
      <c r="AD6887">
        <v>0</v>
      </c>
      <c r="AE6887">
        <v>0.58185045230858323</v>
      </c>
    </row>
    <row r="6888" spans="1:31" x14ac:dyDescent="0.25">
      <c r="A6888">
        <v>1886098</v>
      </c>
      <c r="B6888">
        <v>1</v>
      </c>
      <c r="C6888" t="s">
        <v>81</v>
      </c>
      <c r="D6888" t="s">
        <v>127</v>
      </c>
      <c r="E6888" t="s">
        <v>146</v>
      </c>
      <c r="F6888" t="s">
        <v>19463</v>
      </c>
      <c r="G6888" t="s">
        <v>148</v>
      </c>
      <c r="H6888" t="s">
        <v>143</v>
      </c>
      <c r="I6888" t="s">
        <v>135</v>
      </c>
      <c r="J6888" t="s">
        <v>136</v>
      </c>
      <c r="K6888" t="s">
        <v>137</v>
      </c>
      <c r="L6888" t="s">
        <v>19464</v>
      </c>
      <c r="M6888" t="s">
        <v>19465</v>
      </c>
      <c r="N6888">
        <v>1.0305555550000001</v>
      </c>
      <c r="O6888">
        <v>0</v>
      </c>
      <c r="P6888">
        <v>175</v>
      </c>
      <c r="Q6888">
        <v>0</v>
      </c>
      <c r="R6888">
        <v>1</v>
      </c>
      <c r="S6888">
        <v>0</v>
      </c>
      <c r="T6888">
        <v>17</v>
      </c>
      <c r="U6888">
        <v>0</v>
      </c>
      <c r="V6888">
        <v>0</v>
      </c>
      <c r="W6888">
        <v>0</v>
      </c>
      <c r="X6888">
        <v>55.563708103867214</v>
      </c>
      <c r="Y6888">
        <v>0</v>
      </c>
      <c r="Z6888">
        <v>2.1461423962079769</v>
      </c>
      <c r="AA6888">
        <v>0</v>
      </c>
      <c r="AB6888">
        <v>22.311072760163505</v>
      </c>
      <c r="AC6888">
        <v>0</v>
      </c>
      <c r="AD6888">
        <v>0</v>
      </c>
      <c r="AE6888">
        <v>80.020923260238703</v>
      </c>
    </row>
    <row r="6889" spans="1:31" x14ac:dyDescent="0.25">
      <c r="A6889">
        <v>1885912</v>
      </c>
      <c r="B6889">
        <v>1</v>
      </c>
      <c r="C6889" t="s">
        <v>81</v>
      </c>
      <c r="D6889" t="s">
        <v>121</v>
      </c>
      <c r="E6889" t="s">
        <v>158</v>
      </c>
      <c r="F6889" t="s">
        <v>4580</v>
      </c>
      <c r="G6889" t="s">
        <v>133</v>
      </c>
      <c r="H6889" t="s">
        <v>134</v>
      </c>
      <c r="I6889" t="s">
        <v>152</v>
      </c>
      <c r="J6889" t="s">
        <v>136</v>
      </c>
      <c r="K6889" t="s">
        <v>137</v>
      </c>
      <c r="L6889" t="s">
        <v>19466</v>
      </c>
      <c r="M6889" t="s">
        <v>19467</v>
      </c>
      <c r="N6889">
        <v>8.3333330000000001E-3</v>
      </c>
      <c r="O6889">
        <v>0</v>
      </c>
      <c r="P6889">
        <v>1034</v>
      </c>
      <c r="Q6889">
        <v>0</v>
      </c>
      <c r="R6889">
        <v>24</v>
      </c>
      <c r="S6889">
        <v>2</v>
      </c>
      <c r="T6889">
        <v>44</v>
      </c>
      <c r="U6889">
        <v>0</v>
      </c>
      <c r="V6889">
        <v>0</v>
      </c>
      <c r="W6889">
        <v>0</v>
      </c>
      <c r="X6889">
        <v>0.7274090924934915</v>
      </c>
      <c r="Y6889">
        <v>0</v>
      </c>
      <c r="Z6889">
        <v>2.9490040732016665E-2</v>
      </c>
      <c r="AA6889">
        <v>4.3849680217466672E-2</v>
      </c>
      <c r="AB6889">
        <v>7.404483833849998E-2</v>
      </c>
      <c r="AC6889">
        <v>0</v>
      </c>
      <c r="AD6889">
        <v>0</v>
      </c>
      <c r="AE6889">
        <v>0.87479365178147483</v>
      </c>
    </row>
    <row r="6890" spans="1:31" x14ac:dyDescent="0.25">
      <c r="A6890">
        <v>1885926</v>
      </c>
      <c r="B6890">
        <v>1</v>
      </c>
      <c r="C6890" t="s">
        <v>81</v>
      </c>
      <c r="D6890" t="s">
        <v>126</v>
      </c>
      <c r="E6890" t="s">
        <v>131</v>
      </c>
      <c r="F6890" t="s">
        <v>7244</v>
      </c>
      <c r="G6890" t="s">
        <v>133</v>
      </c>
      <c r="H6890" t="s">
        <v>134</v>
      </c>
      <c r="I6890" t="s">
        <v>135</v>
      </c>
      <c r="J6890" t="s">
        <v>136</v>
      </c>
      <c r="K6890" t="s">
        <v>137</v>
      </c>
      <c r="L6890" t="s">
        <v>19468</v>
      </c>
      <c r="M6890" t="s">
        <v>19469</v>
      </c>
      <c r="N6890">
        <v>1.620833333</v>
      </c>
      <c r="O6890">
        <v>0</v>
      </c>
      <c r="P6890">
        <v>757</v>
      </c>
      <c r="Q6890">
        <v>36</v>
      </c>
      <c r="R6890">
        <v>104</v>
      </c>
      <c r="S6890">
        <v>9</v>
      </c>
      <c r="T6890">
        <v>45</v>
      </c>
      <c r="U6890">
        <v>0</v>
      </c>
      <c r="V6890">
        <v>0</v>
      </c>
      <c r="W6890">
        <v>0</v>
      </c>
      <c r="X6890">
        <v>124.46547049885642</v>
      </c>
      <c r="Y6890">
        <v>489.24783666871269</v>
      </c>
      <c r="Z6890">
        <v>99.654644122075382</v>
      </c>
      <c r="AA6890">
        <v>54.96098095718564</v>
      </c>
      <c r="AB6890">
        <v>30.140370427170833</v>
      </c>
      <c r="AC6890">
        <v>0</v>
      </c>
      <c r="AD6890">
        <v>0</v>
      </c>
      <c r="AE6890">
        <v>798.46930267400103</v>
      </c>
    </row>
    <row r="6891" spans="1:31" x14ac:dyDescent="0.25">
      <c r="A6891">
        <v>1886410</v>
      </c>
      <c r="B6891">
        <v>1</v>
      </c>
      <c r="C6891" t="s">
        <v>80</v>
      </c>
      <c r="D6891" t="s">
        <v>84</v>
      </c>
      <c r="E6891" t="s">
        <v>146</v>
      </c>
      <c r="F6891" t="s">
        <v>17995</v>
      </c>
      <c r="G6891" t="s">
        <v>148</v>
      </c>
      <c r="H6891" t="s">
        <v>143</v>
      </c>
      <c r="I6891" t="s">
        <v>135</v>
      </c>
      <c r="J6891" t="s">
        <v>136</v>
      </c>
      <c r="K6891" t="s">
        <v>137</v>
      </c>
      <c r="L6891" t="s">
        <v>19470</v>
      </c>
      <c r="M6891" t="s">
        <v>19471</v>
      </c>
      <c r="N6891">
        <v>6.9852777770000003</v>
      </c>
      <c r="O6891">
        <v>0</v>
      </c>
      <c r="P6891">
        <v>92</v>
      </c>
      <c r="Q6891">
        <v>0</v>
      </c>
      <c r="R6891">
        <v>0</v>
      </c>
      <c r="S6891">
        <v>0</v>
      </c>
      <c r="T6891">
        <v>21</v>
      </c>
      <c r="U6891">
        <v>0</v>
      </c>
      <c r="V6891">
        <v>0</v>
      </c>
      <c r="W6891">
        <v>0</v>
      </c>
      <c r="X6891">
        <v>223.51929957196171</v>
      </c>
      <c r="Y6891">
        <v>0</v>
      </c>
      <c r="Z6891">
        <v>0</v>
      </c>
      <c r="AA6891">
        <v>0</v>
      </c>
      <c r="AB6891">
        <v>177.92292511118603</v>
      </c>
      <c r="AC6891">
        <v>0</v>
      </c>
      <c r="AD6891">
        <v>0</v>
      </c>
      <c r="AE6891">
        <v>401.44222468314774</v>
      </c>
    </row>
    <row r="6892" spans="1:31" x14ac:dyDescent="0.25">
      <c r="A6892">
        <v>1886118</v>
      </c>
      <c r="B6892">
        <v>1</v>
      </c>
      <c r="C6892" t="s">
        <v>80</v>
      </c>
      <c r="D6892" t="s">
        <v>107</v>
      </c>
      <c r="E6892" t="s">
        <v>140</v>
      </c>
      <c r="F6892" t="s">
        <v>19472</v>
      </c>
      <c r="G6892" t="s">
        <v>207</v>
      </c>
      <c r="H6892" t="s">
        <v>143</v>
      </c>
      <c r="I6892" t="s">
        <v>135</v>
      </c>
      <c r="J6892" t="s">
        <v>136</v>
      </c>
      <c r="K6892" t="s">
        <v>137</v>
      </c>
      <c r="L6892" t="s">
        <v>19473</v>
      </c>
      <c r="M6892" t="s">
        <v>19474</v>
      </c>
      <c r="N6892">
        <v>6.5786111109999998</v>
      </c>
      <c r="O6892">
        <v>0</v>
      </c>
      <c r="P6892">
        <v>8</v>
      </c>
      <c r="Q6892">
        <v>0</v>
      </c>
      <c r="R6892">
        <v>0</v>
      </c>
      <c r="S6892">
        <v>0</v>
      </c>
      <c r="T6892">
        <v>0</v>
      </c>
      <c r="U6892">
        <v>0</v>
      </c>
      <c r="V6892">
        <v>0</v>
      </c>
      <c r="W6892">
        <v>0</v>
      </c>
      <c r="X6892">
        <v>5.1348741327371368</v>
      </c>
      <c r="Y6892">
        <v>0</v>
      </c>
      <c r="Z6892">
        <v>0</v>
      </c>
      <c r="AA6892">
        <v>0</v>
      </c>
      <c r="AB6892">
        <v>0</v>
      </c>
      <c r="AC6892">
        <v>0</v>
      </c>
      <c r="AD6892">
        <v>0</v>
      </c>
      <c r="AE6892">
        <v>5.1348741327371368</v>
      </c>
    </row>
    <row r="6893" spans="1:31" x14ac:dyDescent="0.25">
      <c r="A6893">
        <v>1885969</v>
      </c>
      <c r="B6893">
        <v>1</v>
      </c>
      <c r="C6893" t="s">
        <v>81</v>
      </c>
      <c r="D6893" t="s">
        <v>117</v>
      </c>
      <c r="E6893" t="s">
        <v>131</v>
      </c>
      <c r="F6893" t="s">
        <v>14775</v>
      </c>
      <c r="G6893" t="s">
        <v>133</v>
      </c>
      <c r="H6893" t="s">
        <v>134</v>
      </c>
      <c r="I6893" t="s">
        <v>152</v>
      </c>
      <c r="J6893" t="s">
        <v>136</v>
      </c>
      <c r="K6893" t="s">
        <v>137</v>
      </c>
      <c r="L6893" t="s">
        <v>19475</v>
      </c>
      <c r="M6893" t="s">
        <v>19476</v>
      </c>
      <c r="N6893">
        <v>5.5555550000000002E-3</v>
      </c>
      <c r="O6893">
        <v>1</v>
      </c>
      <c r="P6893">
        <v>284</v>
      </c>
      <c r="Q6893">
        <v>48</v>
      </c>
      <c r="R6893">
        <v>57</v>
      </c>
      <c r="S6893">
        <v>3</v>
      </c>
      <c r="T6893">
        <v>14</v>
      </c>
      <c r="U6893">
        <v>0</v>
      </c>
      <c r="V6893">
        <v>0</v>
      </c>
      <c r="W6893">
        <v>7.0504450875000008E-4</v>
      </c>
      <c r="X6893">
        <v>0.43200188973429987</v>
      </c>
      <c r="Y6893">
        <v>1.5061726375045001</v>
      </c>
      <c r="Z6893">
        <v>0.38349605128312236</v>
      </c>
      <c r="AA6893">
        <v>7.6273152976222225E-2</v>
      </c>
      <c r="AB6893">
        <v>5.1483223669288897E-2</v>
      </c>
      <c r="AC6893">
        <v>0</v>
      </c>
      <c r="AD6893">
        <v>0</v>
      </c>
      <c r="AE6893">
        <v>2.4501319996761839</v>
      </c>
    </row>
    <row r="6894" spans="1:31" x14ac:dyDescent="0.25">
      <c r="A6894">
        <v>1886064</v>
      </c>
      <c r="B6894">
        <v>1</v>
      </c>
      <c r="C6894" t="s">
        <v>81</v>
      </c>
      <c r="D6894" t="s">
        <v>112</v>
      </c>
      <c r="E6894" t="s">
        <v>158</v>
      </c>
      <c r="F6894" t="s">
        <v>8186</v>
      </c>
      <c r="G6894" t="s">
        <v>133</v>
      </c>
      <c r="H6894" t="s">
        <v>134</v>
      </c>
      <c r="I6894" t="s">
        <v>152</v>
      </c>
      <c r="J6894" t="s">
        <v>136</v>
      </c>
      <c r="K6894" t="s">
        <v>137</v>
      </c>
      <c r="L6894" t="s">
        <v>19477</v>
      </c>
      <c r="M6894" t="s">
        <v>19478</v>
      </c>
      <c r="N6894">
        <v>8.3333330000000001E-3</v>
      </c>
      <c r="O6894">
        <v>0</v>
      </c>
      <c r="P6894">
        <v>664</v>
      </c>
      <c r="Q6894">
        <v>104</v>
      </c>
      <c r="R6894">
        <v>44</v>
      </c>
      <c r="S6894">
        <v>10</v>
      </c>
      <c r="T6894">
        <v>81</v>
      </c>
      <c r="U6894">
        <v>5</v>
      </c>
      <c r="V6894">
        <v>0</v>
      </c>
      <c r="W6894">
        <v>0</v>
      </c>
      <c r="X6894">
        <v>0.97552839394079949</v>
      </c>
      <c r="Y6894">
        <v>5.7446637198744677</v>
      </c>
      <c r="Z6894">
        <v>1.294327543756542</v>
      </c>
      <c r="AA6894">
        <v>0.1129429968831</v>
      </c>
      <c r="AB6894">
        <v>0.25246460774972501</v>
      </c>
      <c r="AC6894">
        <v>0.98696334072000014</v>
      </c>
      <c r="AD6894">
        <v>0</v>
      </c>
      <c r="AE6894">
        <v>9.3668906029246362</v>
      </c>
    </row>
    <row r="6895" spans="1:31" x14ac:dyDescent="0.25">
      <c r="A6895">
        <v>1886250</v>
      </c>
      <c r="B6895">
        <v>1</v>
      </c>
      <c r="C6895" t="s">
        <v>81</v>
      </c>
      <c r="D6895" t="s">
        <v>118</v>
      </c>
      <c r="E6895" t="s">
        <v>158</v>
      </c>
      <c r="F6895" t="s">
        <v>14411</v>
      </c>
      <c r="G6895" t="s">
        <v>133</v>
      </c>
      <c r="H6895" t="s">
        <v>134</v>
      </c>
      <c r="I6895" t="s">
        <v>135</v>
      </c>
      <c r="J6895" t="s">
        <v>136</v>
      </c>
      <c r="K6895" t="s">
        <v>137</v>
      </c>
      <c r="L6895" t="s">
        <v>19479</v>
      </c>
      <c r="M6895" t="s">
        <v>19480</v>
      </c>
      <c r="N6895">
        <v>0.235555555</v>
      </c>
      <c r="O6895">
        <v>0</v>
      </c>
      <c r="P6895">
        <v>86</v>
      </c>
      <c r="Q6895">
        <v>0</v>
      </c>
      <c r="R6895">
        <v>0</v>
      </c>
      <c r="S6895">
        <v>0</v>
      </c>
      <c r="T6895">
        <v>5</v>
      </c>
      <c r="U6895">
        <v>0</v>
      </c>
      <c r="V6895">
        <v>0</v>
      </c>
      <c r="W6895">
        <v>0</v>
      </c>
      <c r="X6895">
        <v>6.7541279951681981</v>
      </c>
      <c r="Y6895">
        <v>0</v>
      </c>
      <c r="Z6895">
        <v>0</v>
      </c>
      <c r="AA6895">
        <v>0</v>
      </c>
      <c r="AB6895">
        <v>1.1370871310575823</v>
      </c>
      <c r="AC6895">
        <v>0</v>
      </c>
      <c r="AD6895">
        <v>0</v>
      </c>
      <c r="AE6895">
        <v>7.8912151262257808</v>
      </c>
    </row>
    <row r="6896" spans="1:31" x14ac:dyDescent="0.25">
      <c r="A6896">
        <v>1886273</v>
      </c>
      <c r="B6896">
        <v>1</v>
      </c>
      <c r="C6896" t="s">
        <v>81</v>
      </c>
      <c r="D6896" t="s">
        <v>118</v>
      </c>
      <c r="E6896" t="s">
        <v>146</v>
      </c>
      <c r="F6896" t="s">
        <v>19481</v>
      </c>
      <c r="G6896" t="s">
        <v>148</v>
      </c>
      <c r="H6896" t="s">
        <v>143</v>
      </c>
      <c r="I6896" t="s">
        <v>135</v>
      </c>
      <c r="J6896" t="s">
        <v>136</v>
      </c>
      <c r="K6896" t="s">
        <v>137</v>
      </c>
      <c r="L6896" t="s">
        <v>19482</v>
      </c>
      <c r="M6896" t="s">
        <v>19483</v>
      </c>
      <c r="N6896">
        <v>1.574166666</v>
      </c>
      <c r="O6896">
        <v>0</v>
      </c>
      <c r="P6896">
        <v>22</v>
      </c>
      <c r="Q6896">
        <v>0</v>
      </c>
      <c r="R6896">
        <v>2</v>
      </c>
      <c r="S6896">
        <v>0</v>
      </c>
      <c r="T6896">
        <v>4</v>
      </c>
      <c r="U6896">
        <v>0</v>
      </c>
      <c r="V6896">
        <v>0</v>
      </c>
      <c r="W6896">
        <v>0</v>
      </c>
      <c r="X6896">
        <v>9.0769439937556982</v>
      </c>
      <c r="Y6896">
        <v>0</v>
      </c>
      <c r="Z6896">
        <v>11.40472616388238</v>
      </c>
      <c r="AA6896">
        <v>0</v>
      </c>
      <c r="AB6896">
        <v>2.1658953678499557</v>
      </c>
      <c r="AC6896">
        <v>0</v>
      </c>
      <c r="AD6896">
        <v>0</v>
      </c>
      <c r="AE6896">
        <v>22.647565525488034</v>
      </c>
    </row>
    <row r="6897" spans="1:31" x14ac:dyDescent="0.25">
      <c r="A6897">
        <v>1886373</v>
      </c>
      <c r="B6897">
        <v>1</v>
      </c>
      <c r="C6897" t="s">
        <v>80</v>
      </c>
      <c r="D6897" t="s">
        <v>106</v>
      </c>
      <c r="E6897" t="s">
        <v>146</v>
      </c>
      <c r="F6897" t="s">
        <v>19484</v>
      </c>
      <c r="G6897" t="s">
        <v>148</v>
      </c>
      <c r="H6897" t="s">
        <v>143</v>
      </c>
      <c r="I6897" t="s">
        <v>135</v>
      </c>
      <c r="J6897" t="s">
        <v>136</v>
      </c>
      <c r="K6897" t="s">
        <v>137</v>
      </c>
      <c r="L6897" t="s">
        <v>19485</v>
      </c>
      <c r="M6897" t="s">
        <v>19486</v>
      </c>
      <c r="N6897">
        <v>1.095555555</v>
      </c>
      <c r="O6897">
        <v>0</v>
      </c>
      <c r="P6897">
        <v>0</v>
      </c>
      <c r="Q6897">
        <v>0</v>
      </c>
      <c r="R6897">
        <v>1</v>
      </c>
      <c r="S6897">
        <v>0</v>
      </c>
      <c r="T6897">
        <v>1</v>
      </c>
      <c r="U6897">
        <v>0</v>
      </c>
      <c r="V6897">
        <v>0</v>
      </c>
      <c r="W6897">
        <v>0</v>
      </c>
      <c r="X6897">
        <v>0</v>
      </c>
      <c r="Y6897">
        <v>0</v>
      </c>
      <c r="Z6897">
        <v>11.47485707885199</v>
      </c>
      <c r="AA6897">
        <v>0</v>
      </c>
      <c r="AB6897">
        <v>4.7608883617592603</v>
      </c>
      <c r="AC6897">
        <v>0</v>
      </c>
      <c r="AD6897">
        <v>0</v>
      </c>
      <c r="AE6897">
        <v>16.23574544061125</v>
      </c>
    </row>
    <row r="6898" spans="1:31" x14ac:dyDescent="0.25">
      <c r="A6898">
        <v>1886227</v>
      </c>
      <c r="B6898">
        <v>1</v>
      </c>
      <c r="C6898" t="s">
        <v>81</v>
      </c>
      <c r="D6898" t="s">
        <v>112</v>
      </c>
      <c r="E6898" t="s">
        <v>210</v>
      </c>
      <c r="F6898" t="s">
        <v>19487</v>
      </c>
      <c r="G6898" t="s">
        <v>133</v>
      </c>
      <c r="H6898" t="s">
        <v>134</v>
      </c>
      <c r="I6898" t="s">
        <v>135</v>
      </c>
      <c r="J6898" t="s">
        <v>136</v>
      </c>
      <c r="K6898" t="s">
        <v>137</v>
      </c>
      <c r="L6898" t="s">
        <v>19488</v>
      </c>
      <c r="M6898" t="s">
        <v>19489</v>
      </c>
      <c r="N6898">
        <v>0.26055555499999999</v>
      </c>
      <c r="O6898">
        <v>0</v>
      </c>
      <c r="P6898">
        <v>14344</v>
      </c>
      <c r="Q6898">
        <v>20</v>
      </c>
      <c r="R6898">
        <v>432</v>
      </c>
      <c r="S6898">
        <v>10</v>
      </c>
      <c r="T6898">
        <v>1241</v>
      </c>
      <c r="U6898">
        <v>3</v>
      </c>
      <c r="V6898">
        <v>6</v>
      </c>
      <c r="W6898">
        <v>0</v>
      </c>
      <c r="X6898">
        <v>891.70864049351871</v>
      </c>
      <c r="Y6898">
        <v>5.2657257035057263</v>
      </c>
      <c r="Z6898">
        <v>39.915023588596185</v>
      </c>
      <c r="AA6898">
        <v>44.860269485809631</v>
      </c>
      <c r="AB6898">
        <v>209.30980899958493</v>
      </c>
      <c r="AC6898">
        <v>5.1307968098986079</v>
      </c>
      <c r="AD6898">
        <v>5.7856491570232951</v>
      </c>
      <c r="AE6898">
        <v>1201.9759142379371</v>
      </c>
    </row>
    <row r="6899" spans="1:31" x14ac:dyDescent="0.25">
      <c r="A6899">
        <v>1886081</v>
      </c>
      <c r="B6899">
        <v>1</v>
      </c>
      <c r="C6899" t="s">
        <v>81</v>
      </c>
      <c r="D6899" t="s">
        <v>123</v>
      </c>
      <c r="E6899" t="s">
        <v>140</v>
      </c>
      <c r="F6899" t="s">
        <v>19490</v>
      </c>
      <c r="G6899" t="s">
        <v>207</v>
      </c>
      <c r="H6899" t="s">
        <v>143</v>
      </c>
      <c r="I6899" t="s">
        <v>135</v>
      </c>
      <c r="J6899" t="s">
        <v>136</v>
      </c>
      <c r="K6899" t="s">
        <v>137</v>
      </c>
      <c r="L6899" t="s">
        <v>19491</v>
      </c>
      <c r="M6899" t="s">
        <v>19492</v>
      </c>
      <c r="N6899">
        <v>0.90111111099999996</v>
      </c>
      <c r="O6899">
        <v>0</v>
      </c>
      <c r="P6899">
        <v>1</v>
      </c>
      <c r="Q6899">
        <v>0</v>
      </c>
      <c r="R6899">
        <v>0</v>
      </c>
      <c r="S6899">
        <v>0</v>
      </c>
      <c r="T6899">
        <v>0</v>
      </c>
      <c r="U6899">
        <v>0</v>
      </c>
      <c r="V6899">
        <v>0</v>
      </c>
      <c r="W6899">
        <v>0</v>
      </c>
      <c r="X6899">
        <v>0.38957225689088004</v>
      </c>
      <c r="Y6899">
        <v>0</v>
      </c>
      <c r="Z6899">
        <v>0</v>
      </c>
      <c r="AA6899">
        <v>0</v>
      </c>
      <c r="AB6899">
        <v>0</v>
      </c>
      <c r="AC6899">
        <v>0</v>
      </c>
      <c r="AD6899">
        <v>0</v>
      </c>
      <c r="AE6899">
        <v>0.38957225689088004</v>
      </c>
    </row>
    <row r="6900" spans="1:31" x14ac:dyDescent="0.25">
      <c r="A6900">
        <v>1886290</v>
      </c>
      <c r="B6900">
        <v>1</v>
      </c>
      <c r="C6900" t="s">
        <v>81</v>
      </c>
      <c r="D6900" t="s">
        <v>122</v>
      </c>
      <c r="E6900" t="s">
        <v>210</v>
      </c>
      <c r="F6900" t="s">
        <v>955</v>
      </c>
      <c r="G6900" t="s">
        <v>133</v>
      </c>
      <c r="H6900" t="s">
        <v>134</v>
      </c>
      <c r="I6900" t="s">
        <v>135</v>
      </c>
      <c r="J6900" t="s">
        <v>136</v>
      </c>
      <c r="K6900" t="s">
        <v>137</v>
      </c>
      <c r="L6900" t="s">
        <v>19493</v>
      </c>
      <c r="M6900" t="s">
        <v>19494</v>
      </c>
      <c r="N6900">
        <v>6.6944444000000006E-2</v>
      </c>
      <c r="O6900">
        <v>1</v>
      </c>
      <c r="P6900">
        <v>339</v>
      </c>
      <c r="Q6900">
        <v>39</v>
      </c>
      <c r="R6900">
        <v>12</v>
      </c>
      <c r="S6900">
        <v>7</v>
      </c>
      <c r="T6900">
        <v>41</v>
      </c>
      <c r="U6900">
        <v>1</v>
      </c>
      <c r="V6900">
        <v>0</v>
      </c>
      <c r="W6900">
        <v>1.7480128433250003E-2</v>
      </c>
      <c r="X6900">
        <v>4.0223725804062873</v>
      </c>
      <c r="Y6900">
        <v>6.0494684028441066</v>
      </c>
      <c r="Z6900">
        <v>0.32478523472241166</v>
      </c>
      <c r="AA6900">
        <v>5.0450465500616897</v>
      </c>
      <c r="AB6900">
        <v>2.2792904817666035</v>
      </c>
      <c r="AC6900">
        <v>3.6263835073503337E-2</v>
      </c>
      <c r="AD6900">
        <v>0</v>
      </c>
      <c r="AE6900">
        <v>17.774707213307853</v>
      </c>
    </row>
    <row r="6901" spans="1:31" x14ac:dyDescent="0.25">
      <c r="A6901">
        <v>1886287</v>
      </c>
      <c r="B6901">
        <v>1</v>
      </c>
      <c r="C6901" t="s">
        <v>80</v>
      </c>
      <c r="D6901" t="s">
        <v>106</v>
      </c>
      <c r="E6901" t="s">
        <v>169</v>
      </c>
      <c r="F6901" t="s">
        <v>19495</v>
      </c>
      <c r="G6901" t="s">
        <v>142</v>
      </c>
      <c r="H6901" t="s">
        <v>143</v>
      </c>
      <c r="I6901" t="s">
        <v>135</v>
      </c>
      <c r="J6901" t="s">
        <v>136</v>
      </c>
      <c r="K6901" t="s">
        <v>137</v>
      </c>
      <c r="L6901" t="s">
        <v>19496</v>
      </c>
      <c r="M6901" t="s">
        <v>19497</v>
      </c>
      <c r="N6901">
        <v>0.35111111099999998</v>
      </c>
      <c r="O6901">
        <v>0</v>
      </c>
      <c r="P6901">
        <v>42</v>
      </c>
      <c r="Q6901">
        <v>0</v>
      </c>
      <c r="R6901">
        <v>0</v>
      </c>
      <c r="S6901">
        <v>0</v>
      </c>
      <c r="T6901">
        <v>4</v>
      </c>
      <c r="U6901">
        <v>0</v>
      </c>
      <c r="V6901">
        <v>0</v>
      </c>
      <c r="W6901">
        <v>0</v>
      </c>
      <c r="X6901">
        <v>3.0723373887880787</v>
      </c>
      <c r="Y6901">
        <v>0</v>
      </c>
      <c r="Z6901">
        <v>0</v>
      </c>
      <c r="AA6901">
        <v>0</v>
      </c>
      <c r="AB6901">
        <v>2.9042664277165069</v>
      </c>
      <c r="AC6901">
        <v>0</v>
      </c>
      <c r="AD6901">
        <v>0</v>
      </c>
      <c r="AE6901">
        <v>5.9766038165045856</v>
      </c>
    </row>
    <row r="6902" spans="1:31" x14ac:dyDescent="0.25">
      <c r="A6902">
        <v>1886121</v>
      </c>
      <c r="B6902">
        <v>1</v>
      </c>
      <c r="C6902" t="s">
        <v>81</v>
      </c>
      <c r="D6902" t="s">
        <v>127</v>
      </c>
      <c r="E6902" t="s">
        <v>146</v>
      </c>
      <c r="F6902" t="s">
        <v>19498</v>
      </c>
      <c r="G6902" t="s">
        <v>541</v>
      </c>
      <c r="H6902" t="s">
        <v>143</v>
      </c>
      <c r="I6902" t="s">
        <v>135</v>
      </c>
      <c r="J6902" t="s">
        <v>136</v>
      </c>
      <c r="K6902" t="s">
        <v>137</v>
      </c>
      <c r="L6902" t="s">
        <v>19499</v>
      </c>
      <c r="M6902" t="s">
        <v>19500</v>
      </c>
      <c r="N6902">
        <v>0.72</v>
      </c>
      <c r="O6902">
        <v>0</v>
      </c>
      <c r="P6902">
        <v>5</v>
      </c>
      <c r="Q6902">
        <v>0</v>
      </c>
      <c r="R6902">
        <v>4</v>
      </c>
      <c r="S6902">
        <v>0</v>
      </c>
      <c r="T6902">
        <v>0</v>
      </c>
      <c r="U6902">
        <v>0</v>
      </c>
      <c r="V6902">
        <v>0</v>
      </c>
      <c r="W6902">
        <v>0</v>
      </c>
      <c r="X6902">
        <v>0.60728654965535989</v>
      </c>
      <c r="Y6902">
        <v>0</v>
      </c>
      <c r="Z6902">
        <v>0.91066025017439989</v>
      </c>
      <c r="AA6902">
        <v>0</v>
      </c>
      <c r="AB6902">
        <v>0</v>
      </c>
      <c r="AC6902">
        <v>0</v>
      </c>
      <c r="AD6902">
        <v>0</v>
      </c>
      <c r="AE6902">
        <v>1.5179467998297598</v>
      </c>
    </row>
    <row r="6903" spans="1:31" x14ac:dyDescent="0.25">
      <c r="A6903">
        <v>1885935</v>
      </c>
      <c r="B6903">
        <v>1</v>
      </c>
      <c r="C6903" t="s">
        <v>81</v>
      </c>
      <c r="D6903" t="s">
        <v>120</v>
      </c>
      <c r="E6903" t="s">
        <v>222</v>
      </c>
      <c r="F6903" t="s">
        <v>19501</v>
      </c>
      <c r="G6903" t="s">
        <v>663</v>
      </c>
      <c r="H6903" t="s">
        <v>143</v>
      </c>
      <c r="I6903" t="s">
        <v>135</v>
      </c>
      <c r="J6903" t="s">
        <v>136</v>
      </c>
      <c r="K6903" t="s">
        <v>137</v>
      </c>
      <c r="L6903" t="s">
        <v>19502</v>
      </c>
      <c r="M6903" t="s">
        <v>19503</v>
      </c>
      <c r="N6903">
        <v>1.07</v>
      </c>
      <c r="O6903">
        <v>0</v>
      </c>
      <c r="P6903">
        <v>29</v>
      </c>
      <c r="Q6903">
        <v>0</v>
      </c>
      <c r="R6903">
        <v>0</v>
      </c>
      <c r="S6903">
        <v>0</v>
      </c>
      <c r="T6903">
        <v>6</v>
      </c>
      <c r="U6903">
        <v>0</v>
      </c>
      <c r="V6903">
        <v>0</v>
      </c>
      <c r="W6903">
        <v>0</v>
      </c>
      <c r="X6903">
        <v>7.73455906743966</v>
      </c>
      <c r="Y6903">
        <v>0</v>
      </c>
      <c r="Z6903">
        <v>0</v>
      </c>
      <c r="AA6903">
        <v>0</v>
      </c>
      <c r="AB6903">
        <v>5.0883238075501733</v>
      </c>
      <c r="AC6903">
        <v>0</v>
      </c>
      <c r="AD6903">
        <v>0</v>
      </c>
      <c r="AE6903">
        <v>12.822882874989833</v>
      </c>
    </row>
    <row r="6904" spans="1:31" x14ac:dyDescent="0.25">
      <c r="A6904">
        <v>1885958</v>
      </c>
      <c r="B6904">
        <v>1</v>
      </c>
      <c r="C6904" t="s">
        <v>80</v>
      </c>
      <c r="D6904" t="s">
        <v>93</v>
      </c>
      <c r="E6904" t="s">
        <v>229</v>
      </c>
      <c r="F6904" t="s">
        <v>19504</v>
      </c>
      <c r="G6904" t="s">
        <v>5788</v>
      </c>
      <c r="H6904" t="s">
        <v>134</v>
      </c>
      <c r="I6904" t="s">
        <v>135</v>
      </c>
      <c r="J6904" t="s">
        <v>136</v>
      </c>
      <c r="K6904" t="s">
        <v>137</v>
      </c>
      <c r="L6904" t="s">
        <v>19505</v>
      </c>
      <c r="M6904" t="s">
        <v>19506</v>
      </c>
      <c r="N6904">
        <v>0.89777777700000005</v>
      </c>
      <c r="O6904">
        <v>5</v>
      </c>
      <c r="P6904">
        <v>3536</v>
      </c>
      <c r="Q6904">
        <v>142</v>
      </c>
      <c r="R6904">
        <v>714</v>
      </c>
      <c r="S6904">
        <v>34</v>
      </c>
      <c r="T6904">
        <v>850</v>
      </c>
      <c r="U6904">
        <v>6</v>
      </c>
      <c r="V6904">
        <v>2</v>
      </c>
      <c r="W6904">
        <v>28.991777361690112</v>
      </c>
      <c r="X6904">
        <v>823.77754801301023</v>
      </c>
      <c r="Y6904">
        <v>1801.9351942173917</v>
      </c>
      <c r="Z6904">
        <v>2309.5876109199485</v>
      </c>
      <c r="AA6904">
        <v>370.73434393325454</v>
      </c>
      <c r="AB6904">
        <v>1287.6355817089532</v>
      </c>
      <c r="AC6904">
        <v>296.06894560706013</v>
      </c>
      <c r="AD6904">
        <v>7.7897177684385959</v>
      </c>
      <c r="AE6904">
        <v>6926.5207195297471</v>
      </c>
    </row>
    <row r="6905" spans="1:31" x14ac:dyDescent="0.25">
      <c r="A6905">
        <v>1885915</v>
      </c>
      <c r="B6905">
        <v>1</v>
      </c>
      <c r="C6905" t="s">
        <v>80</v>
      </c>
      <c r="D6905" t="s">
        <v>108</v>
      </c>
      <c r="E6905" t="s">
        <v>169</v>
      </c>
      <c r="F6905" t="s">
        <v>19507</v>
      </c>
      <c r="G6905" t="s">
        <v>564</v>
      </c>
      <c r="H6905" t="s">
        <v>143</v>
      </c>
      <c r="I6905" t="s">
        <v>135</v>
      </c>
      <c r="J6905" t="s">
        <v>136</v>
      </c>
      <c r="K6905" t="s">
        <v>137</v>
      </c>
      <c r="L6905" t="s">
        <v>19508</v>
      </c>
      <c r="M6905" t="s">
        <v>19509</v>
      </c>
      <c r="N6905">
        <v>3.9397222219999999</v>
      </c>
      <c r="O6905">
        <v>0</v>
      </c>
      <c r="P6905">
        <v>27</v>
      </c>
      <c r="Q6905">
        <v>0</v>
      </c>
      <c r="R6905">
        <v>18</v>
      </c>
      <c r="S6905">
        <v>0</v>
      </c>
      <c r="T6905">
        <v>6</v>
      </c>
      <c r="U6905">
        <v>0</v>
      </c>
      <c r="V6905">
        <v>0</v>
      </c>
      <c r="W6905">
        <v>0</v>
      </c>
      <c r="X6905">
        <v>24.11774503788854</v>
      </c>
      <c r="Y6905">
        <v>0</v>
      </c>
      <c r="Z6905">
        <v>216.84447751374086</v>
      </c>
      <c r="AA6905">
        <v>0</v>
      </c>
      <c r="AB6905">
        <v>86.197035903185252</v>
      </c>
      <c r="AC6905">
        <v>0</v>
      </c>
      <c r="AD6905">
        <v>0</v>
      </c>
      <c r="AE6905">
        <v>327.15925845481468</v>
      </c>
    </row>
    <row r="6906" spans="1:31" x14ac:dyDescent="0.25">
      <c r="A6906">
        <v>1886058</v>
      </c>
      <c r="B6906">
        <v>1</v>
      </c>
      <c r="C6906" t="s">
        <v>80</v>
      </c>
      <c r="D6906" t="s">
        <v>97</v>
      </c>
      <c r="E6906" t="s">
        <v>140</v>
      </c>
      <c r="F6906" t="s">
        <v>19510</v>
      </c>
      <c r="G6906" t="s">
        <v>163</v>
      </c>
      <c r="H6906" t="s">
        <v>143</v>
      </c>
      <c r="I6906" t="s">
        <v>135</v>
      </c>
      <c r="J6906" t="s">
        <v>136</v>
      </c>
      <c r="K6906" t="s">
        <v>137</v>
      </c>
      <c r="L6906" t="s">
        <v>19511</v>
      </c>
      <c r="M6906" t="s">
        <v>19512</v>
      </c>
      <c r="N6906">
        <v>1.176111111</v>
      </c>
      <c r="O6906">
        <v>0</v>
      </c>
      <c r="P6906">
        <v>1</v>
      </c>
      <c r="Q6906">
        <v>0</v>
      </c>
      <c r="R6906">
        <v>0</v>
      </c>
      <c r="S6906">
        <v>0</v>
      </c>
      <c r="T6906">
        <v>0</v>
      </c>
      <c r="U6906">
        <v>0</v>
      </c>
      <c r="V6906">
        <v>0</v>
      </c>
      <c r="W6906">
        <v>0</v>
      </c>
      <c r="X6906">
        <v>0.54291259956565829</v>
      </c>
      <c r="Y6906">
        <v>0</v>
      </c>
      <c r="Z6906">
        <v>0</v>
      </c>
      <c r="AA6906">
        <v>0</v>
      </c>
      <c r="AB6906">
        <v>0</v>
      </c>
      <c r="AC6906">
        <v>0</v>
      </c>
      <c r="AD6906">
        <v>0</v>
      </c>
      <c r="AE6906">
        <v>0.54291259956565829</v>
      </c>
    </row>
    <row r="6907" spans="1:31" x14ac:dyDescent="0.25">
      <c r="A6907">
        <v>1886021</v>
      </c>
      <c r="B6907">
        <v>1</v>
      </c>
      <c r="C6907" t="s">
        <v>80</v>
      </c>
      <c r="D6907" t="s">
        <v>82</v>
      </c>
      <c r="E6907" t="s">
        <v>140</v>
      </c>
      <c r="F6907" t="s">
        <v>19513</v>
      </c>
      <c r="G6907" t="s">
        <v>200</v>
      </c>
      <c r="H6907" t="s">
        <v>143</v>
      </c>
      <c r="I6907" t="s">
        <v>135</v>
      </c>
      <c r="J6907" t="s">
        <v>136</v>
      </c>
      <c r="K6907" t="s">
        <v>137</v>
      </c>
      <c r="L6907" t="s">
        <v>19514</v>
      </c>
      <c r="M6907" t="s">
        <v>19515</v>
      </c>
      <c r="N6907">
        <v>6.4786111110000002</v>
      </c>
      <c r="O6907">
        <v>0</v>
      </c>
      <c r="P6907">
        <v>0</v>
      </c>
      <c r="Q6907">
        <v>0</v>
      </c>
      <c r="R6907">
        <v>0</v>
      </c>
      <c r="S6907">
        <v>0</v>
      </c>
      <c r="T6907">
        <v>3</v>
      </c>
      <c r="U6907">
        <v>0</v>
      </c>
      <c r="V6907">
        <v>0</v>
      </c>
      <c r="W6907">
        <v>0</v>
      </c>
      <c r="X6907">
        <v>0</v>
      </c>
      <c r="Y6907">
        <v>0</v>
      </c>
      <c r="Z6907">
        <v>0</v>
      </c>
      <c r="AA6907">
        <v>0</v>
      </c>
      <c r="AB6907">
        <v>17.425206430787973</v>
      </c>
      <c r="AC6907">
        <v>0</v>
      </c>
      <c r="AD6907">
        <v>0</v>
      </c>
      <c r="AE6907">
        <v>17.425206430787973</v>
      </c>
    </row>
    <row r="6908" spans="1:31" x14ac:dyDescent="0.25">
      <c r="A6908">
        <v>1886270</v>
      </c>
      <c r="B6908">
        <v>1</v>
      </c>
      <c r="C6908" t="s">
        <v>80</v>
      </c>
      <c r="D6908" t="s">
        <v>101</v>
      </c>
      <c r="E6908" t="s">
        <v>146</v>
      </c>
      <c r="F6908" t="s">
        <v>19516</v>
      </c>
      <c r="G6908" t="s">
        <v>148</v>
      </c>
      <c r="H6908" t="s">
        <v>143</v>
      </c>
      <c r="I6908" t="s">
        <v>135</v>
      </c>
      <c r="J6908" t="s">
        <v>136</v>
      </c>
      <c r="K6908" t="s">
        <v>137</v>
      </c>
      <c r="L6908" t="s">
        <v>19517</v>
      </c>
      <c r="M6908" t="s">
        <v>19518</v>
      </c>
      <c r="N6908">
        <v>0.92249999999999999</v>
      </c>
      <c r="O6908">
        <v>0</v>
      </c>
      <c r="P6908">
        <v>12</v>
      </c>
      <c r="Q6908">
        <v>0</v>
      </c>
      <c r="R6908">
        <v>7</v>
      </c>
      <c r="S6908">
        <v>0</v>
      </c>
      <c r="T6908">
        <v>7</v>
      </c>
      <c r="U6908">
        <v>0</v>
      </c>
      <c r="V6908">
        <v>0</v>
      </c>
      <c r="W6908">
        <v>0</v>
      </c>
      <c r="X6908">
        <v>4.3415633177615867</v>
      </c>
      <c r="Y6908">
        <v>0</v>
      </c>
      <c r="Z6908">
        <v>2.1350573552091476</v>
      </c>
      <c r="AA6908">
        <v>0</v>
      </c>
      <c r="AB6908">
        <v>15.206061744545099</v>
      </c>
      <c r="AC6908">
        <v>0</v>
      </c>
      <c r="AD6908">
        <v>0</v>
      </c>
      <c r="AE6908">
        <v>21.682682417515835</v>
      </c>
    </row>
    <row r="6909" spans="1:31" x14ac:dyDescent="0.25">
      <c r="A6909">
        <v>1886313</v>
      </c>
      <c r="B6909">
        <v>1</v>
      </c>
      <c r="C6909" t="s">
        <v>81</v>
      </c>
      <c r="D6909" t="s">
        <v>126</v>
      </c>
      <c r="E6909" t="s">
        <v>146</v>
      </c>
      <c r="F6909" t="s">
        <v>19519</v>
      </c>
      <c r="G6909" t="s">
        <v>148</v>
      </c>
      <c r="H6909" t="s">
        <v>143</v>
      </c>
      <c r="I6909" t="s">
        <v>135</v>
      </c>
      <c r="J6909" t="s">
        <v>136</v>
      </c>
      <c r="K6909" t="s">
        <v>137</v>
      </c>
      <c r="L6909" t="s">
        <v>19520</v>
      </c>
      <c r="M6909" t="s">
        <v>19521</v>
      </c>
      <c r="N6909">
        <v>3.2261111109999998</v>
      </c>
      <c r="O6909">
        <v>0</v>
      </c>
      <c r="P6909">
        <v>5</v>
      </c>
      <c r="Q6909">
        <v>0</v>
      </c>
      <c r="R6909">
        <v>0</v>
      </c>
      <c r="S6909">
        <v>0</v>
      </c>
      <c r="T6909">
        <v>0</v>
      </c>
      <c r="U6909">
        <v>0</v>
      </c>
      <c r="V6909">
        <v>0</v>
      </c>
      <c r="W6909">
        <v>0</v>
      </c>
      <c r="X6909">
        <v>3.4009256994131216</v>
      </c>
      <c r="Y6909">
        <v>0</v>
      </c>
      <c r="Z6909">
        <v>0</v>
      </c>
      <c r="AA6909">
        <v>0</v>
      </c>
      <c r="AB6909">
        <v>0</v>
      </c>
      <c r="AC6909">
        <v>0</v>
      </c>
      <c r="AD6909">
        <v>0</v>
      </c>
      <c r="AE6909">
        <v>3.4009256994131216</v>
      </c>
    </row>
    <row r="6910" spans="1:31" x14ac:dyDescent="0.25">
      <c r="A6910">
        <v>1886253</v>
      </c>
      <c r="B6910">
        <v>1</v>
      </c>
      <c r="C6910" t="s">
        <v>81</v>
      </c>
      <c r="D6910" t="s">
        <v>116</v>
      </c>
      <c r="E6910" t="s">
        <v>158</v>
      </c>
      <c r="F6910" t="s">
        <v>18442</v>
      </c>
      <c r="G6910" t="s">
        <v>133</v>
      </c>
      <c r="H6910" t="s">
        <v>134</v>
      </c>
      <c r="I6910" t="s">
        <v>135</v>
      </c>
      <c r="J6910" t="s">
        <v>136</v>
      </c>
      <c r="K6910" t="s">
        <v>137</v>
      </c>
      <c r="L6910" t="s">
        <v>19522</v>
      </c>
      <c r="M6910" t="s">
        <v>19523</v>
      </c>
      <c r="N6910">
        <v>2.793055555</v>
      </c>
      <c r="O6910">
        <v>0</v>
      </c>
      <c r="P6910">
        <v>922</v>
      </c>
      <c r="Q6910">
        <v>0</v>
      </c>
      <c r="R6910">
        <v>0</v>
      </c>
      <c r="S6910">
        <v>0</v>
      </c>
      <c r="T6910">
        <v>127</v>
      </c>
      <c r="U6910">
        <v>0</v>
      </c>
      <c r="V6910">
        <v>0</v>
      </c>
      <c r="W6910">
        <v>0</v>
      </c>
      <c r="X6910">
        <v>657.42551375484027</v>
      </c>
      <c r="Y6910">
        <v>0</v>
      </c>
      <c r="Z6910">
        <v>0</v>
      </c>
      <c r="AA6910">
        <v>0</v>
      </c>
      <c r="AB6910">
        <v>289.92966622894875</v>
      </c>
      <c r="AC6910">
        <v>0</v>
      </c>
      <c r="AD6910">
        <v>0</v>
      </c>
      <c r="AE6910">
        <v>947.35517998378896</v>
      </c>
    </row>
    <row r="6911" spans="1:31" x14ac:dyDescent="0.25">
      <c r="A6911">
        <v>1885875</v>
      </c>
      <c r="B6911">
        <v>1</v>
      </c>
      <c r="C6911" t="s">
        <v>80</v>
      </c>
      <c r="D6911" t="s">
        <v>100</v>
      </c>
      <c r="E6911" t="s">
        <v>210</v>
      </c>
      <c r="F6911" t="s">
        <v>10541</v>
      </c>
      <c r="G6911" t="s">
        <v>476</v>
      </c>
      <c r="H6911" t="s">
        <v>134</v>
      </c>
      <c r="I6911" t="s">
        <v>135</v>
      </c>
      <c r="J6911" t="s">
        <v>136</v>
      </c>
      <c r="K6911" t="s">
        <v>137</v>
      </c>
      <c r="L6911" t="s">
        <v>19524</v>
      </c>
      <c r="M6911" t="s">
        <v>19525</v>
      </c>
      <c r="N6911">
        <v>0.195833333</v>
      </c>
      <c r="O6911">
        <v>0</v>
      </c>
      <c r="P6911">
        <v>782</v>
      </c>
      <c r="Q6911">
        <v>2</v>
      </c>
      <c r="R6911">
        <v>34</v>
      </c>
      <c r="S6911">
        <v>9</v>
      </c>
      <c r="T6911">
        <v>98</v>
      </c>
      <c r="U6911">
        <v>4</v>
      </c>
      <c r="V6911">
        <v>4</v>
      </c>
      <c r="W6911">
        <v>0</v>
      </c>
      <c r="X6911">
        <v>37.739732518154817</v>
      </c>
      <c r="Y6911">
        <v>0.69877509044612496</v>
      </c>
      <c r="Z6911">
        <v>3.6152445027410005</v>
      </c>
      <c r="AA6911">
        <v>11.527834522494897</v>
      </c>
      <c r="AB6911">
        <v>14.954918814316672</v>
      </c>
      <c r="AC6911">
        <v>5.4168856754263999</v>
      </c>
      <c r="AD6911">
        <v>17.2524495799695</v>
      </c>
      <c r="AE6911">
        <v>91.205840703549427</v>
      </c>
    </row>
    <row r="6912" spans="1:31" x14ac:dyDescent="0.25">
      <c r="A6912">
        <v>1886207</v>
      </c>
      <c r="B6912">
        <v>1</v>
      </c>
      <c r="C6912" t="s">
        <v>81</v>
      </c>
      <c r="D6912" t="s">
        <v>127</v>
      </c>
      <c r="E6912" t="s">
        <v>169</v>
      </c>
      <c r="F6912" t="s">
        <v>6078</v>
      </c>
      <c r="G6912" t="s">
        <v>183</v>
      </c>
      <c r="H6912" t="s">
        <v>143</v>
      </c>
      <c r="I6912" t="s">
        <v>135</v>
      </c>
      <c r="J6912" t="s">
        <v>136</v>
      </c>
      <c r="K6912" t="s">
        <v>137</v>
      </c>
      <c r="L6912" t="s">
        <v>19526</v>
      </c>
      <c r="M6912" t="s">
        <v>19527</v>
      </c>
      <c r="N6912">
        <v>4.8455555549999998</v>
      </c>
      <c r="O6912">
        <v>0</v>
      </c>
      <c r="P6912">
        <v>74</v>
      </c>
      <c r="Q6912">
        <v>0</v>
      </c>
      <c r="R6912">
        <v>22</v>
      </c>
      <c r="S6912">
        <v>1</v>
      </c>
      <c r="T6912">
        <v>8</v>
      </c>
      <c r="U6912">
        <v>0</v>
      </c>
      <c r="V6912">
        <v>1</v>
      </c>
      <c r="W6912">
        <v>0</v>
      </c>
      <c r="X6912">
        <v>114.46214667078256</v>
      </c>
      <c r="Y6912">
        <v>0</v>
      </c>
      <c r="Z6912">
        <v>132.06644766369351</v>
      </c>
      <c r="AA6912">
        <v>23.230507439313392</v>
      </c>
      <c r="AB6912">
        <v>26.580004217851705</v>
      </c>
      <c r="AC6912">
        <v>0</v>
      </c>
      <c r="AD6912">
        <v>1.5267875018320169</v>
      </c>
      <c r="AE6912">
        <v>297.86589349347315</v>
      </c>
    </row>
    <row r="6913" spans="1:31" x14ac:dyDescent="0.25">
      <c r="A6913">
        <v>1886038</v>
      </c>
      <c r="B6913">
        <v>1</v>
      </c>
      <c r="C6913" t="s">
        <v>80</v>
      </c>
      <c r="D6913" t="s">
        <v>83</v>
      </c>
      <c r="E6913" t="s">
        <v>229</v>
      </c>
      <c r="F6913" t="s">
        <v>13184</v>
      </c>
      <c r="G6913" t="s">
        <v>133</v>
      </c>
      <c r="H6913" t="s">
        <v>134</v>
      </c>
      <c r="I6913" t="s">
        <v>135</v>
      </c>
      <c r="J6913" t="s">
        <v>136</v>
      </c>
      <c r="K6913" t="s">
        <v>137</v>
      </c>
      <c r="L6913" t="s">
        <v>19528</v>
      </c>
      <c r="M6913" t="s">
        <v>19529</v>
      </c>
      <c r="N6913">
        <v>0.625181388</v>
      </c>
      <c r="O6913">
        <v>0</v>
      </c>
      <c r="P6913">
        <v>322</v>
      </c>
      <c r="Q6913">
        <v>0</v>
      </c>
      <c r="R6913">
        <v>0</v>
      </c>
      <c r="S6913">
        <v>12</v>
      </c>
      <c r="T6913">
        <v>63</v>
      </c>
      <c r="U6913">
        <v>7</v>
      </c>
      <c r="V6913">
        <v>12</v>
      </c>
      <c r="W6913">
        <v>0</v>
      </c>
      <c r="X6913">
        <v>84.025328609077562</v>
      </c>
      <c r="Y6913">
        <v>0</v>
      </c>
      <c r="Z6913">
        <v>0</v>
      </c>
      <c r="AA6913">
        <v>133.55322894616592</v>
      </c>
      <c r="AB6913">
        <v>220.45951945401328</v>
      </c>
      <c r="AC6913">
        <v>522.91399659807576</v>
      </c>
      <c r="AD6913">
        <v>104.8810181253391</v>
      </c>
      <c r="AE6913">
        <v>1065.8330917326716</v>
      </c>
    </row>
    <row r="6914" spans="1:31" x14ac:dyDescent="0.25">
      <c r="A6914">
        <v>1886184</v>
      </c>
      <c r="B6914">
        <v>1</v>
      </c>
      <c r="C6914" t="s">
        <v>81</v>
      </c>
      <c r="D6914" t="s">
        <v>117</v>
      </c>
      <c r="E6914" t="s">
        <v>158</v>
      </c>
      <c r="F6914" t="s">
        <v>19530</v>
      </c>
      <c r="G6914" t="s">
        <v>293</v>
      </c>
      <c r="H6914" t="s">
        <v>134</v>
      </c>
      <c r="I6914" t="s">
        <v>135</v>
      </c>
      <c r="J6914" t="s">
        <v>136</v>
      </c>
      <c r="K6914" t="s">
        <v>137</v>
      </c>
      <c r="L6914" t="s">
        <v>19531</v>
      </c>
      <c r="M6914" t="s">
        <v>19532</v>
      </c>
      <c r="N6914">
        <v>0.27444444400000001</v>
      </c>
      <c r="O6914">
        <v>0</v>
      </c>
      <c r="P6914">
        <v>274</v>
      </c>
      <c r="Q6914">
        <v>0</v>
      </c>
      <c r="R6914">
        <v>40</v>
      </c>
      <c r="S6914">
        <v>0</v>
      </c>
      <c r="T6914">
        <v>16</v>
      </c>
      <c r="U6914">
        <v>0</v>
      </c>
      <c r="V6914">
        <v>0</v>
      </c>
      <c r="W6914">
        <v>0</v>
      </c>
      <c r="X6914">
        <v>11.533188616054817</v>
      </c>
      <c r="Y6914">
        <v>0</v>
      </c>
      <c r="Z6914">
        <v>1.5291490347044601</v>
      </c>
      <c r="AA6914">
        <v>0</v>
      </c>
      <c r="AB6914">
        <v>2.3363478918964455</v>
      </c>
      <c r="AC6914">
        <v>0</v>
      </c>
      <c r="AD6914">
        <v>0</v>
      </c>
      <c r="AE6914">
        <v>15.398685542655723</v>
      </c>
    </row>
    <row r="6915" spans="1:31" x14ac:dyDescent="0.25">
      <c r="A6915">
        <v>1886084</v>
      </c>
      <c r="B6915">
        <v>1</v>
      </c>
      <c r="C6915" t="s">
        <v>81</v>
      </c>
      <c r="D6915" t="s">
        <v>112</v>
      </c>
      <c r="E6915" t="s">
        <v>210</v>
      </c>
      <c r="F6915" t="s">
        <v>2514</v>
      </c>
      <c r="G6915" t="s">
        <v>133</v>
      </c>
      <c r="H6915" t="s">
        <v>134</v>
      </c>
      <c r="I6915" t="s">
        <v>135</v>
      </c>
      <c r="J6915" t="s">
        <v>136</v>
      </c>
      <c r="K6915" t="s">
        <v>137</v>
      </c>
      <c r="L6915" t="s">
        <v>19533</v>
      </c>
      <c r="M6915" t="s">
        <v>19534</v>
      </c>
      <c r="N6915">
        <v>6.8611111000000002E-2</v>
      </c>
      <c r="O6915">
        <v>6</v>
      </c>
      <c r="P6915">
        <v>3917</v>
      </c>
      <c r="Q6915">
        <v>125</v>
      </c>
      <c r="R6915">
        <v>530</v>
      </c>
      <c r="S6915">
        <v>37</v>
      </c>
      <c r="T6915">
        <v>251</v>
      </c>
      <c r="U6915">
        <v>3</v>
      </c>
      <c r="V6915">
        <v>1</v>
      </c>
      <c r="W6915">
        <v>0.31291377151494781</v>
      </c>
      <c r="X6915">
        <v>46.244776727177054</v>
      </c>
      <c r="Y6915">
        <v>33.978051724614495</v>
      </c>
      <c r="Z6915">
        <v>22.497375073171874</v>
      </c>
      <c r="AA6915">
        <v>24.74956583286372</v>
      </c>
      <c r="AB6915">
        <v>5.702889116857266</v>
      </c>
      <c r="AC6915">
        <v>4.5484951293563611</v>
      </c>
      <c r="AD6915">
        <v>0.40699438318239994</v>
      </c>
      <c r="AE6915">
        <v>138.4410617587381</v>
      </c>
    </row>
    <row r="6916" spans="1:31" x14ac:dyDescent="0.25">
      <c r="A6916">
        <v>1886376</v>
      </c>
      <c r="B6916">
        <v>1</v>
      </c>
      <c r="C6916" t="s">
        <v>80</v>
      </c>
      <c r="D6916" t="s">
        <v>95</v>
      </c>
      <c r="E6916" t="s">
        <v>210</v>
      </c>
      <c r="F6916" t="s">
        <v>2334</v>
      </c>
      <c r="G6916" t="s">
        <v>133</v>
      </c>
      <c r="H6916" t="s">
        <v>134</v>
      </c>
      <c r="I6916" t="s">
        <v>135</v>
      </c>
      <c r="J6916" t="s">
        <v>136</v>
      </c>
      <c r="K6916" t="s">
        <v>137</v>
      </c>
      <c r="L6916" t="s">
        <v>19535</v>
      </c>
      <c r="M6916" t="s">
        <v>19536</v>
      </c>
      <c r="N6916">
        <v>0.30666666599999998</v>
      </c>
      <c r="O6916">
        <v>3</v>
      </c>
      <c r="P6916">
        <v>644</v>
      </c>
      <c r="Q6916">
        <v>23</v>
      </c>
      <c r="R6916">
        <v>7</v>
      </c>
      <c r="S6916">
        <v>29</v>
      </c>
      <c r="T6916">
        <v>33</v>
      </c>
      <c r="U6916">
        <v>0</v>
      </c>
      <c r="V6916">
        <v>0</v>
      </c>
      <c r="W6916">
        <v>0.81247313103660002</v>
      </c>
      <c r="X6916">
        <v>61.729131483178286</v>
      </c>
      <c r="Y6916">
        <v>36.793253615719792</v>
      </c>
      <c r="Z6916">
        <v>0.93045372921375002</v>
      </c>
      <c r="AA6916">
        <v>162.19484794624071</v>
      </c>
      <c r="AB6916">
        <v>4.9537617915640899</v>
      </c>
      <c r="AC6916">
        <v>0</v>
      </c>
      <c r="AD6916">
        <v>0</v>
      </c>
      <c r="AE6916">
        <v>267.4139216969532</v>
      </c>
    </row>
    <row r="6917" spans="1:31" x14ac:dyDescent="0.25">
      <c r="A6917">
        <v>1886330</v>
      </c>
      <c r="B6917">
        <v>1</v>
      </c>
      <c r="C6917" t="s">
        <v>81</v>
      </c>
      <c r="D6917" t="s">
        <v>123</v>
      </c>
      <c r="E6917" t="s">
        <v>131</v>
      </c>
      <c r="F6917" t="s">
        <v>375</v>
      </c>
      <c r="G6917" t="s">
        <v>133</v>
      </c>
      <c r="H6917" t="s">
        <v>134</v>
      </c>
      <c r="I6917" t="s">
        <v>135</v>
      </c>
      <c r="J6917" t="s">
        <v>136</v>
      </c>
      <c r="K6917" t="s">
        <v>137</v>
      </c>
      <c r="L6917" t="s">
        <v>19537</v>
      </c>
      <c r="M6917" t="s">
        <v>19538</v>
      </c>
      <c r="N6917">
        <v>0.47333333300000002</v>
      </c>
      <c r="O6917">
        <v>0</v>
      </c>
      <c r="P6917">
        <v>334</v>
      </c>
      <c r="Q6917">
        <v>120</v>
      </c>
      <c r="R6917">
        <v>45</v>
      </c>
      <c r="S6917">
        <v>9</v>
      </c>
      <c r="T6917">
        <v>27</v>
      </c>
      <c r="U6917">
        <v>0</v>
      </c>
      <c r="V6917">
        <v>0</v>
      </c>
      <c r="W6917">
        <v>0</v>
      </c>
      <c r="X6917">
        <v>48.54570884483379</v>
      </c>
      <c r="Y6917">
        <v>259.27564213421113</v>
      </c>
      <c r="Z6917">
        <v>72.613084285748272</v>
      </c>
      <c r="AA6917">
        <v>11.800609796842668</v>
      </c>
      <c r="AB6917">
        <v>13.568467185827988</v>
      </c>
      <c r="AC6917">
        <v>0</v>
      </c>
      <c r="AD6917">
        <v>0</v>
      </c>
      <c r="AE6917">
        <v>405.8035122474638</v>
      </c>
    </row>
    <row r="6918" spans="1:31" x14ac:dyDescent="0.25">
      <c r="A6918">
        <v>1886293</v>
      </c>
      <c r="B6918">
        <v>1</v>
      </c>
      <c r="C6918" t="s">
        <v>80</v>
      </c>
      <c r="D6918" t="s">
        <v>93</v>
      </c>
      <c r="E6918" t="s">
        <v>140</v>
      </c>
      <c r="F6918" t="s">
        <v>19539</v>
      </c>
      <c r="G6918" t="s">
        <v>163</v>
      </c>
      <c r="H6918" t="s">
        <v>143</v>
      </c>
      <c r="I6918" t="s">
        <v>135</v>
      </c>
      <c r="J6918" t="s">
        <v>136</v>
      </c>
      <c r="K6918" t="s">
        <v>137</v>
      </c>
      <c r="L6918" t="s">
        <v>19540</v>
      </c>
      <c r="M6918" t="s">
        <v>19541</v>
      </c>
      <c r="N6918">
        <v>1.048611111</v>
      </c>
      <c r="O6918">
        <v>0</v>
      </c>
      <c r="P6918">
        <v>1</v>
      </c>
      <c r="Q6918">
        <v>0</v>
      </c>
      <c r="R6918">
        <v>0</v>
      </c>
      <c r="S6918">
        <v>0</v>
      </c>
      <c r="T6918">
        <v>0</v>
      </c>
      <c r="U6918">
        <v>0</v>
      </c>
      <c r="V6918">
        <v>0</v>
      </c>
      <c r="W6918">
        <v>0</v>
      </c>
      <c r="X6918">
        <v>0.14959072082544306</v>
      </c>
      <c r="Y6918">
        <v>0</v>
      </c>
      <c r="Z6918">
        <v>0</v>
      </c>
      <c r="AA6918">
        <v>0</v>
      </c>
      <c r="AB6918">
        <v>0</v>
      </c>
      <c r="AC6918">
        <v>0</v>
      </c>
      <c r="AD6918">
        <v>0</v>
      </c>
      <c r="AE6918">
        <v>0.14959072082544306</v>
      </c>
    </row>
    <row r="6919" spans="1:31" x14ac:dyDescent="0.25">
      <c r="A6919">
        <v>1885938</v>
      </c>
      <c r="B6919">
        <v>1</v>
      </c>
      <c r="C6919" t="s">
        <v>81</v>
      </c>
      <c r="D6919" t="s">
        <v>113</v>
      </c>
      <c r="E6919" t="s">
        <v>146</v>
      </c>
      <c r="F6919" t="s">
        <v>19542</v>
      </c>
      <c r="G6919" t="s">
        <v>148</v>
      </c>
      <c r="H6919" t="s">
        <v>143</v>
      </c>
      <c r="I6919" t="s">
        <v>135</v>
      </c>
      <c r="J6919" t="s">
        <v>136</v>
      </c>
      <c r="K6919" t="s">
        <v>137</v>
      </c>
      <c r="L6919" t="s">
        <v>19543</v>
      </c>
      <c r="M6919" t="s">
        <v>19544</v>
      </c>
      <c r="N6919">
        <v>1.781111111</v>
      </c>
      <c r="O6919">
        <v>0</v>
      </c>
      <c r="P6919">
        <v>3</v>
      </c>
      <c r="Q6919">
        <v>0</v>
      </c>
      <c r="R6919">
        <v>2</v>
      </c>
      <c r="S6919">
        <v>0</v>
      </c>
      <c r="T6919">
        <v>0</v>
      </c>
      <c r="U6919">
        <v>0</v>
      </c>
      <c r="V6919">
        <v>0</v>
      </c>
      <c r="W6919">
        <v>0</v>
      </c>
      <c r="X6919">
        <v>1.2098829265141049</v>
      </c>
      <c r="Y6919">
        <v>0</v>
      </c>
      <c r="Z6919">
        <v>1.7003520686531812</v>
      </c>
      <c r="AA6919">
        <v>0</v>
      </c>
      <c r="AB6919">
        <v>0</v>
      </c>
      <c r="AC6919">
        <v>0</v>
      </c>
      <c r="AD6919">
        <v>0</v>
      </c>
      <c r="AE6919">
        <v>2.9102349951672863</v>
      </c>
    </row>
    <row r="6920" spans="1:31" x14ac:dyDescent="0.25">
      <c r="A6920">
        <v>1886144</v>
      </c>
      <c r="B6920">
        <v>1</v>
      </c>
      <c r="C6920" t="s">
        <v>80</v>
      </c>
      <c r="D6920" t="s">
        <v>102</v>
      </c>
      <c r="E6920" t="s">
        <v>146</v>
      </c>
      <c r="F6920" t="s">
        <v>19545</v>
      </c>
      <c r="G6920" t="s">
        <v>148</v>
      </c>
      <c r="H6920" t="s">
        <v>143</v>
      </c>
      <c r="I6920" t="s">
        <v>135</v>
      </c>
      <c r="J6920" t="s">
        <v>136</v>
      </c>
      <c r="K6920" t="s">
        <v>137</v>
      </c>
      <c r="L6920" t="s">
        <v>19546</v>
      </c>
      <c r="M6920" t="s">
        <v>19547</v>
      </c>
      <c r="N6920">
        <v>3.4002777769999999</v>
      </c>
      <c r="O6920">
        <v>0</v>
      </c>
      <c r="P6920">
        <v>18</v>
      </c>
      <c r="Q6920">
        <v>0</v>
      </c>
      <c r="R6920">
        <v>0</v>
      </c>
      <c r="S6920">
        <v>0</v>
      </c>
      <c r="T6920">
        <v>0</v>
      </c>
      <c r="U6920">
        <v>0</v>
      </c>
      <c r="V6920">
        <v>0</v>
      </c>
      <c r="W6920">
        <v>0</v>
      </c>
      <c r="X6920">
        <v>6.8541030478772234</v>
      </c>
      <c r="Y6920">
        <v>0</v>
      </c>
      <c r="Z6920">
        <v>0</v>
      </c>
      <c r="AA6920">
        <v>0</v>
      </c>
      <c r="AB6920">
        <v>0</v>
      </c>
      <c r="AC6920">
        <v>0</v>
      </c>
      <c r="AD6920">
        <v>0</v>
      </c>
      <c r="AE6920">
        <v>6.8541030478772234</v>
      </c>
    </row>
    <row r="6921" spans="1:31" x14ac:dyDescent="0.25">
      <c r="A6921">
        <v>1886190</v>
      </c>
      <c r="B6921">
        <v>1</v>
      </c>
      <c r="C6921" t="s">
        <v>80</v>
      </c>
      <c r="D6921" t="s">
        <v>92</v>
      </c>
      <c r="E6921" t="s">
        <v>146</v>
      </c>
      <c r="F6921" t="s">
        <v>19548</v>
      </c>
      <c r="G6921" t="s">
        <v>148</v>
      </c>
      <c r="H6921" t="s">
        <v>143</v>
      </c>
      <c r="I6921" t="s">
        <v>135</v>
      </c>
      <c r="J6921" t="s">
        <v>136</v>
      </c>
      <c r="K6921" t="s">
        <v>137</v>
      </c>
      <c r="L6921" t="s">
        <v>19549</v>
      </c>
      <c r="M6921" t="s">
        <v>19550</v>
      </c>
      <c r="N6921">
        <v>0.79638888799999996</v>
      </c>
      <c r="O6921">
        <v>0</v>
      </c>
      <c r="P6921">
        <v>122</v>
      </c>
      <c r="Q6921">
        <v>0</v>
      </c>
      <c r="R6921">
        <v>0</v>
      </c>
      <c r="S6921">
        <v>0</v>
      </c>
      <c r="T6921">
        <v>7</v>
      </c>
      <c r="U6921">
        <v>0</v>
      </c>
      <c r="V6921">
        <v>0</v>
      </c>
      <c r="W6921">
        <v>0</v>
      </c>
      <c r="X6921">
        <v>36.046253048486321</v>
      </c>
      <c r="Y6921">
        <v>0</v>
      </c>
      <c r="Z6921">
        <v>0</v>
      </c>
      <c r="AA6921">
        <v>0</v>
      </c>
      <c r="AB6921">
        <v>17.569782808399914</v>
      </c>
      <c r="AC6921">
        <v>0</v>
      </c>
      <c r="AD6921">
        <v>0</v>
      </c>
      <c r="AE6921">
        <v>53.616035856886235</v>
      </c>
    </row>
    <row r="6922" spans="1:31" x14ac:dyDescent="0.25">
      <c r="A6922">
        <v>1886336</v>
      </c>
      <c r="B6922">
        <v>1</v>
      </c>
      <c r="C6922" t="s">
        <v>81</v>
      </c>
      <c r="D6922" t="s">
        <v>118</v>
      </c>
      <c r="E6922" t="s">
        <v>146</v>
      </c>
      <c r="F6922" t="s">
        <v>19551</v>
      </c>
      <c r="G6922" t="s">
        <v>148</v>
      </c>
      <c r="H6922" t="s">
        <v>143</v>
      </c>
      <c r="I6922" t="s">
        <v>135</v>
      </c>
      <c r="J6922" t="s">
        <v>136</v>
      </c>
      <c r="K6922" t="s">
        <v>137</v>
      </c>
      <c r="L6922" t="s">
        <v>19552</v>
      </c>
      <c r="M6922" t="s">
        <v>19553</v>
      </c>
      <c r="N6922">
        <v>0.50472222200000005</v>
      </c>
      <c r="O6922">
        <v>0</v>
      </c>
      <c r="P6922">
        <v>49</v>
      </c>
      <c r="Q6922">
        <v>0</v>
      </c>
      <c r="R6922">
        <v>0</v>
      </c>
      <c r="S6922">
        <v>0</v>
      </c>
      <c r="T6922">
        <v>3</v>
      </c>
      <c r="U6922">
        <v>0</v>
      </c>
      <c r="V6922">
        <v>0</v>
      </c>
      <c r="W6922">
        <v>0</v>
      </c>
      <c r="X6922">
        <v>8.711086914208817</v>
      </c>
      <c r="Y6922">
        <v>0</v>
      </c>
      <c r="Z6922">
        <v>0</v>
      </c>
      <c r="AA6922">
        <v>0</v>
      </c>
      <c r="AB6922">
        <v>1.1930359318678521</v>
      </c>
      <c r="AC6922">
        <v>0</v>
      </c>
      <c r="AD6922">
        <v>0</v>
      </c>
      <c r="AE6922">
        <v>9.9041228460766693</v>
      </c>
    </row>
    <row r="6923" spans="1:31" x14ac:dyDescent="0.25">
      <c r="A6923">
        <v>1886147</v>
      </c>
      <c r="B6923">
        <v>1</v>
      </c>
      <c r="C6923" t="s">
        <v>80</v>
      </c>
      <c r="D6923" t="s">
        <v>96</v>
      </c>
      <c r="E6923" t="s">
        <v>146</v>
      </c>
      <c r="F6923" t="s">
        <v>2192</v>
      </c>
      <c r="G6923" t="s">
        <v>148</v>
      </c>
      <c r="H6923" t="s">
        <v>143</v>
      </c>
      <c r="I6923" t="s">
        <v>135</v>
      </c>
      <c r="J6923" t="s">
        <v>136</v>
      </c>
      <c r="K6923" t="s">
        <v>137</v>
      </c>
      <c r="L6923" t="s">
        <v>19554</v>
      </c>
      <c r="M6923" t="s">
        <v>19555</v>
      </c>
      <c r="N6923">
        <v>4.040277777</v>
      </c>
      <c r="O6923">
        <v>0</v>
      </c>
      <c r="P6923">
        <v>53</v>
      </c>
      <c r="Q6923">
        <v>0</v>
      </c>
      <c r="R6923">
        <v>0</v>
      </c>
      <c r="S6923">
        <v>0</v>
      </c>
      <c r="T6923">
        <v>13</v>
      </c>
      <c r="U6923">
        <v>0</v>
      </c>
      <c r="V6923">
        <v>0</v>
      </c>
      <c r="W6923">
        <v>0</v>
      </c>
      <c r="X6923">
        <v>121.61674957044151</v>
      </c>
      <c r="Y6923">
        <v>0</v>
      </c>
      <c r="Z6923">
        <v>0</v>
      </c>
      <c r="AA6923">
        <v>0</v>
      </c>
      <c r="AB6923">
        <v>56.554814407818547</v>
      </c>
      <c r="AC6923">
        <v>0</v>
      </c>
      <c r="AD6923">
        <v>0</v>
      </c>
      <c r="AE6923">
        <v>178.17156397826005</v>
      </c>
    </row>
    <row r="6924" spans="1:31" x14ac:dyDescent="0.25">
      <c r="A6924">
        <v>1886104</v>
      </c>
      <c r="B6924">
        <v>1</v>
      </c>
      <c r="C6924" t="s">
        <v>80</v>
      </c>
      <c r="D6924" t="s">
        <v>85</v>
      </c>
      <c r="E6924" t="s">
        <v>146</v>
      </c>
      <c r="F6924" t="s">
        <v>19556</v>
      </c>
      <c r="G6924" t="s">
        <v>142</v>
      </c>
      <c r="H6924" t="s">
        <v>143</v>
      </c>
      <c r="I6924" t="s">
        <v>135</v>
      </c>
      <c r="J6924" t="s">
        <v>136</v>
      </c>
      <c r="K6924" t="s">
        <v>137</v>
      </c>
      <c r="L6924" t="s">
        <v>19557</v>
      </c>
      <c r="M6924" t="s">
        <v>19558</v>
      </c>
      <c r="N6924">
        <v>0.65861111100000003</v>
      </c>
      <c r="O6924">
        <v>0</v>
      </c>
      <c r="P6924">
        <v>44</v>
      </c>
      <c r="Q6924">
        <v>0</v>
      </c>
      <c r="R6924">
        <v>0</v>
      </c>
      <c r="S6924">
        <v>0</v>
      </c>
      <c r="T6924">
        <v>14</v>
      </c>
      <c r="U6924">
        <v>0</v>
      </c>
      <c r="V6924">
        <v>0</v>
      </c>
      <c r="W6924">
        <v>0</v>
      </c>
      <c r="X6924">
        <v>9.5174931950239312</v>
      </c>
      <c r="Y6924">
        <v>0</v>
      </c>
      <c r="Z6924">
        <v>0</v>
      </c>
      <c r="AA6924">
        <v>0</v>
      </c>
      <c r="AB6924">
        <v>1.8412881201844677</v>
      </c>
      <c r="AC6924">
        <v>0</v>
      </c>
      <c r="AD6924">
        <v>0</v>
      </c>
      <c r="AE6924">
        <v>11.358781315208399</v>
      </c>
    </row>
    <row r="6925" spans="1:31" x14ac:dyDescent="0.25">
      <c r="A6925">
        <v>1886353</v>
      </c>
      <c r="B6925">
        <v>1</v>
      </c>
      <c r="C6925" t="s">
        <v>80</v>
      </c>
      <c r="D6925" t="s">
        <v>96</v>
      </c>
      <c r="E6925" t="s">
        <v>140</v>
      </c>
      <c r="F6925" t="s">
        <v>19559</v>
      </c>
      <c r="G6925" t="s">
        <v>163</v>
      </c>
      <c r="H6925" t="s">
        <v>143</v>
      </c>
      <c r="I6925" t="s">
        <v>135</v>
      </c>
      <c r="J6925" t="s">
        <v>136</v>
      </c>
      <c r="K6925" t="s">
        <v>137</v>
      </c>
      <c r="L6925" t="s">
        <v>19560</v>
      </c>
      <c r="M6925" t="s">
        <v>19561</v>
      </c>
      <c r="N6925">
        <v>3.2819444440000001</v>
      </c>
      <c r="O6925">
        <v>0</v>
      </c>
      <c r="P6925">
        <v>1</v>
      </c>
      <c r="Q6925">
        <v>0</v>
      </c>
      <c r="R6925">
        <v>0</v>
      </c>
      <c r="S6925">
        <v>0</v>
      </c>
      <c r="T6925">
        <v>0</v>
      </c>
      <c r="U6925">
        <v>0</v>
      </c>
      <c r="V6925">
        <v>0</v>
      </c>
      <c r="W6925">
        <v>0</v>
      </c>
      <c r="X6925">
        <v>2.2560028433297865</v>
      </c>
      <c r="Y6925">
        <v>0</v>
      </c>
      <c r="Z6925">
        <v>0</v>
      </c>
      <c r="AA6925">
        <v>0</v>
      </c>
      <c r="AB6925">
        <v>0</v>
      </c>
      <c r="AC6925">
        <v>0</v>
      </c>
      <c r="AD6925">
        <v>0</v>
      </c>
      <c r="AE6925">
        <v>2.2560028433297865</v>
      </c>
    </row>
    <row r="6926" spans="1:31" x14ac:dyDescent="0.25">
      <c r="A6926">
        <v>1886210</v>
      </c>
      <c r="B6926">
        <v>1</v>
      </c>
      <c r="C6926" t="s">
        <v>81</v>
      </c>
      <c r="D6926" t="s">
        <v>121</v>
      </c>
      <c r="E6926" t="s">
        <v>146</v>
      </c>
      <c r="F6926" t="s">
        <v>7542</v>
      </c>
      <c r="G6926" t="s">
        <v>1108</v>
      </c>
      <c r="H6926" t="s">
        <v>143</v>
      </c>
      <c r="I6926" t="s">
        <v>135</v>
      </c>
      <c r="J6926" t="s">
        <v>136</v>
      </c>
      <c r="K6926" t="s">
        <v>137</v>
      </c>
      <c r="L6926" t="s">
        <v>19562</v>
      </c>
      <c r="M6926" t="s">
        <v>19563</v>
      </c>
      <c r="N6926">
        <v>1.333611111</v>
      </c>
      <c r="O6926">
        <v>0</v>
      </c>
      <c r="P6926">
        <v>4</v>
      </c>
      <c r="Q6926">
        <v>0</v>
      </c>
      <c r="R6926">
        <v>21</v>
      </c>
      <c r="S6926">
        <v>0</v>
      </c>
      <c r="T6926">
        <v>0</v>
      </c>
      <c r="U6926">
        <v>0</v>
      </c>
      <c r="V6926">
        <v>0</v>
      </c>
      <c r="W6926">
        <v>0</v>
      </c>
      <c r="X6926">
        <v>1.4675845674239714</v>
      </c>
      <c r="Y6926">
        <v>0</v>
      </c>
      <c r="Z6926">
        <v>10.640904800658987</v>
      </c>
      <c r="AA6926">
        <v>0</v>
      </c>
      <c r="AB6926">
        <v>0</v>
      </c>
      <c r="AC6926">
        <v>0</v>
      </c>
      <c r="AD6926">
        <v>0</v>
      </c>
      <c r="AE6926">
        <v>12.108489368082958</v>
      </c>
    </row>
    <row r="6927" spans="1:31" x14ac:dyDescent="0.25">
      <c r="A6927">
        <v>1886024</v>
      </c>
      <c r="B6927">
        <v>1</v>
      </c>
      <c r="C6927" t="s">
        <v>80</v>
      </c>
      <c r="D6927" t="s">
        <v>108</v>
      </c>
      <c r="E6927" t="s">
        <v>131</v>
      </c>
      <c r="F6927" t="s">
        <v>7552</v>
      </c>
      <c r="G6927" t="s">
        <v>133</v>
      </c>
      <c r="H6927" t="s">
        <v>134</v>
      </c>
      <c r="I6927" t="s">
        <v>135</v>
      </c>
      <c r="J6927" t="s">
        <v>136</v>
      </c>
      <c r="K6927" t="s">
        <v>137</v>
      </c>
      <c r="L6927" t="s">
        <v>19564</v>
      </c>
      <c r="M6927" t="s">
        <v>19565</v>
      </c>
      <c r="N6927">
        <v>0.53305555500000001</v>
      </c>
      <c r="O6927">
        <v>0</v>
      </c>
      <c r="P6927">
        <v>757</v>
      </c>
      <c r="Q6927">
        <v>3</v>
      </c>
      <c r="R6927">
        <v>85</v>
      </c>
      <c r="S6927">
        <v>3</v>
      </c>
      <c r="T6927">
        <v>129</v>
      </c>
      <c r="U6927">
        <v>1</v>
      </c>
      <c r="V6927">
        <v>0</v>
      </c>
      <c r="W6927">
        <v>0</v>
      </c>
      <c r="X6927">
        <v>106.74406760803296</v>
      </c>
      <c r="Y6927">
        <v>21.819868627883039</v>
      </c>
      <c r="Z6927">
        <v>73.20034338272832</v>
      </c>
      <c r="AA6927">
        <v>28.688457091205144</v>
      </c>
      <c r="AB6927">
        <v>79.997619057515934</v>
      </c>
      <c r="AC6927">
        <v>8.5852643543958234</v>
      </c>
      <c r="AD6927">
        <v>0</v>
      </c>
      <c r="AE6927">
        <v>319.03562012176121</v>
      </c>
    </row>
    <row r="6928" spans="1:31" x14ac:dyDescent="0.25">
      <c r="A6928">
        <v>1885975</v>
      </c>
      <c r="B6928">
        <v>1</v>
      </c>
      <c r="C6928" t="s">
        <v>80</v>
      </c>
      <c r="D6928" t="s">
        <v>107</v>
      </c>
      <c r="E6928" t="s">
        <v>146</v>
      </c>
      <c r="F6928" t="s">
        <v>19566</v>
      </c>
      <c r="G6928" t="s">
        <v>148</v>
      </c>
      <c r="H6928" t="s">
        <v>143</v>
      </c>
      <c r="I6928" t="s">
        <v>135</v>
      </c>
      <c r="J6928" t="s">
        <v>136</v>
      </c>
      <c r="K6928" t="s">
        <v>137</v>
      </c>
      <c r="L6928" t="s">
        <v>19567</v>
      </c>
      <c r="M6928" t="s">
        <v>19568</v>
      </c>
      <c r="N6928">
        <v>3.7466666659999999</v>
      </c>
      <c r="O6928">
        <v>0</v>
      </c>
      <c r="P6928">
        <v>19</v>
      </c>
      <c r="Q6928">
        <v>0</v>
      </c>
      <c r="R6928">
        <v>0</v>
      </c>
      <c r="S6928">
        <v>0</v>
      </c>
      <c r="T6928">
        <v>5</v>
      </c>
      <c r="U6928">
        <v>0</v>
      </c>
      <c r="V6928">
        <v>0</v>
      </c>
      <c r="W6928">
        <v>0</v>
      </c>
      <c r="X6928">
        <v>13.780690634995903</v>
      </c>
      <c r="Y6928">
        <v>0</v>
      </c>
      <c r="Z6928">
        <v>0</v>
      </c>
      <c r="AA6928">
        <v>0</v>
      </c>
      <c r="AB6928">
        <v>18.387747713801339</v>
      </c>
      <c r="AC6928">
        <v>0</v>
      </c>
      <c r="AD6928">
        <v>0</v>
      </c>
      <c r="AE6928">
        <v>32.168438348797238</v>
      </c>
    </row>
    <row r="6929" spans="1:31" x14ac:dyDescent="0.25">
      <c r="A6929">
        <v>1885918</v>
      </c>
      <c r="B6929">
        <v>1</v>
      </c>
      <c r="C6929" t="s">
        <v>80</v>
      </c>
      <c r="D6929" t="s">
        <v>105</v>
      </c>
      <c r="E6929" t="s">
        <v>158</v>
      </c>
      <c r="F6929" t="s">
        <v>19569</v>
      </c>
      <c r="G6929" t="s">
        <v>219</v>
      </c>
      <c r="H6929" t="s">
        <v>134</v>
      </c>
      <c r="I6929" t="s">
        <v>135</v>
      </c>
      <c r="J6929" t="s">
        <v>136</v>
      </c>
      <c r="K6929" t="s">
        <v>137</v>
      </c>
      <c r="L6929" t="s">
        <v>19570</v>
      </c>
      <c r="M6929" t="s">
        <v>19571</v>
      </c>
      <c r="N6929">
        <v>1.1247222219999999</v>
      </c>
      <c r="O6929">
        <v>0</v>
      </c>
      <c r="P6929">
        <v>37</v>
      </c>
      <c r="Q6929">
        <v>0</v>
      </c>
      <c r="R6929">
        <v>17</v>
      </c>
      <c r="S6929">
        <v>0</v>
      </c>
      <c r="T6929">
        <v>6</v>
      </c>
      <c r="U6929">
        <v>0</v>
      </c>
      <c r="V6929">
        <v>0</v>
      </c>
      <c r="W6929">
        <v>0</v>
      </c>
      <c r="X6929">
        <v>6.90341074493801</v>
      </c>
      <c r="Y6929">
        <v>0</v>
      </c>
      <c r="Z6929">
        <v>2.7847744238222663</v>
      </c>
      <c r="AA6929">
        <v>0</v>
      </c>
      <c r="AB6929">
        <v>4.0733698802222111</v>
      </c>
      <c r="AC6929">
        <v>0</v>
      </c>
      <c r="AD6929">
        <v>0</v>
      </c>
      <c r="AE6929">
        <v>13.761555048982487</v>
      </c>
    </row>
    <row r="6930" spans="1:31" x14ac:dyDescent="0.25">
      <c r="A6930">
        <v>1886450</v>
      </c>
      <c r="B6930">
        <v>1</v>
      </c>
      <c r="C6930" t="s">
        <v>80</v>
      </c>
      <c r="D6930" t="s">
        <v>90</v>
      </c>
      <c r="E6930" t="s">
        <v>169</v>
      </c>
      <c r="F6930" t="s">
        <v>19572</v>
      </c>
      <c r="G6930" t="s">
        <v>564</v>
      </c>
      <c r="H6930" t="s">
        <v>143</v>
      </c>
      <c r="I6930" t="s">
        <v>135</v>
      </c>
      <c r="J6930" t="s">
        <v>136</v>
      </c>
      <c r="K6930" t="s">
        <v>137</v>
      </c>
      <c r="L6930" t="s">
        <v>19573</v>
      </c>
      <c r="M6930" t="s">
        <v>19574</v>
      </c>
      <c r="N6930">
        <v>0.77416666599999995</v>
      </c>
      <c r="O6930">
        <v>0</v>
      </c>
      <c r="P6930">
        <v>378</v>
      </c>
      <c r="Q6930">
        <v>0</v>
      </c>
      <c r="R6930">
        <v>0</v>
      </c>
      <c r="S6930">
        <v>0</v>
      </c>
      <c r="T6930">
        <v>253</v>
      </c>
      <c r="U6930">
        <v>0</v>
      </c>
      <c r="V6930">
        <v>1</v>
      </c>
      <c r="W6930">
        <v>0</v>
      </c>
      <c r="X6930">
        <v>81.640099874810659</v>
      </c>
      <c r="Y6930">
        <v>0</v>
      </c>
      <c r="Z6930">
        <v>0</v>
      </c>
      <c r="AA6930">
        <v>0</v>
      </c>
      <c r="AB6930">
        <v>74.697650651453159</v>
      </c>
      <c r="AC6930">
        <v>0</v>
      </c>
      <c r="AD6930">
        <v>1.9679263255081301</v>
      </c>
      <c r="AE6930">
        <v>158.30567685177195</v>
      </c>
    </row>
    <row r="6931" spans="1:31" x14ac:dyDescent="0.25">
      <c r="A6931">
        <v>1886453</v>
      </c>
      <c r="B6931">
        <v>1</v>
      </c>
      <c r="C6931" t="s">
        <v>81</v>
      </c>
      <c r="D6931" t="s">
        <v>112</v>
      </c>
      <c r="E6931" t="s">
        <v>158</v>
      </c>
      <c r="F6931" t="s">
        <v>19575</v>
      </c>
      <c r="G6931" t="s">
        <v>133</v>
      </c>
      <c r="H6931" t="s">
        <v>134</v>
      </c>
      <c r="I6931" t="s">
        <v>135</v>
      </c>
      <c r="J6931" t="s">
        <v>136</v>
      </c>
      <c r="K6931" t="s">
        <v>137</v>
      </c>
      <c r="L6931" t="s">
        <v>19576</v>
      </c>
      <c r="M6931" t="s">
        <v>19577</v>
      </c>
      <c r="N6931">
        <v>1.7036111110000001</v>
      </c>
      <c r="O6931">
        <v>0</v>
      </c>
      <c r="P6931">
        <v>1174</v>
      </c>
      <c r="Q6931">
        <v>0</v>
      </c>
      <c r="R6931">
        <v>7</v>
      </c>
      <c r="S6931">
        <v>1</v>
      </c>
      <c r="T6931">
        <v>46</v>
      </c>
      <c r="U6931">
        <v>0</v>
      </c>
      <c r="V6931">
        <v>0</v>
      </c>
      <c r="W6931">
        <v>0</v>
      </c>
      <c r="X6931">
        <v>477.0074438146118</v>
      </c>
      <c r="Y6931">
        <v>0</v>
      </c>
      <c r="Z6931">
        <v>4.2083459406929471</v>
      </c>
      <c r="AA6931">
        <v>14.840880664219824</v>
      </c>
      <c r="AB6931">
        <v>77.087288624606188</v>
      </c>
      <c r="AC6931">
        <v>0</v>
      </c>
      <c r="AD6931">
        <v>0</v>
      </c>
      <c r="AE6931">
        <v>573.14395904413072</v>
      </c>
    </row>
    <row r="6932" spans="1:31" x14ac:dyDescent="0.25">
      <c r="A6932">
        <v>1886454</v>
      </c>
      <c r="B6932">
        <v>1</v>
      </c>
      <c r="C6932" t="s">
        <v>80</v>
      </c>
      <c r="D6932" t="s">
        <v>95</v>
      </c>
      <c r="E6932" t="s">
        <v>146</v>
      </c>
      <c r="F6932" t="s">
        <v>19578</v>
      </c>
      <c r="G6932" t="s">
        <v>148</v>
      </c>
      <c r="H6932" t="s">
        <v>143</v>
      </c>
      <c r="I6932" t="s">
        <v>135</v>
      </c>
      <c r="J6932" t="s">
        <v>136</v>
      </c>
      <c r="K6932" t="s">
        <v>137</v>
      </c>
      <c r="L6932" t="s">
        <v>19579</v>
      </c>
      <c r="M6932" t="s">
        <v>19580</v>
      </c>
      <c r="N6932">
        <v>1.813055555</v>
      </c>
      <c r="O6932">
        <v>0</v>
      </c>
      <c r="P6932">
        <v>35</v>
      </c>
      <c r="Q6932">
        <v>0</v>
      </c>
      <c r="R6932">
        <v>2</v>
      </c>
      <c r="S6932">
        <v>0</v>
      </c>
      <c r="T6932">
        <v>1</v>
      </c>
      <c r="U6932">
        <v>0</v>
      </c>
      <c r="V6932">
        <v>0</v>
      </c>
      <c r="W6932">
        <v>0</v>
      </c>
      <c r="X6932">
        <v>12.796513431791908</v>
      </c>
      <c r="Y6932">
        <v>0</v>
      </c>
      <c r="Z6932">
        <v>2.2178181982332363</v>
      </c>
      <c r="AA6932">
        <v>0</v>
      </c>
      <c r="AB6932">
        <v>1.0862982413745168</v>
      </c>
      <c r="AC6932">
        <v>0</v>
      </c>
      <c r="AD6932">
        <v>0</v>
      </c>
      <c r="AE6932">
        <v>16.100629871399661</v>
      </c>
    </row>
    <row r="6933" spans="1:31" x14ac:dyDescent="0.25">
      <c r="A6933">
        <v>1886457</v>
      </c>
      <c r="B6933">
        <v>1</v>
      </c>
      <c r="C6933" t="s">
        <v>80</v>
      </c>
      <c r="D6933" t="s">
        <v>107</v>
      </c>
      <c r="E6933" t="s">
        <v>146</v>
      </c>
      <c r="F6933" t="s">
        <v>645</v>
      </c>
      <c r="G6933" t="s">
        <v>148</v>
      </c>
      <c r="H6933" t="s">
        <v>143</v>
      </c>
      <c r="I6933" t="s">
        <v>135</v>
      </c>
      <c r="J6933" t="s">
        <v>136</v>
      </c>
      <c r="K6933" t="s">
        <v>137</v>
      </c>
      <c r="L6933" t="s">
        <v>19581</v>
      </c>
      <c r="M6933" t="s">
        <v>19582</v>
      </c>
      <c r="N6933">
        <v>2.846944444</v>
      </c>
      <c r="O6933">
        <v>0</v>
      </c>
      <c r="P6933">
        <v>99</v>
      </c>
      <c r="Q6933">
        <v>0</v>
      </c>
      <c r="R6933">
        <v>0</v>
      </c>
      <c r="S6933">
        <v>0</v>
      </c>
      <c r="T6933">
        <v>12</v>
      </c>
      <c r="U6933">
        <v>0</v>
      </c>
      <c r="V6933">
        <v>0</v>
      </c>
      <c r="W6933">
        <v>0</v>
      </c>
      <c r="X6933">
        <v>64.850463195581867</v>
      </c>
      <c r="Y6933">
        <v>0</v>
      </c>
      <c r="Z6933">
        <v>0</v>
      </c>
      <c r="AA6933">
        <v>0</v>
      </c>
      <c r="AB6933">
        <v>21.856889102221928</v>
      </c>
      <c r="AC6933">
        <v>0</v>
      </c>
      <c r="AD6933">
        <v>0</v>
      </c>
      <c r="AE6933">
        <v>86.707352297803794</v>
      </c>
    </row>
    <row r="6934" spans="1:31" x14ac:dyDescent="0.25">
      <c r="A6934">
        <v>1886460</v>
      </c>
      <c r="B6934">
        <v>1</v>
      </c>
      <c r="C6934" t="s">
        <v>80</v>
      </c>
      <c r="D6934" t="s">
        <v>98</v>
      </c>
      <c r="E6934" t="s">
        <v>131</v>
      </c>
      <c r="F6934" t="s">
        <v>19583</v>
      </c>
      <c r="G6934" t="s">
        <v>133</v>
      </c>
      <c r="H6934" t="s">
        <v>134</v>
      </c>
      <c r="I6934" t="s">
        <v>135</v>
      </c>
      <c r="J6934" t="s">
        <v>136</v>
      </c>
      <c r="K6934" t="s">
        <v>137</v>
      </c>
      <c r="L6934" t="s">
        <v>19584</v>
      </c>
      <c r="M6934" t="s">
        <v>19585</v>
      </c>
      <c r="N6934">
        <v>0.48499999999999999</v>
      </c>
      <c r="O6934">
        <v>0</v>
      </c>
      <c r="P6934">
        <v>1124</v>
      </c>
      <c r="Q6934">
        <v>2</v>
      </c>
      <c r="R6934">
        <v>178</v>
      </c>
      <c r="S6934">
        <v>6</v>
      </c>
      <c r="T6934">
        <v>268</v>
      </c>
      <c r="U6934">
        <v>0</v>
      </c>
      <c r="V6934">
        <v>0</v>
      </c>
      <c r="W6934">
        <v>0</v>
      </c>
      <c r="X6934">
        <v>80.052046402578839</v>
      </c>
      <c r="Y6934">
        <v>1.0245321818587498</v>
      </c>
      <c r="Z6934">
        <v>26.124964124713429</v>
      </c>
      <c r="AA6934">
        <v>4.580711051854105</v>
      </c>
      <c r="AB6934">
        <v>40.662123830386776</v>
      </c>
      <c r="AC6934">
        <v>0</v>
      </c>
      <c r="AD6934">
        <v>0</v>
      </c>
      <c r="AE6934">
        <v>152.44437759139191</v>
      </c>
    </row>
    <row r="6935" spans="1:31" x14ac:dyDescent="0.25">
      <c r="A6935">
        <v>1886462</v>
      </c>
      <c r="B6935">
        <v>1</v>
      </c>
      <c r="C6935" t="s">
        <v>81</v>
      </c>
      <c r="D6935" t="s">
        <v>127</v>
      </c>
      <c r="E6935" t="s">
        <v>158</v>
      </c>
      <c r="F6935" t="s">
        <v>19586</v>
      </c>
      <c r="G6935" t="s">
        <v>133</v>
      </c>
      <c r="H6935" t="s">
        <v>134</v>
      </c>
      <c r="I6935" t="s">
        <v>135</v>
      </c>
      <c r="J6935" t="s">
        <v>136</v>
      </c>
      <c r="K6935" t="s">
        <v>137</v>
      </c>
      <c r="L6935" t="s">
        <v>19587</v>
      </c>
      <c r="M6935" t="s">
        <v>19588</v>
      </c>
      <c r="N6935">
        <v>1.0786111110000001</v>
      </c>
      <c r="O6935">
        <v>0</v>
      </c>
      <c r="P6935">
        <v>359</v>
      </c>
      <c r="Q6935">
        <v>1</v>
      </c>
      <c r="R6935">
        <v>31</v>
      </c>
      <c r="S6935">
        <v>0</v>
      </c>
      <c r="T6935">
        <v>53</v>
      </c>
      <c r="U6935">
        <v>0</v>
      </c>
      <c r="V6935">
        <v>0</v>
      </c>
      <c r="W6935">
        <v>0</v>
      </c>
      <c r="X6935">
        <v>67.58793372988589</v>
      </c>
      <c r="Y6935">
        <v>4.5541316646446361</v>
      </c>
      <c r="Z6935">
        <v>16.154060093684091</v>
      </c>
      <c r="AA6935">
        <v>0</v>
      </c>
      <c r="AB6935">
        <v>23.363605856470901</v>
      </c>
      <c r="AC6935">
        <v>0</v>
      </c>
      <c r="AD6935">
        <v>0</v>
      </c>
      <c r="AE6935">
        <v>111.65973134468553</v>
      </c>
    </row>
    <row r="6936" spans="1:31" x14ac:dyDescent="0.25">
      <c r="A6936">
        <v>1886464</v>
      </c>
      <c r="B6936">
        <v>1</v>
      </c>
      <c r="C6936" t="s">
        <v>80</v>
      </c>
      <c r="D6936" t="s">
        <v>87</v>
      </c>
      <c r="E6936" t="s">
        <v>146</v>
      </c>
      <c r="F6936" t="s">
        <v>19589</v>
      </c>
      <c r="G6936" t="s">
        <v>501</v>
      </c>
      <c r="H6936" t="s">
        <v>143</v>
      </c>
      <c r="I6936" t="s">
        <v>135</v>
      </c>
      <c r="J6936" t="s">
        <v>136</v>
      </c>
      <c r="K6936" t="s">
        <v>137</v>
      </c>
      <c r="L6936" t="s">
        <v>19590</v>
      </c>
      <c r="M6936" t="s">
        <v>19591</v>
      </c>
      <c r="N6936">
        <v>1.781111111</v>
      </c>
      <c r="O6936">
        <v>0</v>
      </c>
      <c r="P6936">
        <v>17</v>
      </c>
      <c r="Q6936">
        <v>0</v>
      </c>
      <c r="R6936">
        <v>0</v>
      </c>
      <c r="S6936">
        <v>0</v>
      </c>
      <c r="T6936">
        <v>3</v>
      </c>
      <c r="U6936">
        <v>0</v>
      </c>
      <c r="V6936">
        <v>0</v>
      </c>
      <c r="W6936">
        <v>0</v>
      </c>
      <c r="X6936">
        <v>7.2805965217418693</v>
      </c>
      <c r="Y6936">
        <v>0</v>
      </c>
      <c r="Z6936">
        <v>0</v>
      </c>
      <c r="AA6936">
        <v>0</v>
      </c>
      <c r="AB6936">
        <v>1.1605565899396932</v>
      </c>
      <c r="AC6936">
        <v>0</v>
      </c>
      <c r="AD6936">
        <v>0</v>
      </c>
      <c r="AE6936">
        <v>8.4411531116815617</v>
      </c>
    </row>
    <row r="6937" spans="1:31" x14ac:dyDescent="0.25">
      <c r="A6937">
        <v>1886465</v>
      </c>
      <c r="B6937">
        <v>1</v>
      </c>
      <c r="C6937" t="s">
        <v>81</v>
      </c>
      <c r="D6937" t="s">
        <v>123</v>
      </c>
      <c r="E6937" t="s">
        <v>131</v>
      </c>
      <c r="F6937" t="s">
        <v>19592</v>
      </c>
      <c r="G6937" t="s">
        <v>133</v>
      </c>
      <c r="H6937" t="s">
        <v>134</v>
      </c>
      <c r="I6937" t="s">
        <v>135</v>
      </c>
      <c r="J6937" t="s">
        <v>136</v>
      </c>
      <c r="K6937" t="s">
        <v>137</v>
      </c>
      <c r="L6937" t="s">
        <v>19593</v>
      </c>
      <c r="M6937" t="s">
        <v>19594</v>
      </c>
      <c r="N6937">
        <v>0.50027777699999998</v>
      </c>
      <c r="O6937">
        <v>3</v>
      </c>
      <c r="P6937">
        <v>531</v>
      </c>
      <c r="Q6937">
        <v>231</v>
      </c>
      <c r="R6937">
        <v>98</v>
      </c>
      <c r="S6937">
        <v>16</v>
      </c>
      <c r="T6937">
        <v>49</v>
      </c>
      <c r="U6937">
        <v>0</v>
      </c>
      <c r="V6937">
        <v>0</v>
      </c>
      <c r="W6937">
        <v>25.88481846826204</v>
      </c>
      <c r="X6937">
        <v>66.061229230033319</v>
      </c>
      <c r="Y6937">
        <v>453.65082660527906</v>
      </c>
      <c r="Z6937">
        <v>187.89489597625783</v>
      </c>
      <c r="AA6937">
        <v>26.374004738389527</v>
      </c>
      <c r="AB6937">
        <v>21.74384150178755</v>
      </c>
      <c r="AC6937">
        <v>0</v>
      </c>
      <c r="AD6937">
        <v>0</v>
      </c>
      <c r="AE6937">
        <v>781.60961652000935</v>
      </c>
    </row>
    <row r="6938" spans="1:31" x14ac:dyDescent="0.25">
      <c r="A6938">
        <v>1886466</v>
      </c>
      <c r="B6938">
        <v>1</v>
      </c>
      <c r="C6938" t="s">
        <v>81</v>
      </c>
      <c r="D6938" t="s">
        <v>118</v>
      </c>
      <c r="E6938" t="s">
        <v>140</v>
      </c>
      <c r="F6938" t="s">
        <v>19595</v>
      </c>
      <c r="G6938" t="s">
        <v>200</v>
      </c>
      <c r="H6938" t="s">
        <v>143</v>
      </c>
      <c r="I6938" t="s">
        <v>135</v>
      </c>
      <c r="J6938" t="s">
        <v>136</v>
      </c>
      <c r="K6938" t="s">
        <v>137</v>
      </c>
      <c r="L6938" t="s">
        <v>19596</v>
      </c>
      <c r="M6938" t="s">
        <v>19597</v>
      </c>
      <c r="N6938">
        <v>1.1786111109999999</v>
      </c>
      <c r="O6938">
        <v>0</v>
      </c>
      <c r="P6938">
        <v>11</v>
      </c>
      <c r="Q6938">
        <v>0</v>
      </c>
      <c r="R6938">
        <v>0</v>
      </c>
      <c r="S6938">
        <v>0</v>
      </c>
      <c r="T6938">
        <v>0</v>
      </c>
      <c r="U6938">
        <v>0</v>
      </c>
      <c r="V6938">
        <v>0</v>
      </c>
      <c r="W6938">
        <v>0</v>
      </c>
      <c r="X6938">
        <v>3.9052021471867602</v>
      </c>
      <c r="Y6938">
        <v>0</v>
      </c>
      <c r="Z6938">
        <v>0</v>
      </c>
      <c r="AA6938">
        <v>0</v>
      </c>
      <c r="AB6938">
        <v>0</v>
      </c>
      <c r="AC6938">
        <v>0</v>
      </c>
      <c r="AD6938">
        <v>0</v>
      </c>
      <c r="AE6938">
        <v>3.9052021471867602</v>
      </c>
    </row>
    <row r="6939" spans="1:31" x14ac:dyDescent="0.25">
      <c r="A6939">
        <v>1886467</v>
      </c>
      <c r="B6939">
        <v>1</v>
      </c>
      <c r="C6939" t="s">
        <v>81</v>
      </c>
      <c r="D6939" t="s">
        <v>118</v>
      </c>
      <c r="E6939" t="s">
        <v>158</v>
      </c>
      <c r="F6939" t="s">
        <v>19598</v>
      </c>
      <c r="G6939" t="s">
        <v>133</v>
      </c>
      <c r="H6939" t="s">
        <v>134</v>
      </c>
      <c r="I6939" t="s">
        <v>152</v>
      </c>
      <c r="J6939" t="s">
        <v>136</v>
      </c>
      <c r="K6939" t="s">
        <v>137</v>
      </c>
      <c r="L6939" t="s">
        <v>19599</v>
      </c>
      <c r="M6939" t="s">
        <v>19600</v>
      </c>
      <c r="N6939">
        <v>1.9444444000000002E-2</v>
      </c>
      <c r="O6939">
        <v>2</v>
      </c>
      <c r="P6939">
        <v>228</v>
      </c>
      <c r="Q6939">
        <v>74</v>
      </c>
      <c r="R6939">
        <v>93</v>
      </c>
      <c r="S6939">
        <v>2</v>
      </c>
      <c r="T6939">
        <v>16</v>
      </c>
      <c r="U6939">
        <v>1</v>
      </c>
      <c r="V6939">
        <v>0</v>
      </c>
      <c r="W6939">
        <v>1.3754838601000002E-3</v>
      </c>
      <c r="X6939">
        <v>0.75873827299654983</v>
      </c>
      <c r="Y6939">
        <v>10.978463400283674</v>
      </c>
      <c r="Z6939">
        <v>5.4158733992958012</v>
      </c>
      <c r="AA6939">
        <v>2.2616636778166669E-2</v>
      </c>
      <c r="AB6939">
        <v>5.5202620009561124E-2</v>
      </c>
      <c r="AC6939">
        <v>0.15156131370084444</v>
      </c>
      <c r="AD6939">
        <v>0</v>
      </c>
      <c r="AE6939">
        <v>17.383831126924697</v>
      </c>
    </row>
    <row r="6940" spans="1:31" x14ac:dyDescent="0.25">
      <c r="A6940">
        <v>1886468</v>
      </c>
      <c r="B6940">
        <v>1</v>
      </c>
      <c r="C6940" t="s">
        <v>80</v>
      </c>
      <c r="D6940" t="s">
        <v>106</v>
      </c>
      <c r="E6940" t="s">
        <v>210</v>
      </c>
      <c r="F6940" t="s">
        <v>19601</v>
      </c>
      <c r="G6940" t="s">
        <v>476</v>
      </c>
      <c r="H6940" t="s">
        <v>134</v>
      </c>
      <c r="I6940" t="s">
        <v>135</v>
      </c>
      <c r="J6940" t="s">
        <v>136</v>
      </c>
      <c r="K6940" t="s">
        <v>137</v>
      </c>
      <c r="L6940" t="s">
        <v>19594</v>
      </c>
      <c r="M6940" t="s">
        <v>19602</v>
      </c>
      <c r="N6940">
        <v>0.22888888800000001</v>
      </c>
      <c r="O6940">
        <v>0</v>
      </c>
      <c r="P6940">
        <v>1975</v>
      </c>
      <c r="Q6940">
        <v>0</v>
      </c>
      <c r="R6940">
        <v>8</v>
      </c>
      <c r="S6940">
        <v>0</v>
      </c>
      <c r="T6940">
        <v>90</v>
      </c>
      <c r="U6940">
        <v>0</v>
      </c>
      <c r="V6940">
        <v>0</v>
      </c>
      <c r="W6940">
        <v>0</v>
      </c>
      <c r="X6940">
        <v>98.434987143582219</v>
      </c>
      <c r="Y6940">
        <v>0</v>
      </c>
      <c r="Z6940">
        <v>2.4377388003840603</v>
      </c>
      <c r="AA6940">
        <v>0</v>
      </c>
      <c r="AB6940">
        <v>9.4373452931183532</v>
      </c>
      <c r="AC6940">
        <v>0</v>
      </c>
      <c r="AD6940">
        <v>0</v>
      </c>
      <c r="AE6940">
        <v>110.31007123708463</v>
      </c>
    </row>
    <row r="6941" spans="1:31" x14ac:dyDescent="0.25">
      <c r="A6941">
        <v>1886470</v>
      </c>
      <c r="B6941">
        <v>1</v>
      </c>
      <c r="C6941" t="s">
        <v>80</v>
      </c>
      <c r="D6941" t="s">
        <v>97</v>
      </c>
      <c r="E6941" t="s">
        <v>140</v>
      </c>
      <c r="F6941" t="s">
        <v>19603</v>
      </c>
      <c r="G6941" t="s">
        <v>142</v>
      </c>
      <c r="H6941" t="s">
        <v>143</v>
      </c>
      <c r="I6941" t="s">
        <v>135</v>
      </c>
      <c r="J6941" t="s">
        <v>136</v>
      </c>
      <c r="K6941" t="s">
        <v>137</v>
      </c>
      <c r="L6941" t="s">
        <v>19588</v>
      </c>
      <c r="M6941" t="s">
        <v>19604</v>
      </c>
      <c r="N6941">
        <v>0.40749999999999997</v>
      </c>
      <c r="O6941">
        <v>0</v>
      </c>
      <c r="P6941">
        <v>7</v>
      </c>
      <c r="Q6941">
        <v>0</v>
      </c>
      <c r="R6941">
        <v>0</v>
      </c>
      <c r="S6941">
        <v>0</v>
      </c>
      <c r="T6941">
        <v>0</v>
      </c>
      <c r="U6941">
        <v>0</v>
      </c>
      <c r="V6941">
        <v>0</v>
      </c>
      <c r="W6941">
        <v>0</v>
      </c>
      <c r="X6941">
        <v>0.52494600043326001</v>
      </c>
      <c r="Y6941">
        <v>0</v>
      </c>
      <c r="Z6941">
        <v>0</v>
      </c>
      <c r="AA6941">
        <v>0</v>
      </c>
      <c r="AB6941">
        <v>0</v>
      </c>
      <c r="AC6941">
        <v>0</v>
      </c>
      <c r="AD6941">
        <v>0</v>
      </c>
      <c r="AE6941">
        <v>0.52494600043326001</v>
      </c>
    </row>
    <row r="6942" spans="1:31" x14ac:dyDescent="0.25">
      <c r="A6942">
        <v>1886471</v>
      </c>
      <c r="B6942">
        <v>1</v>
      </c>
      <c r="C6942" t="s">
        <v>81</v>
      </c>
      <c r="D6942" t="s">
        <v>118</v>
      </c>
      <c r="E6942" t="s">
        <v>158</v>
      </c>
      <c r="F6942" t="s">
        <v>19605</v>
      </c>
      <c r="G6942" t="s">
        <v>219</v>
      </c>
      <c r="H6942" t="s">
        <v>134</v>
      </c>
      <c r="I6942" t="s">
        <v>135</v>
      </c>
      <c r="J6942" t="s">
        <v>136</v>
      </c>
      <c r="K6942" t="s">
        <v>137</v>
      </c>
      <c r="L6942" t="s">
        <v>19606</v>
      </c>
      <c r="M6942" t="s">
        <v>19607</v>
      </c>
      <c r="N6942">
        <v>1.791666666</v>
      </c>
      <c r="O6942">
        <v>1</v>
      </c>
      <c r="P6942">
        <v>75</v>
      </c>
      <c r="Q6942">
        <v>18</v>
      </c>
      <c r="R6942">
        <v>14</v>
      </c>
      <c r="S6942">
        <v>2</v>
      </c>
      <c r="T6942">
        <v>6</v>
      </c>
      <c r="U6942">
        <v>0</v>
      </c>
      <c r="V6942">
        <v>0</v>
      </c>
      <c r="W6942">
        <v>3.4609269454933339E-2</v>
      </c>
      <c r="X6942">
        <v>22.379888515872953</v>
      </c>
      <c r="Y6942">
        <v>379.29925080892883</v>
      </c>
      <c r="Z6942">
        <v>41.14938030872559</v>
      </c>
      <c r="AA6942">
        <v>2.0330435182886668</v>
      </c>
      <c r="AB6942">
        <v>1.8657334112610573</v>
      </c>
      <c r="AC6942">
        <v>0</v>
      </c>
      <c r="AD6942">
        <v>0</v>
      </c>
      <c r="AE6942">
        <v>446.76190583253202</v>
      </c>
    </row>
    <row r="6943" spans="1:31" x14ac:dyDescent="0.25">
      <c r="A6943">
        <v>1886472</v>
      </c>
      <c r="B6943">
        <v>1</v>
      </c>
      <c r="C6943" t="s">
        <v>80</v>
      </c>
      <c r="D6943" t="s">
        <v>96</v>
      </c>
      <c r="E6943" t="s">
        <v>222</v>
      </c>
      <c r="F6943" t="s">
        <v>19608</v>
      </c>
      <c r="G6943" t="s">
        <v>580</v>
      </c>
      <c r="H6943" t="s">
        <v>143</v>
      </c>
      <c r="I6943" t="s">
        <v>135</v>
      </c>
      <c r="J6943" t="s">
        <v>136</v>
      </c>
      <c r="K6943" t="s">
        <v>137</v>
      </c>
      <c r="L6943" t="s">
        <v>19609</v>
      </c>
      <c r="M6943" t="s">
        <v>19610</v>
      </c>
      <c r="N6943">
        <v>0.46083333300000001</v>
      </c>
      <c r="O6943">
        <v>0</v>
      </c>
      <c r="P6943">
        <v>44</v>
      </c>
      <c r="Q6943">
        <v>0</v>
      </c>
      <c r="R6943">
        <v>0</v>
      </c>
      <c r="S6943">
        <v>0</v>
      </c>
      <c r="T6943">
        <v>9</v>
      </c>
      <c r="U6943">
        <v>0</v>
      </c>
      <c r="V6943">
        <v>0</v>
      </c>
      <c r="W6943">
        <v>0</v>
      </c>
      <c r="X6943">
        <v>9.0339959417578743</v>
      </c>
      <c r="Y6943">
        <v>0</v>
      </c>
      <c r="Z6943">
        <v>0</v>
      </c>
      <c r="AA6943">
        <v>0</v>
      </c>
      <c r="AB6943">
        <v>2.8519966036983742</v>
      </c>
      <c r="AC6943">
        <v>0</v>
      </c>
      <c r="AD6943">
        <v>0</v>
      </c>
      <c r="AE6943">
        <v>11.885992545456249</v>
      </c>
    </row>
    <row r="6944" spans="1:31" x14ac:dyDescent="0.25">
      <c r="A6944">
        <v>1886473</v>
      </c>
      <c r="B6944">
        <v>1</v>
      </c>
      <c r="C6944" t="s">
        <v>80</v>
      </c>
      <c r="D6944" t="s">
        <v>93</v>
      </c>
      <c r="E6944" t="s">
        <v>146</v>
      </c>
      <c r="F6944" t="s">
        <v>19611</v>
      </c>
      <c r="G6944" t="s">
        <v>148</v>
      </c>
      <c r="H6944" t="s">
        <v>143</v>
      </c>
      <c r="I6944" t="s">
        <v>135</v>
      </c>
      <c r="J6944" t="s">
        <v>136</v>
      </c>
      <c r="K6944" t="s">
        <v>137</v>
      </c>
      <c r="L6944" t="s">
        <v>19612</v>
      </c>
      <c r="M6944" t="s">
        <v>19613</v>
      </c>
      <c r="N6944">
        <v>3.5433333330000001</v>
      </c>
      <c r="O6944">
        <v>0</v>
      </c>
      <c r="P6944">
        <v>0</v>
      </c>
      <c r="Q6944">
        <v>0</v>
      </c>
      <c r="R6944">
        <v>2</v>
      </c>
      <c r="S6944">
        <v>0</v>
      </c>
      <c r="T6944">
        <v>1</v>
      </c>
      <c r="U6944">
        <v>0</v>
      </c>
      <c r="V6944">
        <v>0</v>
      </c>
      <c r="W6944">
        <v>0</v>
      </c>
      <c r="X6944">
        <v>0</v>
      </c>
      <c r="Y6944">
        <v>0</v>
      </c>
      <c r="Z6944">
        <v>40.948771418900819</v>
      </c>
      <c r="AA6944">
        <v>0</v>
      </c>
      <c r="AB6944">
        <v>1.6465743279344101</v>
      </c>
      <c r="AC6944">
        <v>0</v>
      </c>
      <c r="AD6944">
        <v>0</v>
      </c>
      <c r="AE6944">
        <v>42.595345746835228</v>
      </c>
    </row>
    <row r="6945" spans="1:31" x14ac:dyDescent="0.25">
      <c r="A6945">
        <v>1886475</v>
      </c>
      <c r="B6945">
        <v>1</v>
      </c>
      <c r="C6945" t="s">
        <v>80</v>
      </c>
      <c r="D6945" t="s">
        <v>105</v>
      </c>
      <c r="E6945" t="s">
        <v>158</v>
      </c>
      <c r="F6945" t="s">
        <v>19614</v>
      </c>
      <c r="G6945" t="s">
        <v>476</v>
      </c>
      <c r="H6945" t="s">
        <v>134</v>
      </c>
      <c r="I6945" t="s">
        <v>135</v>
      </c>
      <c r="J6945" t="s">
        <v>136</v>
      </c>
      <c r="K6945" t="s">
        <v>137</v>
      </c>
      <c r="L6945" t="s">
        <v>19615</v>
      </c>
      <c r="M6945" t="s">
        <v>19616</v>
      </c>
      <c r="N6945">
        <v>0.53916666599999996</v>
      </c>
      <c r="O6945">
        <v>0</v>
      </c>
      <c r="P6945">
        <v>228</v>
      </c>
      <c r="Q6945">
        <v>0</v>
      </c>
      <c r="R6945">
        <v>1</v>
      </c>
      <c r="S6945">
        <v>0</v>
      </c>
      <c r="T6945">
        <v>9</v>
      </c>
      <c r="U6945">
        <v>0</v>
      </c>
      <c r="V6945">
        <v>0</v>
      </c>
      <c r="W6945">
        <v>0</v>
      </c>
      <c r="X6945">
        <v>29.939425577847491</v>
      </c>
      <c r="Y6945">
        <v>0</v>
      </c>
      <c r="Z6945">
        <v>0.49367638366888011</v>
      </c>
      <c r="AA6945">
        <v>0</v>
      </c>
      <c r="AB6945">
        <v>2.6032228936659503</v>
      </c>
      <c r="AC6945">
        <v>0</v>
      </c>
      <c r="AD6945">
        <v>0</v>
      </c>
      <c r="AE6945">
        <v>33.036324855182322</v>
      </c>
    </row>
    <row r="6946" spans="1:31" x14ac:dyDescent="0.25">
      <c r="A6946">
        <v>1886477</v>
      </c>
      <c r="B6946">
        <v>1</v>
      </c>
      <c r="C6946" t="s">
        <v>81</v>
      </c>
      <c r="D6946" t="s">
        <v>112</v>
      </c>
      <c r="E6946" t="s">
        <v>158</v>
      </c>
      <c r="F6946" t="s">
        <v>19617</v>
      </c>
      <c r="G6946" t="s">
        <v>133</v>
      </c>
      <c r="H6946" t="s">
        <v>134</v>
      </c>
      <c r="I6946" t="s">
        <v>135</v>
      </c>
      <c r="J6946" t="s">
        <v>136</v>
      </c>
      <c r="K6946" t="s">
        <v>137</v>
      </c>
      <c r="L6946" t="s">
        <v>19618</v>
      </c>
      <c r="M6946" t="s">
        <v>19619</v>
      </c>
      <c r="N6946">
        <v>1.0525</v>
      </c>
      <c r="O6946">
        <v>0</v>
      </c>
      <c r="P6946">
        <v>541</v>
      </c>
      <c r="Q6946">
        <v>0</v>
      </c>
      <c r="R6946">
        <v>11</v>
      </c>
      <c r="S6946">
        <v>0</v>
      </c>
      <c r="T6946">
        <v>64</v>
      </c>
      <c r="U6946">
        <v>0</v>
      </c>
      <c r="V6946">
        <v>0</v>
      </c>
      <c r="W6946">
        <v>0</v>
      </c>
      <c r="X6946">
        <v>91.49375755727614</v>
      </c>
      <c r="Y6946">
        <v>0</v>
      </c>
      <c r="Z6946">
        <v>75.789586941140527</v>
      </c>
      <c r="AA6946">
        <v>0</v>
      </c>
      <c r="AB6946">
        <v>17.607338001010632</v>
      </c>
      <c r="AC6946">
        <v>0</v>
      </c>
      <c r="AD6946">
        <v>0</v>
      </c>
      <c r="AE6946">
        <v>184.89068249942733</v>
      </c>
    </row>
    <row r="6947" spans="1:31" x14ac:dyDescent="0.25">
      <c r="A6947">
        <v>1886478</v>
      </c>
      <c r="B6947">
        <v>1</v>
      </c>
      <c r="C6947" t="s">
        <v>81</v>
      </c>
      <c r="D6947" t="s">
        <v>127</v>
      </c>
      <c r="E6947" t="s">
        <v>146</v>
      </c>
      <c r="F6947" t="s">
        <v>19620</v>
      </c>
      <c r="G6947" t="s">
        <v>148</v>
      </c>
      <c r="H6947" t="s">
        <v>143</v>
      </c>
      <c r="I6947" t="s">
        <v>135</v>
      </c>
      <c r="J6947" t="s">
        <v>136</v>
      </c>
      <c r="K6947" t="s">
        <v>137</v>
      </c>
      <c r="L6947" t="s">
        <v>19621</v>
      </c>
      <c r="M6947" t="s">
        <v>19622</v>
      </c>
      <c r="N6947">
        <v>1.96</v>
      </c>
      <c r="O6947">
        <v>0</v>
      </c>
      <c r="P6947">
        <v>2</v>
      </c>
      <c r="Q6947">
        <v>0</v>
      </c>
      <c r="R6947">
        <v>0</v>
      </c>
      <c r="S6947">
        <v>0</v>
      </c>
      <c r="T6947">
        <v>0</v>
      </c>
      <c r="U6947">
        <v>0</v>
      </c>
      <c r="V6947">
        <v>0</v>
      </c>
      <c r="W6947">
        <v>0</v>
      </c>
      <c r="X6947">
        <v>0.47075033032170666</v>
      </c>
      <c r="Y6947">
        <v>0</v>
      </c>
      <c r="Z6947">
        <v>0</v>
      </c>
      <c r="AA6947">
        <v>0</v>
      </c>
      <c r="AB6947">
        <v>0</v>
      </c>
      <c r="AC6947">
        <v>0</v>
      </c>
      <c r="AD6947">
        <v>0</v>
      </c>
      <c r="AE6947">
        <v>0.47075033032170666</v>
      </c>
    </row>
    <row r="6948" spans="1:31" x14ac:dyDescent="0.25">
      <c r="A6948">
        <v>1886479</v>
      </c>
      <c r="B6948">
        <v>1</v>
      </c>
      <c r="C6948" t="s">
        <v>80</v>
      </c>
      <c r="D6948" t="s">
        <v>103</v>
      </c>
      <c r="E6948" t="s">
        <v>229</v>
      </c>
      <c r="F6948" t="s">
        <v>19623</v>
      </c>
      <c r="G6948" t="s">
        <v>133</v>
      </c>
      <c r="H6948" t="s">
        <v>134</v>
      </c>
      <c r="I6948" t="s">
        <v>135</v>
      </c>
      <c r="J6948" t="s">
        <v>136</v>
      </c>
      <c r="K6948" t="s">
        <v>137</v>
      </c>
      <c r="L6948" t="s">
        <v>19624</v>
      </c>
      <c r="M6948" t="s">
        <v>19625</v>
      </c>
      <c r="N6948">
        <v>0.13133138799999999</v>
      </c>
      <c r="O6948">
        <v>0</v>
      </c>
      <c r="P6948">
        <v>0</v>
      </c>
      <c r="Q6948">
        <v>8</v>
      </c>
      <c r="R6948">
        <v>5</v>
      </c>
      <c r="S6948">
        <v>5</v>
      </c>
      <c r="T6948">
        <v>24</v>
      </c>
      <c r="U6948">
        <v>11</v>
      </c>
      <c r="V6948">
        <v>2</v>
      </c>
      <c r="W6948">
        <v>0</v>
      </c>
      <c r="X6948">
        <v>0</v>
      </c>
      <c r="Y6948">
        <v>8.5867676886473312</v>
      </c>
      <c r="Z6948">
        <v>2.355890059488142</v>
      </c>
      <c r="AA6948">
        <v>20.644635600026909</v>
      </c>
      <c r="AB6948">
        <v>3.6679860501762676</v>
      </c>
      <c r="AC6948">
        <v>139.36545327365155</v>
      </c>
      <c r="AD6948">
        <v>3.7573538266589557</v>
      </c>
      <c r="AE6948">
        <v>178.37808649864914</v>
      </c>
    </row>
    <row r="6949" spans="1:31" x14ac:dyDescent="0.25">
      <c r="A6949">
        <v>1886480</v>
      </c>
      <c r="B6949">
        <v>1</v>
      </c>
      <c r="C6949" t="s">
        <v>81</v>
      </c>
      <c r="D6949" t="s">
        <v>112</v>
      </c>
      <c r="E6949" t="s">
        <v>210</v>
      </c>
      <c r="F6949" t="s">
        <v>2845</v>
      </c>
      <c r="G6949" t="s">
        <v>133</v>
      </c>
      <c r="H6949" t="s">
        <v>134</v>
      </c>
      <c r="I6949" t="s">
        <v>135</v>
      </c>
      <c r="J6949" t="s">
        <v>136</v>
      </c>
      <c r="K6949" t="s">
        <v>137</v>
      </c>
      <c r="L6949" t="s">
        <v>19626</v>
      </c>
      <c r="M6949" t="s">
        <v>19627</v>
      </c>
      <c r="N6949">
        <v>0.26972222200000001</v>
      </c>
      <c r="O6949">
        <v>0</v>
      </c>
      <c r="P6949">
        <v>828</v>
      </c>
      <c r="Q6949">
        <v>2</v>
      </c>
      <c r="R6949">
        <v>57</v>
      </c>
      <c r="S6949">
        <v>4</v>
      </c>
      <c r="T6949">
        <v>28</v>
      </c>
      <c r="U6949">
        <v>0</v>
      </c>
      <c r="V6949">
        <v>0</v>
      </c>
      <c r="W6949">
        <v>0</v>
      </c>
      <c r="X6949">
        <v>17.162251665822826</v>
      </c>
      <c r="Y6949">
        <v>3.16416636348269</v>
      </c>
      <c r="Z6949">
        <v>3.2866233791931849</v>
      </c>
      <c r="AA6949">
        <v>1.307521410484151</v>
      </c>
      <c r="AB6949">
        <v>1.2749551754592883</v>
      </c>
      <c r="AC6949">
        <v>0</v>
      </c>
      <c r="AD6949">
        <v>0</v>
      </c>
      <c r="AE6949">
        <v>26.195517994442142</v>
      </c>
    </row>
    <row r="6950" spans="1:31" x14ac:dyDescent="0.25">
      <c r="A6950">
        <v>1886481</v>
      </c>
      <c r="B6950">
        <v>1</v>
      </c>
      <c r="C6950" t="s">
        <v>80</v>
      </c>
      <c r="D6950" t="s">
        <v>109</v>
      </c>
      <c r="E6950" t="s">
        <v>210</v>
      </c>
      <c r="F6950" t="s">
        <v>19628</v>
      </c>
      <c r="G6950" t="s">
        <v>133</v>
      </c>
      <c r="H6950" t="s">
        <v>134</v>
      </c>
      <c r="I6950" t="s">
        <v>135</v>
      </c>
      <c r="J6950" t="s">
        <v>136</v>
      </c>
      <c r="K6950" t="s">
        <v>137</v>
      </c>
      <c r="L6950" t="s">
        <v>19629</v>
      </c>
      <c r="M6950" t="s">
        <v>19630</v>
      </c>
      <c r="N6950">
        <v>0.1525</v>
      </c>
      <c r="O6950">
        <v>0</v>
      </c>
      <c r="P6950">
        <v>127</v>
      </c>
      <c r="Q6950">
        <v>0</v>
      </c>
      <c r="R6950">
        <v>46</v>
      </c>
      <c r="S6950">
        <v>4</v>
      </c>
      <c r="T6950">
        <v>57</v>
      </c>
      <c r="U6950">
        <v>2</v>
      </c>
      <c r="V6950">
        <v>0</v>
      </c>
      <c r="W6950">
        <v>0</v>
      </c>
      <c r="X6950">
        <v>4.3093720422857595</v>
      </c>
      <c r="Y6950">
        <v>0</v>
      </c>
      <c r="Z6950">
        <v>23.252179187792805</v>
      </c>
      <c r="AA6950">
        <v>15.384214604805289</v>
      </c>
      <c r="AB6950">
        <v>7.9907538907549611</v>
      </c>
      <c r="AC6950">
        <v>13.26903745975935</v>
      </c>
      <c r="AD6950">
        <v>0</v>
      </c>
      <c r="AE6950">
        <v>64.205557185398163</v>
      </c>
    </row>
    <row r="6951" spans="1:31" x14ac:dyDescent="0.25">
      <c r="A6951">
        <v>1886482</v>
      </c>
      <c r="B6951">
        <v>1</v>
      </c>
      <c r="C6951" t="s">
        <v>80</v>
      </c>
      <c r="D6951" t="s">
        <v>92</v>
      </c>
      <c r="E6951" t="s">
        <v>140</v>
      </c>
      <c r="F6951" t="s">
        <v>19631</v>
      </c>
      <c r="G6951" t="s">
        <v>200</v>
      </c>
      <c r="H6951" t="s">
        <v>143</v>
      </c>
      <c r="I6951" t="s">
        <v>135</v>
      </c>
      <c r="J6951" t="s">
        <v>136</v>
      </c>
      <c r="K6951" t="s">
        <v>137</v>
      </c>
      <c r="L6951" t="s">
        <v>19632</v>
      </c>
      <c r="M6951" t="s">
        <v>19633</v>
      </c>
      <c r="N6951">
        <v>5.415</v>
      </c>
      <c r="O6951">
        <v>0</v>
      </c>
      <c r="P6951">
        <v>1</v>
      </c>
      <c r="Q6951">
        <v>0</v>
      </c>
      <c r="R6951">
        <v>0</v>
      </c>
      <c r="S6951">
        <v>0</v>
      </c>
      <c r="T6951">
        <v>0</v>
      </c>
      <c r="U6951">
        <v>0</v>
      </c>
      <c r="V6951">
        <v>0</v>
      </c>
      <c r="W6951">
        <v>0</v>
      </c>
      <c r="X6951">
        <v>1.6292328987120017</v>
      </c>
      <c r="Y6951">
        <v>0</v>
      </c>
      <c r="Z6951">
        <v>0</v>
      </c>
      <c r="AA6951">
        <v>0</v>
      </c>
      <c r="AB6951">
        <v>0</v>
      </c>
      <c r="AC6951">
        <v>0</v>
      </c>
      <c r="AD6951">
        <v>0</v>
      </c>
      <c r="AE6951">
        <v>1.6292328987120017</v>
      </c>
    </row>
    <row r="6952" spans="1:31" x14ac:dyDescent="0.25">
      <c r="A6952">
        <v>1886483</v>
      </c>
      <c r="B6952">
        <v>1</v>
      </c>
      <c r="C6952" t="s">
        <v>81</v>
      </c>
      <c r="D6952" t="s">
        <v>123</v>
      </c>
      <c r="E6952" t="s">
        <v>210</v>
      </c>
      <c r="F6952" t="s">
        <v>3117</v>
      </c>
      <c r="G6952" t="s">
        <v>133</v>
      </c>
      <c r="H6952" t="s">
        <v>134</v>
      </c>
      <c r="I6952" t="s">
        <v>135</v>
      </c>
      <c r="J6952" t="s">
        <v>136</v>
      </c>
      <c r="K6952" t="s">
        <v>137</v>
      </c>
      <c r="L6952" t="s">
        <v>19634</v>
      </c>
      <c r="M6952" t="s">
        <v>19635</v>
      </c>
      <c r="N6952">
        <v>0.52</v>
      </c>
      <c r="O6952">
        <v>3</v>
      </c>
      <c r="P6952">
        <v>23</v>
      </c>
      <c r="Q6952">
        <v>246</v>
      </c>
      <c r="R6952">
        <v>278</v>
      </c>
      <c r="S6952">
        <v>24</v>
      </c>
      <c r="T6952">
        <v>52</v>
      </c>
      <c r="U6952">
        <v>0</v>
      </c>
      <c r="V6952">
        <v>0</v>
      </c>
      <c r="W6952">
        <v>1.3196731538276001</v>
      </c>
      <c r="X6952">
        <v>2.7158934184361203</v>
      </c>
      <c r="Y6952">
        <v>178.6447566619384</v>
      </c>
      <c r="Z6952">
        <v>82.965232086471289</v>
      </c>
      <c r="AA6952">
        <v>14.527855444099398</v>
      </c>
      <c r="AB6952">
        <v>11.901285608018043</v>
      </c>
      <c r="AC6952">
        <v>0</v>
      </c>
      <c r="AD6952">
        <v>0</v>
      </c>
      <c r="AE6952">
        <v>292.07469637279081</v>
      </c>
    </row>
    <row r="6953" spans="1:31" x14ac:dyDescent="0.25">
      <c r="A6953">
        <v>1886484</v>
      </c>
      <c r="B6953">
        <v>1</v>
      </c>
      <c r="C6953" t="s">
        <v>80</v>
      </c>
      <c r="D6953" t="s">
        <v>108</v>
      </c>
      <c r="E6953" t="s">
        <v>158</v>
      </c>
      <c r="F6953" t="s">
        <v>19636</v>
      </c>
      <c r="G6953" t="s">
        <v>219</v>
      </c>
      <c r="H6953" t="s">
        <v>134</v>
      </c>
      <c r="I6953" t="s">
        <v>135</v>
      </c>
      <c r="J6953" t="s">
        <v>136</v>
      </c>
      <c r="K6953" t="s">
        <v>137</v>
      </c>
      <c r="L6953" t="s">
        <v>19637</v>
      </c>
      <c r="M6953" t="s">
        <v>19638</v>
      </c>
      <c r="N6953">
        <v>2.7211111109999999</v>
      </c>
      <c r="O6953">
        <v>0</v>
      </c>
      <c r="P6953">
        <v>27</v>
      </c>
      <c r="Q6953">
        <v>0</v>
      </c>
      <c r="R6953">
        <v>18</v>
      </c>
      <c r="S6953">
        <v>0</v>
      </c>
      <c r="T6953">
        <v>6</v>
      </c>
      <c r="U6953">
        <v>0</v>
      </c>
      <c r="V6953">
        <v>0</v>
      </c>
      <c r="W6953">
        <v>0</v>
      </c>
      <c r="X6953">
        <v>14.701524028947965</v>
      </c>
      <c r="Y6953">
        <v>0</v>
      </c>
      <c r="Z6953">
        <v>146.74738422541313</v>
      </c>
      <c r="AA6953">
        <v>0</v>
      </c>
      <c r="AB6953">
        <v>36.975773229926638</v>
      </c>
      <c r="AC6953">
        <v>0</v>
      </c>
      <c r="AD6953">
        <v>0</v>
      </c>
      <c r="AE6953">
        <v>198.42468148428773</v>
      </c>
    </row>
    <row r="6954" spans="1:31" x14ac:dyDescent="0.25">
      <c r="A6954">
        <v>1886485</v>
      </c>
      <c r="B6954">
        <v>1</v>
      </c>
      <c r="C6954" t="s">
        <v>80</v>
      </c>
      <c r="D6954" t="s">
        <v>84</v>
      </c>
      <c r="E6954" t="s">
        <v>131</v>
      </c>
      <c r="F6954" t="s">
        <v>3355</v>
      </c>
      <c r="G6954" t="s">
        <v>133</v>
      </c>
      <c r="H6954" t="s">
        <v>134</v>
      </c>
      <c r="I6954" t="s">
        <v>135</v>
      </c>
      <c r="J6954" t="s">
        <v>136</v>
      </c>
      <c r="K6954" t="s">
        <v>137</v>
      </c>
      <c r="L6954" t="s">
        <v>19639</v>
      </c>
      <c r="M6954" t="s">
        <v>19640</v>
      </c>
      <c r="N6954">
        <v>9.0555554999999996E-2</v>
      </c>
      <c r="O6954">
        <v>6</v>
      </c>
      <c r="P6954">
        <v>1180</v>
      </c>
      <c r="Q6954">
        <v>13</v>
      </c>
      <c r="R6954">
        <v>261</v>
      </c>
      <c r="S6954">
        <v>26</v>
      </c>
      <c r="T6954">
        <v>174</v>
      </c>
      <c r="U6954">
        <v>1</v>
      </c>
      <c r="V6954">
        <v>0</v>
      </c>
      <c r="W6954">
        <v>0.45862816519175276</v>
      </c>
      <c r="X6954">
        <v>21.362199787569477</v>
      </c>
      <c r="Y6954">
        <v>2.3279813359930071</v>
      </c>
      <c r="Z6954">
        <v>9.8450213005485185</v>
      </c>
      <c r="AA6954">
        <v>14.705702713669794</v>
      </c>
      <c r="AB6954">
        <v>8.2118861335362485</v>
      </c>
      <c r="AC6954">
        <v>2.987967222477161</v>
      </c>
      <c r="AD6954">
        <v>0</v>
      </c>
      <c r="AE6954">
        <v>59.899386658985954</v>
      </c>
    </row>
    <row r="6955" spans="1:31" x14ac:dyDescent="0.25">
      <c r="A6955">
        <v>1886486</v>
      </c>
      <c r="B6955">
        <v>1</v>
      </c>
      <c r="C6955" t="s">
        <v>81</v>
      </c>
      <c r="D6955" t="s">
        <v>123</v>
      </c>
      <c r="E6955" t="s">
        <v>210</v>
      </c>
      <c r="F6955" t="s">
        <v>10481</v>
      </c>
      <c r="G6955" t="s">
        <v>133</v>
      </c>
      <c r="H6955" t="s">
        <v>134</v>
      </c>
      <c r="I6955" t="s">
        <v>135</v>
      </c>
      <c r="J6955" t="s">
        <v>136</v>
      </c>
      <c r="K6955" t="s">
        <v>137</v>
      </c>
      <c r="L6955" t="s">
        <v>19641</v>
      </c>
      <c r="M6955" t="s">
        <v>19642</v>
      </c>
      <c r="N6955">
        <v>0.53555555499999996</v>
      </c>
      <c r="O6955">
        <v>0</v>
      </c>
      <c r="P6955">
        <v>1004</v>
      </c>
      <c r="Q6955">
        <v>10</v>
      </c>
      <c r="R6955">
        <v>108</v>
      </c>
      <c r="S6955">
        <v>6</v>
      </c>
      <c r="T6955">
        <v>73</v>
      </c>
      <c r="U6955">
        <v>2</v>
      </c>
      <c r="V6955">
        <v>0</v>
      </c>
      <c r="W6955">
        <v>0</v>
      </c>
      <c r="X6955">
        <v>71.461355845180591</v>
      </c>
      <c r="Y6955">
        <v>11.157018321237341</v>
      </c>
      <c r="Z6955">
        <v>154.77220235943525</v>
      </c>
      <c r="AA6955">
        <v>27.781041644964684</v>
      </c>
      <c r="AB6955">
        <v>17.053302532668273</v>
      </c>
      <c r="AC6955">
        <v>5.3026571402237499</v>
      </c>
      <c r="AD6955">
        <v>0</v>
      </c>
      <c r="AE6955">
        <v>287.52757784370988</v>
      </c>
    </row>
    <row r="6956" spans="1:31" x14ac:dyDescent="0.25">
      <c r="A6956">
        <v>1886487</v>
      </c>
      <c r="B6956">
        <v>1</v>
      </c>
      <c r="C6956" t="s">
        <v>80</v>
      </c>
      <c r="D6956" t="s">
        <v>105</v>
      </c>
      <c r="E6956" t="s">
        <v>131</v>
      </c>
      <c r="F6956" t="s">
        <v>13370</v>
      </c>
      <c r="G6956" t="s">
        <v>133</v>
      </c>
      <c r="H6956" t="s">
        <v>134</v>
      </c>
      <c r="I6956" t="s">
        <v>152</v>
      </c>
      <c r="J6956" t="s">
        <v>136</v>
      </c>
      <c r="K6956" t="s">
        <v>137</v>
      </c>
      <c r="L6956" t="s">
        <v>19643</v>
      </c>
      <c r="M6956" t="s">
        <v>19644</v>
      </c>
      <c r="N6956">
        <v>1.3888888E-2</v>
      </c>
      <c r="O6956">
        <v>4</v>
      </c>
      <c r="P6956">
        <v>704</v>
      </c>
      <c r="Q6956">
        <v>14</v>
      </c>
      <c r="R6956">
        <v>144</v>
      </c>
      <c r="S6956">
        <v>6</v>
      </c>
      <c r="T6956">
        <v>69</v>
      </c>
      <c r="U6956">
        <v>0</v>
      </c>
      <c r="V6956">
        <v>0</v>
      </c>
      <c r="W6956">
        <v>1.023459313847222E-2</v>
      </c>
      <c r="X6956">
        <v>1.5082087220064611</v>
      </c>
      <c r="Y6956">
        <v>1.7500312355275556</v>
      </c>
      <c r="Z6956">
        <v>0.77577623289884678</v>
      </c>
      <c r="AA6956">
        <v>0.18427632867701388</v>
      </c>
      <c r="AB6956">
        <v>0.3637031344177778</v>
      </c>
      <c r="AC6956">
        <v>0</v>
      </c>
      <c r="AD6956">
        <v>0</v>
      </c>
      <c r="AE6956">
        <v>4.5922302466661273</v>
      </c>
    </row>
    <row r="6957" spans="1:31" x14ac:dyDescent="0.25">
      <c r="A6957">
        <v>1886488</v>
      </c>
      <c r="B6957">
        <v>1</v>
      </c>
      <c r="C6957" t="s">
        <v>80</v>
      </c>
      <c r="D6957" t="s">
        <v>103</v>
      </c>
      <c r="E6957" t="s">
        <v>229</v>
      </c>
      <c r="F6957" t="s">
        <v>19623</v>
      </c>
      <c r="G6957" t="s">
        <v>133</v>
      </c>
      <c r="H6957" t="s">
        <v>134</v>
      </c>
      <c r="I6957" t="s">
        <v>135</v>
      </c>
      <c r="J6957" t="s">
        <v>136</v>
      </c>
      <c r="K6957" t="s">
        <v>137</v>
      </c>
      <c r="L6957" t="s">
        <v>19645</v>
      </c>
      <c r="M6957" t="s">
        <v>19646</v>
      </c>
      <c r="N6957">
        <v>0.99916666600000004</v>
      </c>
      <c r="O6957">
        <v>0</v>
      </c>
      <c r="P6957">
        <v>0</v>
      </c>
      <c r="Q6957">
        <v>8</v>
      </c>
      <c r="R6957">
        <v>5</v>
      </c>
      <c r="S6957">
        <v>5</v>
      </c>
      <c r="T6957">
        <v>24</v>
      </c>
      <c r="U6957">
        <v>11</v>
      </c>
      <c r="V6957">
        <v>2</v>
      </c>
      <c r="W6957">
        <v>0</v>
      </c>
      <c r="X6957">
        <v>0</v>
      </c>
      <c r="Y6957">
        <v>68.374501767826374</v>
      </c>
      <c r="Z6957">
        <v>21.003177507016808</v>
      </c>
      <c r="AA6957">
        <v>154.03535040561718</v>
      </c>
      <c r="AB6957">
        <v>28.433786683308238</v>
      </c>
      <c r="AC6957">
        <v>1097.0279079995146</v>
      </c>
      <c r="AD6957">
        <v>29.836060105185322</v>
      </c>
      <c r="AE6957">
        <v>1398.7107844684685</v>
      </c>
    </row>
    <row r="6958" spans="1:31" x14ac:dyDescent="0.25">
      <c r="A6958">
        <v>1886489</v>
      </c>
      <c r="B6958">
        <v>1</v>
      </c>
      <c r="C6958" t="s">
        <v>80</v>
      </c>
      <c r="D6958" t="s">
        <v>85</v>
      </c>
      <c r="E6958" t="s">
        <v>169</v>
      </c>
      <c r="F6958" t="s">
        <v>19647</v>
      </c>
      <c r="G6958" t="s">
        <v>183</v>
      </c>
      <c r="H6958" t="s">
        <v>143</v>
      </c>
      <c r="I6958" t="s">
        <v>135</v>
      </c>
      <c r="J6958" t="s">
        <v>136</v>
      </c>
      <c r="K6958" t="s">
        <v>137</v>
      </c>
      <c r="L6958" t="s">
        <v>19648</v>
      </c>
      <c r="M6958" t="s">
        <v>19649</v>
      </c>
      <c r="N6958">
        <v>3.1522222219999998</v>
      </c>
      <c r="O6958">
        <v>0</v>
      </c>
      <c r="P6958">
        <v>590</v>
      </c>
      <c r="Q6958">
        <v>0</v>
      </c>
      <c r="R6958">
        <v>0</v>
      </c>
      <c r="S6958">
        <v>0</v>
      </c>
      <c r="T6958">
        <v>27</v>
      </c>
      <c r="U6958">
        <v>0</v>
      </c>
      <c r="V6958">
        <v>0</v>
      </c>
      <c r="W6958">
        <v>0</v>
      </c>
      <c r="X6958">
        <v>476.81531625293684</v>
      </c>
      <c r="Y6958">
        <v>0</v>
      </c>
      <c r="Z6958">
        <v>0</v>
      </c>
      <c r="AA6958">
        <v>0</v>
      </c>
      <c r="AB6958">
        <v>62.372101229750719</v>
      </c>
      <c r="AC6958">
        <v>0</v>
      </c>
      <c r="AD6958">
        <v>0</v>
      </c>
      <c r="AE6958">
        <v>539.18741748268758</v>
      </c>
    </row>
    <row r="6959" spans="1:31" x14ac:dyDescent="0.25">
      <c r="A6959">
        <v>1886492</v>
      </c>
      <c r="B6959">
        <v>1</v>
      </c>
      <c r="C6959" t="s">
        <v>81</v>
      </c>
      <c r="D6959" t="s">
        <v>121</v>
      </c>
      <c r="E6959" t="s">
        <v>210</v>
      </c>
      <c r="F6959" t="s">
        <v>6414</v>
      </c>
      <c r="G6959" t="s">
        <v>133</v>
      </c>
      <c r="H6959" t="s">
        <v>134</v>
      </c>
      <c r="I6959" t="s">
        <v>152</v>
      </c>
      <c r="J6959" t="s">
        <v>136</v>
      </c>
      <c r="K6959" t="s">
        <v>137</v>
      </c>
      <c r="L6959" t="s">
        <v>19650</v>
      </c>
      <c r="M6959" t="s">
        <v>19651</v>
      </c>
      <c r="N6959">
        <v>1.0277777E-2</v>
      </c>
      <c r="O6959">
        <v>0</v>
      </c>
      <c r="P6959">
        <v>281</v>
      </c>
      <c r="Q6959">
        <v>0</v>
      </c>
      <c r="R6959">
        <v>120</v>
      </c>
      <c r="S6959">
        <v>3</v>
      </c>
      <c r="T6959">
        <v>17</v>
      </c>
      <c r="U6959">
        <v>0</v>
      </c>
      <c r="V6959">
        <v>0</v>
      </c>
      <c r="W6959">
        <v>0</v>
      </c>
      <c r="X6959">
        <v>0.36587934505334735</v>
      </c>
      <c r="Y6959">
        <v>0</v>
      </c>
      <c r="Z6959">
        <v>0.64314458979325861</v>
      </c>
      <c r="AA6959">
        <v>2.6169673580406113E-2</v>
      </c>
      <c r="AB6959">
        <v>0.11572400509672501</v>
      </c>
      <c r="AC6959">
        <v>0</v>
      </c>
      <c r="AD6959">
        <v>0</v>
      </c>
      <c r="AE6959">
        <v>1.1509176135237369</v>
      </c>
    </row>
    <row r="6960" spans="1:31" x14ac:dyDescent="0.25">
      <c r="A6960">
        <v>1886493</v>
      </c>
      <c r="B6960">
        <v>1</v>
      </c>
      <c r="C6960" t="s">
        <v>80</v>
      </c>
      <c r="D6960" t="s">
        <v>107</v>
      </c>
      <c r="E6960" t="s">
        <v>158</v>
      </c>
      <c r="F6960" t="s">
        <v>19652</v>
      </c>
      <c r="G6960" t="s">
        <v>133</v>
      </c>
      <c r="H6960" t="s">
        <v>134</v>
      </c>
      <c r="I6960" t="s">
        <v>135</v>
      </c>
      <c r="J6960" t="s">
        <v>136</v>
      </c>
      <c r="K6960" t="s">
        <v>137</v>
      </c>
      <c r="L6960" t="s">
        <v>19653</v>
      </c>
      <c r="M6960" t="s">
        <v>19654</v>
      </c>
      <c r="N6960">
        <v>0.40083333300000001</v>
      </c>
      <c r="O6960">
        <v>0</v>
      </c>
      <c r="P6960">
        <v>7269</v>
      </c>
      <c r="Q6960">
        <v>0</v>
      </c>
      <c r="R6960">
        <v>5</v>
      </c>
      <c r="S6960">
        <v>3</v>
      </c>
      <c r="T6960">
        <v>893</v>
      </c>
      <c r="U6960">
        <v>1</v>
      </c>
      <c r="V6960">
        <v>2</v>
      </c>
      <c r="W6960">
        <v>0</v>
      </c>
      <c r="X6960">
        <v>767.26899787124398</v>
      </c>
      <c r="Y6960">
        <v>0</v>
      </c>
      <c r="Z6960">
        <v>8.343830685085134</v>
      </c>
      <c r="AA6960">
        <v>4.4537091292229247</v>
      </c>
      <c r="AB6960">
        <v>239.83259632186127</v>
      </c>
      <c r="AC6960">
        <v>5.4960253909660661</v>
      </c>
      <c r="AD6960">
        <v>1.2737100316430316</v>
      </c>
      <c r="AE6960">
        <v>1026.6688694300224</v>
      </c>
    </row>
    <row r="6961" spans="1:31" x14ac:dyDescent="0.25">
      <c r="A6961">
        <v>1886494</v>
      </c>
      <c r="B6961">
        <v>1</v>
      </c>
      <c r="C6961" t="s">
        <v>81</v>
      </c>
      <c r="D6961" t="s">
        <v>118</v>
      </c>
      <c r="E6961" t="s">
        <v>140</v>
      </c>
      <c r="F6961" t="s">
        <v>19655</v>
      </c>
      <c r="G6961" t="s">
        <v>200</v>
      </c>
      <c r="H6961" t="s">
        <v>143</v>
      </c>
      <c r="I6961" t="s">
        <v>135</v>
      </c>
      <c r="J6961" t="s">
        <v>136</v>
      </c>
      <c r="K6961" t="s">
        <v>137</v>
      </c>
      <c r="L6961" t="s">
        <v>19656</v>
      </c>
      <c r="M6961" t="s">
        <v>19657</v>
      </c>
      <c r="N6961">
        <v>0.68444444400000004</v>
      </c>
      <c r="O6961">
        <v>0</v>
      </c>
      <c r="P6961">
        <v>10</v>
      </c>
      <c r="Q6961">
        <v>0</v>
      </c>
      <c r="R6961">
        <v>0</v>
      </c>
      <c r="S6961">
        <v>0</v>
      </c>
      <c r="T6961">
        <v>0</v>
      </c>
      <c r="U6961">
        <v>0</v>
      </c>
      <c r="V6961">
        <v>0</v>
      </c>
      <c r="W6961">
        <v>0</v>
      </c>
      <c r="X6961">
        <v>0.89474559955977762</v>
      </c>
      <c r="Y6961">
        <v>0</v>
      </c>
      <c r="Z6961">
        <v>0</v>
      </c>
      <c r="AA6961">
        <v>0</v>
      </c>
      <c r="AB6961">
        <v>0</v>
      </c>
      <c r="AC6961">
        <v>0</v>
      </c>
      <c r="AD6961">
        <v>0</v>
      </c>
      <c r="AE6961">
        <v>0.89474559955977762</v>
      </c>
    </row>
    <row r="6962" spans="1:31" x14ac:dyDescent="0.25">
      <c r="A6962">
        <v>1886495</v>
      </c>
      <c r="B6962">
        <v>1</v>
      </c>
      <c r="C6962" t="s">
        <v>80</v>
      </c>
      <c r="D6962" t="s">
        <v>93</v>
      </c>
      <c r="E6962" t="s">
        <v>146</v>
      </c>
      <c r="F6962" t="s">
        <v>4554</v>
      </c>
      <c r="G6962" t="s">
        <v>148</v>
      </c>
      <c r="H6962" t="s">
        <v>143</v>
      </c>
      <c r="I6962" t="s">
        <v>135</v>
      </c>
      <c r="J6962" t="s">
        <v>136</v>
      </c>
      <c r="K6962" t="s">
        <v>137</v>
      </c>
      <c r="L6962" t="s">
        <v>19658</v>
      </c>
      <c r="M6962" t="s">
        <v>19659</v>
      </c>
      <c r="N6962">
        <v>4.2102777769999999</v>
      </c>
      <c r="O6962">
        <v>0</v>
      </c>
      <c r="P6962">
        <v>49</v>
      </c>
      <c r="Q6962">
        <v>0</v>
      </c>
      <c r="R6962">
        <v>1</v>
      </c>
      <c r="S6962">
        <v>0</v>
      </c>
      <c r="T6962">
        <v>15</v>
      </c>
      <c r="U6962">
        <v>0</v>
      </c>
      <c r="V6962">
        <v>0</v>
      </c>
      <c r="W6962">
        <v>0</v>
      </c>
      <c r="X6962">
        <v>60.637358424206312</v>
      </c>
      <c r="Y6962">
        <v>0</v>
      </c>
      <c r="Z6962">
        <v>26.801874112092278</v>
      </c>
      <c r="AA6962">
        <v>0</v>
      </c>
      <c r="AB6962">
        <v>56.981468691464968</v>
      </c>
      <c r="AC6962">
        <v>0</v>
      </c>
      <c r="AD6962">
        <v>0</v>
      </c>
      <c r="AE6962">
        <v>144.42070122776357</v>
      </c>
    </row>
    <row r="6963" spans="1:31" x14ac:dyDescent="0.25">
      <c r="A6963">
        <v>1886496</v>
      </c>
      <c r="B6963">
        <v>1</v>
      </c>
      <c r="C6963" t="s">
        <v>80</v>
      </c>
      <c r="D6963" t="s">
        <v>101</v>
      </c>
      <c r="E6963" t="s">
        <v>131</v>
      </c>
      <c r="F6963" t="s">
        <v>1482</v>
      </c>
      <c r="G6963" t="s">
        <v>133</v>
      </c>
      <c r="H6963" t="s">
        <v>134</v>
      </c>
      <c r="I6963" t="s">
        <v>135</v>
      </c>
      <c r="J6963" t="s">
        <v>136</v>
      </c>
      <c r="K6963" t="s">
        <v>137</v>
      </c>
      <c r="L6963" t="s">
        <v>19660</v>
      </c>
      <c r="M6963" t="s">
        <v>19661</v>
      </c>
      <c r="N6963">
        <v>0.48833333299999998</v>
      </c>
      <c r="O6963">
        <v>5</v>
      </c>
      <c r="P6963">
        <v>1936</v>
      </c>
      <c r="Q6963">
        <v>2</v>
      </c>
      <c r="R6963">
        <v>68</v>
      </c>
      <c r="S6963">
        <v>12</v>
      </c>
      <c r="T6963">
        <v>213</v>
      </c>
      <c r="U6963">
        <v>1</v>
      </c>
      <c r="V6963">
        <v>1</v>
      </c>
      <c r="W6963">
        <v>1.0102520398694084</v>
      </c>
      <c r="X6963">
        <v>196.02425054056087</v>
      </c>
      <c r="Y6963">
        <v>13.718943624560612</v>
      </c>
      <c r="Z6963">
        <v>14.581725917875932</v>
      </c>
      <c r="AA6963">
        <v>40.098048911248156</v>
      </c>
      <c r="AB6963">
        <v>84.19024667272862</v>
      </c>
      <c r="AC6963">
        <v>8.1548715113366921</v>
      </c>
      <c r="AD6963">
        <v>8.6339973360999994E-2</v>
      </c>
      <c r="AE6963">
        <v>357.86467919154131</v>
      </c>
    </row>
    <row r="6964" spans="1:31" x14ac:dyDescent="0.25">
      <c r="A6964">
        <v>1886497</v>
      </c>
      <c r="B6964">
        <v>1</v>
      </c>
      <c r="C6964" t="s">
        <v>81</v>
      </c>
      <c r="D6964" t="s">
        <v>114</v>
      </c>
      <c r="E6964" t="s">
        <v>158</v>
      </c>
      <c r="F6964" t="s">
        <v>19662</v>
      </c>
      <c r="G6964" t="s">
        <v>219</v>
      </c>
      <c r="H6964" t="s">
        <v>134</v>
      </c>
      <c r="I6964" t="s">
        <v>135</v>
      </c>
      <c r="J6964" t="s">
        <v>136</v>
      </c>
      <c r="K6964" t="s">
        <v>137</v>
      </c>
      <c r="L6964" t="s">
        <v>19663</v>
      </c>
      <c r="M6964" t="s">
        <v>19664</v>
      </c>
      <c r="N6964">
        <v>0.66749999999999998</v>
      </c>
      <c r="O6964">
        <v>0</v>
      </c>
      <c r="P6964">
        <v>120</v>
      </c>
      <c r="Q6964">
        <v>0</v>
      </c>
      <c r="R6964">
        <v>0</v>
      </c>
      <c r="S6964">
        <v>0</v>
      </c>
      <c r="T6964">
        <v>8</v>
      </c>
      <c r="U6964">
        <v>0</v>
      </c>
      <c r="V6964">
        <v>0</v>
      </c>
      <c r="W6964">
        <v>0</v>
      </c>
      <c r="X6964">
        <v>5.7269330123120072</v>
      </c>
      <c r="Y6964">
        <v>0</v>
      </c>
      <c r="Z6964">
        <v>0</v>
      </c>
      <c r="AA6964">
        <v>0</v>
      </c>
      <c r="AB6964">
        <v>0.30659405410048501</v>
      </c>
      <c r="AC6964">
        <v>0</v>
      </c>
      <c r="AD6964">
        <v>0</v>
      </c>
      <c r="AE6964">
        <v>6.0335270664124927</v>
      </c>
    </row>
    <row r="6965" spans="1:31" x14ac:dyDescent="0.25">
      <c r="A6965">
        <v>1886498</v>
      </c>
      <c r="B6965">
        <v>1</v>
      </c>
      <c r="C6965" t="s">
        <v>81</v>
      </c>
      <c r="D6965" t="s">
        <v>122</v>
      </c>
      <c r="E6965" t="s">
        <v>210</v>
      </c>
      <c r="F6965" t="s">
        <v>2140</v>
      </c>
      <c r="G6965" t="s">
        <v>133</v>
      </c>
      <c r="H6965" t="s">
        <v>134</v>
      </c>
      <c r="I6965" t="s">
        <v>135</v>
      </c>
      <c r="J6965" t="s">
        <v>136</v>
      </c>
      <c r="K6965" t="s">
        <v>137</v>
      </c>
      <c r="L6965" t="s">
        <v>19665</v>
      </c>
      <c r="M6965" t="s">
        <v>19666</v>
      </c>
      <c r="N6965">
        <v>0.226111111</v>
      </c>
      <c r="O6965">
        <v>12</v>
      </c>
      <c r="P6965">
        <v>819</v>
      </c>
      <c r="Q6965">
        <v>1</v>
      </c>
      <c r="R6965">
        <v>19</v>
      </c>
      <c r="S6965">
        <v>2</v>
      </c>
      <c r="T6965">
        <v>52</v>
      </c>
      <c r="U6965">
        <v>1</v>
      </c>
      <c r="V6965">
        <v>0</v>
      </c>
      <c r="W6965">
        <v>0.49817455249921333</v>
      </c>
      <c r="X6965">
        <v>17.151665323852985</v>
      </c>
      <c r="Y6965">
        <v>4.036628025955555E-4</v>
      </c>
      <c r="Z6965">
        <v>1.0424435002158834</v>
      </c>
      <c r="AA6965">
        <v>10.121662761120044</v>
      </c>
      <c r="AB6965">
        <v>1.9042308992986039</v>
      </c>
      <c r="AC6965">
        <v>6.0196795005966669E-2</v>
      </c>
      <c r="AD6965">
        <v>0</v>
      </c>
      <c r="AE6965">
        <v>30.778777494795296</v>
      </c>
    </row>
    <row r="6966" spans="1:31" x14ac:dyDescent="0.25">
      <c r="A6966">
        <v>1886500</v>
      </c>
      <c r="B6966">
        <v>1</v>
      </c>
      <c r="C6966" t="s">
        <v>81</v>
      </c>
      <c r="D6966" t="s">
        <v>124</v>
      </c>
      <c r="E6966" t="s">
        <v>146</v>
      </c>
      <c r="F6966" t="s">
        <v>19667</v>
      </c>
      <c r="G6966" t="s">
        <v>363</v>
      </c>
      <c r="H6966" t="s">
        <v>143</v>
      </c>
      <c r="I6966" t="s">
        <v>135</v>
      </c>
      <c r="J6966" t="s">
        <v>136</v>
      </c>
      <c r="K6966" t="s">
        <v>137</v>
      </c>
      <c r="L6966" t="s">
        <v>19668</v>
      </c>
      <c r="M6966" t="s">
        <v>19669</v>
      </c>
      <c r="N6966">
        <v>1.782777777</v>
      </c>
      <c r="O6966">
        <v>0</v>
      </c>
      <c r="P6966">
        <v>61</v>
      </c>
      <c r="Q6966">
        <v>0</v>
      </c>
      <c r="R6966">
        <v>1</v>
      </c>
      <c r="S6966">
        <v>0</v>
      </c>
      <c r="T6966">
        <v>7</v>
      </c>
      <c r="U6966">
        <v>0</v>
      </c>
      <c r="V6966">
        <v>0</v>
      </c>
      <c r="W6966">
        <v>0</v>
      </c>
      <c r="X6966">
        <v>13.876418051820867</v>
      </c>
      <c r="Y6966">
        <v>0</v>
      </c>
      <c r="Z6966">
        <v>0.38748539234969059</v>
      </c>
      <c r="AA6966">
        <v>0</v>
      </c>
      <c r="AB6966">
        <v>0.71551182832387494</v>
      </c>
      <c r="AC6966">
        <v>0</v>
      </c>
      <c r="AD6966">
        <v>0</v>
      </c>
      <c r="AE6966">
        <v>14.979415272494432</v>
      </c>
    </row>
    <row r="6967" spans="1:31" x14ac:dyDescent="0.25">
      <c r="A6967">
        <v>1886501</v>
      </c>
      <c r="B6967">
        <v>1</v>
      </c>
      <c r="C6967" t="s">
        <v>80</v>
      </c>
      <c r="D6967" t="s">
        <v>94</v>
      </c>
      <c r="E6967" t="s">
        <v>158</v>
      </c>
      <c r="F6967" t="s">
        <v>19670</v>
      </c>
      <c r="G6967" t="s">
        <v>133</v>
      </c>
      <c r="H6967" t="s">
        <v>134</v>
      </c>
      <c r="I6967" t="s">
        <v>135</v>
      </c>
      <c r="J6967" t="s">
        <v>136</v>
      </c>
      <c r="K6967" t="s">
        <v>137</v>
      </c>
      <c r="L6967" t="s">
        <v>19671</v>
      </c>
      <c r="M6967" t="s">
        <v>19672</v>
      </c>
      <c r="N6967">
        <v>1.1133333329999999</v>
      </c>
      <c r="O6967">
        <v>0</v>
      </c>
      <c r="P6967">
        <v>132</v>
      </c>
      <c r="Q6967">
        <v>0</v>
      </c>
      <c r="R6967">
        <v>138</v>
      </c>
      <c r="S6967">
        <v>4</v>
      </c>
      <c r="T6967">
        <v>25</v>
      </c>
      <c r="U6967">
        <v>0</v>
      </c>
      <c r="V6967">
        <v>0</v>
      </c>
      <c r="W6967">
        <v>0</v>
      </c>
      <c r="X6967">
        <v>27.71003656973129</v>
      </c>
      <c r="Y6967">
        <v>0</v>
      </c>
      <c r="Z6967">
        <v>177.78713608748467</v>
      </c>
      <c r="AA6967">
        <v>134.71840103803632</v>
      </c>
      <c r="AB6967">
        <v>75.316768000046466</v>
      </c>
      <c r="AC6967">
        <v>0</v>
      </c>
      <c r="AD6967">
        <v>0</v>
      </c>
      <c r="AE6967">
        <v>415.53234169529873</v>
      </c>
    </row>
    <row r="6968" spans="1:31" x14ac:dyDescent="0.25">
      <c r="A6968">
        <v>1886502</v>
      </c>
      <c r="B6968">
        <v>1</v>
      </c>
      <c r="C6968" t="s">
        <v>80</v>
      </c>
      <c r="D6968" t="s">
        <v>96</v>
      </c>
      <c r="E6968" t="s">
        <v>140</v>
      </c>
      <c r="F6968" t="s">
        <v>19673</v>
      </c>
      <c r="G6968" t="s">
        <v>200</v>
      </c>
      <c r="H6968" t="s">
        <v>143</v>
      </c>
      <c r="I6968" t="s">
        <v>135</v>
      </c>
      <c r="J6968" t="s">
        <v>136</v>
      </c>
      <c r="K6968" t="s">
        <v>137</v>
      </c>
      <c r="L6968" t="s">
        <v>19674</v>
      </c>
      <c r="M6968" t="s">
        <v>19675</v>
      </c>
      <c r="N6968">
        <v>2.8983333330000001</v>
      </c>
      <c r="O6968">
        <v>0</v>
      </c>
      <c r="P6968">
        <v>1</v>
      </c>
      <c r="Q6968">
        <v>0</v>
      </c>
      <c r="R6968">
        <v>0</v>
      </c>
      <c r="S6968">
        <v>0</v>
      </c>
      <c r="T6968">
        <v>0</v>
      </c>
      <c r="U6968">
        <v>0</v>
      </c>
      <c r="V6968">
        <v>0</v>
      </c>
      <c r="W6968">
        <v>0</v>
      </c>
      <c r="X6968">
        <v>1.8304326806633702</v>
      </c>
      <c r="Y6968">
        <v>0</v>
      </c>
      <c r="Z6968">
        <v>0</v>
      </c>
      <c r="AA6968">
        <v>0</v>
      </c>
      <c r="AB6968">
        <v>0</v>
      </c>
      <c r="AC6968">
        <v>0</v>
      </c>
      <c r="AD6968">
        <v>0</v>
      </c>
      <c r="AE6968">
        <v>1.8304326806633702</v>
      </c>
    </row>
    <row r="6969" spans="1:31" x14ac:dyDescent="0.25">
      <c r="A6969">
        <v>1886503</v>
      </c>
      <c r="B6969">
        <v>1</v>
      </c>
      <c r="C6969" t="s">
        <v>80</v>
      </c>
      <c r="D6969" t="s">
        <v>103</v>
      </c>
      <c r="E6969" t="s">
        <v>229</v>
      </c>
      <c r="F6969" t="s">
        <v>230</v>
      </c>
      <c r="G6969" t="s">
        <v>133</v>
      </c>
      <c r="H6969" t="s">
        <v>134</v>
      </c>
      <c r="I6969" t="s">
        <v>135</v>
      </c>
      <c r="J6969" t="s">
        <v>136</v>
      </c>
      <c r="K6969" t="s">
        <v>137</v>
      </c>
      <c r="L6969" t="s">
        <v>19676</v>
      </c>
      <c r="M6969" t="s">
        <v>19677</v>
      </c>
      <c r="N6969">
        <v>0.40083333300000001</v>
      </c>
      <c r="O6969">
        <v>1</v>
      </c>
      <c r="P6969">
        <v>305</v>
      </c>
      <c r="Q6969">
        <v>6</v>
      </c>
      <c r="R6969">
        <v>102</v>
      </c>
      <c r="S6969">
        <v>43</v>
      </c>
      <c r="T6969">
        <v>81</v>
      </c>
      <c r="U6969">
        <v>43</v>
      </c>
      <c r="V6969">
        <v>1</v>
      </c>
      <c r="W6969">
        <v>0.16268908679167082</v>
      </c>
      <c r="X6969">
        <v>24.890960651822695</v>
      </c>
      <c r="Y6969">
        <v>30.786035211949066</v>
      </c>
      <c r="Z6969">
        <v>113.4047652722798</v>
      </c>
      <c r="AA6969">
        <v>208.31200008796714</v>
      </c>
      <c r="AB6969">
        <v>56.164587422915339</v>
      </c>
      <c r="AC6969">
        <v>2266.7944113578687</v>
      </c>
      <c r="AD6969">
        <v>15.679631027763905</v>
      </c>
      <c r="AE6969">
        <v>2716.1950801193584</v>
      </c>
    </row>
    <row r="6970" spans="1:31" x14ac:dyDescent="0.25">
      <c r="A6970">
        <v>1886504</v>
      </c>
      <c r="B6970">
        <v>1</v>
      </c>
      <c r="C6970" t="s">
        <v>80</v>
      </c>
      <c r="D6970" t="s">
        <v>92</v>
      </c>
      <c r="E6970" t="s">
        <v>210</v>
      </c>
      <c r="F6970" t="s">
        <v>7531</v>
      </c>
      <c r="G6970" t="s">
        <v>133</v>
      </c>
      <c r="H6970" t="s">
        <v>134</v>
      </c>
      <c r="I6970" t="s">
        <v>135</v>
      </c>
      <c r="J6970" t="s">
        <v>136</v>
      </c>
      <c r="K6970" t="s">
        <v>137</v>
      </c>
      <c r="L6970" t="s">
        <v>19678</v>
      </c>
      <c r="M6970" t="s">
        <v>19679</v>
      </c>
      <c r="N6970">
        <v>0.32</v>
      </c>
      <c r="O6970">
        <v>0</v>
      </c>
      <c r="P6970">
        <v>140</v>
      </c>
      <c r="Q6970">
        <v>0</v>
      </c>
      <c r="R6970">
        <v>17</v>
      </c>
      <c r="S6970">
        <v>3</v>
      </c>
      <c r="T6970">
        <v>2</v>
      </c>
      <c r="U6970">
        <v>1</v>
      </c>
      <c r="V6970">
        <v>0</v>
      </c>
      <c r="W6970">
        <v>0</v>
      </c>
      <c r="X6970">
        <v>13.084359696026231</v>
      </c>
      <c r="Y6970">
        <v>0</v>
      </c>
      <c r="Z6970">
        <v>5.2884645458672015</v>
      </c>
      <c r="AA6970">
        <v>12.476513048645121</v>
      </c>
      <c r="AB6970">
        <v>1.2725614080000001E-4</v>
      </c>
      <c r="AC6970">
        <v>2.2198817722928004</v>
      </c>
      <c r="AD6970">
        <v>0</v>
      </c>
      <c r="AE6970">
        <v>33.069346318972151</v>
      </c>
    </row>
    <row r="6971" spans="1:31" x14ac:dyDescent="0.25">
      <c r="A6971">
        <v>1886507</v>
      </c>
      <c r="B6971">
        <v>1</v>
      </c>
      <c r="C6971" t="s">
        <v>81</v>
      </c>
      <c r="D6971" t="s">
        <v>127</v>
      </c>
      <c r="E6971" t="s">
        <v>158</v>
      </c>
      <c r="F6971" t="s">
        <v>19680</v>
      </c>
      <c r="G6971" t="s">
        <v>133</v>
      </c>
      <c r="H6971" t="s">
        <v>134</v>
      </c>
      <c r="I6971" t="s">
        <v>135</v>
      </c>
      <c r="J6971" t="s">
        <v>136</v>
      </c>
      <c r="K6971" t="s">
        <v>137</v>
      </c>
      <c r="L6971" t="s">
        <v>19681</v>
      </c>
      <c r="M6971" t="s">
        <v>19682</v>
      </c>
      <c r="N6971">
        <v>1.3927777770000001</v>
      </c>
      <c r="O6971">
        <v>0</v>
      </c>
      <c r="P6971">
        <v>0</v>
      </c>
      <c r="Q6971">
        <v>8</v>
      </c>
      <c r="R6971">
        <v>0</v>
      </c>
      <c r="S6971">
        <v>5</v>
      </c>
      <c r="T6971">
        <v>0</v>
      </c>
      <c r="U6971">
        <v>1</v>
      </c>
      <c r="V6971">
        <v>0</v>
      </c>
      <c r="W6971">
        <v>0</v>
      </c>
      <c r="X6971">
        <v>0</v>
      </c>
      <c r="Y6971">
        <v>71.085886268350492</v>
      </c>
      <c r="Z6971">
        <v>0</v>
      </c>
      <c r="AA6971">
        <v>89.531258757686913</v>
      </c>
      <c r="AB6971">
        <v>0</v>
      </c>
      <c r="AC6971">
        <v>21.460325954083803</v>
      </c>
      <c r="AD6971">
        <v>0</v>
      </c>
      <c r="AE6971">
        <v>182.07747098012121</v>
      </c>
    </row>
    <row r="6972" spans="1:31" x14ac:dyDescent="0.25">
      <c r="A6972">
        <v>1886508</v>
      </c>
      <c r="B6972">
        <v>1</v>
      </c>
      <c r="C6972" t="s">
        <v>81</v>
      </c>
      <c r="D6972" t="s">
        <v>120</v>
      </c>
      <c r="E6972" t="s">
        <v>169</v>
      </c>
      <c r="F6972" t="s">
        <v>19683</v>
      </c>
      <c r="G6972" t="s">
        <v>183</v>
      </c>
      <c r="H6972" t="s">
        <v>143</v>
      </c>
      <c r="I6972" t="s">
        <v>135</v>
      </c>
      <c r="J6972" t="s">
        <v>136</v>
      </c>
      <c r="K6972" t="s">
        <v>137</v>
      </c>
      <c r="L6972" t="s">
        <v>19684</v>
      </c>
      <c r="M6972" t="s">
        <v>19685</v>
      </c>
      <c r="N6972">
        <v>1.034166666</v>
      </c>
      <c r="O6972">
        <v>0</v>
      </c>
      <c r="P6972">
        <v>122</v>
      </c>
      <c r="Q6972">
        <v>0</v>
      </c>
      <c r="R6972">
        <v>5</v>
      </c>
      <c r="S6972">
        <v>0</v>
      </c>
      <c r="T6972">
        <v>7</v>
      </c>
      <c r="U6972">
        <v>0</v>
      </c>
      <c r="V6972">
        <v>0</v>
      </c>
      <c r="W6972">
        <v>0</v>
      </c>
      <c r="X6972">
        <v>21.835583485476402</v>
      </c>
      <c r="Y6972">
        <v>0</v>
      </c>
      <c r="Z6972">
        <v>6.5527380197632663</v>
      </c>
      <c r="AA6972">
        <v>0</v>
      </c>
      <c r="AB6972">
        <v>0.38905053706270337</v>
      </c>
      <c r="AC6972">
        <v>0</v>
      </c>
      <c r="AD6972">
        <v>0</v>
      </c>
      <c r="AE6972">
        <v>28.777372042302371</v>
      </c>
    </row>
    <row r="6973" spans="1:31" x14ac:dyDescent="0.25">
      <c r="A6973">
        <v>1886509</v>
      </c>
      <c r="B6973">
        <v>1</v>
      </c>
      <c r="C6973" t="s">
        <v>81</v>
      </c>
      <c r="D6973" t="s">
        <v>115</v>
      </c>
      <c r="E6973" t="s">
        <v>140</v>
      </c>
      <c r="F6973" t="s">
        <v>19686</v>
      </c>
      <c r="G6973" t="s">
        <v>163</v>
      </c>
      <c r="H6973" t="s">
        <v>143</v>
      </c>
      <c r="I6973" t="s">
        <v>135</v>
      </c>
      <c r="J6973" t="s">
        <v>136</v>
      </c>
      <c r="K6973" t="s">
        <v>137</v>
      </c>
      <c r="L6973" t="s">
        <v>19687</v>
      </c>
      <c r="M6973" t="s">
        <v>19688</v>
      </c>
      <c r="N6973">
        <v>3.298333333</v>
      </c>
      <c r="O6973">
        <v>0</v>
      </c>
      <c r="P6973">
        <v>1</v>
      </c>
      <c r="Q6973">
        <v>0</v>
      </c>
      <c r="R6973">
        <v>0</v>
      </c>
      <c r="S6973">
        <v>0</v>
      </c>
      <c r="T6973">
        <v>0</v>
      </c>
      <c r="U6973">
        <v>0</v>
      </c>
      <c r="V6973">
        <v>0</v>
      </c>
      <c r="W6973">
        <v>0</v>
      </c>
      <c r="X6973">
        <v>3.0628312967957223E-2</v>
      </c>
      <c r="Y6973">
        <v>0</v>
      </c>
      <c r="Z6973">
        <v>0</v>
      </c>
      <c r="AA6973">
        <v>0</v>
      </c>
      <c r="AB6973">
        <v>0</v>
      </c>
      <c r="AC6973">
        <v>0</v>
      </c>
      <c r="AD6973">
        <v>0</v>
      </c>
      <c r="AE6973">
        <v>3.0628312967957223E-2</v>
      </c>
    </row>
    <row r="6974" spans="1:31" x14ac:dyDescent="0.25">
      <c r="A6974">
        <v>1886510</v>
      </c>
      <c r="B6974">
        <v>1</v>
      </c>
      <c r="C6974" t="s">
        <v>80</v>
      </c>
      <c r="D6974" t="s">
        <v>100</v>
      </c>
      <c r="E6974" t="s">
        <v>131</v>
      </c>
      <c r="F6974" t="s">
        <v>2743</v>
      </c>
      <c r="G6974" t="s">
        <v>133</v>
      </c>
      <c r="H6974" t="s">
        <v>134</v>
      </c>
      <c r="I6974" t="s">
        <v>135</v>
      </c>
      <c r="J6974" t="s">
        <v>136</v>
      </c>
      <c r="K6974" t="s">
        <v>137</v>
      </c>
      <c r="L6974" t="s">
        <v>19689</v>
      </c>
      <c r="M6974" t="s">
        <v>19690</v>
      </c>
      <c r="N6974">
        <v>2.1583333329999999</v>
      </c>
      <c r="O6974">
        <v>0</v>
      </c>
      <c r="P6974">
        <v>0</v>
      </c>
      <c r="Q6974">
        <v>13</v>
      </c>
      <c r="R6974">
        <v>63</v>
      </c>
      <c r="S6974">
        <v>0</v>
      </c>
      <c r="T6974">
        <v>4</v>
      </c>
      <c r="U6974">
        <v>0</v>
      </c>
      <c r="V6974">
        <v>0</v>
      </c>
      <c r="W6974">
        <v>0</v>
      </c>
      <c r="X6974">
        <v>0</v>
      </c>
      <c r="Y6974">
        <v>359.4369896332862</v>
      </c>
      <c r="Z6974">
        <v>970.54322564482038</v>
      </c>
      <c r="AA6974">
        <v>0</v>
      </c>
      <c r="AB6974">
        <v>20.761087384807876</v>
      </c>
      <c r="AC6974">
        <v>0</v>
      </c>
      <c r="AD6974">
        <v>0</v>
      </c>
      <c r="AE6974">
        <v>1350.7413026629147</v>
      </c>
    </row>
    <row r="6975" spans="1:31" x14ac:dyDescent="0.25">
      <c r="A6975">
        <v>1886511</v>
      </c>
      <c r="B6975">
        <v>1</v>
      </c>
      <c r="C6975" t="s">
        <v>80</v>
      </c>
      <c r="D6975" t="s">
        <v>107</v>
      </c>
      <c r="E6975" t="s">
        <v>158</v>
      </c>
      <c r="F6975" t="s">
        <v>19691</v>
      </c>
      <c r="G6975" t="s">
        <v>133</v>
      </c>
      <c r="H6975" t="s">
        <v>134</v>
      </c>
      <c r="I6975" t="s">
        <v>135</v>
      </c>
      <c r="J6975" t="s">
        <v>136</v>
      </c>
      <c r="K6975" t="s">
        <v>137</v>
      </c>
      <c r="L6975" t="s">
        <v>19692</v>
      </c>
      <c r="M6975" t="s">
        <v>19693</v>
      </c>
      <c r="N6975">
        <v>2.1383333329999998</v>
      </c>
      <c r="O6975">
        <v>0</v>
      </c>
      <c r="P6975">
        <v>404</v>
      </c>
      <c r="Q6975">
        <v>0</v>
      </c>
      <c r="R6975">
        <v>0</v>
      </c>
      <c r="S6975">
        <v>0</v>
      </c>
      <c r="T6975">
        <v>20</v>
      </c>
      <c r="U6975">
        <v>0</v>
      </c>
      <c r="V6975">
        <v>0</v>
      </c>
      <c r="W6975">
        <v>0</v>
      </c>
      <c r="X6975">
        <v>158.73739602256816</v>
      </c>
      <c r="Y6975">
        <v>0</v>
      </c>
      <c r="Z6975">
        <v>0</v>
      </c>
      <c r="AA6975">
        <v>0</v>
      </c>
      <c r="AB6975">
        <v>32.720196009911589</v>
      </c>
      <c r="AC6975">
        <v>0</v>
      </c>
      <c r="AD6975">
        <v>0</v>
      </c>
      <c r="AE6975">
        <v>191.45759203247974</v>
      </c>
    </row>
    <row r="6976" spans="1:31" x14ac:dyDescent="0.25">
      <c r="A6976">
        <v>1886513</v>
      </c>
      <c r="B6976">
        <v>1</v>
      </c>
      <c r="C6976" t="s">
        <v>81</v>
      </c>
      <c r="D6976" t="s">
        <v>123</v>
      </c>
      <c r="E6976" t="s">
        <v>131</v>
      </c>
      <c r="F6976" t="s">
        <v>19694</v>
      </c>
      <c r="G6976" t="s">
        <v>133</v>
      </c>
      <c r="H6976" t="s">
        <v>134</v>
      </c>
      <c r="I6976" t="s">
        <v>135</v>
      </c>
      <c r="J6976" t="s">
        <v>136</v>
      </c>
      <c r="K6976" t="s">
        <v>137</v>
      </c>
      <c r="L6976" t="s">
        <v>19695</v>
      </c>
      <c r="M6976" t="s">
        <v>19696</v>
      </c>
      <c r="N6976">
        <v>0.49166666599999997</v>
      </c>
      <c r="O6976">
        <v>0</v>
      </c>
      <c r="P6976">
        <v>0</v>
      </c>
      <c r="Q6976">
        <v>54</v>
      </c>
      <c r="R6976">
        <v>0</v>
      </c>
      <c r="S6976">
        <v>7</v>
      </c>
      <c r="T6976">
        <v>0</v>
      </c>
      <c r="U6976">
        <v>0</v>
      </c>
      <c r="V6976">
        <v>0</v>
      </c>
      <c r="W6976">
        <v>0</v>
      </c>
      <c r="X6976">
        <v>0</v>
      </c>
      <c r="Y6976">
        <v>44.367537530896861</v>
      </c>
      <c r="Z6976">
        <v>0</v>
      </c>
      <c r="AA6976">
        <v>2.1730078446048</v>
      </c>
      <c r="AB6976">
        <v>0</v>
      </c>
      <c r="AC6976">
        <v>0</v>
      </c>
      <c r="AD6976">
        <v>0</v>
      </c>
      <c r="AE6976">
        <v>46.540545375501658</v>
      </c>
    </row>
    <row r="6977" spans="1:31" x14ac:dyDescent="0.25">
      <c r="A6977">
        <v>1886514</v>
      </c>
      <c r="B6977">
        <v>1</v>
      </c>
      <c r="C6977" t="s">
        <v>81</v>
      </c>
      <c r="D6977" t="s">
        <v>125</v>
      </c>
      <c r="E6977" t="s">
        <v>158</v>
      </c>
      <c r="F6977" t="s">
        <v>19697</v>
      </c>
      <c r="G6977" t="s">
        <v>133</v>
      </c>
      <c r="H6977" t="s">
        <v>134</v>
      </c>
      <c r="I6977" t="s">
        <v>135</v>
      </c>
      <c r="J6977" t="s">
        <v>136</v>
      </c>
      <c r="K6977" t="s">
        <v>137</v>
      </c>
      <c r="L6977" t="s">
        <v>19698</v>
      </c>
      <c r="M6977" t="s">
        <v>19699</v>
      </c>
      <c r="N6977">
        <v>0.41749999999999998</v>
      </c>
      <c r="O6977">
        <v>0</v>
      </c>
      <c r="P6977">
        <v>2288</v>
      </c>
      <c r="Q6977">
        <v>0</v>
      </c>
      <c r="R6977">
        <v>6</v>
      </c>
      <c r="S6977">
        <v>1</v>
      </c>
      <c r="T6977">
        <v>393</v>
      </c>
      <c r="U6977">
        <v>0</v>
      </c>
      <c r="V6977">
        <v>0</v>
      </c>
      <c r="W6977">
        <v>0</v>
      </c>
      <c r="X6977">
        <v>153.91203764939098</v>
      </c>
      <c r="Y6977">
        <v>0</v>
      </c>
      <c r="Z6977">
        <v>0.66122088113795996</v>
      </c>
      <c r="AA6977">
        <v>9.1486480850375002E-2</v>
      </c>
      <c r="AB6977">
        <v>68.114371542605909</v>
      </c>
      <c r="AC6977">
        <v>0</v>
      </c>
      <c r="AD6977">
        <v>0</v>
      </c>
      <c r="AE6977">
        <v>222.7791165539852</v>
      </c>
    </row>
    <row r="6978" spans="1:31" x14ac:dyDescent="0.25">
      <c r="A6978">
        <v>1886517</v>
      </c>
      <c r="B6978">
        <v>1</v>
      </c>
      <c r="C6978" t="s">
        <v>81</v>
      </c>
      <c r="D6978" t="s">
        <v>127</v>
      </c>
      <c r="E6978" t="s">
        <v>131</v>
      </c>
      <c r="F6978" t="s">
        <v>19700</v>
      </c>
      <c r="G6978" t="s">
        <v>133</v>
      </c>
      <c r="H6978" t="s">
        <v>134</v>
      </c>
      <c r="I6978" t="s">
        <v>135</v>
      </c>
      <c r="J6978" t="s">
        <v>136</v>
      </c>
      <c r="K6978" t="s">
        <v>137</v>
      </c>
      <c r="L6978" t="s">
        <v>19701</v>
      </c>
      <c r="M6978" t="s">
        <v>19702</v>
      </c>
      <c r="N6978">
        <v>0.88500000000000001</v>
      </c>
      <c r="O6978">
        <v>1</v>
      </c>
      <c r="P6978">
        <v>97</v>
      </c>
      <c r="Q6978">
        <v>12</v>
      </c>
      <c r="R6978">
        <v>132</v>
      </c>
      <c r="S6978">
        <v>4</v>
      </c>
      <c r="T6978">
        <v>11</v>
      </c>
      <c r="U6978">
        <v>0</v>
      </c>
      <c r="V6978">
        <v>1</v>
      </c>
      <c r="W6978">
        <v>1.8210611475846001</v>
      </c>
      <c r="X6978">
        <v>18.942365284784159</v>
      </c>
      <c r="Y6978">
        <v>25.43714392265424</v>
      </c>
      <c r="Z6978">
        <v>122.65601922972881</v>
      </c>
      <c r="AA6978">
        <v>40.469250379573921</v>
      </c>
      <c r="AB6978">
        <v>5.3348434469615702</v>
      </c>
      <c r="AC6978">
        <v>0</v>
      </c>
      <c r="AD6978">
        <v>0.23692656273142498</v>
      </c>
      <c r="AE6978">
        <v>214.89760997401871</v>
      </c>
    </row>
    <row r="6979" spans="1:31" x14ac:dyDescent="0.25">
      <c r="A6979">
        <v>1886522</v>
      </c>
      <c r="B6979">
        <v>1</v>
      </c>
      <c r="C6979" t="s">
        <v>80</v>
      </c>
      <c r="D6979" t="s">
        <v>107</v>
      </c>
      <c r="E6979" t="s">
        <v>158</v>
      </c>
      <c r="F6979" t="s">
        <v>19703</v>
      </c>
      <c r="G6979" t="s">
        <v>219</v>
      </c>
      <c r="H6979" t="s">
        <v>134</v>
      </c>
      <c r="I6979" t="s">
        <v>135</v>
      </c>
      <c r="J6979" t="s">
        <v>136</v>
      </c>
      <c r="K6979" t="s">
        <v>137</v>
      </c>
      <c r="L6979" t="s">
        <v>19704</v>
      </c>
      <c r="M6979" t="s">
        <v>19705</v>
      </c>
      <c r="N6979">
        <v>8.7949999999999999</v>
      </c>
      <c r="O6979">
        <v>0</v>
      </c>
      <c r="P6979">
        <v>171</v>
      </c>
      <c r="Q6979">
        <v>0</v>
      </c>
      <c r="R6979">
        <v>0</v>
      </c>
      <c r="S6979">
        <v>0</v>
      </c>
      <c r="T6979">
        <v>6</v>
      </c>
      <c r="U6979">
        <v>0</v>
      </c>
      <c r="V6979">
        <v>0</v>
      </c>
      <c r="W6979">
        <v>0</v>
      </c>
      <c r="X6979">
        <v>321.83459963708992</v>
      </c>
      <c r="Y6979">
        <v>0</v>
      </c>
      <c r="Z6979">
        <v>0</v>
      </c>
      <c r="AA6979">
        <v>0</v>
      </c>
      <c r="AB6979">
        <v>112.97159346892276</v>
      </c>
      <c r="AC6979">
        <v>0</v>
      </c>
      <c r="AD6979">
        <v>0</v>
      </c>
      <c r="AE6979">
        <v>434.8061931060127</v>
      </c>
    </row>
    <row r="6980" spans="1:31" x14ac:dyDescent="0.25">
      <c r="A6980">
        <v>1886527</v>
      </c>
      <c r="B6980">
        <v>1</v>
      </c>
      <c r="C6980" t="s">
        <v>81</v>
      </c>
      <c r="D6980" t="s">
        <v>118</v>
      </c>
      <c r="E6980" t="s">
        <v>131</v>
      </c>
      <c r="F6980" t="s">
        <v>8874</v>
      </c>
      <c r="G6980" t="s">
        <v>133</v>
      </c>
      <c r="H6980" t="s">
        <v>134</v>
      </c>
      <c r="I6980" t="s">
        <v>152</v>
      </c>
      <c r="J6980" t="s">
        <v>136</v>
      </c>
      <c r="K6980" t="s">
        <v>137</v>
      </c>
      <c r="L6980" t="s">
        <v>19706</v>
      </c>
      <c r="M6980" t="s">
        <v>19707</v>
      </c>
      <c r="N6980">
        <v>1.1111111E-2</v>
      </c>
      <c r="O6980">
        <v>1</v>
      </c>
      <c r="P6980">
        <v>442</v>
      </c>
      <c r="Q6980">
        <v>34</v>
      </c>
      <c r="R6980">
        <v>55</v>
      </c>
      <c r="S6980">
        <v>15</v>
      </c>
      <c r="T6980">
        <v>46</v>
      </c>
      <c r="U6980">
        <v>0</v>
      </c>
      <c r="V6980">
        <v>0</v>
      </c>
      <c r="W6980">
        <v>1.1241459412655556E-2</v>
      </c>
      <c r="X6980">
        <v>1.1473790316332664</v>
      </c>
      <c r="Y6980">
        <v>1.7994191810395332</v>
      </c>
      <c r="Z6980">
        <v>1.1316012279258558</v>
      </c>
      <c r="AA6980">
        <v>1.242487524023778</v>
      </c>
      <c r="AB6980">
        <v>0.21582715784660006</v>
      </c>
      <c r="AC6980">
        <v>0</v>
      </c>
      <c r="AD6980">
        <v>0</v>
      </c>
      <c r="AE6980">
        <v>5.5479555818816886</v>
      </c>
    </row>
    <row r="6981" spans="1:31" x14ac:dyDescent="0.25">
      <c r="A6981">
        <v>1886528</v>
      </c>
      <c r="B6981">
        <v>1</v>
      </c>
      <c r="C6981" t="s">
        <v>81</v>
      </c>
      <c r="D6981" t="s">
        <v>127</v>
      </c>
      <c r="E6981" t="s">
        <v>146</v>
      </c>
      <c r="F6981" t="s">
        <v>19708</v>
      </c>
      <c r="G6981" t="s">
        <v>148</v>
      </c>
      <c r="H6981" t="s">
        <v>143</v>
      </c>
      <c r="I6981" t="s">
        <v>135</v>
      </c>
      <c r="J6981" t="s">
        <v>136</v>
      </c>
      <c r="K6981" t="s">
        <v>137</v>
      </c>
      <c r="L6981" t="s">
        <v>19709</v>
      </c>
      <c r="M6981" t="s">
        <v>19710</v>
      </c>
      <c r="N6981">
        <v>0.97777777700000001</v>
      </c>
      <c r="O6981">
        <v>0</v>
      </c>
      <c r="P6981">
        <v>5</v>
      </c>
      <c r="Q6981">
        <v>0</v>
      </c>
      <c r="R6981">
        <v>3</v>
      </c>
      <c r="S6981">
        <v>0</v>
      </c>
      <c r="T6981">
        <v>4</v>
      </c>
      <c r="U6981">
        <v>0</v>
      </c>
      <c r="V6981">
        <v>0</v>
      </c>
      <c r="W6981">
        <v>0</v>
      </c>
      <c r="X6981">
        <v>0.71738006600511128</v>
      </c>
      <c r="Y6981">
        <v>0</v>
      </c>
      <c r="Z6981">
        <v>0.48099664061904723</v>
      </c>
      <c r="AA6981">
        <v>0</v>
      </c>
      <c r="AB6981">
        <v>6.0892652321844984</v>
      </c>
      <c r="AC6981">
        <v>0</v>
      </c>
      <c r="AD6981">
        <v>0</v>
      </c>
      <c r="AE6981">
        <v>7.2876419388086564</v>
      </c>
    </row>
    <row r="6982" spans="1:31" x14ac:dyDescent="0.25">
      <c r="A6982">
        <v>1886531</v>
      </c>
      <c r="B6982">
        <v>1</v>
      </c>
      <c r="C6982" t="s">
        <v>80</v>
      </c>
      <c r="D6982" t="s">
        <v>94</v>
      </c>
      <c r="E6982" t="s">
        <v>169</v>
      </c>
      <c r="F6982" t="s">
        <v>19711</v>
      </c>
      <c r="G6982" t="s">
        <v>564</v>
      </c>
      <c r="H6982" t="s">
        <v>143</v>
      </c>
      <c r="I6982" t="s">
        <v>135</v>
      </c>
      <c r="J6982" t="s">
        <v>136</v>
      </c>
      <c r="K6982" t="s">
        <v>137</v>
      </c>
      <c r="L6982" t="s">
        <v>19712</v>
      </c>
      <c r="M6982" t="s">
        <v>19713</v>
      </c>
      <c r="N6982">
        <v>0.67083333300000003</v>
      </c>
      <c r="O6982">
        <v>0</v>
      </c>
      <c r="P6982">
        <v>193</v>
      </c>
      <c r="Q6982">
        <v>0</v>
      </c>
      <c r="R6982">
        <v>0</v>
      </c>
      <c r="S6982">
        <v>0</v>
      </c>
      <c r="T6982">
        <v>8</v>
      </c>
      <c r="U6982">
        <v>0</v>
      </c>
      <c r="V6982">
        <v>0</v>
      </c>
      <c r="W6982">
        <v>0</v>
      </c>
      <c r="X6982">
        <v>24.925726185344757</v>
      </c>
      <c r="Y6982">
        <v>0</v>
      </c>
      <c r="Z6982">
        <v>0</v>
      </c>
      <c r="AA6982">
        <v>0</v>
      </c>
      <c r="AB6982">
        <v>2.7676635050219858</v>
      </c>
      <c r="AC6982">
        <v>0</v>
      </c>
      <c r="AD6982">
        <v>0</v>
      </c>
      <c r="AE6982">
        <v>27.693389690366743</v>
      </c>
    </row>
    <row r="6983" spans="1:31" x14ac:dyDescent="0.25">
      <c r="A6983">
        <v>1886532</v>
      </c>
      <c r="B6983">
        <v>1</v>
      </c>
      <c r="C6983" t="s">
        <v>80</v>
      </c>
      <c r="D6983" t="s">
        <v>95</v>
      </c>
      <c r="E6983" t="s">
        <v>158</v>
      </c>
      <c r="F6983" t="s">
        <v>19714</v>
      </c>
      <c r="G6983" t="s">
        <v>133</v>
      </c>
      <c r="H6983" t="s">
        <v>134</v>
      </c>
      <c r="I6983" t="s">
        <v>135</v>
      </c>
      <c r="J6983" t="s">
        <v>136</v>
      </c>
      <c r="K6983" t="s">
        <v>137</v>
      </c>
      <c r="L6983" t="s">
        <v>19715</v>
      </c>
      <c r="M6983" t="s">
        <v>19716</v>
      </c>
      <c r="N6983">
        <v>0.78</v>
      </c>
      <c r="O6983">
        <v>1</v>
      </c>
      <c r="P6983">
        <v>0</v>
      </c>
      <c r="Q6983">
        <v>3</v>
      </c>
      <c r="R6983">
        <v>0</v>
      </c>
      <c r="S6983">
        <v>1</v>
      </c>
      <c r="T6983">
        <v>0</v>
      </c>
      <c r="U6983">
        <v>0</v>
      </c>
      <c r="V6983">
        <v>0</v>
      </c>
      <c r="W6983">
        <v>0.30701972872865335</v>
      </c>
      <c r="X6983">
        <v>0</v>
      </c>
      <c r="Y6983">
        <v>3.4451727341701011</v>
      </c>
      <c r="Z6983">
        <v>0</v>
      </c>
      <c r="AA6983">
        <v>0.15628902960000002</v>
      </c>
      <c r="AB6983">
        <v>0</v>
      </c>
      <c r="AC6983">
        <v>0</v>
      </c>
      <c r="AD6983">
        <v>0</v>
      </c>
      <c r="AE6983">
        <v>3.9084814924987543</v>
      </c>
    </row>
    <row r="6984" spans="1:31" x14ac:dyDescent="0.25">
      <c r="A6984">
        <v>1886533</v>
      </c>
      <c r="B6984">
        <v>1</v>
      </c>
      <c r="C6984" t="s">
        <v>81</v>
      </c>
      <c r="D6984" t="s">
        <v>118</v>
      </c>
      <c r="E6984" t="s">
        <v>140</v>
      </c>
      <c r="F6984" t="s">
        <v>19717</v>
      </c>
      <c r="G6984" t="s">
        <v>200</v>
      </c>
      <c r="H6984" t="s">
        <v>143</v>
      </c>
      <c r="I6984" t="s">
        <v>135</v>
      </c>
      <c r="J6984" t="s">
        <v>136</v>
      </c>
      <c r="K6984" t="s">
        <v>137</v>
      </c>
      <c r="L6984" t="s">
        <v>19718</v>
      </c>
      <c r="M6984" t="s">
        <v>19719</v>
      </c>
      <c r="N6984">
        <v>5.3397222219999998</v>
      </c>
      <c r="O6984">
        <v>0</v>
      </c>
      <c r="P6984">
        <v>12</v>
      </c>
      <c r="Q6984">
        <v>0</v>
      </c>
      <c r="R6984">
        <v>0</v>
      </c>
      <c r="S6984">
        <v>0</v>
      </c>
      <c r="T6984">
        <v>0</v>
      </c>
      <c r="U6984">
        <v>0</v>
      </c>
      <c r="V6984">
        <v>0</v>
      </c>
      <c r="W6984">
        <v>0</v>
      </c>
      <c r="X6984">
        <v>16.362418487975333</v>
      </c>
      <c r="Y6984">
        <v>0</v>
      </c>
      <c r="Z6984">
        <v>0</v>
      </c>
      <c r="AA6984">
        <v>0</v>
      </c>
      <c r="AB6984">
        <v>0</v>
      </c>
      <c r="AC6984">
        <v>0</v>
      </c>
      <c r="AD6984">
        <v>0</v>
      </c>
      <c r="AE6984">
        <v>16.362418487975333</v>
      </c>
    </row>
    <row r="6985" spans="1:31" x14ac:dyDescent="0.25">
      <c r="A6985">
        <v>1886534</v>
      </c>
      <c r="B6985">
        <v>1</v>
      </c>
      <c r="C6985" t="s">
        <v>81</v>
      </c>
      <c r="D6985" t="s">
        <v>115</v>
      </c>
      <c r="E6985" t="s">
        <v>140</v>
      </c>
      <c r="F6985" t="s">
        <v>19720</v>
      </c>
      <c r="G6985" t="s">
        <v>163</v>
      </c>
      <c r="H6985" t="s">
        <v>143</v>
      </c>
      <c r="I6985" t="s">
        <v>135</v>
      </c>
      <c r="J6985" t="s">
        <v>136</v>
      </c>
      <c r="K6985" t="s">
        <v>137</v>
      </c>
      <c r="L6985" t="s">
        <v>19721</v>
      </c>
      <c r="M6985" t="s">
        <v>19722</v>
      </c>
      <c r="N6985">
        <v>4.153888888</v>
      </c>
      <c r="O6985">
        <v>0</v>
      </c>
      <c r="P6985">
        <v>1</v>
      </c>
      <c r="Q6985">
        <v>0</v>
      </c>
      <c r="R6985">
        <v>0</v>
      </c>
      <c r="S6985">
        <v>0</v>
      </c>
      <c r="T6985">
        <v>1</v>
      </c>
      <c r="U6985">
        <v>0</v>
      </c>
      <c r="V6985">
        <v>0</v>
      </c>
      <c r="W6985">
        <v>0</v>
      </c>
      <c r="X6985">
        <v>0.65185401733061565</v>
      </c>
      <c r="Y6985">
        <v>0</v>
      </c>
      <c r="Z6985">
        <v>0</v>
      </c>
      <c r="AA6985">
        <v>0</v>
      </c>
      <c r="AB6985">
        <v>9.2979853335600007E-3</v>
      </c>
      <c r="AC6985">
        <v>0</v>
      </c>
      <c r="AD6985">
        <v>0</v>
      </c>
      <c r="AE6985">
        <v>0.66115200266417562</v>
      </c>
    </row>
    <row r="6986" spans="1:31" x14ac:dyDescent="0.25">
      <c r="A6986">
        <v>1886535</v>
      </c>
      <c r="B6986">
        <v>1</v>
      </c>
      <c r="C6986" t="s">
        <v>80</v>
      </c>
      <c r="D6986" t="s">
        <v>84</v>
      </c>
      <c r="E6986" t="s">
        <v>140</v>
      </c>
      <c r="F6986" t="s">
        <v>19723</v>
      </c>
      <c r="G6986" t="s">
        <v>163</v>
      </c>
      <c r="H6986" t="s">
        <v>143</v>
      </c>
      <c r="I6986" t="s">
        <v>135</v>
      </c>
      <c r="J6986" t="s">
        <v>136</v>
      </c>
      <c r="K6986" t="s">
        <v>137</v>
      </c>
      <c r="L6986" t="s">
        <v>19724</v>
      </c>
      <c r="M6986" t="s">
        <v>19725</v>
      </c>
      <c r="N6986">
        <v>2.9338888879999998</v>
      </c>
      <c r="O6986">
        <v>0</v>
      </c>
      <c r="P6986">
        <v>0</v>
      </c>
      <c r="Q6986">
        <v>0</v>
      </c>
      <c r="R6986">
        <v>0</v>
      </c>
      <c r="S6986">
        <v>0</v>
      </c>
      <c r="T6986">
        <v>1</v>
      </c>
      <c r="U6986">
        <v>0</v>
      </c>
      <c r="V6986">
        <v>0</v>
      </c>
      <c r="W6986">
        <v>0</v>
      </c>
      <c r="X6986">
        <v>0</v>
      </c>
      <c r="Y6986">
        <v>0</v>
      </c>
      <c r="Z6986">
        <v>0</v>
      </c>
      <c r="AA6986">
        <v>0</v>
      </c>
      <c r="AB6986">
        <v>1.0297858187645E-2</v>
      </c>
      <c r="AC6986">
        <v>0</v>
      </c>
      <c r="AD6986">
        <v>0</v>
      </c>
      <c r="AE6986">
        <v>1.0297858187645E-2</v>
      </c>
    </row>
    <row r="6987" spans="1:31" x14ac:dyDescent="0.25">
      <c r="A6987">
        <v>1886536</v>
      </c>
      <c r="B6987">
        <v>1</v>
      </c>
      <c r="C6987" t="s">
        <v>80</v>
      </c>
      <c r="D6987" t="s">
        <v>93</v>
      </c>
      <c r="E6987" t="s">
        <v>210</v>
      </c>
      <c r="F6987" t="s">
        <v>8791</v>
      </c>
      <c r="G6987" t="s">
        <v>133</v>
      </c>
      <c r="H6987" t="s">
        <v>134</v>
      </c>
      <c r="I6987" t="s">
        <v>135</v>
      </c>
      <c r="J6987" t="s">
        <v>136</v>
      </c>
      <c r="K6987" t="s">
        <v>137</v>
      </c>
      <c r="L6987" t="s">
        <v>19726</v>
      </c>
      <c r="M6987" t="s">
        <v>19727</v>
      </c>
      <c r="N6987">
        <v>0.80222222200000004</v>
      </c>
      <c r="O6987">
        <v>0</v>
      </c>
      <c r="P6987">
        <v>8</v>
      </c>
      <c r="Q6987">
        <v>29</v>
      </c>
      <c r="R6987">
        <v>64</v>
      </c>
      <c r="S6987">
        <v>6</v>
      </c>
      <c r="T6987">
        <v>9</v>
      </c>
      <c r="U6987">
        <v>0</v>
      </c>
      <c r="V6987">
        <v>0</v>
      </c>
      <c r="W6987">
        <v>0</v>
      </c>
      <c r="X6987">
        <v>2.0104476307064783</v>
      </c>
      <c r="Y6987">
        <v>108.51126753285928</v>
      </c>
      <c r="Z6987">
        <v>174.79624676954899</v>
      </c>
      <c r="AA6987">
        <v>129.41264353444635</v>
      </c>
      <c r="AB6987">
        <v>14.612484168789901</v>
      </c>
      <c r="AC6987">
        <v>0</v>
      </c>
      <c r="AD6987">
        <v>0</v>
      </c>
      <c r="AE6987">
        <v>429.34308963635095</v>
      </c>
    </row>
    <row r="6988" spans="1:31" x14ac:dyDescent="0.25">
      <c r="A6988">
        <v>1886541</v>
      </c>
      <c r="B6988">
        <v>1</v>
      </c>
      <c r="C6988" t="s">
        <v>81</v>
      </c>
      <c r="D6988" t="s">
        <v>118</v>
      </c>
      <c r="E6988" t="s">
        <v>131</v>
      </c>
      <c r="F6988" t="s">
        <v>14308</v>
      </c>
      <c r="G6988" t="s">
        <v>133</v>
      </c>
      <c r="H6988" t="s">
        <v>134</v>
      </c>
      <c r="I6988" t="s">
        <v>152</v>
      </c>
      <c r="J6988" t="s">
        <v>136</v>
      </c>
      <c r="K6988" t="s">
        <v>137</v>
      </c>
      <c r="L6988" t="s">
        <v>19728</v>
      </c>
      <c r="M6988" t="s">
        <v>19729</v>
      </c>
      <c r="N6988">
        <v>5.5555550000000002E-3</v>
      </c>
      <c r="O6988">
        <v>1</v>
      </c>
      <c r="P6988">
        <v>247</v>
      </c>
      <c r="Q6988">
        <v>56</v>
      </c>
      <c r="R6988">
        <v>23</v>
      </c>
      <c r="S6988">
        <v>5</v>
      </c>
      <c r="T6988">
        <v>22</v>
      </c>
      <c r="U6988">
        <v>0</v>
      </c>
      <c r="V6988">
        <v>0</v>
      </c>
      <c r="W6988">
        <v>1.5446412949466668E-2</v>
      </c>
      <c r="X6988">
        <v>0.2370778300995558</v>
      </c>
      <c r="Y6988">
        <v>1.0062066510554721</v>
      </c>
      <c r="Z6988">
        <v>0.63771969638519987</v>
      </c>
      <c r="AA6988">
        <v>0.10687030255922222</v>
      </c>
      <c r="AB6988">
        <v>2.5906596832861117E-2</v>
      </c>
      <c r="AC6988">
        <v>0</v>
      </c>
      <c r="AD6988">
        <v>0</v>
      </c>
      <c r="AE6988">
        <v>2.0292274898817775</v>
      </c>
    </row>
    <row r="6989" spans="1:31" x14ac:dyDescent="0.25">
      <c r="A6989">
        <v>1886545</v>
      </c>
      <c r="B6989">
        <v>1</v>
      </c>
      <c r="C6989" t="s">
        <v>80</v>
      </c>
      <c r="D6989" t="s">
        <v>102</v>
      </c>
      <c r="E6989" t="s">
        <v>146</v>
      </c>
      <c r="F6989" t="s">
        <v>12603</v>
      </c>
      <c r="G6989" t="s">
        <v>148</v>
      </c>
      <c r="H6989" t="s">
        <v>143</v>
      </c>
      <c r="I6989" t="s">
        <v>135</v>
      </c>
      <c r="J6989" t="s">
        <v>136</v>
      </c>
      <c r="K6989" t="s">
        <v>137</v>
      </c>
      <c r="L6989" t="s">
        <v>19730</v>
      </c>
      <c r="M6989" t="s">
        <v>19731</v>
      </c>
      <c r="N6989">
        <v>1.0275000000000001</v>
      </c>
      <c r="O6989">
        <v>0</v>
      </c>
      <c r="P6989">
        <v>0</v>
      </c>
      <c r="Q6989">
        <v>0</v>
      </c>
      <c r="R6989">
        <v>1</v>
      </c>
      <c r="S6989">
        <v>0</v>
      </c>
      <c r="T6989">
        <v>0</v>
      </c>
      <c r="U6989">
        <v>0</v>
      </c>
      <c r="V6989">
        <v>0</v>
      </c>
      <c r="W6989">
        <v>0</v>
      </c>
      <c r="X6989">
        <v>0</v>
      </c>
      <c r="Y6989">
        <v>0</v>
      </c>
      <c r="Z6989">
        <v>12.605573367391877</v>
      </c>
      <c r="AA6989">
        <v>0</v>
      </c>
      <c r="AB6989">
        <v>0</v>
      </c>
      <c r="AC6989">
        <v>0</v>
      </c>
      <c r="AD6989">
        <v>0</v>
      </c>
      <c r="AE6989">
        <v>12.605573367391877</v>
      </c>
    </row>
    <row r="6990" spans="1:31" x14ac:dyDescent="0.25">
      <c r="A6990">
        <v>1886549</v>
      </c>
      <c r="B6990">
        <v>1</v>
      </c>
      <c r="C6990" t="s">
        <v>80</v>
      </c>
      <c r="D6990" t="s">
        <v>105</v>
      </c>
      <c r="E6990" t="s">
        <v>210</v>
      </c>
      <c r="F6990" t="s">
        <v>4765</v>
      </c>
      <c r="G6990" t="s">
        <v>133</v>
      </c>
      <c r="H6990" t="s">
        <v>134</v>
      </c>
      <c r="I6990" t="s">
        <v>135</v>
      </c>
      <c r="J6990" t="s">
        <v>136</v>
      </c>
      <c r="K6990" t="s">
        <v>137</v>
      </c>
      <c r="L6990" t="s">
        <v>19732</v>
      </c>
      <c r="M6990" t="s">
        <v>19733</v>
      </c>
      <c r="N6990">
        <v>0.48638888800000002</v>
      </c>
      <c r="O6990">
        <v>0</v>
      </c>
      <c r="P6990">
        <v>1725</v>
      </c>
      <c r="Q6990">
        <v>0</v>
      </c>
      <c r="R6990">
        <v>7</v>
      </c>
      <c r="S6990">
        <v>8</v>
      </c>
      <c r="T6990">
        <v>85</v>
      </c>
      <c r="U6990">
        <v>6</v>
      </c>
      <c r="V6990">
        <v>4</v>
      </c>
      <c r="W6990">
        <v>0</v>
      </c>
      <c r="X6990">
        <v>210.95751131791283</v>
      </c>
      <c r="Y6990">
        <v>0</v>
      </c>
      <c r="Z6990">
        <v>1.3348189270896929</v>
      </c>
      <c r="AA6990">
        <v>27.844114393440549</v>
      </c>
      <c r="AB6990">
        <v>31.193476414227074</v>
      </c>
      <c r="AC6990">
        <v>50.741074941989872</v>
      </c>
      <c r="AD6990">
        <v>1.8726799443506319</v>
      </c>
      <c r="AE6990">
        <v>323.94367593901069</v>
      </c>
    </row>
    <row r="6991" spans="1:31" x14ac:dyDescent="0.25">
      <c r="A6991">
        <v>1886550</v>
      </c>
      <c r="B6991">
        <v>1</v>
      </c>
      <c r="C6991" t="s">
        <v>80</v>
      </c>
      <c r="D6991" t="s">
        <v>92</v>
      </c>
      <c r="E6991" t="s">
        <v>131</v>
      </c>
      <c r="F6991" t="s">
        <v>19734</v>
      </c>
      <c r="G6991" t="s">
        <v>133</v>
      </c>
      <c r="H6991" t="s">
        <v>134</v>
      </c>
      <c r="I6991" t="s">
        <v>135</v>
      </c>
      <c r="J6991" t="s">
        <v>136</v>
      </c>
      <c r="K6991" t="s">
        <v>137</v>
      </c>
      <c r="L6991" t="s">
        <v>19735</v>
      </c>
      <c r="M6991" t="s">
        <v>19736</v>
      </c>
      <c r="N6991">
        <v>1.625</v>
      </c>
      <c r="O6991">
        <v>0</v>
      </c>
      <c r="P6991">
        <v>190</v>
      </c>
      <c r="Q6991">
        <v>0</v>
      </c>
      <c r="R6991">
        <v>3</v>
      </c>
      <c r="S6991">
        <v>0</v>
      </c>
      <c r="T6991">
        <v>14</v>
      </c>
      <c r="U6991">
        <v>0</v>
      </c>
      <c r="V6991">
        <v>0</v>
      </c>
      <c r="W6991">
        <v>0</v>
      </c>
      <c r="X6991">
        <v>105.94171755663004</v>
      </c>
      <c r="Y6991">
        <v>0</v>
      </c>
      <c r="Z6991">
        <v>6.1059815703166009</v>
      </c>
      <c r="AA6991">
        <v>0</v>
      </c>
      <c r="AB6991">
        <v>20.993576385312302</v>
      </c>
      <c r="AC6991">
        <v>0</v>
      </c>
      <c r="AD6991">
        <v>0</v>
      </c>
      <c r="AE6991">
        <v>133.04127551225895</v>
      </c>
    </row>
    <row r="6992" spans="1:31" x14ac:dyDescent="0.25">
      <c r="A6992">
        <v>1886551</v>
      </c>
      <c r="B6992">
        <v>1</v>
      </c>
      <c r="C6992" t="s">
        <v>80</v>
      </c>
      <c r="D6992" t="s">
        <v>105</v>
      </c>
      <c r="E6992" t="s">
        <v>158</v>
      </c>
      <c r="F6992" t="s">
        <v>19737</v>
      </c>
      <c r="G6992" t="s">
        <v>219</v>
      </c>
      <c r="H6992" t="s">
        <v>134</v>
      </c>
      <c r="I6992" t="s">
        <v>135</v>
      </c>
      <c r="J6992" t="s">
        <v>136</v>
      </c>
      <c r="K6992" t="s">
        <v>137</v>
      </c>
      <c r="L6992" t="s">
        <v>19738</v>
      </c>
      <c r="M6992" t="s">
        <v>19739</v>
      </c>
      <c r="N6992">
        <v>2.2250000000000001</v>
      </c>
      <c r="O6992">
        <v>1</v>
      </c>
      <c r="P6992">
        <v>0</v>
      </c>
      <c r="Q6992">
        <v>7</v>
      </c>
      <c r="R6992">
        <v>0</v>
      </c>
      <c r="S6992">
        <v>5</v>
      </c>
      <c r="T6992">
        <v>0</v>
      </c>
      <c r="U6992">
        <v>0</v>
      </c>
      <c r="V6992">
        <v>0</v>
      </c>
      <c r="W6992">
        <v>1.2259095397101585</v>
      </c>
      <c r="X6992">
        <v>0</v>
      </c>
      <c r="Y6992">
        <v>54.232295906964531</v>
      </c>
      <c r="Z6992">
        <v>0</v>
      </c>
      <c r="AA6992">
        <v>80.955224373632831</v>
      </c>
      <c r="AB6992">
        <v>0</v>
      </c>
      <c r="AC6992">
        <v>0</v>
      </c>
      <c r="AD6992">
        <v>0</v>
      </c>
      <c r="AE6992">
        <v>136.41342982030753</v>
      </c>
    </row>
    <row r="6993" spans="1:31" x14ac:dyDescent="0.25">
      <c r="A6993">
        <v>1886552</v>
      </c>
      <c r="B6993">
        <v>1</v>
      </c>
      <c r="C6993" t="s">
        <v>80</v>
      </c>
      <c r="D6993" t="s">
        <v>95</v>
      </c>
      <c r="E6993" t="s">
        <v>229</v>
      </c>
      <c r="F6993" t="s">
        <v>19740</v>
      </c>
      <c r="G6993" t="s">
        <v>133</v>
      </c>
      <c r="H6993" t="s">
        <v>134</v>
      </c>
      <c r="I6993" t="s">
        <v>135</v>
      </c>
      <c r="J6993" t="s">
        <v>136</v>
      </c>
      <c r="K6993" t="s">
        <v>137</v>
      </c>
      <c r="L6993" t="s">
        <v>19741</v>
      </c>
      <c r="M6993" t="s">
        <v>19742</v>
      </c>
      <c r="N6993">
        <v>0.26611111100000001</v>
      </c>
      <c r="O6993">
        <v>0</v>
      </c>
      <c r="P6993">
        <v>7461</v>
      </c>
      <c r="Q6993">
        <v>0</v>
      </c>
      <c r="R6993">
        <v>0</v>
      </c>
      <c r="S6993">
        <v>2</v>
      </c>
      <c r="T6993">
        <v>1281</v>
      </c>
      <c r="U6993">
        <v>0</v>
      </c>
      <c r="V6993">
        <v>0</v>
      </c>
      <c r="W6993">
        <v>0</v>
      </c>
      <c r="X6993">
        <v>462.9582970723776</v>
      </c>
      <c r="Y6993">
        <v>0</v>
      </c>
      <c r="Z6993">
        <v>0</v>
      </c>
      <c r="AA6993">
        <v>3.1349866601130647</v>
      </c>
      <c r="AB6993">
        <v>257.61797300257382</v>
      </c>
      <c r="AC6993">
        <v>0</v>
      </c>
      <c r="AD6993">
        <v>0</v>
      </c>
      <c r="AE6993">
        <v>723.71125673506447</v>
      </c>
    </row>
    <row r="6994" spans="1:31" x14ac:dyDescent="0.25">
      <c r="A6994">
        <v>1886553</v>
      </c>
      <c r="B6994">
        <v>1</v>
      </c>
      <c r="C6994" t="s">
        <v>80</v>
      </c>
      <c r="D6994" t="s">
        <v>103</v>
      </c>
      <c r="E6994" t="s">
        <v>229</v>
      </c>
      <c r="F6994" t="s">
        <v>7363</v>
      </c>
      <c r="G6994" t="s">
        <v>476</v>
      </c>
      <c r="H6994" t="s">
        <v>134</v>
      </c>
      <c r="I6994" t="s">
        <v>152</v>
      </c>
      <c r="J6994" t="s">
        <v>136</v>
      </c>
      <c r="K6994" t="s">
        <v>137</v>
      </c>
      <c r="L6994" t="s">
        <v>19743</v>
      </c>
      <c r="M6994" t="s">
        <v>19744</v>
      </c>
      <c r="N6994">
        <v>3.5555555000000003E-2</v>
      </c>
      <c r="O6994">
        <v>2</v>
      </c>
      <c r="P6994">
        <v>454</v>
      </c>
      <c r="Q6994">
        <v>121</v>
      </c>
      <c r="R6994">
        <v>17</v>
      </c>
      <c r="S6994">
        <v>31</v>
      </c>
      <c r="T6994">
        <v>27</v>
      </c>
      <c r="U6994">
        <v>1</v>
      </c>
      <c r="V6994">
        <v>0</v>
      </c>
      <c r="W6994">
        <v>5.698552519406222E-2</v>
      </c>
      <c r="X6994">
        <v>4.0558030762630404</v>
      </c>
      <c r="Y6994">
        <v>57.217162034011587</v>
      </c>
      <c r="Z6994">
        <v>3.662379589719182</v>
      </c>
      <c r="AA6994">
        <v>8.9905292022432004</v>
      </c>
      <c r="AB6994">
        <v>0.66157509392405323</v>
      </c>
      <c r="AC6994">
        <v>3.5732114955946664E-2</v>
      </c>
      <c r="AD6994">
        <v>0</v>
      </c>
      <c r="AE6994">
        <v>74.680166636311071</v>
      </c>
    </row>
    <row r="6995" spans="1:31" x14ac:dyDescent="0.25">
      <c r="A6995">
        <v>1886554</v>
      </c>
      <c r="B6995">
        <v>1</v>
      </c>
      <c r="C6995" t="s">
        <v>81</v>
      </c>
      <c r="D6995" t="s">
        <v>116</v>
      </c>
      <c r="E6995" t="s">
        <v>210</v>
      </c>
      <c r="F6995" t="s">
        <v>13573</v>
      </c>
      <c r="G6995" t="s">
        <v>133</v>
      </c>
      <c r="H6995" t="s">
        <v>134</v>
      </c>
      <c r="I6995" t="s">
        <v>135</v>
      </c>
      <c r="J6995" t="s">
        <v>136</v>
      </c>
      <c r="K6995" t="s">
        <v>137</v>
      </c>
      <c r="L6995" t="s">
        <v>19745</v>
      </c>
      <c r="M6995" t="s">
        <v>19746</v>
      </c>
      <c r="N6995">
        <v>1.7569444439999999</v>
      </c>
      <c r="O6995">
        <v>0</v>
      </c>
      <c r="P6995">
        <v>635</v>
      </c>
      <c r="Q6995">
        <v>48</v>
      </c>
      <c r="R6995">
        <v>64</v>
      </c>
      <c r="S6995">
        <v>6</v>
      </c>
      <c r="T6995">
        <v>52</v>
      </c>
      <c r="U6995">
        <v>1</v>
      </c>
      <c r="V6995">
        <v>0</v>
      </c>
      <c r="W6995">
        <v>0</v>
      </c>
      <c r="X6995">
        <v>211.09874386773876</v>
      </c>
      <c r="Y6995">
        <v>903.81629277864727</v>
      </c>
      <c r="Z6995">
        <v>227.28951600847151</v>
      </c>
      <c r="AA6995">
        <v>22.613991519535709</v>
      </c>
      <c r="AB6995">
        <v>14.536496881338286</v>
      </c>
      <c r="AC6995">
        <v>0.38923607956253337</v>
      </c>
      <c r="AD6995">
        <v>0</v>
      </c>
      <c r="AE6995">
        <v>1379.7442771352939</v>
      </c>
    </row>
    <row r="6996" spans="1:31" x14ac:dyDescent="0.25">
      <c r="A6996">
        <v>1886557</v>
      </c>
      <c r="B6996">
        <v>1</v>
      </c>
      <c r="C6996" t="s">
        <v>81</v>
      </c>
      <c r="D6996" t="s">
        <v>123</v>
      </c>
      <c r="E6996" t="s">
        <v>131</v>
      </c>
      <c r="F6996" t="s">
        <v>2531</v>
      </c>
      <c r="G6996" t="s">
        <v>133</v>
      </c>
      <c r="H6996" t="s">
        <v>134</v>
      </c>
      <c r="I6996" t="s">
        <v>135</v>
      </c>
      <c r="J6996" t="s">
        <v>136</v>
      </c>
      <c r="K6996" t="s">
        <v>137</v>
      </c>
      <c r="L6996" t="s">
        <v>19747</v>
      </c>
      <c r="M6996" t="s">
        <v>19748</v>
      </c>
      <c r="N6996">
        <v>6.5463888880000001</v>
      </c>
      <c r="O6996">
        <v>0</v>
      </c>
      <c r="P6996">
        <v>334</v>
      </c>
      <c r="Q6996">
        <v>120</v>
      </c>
      <c r="R6996">
        <v>45</v>
      </c>
      <c r="S6996">
        <v>9</v>
      </c>
      <c r="T6996">
        <v>27</v>
      </c>
      <c r="U6996">
        <v>0</v>
      </c>
      <c r="V6996">
        <v>0</v>
      </c>
      <c r="W6996">
        <v>0</v>
      </c>
      <c r="X6996">
        <v>569.20311146070492</v>
      </c>
      <c r="Y6996">
        <v>3598.0296577357872</v>
      </c>
      <c r="Z6996">
        <v>1011.2336156260025</v>
      </c>
      <c r="AA6996">
        <v>152.20953918401773</v>
      </c>
      <c r="AB6996">
        <v>162.40655068720113</v>
      </c>
      <c r="AC6996">
        <v>0</v>
      </c>
      <c r="AD6996">
        <v>0</v>
      </c>
      <c r="AE6996">
        <v>5493.0824746937133</v>
      </c>
    </row>
    <row r="6997" spans="1:31" x14ac:dyDescent="0.25">
      <c r="A6997">
        <v>1886558</v>
      </c>
      <c r="B6997">
        <v>1</v>
      </c>
      <c r="C6997" t="s">
        <v>81</v>
      </c>
      <c r="D6997" t="s">
        <v>112</v>
      </c>
      <c r="E6997" t="s">
        <v>169</v>
      </c>
      <c r="F6997" t="s">
        <v>19749</v>
      </c>
      <c r="G6997" t="s">
        <v>183</v>
      </c>
      <c r="H6997" t="s">
        <v>143</v>
      </c>
      <c r="I6997" t="s">
        <v>135</v>
      </c>
      <c r="J6997" t="s">
        <v>136</v>
      </c>
      <c r="K6997" t="s">
        <v>137</v>
      </c>
      <c r="L6997" t="s">
        <v>19750</v>
      </c>
      <c r="M6997" t="s">
        <v>19751</v>
      </c>
      <c r="N6997">
        <v>6.1530555549999999</v>
      </c>
      <c r="O6997">
        <v>0</v>
      </c>
      <c r="P6997">
        <v>121</v>
      </c>
      <c r="Q6997">
        <v>0</v>
      </c>
      <c r="R6997">
        <v>12</v>
      </c>
      <c r="S6997">
        <v>0</v>
      </c>
      <c r="T6997">
        <v>12</v>
      </c>
      <c r="U6997">
        <v>0</v>
      </c>
      <c r="V6997">
        <v>1</v>
      </c>
      <c r="W6997">
        <v>0</v>
      </c>
      <c r="X6997">
        <v>161.36408952765711</v>
      </c>
      <c r="Y6997">
        <v>0</v>
      </c>
      <c r="Z6997">
        <v>72.902282362111308</v>
      </c>
      <c r="AA6997">
        <v>0</v>
      </c>
      <c r="AB6997">
        <v>25.419860207648124</v>
      </c>
      <c r="AC6997">
        <v>0</v>
      </c>
      <c r="AD6997">
        <v>234.66773174889116</v>
      </c>
      <c r="AE6997">
        <v>494.35396384630769</v>
      </c>
    </row>
    <row r="6998" spans="1:31" x14ac:dyDescent="0.25">
      <c r="A6998">
        <v>1886559</v>
      </c>
      <c r="B6998">
        <v>1</v>
      </c>
      <c r="C6998" t="s">
        <v>80</v>
      </c>
      <c r="D6998" t="s">
        <v>103</v>
      </c>
      <c r="E6998" t="s">
        <v>169</v>
      </c>
      <c r="F6998" t="s">
        <v>19752</v>
      </c>
      <c r="G6998" t="s">
        <v>183</v>
      </c>
      <c r="H6998" t="s">
        <v>143</v>
      </c>
      <c r="I6998" t="s">
        <v>135</v>
      </c>
      <c r="J6998" t="s">
        <v>136</v>
      </c>
      <c r="K6998" t="s">
        <v>137</v>
      </c>
      <c r="L6998" t="s">
        <v>19753</v>
      </c>
      <c r="M6998" t="s">
        <v>19754</v>
      </c>
      <c r="N6998">
        <v>0.43333333299999999</v>
      </c>
      <c r="O6998">
        <v>0</v>
      </c>
      <c r="P6998">
        <v>43</v>
      </c>
      <c r="Q6998">
        <v>0</v>
      </c>
      <c r="R6998">
        <v>6</v>
      </c>
      <c r="S6998">
        <v>0</v>
      </c>
      <c r="T6998">
        <v>2</v>
      </c>
      <c r="U6998">
        <v>0</v>
      </c>
      <c r="V6998">
        <v>0</v>
      </c>
      <c r="W6998">
        <v>0</v>
      </c>
      <c r="X6998">
        <v>6.8837404910598998</v>
      </c>
      <c r="Y6998">
        <v>0</v>
      </c>
      <c r="Z6998">
        <v>6.8448767324565329</v>
      </c>
      <c r="AA6998">
        <v>0</v>
      </c>
      <c r="AB6998">
        <v>0.54469649582400004</v>
      </c>
      <c r="AC6998">
        <v>0</v>
      </c>
      <c r="AD6998">
        <v>0</v>
      </c>
      <c r="AE6998">
        <v>14.273313719340434</v>
      </c>
    </row>
    <row r="6999" spans="1:31" x14ac:dyDescent="0.25">
      <c r="A6999">
        <v>1886561</v>
      </c>
      <c r="B6999">
        <v>1</v>
      </c>
      <c r="C6999" t="s">
        <v>80</v>
      </c>
      <c r="D6999" t="s">
        <v>92</v>
      </c>
      <c r="E6999" t="s">
        <v>146</v>
      </c>
      <c r="F6999" t="s">
        <v>19755</v>
      </c>
      <c r="G6999" t="s">
        <v>148</v>
      </c>
      <c r="H6999" t="s">
        <v>143</v>
      </c>
      <c r="I6999" t="s">
        <v>135</v>
      </c>
      <c r="J6999" t="s">
        <v>136</v>
      </c>
      <c r="K6999" t="s">
        <v>137</v>
      </c>
      <c r="L6999" t="s">
        <v>19756</v>
      </c>
      <c r="M6999" t="s">
        <v>19757</v>
      </c>
      <c r="N6999">
        <v>2.1888888880000001</v>
      </c>
      <c r="O6999">
        <v>0</v>
      </c>
      <c r="P6999">
        <v>137</v>
      </c>
      <c r="Q6999">
        <v>0</v>
      </c>
      <c r="R6999">
        <v>0</v>
      </c>
      <c r="S6999">
        <v>0</v>
      </c>
      <c r="T6999">
        <v>8</v>
      </c>
      <c r="U6999">
        <v>0</v>
      </c>
      <c r="V6999">
        <v>0</v>
      </c>
      <c r="W6999">
        <v>0</v>
      </c>
      <c r="X6999">
        <v>81.876241899862208</v>
      </c>
      <c r="Y6999">
        <v>0</v>
      </c>
      <c r="Z6999">
        <v>0</v>
      </c>
      <c r="AA6999">
        <v>0</v>
      </c>
      <c r="AB6999">
        <v>9.7394047685537011</v>
      </c>
      <c r="AC6999">
        <v>0</v>
      </c>
      <c r="AD6999">
        <v>0</v>
      </c>
      <c r="AE6999">
        <v>91.615646668415906</v>
      </c>
    </row>
    <row r="7000" spans="1:31" x14ac:dyDescent="0.25">
      <c r="A7000">
        <v>1886562</v>
      </c>
      <c r="B7000">
        <v>1</v>
      </c>
      <c r="C7000" t="s">
        <v>80</v>
      </c>
      <c r="D7000" t="s">
        <v>106</v>
      </c>
      <c r="E7000" t="s">
        <v>146</v>
      </c>
      <c r="F7000" t="s">
        <v>19758</v>
      </c>
      <c r="G7000" t="s">
        <v>148</v>
      </c>
      <c r="H7000" t="s">
        <v>143</v>
      </c>
      <c r="I7000" t="s">
        <v>135</v>
      </c>
      <c r="J7000" t="s">
        <v>136</v>
      </c>
      <c r="K7000" t="s">
        <v>137</v>
      </c>
      <c r="L7000" t="s">
        <v>19759</v>
      </c>
      <c r="M7000" t="s">
        <v>19760</v>
      </c>
      <c r="N7000">
        <v>1.0694444439999999</v>
      </c>
      <c r="O7000">
        <v>0</v>
      </c>
      <c r="P7000">
        <v>8</v>
      </c>
      <c r="Q7000">
        <v>0</v>
      </c>
      <c r="R7000">
        <v>2</v>
      </c>
      <c r="S7000">
        <v>0</v>
      </c>
      <c r="T7000">
        <v>2</v>
      </c>
      <c r="U7000">
        <v>0</v>
      </c>
      <c r="V7000">
        <v>0</v>
      </c>
      <c r="W7000">
        <v>0</v>
      </c>
      <c r="X7000">
        <v>5.3401815195765394</v>
      </c>
      <c r="Y7000">
        <v>0</v>
      </c>
      <c r="Z7000">
        <v>5.4962618462163864</v>
      </c>
      <c r="AA7000">
        <v>0</v>
      </c>
      <c r="AB7000">
        <v>4.4103457529956698</v>
      </c>
      <c r="AC7000">
        <v>0</v>
      </c>
      <c r="AD7000">
        <v>0</v>
      </c>
      <c r="AE7000">
        <v>15.246789118788595</v>
      </c>
    </row>
    <row r="7001" spans="1:31" x14ac:dyDescent="0.25">
      <c r="A7001">
        <v>1886564</v>
      </c>
      <c r="B7001">
        <v>1</v>
      </c>
      <c r="C7001" t="s">
        <v>80</v>
      </c>
      <c r="D7001" t="s">
        <v>106</v>
      </c>
      <c r="E7001" t="s">
        <v>140</v>
      </c>
      <c r="F7001" t="s">
        <v>19761</v>
      </c>
      <c r="G7001" t="s">
        <v>163</v>
      </c>
      <c r="H7001" t="s">
        <v>143</v>
      </c>
      <c r="I7001" t="s">
        <v>135</v>
      </c>
      <c r="J7001" t="s">
        <v>136</v>
      </c>
      <c r="K7001" t="s">
        <v>137</v>
      </c>
      <c r="L7001" t="s">
        <v>19762</v>
      </c>
      <c r="M7001" t="s">
        <v>19763</v>
      </c>
      <c r="N7001">
        <v>3.1427777770000001</v>
      </c>
      <c r="O7001">
        <v>0</v>
      </c>
      <c r="P7001">
        <v>1</v>
      </c>
      <c r="Q7001">
        <v>0</v>
      </c>
      <c r="R7001">
        <v>0</v>
      </c>
      <c r="S7001">
        <v>0</v>
      </c>
      <c r="T7001">
        <v>0</v>
      </c>
      <c r="U7001">
        <v>0</v>
      </c>
      <c r="V7001">
        <v>0</v>
      </c>
      <c r="W7001">
        <v>0</v>
      </c>
      <c r="X7001">
        <v>0.6295595817904347</v>
      </c>
      <c r="Y7001">
        <v>0</v>
      </c>
      <c r="Z7001">
        <v>0</v>
      </c>
      <c r="AA7001">
        <v>0</v>
      </c>
      <c r="AB7001">
        <v>0</v>
      </c>
      <c r="AC7001">
        <v>0</v>
      </c>
      <c r="AD7001">
        <v>0</v>
      </c>
      <c r="AE7001">
        <v>0.6295595817904347</v>
      </c>
    </row>
    <row r="7002" spans="1:31" x14ac:dyDescent="0.25">
      <c r="A7002">
        <v>1886567</v>
      </c>
      <c r="B7002">
        <v>1</v>
      </c>
      <c r="C7002" t="s">
        <v>81</v>
      </c>
      <c r="D7002" t="s">
        <v>112</v>
      </c>
      <c r="E7002" t="s">
        <v>146</v>
      </c>
      <c r="F7002" t="s">
        <v>9066</v>
      </c>
      <c r="G7002" t="s">
        <v>148</v>
      </c>
      <c r="H7002" t="s">
        <v>143</v>
      </c>
      <c r="I7002" t="s">
        <v>135</v>
      </c>
      <c r="J7002" t="s">
        <v>136</v>
      </c>
      <c r="K7002" t="s">
        <v>137</v>
      </c>
      <c r="L7002" t="s">
        <v>19764</v>
      </c>
      <c r="M7002" t="s">
        <v>19765</v>
      </c>
      <c r="N7002">
        <v>1.4711111109999999</v>
      </c>
      <c r="O7002">
        <v>0</v>
      </c>
      <c r="P7002">
        <v>7</v>
      </c>
      <c r="Q7002">
        <v>0</v>
      </c>
      <c r="R7002">
        <v>0</v>
      </c>
      <c r="S7002">
        <v>0</v>
      </c>
      <c r="T7002">
        <v>0</v>
      </c>
      <c r="U7002">
        <v>0</v>
      </c>
      <c r="V7002">
        <v>0</v>
      </c>
      <c r="W7002">
        <v>0</v>
      </c>
      <c r="X7002">
        <v>0.97049207777664459</v>
      </c>
      <c r="Y7002">
        <v>0</v>
      </c>
      <c r="Z7002">
        <v>0</v>
      </c>
      <c r="AA7002">
        <v>0</v>
      </c>
      <c r="AB7002">
        <v>0</v>
      </c>
      <c r="AC7002">
        <v>0</v>
      </c>
      <c r="AD7002">
        <v>0</v>
      </c>
      <c r="AE7002">
        <v>0.97049207777664459</v>
      </c>
    </row>
    <row r="7003" spans="1:31" x14ac:dyDescent="0.25">
      <c r="A7003">
        <v>1886568</v>
      </c>
      <c r="B7003">
        <v>1</v>
      </c>
      <c r="C7003" t="s">
        <v>80</v>
      </c>
      <c r="D7003" t="s">
        <v>96</v>
      </c>
      <c r="E7003" t="s">
        <v>169</v>
      </c>
      <c r="F7003" t="s">
        <v>19766</v>
      </c>
      <c r="G7003" t="s">
        <v>183</v>
      </c>
      <c r="H7003" t="s">
        <v>143</v>
      </c>
      <c r="I7003" t="s">
        <v>135</v>
      </c>
      <c r="J7003" t="s">
        <v>136</v>
      </c>
      <c r="K7003" t="s">
        <v>137</v>
      </c>
      <c r="L7003" t="s">
        <v>19767</v>
      </c>
      <c r="M7003" t="s">
        <v>19768</v>
      </c>
      <c r="N7003">
        <v>0.66</v>
      </c>
      <c r="O7003">
        <v>0</v>
      </c>
      <c r="P7003">
        <v>80</v>
      </c>
      <c r="Q7003">
        <v>0</v>
      </c>
      <c r="R7003">
        <v>0</v>
      </c>
      <c r="S7003">
        <v>0</v>
      </c>
      <c r="T7003">
        <v>2</v>
      </c>
      <c r="U7003">
        <v>0</v>
      </c>
      <c r="V7003">
        <v>0</v>
      </c>
      <c r="W7003">
        <v>0</v>
      </c>
      <c r="X7003">
        <v>41.41712358505832</v>
      </c>
      <c r="Y7003">
        <v>0</v>
      </c>
      <c r="Z7003">
        <v>0</v>
      </c>
      <c r="AA7003">
        <v>0</v>
      </c>
      <c r="AB7003">
        <v>0.49521213084600002</v>
      </c>
      <c r="AC7003">
        <v>0</v>
      </c>
      <c r="AD7003">
        <v>0</v>
      </c>
      <c r="AE7003">
        <v>41.912335715904319</v>
      </c>
    </row>
    <row r="7004" spans="1:31" x14ac:dyDescent="0.25">
      <c r="A7004">
        <v>1886570</v>
      </c>
      <c r="B7004">
        <v>1</v>
      </c>
      <c r="C7004" t="s">
        <v>81</v>
      </c>
      <c r="D7004" t="s">
        <v>118</v>
      </c>
      <c r="E7004" t="s">
        <v>169</v>
      </c>
      <c r="F7004" t="s">
        <v>19769</v>
      </c>
      <c r="G7004" t="s">
        <v>212</v>
      </c>
      <c r="H7004" t="s">
        <v>143</v>
      </c>
      <c r="I7004" t="s">
        <v>135</v>
      </c>
      <c r="J7004" t="s">
        <v>136</v>
      </c>
      <c r="K7004" t="s">
        <v>137</v>
      </c>
      <c r="L7004" t="s">
        <v>19770</v>
      </c>
      <c r="M7004" t="s">
        <v>19771</v>
      </c>
      <c r="N7004">
        <v>1.1077777769999999</v>
      </c>
      <c r="O7004">
        <v>0</v>
      </c>
      <c r="P7004">
        <v>68</v>
      </c>
      <c r="Q7004">
        <v>0</v>
      </c>
      <c r="R7004">
        <v>1</v>
      </c>
      <c r="S7004">
        <v>0</v>
      </c>
      <c r="T7004">
        <v>0</v>
      </c>
      <c r="U7004">
        <v>0</v>
      </c>
      <c r="V7004">
        <v>0</v>
      </c>
      <c r="W7004">
        <v>0</v>
      </c>
      <c r="X7004">
        <v>8.7222162219434693</v>
      </c>
      <c r="Y7004">
        <v>0</v>
      </c>
      <c r="Z7004">
        <v>1.9960118259223081</v>
      </c>
      <c r="AA7004">
        <v>0</v>
      </c>
      <c r="AB7004">
        <v>0</v>
      </c>
      <c r="AC7004">
        <v>0</v>
      </c>
      <c r="AD7004">
        <v>0</v>
      </c>
      <c r="AE7004">
        <v>10.718228047865777</v>
      </c>
    </row>
    <row r="7005" spans="1:31" x14ac:dyDescent="0.25">
      <c r="A7005">
        <v>1886572</v>
      </c>
      <c r="B7005">
        <v>1</v>
      </c>
      <c r="C7005" t="s">
        <v>80</v>
      </c>
      <c r="D7005" t="s">
        <v>96</v>
      </c>
      <c r="E7005" t="s">
        <v>146</v>
      </c>
      <c r="F7005" t="s">
        <v>12675</v>
      </c>
      <c r="G7005" t="s">
        <v>142</v>
      </c>
      <c r="H7005" t="s">
        <v>143</v>
      </c>
      <c r="I7005" t="s">
        <v>135</v>
      </c>
      <c r="J7005" t="s">
        <v>136</v>
      </c>
      <c r="K7005" t="s">
        <v>137</v>
      </c>
      <c r="L7005" t="s">
        <v>19772</v>
      </c>
      <c r="M7005" t="s">
        <v>19773</v>
      </c>
      <c r="N7005">
        <v>2.119444444</v>
      </c>
      <c r="O7005">
        <v>0</v>
      </c>
      <c r="P7005">
        <v>11</v>
      </c>
      <c r="Q7005">
        <v>0</v>
      </c>
      <c r="R7005">
        <v>0</v>
      </c>
      <c r="S7005">
        <v>0</v>
      </c>
      <c r="T7005">
        <v>6</v>
      </c>
      <c r="U7005">
        <v>0</v>
      </c>
      <c r="V7005">
        <v>0</v>
      </c>
      <c r="W7005">
        <v>0</v>
      </c>
      <c r="X7005">
        <v>38.057942489915838</v>
      </c>
      <c r="Y7005">
        <v>0</v>
      </c>
      <c r="Z7005">
        <v>0</v>
      </c>
      <c r="AA7005">
        <v>0</v>
      </c>
      <c r="AB7005">
        <v>56.688994190747295</v>
      </c>
      <c r="AC7005">
        <v>0</v>
      </c>
      <c r="AD7005">
        <v>0</v>
      </c>
      <c r="AE7005">
        <v>94.74693668066314</v>
      </c>
    </row>
    <row r="7006" spans="1:31" x14ac:dyDescent="0.25">
      <c r="A7006">
        <v>1886574</v>
      </c>
      <c r="B7006">
        <v>1</v>
      </c>
      <c r="C7006" t="s">
        <v>81</v>
      </c>
      <c r="D7006" t="s">
        <v>128</v>
      </c>
      <c r="E7006" t="s">
        <v>169</v>
      </c>
      <c r="F7006" t="s">
        <v>19774</v>
      </c>
      <c r="G7006" t="s">
        <v>183</v>
      </c>
      <c r="H7006" t="s">
        <v>143</v>
      </c>
      <c r="I7006" t="s">
        <v>135</v>
      </c>
      <c r="J7006" t="s">
        <v>136</v>
      </c>
      <c r="K7006" t="s">
        <v>137</v>
      </c>
      <c r="L7006" t="s">
        <v>19775</v>
      </c>
      <c r="M7006" t="s">
        <v>19776</v>
      </c>
      <c r="N7006">
        <v>0.75388888799999998</v>
      </c>
      <c r="O7006">
        <v>0</v>
      </c>
      <c r="P7006">
        <v>120</v>
      </c>
      <c r="Q7006">
        <v>0</v>
      </c>
      <c r="R7006">
        <v>1</v>
      </c>
      <c r="S7006">
        <v>0</v>
      </c>
      <c r="T7006">
        <v>6</v>
      </c>
      <c r="U7006">
        <v>0</v>
      </c>
      <c r="V7006">
        <v>0</v>
      </c>
      <c r="W7006">
        <v>0</v>
      </c>
      <c r="X7006">
        <v>27.003286505970404</v>
      </c>
      <c r="Y7006">
        <v>0</v>
      </c>
      <c r="Z7006">
        <v>0.45538998302543343</v>
      </c>
      <c r="AA7006">
        <v>0</v>
      </c>
      <c r="AB7006">
        <v>2.1788918971871687</v>
      </c>
      <c r="AC7006">
        <v>0</v>
      </c>
      <c r="AD7006">
        <v>0</v>
      </c>
      <c r="AE7006">
        <v>29.637568386183005</v>
      </c>
    </row>
    <row r="7007" spans="1:31" x14ac:dyDescent="0.25">
      <c r="A7007">
        <v>1886575</v>
      </c>
      <c r="B7007">
        <v>1</v>
      </c>
      <c r="C7007" t="s">
        <v>81</v>
      </c>
      <c r="D7007" t="s">
        <v>118</v>
      </c>
      <c r="E7007" t="s">
        <v>131</v>
      </c>
      <c r="F7007" t="s">
        <v>1245</v>
      </c>
      <c r="G7007" t="s">
        <v>133</v>
      </c>
      <c r="H7007" t="s">
        <v>134</v>
      </c>
      <c r="I7007" t="s">
        <v>135</v>
      </c>
      <c r="J7007" t="s">
        <v>136</v>
      </c>
      <c r="K7007" t="s">
        <v>137</v>
      </c>
      <c r="L7007" t="s">
        <v>19777</v>
      </c>
      <c r="M7007" t="s">
        <v>19778</v>
      </c>
      <c r="N7007">
        <v>2.2858333329999998</v>
      </c>
      <c r="O7007">
        <v>9</v>
      </c>
      <c r="P7007">
        <v>181</v>
      </c>
      <c r="Q7007">
        <v>31</v>
      </c>
      <c r="R7007">
        <v>54</v>
      </c>
      <c r="S7007">
        <v>3</v>
      </c>
      <c r="T7007">
        <v>24</v>
      </c>
      <c r="U7007">
        <v>0</v>
      </c>
      <c r="V7007">
        <v>0</v>
      </c>
      <c r="W7007">
        <v>19.165197997751672</v>
      </c>
      <c r="X7007">
        <v>149.35918805440261</v>
      </c>
      <c r="Y7007">
        <v>151.06744514010458</v>
      </c>
      <c r="Z7007">
        <v>123.89726392759179</v>
      </c>
      <c r="AA7007">
        <v>7.9019202103206645</v>
      </c>
      <c r="AB7007">
        <v>76.928327868638732</v>
      </c>
      <c r="AC7007">
        <v>0</v>
      </c>
      <c r="AD7007">
        <v>0</v>
      </c>
      <c r="AE7007">
        <v>528.31934319880997</v>
      </c>
    </row>
    <row r="7008" spans="1:31" x14ac:dyDescent="0.25">
      <c r="A7008">
        <v>1886576</v>
      </c>
      <c r="B7008">
        <v>1</v>
      </c>
      <c r="C7008" t="s">
        <v>80</v>
      </c>
      <c r="D7008" t="s">
        <v>100</v>
      </c>
      <c r="E7008" t="s">
        <v>158</v>
      </c>
      <c r="F7008" t="s">
        <v>19779</v>
      </c>
      <c r="G7008" t="s">
        <v>133</v>
      </c>
      <c r="H7008" t="s">
        <v>134</v>
      </c>
      <c r="I7008" t="s">
        <v>135</v>
      </c>
      <c r="J7008" t="s">
        <v>136</v>
      </c>
      <c r="K7008" t="s">
        <v>137</v>
      </c>
      <c r="L7008" t="s">
        <v>19780</v>
      </c>
      <c r="M7008" t="s">
        <v>19781</v>
      </c>
      <c r="N7008">
        <v>0.46722222200000002</v>
      </c>
      <c r="O7008">
        <v>0</v>
      </c>
      <c r="P7008">
        <v>123</v>
      </c>
      <c r="Q7008">
        <v>0</v>
      </c>
      <c r="R7008">
        <v>0</v>
      </c>
      <c r="S7008">
        <v>0</v>
      </c>
      <c r="T7008">
        <v>10</v>
      </c>
      <c r="U7008">
        <v>0</v>
      </c>
      <c r="V7008">
        <v>0</v>
      </c>
      <c r="W7008">
        <v>0</v>
      </c>
      <c r="X7008">
        <v>20.173805031849621</v>
      </c>
      <c r="Y7008">
        <v>0</v>
      </c>
      <c r="Z7008">
        <v>0</v>
      </c>
      <c r="AA7008">
        <v>0</v>
      </c>
      <c r="AB7008">
        <v>2.5314380427712222</v>
      </c>
      <c r="AC7008">
        <v>0</v>
      </c>
      <c r="AD7008">
        <v>0</v>
      </c>
      <c r="AE7008">
        <v>22.705243074620842</v>
      </c>
    </row>
    <row r="7009" spans="1:31" x14ac:dyDescent="0.25">
      <c r="A7009">
        <v>1886577</v>
      </c>
      <c r="B7009">
        <v>1</v>
      </c>
      <c r="C7009" t="s">
        <v>80</v>
      </c>
      <c r="D7009" t="s">
        <v>88</v>
      </c>
      <c r="E7009" t="s">
        <v>158</v>
      </c>
      <c r="F7009" t="s">
        <v>18833</v>
      </c>
      <c r="G7009" t="s">
        <v>133</v>
      </c>
      <c r="H7009" t="s">
        <v>134</v>
      </c>
      <c r="I7009" t="s">
        <v>135</v>
      </c>
      <c r="J7009" t="s">
        <v>136</v>
      </c>
      <c r="K7009" t="s">
        <v>137</v>
      </c>
      <c r="L7009" t="s">
        <v>19782</v>
      </c>
      <c r="M7009" t="s">
        <v>19783</v>
      </c>
      <c r="N7009">
        <v>0.29972222199999998</v>
      </c>
      <c r="O7009">
        <v>1</v>
      </c>
      <c r="P7009">
        <v>472</v>
      </c>
      <c r="Q7009">
        <v>1</v>
      </c>
      <c r="R7009">
        <v>0</v>
      </c>
      <c r="S7009">
        <v>7</v>
      </c>
      <c r="T7009">
        <v>90</v>
      </c>
      <c r="U7009">
        <v>3</v>
      </c>
      <c r="V7009">
        <v>3</v>
      </c>
      <c r="W7009">
        <v>3.1060087467868875</v>
      </c>
      <c r="X7009">
        <v>59.260819578399385</v>
      </c>
      <c r="Y7009">
        <v>0</v>
      </c>
      <c r="Z7009">
        <v>0</v>
      </c>
      <c r="AA7009">
        <v>20.655806233186802</v>
      </c>
      <c r="AB7009">
        <v>31.710423400356337</v>
      </c>
      <c r="AC7009">
        <v>2.7948074581029778</v>
      </c>
      <c r="AD7009">
        <v>3.52451353841496</v>
      </c>
      <c r="AE7009">
        <v>121.05237895524736</v>
      </c>
    </row>
    <row r="7010" spans="1:31" x14ac:dyDescent="0.25">
      <c r="A7010">
        <v>1886578</v>
      </c>
      <c r="B7010">
        <v>1</v>
      </c>
      <c r="C7010" t="s">
        <v>80</v>
      </c>
      <c r="D7010" t="s">
        <v>96</v>
      </c>
      <c r="E7010" t="s">
        <v>140</v>
      </c>
      <c r="F7010" t="s">
        <v>19784</v>
      </c>
      <c r="G7010" t="s">
        <v>200</v>
      </c>
      <c r="H7010" t="s">
        <v>143</v>
      </c>
      <c r="I7010" t="s">
        <v>135</v>
      </c>
      <c r="J7010" t="s">
        <v>136</v>
      </c>
      <c r="K7010" t="s">
        <v>137</v>
      </c>
      <c r="L7010" t="s">
        <v>19785</v>
      </c>
      <c r="M7010" t="s">
        <v>19786</v>
      </c>
      <c r="N7010">
        <v>2.0830555550000001</v>
      </c>
      <c r="O7010">
        <v>0</v>
      </c>
      <c r="P7010">
        <v>2</v>
      </c>
      <c r="Q7010">
        <v>0</v>
      </c>
      <c r="R7010">
        <v>0</v>
      </c>
      <c r="S7010">
        <v>0</v>
      </c>
      <c r="T7010">
        <v>0</v>
      </c>
      <c r="U7010">
        <v>0</v>
      </c>
      <c r="V7010">
        <v>0</v>
      </c>
      <c r="W7010">
        <v>0</v>
      </c>
      <c r="X7010">
        <v>1.5734828077158167</v>
      </c>
      <c r="Y7010">
        <v>0</v>
      </c>
      <c r="Z7010">
        <v>0</v>
      </c>
      <c r="AA7010">
        <v>0</v>
      </c>
      <c r="AB7010">
        <v>0</v>
      </c>
      <c r="AC7010">
        <v>0</v>
      </c>
      <c r="AD7010">
        <v>0</v>
      </c>
      <c r="AE7010">
        <v>1.5734828077158167</v>
      </c>
    </row>
    <row r="7011" spans="1:31" x14ac:dyDescent="0.25">
      <c r="A7011">
        <v>1886579</v>
      </c>
      <c r="B7011">
        <v>1</v>
      </c>
      <c r="C7011" t="s">
        <v>81</v>
      </c>
      <c r="D7011" t="s">
        <v>119</v>
      </c>
      <c r="E7011" t="s">
        <v>131</v>
      </c>
      <c r="F7011" t="s">
        <v>6569</v>
      </c>
      <c r="G7011" t="s">
        <v>133</v>
      </c>
      <c r="H7011" t="s">
        <v>134</v>
      </c>
      <c r="I7011" t="s">
        <v>135</v>
      </c>
      <c r="J7011" t="s">
        <v>136</v>
      </c>
      <c r="K7011" t="s">
        <v>137</v>
      </c>
      <c r="L7011" t="s">
        <v>19787</v>
      </c>
      <c r="M7011" t="s">
        <v>19788</v>
      </c>
      <c r="N7011">
        <v>0.48916666600000003</v>
      </c>
      <c r="O7011">
        <v>0</v>
      </c>
      <c r="P7011">
        <v>410</v>
      </c>
      <c r="Q7011">
        <v>55</v>
      </c>
      <c r="R7011">
        <v>46</v>
      </c>
      <c r="S7011">
        <v>1</v>
      </c>
      <c r="T7011">
        <v>23</v>
      </c>
      <c r="U7011">
        <v>0</v>
      </c>
      <c r="V7011">
        <v>0</v>
      </c>
      <c r="W7011">
        <v>0</v>
      </c>
      <c r="X7011">
        <v>28.984462629159584</v>
      </c>
      <c r="Y7011">
        <v>299.65332677526817</v>
      </c>
      <c r="Z7011">
        <v>94.712321277153023</v>
      </c>
      <c r="AA7011">
        <v>4.15106194163904</v>
      </c>
      <c r="AB7011">
        <v>2.1867711164461232</v>
      </c>
      <c r="AC7011">
        <v>0</v>
      </c>
      <c r="AD7011">
        <v>0</v>
      </c>
      <c r="AE7011">
        <v>429.68794373966591</v>
      </c>
    </row>
    <row r="7012" spans="1:31" x14ac:dyDescent="0.25">
      <c r="A7012">
        <v>1886580</v>
      </c>
      <c r="B7012">
        <v>1</v>
      </c>
      <c r="C7012" t="s">
        <v>80</v>
      </c>
      <c r="D7012" t="s">
        <v>103</v>
      </c>
      <c r="E7012" t="s">
        <v>210</v>
      </c>
      <c r="F7012" t="s">
        <v>4515</v>
      </c>
      <c r="G7012" t="s">
        <v>476</v>
      </c>
      <c r="H7012" t="s">
        <v>134</v>
      </c>
      <c r="I7012" t="s">
        <v>135</v>
      </c>
      <c r="J7012" t="s">
        <v>136</v>
      </c>
      <c r="K7012" t="s">
        <v>137</v>
      </c>
      <c r="L7012" t="s">
        <v>19789</v>
      </c>
      <c r="M7012" t="s">
        <v>19790</v>
      </c>
      <c r="N7012">
        <v>7.1944443999999996E-2</v>
      </c>
      <c r="O7012">
        <v>1</v>
      </c>
      <c r="P7012">
        <v>270</v>
      </c>
      <c r="Q7012">
        <v>15</v>
      </c>
      <c r="R7012">
        <v>97</v>
      </c>
      <c r="S7012">
        <v>5</v>
      </c>
      <c r="T7012">
        <v>35</v>
      </c>
      <c r="U7012">
        <v>3</v>
      </c>
      <c r="V7012">
        <v>0</v>
      </c>
      <c r="W7012">
        <v>0.11114518957018751</v>
      </c>
      <c r="X7012">
        <v>6.4393805713086225</v>
      </c>
      <c r="Y7012">
        <v>28.390339833663116</v>
      </c>
      <c r="Z7012">
        <v>28.927629454527814</v>
      </c>
      <c r="AA7012">
        <v>24.288206725824931</v>
      </c>
      <c r="AB7012">
        <v>4.98353749413429</v>
      </c>
      <c r="AC7012">
        <v>0.56063831373218675</v>
      </c>
      <c r="AD7012">
        <v>0</v>
      </c>
      <c r="AE7012">
        <v>93.700877582761152</v>
      </c>
    </row>
    <row r="7013" spans="1:31" x14ac:dyDescent="0.25">
      <c r="A7013">
        <v>1886586</v>
      </c>
      <c r="B7013">
        <v>1</v>
      </c>
      <c r="C7013" t="s">
        <v>80</v>
      </c>
      <c r="D7013" t="s">
        <v>100</v>
      </c>
      <c r="E7013" t="s">
        <v>158</v>
      </c>
      <c r="F7013" t="s">
        <v>19791</v>
      </c>
      <c r="G7013" t="s">
        <v>219</v>
      </c>
      <c r="H7013" t="s">
        <v>134</v>
      </c>
      <c r="I7013" t="s">
        <v>135</v>
      </c>
      <c r="J7013" t="s">
        <v>136</v>
      </c>
      <c r="K7013" t="s">
        <v>137</v>
      </c>
      <c r="L7013" t="s">
        <v>19792</v>
      </c>
      <c r="M7013" t="s">
        <v>19793</v>
      </c>
      <c r="N7013">
        <v>1.2838888879999999</v>
      </c>
      <c r="O7013">
        <v>0</v>
      </c>
      <c r="P7013">
        <v>327</v>
      </c>
      <c r="Q7013">
        <v>11</v>
      </c>
      <c r="R7013">
        <v>51</v>
      </c>
      <c r="S7013">
        <v>8</v>
      </c>
      <c r="T7013">
        <v>39</v>
      </c>
      <c r="U7013">
        <v>0</v>
      </c>
      <c r="V7013">
        <v>0</v>
      </c>
      <c r="W7013">
        <v>0</v>
      </c>
      <c r="X7013">
        <v>159.24101161526303</v>
      </c>
      <c r="Y7013">
        <v>314.95551553580111</v>
      </c>
      <c r="Z7013">
        <v>249.30244570346588</v>
      </c>
      <c r="AA7013">
        <v>20.538697473701312</v>
      </c>
      <c r="AB7013">
        <v>67.645142676917246</v>
      </c>
      <c r="AC7013">
        <v>0</v>
      </c>
      <c r="AD7013">
        <v>0</v>
      </c>
      <c r="AE7013">
        <v>811.68281300514855</v>
      </c>
    </row>
    <row r="7014" spans="1:31" x14ac:dyDescent="0.25">
      <c r="A7014">
        <v>1886589</v>
      </c>
      <c r="B7014">
        <v>1</v>
      </c>
      <c r="C7014" t="s">
        <v>80</v>
      </c>
      <c r="D7014" t="s">
        <v>106</v>
      </c>
      <c r="E7014" t="s">
        <v>146</v>
      </c>
      <c r="F7014" t="s">
        <v>19794</v>
      </c>
      <c r="G7014" t="s">
        <v>148</v>
      </c>
      <c r="H7014" t="s">
        <v>143</v>
      </c>
      <c r="I7014" t="s">
        <v>135</v>
      </c>
      <c r="J7014" t="s">
        <v>136</v>
      </c>
      <c r="K7014" t="s">
        <v>137</v>
      </c>
      <c r="L7014" t="s">
        <v>19795</v>
      </c>
      <c r="M7014" t="s">
        <v>19796</v>
      </c>
      <c r="N7014">
        <v>0.91055555499999996</v>
      </c>
      <c r="O7014">
        <v>0</v>
      </c>
      <c r="P7014">
        <v>0</v>
      </c>
      <c r="Q7014">
        <v>0</v>
      </c>
      <c r="R7014">
        <v>1</v>
      </c>
      <c r="S7014">
        <v>0</v>
      </c>
      <c r="T7014">
        <v>0</v>
      </c>
      <c r="U7014">
        <v>0</v>
      </c>
      <c r="V7014">
        <v>0</v>
      </c>
      <c r="W7014">
        <v>0</v>
      </c>
      <c r="X7014">
        <v>0</v>
      </c>
      <c r="Y7014">
        <v>0</v>
      </c>
      <c r="Z7014">
        <v>1.7153238731340137</v>
      </c>
      <c r="AA7014">
        <v>0</v>
      </c>
      <c r="AB7014">
        <v>0</v>
      </c>
      <c r="AC7014">
        <v>0</v>
      </c>
      <c r="AD7014">
        <v>0</v>
      </c>
      <c r="AE7014">
        <v>1.7153238731340137</v>
      </c>
    </row>
    <row r="7015" spans="1:31" x14ac:dyDescent="0.25">
      <c r="A7015">
        <v>1886591</v>
      </c>
      <c r="B7015">
        <v>1</v>
      </c>
      <c r="C7015" t="s">
        <v>81</v>
      </c>
      <c r="D7015" t="s">
        <v>122</v>
      </c>
      <c r="E7015" t="s">
        <v>158</v>
      </c>
      <c r="F7015" t="s">
        <v>19797</v>
      </c>
      <c r="G7015" t="s">
        <v>219</v>
      </c>
      <c r="H7015" t="s">
        <v>134</v>
      </c>
      <c r="I7015" t="s">
        <v>135</v>
      </c>
      <c r="J7015" t="s">
        <v>136</v>
      </c>
      <c r="K7015" t="s">
        <v>137</v>
      </c>
      <c r="L7015" t="s">
        <v>19798</v>
      </c>
      <c r="M7015" t="s">
        <v>19799</v>
      </c>
      <c r="N7015">
        <v>1.760277777</v>
      </c>
      <c r="O7015">
        <v>0</v>
      </c>
      <c r="P7015">
        <v>61</v>
      </c>
      <c r="Q7015">
        <v>0</v>
      </c>
      <c r="R7015">
        <v>7</v>
      </c>
      <c r="S7015">
        <v>0</v>
      </c>
      <c r="T7015">
        <v>3</v>
      </c>
      <c r="U7015">
        <v>0</v>
      </c>
      <c r="V7015">
        <v>0</v>
      </c>
      <c r="W7015">
        <v>0</v>
      </c>
      <c r="X7015">
        <v>16.178802671308102</v>
      </c>
      <c r="Y7015">
        <v>0</v>
      </c>
      <c r="Z7015">
        <v>8.8521101899661492</v>
      </c>
      <c r="AA7015">
        <v>0</v>
      </c>
      <c r="AB7015">
        <v>0.4089500841624728</v>
      </c>
      <c r="AC7015">
        <v>0</v>
      </c>
      <c r="AD7015">
        <v>0</v>
      </c>
      <c r="AE7015">
        <v>25.439862945436726</v>
      </c>
    </row>
    <row r="7016" spans="1:31" x14ac:dyDescent="0.25">
      <c r="A7016">
        <v>1886594</v>
      </c>
      <c r="B7016">
        <v>1</v>
      </c>
      <c r="C7016" t="s">
        <v>80</v>
      </c>
      <c r="D7016" t="s">
        <v>107</v>
      </c>
      <c r="E7016" t="s">
        <v>210</v>
      </c>
      <c r="F7016" t="s">
        <v>19800</v>
      </c>
      <c r="G7016" t="s">
        <v>133</v>
      </c>
      <c r="H7016" t="s">
        <v>134</v>
      </c>
      <c r="I7016" t="s">
        <v>135</v>
      </c>
      <c r="J7016" t="s">
        <v>136</v>
      </c>
      <c r="K7016" t="s">
        <v>137</v>
      </c>
      <c r="L7016" t="s">
        <v>19801</v>
      </c>
      <c r="M7016" t="s">
        <v>19802</v>
      </c>
      <c r="N7016">
        <v>1.1813888880000001</v>
      </c>
      <c r="O7016">
        <v>0</v>
      </c>
      <c r="P7016">
        <v>305</v>
      </c>
      <c r="Q7016">
        <v>13</v>
      </c>
      <c r="R7016">
        <v>20</v>
      </c>
      <c r="S7016">
        <v>2</v>
      </c>
      <c r="T7016">
        <v>55</v>
      </c>
      <c r="U7016">
        <v>1</v>
      </c>
      <c r="V7016">
        <v>0</v>
      </c>
      <c r="W7016">
        <v>0</v>
      </c>
      <c r="X7016">
        <v>84.172641706450861</v>
      </c>
      <c r="Y7016">
        <v>66.758288162156973</v>
      </c>
      <c r="Z7016">
        <v>35.680331832514973</v>
      </c>
      <c r="AA7016">
        <v>14.463929992962562</v>
      </c>
      <c r="AB7016">
        <v>87.259810566785148</v>
      </c>
      <c r="AC7016">
        <v>44.825868263423288</v>
      </c>
      <c r="AD7016">
        <v>0</v>
      </c>
      <c r="AE7016">
        <v>333.16087052429378</v>
      </c>
    </row>
    <row r="7017" spans="1:31" x14ac:dyDescent="0.25">
      <c r="A7017">
        <v>1886599</v>
      </c>
      <c r="B7017">
        <v>1</v>
      </c>
      <c r="C7017" t="s">
        <v>80</v>
      </c>
      <c r="D7017" t="s">
        <v>83</v>
      </c>
      <c r="E7017" t="s">
        <v>158</v>
      </c>
      <c r="F7017" t="s">
        <v>19803</v>
      </c>
      <c r="G7017" t="s">
        <v>133</v>
      </c>
      <c r="H7017" t="s">
        <v>134</v>
      </c>
      <c r="I7017" t="s">
        <v>135</v>
      </c>
      <c r="J7017" t="s">
        <v>136</v>
      </c>
      <c r="K7017" t="s">
        <v>137</v>
      </c>
      <c r="L7017" t="s">
        <v>19804</v>
      </c>
      <c r="M7017" t="s">
        <v>19805</v>
      </c>
      <c r="N7017">
        <v>0.97944444399999997</v>
      </c>
      <c r="O7017">
        <v>0</v>
      </c>
      <c r="P7017">
        <v>3</v>
      </c>
      <c r="Q7017">
        <v>0</v>
      </c>
      <c r="R7017">
        <v>7</v>
      </c>
      <c r="S7017">
        <v>7</v>
      </c>
      <c r="T7017">
        <v>22</v>
      </c>
      <c r="U7017">
        <v>1</v>
      </c>
      <c r="V7017">
        <v>2</v>
      </c>
      <c r="W7017">
        <v>0</v>
      </c>
      <c r="X7017">
        <v>6.6762769209721808</v>
      </c>
      <c r="Y7017">
        <v>0</v>
      </c>
      <c r="Z7017">
        <v>10.051449955317715</v>
      </c>
      <c r="AA7017">
        <v>53.220716654746425</v>
      </c>
      <c r="AB7017">
        <v>18.063187956801176</v>
      </c>
      <c r="AC7017">
        <v>4.557816333455956</v>
      </c>
      <c r="AD7017">
        <v>3.6428621819535065</v>
      </c>
      <c r="AE7017">
        <v>96.212310003246955</v>
      </c>
    </row>
    <row r="7018" spans="1:31" x14ac:dyDescent="0.25">
      <c r="A7018">
        <v>1886603</v>
      </c>
      <c r="B7018">
        <v>1</v>
      </c>
      <c r="C7018" t="s">
        <v>80</v>
      </c>
      <c r="D7018" t="s">
        <v>108</v>
      </c>
      <c r="E7018" t="s">
        <v>146</v>
      </c>
      <c r="F7018" t="s">
        <v>19806</v>
      </c>
      <c r="G7018" t="s">
        <v>148</v>
      </c>
      <c r="H7018" t="s">
        <v>143</v>
      </c>
      <c r="I7018" t="s">
        <v>135</v>
      </c>
      <c r="J7018" t="s">
        <v>136</v>
      </c>
      <c r="K7018" t="s">
        <v>137</v>
      </c>
      <c r="L7018" t="s">
        <v>19807</v>
      </c>
      <c r="M7018" t="s">
        <v>19808</v>
      </c>
      <c r="N7018">
        <v>1.7580555550000001</v>
      </c>
      <c r="O7018">
        <v>0</v>
      </c>
      <c r="P7018">
        <v>7</v>
      </c>
      <c r="Q7018">
        <v>0</v>
      </c>
      <c r="R7018">
        <v>3</v>
      </c>
      <c r="S7018">
        <v>0</v>
      </c>
      <c r="T7018">
        <v>0</v>
      </c>
      <c r="U7018">
        <v>0</v>
      </c>
      <c r="V7018">
        <v>0</v>
      </c>
      <c r="W7018">
        <v>0</v>
      </c>
      <c r="X7018">
        <v>2.0223369129078042</v>
      </c>
      <c r="Y7018">
        <v>0</v>
      </c>
      <c r="Z7018">
        <v>5.7656363430502537</v>
      </c>
      <c r="AA7018">
        <v>0</v>
      </c>
      <c r="AB7018">
        <v>0</v>
      </c>
      <c r="AC7018">
        <v>0</v>
      </c>
      <c r="AD7018">
        <v>0</v>
      </c>
      <c r="AE7018">
        <v>7.7879732559580575</v>
      </c>
    </row>
    <row r="7019" spans="1:31" x14ac:dyDescent="0.25">
      <c r="A7019">
        <v>1886604</v>
      </c>
      <c r="B7019">
        <v>1</v>
      </c>
      <c r="C7019" t="s">
        <v>81</v>
      </c>
      <c r="D7019" t="s">
        <v>112</v>
      </c>
      <c r="E7019" t="s">
        <v>169</v>
      </c>
      <c r="F7019" t="s">
        <v>19809</v>
      </c>
      <c r="G7019" t="s">
        <v>219</v>
      </c>
      <c r="H7019" t="s">
        <v>134</v>
      </c>
      <c r="I7019" t="s">
        <v>135</v>
      </c>
      <c r="J7019" t="s">
        <v>136</v>
      </c>
      <c r="K7019" t="s">
        <v>137</v>
      </c>
      <c r="L7019" t="s">
        <v>19810</v>
      </c>
      <c r="M7019" t="s">
        <v>19811</v>
      </c>
      <c r="N7019">
        <v>1.848333333</v>
      </c>
      <c r="O7019">
        <v>0</v>
      </c>
      <c r="P7019">
        <v>152</v>
      </c>
      <c r="Q7019">
        <v>0</v>
      </c>
      <c r="R7019">
        <v>4</v>
      </c>
      <c r="S7019">
        <v>0</v>
      </c>
      <c r="T7019">
        <v>10</v>
      </c>
      <c r="U7019">
        <v>0</v>
      </c>
      <c r="V7019">
        <v>0</v>
      </c>
      <c r="W7019">
        <v>0</v>
      </c>
      <c r="X7019">
        <v>33.268673089120853</v>
      </c>
      <c r="Y7019">
        <v>0</v>
      </c>
      <c r="Z7019">
        <v>1.9724929801558284</v>
      </c>
      <c r="AA7019">
        <v>0</v>
      </c>
      <c r="AB7019">
        <v>1.0935852572441698</v>
      </c>
      <c r="AC7019">
        <v>0</v>
      </c>
      <c r="AD7019">
        <v>0</v>
      </c>
      <c r="AE7019">
        <v>36.334751326520852</v>
      </c>
    </row>
    <row r="7020" spans="1:31" x14ac:dyDescent="0.25">
      <c r="A7020">
        <v>1886605</v>
      </c>
      <c r="B7020">
        <v>1</v>
      </c>
      <c r="C7020" t="s">
        <v>80</v>
      </c>
      <c r="D7020" t="s">
        <v>92</v>
      </c>
      <c r="E7020" t="s">
        <v>140</v>
      </c>
      <c r="F7020" t="s">
        <v>19812</v>
      </c>
      <c r="G7020" t="s">
        <v>200</v>
      </c>
      <c r="H7020" t="s">
        <v>143</v>
      </c>
      <c r="I7020" t="s">
        <v>135</v>
      </c>
      <c r="J7020" t="s">
        <v>136</v>
      </c>
      <c r="K7020" t="s">
        <v>137</v>
      </c>
      <c r="L7020" t="s">
        <v>19813</v>
      </c>
      <c r="M7020" t="s">
        <v>19814</v>
      </c>
      <c r="N7020">
        <v>3.9391666660000002</v>
      </c>
      <c r="O7020">
        <v>0</v>
      </c>
      <c r="P7020">
        <v>1</v>
      </c>
      <c r="Q7020">
        <v>0</v>
      </c>
      <c r="R7020">
        <v>0</v>
      </c>
      <c r="S7020">
        <v>0</v>
      </c>
      <c r="T7020">
        <v>0</v>
      </c>
      <c r="U7020">
        <v>0</v>
      </c>
      <c r="V7020">
        <v>0</v>
      </c>
      <c r="W7020">
        <v>0</v>
      </c>
      <c r="X7020">
        <v>0.48943105719959179</v>
      </c>
      <c r="Y7020">
        <v>0</v>
      </c>
      <c r="Z7020">
        <v>0</v>
      </c>
      <c r="AA7020">
        <v>0</v>
      </c>
      <c r="AB7020">
        <v>0</v>
      </c>
      <c r="AC7020">
        <v>0</v>
      </c>
      <c r="AD7020">
        <v>0</v>
      </c>
      <c r="AE7020">
        <v>0.48943105719959179</v>
      </c>
    </row>
    <row r="7021" spans="1:31" x14ac:dyDescent="0.25">
      <c r="A7021">
        <v>1886609</v>
      </c>
      <c r="B7021">
        <v>1</v>
      </c>
      <c r="C7021" t="s">
        <v>80</v>
      </c>
      <c r="D7021" t="s">
        <v>100</v>
      </c>
      <c r="E7021" t="s">
        <v>131</v>
      </c>
      <c r="F7021" t="s">
        <v>19815</v>
      </c>
      <c r="G7021" t="s">
        <v>133</v>
      </c>
      <c r="H7021" t="s">
        <v>134</v>
      </c>
      <c r="I7021" t="s">
        <v>135</v>
      </c>
      <c r="J7021" t="s">
        <v>136</v>
      </c>
      <c r="K7021" t="s">
        <v>137</v>
      </c>
      <c r="L7021" t="s">
        <v>19765</v>
      </c>
      <c r="M7021" t="s">
        <v>19816</v>
      </c>
      <c r="N7021">
        <v>1.207777777</v>
      </c>
      <c r="O7021">
        <v>1</v>
      </c>
      <c r="P7021">
        <v>13</v>
      </c>
      <c r="Q7021">
        <v>3</v>
      </c>
      <c r="R7021">
        <v>29</v>
      </c>
      <c r="S7021">
        <v>11</v>
      </c>
      <c r="T7021">
        <v>6</v>
      </c>
      <c r="U7021">
        <v>1</v>
      </c>
      <c r="V7021">
        <v>0</v>
      </c>
      <c r="W7021">
        <v>0.3688610844111111</v>
      </c>
      <c r="X7021">
        <v>10.593758267654058</v>
      </c>
      <c r="Y7021">
        <v>14.562621393102942</v>
      </c>
      <c r="Z7021">
        <v>63.325802745006605</v>
      </c>
      <c r="AA7021">
        <v>79.241916400720328</v>
      </c>
      <c r="AB7021">
        <v>5.024203914450899</v>
      </c>
      <c r="AC7021">
        <v>7.6634316083217868</v>
      </c>
      <c r="AD7021">
        <v>0</v>
      </c>
      <c r="AE7021">
        <v>180.78059541366773</v>
      </c>
    </row>
    <row r="7022" spans="1:31" x14ac:dyDescent="0.25">
      <c r="A7022">
        <v>1886612</v>
      </c>
      <c r="B7022">
        <v>1</v>
      </c>
      <c r="C7022" t="s">
        <v>81</v>
      </c>
      <c r="D7022" t="s">
        <v>122</v>
      </c>
      <c r="E7022" t="s">
        <v>158</v>
      </c>
      <c r="F7022" t="s">
        <v>19817</v>
      </c>
      <c r="G7022" t="s">
        <v>219</v>
      </c>
      <c r="H7022" t="s">
        <v>134</v>
      </c>
      <c r="I7022" t="s">
        <v>135</v>
      </c>
      <c r="J7022" t="s">
        <v>136</v>
      </c>
      <c r="K7022" t="s">
        <v>137</v>
      </c>
      <c r="L7022" t="s">
        <v>19818</v>
      </c>
      <c r="M7022" t="s">
        <v>19819</v>
      </c>
      <c r="N7022">
        <v>3.221944444</v>
      </c>
      <c r="O7022">
        <v>0</v>
      </c>
      <c r="P7022">
        <v>85</v>
      </c>
      <c r="Q7022">
        <v>0</v>
      </c>
      <c r="R7022">
        <v>1</v>
      </c>
      <c r="S7022">
        <v>0</v>
      </c>
      <c r="T7022">
        <v>8</v>
      </c>
      <c r="U7022">
        <v>0</v>
      </c>
      <c r="V7022">
        <v>0</v>
      </c>
      <c r="W7022">
        <v>0</v>
      </c>
      <c r="X7022">
        <v>31.284441278656715</v>
      </c>
      <c r="Y7022">
        <v>0</v>
      </c>
      <c r="Z7022">
        <v>6.0181730904975009E-3</v>
      </c>
      <c r="AA7022">
        <v>0</v>
      </c>
      <c r="AB7022">
        <v>6.9700032716046731</v>
      </c>
      <c r="AC7022">
        <v>0</v>
      </c>
      <c r="AD7022">
        <v>0</v>
      </c>
      <c r="AE7022">
        <v>38.260462723351885</v>
      </c>
    </row>
    <row r="7023" spans="1:31" x14ac:dyDescent="0.25">
      <c r="A7023">
        <v>1886613</v>
      </c>
      <c r="B7023">
        <v>1</v>
      </c>
      <c r="C7023" t="s">
        <v>80</v>
      </c>
      <c r="D7023" t="s">
        <v>96</v>
      </c>
      <c r="E7023" t="s">
        <v>140</v>
      </c>
      <c r="F7023" t="s">
        <v>19820</v>
      </c>
      <c r="G7023" t="s">
        <v>163</v>
      </c>
      <c r="H7023" t="s">
        <v>143</v>
      </c>
      <c r="I7023" t="s">
        <v>135</v>
      </c>
      <c r="J7023" t="s">
        <v>136</v>
      </c>
      <c r="K7023" t="s">
        <v>137</v>
      </c>
      <c r="L7023" t="s">
        <v>19821</v>
      </c>
      <c r="M7023" t="s">
        <v>19822</v>
      </c>
      <c r="N7023">
        <v>2.0175000000000001</v>
      </c>
      <c r="O7023">
        <v>0</v>
      </c>
      <c r="P7023">
        <v>0</v>
      </c>
      <c r="Q7023">
        <v>0</v>
      </c>
      <c r="R7023">
        <v>0</v>
      </c>
      <c r="S7023">
        <v>0</v>
      </c>
      <c r="T7023">
        <v>1</v>
      </c>
      <c r="U7023">
        <v>0</v>
      </c>
      <c r="V7023">
        <v>0</v>
      </c>
      <c r="W7023">
        <v>0</v>
      </c>
      <c r="X7023">
        <v>0</v>
      </c>
      <c r="Y7023">
        <v>0</v>
      </c>
      <c r="Z7023">
        <v>0</v>
      </c>
      <c r="AA7023">
        <v>0</v>
      </c>
      <c r="AB7023">
        <v>14.633809731832201</v>
      </c>
      <c r="AC7023">
        <v>0</v>
      </c>
      <c r="AD7023">
        <v>0</v>
      </c>
      <c r="AE7023">
        <v>14.633809731832201</v>
      </c>
    </row>
    <row r="7024" spans="1:31" x14ac:dyDescent="0.25">
      <c r="A7024">
        <v>1886614</v>
      </c>
      <c r="B7024">
        <v>1</v>
      </c>
      <c r="C7024" t="s">
        <v>80</v>
      </c>
      <c r="D7024" t="s">
        <v>93</v>
      </c>
      <c r="E7024" t="s">
        <v>146</v>
      </c>
      <c r="F7024" t="s">
        <v>19823</v>
      </c>
      <c r="G7024" t="s">
        <v>148</v>
      </c>
      <c r="H7024" t="s">
        <v>143</v>
      </c>
      <c r="I7024" t="s">
        <v>135</v>
      </c>
      <c r="J7024" t="s">
        <v>136</v>
      </c>
      <c r="K7024" t="s">
        <v>137</v>
      </c>
      <c r="L7024" t="s">
        <v>19824</v>
      </c>
      <c r="M7024" t="s">
        <v>19825</v>
      </c>
      <c r="N7024">
        <v>1.5113888879999999</v>
      </c>
      <c r="O7024">
        <v>0</v>
      </c>
      <c r="P7024">
        <v>5</v>
      </c>
      <c r="Q7024">
        <v>0</v>
      </c>
      <c r="R7024">
        <v>2</v>
      </c>
      <c r="S7024">
        <v>0</v>
      </c>
      <c r="T7024">
        <v>2</v>
      </c>
      <c r="U7024">
        <v>0</v>
      </c>
      <c r="V7024">
        <v>0</v>
      </c>
      <c r="W7024">
        <v>0</v>
      </c>
      <c r="X7024">
        <v>0.5294778453046397</v>
      </c>
      <c r="Y7024">
        <v>0</v>
      </c>
      <c r="Z7024">
        <v>148.54789013349153</v>
      </c>
      <c r="AA7024">
        <v>0</v>
      </c>
      <c r="AB7024">
        <v>3.9587779271800518</v>
      </c>
      <c r="AC7024">
        <v>0</v>
      </c>
      <c r="AD7024">
        <v>0</v>
      </c>
      <c r="AE7024">
        <v>153.03614590597621</v>
      </c>
    </row>
    <row r="7025" spans="1:31" x14ac:dyDescent="0.25">
      <c r="A7025">
        <v>1886615</v>
      </c>
      <c r="B7025">
        <v>1</v>
      </c>
      <c r="C7025" t="s">
        <v>81</v>
      </c>
      <c r="D7025" t="s">
        <v>120</v>
      </c>
      <c r="E7025" t="s">
        <v>210</v>
      </c>
      <c r="F7025" t="s">
        <v>19826</v>
      </c>
      <c r="G7025" t="s">
        <v>133</v>
      </c>
      <c r="H7025" t="s">
        <v>134</v>
      </c>
      <c r="I7025" t="s">
        <v>135</v>
      </c>
      <c r="J7025" t="s">
        <v>136</v>
      </c>
      <c r="K7025" t="s">
        <v>137</v>
      </c>
      <c r="L7025" t="s">
        <v>19827</v>
      </c>
      <c r="M7025" t="s">
        <v>19828</v>
      </c>
      <c r="N7025">
        <v>1.1858333329999999</v>
      </c>
      <c r="O7025">
        <v>0</v>
      </c>
      <c r="P7025">
        <v>504</v>
      </c>
      <c r="Q7025">
        <v>0</v>
      </c>
      <c r="R7025">
        <v>8</v>
      </c>
      <c r="S7025">
        <v>1</v>
      </c>
      <c r="T7025">
        <v>43</v>
      </c>
      <c r="U7025">
        <v>0</v>
      </c>
      <c r="V7025">
        <v>1</v>
      </c>
      <c r="W7025">
        <v>0</v>
      </c>
      <c r="X7025">
        <v>153.07988226945525</v>
      </c>
      <c r="Y7025">
        <v>0</v>
      </c>
      <c r="Z7025">
        <v>18.591504080477879</v>
      </c>
      <c r="AA7025">
        <v>0.49440158358669084</v>
      </c>
      <c r="AB7025">
        <v>29.273627253048062</v>
      </c>
      <c r="AC7025">
        <v>0</v>
      </c>
      <c r="AD7025">
        <v>1.9232806992340423</v>
      </c>
      <c r="AE7025">
        <v>203.36269588580194</v>
      </c>
    </row>
    <row r="7026" spans="1:31" x14ac:dyDescent="0.25">
      <c r="A7026">
        <v>1886619</v>
      </c>
      <c r="B7026">
        <v>1</v>
      </c>
      <c r="C7026" t="s">
        <v>81</v>
      </c>
      <c r="D7026" t="s">
        <v>112</v>
      </c>
      <c r="E7026" t="s">
        <v>222</v>
      </c>
      <c r="F7026" t="s">
        <v>19829</v>
      </c>
      <c r="G7026" t="s">
        <v>531</v>
      </c>
      <c r="H7026" t="s">
        <v>143</v>
      </c>
      <c r="I7026" t="s">
        <v>135</v>
      </c>
      <c r="J7026" t="s">
        <v>136</v>
      </c>
      <c r="K7026" t="s">
        <v>137</v>
      </c>
      <c r="L7026" t="s">
        <v>19830</v>
      </c>
      <c r="M7026" t="s">
        <v>19831</v>
      </c>
      <c r="N7026">
        <v>0.94138888799999998</v>
      </c>
      <c r="O7026">
        <v>0</v>
      </c>
      <c r="P7026">
        <v>2</v>
      </c>
      <c r="Q7026">
        <v>0</v>
      </c>
      <c r="R7026">
        <v>0</v>
      </c>
      <c r="S7026">
        <v>0</v>
      </c>
      <c r="T7026">
        <v>19</v>
      </c>
      <c r="U7026">
        <v>0</v>
      </c>
      <c r="V7026">
        <v>0</v>
      </c>
      <c r="W7026">
        <v>0</v>
      </c>
      <c r="X7026">
        <v>1.1606535096811665</v>
      </c>
      <c r="Y7026">
        <v>0</v>
      </c>
      <c r="Z7026">
        <v>0</v>
      </c>
      <c r="AA7026">
        <v>0</v>
      </c>
      <c r="AB7026">
        <v>10.110149082000774</v>
      </c>
      <c r="AC7026">
        <v>0</v>
      </c>
      <c r="AD7026">
        <v>0</v>
      </c>
      <c r="AE7026">
        <v>11.270802591681941</v>
      </c>
    </row>
    <row r="7027" spans="1:31" x14ac:dyDescent="0.25">
      <c r="A7027">
        <v>1886623</v>
      </c>
      <c r="B7027">
        <v>1</v>
      </c>
      <c r="C7027" t="s">
        <v>80</v>
      </c>
      <c r="D7027" t="s">
        <v>106</v>
      </c>
      <c r="E7027" t="s">
        <v>158</v>
      </c>
      <c r="F7027" t="s">
        <v>19832</v>
      </c>
      <c r="G7027" t="s">
        <v>219</v>
      </c>
      <c r="H7027" t="s">
        <v>134</v>
      </c>
      <c r="I7027" t="s">
        <v>135</v>
      </c>
      <c r="J7027" t="s">
        <v>136</v>
      </c>
      <c r="K7027" t="s">
        <v>137</v>
      </c>
      <c r="L7027" t="s">
        <v>19833</v>
      </c>
      <c r="M7027" t="s">
        <v>19834</v>
      </c>
      <c r="N7027">
        <v>2.539722222</v>
      </c>
      <c r="O7027">
        <v>0</v>
      </c>
      <c r="P7027">
        <v>0</v>
      </c>
      <c r="Q7027">
        <v>1</v>
      </c>
      <c r="R7027">
        <v>0</v>
      </c>
      <c r="S7027">
        <v>0</v>
      </c>
      <c r="T7027">
        <v>0</v>
      </c>
      <c r="U7027">
        <v>0</v>
      </c>
      <c r="V7027">
        <v>0</v>
      </c>
      <c r="W7027">
        <v>0</v>
      </c>
      <c r="X7027">
        <v>0</v>
      </c>
      <c r="Y7027">
        <v>9.7000557570351127</v>
      </c>
      <c r="Z7027">
        <v>0</v>
      </c>
      <c r="AA7027">
        <v>0</v>
      </c>
      <c r="AB7027">
        <v>0</v>
      </c>
      <c r="AC7027">
        <v>0</v>
      </c>
      <c r="AD7027">
        <v>0</v>
      </c>
      <c r="AE7027">
        <v>9.7000557570351127</v>
      </c>
    </row>
    <row r="7028" spans="1:31" x14ac:dyDescent="0.25">
      <c r="A7028">
        <v>1886624</v>
      </c>
      <c r="B7028">
        <v>1</v>
      </c>
      <c r="C7028" t="s">
        <v>81</v>
      </c>
      <c r="D7028" t="s">
        <v>127</v>
      </c>
      <c r="E7028" t="s">
        <v>140</v>
      </c>
      <c r="F7028" t="s">
        <v>19835</v>
      </c>
      <c r="G7028" t="s">
        <v>163</v>
      </c>
      <c r="H7028" t="s">
        <v>143</v>
      </c>
      <c r="I7028" t="s">
        <v>135</v>
      </c>
      <c r="J7028" t="s">
        <v>136</v>
      </c>
      <c r="K7028" t="s">
        <v>137</v>
      </c>
      <c r="L7028" t="s">
        <v>19836</v>
      </c>
      <c r="M7028" t="s">
        <v>19837</v>
      </c>
      <c r="N7028">
        <v>3.3844444440000001</v>
      </c>
      <c r="O7028">
        <v>0</v>
      </c>
      <c r="P7028">
        <v>1</v>
      </c>
      <c r="Q7028">
        <v>0</v>
      </c>
      <c r="R7028">
        <v>0</v>
      </c>
      <c r="S7028">
        <v>0</v>
      </c>
      <c r="T7028">
        <v>0</v>
      </c>
      <c r="U7028">
        <v>0</v>
      </c>
      <c r="V7028">
        <v>0</v>
      </c>
      <c r="W7028">
        <v>0</v>
      </c>
      <c r="X7028">
        <v>2.3107435016978624</v>
      </c>
      <c r="Y7028">
        <v>0</v>
      </c>
      <c r="Z7028">
        <v>0</v>
      </c>
      <c r="AA7028">
        <v>0</v>
      </c>
      <c r="AB7028">
        <v>0</v>
      </c>
      <c r="AC7028">
        <v>0</v>
      </c>
      <c r="AD7028">
        <v>0</v>
      </c>
      <c r="AE7028">
        <v>2.3107435016978624</v>
      </c>
    </row>
    <row r="7029" spans="1:31" x14ac:dyDescent="0.25">
      <c r="A7029">
        <v>1886627</v>
      </c>
      <c r="B7029">
        <v>1</v>
      </c>
      <c r="C7029" t="s">
        <v>81</v>
      </c>
      <c r="D7029" t="s">
        <v>127</v>
      </c>
      <c r="E7029" t="s">
        <v>140</v>
      </c>
      <c r="F7029" t="s">
        <v>19838</v>
      </c>
      <c r="G7029" t="s">
        <v>163</v>
      </c>
      <c r="H7029" t="s">
        <v>143</v>
      </c>
      <c r="I7029" t="s">
        <v>135</v>
      </c>
      <c r="J7029" t="s">
        <v>136</v>
      </c>
      <c r="K7029" t="s">
        <v>137</v>
      </c>
      <c r="L7029" t="s">
        <v>19839</v>
      </c>
      <c r="M7029" t="s">
        <v>19840</v>
      </c>
      <c r="N7029">
        <v>1.784444444</v>
      </c>
      <c r="O7029">
        <v>0</v>
      </c>
      <c r="P7029">
        <v>0</v>
      </c>
      <c r="Q7029">
        <v>0</v>
      </c>
      <c r="R7029">
        <v>0</v>
      </c>
      <c r="S7029">
        <v>0</v>
      </c>
      <c r="T7029">
        <v>1</v>
      </c>
      <c r="U7029">
        <v>0</v>
      </c>
      <c r="V7029">
        <v>0</v>
      </c>
      <c r="W7029">
        <v>0</v>
      </c>
      <c r="X7029">
        <v>0</v>
      </c>
      <c r="Y7029">
        <v>0</v>
      </c>
      <c r="Z7029">
        <v>0</v>
      </c>
      <c r="AA7029">
        <v>0</v>
      </c>
      <c r="AB7029">
        <v>0.50025549204576003</v>
      </c>
      <c r="AC7029">
        <v>0</v>
      </c>
      <c r="AD7029">
        <v>0</v>
      </c>
      <c r="AE7029">
        <v>0.50025549204576003</v>
      </c>
    </row>
    <row r="7030" spans="1:31" x14ac:dyDescent="0.25">
      <c r="A7030">
        <v>1886628</v>
      </c>
      <c r="B7030">
        <v>1</v>
      </c>
      <c r="C7030" t="s">
        <v>81</v>
      </c>
      <c r="D7030" t="s">
        <v>122</v>
      </c>
      <c r="E7030" t="s">
        <v>158</v>
      </c>
      <c r="F7030" t="s">
        <v>5692</v>
      </c>
      <c r="G7030" t="s">
        <v>219</v>
      </c>
      <c r="H7030" t="s">
        <v>134</v>
      </c>
      <c r="I7030" t="s">
        <v>135</v>
      </c>
      <c r="J7030" t="s">
        <v>136</v>
      </c>
      <c r="K7030" t="s">
        <v>137</v>
      </c>
      <c r="L7030" t="s">
        <v>19841</v>
      </c>
      <c r="M7030" t="s">
        <v>19842</v>
      </c>
      <c r="N7030">
        <v>3.162222222</v>
      </c>
      <c r="O7030">
        <v>0</v>
      </c>
      <c r="P7030">
        <v>135</v>
      </c>
      <c r="Q7030">
        <v>0</v>
      </c>
      <c r="R7030">
        <v>2</v>
      </c>
      <c r="S7030">
        <v>0</v>
      </c>
      <c r="T7030">
        <v>20</v>
      </c>
      <c r="U7030">
        <v>0</v>
      </c>
      <c r="V7030">
        <v>0</v>
      </c>
      <c r="W7030">
        <v>0</v>
      </c>
      <c r="X7030">
        <v>57.843472659830461</v>
      </c>
      <c r="Y7030">
        <v>0</v>
      </c>
      <c r="Z7030">
        <v>4.6481482103385217</v>
      </c>
      <c r="AA7030">
        <v>0</v>
      </c>
      <c r="AB7030">
        <v>12.148116643741883</v>
      </c>
      <c r="AC7030">
        <v>0</v>
      </c>
      <c r="AD7030">
        <v>0</v>
      </c>
      <c r="AE7030">
        <v>74.639737513910859</v>
      </c>
    </row>
    <row r="7031" spans="1:31" x14ac:dyDescent="0.25">
      <c r="A7031">
        <v>1886630</v>
      </c>
      <c r="B7031">
        <v>1</v>
      </c>
      <c r="C7031" t="s">
        <v>81</v>
      </c>
      <c r="D7031" t="s">
        <v>121</v>
      </c>
      <c r="E7031" t="s">
        <v>146</v>
      </c>
      <c r="F7031" t="s">
        <v>19843</v>
      </c>
      <c r="G7031" t="s">
        <v>148</v>
      </c>
      <c r="H7031" t="s">
        <v>143</v>
      </c>
      <c r="I7031" t="s">
        <v>135</v>
      </c>
      <c r="J7031" t="s">
        <v>136</v>
      </c>
      <c r="K7031" t="s">
        <v>137</v>
      </c>
      <c r="L7031" t="s">
        <v>19844</v>
      </c>
      <c r="M7031" t="s">
        <v>19845</v>
      </c>
      <c r="N7031">
        <v>1.801666666</v>
      </c>
      <c r="O7031">
        <v>0</v>
      </c>
      <c r="P7031">
        <v>4</v>
      </c>
      <c r="Q7031">
        <v>0</v>
      </c>
      <c r="R7031">
        <v>0</v>
      </c>
      <c r="S7031">
        <v>0</v>
      </c>
      <c r="T7031">
        <v>0</v>
      </c>
      <c r="U7031">
        <v>0</v>
      </c>
      <c r="V7031">
        <v>0</v>
      </c>
      <c r="W7031">
        <v>0</v>
      </c>
      <c r="X7031">
        <v>1.0960332219480287</v>
      </c>
      <c r="Y7031">
        <v>0</v>
      </c>
      <c r="Z7031">
        <v>0</v>
      </c>
      <c r="AA7031">
        <v>0</v>
      </c>
      <c r="AB7031">
        <v>0</v>
      </c>
      <c r="AC7031">
        <v>0</v>
      </c>
      <c r="AD7031">
        <v>0</v>
      </c>
      <c r="AE7031">
        <v>1.0960332219480287</v>
      </c>
    </row>
    <row r="7032" spans="1:31" x14ac:dyDescent="0.25">
      <c r="A7032">
        <v>1886633</v>
      </c>
      <c r="B7032">
        <v>1</v>
      </c>
      <c r="C7032" t="s">
        <v>81</v>
      </c>
      <c r="D7032" t="s">
        <v>115</v>
      </c>
      <c r="E7032" t="s">
        <v>146</v>
      </c>
      <c r="F7032" t="s">
        <v>19846</v>
      </c>
      <c r="G7032" t="s">
        <v>148</v>
      </c>
      <c r="H7032" t="s">
        <v>143</v>
      </c>
      <c r="I7032" t="s">
        <v>135</v>
      </c>
      <c r="J7032" t="s">
        <v>136</v>
      </c>
      <c r="K7032" t="s">
        <v>137</v>
      </c>
      <c r="L7032" t="s">
        <v>19847</v>
      </c>
      <c r="M7032" t="s">
        <v>19848</v>
      </c>
      <c r="N7032">
        <v>1.9650000000000001</v>
      </c>
      <c r="O7032">
        <v>0</v>
      </c>
      <c r="P7032">
        <v>20</v>
      </c>
      <c r="Q7032">
        <v>0</v>
      </c>
      <c r="R7032">
        <v>2</v>
      </c>
      <c r="S7032">
        <v>0</v>
      </c>
      <c r="T7032">
        <v>2</v>
      </c>
      <c r="U7032">
        <v>0</v>
      </c>
      <c r="V7032">
        <v>0</v>
      </c>
      <c r="W7032">
        <v>0</v>
      </c>
      <c r="X7032">
        <v>8.1277543062359712</v>
      </c>
      <c r="Y7032">
        <v>0</v>
      </c>
      <c r="Z7032">
        <v>10.682377617285995</v>
      </c>
      <c r="AA7032">
        <v>0</v>
      </c>
      <c r="AB7032">
        <v>2.0384251292782221E-2</v>
      </c>
      <c r="AC7032">
        <v>0</v>
      </c>
      <c r="AD7032">
        <v>0</v>
      </c>
      <c r="AE7032">
        <v>18.830516174814747</v>
      </c>
    </row>
    <row r="7033" spans="1:31" x14ac:dyDescent="0.25">
      <c r="A7033">
        <v>1886634</v>
      </c>
      <c r="B7033">
        <v>1</v>
      </c>
      <c r="C7033" t="s">
        <v>80</v>
      </c>
      <c r="D7033" t="s">
        <v>96</v>
      </c>
      <c r="E7033" t="s">
        <v>140</v>
      </c>
      <c r="F7033" t="s">
        <v>2180</v>
      </c>
      <c r="G7033" t="s">
        <v>163</v>
      </c>
      <c r="H7033" t="s">
        <v>143</v>
      </c>
      <c r="I7033" t="s">
        <v>135</v>
      </c>
      <c r="J7033" t="s">
        <v>136</v>
      </c>
      <c r="K7033" t="s">
        <v>137</v>
      </c>
      <c r="L7033" t="s">
        <v>19849</v>
      </c>
      <c r="M7033" t="s">
        <v>19850</v>
      </c>
      <c r="N7033">
        <v>1.978888888</v>
      </c>
      <c r="O7033">
        <v>0</v>
      </c>
      <c r="P7033">
        <v>1</v>
      </c>
      <c r="Q7033">
        <v>0</v>
      </c>
      <c r="R7033">
        <v>0</v>
      </c>
      <c r="S7033">
        <v>0</v>
      </c>
      <c r="T7033">
        <v>0</v>
      </c>
      <c r="U7033">
        <v>0</v>
      </c>
      <c r="V7033">
        <v>0</v>
      </c>
      <c r="W7033">
        <v>0</v>
      </c>
      <c r="X7033">
        <v>0.43856907161097219</v>
      </c>
      <c r="Y7033">
        <v>0</v>
      </c>
      <c r="Z7033">
        <v>0</v>
      </c>
      <c r="AA7033">
        <v>0</v>
      </c>
      <c r="AB7033">
        <v>0</v>
      </c>
      <c r="AC7033">
        <v>0</v>
      </c>
      <c r="AD7033">
        <v>0</v>
      </c>
      <c r="AE7033">
        <v>0.43856907161097219</v>
      </c>
    </row>
    <row r="7034" spans="1:31" x14ac:dyDescent="0.25">
      <c r="A7034">
        <v>1886635</v>
      </c>
      <c r="B7034">
        <v>1</v>
      </c>
      <c r="C7034" t="s">
        <v>80</v>
      </c>
      <c r="D7034" t="s">
        <v>97</v>
      </c>
      <c r="E7034" t="s">
        <v>222</v>
      </c>
      <c r="F7034" t="s">
        <v>19851</v>
      </c>
      <c r="G7034" t="s">
        <v>663</v>
      </c>
      <c r="H7034" t="s">
        <v>143</v>
      </c>
      <c r="I7034" t="s">
        <v>135</v>
      </c>
      <c r="J7034" t="s">
        <v>136</v>
      </c>
      <c r="K7034" t="s">
        <v>137</v>
      </c>
      <c r="L7034" t="s">
        <v>19852</v>
      </c>
      <c r="M7034" t="s">
        <v>19853</v>
      </c>
      <c r="N7034">
        <v>3.7802777769999998</v>
      </c>
      <c r="O7034">
        <v>0</v>
      </c>
      <c r="P7034">
        <v>25</v>
      </c>
      <c r="Q7034">
        <v>0</v>
      </c>
      <c r="R7034">
        <v>0</v>
      </c>
      <c r="S7034">
        <v>0</v>
      </c>
      <c r="T7034">
        <v>12</v>
      </c>
      <c r="U7034">
        <v>0</v>
      </c>
      <c r="V7034">
        <v>0</v>
      </c>
      <c r="W7034">
        <v>0</v>
      </c>
      <c r="X7034">
        <v>42.830193360702879</v>
      </c>
      <c r="Y7034">
        <v>0</v>
      </c>
      <c r="Z7034">
        <v>0</v>
      </c>
      <c r="AA7034">
        <v>0</v>
      </c>
      <c r="AB7034">
        <v>355.62262602463414</v>
      </c>
      <c r="AC7034">
        <v>0</v>
      </c>
      <c r="AD7034">
        <v>0</v>
      </c>
      <c r="AE7034">
        <v>398.45281938533702</v>
      </c>
    </row>
    <row r="7035" spans="1:31" x14ac:dyDescent="0.25">
      <c r="A7035">
        <v>1886639</v>
      </c>
      <c r="B7035">
        <v>1</v>
      </c>
      <c r="C7035" t="s">
        <v>81</v>
      </c>
      <c r="D7035" t="s">
        <v>112</v>
      </c>
      <c r="E7035" t="s">
        <v>158</v>
      </c>
      <c r="F7035" t="s">
        <v>19854</v>
      </c>
      <c r="G7035" t="s">
        <v>219</v>
      </c>
      <c r="H7035" t="s">
        <v>134</v>
      </c>
      <c r="I7035" t="s">
        <v>135</v>
      </c>
      <c r="J7035" t="s">
        <v>136</v>
      </c>
      <c r="K7035" t="s">
        <v>137</v>
      </c>
      <c r="L7035" t="s">
        <v>19855</v>
      </c>
      <c r="M7035" t="s">
        <v>19856</v>
      </c>
      <c r="N7035">
        <v>5.698611111</v>
      </c>
      <c r="O7035">
        <v>0</v>
      </c>
      <c r="P7035">
        <v>0</v>
      </c>
      <c r="Q7035">
        <v>0</v>
      </c>
      <c r="R7035">
        <v>2</v>
      </c>
      <c r="S7035">
        <v>0</v>
      </c>
      <c r="T7035">
        <v>0</v>
      </c>
      <c r="U7035">
        <v>0</v>
      </c>
      <c r="V7035">
        <v>0</v>
      </c>
      <c r="W7035">
        <v>0</v>
      </c>
      <c r="X7035">
        <v>0</v>
      </c>
      <c r="Y7035">
        <v>0</v>
      </c>
      <c r="Z7035">
        <v>33.85039476567912</v>
      </c>
      <c r="AA7035">
        <v>0</v>
      </c>
      <c r="AB7035">
        <v>0</v>
      </c>
      <c r="AC7035">
        <v>0</v>
      </c>
      <c r="AD7035">
        <v>0</v>
      </c>
      <c r="AE7035">
        <v>33.85039476567912</v>
      </c>
    </row>
    <row r="7036" spans="1:31" x14ac:dyDescent="0.25">
      <c r="A7036">
        <v>1886640</v>
      </c>
      <c r="B7036">
        <v>1</v>
      </c>
      <c r="C7036" t="s">
        <v>80</v>
      </c>
      <c r="D7036" t="s">
        <v>101</v>
      </c>
      <c r="E7036" t="s">
        <v>140</v>
      </c>
      <c r="F7036" t="s">
        <v>19857</v>
      </c>
      <c r="G7036" t="s">
        <v>163</v>
      </c>
      <c r="H7036" t="s">
        <v>143</v>
      </c>
      <c r="I7036" t="s">
        <v>135</v>
      </c>
      <c r="J7036" t="s">
        <v>136</v>
      </c>
      <c r="K7036" t="s">
        <v>137</v>
      </c>
      <c r="L7036" t="s">
        <v>19858</v>
      </c>
      <c r="M7036" t="s">
        <v>19859</v>
      </c>
      <c r="N7036">
        <v>1.8519444439999999</v>
      </c>
      <c r="O7036">
        <v>0</v>
      </c>
      <c r="P7036">
        <v>0</v>
      </c>
      <c r="Q7036">
        <v>0</v>
      </c>
      <c r="R7036">
        <v>0</v>
      </c>
      <c r="S7036">
        <v>0</v>
      </c>
      <c r="T7036">
        <v>1</v>
      </c>
      <c r="U7036">
        <v>0</v>
      </c>
      <c r="V7036">
        <v>0</v>
      </c>
      <c r="W7036">
        <v>0</v>
      </c>
      <c r="X7036">
        <v>0</v>
      </c>
      <c r="Y7036">
        <v>0</v>
      </c>
      <c r="Z7036">
        <v>0</v>
      </c>
      <c r="AA7036">
        <v>0</v>
      </c>
      <c r="AB7036">
        <v>0.38012593559694008</v>
      </c>
      <c r="AC7036">
        <v>0</v>
      </c>
      <c r="AD7036">
        <v>0</v>
      </c>
      <c r="AE7036">
        <v>0.38012593559694008</v>
      </c>
    </row>
    <row r="7037" spans="1:31" x14ac:dyDescent="0.25">
      <c r="A7037">
        <v>1886641</v>
      </c>
      <c r="B7037">
        <v>1</v>
      </c>
      <c r="C7037" t="s">
        <v>81</v>
      </c>
      <c r="D7037" t="s">
        <v>114</v>
      </c>
      <c r="E7037" t="s">
        <v>158</v>
      </c>
      <c r="F7037" t="s">
        <v>19860</v>
      </c>
      <c r="G7037" t="s">
        <v>219</v>
      </c>
      <c r="H7037" t="s">
        <v>134</v>
      </c>
      <c r="I7037" t="s">
        <v>135</v>
      </c>
      <c r="J7037" t="s">
        <v>136</v>
      </c>
      <c r="K7037" t="s">
        <v>137</v>
      </c>
      <c r="L7037" t="s">
        <v>19861</v>
      </c>
      <c r="M7037" t="s">
        <v>19862</v>
      </c>
      <c r="N7037">
        <v>1.4838888880000001</v>
      </c>
      <c r="O7037">
        <v>0</v>
      </c>
      <c r="P7037">
        <v>67</v>
      </c>
      <c r="Q7037">
        <v>0</v>
      </c>
      <c r="R7037">
        <v>23</v>
      </c>
      <c r="S7037">
        <v>0</v>
      </c>
      <c r="T7037">
        <v>2</v>
      </c>
      <c r="U7037">
        <v>0</v>
      </c>
      <c r="V7037">
        <v>0</v>
      </c>
      <c r="W7037">
        <v>0</v>
      </c>
      <c r="X7037">
        <v>16.390891296903579</v>
      </c>
      <c r="Y7037">
        <v>0</v>
      </c>
      <c r="Z7037">
        <v>30.258767252643867</v>
      </c>
      <c r="AA7037">
        <v>0</v>
      </c>
      <c r="AB7037">
        <v>6.251801676431505</v>
      </c>
      <c r="AC7037">
        <v>0</v>
      </c>
      <c r="AD7037">
        <v>0</v>
      </c>
      <c r="AE7037">
        <v>52.901460225978951</v>
      </c>
    </row>
    <row r="7038" spans="1:31" x14ac:dyDescent="0.25">
      <c r="A7038">
        <v>1886642</v>
      </c>
      <c r="B7038">
        <v>1</v>
      </c>
      <c r="C7038" t="s">
        <v>80</v>
      </c>
      <c r="D7038" t="s">
        <v>91</v>
      </c>
      <c r="E7038" t="s">
        <v>140</v>
      </c>
      <c r="F7038" t="s">
        <v>19863</v>
      </c>
      <c r="G7038" t="s">
        <v>163</v>
      </c>
      <c r="H7038" t="s">
        <v>143</v>
      </c>
      <c r="I7038" t="s">
        <v>135</v>
      </c>
      <c r="J7038" t="s">
        <v>136</v>
      </c>
      <c r="K7038" t="s">
        <v>137</v>
      </c>
      <c r="L7038" t="s">
        <v>19864</v>
      </c>
      <c r="M7038" t="s">
        <v>19865</v>
      </c>
      <c r="N7038">
        <v>0.78861111100000003</v>
      </c>
      <c r="O7038">
        <v>0</v>
      </c>
      <c r="P7038">
        <v>1</v>
      </c>
      <c r="Q7038">
        <v>0</v>
      </c>
      <c r="R7038">
        <v>0</v>
      </c>
      <c r="S7038">
        <v>0</v>
      </c>
      <c r="T7038">
        <v>0</v>
      </c>
      <c r="U7038">
        <v>0</v>
      </c>
      <c r="V7038">
        <v>0</v>
      </c>
      <c r="W7038">
        <v>0</v>
      </c>
      <c r="X7038">
        <v>0.18047319582144</v>
      </c>
      <c r="Y7038">
        <v>0</v>
      </c>
      <c r="Z7038">
        <v>0</v>
      </c>
      <c r="AA7038">
        <v>0</v>
      </c>
      <c r="AB7038">
        <v>0</v>
      </c>
      <c r="AC7038">
        <v>0</v>
      </c>
      <c r="AD7038">
        <v>0</v>
      </c>
      <c r="AE7038">
        <v>0.18047319582144</v>
      </c>
    </row>
    <row r="7039" spans="1:31" x14ac:dyDescent="0.25">
      <c r="A7039">
        <v>1886644</v>
      </c>
      <c r="B7039">
        <v>1</v>
      </c>
      <c r="C7039" t="s">
        <v>80</v>
      </c>
      <c r="D7039" t="s">
        <v>93</v>
      </c>
      <c r="E7039" t="s">
        <v>146</v>
      </c>
      <c r="F7039" t="s">
        <v>19866</v>
      </c>
      <c r="G7039" t="s">
        <v>148</v>
      </c>
      <c r="H7039" t="s">
        <v>143</v>
      </c>
      <c r="I7039" t="s">
        <v>135</v>
      </c>
      <c r="J7039" t="s">
        <v>136</v>
      </c>
      <c r="K7039" t="s">
        <v>137</v>
      </c>
      <c r="L7039" t="s">
        <v>19867</v>
      </c>
      <c r="M7039" t="s">
        <v>19868</v>
      </c>
      <c r="N7039">
        <v>1.663611111</v>
      </c>
      <c r="O7039">
        <v>0</v>
      </c>
      <c r="P7039">
        <v>83</v>
      </c>
      <c r="Q7039">
        <v>0</v>
      </c>
      <c r="R7039">
        <v>7</v>
      </c>
      <c r="S7039">
        <v>0</v>
      </c>
      <c r="T7039">
        <v>1</v>
      </c>
      <c r="U7039">
        <v>0</v>
      </c>
      <c r="V7039">
        <v>0</v>
      </c>
      <c r="W7039">
        <v>0</v>
      </c>
      <c r="X7039">
        <v>50.603443672524833</v>
      </c>
      <c r="Y7039">
        <v>0</v>
      </c>
      <c r="Z7039">
        <v>59.842982397972392</v>
      </c>
      <c r="AA7039">
        <v>0</v>
      </c>
      <c r="AB7039">
        <v>8.1051496078633333E-3</v>
      </c>
      <c r="AC7039">
        <v>0</v>
      </c>
      <c r="AD7039">
        <v>0</v>
      </c>
      <c r="AE7039">
        <v>110.45453122010508</v>
      </c>
    </row>
    <row r="7040" spans="1:31" x14ac:dyDescent="0.25">
      <c r="A7040">
        <v>1886646</v>
      </c>
      <c r="B7040">
        <v>1</v>
      </c>
      <c r="C7040" t="s">
        <v>80</v>
      </c>
      <c r="D7040" t="s">
        <v>100</v>
      </c>
      <c r="E7040" t="s">
        <v>158</v>
      </c>
      <c r="F7040" t="s">
        <v>19869</v>
      </c>
      <c r="G7040" t="s">
        <v>219</v>
      </c>
      <c r="H7040" t="s">
        <v>134</v>
      </c>
      <c r="I7040" t="s">
        <v>135</v>
      </c>
      <c r="J7040" t="s">
        <v>136</v>
      </c>
      <c r="K7040" t="s">
        <v>137</v>
      </c>
      <c r="L7040" t="s">
        <v>19870</v>
      </c>
      <c r="M7040" t="s">
        <v>19871</v>
      </c>
      <c r="N7040">
        <v>0.74388888799999997</v>
      </c>
      <c r="O7040">
        <v>0</v>
      </c>
      <c r="P7040">
        <v>223</v>
      </c>
      <c r="Q7040">
        <v>0</v>
      </c>
      <c r="R7040">
        <v>14</v>
      </c>
      <c r="S7040">
        <v>0</v>
      </c>
      <c r="T7040">
        <v>33</v>
      </c>
      <c r="U7040">
        <v>0</v>
      </c>
      <c r="V7040">
        <v>0</v>
      </c>
      <c r="W7040">
        <v>0</v>
      </c>
      <c r="X7040">
        <v>49.168010253712737</v>
      </c>
      <c r="Y7040">
        <v>0</v>
      </c>
      <c r="Z7040">
        <v>2.2748218527409341</v>
      </c>
      <c r="AA7040">
        <v>0</v>
      </c>
      <c r="AB7040">
        <v>11.4393952083109</v>
      </c>
      <c r="AC7040">
        <v>0</v>
      </c>
      <c r="AD7040">
        <v>0</v>
      </c>
      <c r="AE7040">
        <v>62.88222731476457</v>
      </c>
    </row>
    <row r="7041" spans="1:31" x14ac:dyDescent="0.25">
      <c r="A7041">
        <v>1886649</v>
      </c>
      <c r="B7041">
        <v>1</v>
      </c>
      <c r="C7041" t="s">
        <v>80</v>
      </c>
      <c r="D7041" t="s">
        <v>96</v>
      </c>
      <c r="E7041" t="s">
        <v>146</v>
      </c>
      <c r="F7041" t="s">
        <v>17678</v>
      </c>
      <c r="G7041" t="s">
        <v>148</v>
      </c>
      <c r="H7041" t="s">
        <v>143</v>
      </c>
      <c r="I7041" t="s">
        <v>135</v>
      </c>
      <c r="J7041" t="s">
        <v>136</v>
      </c>
      <c r="K7041" t="s">
        <v>137</v>
      </c>
      <c r="L7041" t="s">
        <v>19872</v>
      </c>
      <c r="M7041" t="s">
        <v>19873</v>
      </c>
      <c r="N7041">
        <v>2.193333333</v>
      </c>
      <c r="O7041">
        <v>0</v>
      </c>
      <c r="P7041">
        <v>29</v>
      </c>
      <c r="Q7041">
        <v>0</v>
      </c>
      <c r="R7041">
        <v>0</v>
      </c>
      <c r="S7041">
        <v>0</v>
      </c>
      <c r="T7041">
        <v>0</v>
      </c>
      <c r="U7041">
        <v>0</v>
      </c>
      <c r="V7041">
        <v>0</v>
      </c>
      <c r="W7041">
        <v>0</v>
      </c>
      <c r="X7041">
        <v>52.197491191807686</v>
      </c>
      <c r="Y7041">
        <v>0</v>
      </c>
      <c r="Z7041">
        <v>0</v>
      </c>
      <c r="AA7041">
        <v>0</v>
      </c>
      <c r="AB7041">
        <v>0</v>
      </c>
      <c r="AC7041">
        <v>0</v>
      </c>
      <c r="AD7041">
        <v>0</v>
      </c>
      <c r="AE7041">
        <v>52.197491191807686</v>
      </c>
    </row>
    <row r="7042" spans="1:31" x14ac:dyDescent="0.25">
      <c r="A7042">
        <v>1886654</v>
      </c>
      <c r="B7042">
        <v>1</v>
      </c>
      <c r="C7042" t="s">
        <v>80</v>
      </c>
      <c r="D7042" t="s">
        <v>98</v>
      </c>
      <c r="E7042" t="s">
        <v>146</v>
      </c>
      <c r="F7042" t="s">
        <v>19874</v>
      </c>
      <c r="G7042" t="s">
        <v>469</v>
      </c>
      <c r="H7042" t="s">
        <v>143</v>
      </c>
      <c r="I7042" t="s">
        <v>135</v>
      </c>
      <c r="J7042" t="s">
        <v>136</v>
      </c>
      <c r="K7042" t="s">
        <v>137</v>
      </c>
      <c r="L7042" t="s">
        <v>19875</v>
      </c>
      <c r="M7042" t="s">
        <v>19876</v>
      </c>
      <c r="N7042">
        <v>3.7155555549999999</v>
      </c>
      <c r="O7042">
        <v>0</v>
      </c>
      <c r="P7042">
        <v>1</v>
      </c>
      <c r="Q7042">
        <v>0</v>
      </c>
      <c r="R7042">
        <v>0</v>
      </c>
      <c r="S7042">
        <v>0</v>
      </c>
      <c r="T7042">
        <v>1</v>
      </c>
      <c r="U7042">
        <v>0</v>
      </c>
      <c r="V7042">
        <v>0</v>
      </c>
      <c r="W7042">
        <v>0</v>
      </c>
      <c r="X7042">
        <v>3.8064303432641666E-2</v>
      </c>
      <c r="Y7042">
        <v>0</v>
      </c>
      <c r="Z7042">
        <v>0</v>
      </c>
      <c r="AA7042">
        <v>0</v>
      </c>
      <c r="AB7042">
        <v>0.57399618320237922</v>
      </c>
      <c r="AC7042">
        <v>0</v>
      </c>
      <c r="AD7042">
        <v>0</v>
      </c>
      <c r="AE7042">
        <v>0.61206048663502088</v>
      </c>
    </row>
    <row r="7043" spans="1:31" x14ac:dyDescent="0.25">
      <c r="A7043">
        <v>1886656</v>
      </c>
      <c r="B7043">
        <v>1</v>
      </c>
      <c r="C7043" t="s">
        <v>80</v>
      </c>
      <c r="D7043" t="s">
        <v>95</v>
      </c>
      <c r="E7043" t="s">
        <v>158</v>
      </c>
      <c r="F7043" t="s">
        <v>19877</v>
      </c>
      <c r="G7043" t="s">
        <v>219</v>
      </c>
      <c r="H7043" t="s">
        <v>134</v>
      </c>
      <c r="I7043" t="s">
        <v>135</v>
      </c>
      <c r="J7043" t="s">
        <v>136</v>
      </c>
      <c r="K7043" t="s">
        <v>137</v>
      </c>
      <c r="L7043" t="s">
        <v>19878</v>
      </c>
      <c r="M7043" t="s">
        <v>19879</v>
      </c>
      <c r="N7043">
        <v>1.3294444439999999</v>
      </c>
      <c r="O7043">
        <v>0</v>
      </c>
      <c r="P7043">
        <v>75</v>
      </c>
      <c r="Q7043">
        <v>0</v>
      </c>
      <c r="R7043">
        <v>0</v>
      </c>
      <c r="S7043">
        <v>0</v>
      </c>
      <c r="T7043">
        <v>12</v>
      </c>
      <c r="U7043">
        <v>0</v>
      </c>
      <c r="V7043">
        <v>0</v>
      </c>
      <c r="W7043">
        <v>0</v>
      </c>
      <c r="X7043">
        <v>24.729427089826149</v>
      </c>
      <c r="Y7043">
        <v>0</v>
      </c>
      <c r="Z7043">
        <v>0</v>
      </c>
      <c r="AA7043">
        <v>0</v>
      </c>
      <c r="AB7043">
        <v>14.989231219315826</v>
      </c>
      <c r="AC7043">
        <v>0</v>
      </c>
      <c r="AD7043">
        <v>0</v>
      </c>
      <c r="AE7043">
        <v>39.718658309141972</v>
      </c>
    </row>
    <row r="7044" spans="1:31" x14ac:dyDescent="0.25">
      <c r="A7044">
        <v>1886658</v>
      </c>
      <c r="B7044">
        <v>1</v>
      </c>
      <c r="C7044" t="s">
        <v>80</v>
      </c>
      <c r="D7044" t="s">
        <v>100</v>
      </c>
      <c r="E7044" t="s">
        <v>210</v>
      </c>
      <c r="F7044" t="s">
        <v>1788</v>
      </c>
      <c r="G7044" t="s">
        <v>476</v>
      </c>
      <c r="H7044" t="s">
        <v>134</v>
      </c>
      <c r="I7044" t="s">
        <v>135</v>
      </c>
      <c r="J7044" t="s">
        <v>136</v>
      </c>
      <c r="K7044" t="s">
        <v>137</v>
      </c>
      <c r="L7044" t="s">
        <v>19880</v>
      </c>
      <c r="M7044" t="s">
        <v>19881</v>
      </c>
      <c r="N7044">
        <v>8.1388888000000006E-2</v>
      </c>
      <c r="O7044">
        <v>1</v>
      </c>
      <c r="P7044">
        <v>1272</v>
      </c>
      <c r="Q7044">
        <v>18</v>
      </c>
      <c r="R7044">
        <v>442</v>
      </c>
      <c r="S7044">
        <v>13</v>
      </c>
      <c r="T7044">
        <v>250</v>
      </c>
      <c r="U7044">
        <v>0</v>
      </c>
      <c r="V7044">
        <v>1</v>
      </c>
      <c r="W7044">
        <v>5.9179072784125E-2</v>
      </c>
      <c r="X7044">
        <v>37.942610945653954</v>
      </c>
      <c r="Y7044">
        <v>38.100555240501649</v>
      </c>
      <c r="Z7044">
        <v>46.160794738124032</v>
      </c>
      <c r="AA7044">
        <v>16.103512422793514</v>
      </c>
      <c r="AB7044">
        <v>17.550079043241393</v>
      </c>
      <c r="AC7044">
        <v>0</v>
      </c>
      <c r="AD7044">
        <v>3.0506728473148552</v>
      </c>
      <c r="AE7044">
        <v>158.96740431041349</v>
      </c>
    </row>
    <row r="7045" spans="1:31" x14ac:dyDescent="0.25">
      <c r="A7045">
        <v>1886659</v>
      </c>
      <c r="B7045">
        <v>1</v>
      </c>
      <c r="C7045" t="s">
        <v>81</v>
      </c>
      <c r="D7045" t="s">
        <v>122</v>
      </c>
      <c r="E7045" t="s">
        <v>210</v>
      </c>
      <c r="F7045" t="s">
        <v>2140</v>
      </c>
      <c r="G7045" t="s">
        <v>133</v>
      </c>
      <c r="H7045" t="s">
        <v>134</v>
      </c>
      <c r="I7045" t="s">
        <v>135</v>
      </c>
      <c r="J7045" t="s">
        <v>136</v>
      </c>
      <c r="K7045" t="s">
        <v>137</v>
      </c>
      <c r="L7045" t="s">
        <v>19882</v>
      </c>
      <c r="M7045" t="s">
        <v>19883</v>
      </c>
      <c r="N7045">
        <v>0.54444444400000003</v>
      </c>
      <c r="O7045">
        <v>12</v>
      </c>
      <c r="P7045">
        <v>819</v>
      </c>
      <c r="Q7045">
        <v>1</v>
      </c>
      <c r="R7045">
        <v>19</v>
      </c>
      <c r="S7045">
        <v>2</v>
      </c>
      <c r="T7045">
        <v>52</v>
      </c>
      <c r="U7045">
        <v>1</v>
      </c>
      <c r="V7045">
        <v>0</v>
      </c>
      <c r="W7045">
        <v>1.9156984244921131</v>
      </c>
      <c r="X7045">
        <v>65.955634212639225</v>
      </c>
      <c r="Y7045">
        <v>1.2044137594222223E-3</v>
      </c>
      <c r="Z7045">
        <v>2.6712129203056882</v>
      </c>
      <c r="AA7045">
        <v>34.610487140446516</v>
      </c>
      <c r="AB7045">
        <v>7.334695222885685</v>
      </c>
      <c r="AC7045">
        <v>0.17674231791575667</v>
      </c>
      <c r="AD7045">
        <v>0</v>
      </c>
      <c r="AE7045">
        <v>112.66567465244441</v>
      </c>
    </row>
    <row r="7046" spans="1:31" x14ac:dyDescent="0.25">
      <c r="A7046">
        <v>1886660</v>
      </c>
      <c r="B7046">
        <v>1</v>
      </c>
      <c r="C7046" t="s">
        <v>80</v>
      </c>
      <c r="D7046" t="s">
        <v>94</v>
      </c>
      <c r="E7046" t="s">
        <v>158</v>
      </c>
      <c r="F7046" t="s">
        <v>19884</v>
      </c>
      <c r="G7046" t="s">
        <v>293</v>
      </c>
      <c r="H7046" t="s">
        <v>134</v>
      </c>
      <c r="I7046" t="s">
        <v>135</v>
      </c>
      <c r="J7046" t="s">
        <v>136</v>
      </c>
      <c r="K7046" t="s">
        <v>137</v>
      </c>
      <c r="L7046" t="s">
        <v>19885</v>
      </c>
      <c r="M7046" t="s">
        <v>19886</v>
      </c>
      <c r="N7046">
        <v>1.571666666</v>
      </c>
      <c r="O7046">
        <v>0</v>
      </c>
      <c r="P7046">
        <v>2</v>
      </c>
      <c r="Q7046">
        <v>0</v>
      </c>
      <c r="R7046">
        <v>0</v>
      </c>
      <c r="S7046">
        <v>0</v>
      </c>
      <c r="T7046">
        <v>5</v>
      </c>
      <c r="U7046">
        <v>0</v>
      </c>
      <c r="V7046">
        <v>0</v>
      </c>
      <c r="W7046">
        <v>0</v>
      </c>
      <c r="X7046">
        <v>0.32387289108707035</v>
      </c>
      <c r="Y7046">
        <v>0</v>
      </c>
      <c r="Z7046">
        <v>0</v>
      </c>
      <c r="AA7046">
        <v>0</v>
      </c>
      <c r="AB7046">
        <v>9.6828694042605551E-2</v>
      </c>
      <c r="AC7046">
        <v>0</v>
      </c>
      <c r="AD7046">
        <v>0</v>
      </c>
      <c r="AE7046">
        <v>0.42070158512967593</v>
      </c>
    </row>
    <row r="7047" spans="1:31" x14ac:dyDescent="0.25">
      <c r="A7047">
        <v>1886661</v>
      </c>
      <c r="B7047">
        <v>1</v>
      </c>
      <c r="C7047" t="s">
        <v>81</v>
      </c>
      <c r="D7047" t="s">
        <v>118</v>
      </c>
      <c r="E7047" t="s">
        <v>140</v>
      </c>
      <c r="F7047" t="s">
        <v>19887</v>
      </c>
      <c r="G7047" t="s">
        <v>163</v>
      </c>
      <c r="H7047" t="s">
        <v>143</v>
      </c>
      <c r="I7047" t="s">
        <v>135</v>
      </c>
      <c r="J7047" t="s">
        <v>136</v>
      </c>
      <c r="K7047" t="s">
        <v>137</v>
      </c>
      <c r="L7047" t="s">
        <v>19888</v>
      </c>
      <c r="M7047" t="s">
        <v>19889</v>
      </c>
      <c r="N7047">
        <v>0.61166666599999997</v>
      </c>
      <c r="O7047">
        <v>0</v>
      </c>
      <c r="P7047">
        <v>2</v>
      </c>
      <c r="Q7047">
        <v>0</v>
      </c>
      <c r="R7047">
        <v>0</v>
      </c>
      <c r="S7047">
        <v>0</v>
      </c>
      <c r="T7047">
        <v>0</v>
      </c>
      <c r="U7047">
        <v>0</v>
      </c>
      <c r="V7047">
        <v>0</v>
      </c>
      <c r="W7047">
        <v>0</v>
      </c>
      <c r="X7047">
        <v>0.41309766501870215</v>
      </c>
      <c r="Y7047">
        <v>0</v>
      </c>
      <c r="Z7047">
        <v>0</v>
      </c>
      <c r="AA7047">
        <v>0</v>
      </c>
      <c r="AB7047">
        <v>0</v>
      </c>
      <c r="AC7047">
        <v>0</v>
      </c>
      <c r="AD7047">
        <v>0</v>
      </c>
      <c r="AE7047">
        <v>0.41309766501870215</v>
      </c>
    </row>
    <row r="7048" spans="1:31" x14ac:dyDescent="0.25">
      <c r="A7048">
        <v>1886665</v>
      </c>
      <c r="B7048">
        <v>1</v>
      </c>
      <c r="C7048" t="s">
        <v>81</v>
      </c>
      <c r="D7048" t="s">
        <v>118</v>
      </c>
      <c r="E7048" t="s">
        <v>146</v>
      </c>
      <c r="F7048" t="s">
        <v>19890</v>
      </c>
      <c r="G7048" t="s">
        <v>148</v>
      </c>
      <c r="H7048" t="s">
        <v>143</v>
      </c>
      <c r="I7048" t="s">
        <v>135</v>
      </c>
      <c r="J7048" t="s">
        <v>136</v>
      </c>
      <c r="K7048" t="s">
        <v>137</v>
      </c>
      <c r="L7048" t="s">
        <v>19891</v>
      </c>
      <c r="M7048" t="s">
        <v>19892</v>
      </c>
      <c r="N7048">
        <v>1.629444444</v>
      </c>
      <c r="O7048">
        <v>0</v>
      </c>
      <c r="P7048">
        <v>39</v>
      </c>
      <c r="Q7048">
        <v>0</v>
      </c>
      <c r="R7048">
        <v>0</v>
      </c>
      <c r="S7048">
        <v>0</v>
      </c>
      <c r="T7048">
        <v>1</v>
      </c>
      <c r="U7048">
        <v>0</v>
      </c>
      <c r="V7048">
        <v>0</v>
      </c>
      <c r="W7048">
        <v>0</v>
      </c>
      <c r="X7048">
        <v>21.464837368375989</v>
      </c>
      <c r="Y7048">
        <v>0</v>
      </c>
      <c r="Z7048">
        <v>0</v>
      </c>
      <c r="AA7048">
        <v>0</v>
      </c>
      <c r="AB7048">
        <v>0.68038553824799508</v>
      </c>
      <c r="AC7048">
        <v>0</v>
      </c>
      <c r="AD7048">
        <v>0</v>
      </c>
      <c r="AE7048">
        <v>22.145222906623985</v>
      </c>
    </row>
    <row r="7049" spans="1:31" x14ac:dyDescent="0.25">
      <c r="A7049">
        <v>1886667</v>
      </c>
      <c r="B7049">
        <v>1</v>
      </c>
      <c r="C7049" t="s">
        <v>80</v>
      </c>
      <c r="D7049" t="s">
        <v>95</v>
      </c>
      <c r="E7049" t="s">
        <v>210</v>
      </c>
      <c r="F7049" t="s">
        <v>2383</v>
      </c>
      <c r="G7049" t="s">
        <v>133</v>
      </c>
      <c r="H7049" t="s">
        <v>134</v>
      </c>
      <c r="I7049" t="s">
        <v>135</v>
      </c>
      <c r="J7049" t="s">
        <v>136</v>
      </c>
      <c r="K7049" t="s">
        <v>137</v>
      </c>
      <c r="L7049" t="s">
        <v>19893</v>
      </c>
      <c r="M7049" t="s">
        <v>19894</v>
      </c>
      <c r="N7049">
        <v>0.33</v>
      </c>
      <c r="O7049">
        <v>0</v>
      </c>
      <c r="P7049">
        <v>470</v>
      </c>
      <c r="Q7049">
        <v>0</v>
      </c>
      <c r="R7049">
        <v>0</v>
      </c>
      <c r="S7049">
        <v>4</v>
      </c>
      <c r="T7049">
        <v>27</v>
      </c>
      <c r="U7049">
        <v>0</v>
      </c>
      <c r="V7049">
        <v>0</v>
      </c>
      <c r="W7049">
        <v>0</v>
      </c>
      <c r="X7049">
        <v>37.172282198119532</v>
      </c>
      <c r="Y7049">
        <v>0</v>
      </c>
      <c r="Z7049">
        <v>0</v>
      </c>
      <c r="AA7049">
        <v>5.3766899599010411</v>
      </c>
      <c r="AB7049">
        <v>5.5366342119389413</v>
      </c>
      <c r="AC7049">
        <v>0</v>
      </c>
      <c r="AD7049">
        <v>0</v>
      </c>
      <c r="AE7049">
        <v>48.085606369959514</v>
      </c>
    </row>
    <row r="7050" spans="1:31" x14ac:dyDescent="0.25">
      <c r="A7050">
        <v>1886669</v>
      </c>
      <c r="B7050">
        <v>1</v>
      </c>
      <c r="C7050" t="s">
        <v>80</v>
      </c>
      <c r="D7050" t="s">
        <v>103</v>
      </c>
      <c r="E7050" t="s">
        <v>210</v>
      </c>
      <c r="F7050" t="s">
        <v>19895</v>
      </c>
      <c r="G7050" t="s">
        <v>133</v>
      </c>
      <c r="H7050" t="s">
        <v>134</v>
      </c>
      <c r="I7050" t="s">
        <v>135</v>
      </c>
      <c r="J7050" t="s">
        <v>136</v>
      </c>
      <c r="K7050" t="s">
        <v>137</v>
      </c>
      <c r="L7050" t="s">
        <v>19896</v>
      </c>
      <c r="M7050" t="s">
        <v>19897</v>
      </c>
      <c r="N7050">
        <v>0.67777777699999997</v>
      </c>
      <c r="O7050">
        <v>0</v>
      </c>
      <c r="P7050">
        <v>83</v>
      </c>
      <c r="Q7050">
        <v>13</v>
      </c>
      <c r="R7050">
        <v>29</v>
      </c>
      <c r="S7050">
        <v>0</v>
      </c>
      <c r="T7050">
        <v>9</v>
      </c>
      <c r="U7050">
        <v>1</v>
      </c>
      <c r="V7050">
        <v>0</v>
      </c>
      <c r="W7050">
        <v>0</v>
      </c>
      <c r="X7050">
        <v>23.98624138314484</v>
      </c>
      <c r="Y7050">
        <v>21.337507958603453</v>
      </c>
      <c r="Z7050">
        <v>94.954276151703453</v>
      </c>
      <c r="AA7050">
        <v>0</v>
      </c>
      <c r="AB7050">
        <v>15.298682277390492</v>
      </c>
      <c r="AC7050">
        <v>4.6110927225726011</v>
      </c>
      <c r="AD7050">
        <v>0</v>
      </c>
      <c r="AE7050">
        <v>160.18780049341487</v>
      </c>
    </row>
    <row r="7051" spans="1:31" x14ac:dyDescent="0.25">
      <c r="A7051">
        <v>1886671</v>
      </c>
      <c r="B7051">
        <v>1</v>
      </c>
      <c r="C7051" t="s">
        <v>80</v>
      </c>
      <c r="D7051" t="s">
        <v>84</v>
      </c>
      <c r="E7051" t="s">
        <v>146</v>
      </c>
      <c r="F7051" t="s">
        <v>19898</v>
      </c>
      <c r="G7051" t="s">
        <v>148</v>
      </c>
      <c r="H7051" t="s">
        <v>143</v>
      </c>
      <c r="I7051" t="s">
        <v>135</v>
      </c>
      <c r="J7051" t="s">
        <v>136</v>
      </c>
      <c r="K7051" t="s">
        <v>137</v>
      </c>
      <c r="L7051" t="s">
        <v>19899</v>
      </c>
      <c r="M7051" t="s">
        <v>19900</v>
      </c>
      <c r="N7051">
        <v>2.14</v>
      </c>
      <c r="O7051">
        <v>0</v>
      </c>
      <c r="P7051">
        <v>232</v>
      </c>
      <c r="Q7051">
        <v>0</v>
      </c>
      <c r="R7051">
        <v>0</v>
      </c>
      <c r="S7051">
        <v>0</v>
      </c>
      <c r="T7051">
        <v>18</v>
      </c>
      <c r="U7051">
        <v>0</v>
      </c>
      <c r="V7051">
        <v>0</v>
      </c>
      <c r="W7051">
        <v>0</v>
      </c>
      <c r="X7051">
        <v>161.11233674854532</v>
      </c>
      <c r="Y7051">
        <v>0</v>
      </c>
      <c r="Z7051">
        <v>0</v>
      </c>
      <c r="AA7051">
        <v>0</v>
      </c>
      <c r="AB7051">
        <v>13.004604270448851</v>
      </c>
      <c r="AC7051">
        <v>0</v>
      </c>
      <c r="AD7051">
        <v>0</v>
      </c>
      <c r="AE7051">
        <v>174.11694101899417</v>
      </c>
    </row>
    <row r="7052" spans="1:31" x14ac:dyDescent="0.25">
      <c r="A7052">
        <v>1886673</v>
      </c>
      <c r="B7052">
        <v>1</v>
      </c>
      <c r="C7052" t="s">
        <v>81</v>
      </c>
      <c r="D7052" t="s">
        <v>112</v>
      </c>
      <c r="E7052" t="s">
        <v>158</v>
      </c>
      <c r="F7052" t="s">
        <v>19901</v>
      </c>
      <c r="G7052" t="s">
        <v>219</v>
      </c>
      <c r="H7052" t="s">
        <v>134</v>
      </c>
      <c r="I7052" t="s">
        <v>135</v>
      </c>
      <c r="J7052" t="s">
        <v>136</v>
      </c>
      <c r="K7052" t="s">
        <v>137</v>
      </c>
      <c r="L7052" t="s">
        <v>19902</v>
      </c>
      <c r="M7052" t="s">
        <v>19903</v>
      </c>
      <c r="N7052">
        <v>6.1916666659999997</v>
      </c>
      <c r="O7052">
        <v>0</v>
      </c>
      <c r="P7052">
        <v>37</v>
      </c>
      <c r="Q7052">
        <v>0</v>
      </c>
      <c r="R7052">
        <v>5</v>
      </c>
      <c r="S7052">
        <v>0</v>
      </c>
      <c r="T7052">
        <v>0</v>
      </c>
      <c r="U7052">
        <v>0</v>
      </c>
      <c r="V7052">
        <v>0</v>
      </c>
      <c r="W7052">
        <v>0</v>
      </c>
      <c r="X7052">
        <v>33.946730325632032</v>
      </c>
      <c r="Y7052">
        <v>0</v>
      </c>
      <c r="Z7052">
        <v>2.4137751978688007</v>
      </c>
      <c r="AA7052">
        <v>0</v>
      </c>
      <c r="AB7052">
        <v>0</v>
      </c>
      <c r="AC7052">
        <v>0</v>
      </c>
      <c r="AD7052">
        <v>0</v>
      </c>
      <c r="AE7052">
        <v>36.360505523500834</v>
      </c>
    </row>
    <row r="7053" spans="1:31" x14ac:dyDescent="0.25">
      <c r="A7053">
        <v>1886675</v>
      </c>
      <c r="B7053">
        <v>1</v>
      </c>
      <c r="C7053" t="s">
        <v>81</v>
      </c>
      <c r="D7053" t="s">
        <v>119</v>
      </c>
      <c r="E7053" t="s">
        <v>146</v>
      </c>
      <c r="F7053" t="s">
        <v>19904</v>
      </c>
      <c r="G7053" t="s">
        <v>148</v>
      </c>
      <c r="H7053" t="s">
        <v>143</v>
      </c>
      <c r="I7053" t="s">
        <v>135</v>
      </c>
      <c r="J7053" t="s">
        <v>136</v>
      </c>
      <c r="K7053" t="s">
        <v>137</v>
      </c>
      <c r="L7053" t="s">
        <v>19905</v>
      </c>
      <c r="M7053" t="s">
        <v>19906</v>
      </c>
      <c r="N7053">
        <v>1.180555555</v>
      </c>
      <c r="O7053">
        <v>0</v>
      </c>
      <c r="P7053">
        <v>80</v>
      </c>
      <c r="Q7053">
        <v>0</v>
      </c>
      <c r="R7053">
        <v>0</v>
      </c>
      <c r="S7053">
        <v>0</v>
      </c>
      <c r="T7053">
        <v>3</v>
      </c>
      <c r="U7053">
        <v>0</v>
      </c>
      <c r="V7053">
        <v>0</v>
      </c>
      <c r="W7053">
        <v>0</v>
      </c>
      <c r="X7053">
        <v>21.907937267434793</v>
      </c>
      <c r="Y7053">
        <v>0</v>
      </c>
      <c r="Z7053">
        <v>0</v>
      </c>
      <c r="AA7053">
        <v>0</v>
      </c>
      <c r="AB7053">
        <v>0.27162666895138499</v>
      </c>
      <c r="AC7053">
        <v>0</v>
      </c>
      <c r="AD7053">
        <v>0</v>
      </c>
      <c r="AE7053">
        <v>22.179563936386177</v>
      </c>
    </row>
    <row r="7054" spans="1:31" x14ac:dyDescent="0.25">
      <c r="A7054">
        <v>1886676</v>
      </c>
      <c r="B7054">
        <v>1</v>
      </c>
      <c r="C7054" t="s">
        <v>80</v>
      </c>
      <c r="D7054" t="s">
        <v>107</v>
      </c>
      <c r="E7054" t="s">
        <v>146</v>
      </c>
      <c r="F7054" t="s">
        <v>1373</v>
      </c>
      <c r="G7054" t="s">
        <v>148</v>
      </c>
      <c r="H7054" t="s">
        <v>143</v>
      </c>
      <c r="I7054" t="s">
        <v>135</v>
      </c>
      <c r="J7054" t="s">
        <v>136</v>
      </c>
      <c r="K7054" t="s">
        <v>137</v>
      </c>
      <c r="L7054" t="s">
        <v>19907</v>
      </c>
      <c r="M7054" t="s">
        <v>19908</v>
      </c>
      <c r="N7054">
        <v>1.628333333</v>
      </c>
      <c r="O7054">
        <v>0</v>
      </c>
      <c r="P7054">
        <v>110</v>
      </c>
      <c r="Q7054">
        <v>0</v>
      </c>
      <c r="R7054">
        <v>0</v>
      </c>
      <c r="S7054">
        <v>0</v>
      </c>
      <c r="T7054">
        <v>3</v>
      </c>
      <c r="U7054">
        <v>0</v>
      </c>
      <c r="V7054">
        <v>0</v>
      </c>
      <c r="W7054">
        <v>0</v>
      </c>
      <c r="X7054">
        <v>51.632310495575268</v>
      </c>
      <c r="Y7054">
        <v>0</v>
      </c>
      <c r="Z7054">
        <v>0</v>
      </c>
      <c r="AA7054">
        <v>0</v>
      </c>
      <c r="AB7054">
        <v>12.871182122851112</v>
      </c>
      <c r="AC7054">
        <v>0</v>
      </c>
      <c r="AD7054">
        <v>0</v>
      </c>
      <c r="AE7054">
        <v>64.503492618426378</v>
      </c>
    </row>
    <row r="7055" spans="1:31" x14ac:dyDescent="0.25">
      <c r="A7055">
        <v>1886679</v>
      </c>
      <c r="B7055">
        <v>1</v>
      </c>
      <c r="C7055" t="s">
        <v>81</v>
      </c>
      <c r="D7055" t="s">
        <v>120</v>
      </c>
      <c r="E7055" t="s">
        <v>131</v>
      </c>
      <c r="F7055" t="s">
        <v>19909</v>
      </c>
      <c r="G7055" t="s">
        <v>133</v>
      </c>
      <c r="H7055" t="s">
        <v>134</v>
      </c>
      <c r="I7055" t="s">
        <v>135</v>
      </c>
      <c r="J7055" t="s">
        <v>136</v>
      </c>
      <c r="K7055" t="s">
        <v>137</v>
      </c>
      <c r="L7055" t="s">
        <v>19910</v>
      </c>
      <c r="M7055" t="s">
        <v>19911</v>
      </c>
      <c r="N7055">
        <v>0.52222222200000001</v>
      </c>
      <c r="O7055">
        <v>0</v>
      </c>
      <c r="P7055">
        <v>428</v>
      </c>
      <c r="Q7055">
        <v>0</v>
      </c>
      <c r="R7055">
        <v>13</v>
      </c>
      <c r="S7055">
        <v>1</v>
      </c>
      <c r="T7055">
        <v>18</v>
      </c>
      <c r="U7055">
        <v>0</v>
      </c>
      <c r="V7055">
        <v>0</v>
      </c>
      <c r="W7055">
        <v>0</v>
      </c>
      <c r="X7055">
        <v>54.954995869255065</v>
      </c>
      <c r="Y7055">
        <v>0</v>
      </c>
      <c r="Z7055">
        <v>11.108051086296742</v>
      </c>
      <c r="AA7055">
        <v>6.2782523319895578</v>
      </c>
      <c r="AB7055">
        <v>4.8411814159598947</v>
      </c>
      <c r="AC7055">
        <v>0</v>
      </c>
      <c r="AD7055">
        <v>0</v>
      </c>
      <c r="AE7055">
        <v>77.18248070350127</v>
      </c>
    </row>
    <row r="7056" spans="1:31" x14ac:dyDescent="0.25">
      <c r="A7056">
        <v>1886688</v>
      </c>
      <c r="B7056">
        <v>1</v>
      </c>
      <c r="C7056" t="s">
        <v>80</v>
      </c>
      <c r="D7056" t="s">
        <v>84</v>
      </c>
      <c r="E7056" t="s">
        <v>140</v>
      </c>
      <c r="F7056" t="s">
        <v>11467</v>
      </c>
      <c r="G7056" t="s">
        <v>163</v>
      </c>
      <c r="H7056" t="s">
        <v>143</v>
      </c>
      <c r="I7056" t="s">
        <v>135</v>
      </c>
      <c r="J7056" t="s">
        <v>136</v>
      </c>
      <c r="K7056" t="s">
        <v>137</v>
      </c>
      <c r="L7056" t="s">
        <v>19912</v>
      </c>
      <c r="M7056" t="s">
        <v>19913</v>
      </c>
      <c r="N7056">
        <v>1.574166666</v>
      </c>
      <c r="O7056">
        <v>0</v>
      </c>
      <c r="P7056">
        <v>4</v>
      </c>
      <c r="Q7056">
        <v>0</v>
      </c>
      <c r="R7056">
        <v>0</v>
      </c>
      <c r="S7056">
        <v>0</v>
      </c>
      <c r="T7056">
        <v>0</v>
      </c>
      <c r="U7056">
        <v>0</v>
      </c>
      <c r="V7056">
        <v>0</v>
      </c>
      <c r="W7056">
        <v>0</v>
      </c>
      <c r="X7056">
        <v>0.97922699429939508</v>
      </c>
      <c r="Y7056">
        <v>0</v>
      </c>
      <c r="Z7056">
        <v>0</v>
      </c>
      <c r="AA7056">
        <v>0</v>
      </c>
      <c r="AB7056">
        <v>0</v>
      </c>
      <c r="AC7056">
        <v>0</v>
      </c>
      <c r="AD7056">
        <v>0</v>
      </c>
      <c r="AE7056">
        <v>0.97922699429939508</v>
      </c>
    </row>
    <row r="7057" spans="1:31" x14ac:dyDescent="0.25">
      <c r="A7057">
        <v>1886689</v>
      </c>
      <c r="B7057">
        <v>1</v>
      </c>
      <c r="C7057" t="s">
        <v>80</v>
      </c>
      <c r="D7057" t="s">
        <v>93</v>
      </c>
      <c r="E7057" t="s">
        <v>146</v>
      </c>
      <c r="F7057" t="s">
        <v>19914</v>
      </c>
      <c r="G7057" t="s">
        <v>148</v>
      </c>
      <c r="H7057" t="s">
        <v>143</v>
      </c>
      <c r="I7057" t="s">
        <v>135</v>
      </c>
      <c r="J7057" t="s">
        <v>136</v>
      </c>
      <c r="K7057" t="s">
        <v>137</v>
      </c>
      <c r="L7057" t="s">
        <v>19915</v>
      </c>
      <c r="M7057" t="s">
        <v>19916</v>
      </c>
      <c r="N7057">
        <v>2.162222222</v>
      </c>
      <c r="O7057">
        <v>0</v>
      </c>
      <c r="P7057">
        <v>4</v>
      </c>
      <c r="Q7057">
        <v>0</v>
      </c>
      <c r="R7057">
        <v>7</v>
      </c>
      <c r="S7057">
        <v>0</v>
      </c>
      <c r="T7057">
        <v>0</v>
      </c>
      <c r="U7057">
        <v>0</v>
      </c>
      <c r="V7057">
        <v>0</v>
      </c>
      <c r="W7057">
        <v>0</v>
      </c>
      <c r="X7057">
        <v>2.0865897481817735</v>
      </c>
      <c r="Y7057">
        <v>0</v>
      </c>
      <c r="Z7057">
        <v>11.742808631782532</v>
      </c>
      <c r="AA7057">
        <v>0</v>
      </c>
      <c r="AB7057">
        <v>0</v>
      </c>
      <c r="AC7057">
        <v>0</v>
      </c>
      <c r="AD7057">
        <v>0</v>
      </c>
      <c r="AE7057">
        <v>13.829398379964307</v>
      </c>
    </row>
    <row r="7058" spans="1:31" x14ac:dyDescent="0.25">
      <c r="A7058">
        <v>1886691</v>
      </c>
      <c r="B7058">
        <v>1</v>
      </c>
      <c r="C7058" t="s">
        <v>81</v>
      </c>
      <c r="D7058" t="s">
        <v>118</v>
      </c>
      <c r="E7058" t="s">
        <v>210</v>
      </c>
      <c r="F7058" t="s">
        <v>8289</v>
      </c>
      <c r="G7058" t="s">
        <v>133</v>
      </c>
      <c r="H7058" t="s">
        <v>134</v>
      </c>
      <c r="I7058" t="s">
        <v>135</v>
      </c>
      <c r="J7058" t="s">
        <v>136</v>
      </c>
      <c r="K7058" t="s">
        <v>137</v>
      </c>
      <c r="L7058" t="s">
        <v>19917</v>
      </c>
      <c r="M7058" t="s">
        <v>19918</v>
      </c>
      <c r="N7058">
        <v>1.6844444439999999</v>
      </c>
      <c r="O7058">
        <v>0</v>
      </c>
      <c r="P7058">
        <v>0</v>
      </c>
      <c r="Q7058">
        <v>32</v>
      </c>
      <c r="R7058">
        <v>5</v>
      </c>
      <c r="S7058">
        <v>6</v>
      </c>
      <c r="T7058">
        <v>1</v>
      </c>
      <c r="U7058">
        <v>2</v>
      </c>
      <c r="V7058">
        <v>0</v>
      </c>
      <c r="W7058">
        <v>0</v>
      </c>
      <c r="X7058">
        <v>0</v>
      </c>
      <c r="Y7058">
        <v>302.58465915385153</v>
      </c>
      <c r="Z7058">
        <v>134.35541868405548</v>
      </c>
      <c r="AA7058">
        <v>18.786869774221611</v>
      </c>
      <c r="AB7058">
        <v>4.1089445727449299</v>
      </c>
      <c r="AC7058">
        <v>63.265348798571011</v>
      </c>
      <c r="AD7058">
        <v>0</v>
      </c>
      <c r="AE7058">
        <v>523.10124098344454</v>
      </c>
    </row>
    <row r="7059" spans="1:31" x14ac:dyDescent="0.25">
      <c r="A7059">
        <v>1886692</v>
      </c>
      <c r="B7059">
        <v>1</v>
      </c>
      <c r="C7059" t="s">
        <v>80</v>
      </c>
      <c r="D7059" t="s">
        <v>109</v>
      </c>
      <c r="E7059" t="s">
        <v>210</v>
      </c>
      <c r="F7059" t="s">
        <v>19919</v>
      </c>
      <c r="G7059" t="s">
        <v>133</v>
      </c>
      <c r="H7059" t="s">
        <v>134</v>
      </c>
      <c r="I7059" t="s">
        <v>135</v>
      </c>
      <c r="J7059" t="s">
        <v>136</v>
      </c>
      <c r="K7059" t="s">
        <v>137</v>
      </c>
      <c r="L7059" t="s">
        <v>19920</v>
      </c>
      <c r="M7059" t="s">
        <v>19921</v>
      </c>
      <c r="N7059">
        <v>0.15555555500000001</v>
      </c>
      <c r="O7059">
        <v>0</v>
      </c>
      <c r="P7059">
        <v>671</v>
      </c>
      <c r="Q7059">
        <v>2</v>
      </c>
      <c r="R7059">
        <v>127</v>
      </c>
      <c r="S7059">
        <v>11</v>
      </c>
      <c r="T7059">
        <v>145</v>
      </c>
      <c r="U7059">
        <v>0</v>
      </c>
      <c r="V7059">
        <v>0</v>
      </c>
      <c r="W7059">
        <v>0</v>
      </c>
      <c r="X7059">
        <v>23.834040541955755</v>
      </c>
      <c r="Y7059">
        <v>0.12984953990773335</v>
      </c>
      <c r="Z7059">
        <v>79.434940307318911</v>
      </c>
      <c r="AA7059">
        <v>15.30592522670338</v>
      </c>
      <c r="AB7059">
        <v>38.831418006133497</v>
      </c>
      <c r="AC7059">
        <v>0</v>
      </c>
      <c r="AD7059">
        <v>0</v>
      </c>
      <c r="AE7059">
        <v>157.53617362201928</v>
      </c>
    </row>
    <row r="7060" spans="1:31" x14ac:dyDescent="0.25">
      <c r="A7060">
        <v>1886693</v>
      </c>
      <c r="B7060">
        <v>1</v>
      </c>
      <c r="C7060" t="s">
        <v>81</v>
      </c>
      <c r="D7060" t="s">
        <v>120</v>
      </c>
      <c r="E7060" t="s">
        <v>131</v>
      </c>
      <c r="F7060" t="s">
        <v>1047</v>
      </c>
      <c r="G7060" t="s">
        <v>133</v>
      </c>
      <c r="H7060" t="s">
        <v>134</v>
      </c>
      <c r="I7060" t="s">
        <v>135</v>
      </c>
      <c r="J7060" t="s">
        <v>136</v>
      </c>
      <c r="K7060" t="s">
        <v>137</v>
      </c>
      <c r="L7060" t="s">
        <v>19922</v>
      </c>
      <c r="M7060" t="s">
        <v>19923</v>
      </c>
      <c r="N7060">
        <v>0.93277777699999997</v>
      </c>
      <c r="O7060">
        <v>0</v>
      </c>
      <c r="P7060">
        <v>71</v>
      </c>
      <c r="Q7060">
        <v>54</v>
      </c>
      <c r="R7060">
        <v>9</v>
      </c>
      <c r="S7060">
        <v>11</v>
      </c>
      <c r="T7060">
        <v>3</v>
      </c>
      <c r="U7060">
        <v>0</v>
      </c>
      <c r="V7060">
        <v>0</v>
      </c>
      <c r="W7060">
        <v>0</v>
      </c>
      <c r="X7060">
        <v>29.520922890682698</v>
      </c>
      <c r="Y7060">
        <v>239.27129468454243</v>
      </c>
      <c r="Z7060">
        <v>39.171938584349455</v>
      </c>
      <c r="AA7060">
        <v>35.765890575184834</v>
      </c>
      <c r="AB7060">
        <v>0.59734219182844106</v>
      </c>
      <c r="AC7060">
        <v>0</v>
      </c>
      <c r="AD7060">
        <v>0</v>
      </c>
      <c r="AE7060">
        <v>344.32738892658779</v>
      </c>
    </row>
    <row r="7061" spans="1:31" x14ac:dyDescent="0.25">
      <c r="A7061">
        <v>1886707</v>
      </c>
      <c r="B7061">
        <v>1</v>
      </c>
      <c r="C7061" t="s">
        <v>80</v>
      </c>
      <c r="D7061" t="s">
        <v>103</v>
      </c>
      <c r="E7061" t="s">
        <v>210</v>
      </c>
      <c r="F7061" t="s">
        <v>14180</v>
      </c>
      <c r="G7061" t="s">
        <v>347</v>
      </c>
      <c r="H7061" t="s">
        <v>134</v>
      </c>
      <c r="I7061" t="s">
        <v>135</v>
      </c>
      <c r="J7061" t="s">
        <v>3</v>
      </c>
      <c r="K7061" t="s">
        <v>137</v>
      </c>
      <c r="L7061" t="s">
        <v>19924</v>
      </c>
      <c r="M7061" t="s">
        <v>19925</v>
      </c>
      <c r="N7061">
        <v>8.4166666000000001E-2</v>
      </c>
      <c r="O7061">
        <v>38</v>
      </c>
      <c r="P7061">
        <v>15267</v>
      </c>
      <c r="Q7061">
        <v>31</v>
      </c>
      <c r="R7061">
        <v>336</v>
      </c>
      <c r="S7061">
        <v>39</v>
      </c>
      <c r="T7061">
        <v>1296</v>
      </c>
      <c r="U7061">
        <v>6</v>
      </c>
      <c r="V7061">
        <v>0</v>
      </c>
      <c r="W7061">
        <v>2.7844410530848704</v>
      </c>
      <c r="X7061">
        <v>373.95805872421022</v>
      </c>
      <c r="Y7061">
        <v>50.96148142980941</v>
      </c>
      <c r="Z7061">
        <v>31.174051177947323</v>
      </c>
      <c r="AA7061">
        <v>34.823333715350799</v>
      </c>
      <c r="AB7061">
        <v>96.181099085225725</v>
      </c>
      <c r="AC7061">
        <v>13.354980223466516</v>
      </c>
      <c r="AD7061">
        <v>0</v>
      </c>
      <c r="AE7061">
        <v>603.2374454090949</v>
      </c>
    </row>
    <row r="7062" spans="1:31" x14ac:dyDescent="0.25">
      <c r="A7062">
        <v>1886750</v>
      </c>
      <c r="B7062">
        <v>1</v>
      </c>
      <c r="C7062" t="s">
        <v>80</v>
      </c>
      <c r="D7062" t="s">
        <v>96</v>
      </c>
      <c r="E7062" t="s">
        <v>146</v>
      </c>
      <c r="F7062" t="s">
        <v>2192</v>
      </c>
      <c r="G7062" t="s">
        <v>148</v>
      </c>
      <c r="H7062" t="s">
        <v>143</v>
      </c>
      <c r="I7062" t="s">
        <v>135</v>
      </c>
      <c r="J7062" t="s">
        <v>136</v>
      </c>
      <c r="K7062" t="s">
        <v>137</v>
      </c>
      <c r="L7062" t="s">
        <v>19926</v>
      </c>
      <c r="M7062" t="s">
        <v>19927</v>
      </c>
      <c r="N7062">
        <v>1.443888888</v>
      </c>
      <c r="O7062">
        <v>0</v>
      </c>
      <c r="P7062">
        <v>53</v>
      </c>
      <c r="Q7062">
        <v>0</v>
      </c>
      <c r="R7062">
        <v>0</v>
      </c>
      <c r="S7062">
        <v>0</v>
      </c>
      <c r="T7062">
        <v>13</v>
      </c>
      <c r="U7062">
        <v>0</v>
      </c>
      <c r="V7062">
        <v>0</v>
      </c>
      <c r="W7062">
        <v>0</v>
      </c>
      <c r="X7062">
        <v>43.33392596345967</v>
      </c>
      <c r="Y7062">
        <v>0</v>
      </c>
      <c r="Z7062">
        <v>0</v>
      </c>
      <c r="AA7062">
        <v>0</v>
      </c>
      <c r="AB7062">
        <v>17.125993833222072</v>
      </c>
      <c r="AC7062">
        <v>0</v>
      </c>
      <c r="AD7062">
        <v>0</v>
      </c>
      <c r="AE7062">
        <v>60.459919796681746</v>
      </c>
    </row>
    <row r="7063" spans="1:31" x14ac:dyDescent="0.25">
      <c r="A7063">
        <v>1886767</v>
      </c>
      <c r="B7063">
        <v>1</v>
      </c>
      <c r="C7063" t="s">
        <v>80</v>
      </c>
      <c r="D7063" t="s">
        <v>101</v>
      </c>
      <c r="E7063" t="s">
        <v>146</v>
      </c>
      <c r="F7063" t="s">
        <v>19928</v>
      </c>
      <c r="G7063" t="s">
        <v>148</v>
      </c>
      <c r="H7063" t="s">
        <v>143</v>
      </c>
      <c r="I7063" t="s">
        <v>135</v>
      </c>
      <c r="J7063" t="s">
        <v>136</v>
      </c>
      <c r="K7063" t="s">
        <v>137</v>
      </c>
      <c r="L7063" t="s">
        <v>19929</v>
      </c>
      <c r="M7063" t="s">
        <v>19930</v>
      </c>
      <c r="N7063">
        <v>1.686388888</v>
      </c>
      <c r="O7063">
        <v>0</v>
      </c>
      <c r="P7063">
        <v>25</v>
      </c>
      <c r="Q7063">
        <v>0</v>
      </c>
      <c r="R7063">
        <v>12</v>
      </c>
      <c r="S7063">
        <v>0</v>
      </c>
      <c r="T7063">
        <v>6</v>
      </c>
      <c r="U7063">
        <v>0</v>
      </c>
      <c r="V7063">
        <v>0</v>
      </c>
      <c r="W7063">
        <v>0</v>
      </c>
      <c r="X7063">
        <v>11.094678410784548</v>
      </c>
      <c r="Y7063">
        <v>0</v>
      </c>
      <c r="Z7063">
        <v>3.8213928304290881</v>
      </c>
      <c r="AA7063">
        <v>0</v>
      </c>
      <c r="AB7063">
        <v>5.6379486409130495</v>
      </c>
      <c r="AC7063">
        <v>0</v>
      </c>
      <c r="AD7063">
        <v>0</v>
      </c>
      <c r="AE7063">
        <v>20.554019882126685</v>
      </c>
    </row>
    <row r="7064" spans="1:31" x14ac:dyDescent="0.25">
      <c r="A7064">
        <v>1886855</v>
      </c>
      <c r="B7064">
        <v>1</v>
      </c>
      <c r="C7064" t="s">
        <v>81</v>
      </c>
      <c r="D7064" t="s">
        <v>120</v>
      </c>
      <c r="E7064" t="s">
        <v>169</v>
      </c>
      <c r="F7064" t="s">
        <v>1346</v>
      </c>
      <c r="G7064" t="s">
        <v>183</v>
      </c>
      <c r="H7064" t="s">
        <v>143</v>
      </c>
      <c r="I7064" t="s">
        <v>135</v>
      </c>
      <c r="J7064" t="s">
        <v>136</v>
      </c>
      <c r="K7064" t="s">
        <v>137</v>
      </c>
      <c r="L7064" t="s">
        <v>19931</v>
      </c>
      <c r="M7064" t="s">
        <v>19932</v>
      </c>
      <c r="N7064">
        <v>2.343611111</v>
      </c>
      <c r="O7064">
        <v>0</v>
      </c>
      <c r="P7064">
        <v>195</v>
      </c>
      <c r="Q7064">
        <v>0</v>
      </c>
      <c r="R7064">
        <v>5</v>
      </c>
      <c r="S7064">
        <v>0</v>
      </c>
      <c r="T7064">
        <v>50</v>
      </c>
      <c r="U7064">
        <v>0</v>
      </c>
      <c r="V7064">
        <v>0</v>
      </c>
      <c r="W7064">
        <v>0</v>
      </c>
      <c r="X7064">
        <v>144.06735310969515</v>
      </c>
      <c r="Y7064">
        <v>0</v>
      </c>
      <c r="Z7064">
        <v>5.1383769808281903</v>
      </c>
      <c r="AA7064">
        <v>0</v>
      </c>
      <c r="AB7064">
        <v>84.286078268352341</v>
      </c>
      <c r="AC7064">
        <v>0</v>
      </c>
      <c r="AD7064">
        <v>0</v>
      </c>
      <c r="AE7064">
        <v>233.49180835887569</v>
      </c>
    </row>
    <row r="7065" spans="1:31" x14ac:dyDescent="0.25">
      <c r="A7065">
        <v>1887057</v>
      </c>
      <c r="B7065">
        <v>1</v>
      </c>
      <c r="C7065" t="s">
        <v>81</v>
      </c>
      <c r="D7065" t="s">
        <v>127</v>
      </c>
      <c r="E7065" t="s">
        <v>169</v>
      </c>
      <c r="F7065" t="s">
        <v>19933</v>
      </c>
      <c r="G7065" t="s">
        <v>183</v>
      </c>
      <c r="H7065" t="s">
        <v>143</v>
      </c>
      <c r="I7065" t="s">
        <v>135</v>
      </c>
      <c r="J7065" t="s">
        <v>136</v>
      </c>
      <c r="K7065" t="s">
        <v>137</v>
      </c>
      <c r="L7065" t="s">
        <v>19934</v>
      </c>
      <c r="M7065" t="s">
        <v>19935</v>
      </c>
      <c r="N7065">
        <v>1.267222222</v>
      </c>
      <c r="O7065">
        <v>0</v>
      </c>
      <c r="P7065">
        <v>181</v>
      </c>
      <c r="Q7065">
        <v>0</v>
      </c>
      <c r="R7065">
        <v>8</v>
      </c>
      <c r="S7065">
        <v>0</v>
      </c>
      <c r="T7065">
        <v>11</v>
      </c>
      <c r="U7065">
        <v>0</v>
      </c>
      <c r="V7065">
        <v>0</v>
      </c>
      <c r="W7065">
        <v>0</v>
      </c>
      <c r="X7065">
        <v>86.533690838285338</v>
      </c>
      <c r="Y7065">
        <v>0</v>
      </c>
      <c r="Z7065">
        <v>19.685341398777354</v>
      </c>
      <c r="AA7065">
        <v>0</v>
      </c>
      <c r="AB7065">
        <v>5.5567574279310659</v>
      </c>
      <c r="AC7065">
        <v>0</v>
      </c>
      <c r="AD7065">
        <v>0</v>
      </c>
      <c r="AE7065">
        <v>111.77578966499375</v>
      </c>
    </row>
    <row r="7066" spans="1:31" x14ac:dyDescent="0.25">
      <c r="A7066">
        <v>1887061</v>
      </c>
      <c r="B7066">
        <v>1</v>
      </c>
      <c r="C7066" t="s">
        <v>80</v>
      </c>
      <c r="D7066" t="s">
        <v>105</v>
      </c>
      <c r="E7066" t="s">
        <v>146</v>
      </c>
      <c r="F7066" t="s">
        <v>11437</v>
      </c>
      <c r="G7066" t="s">
        <v>148</v>
      </c>
      <c r="H7066" t="s">
        <v>143</v>
      </c>
      <c r="I7066" t="s">
        <v>135</v>
      </c>
      <c r="J7066" t="s">
        <v>136</v>
      </c>
      <c r="K7066" t="s">
        <v>137</v>
      </c>
      <c r="L7066" t="s">
        <v>19936</v>
      </c>
      <c r="M7066" t="s">
        <v>19937</v>
      </c>
      <c r="N7066">
        <v>0.52972222199999996</v>
      </c>
      <c r="O7066">
        <v>0</v>
      </c>
      <c r="P7066">
        <v>15</v>
      </c>
      <c r="Q7066">
        <v>0</v>
      </c>
      <c r="R7066">
        <v>13</v>
      </c>
      <c r="S7066">
        <v>0</v>
      </c>
      <c r="T7066">
        <v>2</v>
      </c>
      <c r="U7066">
        <v>0</v>
      </c>
      <c r="V7066">
        <v>0</v>
      </c>
      <c r="W7066">
        <v>0</v>
      </c>
      <c r="X7066">
        <v>2.2066403398224348</v>
      </c>
      <c r="Y7066">
        <v>0</v>
      </c>
      <c r="Z7066">
        <v>3.8095280357739738</v>
      </c>
      <c r="AA7066">
        <v>0</v>
      </c>
      <c r="AB7066">
        <v>1.5711261349675167</v>
      </c>
      <c r="AC7066">
        <v>0</v>
      </c>
      <c r="AD7066">
        <v>0</v>
      </c>
      <c r="AE7066">
        <v>7.5872945105639253</v>
      </c>
    </row>
    <row r="7067" spans="1:31" x14ac:dyDescent="0.25">
      <c r="A7067">
        <v>1887129</v>
      </c>
      <c r="B7067">
        <v>1</v>
      </c>
      <c r="C7067" t="s">
        <v>80</v>
      </c>
      <c r="D7067" t="s">
        <v>97</v>
      </c>
      <c r="E7067" t="s">
        <v>169</v>
      </c>
      <c r="F7067" t="s">
        <v>2575</v>
      </c>
      <c r="G7067" t="s">
        <v>1606</v>
      </c>
      <c r="H7067" t="s">
        <v>143</v>
      </c>
      <c r="I7067" t="s">
        <v>135</v>
      </c>
      <c r="J7067" t="s">
        <v>136</v>
      </c>
      <c r="K7067" t="s">
        <v>137</v>
      </c>
      <c r="L7067" t="s">
        <v>19938</v>
      </c>
      <c r="M7067" t="s">
        <v>19939</v>
      </c>
      <c r="N7067">
        <v>1.886111111</v>
      </c>
      <c r="O7067">
        <v>0</v>
      </c>
      <c r="P7067">
        <v>14</v>
      </c>
      <c r="Q7067">
        <v>0</v>
      </c>
      <c r="R7067">
        <v>8</v>
      </c>
      <c r="S7067">
        <v>0</v>
      </c>
      <c r="T7067">
        <v>6</v>
      </c>
      <c r="U7067">
        <v>0</v>
      </c>
      <c r="V7067">
        <v>0</v>
      </c>
      <c r="W7067">
        <v>0</v>
      </c>
      <c r="X7067">
        <v>23.267500004276538</v>
      </c>
      <c r="Y7067">
        <v>0</v>
      </c>
      <c r="Z7067">
        <v>2.5152457790306246</v>
      </c>
      <c r="AA7067">
        <v>0</v>
      </c>
      <c r="AB7067">
        <v>9.0456574614380951</v>
      </c>
      <c r="AC7067">
        <v>0</v>
      </c>
      <c r="AD7067">
        <v>0</v>
      </c>
      <c r="AE7067">
        <v>34.82840324474526</v>
      </c>
    </row>
    <row r="7068" spans="1:31" x14ac:dyDescent="0.25">
      <c r="A7068">
        <v>1887214</v>
      </c>
      <c r="B7068">
        <v>1</v>
      </c>
      <c r="C7068" t="s">
        <v>80</v>
      </c>
      <c r="D7068" t="s">
        <v>108</v>
      </c>
      <c r="E7068" t="s">
        <v>210</v>
      </c>
      <c r="F7068" t="s">
        <v>449</v>
      </c>
      <c r="G7068" t="s">
        <v>133</v>
      </c>
      <c r="H7068" t="s">
        <v>134</v>
      </c>
      <c r="I7068" t="s">
        <v>135</v>
      </c>
      <c r="J7068" t="s">
        <v>136</v>
      </c>
      <c r="K7068" t="s">
        <v>137</v>
      </c>
      <c r="L7068" t="s">
        <v>19940</v>
      </c>
      <c r="M7068" t="s">
        <v>19941</v>
      </c>
      <c r="N7068">
        <v>0.24361111099999999</v>
      </c>
      <c r="O7068">
        <v>0</v>
      </c>
      <c r="P7068">
        <v>2170</v>
      </c>
      <c r="Q7068">
        <v>3</v>
      </c>
      <c r="R7068">
        <v>324</v>
      </c>
      <c r="S7068">
        <v>8</v>
      </c>
      <c r="T7068">
        <v>318</v>
      </c>
      <c r="U7068">
        <v>1</v>
      </c>
      <c r="V7068">
        <v>0</v>
      </c>
      <c r="W7068">
        <v>0</v>
      </c>
      <c r="X7068">
        <v>127.8396631458248</v>
      </c>
      <c r="Y7068">
        <v>10.462860253475005</v>
      </c>
      <c r="Z7068">
        <v>70.815583967432431</v>
      </c>
      <c r="AA7068">
        <v>18.13736520705725</v>
      </c>
      <c r="AB7068">
        <v>65.133194990209105</v>
      </c>
      <c r="AC7068">
        <v>2.3494719757065798</v>
      </c>
      <c r="AD7068">
        <v>0</v>
      </c>
      <c r="AE7068">
        <v>294.73813953970523</v>
      </c>
    </row>
    <row r="7069" spans="1:31" x14ac:dyDescent="0.25">
      <c r="A7069">
        <v>1887255</v>
      </c>
      <c r="B7069">
        <v>1</v>
      </c>
      <c r="C7069" t="s">
        <v>81</v>
      </c>
      <c r="D7069" t="s">
        <v>117</v>
      </c>
      <c r="E7069" t="s">
        <v>146</v>
      </c>
      <c r="F7069" t="s">
        <v>19942</v>
      </c>
      <c r="G7069" t="s">
        <v>469</v>
      </c>
      <c r="H7069" t="s">
        <v>143</v>
      </c>
      <c r="I7069" t="s">
        <v>135</v>
      </c>
      <c r="J7069" t="s">
        <v>136</v>
      </c>
      <c r="K7069" t="s">
        <v>137</v>
      </c>
      <c r="L7069" t="s">
        <v>19943</v>
      </c>
      <c r="M7069" t="s">
        <v>19944</v>
      </c>
      <c r="N7069">
        <v>1.861111111</v>
      </c>
      <c r="O7069">
        <v>0</v>
      </c>
      <c r="P7069">
        <v>69</v>
      </c>
      <c r="Q7069">
        <v>0</v>
      </c>
      <c r="R7069">
        <v>0</v>
      </c>
      <c r="S7069">
        <v>0</v>
      </c>
      <c r="T7069">
        <v>6</v>
      </c>
      <c r="U7069">
        <v>0</v>
      </c>
      <c r="V7069">
        <v>0</v>
      </c>
      <c r="W7069">
        <v>0</v>
      </c>
      <c r="X7069">
        <v>35.860346662399969</v>
      </c>
      <c r="Y7069">
        <v>0</v>
      </c>
      <c r="Z7069">
        <v>0</v>
      </c>
      <c r="AA7069">
        <v>0</v>
      </c>
      <c r="AB7069">
        <v>2.5131978644463935</v>
      </c>
      <c r="AC7069">
        <v>0</v>
      </c>
      <c r="AD7069">
        <v>0</v>
      </c>
      <c r="AE7069">
        <v>38.373544526846359</v>
      </c>
    </row>
    <row r="7070" spans="1:31" x14ac:dyDescent="0.25">
      <c r="A7070">
        <v>1887296</v>
      </c>
      <c r="B7070">
        <v>1</v>
      </c>
      <c r="C7070" t="s">
        <v>80</v>
      </c>
      <c r="D7070" t="s">
        <v>107</v>
      </c>
      <c r="E7070" t="s">
        <v>146</v>
      </c>
      <c r="F7070" t="s">
        <v>19945</v>
      </c>
      <c r="G7070" t="s">
        <v>148</v>
      </c>
      <c r="H7070" t="s">
        <v>143</v>
      </c>
      <c r="I7070" t="s">
        <v>135</v>
      </c>
      <c r="J7070" t="s">
        <v>136</v>
      </c>
      <c r="K7070" t="s">
        <v>137</v>
      </c>
      <c r="L7070" t="s">
        <v>19946</v>
      </c>
      <c r="M7070" t="s">
        <v>19947</v>
      </c>
      <c r="N7070">
        <v>3.0861111110000001</v>
      </c>
      <c r="O7070">
        <v>0</v>
      </c>
      <c r="P7070">
        <v>127</v>
      </c>
      <c r="Q7070">
        <v>0</v>
      </c>
      <c r="R7070">
        <v>0</v>
      </c>
      <c r="S7070">
        <v>0</v>
      </c>
      <c r="T7070">
        <v>1</v>
      </c>
      <c r="U7070">
        <v>0</v>
      </c>
      <c r="V7070">
        <v>0</v>
      </c>
      <c r="W7070">
        <v>0</v>
      </c>
      <c r="X7070">
        <v>133.41824489421649</v>
      </c>
      <c r="Y7070">
        <v>0</v>
      </c>
      <c r="Z7070">
        <v>0</v>
      </c>
      <c r="AA7070">
        <v>0</v>
      </c>
      <c r="AB7070">
        <v>1.3403265019173612E-2</v>
      </c>
      <c r="AC7070">
        <v>0</v>
      </c>
      <c r="AD7070">
        <v>0</v>
      </c>
      <c r="AE7070">
        <v>133.43164815923566</v>
      </c>
    </row>
    <row r="7071" spans="1:31" x14ac:dyDescent="0.25">
      <c r="A7071">
        <v>1887298</v>
      </c>
      <c r="B7071">
        <v>1</v>
      </c>
      <c r="C7071" t="s">
        <v>80</v>
      </c>
      <c r="D7071" t="s">
        <v>100</v>
      </c>
      <c r="E7071" t="s">
        <v>158</v>
      </c>
      <c r="F7071" t="s">
        <v>19948</v>
      </c>
      <c r="G7071" t="s">
        <v>219</v>
      </c>
      <c r="H7071" t="s">
        <v>134</v>
      </c>
      <c r="I7071" t="s">
        <v>135</v>
      </c>
      <c r="J7071" t="s">
        <v>136</v>
      </c>
      <c r="K7071" t="s">
        <v>137</v>
      </c>
      <c r="L7071" t="s">
        <v>19949</v>
      </c>
      <c r="M7071" t="s">
        <v>19950</v>
      </c>
      <c r="N7071">
        <v>0.79194444399999997</v>
      </c>
      <c r="O7071">
        <v>0</v>
      </c>
      <c r="P7071">
        <v>14</v>
      </c>
      <c r="Q7071">
        <v>0</v>
      </c>
      <c r="R7071">
        <v>20</v>
      </c>
      <c r="S7071">
        <v>0</v>
      </c>
      <c r="T7071">
        <v>4</v>
      </c>
      <c r="U7071">
        <v>0</v>
      </c>
      <c r="V7071">
        <v>0</v>
      </c>
      <c r="W7071">
        <v>0</v>
      </c>
      <c r="X7071">
        <v>6.1237904709862807</v>
      </c>
      <c r="Y7071">
        <v>0</v>
      </c>
      <c r="Z7071">
        <v>14.840621009159861</v>
      </c>
      <c r="AA7071">
        <v>0</v>
      </c>
      <c r="AB7071">
        <v>5.5196446410480284</v>
      </c>
      <c r="AC7071">
        <v>0</v>
      </c>
      <c r="AD7071">
        <v>0</v>
      </c>
      <c r="AE7071">
        <v>26.484056121194168</v>
      </c>
    </row>
    <row r="7072" spans="1:31" x14ac:dyDescent="0.25">
      <c r="A7072">
        <v>1887299</v>
      </c>
      <c r="B7072">
        <v>1</v>
      </c>
      <c r="C7072" t="s">
        <v>81</v>
      </c>
      <c r="D7072" t="s">
        <v>112</v>
      </c>
      <c r="E7072" t="s">
        <v>158</v>
      </c>
      <c r="F7072" t="s">
        <v>19951</v>
      </c>
      <c r="G7072" t="s">
        <v>133</v>
      </c>
      <c r="H7072" t="s">
        <v>134</v>
      </c>
      <c r="I7072" t="s">
        <v>135</v>
      </c>
      <c r="J7072" t="s">
        <v>136</v>
      </c>
      <c r="K7072" t="s">
        <v>137</v>
      </c>
      <c r="L7072" t="s">
        <v>19952</v>
      </c>
      <c r="M7072" t="s">
        <v>19953</v>
      </c>
      <c r="N7072">
        <v>0.65583333300000002</v>
      </c>
      <c r="O7072">
        <v>0</v>
      </c>
      <c r="P7072">
        <v>888</v>
      </c>
      <c r="Q7072">
        <v>0</v>
      </c>
      <c r="R7072">
        <v>8</v>
      </c>
      <c r="S7072">
        <v>0</v>
      </c>
      <c r="T7072">
        <v>15</v>
      </c>
      <c r="U7072">
        <v>0</v>
      </c>
      <c r="V7072">
        <v>0</v>
      </c>
      <c r="W7072">
        <v>0</v>
      </c>
      <c r="X7072">
        <v>146.70007302565065</v>
      </c>
      <c r="Y7072">
        <v>0</v>
      </c>
      <c r="Z7072">
        <v>0.77848282560860593</v>
      </c>
      <c r="AA7072">
        <v>0</v>
      </c>
      <c r="AB7072">
        <v>7.2854006943745357</v>
      </c>
      <c r="AC7072">
        <v>0</v>
      </c>
      <c r="AD7072">
        <v>0</v>
      </c>
      <c r="AE7072">
        <v>154.76395654563382</v>
      </c>
    </row>
    <row r="7073" spans="1:31" x14ac:dyDescent="0.25">
      <c r="A7073">
        <v>1887300</v>
      </c>
      <c r="B7073">
        <v>1</v>
      </c>
      <c r="C7073" t="s">
        <v>80</v>
      </c>
      <c r="D7073" t="s">
        <v>92</v>
      </c>
      <c r="E7073" t="s">
        <v>131</v>
      </c>
      <c r="F7073" t="s">
        <v>14416</v>
      </c>
      <c r="G7073" t="s">
        <v>133</v>
      </c>
      <c r="H7073" t="s">
        <v>134</v>
      </c>
      <c r="I7073" t="s">
        <v>135</v>
      </c>
      <c r="J7073" t="s">
        <v>136</v>
      </c>
      <c r="K7073" t="s">
        <v>137</v>
      </c>
      <c r="L7073" t="s">
        <v>19954</v>
      </c>
      <c r="M7073" t="s">
        <v>19955</v>
      </c>
      <c r="N7073">
        <v>0.25888888799999998</v>
      </c>
      <c r="O7073">
        <v>1</v>
      </c>
      <c r="P7073">
        <v>2689</v>
      </c>
      <c r="Q7073">
        <v>1</v>
      </c>
      <c r="R7073">
        <v>2</v>
      </c>
      <c r="S7073">
        <v>10</v>
      </c>
      <c r="T7073">
        <v>88</v>
      </c>
      <c r="U7073">
        <v>0</v>
      </c>
      <c r="V7073">
        <v>0</v>
      </c>
      <c r="W7073">
        <v>3.3341850206035404</v>
      </c>
      <c r="X7073">
        <v>241.11809659618814</v>
      </c>
      <c r="Y7073">
        <v>0.42167464889280004</v>
      </c>
      <c r="Z7073">
        <v>7.5257649179911118E-3</v>
      </c>
      <c r="AA7073">
        <v>44.76221094673916</v>
      </c>
      <c r="AB7073">
        <v>28.118037442436833</v>
      </c>
      <c r="AC7073">
        <v>0</v>
      </c>
      <c r="AD7073">
        <v>0</v>
      </c>
      <c r="AE7073">
        <v>317.76173041977847</v>
      </c>
    </row>
    <row r="7074" spans="1:31" x14ac:dyDescent="0.25">
      <c r="A7074">
        <v>1887302</v>
      </c>
      <c r="B7074">
        <v>1</v>
      </c>
      <c r="C7074" t="s">
        <v>80</v>
      </c>
      <c r="D7074" t="s">
        <v>97</v>
      </c>
      <c r="E7074" t="s">
        <v>169</v>
      </c>
      <c r="F7074" t="s">
        <v>19956</v>
      </c>
      <c r="G7074" t="s">
        <v>2576</v>
      </c>
      <c r="H7074" t="s">
        <v>143</v>
      </c>
      <c r="I7074" t="s">
        <v>135</v>
      </c>
      <c r="J7074" t="s">
        <v>136</v>
      </c>
      <c r="K7074" t="s">
        <v>137</v>
      </c>
      <c r="L7074" t="s">
        <v>19957</v>
      </c>
      <c r="M7074" t="s">
        <v>19958</v>
      </c>
      <c r="N7074">
        <v>2.6833333330000002</v>
      </c>
      <c r="O7074">
        <v>0</v>
      </c>
      <c r="P7074">
        <v>35</v>
      </c>
      <c r="Q7074">
        <v>0</v>
      </c>
      <c r="R7074">
        <v>35</v>
      </c>
      <c r="S7074">
        <v>0</v>
      </c>
      <c r="T7074">
        <v>11</v>
      </c>
      <c r="U7074">
        <v>0</v>
      </c>
      <c r="V7074">
        <v>0</v>
      </c>
      <c r="W7074">
        <v>0</v>
      </c>
      <c r="X7074">
        <v>45.063723765396254</v>
      </c>
      <c r="Y7074">
        <v>0</v>
      </c>
      <c r="Z7074">
        <v>77.000367499211961</v>
      </c>
      <c r="AA7074">
        <v>0</v>
      </c>
      <c r="AB7074">
        <v>39.394277607200657</v>
      </c>
      <c r="AC7074">
        <v>0</v>
      </c>
      <c r="AD7074">
        <v>0</v>
      </c>
      <c r="AE7074">
        <v>161.45836887180886</v>
      </c>
    </row>
    <row r="7075" spans="1:31" x14ac:dyDescent="0.25">
      <c r="A7075">
        <v>1887303</v>
      </c>
      <c r="B7075">
        <v>1</v>
      </c>
      <c r="C7075" t="s">
        <v>80</v>
      </c>
      <c r="D7075" t="s">
        <v>93</v>
      </c>
      <c r="E7075" t="s">
        <v>146</v>
      </c>
      <c r="F7075" t="s">
        <v>19959</v>
      </c>
      <c r="G7075" t="s">
        <v>148</v>
      </c>
      <c r="H7075" t="s">
        <v>143</v>
      </c>
      <c r="I7075" t="s">
        <v>135</v>
      </c>
      <c r="J7075" t="s">
        <v>136</v>
      </c>
      <c r="K7075" t="s">
        <v>137</v>
      </c>
      <c r="L7075" t="s">
        <v>19960</v>
      </c>
      <c r="M7075" t="s">
        <v>19961</v>
      </c>
      <c r="N7075">
        <v>1.2066666660000001</v>
      </c>
      <c r="O7075">
        <v>0</v>
      </c>
      <c r="P7075">
        <v>18</v>
      </c>
      <c r="Q7075">
        <v>0</v>
      </c>
      <c r="R7075">
        <v>1</v>
      </c>
      <c r="S7075">
        <v>0</v>
      </c>
      <c r="T7075">
        <v>1</v>
      </c>
      <c r="U7075">
        <v>0</v>
      </c>
      <c r="V7075">
        <v>0</v>
      </c>
      <c r="W7075">
        <v>0</v>
      </c>
      <c r="X7075">
        <v>7.150247413363223</v>
      </c>
      <c r="Y7075">
        <v>0</v>
      </c>
      <c r="Z7075">
        <v>0.67089946012732338</v>
      </c>
      <c r="AA7075">
        <v>0</v>
      </c>
      <c r="AB7075">
        <v>0.22257988558421837</v>
      </c>
      <c r="AC7075">
        <v>0</v>
      </c>
      <c r="AD7075">
        <v>0</v>
      </c>
      <c r="AE7075">
        <v>8.0437267590747652</v>
      </c>
    </row>
    <row r="7076" spans="1:31" x14ac:dyDescent="0.25">
      <c r="A7076">
        <v>1887305</v>
      </c>
      <c r="B7076">
        <v>1</v>
      </c>
      <c r="C7076" t="s">
        <v>80</v>
      </c>
      <c r="D7076" t="s">
        <v>102</v>
      </c>
      <c r="E7076" t="s">
        <v>146</v>
      </c>
      <c r="F7076" t="s">
        <v>19962</v>
      </c>
      <c r="G7076" t="s">
        <v>148</v>
      </c>
      <c r="H7076" t="s">
        <v>143</v>
      </c>
      <c r="I7076" t="s">
        <v>135</v>
      </c>
      <c r="J7076" t="s">
        <v>136</v>
      </c>
      <c r="K7076" t="s">
        <v>137</v>
      </c>
      <c r="L7076" t="s">
        <v>19963</v>
      </c>
      <c r="M7076" t="s">
        <v>19964</v>
      </c>
      <c r="N7076">
        <v>1.4616666659999999</v>
      </c>
      <c r="O7076">
        <v>0</v>
      </c>
      <c r="P7076">
        <v>33</v>
      </c>
      <c r="Q7076">
        <v>0</v>
      </c>
      <c r="R7076">
        <v>0</v>
      </c>
      <c r="S7076">
        <v>0</v>
      </c>
      <c r="T7076">
        <v>3</v>
      </c>
      <c r="U7076">
        <v>0</v>
      </c>
      <c r="V7076">
        <v>0</v>
      </c>
      <c r="W7076">
        <v>0</v>
      </c>
      <c r="X7076">
        <v>7.7146664611899629</v>
      </c>
      <c r="Y7076">
        <v>0</v>
      </c>
      <c r="Z7076">
        <v>0</v>
      </c>
      <c r="AA7076">
        <v>0</v>
      </c>
      <c r="AB7076">
        <v>3.1228253079109631</v>
      </c>
      <c r="AC7076">
        <v>0</v>
      </c>
      <c r="AD7076">
        <v>0</v>
      </c>
      <c r="AE7076">
        <v>10.837491769100925</v>
      </c>
    </row>
    <row r="7077" spans="1:31" x14ac:dyDescent="0.25">
      <c r="A7077">
        <v>1887306</v>
      </c>
      <c r="B7077">
        <v>1</v>
      </c>
      <c r="C7077" t="s">
        <v>80</v>
      </c>
      <c r="D7077" t="s">
        <v>102</v>
      </c>
      <c r="E7077" t="s">
        <v>146</v>
      </c>
      <c r="F7077" t="s">
        <v>19965</v>
      </c>
      <c r="G7077" t="s">
        <v>148</v>
      </c>
      <c r="H7077" t="s">
        <v>143</v>
      </c>
      <c r="I7077" t="s">
        <v>135</v>
      </c>
      <c r="J7077" t="s">
        <v>136</v>
      </c>
      <c r="K7077" t="s">
        <v>137</v>
      </c>
      <c r="L7077" t="s">
        <v>19966</v>
      </c>
      <c r="M7077" t="s">
        <v>19967</v>
      </c>
      <c r="N7077">
        <v>2.16</v>
      </c>
      <c r="O7077">
        <v>0</v>
      </c>
      <c r="P7077">
        <v>16</v>
      </c>
      <c r="Q7077">
        <v>0</v>
      </c>
      <c r="R7077">
        <v>0</v>
      </c>
      <c r="S7077">
        <v>0</v>
      </c>
      <c r="T7077">
        <v>1</v>
      </c>
      <c r="U7077">
        <v>0</v>
      </c>
      <c r="V7077">
        <v>0</v>
      </c>
      <c r="W7077">
        <v>0</v>
      </c>
      <c r="X7077">
        <v>9.3673250614784767</v>
      </c>
      <c r="Y7077">
        <v>0</v>
      </c>
      <c r="Z7077">
        <v>0</v>
      </c>
      <c r="AA7077">
        <v>0</v>
      </c>
      <c r="AB7077">
        <v>2.1344316716640588</v>
      </c>
      <c r="AC7077">
        <v>0</v>
      </c>
      <c r="AD7077">
        <v>0</v>
      </c>
      <c r="AE7077">
        <v>11.501756733142535</v>
      </c>
    </row>
    <row r="7078" spans="1:31" x14ac:dyDescent="0.25">
      <c r="A7078">
        <v>1887308</v>
      </c>
      <c r="B7078">
        <v>1</v>
      </c>
      <c r="C7078" t="s">
        <v>81</v>
      </c>
      <c r="D7078" t="s">
        <v>112</v>
      </c>
      <c r="E7078" t="s">
        <v>158</v>
      </c>
      <c r="F7078" t="s">
        <v>7525</v>
      </c>
      <c r="G7078" t="s">
        <v>219</v>
      </c>
      <c r="H7078" t="s">
        <v>134</v>
      </c>
      <c r="I7078" t="s">
        <v>135</v>
      </c>
      <c r="J7078" t="s">
        <v>136</v>
      </c>
      <c r="K7078" t="s">
        <v>137</v>
      </c>
      <c r="L7078" t="s">
        <v>19968</v>
      </c>
      <c r="M7078" t="s">
        <v>19969</v>
      </c>
      <c r="N7078">
        <v>1.8988888880000001</v>
      </c>
      <c r="O7078">
        <v>0</v>
      </c>
      <c r="P7078">
        <v>0</v>
      </c>
      <c r="Q7078">
        <v>0</v>
      </c>
      <c r="R7078">
        <v>4</v>
      </c>
      <c r="S7078">
        <v>0</v>
      </c>
      <c r="T7078">
        <v>0</v>
      </c>
      <c r="U7078">
        <v>0</v>
      </c>
      <c r="V7078">
        <v>0</v>
      </c>
      <c r="W7078">
        <v>0</v>
      </c>
      <c r="X7078">
        <v>0</v>
      </c>
      <c r="Y7078">
        <v>0</v>
      </c>
      <c r="Z7078">
        <v>40.503988609886335</v>
      </c>
      <c r="AA7078">
        <v>0</v>
      </c>
      <c r="AB7078">
        <v>0</v>
      </c>
      <c r="AC7078">
        <v>0</v>
      </c>
      <c r="AD7078">
        <v>0</v>
      </c>
      <c r="AE7078">
        <v>40.503988609886335</v>
      </c>
    </row>
    <row r="7079" spans="1:31" x14ac:dyDescent="0.25">
      <c r="A7079">
        <v>1887309</v>
      </c>
      <c r="B7079">
        <v>1</v>
      </c>
      <c r="C7079" t="s">
        <v>80</v>
      </c>
      <c r="D7079" t="s">
        <v>96</v>
      </c>
      <c r="E7079" t="s">
        <v>140</v>
      </c>
      <c r="F7079" t="s">
        <v>19970</v>
      </c>
      <c r="G7079" t="s">
        <v>200</v>
      </c>
      <c r="H7079" t="s">
        <v>143</v>
      </c>
      <c r="I7079" t="s">
        <v>135</v>
      </c>
      <c r="J7079" t="s">
        <v>136</v>
      </c>
      <c r="K7079" t="s">
        <v>137</v>
      </c>
      <c r="L7079" t="s">
        <v>19971</v>
      </c>
      <c r="M7079" t="s">
        <v>19972</v>
      </c>
      <c r="N7079">
        <v>2.2966666660000001</v>
      </c>
      <c r="O7079">
        <v>0</v>
      </c>
      <c r="P7079">
        <v>0</v>
      </c>
      <c r="Q7079">
        <v>0</v>
      </c>
      <c r="R7079">
        <v>0</v>
      </c>
      <c r="S7079">
        <v>0</v>
      </c>
      <c r="T7079">
        <v>1</v>
      </c>
      <c r="U7079">
        <v>0</v>
      </c>
      <c r="V7079">
        <v>0</v>
      </c>
      <c r="W7079">
        <v>0</v>
      </c>
      <c r="X7079">
        <v>0</v>
      </c>
      <c r="Y7079">
        <v>0</v>
      </c>
      <c r="Z7079">
        <v>0</v>
      </c>
      <c r="AA7079">
        <v>0</v>
      </c>
      <c r="AB7079">
        <v>1.7059004211030337</v>
      </c>
      <c r="AC7079">
        <v>0</v>
      </c>
      <c r="AD7079">
        <v>0</v>
      </c>
      <c r="AE7079">
        <v>1.7059004211030337</v>
      </c>
    </row>
    <row r="7080" spans="1:31" x14ac:dyDescent="0.25">
      <c r="A7080">
        <v>1887315</v>
      </c>
      <c r="B7080">
        <v>1</v>
      </c>
      <c r="C7080" t="s">
        <v>80</v>
      </c>
      <c r="D7080" t="s">
        <v>107</v>
      </c>
      <c r="E7080" t="s">
        <v>169</v>
      </c>
      <c r="F7080" t="s">
        <v>19973</v>
      </c>
      <c r="G7080" t="s">
        <v>183</v>
      </c>
      <c r="H7080" t="s">
        <v>143</v>
      </c>
      <c r="I7080" t="s">
        <v>135</v>
      </c>
      <c r="J7080" t="s">
        <v>136</v>
      </c>
      <c r="K7080" t="s">
        <v>137</v>
      </c>
      <c r="L7080" t="s">
        <v>19974</v>
      </c>
      <c r="M7080" t="s">
        <v>19975</v>
      </c>
      <c r="N7080">
        <v>3.8938888880000002</v>
      </c>
      <c r="O7080">
        <v>0</v>
      </c>
      <c r="P7080">
        <v>40</v>
      </c>
      <c r="Q7080">
        <v>0</v>
      </c>
      <c r="R7080">
        <v>0</v>
      </c>
      <c r="S7080">
        <v>0</v>
      </c>
      <c r="T7080">
        <v>1</v>
      </c>
      <c r="U7080">
        <v>0</v>
      </c>
      <c r="V7080">
        <v>1</v>
      </c>
      <c r="W7080">
        <v>0</v>
      </c>
      <c r="X7080">
        <v>43.017260293015163</v>
      </c>
      <c r="Y7080">
        <v>0</v>
      </c>
      <c r="Z7080">
        <v>0</v>
      </c>
      <c r="AA7080">
        <v>0</v>
      </c>
      <c r="AB7080">
        <v>0.32493754603449337</v>
      </c>
      <c r="AC7080">
        <v>0</v>
      </c>
      <c r="AD7080">
        <v>3.2905475313522503</v>
      </c>
      <c r="AE7080">
        <v>46.632745370401906</v>
      </c>
    </row>
    <row r="7081" spans="1:31" x14ac:dyDescent="0.25">
      <c r="A7081">
        <v>1887317</v>
      </c>
      <c r="B7081">
        <v>1</v>
      </c>
      <c r="C7081" t="s">
        <v>81</v>
      </c>
      <c r="D7081" t="s">
        <v>112</v>
      </c>
      <c r="E7081" t="s">
        <v>158</v>
      </c>
      <c r="F7081" t="s">
        <v>19976</v>
      </c>
      <c r="G7081" t="s">
        <v>133</v>
      </c>
      <c r="H7081" t="s">
        <v>134</v>
      </c>
      <c r="I7081" t="s">
        <v>135</v>
      </c>
      <c r="J7081" t="s">
        <v>136</v>
      </c>
      <c r="K7081" t="s">
        <v>137</v>
      </c>
      <c r="L7081" t="s">
        <v>19977</v>
      </c>
      <c r="M7081" t="s">
        <v>19978</v>
      </c>
      <c r="N7081">
        <v>1.281111111</v>
      </c>
      <c r="O7081">
        <v>0</v>
      </c>
      <c r="P7081">
        <v>541</v>
      </c>
      <c r="Q7081">
        <v>0</v>
      </c>
      <c r="R7081">
        <v>11</v>
      </c>
      <c r="S7081">
        <v>0</v>
      </c>
      <c r="T7081">
        <v>64</v>
      </c>
      <c r="U7081">
        <v>0</v>
      </c>
      <c r="V7081">
        <v>0</v>
      </c>
      <c r="W7081">
        <v>0</v>
      </c>
      <c r="X7081">
        <v>186.98627223561391</v>
      </c>
      <c r="Y7081">
        <v>0</v>
      </c>
      <c r="Z7081">
        <v>117.99275317468371</v>
      </c>
      <c r="AA7081">
        <v>0</v>
      </c>
      <c r="AB7081">
        <v>34.705661240856102</v>
      </c>
      <c r="AC7081">
        <v>0</v>
      </c>
      <c r="AD7081">
        <v>0</v>
      </c>
      <c r="AE7081">
        <v>339.6846866511537</v>
      </c>
    </row>
    <row r="7082" spans="1:31" x14ac:dyDescent="0.25">
      <c r="A7082">
        <v>1887318</v>
      </c>
      <c r="B7082">
        <v>1</v>
      </c>
      <c r="C7082" t="s">
        <v>81</v>
      </c>
      <c r="D7082" t="s">
        <v>117</v>
      </c>
      <c r="E7082" t="s">
        <v>158</v>
      </c>
      <c r="F7082" t="s">
        <v>19979</v>
      </c>
      <c r="G7082" t="s">
        <v>293</v>
      </c>
      <c r="H7082" t="s">
        <v>134</v>
      </c>
      <c r="I7082" t="s">
        <v>135</v>
      </c>
      <c r="J7082" t="s">
        <v>136</v>
      </c>
      <c r="K7082" t="s">
        <v>137</v>
      </c>
      <c r="L7082" t="s">
        <v>19980</v>
      </c>
      <c r="M7082" t="s">
        <v>19981</v>
      </c>
      <c r="N7082">
        <v>1.5338888879999999</v>
      </c>
      <c r="O7082">
        <v>0</v>
      </c>
      <c r="P7082">
        <v>0</v>
      </c>
      <c r="Q7082">
        <v>6</v>
      </c>
      <c r="R7082">
        <v>0</v>
      </c>
      <c r="S7082">
        <v>0</v>
      </c>
      <c r="T7082">
        <v>0</v>
      </c>
      <c r="U7082">
        <v>0</v>
      </c>
      <c r="V7082">
        <v>0</v>
      </c>
      <c r="W7082">
        <v>0</v>
      </c>
      <c r="X7082">
        <v>0</v>
      </c>
      <c r="Y7082">
        <v>118.18788171583678</v>
      </c>
      <c r="Z7082">
        <v>0</v>
      </c>
      <c r="AA7082">
        <v>0</v>
      </c>
      <c r="AB7082">
        <v>0</v>
      </c>
      <c r="AC7082">
        <v>0</v>
      </c>
      <c r="AD7082">
        <v>0</v>
      </c>
      <c r="AE7082">
        <v>118.18788171583678</v>
      </c>
    </row>
    <row r="7083" spans="1:31" x14ac:dyDescent="0.25">
      <c r="A7083">
        <v>1887321</v>
      </c>
      <c r="B7083">
        <v>1</v>
      </c>
      <c r="C7083" t="s">
        <v>80</v>
      </c>
      <c r="D7083" t="s">
        <v>104</v>
      </c>
      <c r="E7083" t="s">
        <v>140</v>
      </c>
      <c r="F7083" t="s">
        <v>19982</v>
      </c>
      <c r="G7083" t="s">
        <v>163</v>
      </c>
      <c r="H7083" t="s">
        <v>143</v>
      </c>
      <c r="I7083" t="s">
        <v>135</v>
      </c>
      <c r="J7083" t="s">
        <v>136</v>
      </c>
      <c r="K7083" t="s">
        <v>137</v>
      </c>
      <c r="L7083" t="s">
        <v>19983</v>
      </c>
      <c r="M7083" t="s">
        <v>19984</v>
      </c>
      <c r="N7083">
        <v>1.665277777</v>
      </c>
      <c r="O7083">
        <v>0</v>
      </c>
      <c r="P7083">
        <v>0</v>
      </c>
      <c r="Q7083">
        <v>0</v>
      </c>
      <c r="R7083">
        <v>0</v>
      </c>
      <c r="S7083">
        <v>0</v>
      </c>
      <c r="T7083">
        <v>1</v>
      </c>
      <c r="U7083">
        <v>0</v>
      </c>
      <c r="V7083">
        <v>0</v>
      </c>
      <c r="W7083">
        <v>0</v>
      </c>
      <c r="X7083">
        <v>0</v>
      </c>
      <c r="Y7083">
        <v>0</v>
      </c>
      <c r="Z7083">
        <v>0</v>
      </c>
      <c r="AA7083">
        <v>0</v>
      </c>
      <c r="AB7083">
        <v>1.2424196938816778</v>
      </c>
      <c r="AC7083">
        <v>0</v>
      </c>
      <c r="AD7083">
        <v>0</v>
      </c>
      <c r="AE7083">
        <v>1.2424196938816778</v>
      </c>
    </row>
    <row r="7084" spans="1:31" x14ac:dyDescent="0.25">
      <c r="A7084">
        <v>1887322</v>
      </c>
      <c r="B7084">
        <v>1</v>
      </c>
      <c r="C7084" t="s">
        <v>81</v>
      </c>
      <c r="D7084" t="s">
        <v>127</v>
      </c>
      <c r="E7084" t="s">
        <v>169</v>
      </c>
      <c r="F7084" t="s">
        <v>19985</v>
      </c>
      <c r="G7084" t="s">
        <v>183</v>
      </c>
      <c r="H7084" t="s">
        <v>143</v>
      </c>
      <c r="I7084" t="s">
        <v>135</v>
      </c>
      <c r="J7084" t="s">
        <v>136</v>
      </c>
      <c r="K7084" t="s">
        <v>137</v>
      </c>
      <c r="L7084" t="s">
        <v>19986</v>
      </c>
      <c r="M7084" t="s">
        <v>19987</v>
      </c>
      <c r="N7084">
        <v>3.0649999999999999</v>
      </c>
      <c r="O7084">
        <v>0</v>
      </c>
      <c r="P7084">
        <v>74</v>
      </c>
      <c r="Q7084">
        <v>0</v>
      </c>
      <c r="R7084">
        <v>2</v>
      </c>
      <c r="S7084">
        <v>0</v>
      </c>
      <c r="T7084">
        <v>3</v>
      </c>
      <c r="U7084">
        <v>0</v>
      </c>
      <c r="V7084">
        <v>0</v>
      </c>
      <c r="W7084">
        <v>0</v>
      </c>
      <c r="X7084">
        <v>41.988889757118322</v>
      </c>
      <c r="Y7084">
        <v>0</v>
      </c>
      <c r="Z7084">
        <v>6.2610881200580004E-2</v>
      </c>
      <c r="AA7084">
        <v>0</v>
      </c>
      <c r="AB7084">
        <v>2.24479058283065</v>
      </c>
      <c r="AC7084">
        <v>0</v>
      </c>
      <c r="AD7084">
        <v>0</v>
      </c>
      <c r="AE7084">
        <v>44.296291221149552</v>
      </c>
    </row>
    <row r="7085" spans="1:31" x14ac:dyDescent="0.25">
      <c r="A7085">
        <v>1887324</v>
      </c>
      <c r="B7085">
        <v>1</v>
      </c>
      <c r="C7085" t="s">
        <v>80</v>
      </c>
      <c r="D7085" t="s">
        <v>93</v>
      </c>
      <c r="E7085" t="s">
        <v>210</v>
      </c>
      <c r="F7085" t="s">
        <v>19988</v>
      </c>
      <c r="G7085" t="s">
        <v>133</v>
      </c>
      <c r="H7085" t="s">
        <v>134</v>
      </c>
      <c r="I7085" t="s">
        <v>135</v>
      </c>
      <c r="J7085" t="s">
        <v>136</v>
      </c>
      <c r="K7085" t="s">
        <v>137</v>
      </c>
      <c r="L7085" t="s">
        <v>19989</v>
      </c>
      <c r="M7085" t="s">
        <v>19990</v>
      </c>
      <c r="N7085">
        <v>0.319722222</v>
      </c>
      <c r="O7085">
        <v>0</v>
      </c>
      <c r="P7085">
        <v>242</v>
      </c>
      <c r="Q7085">
        <v>3</v>
      </c>
      <c r="R7085">
        <v>52</v>
      </c>
      <c r="S7085">
        <v>4</v>
      </c>
      <c r="T7085">
        <v>76</v>
      </c>
      <c r="U7085">
        <v>0</v>
      </c>
      <c r="V7085">
        <v>0</v>
      </c>
      <c r="W7085">
        <v>0</v>
      </c>
      <c r="X7085">
        <v>22.3678336943251</v>
      </c>
      <c r="Y7085">
        <v>27.585186906370687</v>
      </c>
      <c r="Z7085">
        <v>80.499518517973527</v>
      </c>
      <c r="AA7085">
        <v>5.9665732332225616</v>
      </c>
      <c r="AB7085">
        <v>32.606900807191799</v>
      </c>
      <c r="AC7085">
        <v>0</v>
      </c>
      <c r="AD7085">
        <v>0</v>
      </c>
      <c r="AE7085">
        <v>169.02601315908367</v>
      </c>
    </row>
    <row r="7086" spans="1:31" x14ac:dyDescent="0.25">
      <c r="A7086">
        <v>1887325</v>
      </c>
      <c r="B7086">
        <v>1</v>
      </c>
      <c r="C7086" t="s">
        <v>81</v>
      </c>
      <c r="D7086" t="s">
        <v>118</v>
      </c>
      <c r="E7086" t="s">
        <v>146</v>
      </c>
      <c r="F7086" t="s">
        <v>19991</v>
      </c>
      <c r="G7086" t="s">
        <v>148</v>
      </c>
      <c r="H7086" t="s">
        <v>143</v>
      </c>
      <c r="I7086" t="s">
        <v>135</v>
      </c>
      <c r="J7086" t="s">
        <v>136</v>
      </c>
      <c r="K7086" t="s">
        <v>137</v>
      </c>
      <c r="L7086" t="s">
        <v>19992</v>
      </c>
      <c r="M7086" t="s">
        <v>19993</v>
      </c>
      <c r="N7086">
        <v>0.42527777700000002</v>
      </c>
      <c r="O7086">
        <v>0</v>
      </c>
      <c r="P7086">
        <v>69</v>
      </c>
      <c r="Q7086">
        <v>0</v>
      </c>
      <c r="R7086">
        <v>0</v>
      </c>
      <c r="S7086">
        <v>0</v>
      </c>
      <c r="T7086">
        <v>9</v>
      </c>
      <c r="U7086">
        <v>0</v>
      </c>
      <c r="V7086">
        <v>0</v>
      </c>
      <c r="W7086">
        <v>0</v>
      </c>
      <c r="X7086">
        <v>6.848624087630161</v>
      </c>
      <c r="Y7086">
        <v>0</v>
      </c>
      <c r="Z7086">
        <v>0</v>
      </c>
      <c r="AA7086">
        <v>0</v>
      </c>
      <c r="AB7086">
        <v>0.72590399084619894</v>
      </c>
      <c r="AC7086">
        <v>0</v>
      </c>
      <c r="AD7086">
        <v>0</v>
      </c>
      <c r="AE7086">
        <v>7.5745280784763596</v>
      </c>
    </row>
    <row r="7087" spans="1:31" x14ac:dyDescent="0.25">
      <c r="A7087">
        <v>1887327</v>
      </c>
      <c r="B7087">
        <v>1</v>
      </c>
      <c r="C7087" t="s">
        <v>80</v>
      </c>
      <c r="D7087" t="s">
        <v>108</v>
      </c>
      <c r="E7087" t="s">
        <v>169</v>
      </c>
      <c r="F7087" t="s">
        <v>19507</v>
      </c>
      <c r="G7087" t="s">
        <v>183</v>
      </c>
      <c r="H7087" t="s">
        <v>143</v>
      </c>
      <c r="I7087" t="s">
        <v>135</v>
      </c>
      <c r="J7087" t="s">
        <v>136</v>
      </c>
      <c r="K7087" t="s">
        <v>137</v>
      </c>
      <c r="L7087" t="s">
        <v>19994</v>
      </c>
      <c r="M7087" t="s">
        <v>19995</v>
      </c>
      <c r="N7087">
        <v>0.76361111100000001</v>
      </c>
      <c r="O7087">
        <v>0</v>
      </c>
      <c r="P7087">
        <v>27</v>
      </c>
      <c r="Q7087">
        <v>0</v>
      </c>
      <c r="R7087">
        <v>18</v>
      </c>
      <c r="S7087">
        <v>0</v>
      </c>
      <c r="T7087">
        <v>6</v>
      </c>
      <c r="U7087">
        <v>0</v>
      </c>
      <c r="V7087">
        <v>0</v>
      </c>
      <c r="W7087">
        <v>0</v>
      </c>
      <c r="X7087">
        <v>6.6666284998402867</v>
      </c>
      <c r="Y7087">
        <v>0</v>
      </c>
      <c r="Z7087">
        <v>45.705687846927354</v>
      </c>
      <c r="AA7087">
        <v>0</v>
      </c>
      <c r="AB7087">
        <v>15.852310450717466</v>
      </c>
      <c r="AC7087">
        <v>0</v>
      </c>
      <c r="AD7087">
        <v>0</v>
      </c>
      <c r="AE7087">
        <v>68.224626797485101</v>
      </c>
    </row>
    <row r="7088" spans="1:31" x14ac:dyDescent="0.25">
      <c r="A7088">
        <v>1887331</v>
      </c>
      <c r="B7088">
        <v>1</v>
      </c>
      <c r="C7088" t="s">
        <v>80</v>
      </c>
      <c r="D7088" t="s">
        <v>100</v>
      </c>
      <c r="E7088" t="s">
        <v>131</v>
      </c>
      <c r="F7088" t="s">
        <v>19996</v>
      </c>
      <c r="G7088" t="s">
        <v>133</v>
      </c>
      <c r="H7088" t="s">
        <v>134</v>
      </c>
      <c r="I7088" t="s">
        <v>135</v>
      </c>
      <c r="J7088" t="s">
        <v>136</v>
      </c>
      <c r="K7088" t="s">
        <v>137</v>
      </c>
      <c r="L7088" t="s">
        <v>19997</v>
      </c>
      <c r="M7088" t="s">
        <v>19998</v>
      </c>
      <c r="N7088">
        <v>0.92416666599999997</v>
      </c>
      <c r="O7088">
        <v>5</v>
      </c>
      <c r="P7088">
        <v>148</v>
      </c>
      <c r="Q7088">
        <v>7</v>
      </c>
      <c r="R7088">
        <v>69</v>
      </c>
      <c r="S7088">
        <v>10</v>
      </c>
      <c r="T7088">
        <v>55</v>
      </c>
      <c r="U7088">
        <v>4</v>
      </c>
      <c r="V7088">
        <v>0</v>
      </c>
      <c r="W7088">
        <v>2.6520595905944964</v>
      </c>
      <c r="X7088">
        <v>52.15471456355229</v>
      </c>
      <c r="Y7088">
        <v>131.52503542018738</v>
      </c>
      <c r="Z7088">
        <v>74.641694570320908</v>
      </c>
      <c r="AA7088">
        <v>83.196410479383545</v>
      </c>
      <c r="AB7088">
        <v>27.818044944021004</v>
      </c>
      <c r="AC7088">
        <v>28.877195789286155</v>
      </c>
      <c r="AD7088">
        <v>0</v>
      </c>
      <c r="AE7088">
        <v>400.86515535734571</v>
      </c>
    </row>
    <row r="7089" spans="1:31" x14ac:dyDescent="0.25">
      <c r="A7089">
        <v>1887332</v>
      </c>
      <c r="B7089">
        <v>1</v>
      </c>
      <c r="C7089" t="s">
        <v>81</v>
      </c>
      <c r="D7089" t="s">
        <v>121</v>
      </c>
      <c r="E7089" t="s">
        <v>146</v>
      </c>
      <c r="F7089" t="s">
        <v>19999</v>
      </c>
      <c r="G7089" t="s">
        <v>148</v>
      </c>
      <c r="H7089" t="s">
        <v>143</v>
      </c>
      <c r="I7089" t="s">
        <v>135</v>
      </c>
      <c r="J7089" t="s">
        <v>136</v>
      </c>
      <c r="K7089" t="s">
        <v>137</v>
      </c>
      <c r="L7089" t="s">
        <v>20000</v>
      </c>
      <c r="M7089" t="s">
        <v>20001</v>
      </c>
      <c r="N7089">
        <v>4.2255555549999997</v>
      </c>
      <c r="O7089">
        <v>0</v>
      </c>
      <c r="P7089">
        <v>44</v>
      </c>
      <c r="Q7089">
        <v>0</v>
      </c>
      <c r="R7089">
        <v>0</v>
      </c>
      <c r="S7089">
        <v>0</v>
      </c>
      <c r="T7089">
        <v>0</v>
      </c>
      <c r="U7089">
        <v>0</v>
      </c>
      <c r="V7089">
        <v>0</v>
      </c>
      <c r="W7089">
        <v>0</v>
      </c>
      <c r="X7089">
        <v>29.672332941446395</v>
      </c>
      <c r="Y7089">
        <v>0</v>
      </c>
      <c r="Z7089">
        <v>0</v>
      </c>
      <c r="AA7089">
        <v>0</v>
      </c>
      <c r="AB7089">
        <v>0</v>
      </c>
      <c r="AC7089">
        <v>0</v>
      </c>
      <c r="AD7089">
        <v>0</v>
      </c>
      <c r="AE7089">
        <v>29.672332941446395</v>
      </c>
    </row>
    <row r="7090" spans="1:31" x14ac:dyDescent="0.25">
      <c r="A7090">
        <v>1887333</v>
      </c>
      <c r="B7090">
        <v>1</v>
      </c>
      <c r="C7090" t="s">
        <v>81</v>
      </c>
      <c r="D7090" t="s">
        <v>120</v>
      </c>
      <c r="E7090" t="s">
        <v>146</v>
      </c>
      <c r="F7090" t="s">
        <v>13298</v>
      </c>
      <c r="G7090" t="s">
        <v>148</v>
      </c>
      <c r="H7090" t="s">
        <v>143</v>
      </c>
      <c r="I7090" t="s">
        <v>135</v>
      </c>
      <c r="J7090" t="s">
        <v>136</v>
      </c>
      <c r="K7090" t="s">
        <v>137</v>
      </c>
      <c r="L7090" t="s">
        <v>20002</v>
      </c>
      <c r="M7090" t="s">
        <v>20003</v>
      </c>
      <c r="N7090">
        <v>1.0580555549999999</v>
      </c>
      <c r="O7090">
        <v>0</v>
      </c>
      <c r="P7090">
        <v>51</v>
      </c>
      <c r="Q7090">
        <v>0</v>
      </c>
      <c r="R7090">
        <v>4</v>
      </c>
      <c r="S7090">
        <v>0</v>
      </c>
      <c r="T7090">
        <v>5</v>
      </c>
      <c r="U7090">
        <v>0</v>
      </c>
      <c r="V7090">
        <v>0</v>
      </c>
      <c r="W7090">
        <v>0</v>
      </c>
      <c r="X7090">
        <v>9.762745597541123</v>
      </c>
      <c r="Y7090">
        <v>0</v>
      </c>
      <c r="Z7090">
        <v>0.76601898237865007</v>
      </c>
      <c r="AA7090">
        <v>0</v>
      </c>
      <c r="AB7090">
        <v>0.53022874885927562</v>
      </c>
      <c r="AC7090">
        <v>0</v>
      </c>
      <c r="AD7090">
        <v>0</v>
      </c>
      <c r="AE7090">
        <v>11.058993328779049</v>
      </c>
    </row>
    <row r="7091" spans="1:31" x14ac:dyDescent="0.25">
      <c r="A7091">
        <v>1887334</v>
      </c>
      <c r="B7091">
        <v>1</v>
      </c>
      <c r="C7091" t="s">
        <v>81</v>
      </c>
      <c r="D7091" t="s">
        <v>123</v>
      </c>
      <c r="E7091" t="s">
        <v>169</v>
      </c>
      <c r="F7091" t="s">
        <v>20004</v>
      </c>
      <c r="G7091" t="s">
        <v>2258</v>
      </c>
      <c r="H7091" t="s">
        <v>143</v>
      </c>
      <c r="I7091" t="s">
        <v>135</v>
      </c>
      <c r="J7091" t="s">
        <v>136</v>
      </c>
      <c r="K7091" t="s">
        <v>137</v>
      </c>
      <c r="L7091" t="s">
        <v>20005</v>
      </c>
      <c r="M7091" t="s">
        <v>20006</v>
      </c>
      <c r="N7091">
        <v>2.062777777</v>
      </c>
      <c r="O7091">
        <v>0</v>
      </c>
      <c r="P7091">
        <v>0</v>
      </c>
      <c r="Q7091">
        <v>0</v>
      </c>
      <c r="R7091">
        <v>31</v>
      </c>
      <c r="S7091">
        <v>0</v>
      </c>
      <c r="T7091">
        <v>7</v>
      </c>
      <c r="U7091">
        <v>0</v>
      </c>
      <c r="V7091">
        <v>0</v>
      </c>
      <c r="W7091">
        <v>0</v>
      </c>
      <c r="X7091">
        <v>0</v>
      </c>
      <c r="Y7091">
        <v>0</v>
      </c>
      <c r="Z7091">
        <v>82.27481649466084</v>
      </c>
      <c r="AA7091">
        <v>0</v>
      </c>
      <c r="AB7091">
        <v>25.772524112696999</v>
      </c>
      <c r="AC7091">
        <v>0</v>
      </c>
      <c r="AD7091">
        <v>0</v>
      </c>
      <c r="AE7091">
        <v>108.04734060735784</v>
      </c>
    </row>
    <row r="7092" spans="1:31" x14ac:dyDescent="0.25">
      <c r="A7092">
        <v>1887338</v>
      </c>
      <c r="B7092">
        <v>1</v>
      </c>
      <c r="C7092" t="s">
        <v>80</v>
      </c>
      <c r="D7092" t="s">
        <v>105</v>
      </c>
      <c r="E7092" t="s">
        <v>158</v>
      </c>
      <c r="F7092" t="s">
        <v>9476</v>
      </c>
      <c r="G7092" t="s">
        <v>219</v>
      </c>
      <c r="H7092" t="s">
        <v>134</v>
      </c>
      <c r="I7092" t="s">
        <v>135</v>
      </c>
      <c r="J7092" t="s">
        <v>136</v>
      </c>
      <c r="K7092" t="s">
        <v>137</v>
      </c>
      <c r="L7092" t="s">
        <v>20007</v>
      </c>
      <c r="M7092" t="s">
        <v>20008</v>
      </c>
      <c r="N7092">
        <v>0.885833333</v>
      </c>
      <c r="O7092">
        <v>4</v>
      </c>
      <c r="P7092">
        <v>0</v>
      </c>
      <c r="Q7092">
        <v>10</v>
      </c>
      <c r="R7092">
        <v>0</v>
      </c>
      <c r="S7092">
        <v>2</v>
      </c>
      <c r="T7092">
        <v>0</v>
      </c>
      <c r="U7092">
        <v>0</v>
      </c>
      <c r="V7092">
        <v>0</v>
      </c>
      <c r="W7092">
        <v>3.2666300054419963</v>
      </c>
      <c r="X7092">
        <v>0</v>
      </c>
      <c r="Y7092">
        <v>5.5459736022129356</v>
      </c>
      <c r="Z7092">
        <v>0</v>
      </c>
      <c r="AA7092">
        <v>0.98244698275390174</v>
      </c>
      <c r="AB7092">
        <v>0</v>
      </c>
      <c r="AC7092">
        <v>0</v>
      </c>
      <c r="AD7092">
        <v>0</v>
      </c>
      <c r="AE7092">
        <v>9.7950505904088345</v>
      </c>
    </row>
    <row r="7093" spans="1:31" x14ac:dyDescent="0.25">
      <c r="A7093">
        <v>1887340</v>
      </c>
      <c r="B7093">
        <v>1</v>
      </c>
      <c r="C7093" t="s">
        <v>80</v>
      </c>
      <c r="D7093" t="s">
        <v>96</v>
      </c>
      <c r="E7093" t="s">
        <v>140</v>
      </c>
      <c r="F7093" t="s">
        <v>20009</v>
      </c>
      <c r="G7093" t="s">
        <v>163</v>
      </c>
      <c r="H7093" t="s">
        <v>143</v>
      </c>
      <c r="I7093" t="s">
        <v>135</v>
      </c>
      <c r="J7093" t="s">
        <v>136</v>
      </c>
      <c r="K7093" t="s">
        <v>137</v>
      </c>
      <c r="L7093" t="s">
        <v>20010</v>
      </c>
      <c r="M7093" t="s">
        <v>20011</v>
      </c>
      <c r="N7093">
        <v>1.764444444</v>
      </c>
      <c r="O7093">
        <v>0</v>
      </c>
      <c r="P7093">
        <v>1</v>
      </c>
      <c r="Q7093">
        <v>0</v>
      </c>
      <c r="R7093">
        <v>0</v>
      </c>
      <c r="S7093">
        <v>0</v>
      </c>
      <c r="T7093">
        <v>0</v>
      </c>
      <c r="U7093">
        <v>0</v>
      </c>
      <c r="V7093">
        <v>0</v>
      </c>
      <c r="W7093">
        <v>0</v>
      </c>
      <c r="X7093">
        <v>0.86134103180355837</v>
      </c>
      <c r="Y7093">
        <v>0</v>
      </c>
      <c r="Z7093">
        <v>0</v>
      </c>
      <c r="AA7093">
        <v>0</v>
      </c>
      <c r="AB7093">
        <v>0</v>
      </c>
      <c r="AC7093">
        <v>0</v>
      </c>
      <c r="AD7093">
        <v>0</v>
      </c>
      <c r="AE7093">
        <v>0.86134103180355837</v>
      </c>
    </row>
    <row r="7094" spans="1:31" x14ac:dyDescent="0.25">
      <c r="A7094">
        <v>1887341</v>
      </c>
      <c r="B7094">
        <v>1</v>
      </c>
      <c r="C7094" t="s">
        <v>80</v>
      </c>
      <c r="D7094" t="s">
        <v>95</v>
      </c>
      <c r="E7094" t="s">
        <v>210</v>
      </c>
      <c r="F7094" t="s">
        <v>14609</v>
      </c>
      <c r="G7094" t="s">
        <v>133</v>
      </c>
      <c r="H7094" t="s">
        <v>134</v>
      </c>
      <c r="I7094" t="s">
        <v>135</v>
      </c>
      <c r="J7094" t="s">
        <v>136</v>
      </c>
      <c r="K7094" t="s">
        <v>137</v>
      </c>
      <c r="L7094" t="s">
        <v>20012</v>
      </c>
      <c r="M7094" t="s">
        <v>20013</v>
      </c>
      <c r="N7094">
        <v>0.09</v>
      </c>
      <c r="O7094">
        <v>3</v>
      </c>
      <c r="P7094">
        <v>390</v>
      </c>
      <c r="Q7094">
        <v>7</v>
      </c>
      <c r="R7094">
        <v>2</v>
      </c>
      <c r="S7094">
        <v>30</v>
      </c>
      <c r="T7094">
        <v>15</v>
      </c>
      <c r="U7094">
        <v>4</v>
      </c>
      <c r="V7094">
        <v>0</v>
      </c>
      <c r="W7094">
        <v>0.20026268380485002</v>
      </c>
      <c r="X7094">
        <v>12.265164412612201</v>
      </c>
      <c r="Y7094">
        <v>11.725122528504</v>
      </c>
      <c r="Z7094">
        <v>0.34258032057951004</v>
      </c>
      <c r="AA7094">
        <v>31.001071711301908</v>
      </c>
      <c r="AB7094">
        <v>0.94832431345547996</v>
      </c>
      <c r="AC7094">
        <v>8.0450215225597788</v>
      </c>
      <c r="AD7094">
        <v>0</v>
      </c>
      <c r="AE7094">
        <v>64.527547492817718</v>
      </c>
    </row>
    <row r="7095" spans="1:31" x14ac:dyDescent="0.25">
      <c r="A7095">
        <v>1887342</v>
      </c>
      <c r="B7095">
        <v>1</v>
      </c>
      <c r="C7095" t="s">
        <v>80</v>
      </c>
      <c r="D7095" t="s">
        <v>95</v>
      </c>
      <c r="E7095" t="s">
        <v>210</v>
      </c>
      <c r="F7095" t="s">
        <v>17035</v>
      </c>
      <c r="G7095" t="s">
        <v>133</v>
      </c>
      <c r="H7095" t="s">
        <v>134</v>
      </c>
      <c r="I7095" t="s">
        <v>135</v>
      </c>
      <c r="J7095" t="s">
        <v>136</v>
      </c>
      <c r="K7095" t="s">
        <v>137</v>
      </c>
      <c r="L7095" t="s">
        <v>20012</v>
      </c>
      <c r="M7095" t="s">
        <v>20014</v>
      </c>
      <c r="N7095">
        <v>9.6944444000000005E-2</v>
      </c>
      <c r="O7095">
        <v>0</v>
      </c>
      <c r="P7095">
        <v>0</v>
      </c>
      <c r="Q7095">
        <v>0</v>
      </c>
      <c r="R7095">
        <v>0</v>
      </c>
      <c r="S7095">
        <v>1</v>
      </c>
      <c r="T7095">
        <v>0</v>
      </c>
      <c r="U7095">
        <v>2</v>
      </c>
      <c r="V7095">
        <v>0</v>
      </c>
      <c r="W7095">
        <v>0</v>
      </c>
      <c r="X7095">
        <v>0</v>
      </c>
      <c r="Y7095">
        <v>0</v>
      </c>
      <c r="Z7095">
        <v>0</v>
      </c>
      <c r="AA7095">
        <v>0.3468109226024067</v>
      </c>
      <c r="AB7095">
        <v>0</v>
      </c>
      <c r="AC7095">
        <v>1.0108646018480349</v>
      </c>
      <c r="AD7095">
        <v>0</v>
      </c>
      <c r="AE7095">
        <v>1.3576755244504417</v>
      </c>
    </row>
    <row r="7096" spans="1:31" x14ac:dyDescent="0.25">
      <c r="A7096">
        <v>1887343</v>
      </c>
      <c r="B7096">
        <v>1</v>
      </c>
      <c r="C7096" t="s">
        <v>81</v>
      </c>
      <c r="D7096" t="s">
        <v>121</v>
      </c>
      <c r="E7096" t="s">
        <v>158</v>
      </c>
      <c r="F7096" t="s">
        <v>20015</v>
      </c>
      <c r="G7096" t="s">
        <v>219</v>
      </c>
      <c r="H7096" t="s">
        <v>134</v>
      </c>
      <c r="I7096" t="s">
        <v>135</v>
      </c>
      <c r="J7096" t="s">
        <v>136</v>
      </c>
      <c r="K7096" t="s">
        <v>137</v>
      </c>
      <c r="L7096" t="s">
        <v>20016</v>
      </c>
      <c r="M7096" t="s">
        <v>20017</v>
      </c>
      <c r="N7096">
        <v>4.8463888879999999</v>
      </c>
      <c r="O7096">
        <v>0</v>
      </c>
      <c r="P7096">
        <v>165</v>
      </c>
      <c r="Q7096">
        <v>0</v>
      </c>
      <c r="R7096">
        <v>0</v>
      </c>
      <c r="S7096">
        <v>1</v>
      </c>
      <c r="T7096">
        <v>3</v>
      </c>
      <c r="U7096">
        <v>0</v>
      </c>
      <c r="V7096">
        <v>0</v>
      </c>
      <c r="W7096">
        <v>0</v>
      </c>
      <c r="X7096">
        <v>142.86652268398439</v>
      </c>
      <c r="Y7096">
        <v>0</v>
      </c>
      <c r="Z7096">
        <v>0</v>
      </c>
      <c r="AA7096">
        <v>9.0524499548577051</v>
      </c>
      <c r="AB7096">
        <v>12.682019141343025</v>
      </c>
      <c r="AC7096">
        <v>0</v>
      </c>
      <c r="AD7096">
        <v>0</v>
      </c>
      <c r="AE7096">
        <v>164.60099178018513</v>
      </c>
    </row>
    <row r="7097" spans="1:31" x14ac:dyDescent="0.25">
      <c r="A7097">
        <v>1887346</v>
      </c>
      <c r="B7097">
        <v>1</v>
      </c>
      <c r="C7097" t="s">
        <v>80</v>
      </c>
      <c r="D7097" t="s">
        <v>101</v>
      </c>
      <c r="E7097" t="s">
        <v>158</v>
      </c>
      <c r="F7097" t="s">
        <v>2251</v>
      </c>
      <c r="G7097" t="s">
        <v>133</v>
      </c>
      <c r="H7097" t="s">
        <v>134</v>
      </c>
      <c r="I7097" t="s">
        <v>135</v>
      </c>
      <c r="J7097" t="s">
        <v>136</v>
      </c>
      <c r="K7097" t="s">
        <v>137</v>
      </c>
      <c r="L7097" t="s">
        <v>20018</v>
      </c>
      <c r="M7097" t="s">
        <v>20019</v>
      </c>
      <c r="N7097">
        <v>1.643611111</v>
      </c>
      <c r="O7097">
        <v>0</v>
      </c>
      <c r="P7097">
        <v>3104</v>
      </c>
      <c r="Q7097">
        <v>0</v>
      </c>
      <c r="R7097">
        <v>1</v>
      </c>
      <c r="S7097">
        <v>1</v>
      </c>
      <c r="T7097">
        <v>109</v>
      </c>
      <c r="U7097">
        <v>0</v>
      </c>
      <c r="V7097">
        <v>0</v>
      </c>
      <c r="W7097">
        <v>0</v>
      </c>
      <c r="X7097">
        <v>1666.4481435405262</v>
      </c>
      <c r="Y7097">
        <v>0</v>
      </c>
      <c r="Z7097">
        <v>0.38360668937362474</v>
      </c>
      <c r="AA7097">
        <v>9.8205571585004918</v>
      </c>
      <c r="AB7097">
        <v>247.204688993524</v>
      </c>
      <c r="AC7097">
        <v>0</v>
      </c>
      <c r="AD7097">
        <v>0</v>
      </c>
      <c r="AE7097">
        <v>1923.8569963819245</v>
      </c>
    </row>
    <row r="7098" spans="1:31" x14ac:dyDescent="0.25">
      <c r="A7098">
        <v>1887347</v>
      </c>
      <c r="B7098">
        <v>1</v>
      </c>
      <c r="C7098" t="s">
        <v>81</v>
      </c>
      <c r="D7098" t="s">
        <v>118</v>
      </c>
      <c r="E7098" t="s">
        <v>146</v>
      </c>
      <c r="F7098" t="s">
        <v>20020</v>
      </c>
      <c r="G7098" t="s">
        <v>148</v>
      </c>
      <c r="H7098" t="s">
        <v>143</v>
      </c>
      <c r="I7098" t="s">
        <v>135</v>
      </c>
      <c r="J7098" t="s">
        <v>136</v>
      </c>
      <c r="K7098" t="s">
        <v>137</v>
      </c>
      <c r="L7098" t="s">
        <v>20021</v>
      </c>
      <c r="M7098" t="s">
        <v>20022</v>
      </c>
      <c r="N7098">
        <v>1.9402777769999999</v>
      </c>
      <c r="O7098">
        <v>0</v>
      </c>
      <c r="P7098">
        <v>58</v>
      </c>
      <c r="Q7098">
        <v>0</v>
      </c>
      <c r="R7098">
        <v>9</v>
      </c>
      <c r="S7098">
        <v>0</v>
      </c>
      <c r="T7098">
        <v>2</v>
      </c>
      <c r="U7098">
        <v>0</v>
      </c>
      <c r="V7098">
        <v>0</v>
      </c>
      <c r="W7098">
        <v>0</v>
      </c>
      <c r="X7098">
        <v>35.958877888914628</v>
      </c>
      <c r="Y7098">
        <v>0</v>
      </c>
      <c r="Z7098">
        <v>10.647934043604275</v>
      </c>
      <c r="AA7098">
        <v>0</v>
      </c>
      <c r="AB7098">
        <v>0.21162597763662444</v>
      </c>
      <c r="AC7098">
        <v>0</v>
      </c>
      <c r="AD7098">
        <v>0</v>
      </c>
      <c r="AE7098">
        <v>46.818437910155524</v>
      </c>
    </row>
    <row r="7099" spans="1:31" x14ac:dyDescent="0.25">
      <c r="A7099">
        <v>1887348</v>
      </c>
      <c r="B7099">
        <v>1</v>
      </c>
      <c r="C7099" t="s">
        <v>81</v>
      </c>
      <c r="D7099" t="s">
        <v>113</v>
      </c>
      <c r="E7099" t="s">
        <v>229</v>
      </c>
      <c r="F7099" t="s">
        <v>312</v>
      </c>
      <c r="G7099" t="s">
        <v>133</v>
      </c>
      <c r="H7099" t="s">
        <v>232</v>
      </c>
      <c r="I7099" t="s">
        <v>135</v>
      </c>
      <c r="J7099" t="s">
        <v>136</v>
      </c>
      <c r="K7099" t="s">
        <v>137</v>
      </c>
      <c r="L7099" t="s">
        <v>20023</v>
      </c>
      <c r="M7099" t="s">
        <v>20024</v>
      </c>
      <c r="N7099">
        <v>0.35944444399999997</v>
      </c>
      <c r="O7099">
        <v>15</v>
      </c>
      <c r="P7099">
        <v>3673</v>
      </c>
      <c r="Q7099">
        <v>252</v>
      </c>
      <c r="R7099">
        <v>1095</v>
      </c>
      <c r="S7099">
        <v>30</v>
      </c>
      <c r="T7099">
        <v>245</v>
      </c>
      <c r="U7099">
        <v>4</v>
      </c>
      <c r="V7099">
        <v>0</v>
      </c>
      <c r="W7099">
        <v>3.6368917209937512</v>
      </c>
      <c r="X7099">
        <v>343.12116620326225</v>
      </c>
      <c r="Y7099">
        <v>542.43646352729877</v>
      </c>
      <c r="Z7099">
        <v>1241.5176186531905</v>
      </c>
      <c r="AA7099">
        <v>59.853125813732738</v>
      </c>
      <c r="AB7099">
        <v>54.250042438569814</v>
      </c>
      <c r="AC7099">
        <v>22.695178414218766</v>
      </c>
      <c r="AD7099">
        <v>0</v>
      </c>
      <c r="AE7099">
        <v>2267.5104867712666</v>
      </c>
    </row>
    <row r="7100" spans="1:31" x14ac:dyDescent="0.25">
      <c r="A7100">
        <v>1887349</v>
      </c>
      <c r="B7100">
        <v>1</v>
      </c>
      <c r="C7100" t="s">
        <v>81</v>
      </c>
      <c r="D7100" t="s">
        <v>118</v>
      </c>
      <c r="E7100" t="s">
        <v>169</v>
      </c>
      <c r="F7100" t="s">
        <v>20025</v>
      </c>
      <c r="G7100" t="s">
        <v>564</v>
      </c>
      <c r="H7100" t="s">
        <v>143</v>
      </c>
      <c r="I7100" t="s">
        <v>135</v>
      </c>
      <c r="J7100" t="s">
        <v>136</v>
      </c>
      <c r="K7100" t="s">
        <v>137</v>
      </c>
      <c r="L7100" t="s">
        <v>20026</v>
      </c>
      <c r="M7100" t="s">
        <v>20027</v>
      </c>
      <c r="N7100">
        <v>1.1555555550000001</v>
      </c>
      <c r="O7100">
        <v>0</v>
      </c>
      <c r="P7100">
        <v>508</v>
      </c>
      <c r="Q7100">
        <v>0</v>
      </c>
      <c r="R7100">
        <v>0</v>
      </c>
      <c r="S7100">
        <v>0</v>
      </c>
      <c r="T7100">
        <v>39</v>
      </c>
      <c r="U7100">
        <v>0</v>
      </c>
      <c r="V7100">
        <v>0</v>
      </c>
      <c r="W7100">
        <v>0</v>
      </c>
      <c r="X7100">
        <v>162.7620340262259</v>
      </c>
      <c r="Y7100">
        <v>0</v>
      </c>
      <c r="Z7100">
        <v>0</v>
      </c>
      <c r="AA7100">
        <v>0</v>
      </c>
      <c r="AB7100">
        <v>15.110241293955772</v>
      </c>
      <c r="AC7100">
        <v>0</v>
      </c>
      <c r="AD7100">
        <v>0</v>
      </c>
      <c r="AE7100">
        <v>177.87227532018167</v>
      </c>
    </row>
    <row r="7101" spans="1:31" x14ac:dyDescent="0.25">
      <c r="A7101">
        <v>1887351</v>
      </c>
      <c r="B7101">
        <v>1</v>
      </c>
      <c r="C7101" t="s">
        <v>81</v>
      </c>
      <c r="D7101" t="s">
        <v>128</v>
      </c>
      <c r="E7101" t="s">
        <v>146</v>
      </c>
      <c r="F7101" t="s">
        <v>20028</v>
      </c>
      <c r="G7101" t="s">
        <v>148</v>
      </c>
      <c r="H7101" t="s">
        <v>143</v>
      </c>
      <c r="I7101" t="s">
        <v>135</v>
      </c>
      <c r="J7101" t="s">
        <v>136</v>
      </c>
      <c r="K7101" t="s">
        <v>137</v>
      </c>
      <c r="L7101" t="s">
        <v>20029</v>
      </c>
      <c r="M7101" t="s">
        <v>20030</v>
      </c>
      <c r="N7101">
        <v>3.673888888</v>
      </c>
      <c r="O7101">
        <v>0</v>
      </c>
      <c r="P7101">
        <v>24</v>
      </c>
      <c r="Q7101">
        <v>0</v>
      </c>
      <c r="R7101">
        <v>0</v>
      </c>
      <c r="S7101">
        <v>0</v>
      </c>
      <c r="T7101">
        <v>4</v>
      </c>
      <c r="U7101">
        <v>0</v>
      </c>
      <c r="V7101">
        <v>0</v>
      </c>
      <c r="W7101">
        <v>0</v>
      </c>
      <c r="X7101">
        <v>15.404620256130805</v>
      </c>
      <c r="Y7101">
        <v>0</v>
      </c>
      <c r="Z7101">
        <v>0</v>
      </c>
      <c r="AA7101">
        <v>0</v>
      </c>
      <c r="AB7101">
        <v>0.79328434331109787</v>
      </c>
      <c r="AC7101">
        <v>0</v>
      </c>
      <c r="AD7101">
        <v>0</v>
      </c>
      <c r="AE7101">
        <v>16.197904599441902</v>
      </c>
    </row>
    <row r="7102" spans="1:31" x14ac:dyDescent="0.25">
      <c r="A7102">
        <v>1887352</v>
      </c>
      <c r="B7102">
        <v>1</v>
      </c>
      <c r="C7102" t="s">
        <v>80</v>
      </c>
      <c r="D7102" t="s">
        <v>91</v>
      </c>
      <c r="E7102" t="s">
        <v>210</v>
      </c>
      <c r="F7102" t="s">
        <v>437</v>
      </c>
      <c r="G7102" t="s">
        <v>133</v>
      </c>
      <c r="H7102" t="s">
        <v>134</v>
      </c>
      <c r="I7102" t="s">
        <v>135</v>
      </c>
      <c r="J7102" t="s">
        <v>136</v>
      </c>
      <c r="K7102" t="s">
        <v>137</v>
      </c>
      <c r="L7102" t="s">
        <v>20031</v>
      </c>
      <c r="M7102" t="s">
        <v>20032</v>
      </c>
      <c r="N7102">
        <v>7.1666666000000004E-2</v>
      </c>
      <c r="O7102">
        <v>1</v>
      </c>
      <c r="P7102">
        <v>31</v>
      </c>
      <c r="Q7102">
        <v>21</v>
      </c>
      <c r="R7102">
        <v>265</v>
      </c>
      <c r="S7102">
        <v>8</v>
      </c>
      <c r="T7102">
        <v>44</v>
      </c>
      <c r="U7102">
        <v>3</v>
      </c>
      <c r="V7102">
        <v>0</v>
      </c>
      <c r="W7102">
        <v>7.2979436689583344E-2</v>
      </c>
      <c r="X7102">
        <v>1.56683826533125</v>
      </c>
      <c r="Y7102">
        <v>10.985968240540705</v>
      </c>
      <c r="Z7102">
        <v>36.990220053517618</v>
      </c>
      <c r="AA7102">
        <v>7.5660731499926026</v>
      </c>
      <c r="AB7102">
        <v>4.7754413462678018</v>
      </c>
      <c r="AC7102">
        <v>2.2005675008882504</v>
      </c>
      <c r="AD7102">
        <v>0</v>
      </c>
      <c r="AE7102">
        <v>64.158087993227809</v>
      </c>
    </row>
    <row r="7103" spans="1:31" x14ac:dyDescent="0.25">
      <c r="A7103">
        <v>1887353</v>
      </c>
      <c r="B7103">
        <v>1</v>
      </c>
      <c r="C7103" t="s">
        <v>80</v>
      </c>
      <c r="D7103" t="s">
        <v>107</v>
      </c>
      <c r="E7103" t="s">
        <v>140</v>
      </c>
      <c r="F7103" t="s">
        <v>20033</v>
      </c>
      <c r="G7103" t="s">
        <v>200</v>
      </c>
      <c r="H7103" t="s">
        <v>143</v>
      </c>
      <c r="I7103" t="s">
        <v>135</v>
      </c>
      <c r="J7103" t="s">
        <v>136</v>
      </c>
      <c r="K7103" t="s">
        <v>137</v>
      </c>
      <c r="L7103" t="s">
        <v>20034</v>
      </c>
      <c r="M7103" t="s">
        <v>20035</v>
      </c>
      <c r="N7103">
        <v>1.229166666</v>
      </c>
      <c r="O7103">
        <v>0</v>
      </c>
      <c r="P7103">
        <v>16</v>
      </c>
      <c r="Q7103">
        <v>0</v>
      </c>
      <c r="R7103">
        <v>0</v>
      </c>
      <c r="S7103">
        <v>0</v>
      </c>
      <c r="T7103">
        <v>7</v>
      </c>
      <c r="U7103">
        <v>0</v>
      </c>
      <c r="V7103">
        <v>0</v>
      </c>
      <c r="W7103">
        <v>0</v>
      </c>
      <c r="X7103">
        <v>6.5769429220137434</v>
      </c>
      <c r="Y7103">
        <v>0</v>
      </c>
      <c r="Z7103">
        <v>0</v>
      </c>
      <c r="AA7103">
        <v>0</v>
      </c>
      <c r="AB7103">
        <v>14.122248484982713</v>
      </c>
      <c r="AC7103">
        <v>0</v>
      </c>
      <c r="AD7103">
        <v>0</v>
      </c>
      <c r="AE7103">
        <v>20.699191406996455</v>
      </c>
    </row>
    <row r="7104" spans="1:31" x14ac:dyDescent="0.25">
      <c r="A7104">
        <v>1887354</v>
      </c>
      <c r="B7104">
        <v>1</v>
      </c>
      <c r="C7104" t="s">
        <v>80</v>
      </c>
      <c r="D7104" t="s">
        <v>83</v>
      </c>
      <c r="E7104" t="s">
        <v>158</v>
      </c>
      <c r="F7104" t="s">
        <v>20036</v>
      </c>
      <c r="G7104" t="s">
        <v>133</v>
      </c>
      <c r="H7104" t="s">
        <v>134</v>
      </c>
      <c r="I7104" t="s">
        <v>135</v>
      </c>
      <c r="J7104" t="s">
        <v>136</v>
      </c>
      <c r="K7104" t="s">
        <v>137</v>
      </c>
      <c r="L7104" t="s">
        <v>20037</v>
      </c>
      <c r="M7104" t="s">
        <v>20038</v>
      </c>
      <c r="N7104">
        <v>1.0338888879999999</v>
      </c>
      <c r="O7104">
        <v>0</v>
      </c>
      <c r="P7104">
        <v>2183</v>
      </c>
      <c r="Q7104">
        <v>0</v>
      </c>
      <c r="R7104">
        <v>0</v>
      </c>
      <c r="S7104">
        <v>14</v>
      </c>
      <c r="T7104">
        <v>329</v>
      </c>
      <c r="U7104">
        <v>11</v>
      </c>
      <c r="V7104">
        <v>17</v>
      </c>
      <c r="W7104">
        <v>0</v>
      </c>
      <c r="X7104">
        <v>873.73489203984047</v>
      </c>
      <c r="Y7104">
        <v>0</v>
      </c>
      <c r="Z7104">
        <v>0</v>
      </c>
      <c r="AA7104">
        <v>147.30092868682661</v>
      </c>
      <c r="AB7104">
        <v>368.74153710756025</v>
      </c>
      <c r="AC7104">
        <v>436.15863014126995</v>
      </c>
      <c r="AD7104">
        <v>73.798708197940869</v>
      </c>
      <c r="AE7104">
        <v>1899.7346961734381</v>
      </c>
    </row>
    <row r="7105" spans="1:31" x14ac:dyDescent="0.25">
      <c r="A7105">
        <v>1887356</v>
      </c>
      <c r="B7105">
        <v>1</v>
      </c>
      <c r="C7105" t="s">
        <v>80</v>
      </c>
      <c r="D7105" t="s">
        <v>99</v>
      </c>
      <c r="E7105" t="s">
        <v>140</v>
      </c>
      <c r="F7105" t="s">
        <v>20039</v>
      </c>
      <c r="G7105" t="s">
        <v>163</v>
      </c>
      <c r="H7105" t="s">
        <v>143</v>
      </c>
      <c r="I7105" t="s">
        <v>135</v>
      </c>
      <c r="J7105" t="s">
        <v>136</v>
      </c>
      <c r="K7105" t="s">
        <v>137</v>
      </c>
      <c r="L7105" t="s">
        <v>20040</v>
      </c>
      <c r="M7105" t="s">
        <v>20041</v>
      </c>
      <c r="N7105">
        <v>0.944722222</v>
      </c>
      <c r="O7105">
        <v>0</v>
      </c>
      <c r="P7105">
        <v>1</v>
      </c>
      <c r="Q7105">
        <v>0</v>
      </c>
      <c r="R7105">
        <v>0</v>
      </c>
      <c r="S7105">
        <v>0</v>
      </c>
      <c r="T7105">
        <v>0</v>
      </c>
      <c r="U7105">
        <v>0</v>
      </c>
      <c r="V7105">
        <v>0</v>
      </c>
      <c r="W7105">
        <v>0</v>
      </c>
      <c r="X7105">
        <v>0.89082007583858069</v>
      </c>
      <c r="Y7105">
        <v>0</v>
      </c>
      <c r="Z7105">
        <v>0</v>
      </c>
      <c r="AA7105">
        <v>0</v>
      </c>
      <c r="AB7105">
        <v>0</v>
      </c>
      <c r="AC7105">
        <v>0</v>
      </c>
      <c r="AD7105">
        <v>0</v>
      </c>
      <c r="AE7105">
        <v>0.89082007583858069</v>
      </c>
    </row>
    <row r="7106" spans="1:31" x14ac:dyDescent="0.25">
      <c r="A7106">
        <v>1887357</v>
      </c>
      <c r="B7106">
        <v>1</v>
      </c>
      <c r="C7106" t="s">
        <v>80</v>
      </c>
      <c r="D7106" t="s">
        <v>106</v>
      </c>
      <c r="E7106" t="s">
        <v>146</v>
      </c>
      <c r="F7106" t="s">
        <v>19794</v>
      </c>
      <c r="G7106" t="s">
        <v>148</v>
      </c>
      <c r="H7106" t="s">
        <v>143</v>
      </c>
      <c r="I7106" t="s">
        <v>135</v>
      </c>
      <c r="J7106" t="s">
        <v>136</v>
      </c>
      <c r="K7106" t="s">
        <v>137</v>
      </c>
      <c r="L7106" t="s">
        <v>20042</v>
      </c>
      <c r="M7106" t="s">
        <v>20043</v>
      </c>
      <c r="N7106">
        <v>0.69</v>
      </c>
      <c r="O7106">
        <v>0</v>
      </c>
      <c r="P7106">
        <v>0</v>
      </c>
      <c r="Q7106">
        <v>0</v>
      </c>
      <c r="R7106">
        <v>1</v>
      </c>
      <c r="S7106">
        <v>0</v>
      </c>
      <c r="T7106">
        <v>0</v>
      </c>
      <c r="U7106">
        <v>0</v>
      </c>
      <c r="V7106">
        <v>0</v>
      </c>
      <c r="W7106">
        <v>0</v>
      </c>
      <c r="X7106">
        <v>0</v>
      </c>
      <c r="Y7106">
        <v>0</v>
      </c>
      <c r="Z7106">
        <v>1.3403592422968</v>
      </c>
      <c r="AA7106">
        <v>0</v>
      </c>
      <c r="AB7106">
        <v>0</v>
      </c>
      <c r="AC7106">
        <v>0</v>
      </c>
      <c r="AD7106">
        <v>0</v>
      </c>
      <c r="AE7106">
        <v>1.3403592422968</v>
      </c>
    </row>
    <row r="7107" spans="1:31" x14ac:dyDescent="0.25">
      <c r="A7107">
        <v>1887360</v>
      </c>
      <c r="B7107">
        <v>1</v>
      </c>
      <c r="C7107" t="s">
        <v>80</v>
      </c>
      <c r="D7107" t="s">
        <v>107</v>
      </c>
      <c r="E7107" t="s">
        <v>169</v>
      </c>
      <c r="F7107" t="s">
        <v>20044</v>
      </c>
      <c r="G7107" t="s">
        <v>564</v>
      </c>
      <c r="H7107" t="s">
        <v>143</v>
      </c>
      <c r="I7107" t="s">
        <v>135</v>
      </c>
      <c r="J7107" t="s">
        <v>136</v>
      </c>
      <c r="K7107" t="s">
        <v>137</v>
      </c>
      <c r="L7107" t="s">
        <v>20045</v>
      </c>
      <c r="M7107" t="s">
        <v>20046</v>
      </c>
      <c r="N7107">
        <v>4.3430555550000003</v>
      </c>
      <c r="O7107">
        <v>0</v>
      </c>
      <c r="P7107">
        <v>286</v>
      </c>
      <c r="Q7107">
        <v>0</v>
      </c>
      <c r="R7107">
        <v>0</v>
      </c>
      <c r="S7107">
        <v>0</v>
      </c>
      <c r="T7107">
        <v>9</v>
      </c>
      <c r="U7107">
        <v>0</v>
      </c>
      <c r="V7107">
        <v>0</v>
      </c>
      <c r="W7107">
        <v>0</v>
      </c>
      <c r="X7107">
        <v>391.4362724969734</v>
      </c>
      <c r="Y7107">
        <v>0</v>
      </c>
      <c r="Z7107">
        <v>0</v>
      </c>
      <c r="AA7107">
        <v>0</v>
      </c>
      <c r="AB7107">
        <v>65.350195686488902</v>
      </c>
      <c r="AC7107">
        <v>0</v>
      </c>
      <c r="AD7107">
        <v>0</v>
      </c>
      <c r="AE7107">
        <v>456.78646818346232</v>
      </c>
    </row>
    <row r="7108" spans="1:31" x14ac:dyDescent="0.25">
      <c r="A7108">
        <v>1887361</v>
      </c>
      <c r="B7108">
        <v>1</v>
      </c>
      <c r="C7108" t="s">
        <v>81</v>
      </c>
      <c r="D7108" t="s">
        <v>120</v>
      </c>
      <c r="E7108" t="s">
        <v>140</v>
      </c>
      <c r="F7108" t="s">
        <v>20047</v>
      </c>
      <c r="G7108" t="s">
        <v>163</v>
      </c>
      <c r="H7108" t="s">
        <v>143</v>
      </c>
      <c r="I7108" t="s">
        <v>135</v>
      </c>
      <c r="J7108" t="s">
        <v>136</v>
      </c>
      <c r="K7108" t="s">
        <v>137</v>
      </c>
      <c r="L7108" t="s">
        <v>20048</v>
      </c>
      <c r="M7108" t="s">
        <v>20049</v>
      </c>
      <c r="N7108">
        <v>2.2819444440000001</v>
      </c>
      <c r="O7108">
        <v>0</v>
      </c>
      <c r="P7108">
        <v>1</v>
      </c>
      <c r="Q7108">
        <v>0</v>
      </c>
      <c r="R7108">
        <v>0</v>
      </c>
      <c r="S7108">
        <v>0</v>
      </c>
      <c r="T7108">
        <v>0</v>
      </c>
      <c r="U7108">
        <v>0</v>
      </c>
      <c r="V7108">
        <v>0</v>
      </c>
      <c r="W7108">
        <v>0</v>
      </c>
      <c r="X7108">
        <v>4.9096014573048893E-2</v>
      </c>
      <c r="Y7108">
        <v>0</v>
      </c>
      <c r="Z7108">
        <v>0</v>
      </c>
      <c r="AA7108">
        <v>0</v>
      </c>
      <c r="AB7108">
        <v>0</v>
      </c>
      <c r="AC7108">
        <v>0</v>
      </c>
      <c r="AD7108">
        <v>0</v>
      </c>
      <c r="AE7108">
        <v>4.9096014573048893E-2</v>
      </c>
    </row>
    <row r="7109" spans="1:31" x14ac:dyDescent="0.25">
      <c r="A7109">
        <v>1887363</v>
      </c>
      <c r="B7109">
        <v>1</v>
      </c>
      <c r="C7109" t="s">
        <v>80</v>
      </c>
      <c r="D7109" t="s">
        <v>107</v>
      </c>
      <c r="E7109" t="s">
        <v>146</v>
      </c>
      <c r="F7109" t="s">
        <v>645</v>
      </c>
      <c r="G7109" t="s">
        <v>148</v>
      </c>
      <c r="H7109" t="s">
        <v>143</v>
      </c>
      <c r="I7109" t="s">
        <v>135</v>
      </c>
      <c r="J7109" t="s">
        <v>136</v>
      </c>
      <c r="K7109" t="s">
        <v>137</v>
      </c>
      <c r="L7109" t="s">
        <v>20050</v>
      </c>
      <c r="M7109" t="s">
        <v>20051</v>
      </c>
      <c r="N7109">
        <v>1.1230555550000001</v>
      </c>
      <c r="O7109">
        <v>0</v>
      </c>
      <c r="P7109">
        <v>99</v>
      </c>
      <c r="Q7109">
        <v>0</v>
      </c>
      <c r="R7109">
        <v>0</v>
      </c>
      <c r="S7109">
        <v>0</v>
      </c>
      <c r="T7109">
        <v>12</v>
      </c>
      <c r="U7109">
        <v>0</v>
      </c>
      <c r="V7109">
        <v>0</v>
      </c>
      <c r="W7109">
        <v>0</v>
      </c>
      <c r="X7109">
        <v>36.876583034500982</v>
      </c>
      <c r="Y7109">
        <v>0</v>
      </c>
      <c r="Z7109">
        <v>0</v>
      </c>
      <c r="AA7109">
        <v>0</v>
      </c>
      <c r="AB7109">
        <v>12.743276996279777</v>
      </c>
      <c r="AC7109">
        <v>0</v>
      </c>
      <c r="AD7109">
        <v>0</v>
      </c>
      <c r="AE7109">
        <v>49.619860030780757</v>
      </c>
    </row>
    <row r="7110" spans="1:31" x14ac:dyDescent="0.25">
      <c r="A7110">
        <v>1887364</v>
      </c>
      <c r="B7110">
        <v>1</v>
      </c>
      <c r="C7110" t="s">
        <v>80</v>
      </c>
      <c r="D7110" t="s">
        <v>99</v>
      </c>
      <c r="E7110" t="s">
        <v>140</v>
      </c>
      <c r="F7110" t="s">
        <v>20052</v>
      </c>
      <c r="G7110" t="s">
        <v>163</v>
      </c>
      <c r="H7110" t="s">
        <v>143</v>
      </c>
      <c r="I7110" t="s">
        <v>135</v>
      </c>
      <c r="J7110" t="s">
        <v>136</v>
      </c>
      <c r="K7110" t="s">
        <v>137</v>
      </c>
      <c r="L7110" t="s">
        <v>20053</v>
      </c>
      <c r="M7110" t="s">
        <v>20054</v>
      </c>
      <c r="N7110">
        <v>2.0352777770000001</v>
      </c>
      <c r="O7110">
        <v>0</v>
      </c>
      <c r="P7110">
        <v>1</v>
      </c>
      <c r="Q7110">
        <v>0</v>
      </c>
      <c r="R7110">
        <v>0</v>
      </c>
      <c r="S7110">
        <v>0</v>
      </c>
      <c r="T7110">
        <v>0</v>
      </c>
      <c r="U7110">
        <v>0</v>
      </c>
      <c r="V7110">
        <v>0</v>
      </c>
      <c r="W7110">
        <v>0</v>
      </c>
      <c r="X7110">
        <v>0.95673856990585038</v>
      </c>
      <c r="Y7110">
        <v>0</v>
      </c>
      <c r="Z7110">
        <v>0</v>
      </c>
      <c r="AA7110">
        <v>0</v>
      </c>
      <c r="AB7110">
        <v>0</v>
      </c>
      <c r="AC7110">
        <v>0</v>
      </c>
      <c r="AD7110">
        <v>0</v>
      </c>
      <c r="AE7110">
        <v>0.95673856990585038</v>
      </c>
    </row>
    <row r="7111" spans="1:31" x14ac:dyDescent="0.25">
      <c r="A7111">
        <v>1887366</v>
      </c>
      <c r="B7111">
        <v>1</v>
      </c>
      <c r="C7111" t="s">
        <v>80</v>
      </c>
      <c r="D7111" t="s">
        <v>107</v>
      </c>
      <c r="E7111" t="s">
        <v>169</v>
      </c>
      <c r="F7111" t="s">
        <v>19973</v>
      </c>
      <c r="G7111" t="s">
        <v>183</v>
      </c>
      <c r="H7111" t="s">
        <v>143</v>
      </c>
      <c r="I7111" t="s">
        <v>135</v>
      </c>
      <c r="J7111" t="s">
        <v>136</v>
      </c>
      <c r="K7111" t="s">
        <v>137</v>
      </c>
      <c r="L7111" t="s">
        <v>20055</v>
      </c>
      <c r="M7111" t="s">
        <v>20056</v>
      </c>
      <c r="N7111">
        <v>4.506388888</v>
      </c>
      <c r="O7111">
        <v>0</v>
      </c>
      <c r="P7111">
        <v>40</v>
      </c>
      <c r="Q7111">
        <v>0</v>
      </c>
      <c r="R7111">
        <v>0</v>
      </c>
      <c r="S7111">
        <v>0</v>
      </c>
      <c r="T7111">
        <v>1</v>
      </c>
      <c r="U7111">
        <v>0</v>
      </c>
      <c r="V7111">
        <v>1</v>
      </c>
      <c r="W7111">
        <v>0</v>
      </c>
      <c r="X7111">
        <v>50.881922922860852</v>
      </c>
      <c r="Y7111">
        <v>0</v>
      </c>
      <c r="Z7111">
        <v>0</v>
      </c>
      <c r="AA7111">
        <v>0</v>
      </c>
      <c r="AB7111">
        <v>0.30395288977368334</v>
      </c>
      <c r="AC7111">
        <v>0</v>
      </c>
      <c r="AD7111">
        <v>3.4137263287539539</v>
      </c>
      <c r="AE7111">
        <v>54.599602141388488</v>
      </c>
    </row>
    <row r="7112" spans="1:31" x14ac:dyDescent="0.25">
      <c r="A7112">
        <v>1887369</v>
      </c>
      <c r="B7112">
        <v>1</v>
      </c>
      <c r="C7112" t="s">
        <v>81</v>
      </c>
      <c r="D7112" t="s">
        <v>116</v>
      </c>
      <c r="E7112" t="s">
        <v>169</v>
      </c>
      <c r="F7112" t="s">
        <v>2357</v>
      </c>
      <c r="G7112" t="s">
        <v>183</v>
      </c>
      <c r="H7112" t="s">
        <v>143</v>
      </c>
      <c r="I7112" t="s">
        <v>135</v>
      </c>
      <c r="J7112" t="s">
        <v>136</v>
      </c>
      <c r="K7112" t="s">
        <v>137</v>
      </c>
      <c r="L7112" t="s">
        <v>20057</v>
      </c>
      <c r="M7112" t="s">
        <v>20058</v>
      </c>
      <c r="N7112">
        <v>1.589444444</v>
      </c>
      <c r="O7112">
        <v>0</v>
      </c>
      <c r="P7112">
        <v>242</v>
      </c>
      <c r="Q7112">
        <v>0</v>
      </c>
      <c r="R7112">
        <v>9</v>
      </c>
      <c r="S7112">
        <v>0</v>
      </c>
      <c r="T7112">
        <v>39</v>
      </c>
      <c r="U7112">
        <v>0</v>
      </c>
      <c r="V7112">
        <v>0</v>
      </c>
      <c r="W7112">
        <v>0</v>
      </c>
      <c r="X7112">
        <v>78.685357748359053</v>
      </c>
      <c r="Y7112">
        <v>0</v>
      </c>
      <c r="Z7112">
        <v>5.9896342575272046</v>
      </c>
      <c r="AA7112">
        <v>0</v>
      </c>
      <c r="AB7112">
        <v>9.8297050153361916</v>
      </c>
      <c r="AC7112">
        <v>0</v>
      </c>
      <c r="AD7112">
        <v>0</v>
      </c>
      <c r="AE7112">
        <v>94.504697021222441</v>
      </c>
    </row>
    <row r="7113" spans="1:31" x14ac:dyDescent="0.25">
      <c r="A7113">
        <v>1887371</v>
      </c>
      <c r="B7113">
        <v>1</v>
      </c>
      <c r="C7113" t="s">
        <v>81</v>
      </c>
      <c r="D7113" t="s">
        <v>128</v>
      </c>
      <c r="E7113" t="s">
        <v>140</v>
      </c>
      <c r="F7113" t="s">
        <v>20059</v>
      </c>
      <c r="G7113" t="s">
        <v>163</v>
      </c>
      <c r="H7113" t="s">
        <v>143</v>
      </c>
      <c r="I7113" t="s">
        <v>135</v>
      </c>
      <c r="J7113" t="s">
        <v>136</v>
      </c>
      <c r="K7113" t="s">
        <v>137</v>
      </c>
      <c r="L7113" t="s">
        <v>20060</v>
      </c>
      <c r="M7113" t="s">
        <v>20061</v>
      </c>
      <c r="N7113">
        <v>1.618055555</v>
      </c>
      <c r="O7113">
        <v>0</v>
      </c>
      <c r="P7113">
        <v>0</v>
      </c>
      <c r="Q7113">
        <v>0</v>
      </c>
      <c r="R7113">
        <v>1</v>
      </c>
      <c r="S7113">
        <v>0</v>
      </c>
      <c r="T7113">
        <v>0</v>
      </c>
      <c r="U7113">
        <v>0</v>
      </c>
      <c r="V7113">
        <v>0</v>
      </c>
      <c r="W7113">
        <v>0</v>
      </c>
      <c r="X7113">
        <v>0</v>
      </c>
      <c r="Y7113">
        <v>0</v>
      </c>
      <c r="Z7113">
        <v>0.17143562552711672</v>
      </c>
      <c r="AA7113">
        <v>0</v>
      </c>
      <c r="AB7113">
        <v>0</v>
      </c>
      <c r="AC7113">
        <v>0</v>
      </c>
      <c r="AD7113">
        <v>0</v>
      </c>
      <c r="AE7113">
        <v>0.17143562552711672</v>
      </c>
    </row>
    <row r="7114" spans="1:31" x14ac:dyDescent="0.25">
      <c r="A7114">
        <v>1887372</v>
      </c>
      <c r="B7114">
        <v>1</v>
      </c>
      <c r="C7114" t="s">
        <v>80</v>
      </c>
      <c r="D7114" t="s">
        <v>108</v>
      </c>
      <c r="E7114" t="s">
        <v>146</v>
      </c>
      <c r="F7114" t="s">
        <v>11842</v>
      </c>
      <c r="G7114" t="s">
        <v>148</v>
      </c>
      <c r="H7114" t="s">
        <v>143</v>
      </c>
      <c r="I7114" t="s">
        <v>135</v>
      </c>
      <c r="J7114" t="s">
        <v>136</v>
      </c>
      <c r="K7114" t="s">
        <v>137</v>
      </c>
      <c r="L7114" t="s">
        <v>20062</v>
      </c>
      <c r="M7114" t="s">
        <v>20063</v>
      </c>
      <c r="N7114">
        <v>1.1630555549999999</v>
      </c>
      <c r="O7114">
        <v>0</v>
      </c>
      <c r="P7114">
        <v>0</v>
      </c>
      <c r="Q7114">
        <v>0</v>
      </c>
      <c r="R7114">
        <v>2</v>
      </c>
      <c r="S7114">
        <v>0</v>
      </c>
      <c r="T7114">
        <v>0</v>
      </c>
      <c r="U7114">
        <v>0</v>
      </c>
      <c r="V7114">
        <v>0</v>
      </c>
      <c r="W7114">
        <v>0</v>
      </c>
      <c r="X7114">
        <v>0</v>
      </c>
      <c r="Y7114">
        <v>0</v>
      </c>
      <c r="Z7114">
        <v>10.206268867250783</v>
      </c>
      <c r="AA7114">
        <v>0</v>
      </c>
      <c r="AB7114">
        <v>0</v>
      </c>
      <c r="AC7114">
        <v>0</v>
      </c>
      <c r="AD7114">
        <v>0</v>
      </c>
      <c r="AE7114">
        <v>10.206268867250783</v>
      </c>
    </row>
    <row r="7115" spans="1:31" x14ac:dyDescent="0.25">
      <c r="A7115">
        <v>1887373</v>
      </c>
      <c r="B7115">
        <v>1</v>
      </c>
      <c r="C7115" t="s">
        <v>80</v>
      </c>
      <c r="D7115" t="s">
        <v>96</v>
      </c>
      <c r="E7115" t="s">
        <v>222</v>
      </c>
      <c r="F7115" t="s">
        <v>20064</v>
      </c>
      <c r="G7115" t="s">
        <v>501</v>
      </c>
      <c r="H7115" t="s">
        <v>143</v>
      </c>
      <c r="I7115" t="s">
        <v>135</v>
      </c>
      <c r="J7115" t="s">
        <v>136</v>
      </c>
      <c r="K7115" t="s">
        <v>137</v>
      </c>
      <c r="L7115" t="s">
        <v>20065</v>
      </c>
      <c r="M7115" t="s">
        <v>20066</v>
      </c>
      <c r="N7115">
        <v>3.1183333329999998</v>
      </c>
      <c r="O7115">
        <v>0</v>
      </c>
      <c r="P7115">
        <v>11</v>
      </c>
      <c r="Q7115">
        <v>0</v>
      </c>
      <c r="R7115">
        <v>0</v>
      </c>
      <c r="S7115">
        <v>0</v>
      </c>
      <c r="T7115">
        <v>2</v>
      </c>
      <c r="U7115">
        <v>0</v>
      </c>
      <c r="V7115">
        <v>0</v>
      </c>
      <c r="W7115">
        <v>0</v>
      </c>
      <c r="X7115">
        <v>46.855629445426757</v>
      </c>
      <c r="Y7115">
        <v>0</v>
      </c>
      <c r="Z7115">
        <v>0</v>
      </c>
      <c r="AA7115">
        <v>0</v>
      </c>
      <c r="AB7115">
        <v>4.9321101068031474</v>
      </c>
      <c r="AC7115">
        <v>0</v>
      </c>
      <c r="AD7115">
        <v>0</v>
      </c>
      <c r="AE7115">
        <v>51.787739552229908</v>
      </c>
    </row>
    <row r="7116" spans="1:31" x14ac:dyDescent="0.25">
      <c r="A7116">
        <v>1887374</v>
      </c>
      <c r="B7116">
        <v>1</v>
      </c>
      <c r="C7116" t="s">
        <v>80</v>
      </c>
      <c r="D7116" t="s">
        <v>108</v>
      </c>
      <c r="E7116" t="s">
        <v>146</v>
      </c>
      <c r="F7116" t="s">
        <v>20067</v>
      </c>
      <c r="G7116" t="s">
        <v>148</v>
      </c>
      <c r="H7116" t="s">
        <v>143</v>
      </c>
      <c r="I7116" t="s">
        <v>135</v>
      </c>
      <c r="J7116" t="s">
        <v>136</v>
      </c>
      <c r="K7116" t="s">
        <v>137</v>
      </c>
      <c r="L7116" t="s">
        <v>20068</v>
      </c>
      <c r="M7116" t="s">
        <v>20069</v>
      </c>
      <c r="N7116">
        <v>0.76027777699999999</v>
      </c>
      <c r="O7116">
        <v>0</v>
      </c>
      <c r="P7116">
        <v>24</v>
      </c>
      <c r="Q7116">
        <v>0</v>
      </c>
      <c r="R7116">
        <v>1</v>
      </c>
      <c r="S7116">
        <v>0</v>
      </c>
      <c r="T7116">
        <v>4</v>
      </c>
      <c r="U7116">
        <v>0</v>
      </c>
      <c r="V7116">
        <v>0</v>
      </c>
      <c r="W7116">
        <v>0</v>
      </c>
      <c r="X7116">
        <v>6.3277696563521895</v>
      </c>
      <c r="Y7116">
        <v>0</v>
      </c>
      <c r="Z7116">
        <v>0.62929010329567325</v>
      </c>
      <c r="AA7116">
        <v>0</v>
      </c>
      <c r="AB7116">
        <v>1.1804483072520415</v>
      </c>
      <c r="AC7116">
        <v>0</v>
      </c>
      <c r="AD7116">
        <v>0</v>
      </c>
      <c r="AE7116">
        <v>8.1375080668999047</v>
      </c>
    </row>
    <row r="7117" spans="1:31" x14ac:dyDescent="0.25">
      <c r="A7117">
        <v>1887376</v>
      </c>
      <c r="B7117">
        <v>1</v>
      </c>
      <c r="C7117" t="s">
        <v>81</v>
      </c>
      <c r="D7117" t="s">
        <v>113</v>
      </c>
      <c r="E7117" t="s">
        <v>210</v>
      </c>
      <c r="F7117" t="s">
        <v>1479</v>
      </c>
      <c r="G7117" t="s">
        <v>133</v>
      </c>
      <c r="H7117" t="s">
        <v>134</v>
      </c>
      <c r="I7117" t="s">
        <v>135</v>
      </c>
      <c r="J7117" t="s">
        <v>136</v>
      </c>
      <c r="K7117" t="s">
        <v>137</v>
      </c>
      <c r="L7117" t="s">
        <v>20070</v>
      </c>
      <c r="M7117" t="s">
        <v>20071</v>
      </c>
      <c r="N7117">
        <v>1.910833333</v>
      </c>
      <c r="O7117">
        <v>13</v>
      </c>
      <c r="P7117">
        <v>278</v>
      </c>
      <c r="Q7117">
        <v>137</v>
      </c>
      <c r="R7117">
        <v>158</v>
      </c>
      <c r="S7117">
        <v>16</v>
      </c>
      <c r="T7117">
        <v>21</v>
      </c>
      <c r="U7117">
        <v>0</v>
      </c>
      <c r="V7117">
        <v>0</v>
      </c>
      <c r="W7117">
        <v>17.379130187814379</v>
      </c>
      <c r="X7117">
        <v>159.92045389375693</v>
      </c>
      <c r="Y7117">
        <v>915.69541888575293</v>
      </c>
      <c r="Z7117">
        <v>772.48931349627605</v>
      </c>
      <c r="AA7117">
        <v>55.917781956841189</v>
      </c>
      <c r="AB7117">
        <v>26.29754623175587</v>
      </c>
      <c r="AC7117">
        <v>0</v>
      </c>
      <c r="AD7117">
        <v>0</v>
      </c>
      <c r="AE7117">
        <v>1947.6996446521973</v>
      </c>
    </row>
    <row r="7118" spans="1:31" x14ac:dyDescent="0.25">
      <c r="A7118">
        <v>1887377</v>
      </c>
      <c r="B7118">
        <v>1</v>
      </c>
      <c r="C7118" t="s">
        <v>80</v>
      </c>
      <c r="D7118" t="s">
        <v>106</v>
      </c>
      <c r="E7118" t="s">
        <v>146</v>
      </c>
      <c r="F7118" t="s">
        <v>19794</v>
      </c>
      <c r="G7118" t="s">
        <v>148</v>
      </c>
      <c r="H7118" t="s">
        <v>143</v>
      </c>
      <c r="I7118" t="s">
        <v>135</v>
      </c>
      <c r="J7118" t="s">
        <v>136</v>
      </c>
      <c r="K7118" t="s">
        <v>137</v>
      </c>
      <c r="L7118" t="s">
        <v>20022</v>
      </c>
      <c r="M7118" t="s">
        <v>20072</v>
      </c>
      <c r="N7118">
        <v>2.5794444439999999</v>
      </c>
      <c r="O7118">
        <v>0</v>
      </c>
      <c r="P7118">
        <v>0</v>
      </c>
      <c r="Q7118">
        <v>0</v>
      </c>
      <c r="R7118">
        <v>1</v>
      </c>
      <c r="S7118">
        <v>0</v>
      </c>
      <c r="T7118">
        <v>0</v>
      </c>
      <c r="U7118">
        <v>0</v>
      </c>
      <c r="V7118">
        <v>0</v>
      </c>
      <c r="W7118">
        <v>0</v>
      </c>
      <c r="X7118">
        <v>0</v>
      </c>
      <c r="Y7118">
        <v>0</v>
      </c>
      <c r="Z7118">
        <v>4.5622100405946338</v>
      </c>
      <c r="AA7118">
        <v>0</v>
      </c>
      <c r="AB7118">
        <v>0</v>
      </c>
      <c r="AC7118">
        <v>0</v>
      </c>
      <c r="AD7118">
        <v>0</v>
      </c>
      <c r="AE7118">
        <v>4.5622100405946338</v>
      </c>
    </row>
    <row r="7119" spans="1:31" x14ac:dyDescent="0.25">
      <c r="A7119">
        <v>1887380</v>
      </c>
      <c r="B7119">
        <v>1</v>
      </c>
      <c r="C7119" t="s">
        <v>80</v>
      </c>
      <c r="D7119" t="s">
        <v>96</v>
      </c>
      <c r="E7119" t="s">
        <v>146</v>
      </c>
      <c r="F7119" t="s">
        <v>20073</v>
      </c>
      <c r="G7119" t="s">
        <v>148</v>
      </c>
      <c r="H7119" t="s">
        <v>143</v>
      </c>
      <c r="I7119" t="s">
        <v>135</v>
      </c>
      <c r="J7119" t="s">
        <v>136</v>
      </c>
      <c r="K7119" t="s">
        <v>137</v>
      </c>
      <c r="L7119" t="s">
        <v>20074</v>
      </c>
      <c r="M7119" t="s">
        <v>20075</v>
      </c>
      <c r="N7119">
        <v>1.4613888880000001</v>
      </c>
      <c r="O7119">
        <v>0</v>
      </c>
      <c r="P7119">
        <v>64</v>
      </c>
      <c r="Q7119">
        <v>0</v>
      </c>
      <c r="R7119">
        <v>0</v>
      </c>
      <c r="S7119">
        <v>0</v>
      </c>
      <c r="T7119">
        <v>9</v>
      </c>
      <c r="U7119">
        <v>0</v>
      </c>
      <c r="V7119">
        <v>0</v>
      </c>
      <c r="W7119">
        <v>0</v>
      </c>
      <c r="X7119">
        <v>57.04840152030048</v>
      </c>
      <c r="Y7119">
        <v>0</v>
      </c>
      <c r="Z7119">
        <v>0</v>
      </c>
      <c r="AA7119">
        <v>0</v>
      </c>
      <c r="AB7119">
        <v>11.621832657015872</v>
      </c>
      <c r="AC7119">
        <v>0</v>
      </c>
      <c r="AD7119">
        <v>0</v>
      </c>
      <c r="AE7119">
        <v>68.67023417731636</v>
      </c>
    </row>
    <row r="7120" spans="1:31" x14ac:dyDescent="0.25">
      <c r="A7120">
        <v>1887382</v>
      </c>
      <c r="B7120">
        <v>1</v>
      </c>
      <c r="C7120" t="s">
        <v>81</v>
      </c>
      <c r="D7120" t="s">
        <v>117</v>
      </c>
      <c r="E7120" t="s">
        <v>146</v>
      </c>
      <c r="F7120" t="s">
        <v>20076</v>
      </c>
      <c r="G7120" t="s">
        <v>148</v>
      </c>
      <c r="H7120" t="s">
        <v>143</v>
      </c>
      <c r="I7120" t="s">
        <v>135</v>
      </c>
      <c r="J7120" t="s">
        <v>136</v>
      </c>
      <c r="K7120" t="s">
        <v>137</v>
      </c>
      <c r="L7120" t="s">
        <v>20077</v>
      </c>
      <c r="M7120" t="s">
        <v>20078</v>
      </c>
      <c r="N7120">
        <v>2.148055555</v>
      </c>
      <c r="O7120">
        <v>0</v>
      </c>
      <c r="P7120">
        <v>19</v>
      </c>
      <c r="Q7120">
        <v>0</v>
      </c>
      <c r="R7120">
        <v>0</v>
      </c>
      <c r="S7120">
        <v>0</v>
      </c>
      <c r="T7120">
        <v>2</v>
      </c>
      <c r="U7120">
        <v>0</v>
      </c>
      <c r="V7120">
        <v>0</v>
      </c>
      <c r="W7120">
        <v>0</v>
      </c>
      <c r="X7120">
        <v>8.0058677033418437</v>
      </c>
      <c r="Y7120">
        <v>0</v>
      </c>
      <c r="Z7120">
        <v>0</v>
      </c>
      <c r="AA7120">
        <v>0</v>
      </c>
      <c r="AB7120">
        <v>3.5396636511442154</v>
      </c>
      <c r="AC7120">
        <v>0</v>
      </c>
      <c r="AD7120">
        <v>0</v>
      </c>
      <c r="AE7120">
        <v>11.545531354486059</v>
      </c>
    </row>
    <row r="7121" spans="1:31" x14ac:dyDescent="0.25">
      <c r="A7121">
        <v>1887386</v>
      </c>
      <c r="B7121">
        <v>1</v>
      </c>
      <c r="C7121" t="s">
        <v>81</v>
      </c>
      <c r="D7121" t="s">
        <v>115</v>
      </c>
      <c r="E7121" t="s">
        <v>146</v>
      </c>
      <c r="F7121" t="s">
        <v>20079</v>
      </c>
      <c r="G7121" t="s">
        <v>148</v>
      </c>
      <c r="H7121" t="s">
        <v>143</v>
      </c>
      <c r="I7121" t="s">
        <v>135</v>
      </c>
      <c r="J7121" t="s">
        <v>136</v>
      </c>
      <c r="K7121" t="s">
        <v>137</v>
      </c>
      <c r="L7121" t="s">
        <v>20080</v>
      </c>
      <c r="M7121" t="s">
        <v>20081</v>
      </c>
      <c r="N7121">
        <v>1.781111111</v>
      </c>
      <c r="O7121">
        <v>0</v>
      </c>
      <c r="P7121">
        <v>5</v>
      </c>
      <c r="Q7121">
        <v>0</v>
      </c>
      <c r="R7121">
        <v>0</v>
      </c>
      <c r="S7121">
        <v>0</v>
      </c>
      <c r="T7121">
        <v>0</v>
      </c>
      <c r="U7121">
        <v>0</v>
      </c>
      <c r="V7121">
        <v>0</v>
      </c>
      <c r="W7121">
        <v>0</v>
      </c>
      <c r="X7121">
        <v>2.8886942397784439</v>
      </c>
      <c r="Y7121">
        <v>0</v>
      </c>
      <c r="Z7121">
        <v>0</v>
      </c>
      <c r="AA7121">
        <v>0</v>
      </c>
      <c r="AB7121">
        <v>0</v>
      </c>
      <c r="AC7121">
        <v>0</v>
      </c>
      <c r="AD7121">
        <v>0</v>
      </c>
      <c r="AE7121">
        <v>2.8886942397784439</v>
      </c>
    </row>
    <row r="7122" spans="1:31" x14ac:dyDescent="0.25">
      <c r="A7122">
        <v>1887388</v>
      </c>
      <c r="B7122">
        <v>1</v>
      </c>
      <c r="C7122" t="s">
        <v>80</v>
      </c>
      <c r="D7122" t="s">
        <v>97</v>
      </c>
      <c r="E7122" t="s">
        <v>169</v>
      </c>
      <c r="F7122" t="s">
        <v>1227</v>
      </c>
      <c r="G7122" t="s">
        <v>183</v>
      </c>
      <c r="H7122" t="s">
        <v>143</v>
      </c>
      <c r="I7122" t="s">
        <v>135</v>
      </c>
      <c r="J7122" t="s">
        <v>136</v>
      </c>
      <c r="K7122" t="s">
        <v>137</v>
      </c>
      <c r="L7122" t="s">
        <v>20082</v>
      </c>
      <c r="M7122" t="s">
        <v>20083</v>
      </c>
      <c r="N7122">
        <v>1.1902777769999999</v>
      </c>
      <c r="O7122">
        <v>0</v>
      </c>
      <c r="P7122">
        <v>243</v>
      </c>
      <c r="Q7122">
        <v>0</v>
      </c>
      <c r="R7122">
        <v>1</v>
      </c>
      <c r="S7122">
        <v>0</v>
      </c>
      <c r="T7122">
        <v>27</v>
      </c>
      <c r="U7122">
        <v>0</v>
      </c>
      <c r="V7122">
        <v>0</v>
      </c>
      <c r="W7122">
        <v>0</v>
      </c>
      <c r="X7122">
        <v>112.29685608140784</v>
      </c>
      <c r="Y7122">
        <v>0</v>
      </c>
      <c r="Z7122">
        <v>0.44681753025930893</v>
      </c>
      <c r="AA7122">
        <v>0</v>
      </c>
      <c r="AB7122">
        <v>70.067160810760882</v>
      </c>
      <c r="AC7122">
        <v>0</v>
      </c>
      <c r="AD7122">
        <v>0</v>
      </c>
      <c r="AE7122">
        <v>182.81083442242803</v>
      </c>
    </row>
    <row r="7123" spans="1:31" x14ac:dyDescent="0.25">
      <c r="A7123">
        <v>1887389</v>
      </c>
      <c r="B7123">
        <v>1</v>
      </c>
      <c r="C7123" t="s">
        <v>80</v>
      </c>
      <c r="D7123" t="s">
        <v>96</v>
      </c>
      <c r="E7123" t="s">
        <v>222</v>
      </c>
      <c r="F7123" t="s">
        <v>14422</v>
      </c>
      <c r="G7123" t="s">
        <v>663</v>
      </c>
      <c r="H7123" t="s">
        <v>143</v>
      </c>
      <c r="I7123" t="s">
        <v>135</v>
      </c>
      <c r="J7123" t="s">
        <v>136</v>
      </c>
      <c r="K7123" t="s">
        <v>137</v>
      </c>
      <c r="L7123" t="s">
        <v>20084</v>
      </c>
      <c r="M7123" t="s">
        <v>20085</v>
      </c>
      <c r="N7123">
        <v>1.5094444440000001</v>
      </c>
      <c r="O7123">
        <v>0</v>
      </c>
      <c r="P7123">
        <v>29</v>
      </c>
      <c r="Q7123">
        <v>0</v>
      </c>
      <c r="R7123">
        <v>0</v>
      </c>
      <c r="S7123">
        <v>0</v>
      </c>
      <c r="T7123">
        <v>12</v>
      </c>
      <c r="U7123">
        <v>0</v>
      </c>
      <c r="V7123">
        <v>0</v>
      </c>
      <c r="W7123">
        <v>0</v>
      </c>
      <c r="X7123">
        <v>23.532341499229201</v>
      </c>
      <c r="Y7123">
        <v>0</v>
      </c>
      <c r="Z7123">
        <v>0</v>
      </c>
      <c r="AA7123">
        <v>0</v>
      </c>
      <c r="AB7123">
        <v>14.996164232517001</v>
      </c>
      <c r="AC7123">
        <v>0</v>
      </c>
      <c r="AD7123">
        <v>0</v>
      </c>
      <c r="AE7123">
        <v>38.528505731746201</v>
      </c>
    </row>
    <row r="7124" spans="1:31" x14ac:dyDescent="0.25">
      <c r="A7124">
        <v>1887390</v>
      </c>
      <c r="B7124">
        <v>1</v>
      </c>
      <c r="C7124" t="s">
        <v>81</v>
      </c>
      <c r="D7124" t="s">
        <v>117</v>
      </c>
      <c r="E7124" t="s">
        <v>140</v>
      </c>
      <c r="F7124" t="s">
        <v>20086</v>
      </c>
      <c r="G7124" t="s">
        <v>163</v>
      </c>
      <c r="H7124" t="s">
        <v>143</v>
      </c>
      <c r="I7124" t="s">
        <v>135</v>
      </c>
      <c r="J7124" t="s">
        <v>136</v>
      </c>
      <c r="K7124" t="s">
        <v>137</v>
      </c>
      <c r="L7124" t="s">
        <v>20087</v>
      </c>
      <c r="M7124" t="s">
        <v>20088</v>
      </c>
      <c r="N7124">
        <v>2.534444444</v>
      </c>
      <c r="O7124">
        <v>0</v>
      </c>
      <c r="P7124">
        <v>1</v>
      </c>
      <c r="Q7124">
        <v>0</v>
      </c>
      <c r="R7124">
        <v>0</v>
      </c>
      <c r="S7124">
        <v>0</v>
      </c>
      <c r="T7124">
        <v>0</v>
      </c>
      <c r="U7124">
        <v>0</v>
      </c>
      <c r="V7124">
        <v>0</v>
      </c>
      <c r="W7124">
        <v>0</v>
      </c>
      <c r="X7124">
        <v>4.0780753896458334E-2</v>
      </c>
      <c r="Y7124">
        <v>0</v>
      </c>
      <c r="Z7124">
        <v>0</v>
      </c>
      <c r="AA7124">
        <v>0</v>
      </c>
      <c r="AB7124">
        <v>0</v>
      </c>
      <c r="AC7124">
        <v>0</v>
      </c>
      <c r="AD7124">
        <v>0</v>
      </c>
      <c r="AE7124">
        <v>4.0780753896458334E-2</v>
      </c>
    </row>
    <row r="7125" spans="1:31" x14ac:dyDescent="0.25">
      <c r="A7125">
        <v>1887395</v>
      </c>
      <c r="B7125">
        <v>1</v>
      </c>
      <c r="C7125" t="s">
        <v>81</v>
      </c>
      <c r="D7125" t="s">
        <v>123</v>
      </c>
      <c r="E7125" t="s">
        <v>146</v>
      </c>
      <c r="F7125" t="s">
        <v>20089</v>
      </c>
      <c r="G7125" t="s">
        <v>148</v>
      </c>
      <c r="H7125" t="s">
        <v>143</v>
      </c>
      <c r="I7125" t="s">
        <v>135</v>
      </c>
      <c r="J7125" t="s">
        <v>136</v>
      </c>
      <c r="K7125" t="s">
        <v>137</v>
      </c>
      <c r="L7125" t="s">
        <v>20090</v>
      </c>
      <c r="M7125" t="s">
        <v>20091</v>
      </c>
      <c r="N7125">
        <v>1.5</v>
      </c>
      <c r="O7125">
        <v>0</v>
      </c>
      <c r="P7125">
        <v>41</v>
      </c>
      <c r="Q7125">
        <v>0</v>
      </c>
      <c r="R7125">
        <v>12</v>
      </c>
      <c r="S7125">
        <v>0</v>
      </c>
      <c r="T7125">
        <v>3</v>
      </c>
      <c r="U7125">
        <v>0</v>
      </c>
      <c r="V7125">
        <v>0</v>
      </c>
      <c r="W7125">
        <v>0</v>
      </c>
      <c r="X7125">
        <v>10.590322110058924</v>
      </c>
      <c r="Y7125">
        <v>0</v>
      </c>
      <c r="Z7125">
        <v>23.035678133062465</v>
      </c>
      <c r="AA7125">
        <v>0</v>
      </c>
      <c r="AB7125">
        <v>2.57739153799848</v>
      </c>
      <c r="AC7125">
        <v>0</v>
      </c>
      <c r="AD7125">
        <v>0</v>
      </c>
      <c r="AE7125">
        <v>36.203391781119869</v>
      </c>
    </row>
    <row r="7126" spans="1:31" x14ac:dyDescent="0.25">
      <c r="A7126">
        <v>1887397</v>
      </c>
      <c r="B7126">
        <v>1</v>
      </c>
      <c r="C7126" t="s">
        <v>80</v>
      </c>
      <c r="D7126" t="s">
        <v>92</v>
      </c>
      <c r="E7126" t="s">
        <v>146</v>
      </c>
      <c r="F7126" t="s">
        <v>2548</v>
      </c>
      <c r="G7126" t="s">
        <v>564</v>
      </c>
      <c r="H7126" t="s">
        <v>143</v>
      </c>
      <c r="I7126" t="s">
        <v>135</v>
      </c>
      <c r="J7126" t="s">
        <v>136</v>
      </c>
      <c r="K7126" t="s">
        <v>137</v>
      </c>
      <c r="L7126" t="s">
        <v>20092</v>
      </c>
      <c r="M7126" t="s">
        <v>20093</v>
      </c>
      <c r="N7126">
        <v>1.6427777770000001</v>
      </c>
      <c r="O7126">
        <v>0</v>
      </c>
      <c r="P7126">
        <v>186</v>
      </c>
      <c r="Q7126">
        <v>0</v>
      </c>
      <c r="R7126">
        <v>1</v>
      </c>
      <c r="S7126">
        <v>0</v>
      </c>
      <c r="T7126">
        <v>6</v>
      </c>
      <c r="U7126">
        <v>0</v>
      </c>
      <c r="V7126">
        <v>0</v>
      </c>
      <c r="W7126">
        <v>0</v>
      </c>
      <c r="X7126">
        <v>103.32549564182759</v>
      </c>
      <c r="Y7126">
        <v>0</v>
      </c>
      <c r="Z7126">
        <v>0.12150241034166667</v>
      </c>
      <c r="AA7126">
        <v>0</v>
      </c>
      <c r="AB7126">
        <v>1.0030162723908445</v>
      </c>
      <c r="AC7126">
        <v>0</v>
      </c>
      <c r="AD7126">
        <v>0</v>
      </c>
      <c r="AE7126">
        <v>104.45001432456009</v>
      </c>
    </row>
    <row r="7127" spans="1:31" x14ac:dyDescent="0.25">
      <c r="A7127">
        <v>1887398</v>
      </c>
      <c r="B7127">
        <v>1</v>
      </c>
      <c r="C7127" t="s">
        <v>81</v>
      </c>
      <c r="D7127" t="s">
        <v>128</v>
      </c>
      <c r="E7127" t="s">
        <v>140</v>
      </c>
      <c r="F7127" t="s">
        <v>20094</v>
      </c>
      <c r="G7127" t="s">
        <v>163</v>
      </c>
      <c r="H7127" t="s">
        <v>143</v>
      </c>
      <c r="I7127" t="s">
        <v>135</v>
      </c>
      <c r="J7127" t="s">
        <v>136</v>
      </c>
      <c r="K7127" t="s">
        <v>137</v>
      </c>
      <c r="L7127" t="s">
        <v>20095</v>
      </c>
      <c r="M7127" t="s">
        <v>20096</v>
      </c>
      <c r="N7127">
        <v>3.114166666</v>
      </c>
      <c r="O7127">
        <v>0</v>
      </c>
      <c r="P7127">
        <v>1</v>
      </c>
      <c r="Q7127">
        <v>0</v>
      </c>
      <c r="R7127">
        <v>0</v>
      </c>
      <c r="S7127">
        <v>0</v>
      </c>
      <c r="T7127">
        <v>0</v>
      </c>
      <c r="U7127">
        <v>0</v>
      </c>
      <c r="V7127">
        <v>0</v>
      </c>
      <c r="W7127">
        <v>0</v>
      </c>
      <c r="X7127">
        <v>0.5915802403441125</v>
      </c>
      <c r="Y7127">
        <v>0</v>
      </c>
      <c r="Z7127">
        <v>0</v>
      </c>
      <c r="AA7127">
        <v>0</v>
      </c>
      <c r="AB7127">
        <v>0</v>
      </c>
      <c r="AC7127">
        <v>0</v>
      </c>
      <c r="AD7127">
        <v>0</v>
      </c>
      <c r="AE7127">
        <v>0.5915802403441125</v>
      </c>
    </row>
    <row r="7128" spans="1:31" x14ac:dyDescent="0.25">
      <c r="A7128">
        <v>1887399</v>
      </c>
      <c r="B7128">
        <v>1</v>
      </c>
      <c r="C7128" t="s">
        <v>80</v>
      </c>
      <c r="D7128" t="s">
        <v>96</v>
      </c>
      <c r="E7128" t="s">
        <v>140</v>
      </c>
      <c r="F7128" t="s">
        <v>20097</v>
      </c>
      <c r="G7128" t="s">
        <v>207</v>
      </c>
      <c r="H7128" t="s">
        <v>143</v>
      </c>
      <c r="I7128" t="s">
        <v>135</v>
      </c>
      <c r="J7128" t="s">
        <v>136</v>
      </c>
      <c r="K7128" t="s">
        <v>137</v>
      </c>
      <c r="L7128" t="s">
        <v>20098</v>
      </c>
      <c r="M7128" t="s">
        <v>20099</v>
      </c>
      <c r="N7128">
        <v>2.9827777769999999</v>
      </c>
      <c r="O7128">
        <v>0</v>
      </c>
      <c r="P7128">
        <v>1</v>
      </c>
      <c r="Q7128">
        <v>0</v>
      </c>
      <c r="R7128">
        <v>0</v>
      </c>
      <c r="S7128">
        <v>0</v>
      </c>
      <c r="T7128">
        <v>0</v>
      </c>
      <c r="U7128">
        <v>0</v>
      </c>
      <c r="V7128">
        <v>0</v>
      </c>
      <c r="W7128">
        <v>0</v>
      </c>
      <c r="X7128">
        <v>0.94555739236398617</v>
      </c>
      <c r="Y7128">
        <v>0</v>
      </c>
      <c r="Z7128">
        <v>0</v>
      </c>
      <c r="AA7128">
        <v>0</v>
      </c>
      <c r="AB7128">
        <v>0</v>
      </c>
      <c r="AC7128">
        <v>0</v>
      </c>
      <c r="AD7128">
        <v>0</v>
      </c>
      <c r="AE7128">
        <v>0.94555739236398617</v>
      </c>
    </row>
    <row r="7129" spans="1:31" x14ac:dyDescent="0.25">
      <c r="A7129">
        <v>1887400</v>
      </c>
      <c r="B7129">
        <v>1</v>
      </c>
      <c r="C7129" t="s">
        <v>80</v>
      </c>
      <c r="D7129" t="s">
        <v>102</v>
      </c>
      <c r="E7129" t="s">
        <v>146</v>
      </c>
      <c r="F7129" t="s">
        <v>20100</v>
      </c>
      <c r="G7129" t="s">
        <v>148</v>
      </c>
      <c r="H7129" t="s">
        <v>143</v>
      </c>
      <c r="I7129" t="s">
        <v>135</v>
      </c>
      <c r="J7129" t="s">
        <v>136</v>
      </c>
      <c r="K7129" t="s">
        <v>137</v>
      </c>
      <c r="L7129" t="s">
        <v>20101</v>
      </c>
      <c r="M7129" t="s">
        <v>20102</v>
      </c>
      <c r="N7129">
        <v>0.93111111099999999</v>
      </c>
      <c r="O7129">
        <v>0</v>
      </c>
      <c r="P7129">
        <v>16</v>
      </c>
      <c r="Q7129">
        <v>0</v>
      </c>
      <c r="R7129">
        <v>0</v>
      </c>
      <c r="S7129">
        <v>0</v>
      </c>
      <c r="T7129">
        <v>1</v>
      </c>
      <c r="U7129">
        <v>0</v>
      </c>
      <c r="V7129">
        <v>0</v>
      </c>
      <c r="W7129">
        <v>0</v>
      </c>
      <c r="X7129">
        <v>2.3361697896421063</v>
      </c>
      <c r="Y7129">
        <v>0</v>
      </c>
      <c r="Z7129">
        <v>0</v>
      </c>
      <c r="AA7129">
        <v>0</v>
      </c>
      <c r="AB7129">
        <v>2.5323500997484448E-2</v>
      </c>
      <c r="AC7129">
        <v>0</v>
      </c>
      <c r="AD7129">
        <v>0</v>
      </c>
      <c r="AE7129">
        <v>2.3614932906395909</v>
      </c>
    </row>
    <row r="7130" spans="1:31" x14ac:dyDescent="0.25">
      <c r="A7130">
        <v>1887401</v>
      </c>
      <c r="B7130">
        <v>1</v>
      </c>
      <c r="C7130" t="s">
        <v>81</v>
      </c>
      <c r="D7130" t="s">
        <v>116</v>
      </c>
      <c r="E7130" t="s">
        <v>169</v>
      </c>
      <c r="F7130" t="s">
        <v>2357</v>
      </c>
      <c r="G7130" t="s">
        <v>183</v>
      </c>
      <c r="H7130" t="s">
        <v>143</v>
      </c>
      <c r="I7130" t="s">
        <v>135</v>
      </c>
      <c r="J7130" t="s">
        <v>136</v>
      </c>
      <c r="K7130" t="s">
        <v>137</v>
      </c>
      <c r="L7130" t="s">
        <v>20103</v>
      </c>
      <c r="M7130" t="s">
        <v>20104</v>
      </c>
      <c r="N7130">
        <v>0.379722222</v>
      </c>
      <c r="O7130">
        <v>0</v>
      </c>
      <c r="P7130">
        <v>242</v>
      </c>
      <c r="Q7130">
        <v>0</v>
      </c>
      <c r="R7130">
        <v>9</v>
      </c>
      <c r="S7130">
        <v>0</v>
      </c>
      <c r="T7130">
        <v>39</v>
      </c>
      <c r="U7130">
        <v>0</v>
      </c>
      <c r="V7130">
        <v>0</v>
      </c>
      <c r="W7130">
        <v>0</v>
      </c>
      <c r="X7130">
        <v>17.834509901011085</v>
      </c>
      <c r="Y7130">
        <v>0</v>
      </c>
      <c r="Z7130">
        <v>1.3265104937565375</v>
      </c>
      <c r="AA7130">
        <v>0</v>
      </c>
      <c r="AB7130">
        <v>2.0008917861967466</v>
      </c>
      <c r="AC7130">
        <v>0</v>
      </c>
      <c r="AD7130">
        <v>0</v>
      </c>
      <c r="AE7130">
        <v>21.161912180964368</v>
      </c>
    </row>
    <row r="7131" spans="1:31" x14ac:dyDescent="0.25">
      <c r="A7131">
        <v>1887404</v>
      </c>
      <c r="B7131">
        <v>1</v>
      </c>
      <c r="C7131" t="s">
        <v>80</v>
      </c>
      <c r="D7131" t="s">
        <v>96</v>
      </c>
      <c r="E7131" t="s">
        <v>140</v>
      </c>
      <c r="F7131" t="s">
        <v>20105</v>
      </c>
      <c r="G7131" t="s">
        <v>163</v>
      </c>
      <c r="H7131" t="s">
        <v>143</v>
      </c>
      <c r="I7131" t="s">
        <v>135</v>
      </c>
      <c r="J7131" t="s">
        <v>136</v>
      </c>
      <c r="K7131" t="s">
        <v>137</v>
      </c>
      <c r="L7131" t="s">
        <v>20106</v>
      </c>
      <c r="M7131" t="s">
        <v>20107</v>
      </c>
      <c r="N7131">
        <v>0.80333333299999998</v>
      </c>
      <c r="O7131">
        <v>0</v>
      </c>
      <c r="P7131">
        <v>2</v>
      </c>
      <c r="Q7131">
        <v>0</v>
      </c>
      <c r="R7131">
        <v>0</v>
      </c>
      <c r="S7131">
        <v>0</v>
      </c>
      <c r="T7131">
        <v>0</v>
      </c>
      <c r="U7131">
        <v>0</v>
      </c>
      <c r="V7131">
        <v>0</v>
      </c>
      <c r="W7131">
        <v>0</v>
      </c>
      <c r="X7131">
        <v>0.95393198293760018</v>
      </c>
      <c r="Y7131">
        <v>0</v>
      </c>
      <c r="Z7131">
        <v>0</v>
      </c>
      <c r="AA7131">
        <v>0</v>
      </c>
      <c r="AB7131">
        <v>0</v>
      </c>
      <c r="AC7131">
        <v>0</v>
      </c>
      <c r="AD7131">
        <v>0</v>
      </c>
      <c r="AE7131">
        <v>0.95393198293760018</v>
      </c>
    </row>
    <row r="7132" spans="1:31" x14ac:dyDescent="0.25">
      <c r="A7132">
        <v>1887406</v>
      </c>
      <c r="B7132">
        <v>1</v>
      </c>
      <c r="C7132" t="s">
        <v>81</v>
      </c>
      <c r="D7132" t="s">
        <v>118</v>
      </c>
      <c r="E7132" t="s">
        <v>146</v>
      </c>
      <c r="F7132" t="s">
        <v>20108</v>
      </c>
      <c r="G7132" t="s">
        <v>148</v>
      </c>
      <c r="H7132" t="s">
        <v>143</v>
      </c>
      <c r="I7132" t="s">
        <v>135</v>
      </c>
      <c r="J7132" t="s">
        <v>136</v>
      </c>
      <c r="K7132" t="s">
        <v>137</v>
      </c>
      <c r="L7132" t="s">
        <v>20109</v>
      </c>
      <c r="M7132" t="s">
        <v>20110</v>
      </c>
      <c r="N7132">
        <v>0.51777777700000005</v>
      </c>
      <c r="O7132">
        <v>0</v>
      </c>
      <c r="P7132">
        <v>161</v>
      </c>
      <c r="Q7132">
        <v>0</v>
      </c>
      <c r="R7132">
        <v>0</v>
      </c>
      <c r="S7132">
        <v>0</v>
      </c>
      <c r="T7132">
        <v>2</v>
      </c>
      <c r="U7132">
        <v>0</v>
      </c>
      <c r="V7132">
        <v>0</v>
      </c>
      <c r="W7132">
        <v>0</v>
      </c>
      <c r="X7132">
        <v>21.853405448599322</v>
      </c>
      <c r="Y7132">
        <v>0</v>
      </c>
      <c r="Z7132">
        <v>0</v>
      </c>
      <c r="AA7132">
        <v>0</v>
      </c>
      <c r="AB7132">
        <v>0.29096818609408054</v>
      </c>
      <c r="AC7132">
        <v>0</v>
      </c>
      <c r="AD7132">
        <v>0</v>
      </c>
      <c r="AE7132">
        <v>22.144373634693402</v>
      </c>
    </row>
    <row r="7133" spans="1:31" x14ac:dyDescent="0.25">
      <c r="A7133">
        <v>1887407</v>
      </c>
      <c r="B7133">
        <v>1</v>
      </c>
      <c r="C7133" t="s">
        <v>81</v>
      </c>
      <c r="D7133" t="s">
        <v>112</v>
      </c>
      <c r="E7133" t="s">
        <v>169</v>
      </c>
      <c r="F7133" t="s">
        <v>8128</v>
      </c>
      <c r="G7133" t="s">
        <v>183</v>
      </c>
      <c r="H7133" t="s">
        <v>143</v>
      </c>
      <c r="I7133" t="s">
        <v>135</v>
      </c>
      <c r="J7133" t="s">
        <v>136</v>
      </c>
      <c r="K7133" t="s">
        <v>137</v>
      </c>
      <c r="L7133" t="s">
        <v>20111</v>
      </c>
      <c r="M7133" t="s">
        <v>20112</v>
      </c>
      <c r="N7133">
        <v>1.196666666</v>
      </c>
      <c r="O7133">
        <v>0</v>
      </c>
      <c r="P7133">
        <v>133</v>
      </c>
      <c r="Q7133">
        <v>0</v>
      </c>
      <c r="R7133">
        <v>15</v>
      </c>
      <c r="S7133">
        <v>0</v>
      </c>
      <c r="T7133">
        <v>23</v>
      </c>
      <c r="U7133">
        <v>0</v>
      </c>
      <c r="V7133">
        <v>0</v>
      </c>
      <c r="W7133">
        <v>0</v>
      </c>
      <c r="X7133">
        <v>39.442725710727451</v>
      </c>
      <c r="Y7133">
        <v>0</v>
      </c>
      <c r="Z7133">
        <v>4.472449073967236</v>
      </c>
      <c r="AA7133">
        <v>0</v>
      </c>
      <c r="AB7133">
        <v>4.1887588631439776</v>
      </c>
      <c r="AC7133">
        <v>0</v>
      </c>
      <c r="AD7133">
        <v>0</v>
      </c>
      <c r="AE7133">
        <v>48.103933647838659</v>
      </c>
    </row>
    <row r="7134" spans="1:31" x14ac:dyDescent="0.25">
      <c r="A7134">
        <v>1887408</v>
      </c>
      <c r="B7134">
        <v>1</v>
      </c>
      <c r="C7134" t="s">
        <v>80</v>
      </c>
      <c r="D7134" t="s">
        <v>94</v>
      </c>
      <c r="E7134" t="s">
        <v>158</v>
      </c>
      <c r="F7134" t="s">
        <v>19884</v>
      </c>
      <c r="G7134" t="s">
        <v>293</v>
      </c>
      <c r="H7134" t="s">
        <v>134</v>
      </c>
      <c r="I7134" t="s">
        <v>135</v>
      </c>
      <c r="J7134" t="s">
        <v>136</v>
      </c>
      <c r="K7134" t="s">
        <v>137</v>
      </c>
      <c r="L7134" t="s">
        <v>20113</v>
      </c>
      <c r="M7134" t="s">
        <v>20114</v>
      </c>
      <c r="N7134">
        <v>0.91666666600000002</v>
      </c>
      <c r="O7134">
        <v>0</v>
      </c>
      <c r="P7134">
        <v>2</v>
      </c>
      <c r="Q7134">
        <v>0</v>
      </c>
      <c r="R7134">
        <v>0</v>
      </c>
      <c r="S7134">
        <v>0</v>
      </c>
      <c r="T7134">
        <v>5</v>
      </c>
      <c r="U7134">
        <v>0</v>
      </c>
      <c r="V7134">
        <v>0</v>
      </c>
      <c r="W7134">
        <v>0</v>
      </c>
      <c r="X7134">
        <v>0.18971324464240558</v>
      </c>
      <c r="Y7134">
        <v>0</v>
      </c>
      <c r="Z7134">
        <v>0</v>
      </c>
      <c r="AA7134">
        <v>0</v>
      </c>
      <c r="AB7134">
        <v>4.017505521350806E-2</v>
      </c>
      <c r="AC7134">
        <v>0</v>
      </c>
      <c r="AD7134">
        <v>0</v>
      </c>
      <c r="AE7134">
        <v>0.22988829985591364</v>
      </c>
    </row>
    <row r="7135" spans="1:31" x14ac:dyDescent="0.25">
      <c r="A7135">
        <v>1887410</v>
      </c>
      <c r="B7135">
        <v>1</v>
      </c>
      <c r="C7135" t="s">
        <v>81</v>
      </c>
      <c r="D7135" t="s">
        <v>116</v>
      </c>
      <c r="E7135" t="s">
        <v>169</v>
      </c>
      <c r="F7135" t="s">
        <v>2357</v>
      </c>
      <c r="G7135" t="s">
        <v>183</v>
      </c>
      <c r="H7135" t="s">
        <v>143</v>
      </c>
      <c r="I7135" t="s">
        <v>135</v>
      </c>
      <c r="J7135" t="s">
        <v>136</v>
      </c>
      <c r="K7135" t="s">
        <v>137</v>
      </c>
      <c r="L7135" t="s">
        <v>20115</v>
      </c>
      <c r="M7135" t="s">
        <v>20116</v>
      </c>
      <c r="N7135">
        <v>1.811111111</v>
      </c>
      <c r="O7135">
        <v>0</v>
      </c>
      <c r="P7135">
        <v>242</v>
      </c>
      <c r="Q7135">
        <v>0</v>
      </c>
      <c r="R7135">
        <v>9</v>
      </c>
      <c r="S7135">
        <v>0</v>
      </c>
      <c r="T7135">
        <v>39</v>
      </c>
      <c r="U7135">
        <v>0</v>
      </c>
      <c r="V7135">
        <v>0</v>
      </c>
      <c r="W7135">
        <v>0</v>
      </c>
      <c r="X7135">
        <v>76.828763280848136</v>
      </c>
      <c r="Y7135">
        <v>0</v>
      </c>
      <c r="Z7135">
        <v>5.8142251777830616</v>
      </c>
      <c r="AA7135">
        <v>0</v>
      </c>
      <c r="AB7135">
        <v>8.8327467758456635</v>
      </c>
      <c r="AC7135">
        <v>0</v>
      </c>
      <c r="AD7135">
        <v>0</v>
      </c>
      <c r="AE7135">
        <v>91.475735234476858</v>
      </c>
    </row>
    <row r="7136" spans="1:31" x14ac:dyDescent="0.25">
      <c r="A7136">
        <v>1887411</v>
      </c>
      <c r="B7136">
        <v>1</v>
      </c>
      <c r="C7136" t="s">
        <v>81</v>
      </c>
      <c r="D7136" t="s">
        <v>128</v>
      </c>
      <c r="E7136" t="s">
        <v>210</v>
      </c>
      <c r="F7136" t="s">
        <v>8476</v>
      </c>
      <c r="G7136" t="s">
        <v>212</v>
      </c>
      <c r="H7136" t="s">
        <v>134</v>
      </c>
      <c r="I7136" t="s">
        <v>135</v>
      </c>
      <c r="J7136" t="s">
        <v>3</v>
      </c>
      <c r="K7136" t="s">
        <v>137</v>
      </c>
      <c r="L7136" t="s">
        <v>20117</v>
      </c>
      <c r="M7136" t="s">
        <v>20118</v>
      </c>
      <c r="N7136">
        <v>0.15888888800000001</v>
      </c>
      <c r="O7136">
        <v>36</v>
      </c>
      <c r="P7136">
        <v>4258</v>
      </c>
      <c r="Q7136">
        <v>461</v>
      </c>
      <c r="R7136">
        <v>323</v>
      </c>
      <c r="S7136">
        <v>42</v>
      </c>
      <c r="T7136">
        <v>422</v>
      </c>
      <c r="U7136">
        <v>5</v>
      </c>
      <c r="V7136">
        <v>0</v>
      </c>
      <c r="W7136">
        <v>5.5463774243420385</v>
      </c>
      <c r="X7136">
        <v>134.05997335743811</v>
      </c>
      <c r="Y7136">
        <v>164.29512613097765</v>
      </c>
      <c r="Z7136">
        <v>52.262969316057394</v>
      </c>
      <c r="AA7136">
        <v>177.3978702165476</v>
      </c>
      <c r="AB7136">
        <v>18.583986181031865</v>
      </c>
      <c r="AC7136">
        <v>23.502685111603949</v>
      </c>
      <c r="AD7136">
        <v>0</v>
      </c>
      <c r="AE7136">
        <v>575.6489877379986</v>
      </c>
    </row>
    <row r="7137" spans="1:31" x14ac:dyDescent="0.25">
      <c r="A7137">
        <v>1887412</v>
      </c>
      <c r="B7137">
        <v>1</v>
      </c>
      <c r="C7137" t="s">
        <v>80</v>
      </c>
      <c r="D7137" t="s">
        <v>108</v>
      </c>
      <c r="E7137" t="s">
        <v>169</v>
      </c>
      <c r="F7137" t="s">
        <v>20119</v>
      </c>
      <c r="G7137" t="s">
        <v>183</v>
      </c>
      <c r="H7137" t="s">
        <v>143</v>
      </c>
      <c r="I7137" t="s">
        <v>135</v>
      </c>
      <c r="J7137" t="s">
        <v>136</v>
      </c>
      <c r="K7137" t="s">
        <v>137</v>
      </c>
      <c r="L7137" t="s">
        <v>20120</v>
      </c>
      <c r="M7137" t="s">
        <v>20121</v>
      </c>
      <c r="N7137">
        <v>2.846666666</v>
      </c>
      <c r="O7137">
        <v>0</v>
      </c>
      <c r="P7137">
        <v>19</v>
      </c>
      <c r="Q7137">
        <v>0</v>
      </c>
      <c r="R7137">
        <v>8</v>
      </c>
      <c r="S7137">
        <v>0</v>
      </c>
      <c r="T7137">
        <v>1</v>
      </c>
      <c r="U7137">
        <v>0</v>
      </c>
      <c r="V7137">
        <v>0</v>
      </c>
      <c r="W7137">
        <v>0</v>
      </c>
      <c r="X7137">
        <v>7.1448744346079751</v>
      </c>
      <c r="Y7137">
        <v>0</v>
      </c>
      <c r="Z7137">
        <v>4.604494846208425</v>
      </c>
      <c r="AA7137">
        <v>0</v>
      </c>
      <c r="AB7137">
        <v>0.38891737109032498</v>
      </c>
      <c r="AC7137">
        <v>0</v>
      </c>
      <c r="AD7137">
        <v>0</v>
      </c>
      <c r="AE7137">
        <v>12.138286651906725</v>
      </c>
    </row>
    <row r="7138" spans="1:31" x14ac:dyDescent="0.25">
      <c r="A7138">
        <v>1887413</v>
      </c>
      <c r="B7138">
        <v>1</v>
      </c>
      <c r="C7138" t="s">
        <v>81</v>
      </c>
      <c r="D7138" t="s">
        <v>128</v>
      </c>
      <c r="E7138" t="s">
        <v>158</v>
      </c>
      <c r="F7138" t="s">
        <v>20122</v>
      </c>
      <c r="G7138" t="s">
        <v>219</v>
      </c>
      <c r="H7138" t="s">
        <v>134</v>
      </c>
      <c r="I7138" t="s">
        <v>135</v>
      </c>
      <c r="J7138" t="s">
        <v>136</v>
      </c>
      <c r="K7138" t="s">
        <v>137</v>
      </c>
      <c r="L7138" t="s">
        <v>20123</v>
      </c>
      <c r="M7138" t="s">
        <v>20124</v>
      </c>
      <c r="N7138">
        <v>1.629444444</v>
      </c>
      <c r="O7138">
        <v>0</v>
      </c>
      <c r="P7138">
        <v>478</v>
      </c>
      <c r="Q7138">
        <v>0</v>
      </c>
      <c r="R7138">
        <v>10</v>
      </c>
      <c r="S7138">
        <v>0</v>
      </c>
      <c r="T7138">
        <v>35</v>
      </c>
      <c r="U7138">
        <v>0</v>
      </c>
      <c r="V7138">
        <v>0</v>
      </c>
      <c r="W7138">
        <v>0</v>
      </c>
      <c r="X7138">
        <v>144.34108120535353</v>
      </c>
      <c r="Y7138">
        <v>0</v>
      </c>
      <c r="Z7138">
        <v>3.4116971270967804</v>
      </c>
      <c r="AA7138">
        <v>0</v>
      </c>
      <c r="AB7138">
        <v>11.95041378915055</v>
      </c>
      <c r="AC7138">
        <v>0</v>
      </c>
      <c r="AD7138">
        <v>0</v>
      </c>
      <c r="AE7138">
        <v>159.70319212160086</v>
      </c>
    </row>
    <row r="7139" spans="1:31" x14ac:dyDescent="0.25">
      <c r="A7139">
        <v>1887415</v>
      </c>
      <c r="B7139">
        <v>1</v>
      </c>
      <c r="C7139" t="s">
        <v>80</v>
      </c>
      <c r="D7139" t="s">
        <v>94</v>
      </c>
      <c r="E7139" t="s">
        <v>158</v>
      </c>
      <c r="F7139" t="s">
        <v>19249</v>
      </c>
      <c r="G7139" t="s">
        <v>476</v>
      </c>
      <c r="H7139" t="s">
        <v>134</v>
      </c>
      <c r="I7139" t="s">
        <v>135</v>
      </c>
      <c r="J7139" t="s">
        <v>136</v>
      </c>
      <c r="K7139" t="s">
        <v>137</v>
      </c>
      <c r="L7139" t="s">
        <v>20125</v>
      </c>
      <c r="M7139" t="s">
        <v>20126</v>
      </c>
      <c r="N7139">
        <v>0.28194444400000002</v>
      </c>
      <c r="O7139">
        <v>0</v>
      </c>
      <c r="P7139">
        <v>375</v>
      </c>
      <c r="Q7139">
        <v>0</v>
      </c>
      <c r="R7139">
        <v>0</v>
      </c>
      <c r="S7139">
        <v>0</v>
      </c>
      <c r="T7139">
        <v>19</v>
      </c>
      <c r="U7139">
        <v>0</v>
      </c>
      <c r="V7139">
        <v>0</v>
      </c>
      <c r="W7139">
        <v>0</v>
      </c>
      <c r="X7139">
        <v>25.973877618209222</v>
      </c>
      <c r="Y7139">
        <v>0</v>
      </c>
      <c r="Z7139">
        <v>0</v>
      </c>
      <c r="AA7139">
        <v>0</v>
      </c>
      <c r="AB7139">
        <v>1.0628780601796002</v>
      </c>
      <c r="AC7139">
        <v>0</v>
      </c>
      <c r="AD7139">
        <v>0</v>
      </c>
      <c r="AE7139">
        <v>27.036755678388822</v>
      </c>
    </row>
    <row r="7140" spans="1:31" x14ac:dyDescent="0.25">
      <c r="A7140">
        <v>1887418</v>
      </c>
      <c r="B7140">
        <v>1</v>
      </c>
      <c r="C7140" t="s">
        <v>80</v>
      </c>
      <c r="D7140" t="s">
        <v>94</v>
      </c>
      <c r="E7140" t="s">
        <v>169</v>
      </c>
      <c r="F7140" t="s">
        <v>20127</v>
      </c>
      <c r="G7140" t="s">
        <v>183</v>
      </c>
      <c r="H7140" t="s">
        <v>143</v>
      </c>
      <c r="I7140" t="s">
        <v>135</v>
      </c>
      <c r="J7140" t="s">
        <v>136</v>
      </c>
      <c r="K7140" t="s">
        <v>137</v>
      </c>
      <c r="L7140" t="s">
        <v>20128</v>
      </c>
      <c r="M7140" t="s">
        <v>20129</v>
      </c>
      <c r="N7140">
        <v>1.5222222219999999</v>
      </c>
      <c r="O7140">
        <v>0</v>
      </c>
      <c r="P7140">
        <v>86</v>
      </c>
      <c r="Q7140">
        <v>0</v>
      </c>
      <c r="R7140">
        <v>0</v>
      </c>
      <c r="S7140">
        <v>0</v>
      </c>
      <c r="T7140">
        <v>13</v>
      </c>
      <c r="U7140">
        <v>0</v>
      </c>
      <c r="V7140">
        <v>0</v>
      </c>
      <c r="W7140">
        <v>0</v>
      </c>
      <c r="X7140">
        <v>11.84908133504239</v>
      </c>
      <c r="Y7140">
        <v>0</v>
      </c>
      <c r="Z7140">
        <v>0</v>
      </c>
      <c r="AA7140">
        <v>0</v>
      </c>
      <c r="AB7140">
        <v>3.3605643845070849</v>
      </c>
      <c r="AC7140">
        <v>0</v>
      </c>
      <c r="AD7140">
        <v>0</v>
      </c>
      <c r="AE7140">
        <v>15.209645719549474</v>
      </c>
    </row>
    <row r="7141" spans="1:31" x14ac:dyDescent="0.25">
      <c r="A7141">
        <v>1889027</v>
      </c>
      <c r="B7141">
        <v>1</v>
      </c>
      <c r="C7141" t="s">
        <v>81</v>
      </c>
      <c r="D7141" t="s">
        <v>126</v>
      </c>
      <c r="E7141" t="s">
        <v>131</v>
      </c>
      <c r="F7141" t="s">
        <v>410</v>
      </c>
      <c r="G7141" t="s">
        <v>133</v>
      </c>
      <c r="H7141" t="s">
        <v>134</v>
      </c>
      <c r="I7141" t="s">
        <v>152</v>
      </c>
      <c r="J7141" t="s">
        <v>136</v>
      </c>
      <c r="K7141" t="s">
        <v>137</v>
      </c>
      <c r="L7141" t="s">
        <v>20130</v>
      </c>
      <c r="M7141" t="s">
        <v>20131</v>
      </c>
      <c r="N7141">
        <v>1.1111111E-2</v>
      </c>
      <c r="O7141">
        <v>3</v>
      </c>
      <c r="P7141">
        <v>1368</v>
      </c>
      <c r="Q7141">
        <v>65</v>
      </c>
      <c r="R7141">
        <v>411</v>
      </c>
      <c r="S7141">
        <v>14</v>
      </c>
      <c r="T7141">
        <v>70</v>
      </c>
      <c r="U7141">
        <v>0</v>
      </c>
      <c r="V7141">
        <v>0</v>
      </c>
      <c r="W7141">
        <v>1.2469362488633336E-2</v>
      </c>
      <c r="X7141">
        <v>2.1089484694844693</v>
      </c>
      <c r="Y7141">
        <v>9.8051504036707673</v>
      </c>
      <c r="Z7141">
        <v>3.0613654439217579</v>
      </c>
      <c r="AA7141">
        <v>1.1941419138432001</v>
      </c>
      <c r="AB7141">
        <v>1.2381845958218554</v>
      </c>
      <c r="AC7141">
        <v>0</v>
      </c>
      <c r="AD7141">
        <v>0</v>
      </c>
      <c r="AE7141">
        <v>17.420260189230685</v>
      </c>
    </row>
    <row r="7142" spans="1:31" x14ac:dyDescent="0.25">
      <c r="A7142">
        <v>1887461</v>
      </c>
      <c r="B7142">
        <v>1</v>
      </c>
      <c r="C7142" t="s">
        <v>80</v>
      </c>
      <c r="D7142" t="s">
        <v>90</v>
      </c>
      <c r="E7142" t="s">
        <v>146</v>
      </c>
      <c r="F7142" t="s">
        <v>20132</v>
      </c>
      <c r="G7142" t="s">
        <v>148</v>
      </c>
      <c r="H7142" t="s">
        <v>143</v>
      </c>
      <c r="I7142" t="s">
        <v>135</v>
      </c>
      <c r="J7142" t="s">
        <v>136</v>
      </c>
      <c r="K7142" t="s">
        <v>137</v>
      </c>
      <c r="L7142" t="s">
        <v>20133</v>
      </c>
      <c r="M7142" t="s">
        <v>20134</v>
      </c>
      <c r="N7142">
        <v>2.96</v>
      </c>
      <c r="O7142">
        <v>0</v>
      </c>
      <c r="P7142">
        <v>163</v>
      </c>
      <c r="Q7142">
        <v>0</v>
      </c>
      <c r="R7142">
        <v>0</v>
      </c>
      <c r="S7142">
        <v>0</v>
      </c>
      <c r="T7142">
        <v>12</v>
      </c>
      <c r="U7142">
        <v>0</v>
      </c>
      <c r="V7142">
        <v>0</v>
      </c>
      <c r="W7142">
        <v>0</v>
      </c>
      <c r="X7142">
        <v>92.768266598679716</v>
      </c>
      <c r="Y7142">
        <v>0</v>
      </c>
      <c r="Z7142">
        <v>0</v>
      </c>
      <c r="AA7142">
        <v>0</v>
      </c>
      <c r="AB7142">
        <v>12.728392750839165</v>
      </c>
      <c r="AC7142">
        <v>0</v>
      </c>
      <c r="AD7142">
        <v>0</v>
      </c>
      <c r="AE7142">
        <v>105.49665934951888</v>
      </c>
    </row>
    <row r="7143" spans="1:31" x14ac:dyDescent="0.25">
      <c r="A7143">
        <v>1887530</v>
      </c>
      <c r="B7143">
        <v>1</v>
      </c>
      <c r="C7143" t="s">
        <v>80</v>
      </c>
      <c r="D7143" t="s">
        <v>103</v>
      </c>
      <c r="E7143" t="s">
        <v>210</v>
      </c>
      <c r="F7143" t="s">
        <v>20135</v>
      </c>
      <c r="G7143" t="s">
        <v>1557</v>
      </c>
      <c r="H7143" t="s">
        <v>134</v>
      </c>
      <c r="I7143" t="s">
        <v>135</v>
      </c>
      <c r="J7143" t="s">
        <v>136</v>
      </c>
      <c r="K7143" t="s">
        <v>137</v>
      </c>
      <c r="L7143" t="s">
        <v>20136</v>
      </c>
      <c r="M7143" t="s">
        <v>20137</v>
      </c>
      <c r="N7143">
        <v>1.5819444439999999</v>
      </c>
      <c r="O7143">
        <v>0</v>
      </c>
      <c r="P7143">
        <v>1707</v>
      </c>
      <c r="Q7143">
        <v>0</v>
      </c>
      <c r="R7143">
        <v>16</v>
      </c>
      <c r="S7143">
        <v>9</v>
      </c>
      <c r="T7143">
        <v>169</v>
      </c>
      <c r="U7143">
        <v>17</v>
      </c>
      <c r="V7143">
        <v>4</v>
      </c>
      <c r="W7143">
        <v>0</v>
      </c>
      <c r="X7143">
        <v>723.81741036259768</v>
      </c>
      <c r="Y7143">
        <v>0</v>
      </c>
      <c r="Z7143">
        <v>7.5079091950934806</v>
      </c>
      <c r="AA7143">
        <v>883.90299474617507</v>
      </c>
      <c r="AB7143">
        <v>155.55230485720799</v>
      </c>
      <c r="AC7143">
        <v>1878.969734841698</v>
      </c>
      <c r="AD7143">
        <v>24.248769241869685</v>
      </c>
      <c r="AE7143">
        <v>3673.9991232446414</v>
      </c>
    </row>
    <row r="7144" spans="1:31" x14ac:dyDescent="0.25">
      <c r="A7144">
        <v>1888217</v>
      </c>
      <c r="B7144">
        <v>1</v>
      </c>
      <c r="C7144" t="s">
        <v>80</v>
      </c>
      <c r="D7144" t="s">
        <v>85</v>
      </c>
      <c r="E7144" t="s">
        <v>140</v>
      </c>
      <c r="F7144" t="s">
        <v>20138</v>
      </c>
      <c r="G7144" t="s">
        <v>163</v>
      </c>
      <c r="H7144" t="s">
        <v>143</v>
      </c>
      <c r="I7144" t="s">
        <v>135</v>
      </c>
      <c r="J7144" t="s">
        <v>136</v>
      </c>
      <c r="K7144" t="s">
        <v>137</v>
      </c>
      <c r="L7144" t="s">
        <v>20139</v>
      </c>
      <c r="M7144" t="s">
        <v>20140</v>
      </c>
      <c r="N7144">
        <v>1.779722222</v>
      </c>
      <c r="O7144">
        <v>0</v>
      </c>
      <c r="P7144">
        <v>0</v>
      </c>
      <c r="Q7144">
        <v>0</v>
      </c>
      <c r="R7144">
        <v>0</v>
      </c>
      <c r="S7144">
        <v>0</v>
      </c>
      <c r="T7144">
        <v>1</v>
      </c>
      <c r="U7144">
        <v>0</v>
      </c>
      <c r="V7144">
        <v>0</v>
      </c>
      <c r="W7144">
        <v>0</v>
      </c>
      <c r="X7144">
        <v>0</v>
      </c>
      <c r="Y7144">
        <v>0</v>
      </c>
      <c r="Z7144">
        <v>0</v>
      </c>
      <c r="AA7144">
        <v>0</v>
      </c>
      <c r="AB7144">
        <v>1.1008062391031639</v>
      </c>
      <c r="AC7144">
        <v>0</v>
      </c>
      <c r="AD7144">
        <v>0</v>
      </c>
      <c r="AE7144">
        <v>1.1008062391031639</v>
      </c>
    </row>
    <row r="7145" spans="1:31" x14ac:dyDescent="0.25">
      <c r="A7145">
        <v>1887484</v>
      </c>
      <c r="B7145">
        <v>1</v>
      </c>
      <c r="C7145" t="s">
        <v>81</v>
      </c>
      <c r="D7145" t="s">
        <v>127</v>
      </c>
      <c r="E7145" t="s">
        <v>158</v>
      </c>
      <c r="F7145" t="s">
        <v>20141</v>
      </c>
      <c r="G7145" t="s">
        <v>133</v>
      </c>
      <c r="H7145" t="s">
        <v>134</v>
      </c>
      <c r="I7145" t="s">
        <v>135</v>
      </c>
      <c r="J7145" t="s">
        <v>136</v>
      </c>
      <c r="K7145" t="s">
        <v>137</v>
      </c>
      <c r="L7145" t="s">
        <v>20142</v>
      </c>
      <c r="M7145" t="s">
        <v>20143</v>
      </c>
      <c r="N7145">
        <v>0.8175</v>
      </c>
      <c r="O7145">
        <v>0</v>
      </c>
      <c r="P7145">
        <v>0</v>
      </c>
      <c r="Q7145">
        <v>8</v>
      </c>
      <c r="R7145">
        <v>0</v>
      </c>
      <c r="S7145">
        <v>5</v>
      </c>
      <c r="T7145">
        <v>0</v>
      </c>
      <c r="U7145">
        <v>1</v>
      </c>
      <c r="V7145">
        <v>0</v>
      </c>
      <c r="W7145">
        <v>0</v>
      </c>
      <c r="X7145">
        <v>0</v>
      </c>
      <c r="Y7145">
        <v>42.925767383922903</v>
      </c>
      <c r="Z7145">
        <v>0</v>
      </c>
      <c r="AA7145">
        <v>53.804688744324146</v>
      </c>
      <c r="AB7145">
        <v>0</v>
      </c>
      <c r="AC7145">
        <v>12.848045936461048</v>
      </c>
      <c r="AD7145">
        <v>0</v>
      </c>
      <c r="AE7145">
        <v>109.5785020647081</v>
      </c>
    </row>
    <row r="7146" spans="1:31" x14ac:dyDescent="0.25">
      <c r="A7146">
        <v>1887467</v>
      </c>
      <c r="B7146">
        <v>1</v>
      </c>
      <c r="C7146" t="s">
        <v>80</v>
      </c>
      <c r="D7146" t="s">
        <v>83</v>
      </c>
      <c r="E7146" t="s">
        <v>210</v>
      </c>
      <c r="F7146" t="s">
        <v>20144</v>
      </c>
      <c r="G7146" t="s">
        <v>133</v>
      </c>
      <c r="H7146" t="s">
        <v>134</v>
      </c>
      <c r="I7146" t="s">
        <v>135</v>
      </c>
      <c r="J7146" t="s">
        <v>136</v>
      </c>
      <c r="K7146" t="s">
        <v>137</v>
      </c>
      <c r="L7146" t="s">
        <v>20145</v>
      </c>
      <c r="M7146" t="s">
        <v>20146</v>
      </c>
      <c r="N7146">
        <v>0.69638888799999998</v>
      </c>
      <c r="O7146">
        <v>0</v>
      </c>
      <c r="P7146">
        <v>191</v>
      </c>
      <c r="Q7146">
        <v>0</v>
      </c>
      <c r="R7146">
        <v>1</v>
      </c>
      <c r="S7146">
        <v>4</v>
      </c>
      <c r="T7146">
        <v>437</v>
      </c>
      <c r="U7146">
        <v>1</v>
      </c>
      <c r="V7146">
        <v>30</v>
      </c>
      <c r="W7146">
        <v>0</v>
      </c>
      <c r="X7146">
        <v>27.44770178710667</v>
      </c>
      <c r="Y7146">
        <v>0</v>
      </c>
      <c r="Z7146">
        <v>0.25064450011903611</v>
      </c>
      <c r="AA7146">
        <v>33.731500665784537</v>
      </c>
      <c r="AB7146">
        <v>495.43796621364976</v>
      </c>
      <c r="AC7146">
        <v>7.7866189793725908</v>
      </c>
      <c r="AD7146">
        <v>164.70393586254889</v>
      </c>
      <c r="AE7146">
        <v>729.35836800858146</v>
      </c>
    </row>
    <row r="7147" spans="1:31" x14ac:dyDescent="0.25">
      <c r="A7147">
        <v>1889090</v>
      </c>
      <c r="B7147">
        <v>1</v>
      </c>
      <c r="C7147" t="s">
        <v>80</v>
      </c>
      <c r="D7147" t="s">
        <v>103</v>
      </c>
      <c r="E7147" t="s">
        <v>210</v>
      </c>
      <c r="F7147" t="s">
        <v>20147</v>
      </c>
      <c r="G7147" t="s">
        <v>476</v>
      </c>
      <c r="H7147" t="s">
        <v>134</v>
      </c>
      <c r="I7147" t="s">
        <v>135</v>
      </c>
      <c r="J7147" t="s">
        <v>136</v>
      </c>
      <c r="K7147" t="s">
        <v>137</v>
      </c>
      <c r="L7147" t="s">
        <v>20148</v>
      </c>
      <c r="M7147" t="s">
        <v>20149</v>
      </c>
      <c r="N7147">
        <v>0.37777777699999998</v>
      </c>
      <c r="O7147">
        <v>0</v>
      </c>
      <c r="P7147">
        <v>1707</v>
      </c>
      <c r="Q7147">
        <v>0</v>
      </c>
      <c r="R7147">
        <v>16</v>
      </c>
      <c r="S7147">
        <v>9</v>
      </c>
      <c r="T7147">
        <v>169</v>
      </c>
      <c r="U7147">
        <v>16</v>
      </c>
      <c r="V7147">
        <v>4</v>
      </c>
      <c r="W7147">
        <v>0</v>
      </c>
      <c r="X7147">
        <v>193.25655117627153</v>
      </c>
      <c r="Y7147">
        <v>0</v>
      </c>
      <c r="Z7147">
        <v>1.8407778273842894</v>
      </c>
      <c r="AA7147">
        <v>240.42586592386621</v>
      </c>
      <c r="AB7147">
        <v>44.09097419075011</v>
      </c>
      <c r="AC7147">
        <v>454.83602459576053</v>
      </c>
      <c r="AD7147">
        <v>5.3213531701931993</v>
      </c>
      <c r="AE7147">
        <v>939.77154688422581</v>
      </c>
    </row>
    <row r="7148" spans="1:31" x14ac:dyDescent="0.25">
      <c r="A7148">
        <v>1889044</v>
      </c>
      <c r="B7148">
        <v>1</v>
      </c>
      <c r="C7148" t="s">
        <v>81</v>
      </c>
      <c r="D7148" t="s">
        <v>128</v>
      </c>
      <c r="E7148" t="s">
        <v>158</v>
      </c>
      <c r="F7148" t="s">
        <v>4693</v>
      </c>
      <c r="G7148" t="s">
        <v>133</v>
      </c>
      <c r="H7148" t="s">
        <v>134</v>
      </c>
      <c r="I7148" t="s">
        <v>135</v>
      </c>
      <c r="J7148" t="s">
        <v>136</v>
      </c>
      <c r="K7148" t="s">
        <v>137</v>
      </c>
      <c r="L7148" t="s">
        <v>20150</v>
      </c>
      <c r="M7148" t="s">
        <v>20151</v>
      </c>
      <c r="N7148">
        <v>2.3624999999999998</v>
      </c>
      <c r="O7148">
        <v>0</v>
      </c>
      <c r="P7148">
        <v>15</v>
      </c>
      <c r="Q7148">
        <v>0</v>
      </c>
      <c r="R7148">
        <v>19</v>
      </c>
      <c r="S7148">
        <v>8</v>
      </c>
      <c r="T7148">
        <v>4</v>
      </c>
      <c r="U7148">
        <v>2</v>
      </c>
      <c r="V7148">
        <v>0</v>
      </c>
      <c r="W7148">
        <v>0</v>
      </c>
      <c r="X7148">
        <v>16.895155510644919</v>
      </c>
      <c r="Y7148">
        <v>0</v>
      </c>
      <c r="Z7148">
        <v>55.202925936586247</v>
      </c>
      <c r="AA7148">
        <v>1950.8291900806037</v>
      </c>
      <c r="AB7148">
        <v>26.012797957876153</v>
      </c>
      <c r="AC7148">
        <v>105.70164504611661</v>
      </c>
      <c r="AD7148">
        <v>0</v>
      </c>
      <c r="AE7148">
        <v>2154.6417145318273</v>
      </c>
    </row>
    <row r="7149" spans="1:31" x14ac:dyDescent="0.25">
      <c r="A7149">
        <v>1887421</v>
      </c>
      <c r="B7149">
        <v>1</v>
      </c>
      <c r="C7149" t="s">
        <v>80</v>
      </c>
      <c r="D7149" t="s">
        <v>100</v>
      </c>
      <c r="E7149" t="s">
        <v>146</v>
      </c>
      <c r="F7149" t="s">
        <v>14574</v>
      </c>
      <c r="G7149" t="s">
        <v>148</v>
      </c>
      <c r="H7149" t="s">
        <v>143</v>
      </c>
      <c r="I7149" t="s">
        <v>135</v>
      </c>
      <c r="J7149" t="s">
        <v>136</v>
      </c>
      <c r="K7149" t="s">
        <v>137</v>
      </c>
      <c r="L7149" t="s">
        <v>20152</v>
      </c>
      <c r="M7149" t="s">
        <v>20153</v>
      </c>
      <c r="N7149">
        <v>0.64222222200000001</v>
      </c>
      <c r="O7149">
        <v>0</v>
      </c>
      <c r="P7149">
        <v>0</v>
      </c>
      <c r="Q7149">
        <v>0</v>
      </c>
      <c r="R7149">
        <v>0</v>
      </c>
      <c r="S7149">
        <v>0</v>
      </c>
      <c r="T7149">
        <v>3</v>
      </c>
      <c r="U7149">
        <v>0</v>
      </c>
      <c r="V7149">
        <v>0</v>
      </c>
      <c r="W7149">
        <v>0</v>
      </c>
      <c r="X7149">
        <v>0</v>
      </c>
      <c r="Y7149">
        <v>0</v>
      </c>
      <c r="Z7149">
        <v>0</v>
      </c>
      <c r="AA7149">
        <v>0</v>
      </c>
      <c r="AB7149">
        <v>2.5618996808375045</v>
      </c>
      <c r="AC7149">
        <v>0</v>
      </c>
      <c r="AD7149">
        <v>0</v>
      </c>
      <c r="AE7149">
        <v>2.5618996808375045</v>
      </c>
    </row>
    <row r="7150" spans="1:31" x14ac:dyDescent="0.25">
      <c r="A7150">
        <v>1889110</v>
      </c>
      <c r="B7150">
        <v>1</v>
      </c>
      <c r="C7150" t="s">
        <v>81</v>
      </c>
      <c r="D7150" t="s">
        <v>112</v>
      </c>
      <c r="E7150" t="s">
        <v>210</v>
      </c>
      <c r="F7150" t="s">
        <v>11267</v>
      </c>
      <c r="G7150" t="s">
        <v>133</v>
      </c>
      <c r="H7150" t="s">
        <v>134</v>
      </c>
      <c r="I7150" t="s">
        <v>152</v>
      </c>
      <c r="J7150" t="s">
        <v>136</v>
      </c>
      <c r="K7150" t="s">
        <v>137</v>
      </c>
      <c r="L7150" t="s">
        <v>20154</v>
      </c>
      <c r="M7150" t="s">
        <v>20155</v>
      </c>
      <c r="N7150">
        <v>8.3333330000000001E-3</v>
      </c>
      <c r="O7150">
        <v>0</v>
      </c>
      <c r="P7150">
        <v>193</v>
      </c>
      <c r="Q7150">
        <v>125</v>
      </c>
      <c r="R7150">
        <v>211</v>
      </c>
      <c r="S7150">
        <v>25</v>
      </c>
      <c r="T7150">
        <v>21</v>
      </c>
      <c r="U7150">
        <v>5</v>
      </c>
      <c r="V7150">
        <v>0</v>
      </c>
      <c r="W7150">
        <v>0</v>
      </c>
      <c r="X7150">
        <v>0.28720652136868347</v>
      </c>
      <c r="Y7150">
        <v>2.2472825656781668</v>
      </c>
      <c r="Z7150">
        <v>0.96289551904350767</v>
      </c>
      <c r="AA7150">
        <v>1.1044783080588669</v>
      </c>
      <c r="AB7150">
        <v>0.13480408584857498</v>
      </c>
      <c r="AC7150">
        <v>0.32273848376099995</v>
      </c>
      <c r="AD7150">
        <v>0</v>
      </c>
      <c r="AE7150">
        <v>5.0594054837588009</v>
      </c>
    </row>
    <row r="7151" spans="1:31" x14ac:dyDescent="0.25">
      <c r="A7151">
        <v>1889087</v>
      </c>
      <c r="B7151">
        <v>1</v>
      </c>
      <c r="C7151" t="s">
        <v>80</v>
      </c>
      <c r="D7151" t="s">
        <v>103</v>
      </c>
      <c r="E7151" t="s">
        <v>229</v>
      </c>
      <c r="F7151" t="s">
        <v>19623</v>
      </c>
      <c r="G7151" t="s">
        <v>133</v>
      </c>
      <c r="H7151" t="s">
        <v>134</v>
      </c>
      <c r="I7151" t="s">
        <v>135</v>
      </c>
      <c r="J7151" t="s">
        <v>136</v>
      </c>
      <c r="K7151" t="s">
        <v>137</v>
      </c>
      <c r="L7151" t="s">
        <v>20156</v>
      </c>
      <c r="M7151" t="s">
        <v>20148</v>
      </c>
      <c r="N7151">
        <v>0.10972222199999999</v>
      </c>
      <c r="O7151">
        <v>0</v>
      </c>
      <c r="P7151">
        <v>0</v>
      </c>
      <c r="Q7151">
        <v>8</v>
      </c>
      <c r="R7151">
        <v>5</v>
      </c>
      <c r="S7151">
        <v>5</v>
      </c>
      <c r="T7151">
        <v>24</v>
      </c>
      <c r="U7151">
        <v>11</v>
      </c>
      <c r="V7151">
        <v>2</v>
      </c>
      <c r="W7151">
        <v>0</v>
      </c>
      <c r="X7151">
        <v>0</v>
      </c>
      <c r="Y7151">
        <v>9.6895461071977422</v>
      </c>
      <c r="Z7151">
        <v>2.5651714156108723</v>
      </c>
      <c r="AA7151">
        <v>24.685590560798914</v>
      </c>
      <c r="AB7151">
        <v>5.1339838897334946</v>
      </c>
      <c r="AC7151">
        <v>146.71690219860108</v>
      </c>
      <c r="AD7151">
        <v>3.764707190244061</v>
      </c>
      <c r="AE7151">
        <v>192.55590136218615</v>
      </c>
    </row>
    <row r="7152" spans="1:31" x14ac:dyDescent="0.25">
      <c r="A7152">
        <v>1888755</v>
      </c>
      <c r="B7152">
        <v>1</v>
      </c>
      <c r="C7152" t="s">
        <v>81</v>
      </c>
      <c r="D7152" t="s">
        <v>120</v>
      </c>
      <c r="E7152" t="s">
        <v>146</v>
      </c>
      <c r="F7152" t="s">
        <v>20157</v>
      </c>
      <c r="G7152" t="s">
        <v>148</v>
      </c>
      <c r="H7152" t="s">
        <v>143</v>
      </c>
      <c r="I7152" t="s">
        <v>135</v>
      </c>
      <c r="J7152" t="s">
        <v>136</v>
      </c>
      <c r="K7152" t="s">
        <v>137</v>
      </c>
      <c r="L7152" t="s">
        <v>20158</v>
      </c>
      <c r="M7152" t="s">
        <v>20159</v>
      </c>
      <c r="N7152">
        <v>1.9850000000000001</v>
      </c>
      <c r="O7152">
        <v>0</v>
      </c>
      <c r="P7152">
        <v>49</v>
      </c>
      <c r="Q7152">
        <v>0</v>
      </c>
      <c r="R7152">
        <v>0</v>
      </c>
      <c r="S7152">
        <v>0</v>
      </c>
      <c r="T7152">
        <v>2</v>
      </c>
      <c r="U7152">
        <v>0</v>
      </c>
      <c r="V7152">
        <v>0</v>
      </c>
      <c r="W7152">
        <v>0</v>
      </c>
      <c r="X7152">
        <v>29.898066174592412</v>
      </c>
      <c r="Y7152">
        <v>0</v>
      </c>
      <c r="Z7152">
        <v>0</v>
      </c>
      <c r="AA7152">
        <v>0</v>
      </c>
      <c r="AB7152">
        <v>1.0305233294921334</v>
      </c>
      <c r="AC7152">
        <v>0</v>
      </c>
      <c r="AD7152">
        <v>0</v>
      </c>
      <c r="AE7152">
        <v>30.928589504084545</v>
      </c>
    </row>
    <row r="7153" spans="1:31" x14ac:dyDescent="0.25">
      <c r="A7153">
        <v>1889130</v>
      </c>
      <c r="B7153">
        <v>1</v>
      </c>
      <c r="C7153" t="s">
        <v>80</v>
      </c>
      <c r="D7153" t="s">
        <v>93</v>
      </c>
      <c r="E7153" t="s">
        <v>210</v>
      </c>
      <c r="F7153" t="s">
        <v>18863</v>
      </c>
      <c r="G7153" t="s">
        <v>133</v>
      </c>
      <c r="H7153" t="s">
        <v>134</v>
      </c>
      <c r="I7153" t="s">
        <v>135</v>
      </c>
      <c r="J7153" t="s">
        <v>136</v>
      </c>
      <c r="K7153" t="s">
        <v>137</v>
      </c>
      <c r="L7153" t="s">
        <v>20160</v>
      </c>
      <c r="M7153" t="s">
        <v>20161</v>
      </c>
      <c r="N7153">
        <v>0.47222222200000002</v>
      </c>
      <c r="O7153">
        <v>0</v>
      </c>
      <c r="P7153">
        <v>3638</v>
      </c>
      <c r="Q7153">
        <v>0</v>
      </c>
      <c r="R7153">
        <v>0</v>
      </c>
      <c r="S7153">
        <v>0</v>
      </c>
      <c r="T7153">
        <v>1129</v>
      </c>
      <c r="U7153">
        <v>0</v>
      </c>
      <c r="V7153">
        <v>0</v>
      </c>
      <c r="W7153">
        <v>0</v>
      </c>
      <c r="X7153">
        <v>492.85385576797091</v>
      </c>
      <c r="Y7153">
        <v>0</v>
      </c>
      <c r="Z7153">
        <v>0</v>
      </c>
      <c r="AA7153">
        <v>0</v>
      </c>
      <c r="AB7153">
        <v>514.93276499675699</v>
      </c>
      <c r="AC7153">
        <v>0</v>
      </c>
      <c r="AD7153">
        <v>0</v>
      </c>
      <c r="AE7153">
        <v>1007.7866207647279</v>
      </c>
    </row>
    <row r="7154" spans="1:31" x14ac:dyDescent="0.25">
      <c r="A7154">
        <v>1889173</v>
      </c>
      <c r="B7154">
        <v>1</v>
      </c>
      <c r="C7154" t="s">
        <v>80</v>
      </c>
      <c r="D7154" t="s">
        <v>99</v>
      </c>
      <c r="E7154" t="s">
        <v>146</v>
      </c>
      <c r="F7154" t="s">
        <v>20162</v>
      </c>
      <c r="G7154" t="s">
        <v>148</v>
      </c>
      <c r="H7154" t="s">
        <v>143</v>
      </c>
      <c r="I7154" t="s">
        <v>135</v>
      </c>
      <c r="J7154" t="s">
        <v>136</v>
      </c>
      <c r="K7154" t="s">
        <v>137</v>
      </c>
      <c r="L7154" t="s">
        <v>20163</v>
      </c>
      <c r="M7154" t="s">
        <v>20164</v>
      </c>
      <c r="N7154">
        <v>1.565833333</v>
      </c>
      <c r="O7154">
        <v>0</v>
      </c>
      <c r="P7154">
        <v>35</v>
      </c>
      <c r="Q7154">
        <v>0</v>
      </c>
      <c r="R7154">
        <v>0</v>
      </c>
      <c r="S7154">
        <v>0</v>
      </c>
      <c r="T7154">
        <v>2</v>
      </c>
      <c r="U7154">
        <v>0</v>
      </c>
      <c r="V7154">
        <v>0</v>
      </c>
      <c r="W7154">
        <v>0</v>
      </c>
      <c r="X7154">
        <v>22.1879513225369</v>
      </c>
      <c r="Y7154">
        <v>0</v>
      </c>
      <c r="Z7154">
        <v>0</v>
      </c>
      <c r="AA7154">
        <v>0</v>
      </c>
      <c r="AB7154">
        <v>1.5739109539735201</v>
      </c>
      <c r="AC7154">
        <v>0</v>
      </c>
      <c r="AD7154">
        <v>0</v>
      </c>
      <c r="AE7154">
        <v>23.761862276510421</v>
      </c>
    </row>
    <row r="7155" spans="1:31" x14ac:dyDescent="0.25">
      <c r="A7155">
        <v>1888632</v>
      </c>
      <c r="B7155">
        <v>1</v>
      </c>
      <c r="C7155" t="s">
        <v>80</v>
      </c>
      <c r="D7155" t="s">
        <v>106</v>
      </c>
      <c r="E7155" t="s">
        <v>140</v>
      </c>
      <c r="F7155" t="s">
        <v>20165</v>
      </c>
      <c r="G7155" t="s">
        <v>163</v>
      </c>
      <c r="H7155" t="s">
        <v>143</v>
      </c>
      <c r="I7155" t="s">
        <v>135</v>
      </c>
      <c r="J7155" t="s">
        <v>136</v>
      </c>
      <c r="K7155" t="s">
        <v>137</v>
      </c>
      <c r="L7155" t="s">
        <v>20166</v>
      </c>
      <c r="M7155" t="s">
        <v>20167</v>
      </c>
      <c r="N7155">
        <v>2.2966666660000001</v>
      </c>
      <c r="O7155">
        <v>0</v>
      </c>
      <c r="P7155">
        <v>0</v>
      </c>
      <c r="Q7155">
        <v>0</v>
      </c>
      <c r="R7155">
        <v>2</v>
      </c>
      <c r="S7155">
        <v>0</v>
      </c>
      <c r="T7155">
        <v>0</v>
      </c>
      <c r="U7155">
        <v>0</v>
      </c>
      <c r="V7155">
        <v>0</v>
      </c>
      <c r="W7155">
        <v>0</v>
      </c>
      <c r="X7155">
        <v>0</v>
      </c>
      <c r="Y7155">
        <v>0</v>
      </c>
      <c r="Z7155">
        <v>83.201644561603018</v>
      </c>
      <c r="AA7155">
        <v>0</v>
      </c>
      <c r="AB7155">
        <v>0</v>
      </c>
      <c r="AC7155">
        <v>0</v>
      </c>
      <c r="AD7155">
        <v>0</v>
      </c>
      <c r="AE7155">
        <v>83.201644561603018</v>
      </c>
    </row>
    <row r="7156" spans="1:31" x14ac:dyDescent="0.25">
      <c r="A7156">
        <v>1888277</v>
      </c>
      <c r="B7156">
        <v>1</v>
      </c>
      <c r="C7156" t="s">
        <v>80</v>
      </c>
      <c r="D7156" t="s">
        <v>103</v>
      </c>
      <c r="E7156" t="s">
        <v>210</v>
      </c>
      <c r="F7156" t="s">
        <v>20168</v>
      </c>
      <c r="G7156" t="s">
        <v>476</v>
      </c>
      <c r="H7156" t="s">
        <v>134</v>
      </c>
      <c r="I7156" t="s">
        <v>152</v>
      </c>
      <c r="J7156" t="s">
        <v>136</v>
      </c>
      <c r="K7156" t="s">
        <v>137</v>
      </c>
      <c r="L7156" t="s">
        <v>20169</v>
      </c>
      <c r="M7156" t="s">
        <v>20170</v>
      </c>
      <c r="N7156">
        <v>1.3611111E-2</v>
      </c>
      <c r="O7156">
        <v>0</v>
      </c>
      <c r="P7156">
        <v>0</v>
      </c>
      <c r="Q7156">
        <v>6</v>
      </c>
      <c r="R7156">
        <v>5</v>
      </c>
      <c r="S7156">
        <v>2</v>
      </c>
      <c r="T7156">
        <v>1</v>
      </c>
      <c r="U7156">
        <v>3</v>
      </c>
      <c r="V7156">
        <v>0</v>
      </c>
      <c r="W7156">
        <v>0</v>
      </c>
      <c r="X7156">
        <v>0</v>
      </c>
      <c r="Y7156">
        <v>2.1075003841745699</v>
      </c>
      <c r="Z7156">
        <v>1.2902538211939305</v>
      </c>
      <c r="AA7156">
        <v>0.18008051405085002</v>
      </c>
      <c r="AB7156">
        <v>0.10359829544948722</v>
      </c>
      <c r="AC7156">
        <v>1.934849504971849</v>
      </c>
      <c r="AD7156">
        <v>0</v>
      </c>
      <c r="AE7156">
        <v>5.6162825198406869</v>
      </c>
    </row>
    <row r="7157" spans="1:31" x14ac:dyDescent="0.25">
      <c r="A7157">
        <v>1889167</v>
      </c>
      <c r="B7157">
        <v>1</v>
      </c>
      <c r="C7157" t="s">
        <v>80</v>
      </c>
      <c r="D7157" t="s">
        <v>100</v>
      </c>
      <c r="E7157" t="s">
        <v>210</v>
      </c>
      <c r="F7157" t="s">
        <v>20171</v>
      </c>
      <c r="G7157" t="s">
        <v>133</v>
      </c>
      <c r="H7157" t="s">
        <v>134</v>
      </c>
      <c r="I7157" t="s">
        <v>135</v>
      </c>
      <c r="J7157" t="s">
        <v>136</v>
      </c>
      <c r="K7157" t="s">
        <v>137</v>
      </c>
      <c r="L7157" t="s">
        <v>20172</v>
      </c>
      <c r="M7157" t="s">
        <v>20173</v>
      </c>
      <c r="N7157">
        <v>0.50194444400000005</v>
      </c>
      <c r="O7157">
        <v>1</v>
      </c>
      <c r="P7157">
        <v>1289</v>
      </c>
      <c r="Q7157">
        <v>15</v>
      </c>
      <c r="R7157">
        <v>150</v>
      </c>
      <c r="S7157">
        <v>29</v>
      </c>
      <c r="T7157">
        <v>101</v>
      </c>
      <c r="U7157">
        <v>2</v>
      </c>
      <c r="V7157">
        <v>0</v>
      </c>
      <c r="W7157">
        <v>0.29175951619838891</v>
      </c>
      <c r="X7157">
        <v>328.46282153556496</v>
      </c>
      <c r="Y7157">
        <v>21.569793569640083</v>
      </c>
      <c r="Z7157">
        <v>90.134734484714187</v>
      </c>
      <c r="AA7157">
        <v>94.147319133723755</v>
      </c>
      <c r="AB7157">
        <v>51.226594923707253</v>
      </c>
      <c r="AC7157">
        <v>23.10038893023675</v>
      </c>
      <c r="AD7157">
        <v>0</v>
      </c>
      <c r="AE7157">
        <v>608.93341209378525</v>
      </c>
    </row>
    <row r="7158" spans="1:31" x14ac:dyDescent="0.25">
      <c r="A7158">
        <v>1889193</v>
      </c>
      <c r="B7158">
        <v>1</v>
      </c>
      <c r="C7158" t="s">
        <v>81</v>
      </c>
      <c r="D7158" t="s">
        <v>127</v>
      </c>
      <c r="E7158" t="s">
        <v>158</v>
      </c>
      <c r="F7158" t="s">
        <v>8989</v>
      </c>
      <c r="G7158" t="s">
        <v>133</v>
      </c>
      <c r="H7158" t="s">
        <v>134</v>
      </c>
      <c r="I7158" t="s">
        <v>135</v>
      </c>
      <c r="J7158" t="s">
        <v>136</v>
      </c>
      <c r="K7158" t="s">
        <v>137</v>
      </c>
      <c r="L7158" t="s">
        <v>20174</v>
      </c>
      <c r="M7158" t="s">
        <v>20175</v>
      </c>
      <c r="N7158">
        <v>2.3061111109999999</v>
      </c>
      <c r="O7158">
        <v>0</v>
      </c>
      <c r="P7158">
        <v>415</v>
      </c>
      <c r="Q7158">
        <v>126</v>
      </c>
      <c r="R7158">
        <v>68</v>
      </c>
      <c r="S7158">
        <v>7</v>
      </c>
      <c r="T7158">
        <v>44</v>
      </c>
      <c r="U7158">
        <v>0</v>
      </c>
      <c r="V7158">
        <v>0</v>
      </c>
      <c r="W7158">
        <v>0</v>
      </c>
      <c r="X7158">
        <v>287.17186459344333</v>
      </c>
      <c r="Y7158">
        <v>2455.0855008912158</v>
      </c>
      <c r="Z7158">
        <v>339.6771221788303</v>
      </c>
      <c r="AA7158">
        <v>158.64791557949258</v>
      </c>
      <c r="AB7158">
        <v>29.696092307174585</v>
      </c>
      <c r="AC7158">
        <v>0</v>
      </c>
      <c r="AD7158">
        <v>0</v>
      </c>
      <c r="AE7158">
        <v>3270.278495550157</v>
      </c>
    </row>
    <row r="7159" spans="1:31" x14ac:dyDescent="0.25">
      <c r="A7159">
        <v>1887464</v>
      </c>
      <c r="B7159">
        <v>1</v>
      </c>
      <c r="C7159" t="s">
        <v>81</v>
      </c>
      <c r="D7159" t="s">
        <v>121</v>
      </c>
      <c r="E7159" t="s">
        <v>131</v>
      </c>
      <c r="F7159" t="s">
        <v>16031</v>
      </c>
      <c r="G7159" t="s">
        <v>133</v>
      </c>
      <c r="H7159" t="s">
        <v>134</v>
      </c>
      <c r="I7159" t="s">
        <v>135</v>
      </c>
      <c r="J7159" t="s">
        <v>136</v>
      </c>
      <c r="K7159" t="s">
        <v>137</v>
      </c>
      <c r="L7159" t="s">
        <v>20176</v>
      </c>
      <c r="M7159" t="s">
        <v>20177</v>
      </c>
      <c r="N7159">
        <v>1.201944444</v>
      </c>
      <c r="O7159">
        <v>0</v>
      </c>
      <c r="P7159">
        <v>242</v>
      </c>
      <c r="Q7159">
        <v>0</v>
      </c>
      <c r="R7159">
        <v>53</v>
      </c>
      <c r="S7159">
        <v>2</v>
      </c>
      <c r="T7159">
        <v>10</v>
      </c>
      <c r="U7159">
        <v>0</v>
      </c>
      <c r="V7159">
        <v>0</v>
      </c>
      <c r="W7159">
        <v>0</v>
      </c>
      <c r="X7159">
        <v>35.293482025899571</v>
      </c>
      <c r="Y7159">
        <v>0</v>
      </c>
      <c r="Z7159">
        <v>22.325834057854401</v>
      </c>
      <c r="AA7159">
        <v>2.9699222556394718</v>
      </c>
      <c r="AB7159">
        <v>12.006599107481486</v>
      </c>
      <c r="AC7159">
        <v>0</v>
      </c>
      <c r="AD7159">
        <v>0</v>
      </c>
      <c r="AE7159">
        <v>72.595837446874938</v>
      </c>
    </row>
    <row r="7160" spans="1:31" x14ac:dyDescent="0.25">
      <c r="A7160">
        <v>1887481</v>
      </c>
      <c r="B7160">
        <v>1</v>
      </c>
      <c r="C7160" t="s">
        <v>80</v>
      </c>
      <c r="D7160" t="s">
        <v>105</v>
      </c>
      <c r="E7160" t="s">
        <v>131</v>
      </c>
      <c r="F7160" t="s">
        <v>20178</v>
      </c>
      <c r="G7160" t="s">
        <v>133</v>
      </c>
      <c r="H7160" t="s">
        <v>134</v>
      </c>
      <c r="I7160" t="s">
        <v>135</v>
      </c>
      <c r="J7160" t="s">
        <v>136</v>
      </c>
      <c r="K7160" t="s">
        <v>137</v>
      </c>
      <c r="L7160" t="s">
        <v>20179</v>
      </c>
      <c r="M7160" t="s">
        <v>20180</v>
      </c>
      <c r="N7160">
        <v>1.5122222219999999</v>
      </c>
      <c r="O7160">
        <v>0</v>
      </c>
      <c r="P7160">
        <v>0</v>
      </c>
      <c r="Q7160">
        <v>0</v>
      </c>
      <c r="R7160">
        <v>0</v>
      </c>
      <c r="S7160">
        <v>0</v>
      </c>
      <c r="T7160">
        <v>0</v>
      </c>
      <c r="U7160">
        <v>1</v>
      </c>
      <c r="V7160">
        <v>0</v>
      </c>
      <c r="W7160">
        <v>0</v>
      </c>
      <c r="X7160">
        <v>0</v>
      </c>
      <c r="Y7160">
        <v>0</v>
      </c>
      <c r="Z7160">
        <v>0</v>
      </c>
      <c r="AA7160">
        <v>0</v>
      </c>
      <c r="AB7160">
        <v>0</v>
      </c>
      <c r="AC7160">
        <v>22.323896701568014</v>
      </c>
      <c r="AD7160">
        <v>0</v>
      </c>
      <c r="AE7160">
        <v>22.323896701568014</v>
      </c>
    </row>
    <row r="7161" spans="1:31" x14ac:dyDescent="0.25">
      <c r="A7161">
        <v>1888168</v>
      </c>
      <c r="B7161">
        <v>1</v>
      </c>
      <c r="C7161" t="s">
        <v>80</v>
      </c>
      <c r="D7161" t="s">
        <v>108</v>
      </c>
      <c r="E7161" t="s">
        <v>169</v>
      </c>
      <c r="F7161" t="s">
        <v>20119</v>
      </c>
      <c r="G7161" t="s">
        <v>183</v>
      </c>
      <c r="H7161" t="s">
        <v>143</v>
      </c>
      <c r="I7161" t="s">
        <v>135</v>
      </c>
      <c r="J7161" t="s">
        <v>136</v>
      </c>
      <c r="K7161" t="s">
        <v>137</v>
      </c>
      <c r="L7161" t="s">
        <v>20181</v>
      </c>
      <c r="M7161" t="s">
        <v>20182</v>
      </c>
      <c r="N7161">
        <v>4.6144444440000001</v>
      </c>
      <c r="O7161">
        <v>0</v>
      </c>
      <c r="P7161">
        <v>19</v>
      </c>
      <c r="Q7161">
        <v>0</v>
      </c>
      <c r="R7161">
        <v>8</v>
      </c>
      <c r="S7161">
        <v>0</v>
      </c>
      <c r="T7161">
        <v>1</v>
      </c>
      <c r="U7161">
        <v>0</v>
      </c>
      <c r="V7161">
        <v>0</v>
      </c>
      <c r="W7161">
        <v>0</v>
      </c>
      <c r="X7161">
        <v>12.337994355229753</v>
      </c>
      <c r="Y7161">
        <v>0</v>
      </c>
      <c r="Z7161">
        <v>9.1969193656553223</v>
      </c>
      <c r="AA7161">
        <v>0</v>
      </c>
      <c r="AB7161">
        <v>0.89165529656344167</v>
      </c>
      <c r="AC7161">
        <v>0</v>
      </c>
      <c r="AD7161">
        <v>0</v>
      </c>
      <c r="AE7161">
        <v>22.426569017448518</v>
      </c>
    </row>
    <row r="7162" spans="1:31" x14ac:dyDescent="0.25">
      <c r="A7162">
        <v>1887424</v>
      </c>
      <c r="B7162">
        <v>1</v>
      </c>
      <c r="C7162" t="s">
        <v>80</v>
      </c>
      <c r="D7162" t="s">
        <v>95</v>
      </c>
      <c r="E7162" t="s">
        <v>158</v>
      </c>
      <c r="F7162" t="s">
        <v>20183</v>
      </c>
      <c r="G7162" t="s">
        <v>219</v>
      </c>
      <c r="H7162" t="s">
        <v>134</v>
      </c>
      <c r="I7162" t="s">
        <v>135</v>
      </c>
      <c r="J7162" t="s">
        <v>136</v>
      </c>
      <c r="K7162" t="s">
        <v>137</v>
      </c>
      <c r="L7162" t="s">
        <v>20184</v>
      </c>
      <c r="M7162" t="s">
        <v>20185</v>
      </c>
      <c r="N7162">
        <v>0.373611111</v>
      </c>
      <c r="O7162">
        <v>0</v>
      </c>
      <c r="P7162">
        <v>68</v>
      </c>
      <c r="Q7162">
        <v>0</v>
      </c>
      <c r="R7162">
        <v>1</v>
      </c>
      <c r="S7162">
        <v>0</v>
      </c>
      <c r="T7162">
        <v>1</v>
      </c>
      <c r="U7162">
        <v>0</v>
      </c>
      <c r="V7162">
        <v>0</v>
      </c>
      <c r="W7162">
        <v>0</v>
      </c>
      <c r="X7162">
        <v>6.2068616468750069</v>
      </c>
      <c r="Y7162">
        <v>0</v>
      </c>
      <c r="Z7162">
        <v>0.52833943365591263</v>
      </c>
      <c r="AA7162">
        <v>0</v>
      </c>
      <c r="AB7162">
        <v>0.14350517098929585</v>
      </c>
      <c r="AC7162">
        <v>0</v>
      </c>
      <c r="AD7162">
        <v>0</v>
      </c>
      <c r="AE7162">
        <v>6.8787062515202155</v>
      </c>
    </row>
    <row r="7163" spans="1:31" x14ac:dyDescent="0.25">
      <c r="A7163">
        <v>1888798</v>
      </c>
      <c r="B7163">
        <v>1</v>
      </c>
      <c r="C7163" t="s">
        <v>80</v>
      </c>
      <c r="D7163" t="s">
        <v>110</v>
      </c>
      <c r="E7163" t="s">
        <v>140</v>
      </c>
      <c r="F7163" t="s">
        <v>20186</v>
      </c>
      <c r="G7163" t="s">
        <v>207</v>
      </c>
      <c r="H7163" t="s">
        <v>143</v>
      </c>
      <c r="I7163" t="s">
        <v>135</v>
      </c>
      <c r="J7163" t="s">
        <v>136</v>
      </c>
      <c r="K7163" t="s">
        <v>137</v>
      </c>
      <c r="L7163" t="s">
        <v>20187</v>
      </c>
      <c r="M7163" t="s">
        <v>20188</v>
      </c>
      <c r="N7163">
        <v>1.7866666659999999</v>
      </c>
      <c r="O7163">
        <v>0</v>
      </c>
      <c r="P7163">
        <v>2</v>
      </c>
      <c r="Q7163">
        <v>0</v>
      </c>
      <c r="R7163">
        <v>0</v>
      </c>
      <c r="S7163">
        <v>0</v>
      </c>
      <c r="T7163">
        <v>0</v>
      </c>
      <c r="U7163">
        <v>0</v>
      </c>
      <c r="V7163">
        <v>0</v>
      </c>
      <c r="W7163">
        <v>0</v>
      </c>
      <c r="X7163">
        <v>0.6777883109306112</v>
      </c>
      <c r="Y7163">
        <v>0</v>
      </c>
      <c r="Z7163">
        <v>0</v>
      </c>
      <c r="AA7163">
        <v>0</v>
      </c>
      <c r="AB7163">
        <v>0</v>
      </c>
      <c r="AC7163">
        <v>0</v>
      </c>
      <c r="AD7163">
        <v>0</v>
      </c>
      <c r="AE7163">
        <v>0.6777883109306112</v>
      </c>
    </row>
    <row r="7164" spans="1:31" x14ac:dyDescent="0.25">
      <c r="A7164">
        <v>1887710</v>
      </c>
      <c r="B7164">
        <v>1</v>
      </c>
      <c r="C7164" t="s">
        <v>80</v>
      </c>
      <c r="D7164" t="s">
        <v>103</v>
      </c>
      <c r="E7164" t="s">
        <v>131</v>
      </c>
      <c r="F7164" t="s">
        <v>20189</v>
      </c>
      <c r="G7164" t="s">
        <v>133</v>
      </c>
      <c r="H7164" t="s">
        <v>134</v>
      </c>
      <c r="I7164" t="s">
        <v>135</v>
      </c>
      <c r="J7164" t="s">
        <v>136</v>
      </c>
      <c r="K7164" t="s">
        <v>137</v>
      </c>
      <c r="L7164" t="s">
        <v>20190</v>
      </c>
      <c r="M7164" t="s">
        <v>20191</v>
      </c>
      <c r="N7164">
        <v>1.176111111</v>
      </c>
      <c r="O7164">
        <v>2</v>
      </c>
      <c r="P7164">
        <v>0</v>
      </c>
      <c r="Q7164">
        <v>3</v>
      </c>
      <c r="R7164">
        <v>0</v>
      </c>
      <c r="S7164">
        <v>4</v>
      </c>
      <c r="T7164">
        <v>0</v>
      </c>
      <c r="U7164">
        <v>3</v>
      </c>
      <c r="V7164">
        <v>0</v>
      </c>
      <c r="W7164">
        <v>11.833679994086173</v>
      </c>
      <c r="X7164">
        <v>0</v>
      </c>
      <c r="Y7164">
        <v>39.26434119724361</v>
      </c>
      <c r="Z7164">
        <v>0</v>
      </c>
      <c r="AA7164">
        <v>17.908185721038198</v>
      </c>
      <c r="AB7164">
        <v>0</v>
      </c>
      <c r="AC7164">
        <v>50.433695680643282</v>
      </c>
      <c r="AD7164">
        <v>0</v>
      </c>
      <c r="AE7164">
        <v>119.43990259301127</v>
      </c>
    </row>
    <row r="7165" spans="1:31" x14ac:dyDescent="0.25">
      <c r="A7165">
        <v>1889107</v>
      </c>
      <c r="B7165">
        <v>1</v>
      </c>
      <c r="C7165" t="s">
        <v>80</v>
      </c>
      <c r="D7165" t="s">
        <v>96</v>
      </c>
      <c r="E7165" t="s">
        <v>140</v>
      </c>
      <c r="F7165" t="s">
        <v>20192</v>
      </c>
      <c r="G7165" t="s">
        <v>200</v>
      </c>
      <c r="H7165" t="s">
        <v>143</v>
      </c>
      <c r="I7165" t="s">
        <v>135</v>
      </c>
      <c r="J7165" t="s">
        <v>136</v>
      </c>
      <c r="K7165" t="s">
        <v>137</v>
      </c>
      <c r="L7165" t="s">
        <v>20193</v>
      </c>
      <c r="M7165" t="s">
        <v>20194</v>
      </c>
      <c r="N7165">
        <v>9.2927777769999995</v>
      </c>
      <c r="O7165">
        <v>0</v>
      </c>
      <c r="P7165">
        <v>7</v>
      </c>
      <c r="Q7165">
        <v>0</v>
      </c>
      <c r="R7165">
        <v>0</v>
      </c>
      <c r="S7165">
        <v>0</v>
      </c>
      <c r="T7165">
        <v>0</v>
      </c>
      <c r="U7165">
        <v>0</v>
      </c>
      <c r="V7165">
        <v>0</v>
      </c>
      <c r="W7165">
        <v>0</v>
      </c>
      <c r="X7165">
        <v>26.67756550602104</v>
      </c>
      <c r="Y7165">
        <v>0</v>
      </c>
      <c r="Z7165">
        <v>0</v>
      </c>
      <c r="AA7165">
        <v>0</v>
      </c>
      <c r="AB7165">
        <v>0</v>
      </c>
      <c r="AC7165">
        <v>0</v>
      </c>
      <c r="AD7165">
        <v>0</v>
      </c>
      <c r="AE7165">
        <v>26.67756550602104</v>
      </c>
    </row>
    <row r="7166" spans="1:31" x14ac:dyDescent="0.25">
      <c r="A7166">
        <v>1889250</v>
      </c>
      <c r="B7166">
        <v>1</v>
      </c>
      <c r="C7166" t="s">
        <v>80</v>
      </c>
      <c r="D7166" t="s">
        <v>108</v>
      </c>
      <c r="E7166" t="s">
        <v>146</v>
      </c>
      <c r="F7166" t="s">
        <v>20195</v>
      </c>
      <c r="G7166" t="s">
        <v>148</v>
      </c>
      <c r="H7166" t="s">
        <v>143</v>
      </c>
      <c r="I7166" t="s">
        <v>135</v>
      </c>
      <c r="J7166" t="s">
        <v>136</v>
      </c>
      <c r="K7166" t="s">
        <v>137</v>
      </c>
      <c r="L7166" t="s">
        <v>20196</v>
      </c>
      <c r="M7166" t="s">
        <v>20197</v>
      </c>
      <c r="N7166">
        <v>1.71</v>
      </c>
      <c r="O7166">
        <v>0</v>
      </c>
      <c r="P7166">
        <v>10</v>
      </c>
      <c r="Q7166">
        <v>0</v>
      </c>
      <c r="R7166">
        <v>4</v>
      </c>
      <c r="S7166">
        <v>0</v>
      </c>
      <c r="T7166">
        <v>2</v>
      </c>
      <c r="U7166">
        <v>0</v>
      </c>
      <c r="V7166">
        <v>0</v>
      </c>
      <c r="W7166">
        <v>0</v>
      </c>
      <c r="X7166">
        <v>4.9080999581394753</v>
      </c>
      <c r="Y7166">
        <v>0</v>
      </c>
      <c r="Z7166">
        <v>15.185290940209812</v>
      </c>
      <c r="AA7166">
        <v>0</v>
      </c>
      <c r="AB7166">
        <v>5.7442221091073593</v>
      </c>
      <c r="AC7166">
        <v>0</v>
      </c>
      <c r="AD7166">
        <v>0</v>
      </c>
      <c r="AE7166">
        <v>25.837613007456646</v>
      </c>
    </row>
    <row r="7167" spans="1:31" x14ac:dyDescent="0.25">
      <c r="A7167">
        <v>1889256</v>
      </c>
      <c r="B7167">
        <v>1</v>
      </c>
      <c r="C7167" t="s">
        <v>81</v>
      </c>
      <c r="D7167" t="s">
        <v>121</v>
      </c>
      <c r="E7167" t="s">
        <v>146</v>
      </c>
      <c r="F7167" t="s">
        <v>20198</v>
      </c>
      <c r="G7167" t="s">
        <v>148</v>
      </c>
      <c r="H7167" t="s">
        <v>143</v>
      </c>
      <c r="I7167" t="s">
        <v>135</v>
      </c>
      <c r="J7167" t="s">
        <v>136</v>
      </c>
      <c r="K7167" t="s">
        <v>137</v>
      </c>
      <c r="L7167" t="s">
        <v>20199</v>
      </c>
      <c r="M7167" t="s">
        <v>20200</v>
      </c>
      <c r="N7167">
        <v>1.1944444439999999</v>
      </c>
      <c r="O7167">
        <v>0</v>
      </c>
      <c r="P7167">
        <v>5</v>
      </c>
      <c r="Q7167">
        <v>0</v>
      </c>
      <c r="R7167">
        <v>1</v>
      </c>
      <c r="S7167">
        <v>0</v>
      </c>
      <c r="T7167">
        <v>0</v>
      </c>
      <c r="U7167">
        <v>0</v>
      </c>
      <c r="V7167">
        <v>0</v>
      </c>
      <c r="W7167">
        <v>0</v>
      </c>
      <c r="X7167">
        <v>1.1048150584491778</v>
      </c>
      <c r="Y7167">
        <v>0</v>
      </c>
      <c r="Z7167">
        <v>0.21829987988562199</v>
      </c>
      <c r="AA7167">
        <v>0</v>
      </c>
      <c r="AB7167">
        <v>0</v>
      </c>
      <c r="AC7167">
        <v>0</v>
      </c>
      <c r="AD7167">
        <v>0</v>
      </c>
      <c r="AE7167">
        <v>1.3231149383347998</v>
      </c>
    </row>
    <row r="7168" spans="1:31" x14ac:dyDescent="0.25">
      <c r="A7168">
        <v>1888566</v>
      </c>
      <c r="B7168">
        <v>1</v>
      </c>
      <c r="C7168" t="s">
        <v>80</v>
      </c>
      <c r="D7168" t="s">
        <v>103</v>
      </c>
      <c r="E7168" t="s">
        <v>131</v>
      </c>
      <c r="F7168" t="s">
        <v>4055</v>
      </c>
      <c r="G7168" t="s">
        <v>133</v>
      </c>
      <c r="H7168" t="s">
        <v>134</v>
      </c>
      <c r="I7168" t="s">
        <v>135</v>
      </c>
      <c r="J7168" t="s">
        <v>136</v>
      </c>
      <c r="K7168" t="s">
        <v>137</v>
      </c>
      <c r="L7168" t="s">
        <v>20201</v>
      </c>
      <c r="M7168" t="s">
        <v>20202</v>
      </c>
      <c r="N7168">
        <v>2.034444444</v>
      </c>
      <c r="O7168">
        <v>12</v>
      </c>
      <c r="P7168">
        <v>1065</v>
      </c>
      <c r="Q7168">
        <v>6</v>
      </c>
      <c r="R7168">
        <v>216</v>
      </c>
      <c r="S7168">
        <v>12</v>
      </c>
      <c r="T7168">
        <v>110</v>
      </c>
      <c r="U7168">
        <v>0</v>
      </c>
      <c r="V7168">
        <v>0</v>
      </c>
      <c r="W7168">
        <v>21.009489020709754</v>
      </c>
      <c r="X7168">
        <v>533.3040426987576</v>
      </c>
      <c r="Y7168">
        <v>172.93716820279499</v>
      </c>
      <c r="Z7168">
        <v>612.99947964902356</v>
      </c>
      <c r="AA7168">
        <v>36.455987503749739</v>
      </c>
      <c r="AB7168">
        <v>136.43887166737454</v>
      </c>
      <c r="AC7168">
        <v>0</v>
      </c>
      <c r="AD7168">
        <v>0</v>
      </c>
      <c r="AE7168">
        <v>1513.1450387424104</v>
      </c>
    </row>
    <row r="7169" spans="1:31" x14ac:dyDescent="0.25">
      <c r="A7169">
        <v>1887504</v>
      </c>
      <c r="B7169">
        <v>1</v>
      </c>
      <c r="C7169" t="s">
        <v>81</v>
      </c>
      <c r="D7169" t="s">
        <v>126</v>
      </c>
      <c r="E7169" t="s">
        <v>158</v>
      </c>
      <c r="F7169" t="s">
        <v>20203</v>
      </c>
      <c r="G7169" t="s">
        <v>133</v>
      </c>
      <c r="H7169" t="s">
        <v>134</v>
      </c>
      <c r="I7169" t="s">
        <v>152</v>
      </c>
      <c r="J7169" t="s">
        <v>136</v>
      </c>
      <c r="K7169" t="s">
        <v>137</v>
      </c>
      <c r="L7169" t="s">
        <v>20204</v>
      </c>
      <c r="M7169" t="s">
        <v>20205</v>
      </c>
      <c r="N7169">
        <v>5.5555550000000002E-3</v>
      </c>
      <c r="O7169">
        <v>2</v>
      </c>
      <c r="P7169">
        <v>219</v>
      </c>
      <c r="Q7169">
        <v>33</v>
      </c>
      <c r="R7169">
        <v>92</v>
      </c>
      <c r="S7169">
        <v>5</v>
      </c>
      <c r="T7169">
        <v>22</v>
      </c>
      <c r="U7169">
        <v>0</v>
      </c>
      <c r="V7169">
        <v>0</v>
      </c>
      <c r="W7169">
        <v>2.9484797301944452E-3</v>
      </c>
      <c r="X7169">
        <v>0.15330944297957222</v>
      </c>
      <c r="Y7169">
        <v>2.3590818956067388</v>
      </c>
      <c r="Z7169">
        <v>0.56645727139277779</v>
      </c>
      <c r="AA7169">
        <v>0.20220369847790001</v>
      </c>
      <c r="AB7169">
        <v>0.32369308235322775</v>
      </c>
      <c r="AC7169">
        <v>0</v>
      </c>
      <c r="AD7169">
        <v>0</v>
      </c>
      <c r="AE7169">
        <v>3.6076938705404107</v>
      </c>
    </row>
    <row r="7170" spans="1:31" x14ac:dyDescent="0.25">
      <c r="A7170">
        <v>1887447</v>
      </c>
      <c r="B7170">
        <v>1</v>
      </c>
      <c r="C7170" t="s">
        <v>80</v>
      </c>
      <c r="D7170" t="s">
        <v>110</v>
      </c>
      <c r="E7170" t="s">
        <v>140</v>
      </c>
      <c r="F7170" t="s">
        <v>16186</v>
      </c>
      <c r="G7170" t="s">
        <v>207</v>
      </c>
      <c r="H7170" t="s">
        <v>143</v>
      </c>
      <c r="I7170" t="s">
        <v>135</v>
      </c>
      <c r="J7170" t="s">
        <v>136</v>
      </c>
      <c r="K7170" t="s">
        <v>137</v>
      </c>
      <c r="L7170" t="s">
        <v>20206</v>
      </c>
      <c r="M7170" t="s">
        <v>20207</v>
      </c>
      <c r="N7170">
        <v>0.97416666600000001</v>
      </c>
      <c r="O7170">
        <v>0</v>
      </c>
      <c r="P7170">
        <v>13</v>
      </c>
      <c r="Q7170">
        <v>0</v>
      </c>
      <c r="R7170">
        <v>0</v>
      </c>
      <c r="S7170">
        <v>0</v>
      </c>
      <c r="T7170">
        <v>1</v>
      </c>
      <c r="U7170">
        <v>0</v>
      </c>
      <c r="V7170">
        <v>0</v>
      </c>
      <c r="W7170">
        <v>0</v>
      </c>
      <c r="X7170">
        <v>4.4697529145155999</v>
      </c>
      <c r="Y7170">
        <v>0</v>
      </c>
      <c r="Z7170">
        <v>0</v>
      </c>
      <c r="AA7170">
        <v>0</v>
      </c>
      <c r="AB7170">
        <v>0.14117479378522502</v>
      </c>
      <c r="AC7170">
        <v>0</v>
      </c>
      <c r="AD7170">
        <v>0</v>
      </c>
      <c r="AE7170">
        <v>4.6109277083008244</v>
      </c>
    </row>
    <row r="7171" spans="1:31" x14ac:dyDescent="0.25">
      <c r="A7171">
        <v>1887441</v>
      </c>
      <c r="B7171">
        <v>1</v>
      </c>
      <c r="C7171" t="s">
        <v>80</v>
      </c>
      <c r="D7171" t="s">
        <v>111</v>
      </c>
      <c r="E7171" t="s">
        <v>169</v>
      </c>
      <c r="F7171" t="s">
        <v>20208</v>
      </c>
      <c r="G7171" t="s">
        <v>183</v>
      </c>
      <c r="H7171" t="s">
        <v>143</v>
      </c>
      <c r="I7171" t="s">
        <v>135</v>
      </c>
      <c r="J7171" t="s">
        <v>136</v>
      </c>
      <c r="K7171" t="s">
        <v>137</v>
      </c>
      <c r="L7171" t="s">
        <v>20209</v>
      </c>
      <c r="M7171" t="s">
        <v>20210</v>
      </c>
      <c r="N7171">
        <v>0.90194444399999996</v>
      </c>
      <c r="O7171">
        <v>0</v>
      </c>
      <c r="P7171">
        <v>14</v>
      </c>
      <c r="Q7171">
        <v>0</v>
      </c>
      <c r="R7171">
        <v>14</v>
      </c>
      <c r="S7171">
        <v>0</v>
      </c>
      <c r="T7171">
        <v>20</v>
      </c>
      <c r="U7171">
        <v>0</v>
      </c>
      <c r="V7171">
        <v>0</v>
      </c>
      <c r="W7171">
        <v>0</v>
      </c>
      <c r="X7171">
        <v>17.131144425919441</v>
      </c>
      <c r="Y7171">
        <v>0</v>
      </c>
      <c r="Z7171">
        <v>15.484168127556195</v>
      </c>
      <c r="AA7171">
        <v>0</v>
      </c>
      <c r="AB7171">
        <v>30.403650509680453</v>
      </c>
      <c r="AC7171">
        <v>0</v>
      </c>
      <c r="AD7171">
        <v>0</v>
      </c>
      <c r="AE7171">
        <v>63.018963063156086</v>
      </c>
    </row>
    <row r="7172" spans="1:31" x14ac:dyDescent="0.25">
      <c r="A7172">
        <v>1889213</v>
      </c>
      <c r="B7172">
        <v>1</v>
      </c>
      <c r="C7172" t="s">
        <v>80</v>
      </c>
      <c r="D7172" t="s">
        <v>104</v>
      </c>
      <c r="E7172" t="s">
        <v>140</v>
      </c>
      <c r="F7172" t="s">
        <v>20211</v>
      </c>
      <c r="G7172" t="s">
        <v>163</v>
      </c>
      <c r="H7172" t="s">
        <v>143</v>
      </c>
      <c r="I7172" t="s">
        <v>135</v>
      </c>
      <c r="J7172" t="s">
        <v>136</v>
      </c>
      <c r="K7172" t="s">
        <v>137</v>
      </c>
      <c r="L7172" t="s">
        <v>20212</v>
      </c>
      <c r="M7172" t="s">
        <v>20213</v>
      </c>
      <c r="N7172">
        <v>2.3747222219999999</v>
      </c>
      <c r="O7172">
        <v>0</v>
      </c>
      <c r="P7172">
        <v>5</v>
      </c>
      <c r="Q7172">
        <v>0</v>
      </c>
      <c r="R7172">
        <v>0</v>
      </c>
      <c r="S7172">
        <v>0</v>
      </c>
      <c r="T7172">
        <v>5</v>
      </c>
      <c r="U7172">
        <v>0</v>
      </c>
      <c r="V7172">
        <v>0</v>
      </c>
      <c r="W7172">
        <v>0</v>
      </c>
      <c r="X7172">
        <v>3.7164098583086282</v>
      </c>
      <c r="Y7172">
        <v>0</v>
      </c>
      <c r="Z7172">
        <v>0</v>
      </c>
      <c r="AA7172">
        <v>0</v>
      </c>
      <c r="AB7172">
        <v>12.965829747370623</v>
      </c>
      <c r="AC7172">
        <v>0</v>
      </c>
      <c r="AD7172">
        <v>0</v>
      </c>
      <c r="AE7172">
        <v>16.68223960567925</v>
      </c>
    </row>
    <row r="7173" spans="1:31" x14ac:dyDescent="0.25">
      <c r="A7173">
        <v>1887722</v>
      </c>
      <c r="B7173">
        <v>1</v>
      </c>
      <c r="C7173" t="s">
        <v>80</v>
      </c>
      <c r="D7173" t="s">
        <v>95</v>
      </c>
      <c r="E7173" t="s">
        <v>210</v>
      </c>
      <c r="F7173" t="s">
        <v>2334</v>
      </c>
      <c r="G7173" t="s">
        <v>476</v>
      </c>
      <c r="H7173" t="s">
        <v>134</v>
      </c>
      <c r="I7173" t="s">
        <v>135</v>
      </c>
      <c r="J7173" t="s">
        <v>136</v>
      </c>
      <c r="K7173" t="s">
        <v>137</v>
      </c>
      <c r="L7173" t="s">
        <v>20214</v>
      </c>
      <c r="M7173" t="s">
        <v>20215</v>
      </c>
      <c r="N7173">
        <v>0.170555555</v>
      </c>
      <c r="O7173">
        <v>3</v>
      </c>
      <c r="P7173">
        <v>644</v>
      </c>
      <c r="Q7173">
        <v>23</v>
      </c>
      <c r="R7173">
        <v>7</v>
      </c>
      <c r="S7173">
        <v>29</v>
      </c>
      <c r="T7173">
        <v>33</v>
      </c>
      <c r="U7173">
        <v>0</v>
      </c>
      <c r="V7173">
        <v>0</v>
      </c>
      <c r="W7173">
        <v>0.34059020736738554</v>
      </c>
      <c r="X7173">
        <v>26.047679481223138</v>
      </c>
      <c r="Y7173">
        <v>19.960316657736975</v>
      </c>
      <c r="Z7173">
        <v>0.51430384724457556</v>
      </c>
      <c r="AA7173">
        <v>75.020591192176212</v>
      </c>
      <c r="AB7173">
        <v>2.0315652907855166</v>
      </c>
      <c r="AC7173">
        <v>0</v>
      </c>
      <c r="AD7173">
        <v>0</v>
      </c>
      <c r="AE7173">
        <v>123.91504667653381</v>
      </c>
    </row>
    <row r="7174" spans="1:31" x14ac:dyDescent="0.25">
      <c r="A7174">
        <v>1888200</v>
      </c>
      <c r="B7174">
        <v>1</v>
      </c>
      <c r="C7174" t="s">
        <v>81</v>
      </c>
      <c r="D7174" t="s">
        <v>119</v>
      </c>
      <c r="E7174" t="s">
        <v>158</v>
      </c>
      <c r="F7174" t="s">
        <v>330</v>
      </c>
      <c r="G7174" t="s">
        <v>133</v>
      </c>
      <c r="H7174" t="s">
        <v>134</v>
      </c>
      <c r="I7174" t="s">
        <v>152</v>
      </c>
      <c r="J7174" t="s">
        <v>136</v>
      </c>
      <c r="K7174" t="s">
        <v>137</v>
      </c>
      <c r="L7174" t="s">
        <v>20216</v>
      </c>
      <c r="M7174" t="s">
        <v>20217</v>
      </c>
      <c r="N7174">
        <v>8.3333330000000001E-3</v>
      </c>
      <c r="O7174">
        <v>0</v>
      </c>
      <c r="P7174">
        <v>764</v>
      </c>
      <c r="Q7174">
        <v>72</v>
      </c>
      <c r="R7174">
        <v>117</v>
      </c>
      <c r="S7174">
        <v>0</v>
      </c>
      <c r="T7174">
        <v>44</v>
      </c>
      <c r="U7174">
        <v>0</v>
      </c>
      <c r="V7174">
        <v>0</v>
      </c>
      <c r="W7174">
        <v>0</v>
      </c>
      <c r="X7174">
        <v>0.95450125177762379</v>
      </c>
      <c r="Y7174">
        <v>1.114782639636092</v>
      </c>
      <c r="Z7174">
        <v>1.4818029474266758</v>
      </c>
      <c r="AA7174">
        <v>0</v>
      </c>
      <c r="AB7174">
        <v>0.14031291583159169</v>
      </c>
      <c r="AC7174">
        <v>0</v>
      </c>
      <c r="AD7174">
        <v>0</v>
      </c>
      <c r="AE7174">
        <v>3.6913997546719832</v>
      </c>
    </row>
    <row r="7175" spans="1:31" x14ac:dyDescent="0.25">
      <c r="A7175">
        <v>1887536</v>
      </c>
      <c r="B7175">
        <v>1</v>
      </c>
      <c r="C7175" t="s">
        <v>80</v>
      </c>
      <c r="D7175" t="s">
        <v>98</v>
      </c>
      <c r="E7175" t="s">
        <v>140</v>
      </c>
      <c r="F7175" t="s">
        <v>20218</v>
      </c>
      <c r="G7175" t="s">
        <v>163</v>
      </c>
      <c r="H7175" t="s">
        <v>143</v>
      </c>
      <c r="I7175" t="s">
        <v>135</v>
      </c>
      <c r="J7175" t="s">
        <v>136</v>
      </c>
      <c r="K7175" t="s">
        <v>137</v>
      </c>
      <c r="L7175" t="s">
        <v>20219</v>
      </c>
      <c r="M7175" t="s">
        <v>20220</v>
      </c>
      <c r="N7175">
        <v>1.8419444439999999</v>
      </c>
      <c r="O7175">
        <v>0</v>
      </c>
      <c r="P7175">
        <v>0</v>
      </c>
      <c r="Q7175">
        <v>0</v>
      </c>
      <c r="R7175">
        <v>1</v>
      </c>
      <c r="S7175">
        <v>0</v>
      </c>
      <c r="T7175">
        <v>0</v>
      </c>
      <c r="U7175">
        <v>0</v>
      </c>
      <c r="V7175">
        <v>0</v>
      </c>
      <c r="W7175">
        <v>0</v>
      </c>
      <c r="X7175">
        <v>0</v>
      </c>
      <c r="Y7175">
        <v>0</v>
      </c>
      <c r="Z7175">
        <v>2.2077797509218917</v>
      </c>
      <c r="AA7175">
        <v>0</v>
      </c>
      <c r="AB7175">
        <v>0</v>
      </c>
      <c r="AC7175">
        <v>0</v>
      </c>
      <c r="AD7175">
        <v>0</v>
      </c>
      <c r="AE7175">
        <v>2.2077797509218917</v>
      </c>
    </row>
    <row r="7176" spans="1:31" x14ac:dyDescent="0.25">
      <c r="A7176">
        <v>1888764</v>
      </c>
      <c r="B7176">
        <v>1</v>
      </c>
      <c r="C7176" t="s">
        <v>80</v>
      </c>
      <c r="D7176" t="s">
        <v>97</v>
      </c>
      <c r="E7176" t="s">
        <v>146</v>
      </c>
      <c r="F7176" t="s">
        <v>20221</v>
      </c>
      <c r="G7176" t="s">
        <v>521</v>
      </c>
      <c r="H7176" t="s">
        <v>143</v>
      </c>
      <c r="I7176" t="s">
        <v>135</v>
      </c>
      <c r="J7176" t="s">
        <v>136</v>
      </c>
      <c r="K7176" t="s">
        <v>137</v>
      </c>
      <c r="L7176" t="s">
        <v>20222</v>
      </c>
      <c r="M7176" t="s">
        <v>20223</v>
      </c>
      <c r="N7176">
        <v>1.775555555</v>
      </c>
      <c r="O7176">
        <v>0</v>
      </c>
      <c r="P7176">
        <v>19</v>
      </c>
      <c r="Q7176">
        <v>0</v>
      </c>
      <c r="R7176">
        <v>0</v>
      </c>
      <c r="S7176">
        <v>0</v>
      </c>
      <c r="T7176">
        <v>60</v>
      </c>
      <c r="U7176">
        <v>0</v>
      </c>
      <c r="V7176">
        <v>0</v>
      </c>
      <c r="W7176">
        <v>0</v>
      </c>
      <c r="X7176">
        <v>9.1154015499865597</v>
      </c>
      <c r="Y7176">
        <v>0</v>
      </c>
      <c r="Z7176">
        <v>0</v>
      </c>
      <c r="AA7176">
        <v>0</v>
      </c>
      <c r="AB7176">
        <v>70.664665755763778</v>
      </c>
      <c r="AC7176">
        <v>0</v>
      </c>
      <c r="AD7176">
        <v>0</v>
      </c>
      <c r="AE7176">
        <v>79.780067305750336</v>
      </c>
    </row>
    <row r="7177" spans="1:31" x14ac:dyDescent="0.25">
      <c r="A7177">
        <v>1889033</v>
      </c>
      <c r="B7177">
        <v>1</v>
      </c>
      <c r="C7177" t="s">
        <v>80</v>
      </c>
      <c r="D7177" t="s">
        <v>93</v>
      </c>
      <c r="E7177" t="s">
        <v>146</v>
      </c>
      <c r="F7177" t="s">
        <v>20224</v>
      </c>
      <c r="G7177" t="s">
        <v>541</v>
      </c>
      <c r="H7177" t="s">
        <v>143</v>
      </c>
      <c r="I7177" t="s">
        <v>135</v>
      </c>
      <c r="J7177" t="s">
        <v>136</v>
      </c>
      <c r="K7177" t="s">
        <v>137</v>
      </c>
      <c r="L7177" t="s">
        <v>20225</v>
      </c>
      <c r="M7177" t="s">
        <v>20226</v>
      </c>
      <c r="N7177">
        <v>4.5919444440000001</v>
      </c>
      <c r="O7177">
        <v>0</v>
      </c>
      <c r="P7177">
        <v>0</v>
      </c>
      <c r="Q7177">
        <v>0</v>
      </c>
      <c r="R7177">
        <v>4</v>
      </c>
      <c r="S7177">
        <v>0</v>
      </c>
      <c r="T7177">
        <v>0</v>
      </c>
      <c r="U7177">
        <v>0</v>
      </c>
      <c r="V7177">
        <v>0</v>
      </c>
      <c r="W7177">
        <v>0</v>
      </c>
      <c r="X7177">
        <v>0</v>
      </c>
      <c r="Y7177">
        <v>0</v>
      </c>
      <c r="Z7177">
        <v>1.3625405064212426</v>
      </c>
      <c r="AA7177">
        <v>0</v>
      </c>
      <c r="AB7177">
        <v>0</v>
      </c>
      <c r="AC7177">
        <v>0</v>
      </c>
      <c r="AD7177">
        <v>0</v>
      </c>
      <c r="AE7177">
        <v>1.3625405064212426</v>
      </c>
    </row>
    <row r="7178" spans="1:31" x14ac:dyDescent="0.25">
      <c r="A7178">
        <v>1889282</v>
      </c>
      <c r="B7178">
        <v>1</v>
      </c>
      <c r="C7178" t="s">
        <v>80</v>
      </c>
      <c r="D7178" t="s">
        <v>97</v>
      </c>
      <c r="E7178" t="s">
        <v>140</v>
      </c>
      <c r="F7178" t="s">
        <v>20227</v>
      </c>
      <c r="G7178" t="s">
        <v>163</v>
      </c>
      <c r="H7178" t="s">
        <v>143</v>
      </c>
      <c r="I7178" t="s">
        <v>135</v>
      </c>
      <c r="J7178" t="s">
        <v>136</v>
      </c>
      <c r="K7178" t="s">
        <v>137</v>
      </c>
      <c r="L7178" t="s">
        <v>20228</v>
      </c>
      <c r="M7178" t="s">
        <v>20229</v>
      </c>
      <c r="N7178">
        <v>6.4902777770000002</v>
      </c>
      <c r="O7178">
        <v>0</v>
      </c>
      <c r="P7178">
        <v>2</v>
      </c>
      <c r="Q7178">
        <v>0</v>
      </c>
      <c r="R7178">
        <v>0</v>
      </c>
      <c r="S7178">
        <v>0</v>
      </c>
      <c r="T7178">
        <v>0</v>
      </c>
      <c r="U7178">
        <v>0</v>
      </c>
      <c r="V7178">
        <v>0</v>
      </c>
      <c r="W7178">
        <v>0</v>
      </c>
      <c r="X7178">
        <v>0.90622222978310218</v>
      </c>
      <c r="Y7178">
        <v>0</v>
      </c>
      <c r="Z7178">
        <v>0</v>
      </c>
      <c r="AA7178">
        <v>0</v>
      </c>
      <c r="AB7178">
        <v>0</v>
      </c>
      <c r="AC7178">
        <v>0</v>
      </c>
      <c r="AD7178">
        <v>0</v>
      </c>
      <c r="AE7178">
        <v>0.90622222978310218</v>
      </c>
    </row>
    <row r="7179" spans="1:31" x14ac:dyDescent="0.25">
      <c r="A7179">
        <v>1889196</v>
      </c>
      <c r="B7179">
        <v>1</v>
      </c>
      <c r="C7179" t="s">
        <v>81</v>
      </c>
      <c r="D7179" t="s">
        <v>126</v>
      </c>
      <c r="E7179" t="s">
        <v>146</v>
      </c>
      <c r="F7179" t="s">
        <v>20230</v>
      </c>
      <c r="G7179" t="s">
        <v>148</v>
      </c>
      <c r="H7179" t="s">
        <v>143</v>
      </c>
      <c r="I7179" t="s">
        <v>135</v>
      </c>
      <c r="J7179" t="s">
        <v>136</v>
      </c>
      <c r="K7179" t="s">
        <v>137</v>
      </c>
      <c r="L7179" t="s">
        <v>20231</v>
      </c>
      <c r="M7179" t="s">
        <v>20232</v>
      </c>
      <c r="N7179">
        <v>1.4372222219999999</v>
      </c>
      <c r="O7179">
        <v>0</v>
      </c>
      <c r="P7179">
        <v>30</v>
      </c>
      <c r="Q7179">
        <v>0</v>
      </c>
      <c r="R7179">
        <v>2</v>
      </c>
      <c r="S7179">
        <v>0</v>
      </c>
      <c r="T7179">
        <v>0</v>
      </c>
      <c r="U7179">
        <v>0</v>
      </c>
      <c r="V7179">
        <v>0</v>
      </c>
      <c r="W7179">
        <v>0</v>
      </c>
      <c r="X7179">
        <v>5.2406510964716544</v>
      </c>
      <c r="Y7179">
        <v>0</v>
      </c>
      <c r="Z7179">
        <v>2.8429049193930002E-2</v>
      </c>
      <c r="AA7179">
        <v>0</v>
      </c>
      <c r="AB7179">
        <v>0</v>
      </c>
      <c r="AC7179">
        <v>0</v>
      </c>
      <c r="AD7179">
        <v>0</v>
      </c>
      <c r="AE7179">
        <v>5.2690801456655842</v>
      </c>
    </row>
    <row r="7180" spans="1:31" x14ac:dyDescent="0.25">
      <c r="A7180">
        <v>1889242</v>
      </c>
      <c r="B7180">
        <v>1</v>
      </c>
      <c r="C7180" t="s">
        <v>80</v>
      </c>
      <c r="D7180" t="s">
        <v>93</v>
      </c>
      <c r="E7180" t="s">
        <v>146</v>
      </c>
      <c r="F7180" t="s">
        <v>20233</v>
      </c>
      <c r="G7180" t="s">
        <v>148</v>
      </c>
      <c r="H7180" t="s">
        <v>143</v>
      </c>
      <c r="I7180" t="s">
        <v>135</v>
      </c>
      <c r="J7180" t="s">
        <v>136</v>
      </c>
      <c r="K7180" t="s">
        <v>137</v>
      </c>
      <c r="L7180" t="s">
        <v>20234</v>
      </c>
      <c r="M7180" t="s">
        <v>20235</v>
      </c>
      <c r="N7180">
        <v>0.75166666599999998</v>
      </c>
      <c r="O7180">
        <v>0</v>
      </c>
      <c r="P7180">
        <v>5</v>
      </c>
      <c r="Q7180">
        <v>0</v>
      </c>
      <c r="R7180">
        <v>3</v>
      </c>
      <c r="S7180">
        <v>0</v>
      </c>
      <c r="T7180">
        <v>1</v>
      </c>
      <c r="U7180">
        <v>0</v>
      </c>
      <c r="V7180">
        <v>0</v>
      </c>
      <c r="W7180">
        <v>0</v>
      </c>
      <c r="X7180">
        <v>3.5423655369597604</v>
      </c>
      <c r="Y7180">
        <v>0</v>
      </c>
      <c r="Z7180">
        <v>6.2726737630153808</v>
      </c>
      <c r="AA7180">
        <v>0</v>
      </c>
      <c r="AB7180">
        <v>2.6566660244487768</v>
      </c>
      <c r="AC7180">
        <v>0</v>
      </c>
      <c r="AD7180">
        <v>0</v>
      </c>
      <c r="AE7180">
        <v>12.471705324423917</v>
      </c>
    </row>
    <row r="7181" spans="1:31" x14ac:dyDescent="0.25">
      <c r="A7181">
        <v>1887450</v>
      </c>
      <c r="B7181">
        <v>1</v>
      </c>
      <c r="C7181" t="s">
        <v>81</v>
      </c>
      <c r="D7181" t="s">
        <v>120</v>
      </c>
      <c r="E7181" t="s">
        <v>169</v>
      </c>
      <c r="F7181" t="s">
        <v>20236</v>
      </c>
      <c r="G7181" t="s">
        <v>183</v>
      </c>
      <c r="H7181" t="s">
        <v>143</v>
      </c>
      <c r="I7181" t="s">
        <v>135</v>
      </c>
      <c r="J7181" t="s">
        <v>136</v>
      </c>
      <c r="K7181" t="s">
        <v>137</v>
      </c>
      <c r="L7181" t="s">
        <v>20237</v>
      </c>
      <c r="M7181" t="s">
        <v>20238</v>
      </c>
      <c r="N7181">
        <v>2.4508333329999998</v>
      </c>
      <c r="O7181">
        <v>0</v>
      </c>
      <c r="P7181">
        <v>0</v>
      </c>
      <c r="Q7181">
        <v>0</v>
      </c>
      <c r="R7181">
        <v>10</v>
      </c>
      <c r="S7181">
        <v>0</v>
      </c>
      <c r="T7181">
        <v>0</v>
      </c>
      <c r="U7181">
        <v>0</v>
      </c>
      <c r="V7181">
        <v>0</v>
      </c>
      <c r="W7181">
        <v>0</v>
      </c>
      <c r="X7181">
        <v>0</v>
      </c>
      <c r="Y7181">
        <v>0</v>
      </c>
      <c r="Z7181">
        <v>125.25942808599517</v>
      </c>
      <c r="AA7181">
        <v>0</v>
      </c>
      <c r="AB7181">
        <v>0</v>
      </c>
      <c r="AC7181">
        <v>0</v>
      </c>
      <c r="AD7181">
        <v>0</v>
      </c>
      <c r="AE7181">
        <v>125.25942808599517</v>
      </c>
    </row>
    <row r="7182" spans="1:31" x14ac:dyDescent="0.25">
      <c r="A7182">
        <v>1887473</v>
      </c>
      <c r="B7182">
        <v>1</v>
      </c>
      <c r="C7182" t="s">
        <v>81</v>
      </c>
      <c r="D7182" t="s">
        <v>118</v>
      </c>
      <c r="E7182" t="s">
        <v>158</v>
      </c>
      <c r="F7182" t="s">
        <v>20239</v>
      </c>
      <c r="G7182" t="s">
        <v>5788</v>
      </c>
      <c r="H7182" t="s">
        <v>134</v>
      </c>
      <c r="I7182" t="s">
        <v>135</v>
      </c>
      <c r="J7182" t="s">
        <v>136</v>
      </c>
      <c r="K7182" t="s">
        <v>137</v>
      </c>
      <c r="L7182" t="s">
        <v>20240</v>
      </c>
      <c r="M7182" t="s">
        <v>20241</v>
      </c>
      <c r="N7182">
        <v>1.655</v>
      </c>
      <c r="O7182">
        <v>0</v>
      </c>
      <c r="P7182">
        <v>55</v>
      </c>
      <c r="Q7182">
        <v>0</v>
      </c>
      <c r="R7182">
        <v>2</v>
      </c>
      <c r="S7182">
        <v>0</v>
      </c>
      <c r="T7182">
        <v>0</v>
      </c>
      <c r="U7182">
        <v>0</v>
      </c>
      <c r="V7182">
        <v>0</v>
      </c>
      <c r="W7182">
        <v>0</v>
      </c>
      <c r="X7182">
        <v>13.041318255143951</v>
      </c>
      <c r="Y7182">
        <v>0</v>
      </c>
      <c r="Z7182">
        <v>8.4628598599203197</v>
      </c>
      <c r="AA7182">
        <v>0</v>
      </c>
      <c r="AB7182">
        <v>0</v>
      </c>
      <c r="AC7182">
        <v>0</v>
      </c>
      <c r="AD7182">
        <v>0</v>
      </c>
      <c r="AE7182">
        <v>21.504178115064271</v>
      </c>
    </row>
    <row r="7183" spans="1:31" x14ac:dyDescent="0.25">
      <c r="A7183">
        <v>1889159</v>
      </c>
      <c r="B7183">
        <v>1</v>
      </c>
      <c r="C7183" t="s">
        <v>81</v>
      </c>
      <c r="D7183" t="s">
        <v>115</v>
      </c>
      <c r="E7183" t="s">
        <v>158</v>
      </c>
      <c r="F7183" t="s">
        <v>20242</v>
      </c>
      <c r="G7183" t="s">
        <v>293</v>
      </c>
      <c r="H7183" t="s">
        <v>134</v>
      </c>
      <c r="I7183" t="s">
        <v>135</v>
      </c>
      <c r="J7183" t="s">
        <v>136</v>
      </c>
      <c r="K7183" t="s">
        <v>137</v>
      </c>
      <c r="L7183" t="s">
        <v>20243</v>
      </c>
      <c r="M7183" t="s">
        <v>20244</v>
      </c>
      <c r="N7183">
        <v>2.0055555549999999</v>
      </c>
      <c r="O7183">
        <v>0</v>
      </c>
      <c r="P7183">
        <v>261</v>
      </c>
      <c r="Q7183">
        <v>0</v>
      </c>
      <c r="R7183">
        <v>18</v>
      </c>
      <c r="S7183">
        <v>1</v>
      </c>
      <c r="T7183">
        <v>21</v>
      </c>
      <c r="U7183">
        <v>0</v>
      </c>
      <c r="V7183">
        <v>0</v>
      </c>
      <c r="W7183">
        <v>0</v>
      </c>
      <c r="X7183">
        <v>68.263164711671024</v>
      </c>
      <c r="Y7183">
        <v>0</v>
      </c>
      <c r="Z7183">
        <v>32.719705571471529</v>
      </c>
      <c r="AA7183">
        <v>0</v>
      </c>
      <c r="AB7183">
        <v>15.507261938494219</v>
      </c>
      <c r="AC7183">
        <v>0</v>
      </c>
      <c r="AD7183">
        <v>0</v>
      </c>
      <c r="AE7183">
        <v>116.49013222163677</v>
      </c>
    </row>
    <row r="7184" spans="1:31" x14ac:dyDescent="0.25">
      <c r="A7184">
        <v>1889202</v>
      </c>
      <c r="B7184">
        <v>1</v>
      </c>
      <c r="C7184" t="s">
        <v>80</v>
      </c>
      <c r="D7184" t="s">
        <v>100</v>
      </c>
      <c r="E7184" t="s">
        <v>210</v>
      </c>
      <c r="F7184" t="s">
        <v>5304</v>
      </c>
      <c r="G7184" t="s">
        <v>133</v>
      </c>
      <c r="H7184" t="s">
        <v>134</v>
      </c>
      <c r="I7184" t="s">
        <v>135</v>
      </c>
      <c r="J7184" t="s">
        <v>136</v>
      </c>
      <c r="K7184" t="s">
        <v>137</v>
      </c>
      <c r="L7184" t="s">
        <v>20245</v>
      </c>
      <c r="M7184" t="s">
        <v>20246</v>
      </c>
      <c r="N7184">
        <v>0.60388888799999996</v>
      </c>
      <c r="O7184">
        <v>6</v>
      </c>
      <c r="P7184">
        <v>0</v>
      </c>
      <c r="Q7184">
        <v>57</v>
      </c>
      <c r="R7184">
        <v>22</v>
      </c>
      <c r="S7184">
        <v>5</v>
      </c>
      <c r="T7184">
        <v>0</v>
      </c>
      <c r="U7184">
        <v>0</v>
      </c>
      <c r="V7184">
        <v>0</v>
      </c>
      <c r="W7184">
        <v>3.8428410010165002</v>
      </c>
      <c r="X7184">
        <v>0</v>
      </c>
      <c r="Y7184">
        <v>60.868272125118033</v>
      </c>
      <c r="Z7184">
        <v>18.924877884684623</v>
      </c>
      <c r="AA7184">
        <v>16.067743809291386</v>
      </c>
      <c r="AB7184">
        <v>0</v>
      </c>
      <c r="AC7184">
        <v>0</v>
      </c>
      <c r="AD7184">
        <v>0</v>
      </c>
      <c r="AE7184">
        <v>99.70373482011054</v>
      </c>
    </row>
    <row r="7185" spans="1:31" x14ac:dyDescent="0.25">
      <c r="A7185">
        <v>1889179</v>
      </c>
      <c r="B7185">
        <v>1</v>
      </c>
      <c r="C7185" t="s">
        <v>81</v>
      </c>
      <c r="D7185" t="s">
        <v>112</v>
      </c>
      <c r="E7185" t="s">
        <v>146</v>
      </c>
      <c r="F7185" t="s">
        <v>20247</v>
      </c>
      <c r="G7185" t="s">
        <v>148</v>
      </c>
      <c r="H7185" t="s">
        <v>143</v>
      </c>
      <c r="I7185" t="s">
        <v>135</v>
      </c>
      <c r="J7185" t="s">
        <v>136</v>
      </c>
      <c r="K7185" t="s">
        <v>137</v>
      </c>
      <c r="L7185" t="s">
        <v>20248</v>
      </c>
      <c r="M7185" t="s">
        <v>20249</v>
      </c>
      <c r="N7185">
        <v>3.6086111110000001</v>
      </c>
      <c r="O7185">
        <v>0</v>
      </c>
      <c r="P7185">
        <v>9</v>
      </c>
      <c r="Q7185">
        <v>0</v>
      </c>
      <c r="R7185">
        <v>0</v>
      </c>
      <c r="S7185">
        <v>0</v>
      </c>
      <c r="T7185">
        <v>0</v>
      </c>
      <c r="U7185">
        <v>0</v>
      </c>
      <c r="V7185">
        <v>0</v>
      </c>
      <c r="W7185">
        <v>0</v>
      </c>
      <c r="X7185">
        <v>5.8478882696380312</v>
      </c>
      <c r="Y7185">
        <v>0</v>
      </c>
      <c r="Z7185">
        <v>0</v>
      </c>
      <c r="AA7185">
        <v>0</v>
      </c>
      <c r="AB7185">
        <v>0</v>
      </c>
      <c r="AC7185">
        <v>0</v>
      </c>
      <c r="AD7185">
        <v>0</v>
      </c>
      <c r="AE7185">
        <v>5.8478882696380312</v>
      </c>
    </row>
    <row r="7186" spans="1:31" x14ac:dyDescent="0.25">
      <c r="A7186">
        <v>1889116</v>
      </c>
      <c r="B7186">
        <v>1</v>
      </c>
      <c r="C7186" t="s">
        <v>80</v>
      </c>
      <c r="D7186" t="s">
        <v>96</v>
      </c>
      <c r="E7186" t="s">
        <v>222</v>
      </c>
      <c r="F7186" t="s">
        <v>20250</v>
      </c>
      <c r="G7186" t="s">
        <v>212</v>
      </c>
      <c r="H7186" t="s">
        <v>143</v>
      </c>
      <c r="I7186" t="s">
        <v>135</v>
      </c>
      <c r="J7186" t="s">
        <v>136</v>
      </c>
      <c r="K7186" t="s">
        <v>137</v>
      </c>
      <c r="L7186" t="s">
        <v>20251</v>
      </c>
      <c r="M7186" t="s">
        <v>20252</v>
      </c>
      <c r="N7186">
        <v>5.0055555549999999</v>
      </c>
      <c r="O7186">
        <v>0</v>
      </c>
      <c r="P7186">
        <v>10</v>
      </c>
      <c r="Q7186">
        <v>0</v>
      </c>
      <c r="R7186">
        <v>0</v>
      </c>
      <c r="S7186">
        <v>0</v>
      </c>
      <c r="T7186">
        <v>0</v>
      </c>
      <c r="U7186">
        <v>0</v>
      </c>
      <c r="V7186">
        <v>0</v>
      </c>
      <c r="W7186">
        <v>0</v>
      </c>
      <c r="X7186">
        <v>30.442243679401884</v>
      </c>
      <c r="Y7186">
        <v>0</v>
      </c>
      <c r="Z7186">
        <v>0</v>
      </c>
      <c r="AA7186">
        <v>0</v>
      </c>
      <c r="AB7186">
        <v>0</v>
      </c>
      <c r="AC7186">
        <v>0</v>
      </c>
      <c r="AD7186">
        <v>0</v>
      </c>
      <c r="AE7186">
        <v>30.442243679401884</v>
      </c>
    </row>
    <row r="7187" spans="1:31" x14ac:dyDescent="0.25">
      <c r="A7187">
        <v>1889222</v>
      </c>
      <c r="B7187">
        <v>1</v>
      </c>
      <c r="C7187" t="s">
        <v>80</v>
      </c>
      <c r="D7187" t="s">
        <v>103</v>
      </c>
      <c r="E7187" t="s">
        <v>229</v>
      </c>
      <c r="F7187" t="s">
        <v>16257</v>
      </c>
      <c r="G7187" t="s">
        <v>133</v>
      </c>
      <c r="H7187" t="s">
        <v>134</v>
      </c>
      <c r="I7187" t="s">
        <v>135</v>
      </c>
      <c r="J7187" t="s">
        <v>136</v>
      </c>
      <c r="K7187" t="s">
        <v>137</v>
      </c>
      <c r="L7187" t="s">
        <v>20253</v>
      </c>
      <c r="M7187" t="s">
        <v>20254</v>
      </c>
      <c r="N7187">
        <v>6.6990554999999993E-2</v>
      </c>
      <c r="O7187">
        <v>0</v>
      </c>
      <c r="P7187">
        <v>9</v>
      </c>
      <c r="Q7187">
        <v>37</v>
      </c>
      <c r="R7187">
        <v>61</v>
      </c>
      <c r="S7187">
        <v>7</v>
      </c>
      <c r="T7187">
        <v>17</v>
      </c>
      <c r="U7187">
        <v>5</v>
      </c>
      <c r="V7187">
        <v>0</v>
      </c>
      <c r="W7187">
        <v>0</v>
      </c>
      <c r="X7187">
        <v>0.11038703973112445</v>
      </c>
      <c r="Y7187">
        <v>16.663893105263814</v>
      </c>
      <c r="Z7187">
        <v>17.655924800702099</v>
      </c>
      <c r="AA7187">
        <v>11.956743757900993</v>
      </c>
      <c r="AB7187">
        <v>2.8279965863685121</v>
      </c>
      <c r="AC7187">
        <v>24.350831407960442</v>
      </c>
      <c r="AD7187">
        <v>0</v>
      </c>
      <c r="AE7187">
        <v>73.565776697926992</v>
      </c>
    </row>
    <row r="7188" spans="1:31" x14ac:dyDescent="0.25">
      <c r="A7188">
        <v>1889259</v>
      </c>
      <c r="B7188">
        <v>1</v>
      </c>
      <c r="C7188" t="s">
        <v>81</v>
      </c>
      <c r="D7188" t="s">
        <v>112</v>
      </c>
      <c r="E7188" t="s">
        <v>140</v>
      </c>
      <c r="F7188" t="s">
        <v>20255</v>
      </c>
      <c r="G7188" t="s">
        <v>163</v>
      </c>
      <c r="H7188" t="s">
        <v>143</v>
      </c>
      <c r="I7188" t="s">
        <v>135</v>
      </c>
      <c r="J7188" t="s">
        <v>136</v>
      </c>
      <c r="K7188" t="s">
        <v>137</v>
      </c>
      <c r="L7188" t="s">
        <v>20256</v>
      </c>
      <c r="M7188" t="s">
        <v>20257</v>
      </c>
      <c r="N7188">
        <v>1.509166666</v>
      </c>
      <c r="O7188">
        <v>0</v>
      </c>
      <c r="P7188">
        <v>1</v>
      </c>
      <c r="Q7188">
        <v>0</v>
      </c>
      <c r="R7188">
        <v>0</v>
      </c>
      <c r="S7188">
        <v>0</v>
      </c>
      <c r="T7188">
        <v>0</v>
      </c>
      <c r="U7188">
        <v>0</v>
      </c>
      <c r="V7188">
        <v>0</v>
      </c>
      <c r="W7188">
        <v>0</v>
      </c>
      <c r="X7188">
        <v>0.41699285873752001</v>
      </c>
      <c r="Y7188">
        <v>0</v>
      </c>
      <c r="Z7188">
        <v>0</v>
      </c>
      <c r="AA7188">
        <v>0</v>
      </c>
      <c r="AB7188">
        <v>0</v>
      </c>
      <c r="AC7188">
        <v>0</v>
      </c>
      <c r="AD7188">
        <v>0</v>
      </c>
      <c r="AE7188">
        <v>0.41699285873752001</v>
      </c>
    </row>
    <row r="7189" spans="1:31" x14ac:dyDescent="0.25">
      <c r="A7189">
        <v>1887785</v>
      </c>
      <c r="B7189">
        <v>1</v>
      </c>
      <c r="C7189" t="s">
        <v>80</v>
      </c>
      <c r="D7189" t="s">
        <v>102</v>
      </c>
      <c r="E7189" t="s">
        <v>169</v>
      </c>
      <c r="F7189" t="s">
        <v>20258</v>
      </c>
      <c r="G7189" t="s">
        <v>148</v>
      </c>
      <c r="H7189" t="s">
        <v>143</v>
      </c>
      <c r="I7189" t="s">
        <v>135</v>
      </c>
      <c r="J7189" t="s">
        <v>136</v>
      </c>
      <c r="K7189" t="s">
        <v>137</v>
      </c>
      <c r="L7189" t="s">
        <v>20259</v>
      </c>
      <c r="M7189" t="s">
        <v>20260</v>
      </c>
      <c r="N7189">
        <v>1.7427777769999999</v>
      </c>
      <c r="O7189">
        <v>0</v>
      </c>
      <c r="P7189">
        <v>0</v>
      </c>
      <c r="Q7189">
        <v>0</v>
      </c>
      <c r="R7189">
        <v>14</v>
      </c>
      <c r="S7189">
        <v>0</v>
      </c>
      <c r="T7189">
        <v>0</v>
      </c>
      <c r="U7189">
        <v>0</v>
      </c>
      <c r="V7189">
        <v>0</v>
      </c>
      <c r="W7189">
        <v>0</v>
      </c>
      <c r="X7189">
        <v>0</v>
      </c>
      <c r="Y7189">
        <v>0</v>
      </c>
      <c r="Z7189">
        <v>173.3495358784871</v>
      </c>
      <c r="AA7189">
        <v>0</v>
      </c>
      <c r="AB7189">
        <v>0</v>
      </c>
      <c r="AC7189">
        <v>0</v>
      </c>
      <c r="AD7189">
        <v>0</v>
      </c>
      <c r="AE7189">
        <v>173.3495358784871</v>
      </c>
    </row>
    <row r="7190" spans="1:31" x14ac:dyDescent="0.25">
      <c r="A7190">
        <v>1888724</v>
      </c>
      <c r="B7190">
        <v>1</v>
      </c>
      <c r="C7190" t="s">
        <v>80</v>
      </c>
      <c r="D7190" t="s">
        <v>95</v>
      </c>
      <c r="E7190" t="s">
        <v>146</v>
      </c>
      <c r="F7190" t="s">
        <v>20261</v>
      </c>
      <c r="G7190" t="s">
        <v>148</v>
      </c>
      <c r="H7190" t="s">
        <v>143</v>
      </c>
      <c r="I7190" t="s">
        <v>135</v>
      </c>
      <c r="J7190" t="s">
        <v>136</v>
      </c>
      <c r="K7190" t="s">
        <v>137</v>
      </c>
      <c r="L7190" t="s">
        <v>20262</v>
      </c>
      <c r="M7190" t="s">
        <v>20263</v>
      </c>
      <c r="N7190">
        <v>4.8147222220000003</v>
      </c>
      <c r="O7190">
        <v>0</v>
      </c>
      <c r="P7190">
        <v>43</v>
      </c>
      <c r="Q7190">
        <v>0</v>
      </c>
      <c r="R7190">
        <v>0</v>
      </c>
      <c r="S7190">
        <v>0</v>
      </c>
      <c r="T7190">
        <v>3</v>
      </c>
      <c r="U7190">
        <v>0</v>
      </c>
      <c r="V7190">
        <v>0</v>
      </c>
      <c r="W7190">
        <v>0</v>
      </c>
      <c r="X7190">
        <v>56.804864589887771</v>
      </c>
      <c r="Y7190">
        <v>0</v>
      </c>
      <c r="Z7190">
        <v>0</v>
      </c>
      <c r="AA7190">
        <v>0</v>
      </c>
      <c r="AB7190">
        <v>4.4749743200892338</v>
      </c>
      <c r="AC7190">
        <v>0</v>
      </c>
      <c r="AD7190">
        <v>0</v>
      </c>
      <c r="AE7190">
        <v>61.279838909977002</v>
      </c>
    </row>
    <row r="7191" spans="1:31" x14ac:dyDescent="0.25">
      <c r="A7191">
        <v>1887533</v>
      </c>
      <c r="B7191">
        <v>1</v>
      </c>
      <c r="C7191" t="s">
        <v>80</v>
      </c>
      <c r="D7191" t="s">
        <v>100</v>
      </c>
      <c r="E7191" t="s">
        <v>158</v>
      </c>
      <c r="F7191" t="s">
        <v>20264</v>
      </c>
      <c r="G7191" t="s">
        <v>219</v>
      </c>
      <c r="H7191" t="s">
        <v>134</v>
      </c>
      <c r="I7191" t="s">
        <v>135</v>
      </c>
      <c r="J7191" t="s">
        <v>136</v>
      </c>
      <c r="K7191" t="s">
        <v>137</v>
      </c>
      <c r="L7191" t="s">
        <v>20265</v>
      </c>
      <c r="M7191" t="s">
        <v>20266</v>
      </c>
      <c r="N7191">
        <v>2.2722222219999999</v>
      </c>
      <c r="O7191">
        <v>0</v>
      </c>
      <c r="P7191">
        <v>219</v>
      </c>
      <c r="Q7191">
        <v>0</v>
      </c>
      <c r="R7191">
        <v>8</v>
      </c>
      <c r="S7191">
        <v>0</v>
      </c>
      <c r="T7191">
        <v>10</v>
      </c>
      <c r="U7191">
        <v>0</v>
      </c>
      <c r="V7191">
        <v>0</v>
      </c>
      <c r="W7191">
        <v>0</v>
      </c>
      <c r="X7191">
        <v>165.3287317680084</v>
      </c>
      <c r="Y7191">
        <v>0</v>
      </c>
      <c r="Z7191">
        <v>13.517935092793321</v>
      </c>
      <c r="AA7191">
        <v>0</v>
      </c>
      <c r="AB7191">
        <v>11.045411428728634</v>
      </c>
      <c r="AC7191">
        <v>0</v>
      </c>
      <c r="AD7191">
        <v>0</v>
      </c>
      <c r="AE7191">
        <v>189.89207828953036</v>
      </c>
    </row>
    <row r="7192" spans="1:31" x14ac:dyDescent="0.25">
      <c r="A7192">
        <v>1889030</v>
      </c>
      <c r="B7192">
        <v>1</v>
      </c>
      <c r="C7192" t="s">
        <v>80</v>
      </c>
      <c r="D7192" t="s">
        <v>95</v>
      </c>
      <c r="E7192" t="s">
        <v>229</v>
      </c>
      <c r="F7192" t="s">
        <v>9060</v>
      </c>
      <c r="G7192" t="s">
        <v>133</v>
      </c>
      <c r="H7192" t="s">
        <v>134</v>
      </c>
      <c r="I7192" t="s">
        <v>135</v>
      </c>
      <c r="J7192" t="s">
        <v>136</v>
      </c>
      <c r="K7192" t="s">
        <v>137</v>
      </c>
      <c r="L7192" t="s">
        <v>20267</v>
      </c>
      <c r="M7192" t="s">
        <v>20268</v>
      </c>
      <c r="N7192">
        <v>6.9694443999999994E-2</v>
      </c>
      <c r="O7192">
        <v>7</v>
      </c>
      <c r="P7192">
        <v>3422</v>
      </c>
      <c r="Q7192">
        <v>2</v>
      </c>
      <c r="R7192">
        <v>43</v>
      </c>
      <c r="S7192">
        <v>15</v>
      </c>
      <c r="T7192">
        <v>183</v>
      </c>
      <c r="U7192">
        <v>3</v>
      </c>
      <c r="V7192">
        <v>1</v>
      </c>
      <c r="W7192">
        <v>1.1829860788188891</v>
      </c>
      <c r="X7192">
        <v>79.809293510671665</v>
      </c>
      <c r="Y7192">
        <v>7.0010143899097224E-2</v>
      </c>
      <c r="Z7192">
        <v>1.7631055722402078</v>
      </c>
      <c r="AA7192">
        <v>7.2427884184350022</v>
      </c>
      <c r="AB7192">
        <v>15.823604464235972</v>
      </c>
      <c r="AC7192">
        <v>6.2134223667862507</v>
      </c>
      <c r="AD7192">
        <v>9.9617861270833337E-3</v>
      </c>
      <c r="AE7192">
        <v>112.11517234121415</v>
      </c>
    </row>
    <row r="7193" spans="1:31" x14ac:dyDescent="0.25">
      <c r="A7193">
        <v>1888761</v>
      </c>
      <c r="B7193">
        <v>1</v>
      </c>
      <c r="C7193" t="s">
        <v>80</v>
      </c>
      <c r="D7193" t="s">
        <v>100</v>
      </c>
      <c r="E7193" t="s">
        <v>140</v>
      </c>
      <c r="F7193" t="s">
        <v>20269</v>
      </c>
      <c r="G7193" t="s">
        <v>163</v>
      </c>
      <c r="H7193" t="s">
        <v>143</v>
      </c>
      <c r="I7193" t="s">
        <v>135</v>
      </c>
      <c r="J7193" t="s">
        <v>136</v>
      </c>
      <c r="K7193" t="s">
        <v>137</v>
      </c>
      <c r="L7193" t="s">
        <v>20270</v>
      </c>
      <c r="M7193" t="s">
        <v>20271</v>
      </c>
      <c r="N7193">
        <v>1.3988888880000001</v>
      </c>
      <c r="O7193">
        <v>0</v>
      </c>
      <c r="P7193">
        <v>0</v>
      </c>
      <c r="Q7193">
        <v>0</v>
      </c>
      <c r="R7193">
        <v>1</v>
      </c>
      <c r="S7193">
        <v>0</v>
      </c>
      <c r="T7193">
        <v>0</v>
      </c>
      <c r="U7193">
        <v>0</v>
      </c>
      <c r="V7193">
        <v>0</v>
      </c>
      <c r="W7193">
        <v>0</v>
      </c>
      <c r="X7193">
        <v>0</v>
      </c>
      <c r="Y7193">
        <v>0</v>
      </c>
      <c r="Z7193">
        <v>11.669581333927551</v>
      </c>
      <c r="AA7193">
        <v>0</v>
      </c>
      <c r="AB7193">
        <v>0</v>
      </c>
      <c r="AC7193">
        <v>0</v>
      </c>
      <c r="AD7193">
        <v>0</v>
      </c>
      <c r="AE7193">
        <v>11.669581333927551</v>
      </c>
    </row>
    <row r="7194" spans="1:31" x14ac:dyDescent="0.25">
      <c r="A7194">
        <v>1887433</v>
      </c>
      <c r="B7194">
        <v>1</v>
      </c>
      <c r="C7194" t="s">
        <v>81</v>
      </c>
      <c r="D7194" t="s">
        <v>113</v>
      </c>
      <c r="E7194" t="s">
        <v>140</v>
      </c>
      <c r="F7194" t="s">
        <v>20272</v>
      </c>
      <c r="G7194" t="s">
        <v>163</v>
      </c>
      <c r="H7194" t="s">
        <v>143</v>
      </c>
      <c r="I7194" t="s">
        <v>135</v>
      </c>
      <c r="J7194" t="s">
        <v>136</v>
      </c>
      <c r="K7194" t="s">
        <v>137</v>
      </c>
      <c r="L7194" t="s">
        <v>20273</v>
      </c>
      <c r="M7194" t="s">
        <v>20274</v>
      </c>
      <c r="N7194">
        <v>0.66916666599999997</v>
      </c>
      <c r="O7194">
        <v>0</v>
      </c>
      <c r="P7194">
        <v>1</v>
      </c>
      <c r="Q7194">
        <v>0</v>
      </c>
      <c r="R7194">
        <v>0</v>
      </c>
      <c r="S7194">
        <v>0</v>
      </c>
      <c r="T7194">
        <v>0</v>
      </c>
      <c r="U7194">
        <v>0</v>
      </c>
      <c r="V7194">
        <v>0</v>
      </c>
      <c r="W7194">
        <v>0</v>
      </c>
      <c r="X7194">
        <v>0.25286286781906581</v>
      </c>
      <c r="Y7194">
        <v>0</v>
      </c>
      <c r="Z7194">
        <v>0</v>
      </c>
      <c r="AA7194">
        <v>0</v>
      </c>
      <c r="AB7194">
        <v>0</v>
      </c>
      <c r="AC7194">
        <v>0</v>
      </c>
      <c r="AD7194">
        <v>0</v>
      </c>
      <c r="AE7194">
        <v>0.25286286781906581</v>
      </c>
    </row>
    <row r="7195" spans="1:31" x14ac:dyDescent="0.25">
      <c r="A7195">
        <v>1887516</v>
      </c>
      <c r="B7195">
        <v>1</v>
      </c>
      <c r="C7195" t="s">
        <v>80</v>
      </c>
      <c r="D7195" t="s">
        <v>97</v>
      </c>
      <c r="E7195" t="s">
        <v>210</v>
      </c>
      <c r="F7195" t="s">
        <v>20275</v>
      </c>
      <c r="G7195" t="s">
        <v>133</v>
      </c>
      <c r="H7195" t="s">
        <v>134</v>
      </c>
      <c r="I7195" t="s">
        <v>135</v>
      </c>
      <c r="J7195" t="s">
        <v>136</v>
      </c>
      <c r="K7195" t="s">
        <v>137</v>
      </c>
      <c r="L7195" t="s">
        <v>20276</v>
      </c>
      <c r="M7195" t="s">
        <v>20277</v>
      </c>
      <c r="N7195">
        <v>0.36416666600000003</v>
      </c>
      <c r="O7195">
        <v>19</v>
      </c>
      <c r="P7195">
        <v>101</v>
      </c>
      <c r="Q7195">
        <v>5</v>
      </c>
      <c r="R7195">
        <v>28</v>
      </c>
      <c r="S7195">
        <v>3</v>
      </c>
      <c r="T7195">
        <v>15</v>
      </c>
      <c r="U7195">
        <v>0</v>
      </c>
      <c r="V7195">
        <v>0</v>
      </c>
      <c r="W7195">
        <v>31.773350039663757</v>
      </c>
      <c r="X7195">
        <v>29.023753358495309</v>
      </c>
      <c r="Y7195">
        <v>2.2730307871474502</v>
      </c>
      <c r="Z7195">
        <v>7.3353136205263603</v>
      </c>
      <c r="AA7195">
        <v>5.724392048088351</v>
      </c>
      <c r="AB7195">
        <v>2.1528526110096</v>
      </c>
      <c r="AC7195">
        <v>0</v>
      </c>
      <c r="AD7195">
        <v>0</v>
      </c>
      <c r="AE7195">
        <v>78.282692464930832</v>
      </c>
    </row>
    <row r="7196" spans="1:31" x14ac:dyDescent="0.25">
      <c r="A7196">
        <v>1888598</v>
      </c>
      <c r="B7196">
        <v>1</v>
      </c>
      <c r="C7196" t="s">
        <v>80</v>
      </c>
      <c r="D7196" t="s">
        <v>93</v>
      </c>
      <c r="E7196" t="s">
        <v>140</v>
      </c>
      <c r="F7196" t="s">
        <v>20278</v>
      </c>
      <c r="G7196" t="s">
        <v>163</v>
      </c>
      <c r="H7196" t="s">
        <v>143</v>
      </c>
      <c r="I7196" t="s">
        <v>135</v>
      </c>
      <c r="J7196" t="s">
        <v>136</v>
      </c>
      <c r="K7196" t="s">
        <v>137</v>
      </c>
      <c r="L7196" t="s">
        <v>20279</v>
      </c>
      <c r="M7196" t="s">
        <v>20280</v>
      </c>
      <c r="N7196">
        <v>3.6074999999999999</v>
      </c>
      <c r="O7196">
        <v>0</v>
      </c>
      <c r="P7196">
        <v>1</v>
      </c>
      <c r="Q7196">
        <v>0</v>
      </c>
      <c r="R7196">
        <v>0</v>
      </c>
      <c r="S7196">
        <v>0</v>
      </c>
      <c r="T7196">
        <v>0</v>
      </c>
      <c r="U7196">
        <v>0</v>
      </c>
      <c r="V7196">
        <v>0</v>
      </c>
      <c r="W7196">
        <v>0</v>
      </c>
      <c r="X7196">
        <v>0.17087054875235999</v>
      </c>
      <c r="Y7196">
        <v>0</v>
      </c>
      <c r="Z7196">
        <v>0</v>
      </c>
      <c r="AA7196">
        <v>0</v>
      </c>
      <c r="AB7196">
        <v>0</v>
      </c>
      <c r="AC7196">
        <v>0</v>
      </c>
      <c r="AD7196">
        <v>0</v>
      </c>
      <c r="AE7196">
        <v>0.17087054875235999</v>
      </c>
    </row>
    <row r="7197" spans="1:31" x14ac:dyDescent="0.25">
      <c r="A7197">
        <v>1889182</v>
      </c>
      <c r="B7197">
        <v>1</v>
      </c>
      <c r="C7197" t="s">
        <v>80</v>
      </c>
      <c r="D7197" t="s">
        <v>95</v>
      </c>
      <c r="E7197" t="s">
        <v>146</v>
      </c>
      <c r="F7197" t="s">
        <v>20281</v>
      </c>
      <c r="G7197" t="s">
        <v>148</v>
      </c>
      <c r="H7197" t="s">
        <v>143</v>
      </c>
      <c r="I7197" t="s">
        <v>135</v>
      </c>
      <c r="J7197" t="s">
        <v>136</v>
      </c>
      <c r="K7197" t="s">
        <v>137</v>
      </c>
      <c r="L7197" t="s">
        <v>20282</v>
      </c>
      <c r="M7197" t="s">
        <v>20283</v>
      </c>
      <c r="N7197">
        <v>0.41805555500000002</v>
      </c>
      <c r="O7197">
        <v>0</v>
      </c>
      <c r="P7197">
        <v>194</v>
      </c>
      <c r="Q7197">
        <v>0</v>
      </c>
      <c r="R7197">
        <v>0</v>
      </c>
      <c r="S7197">
        <v>0</v>
      </c>
      <c r="T7197">
        <v>5</v>
      </c>
      <c r="U7197">
        <v>0</v>
      </c>
      <c r="V7197">
        <v>0</v>
      </c>
      <c r="W7197">
        <v>0</v>
      </c>
      <c r="X7197">
        <v>21.6545727099234</v>
      </c>
      <c r="Y7197">
        <v>0</v>
      </c>
      <c r="Z7197">
        <v>0</v>
      </c>
      <c r="AA7197">
        <v>0</v>
      </c>
      <c r="AB7197">
        <v>0.26107852896478895</v>
      </c>
      <c r="AC7197">
        <v>0</v>
      </c>
      <c r="AD7197">
        <v>0</v>
      </c>
      <c r="AE7197">
        <v>21.915651238888188</v>
      </c>
    </row>
    <row r="7198" spans="1:31" x14ac:dyDescent="0.25">
      <c r="A7198">
        <v>1889133</v>
      </c>
      <c r="B7198">
        <v>1</v>
      </c>
      <c r="C7198" t="s">
        <v>80</v>
      </c>
      <c r="D7198" t="s">
        <v>96</v>
      </c>
      <c r="E7198" t="s">
        <v>146</v>
      </c>
      <c r="F7198" t="s">
        <v>20284</v>
      </c>
      <c r="G7198" t="s">
        <v>469</v>
      </c>
      <c r="H7198" t="s">
        <v>143</v>
      </c>
      <c r="I7198" t="s">
        <v>135</v>
      </c>
      <c r="J7198" t="s">
        <v>136</v>
      </c>
      <c r="K7198" t="s">
        <v>137</v>
      </c>
      <c r="L7198" t="s">
        <v>20285</v>
      </c>
      <c r="M7198" t="s">
        <v>20286</v>
      </c>
      <c r="N7198">
        <v>4.8544444440000003</v>
      </c>
      <c r="O7198">
        <v>0</v>
      </c>
      <c r="P7198">
        <v>16</v>
      </c>
      <c r="Q7198">
        <v>0</v>
      </c>
      <c r="R7198">
        <v>0</v>
      </c>
      <c r="S7198">
        <v>0</v>
      </c>
      <c r="T7198">
        <v>0</v>
      </c>
      <c r="U7198">
        <v>0</v>
      </c>
      <c r="V7198">
        <v>0</v>
      </c>
      <c r="W7198">
        <v>0</v>
      </c>
      <c r="X7198">
        <v>86.990988158266674</v>
      </c>
      <c r="Y7198">
        <v>0</v>
      </c>
      <c r="Z7198">
        <v>0</v>
      </c>
      <c r="AA7198">
        <v>0</v>
      </c>
      <c r="AB7198">
        <v>0</v>
      </c>
      <c r="AC7198">
        <v>0</v>
      </c>
      <c r="AD7198">
        <v>0</v>
      </c>
      <c r="AE7198">
        <v>86.990988158266674</v>
      </c>
    </row>
    <row r="7199" spans="1:31" x14ac:dyDescent="0.25">
      <c r="A7199">
        <v>1887427</v>
      </c>
      <c r="B7199">
        <v>1</v>
      </c>
      <c r="C7199" t="s">
        <v>80</v>
      </c>
      <c r="D7199" t="s">
        <v>95</v>
      </c>
      <c r="E7199" t="s">
        <v>210</v>
      </c>
      <c r="F7199" t="s">
        <v>20287</v>
      </c>
      <c r="G7199" t="s">
        <v>133</v>
      </c>
      <c r="H7199" t="s">
        <v>134</v>
      </c>
      <c r="I7199" t="s">
        <v>135</v>
      </c>
      <c r="J7199" t="s">
        <v>136</v>
      </c>
      <c r="K7199" t="s">
        <v>137</v>
      </c>
      <c r="L7199" t="s">
        <v>20288</v>
      </c>
      <c r="M7199" t="s">
        <v>20289</v>
      </c>
      <c r="N7199">
        <v>0.45250000000000001</v>
      </c>
      <c r="O7199">
        <v>3</v>
      </c>
      <c r="P7199">
        <v>856</v>
      </c>
      <c r="Q7199">
        <v>23</v>
      </c>
      <c r="R7199">
        <v>7</v>
      </c>
      <c r="S7199">
        <v>29</v>
      </c>
      <c r="T7199">
        <v>57</v>
      </c>
      <c r="U7199">
        <v>2</v>
      </c>
      <c r="V7199">
        <v>0</v>
      </c>
      <c r="W7199">
        <v>0.95859153524629004</v>
      </c>
      <c r="X7199">
        <v>100.54559005534445</v>
      </c>
      <c r="Y7199">
        <v>46.232071180957611</v>
      </c>
      <c r="Z7199">
        <v>1.1491857252384825</v>
      </c>
      <c r="AA7199">
        <v>184.97821979881044</v>
      </c>
      <c r="AB7199">
        <v>11.975364520947615</v>
      </c>
      <c r="AC7199">
        <v>42.138008769426634</v>
      </c>
      <c r="AD7199">
        <v>0</v>
      </c>
      <c r="AE7199">
        <v>387.97703158597147</v>
      </c>
    </row>
    <row r="7200" spans="1:31" x14ac:dyDescent="0.25">
      <c r="A7200">
        <v>1887453</v>
      </c>
      <c r="B7200">
        <v>1</v>
      </c>
      <c r="C7200" t="s">
        <v>80</v>
      </c>
      <c r="D7200" t="s">
        <v>103</v>
      </c>
      <c r="E7200" t="s">
        <v>229</v>
      </c>
      <c r="F7200" t="s">
        <v>20290</v>
      </c>
      <c r="G7200" t="s">
        <v>133</v>
      </c>
      <c r="H7200" t="s">
        <v>134</v>
      </c>
      <c r="I7200" t="s">
        <v>135</v>
      </c>
      <c r="J7200" t="s">
        <v>136</v>
      </c>
      <c r="K7200" t="s">
        <v>137</v>
      </c>
      <c r="L7200" t="s">
        <v>20291</v>
      </c>
      <c r="M7200" t="s">
        <v>20292</v>
      </c>
      <c r="N7200">
        <v>5.3333332999999997E-2</v>
      </c>
      <c r="O7200">
        <v>0</v>
      </c>
      <c r="P7200">
        <v>84</v>
      </c>
      <c r="Q7200">
        <v>0</v>
      </c>
      <c r="R7200">
        <v>118</v>
      </c>
      <c r="S7200">
        <v>0</v>
      </c>
      <c r="T7200">
        <v>50</v>
      </c>
      <c r="U7200">
        <v>0</v>
      </c>
      <c r="V7200">
        <v>0</v>
      </c>
      <c r="W7200">
        <v>0</v>
      </c>
      <c r="X7200">
        <v>1.1625553953200005</v>
      </c>
      <c r="Y7200">
        <v>0</v>
      </c>
      <c r="Z7200">
        <v>6.9314305668814953</v>
      </c>
      <c r="AA7200">
        <v>0</v>
      </c>
      <c r="AB7200">
        <v>2.887683599552</v>
      </c>
      <c r="AC7200">
        <v>0</v>
      </c>
      <c r="AD7200">
        <v>0</v>
      </c>
      <c r="AE7200">
        <v>10.981669561753495</v>
      </c>
    </row>
    <row r="7201" spans="1:31" x14ac:dyDescent="0.25">
      <c r="A7201">
        <v>1889156</v>
      </c>
      <c r="B7201">
        <v>1</v>
      </c>
      <c r="C7201" t="s">
        <v>80</v>
      </c>
      <c r="D7201" t="s">
        <v>104</v>
      </c>
      <c r="E7201" t="s">
        <v>140</v>
      </c>
      <c r="F7201" t="s">
        <v>20293</v>
      </c>
      <c r="G7201" t="s">
        <v>163</v>
      </c>
      <c r="H7201" t="s">
        <v>143</v>
      </c>
      <c r="I7201" t="s">
        <v>135</v>
      </c>
      <c r="J7201" t="s">
        <v>136</v>
      </c>
      <c r="K7201" t="s">
        <v>137</v>
      </c>
      <c r="L7201" t="s">
        <v>20294</v>
      </c>
      <c r="M7201" t="s">
        <v>20295</v>
      </c>
      <c r="N7201">
        <v>2.2650000000000001</v>
      </c>
      <c r="O7201">
        <v>0</v>
      </c>
      <c r="P7201">
        <v>3</v>
      </c>
      <c r="Q7201">
        <v>0</v>
      </c>
      <c r="R7201">
        <v>0</v>
      </c>
      <c r="S7201">
        <v>0</v>
      </c>
      <c r="T7201">
        <v>0</v>
      </c>
      <c r="U7201">
        <v>0</v>
      </c>
      <c r="V7201">
        <v>0</v>
      </c>
      <c r="W7201">
        <v>0</v>
      </c>
      <c r="X7201">
        <v>1.65741819497997</v>
      </c>
      <c r="Y7201">
        <v>0</v>
      </c>
      <c r="Z7201">
        <v>0</v>
      </c>
      <c r="AA7201">
        <v>0</v>
      </c>
      <c r="AB7201">
        <v>0</v>
      </c>
      <c r="AC7201">
        <v>0</v>
      </c>
      <c r="AD7201">
        <v>0</v>
      </c>
      <c r="AE7201">
        <v>1.65741819497997</v>
      </c>
    </row>
    <row r="7202" spans="1:31" x14ac:dyDescent="0.25">
      <c r="A7202">
        <v>1888784</v>
      </c>
      <c r="B7202">
        <v>1</v>
      </c>
      <c r="C7202" t="s">
        <v>80</v>
      </c>
      <c r="D7202" t="s">
        <v>104</v>
      </c>
      <c r="E7202" t="s">
        <v>158</v>
      </c>
      <c r="F7202" t="s">
        <v>10258</v>
      </c>
      <c r="G7202" t="s">
        <v>219</v>
      </c>
      <c r="H7202" t="s">
        <v>134</v>
      </c>
      <c r="I7202" t="s">
        <v>135</v>
      </c>
      <c r="J7202" t="s">
        <v>136</v>
      </c>
      <c r="K7202" t="s">
        <v>137</v>
      </c>
      <c r="L7202" t="s">
        <v>20296</v>
      </c>
      <c r="M7202" t="s">
        <v>20297</v>
      </c>
      <c r="N7202">
        <v>1.463055555</v>
      </c>
      <c r="O7202">
        <v>0</v>
      </c>
      <c r="P7202">
        <v>25</v>
      </c>
      <c r="Q7202">
        <v>0</v>
      </c>
      <c r="R7202">
        <v>4</v>
      </c>
      <c r="S7202">
        <v>0</v>
      </c>
      <c r="T7202">
        <v>11</v>
      </c>
      <c r="U7202">
        <v>0</v>
      </c>
      <c r="V7202">
        <v>0</v>
      </c>
      <c r="W7202">
        <v>0</v>
      </c>
      <c r="X7202">
        <v>13.506038490753333</v>
      </c>
      <c r="Y7202">
        <v>0</v>
      </c>
      <c r="Z7202">
        <v>9.249421913458594</v>
      </c>
      <c r="AA7202">
        <v>0</v>
      </c>
      <c r="AB7202">
        <v>10.39236479711529</v>
      </c>
      <c r="AC7202">
        <v>0</v>
      </c>
      <c r="AD7202">
        <v>0</v>
      </c>
      <c r="AE7202">
        <v>33.147825201327215</v>
      </c>
    </row>
    <row r="7203" spans="1:31" x14ac:dyDescent="0.25">
      <c r="A7203">
        <v>1887490</v>
      </c>
      <c r="B7203">
        <v>1</v>
      </c>
      <c r="C7203" t="s">
        <v>81</v>
      </c>
      <c r="D7203" t="s">
        <v>122</v>
      </c>
      <c r="E7203" t="s">
        <v>158</v>
      </c>
      <c r="F7203" t="s">
        <v>20298</v>
      </c>
      <c r="G7203" t="s">
        <v>219</v>
      </c>
      <c r="H7203" t="s">
        <v>134</v>
      </c>
      <c r="I7203" t="s">
        <v>135</v>
      </c>
      <c r="J7203" t="s">
        <v>136</v>
      </c>
      <c r="K7203" t="s">
        <v>137</v>
      </c>
      <c r="L7203" t="s">
        <v>20299</v>
      </c>
      <c r="M7203" t="s">
        <v>20300</v>
      </c>
      <c r="N7203">
        <v>3.525555555</v>
      </c>
      <c r="O7203">
        <v>0</v>
      </c>
      <c r="P7203">
        <v>162</v>
      </c>
      <c r="Q7203">
        <v>0</v>
      </c>
      <c r="R7203">
        <v>0</v>
      </c>
      <c r="S7203">
        <v>0</v>
      </c>
      <c r="T7203">
        <v>13</v>
      </c>
      <c r="U7203">
        <v>0</v>
      </c>
      <c r="V7203">
        <v>0</v>
      </c>
      <c r="W7203">
        <v>0</v>
      </c>
      <c r="X7203">
        <v>70.974515929731282</v>
      </c>
      <c r="Y7203">
        <v>0</v>
      </c>
      <c r="Z7203">
        <v>0</v>
      </c>
      <c r="AA7203">
        <v>0</v>
      </c>
      <c r="AB7203">
        <v>7.8209241487232344</v>
      </c>
      <c r="AC7203">
        <v>0</v>
      </c>
      <c r="AD7203">
        <v>0</v>
      </c>
      <c r="AE7203">
        <v>78.795440078454519</v>
      </c>
    </row>
    <row r="7204" spans="1:31" x14ac:dyDescent="0.25">
      <c r="A7204">
        <v>1889119</v>
      </c>
      <c r="B7204">
        <v>1</v>
      </c>
      <c r="C7204" t="s">
        <v>80</v>
      </c>
      <c r="D7204" t="s">
        <v>96</v>
      </c>
      <c r="E7204" t="s">
        <v>146</v>
      </c>
      <c r="F7204" t="s">
        <v>20301</v>
      </c>
      <c r="G7204" t="s">
        <v>541</v>
      </c>
      <c r="H7204" t="s">
        <v>143</v>
      </c>
      <c r="I7204" t="s">
        <v>135</v>
      </c>
      <c r="J7204" t="s">
        <v>136</v>
      </c>
      <c r="K7204" t="s">
        <v>137</v>
      </c>
      <c r="L7204" t="s">
        <v>20302</v>
      </c>
      <c r="M7204" t="s">
        <v>20303</v>
      </c>
      <c r="N7204">
        <v>7.0152777769999997</v>
      </c>
      <c r="O7204">
        <v>0</v>
      </c>
      <c r="P7204">
        <v>20</v>
      </c>
      <c r="Q7204">
        <v>0</v>
      </c>
      <c r="R7204">
        <v>0</v>
      </c>
      <c r="S7204">
        <v>0</v>
      </c>
      <c r="T7204">
        <v>17</v>
      </c>
      <c r="U7204">
        <v>0</v>
      </c>
      <c r="V7204">
        <v>0</v>
      </c>
      <c r="W7204">
        <v>0</v>
      </c>
      <c r="X7204">
        <v>95.110668064000407</v>
      </c>
      <c r="Y7204">
        <v>0</v>
      </c>
      <c r="Z7204">
        <v>0</v>
      </c>
      <c r="AA7204">
        <v>0</v>
      </c>
      <c r="AB7204">
        <v>111.03718072526611</v>
      </c>
      <c r="AC7204">
        <v>0</v>
      </c>
      <c r="AD7204">
        <v>0</v>
      </c>
      <c r="AE7204">
        <v>206.1478487892665</v>
      </c>
    </row>
    <row r="7205" spans="1:31" x14ac:dyDescent="0.25">
      <c r="A7205">
        <v>1889148</v>
      </c>
      <c r="B7205">
        <v>1</v>
      </c>
      <c r="C7205" t="s">
        <v>80</v>
      </c>
      <c r="D7205" t="s">
        <v>106</v>
      </c>
      <c r="E7205" t="s">
        <v>146</v>
      </c>
      <c r="F7205" t="s">
        <v>20304</v>
      </c>
      <c r="G7205" t="s">
        <v>1606</v>
      </c>
      <c r="H7205" t="s">
        <v>143</v>
      </c>
      <c r="I7205" t="s">
        <v>135</v>
      </c>
      <c r="J7205" t="s">
        <v>136</v>
      </c>
      <c r="K7205" t="s">
        <v>137</v>
      </c>
      <c r="L7205" t="s">
        <v>20305</v>
      </c>
      <c r="M7205" t="s">
        <v>20306</v>
      </c>
      <c r="N7205">
        <v>1.531666666</v>
      </c>
      <c r="O7205">
        <v>0</v>
      </c>
      <c r="P7205">
        <v>11</v>
      </c>
      <c r="Q7205">
        <v>0</v>
      </c>
      <c r="R7205">
        <v>0</v>
      </c>
      <c r="S7205">
        <v>0</v>
      </c>
      <c r="T7205">
        <v>1</v>
      </c>
      <c r="U7205">
        <v>0</v>
      </c>
      <c r="V7205">
        <v>0</v>
      </c>
      <c r="W7205">
        <v>0</v>
      </c>
      <c r="X7205">
        <v>4.2070470476840143</v>
      </c>
      <c r="Y7205">
        <v>0</v>
      </c>
      <c r="Z7205">
        <v>0</v>
      </c>
      <c r="AA7205">
        <v>0</v>
      </c>
      <c r="AB7205">
        <v>8.6818156101613891E-2</v>
      </c>
      <c r="AC7205">
        <v>0</v>
      </c>
      <c r="AD7205">
        <v>0</v>
      </c>
      <c r="AE7205">
        <v>4.2938652037856277</v>
      </c>
    </row>
    <row r="7206" spans="1:31" x14ac:dyDescent="0.25">
      <c r="A7206">
        <v>1887459</v>
      </c>
      <c r="B7206">
        <v>1</v>
      </c>
      <c r="C7206" t="s">
        <v>80</v>
      </c>
      <c r="D7206" t="s">
        <v>101</v>
      </c>
      <c r="E7206" t="s">
        <v>210</v>
      </c>
      <c r="F7206" t="s">
        <v>20307</v>
      </c>
      <c r="G7206" t="s">
        <v>133</v>
      </c>
      <c r="H7206" t="s">
        <v>134</v>
      </c>
      <c r="I7206" t="s">
        <v>135</v>
      </c>
      <c r="J7206" t="s">
        <v>136</v>
      </c>
      <c r="K7206" t="s">
        <v>137</v>
      </c>
      <c r="L7206" t="s">
        <v>20308</v>
      </c>
      <c r="M7206" t="s">
        <v>20309</v>
      </c>
      <c r="N7206">
        <v>0.58583333299999996</v>
      </c>
      <c r="O7206">
        <v>0</v>
      </c>
      <c r="P7206">
        <v>1039</v>
      </c>
      <c r="Q7206">
        <v>0</v>
      </c>
      <c r="R7206">
        <v>0</v>
      </c>
      <c r="S7206">
        <v>2</v>
      </c>
      <c r="T7206">
        <v>14</v>
      </c>
      <c r="U7206">
        <v>0</v>
      </c>
      <c r="V7206">
        <v>0</v>
      </c>
      <c r="W7206">
        <v>0</v>
      </c>
      <c r="X7206">
        <v>113.27769487053992</v>
      </c>
      <c r="Y7206">
        <v>0</v>
      </c>
      <c r="Z7206">
        <v>0</v>
      </c>
      <c r="AA7206">
        <v>7.274651609198771</v>
      </c>
      <c r="AB7206">
        <v>7.5423067439527784</v>
      </c>
      <c r="AC7206">
        <v>0</v>
      </c>
      <c r="AD7206">
        <v>0</v>
      </c>
      <c r="AE7206">
        <v>128.09465322369147</v>
      </c>
    </row>
    <row r="7207" spans="1:31" x14ac:dyDescent="0.25">
      <c r="A7207">
        <v>1889102</v>
      </c>
      <c r="B7207">
        <v>1</v>
      </c>
      <c r="C7207" t="s">
        <v>80</v>
      </c>
      <c r="D7207" t="s">
        <v>103</v>
      </c>
      <c r="E7207" t="s">
        <v>158</v>
      </c>
      <c r="F7207" t="s">
        <v>20310</v>
      </c>
      <c r="G7207" t="s">
        <v>219</v>
      </c>
      <c r="H7207" t="s">
        <v>134</v>
      </c>
      <c r="I7207" t="s">
        <v>135</v>
      </c>
      <c r="J7207" t="s">
        <v>136</v>
      </c>
      <c r="K7207" t="s">
        <v>137</v>
      </c>
      <c r="L7207" t="s">
        <v>20311</v>
      </c>
      <c r="M7207" t="s">
        <v>20312</v>
      </c>
      <c r="N7207">
        <v>2.7058333330000002</v>
      </c>
      <c r="O7207">
        <v>0</v>
      </c>
      <c r="P7207">
        <v>0</v>
      </c>
      <c r="Q7207">
        <v>0</v>
      </c>
      <c r="R7207">
        <v>8</v>
      </c>
      <c r="S7207">
        <v>0</v>
      </c>
      <c r="T7207">
        <v>4</v>
      </c>
      <c r="U7207">
        <v>0</v>
      </c>
      <c r="V7207">
        <v>0</v>
      </c>
      <c r="W7207">
        <v>0</v>
      </c>
      <c r="X7207">
        <v>0</v>
      </c>
      <c r="Y7207">
        <v>0</v>
      </c>
      <c r="Z7207">
        <v>266.22117100412595</v>
      </c>
      <c r="AA7207">
        <v>0</v>
      </c>
      <c r="AB7207">
        <v>52.330815315994556</v>
      </c>
      <c r="AC7207">
        <v>0</v>
      </c>
      <c r="AD7207">
        <v>0</v>
      </c>
      <c r="AE7207">
        <v>318.55198632012048</v>
      </c>
    </row>
    <row r="7208" spans="1:31" x14ac:dyDescent="0.25">
      <c r="A7208">
        <v>1887436</v>
      </c>
      <c r="B7208">
        <v>1</v>
      </c>
      <c r="C7208" t="s">
        <v>80</v>
      </c>
      <c r="D7208" t="s">
        <v>90</v>
      </c>
      <c r="E7208" t="s">
        <v>229</v>
      </c>
      <c r="F7208" t="s">
        <v>5298</v>
      </c>
      <c r="G7208" t="s">
        <v>133</v>
      </c>
      <c r="H7208" t="s">
        <v>134</v>
      </c>
      <c r="I7208" t="s">
        <v>135</v>
      </c>
      <c r="J7208" t="s">
        <v>136</v>
      </c>
      <c r="K7208" t="s">
        <v>137</v>
      </c>
      <c r="L7208" t="s">
        <v>20313</v>
      </c>
      <c r="M7208" t="s">
        <v>20314</v>
      </c>
      <c r="N7208">
        <v>1.294572222</v>
      </c>
      <c r="O7208">
        <v>0</v>
      </c>
      <c r="P7208">
        <v>1433</v>
      </c>
      <c r="Q7208">
        <v>0</v>
      </c>
      <c r="R7208">
        <v>0</v>
      </c>
      <c r="S7208">
        <v>0</v>
      </c>
      <c r="T7208">
        <v>138</v>
      </c>
      <c r="U7208">
        <v>0</v>
      </c>
      <c r="V7208">
        <v>1</v>
      </c>
      <c r="W7208">
        <v>0</v>
      </c>
      <c r="X7208">
        <v>536.97939133330203</v>
      </c>
      <c r="Y7208">
        <v>0</v>
      </c>
      <c r="Z7208">
        <v>0</v>
      </c>
      <c r="AA7208">
        <v>0</v>
      </c>
      <c r="AB7208">
        <v>85.065917131814217</v>
      </c>
      <c r="AC7208">
        <v>0</v>
      </c>
      <c r="AD7208">
        <v>13.610924759010679</v>
      </c>
      <c r="AE7208">
        <v>635.65623322412694</v>
      </c>
    </row>
    <row r="7209" spans="1:31" x14ac:dyDescent="0.25">
      <c r="A7209">
        <v>1887582</v>
      </c>
      <c r="B7209">
        <v>1</v>
      </c>
      <c r="C7209" t="s">
        <v>81</v>
      </c>
      <c r="D7209" t="s">
        <v>112</v>
      </c>
      <c r="E7209" t="s">
        <v>158</v>
      </c>
      <c r="F7209" t="s">
        <v>20315</v>
      </c>
      <c r="G7209" t="s">
        <v>219</v>
      </c>
      <c r="H7209" t="s">
        <v>134</v>
      </c>
      <c r="I7209" t="s">
        <v>135</v>
      </c>
      <c r="J7209" t="s">
        <v>136</v>
      </c>
      <c r="K7209" t="s">
        <v>137</v>
      </c>
      <c r="L7209" t="s">
        <v>20316</v>
      </c>
      <c r="M7209" t="s">
        <v>20317</v>
      </c>
      <c r="N7209">
        <v>1.1261111109999999</v>
      </c>
      <c r="O7209">
        <v>0</v>
      </c>
      <c r="P7209">
        <v>106</v>
      </c>
      <c r="Q7209">
        <v>0</v>
      </c>
      <c r="R7209">
        <v>8</v>
      </c>
      <c r="S7209">
        <v>0</v>
      </c>
      <c r="T7209">
        <v>9</v>
      </c>
      <c r="U7209">
        <v>0</v>
      </c>
      <c r="V7209">
        <v>0</v>
      </c>
      <c r="W7209">
        <v>0</v>
      </c>
      <c r="X7209">
        <v>9.0939787016329312</v>
      </c>
      <c r="Y7209">
        <v>0</v>
      </c>
      <c r="Z7209">
        <v>0.54691676067655659</v>
      </c>
      <c r="AA7209">
        <v>0</v>
      </c>
      <c r="AB7209">
        <v>0.3842666560325278</v>
      </c>
      <c r="AC7209">
        <v>0</v>
      </c>
      <c r="AD7209">
        <v>0</v>
      </c>
      <c r="AE7209">
        <v>10.025162118342015</v>
      </c>
    </row>
    <row r="7210" spans="1:31" x14ac:dyDescent="0.25">
      <c r="A7210">
        <v>1887482</v>
      </c>
      <c r="B7210">
        <v>1</v>
      </c>
      <c r="C7210" t="s">
        <v>81</v>
      </c>
      <c r="D7210" t="s">
        <v>115</v>
      </c>
      <c r="E7210" t="s">
        <v>146</v>
      </c>
      <c r="F7210" t="s">
        <v>20318</v>
      </c>
      <c r="G7210" t="s">
        <v>148</v>
      </c>
      <c r="H7210" t="s">
        <v>143</v>
      </c>
      <c r="I7210" t="s">
        <v>135</v>
      </c>
      <c r="J7210" t="s">
        <v>136</v>
      </c>
      <c r="K7210" t="s">
        <v>137</v>
      </c>
      <c r="L7210" t="s">
        <v>20319</v>
      </c>
      <c r="M7210" t="s">
        <v>20320</v>
      </c>
      <c r="N7210">
        <v>1.524444444</v>
      </c>
      <c r="O7210">
        <v>0</v>
      </c>
      <c r="P7210">
        <v>4</v>
      </c>
      <c r="Q7210">
        <v>0</v>
      </c>
      <c r="R7210">
        <v>0</v>
      </c>
      <c r="S7210">
        <v>0</v>
      </c>
      <c r="T7210">
        <v>0</v>
      </c>
      <c r="U7210">
        <v>0</v>
      </c>
      <c r="V7210">
        <v>0</v>
      </c>
      <c r="W7210">
        <v>0</v>
      </c>
      <c r="X7210">
        <v>0.54727653800534004</v>
      </c>
      <c r="Y7210">
        <v>0</v>
      </c>
      <c r="Z7210">
        <v>0</v>
      </c>
      <c r="AA7210">
        <v>0</v>
      </c>
      <c r="AB7210">
        <v>0</v>
      </c>
      <c r="AC7210">
        <v>0</v>
      </c>
      <c r="AD7210">
        <v>0</v>
      </c>
      <c r="AE7210">
        <v>0.54727653800534004</v>
      </c>
    </row>
    <row r="7211" spans="1:31" x14ac:dyDescent="0.25">
      <c r="A7211">
        <v>1887768</v>
      </c>
      <c r="B7211">
        <v>1</v>
      </c>
      <c r="C7211" t="s">
        <v>80</v>
      </c>
      <c r="D7211" t="s">
        <v>108</v>
      </c>
      <c r="E7211" t="s">
        <v>140</v>
      </c>
      <c r="F7211" t="s">
        <v>20321</v>
      </c>
      <c r="G7211" t="s">
        <v>163</v>
      </c>
      <c r="H7211" t="s">
        <v>143</v>
      </c>
      <c r="I7211" t="s">
        <v>135</v>
      </c>
      <c r="J7211" t="s">
        <v>136</v>
      </c>
      <c r="K7211" t="s">
        <v>137</v>
      </c>
      <c r="L7211" t="s">
        <v>20322</v>
      </c>
      <c r="M7211" t="s">
        <v>20323</v>
      </c>
      <c r="N7211">
        <v>2.2733333330000001</v>
      </c>
      <c r="O7211">
        <v>0</v>
      </c>
      <c r="P7211">
        <v>0</v>
      </c>
      <c r="Q7211">
        <v>0</v>
      </c>
      <c r="R7211">
        <v>1</v>
      </c>
      <c r="S7211">
        <v>0</v>
      </c>
      <c r="T7211">
        <v>0</v>
      </c>
      <c r="U7211">
        <v>0</v>
      </c>
      <c r="V7211">
        <v>0</v>
      </c>
      <c r="W7211">
        <v>0</v>
      </c>
      <c r="X7211">
        <v>0</v>
      </c>
      <c r="Y7211">
        <v>0</v>
      </c>
      <c r="Z7211">
        <v>11.935687183993601</v>
      </c>
      <c r="AA7211">
        <v>0</v>
      </c>
      <c r="AB7211">
        <v>0</v>
      </c>
      <c r="AC7211">
        <v>0</v>
      </c>
      <c r="AD7211">
        <v>0</v>
      </c>
      <c r="AE7211">
        <v>11.935687183993601</v>
      </c>
    </row>
    <row r="7212" spans="1:31" x14ac:dyDescent="0.25">
      <c r="A7212">
        <v>1887519</v>
      </c>
      <c r="B7212">
        <v>1</v>
      </c>
      <c r="C7212" t="s">
        <v>80</v>
      </c>
      <c r="D7212" t="s">
        <v>95</v>
      </c>
      <c r="E7212" t="s">
        <v>158</v>
      </c>
      <c r="F7212" t="s">
        <v>8510</v>
      </c>
      <c r="G7212" t="s">
        <v>219</v>
      </c>
      <c r="H7212" t="s">
        <v>134</v>
      </c>
      <c r="I7212" t="s">
        <v>135</v>
      </c>
      <c r="J7212" t="s">
        <v>136</v>
      </c>
      <c r="K7212" t="s">
        <v>137</v>
      </c>
      <c r="L7212" t="s">
        <v>20324</v>
      </c>
      <c r="M7212" t="s">
        <v>20325</v>
      </c>
      <c r="N7212">
        <v>0.61750000000000005</v>
      </c>
      <c r="O7212">
        <v>1</v>
      </c>
      <c r="P7212">
        <v>0</v>
      </c>
      <c r="Q7212">
        <v>2</v>
      </c>
      <c r="R7212">
        <v>0</v>
      </c>
      <c r="S7212">
        <v>3</v>
      </c>
      <c r="T7212">
        <v>0</v>
      </c>
      <c r="U7212">
        <v>0</v>
      </c>
      <c r="V7212">
        <v>0</v>
      </c>
      <c r="W7212">
        <v>0.18248682156547752</v>
      </c>
      <c r="X7212">
        <v>0</v>
      </c>
      <c r="Y7212">
        <v>12.754350233626633</v>
      </c>
      <c r="Z7212">
        <v>0</v>
      </c>
      <c r="AA7212">
        <v>16.942551761651561</v>
      </c>
      <c r="AB7212">
        <v>0</v>
      </c>
      <c r="AC7212">
        <v>0</v>
      </c>
      <c r="AD7212">
        <v>0</v>
      </c>
      <c r="AE7212">
        <v>29.879388816843672</v>
      </c>
    </row>
    <row r="7213" spans="1:31" x14ac:dyDescent="0.25">
      <c r="A7213">
        <v>1889142</v>
      </c>
      <c r="B7213">
        <v>1</v>
      </c>
      <c r="C7213" t="s">
        <v>80</v>
      </c>
      <c r="D7213" t="s">
        <v>96</v>
      </c>
      <c r="E7213" t="s">
        <v>146</v>
      </c>
      <c r="F7213" t="s">
        <v>17678</v>
      </c>
      <c r="G7213" t="s">
        <v>148</v>
      </c>
      <c r="H7213" t="s">
        <v>143</v>
      </c>
      <c r="I7213" t="s">
        <v>135</v>
      </c>
      <c r="J7213" t="s">
        <v>136</v>
      </c>
      <c r="K7213" t="s">
        <v>137</v>
      </c>
      <c r="L7213" t="s">
        <v>20326</v>
      </c>
      <c r="M7213" t="s">
        <v>20327</v>
      </c>
      <c r="N7213">
        <v>6.46</v>
      </c>
      <c r="O7213">
        <v>0</v>
      </c>
      <c r="P7213">
        <v>29</v>
      </c>
      <c r="Q7213">
        <v>0</v>
      </c>
      <c r="R7213">
        <v>0</v>
      </c>
      <c r="S7213">
        <v>0</v>
      </c>
      <c r="T7213">
        <v>0</v>
      </c>
      <c r="U7213">
        <v>0</v>
      </c>
      <c r="V7213">
        <v>0</v>
      </c>
      <c r="W7213">
        <v>0</v>
      </c>
      <c r="X7213">
        <v>166.48281240804974</v>
      </c>
      <c r="Y7213">
        <v>0</v>
      </c>
      <c r="Z7213">
        <v>0</v>
      </c>
      <c r="AA7213">
        <v>0</v>
      </c>
      <c r="AB7213">
        <v>0</v>
      </c>
      <c r="AC7213">
        <v>0</v>
      </c>
      <c r="AD7213">
        <v>0</v>
      </c>
      <c r="AE7213">
        <v>166.48281240804974</v>
      </c>
    </row>
    <row r="7214" spans="1:31" x14ac:dyDescent="0.25">
      <c r="A7214">
        <v>1889085</v>
      </c>
      <c r="B7214">
        <v>1</v>
      </c>
      <c r="C7214" t="s">
        <v>80</v>
      </c>
      <c r="D7214" t="s">
        <v>108</v>
      </c>
      <c r="E7214" t="s">
        <v>146</v>
      </c>
      <c r="F7214" t="s">
        <v>20328</v>
      </c>
      <c r="G7214" t="s">
        <v>148</v>
      </c>
      <c r="H7214" t="s">
        <v>143</v>
      </c>
      <c r="I7214" t="s">
        <v>135</v>
      </c>
      <c r="J7214" t="s">
        <v>136</v>
      </c>
      <c r="K7214" t="s">
        <v>137</v>
      </c>
      <c r="L7214" t="s">
        <v>20329</v>
      </c>
      <c r="M7214" t="s">
        <v>20330</v>
      </c>
      <c r="N7214">
        <v>2.8091666659999999</v>
      </c>
      <c r="O7214">
        <v>0</v>
      </c>
      <c r="P7214">
        <v>11</v>
      </c>
      <c r="Q7214">
        <v>0</v>
      </c>
      <c r="R7214">
        <v>7</v>
      </c>
      <c r="S7214">
        <v>0</v>
      </c>
      <c r="T7214">
        <v>2</v>
      </c>
      <c r="U7214">
        <v>0</v>
      </c>
      <c r="V7214">
        <v>0</v>
      </c>
      <c r="W7214">
        <v>0</v>
      </c>
      <c r="X7214">
        <v>10.621860445893279</v>
      </c>
      <c r="Y7214">
        <v>0</v>
      </c>
      <c r="Z7214">
        <v>119.3463616188449</v>
      </c>
      <c r="AA7214">
        <v>0</v>
      </c>
      <c r="AB7214">
        <v>6.0017012299781411</v>
      </c>
      <c r="AC7214">
        <v>0</v>
      </c>
      <c r="AD7214">
        <v>0</v>
      </c>
      <c r="AE7214">
        <v>135.96992329471632</v>
      </c>
    </row>
    <row r="7215" spans="1:31" x14ac:dyDescent="0.25">
      <c r="A7215">
        <v>1889208</v>
      </c>
      <c r="B7215">
        <v>1</v>
      </c>
      <c r="C7215" t="s">
        <v>80</v>
      </c>
      <c r="D7215" t="s">
        <v>106</v>
      </c>
      <c r="E7215" t="s">
        <v>146</v>
      </c>
      <c r="F7215" t="s">
        <v>2868</v>
      </c>
      <c r="G7215" t="s">
        <v>148</v>
      </c>
      <c r="H7215" t="s">
        <v>143</v>
      </c>
      <c r="I7215" t="s">
        <v>135</v>
      </c>
      <c r="J7215" t="s">
        <v>136</v>
      </c>
      <c r="K7215" t="s">
        <v>137</v>
      </c>
      <c r="L7215" t="s">
        <v>20331</v>
      </c>
      <c r="M7215" t="s">
        <v>20332</v>
      </c>
      <c r="N7215">
        <v>1.2324999999999999</v>
      </c>
      <c r="O7215">
        <v>0</v>
      </c>
      <c r="P7215">
        <v>0</v>
      </c>
      <c r="Q7215">
        <v>0</v>
      </c>
      <c r="R7215">
        <v>3</v>
      </c>
      <c r="S7215">
        <v>0</v>
      </c>
      <c r="T7215">
        <v>1</v>
      </c>
      <c r="U7215">
        <v>0</v>
      </c>
      <c r="V7215">
        <v>0</v>
      </c>
      <c r="W7215">
        <v>0</v>
      </c>
      <c r="X7215">
        <v>0</v>
      </c>
      <c r="Y7215">
        <v>0</v>
      </c>
      <c r="Z7215">
        <v>2.6313608311515004</v>
      </c>
      <c r="AA7215">
        <v>0</v>
      </c>
      <c r="AB7215">
        <v>1.0399276149966665</v>
      </c>
      <c r="AC7215">
        <v>0</v>
      </c>
      <c r="AD7215">
        <v>0</v>
      </c>
      <c r="AE7215">
        <v>3.671288446148167</v>
      </c>
    </row>
    <row r="7216" spans="1:31" x14ac:dyDescent="0.25">
      <c r="A7216">
        <v>1889059</v>
      </c>
      <c r="B7216">
        <v>1</v>
      </c>
      <c r="C7216" t="s">
        <v>80</v>
      </c>
      <c r="D7216" t="s">
        <v>95</v>
      </c>
      <c r="E7216" t="s">
        <v>210</v>
      </c>
      <c r="F7216" t="s">
        <v>20333</v>
      </c>
      <c r="G7216" t="s">
        <v>133</v>
      </c>
      <c r="H7216" t="s">
        <v>134</v>
      </c>
      <c r="I7216" t="s">
        <v>135</v>
      </c>
      <c r="J7216" t="s">
        <v>136</v>
      </c>
      <c r="K7216" t="s">
        <v>137</v>
      </c>
      <c r="L7216" t="s">
        <v>20334</v>
      </c>
      <c r="M7216" t="s">
        <v>20335</v>
      </c>
      <c r="N7216">
        <v>0.47611111099999998</v>
      </c>
      <c r="O7216">
        <v>0</v>
      </c>
      <c r="P7216">
        <v>0</v>
      </c>
      <c r="Q7216">
        <v>0</v>
      </c>
      <c r="R7216">
        <v>0</v>
      </c>
      <c r="S7216">
        <v>2</v>
      </c>
      <c r="T7216">
        <v>0</v>
      </c>
      <c r="U7216">
        <v>3</v>
      </c>
      <c r="V7216">
        <v>0</v>
      </c>
      <c r="W7216">
        <v>0</v>
      </c>
      <c r="X7216">
        <v>0</v>
      </c>
      <c r="Y7216">
        <v>0</v>
      </c>
      <c r="Z7216">
        <v>0</v>
      </c>
      <c r="AA7216">
        <v>25.114663890605719</v>
      </c>
      <c r="AB7216">
        <v>0</v>
      </c>
      <c r="AC7216">
        <v>37.043032499269756</v>
      </c>
      <c r="AD7216">
        <v>0</v>
      </c>
      <c r="AE7216">
        <v>62.157696389875476</v>
      </c>
    </row>
    <row r="7217" spans="1:31" x14ac:dyDescent="0.25">
      <c r="A7217">
        <v>1888395</v>
      </c>
      <c r="B7217">
        <v>1</v>
      </c>
      <c r="C7217" t="s">
        <v>80</v>
      </c>
      <c r="D7217" t="s">
        <v>106</v>
      </c>
      <c r="E7217" t="s">
        <v>146</v>
      </c>
      <c r="F7217" t="s">
        <v>20336</v>
      </c>
      <c r="G7217" t="s">
        <v>148</v>
      </c>
      <c r="H7217" t="s">
        <v>143</v>
      </c>
      <c r="I7217" t="s">
        <v>135</v>
      </c>
      <c r="J7217" t="s">
        <v>136</v>
      </c>
      <c r="K7217" t="s">
        <v>137</v>
      </c>
      <c r="L7217" t="s">
        <v>20337</v>
      </c>
      <c r="M7217" t="s">
        <v>20338</v>
      </c>
      <c r="N7217">
        <v>2.0963888879999999</v>
      </c>
      <c r="O7217">
        <v>0</v>
      </c>
      <c r="P7217">
        <v>1</v>
      </c>
      <c r="Q7217">
        <v>0</v>
      </c>
      <c r="R7217">
        <v>7</v>
      </c>
      <c r="S7217">
        <v>0</v>
      </c>
      <c r="T7217">
        <v>5</v>
      </c>
      <c r="U7217">
        <v>0</v>
      </c>
      <c r="V7217">
        <v>0</v>
      </c>
      <c r="W7217">
        <v>0</v>
      </c>
      <c r="X7217">
        <v>1.4364760656223459</v>
      </c>
      <c r="Y7217">
        <v>0</v>
      </c>
      <c r="Z7217">
        <v>38.555936650082479</v>
      </c>
      <c r="AA7217">
        <v>0</v>
      </c>
      <c r="AB7217">
        <v>14.839087758641984</v>
      </c>
      <c r="AC7217">
        <v>0</v>
      </c>
      <c r="AD7217">
        <v>0</v>
      </c>
      <c r="AE7217">
        <v>54.831500474346811</v>
      </c>
    </row>
    <row r="7218" spans="1:31" x14ac:dyDescent="0.25">
      <c r="A7218">
        <v>1889251</v>
      </c>
      <c r="B7218">
        <v>1</v>
      </c>
      <c r="C7218" t="s">
        <v>80</v>
      </c>
      <c r="D7218" t="s">
        <v>106</v>
      </c>
      <c r="E7218" t="s">
        <v>146</v>
      </c>
      <c r="F7218" t="s">
        <v>19758</v>
      </c>
      <c r="G7218" t="s">
        <v>148</v>
      </c>
      <c r="H7218" t="s">
        <v>143</v>
      </c>
      <c r="I7218" t="s">
        <v>135</v>
      </c>
      <c r="J7218" t="s">
        <v>136</v>
      </c>
      <c r="K7218" t="s">
        <v>137</v>
      </c>
      <c r="L7218" t="s">
        <v>20339</v>
      </c>
      <c r="M7218" t="s">
        <v>20340</v>
      </c>
      <c r="N7218">
        <v>1.4197222220000001</v>
      </c>
      <c r="O7218">
        <v>0</v>
      </c>
      <c r="P7218">
        <v>8</v>
      </c>
      <c r="Q7218">
        <v>0</v>
      </c>
      <c r="R7218">
        <v>2</v>
      </c>
      <c r="S7218">
        <v>0</v>
      </c>
      <c r="T7218">
        <v>2</v>
      </c>
      <c r="U7218">
        <v>0</v>
      </c>
      <c r="V7218">
        <v>0</v>
      </c>
      <c r="W7218">
        <v>0</v>
      </c>
      <c r="X7218">
        <v>8.2616651979207543</v>
      </c>
      <c r="Y7218">
        <v>0</v>
      </c>
      <c r="Z7218">
        <v>6.6562732015376831</v>
      </c>
      <c r="AA7218">
        <v>0</v>
      </c>
      <c r="AB7218">
        <v>5.2554770588617998</v>
      </c>
      <c r="AC7218">
        <v>0</v>
      </c>
      <c r="AD7218">
        <v>0</v>
      </c>
      <c r="AE7218">
        <v>20.173415458320235</v>
      </c>
    </row>
    <row r="7219" spans="1:31" x14ac:dyDescent="0.25">
      <c r="A7219">
        <v>1889228</v>
      </c>
      <c r="B7219">
        <v>1</v>
      </c>
      <c r="C7219" t="s">
        <v>80</v>
      </c>
      <c r="D7219" t="s">
        <v>82</v>
      </c>
      <c r="E7219" t="s">
        <v>140</v>
      </c>
      <c r="F7219" t="s">
        <v>20341</v>
      </c>
      <c r="G7219" t="s">
        <v>163</v>
      </c>
      <c r="H7219" t="s">
        <v>143</v>
      </c>
      <c r="I7219" t="s">
        <v>135</v>
      </c>
      <c r="J7219" t="s">
        <v>136</v>
      </c>
      <c r="K7219" t="s">
        <v>137</v>
      </c>
      <c r="L7219" t="s">
        <v>20342</v>
      </c>
      <c r="M7219" t="s">
        <v>20343</v>
      </c>
      <c r="N7219">
        <v>1.741944444</v>
      </c>
      <c r="O7219">
        <v>0</v>
      </c>
      <c r="P7219">
        <v>1</v>
      </c>
      <c r="Q7219">
        <v>0</v>
      </c>
      <c r="R7219">
        <v>0</v>
      </c>
      <c r="S7219">
        <v>0</v>
      </c>
      <c r="T7219">
        <v>1</v>
      </c>
      <c r="U7219">
        <v>0</v>
      </c>
      <c r="V7219">
        <v>0</v>
      </c>
      <c r="W7219">
        <v>0</v>
      </c>
      <c r="X7219">
        <v>1.3644030494116062</v>
      </c>
      <c r="Y7219">
        <v>0</v>
      </c>
      <c r="Z7219">
        <v>0</v>
      </c>
      <c r="AA7219">
        <v>0</v>
      </c>
      <c r="AB7219">
        <v>6.0743530909221306</v>
      </c>
      <c r="AC7219">
        <v>0</v>
      </c>
      <c r="AD7219">
        <v>0</v>
      </c>
      <c r="AE7219">
        <v>7.4387561403337372</v>
      </c>
    </row>
    <row r="7220" spans="1:31" x14ac:dyDescent="0.25">
      <c r="A7220">
        <v>1887834</v>
      </c>
      <c r="B7220">
        <v>1</v>
      </c>
      <c r="C7220" t="s">
        <v>81</v>
      </c>
      <c r="D7220" t="s">
        <v>120</v>
      </c>
      <c r="E7220" t="s">
        <v>131</v>
      </c>
      <c r="F7220" t="s">
        <v>8356</v>
      </c>
      <c r="G7220" t="s">
        <v>133</v>
      </c>
      <c r="H7220" t="s">
        <v>134</v>
      </c>
      <c r="I7220" t="s">
        <v>135</v>
      </c>
      <c r="J7220" t="s">
        <v>136</v>
      </c>
      <c r="K7220" t="s">
        <v>137</v>
      </c>
      <c r="L7220" t="s">
        <v>20344</v>
      </c>
      <c r="M7220" t="s">
        <v>20345</v>
      </c>
      <c r="N7220">
        <v>0.91055555499999996</v>
      </c>
      <c r="O7220">
        <v>0</v>
      </c>
      <c r="P7220">
        <v>0</v>
      </c>
      <c r="Q7220">
        <v>32</v>
      </c>
      <c r="R7220">
        <v>31</v>
      </c>
      <c r="S7220">
        <v>3</v>
      </c>
      <c r="T7220">
        <v>0</v>
      </c>
      <c r="U7220">
        <v>0</v>
      </c>
      <c r="V7220">
        <v>0</v>
      </c>
      <c r="W7220">
        <v>0</v>
      </c>
      <c r="X7220">
        <v>0</v>
      </c>
      <c r="Y7220">
        <v>462.05020433884584</v>
      </c>
      <c r="Z7220">
        <v>296.43299258210811</v>
      </c>
      <c r="AA7220">
        <v>22.263553768500824</v>
      </c>
      <c r="AB7220">
        <v>0</v>
      </c>
      <c r="AC7220">
        <v>0</v>
      </c>
      <c r="AD7220">
        <v>0</v>
      </c>
      <c r="AE7220">
        <v>780.74675068945487</v>
      </c>
    </row>
    <row r="7221" spans="1:31" x14ac:dyDescent="0.25">
      <c r="A7221">
        <v>1889271</v>
      </c>
      <c r="B7221">
        <v>1</v>
      </c>
      <c r="C7221" t="s">
        <v>80</v>
      </c>
      <c r="D7221" t="s">
        <v>103</v>
      </c>
      <c r="E7221" t="s">
        <v>140</v>
      </c>
      <c r="F7221" t="s">
        <v>20346</v>
      </c>
      <c r="G7221" t="s">
        <v>207</v>
      </c>
      <c r="H7221" t="s">
        <v>143</v>
      </c>
      <c r="I7221" t="s">
        <v>135</v>
      </c>
      <c r="J7221" t="s">
        <v>136</v>
      </c>
      <c r="K7221" t="s">
        <v>137</v>
      </c>
      <c r="L7221" t="s">
        <v>20347</v>
      </c>
      <c r="M7221" t="s">
        <v>20348</v>
      </c>
      <c r="N7221">
        <v>2.2875000000000001</v>
      </c>
      <c r="O7221">
        <v>0</v>
      </c>
      <c r="P7221">
        <v>0</v>
      </c>
      <c r="Q7221">
        <v>0</v>
      </c>
      <c r="R7221">
        <v>1</v>
      </c>
      <c r="S7221">
        <v>0</v>
      </c>
      <c r="T7221">
        <v>0</v>
      </c>
      <c r="U7221">
        <v>0</v>
      </c>
      <c r="V7221">
        <v>0</v>
      </c>
      <c r="W7221">
        <v>0</v>
      </c>
      <c r="X7221">
        <v>0</v>
      </c>
      <c r="Y7221">
        <v>0</v>
      </c>
      <c r="Z7221">
        <v>13.036239030086332</v>
      </c>
      <c r="AA7221">
        <v>0</v>
      </c>
      <c r="AB7221">
        <v>0</v>
      </c>
      <c r="AC7221">
        <v>0</v>
      </c>
      <c r="AD7221">
        <v>0</v>
      </c>
      <c r="AE7221">
        <v>13.036239030086332</v>
      </c>
    </row>
    <row r="7222" spans="1:31" x14ac:dyDescent="0.25">
      <c r="A7222">
        <v>1889065</v>
      </c>
      <c r="B7222">
        <v>1</v>
      </c>
      <c r="C7222" t="s">
        <v>80</v>
      </c>
      <c r="D7222" t="s">
        <v>92</v>
      </c>
      <c r="E7222" t="s">
        <v>222</v>
      </c>
      <c r="F7222" t="s">
        <v>20349</v>
      </c>
      <c r="G7222" t="s">
        <v>663</v>
      </c>
      <c r="H7222" t="s">
        <v>143</v>
      </c>
      <c r="I7222" t="s">
        <v>135</v>
      </c>
      <c r="J7222" t="s">
        <v>136</v>
      </c>
      <c r="K7222" t="s">
        <v>137</v>
      </c>
      <c r="L7222" t="s">
        <v>20350</v>
      </c>
      <c r="M7222" t="s">
        <v>20351</v>
      </c>
      <c r="N7222">
        <v>0.59694444400000002</v>
      </c>
      <c r="O7222">
        <v>0</v>
      </c>
      <c r="P7222">
        <v>36</v>
      </c>
      <c r="Q7222">
        <v>0</v>
      </c>
      <c r="R7222">
        <v>0</v>
      </c>
      <c r="S7222">
        <v>0</v>
      </c>
      <c r="T7222">
        <v>3</v>
      </c>
      <c r="U7222">
        <v>0</v>
      </c>
      <c r="V7222">
        <v>0</v>
      </c>
      <c r="W7222">
        <v>0</v>
      </c>
      <c r="X7222">
        <v>9.1189808075545464</v>
      </c>
      <c r="Y7222">
        <v>0</v>
      </c>
      <c r="Z7222">
        <v>0</v>
      </c>
      <c r="AA7222">
        <v>0</v>
      </c>
      <c r="AB7222">
        <v>3.7551313881699415</v>
      </c>
      <c r="AC7222">
        <v>0</v>
      </c>
      <c r="AD7222">
        <v>0</v>
      </c>
      <c r="AE7222">
        <v>12.874112195724488</v>
      </c>
    </row>
    <row r="7223" spans="1:31" x14ac:dyDescent="0.25">
      <c r="A7223">
        <v>1889165</v>
      </c>
      <c r="B7223">
        <v>1</v>
      </c>
      <c r="C7223" t="s">
        <v>80</v>
      </c>
      <c r="D7223" t="s">
        <v>97</v>
      </c>
      <c r="E7223" t="s">
        <v>140</v>
      </c>
      <c r="F7223" t="s">
        <v>20352</v>
      </c>
      <c r="G7223" t="s">
        <v>200</v>
      </c>
      <c r="H7223" t="s">
        <v>143</v>
      </c>
      <c r="I7223" t="s">
        <v>135</v>
      </c>
      <c r="J7223" t="s">
        <v>136</v>
      </c>
      <c r="K7223" t="s">
        <v>137</v>
      </c>
      <c r="L7223" t="s">
        <v>20353</v>
      </c>
      <c r="M7223" t="s">
        <v>20354</v>
      </c>
      <c r="N7223">
        <v>4.2919444440000003</v>
      </c>
      <c r="O7223">
        <v>0</v>
      </c>
      <c r="P7223">
        <v>1</v>
      </c>
      <c r="Q7223">
        <v>0</v>
      </c>
      <c r="R7223">
        <v>0</v>
      </c>
      <c r="S7223">
        <v>0</v>
      </c>
      <c r="T7223">
        <v>0</v>
      </c>
      <c r="U7223">
        <v>0</v>
      </c>
      <c r="V7223">
        <v>0</v>
      </c>
      <c r="W7223">
        <v>0</v>
      </c>
      <c r="X7223">
        <v>4.5872529707642347</v>
      </c>
      <c r="Y7223">
        <v>0</v>
      </c>
      <c r="Z7223">
        <v>0</v>
      </c>
      <c r="AA7223">
        <v>0</v>
      </c>
      <c r="AB7223">
        <v>0</v>
      </c>
      <c r="AC7223">
        <v>0</v>
      </c>
      <c r="AD7223">
        <v>0</v>
      </c>
      <c r="AE7223">
        <v>4.5872529707642347</v>
      </c>
    </row>
    <row r="7224" spans="1:31" x14ac:dyDescent="0.25">
      <c r="A7224">
        <v>1887462</v>
      </c>
      <c r="B7224">
        <v>1</v>
      </c>
      <c r="C7224" t="s">
        <v>81</v>
      </c>
      <c r="D7224" t="s">
        <v>113</v>
      </c>
      <c r="E7224" t="s">
        <v>210</v>
      </c>
      <c r="F7224" t="s">
        <v>3937</v>
      </c>
      <c r="G7224" t="s">
        <v>133</v>
      </c>
      <c r="H7224" t="s">
        <v>134</v>
      </c>
      <c r="I7224" t="s">
        <v>135</v>
      </c>
      <c r="J7224" t="s">
        <v>136</v>
      </c>
      <c r="K7224" t="s">
        <v>137</v>
      </c>
      <c r="L7224" t="s">
        <v>20355</v>
      </c>
      <c r="M7224" t="s">
        <v>20356</v>
      </c>
      <c r="N7224">
        <v>0.100555555</v>
      </c>
      <c r="O7224">
        <v>2</v>
      </c>
      <c r="P7224">
        <v>2620</v>
      </c>
      <c r="Q7224">
        <v>42</v>
      </c>
      <c r="R7224">
        <v>741</v>
      </c>
      <c r="S7224">
        <v>9</v>
      </c>
      <c r="T7224">
        <v>158</v>
      </c>
      <c r="U7224">
        <v>0</v>
      </c>
      <c r="V7224">
        <v>2</v>
      </c>
      <c r="W7224">
        <v>8.3759524888011111E-2</v>
      </c>
      <c r="X7224">
        <v>41.840493856757611</v>
      </c>
      <c r="Y7224">
        <v>17.325905628124101</v>
      </c>
      <c r="Z7224">
        <v>120.37740420049913</v>
      </c>
      <c r="AA7224">
        <v>8.7993872293029227</v>
      </c>
      <c r="AB7224">
        <v>6.7585679448323379</v>
      </c>
      <c r="AC7224">
        <v>0</v>
      </c>
      <c r="AD7224">
        <v>6.6168423245345553E-2</v>
      </c>
      <c r="AE7224">
        <v>195.25168680764949</v>
      </c>
    </row>
    <row r="7225" spans="1:31" x14ac:dyDescent="0.25">
      <c r="A7225">
        <v>1889122</v>
      </c>
      <c r="B7225">
        <v>1</v>
      </c>
      <c r="C7225" t="s">
        <v>81</v>
      </c>
      <c r="D7225" t="s">
        <v>120</v>
      </c>
      <c r="E7225" t="s">
        <v>169</v>
      </c>
      <c r="F7225" t="s">
        <v>20357</v>
      </c>
      <c r="G7225" t="s">
        <v>183</v>
      </c>
      <c r="H7225" t="s">
        <v>143</v>
      </c>
      <c r="I7225" t="s">
        <v>135</v>
      </c>
      <c r="J7225" t="s">
        <v>136</v>
      </c>
      <c r="K7225" t="s">
        <v>137</v>
      </c>
      <c r="L7225" t="s">
        <v>20358</v>
      </c>
      <c r="M7225" t="s">
        <v>20359</v>
      </c>
      <c r="N7225">
        <v>1.291388888</v>
      </c>
      <c r="O7225">
        <v>0</v>
      </c>
      <c r="P7225">
        <v>0</v>
      </c>
      <c r="Q7225">
        <v>0</v>
      </c>
      <c r="R7225">
        <v>8</v>
      </c>
      <c r="S7225">
        <v>0</v>
      </c>
      <c r="T7225">
        <v>0</v>
      </c>
      <c r="U7225">
        <v>0</v>
      </c>
      <c r="V7225">
        <v>0</v>
      </c>
      <c r="W7225">
        <v>0</v>
      </c>
      <c r="X7225">
        <v>0</v>
      </c>
      <c r="Y7225">
        <v>0</v>
      </c>
      <c r="Z7225">
        <v>62.302069940766849</v>
      </c>
      <c r="AA7225">
        <v>0</v>
      </c>
      <c r="AB7225">
        <v>0</v>
      </c>
      <c r="AC7225">
        <v>0</v>
      </c>
      <c r="AD7225">
        <v>0</v>
      </c>
      <c r="AE7225">
        <v>62.302069940766849</v>
      </c>
    </row>
    <row r="7226" spans="1:31" x14ac:dyDescent="0.25">
      <c r="A7226">
        <v>1888813</v>
      </c>
      <c r="B7226">
        <v>1</v>
      </c>
      <c r="C7226" t="s">
        <v>80</v>
      </c>
      <c r="D7226" t="s">
        <v>91</v>
      </c>
      <c r="E7226" t="s">
        <v>210</v>
      </c>
      <c r="F7226" t="s">
        <v>437</v>
      </c>
      <c r="G7226" t="s">
        <v>133</v>
      </c>
      <c r="H7226" t="s">
        <v>134</v>
      </c>
      <c r="I7226" t="s">
        <v>135</v>
      </c>
      <c r="J7226" t="s">
        <v>136</v>
      </c>
      <c r="K7226" t="s">
        <v>137</v>
      </c>
      <c r="L7226" t="s">
        <v>20360</v>
      </c>
      <c r="M7226" t="s">
        <v>20361</v>
      </c>
      <c r="N7226">
        <v>8.3333332999999996E-2</v>
      </c>
      <c r="O7226">
        <v>1</v>
      </c>
      <c r="P7226">
        <v>31</v>
      </c>
      <c r="Q7226">
        <v>21</v>
      </c>
      <c r="R7226">
        <v>265</v>
      </c>
      <c r="S7226">
        <v>8</v>
      </c>
      <c r="T7226">
        <v>44</v>
      </c>
      <c r="U7226">
        <v>3</v>
      </c>
      <c r="V7226">
        <v>0</v>
      </c>
      <c r="W7226">
        <v>7.5916065811250003E-2</v>
      </c>
      <c r="X7226">
        <v>1.6298864757262497</v>
      </c>
      <c r="Y7226">
        <v>13.323926625436501</v>
      </c>
      <c r="Z7226">
        <v>42.285250527869941</v>
      </c>
      <c r="AA7226">
        <v>8.2202348039633328</v>
      </c>
      <c r="AB7226">
        <v>5.7461585030024995</v>
      </c>
      <c r="AC7226">
        <v>2.6177169531987508</v>
      </c>
      <c r="AD7226">
        <v>0</v>
      </c>
      <c r="AE7226">
        <v>73.899089955008535</v>
      </c>
    </row>
    <row r="7227" spans="1:31" x14ac:dyDescent="0.25">
      <c r="A7227">
        <v>1887439</v>
      </c>
      <c r="B7227">
        <v>1</v>
      </c>
      <c r="C7227" t="s">
        <v>81</v>
      </c>
      <c r="D7227" t="s">
        <v>117</v>
      </c>
      <c r="E7227" t="s">
        <v>146</v>
      </c>
      <c r="F7227" t="s">
        <v>20362</v>
      </c>
      <c r="G7227" t="s">
        <v>148</v>
      </c>
      <c r="H7227" t="s">
        <v>143</v>
      </c>
      <c r="I7227" t="s">
        <v>135</v>
      </c>
      <c r="J7227" t="s">
        <v>136</v>
      </c>
      <c r="K7227" t="s">
        <v>137</v>
      </c>
      <c r="L7227" t="s">
        <v>20363</v>
      </c>
      <c r="M7227" t="s">
        <v>20364</v>
      </c>
      <c r="N7227">
        <v>0.72583333299999997</v>
      </c>
      <c r="O7227">
        <v>0</v>
      </c>
      <c r="P7227">
        <v>143</v>
      </c>
      <c r="Q7227">
        <v>0</v>
      </c>
      <c r="R7227">
        <v>0</v>
      </c>
      <c r="S7227">
        <v>0</v>
      </c>
      <c r="T7227">
        <v>21</v>
      </c>
      <c r="U7227">
        <v>0</v>
      </c>
      <c r="V7227">
        <v>0</v>
      </c>
      <c r="W7227">
        <v>0</v>
      </c>
      <c r="X7227">
        <v>18.282561656886049</v>
      </c>
      <c r="Y7227">
        <v>0</v>
      </c>
      <c r="Z7227">
        <v>0</v>
      </c>
      <c r="AA7227">
        <v>0</v>
      </c>
      <c r="AB7227">
        <v>3.0301294047731684</v>
      </c>
      <c r="AC7227">
        <v>0</v>
      </c>
      <c r="AD7227">
        <v>0</v>
      </c>
      <c r="AE7227">
        <v>21.312691061659216</v>
      </c>
    </row>
    <row r="7228" spans="1:31" x14ac:dyDescent="0.25">
      <c r="A7228">
        <v>1888767</v>
      </c>
      <c r="B7228">
        <v>1</v>
      </c>
      <c r="C7228" t="s">
        <v>80</v>
      </c>
      <c r="D7228" t="s">
        <v>103</v>
      </c>
      <c r="E7228" t="s">
        <v>158</v>
      </c>
      <c r="F7228" t="s">
        <v>1992</v>
      </c>
      <c r="G7228" t="s">
        <v>219</v>
      </c>
      <c r="H7228" t="s">
        <v>134</v>
      </c>
      <c r="I7228" t="s">
        <v>135</v>
      </c>
      <c r="J7228" t="s">
        <v>136</v>
      </c>
      <c r="K7228" t="s">
        <v>137</v>
      </c>
      <c r="L7228" t="s">
        <v>20365</v>
      </c>
      <c r="M7228" t="s">
        <v>20366</v>
      </c>
      <c r="N7228">
        <v>4.0949999999999998</v>
      </c>
      <c r="O7228">
        <v>0</v>
      </c>
      <c r="P7228">
        <v>17</v>
      </c>
      <c r="Q7228">
        <v>0</v>
      </c>
      <c r="R7228">
        <v>15</v>
      </c>
      <c r="S7228">
        <v>0</v>
      </c>
      <c r="T7228">
        <v>21</v>
      </c>
      <c r="U7228">
        <v>0</v>
      </c>
      <c r="V7228">
        <v>0</v>
      </c>
      <c r="W7228">
        <v>0</v>
      </c>
      <c r="X7228">
        <v>26.018784360430963</v>
      </c>
      <c r="Y7228">
        <v>0</v>
      </c>
      <c r="Z7228">
        <v>175.77075905580807</v>
      </c>
      <c r="AA7228">
        <v>0</v>
      </c>
      <c r="AB7228">
        <v>95.047285742878501</v>
      </c>
      <c r="AC7228">
        <v>0</v>
      </c>
      <c r="AD7228">
        <v>0</v>
      </c>
      <c r="AE7228">
        <v>296.83682915911754</v>
      </c>
    </row>
    <row r="7229" spans="1:31" x14ac:dyDescent="0.25">
      <c r="A7229">
        <v>1889099</v>
      </c>
      <c r="B7229">
        <v>1</v>
      </c>
      <c r="C7229" t="s">
        <v>80</v>
      </c>
      <c r="D7229" t="s">
        <v>84</v>
      </c>
      <c r="E7229" t="s">
        <v>140</v>
      </c>
      <c r="F7229" t="s">
        <v>20367</v>
      </c>
      <c r="G7229" t="s">
        <v>207</v>
      </c>
      <c r="H7229" t="s">
        <v>143</v>
      </c>
      <c r="I7229" t="s">
        <v>135</v>
      </c>
      <c r="J7229" t="s">
        <v>136</v>
      </c>
      <c r="K7229" t="s">
        <v>137</v>
      </c>
      <c r="L7229" t="s">
        <v>20368</v>
      </c>
      <c r="M7229" t="s">
        <v>20369</v>
      </c>
      <c r="N7229">
        <v>1.4908333330000001</v>
      </c>
      <c r="O7229">
        <v>0</v>
      </c>
      <c r="P7229">
        <v>1</v>
      </c>
      <c r="Q7229">
        <v>0</v>
      </c>
      <c r="R7229">
        <v>0</v>
      </c>
      <c r="S7229">
        <v>0</v>
      </c>
      <c r="T7229">
        <v>0</v>
      </c>
      <c r="U7229">
        <v>0</v>
      </c>
      <c r="V7229">
        <v>0</v>
      </c>
      <c r="W7229">
        <v>0</v>
      </c>
      <c r="X7229">
        <v>0.49522475620688888</v>
      </c>
      <c r="Y7229">
        <v>0</v>
      </c>
      <c r="Z7229">
        <v>0</v>
      </c>
      <c r="AA7229">
        <v>0</v>
      </c>
      <c r="AB7229">
        <v>0</v>
      </c>
      <c r="AC7229">
        <v>0</v>
      </c>
      <c r="AD7229">
        <v>0</v>
      </c>
      <c r="AE7229">
        <v>0.49522475620688888</v>
      </c>
    </row>
    <row r="7230" spans="1:31" x14ac:dyDescent="0.25">
      <c r="A7230">
        <v>1888272</v>
      </c>
      <c r="B7230">
        <v>1</v>
      </c>
      <c r="C7230" t="s">
        <v>80</v>
      </c>
      <c r="D7230" t="s">
        <v>103</v>
      </c>
      <c r="E7230" t="s">
        <v>210</v>
      </c>
      <c r="F7230" t="s">
        <v>899</v>
      </c>
      <c r="G7230" t="s">
        <v>476</v>
      </c>
      <c r="H7230" t="s">
        <v>134</v>
      </c>
      <c r="I7230" t="s">
        <v>152</v>
      </c>
      <c r="J7230" t="s">
        <v>136</v>
      </c>
      <c r="K7230" t="s">
        <v>137</v>
      </c>
      <c r="L7230" t="s">
        <v>20370</v>
      </c>
      <c r="M7230" t="s">
        <v>20371</v>
      </c>
      <c r="N7230">
        <v>2.1111110999999998E-2</v>
      </c>
      <c r="O7230">
        <v>0</v>
      </c>
      <c r="P7230">
        <v>27</v>
      </c>
      <c r="Q7230">
        <v>0</v>
      </c>
      <c r="R7230">
        <v>3</v>
      </c>
      <c r="S7230">
        <v>18</v>
      </c>
      <c r="T7230">
        <v>28</v>
      </c>
      <c r="U7230">
        <v>25</v>
      </c>
      <c r="V7230">
        <v>9</v>
      </c>
      <c r="W7230">
        <v>0</v>
      </c>
      <c r="X7230">
        <v>0.40069562204164993</v>
      </c>
      <c r="Y7230">
        <v>0</v>
      </c>
      <c r="Z7230">
        <v>4.3450439543343329E-2</v>
      </c>
      <c r="AA7230">
        <v>2.6648634486146805</v>
      </c>
      <c r="AB7230">
        <v>0.73543818336796019</v>
      </c>
      <c r="AC7230">
        <v>9.9077775134135475</v>
      </c>
      <c r="AD7230">
        <v>3.9988456129500802</v>
      </c>
      <c r="AE7230">
        <v>17.751070819931261</v>
      </c>
    </row>
    <row r="7231" spans="1:31" x14ac:dyDescent="0.25">
      <c r="A7231">
        <v>1887479</v>
      </c>
      <c r="B7231">
        <v>1</v>
      </c>
      <c r="C7231" t="s">
        <v>80</v>
      </c>
      <c r="D7231" t="s">
        <v>94</v>
      </c>
      <c r="E7231" t="s">
        <v>210</v>
      </c>
      <c r="F7231" t="s">
        <v>7584</v>
      </c>
      <c r="G7231" t="s">
        <v>133</v>
      </c>
      <c r="H7231" t="s">
        <v>134</v>
      </c>
      <c r="I7231" t="s">
        <v>135</v>
      </c>
      <c r="J7231" t="s">
        <v>136</v>
      </c>
      <c r="K7231" t="s">
        <v>137</v>
      </c>
      <c r="L7231" t="s">
        <v>20372</v>
      </c>
      <c r="M7231" t="s">
        <v>20373</v>
      </c>
      <c r="N7231">
        <v>1.2116666659999999</v>
      </c>
      <c r="O7231">
        <v>0</v>
      </c>
      <c r="P7231">
        <v>308</v>
      </c>
      <c r="Q7231">
        <v>3</v>
      </c>
      <c r="R7231">
        <v>72</v>
      </c>
      <c r="S7231">
        <v>2</v>
      </c>
      <c r="T7231">
        <v>37</v>
      </c>
      <c r="U7231">
        <v>0</v>
      </c>
      <c r="V7231">
        <v>0</v>
      </c>
      <c r="W7231">
        <v>0</v>
      </c>
      <c r="X7231">
        <v>75.48544604510117</v>
      </c>
      <c r="Y7231">
        <v>12.307914698660158</v>
      </c>
      <c r="Z7231">
        <v>172.66840901461302</v>
      </c>
      <c r="AA7231">
        <v>4.4862353824730059</v>
      </c>
      <c r="AB7231">
        <v>22.691292070529407</v>
      </c>
      <c r="AC7231">
        <v>0</v>
      </c>
      <c r="AD7231">
        <v>0</v>
      </c>
      <c r="AE7231">
        <v>287.63929721137674</v>
      </c>
    </row>
    <row r="7232" spans="1:31" x14ac:dyDescent="0.25">
      <c r="A7232">
        <v>1889185</v>
      </c>
      <c r="B7232">
        <v>1</v>
      </c>
      <c r="C7232" t="s">
        <v>81</v>
      </c>
      <c r="D7232" t="s">
        <v>112</v>
      </c>
      <c r="E7232" t="s">
        <v>146</v>
      </c>
      <c r="F7232" t="s">
        <v>20374</v>
      </c>
      <c r="G7232" t="s">
        <v>148</v>
      </c>
      <c r="H7232" t="s">
        <v>143</v>
      </c>
      <c r="I7232" t="s">
        <v>135</v>
      </c>
      <c r="J7232" t="s">
        <v>136</v>
      </c>
      <c r="K7232" t="s">
        <v>137</v>
      </c>
      <c r="L7232" t="s">
        <v>20375</v>
      </c>
      <c r="M7232" t="s">
        <v>20376</v>
      </c>
      <c r="N7232">
        <v>1.113888888</v>
      </c>
      <c r="O7232">
        <v>0</v>
      </c>
      <c r="P7232">
        <v>37</v>
      </c>
      <c r="Q7232">
        <v>0</v>
      </c>
      <c r="R7232">
        <v>10</v>
      </c>
      <c r="S7232">
        <v>0</v>
      </c>
      <c r="T7232">
        <v>0</v>
      </c>
      <c r="U7232">
        <v>0</v>
      </c>
      <c r="V7232">
        <v>0</v>
      </c>
      <c r="W7232">
        <v>0</v>
      </c>
      <c r="X7232">
        <v>14.893831072397852</v>
      </c>
      <c r="Y7232">
        <v>0</v>
      </c>
      <c r="Z7232">
        <v>4.1829435524476057</v>
      </c>
      <c r="AA7232">
        <v>0</v>
      </c>
      <c r="AB7232">
        <v>0</v>
      </c>
      <c r="AC7232">
        <v>0</v>
      </c>
      <c r="AD7232">
        <v>0</v>
      </c>
      <c r="AE7232">
        <v>19.076774624845456</v>
      </c>
    </row>
    <row r="7233" spans="1:31" x14ac:dyDescent="0.25">
      <c r="A7233">
        <v>1889039</v>
      </c>
      <c r="B7233">
        <v>1</v>
      </c>
      <c r="C7233" t="s">
        <v>81</v>
      </c>
      <c r="D7233" t="s">
        <v>118</v>
      </c>
      <c r="E7233" t="s">
        <v>146</v>
      </c>
      <c r="F7233" t="s">
        <v>20377</v>
      </c>
      <c r="G7233" t="s">
        <v>148</v>
      </c>
      <c r="H7233" t="s">
        <v>143</v>
      </c>
      <c r="I7233" t="s">
        <v>135</v>
      </c>
      <c r="J7233" t="s">
        <v>136</v>
      </c>
      <c r="K7233" t="s">
        <v>137</v>
      </c>
      <c r="L7233" t="s">
        <v>20378</v>
      </c>
      <c r="M7233" t="s">
        <v>20379</v>
      </c>
      <c r="N7233">
        <v>1.035833333</v>
      </c>
      <c r="O7233">
        <v>0</v>
      </c>
      <c r="P7233">
        <v>18</v>
      </c>
      <c r="Q7233">
        <v>0</v>
      </c>
      <c r="R7233">
        <v>0</v>
      </c>
      <c r="S7233">
        <v>0</v>
      </c>
      <c r="T7233">
        <v>0</v>
      </c>
      <c r="U7233">
        <v>0</v>
      </c>
      <c r="V7233">
        <v>0</v>
      </c>
      <c r="W7233">
        <v>0</v>
      </c>
      <c r="X7233">
        <v>3.9771107827075731</v>
      </c>
      <c r="Y7233">
        <v>0</v>
      </c>
      <c r="Z7233">
        <v>0</v>
      </c>
      <c r="AA7233">
        <v>0</v>
      </c>
      <c r="AB7233">
        <v>0</v>
      </c>
      <c r="AC7233">
        <v>0</v>
      </c>
      <c r="AD7233">
        <v>0</v>
      </c>
      <c r="AE7233">
        <v>3.9771107827075731</v>
      </c>
    </row>
    <row r="7234" spans="1:31" x14ac:dyDescent="0.25">
      <c r="A7234">
        <v>1887476</v>
      </c>
      <c r="B7234">
        <v>1</v>
      </c>
      <c r="C7234" t="s">
        <v>81</v>
      </c>
      <c r="D7234" t="s">
        <v>119</v>
      </c>
      <c r="E7234" t="s">
        <v>210</v>
      </c>
      <c r="F7234" t="s">
        <v>1926</v>
      </c>
      <c r="G7234" t="s">
        <v>133</v>
      </c>
      <c r="H7234" t="s">
        <v>134</v>
      </c>
      <c r="I7234" t="s">
        <v>152</v>
      </c>
      <c r="J7234" t="s">
        <v>136</v>
      </c>
      <c r="K7234" t="s">
        <v>137</v>
      </c>
      <c r="L7234" t="s">
        <v>20380</v>
      </c>
      <c r="M7234" t="s">
        <v>20381</v>
      </c>
      <c r="N7234">
        <v>3.1666666000000003E-2</v>
      </c>
      <c r="O7234">
        <v>0</v>
      </c>
      <c r="P7234">
        <v>471</v>
      </c>
      <c r="Q7234">
        <v>45</v>
      </c>
      <c r="R7234">
        <v>109</v>
      </c>
      <c r="S7234">
        <v>2</v>
      </c>
      <c r="T7234">
        <v>17</v>
      </c>
      <c r="U7234">
        <v>0</v>
      </c>
      <c r="V7234">
        <v>0</v>
      </c>
      <c r="W7234">
        <v>0</v>
      </c>
      <c r="X7234">
        <v>1.7670605237374359</v>
      </c>
      <c r="Y7234">
        <v>6.7664485575049067</v>
      </c>
      <c r="Z7234">
        <v>15.527242119073424</v>
      </c>
      <c r="AA7234">
        <v>0.19711114061118334</v>
      </c>
      <c r="AB7234">
        <v>9.0692191625359991E-2</v>
      </c>
      <c r="AC7234">
        <v>0</v>
      </c>
      <c r="AD7234">
        <v>0</v>
      </c>
      <c r="AE7234">
        <v>24.348554532552313</v>
      </c>
    </row>
    <row r="7235" spans="1:31" x14ac:dyDescent="0.25">
      <c r="A7235">
        <v>1889062</v>
      </c>
      <c r="B7235">
        <v>1</v>
      </c>
      <c r="C7235" t="s">
        <v>80</v>
      </c>
      <c r="D7235" t="s">
        <v>108</v>
      </c>
      <c r="E7235" t="s">
        <v>146</v>
      </c>
      <c r="F7235" t="s">
        <v>20382</v>
      </c>
      <c r="G7235" t="s">
        <v>148</v>
      </c>
      <c r="H7235" t="s">
        <v>143</v>
      </c>
      <c r="I7235" t="s">
        <v>135</v>
      </c>
      <c r="J7235" t="s">
        <v>136</v>
      </c>
      <c r="K7235" t="s">
        <v>137</v>
      </c>
      <c r="L7235" t="s">
        <v>20383</v>
      </c>
      <c r="M7235" t="s">
        <v>20384</v>
      </c>
      <c r="N7235">
        <v>4.2761111109999996</v>
      </c>
      <c r="O7235">
        <v>0</v>
      </c>
      <c r="P7235">
        <v>4</v>
      </c>
      <c r="Q7235">
        <v>0</v>
      </c>
      <c r="R7235">
        <v>9</v>
      </c>
      <c r="S7235">
        <v>0</v>
      </c>
      <c r="T7235">
        <v>2</v>
      </c>
      <c r="U7235">
        <v>0</v>
      </c>
      <c r="V7235">
        <v>0</v>
      </c>
      <c r="W7235">
        <v>0</v>
      </c>
      <c r="X7235">
        <v>2.4582614716738189</v>
      </c>
      <c r="Y7235">
        <v>0</v>
      </c>
      <c r="Z7235">
        <v>126.31265362678067</v>
      </c>
      <c r="AA7235">
        <v>0</v>
      </c>
      <c r="AB7235">
        <v>3.9520627529442152</v>
      </c>
      <c r="AC7235">
        <v>0</v>
      </c>
      <c r="AD7235">
        <v>0</v>
      </c>
      <c r="AE7235">
        <v>132.7229778513987</v>
      </c>
    </row>
    <row r="7236" spans="1:31" x14ac:dyDescent="0.25">
      <c r="A7236">
        <v>1889231</v>
      </c>
      <c r="B7236">
        <v>1</v>
      </c>
      <c r="C7236" t="s">
        <v>80</v>
      </c>
      <c r="D7236" t="s">
        <v>99</v>
      </c>
      <c r="E7236" t="s">
        <v>140</v>
      </c>
      <c r="F7236" t="s">
        <v>20385</v>
      </c>
      <c r="G7236" t="s">
        <v>163</v>
      </c>
      <c r="H7236" t="s">
        <v>143</v>
      </c>
      <c r="I7236" t="s">
        <v>135</v>
      </c>
      <c r="J7236" t="s">
        <v>136</v>
      </c>
      <c r="K7236" t="s">
        <v>137</v>
      </c>
      <c r="L7236" t="s">
        <v>20386</v>
      </c>
      <c r="M7236" t="s">
        <v>20387</v>
      </c>
      <c r="N7236">
        <v>3.3691666659999999</v>
      </c>
      <c r="O7236">
        <v>0</v>
      </c>
      <c r="P7236">
        <v>1</v>
      </c>
      <c r="Q7236">
        <v>0</v>
      </c>
      <c r="R7236">
        <v>0</v>
      </c>
      <c r="S7236">
        <v>0</v>
      </c>
      <c r="T7236">
        <v>0</v>
      </c>
      <c r="U7236">
        <v>0</v>
      </c>
      <c r="V7236">
        <v>0</v>
      </c>
      <c r="W7236">
        <v>0</v>
      </c>
      <c r="X7236">
        <v>1.3503061611490217</v>
      </c>
      <c r="Y7236">
        <v>0</v>
      </c>
      <c r="Z7236">
        <v>0</v>
      </c>
      <c r="AA7236">
        <v>0</v>
      </c>
      <c r="AB7236">
        <v>0</v>
      </c>
      <c r="AC7236">
        <v>0</v>
      </c>
      <c r="AD7236">
        <v>0</v>
      </c>
      <c r="AE7236">
        <v>1.3503061611490217</v>
      </c>
    </row>
    <row r="7237" spans="1:31" x14ac:dyDescent="0.25">
      <c r="A7237">
        <v>1889082</v>
      </c>
      <c r="B7237">
        <v>1</v>
      </c>
      <c r="C7237" t="s">
        <v>80</v>
      </c>
      <c r="D7237" t="s">
        <v>105</v>
      </c>
      <c r="E7237" t="s">
        <v>158</v>
      </c>
      <c r="F7237" t="s">
        <v>19737</v>
      </c>
      <c r="G7237" t="s">
        <v>219</v>
      </c>
      <c r="H7237" t="s">
        <v>134</v>
      </c>
      <c r="I7237" t="s">
        <v>135</v>
      </c>
      <c r="J7237" t="s">
        <v>136</v>
      </c>
      <c r="K7237" t="s">
        <v>137</v>
      </c>
      <c r="L7237" t="s">
        <v>20388</v>
      </c>
      <c r="M7237" t="s">
        <v>20389</v>
      </c>
      <c r="N7237">
        <v>1.3619444439999999</v>
      </c>
      <c r="O7237">
        <v>1</v>
      </c>
      <c r="P7237">
        <v>0</v>
      </c>
      <c r="Q7237">
        <v>7</v>
      </c>
      <c r="R7237">
        <v>0</v>
      </c>
      <c r="S7237">
        <v>5</v>
      </c>
      <c r="T7237">
        <v>0</v>
      </c>
      <c r="U7237">
        <v>0</v>
      </c>
      <c r="V7237">
        <v>0</v>
      </c>
      <c r="W7237">
        <v>0.85046340655199459</v>
      </c>
      <c r="X7237">
        <v>0</v>
      </c>
      <c r="Y7237">
        <v>35.110771966163604</v>
      </c>
      <c r="Z7237">
        <v>0</v>
      </c>
      <c r="AA7237">
        <v>57.130864414298152</v>
      </c>
      <c r="AB7237">
        <v>0</v>
      </c>
      <c r="AC7237">
        <v>0</v>
      </c>
      <c r="AD7237">
        <v>0</v>
      </c>
      <c r="AE7237">
        <v>93.092099787013751</v>
      </c>
    </row>
    <row r="7238" spans="1:31" x14ac:dyDescent="0.25">
      <c r="A7238">
        <v>1887502</v>
      </c>
      <c r="B7238">
        <v>1</v>
      </c>
      <c r="C7238" t="s">
        <v>81</v>
      </c>
      <c r="D7238" t="s">
        <v>127</v>
      </c>
      <c r="E7238" t="s">
        <v>158</v>
      </c>
      <c r="F7238" t="s">
        <v>20390</v>
      </c>
      <c r="G7238" t="s">
        <v>133</v>
      </c>
      <c r="H7238" t="s">
        <v>134</v>
      </c>
      <c r="I7238" t="s">
        <v>135</v>
      </c>
      <c r="J7238" t="s">
        <v>136</v>
      </c>
      <c r="K7238" t="s">
        <v>137</v>
      </c>
      <c r="L7238" t="s">
        <v>20391</v>
      </c>
      <c r="M7238" t="s">
        <v>20392</v>
      </c>
      <c r="N7238">
        <v>0.75777777700000004</v>
      </c>
      <c r="O7238">
        <v>0</v>
      </c>
      <c r="P7238">
        <v>17</v>
      </c>
      <c r="Q7238">
        <v>0</v>
      </c>
      <c r="R7238">
        <v>3</v>
      </c>
      <c r="S7238">
        <v>5</v>
      </c>
      <c r="T7238">
        <v>9</v>
      </c>
      <c r="U7238">
        <v>0</v>
      </c>
      <c r="V7238">
        <v>0</v>
      </c>
      <c r="W7238">
        <v>0</v>
      </c>
      <c r="X7238">
        <v>4.9678756575635683</v>
      </c>
      <c r="Y7238">
        <v>0</v>
      </c>
      <c r="Z7238">
        <v>8.4356353390186172</v>
      </c>
      <c r="AA7238">
        <v>32.48287145561013</v>
      </c>
      <c r="AB7238">
        <v>7.8888278125453208</v>
      </c>
      <c r="AC7238">
        <v>0</v>
      </c>
      <c r="AD7238">
        <v>0</v>
      </c>
      <c r="AE7238">
        <v>53.775210264737638</v>
      </c>
    </row>
    <row r="7239" spans="1:31" x14ac:dyDescent="0.25">
      <c r="A7239">
        <v>1889268</v>
      </c>
      <c r="B7239">
        <v>1</v>
      </c>
      <c r="C7239" t="s">
        <v>80</v>
      </c>
      <c r="D7239" t="s">
        <v>105</v>
      </c>
      <c r="E7239" t="s">
        <v>158</v>
      </c>
      <c r="F7239" t="s">
        <v>5388</v>
      </c>
      <c r="G7239" t="s">
        <v>219</v>
      </c>
      <c r="H7239" t="s">
        <v>134</v>
      </c>
      <c r="I7239" t="s">
        <v>135</v>
      </c>
      <c r="J7239" t="s">
        <v>136</v>
      </c>
      <c r="K7239" t="s">
        <v>137</v>
      </c>
      <c r="L7239" t="s">
        <v>20393</v>
      </c>
      <c r="M7239" t="s">
        <v>20394</v>
      </c>
      <c r="N7239">
        <v>1.9272222219999999</v>
      </c>
      <c r="O7239">
        <v>4</v>
      </c>
      <c r="P7239">
        <v>0</v>
      </c>
      <c r="Q7239">
        <v>2</v>
      </c>
      <c r="R7239">
        <v>0</v>
      </c>
      <c r="S7239">
        <v>2</v>
      </c>
      <c r="T7239">
        <v>0</v>
      </c>
      <c r="U7239">
        <v>0</v>
      </c>
      <c r="V7239">
        <v>0</v>
      </c>
      <c r="W7239">
        <v>6.9705057448628338</v>
      </c>
      <c r="X7239">
        <v>0</v>
      </c>
      <c r="Y7239">
        <v>0.51779103846113617</v>
      </c>
      <c r="Z7239">
        <v>0</v>
      </c>
      <c r="AA7239">
        <v>24.337647985027868</v>
      </c>
      <c r="AB7239">
        <v>0</v>
      </c>
      <c r="AC7239">
        <v>0</v>
      </c>
      <c r="AD7239">
        <v>0</v>
      </c>
      <c r="AE7239">
        <v>31.825944768351839</v>
      </c>
    </row>
    <row r="7240" spans="1:31" x14ac:dyDescent="0.25">
      <c r="A7240">
        <v>1888507</v>
      </c>
      <c r="B7240">
        <v>1</v>
      </c>
      <c r="C7240" t="s">
        <v>80</v>
      </c>
      <c r="D7240" t="s">
        <v>95</v>
      </c>
      <c r="E7240" t="s">
        <v>158</v>
      </c>
      <c r="F7240" t="s">
        <v>8067</v>
      </c>
      <c r="G7240" t="s">
        <v>900</v>
      </c>
      <c r="H7240" t="s">
        <v>134</v>
      </c>
      <c r="I7240" t="s">
        <v>135</v>
      </c>
      <c r="J7240" t="s">
        <v>136</v>
      </c>
      <c r="K7240" t="s">
        <v>137</v>
      </c>
      <c r="L7240" t="s">
        <v>20395</v>
      </c>
      <c r="M7240" t="s">
        <v>20396</v>
      </c>
      <c r="N7240">
        <v>3.2666666659999999</v>
      </c>
      <c r="O7240">
        <v>0</v>
      </c>
      <c r="P7240">
        <v>554</v>
      </c>
      <c r="Q7240">
        <v>0</v>
      </c>
      <c r="R7240">
        <v>1</v>
      </c>
      <c r="S7240">
        <v>2</v>
      </c>
      <c r="T7240">
        <v>53</v>
      </c>
      <c r="U7240">
        <v>0</v>
      </c>
      <c r="V7240">
        <v>0</v>
      </c>
      <c r="W7240">
        <v>0</v>
      </c>
      <c r="X7240">
        <v>495.92378862848756</v>
      </c>
      <c r="Y7240">
        <v>0</v>
      </c>
      <c r="Z7240">
        <v>0.14996101860403332</v>
      </c>
      <c r="AA7240">
        <v>17.480523022867331</v>
      </c>
      <c r="AB7240">
        <v>154.86721870935537</v>
      </c>
      <c r="AC7240">
        <v>0</v>
      </c>
      <c r="AD7240">
        <v>0</v>
      </c>
      <c r="AE7240">
        <v>668.42149137931426</v>
      </c>
    </row>
    <row r="7241" spans="1:31" x14ac:dyDescent="0.25">
      <c r="A7241">
        <v>1887511</v>
      </c>
      <c r="B7241">
        <v>1</v>
      </c>
      <c r="C7241" t="s">
        <v>81</v>
      </c>
      <c r="D7241" t="s">
        <v>114</v>
      </c>
      <c r="E7241" t="s">
        <v>158</v>
      </c>
      <c r="F7241" t="s">
        <v>20397</v>
      </c>
      <c r="G7241" t="s">
        <v>133</v>
      </c>
      <c r="H7241" t="s">
        <v>134</v>
      </c>
      <c r="I7241" t="s">
        <v>152</v>
      </c>
      <c r="J7241" t="s">
        <v>136</v>
      </c>
      <c r="K7241" t="s">
        <v>137</v>
      </c>
      <c r="L7241" t="s">
        <v>20398</v>
      </c>
      <c r="M7241" t="s">
        <v>20399</v>
      </c>
      <c r="N7241">
        <v>1.1111111E-2</v>
      </c>
      <c r="O7241">
        <v>0</v>
      </c>
      <c r="P7241">
        <v>462</v>
      </c>
      <c r="Q7241">
        <v>1</v>
      </c>
      <c r="R7241">
        <v>10</v>
      </c>
      <c r="S7241">
        <v>1</v>
      </c>
      <c r="T7241">
        <v>44</v>
      </c>
      <c r="U7241">
        <v>0</v>
      </c>
      <c r="V7241">
        <v>0</v>
      </c>
      <c r="W7241">
        <v>0</v>
      </c>
      <c r="X7241">
        <v>0.6830495058691004</v>
      </c>
      <c r="Y7241">
        <v>7.3193726987333336E-3</v>
      </c>
      <c r="Z7241">
        <v>3.7845532153866671E-2</v>
      </c>
      <c r="AA7241">
        <v>3.3113019615755558E-2</v>
      </c>
      <c r="AB7241">
        <v>8.8314178461433371E-2</v>
      </c>
      <c r="AC7241">
        <v>0</v>
      </c>
      <c r="AD7241">
        <v>0</v>
      </c>
      <c r="AE7241">
        <v>0.84964160879888928</v>
      </c>
    </row>
    <row r="7242" spans="1:31" x14ac:dyDescent="0.25">
      <c r="A7242">
        <v>1887488</v>
      </c>
      <c r="B7242">
        <v>1</v>
      </c>
      <c r="C7242" t="s">
        <v>80</v>
      </c>
      <c r="D7242" t="s">
        <v>106</v>
      </c>
      <c r="E7242" t="s">
        <v>158</v>
      </c>
      <c r="F7242" t="s">
        <v>20400</v>
      </c>
      <c r="G7242" t="s">
        <v>133</v>
      </c>
      <c r="H7242" t="s">
        <v>134</v>
      </c>
      <c r="I7242" t="s">
        <v>135</v>
      </c>
      <c r="J7242" t="s">
        <v>136</v>
      </c>
      <c r="K7242" t="s">
        <v>137</v>
      </c>
      <c r="L7242" t="s">
        <v>20401</v>
      </c>
      <c r="M7242" t="s">
        <v>20402</v>
      </c>
      <c r="N7242">
        <v>0.87833333300000005</v>
      </c>
      <c r="O7242">
        <v>0</v>
      </c>
      <c r="P7242">
        <v>30</v>
      </c>
      <c r="Q7242">
        <v>0</v>
      </c>
      <c r="R7242">
        <v>29</v>
      </c>
      <c r="S7242">
        <v>0</v>
      </c>
      <c r="T7242">
        <v>13</v>
      </c>
      <c r="U7242">
        <v>0</v>
      </c>
      <c r="V7242">
        <v>0</v>
      </c>
      <c r="W7242">
        <v>0</v>
      </c>
      <c r="X7242">
        <v>6.0687310428264301</v>
      </c>
      <c r="Y7242">
        <v>0</v>
      </c>
      <c r="Z7242">
        <v>47.236391734876356</v>
      </c>
      <c r="AA7242">
        <v>0</v>
      </c>
      <c r="AB7242">
        <v>5.7823162436054929</v>
      </c>
      <c r="AC7242">
        <v>0</v>
      </c>
      <c r="AD7242">
        <v>0</v>
      </c>
      <c r="AE7242">
        <v>59.087439021308278</v>
      </c>
    </row>
    <row r="7243" spans="1:31" x14ac:dyDescent="0.25">
      <c r="A7243">
        <v>1887505</v>
      </c>
      <c r="B7243">
        <v>1</v>
      </c>
      <c r="C7243" t="s">
        <v>81</v>
      </c>
      <c r="D7243" t="s">
        <v>115</v>
      </c>
      <c r="E7243" t="s">
        <v>210</v>
      </c>
      <c r="F7243" t="s">
        <v>15409</v>
      </c>
      <c r="G7243" t="s">
        <v>133</v>
      </c>
      <c r="H7243" t="s">
        <v>134</v>
      </c>
      <c r="I7243" t="s">
        <v>135</v>
      </c>
      <c r="J7243" t="s">
        <v>136</v>
      </c>
      <c r="K7243" t="s">
        <v>137</v>
      </c>
      <c r="L7243" t="s">
        <v>20403</v>
      </c>
      <c r="M7243" t="s">
        <v>20404</v>
      </c>
      <c r="N7243">
        <v>7.6944444000000001E-2</v>
      </c>
      <c r="O7243">
        <v>0</v>
      </c>
      <c r="P7243">
        <v>4193</v>
      </c>
      <c r="Q7243">
        <v>2</v>
      </c>
      <c r="R7243">
        <v>134</v>
      </c>
      <c r="S7243">
        <v>8</v>
      </c>
      <c r="T7243">
        <v>416</v>
      </c>
      <c r="U7243">
        <v>2</v>
      </c>
      <c r="V7243">
        <v>0</v>
      </c>
      <c r="W7243">
        <v>0</v>
      </c>
      <c r="X7243">
        <v>34.809945543751617</v>
      </c>
      <c r="Y7243">
        <v>0.5316236601442591</v>
      </c>
      <c r="Z7243">
        <v>5.8399204209203015</v>
      </c>
      <c r="AA7243">
        <v>1.0747041948705909</v>
      </c>
      <c r="AB7243">
        <v>8.6078735265342505</v>
      </c>
      <c r="AC7243">
        <v>1.4231656103794565</v>
      </c>
      <c r="AD7243">
        <v>0</v>
      </c>
      <c r="AE7243">
        <v>52.287232956600477</v>
      </c>
    </row>
    <row r="7244" spans="1:31" x14ac:dyDescent="0.25">
      <c r="A7244">
        <v>1889008</v>
      </c>
      <c r="B7244">
        <v>1</v>
      </c>
      <c r="C7244" t="s">
        <v>81</v>
      </c>
      <c r="D7244" t="s">
        <v>120</v>
      </c>
      <c r="E7244" t="s">
        <v>146</v>
      </c>
      <c r="F7244" t="s">
        <v>20405</v>
      </c>
      <c r="G7244" t="s">
        <v>148</v>
      </c>
      <c r="H7244" t="s">
        <v>143</v>
      </c>
      <c r="I7244" t="s">
        <v>135</v>
      </c>
      <c r="J7244" t="s">
        <v>136</v>
      </c>
      <c r="K7244" t="s">
        <v>137</v>
      </c>
      <c r="L7244" t="s">
        <v>20406</v>
      </c>
      <c r="M7244" t="s">
        <v>20407</v>
      </c>
      <c r="N7244">
        <v>1.2780555549999999</v>
      </c>
      <c r="O7244">
        <v>0</v>
      </c>
      <c r="P7244">
        <v>52</v>
      </c>
      <c r="Q7244">
        <v>0</v>
      </c>
      <c r="R7244">
        <v>1</v>
      </c>
      <c r="S7244">
        <v>0</v>
      </c>
      <c r="T7244">
        <v>2</v>
      </c>
      <c r="U7244">
        <v>0</v>
      </c>
      <c r="V7244">
        <v>0</v>
      </c>
      <c r="W7244">
        <v>0</v>
      </c>
      <c r="X7244">
        <v>17.294289974480559</v>
      </c>
      <c r="Y7244">
        <v>0</v>
      </c>
      <c r="Z7244">
        <v>1.3174127186905554E-3</v>
      </c>
      <c r="AA7244">
        <v>0</v>
      </c>
      <c r="AB7244">
        <v>0.40914801071669499</v>
      </c>
      <c r="AC7244">
        <v>0</v>
      </c>
      <c r="AD7244">
        <v>0</v>
      </c>
      <c r="AE7244">
        <v>17.704755397915946</v>
      </c>
    </row>
    <row r="7245" spans="1:31" x14ac:dyDescent="0.25">
      <c r="A7245">
        <v>1889234</v>
      </c>
      <c r="B7245">
        <v>1</v>
      </c>
      <c r="C7245" t="s">
        <v>81</v>
      </c>
      <c r="D7245" t="s">
        <v>123</v>
      </c>
      <c r="E7245" t="s">
        <v>158</v>
      </c>
      <c r="F7245" t="s">
        <v>2103</v>
      </c>
      <c r="G7245" t="s">
        <v>133</v>
      </c>
      <c r="H7245" t="s">
        <v>134</v>
      </c>
      <c r="I7245" t="s">
        <v>135</v>
      </c>
      <c r="J7245" t="s">
        <v>136</v>
      </c>
      <c r="K7245" t="s">
        <v>137</v>
      </c>
      <c r="L7245" t="s">
        <v>20408</v>
      </c>
      <c r="M7245" t="s">
        <v>20409</v>
      </c>
      <c r="N7245">
        <v>1.9841666659999999</v>
      </c>
      <c r="O7245">
        <v>5</v>
      </c>
      <c r="P7245">
        <v>7</v>
      </c>
      <c r="Q7245">
        <v>178</v>
      </c>
      <c r="R7245">
        <v>128</v>
      </c>
      <c r="S7245">
        <v>28</v>
      </c>
      <c r="T7245">
        <v>15</v>
      </c>
      <c r="U7245">
        <v>0</v>
      </c>
      <c r="V7245">
        <v>0</v>
      </c>
      <c r="W7245">
        <v>15.428029348836439</v>
      </c>
      <c r="X7245">
        <v>25.608789454718995</v>
      </c>
      <c r="Y7245">
        <v>547.56228702207068</v>
      </c>
      <c r="Z7245">
        <v>606.52122681644119</v>
      </c>
      <c r="AA7245">
        <v>66.604633369703819</v>
      </c>
      <c r="AB7245">
        <v>54.91948034702952</v>
      </c>
      <c r="AC7245">
        <v>0</v>
      </c>
      <c r="AD7245">
        <v>0</v>
      </c>
      <c r="AE7245">
        <v>1316.6444463588007</v>
      </c>
    </row>
    <row r="7246" spans="1:31" x14ac:dyDescent="0.25">
      <c r="A7246">
        <v>1888902</v>
      </c>
      <c r="B7246">
        <v>1</v>
      </c>
      <c r="C7246" t="s">
        <v>80</v>
      </c>
      <c r="D7246" t="s">
        <v>98</v>
      </c>
      <c r="E7246" t="s">
        <v>140</v>
      </c>
      <c r="F7246" t="s">
        <v>20410</v>
      </c>
      <c r="G7246" t="s">
        <v>163</v>
      </c>
      <c r="H7246" t="s">
        <v>143</v>
      </c>
      <c r="I7246" t="s">
        <v>135</v>
      </c>
      <c r="J7246" t="s">
        <v>136</v>
      </c>
      <c r="K7246" t="s">
        <v>137</v>
      </c>
      <c r="L7246" t="s">
        <v>20411</v>
      </c>
      <c r="M7246" t="s">
        <v>20412</v>
      </c>
      <c r="N7246">
        <v>1.105277777</v>
      </c>
      <c r="O7246">
        <v>0</v>
      </c>
      <c r="P7246">
        <v>1</v>
      </c>
      <c r="Q7246">
        <v>0</v>
      </c>
      <c r="R7246">
        <v>0</v>
      </c>
      <c r="S7246">
        <v>0</v>
      </c>
      <c r="T7246">
        <v>0</v>
      </c>
      <c r="U7246">
        <v>0</v>
      </c>
      <c r="V7246">
        <v>0</v>
      </c>
      <c r="W7246">
        <v>0</v>
      </c>
      <c r="X7246">
        <v>0.48111436596865337</v>
      </c>
      <c r="Y7246">
        <v>0</v>
      </c>
      <c r="Z7246">
        <v>0</v>
      </c>
      <c r="AA7246">
        <v>0</v>
      </c>
      <c r="AB7246">
        <v>0</v>
      </c>
      <c r="AC7246">
        <v>0</v>
      </c>
      <c r="AD7246">
        <v>0</v>
      </c>
      <c r="AE7246">
        <v>0.48111436596865337</v>
      </c>
    </row>
    <row r="7247" spans="1:31" x14ac:dyDescent="0.25">
      <c r="A7247">
        <v>1887465</v>
      </c>
      <c r="B7247">
        <v>1</v>
      </c>
      <c r="C7247" t="s">
        <v>81</v>
      </c>
      <c r="D7247" t="s">
        <v>123</v>
      </c>
      <c r="E7247" t="s">
        <v>169</v>
      </c>
      <c r="F7247" t="s">
        <v>20413</v>
      </c>
      <c r="G7247" t="s">
        <v>183</v>
      </c>
      <c r="H7247" t="s">
        <v>143</v>
      </c>
      <c r="I7247" t="s">
        <v>135</v>
      </c>
      <c r="J7247" t="s">
        <v>136</v>
      </c>
      <c r="K7247" t="s">
        <v>137</v>
      </c>
      <c r="L7247" t="s">
        <v>20414</v>
      </c>
      <c r="M7247" t="s">
        <v>20415</v>
      </c>
      <c r="N7247">
        <v>1.534166666</v>
      </c>
      <c r="O7247">
        <v>0</v>
      </c>
      <c r="P7247">
        <v>378</v>
      </c>
      <c r="Q7247">
        <v>0</v>
      </c>
      <c r="R7247">
        <v>0</v>
      </c>
      <c r="S7247">
        <v>0</v>
      </c>
      <c r="T7247">
        <v>53</v>
      </c>
      <c r="U7247">
        <v>0</v>
      </c>
      <c r="V7247">
        <v>0</v>
      </c>
      <c r="W7247">
        <v>0</v>
      </c>
      <c r="X7247">
        <v>103.15772545502683</v>
      </c>
      <c r="Y7247">
        <v>0</v>
      </c>
      <c r="Z7247">
        <v>0</v>
      </c>
      <c r="AA7247">
        <v>0</v>
      </c>
      <c r="AB7247">
        <v>73.892809804863845</v>
      </c>
      <c r="AC7247">
        <v>0</v>
      </c>
      <c r="AD7247">
        <v>0</v>
      </c>
      <c r="AE7247">
        <v>177.05053525989069</v>
      </c>
    </row>
    <row r="7248" spans="1:31" x14ac:dyDescent="0.25">
      <c r="A7248">
        <v>1889048</v>
      </c>
      <c r="B7248">
        <v>1</v>
      </c>
      <c r="C7248" t="s">
        <v>81</v>
      </c>
      <c r="D7248" t="s">
        <v>119</v>
      </c>
      <c r="E7248" t="s">
        <v>169</v>
      </c>
      <c r="F7248" t="s">
        <v>20416</v>
      </c>
      <c r="G7248" t="s">
        <v>183</v>
      </c>
      <c r="H7248" t="s">
        <v>143</v>
      </c>
      <c r="I7248" t="s">
        <v>135</v>
      </c>
      <c r="J7248" t="s">
        <v>136</v>
      </c>
      <c r="K7248" t="s">
        <v>137</v>
      </c>
      <c r="L7248" t="s">
        <v>20417</v>
      </c>
      <c r="M7248" t="s">
        <v>20418</v>
      </c>
      <c r="N7248">
        <v>1.0536111109999999</v>
      </c>
      <c r="O7248">
        <v>0</v>
      </c>
      <c r="P7248">
        <v>10</v>
      </c>
      <c r="Q7248">
        <v>0</v>
      </c>
      <c r="R7248">
        <v>6</v>
      </c>
      <c r="S7248">
        <v>0</v>
      </c>
      <c r="T7248">
        <v>0</v>
      </c>
      <c r="U7248">
        <v>0</v>
      </c>
      <c r="V7248">
        <v>0</v>
      </c>
      <c r="W7248">
        <v>0</v>
      </c>
      <c r="X7248">
        <v>0.98769540122603339</v>
      </c>
      <c r="Y7248">
        <v>0</v>
      </c>
      <c r="Z7248">
        <v>20.543677160984675</v>
      </c>
      <c r="AA7248">
        <v>0</v>
      </c>
      <c r="AB7248">
        <v>0</v>
      </c>
      <c r="AC7248">
        <v>0</v>
      </c>
      <c r="AD7248">
        <v>0</v>
      </c>
      <c r="AE7248">
        <v>21.531372562210709</v>
      </c>
    </row>
    <row r="7249" spans="1:31" x14ac:dyDescent="0.25">
      <c r="A7249">
        <v>1889134</v>
      </c>
      <c r="B7249">
        <v>1</v>
      </c>
      <c r="C7249" t="s">
        <v>81</v>
      </c>
      <c r="D7249" t="s">
        <v>118</v>
      </c>
      <c r="E7249" t="s">
        <v>140</v>
      </c>
      <c r="F7249" t="s">
        <v>20419</v>
      </c>
      <c r="G7249" t="s">
        <v>163</v>
      </c>
      <c r="H7249" t="s">
        <v>143</v>
      </c>
      <c r="I7249" t="s">
        <v>135</v>
      </c>
      <c r="J7249" t="s">
        <v>136</v>
      </c>
      <c r="K7249" t="s">
        <v>137</v>
      </c>
      <c r="L7249" t="s">
        <v>20420</v>
      </c>
      <c r="M7249" t="s">
        <v>20421</v>
      </c>
      <c r="N7249">
        <v>1.595</v>
      </c>
      <c r="O7249">
        <v>0</v>
      </c>
      <c r="P7249">
        <v>1</v>
      </c>
      <c r="Q7249">
        <v>0</v>
      </c>
      <c r="R7249">
        <v>0</v>
      </c>
      <c r="S7249">
        <v>0</v>
      </c>
      <c r="T7249">
        <v>0</v>
      </c>
      <c r="U7249">
        <v>0</v>
      </c>
      <c r="V7249">
        <v>0</v>
      </c>
      <c r="W7249">
        <v>0</v>
      </c>
      <c r="X7249">
        <v>0.19319450849030889</v>
      </c>
      <c r="Y7249">
        <v>0</v>
      </c>
      <c r="Z7249">
        <v>0</v>
      </c>
      <c r="AA7249">
        <v>0</v>
      </c>
      <c r="AB7249">
        <v>0</v>
      </c>
      <c r="AC7249">
        <v>0</v>
      </c>
      <c r="AD7249">
        <v>0</v>
      </c>
      <c r="AE7249">
        <v>0.19319450849030889</v>
      </c>
    </row>
    <row r="7250" spans="1:31" x14ac:dyDescent="0.25">
      <c r="A7250">
        <v>1888753</v>
      </c>
      <c r="B7250">
        <v>1</v>
      </c>
      <c r="C7250" t="s">
        <v>81</v>
      </c>
      <c r="D7250" t="s">
        <v>128</v>
      </c>
      <c r="E7250" t="s">
        <v>169</v>
      </c>
      <c r="F7250" t="s">
        <v>20422</v>
      </c>
      <c r="G7250" t="s">
        <v>183</v>
      </c>
      <c r="H7250" t="s">
        <v>143</v>
      </c>
      <c r="I7250" t="s">
        <v>135</v>
      </c>
      <c r="J7250" t="s">
        <v>136</v>
      </c>
      <c r="K7250" t="s">
        <v>137</v>
      </c>
      <c r="L7250" t="s">
        <v>20423</v>
      </c>
      <c r="M7250" t="s">
        <v>20424</v>
      </c>
      <c r="N7250">
        <v>2.9713888879999999</v>
      </c>
      <c r="O7250">
        <v>0</v>
      </c>
      <c r="P7250">
        <v>14</v>
      </c>
      <c r="Q7250">
        <v>0</v>
      </c>
      <c r="R7250">
        <v>3</v>
      </c>
      <c r="S7250">
        <v>0</v>
      </c>
      <c r="T7250">
        <v>2</v>
      </c>
      <c r="U7250">
        <v>0</v>
      </c>
      <c r="V7250">
        <v>0</v>
      </c>
      <c r="W7250">
        <v>0</v>
      </c>
      <c r="X7250">
        <v>13.062762027574161</v>
      </c>
      <c r="Y7250">
        <v>0</v>
      </c>
      <c r="Z7250">
        <v>6.9175903885572598</v>
      </c>
      <c r="AA7250">
        <v>0</v>
      </c>
      <c r="AB7250">
        <v>2.276123808189086</v>
      </c>
      <c r="AC7250">
        <v>0</v>
      </c>
      <c r="AD7250">
        <v>0</v>
      </c>
      <c r="AE7250">
        <v>22.256476224320508</v>
      </c>
    </row>
    <row r="7251" spans="1:31" x14ac:dyDescent="0.25">
      <c r="A7251">
        <v>1887969</v>
      </c>
      <c r="B7251">
        <v>1</v>
      </c>
      <c r="C7251" t="s">
        <v>81</v>
      </c>
      <c r="D7251" t="s">
        <v>122</v>
      </c>
      <c r="E7251" t="s">
        <v>210</v>
      </c>
      <c r="F7251" t="s">
        <v>3667</v>
      </c>
      <c r="G7251" t="s">
        <v>133</v>
      </c>
      <c r="H7251" t="s">
        <v>134</v>
      </c>
      <c r="I7251" t="s">
        <v>135</v>
      </c>
      <c r="J7251" t="s">
        <v>136</v>
      </c>
      <c r="K7251" t="s">
        <v>137</v>
      </c>
      <c r="L7251" t="s">
        <v>20425</v>
      </c>
      <c r="M7251" t="s">
        <v>20426</v>
      </c>
      <c r="N7251">
        <v>0.2175</v>
      </c>
      <c r="O7251">
        <v>5</v>
      </c>
      <c r="P7251">
        <v>3626</v>
      </c>
      <c r="Q7251">
        <v>61</v>
      </c>
      <c r="R7251">
        <v>113</v>
      </c>
      <c r="S7251">
        <v>40</v>
      </c>
      <c r="T7251">
        <v>316</v>
      </c>
      <c r="U7251">
        <v>3</v>
      </c>
      <c r="V7251">
        <v>1</v>
      </c>
      <c r="W7251">
        <v>0.48992333583959996</v>
      </c>
      <c r="X7251">
        <v>127.31267957679145</v>
      </c>
      <c r="Y7251">
        <v>58.793466054163254</v>
      </c>
      <c r="Z7251">
        <v>22.079134592090259</v>
      </c>
      <c r="AA7251">
        <v>29.827056356893706</v>
      </c>
      <c r="AB7251">
        <v>24.089133213056552</v>
      </c>
      <c r="AC7251">
        <v>6.293105805971039</v>
      </c>
      <c r="AD7251">
        <v>1.7288184852539999E-2</v>
      </c>
      <c r="AE7251">
        <v>268.90178711965842</v>
      </c>
    </row>
    <row r="7252" spans="1:31" x14ac:dyDescent="0.25">
      <c r="A7252">
        <v>1887946</v>
      </c>
      <c r="B7252">
        <v>1</v>
      </c>
      <c r="C7252" t="s">
        <v>80</v>
      </c>
      <c r="D7252" t="s">
        <v>82</v>
      </c>
      <c r="E7252" t="s">
        <v>140</v>
      </c>
      <c r="F7252" t="s">
        <v>20427</v>
      </c>
      <c r="G7252" t="s">
        <v>207</v>
      </c>
      <c r="H7252" t="s">
        <v>143</v>
      </c>
      <c r="I7252" t="s">
        <v>135</v>
      </c>
      <c r="J7252" t="s">
        <v>136</v>
      </c>
      <c r="K7252" t="s">
        <v>137</v>
      </c>
      <c r="L7252" t="s">
        <v>20428</v>
      </c>
      <c r="M7252" t="s">
        <v>20429</v>
      </c>
      <c r="N7252">
        <v>1.7336111110000001</v>
      </c>
      <c r="O7252">
        <v>0</v>
      </c>
      <c r="P7252">
        <v>0</v>
      </c>
      <c r="Q7252">
        <v>0</v>
      </c>
      <c r="R7252">
        <v>0</v>
      </c>
      <c r="S7252">
        <v>0</v>
      </c>
      <c r="T7252">
        <v>1</v>
      </c>
      <c r="U7252">
        <v>0</v>
      </c>
      <c r="V7252">
        <v>0</v>
      </c>
      <c r="W7252">
        <v>0</v>
      </c>
      <c r="X7252">
        <v>0</v>
      </c>
      <c r="Y7252">
        <v>0</v>
      </c>
      <c r="Z7252">
        <v>0</v>
      </c>
      <c r="AA7252">
        <v>0</v>
      </c>
      <c r="AB7252">
        <v>3.0562569375755544</v>
      </c>
      <c r="AC7252">
        <v>0</v>
      </c>
      <c r="AD7252">
        <v>0</v>
      </c>
      <c r="AE7252">
        <v>3.0562569375755544</v>
      </c>
    </row>
    <row r="7253" spans="1:31" x14ac:dyDescent="0.25">
      <c r="A7253">
        <v>1889108</v>
      </c>
      <c r="B7253">
        <v>1</v>
      </c>
      <c r="C7253" t="s">
        <v>81</v>
      </c>
      <c r="D7253" t="s">
        <v>116</v>
      </c>
      <c r="E7253" t="s">
        <v>146</v>
      </c>
      <c r="F7253" t="s">
        <v>20430</v>
      </c>
      <c r="G7253" t="s">
        <v>148</v>
      </c>
      <c r="H7253" t="s">
        <v>143</v>
      </c>
      <c r="I7253" t="s">
        <v>135</v>
      </c>
      <c r="J7253" t="s">
        <v>136</v>
      </c>
      <c r="K7253" t="s">
        <v>137</v>
      </c>
      <c r="L7253" t="s">
        <v>20431</v>
      </c>
      <c r="M7253" t="s">
        <v>20432</v>
      </c>
      <c r="N7253">
        <v>1.358055555</v>
      </c>
      <c r="O7253">
        <v>0</v>
      </c>
      <c r="P7253">
        <v>3</v>
      </c>
      <c r="Q7253">
        <v>0</v>
      </c>
      <c r="R7253">
        <v>0</v>
      </c>
      <c r="S7253">
        <v>0</v>
      </c>
      <c r="T7253">
        <v>1</v>
      </c>
      <c r="U7253">
        <v>0</v>
      </c>
      <c r="V7253">
        <v>0</v>
      </c>
      <c r="W7253">
        <v>0</v>
      </c>
      <c r="X7253">
        <v>0.98223117950950445</v>
      </c>
      <c r="Y7253">
        <v>0</v>
      </c>
      <c r="Z7253">
        <v>0</v>
      </c>
      <c r="AA7253">
        <v>0</v>
      </c>
      <c r="AB7253">
        <v>0</v>
      </c>
      <c r="AC7253">
        <v>0</v>
      </c>
      <c r="AD7253">
        <v>0</v>
      </c>
      <c r="AE7253">
        <v>0.98223117950950445</v>
      </c>
    </row>
    <row r="7254" spans="1:31" x14ac:dyDescent="0.25">
      <c r="A7254">
        <v>1889277</v>
      </c>
      <c r="B7254">
        <v>1</v>
      </c>
      <c r="C7254" t="s">
        <v>80</v>
      </c>
      <c r="D7254" t="s">
        <v>100</v>
      </c>
      <c r="E7254" t="s">
        <v>146</v>
      </c>
      <c r="F7254" t="s">
        <v>20433</v>
      </c>
      <c r="G7254" t="s">
        <v>148</v>
      </c>
      <c r="H7254" t="s">
        <v>143</v>
      </c>
      <c r="I7254" t="s">
        <v>135</v>
      </c>
      <c r="J7254" t="s">
        <v>136</v>
      </c>
      <c r="K7254" t="s">
        <v>137</v>
      </c>
      <c r="L7254" t="s">
        <v>20434</v>
      </c>
      <c r="M7254" t="s">
        <v>20435</v>
      </c>
      <c r="N7254">
        <v>2.114166666</v>
      </c>
      <c r="O7254">
        <v>0</v>
      </c>
      <c r="P7254">
        <v>7</v>
      </c>
      <c r="Q7254">
        <v>0</v>
      </c>
      <c r="R7254">
        <v>0</v>
      </c>
      <c r="S7254">
        <v>0</v>
      </c>
      <c r="T7254">
        <v>1</v>
      </c>
      <c r="U7254">
        <v>0</v>
      </c>
      <c r="V7254">
        <v>0</v>
      </c>
      <c r="W7254">
        <v>0</v>
      </c>
      <c r="X7254">
        <v>4.130938097678051</v>
      </c>
      <c r="Y7254">
        <v>0</v>
      </c>
      <c r="Z7254">
        <v>0</v>
      </c>
      <c r="AA7254">
        <v>0</v>
      </c>
      <c r="AB7254">
        <v>0</v>
      </c>
      <c r="AC7254">
        <v>0</v>
      </c>
      <c r="AD7254">
        <v>0</v>
      </c>
      <c r="AE7254">
        <v>4.130938097678051</v>
      </c>
    </row>
    <row r="7255" spans="1:31" x14ac:dyDescent="0.25">
      <c r="A7255">
        <v>1889128</v>
      </c>
      <c r="B7255">
        <v>1</v>
      </c>
      <c r="C7255" t="s">
        <v>80</v>
      </c>
      <c r="D7255" t="s">
        <v>96</v>
      </c>
      <c r="E7255" t="s">
        <v>222</v>
      </c>
      <c r="F7255" t="s">
        <v>20436</v>
      </c>
      <c r="G7255" t="s">
        <v>148</v>
      </c>
      <c r="H7255" t="s">
        <v>143</v>
      </c>
      <c r="I7255" t="s">
        <v>135</v>
      </c>
      <c r="J7255" t="s">
        <v>136</v>
      </c>
      <c r="K7255" t="s">
        <v>137</v>
      </c>
      <c r="L7255" t="s">
        <v>20437</v>
      </c>
      <c r="M7255" t="s">
        <v>20438</v>
      </c>
      <c r="N7255">
        <v>4.6736111109999996</v>
      </c>
      <c r="O7255">
        <v>0</v>
      </c>
      <c r="P7255">
        <v>64</v>
      </c>
      <c r="Q7255">
        <v>0</v>
      </c>
      <c r="R7255">
        <v>0</v>
      </c>
      <c r="S7255">
        <v>0</v>
      </c>
      <c r="T7255">
        <v>21</v>
      </c>
      <c r="U7255">
        <v>0</v>
      </c>
      <c r="V7255">
        <v>0</v>
      </c>
      <c r="W7255">
        <v>0</v>
      </c>
      <c r="X7255">
        <v>287.18487997613954</v>
      </c>
      <c r="Y7255">
        <v>0</v>
      </c>
      <c r="Z7255">
        <v>0</v>
      </c>
      <c r="AA7255">
        <v>0</v>
      </c>
      <c r="AB7255">
        <v>239.41010349601805</v>
      </c>
      <c r="AC7255">
        <v>0</v>
      </c>
      <c r="AD7255">
        <v>0</v>
      </c>
      <c r="AE7255">
        <v>526.59498347215754</v>
      </c>
    </row>
    <row r="7256" spans="1:31" x14ac:dyDescent="0.25">
      <c r="A7256">
        <v>1887491</v>
      </c>
      <c r="B7256">
        <v>1</v>
      </c>
      <c r="C7256" t="s">
        <v>80</v>
      </c>
      <c r="D7256" t="s">
        <v>91</v>
      </c>
      <c r="E7256" t="s">
        <v>131</v>
      </c>
      <c r="F7256" t="s">
        <v>20439</v>
      </c>
      <c r="G7256" t="s">
        <v>133</v>
      </c>
      <c r="H7256" t="s">
        <v>134</v>
      </c>
      <c r="I7256" t="s">
        <v>135</v>
      </c>
      <c r="J7256" t="s">
        <v>136</v>
      </c>
      <c r="K7256" t="s">
        <v>137</v>
      </c>
      <c r="L7256" t="s">
        <v>20440</v>
      </c>
      <c r="M7256" t="s">
        <v>20441</v>
      </c>
      <c r="N7256">
        <v>0.68888888800000003</v>
      </c>
      <c r="O7256">
        <v>4</v>
      </c>
      <c r="P7256">
        <v>0</v>
      </c>
      <c r="Q7256">
        <v>25</v>
      </c>
      <c r="R7256">
        <v>0</v>
      </c>
      <c r="S7256">
        <v>27</v>
      </c>
      <c r="T7256">
        <v>0</v>
      </c>
      <c r="U7256">
        <v>0</v>
      </c>
      <c r="V7256">
        <v>0</v>
      </c>
      <c r="W7256">
        <v>9.5836026034572654</v>
      </c>
      <c r="X7256">
        <v>0</v>
      </c>
      <c r="Y7256">
        <v>44.070534308571496</v>
      </c>
      <c r="Z7256">
        <v>0</v>
      </c>
      <c r="AA7256">
        <v>53.691874743102517</v>
      </c>
      <c r="AB7256">
        <v>0</v>
      </c>
      <c r="AC7256">
        <v>0</v>
      </c>
      <c r="AD7256">
        <v>0</v>
      </c>
      <c r="AE7256">
        <v>107.34601165513128</v>
      </c>
    </row>
    <row r="7257" spans="1:31" x14ac:dyDescent="0.25">
      <c r="A7257">
        <v>1887448</v>
      </c>
      <c r="B7257">
        <v>1</v>
      </c>
      <c r="C7257" t="s">
        <v>80</v>
      </c>
      <c r="D7257" t="s">
        <v>90</v>
      </c>
      <c r="E7257" t="s">
        <v>158</v>
      </c>
      <c r="F7257" t="s">
        <v>20442</v>
      </c>
      <c r="G7257" t="s">
        <v>560</v>
      </c>
      <c r="H7257" t="s">
        <v>134</v>
      </c>
      <c r="I7257" t="s">
        <v>135</v>
      </c>
      <c r="J7257" t="s">
        <v>136</v>
      </c>
      <c r="K7257" t="s">
        <v>137</v>
      </c>
      <c r="L7257" t="s">
        <v>20443</v>
      </c>
      <c r="M7257" t="s">
        <v>20444</v>
      </c>
      <c r="N7257">
        <v>8.5491666659999996</v>
      </c>
      <c r="O7257">
        <v>0</v>
      </c>
      <c r="P7257">
        <v>516</v>
      </c>
      <c r="Q7257">
        <v>0</v>
      </c>
      <c r="R7257">
        <v>0</v>
      </c>
      <c r="S7257">
        <v>0</v>
      </c>
      <c r="T7257">
        <v>24</v>
      </c>
      <c r="U7257">
        <v>0</v>
      </c>
      <c r="V7257">
        <v>0</v>
      </c>
      <c r="W7257">
        <v>0</v>
      </c>
      <c r="X7257">
        <v>1022.3343747390797</v>
      </c>
      <c r="Y7257">
        <v>0</v>
      </c>
      <c r="Z7257">
        <v>0</v>
      </c>
      <c r="AA7257">
        <v>0</v>
      </c>
      <c r="AB7257">
        <v>146.94919069029925</v>
      </c>
      <c r="AC7257">
        <v>0</v>
      </c>
      <c r="AD7257">
        <v>0</v>
      </c>
      <c r="AE7257">
        <v>1169.283565429379</v>
      </c>
    </row>
    <row r="7258" spans="1:31" x14ac:dyDescent="0.25">
      <c r="A7258">
        <v>1889028</v>
      </c>
      <c r="B7258">
        <v>1</v>
      </c>
      <c r="C7258" t="s">
        <v>80</v>
      </c>
      <c r="D7258" t="s">
        <v>85</v>
      </c>
      <c r="E7258" t="s">
        <v>140</v>
      </c>
      <c r="F7258" t="s">
        <v>20445</v>
      </c>
      <c r="G7258" t="s">
        <v>163</v>
      </c>
      <c r="H7258" t="s">
        <v>143</v>
      </c>
      <c r="I7258" t="s">
        <v>135</v>
      </c>
      <c r="J7258" t="s">
        <v>136</v>
      </c>
      <c r="K7258" t="s">
        <v>137</v>
      </c>
      <c r="L7258" t="s">
        <v>20446</v>
      </c>
      <c r="M7258" t="s">
        <v>20447</v>
      </c>
      <c r="N7258">
        <v>1.779722222</v>
      </c>
      <c r="O7258">
        <v>0</v>
      </c>
      <c r="P7258">
        <v>43</v>
      </c>
      <c r="Q7258">
        <v>0</v>
      </c>
      <c r="R7258">
        <v>0</v>
      </c>
      <c r="S7258">
        <v>0</v>
      </c>
      <c r="T7258">
        <v>0</v>
      </c>
      <c r="U7258">
        <v>0</v>
      </c>
      <c r="V7258">
        <v>0</v>
      </c>
      <c r="W7258">
        <v>0</v>
      </c>
      <c r="X7258">
        <v>25.090513156592049</v>
      </c>
      <c r="Y7258">
        <v>0</v>
      </c>
      <c r="Z7258">
        <v>0</v>
      </c>
      <c r="AA7258">
        <v>0</v>
      </c>
      <c r="AB7258">
        <v>0</v>
      </c>
      <c r="AC7258">
        <v>0</v>
      </c>
      <c r="AD7258">
        <v>0</v>
      </c>
      <c r="AE7258">
        <v>25.090513156592049</v>
      </c>
    </row>
    <row r="7259" spans="1:31" x14ac:dyDescent="0.25">
      <c r="A7259">
        <v>1887508</v>
      </c>
      <c r="B7259">
        <v>1</v>
      </c>
      <c r="C7259" t="s">
        <v>80</v>
      </c>
      <c r="D7259" t="s">
        <v>103</v>
      </c>
      <c r="E7259" t="s">
        <v>210</v>
      </c>
      <c r="F7259" t="s">
        <v>14876</v>
      </c>
      <c r="G7259" t="s">
        <v>133</v>
      </c>
      <c r="H7259" t="s">
        <v>134</v>
      </c>
      <c r="I7259" t="s">
        <v>135</v>
      </c>
      <c r="J7259" t="s">
        <v>136</v>
      </c>
      <c r="K7259" t="s">
        <v>137</v>
      </c>
      <c r="L7259" t="s">
        <v>20448</v>
      </c>
      <c r="M7259" t="s">
        <v>20449</v>
      </c>
      <c r="N7259">
        <v>0.34805555500000002</v>
      </c>
      <c r="O7259">
        <v>0</v>
      </c>
      <c r="P7259">
        <v>13</v>
      </c>
      <c r="Q7259">
        <v>13</v>
      </c>
      <c r="R7259">
        <v>69</v>
      </c>
      <c r="S7259">
        <v>5</v>
      </c>
      <c r="T7259">
        <v>8</v>
      </c>
      <c r="U7259">
        <v>1</v>
      </c>
      <c r="V7259">
        <v>0</v>
      </c>
      <c r="W7259">
        <v>0</v>
      </c>
      <c r="X7259">
        <v>2.2183612253985352</v>
      </c>
      <c r="Y7259">
        <v>14.857041295994845</v>
      </c>
      <c r="Z7259">
        <v>109.39638965782554</v>
      </c>
      <c r="AA7259">
        <v>33.082700068619147</v>
      </c>
      <c r="AB7259">
        <v>5.8772829117709948</v>
      </c>
      <c r="AC7259">
        <v>16.912844927196385</v>
      </c>
      <c r="AD7259">
        <v>0</v>
      </c>
      <c r="AE7259">
        <v>182.34462008680543</v>
      </c>
    </row>
    <row r="7260" spans="1:31" x14ac:dyDescent="0.25">
      <c r="A7260">
        <v>1887468</v>
      </c>
      <c r="B7260">
        <v>1</v>
      </c>
      <c r="C7260" t="s">
        <v>81</v>
      </c>
      <c r="D7260" t="s">
        <v>120</v>
      </c>
      <c r="E7260" t="s">
        <v>210</v>
      </c>
      <c r="F7260" t="s">
        <v>4744</v>
      </c>
      <c r="G7260" t="s">
        <v>133</v>
      </c>
      <c r="H7260" t="s">
        <v>134</v>
      </c>
      <c r="I7260" t="s">
        <v>135</v>
      </c>
      <c r="J7260" t="s">
        <v>136</v>
      </c>
      <c r="K7260" t="s">
        <v>137</v>
      </c>
      <c r="L7260" t="s">
        <v>20450</v>
      </c>
      <c r="M7260" t="s">
        <v>20451</v>
      </c>
      <c r="N7260">
        <v>1.564444444</v>
      </c>
      <c r="O7260">
        <v>1</v>
      </c>
      <c r="P7260">
        <v>294</v>
      </c>
      <c r="Q7260">
        <v>73</v>
      </c>
      <c r="R7260">
        <v>3</v>
      </c>
      <c r="S7260">
        <v>15</v>
      </c>
      <c r="T7260">
        <v>34</v>
      </c>
      <c r="U7260">
        <v>2</v>
      </c>
      <c r="V7260">
        <v>0</v>
      </c>
      <c r="W7260">
        <v>31.415092930253643</v>
      </c>
      <c r="X7260">
        <v>90.37675102607642</v>
      </c>
      <c r="Y7260">
        <v>838.15029519223515</v>
      </c>
      <c r="Z7260">
        <v>16.500465588663886</v>
      </c>
      <c r="AA7260">
        <v>62.310897514269691</v>
      </c>
      <c r="AB7260">
        <v>8.3456482482959036</v>
      </c>
      <c r="AC7260">
        <v>4.4112495333413531</v>
      </c>
      <c r="AD7260">
        <v>0</v>
      </c>
      <c r="AE7260">
        <v>1051.5104000331362</v>
      </c>
    </row>
    <row r="7261" spans="1:31" x14ac:dyDescent="0.25">
      <c r="A7261">
        <v>1889197</v>
      </c>
      <c r="B7261">
        <v>1</v>
      </c>
      <c r="C7261" t="s">
        <v>81</v>
      </c>
      <c r="D7261" t="s">
        <v>113</v>
      </c>
      <c r="E7261" t="s">
        <v>131</v>
      </c>
      <c r="F7261" t="s">
        <v>20452</v>
      </c>
      <c r="G7261" t="s">
        <v>133</v>
      </c>
      <c r="H7261" t="s">
        <v>134</v>
      </c>
      <c r="I7261" t="s">
        <v>135</v>
      </c>
      <c r="J7261" t="s">
        <v>136</v>
      </c>
      <c r="K7261" t="s">
        <v>137</v>
      </c>
      <c r="L7261" t="s">
        <v>20453</v>
      </c>
      <c r="M7261" t="s">
        <v>20454</v>
      </c>
      <c r="N7261">
        <v>1.3280555549999999</v>
      </c>
      <c r="O7261">
        <v>0</v>
      </c>
      <c r="P7261">
        <v>991</v>
      </c>
      <c r="Q7261">
        <v>28</v>
      </c>
      <c r="R7261">
        <v>89</v>
      </c>
      <c r="S7261">
        <v>2</v>
      </c>
      <c r="T7261">
        <v>109</v>
      </c>
      <c r="U7261">
        <v>0</v>
      </c>
      <c r="V7261">
        <v>0</v>
      </c>
      <c r="W7261">
        <v>0</v>
      </c>
      <c r="X7261">
        <v>368.48933919202022</v>
      </c>
      <c r="Y7261">
        <v>265.10663647105986</v>
      </c>
      <c r="Z7261">
        <v>385.69810444891232</v>
      </c>
      <c r="AA7261">
        <v>20.154371436060366</v>
      </c>
      <c r="AB7261">
        <v>62.275351018532547</v>
      </c>
      <c r="AC7261">
        <v>0</v>
      </c>
      <c r="AD7261">
        <v>0</v>
      </c>
      <c r="AE7261">
        <v>1101.7238025665852</v>
      </c>
    </row>
    <row r="7262" spans="1:31" x14ac:dyDescent="0.25">
      <c r="A7262">
        <v>1889088</v>
      </c>
      <c r="B7262">
        <v>1</v>
      </c>
      <c r="C7262" t="s">
        <v>81</v>
      </c>
      <c r="D7262" t="s">
        <v>126</v>
      </c>
      <c r="E7262" t="s">
        <v>158</v>
      </c>
      <c r="F7262" t="s">
        <v>20455</v>
      </c>
      <c r="G7262" t="s">
        <v>219</v>
      </c>
      <c r="H7262" t="s">
        <v>134</v>
      </c>
      <c r="I7262" t="s">
        <v>135</v>
      </c>
      <c r="J7262" t="s">
        <v>136</v>
      </c>
      <c r="K7262" t="s">
        <v>137</v>
      </c>
      <c r="L7262" t="s">
        <v>20456</v>
      </c>
      <c r="M7262" t="s">
        <v>20457</v>
      </c>
      <c r="N7262">
        <v>0.85055555500000002</v>
      </c>
      <c r="O7262">
        <v>0</v>
      </c>
      <c r="P7262">
        <v>12</v>
      </c>
      <c r="Q7262">
        <v>0</v>
      </c>
      <c r="R7262">
        <v>9</v>
      </c>
      <c r="S7262">
        <v>0</v>
      </c>
      <c r="T7262">
        <v>4</v>
      </c>
      <c r="U7262">
        <v>0</v>
      </c>
      <c r="V7262">
        <v>0</v>
      </c>
      <c r="W7262">
        <v>0</v>
      </c>
      <c r="X7262">
        <v>2.1074328274408276</v>
      </c>
      <c r="Y7262">
        <v>0</v>
      </c>
      <c r="Z7262">
        <v>31.524233580628689</v>
      </c>
      <c r="AA7262">
        <v>0</v>
      </c>
      <c r="AB7262">
        <v>12.650385781040681</v>
      </c>
      <c r="AC7262">
        <v>0</v>
      </c>
      <c r="AD7262">
        <v>0</v>
      </c>
      <c r="AE7262">
        <v>46.282052189110196</v>
      </c>
    </row>
    <row r="7263" spans="1:31" x14ac:dyDescent="0.25">
      <c r="A7263">
        <v>1888756</v>
      </c>
      <c r="B7263">
        <v>1</v>
      </c>
      <c r="C7263" t="s">
        <v>80</v>
      </c>
      <c r="D7263" t="s">
        <v>100</v>
      </c>
      <c r="E7263" t="s">
        <v>140</v>
      </c>
      <c r="F7263" t="s">
        <v>20458</v>
      </c>
      <c r="G7263" t="s">
        <v>212</v>
      </c>
      <c r="H7263" t="s">
        <v>143</v>
      </c>
      <c r="I7263" t="s">
        <v>135</v>
      </c>
      <c r="J7263" t="s">
        <v>136</v>
      </c>
      <c r="K7263" t="s">
        <v>137</v>
      </c>
      <c r="L7263" t="s">
        <v>20459</v>
      </c>
      <c r="M7263" t="s">
        <v>20460</v>
      </c>
      <c r="N7263">
        <v>1.2066666660000001</v>
      </c>
      <c r="O7263">
        <v>0</v>
      </c>
      <c r="P7263">
        <v>1</v>
      </c>
      <c r="Q7263">
        <v>0</v>
      </c>
      <c r="R7263">
        <v>0</v>
      </c>
      <c r="S7263">
        <v>0</v>
      </c>
      <c r="T7263">
        <v>0</v>
      </c>
      <c r="U7263">
        <v>0</v>
      </c>
      <c r="V7263">
        <v>0</v>
      </c>
      <c r="W7263">
        <v>0</v>
      </c>
      <c r="X7263">
        <v>0.16460662306666668</v>
      </c>
      <c r="Y7263">
        <v>0</v>
      </c>
      <c r="Z7263">
        <v>0</v>
      </c>
      <c r="AA7263">
        <v>0</v>
      </c>
      <c r="AB7263">
        <v>0</v>
      </c>
      <c r="AC7263">
        <v>0</v>
      </c>
      <c r="AD7263">
        <v>0</v>
      </c>
      <c r="AE7263">
        <v>0.16460662306666668</v>
      </c>
    </row>
    <row r="7264" spans="1:31" x14ac:dyDescent="0.25">
      <c r="A7264">
        <v>1887425</v>
      </c>
      <c r="B7264">
        <v>1</v>
      </c>
      <c r="C7264" t="s">
        <v>81</v>
      </c>
      <c r="D7264" t="s">
        <v>127</v>
      </c>
      <c r="E7264" t="s">
        <v>146</v>
      </c>
      <c r="F7264" t="s">
        <v>20461</v>
      </c>
      <c r="G7264" t="s">
        <v>148</v>
      </c>
      <c r="H7264" t="s">
        <v>143</v>
      </c>
      <c r="I7264" t="s">
        <v>135</v>
      </c>
      <c r="J7264" t="s">
        <v>136</v>
      </c>
      <c r="K7264" t="s">
        <v>137</v>
      </c>
      <c r="L7264" t="s">
        <v>20462</v>
      </c>
      <c r="M7264" t="s">
        <v>20463</v>
      </c>
      <c r="N7264">
        <v>3.1266666660000002</v>
      </c>
      <c r="O7264">
        <v>0</v>
      </c>
      <c r="P7264">
        <v>7</v>
      </c>
      <c r="Q7264">
        <v>0</v>
      </c>
      <c r="R7264">
        <v>0</v>
      </c>
      <c r="S7264">
        <v>0</v>
      </c>
      <c r="T7264">
        <v>0</v>
      </c>
      <c r="U7264">
        <v>0</v>
      </c>
      <c r="V7264">
        <v>0</v>
      </c>
      <c r="W7264">
        <v>0</v>
      </c>
      <c r="X7264">
        <v>4.3738598312843155</v>
      </c>
      <c r="Y7264">
        <v>0</v>
      </c>
      <c r="Z7264">
        <v>0</v>
      </c>
      <c r="AA7264">
        <v>0</v>
      </c>
      <c r="AB7264">
        <v>0</v>
      </c>
      <c r="AC7264">
        <v>0</v>
      </c>
      <c r="AD7264">
        <v>0</v>
      </c>
      <c r="AE7264">
        <v>4.3738598312843155</v>
      </c>
    </row>
    <row r="7265" spans="1:31" x14ac:dyDescent="0.25">
      <c r="A7265">
        <v>1889111</v>
      </c>
      <c r="B7265">
        <v>1</v>
      </c>
      <c r="C7265" t="s">
        <v>81</v>
      </c>
      <c r="D7265" t="s">
        <v>118</v>
      </c>
      <c r="E7265" t="s">
        <v>146</v>
      </c>
      <c r="F7265" t="s">
        <v>20464</v>
      </c>
      <c r="G7265" t="s">
        <v>148</v>
      </c>
      <c r="H7265" t="s">
        <v>143</v>
      </c>
      <c r="I7265" t="s">
        <v>135</v>
      </c>
      <c r="J7265" t="s">
        <v>136</v>
      </c>
      <c r="K7265" t="s">
        <v>137</v>
      </c>
      <c r="L7265" t="s">
        <v>20465</v>
      </c>
      <c r="M7265" t="s">
        <v>20466</v>
      </c>
      <c r="N7265">
        <v>1.478888888</v>
      </c>
      <c r="O7265">
        <v>0</v>
      </c>
      <c r="P7265">
        <v>57</v>
      </c>
      <c r="Q7265">
        <v>0</v>
      </c>
      <c r="R7265">
        <v>1</v>
      </c>
      <c r="S7265">
        <v>0</v>
      </c>
      <c r="T7265">
        <v>9</v>
      </c>
      <c r="U7265">
        <v>0</v>
      </c>
      <c r="V7265">
        <v>0</v>
      </c>
      <c r="W7265">
        <v>0</v>
      </c>
      <c r="X7265">
        <v>18.156344639930701</v>
      </c>
      <c r="Y7265">
        <v>0</v>
      </c>
      <c r="Z7265">
        <v>0.75431805650922223</v>
      </c>
      <c r="AA7265">
        <v>0</v>
      </c>
      <c r="AB7265">
        <v>1.6567228845090054</v>
      </c>
      <c r="AC7265">
        <v>0</v>
      </c>
      <c r="AD7265">
        <v>0</v>
      </c>
      <c r="AE7265">
        <v>20.56738558094893</v>
      </c>
    </row>
    <row r="7266" spans="1:31" x14ac:dyDescent="0.25">
      <c r="A7266">
        <v>1889260</v>
      </c>
      <c r="B7266">
        <v>1</v>
      </c>
      <c r="C7266" t="s">
        <v>81</v>
      </c>
      <c r="D7266" t="s">
        <v>121</v>
      </c>
      <c r="E7266" t="s">
        <v>146</v>
      </c>
      <c r="F7266" t="s">
        <v>20467</v>
      </c>
      <c r="G7266" t="s">
        <v>148</v>
      </c>
      <c r="H7266" t="s">
        <v>143</v>
      </c>
      <c r="I7266" t="s">
        <v>135</v>
      </c>
      <c r="J7266" t="s">
        <v>136</v>
      </c>
      <c r="K7266" t="s">
        <v>137</v>
      </c>
      <c r="L7266" t="s">
        <v>20468</v>
      </c>
      <c r="M7266" t="s">
        <v>20469</v>
      </c>
      <c r="N7266">
        <v>3.0388888879999998</v>
      </c>
      <c r="O7266">
        <v>0</v>
      </c>
      <c r="P7266">
        <v>7</v>
      </c>
      <c r="Q7266">
        <v>0</v>
      </c>
      <c r="R7266">
        <v>1</v>
      </c>
      <c r="S7266">
        <v>0</v>
      </c>
      <c r="T7266">
        <v>2</v>
      </c>
      <c r="U7266">
        <v>0</v>
      </c>
      <c r="V7266">
        <v>0</v>
      </c>
      <c r="W7266">
        <v>0</v>
      </c>
      <c r="X7266">
        <v>5.6883212469815154</v>
      </c>
      <c r="Y7266">
        <v>0</v>
      </c>
      <c r="Z7266">
        <v>3.4377135146640003</v>
      </c>
      <c r="AA7266">
        <v>0</v>
      </c>
      <c r="AB7266">
        <v>3.9705716484000002E-2</v>
      </c>
      <c r="AC7266">
        <v>0</v>
      </c>
      <c r="AD7266">
        <v>0</v>
      </c>
      <c r="AE7266">
        <v>9.165740478129516</v>
      </c>
    </row>
    <row r="7267" spans="1:31" x14ac:dyDescent="0.25">
      <c r="A7267">
        <v>1888178</v>
      </c>
      <c r="B7267">
        <v>1</v>
      </c>
      <c r="C7267" t="s">
        <v>80</v>
      </c>
      <c r="D7267" t="s">
        <v>96</v>
      </c>
      <c r="E7267" t="s">
        <v>140</v>
      </c>
      <c r="F7267" t="s">
        <v>20470</v>
      </c>
      <c r="G7267" t="s">
        <v>207</v>
      </c>
      <c r="H7267" t="s">
        <v>143</v>
      </c>
      <c r="I7267" t="s">
        <v>135</v>
      </c>
      <c r="J7267" t="s">
        <v>136</v>
      </c>
      <c r="K7267" t="s">
        <v>137</v>
      </c>
      <c r="L7267" t="s">
        <v>20471</v>
      </c>
      <c r="M7267" t="s">
        <v>20472</v>
      </c>
      <c r="N7267">
        <v>1.112222222</v>
      </c>
      <c r="O7267">
        <v>0</v>
      </c>
      <c r="P7267">
        <v>1</v>
      </c>
      <c r="Q7267">
        <v>0</v>
      </c>
      <c r="R7267">
        <v>0</v>
      </c>
      <c r="S7267">
        <v>0</v>
      </c>
      <c r="T7267">
        <v>0</v>
      </c>
      <c r="U7267">
        <v>0</v>
      </c>
      <c r="V7267">
        <v>0</v>
      </c>
      <c r="W7267">
        <v>0</v>
      </c>
      <c r="X7267">
        <v>1.5335341445829775</v>
      </c>
      <c r="Y7267">
        <v>0</v>
      </c>
      <c r="Z7267">
        <v>0</v>
      </c>
      <c r="AA7267">
        <v>0</v>
      </c>
      <c r="AB7267">
        <v>0</v>
      </c>
      <c r="AC7267">
        <v>0</v>
      </c>
      <c r="AD7267">
        <v>0</v>
      </c>
      <c r="AE7267">
        <v>1.5335341445829775</v>
      </c>
    </row>
    <row r="7268" spans="1:31" x14ac:dyDescent="0.25">
      <c r="A7268">
        <v>1888776</v>
      </c>
      <c r="B7268">
        <v>1</v>
      </c>
      <c r="C7268" t="s">
        <v>81</v>
      </c>
      <c r="D7268" t="s">
        <v>127</v>
      </c>
      <c r="E7268" t="s">
        <v>146</v>
      </c>
      <c r="F7268" t="s">
        <v>10581</v>
      </c>
      <c r="G7268" t="s">
        <v>148</v>
      </c>
      <c r="H7268" t="s">
        <v>143</v>
      </c>
      <c r="I7268" t="s">
        <v>135</v>
      </c>
      <c r="J7268" t="s">
        <v>136</v>
      </c>
      <c r="K7268" t="s">
        <v>137</v>
      </c>
      <c r="L7268" t="s">
        <v>20473</v>
      </c>
      <c r="M7268" t="s">
        <v>20474</v>
      </c>
      <c r="N7268">
        <v>10.584444444000001</v>
      </c>
      <c r="O7268">
        <v>0</v>
      </c>
      <c r="P7268">
        <v>16</v>
      </c>
      <c r="Q7268">
        <v>0</v>
      </c>
      <c r="R7268">
        <v>0</v>
      </c>
      <c r="S7268">
        <v>0</v>
      </c>
      <c r="T7268">
        <v>0</v>
      </c>
      <c r="U7268">
        <v>0</v>
      </c>
      <c r="V7268">
        <v>0</v>
      </c>
      <c r="W7268">
        <v>0</v>
      </c>
      <c r="X7268">
        <v>19.613872672738673</v>
      </c>
      <c r="Y7268">
        <v>0</v>
      </c>
      <c r="Z7268">
        <v>0</v>
      </c>
      <c r="AA7268">
        <v>0</v>
      </c>
      <c r="AB7268">
        <v>0</v>
      </c>
      <c r="AC7268">
        <v>0</v>
      </c>
      <c r="AD7268">
        <v>0</v>
      </c>
      <c r="AE7268">
        <v>19.613872672738673</v>
      </c>
    </row>
    <row r="7269" spans="1:31" x14ac:dyDescent="0.25">
      <c r="A7269">
        <v>1888427</v>
      </c>
      <c r="B7269">
        <v>1</v>
      </c>
      <c r="C7269" t="s">
        <v>81</v>
      </c>
      <c r="D7269" t="s">
        <v>116</v>
      </c>
      <c r="E7269" t="s">
        <v>169</v>
      </c>
      <c r="F7269" t="s">
        <v>20475</v>
      </c>
      <c r="G7269" t="s">
        <v>148</v>
      </c>
      <c r="H7269" t="s">
        <v>143</v>
      </c>
      <c r="I7269" t="s">
        <v>135</v>
      </c>
      <c r="J7269" t="s">
        <v>136</v>
      </c>
      <c r="K7269" t="s">
        <v>137</v>
      </c>
      <c r="L7269" t="s">
        <v>20476</v>
      </c>
      <c r="M7269" t="s">
        <v>20477</v>
      </c>
      <c r="N7269">
        <v>1.8105555550000001</v>
      </c>
      <c r="O7269">
        <v>0</v>
      </c>
      <c r="P7269">
        <v>1</v>
      </c>
      <c r="Q7269">
        <v>0</v>
      </c>
      <c r="R7269">
        <v>0</v>
      </c>
      <c r="S7269">
        <v>0</v>
      </c>
      <c r="T7269">
        <v>0</v>
      </c>
      <c r="U7269">
        <v>0</v>
      </c>
      <c r="V7269">
        <v>0</v>
      </c>
      <c r="W7269">
        <v>0</v>
      </c>
      <c r="X7269">
        <v>0.19928085652795835</v>
      </c>
      <c r="Y7269">
        <v>0</v>
      </c>
      <c r="Z7269">
        <v>0</v>
      </c>
      <c r="AA7269">
        <v>0</v>
      </c>
      <c r="AB7269">
        <v>0</v>
      </c>
      <c r="AC7269">
        <v>0</v>
      </c>
      <c r="AD7269">
        <v>0</v>
      </c>
      <c r="AE7269">
        <v>0.19928085652795835</v>
      </c>
    </row>
    <row r="7270" spans="1:31" x14ac:dyDescent="0.25">
      <c r="A7270">
        <v>1887445</v>
      </c>
      <c r="B7270">
        <v>1</v>
      </c>
      <c r="C7270" t="s">
        <v>80</v>
      </c>
      <c r="D7270" t="s">
        <v>86</v>
      </c>
      <c r="E7270" t="s">
        <v>169</v>
      </c>
      <c r="F7270" t="s">
        <v>20478</v>
      </c>
      <c r="G7270" t="s">
        <v>183</v>
      </c>
      <c r="H7270" t="s">
        <v>143</v>
      </c>
      <c r="I7270" t="s">
        <v>135</v>
      </c>
      <c r="J7270" t="s">
        <v>136</v>
      </c>
      <c r="K7270" t="s">
        <v>137</v>
      </c>
      <c r="L7270" t="s">
        <v>20479</v>
      </c>
      <c r="M7270" t="s">
        <v>20480</v>
      </c>
      <c r="N7270">
        <v>1.0491666660000001</v>
      </c>
      <c r="O7270">
        <v>0</v>
      </c>
      <c r="P7270">
        <v>25</v>
      </c>
      <c r="Q7270">
        <v>0</v>
      </c>
      <c r="R7270">
        <v>14</v>
      </c>
      <c r="S7270">
        <v>0</v>
      </c>
      <c r="T7270">
        <v>11</v>
      </c>
      <c r="U7270">
        <v>0</v>
      </c>
      <c r="V7270">
        <v>0</v>
      </c>
      <c r="W7270">
        <v>0</v>
      </c>
      <c r="X7270">
        <v>38.514352251513778</v>
      </c>
      <c r="Y7270">
        <v>0</v>
      </c>
      <c r="Z7270">
        <v>8.0231806620658972</v>
      </c>
      <c r="AA7270">
        <v>0</v>
      </c>
      <c r="AB7270">
        <v>21.152692326757361</v>
      </c>
      <c r="AC7270">
        <v>0</v>
      </c>
      <c r="AD7270">
        <v>0</v>
      </c>
      <c r="AE7270">
        <v>67.690225240337043</v>
      </c>
    </row>
    <row r="7271" spans="1:31" x14ac:dyDescent="0.25">
      <c r="A7271">
        <v>1888768</v>
      </c>
      <c r="B7271">
        <v>1</v>
      </c>
      <c r="C7271" t="s">
        <v>80</v>
      </c>
      <c r="D7271" t="s">
        <v>100</v>
      </c>
      <c r="E7271" t="s">
        <v>140</v>
      </c>
      <c r="F7271" t="s">
        <v>20481</v>
      </c>
      <c r="G7271" t="s">
        <v>142</v>
      </c>
      <c r="H7271" t="s">
        <v>143</v>
      </c>
      <c r="I7271" t="s">
        <v>135</v>
      </c>
      <c r="J7271" t="s">
        <v>136</v>
      </c>
      <c r="K7271" t="s">
        <v>137</v>
      </c>
      <c r="L7271" t="s">
        <v>20482</v>
      </c>
      <c r="M7271" t="s">
        <v>20483</v>
      </c>
      <c r="N7271">
        <v>0.248888888</v>
      </c>
      <c r="O7271">
        <v>0</v>
      </c>
      <c r="P7271">
        <v>8</v>
      </c>
      <c r="Q7271">
        <v>0</v>
      </c>
      <c r="R7271">
        <v>0</v>
      </c>
      <c r="S7271">
        <v>0</v>
      </c>
      <c r="T7271">
        <v>0</v>
      </c>
      <c r="U7271">
        <v>0</v>
      </c>
      <c r="V7271">
        <v>0</v>
      </c>
      <c r="W7271">
        <v>0</v>
      </c>
      <c r="X7271">
        <v>0.49223341171200008</v>
      </c>
      <c r="Y7271">
        <v>0</v>
      </c>
      <c r="Z7271">
        <v>0</v>
      </c>
      <c r="AA7271">
        <v>0</v>
      </c>
      <c r="AB7271">
        <v>0</v>
      </c>
      <c r="AC7271">
        <v>0</v>
      </c>
      <c r="AD7271">
        <v>0</v>
      </c>
      <c r="AE7271">
        <v>0.49223341171200008</v>
      </c>
    </row>
    <row r="7272" spans="1:31" x14ac:dyDescent="0.25">
      <c r="A7272">
        <v>1887434</v>
      </c>
      <c r="B7272">
        <v>1</v>
      </c>
      <c r="C7272" t="s">
        <v>80</v>
      </c>
      <c r="D7272" t="s">
        <v>86</v>
      </c>
      <c r="E7272" t="s">
        <v>229</v>
      </c>
      <c r="F7272" t="s">
        <v>20484</v>
      </c>
      <c r="G7272" t="s">
        <v>133</v>
      </c>
      <c r="H7272" t="s">
        <v>134</v>
      </c>
      <c r="I7272" t="s">
        <v>135</v>
      </c>
      <c r="J7272" t="s">
        <v>136</v>
      </c>
      <c r="K7272" t="s">
        <v>137</v>
      </c>
      <c r="L7272" t="s">
        <v>20485</v>
      </c>
      <c r="M7272" t="s">
        <v>20486</v>
      </c>
      <c r="N7272">
        <v>0.146666666</v>
      </c>
      <c r="O7272">
        <v>1</v>
      </c>
      <c r="P7272">
        <v>1155</v>
      </c>
      <c r="Q7272">
        <v>0</v>
      </c>
      <c r="R7272">
        <v>142</v>
      </c>
      <c r="S7272">
        <v>1</v>
      </c>
      <c r="T7272">
        <v>190</v>
      </c>
      <c r="U7272">
        <v>0</v>
      </c>
      <c r="V7272">
        <v>0</v>
      </c>
      <c r="W7272">
        <v>0.83101139963423998</v>
      </c>
      <c r="X7272">
        <v>117.43085546769827</v>
      </c>
      <c r="Y7272">
        <v>0</v>
      </c>
      <c r="Z7272">
        <v>16.69661110088694</v>
      </c>
      <c r="AA7272">
        <v>10.954032636751306</v>
      </c>
      <c r="AB7272">
        <v>33.707711868398476</v>
      </c>
      <c r="AC7272">
        <v>0</v>
      </c>
      <c r="AD7272">
        <v>0</v>
      </c>
      <c r="AE7272">
        <v>179.62022247336921</v>
      </c>
    </row>
    <row r="7273" spans="1:31" x14ac:dyDescent="0.25">
      <c r="A7273">
        <v>1888762</v>
      </c>
      <c r="B7273">
        <v>1</v>
      </c>
      <c r="C7273" t="s">
        <v>81</v>
      </c>
      <c r="D7273" t="s">
        <v>116</v>
      </c>
      <c r="E7273" t="s">
        <v>210</v>
      </c>
      <c r="F7273" t="s">
        <v>13573</v>
      </c>
      <c r="G7273" t="s">
        <v>133</v>
      </c>
      <c r="H7273" t="s">
        <v>134</v>
      </c>
      <c r="I7273" t="s">
        <v>135</v>
      </c>
      <c r="J7273" t="s">
        <v>136</v>
      </c>
      <c r="K7273" t="s">
        <v>137</v>
      </c>
      <c r="L7273" t="s">
        <v>20487</v>
      </c>
      <c r="M7273" t="s">
        <v>20488</v>
      </c>
      <c r="N7273">
        <v>0.47694444400000002</v>
      </c>
      <c r="O7273">
        <v>0</v>
      </c>
      <c r="P7273">
        <v>635</v>
      </c>
      <c r="Q7273">
        <v>48</v>
      </c>
      <c r="R7273">
        <v>64</v>
      </c>
      <c r="S7273">
        <v>6</v>
      </c>
      <c r="T7273">
        <v>52</v>
      </c>
      <c r="U7273">
        <v>1</v>
      </c>
      <c r="V7273">
        <v>0</v>
      </c>
      <c r="W7273">
        <v>0</v>
      </c>
      <c r="X7273">
        <v>60.387812290312326</v>
      </c>
      <c r="Y7273">
        <v>250.81561972881164</v>
      </c>
      <c r="Z7273">
        <v>62.765929207851968</v>
      </c>
      <c r="AA7273">
        <v>6.6419459964382073</v>
      </c>
      <c r="AB7273">
        <v>4.4960686466797206</v>
      </c>
      <c r="AC7273">
        <v>0.10913511617143334</v>
      </c>
      <c r="AD7273">
        <v>0</v>
      </c>
      <c r="AE7273">
        <v>385.21651098626529</v>
      </c>
    </row>
    <row r="7274" spans="1:31" x14ac:dyDescent="0.25">
      <c r="A7274">
        <v>1887457</v>
      </c>
      <c r="B7274">
        <v>1</v>
      </c>
      <c r="C7274" t="s">
        <v>80</v>
      </c>
      <c r="D7274" t="s">
        <v>106</v>
      </c>
      <c r="E7274" t="s">
        <v>131</v>
      </c>
      <c r="F7274" t="s">
        <v>8826</v>
      </c>
      <c r="G7274" t="s">
        <v>133</v>
      </c>
      <c r="H7274" t="s">
        <v>134</v>
      </c>
      <c r="I7274" t="s">
        <v>152</v>
      </c>
      <c r="J7274" t="s">
        <v>136</v>
      </c>
      <c r="K7274" t="s">
        <v>137</v>
      </c>
      <c r="L7274" t="s">
        <v>20489</v>
      </c>
      <c r="M7274" t="s">
        <v>20490</v>
      </c>
      <c r="N7274">
        <v>8.3333330000000001E-3</v>
      </c>
      <c r="O7274">
        <v>2</v>
      </c>
      <c r="P7274">
        <v>518</v>
      </c>
      <c r="Q7274">
        <v>86</v>
      </c>
      <c r="R7274">
        <v>139</v>
      </c>
      <c r="S7274">
        <v>8</v>
      </c>
      <c r="T7274">
        <v>130</v>
      </c>
      <c r="U7274">
        <v>0</v>
      </c>
      <c r="V7274">
        <v>0</v>
      </c>
      <c r="W7274">
        <v>4.8119636746666661E-3</v>
      </c>
      <c r="X7274">
        <v>1.0461835260464241</v>
      </c>
      <c r="Y7274">
        <v>4.2421381633421156</v>
      </c>
      <c r="Z7274">
        <v>2.409954686847501</v>
      </c>
      <c r="AA7274">
        <v>0.56695545143945836</v>
      </c>
      <c r="AB7274">
        <v>0.54968589853793326</v>
      </c>
      <c r="AC7274">
        <v>0</v>
      </c>
      <c r="AD7274">
        <v>0</v>
      </c>
      <c r="AE7274">
        <v>8.8197296898880992</v>
      </c>
    </row>
    <row r="7275" spans="1:31" x14ac:dyDescent="0.25">
      <c r="A7275">
        <v>1889200</v>
      </c>
      <c r="B7275">
        <v>1</v>
      </c>
      <c r="C7275" t="s">
        <v>80</v>
      </c>
      <c r="D7275" t="s">
        <v>108</v>
      </c>
      <c r="E7275" t="s">
        <v>158</v>
      </c>
      <c r="F7275" t="s">
        <v>1337</v>
      </c>
      <c r="G7275" t="s">
        <v>219</v>
      </c>
      <c r="H7275" t="s">
        <v>134</v>
      </c>
      <c r="I7275" t="s">
        <v>135</v>
      </c>
      <c r="J7275" t="s">
        <v>136</v>
      </c>
      <c r="K7275" t="s">
        <v>137</v>
      </c>
      <c r="L7275" t="s">
        <v>20491</v>
      </c>
      <c r="M7275" t="s">
        <v>20492</v>
      </c>
      <c r="N7275">
        <v>3.5502777769999998</v>
      </c>
      <c r="O7275">
        <v>0</v>
      </c>
      <c r="P7275">
        <v>50</v>
      </c>
      <c r="Q7275">
        <v>0</v>
      </c>
      <c r="R7275">
        <v>6</v>
      </c>
      <c r="S7275">
        <v>0</v>
      </c>
      <c r="T7275">
        <v>1</v>
      </c>
      <c r="U7275">
        <v>0</v>
      </c>
      <c r="V7275">
        <v>0</v>
      </c>
      <c r="W7275">
        <v>0</v>
      </c>
      <c r="X7275">
        <v>28.504893463695186</v>
      </c>
      <c r="Y7275">
        <v>0</v>
      </c>
      <c r="Z7275">
        <v>6.1514132593573656</v>
      </c>
      <c r="AA7275">
        <v>0</v>
      </c>
      <c r="AB7275">
        <v>0</v>
      </c>
      <c r="AC7275">
        <v>0</v>
      </c>
      <c r="AD7275">
        <v>0</v>
      </c>
      <c r="AE7275">
        <v>34.656306723052552</v>
      </c>
    </row>
    <row r="7276" spans="1:31" x14ac:dyDescent="0.25">
      <c r="A7276">
        <v>1889246</v>
      </c>
      <c r="B7276">
        <v>1</v>
      </c>
      <c r="C7276" t="s">
        <v>80</v>
      </c>
      <c r="D7276" t="s">
        <v>103</v>
      </c>
      <c r="E7276" t="s">
        <v>169</v>
      </c>
      <c r="F7276" t="s">
        <v>20493</v>
      </c>
      <c r="G7276" t="s">
        <v>363</v>
      </c>
      <c r="H7276" t="s">
        <v>143</v>
      </c>
      <c r="I7276" t="s">
        <v>135</v>
      </c>
      <c r="J7276" t="s">
        <v>136</v>
      </c>
      <c r="K7276" t="s">
        <v>137</v>
      </c>
      <c r="L7276" t="s">
        <v>20494</v>
      </c>
      <c r="M7276" t="s">
        <v>20495</v>
      </c>
      <c r="N7276">
        <v>2.0411111110000002</v>
      </c>
      <c r="O7276">
        <v>0</v>
      </c>
      <c r="P7276">
        <v>189</v>
      </c>
      <c r="Q7276">
        <v>0</v>
      </c>
      <c r="R7276">
        <v>8</v>
      </c>
      <c r="S7276">
        <v>0</v>
      </c>
      <c r="T7276">
        <v>18</v>
      </c>
      <c r="U7276">
        <v>0</v>
      </c>
      <c r="V7276">
        <v>0</v>
      </c>
      <c r="W7276">
        <v>0</v>
      </c>
      <c r="X7276">
        <v>134.25388376265994</v>
      </c>
      <c r="Y7276">
        <v>0</v>
      </c>
      <c r="Z7276">
        <v>8.147903143301388</v>
      </c>
      <c r="AA7276">
        <v>0</v>
      </c>
      <c r="AB7276">
        <v>10.330105107534401</v>
      </c>
      <c r="AC7276">
        <v>0</v>
      </c>
      <c r="AD7276">
        <v>0</v>
      </c>
      <c r="AE7276">
        <v>152.73189201349572</v>
      </c>
    </row>
    <row r="7277" spans="1:31" x14ac:dyDescent="0.25">
      <c r="A7277">
        <v>1887471</v>
      </c>
      <c r="B7277">
        <v>1</v>
      </c>
      <c r="C7277" t="s">
        <v>80</v>
      </c>
      <c r="D7277" t="s">
        <v>107</v>
      </c>
      <c r="E7277" t="s">
        <v>158</v>
      </c>
      <c r="F7277" t="s">
        <v>20496</v>
      </c>
      <c r="G7277" t="s">
        <v>293</v>
      </c>
      <c r="H7277" t="s">
        <v>134</v>
      </c>
      <c r="I7277" t="s">
        <v>135</v>
      </c>
      <c r="J7277" t="s">
        <v>136</v>
      </c>
      <c r="K7277" t="s">
        <v>137</v>
      </c>
      <c r="L7277" t="s">
        <v>20497</v>
      </c>
      <c r="M7277" t="s">
        <v>20498</v>
      </c>
      <c r="N7277">
        <v>5.8686111109999999</v>
      </c>
      <c r="O7277">
        <v>0</v>
      </c>
      <c r="P7277">
        <v>0</v>
      </c>
      <c r="Q7277">
        <v>6</v>
      </c>
      <c r="R7277">
        <v>0</v>
      </c>
      <c r="S7277">
        <v>0</v>
      </c>
      <c r="T7277">
        <v>0</v>
      </c>
      <c r="U7277">
        <v>0</v>
      </c>
      <c r="V7277">
        <v>0</v>
      </c>
      <c r="W7277">
        <v>0</v>
      </c>
      <c r="X7277">
        <v>0</v>
      </c>
      <c r="Y7277">
        <v>224.21168661914498</v>
      </c>
      <c r="Z7277">
        <v>0</v>
      </c>
      <c r="AA7277">
        <v>0</v>
      </c>
      <c r="AB7277">
        <v>0</v>
      </c>
      <c r="AC7277">
        <v>0</v>
      </c>
      <c r="AD7277">
        <v>0</v>
      </c>
      <c r="AE7277">
        <v>224.21168661914498</v>
      </c>
    </row>
    <row r="7278" spans="1:31" x14ac:dyDescent="0.25">
      <c r="A7278">
        <v>1887517</v>
      </c>
      <c r="B7278">
        <v>1</v>
      </c>
      <c r="C7278" t="s">
        <v>81</v>
      </c>
      <c r="D7278" t="s">
        <v>118</v>
      </c>
      <c r="E7278" t="s">
        <v>131</v>
      </c>
      <c r="F7278" t="s">
        <v>8892</v>
      </c>
      <c r="G7278" t="s">
        <v>133</v>
      </c>
      <c r="H7278" t="s">
        <v>134</v>
      </c>
      <c r="I7278" t="s">
        <v>135</v>
      </c>
      <c r="J7278" t="s">
        <v>136</v>
      </c>
      <c r="K7278" t="s">
        <v>137</v>
      </c>
      <c r="L7278" t="s">
        <v>20499</v>
      </c>
      <c r="M7278" t="s">
        <v>20500</v>
      </c>
      <c r="N7278">
        <v>0.50694444400000005</v>
      </c>
      <c r="O7278">
        <v>3</v>
      </c>
      <c r="P7278">
        <v>52</v>
      </c>
      <c r="Q7278">
        <v>38</v>
      </c>
      <c r="R7278">
        <v>87</v>
      </c>
      <c r="S7278">
        <v>1</v>
      </c>
      <c r="T7278">
        <v>24</v>
      </c>
      <c r="U7278">
        <v>0</v>
      </c>
      <c r="V7278">
        <v>0</v>
      </c>
      <c r="W7278">
        <v>2.3090512872904232</v>
      </c>
      <c r="X7278">
        <v>6.572009381129396</v>
      </c>
      <c r="Y7278">
        <v>48.246718899582532</v>
      </c>
      <c r="Z7278">
        <v>126.27945505209887</v>
      </c>
      <c r="AA7278">
        <v>0.38580776159304164</v>
      </c>
      <c r="AB7278">
        <v>16.145007339421667</v>
      </c>
      <c r="AC7278">
        <v>0</v>
      </c>
      <c r="AD7278">
        <v>0</v>
      </c>
      <c r="AE7278">
        <v>199.93804972111593</v>
      </c>
    </row>
    <row r="7279" spans="1:31" x14ac:dyDescent="0.25">
      <c r="A7279">
        <v>1889094</v>
      </c>
      <c r="B7279">
        <v>1</v>
      </c>
      <c r="C7279" t="s">
        <v>80</v>
      </c>
      <c r="D7279" t="s">
        <v>108</v>
      </c>
      <c r="E7279" t="s">
        <v>169</v>
      </c>
      <c r="F7279" t="s">
        <v>1920</v>
      </c>
      <c r="G7279" t="s">
        <v>183</v>
      </c>
      <c r="H7279" t="s">
        <v>143</v>
      </c>
      <c r="I7279" t="s">
        <v>135</v>
      </c>
      <c r="J7279" t="s">
        <v>136</v>
      </c>
      <c r="K7279" t="s">
        <v>137</v>
      </c>
      <c r="L7279" t="s">
        <v>20501</v>
      </c>
      <c r="M7279" t="s">
        <v>20502</v>
      </c>
      <c r="N7279">
        <v>3.4397222219999999</v>
      </c>
      <c r="O7279">
        <v>0</v>
      </c>
      <c r="P7279">
        <v>28</v>
      </c>
      <c r="Q7279">
        <v>0</v>
      </c>
      <c r="R7279">
        <v>10</v>
      </c>
      <c r="S7279">
        <v>0</v>
      </c>
      <c r="T7279">
        <v>4</v>
      </c>
      <c r="U7279">
        <v>0</v>
      </c>
      <c r="V7279">
        <v>0</v>
      </c>
      <c r="W7279">
        <v>0</v>
      </c>
      <c r="X7279">
        <v>82.161483467029655</v>
      </c>
      <c r="Y7279">
        <v>0</v>
      </c>
      <c r="Z7279">
        <v>104.72250010045026</v>
      </c>
      <c r="AA7279">
        <v>0</v>
      </c>
      <c r="AB7279">
        <v>1.034244814964359</v>
      </c>
      <c r="AC7279">
        <v>0</v>
      </c>
      <c r="AD7279">
        <v>0</v>
      </c>
      <c r="AE7279">
        <v>187.91822838244425</v>
      </c>
    </row>
    <row r="7280" spans="1:31" x14ac:dyDescent="0.25">
      <c r="A7280">
        <v>1887497</v>
      </c>
      <c r="B7280">
        <v>1</v>
      </c>
      <c r="C7280" t="s">
        <v>80</v>
      </c>
      <c r="D7280" t="s">
        <v>100</v>
      </c>
      <c r="E7280" t="s">
        <v>158</v>
      </c>
      <c r="F7280" t="s">
        <v>20503</v>
      </c>
      <c r="G7280" t="s">
        <v>133</v>
      </c>
      <c r="H7280" t="s">
        <v>134</v>
      </c>
      <c r="I7280" t="s">
        <v>135</v>
      </c>
      <c r="J7280" t="s">
        <v>136</v>
      </c>
      <c r="K7280" t="s">
        <v>137</v>
      </c>
      <c r="L7280" t="s">
        <v>20504</v>
      </c>
      <c r="M7280" t="s">
        <v>20505</v>
      </c>
      <c r="N7280">
        <v>0.96027777700000005</v>
      </c>
      <c r="O7280">
        <v>0</v>
      </c>
      <c r="P7280">
        <v>109</v>
      </c>
      <c r="Q7280">
        <v>0</v>
      </c>
      <c r="R7280">
        <v>0</v>
      </c>
      <c r="S7280">
        <v>0</v>
      </c>
      <c r="T7280">
        <v>44</v>
      </c>
      <c r="U7280">
        <v>0</v>
      </c>
      <c r="V7280">
        <v>0</v>
      </c>
      <c r="W7280">
        <v>0</v>
      </c>
      <c r="X7280">
        <v>33.77407106129354</v>
      </c>
      <c r="Y7280">
        <v>0</v>
      </c>
      <c r="Z7280">
        <v>0</v>
      </c>
      <c r="AA7280">
        <v>0</v>
      </c>
      <c r="AB7280">
        <v>41.643317161338153</v>
      </c>
      <c r="AC7280">
        <v>0</v>
      </c>
      <c r="AD7280">
        <v>0</v>
      </c>
      <c r="AE7280">
        <v>75.417388222631701</v>
      </c>
    </row>
    <row r="7281" spans="1:31" x14ac:dyDescent="0.25">
      <c r="A7281">
        <v>1887477</v>
      </c>
      <c r="B7281">
        <v>1</v>
      </c>
      <c r="C7281" t="s">
        <v>80</v>
      </c>
      <c r="D7281" t="s">
        <v>83</v>
      </c>
      <c r="E7281" t="s">
        <v>158</v>
      </c>
      <c r="F7281" t="s">
        <v>20506</v>
      </c>
      <c r="G7281" t="s">
        <v>7291</v>
      </c>
      <c r="H7281" t="s">
        <v>134</v>
      </c>
      <c r="I7281" t="s">
        <v>135</v>
      </c>
      <c r="J7281" t="s">
        <v>136</v>
      </c>
      <c r="K7281" t="s">
        <v>137</v>
      </c>
      <c r="L7281" t="s">
        <v>20507</v>
      </c>
      <c r="M7281" t="s">
        <v>20508</v>
      </c>
      <c r="N7281">
        <v>1.188055555</v>
      </c>
      <c r="O7281">
        <v>0</v>
      </c>
      <c r="P7281">
        <v>0</v>
      </c>
      <c r="Q7281">
        <v>0</v>
      </c>
      <c r="R7281">
        <v>0</v>
      </c>
      <c r="S7281">
        <v>1</v>
      </c>
      <c r="T7281">
        <v>0</v>
      </c>
      <c r="U7281">
        <v>1</v>
      </c>
      <c r="V7281">
        <v>0</v>
      </c>
      <c r="W7281">
        <v>0</v>
      </c>
      <c r="X7281">
        <v>0</v>
      </c>
      <c r="Y7281">
        <v>0</v>
      </c>
      <c r="Z7281">
        <v>0</v>
      </c>
      <c r="AA7281">
        <v>1.4291109981201666</v>
      </c>
      <c r="AB7281">
        <v>0</v>
      </c>
      <c r="AC7281">
        <v>14.043164729888881</v>
      </c>
      <c r="AD7281">
        <v>0</v>
      </c>
      <c r="AE7281">
        <v>15.472275728009048</v>
      </c>
    </row>
    <row r="7282" spans="1:31" x14ac:dyDescent="0.25">
      <c r="A7282">
        <v>1887454</v>
      </c>
      <c r="B7282">
        <v>1</v>
      </c>
      <c r="C7282" t="s">
        <v>81</v>
      </c>
      <c r="D7282" t="s">
        <v>128</v>
      </c>
      <c r="E7282" t="s">
        <v>210</v>
      </c>
      <c r="F7282" t="s">
        <v>20509</v>
      </c>
      <c r="G7282" t="s">
        <v>133</v>
      </c>
      <c r="H7282" t="s">
        <v>134</v>
      </c>
      <c r="I7282" t="s">
        <v>135</v>
      </c>
      <c r="J7282" t="s">
        <v>136</v>
      </c>
      <c r="K7282" t="s">
        <v>137</v>
      </c>
      <c r="L7282" t="s">
        <v>20510</v>
      </c>
      <c r="M7282" t="s">
        <v>20511</v>
      </c>
      <c r="N7282">
        <v>0.47444444400000002</v>
      </c>
      <c r="O7282">
        <v>0</v>
      </c>
      <c r="P7282">
        <v>507</v>
      </c>
      <c r="Q7282">
        <v>1</v>
      </c>
      <c r="R7282">
        <v>63</v>
      </c>
      <c r="S7282">
        <v>3</v>
      </c>
      <c r="T7282">
        <v>106</v>
      </c>
      <c r="U7282">
        <v>1</v>
      </c>
      <c r="V7282">
        <v>0</v>
      </c>
      <c r="W7282">
        <v>0</v>
      </c>
      <c r="X7282">
        <v>35.744345707698407</v>
      </c>
      <c r="Y7282">
        <v>18.982875719597018</v>
      </c>
      <c r="Z7282">
        <v>22.259652342796599</v>
      </c>
      <c r="AA7282">
        <v>2.3765938586101836</v>
      </c>
      <c r="AB7282">
        <v>16.282339702115831</v>
      </c>
      <c r="AC7282">
        <v>3.7891469487956773</v>
      </c>
      <c r="AD7282">
        <v>0</v>
      </c>
      <c r="AE7282">
        <v>99.434954279613706</v>
      </c>
    </row>
    <row r="7283" spans="1:31" x14ac:dyDescent="0.25">
      <c r="A7283">
        <v>1889057</v>
      </c>
      <c r="B7283">
        <v>1</v>
      </c>
      <c r="C7283" t="s">
        <v>80</v>
      </c>
      <c r="D7283" t="s">
        <v>92</v>
      </c>
      <c r="E7283" t="s">
        <v>146</v>
      </c>
      <c r="F7283" t="s">
        <v>17890</v>
      </c>
      <c r="G7283" t="s">
        <v>148</v>
      </c>
      <c r="H7283" t="s">
        <v>143</v>
      </c>
      <c r="I7283" t="s">
        <v>135</v>
      </c>
      <c r="J7283" t="s">
        <v>136</v>
      </c>
      <c r="K7283" t="s">
        <v>137</v>
      </c>
      <c r="L7283" t="s">
        <v>20512</v>
      </c>
      <c r="M7283" t="s">
        <v>20513</v>
      </c>
      <c r="N7283">
        <v>0.86361111099999999</v>
      </c>
      <c r="O7283">
        <v>0</v>
      </c>
      <c r="P7283">
        <v>137</v>
      </c>
      <c r="Q7283">
        <v>0</v>
      </c>
      <c r="R7283">
        <v>0</v>
      </c>
      <c r="S7283">
        <v>0</v>
      </c>
      <c r="T7283">
        <v>9</v>
      </c>
      <c r="U7283">
        <v>0</v>
      </c>
      <c r="V7283">
        <v>0</v>
      </c>
      <c r="W7283">
        <v>0</v>
      </c>
      <c r="X7283">
        <v>35.401249802876684</v>
      </c>
      <c r="Y7283">
        <v>0</v>
      </c>
      <c r="Z7283">
        <v>0</v>
      </c>
      <c r="AA7283">
        <v>0</v>
      </c>
      <c r="AB7283">
        <v>6.5845750436600419</v>
      </c>
      <c r="AC7283">
        <v>0</v>
      </c>
      <c r="AD7283">
        <v>0</v>
      </c>
      <c r="AE7283">
        <v>41.98582484653673</v>
      </c>
    </row>
    <row r="7284" spans="1:31" x14ac:dyDescent="0.25">
      <c r="A7284">
        <v>1889163</v>
      </c>
      <c r="B7284">
        <v>1</v>
      </c>
      <c r="C7284" t="s">
        <v>80</v>
      </c>
      <c r="D7284" t="s">
        <v>107</v>
      </c>
      <c r="E7284" t="s">
        <v>210</v>
      </c>
      <c r="F7284" t="s">
        <v>19800</v>
      </c>
      <c r="G7284" t="s">
        <v>476</v>
      </c>
      <c r="H7284" t="s">
        <v>134</v>
      </c>
      <c r="I7284" t="s">
        <v>135</v>
      </c>
      <c r="J7284" t="s">
        <v>136</v>
      </c>
      <c r="K7284" t="s">
        <v>137</v>
      </c>
      <c r="L7284" t="s">
        <v>20514</v>
      </c>
      <c r="M7284" t="s">
        <v>20515</v>
      </c>
      <c r="N7284">
        <v>1.031111111</v>
      </c>
      <c r="O7284">
        <v>0</v>
      </c>
      <c r="P7284">
        <v>305</v>
      </c>
      <c r="Q7284">
        <v>13</v>
      </c>
      <c r="R7284">
        <v>20</v>
      </c>
      <c r="S7284">
        <v>2</v>
      </c>
      <c r="T7284">
        <v>55</v>
      </c>
      <c r="U7284">
        <v>1</v>
      </c>
      <c r="V7284">
        <v>0</v>
      </c>
      <c r="W7284">
        <v>0</v>
      </c>
      <c r="X7284">
        <v>84.487908615705763</v>
      </c>
      <c r="Y7284">
        <v>58.25549903876815</v>
      </c>
      <c r="Z7284">
        <v>32.082426247694549</v>
      </c>
      <c r="AA7284">
        <v>13.144529278583221</v>
      </c>
      <c r="AB7284">
        <v>76.82162775296149</v>
      </c>
      <c r="AC7284">
        <v>39.03043348531714</v>
      </c>
      <c r="AD7284">
        <v>0</v>
      </c>
      <c r="AE7284">
        <v>303.82242441903031</v>
      </c>
    </row>
    <row r="7285" spans="1:31" x14ac:dyDescent="0.25">
      <c r="A7285">
        <v>1888914</v>
      </c>
      <c r="B7285">
        <v>1</v>
      </c>
      <c r="C7285" t="s">
        <v>81</v>
      </c>
      <c r="D7285" t="s">
        <v>114</v>
      </c>
      <c r="E7285" t="s">
        <v>158</v>
      </c>
      <c r="F7285" t="s">
        <v>20516</v>
      </c>
      <c r="G7285" t="s">
        <v>219</v>
      </c>
      <c r="H7285" t="s">
        <v>134</v>
      </c>
      <c r="I7285" t="s">
        <v>135</v>
      </c>
      <c r="J7285" t="s">
        <v>136</v>
      </c>
      <c r="K7285" t="s">
        <v>137</v>
      </c>
      <c r="L7285" t="s">
        <v>20517</v>
      </c>
      <c r="M7285" t="s">
        <v>20518</v>
      </c>
      <c r="N7285">
        <v>2.1369444440000001</v>
      </c>
      <c r="O7285">
        <v>0</v>
      </c>
      <c r="P7285">
        <v>0</v>
      </c>
      <c r="Q7285">
        <v>1</v>
      </c>
      <c r="R7285">
        <v>0</v>
      </c>
      <c r="S7285">
        <v>0</v>
      </c>
      <c r="T7285">
        <v>0</v>
      </c>
      <c r="U7285">
        <v>0</v>
      </c>
      <c r="V7285">
        <v>0</v>
      </c>
      <c r="W7285">
        <v>0</v>
      </c>
      <c r="X7285">
        <v>0</v>
      </c>
      <c r="Y7285">
        <v>2.9218219248840849</v>
      </c>
      <c r="Z7285">
        <v>0</v>
      </c>
      <c r="AA7285">
        <v>0</v>
      </c>
      <c r="AB7285">
        <v>0</v>
      </c>
      <c r="AC7285">
        <v>0</v>
      </c>
      <c r="AD7285">
        <v>0</v>
      </c>
      <c r="AE7285">
        <v>2.9218219248840849</v>
      </c>
    </row>
    <row r="7286" spans="1:31" x14ac:dyDescent="0.25">
      <c r="A7286">
        <v>1889220</v>
      </c>
      <c r="B7286">
        <v>1</v>
      </c>
      <c r="C7286" t="s">
        <v>80</v>
      </c>
      <c r="D7286" t="s">
        <v>103</v>
      </c>
      <c r="E7286" t="s">
        <v>131</v>
      </c>
      <c r="F7286" t="s">
        <v>20519</v>
      </c>
      <c r="G7286" t="s">
        <v>293</v>
      </c>
      <c r="H7286" t="s">
        <v>134</v>
      </c>
      <c r="I7286" t="s">
        <v>135</v>
      </c>
      <c r="J7286" t="s">
        <v>136</v>
      </c>
      <c r="K7286" t="s">
        <v>137</v>
      </c>
      <c r="L7286" t="s">
        <v>20244</v>
      </c>
      <c r="M7286" t="s">
        <v>20520</v>
      </c>
      <c r="N7286">
        <v>0.86250000000000004</v>
      </c>
      <c r="O7286">
        <v>0</v>
      </c>
      <c r="P7286">
        <v>0</v>
      </c>
      <c r="Q7286">
        <v>1</v>
      </c>
      <c r="R7286">
        <v>0</v>
      </c>
      <c r="S7286">
        <v>2</v>
      </c>
      <c r="T7286">
        <v>0</v>
      </c>
      <c r="U7286">
        <v>4</v>
      </c>
      <c r="V7286">
        <v>0</v>
      </c>
      <c r="W7286">
        <v>0</v>
      </c>
      <c r="X7286">
        <v>0</v>
      </c>
      <c r="Y7286">
        <v>4.6165476188721346</v>
      </c>
      <c r="Z7286">
        <v>0</v>
      </c>
      <c r="AA7286">
        <v>4.8320886677520001</v>
      </c>
      <c r="AB7286">
        <v>0</v>
      </c>
      <c r="AC7286">
        <v>1563.9164951876194</v>
      </c>
      <c r="AD7286">
        <v>0</v>
      </c>
      <c r="AE7286">
        <v>1573.3651314742435</v>
      </c>
    </row>
    <row r="7287" spans="1:31" x14ac:dyDescent="0.25">
      <c r="A7287">
        <v>1888078</v>
      </c>
      <c r="B7287">
        <v>1</v>
      </c>
      <c r="C7287" t="s">
        <v>81</v>
      </c>
      <c r="D7287" t="s">
        <v>123</v>
      </c>
      <c r="E7287" t="s">
        <v>158</v>
      </c>
      <c r="F7287" t="s">
        <v>1710</v>
      </c>
      <c r="G7287" t="s">
        <v>133</v>
      </c>
      <c r="H7287" t="s">
        <v>134</v>
      </c>
      <c r="I7287" t="s">
        <v>135</v>
      </c>
      <c r="J7287" t="s">
        <v>136</v>
      </c>
      <c r="K7287" t="s">
        <v>137</v>
      </c>
      <c r="L7287" t="s">
        <v>20521</v>
      </c>
      <c r="M7287" t="s">
        <v>20522</v>
      </c>
      <c r="N7287">
        <v>2.017222222</v>
      </c>
      <c r="O7287">
        <v>0</v>
      </c>
      <c r="P7287">
        <v>16</v>
      </c>
      <c r="Q7287">
        <v>79</v>
      </c>
      <c r="R7287">
        <v>16</v>
      </c>
      <c r="S7287">
        <v>3</v>
      </c>
      <c r="T7287">
        <v>21</v>
      </c>
      <c r="U7287">
        <v>0</v>
      </c>
      <c r="V7287">
        <v>0</v>
      </c>
      <c r="W7287">
        <v>0</v>
      </c>
      <c r="X7287">
        <v>8.2853361447017733</v>
      </c>
      <c r="Y7287">
        <v>396.85894993126635</v>
      </c>
      <c r="Z7287">
        <v>30.467715757446538</v>
      </c>
      <c r="AA7287">
        <v>22.278404397970018</v>
      </c>
      <c r="AB7287">
        <v>5.2168852247877782</v>
      </c>
      <c r="AC7287">
        <v>0</v>
      </c>
      <c r="AD7287">
        <v>0</v>
      </c>
      <c r="AE7287">
        <v>463.10729145617245</v>
      </c>
    </row>
    <row r="7288" spans="1:31" x14ac:dyDescent="0.25">
      <c r="A7288">
        <v>1889074</v>
      </c>
      <c r="B7288">
        <v>1</v>
      </c>
      <c r="C7288" t="s">
        <v>81</v>
      </c>
      <c r="D7288" t="s">
        <v>121</v>
      </c>
      <c r="E7288" t="s">
        <v>140</v>
      </c>
      <c r="F7288" t="s">
        <v>20523</v>
      </c>
      <c r="G7288" t="s">
        <v>163</v>
      </c>
      <c r="H7288" t="s">
        <v>143</v>
      </c>
      <c r="I7288" t="s">
        <v>135</v>
      </c>
      <c r="J7288" t="s">
        <v>136</v>
      </c>
      <c r="K7288" t="s">
        <v>137</v>
      </c>
      <c r="L7288" t="s">
        <v>20524</v>
      </c>
      <c r="M7288" t="s">
        <v>20525</v>
      </c>
      <c r="N7288">
        <v>2.8936111109999998</v>
      </c>
      <c r="O7288">
        <v>0</v>
      </c>
      <c r="P7288">
        <v>1</v>
      </c>
      <c r="Q7288">
        <v>0</v>
      </c>
      <c r="R7288">
        <v>0</v>
      </c>
      <c r="S7288">
        <v>0</v>
      </c>
      <c r="T7288">
        <v>0</v>
      </c>
      <c r="U7288">
        <v>0</v>
      </c>
      <c r="V7288">
        <v>0</v>
      </c>
      <c r="W7288">
        <v>0</v>
      </c>
      <c r="X7288">
        <v>1.3592387264902779E-2</v>
      </c>
      <c r="Y7288">
        <v>0</v>
      </c>
      <c r="Z7288">
        <v>0</v>
      </c>
      <c r="AA7288">
        <v>0</v>
      </c>
      <c r="AB7288">
        <v>0</v>
      </c>
      <c r="AC7288">
        <v>0</v>
      </c>
      <c r="AD7288">
        <v>0</v>
      </c>
      <c r="AE7288">
        <v>1.3592387264902779E-2</v>
      </c>
    </row>
    <row r="7289" spans="1:31" x14ac:dyDescent="0.25">
      <c r="A7289">
        <v>1888788</v>
      </c>
      <c r="B7289">
        <v>1</v>
      </c>
      <c r="C7289" t="s">
        <v>80</v>
      </c>
      <c r="D7289" t="s">
        <v>103</v>
      </c>
      <c r="E7289" t="s">
        <v>210</v>
      </c>
      <c r="F7289" t="s">
        <v>20168</v>
      </c>
      <c r="G7289" t="s">
        <v>476</v>
      </c>
      <c r="H7289" t="s">
        <v>134</v>
      </c>
      <c r="I7289" t="s">
        <v>135</v>
      </c>
      <c r="J7289" t="s">
        <v>136</v>
      </c>
      <c r="K7289" t="s">
        <v>137</v>
      </c>
      <c r="L7289" t="s">
        <v>20526</v>
      </c>
      <c r="M7289" t="s">
        <v>20527</v>
      </c>
      <c r="N7289">
        <v>0.27722222200000002</v>
      </c>
      <c r="O7289">
        <v>0</v>
      </c>
      <c r="P7289">
        <v>27</v>
      </c>
      <c r="Q7289">
        <v>6</v>
      </c>
      <c r="R7289">
        <v>8</v>
      </c>
      <c r="S7289">
        <v>20</v>
      </c>
      <c r="T7289">
        <v>29</v>
      </c>
      <c r="U7289">
        <v>28</v>
      </c>
      <c r="V7289">
        <v>9</v>
      </c>
      <c r="W7289">
        <v>0</v>
      </c>
      <c r="X7289">
        <v>5.5152709109829674</v>
      </c>
      <c r="Y7289">
        <v>44.488950284714576</v>
      </c>
      <c r="Z7289">
        <v>27.214302328422004</v>
      </c>
      <c r="AA7289">
        <v>42.213843337560107</v>
      </c>
      <c r="AB7289">
        <v>13.499850600651062</v>
      </c>
      <c r="AC7289">
        <v>177.48581804545023</v>
      </c>
      <c r="AD7289">
        <v>50.247677295765619</v>
      </c>
      <c r="AE7289">
        <v>360.66571280354657</v>
      </c>
    </row>
    <row r="7290" spans="1:31" x14ac:dyDescent="0.25">
      <c r="A7290">
        <v>1887514</v>
      </c>
      <c r="B7290">
        <v>1</v>
      </c>
      <c r="C7290" t="s">
        <v>80</v>
      </c>
      <c r="D7290" t="s">
        <v>110</v>
      </c>
      <c r="E7290" t="s">
        <v>146</v>
      </c>
      <c r="F7290" t="s">
        <v>20528</v>
      </c>
      <c r="G7290" t="s">
        <v>148</v>
      </c>
      <c r="H7290" t="s">
        <v>143</v>
      </c>
      <c r="I7290" t="s">
        <v>135</v>
      </c>
      <c r="J7290" t="s">
        <v>136</v>
      </c>
      <c r="K7290" t="s">
        <v>137</v>
      </c>
      <c r="L7290" t="s">
        <v>20529</v>
      </c>
      <c r="M7290" t="s">
        <v>20530</v>
      </c>
      <c r="N7290">
        <v>1.210555555</v>
      </c>
      <c r="O7290">
        <v>0</v>
      </c>
      <c r="P7290">
        <v>111</v>
      </c>
      <c r="Q7290">
        <v>0</v>
      </c>
      <c r="R7290">
        <v>0</v>
      </c>
      <c r="S7290">
        <v>0</v>
      </c>
      <c r="T7290">
        <v>3</v>
      </c>
      <c r="U7290">
        <v>0</v>
      </c>
      <c r="V7290">
        <v>0</v>
      </c>
      <c r="W7290">
        <v>0</v>
      </c>
      <c r="X7290">
        <v>53.639916685163996</v>
      </c>
      <c r="Y7290">
        <v>0</v>
      </c>
      <c r="Z7290">
        <v>0</v>
      </c>
      <c r="AA7290">
        <v>0</v>
      </c>
      <c r="AB7290">
        <v>3.1947405579691637</v>
      </c>
      <c r="AC7290">
        <v>0</v>
      </c>
      <c r="AD7290">
        <v>0</v>
      </c>
      <c r="AE7290">
        <v>56.834657243133158</v>
      </c>
    </row>
    <row r="7291" spans="1:31" x14ac:dyDescent="0.25">
      <c r="A7291">
        <v>1889143</v>
      </c>
      <c r="B7291">
        <v>1</v>
      </c>
      <c r="C7291" t="s">
        <v>81</v>
      </c>
      <c r="D7291" t="s">
        <v>128</v>
      </c>
      <c r="E7291" t="s">
        <v>169</v>
      </c>
      <c r="F7291" t="s">
        <v>20531</v>
      </c>
      <c r="G7291" t="s">
        <v>148</v>
      </c>
      <c r="H7291" t="s">
        <v>143</v>
      </c>
      <c r="I7291" t="s">
        <v>135</v>
      </c>
      <c r="J7291" t="s">
        <v>136</v>
      </c>
      <c r="K7291" t="s">
        <v>137</v>
      </c>
      <c r="L7291" t="s">
        <v>20532</v>
      </c>
      <c r="M7291" t="s">
        <v>20533</v>
      </c>
      <c r="N7291">
        <v>2.5438888880000001</v>
      </c>
      <c r="O7291">
        <v>0</v>
      </c>
      <c r="P7291">
        <v>0</v>
      </c>
      <c r="Q7291">
        <v>1</v>
      </c>
      <c r="R7291">
        <v>0</v>
      </c>
      <c r="S7291">
        <v>1</v>
      </c>
      <c r="T7291">
        <v>0</v>
      </c>
      <c r="U7291">
        <v>0</v>
      </c>
      <c r="V7291">
        <v>0</v>
      </c>
      <c r="W7291">
        <v>0</v>
      </c>
      <c r="X7291">
        <v>0</v>
      </c>
      <c r="Y7291">
        <v>38.957235241724263</v>
      </c>
      <c r="Z7291">
        <v>0</v>
      </c>
      <c r="AA7291">
        <v>0.48008696649807259</v>
      </c>
      <c r="AB7291">
        <v>0</v>
      </c>
      <c r="AC7291">
        <v>0</v>
      </c>
      <c r="AD7291">
        <v>0</v>
      </c>
      <c r="AE7291">
        <v>39.437322208222334</v>
      </c>
    </row>
    <row r="7292" spans="1:31" x14ac:dyDescent="0.25">
      <c r="A7292">
        <v>1889243</v>
      </c>
      <c r="B7292">
        <v>1</v>
      </c>
      <c r="C7292" t="s">
        <v>80</v>
      </c>
      <c r="D7292" t="s">
        <v>97</v>
      </c>
      <c r="E7292" t="s">
        <v>169</v>
      </c>
      <c r="F7292" t="s">
        <v>1227</v>
      </c>
      <c r="G7292" t="s">
        <v>183</v>
      </c>
      <c r="H7292" t="s">
        <v>143</v>
      </c>
      <c r="I7292" t="s">
        <v>135</v>
      </c>
      <c r="J7292" t="s">
        <v>136</v>
      </c>
      <c r="K7292" t="s">
        <v>137</v>
      </c>
      <c r="L7292" t="s">
        <v>20534</v>
      </c>
      <c r="M7292" t="s">
        <v>20535</v>
      </c>
      <c r="N7292">
        <v>0.72694444400000002</v>
      </c>
      <c r="O7292">
        <v>0</v>
      </c>
      <c r="P7292">
        <v>243</v>
      </c>
      <c r="Q7292">
        <v>0</v>
      </c>
      <c r="R7292">
        <v>1</v>
      </c>
      <c r="S7292">
        <v>0</v>
      </c>
      <c r="T7292">
        <v>27</v>
      </c>
      <c r="U7292">
        <v>0</v>
      </c>
      <c r="V7292">
        <v>0</v>
      </c>
      <c r="W7292">
        <v>0</v>
      </c>
      <c r="X7292">
        <v>68.53170397171192</v>
      </c>
      <c r="Y7292">
        <v>0</v>
      </c>
      <c r="Z7292">
        <v>0.27274370589334224</v>
      </c>
      <c r="AA7292">
        <v>0</v>
      </c>
      <c r="AB7292">
        <v>42.75170520232777</v>
      </c>
      <c r="AC7292">
        <v>0</v>
      </c>
      <c r="AD7292">
        <v>0</v>
      </c>
      <c r="AE7292">
        <v>111.55615287993304</v>
      </c>
    </row>
    <row r="7293" spans="1:31" x14ac:dyDescent="0.25">
      <c r="A7293">
        <v>1887474</v>
      </c>
      <c r="B7293">
        <v>1</v>
      </c>
      <c r="C7293" t="s">
        <v>81</v>
      </c>
      <c r="D7293" t="s">
        <v>128</v>
      </c>
      <c r="E7293" t="s">
        <v>210</v>
      </c>
      <c r="F7293" t="s">
        <v>20536</v>
      </c>
      <c r="G7293" t="s">
        <v>133</v>
      </c>
      <c r="H7293" t="s">
        <v>134</v>
      </c>
      <c r="I7293" t="s">
        <v>135</v>
      </c>
      <c r="J7293" t="s">
        <v>136</v>
      </c>
      <c r="K7293" t="s">
        <v>137</v>
      </c>
      <c r="L7293" t="s">
        <v>20537</v>
      </c>
      <c r="M7293" t="s">
        <v>20538</v>
      </c>
      <c r="N7293">
        <v>3.2069444439999999</v>
      </c>
      <c r="O7293">
        <v>0</v>
      </c>
      <c r="P7293">
        <v>507</v>
      </c>
      <c r="Q7293">
        <v>1</v>
      </c>
      <c r="R7293">
        <v>63</v>
      </c>
      <c r="S7293">
        <v>3</v>
      </c>
      <c r="T7293">
        <v>106</v>
      </c>
      <c r="U7293">
        <v>1</v>
      </c>
      <c r="V7293">
        <v>0</v>
      </c>
      <c r="W7293">
        <v>0</v>
      </c>
      <c r="X7293">
        <v>316.34984203336279</v>
      </c>
      <c r="Y7293">
        <v>154.11709273874521</v>
      </c>
      <c r="Z7293">
        <v>165.45182146697323</v>
      </c>
      <c r="AA7293">
        <v>19.051852181261747</v>
      </c>
      <c r="AB7293">
        <v>137.4857312660784</v>
      </c>
      <c r="AC7293">
        <v>28.212415330823614</v>
      </c>
      <c r="AD7293">
        <v>0</v>
      </c>
      <c r="AE7293">
        <v>820.66875501724508</v>
      </c>
    </row>
    <row r="7294" spans="1:31" x14ac:dyDescent="0.25">
      <c r="A7294">
        <v>1887451</v>
      </c>
      <c r="B7294">
        <v>1</v>
      </c>
      <c r="C7294" t="s">
        <v>81</v>
      </c>
      <c r="D7294" t="s">
        <v>118</v>
      </c>
      <c r="E7294" t="s">
        <v>158</v>
      </c>
      <c r="F7294" t="s">
        <v>3658</v>
      </c>
      <c r="G7294" t="s">
        <v>133</v>
      </c>
      <c r="H7294" t="s">
        <v>134</v>
      </c>
      <c r="I7294" t="s">
        <v>152</v>
      </c>
      <c r="J7294" t="s">
        <v>136</v>
      </c>
      <c r="K7294" t="s">
        <v>137</v>
      </c>
      <c r="L7294" t="s">
        <v>20539</v>
      </c>
      <c r="M7294" t="s">
        <v>20540</v>
      </c>
      <c r="N7294">
        <v>8.3333330000000001E-3</v>
      </c>
      <c r="O7294">
        <v>0</v>
      </c>
      <c r="P7294">
        <v>690</v>
      </c>
      <c r="Q7294">
        <v>1</v>
      </c>
      <c r="R7294">
        <v>15</v>
      </c>
      <c r="S7294">
        <v>0</v>
      </c>
      <c r="T7294">
        <v>27</v>
      </c>
      <c r="U7294">
        <v>0</v>
      </c>
      <c r="V7294">
        <v>0</v>
      </c>
      <c r="W7294">
        <v>0</v>
      </c>
      <c r="X7294">
        <v>0.61345145073725005</v>
      </c>
      <c r="Y7294">
        <v>9.9450386076975011E-2</v>
      </c>
      <c r="Z7294">
        <v>0.22048441071359998</v>
      </c>
      <c r="AA7294">
        <v>0</v>
      </c>
      <c r="AB7294">
        <v>6.4842671171550001E-2</v>
      </c>
      <c r="AC7294">
        <v>0</v>
      </c>
      <c r="AD7294">
        <v>0</v>
      </c>
      <c r="AE7294">
        <v>0.99822891869937491</v>
      </c>
    </row>
    <row r="7295" spans="1:31" x14ac:dyDescent="0.25">
      <c r="A7295">
        <v>1889037</v>
      </c>
      <c r="B7295">
        <v>1</v>
      </c>
      <c r="C7295" t="s">
        <v>80</v>
      </c>
      <c r="D7295" t="s">
        <v>107</v>
      </c>
      <c r="E7295" t="s">
        <v>146</v>
      </c>
      <c r="F7295" t="s">
        <v>645</v>
      </c>
      <c r="G7295" t="s">
        <v>148</v>
      </c>
      <c r="H7295" t="s">
        <v>143</v>
      </c>
      <c r="I7295" t="s">
        <v>135</v>
      </c>
      <c r="J7295" t="s">
        <v>136</v>
      </c>
      <c r="K7295" t="s">
        <v>137</v>
      </c>
      <c r="L7295" t="s">
        <v>20488</v>
      </c>
      <c r="M7295" t="s">
        <v>20541</v>
      </c>
      <c r="N7295">
        <v>3.8708333330000002</v>
      </c>
      <c r="O7295">
        <v>0</v>
      </c>
      <c r="P7295">
        <v>99</v>
      </c>
      <c r="Q7295">
        <v>0</v>
      </c>
      <c r="R7295">
        <v>0</v>
      </c>
      <c r="S7295">
        <v>0</v>
      </c>
      <c r="T7295">
        <v>12</v>
      </c>
      <c r="U7295">
        <v>0</v>
      </c>
      <c r="V7295">
        <v>0</v>
      </c>
      <c r="W7295">
        <v>0</v>
      </c>
      <c r="X7295">
        <v>115.52975584237572</v>
      </c>
      <c r="Y7295">
        <v>0</v>
      </c>
      <c r="Z7295">
        <v>0</v>
      </c>
      <c r="AA7295">
        <v>0</v>
      </c>
      <c r="AB7295">
        <v>46.709294232041898</v>
      </c>
      <c r="AC7295">
        <v>0</v>
      </c>
      <c r="AD7295">
        <v>0</v>
      </c>
      <c r="AE7295">
        <v>162.23905007441761</v>
      </c>
    </row>
    <row r="7296" spans="1:31" x14ac:dyDescent="0.25">
      <c r="A7296">
        <v>1889160</v>
      </c>
      <c r="B7296">
        <v>1</v>
      </c>
      <c r="C7296" t="s">
        <v>81</v>
      </c>
      <c r="D7296" t="s">
        <v>118</v>
      </c>
      <c r="E7296" t="s">
        <v>146</v>
      </c>
      <c r="F7296" t="s">
        <v>20542</v>
      </c>
      <c r="G7296" t="s">
        <v>148</v>
      </c>
      <c r="H7296" t="s">
        <v>143</v>
      </c>
      <c r="I7296" t="s">
        <v>135</v>
      </c>
      <c r="J7296" t="s">
        <v>136</v>
      </c>
      <c r="K7296" t="s">
        <v>137</v>
      </c>
      <c r="L7296" t="s">
        <v>20543</v>
      </c>
      <c r="M7296" t="s">
        <v>20544</v>
      </c>
      <c r="N7296">
        <v>2.031666666</v>
      </c>
      <c r="O7296">
        <v>0</v>
      </c>
      <c r="P7296">
        <v>8</v>
      </c>
      <c r="Q7296">
        <v>0</v>
      </c>
      <c r="R7296">
        <v>0</v>
      </c>
      <c r="S7296">
        <v>0</v>
      </c>
      <c r="T7296">
        <v>0</v>
      </c>
      <c r="U7296">
        <v>0</v>
      </c>
      <c r="V7296">
        <v>0</v>
      </c>
      <c r="W7296">
        <v>0</v>
      </c>
      <c r="X7296">
        <v>4.0224240710431411</v>
      </c>
      <c r="Y7296">
        <v>0</v>
      </c>
      <c r="Z7296">
        <v>0</v>
      </c>
      <c r="AA7296">
        <v>0</v>
      </c>
      <c r="AB7296">
        <v>0</v>
      </c>
      <c r="AC7296">
        <v>0</v>
      </c>
      <c r="AD7296">
        <v>0</v>
      </c>
      <c r="AE7296">
        <v>4.0224240710431411</v>
      </c>
    </row>
    <row r="7297" spans="1:31" x14ac:dyDescent="0.25">
      <c r="A7297">
        <v>1888805</v>
      </c>
      <c r="B7297">
        <v>1</v>
      </c>
      <c r="C7297" t="s">
        <v>80</v>
      </c>
      <c r="D7297" t="s">
        <v>104</v>
      </c>
      <c r="E7297" t="s">
        <v>210</v>
      </c>
      <c r="F7297" t="s">
        <v>9419</v>
      </c>
      <c r="G7297" t="s">
        <v>133</v>
      </c>
      <c r="H7297" t="s">
        <v>134</v>
      </c>
      <c r="I7297" t="s">
        <v>135</v>
      </c>
      <c r="J7297" t="s">
        <v>136</v>
      </c>
      <c r="K7297" t="s">
        <v>137</v>
      </c>
      <c r="L7297" t="s">
        <v>20545</v>
      </c>
      <c r="M7297" t="s">
        <v>20546</v>
      </c>
      <c r="N7297">
        <v>0.44805555499999999</v>
      </c>
      <c r="O7297">
        <v>25</v>
      </c>
      <c r="P7297">
        <v>290</v>
      </c>
      <c r="Q7297">
        <v>44</v>
      </c>
      <c r="R7297">
        <v>88</v>
      </c>
      <c r="S7297">
        <v>25</v>
      </c>
      <c r="T7297">
        <v>50</v>
      </c>
      <c r="U7297">
        <v>2</v>
      </c>
      <c r="V7297">
        <v>1</v>
      </c>
      <c r="W7297">
        <v>23.613128790963195</v>
      </c>
      <c r="X7297">
        <v>51.949476764904944</v>
      </c>
      <c r="Y7297">
        <v>23.051817896745025</v>
      </c>
      <c r="Z7297">
        <v>25.580496061221979</v>
      </c>
      <c r="AA7297">
        <v>72.430842888112096</v>
      </c>
      <c r="AB7297">
        <v>21.692689326232944</v>
      </c>
      <c r="AC7297">
        <v>2.0678241384212521</v>
      </c>
      <c r="AD7297">
        <v>0.37200777651633221</v>
      </c>
      <c r="AE7297">
        <v>220.75828364311778</v>
      </c>
    </row>
    <row r="7298" spans="1:31" x14ac:dyDescent="0.25">
      <c r="A7298">
        <v>1888782</v>
      </c>
      <c r="B7298">
        <v>1</v>
      </c>
      <c r="C7298" t="s">
        <v>80</v>
      </c>
      <c r="D7298" t="s">
        <v>82</v>
      </c>
      <c r="E7298" t="s">
        <v>146</v>
      </c>
      <c r="F7298" t="s">
        <v>20547</v>
      </c>
      <c r="G7298" t="s">
        <v>469</v>
      </c>
      <c r="H7298" t="s">
        <v>143</v>
      </c>
      <c r="I7298" t="s">
        <v>135</v>
      </c>
      <c r="J7298" t="s">
        <v>136</v>
      </c>
      <c r="K7298" t="s">
        <v>137</v>
      </c>
      <c r="L7298" t="s">
        <v>20548</v>
      </c>
      <c r="M7298" t="s">
        <v>20549</v>
      </c>
      <c r="N7298">
        <v>3.8655555549999998</v>
      </c>
      <c r="O7298">
        <v>0</v>
      </c>
      <c r="P7298">
        <v>50</v>
      </c>
      <c r="Q7298">
        <v>0</v>
      </c>
      <c r="R7298">
        <v>0</v>
      </c>
      <c r="S7298">
        <v>0</v>
      </c>
      <c r="T7298">
        <v>1</v>
      </c>
      <c r="U7298">
        <v>0</v>
      </c>
      <c r="V7298">
        <v>0</v>
      </c>
      <c r="W7298">
        <v>0</v>
      </c>
      <c r="X7298">
        <v>57.136757716768891</v>
      </c>
      <c r="Y7298">
        <v>0</v>
      </c>
      <c r="Z7298">
        <v>0</v>
      </c>
      <c r="AA7298">
        <v>0</v>
      </c>
      <c r="AB7298">
        <v>0</v>
      </c>
      <c r="AC7298">
        <v>0</v>
      </c>
      <c r="AD7298">
        <v>0</v>
      </c>
      <c r="AE7298">
        <v>57.136757716768891</v>
      </c>
    </row>
    <row r="7299" spans="1:31" x14ac:dyDescent="0.25">
      <c r="A7299">
        <v>1889180</v>
      </c>
      <c r="B7299">
        <v>1</v>
      </c>
      <c r="C7299" t="s">
        <v>80</v>
      </c>
      <c r="D7299" t="s">
        <v>97</v>
      </c>
      <c r="E7299" t="s">
        <v>146</v>
      </c>
      <c r="F7299" t="s">
        <v>20550</v>
      </c>
      <c r="G7299" t="s">
        <v>148</v>
      </c>
      <c r="H7299" t="s">
        <v>143</v>
      </c>
      <c r="I7299" t="s">
        <v>135</v>
      </c>
      <c r="J7299" t="s">
        <v>136</v>
      </c>
      <c r="K7299" t="s">
        <v>137</v>
      </c>
      <c r="L7299" t="s">
        <v>20551</v>
      </c>
      <c r="M7299" t="s">
        <v>20552</v>
      </c>
      <c r="N7299">
        <v>0.53916666599999996</v>
      </c>
      <c r="O7299">
        <v>0</v>
      </c>
      <c r="P7299">
        <v>72</v>
      </c>
      <c r="Q7299">
        <v>0</v>
      </c>
      <c r="R7299">
        <v>0</v>
      </c>
      <c r="S7299">
        <v>0</v>
      </c>
      <c r="T7299">
        <v>5</v>
      </c>
      <c r="U7299">
        <v>0</v>
      </c>
      <c r="V7299">
        <v>0</v>
      </c>
      <c r="W7299">
        <v>0</v>
      </c>
      <c r="X7299">
        <v>14.819405871556143</v>
      </c>
      <c r="Y7299">
        <v>0</v>
      </c>
      <c r="Z7299">
        <v>0</v>
      </c>
      <c r="AA7299">
        <v>0</v>
      </c>
      <c r="AB7299">
        <v>2.845453003009327</v>
      </c>
      <c r="AC7299">
        <v>0</v>
      </c>
      <c r="AD7299">
        <v>0</v>
      </c>
      <c r="AE7299">
        <v>17.664858874565468</v>
      </c>
    </row>
    <row r="7300" spans="1:31" x14ac:dyDescent="0.25">
      <c r="A7300">
        <v>1889223</v>
      </c>
      <c r="B7300">
        <v>1</v>
      </c>
      <c r="C7300" t="s">
        <v>80</v>
      </c>
      <c r="D7300" t="s">
        <v>93</v>
      </c>
      <c r="E7300" t="s">
        <v>146</v>
      </c>
      <c r="F7300" t="s">
        <v>20553</v>
      </c>
      <c r="G7300" t="s">
        <v>469</v>
      </c>
      <c r="H7300" t="s">
        <v>143</v>
      </c>
      <c r="I7300" t="s">
        <v>135</v>
      </c>
      <c r="J7300" t="s">
        <v>136</v>
      </c>
      <c r="K7300" t="s">
        <v>137</v>
      </c>
      <c r="L7300" t="s">
        <v>20554</v>
      </c>
      <c r="M7300" t="s">
        <v>20555</v>
      </c>
      <c r="N7300">
        <v>2.7491666659999998</v>
      </c>
      <c r="O7300">
        <v>0</v>
      </c>
      <c r="P7300">
        <v>0</v>
      </c>
      <c r="Q7300">
        <v>0</v>
      </c>
      <c r="R7300">
        <v>3</v>
      </c>
      <c r="S7300">
        <v>0</v>
      </c>
      <c r="T7300">
        <v>0</v>
      </c>
      <c r="U7300">
        <v>0</v>
      </c>
      <c r="V7300">
        <v>0</v>
      </c>
      <c r="W7300">
        <v>0</v>
      </c>
      <c r="X7300">
        <v>0</v>
      </c>
      <c r="Y7300">
        <v>0</v>
      </c>
      <c r="Z7300">
        <v>11.529669626413845</v>
      </c>
      <c r="AA7300">
        <v>0</v>
      </c>
      <c r="AB7300">
        <v>0</v>
      </c>
      <c r="AC7300">
        <v>0</v>
      </c>
      <c r="AD7300">
        <v>0</v>
      </c>
      <c r="AE7300">
        <v>11.529669626413845</v>
      </c>
    </row>
    <row r="7301" spans="1:31" x14ac:dyDescent="0.25">
      <c r="A7301">
        <v>1889266</v>
      </c>
      <c r="B7301">
        <v>1</v>
      </c>
      <c r="C7301" t="s">
        <v>80</v>
      </c>
      <c r="D7301" t="s">
        <v>82</v>
      </c>
      <c r="E7301" t="s">
        <v>146</v>
      </c>
      <c r="F7301" t="s">
        <v>20556</v>
      </c>
      <c r="G7301" t="s">
        <v>148</v>
      </c>
      <c r="H7301" t="s">
        <v>143</v>
      </c>
      <c r="I7301" t="s">
        <v>135</v>
      </c>
      <c r="J7301" t="s">
        <v>136</v>
      </c>
      <c r="K7301" t="s">
        <v>137</v>
      </c>
      <c r="L7301" t="s">
        <v>20557</v>
      </c>
      <c r="M7301" t="s">
        <v>20558</v>
      </c>
      <c r="N7301">
        <v>1.103611111</v>
      </c>
      <c r="O7301">
        <v>0</v>
      </c>
      <c r="P7301">
        <v>0</v>
      </c>
      <c r="Q7301">
        <v>0</v>
      </c>
      <c r="R7301">
        <v>0</v>
      </c>
      <c r="S7301">
        <v>0</v>
      </c>
      <c r="T7301">
        <v>26</v>
      </c>
      <c r="U7301">
        <v>0</v>
      </c>
      <c r="V7301">
        <v>0</v>
      </c>
      <c r="W7301">
        <v>0</v>
      </c>
      <c r="X7301">
        <v>0</v>
      </c>
      <c r="Y7301">
        <v>0</v>
      </c>
      <c r="Z7301">
        <v>0</v>
      </c>
      <c r="AA7301">
        <v>0</v>
      </c>
      <c r="AB7301">
        <v>23.147977162349775</v>
      </c>
      <c r="AC7301">
        <v>0</v>
      </c>
      <c r="AD7301">
        <v>0</v>
      </c>
      <c r="AE7301">
        <v>23.147977162349775</v>
      </c>
    </row>
    <row r="7302" spans="1:31" x14ac:dyDescent="0.25">
      <c r="A7302">
        <v>1889017</v>
      </c>
      <c r="B7302">
        <v>1</v>
      </c>
      <c r="C7302" t="s">
        <v>80</v>
      </c>
      <c r="D7302" t="s">
        <v>96</v>
      </c>
      <c r="E7302" t="s">
        <v>140</v>
      </c>
      <c r="F7302" t="s">
        <v>20559</v>
      </c>
      <c r="G7302" t="s">
        <v>163</v>
      </c>
      <c r="H7302" t="s">
        <v>143</v>
      </c>
      <c r="I7302" t="s">
        <v>135</v>
      </c>
      <c r="J7302" t="s">
        <v>136</v>
      </c>
      <c r="K7302" t="s">
        <v>137</v>
      </c>
      <c r="L7302" t="s">
        <v>20560</v>
      </c>
      <c r="M7302" t="s">
        <v>20561</v>
      </c>
      <c r="N7302">
        <v>1.467222222</v>
      </c>
      <c r="O7302">
        <v>0</v>
      </c>
      <c r="P7302">
        <v>1</v>
      </c>
      <c r="Q7302">
        <v>0</v>
      </c>
      <c r="R7302">
        <v>0</v>
      </c>
      <c r="S7302">
        <v>0</v>
      </c>
      <c r="T7302">
        <v>0</v>
      </c>
      <c r="U7302">
        <v>0</v>
      </c>
      <c r="V7302">
        <v>0</v>
      </c>
      <c r="W7302">
        <v>0</v>
      </c>
      <c r="X7302">
        <v>0.31533018666705559</v>
      </c>
      <c r="Y7302">
        <v>0</v>
      </c>
      <c r="Z7302">
        <v>0</v>
      </c>
      <c r="AA7302">
        <v>0</v>
      </c>
      <c r="AB7302">
        <v>0</v>
      </c>
      <c r="AC7302">
        <v>0</v>
      </c>
      <c r="AD7302">
        <v>0</v>
      </c>
      <c r="AE7302">
        <v>0.31533018666705559</v>
      </c>
    </row>
    <row r="7303" spans="1:31" x14ac:dyDescent="0.25">
      <c r="A7303">
        <v>1889117</v>
      </c>
      <c r="B7303">
        <v>1</v>
      </c>
      <c r="C7303" t="s">
        <v>81</v>
      </c>
      <c r="D7303" t="s">
        <v>123</v>
      </c>
      <c r="E7303" t="s">
        <v>158</v>
      </c>
      <c r="F7303" t="s">
        <v>372</v>
      </c>
      <c r="G7303" t="s">
        <v>133</v>
      </c>
      <c r="H7303" t="s">
        <v>134</v>
      </c>
      <c r="I7303" t="s">
        <v>135</v>
      </c>
      <c r="J7303" t="s">
        <v>136</v>
      </c>
      <c r="K7303" t="s">
        <v>137</v>
      </c>
      <c r="L7303" t="s">
        <v>20562</v>
      </c>
      <c r="M7303" t="s">
        <v>20563</v>
      </c>
      <c r="N7303">
        <v>1.3574999999999999</v>
      </c>
      <c r="O7303">
        <v>5</v>
      </c>
      <c r="P7303">
        <v>7</v>
      </c>
      <c r="Q7303">
        <v>178</v>
      </c>
      <c r="R7303">
        <v>128</v>
      </c>
      <c r="S7303">
        <v>28</v>
      </c>
      <c r="T7303">
        <v>15</v>
      </c>
      <c r="U7303">
        <v>0</v>
      </c>
      <c r="V7303">
        <v>0</v>
      </c>
      <c r="W7303">
        <v>9.695548846607803</v>
      </c>
      <c r="X7303">
        <v>16.093518066806674</v>
      </c>
      <c r="Y7303">
        <v>408.74162132845953</v>
      </c>
      <c r="Z7303">
        <v>435.14209072718268</v>
      </c>
      <c r="AA7303">
        <v>49.616129257550256</v>
      </c>
      <c r="AB7303">
        <v>43.976302652475333</v>
      </c>
      <c r="AC7303">
        <v>0</v>
      </c>
      <c r="AD7303">
        <v>0</v>
      </c>
      <c r="AE7303">
        <v>963.26521087908225</v>
      </c>
    </row>
    <row r="7304" spans="1:31" x14ac:dyDescent="0.25">
      <c r="A7304">
        <v>1887494</v>
      </c>
      <c r="B7304">
        <v>1</v>
      </c>
      <c r="C7304" t="s">
        <v>80</v>
      </c>
      <c r="D7304" t="s">
        <v>98</v>
      </c>
      <c r="E7304" t="s">
        <v>146</v>
      </c>
      <c r="F7304" t="s">
        <v>20564</v>
      </c>
      <c r="G7304" t="s">
        <v>148</v>
      </c>
      <c r="H7304" t="s">
        <v>143</v>
      </c>
      <c r="I7304" t="s">
        <v>135</v>
      </c>
      <c r="J7304" t="s">
        <v>136</v>
      </c>
      <c r="K7304" t="s">
        <v>137</v>
      </c>
      <c r="L7304" t="s">
        <v>20565</v>
      </c>
      <c r="M7304" t="s">
        <v>20566</v>
      </c>
      <c r="N7304">
        <v>1.6402777770000001</v>
      </c>
      <c r="O7304">
        <v>0</v>
      </c>
      <c r="P7304">
        <v>3</v>
      </c>
      <c r="Q7304">
        <v>0</v>
      </c>
      <c r="R7304">
        <v>0</v>
      </c>
      <c r="S7304">
        <v>0</v>
      </c>
      <c r="T7304">
        <v>0</v>
      </c>
      <c r="U7304">
        <v>0</v>
      </c>
      <c r="V7304">
        <v>0</v>
      </c>
      <c r="W7304">
        <v>0</v>
      </c>
      <c r="X7304">
        <v>2.3283510790954085</v>
      </c>
      <c r="Y7304">
        <v>0</v>
      </c>
      <c r="Z7304">
        <v>0</v>
      </c>
      <c r="AA7304">
        <v>0</v>
      </c>
      <c r="AB7304">
        <v>0</v>
      </c>
      <c r="AC7304">
        <v>0</v>
      </c>
      <c r="AD7304">
        <v>0</v>
      </c>
      <c r="AE7304">
        <v>2.3283510790954085</v>
      </c>
    </row>
    <row r="7305" spans="1:31" x14ac:dyDescent="0.25">
      <c r="A7305">
        <v>1887486</v>
      </c>
      <c r="B7305">
        <v>1</v>
      </c>
      <c r="C7305" t="s">
        <v>80</v>
      </c>
      <c r="D7305" t="s">
        <v>95</v>
      </c>
      <c r="E7305" t="s">
        <v>210</v>
      </c>
      <c r="F7305" t="s">
        <v>14603</v>
      </c>
      <c r="G7305" t="s">
        <v>133</v>
      </c>
      <c r="H7305" t="s">
        <v>134</v>
      </c>
      <c r="I7305" t="s">
        <v>135</v>
      </c>
      <c r="J7305" t="s">
        <v>136</v>
      </c>
      <c r="K7305" t="s">
        <v>137</v>
      </c>
      <c r="L7305" t="s">
        <v>20567</v>
      </c>
      <c r="M7305" t="s">
        <v>20568</v>
      </c>
      <c r="N7305">
        <v>5.3888888000000003E-2</v>
      </c>
      <c r="O7305">
        <v>0</v>
      </c>
      <c r="P7305">
        <v>1857</v>
      </c>
      <c r="Q7305">
        <v>0</v>
      </c>
      <c r="R7305">
        <v>1</v>
      </c>
      <c r="S7305">
        <v>1</v>
      </c>
      <c r="T7305">
        <v>145</v>
      </c>
      <c r="U7305">
        <v>0</v>
      </c>
      <c r="V7305">
        <v>2</v>
      </c>
      <c r="W7305">
        <v>0</v>
      </c>
      <c r="X7305">
        <v>21.794389389631824</v>
      </c>
      <c r="Y7305">
        <v>0</v>
      </c>
      <c r="Z7305">
        <v>0.14828787988682779</v>
      </c>
      <c r="AA7305">
        <v>2.8938097058038889E-2</v>
      </c>
      <c r="AB7305">
        <v>5.2953281614541252</v>
      </c>
      <c r="AC7305">
        <v>0</v>
      </c>
      <c r="AD7305">
        <v>0.27151486595250057</v>
      </c>
      <c r="AE7305">
        <v>27.538458393983316</v>
      </c>
    </row>
    <row r="7306" spans="1:31" x14ac:dyDescent="0.25">
      <c r="A7306">
        <v>1889146</v>
      </c>
      <c r="B7306">
        <v>1</v>
      </c>
      <c r="C7306" t="s">
        <v>80</v>
      </c>
      <c r="D7306" t="s">
        <v>107</v>
      </c>
      <c r="E7306" t="s">
        <v>146</v>
      </c>
      <c r="F7306" t="s">
        <v>20569</v>
      </c>
      <c r="G7306" t="s">
        <v>148</v>
      </c>
      <c r="H7306" t="s">
        <v>143</v>
      </c>
      <c r="I7306" t="s">
        <v>135</v>
      </c>
      <c r="J7306" t="s">
        <v>136</v>
      </c>
      <c r="K7306" t="s">
        <v>137</v>
      </c>
      <c r="L7306" t="s">
        <v>20570</v>
      </c>
      <c r="M7306" t="s">
        <v>20571</v>
      </c>
      <c r="N7306">
        <v>2.0383333330000002</v>
      </c>
      <c r="O7306">
        <v>0</v>
      </c>
      <c r="P7306">
        <v>40</v>
      </c>
      <c r="Q7306">
        <v>0</v>
      </c>
      <c r="R7306">
        <v>0</v>
      </c>
      <c r="S7306">
        <v>0</v>
      </c>
      <c r="T7306">
        <v>9</v>
      </c>
      <c r="U7306">
        <v>0</v>
      </c>
      <c r="V7306">
        <v>0</v>
      </c>
      <c r="W7306">
        <v>0</v>
      </c>
      <c r="X7306">
        <v>29.577150849299588</v>
      </c>
      <c r="Y7306">
        <v>0</v>
      </c>
      <c r="Z7306">
        <v>0</v>
      </c>
      <c r="AA7306">
        <v>0</v>
      </c>
      <c r="AB7306">
        <v>143.53083492966394</v>
      </c>
      <c r="AC7306">
        <v>0</v>
      </c>
      <c r="AD7306">
        <v>0</v>
      </c>
      <c r="AE7306">
        <v>173.10798577896352</v>
      </c>
    </row>
    <row r="7307" spans="1:31" x14ac:dyDescent="0.25">
      <c r="A7307">
        <v>1889169</v>
      </c>
      <c r="B7307">
        <v>1</v>
      </c>
      <c r="C7307" t="s">
        <v>80</v>
      </c>
      <c r="D7307" t="s">
        <v>105</v>
      </c>
      <c r="E7307" t="s">
        <v>158</v>
      </c>
      <c r="F7307" t="s">
        <v>19737</v>
      </c>
      <c r="G7307" t="s">
        <v>219</v>
      </c>
      <c r="H7307" t="s">
        <v>134</v>
      </c>
      <c r="I7307" t="s">
        <v>135</v>
      </c>
      <c r="J7307" t="s">
        <v>136</v>
      </c>
      <c r="K7307" t="s">
        <v>137</v>
      </c>
      <c r="L7307" t="s">
        <v>20572</v>
      </c>
      <c r="M7307" t="s">
        <v>20573</v>
      </c>
      <c r="N7307">
        <v>0.74916666600000004</v>
      </c>
      <c r="O7307">
        <v>1</v>
      </c>
      <c r="P7307">
        <v>0</v>
      </c>
      <c r="Q7307">
        <v>7</v>
      </c>
      <c r="R7307">
        <v>0</v>
      </c>
      <c r="S7307">
        <v>5</v>
      </c>
      <c r="T7307">
        <v>0</v>
      </c>
      <c r="U7307">
        <v>0</v>
      </c>
      <c r="V7307">
        <v>0</v>
      </c>
      <c r="W7307">
        <v>0.49639779524725003</v>
      </c>
      <c r="X7307">
        <v>0</v>
      </c>
      <c r="Y7307">
        <v>18.637694644209073</v>
      </c>
      <c r="Z7307">
        <v>0</v>
      </c>
      <c r="AA7307">
        <v>30.338661830836653</v>
      </c>
      <c r="AB7307">
        <v>0</v>
      </c>
      <c r="AC7307">
        <v>0</v>
      </c>
      <c r="AD7307">
        <v>0</v>
      </c>
      <c r="AE7307">
        <v>49.472754270292981</v>
      </c>
    </row>
    <row r="7308" spans="1:31" x14ac:dyDescent="0.25">
      <c r="A7308">
        <v>1887463</v>
      </c>
      <c r="B7308">
        <v>1</v>
      </c>
      <c r="C7308" t="s">
        <v>81</v>
      </c>
      <c r="D7308" t="s">
        <v>123</v>
      </c>
      <c r="E7308" t="s">
        <v>131</v>
      </c>
      <c r="F7308" t="s">
        <v>5611</v>
      </c>
      <c r="G7308" t="s">
        <v>133</v>
      </c>
      <c r="H7308" t="s">
        <v>134</v>
      </c>
      <c r="I7308" t="s">
        <v>135</v>
      </c>
      <c r="J7308" t="s">
        <v>136</v>
      </c>
      <c r="K7308" t="s">
        <v>137</v>
      </c>
      <c r="L7308" t="s">
        <v>20574</v>
      </c>
      <c r="M7308" t="s">
        <v>20575</v>
      </c>
      <c r="N7308">
        <v>0.53388888800000001</v>
      </c>
      <c r="O7308">
        <v>3</v>
      </c>
      <c r="P7308">
        <v>23</v>
      </c>
      <c r="Q7308">
        <v>113</v>
      </c>
      <c r="R7308">
        <v>278</v>
      </c>
      <c r="S7308">
        <v>9</v>
      </c>
      <c r="T7308">
        <v>52</v>
      </c>
      <c r="U7308">
        <v>0</v>
      </c>
      <c r="V7308">
        <v>0</v>
      </c>
      <c r="W7308">
        <v>1.3549208342182943</v>
      </c>
      <c r="X7308">
        <v>2.788433306749051</v>
      </c>
      <c r="Y7308">
        <v>80.944611909768113</v>
      </c>
      <c r="Z7308">
        <v>85.181183798182559</v>
      </c>
      <c r="AA7308">
        <v>5.095193112612284</v>
      </c>
      <c r="AB7308">
        <v>12.219161826180917</v>
      </c>
      <c r="AC7308">
        <v>0</v>
      </c>
      <c r="AD7308">
        <v>0</v>
      </c>
      <c r="AE7308">
        <v>187.58350478771121</v>
      </c>
    </row>
    <row r="7309" spans="1:31" x14ac:dyDescent="0.25">
      <c r="A7309">
        <v>1889123</v>
      </c>
      <c r="B7309">
        <v>1</v>
      </c>
      <c r="C7309" t="s">
        <v>80</v>
      </c>
      <c r="D7309" t="s">
        <v>82</v>
      </c>
      <c r="E7309" t="s">
        <v>140</v>
      </c>
      <c r="F7309" t="s">
        <v>20576</v>
      </c>
      <c r="G7309" t="s">
        <v>163</v>
      </c>
      <c r="H7309" t="s">
        <v>143</v>
      </c>
      <c r="I7309" t="s">
        <v>135</v>
      </c>
      <c r="J7309" t="s">
        <v>136</v>
      </c>
      <c r="K7309" t="s">
        <v>137</v>
      </c>
      <c r="L7309" t="s">
        <v>20577</v>
      </c>
      <c r="M7309" t="s">
        <v>20578</v>
      </c>
      <c r="N7309">
        <v>1.7080555550000001</v>
      </c>
      <c r="O7309">
        <v>0</v>
      </c>
      <c r="P7309">
        <v>1</v>
      </c>
      <c r="Q7309">
        <v>0</v>
      </c>
      <c r="R7309">
        <v>0</v>
      </c>
      <c r="S7309">
        <v>0</v>
      </c>
      <c r="T7309">
        <v>0</v>
      </c>
      <c r="U7309">
        <v>0</v>
      </c>
      <c r="V7309">
        <v>0</v>
      </c>
      <c r="W7309">
        <v>0</v>
      </c>
      <c r="X7309">
        <v>0.9610401642965356</v>
      </c>
      <c r="Y7309">
        <v>0</v>
      </c>
      <c r="Z7309">
        <v>0</v>
      </c>
      <c r="AA7309">
        <v>0</v>
      </c>
      <c r="AB7309">
        <v>0</v>
      </c>
      <c r="AC7309">
        <v>0</v>
      </c>
      <c r="AD7309">
        <v>0</v>
      </c>
      <c r="AE7309">
        <v>0.9610401642965356</v>
      </c>
    </row>
    <row r="7310" spans="1:31" x14ac:dyDescent="0.25">
      <c r="A7310">
        <v>1888960</v>
      </c>
      <c r="B7310">
        <v>1</v>
      </c>
      <c r="C7310" t="s">
        <v>80</v>
      </c>
      <c r="D7310" t="s">
        <v>104</v>
      </c>
      <c r="E7310" t="s">
        <v>140</v>
      </c>
      <c r="F7310" t="s">
        <v>20579</v>
      </c>
      <c r="G7310" t="s">
        <v>207</v>
      </c>
      <c r="H7310" t="s">
        <v>143</v>
      </c>
      <c r="I7310" t="s">
        <v>135</v>
      </c>
      <c r="J7310" t="s">
        <v>136</v>
      </c>
      <c r="K7310" t="s">
        <v>137</v>
      </c>
      <c r="L7310" t="s">
        <v>20580</v>
      </c>
      <c r="M7310" t="s">
        <v>20581</v>
      </c>
      <c r="N7310">
        <v>0.62388888799999997</v>
      </c>
      <c r="O7310">
        <v>0</v>
      </c>
      <c r="P7310">
        <v>7</v>
      </c>
      <c r="Q7310">
        <v>0</v>
      </c>
      <c r="R7310">
        <v>0</v>
      </c>
      <c r="S7310">
        <v>0</v>
      </c>
      <c r="T7310">
        <v>1</v>
      </c>
      <c r="U7310">
        <v>0</v>
      </c>
      <c r="V7310">
        <v>0</v>
      </c>
      <c r="W7310">
        <v>0</v>
      </c>
      <c r="X7310">
        <v>1.8643672191177225</v>
      </c>
      <c r="Y7310">
        <v>0</v>
      </c>
      <c r="Z7310">
        <v>0</v>
      </c>
      <c r="AA7310">
        <v>0</v>
      </c>
      <c r="AB7310">
        <v>0</v>
      </c>
      <c r="AC7310">
        <v>0</v>
      </c>
      <c r="AD7310">
        <v>0</v>
      </c>
      <c r="AE7310">
        <v>1.8643672191177225</v>
      </c>
    </row>
    <row r="7311" spans="1:31" x14ac:dyDescent="0.25">
      <c r="A7311">
        <v>1887480</v>
      </c>
      <c r="B7311">
        <v>1</v>
      </c>
      <c r="C7311" t="s">
        <v>80</v>
      </c>
      <c r="D7311" t="s">
        <v>100</v>
      </c>
      <c r="E7311" t="s">
        <v>131</v>
      </c>
      <c r="F7311" t="s">
        <v>4137</v>
      </c>
      <c r="G7311" t="s">
        <v>133</v>
      </c>
      <c r="H7311" t="s">
        <v>134</v>
      </c>
      <c r="I7311" t="s">
        <v>135</v>
      </c>
      <c r="J7311" t="s">
        <v>136</v>
      </c>
      <c r="K7311" t="s">
        <v>137</v>
      </c>
      <c r="L7311" t="s">
        <v>20582</v>
      </c>
      <c r="M7311" t="s">
        <v>20583</v>
      </c>
      <c r="N7311">
        <v>1.2027777770000001</v>
      </c>
      <c r="O7311">
        <v>5</v>
      </c>
      <c r="P7311">
        <v>148</v>
      </c>
      <c r="Q7311">
        <v>7</v>
      </c>
      <c r="R7311">
        <v>69</v>
      </c>
      <c r="S7311">
        <v>10</v>
      </c>
      <c r="T7311">
        <v>55</v>
      </c>
      <c r="U7311">
        <v>4</v>
      </c>
      <c r="V7311">
        <v>0</v>
      </c>
      <c r="W7311">
        <v>2.2931206491894591</v>
      </c>
      <c r="X7311">
        <v>44.53521685679938</v>
      </c>
      <c r="Y7311">
        <v>156.4318199484558</v>
      </c>
      <c r="Z7311">
        <v>86.570555504797341</v>
      </c>
      <c r="AA7311">
        <v>83.43025483358926</v>
      </c>
      <c r="AB7311">
        <v>25.343299114276991</v>
      </c>
      <c r="AC7311">
        <v>33.324017814000527</v>
      </c>
      <c r="AD7311">
        <v>0</v>
      </c>
      <c r="AE7311">
        <v>431.92828472110875</v>
      </c>
    </row>
    <row r="7312" spans="1:31" x14ac:dyDescent="0.25">
      <c r="A7312">
        <v>1889046</v>
      </c>
      <c r="B7312">
        <v>1</v>
      </c>
      <c r="C7312" t="s">
        <v>81</v>
      </c>
      <c r="D7312" t="s">
        <v>121</v>
      </c>
      <c r="E7312" t="s">
        <v>146</v>
      </c>
      <c r="F7312" t="s">
        <v>20584</v>
      </c>
      <c r="G7312" t="s">
        <v>148</v>
      </c>
      <c r="H7312" t="s">
        <v>143</v>
      </c>
      <c r="I7312" t="s">
        <v>135</v>
      </c>
      <c r="J7312" t="s">
        <v>136</v>
      </c>
      <c r="K7312" t="s">
        <v>137</v>
      </c>
      <c r="L7312" t="s">
        <v>20585</v>
      </c>
      <c r="M7312" t="s">
        <v>20586</v>
      </c>
      <c r="N7312">
        <v>0.88027777699999998</v>
      </c>
      <c r="O7312">
        <v>0</v>
      </c>
      <c r="P7312">
        <v>3</v>
      </c>
      <c r="Q7312">
        <v>0</v>
      </c>
      <c r="R7312">
        <v>0</v>
      </c>
      <c r="S7312">
        <v>0</v>
      </c>
      <c r="T7312">
        <v>1</v>
      </c>
      <c r="U7312">
        <v>0</v>
      </c>
      <c r="V7312">
        <v>0</v>
      </c>
      <c r="W7312">
        <v>0</v>
      </c>
      <c r="X7312">
        <v>0.57369268733004908</v>
      </c>
      <c r="Y7312">
        <v>0</v>
      </c>
      <c r="Z7312">
        <v>0</v>
      </c>
      <c r="AA7312">
        <v>0</v>
      </c>
      <c r="AB7312">
        <v>0.23032207200807503</v>
      </c>
      <c r="AC7312">
        <v>0</v>
      </c>
      <c r="AD7312">
        <v>0</v>
      </c>
      <c r="AE7312">
        <v>0.80401475933812416</v>
      </c>
    </row>
    <row r="7313" spans="1:31" x14ac:dyDescent="0.25">
      <c r="A7313">
        <v>1889186</v>
      </c>
      <c r="B7313">
        <v>1</v>
      </c>
      <c r="C7313" t="s">
        <v>81</v>
      </c>
      <c r="D7313" t="s">
        <v>115</v>
      </c>
      <c r="E7313" t="s">
        <v>146</v>
      </c>
      <c r="F7313" t="s">
        <v>20587</v>
      </c>
      <c r="G7313" t="s">
        <v>148</v>
      </c>
      <c r="H7313" t="s">
        <v>143</v>
      </c>
      <c r="I7313" t="s">
        <v>135</v>
      </c>
      <c r="J7313" t="s">
        <v>136</v>
      </c>
      <c r="K7313" t="s">
        <v>137</v>
      </c>
      <c r="L7313" t="s">
        <v>20588</v>
      </c>
      <c r="M7313" t="s">
        <v>20589</v>
      </c>
      <c r="N7313">
        <v>4.346666666</v>
      </c>
      <c r="O7313">
        <v>0</v>
      </c>
      <c r="P7313">
        <v>6</v>
      </c>
      <c r="Q7313">
        <v>0</v>
      </c>
      <c r="R7313">
        <v>0</v>
      </c>
      <c r="S7313">
        <v>0</v>
      </c>
      <c r="T7313">
        <v>3</v>
      </c>
      <c r="U7313">
        <v>0</v>
      </c>
      <c r="V7313">
        <v>0</v>
      </c>
      <c r="W7313">
        <v>0</v>
      </c>
      <c r="X7313">
        <v>3.8472799762474001</v>
      </c>
      <c r="Y7313">
        <v>0</v>
      </c>
      <c r="Z7313">
        <v>0</v>
      </c>
      <c r="AA7313">
        <v>0</v>
      </c>
      <c r="AB7313">
        <v>2.1784702044072333</v>
      </c>
      <c r="AC7313">
        <v>0</v>
      </c>
      <c r="AD7313">
        <v>0</v>
      </c>
      <c r="AE7313">
        <v>6.025750180654633</v>
      </c>
    </row>
    <row r="7314" spans="1:31" x14ac:dyDescent="0.25">
      <c r="A7314">
        <v>1887423</v>
      </c>
      <c r="B7314">
        <v>1</v>
      </c>
      <c r="C7314" t="s">
        <v>81</v>
      </c>
      <c r="D7314" t="s">
        <v>112</v>
      </c>
      <c r="E7314" t="s">
        <v>140</v>
      </c>
      <c r="F7314" t="s">
        <v>20590</v>
      </c>
      <c r="G7314" t="s">
        <v>163</v>
      </c>
      <c r="H7314" t="s">
        <v>143</v>
      </c>
      <c r="I7314" t="s">
        <v>135</v>
      </c>
      <c r="J7314" t="s">
        <v>136</v>
      </c>
      <c r="K7314" t="s">
        <v>137</v>
      </c>
      <c r="L7314" t="s">
        <v>20591</v>
      </c>
      <c r="M7314" t="s">
        <v>20592</v>
      </c>
      <c r="N7314">
        <v>2.2452777770000001</v>
      </c>
      <c r="O7314">
        <v>0</v>
      </c>
      <c r="P7314">
        <v>1</v>
      </c>
      <c r="Q7314">
        <v>0</v>
      </c>
      <c r="R7314">
        <v>0</v>
      </c>
      <c r="S7314">
        <v>0</v>
      </c>
      <c r="T7314">
        <v>0</v>
      </c>
      <c r="U7314">
        <v>0</v>
      </c>
      <c r="V7314">
        <v>0</v>
      </c>
      <c r="W7314">
        <v>0</v>
      </c>
      <c r="X7314">
        <v>0.14295332774366723</v>
      </c>
      <c r="Y7314">
        <v>0</v>
      </c>
      <c r="Z7314">
        <v>0</v>
      </c>
      <c r="AA7314">
        <v>0</v>
      </c>
      <c r="AB7314">
        <v>0</v>
      </c>
      <c r="AC7314">
        <v>0</v>
      </c>
      <c r="AD7314">
        <v>0</v>
      </c>
      <c r="AE7314">
        <v>0.14295332774366723</v>
      </c>
    </row>
    <row r="7315" spans="1:31" x14ac:dyDescent="0.25">
      <c r="A7315">
        <v>1889192</v>
      </c>
      <c r="B7315">
        <v>1</v>
      </c>
      <c r="C7315" t="s">
        <v>80</v>
      </c>
      <c r="D7315" t="s">
        <v>106</v>
      </c>
      <c r="E7315" t="s">
        <v>169</v>
      </c>
      <c r="F7315" t="s">
        <v>20593</v>
      </c>
      <c r="G7315" t="s">
        <v>183</v>
      </c>
      <c r="H7315" t="s">
        <v>143</v>
      </c>
      <c r="I7315" t="s">
        <v>135</v>
      </c>
      <c r="J7315" t="s">
        <v>136</v>
      </c>
      <c r="K7315" t="s">
        <v>137</v>
      </c>
      <c r="L7315" t="s">
        <v>20594</v>
      </c>
      <c r="M7315" t="s">
        <v>20595</v>
      </c>
      <c r="N7315">
        <v>1.737222222</v>
      </c>
      <c r="O7315">
        <v>0</v>
      </c>
      <c r="P7315">
        <v>128</v>
      </c>
      <c r="Q7315">
        <v>0</v>
      </c>
      <c r="R7315">
        <v>2</v>
      </c>
      <c r="S7315">
        <v>0</v>
      </c>
      <c r="T7315">
        <v>26</v>
      </c>
      <c r="U7315">
        <v>0</v>
      </c>
      <c r="V7315">
        <v>0</v>
      </c>
      <c r="W7315">
        <v>0</v>
      </c>
      <c r="X7315">
        <v>66.742491652513493</v>
      </c>
      <c r="Y7315">
        <v>0</v>
      </c>
      <c r="Z7315">
        <v>20.162714356204994</v>
      </c>
      <c r="AA7315">
        <v>0</v>
      </c>
      <c r="AB7315">
        <v>23.875184957163729</v>
      </c>
      <c r="AC7315">
        <v>0</v>
      </c>
      <c r="AD7315">
        <v>0</v>
      </c>
      <c r="AE7315">
        <v>110.78039096588222</v>
      </c>
    </row>
    <row r="7316" spans="1:31" x14ac:dyDescent="0.25">
      <c r="A7316">
        <v>1889063</v>
      </c>
      <c r="B7316">
        <v>1</v>
      </c>
      <c r="C7316" t="s">
        <v>80</v>
      </c>
      <c r="D7316" t="s">
        <v>93</v>
      </c>
      <c r="E7316" t="s">
        <v>146</v>
      </c>
      <c r="F7316" t="s">
        <v>20596</v>
      </c>
      <c r="G7316" t="s">
        <v>148</v>
      </c>
      <c r="H7316" t="s">
        <v>143</v>
      </c>
      <c r="I7316" t="s">
        <v>135</v>
      </c>
      <c r="J7316" t="s">
        <v>136</v>
      </c>
      <c r="K7316" t="s">
        <v>137</v>
      </c>
      <c r="L7316" t="s">
        <v>20597</v>
      </c>
      <c r="M7316" t="s">
        <v>20598</v>
      </c>
      <c r="N7316">
        <v>1.832222222</v>
      </c>
      <c r="O7316">
        <v>0</v>
      </c>
      <c r="P7316">
        <v>1</v>
      </c>
      <c r="Q7316">
        <v>0</v>
      </c>
      <c r="R7316">
        <v>4</v>
      </c>
      <c r="S7316">
        <v>0</v>
      </c>
      <c r="T7316">
        <v>2</v>
      </c>
      <c r="U7316">
        <v>0</v>
      </c>
      <c r="V7316">
        <v>0</v>
      </c>
      <c r="W7316">
        <v>0</v>
      </c>
      <c r="X7316">
        <v>1.0872888206314624</v>
      </c>
      <c r="Y7316">
        <v>0</v>
      </c>
      <c r="Z7316">
        <v>58.306733694579627</v>
      </c>
      <c r="AA7316">
        <v>0</v>
      </c>
      <c r="AB7316">
        <v>42.180594233992487</v>
      </c>
      <c r="AC7316">
        <v>0</v>
      </c>
      <c r="AD7316">
        <v>0</v>
      </c>
      <c r="AE7316">
        <v>101.57461674920359</v>
      </c>
    </row>
    <row r="7317" spans="1:31" x14ac:dyDescent="0.25">
      <c r="A7317">
        <v>1889040</v>
      </c>
      <c r="B7317">
        <v>1</v>
      </c>
      <c r="C7317" t="s">
        <v>80</v>
      </c>
      <c r="D7317" t="s">
        <v>94</v>
      </c>
      <c r="E7317" t="s">
        <v>140</v>
      </c>
      <c r="F7317" t="s">
        <v>20599</v>
      </c>
      <c r="G7317" t="s">
        <v>163</v>
      </c>
      <c r="H7317" t="s">
        <v>143</v>
      </c>
      <c r="I7317" t="s">
        <v>135</v>
      </c>
      <c r="J7317" t="s">
        <v>136</v>
      </c>
      <c r="K7317" t="s">
        <v>137</v>
      </c>
      <c r="L7317" t="s">
        <v>20600</v>
      </c>
      <c r="M7317" t="s">
        <v>20601</v>
      </c>
      <c r="N7317">
        <v>2.9905555549999998</v>
      </c>
      <c r="O7317">
        <v>0</v>
      </c>
      <c r="P7317">
        <v>1</v>
      </c>
      <c r="Q7317">
        <v>0</v>
      </c>
      <c r="R7317">
        <v>0</v>
      </c>
      <c r="S7317">
        <v>0</v>
      </c>
      <c r="T7317">
        <v>0</v>
      </c>
      <c r="U7317">
        <v>0</v>
      </c>
      <c r="V7317">
        <v>0</v>
      </c>
      <c r="W7317">
        <v>0</v>
      </c>
      <c r="X7317">
        <v>0</v>
      </c>
      <c r="Y7317">
        <v>0</v>
      </c>
      <c r="Z7317">
        <v>0</v>
      </c>
      <c r="AA7317">
        <v>0</v>
      </c>
      <c r="AB7317">
        <v>0</v>
      </c>
      <c r="AC7317">
        <v>0</v>
      </c>
      <c r="AD7317">
        <v>0</v>
      </c>
      <c r="AE7317">
        <v>0</v>
      </c>
    </row>
    <row r="7318" spans="1:31" x14ac:dyDescent="0.25">
      <c r="A7318">
        <v>1889249</v>
      </c>
      <c r="B7318">
        <v>1</v>
      </c>
      <c r="C7318" t="s">
        <v>81</v>
      </c>
      <c r="D7318" t="s">
        <v>119</v>
      </c>
      <c r="E7318" t="s">
        <v>210</v>
      </c>
      <c r="F7318" t="s">
        <v>20602</v>
      </c>
      <c r="G7318" t="s">
        <v>133</v>
      </c>
      <c r="H7318" t="s">
        <v>134</v>
      </c>
      <c r="I7318" t="s">
        <v>152</v>
      </c>
      <c r="J7318" t="s">
        <v>136</v>
      </c>
      <c r="K7318" t="s">
        <v>137</v>
      </c>
      <c r="L7318" t="s">
        <v>20603</v>
      </c>
      <c r="M7318" t="s">
        <v>20604</v>
      </c>
      <c r="N7318">
        <v>6.1111109999999998E-3</v>
      </c>
      <c r="O7318">
        <v>0</v>
      </c>
      <c r="P7318">
        <v>1498</v>
      </c>
      <c r="Q7318">
        <v>92</v>
      </c>
      <c r="R7318">
        <v>339</v>
      </c>
      <c r="S7318">
        <v>2</v>
      </c>
      <c r="T7318">
        <v>67</v>
      </c>
      <c r="U7318">
        <v>0</v>
      </c>
      <c r="V7318">
        <v>0</v>
      </c>
      <c r="W7318">
        <v>0</v>
      </c>
      <c r="X7318">
        <v>2.1073308698205868</v>
      </c>
      <c r="Y7318">
        <v>5.5858369998585795</v>
      </c>
      <c r="Z7318">
        <v>12.752604775150967</v>
      </c>
      <c r="AA7318">
        <v>3.2760809877650565E-2</v>
      </c>
      <c r="AB7318">
        <v>0.13791628741740664</v>
      </c>
      <c r="AC7318">
        <v>0</v>
      </c>
      <c r="AD7318">
        <v>0</v>
      </c>
      <c r="AE7318">
        <v>20.616449742125194</v>
      </c>
    </row>
    <row r="7319" spans="1:31" x14ac:dyDescent="0.25">
      <c r="A7319">
        <v>1889106</v>
      </c>
      <c r="B7319">
        <v>1</v>
      </c>
      <c r="C7319" t="s">
        <v>81</v>
      </c>
      <c r="D7319" t="s">
        <v>112</v>
      </c>
      <c r="E7319" t="s">
        <v>210</v>
      </c>
      <c r="F7319" t="s">
        <v>20605</v>
      </c>
      <c r="G7319" t="s">
        <v>133</v>
      </c>
      <c r="H7319" t="s">
        <v>134</v>
      </c>
      <c r="I7319" t="s">
        <v>135</v>
      </c>
      <c r="J7319" t="s">
        <v>136</v>
      </c>
      <c r="K7319" t="s">
        <v>137</v>
      </c>
      <c r="L7319" t="s">
        <v>20606</v>
      </c>
      <c r="M7319" t="s">
        <v>20607</v>
      </c>
      <c r="N7319">
        <v>0.78944444400000002</v>
      </c>
      <c r="O7319">
        <v>0</v>
      </c>
      <c r="P7319">
        <v>3</v>
      </c>
      <c r="Q7319">
        <v>8</v>
      </c>
      <c r="R7319">
        <v>53</v>
      </c>
      <c r="S7319">
        <v>5</v>
      </c>
      <c r="T7319">
        <v>3</v>
      </c>
      <c r="U7319">
        <v>0</v>
      </c>
      <c r="V7319">
        <v>0</v>
      </c>
      <c r="W7319">
        <v>0</v>
      </c>
      <c r="X7319">
        <v>0.9596993230817219</v>
      </c>
      <c r="Y7319">
        <v>437.57063552375973</v>
      </c>
      <c r="Z7319">
        <v>342.8076013666776</v>
      </c>
      <c r="AA7319">
        <v>34.677925258708328</v>
      </c>
      <c r="AB7319">
        <v>21.977603133283644</v>
      </c>
      <c r="AC7319">
        <v>0</v>
      </c>
      <c r="AD7319">
        <v>0</v>
      </c>
      <c r="AE7319">
        <v>837.99346460551101</v>
      </c>
    </row>
    <row r="7320" spans="1:31" x14ac:dyDescent="0.25">
      <c r="A7320">
        <v>1889269</v>
      </c>
      <c r="B7320">
        <v>1</v>
      </c>
      <c r="C7320" t="s">
        <v>80</v>
      </c>
      <c r="D7320" t="s">
        <v>106</v>
      </c>
      <c r="E7320" t="s">
        <v>146</v>
      </c>
      <c r="F7320" t="s">
        <v>20608</v>
      </c>
      <c r="G7320" t="s">
        <v>469</v>
      </c>
      <c r="H7320" t="s">
        <v>143</v>
      </c>
      <c r="I7320" t="s">
        <v>135</v>
      </c>
      <c r="J7320" t="s">
        <v>136</v>
      </c>
      <c r="K7320" t="s">
        <v>137</v>
      </c>
      <c r="L7320" t="s">
        <v>20609</v>
      </c>
      <c r="M7320" t="s">
        <v>20610</v>
      </c>
      <c r="N7320">
        <v>2.9869444440000001</v>
      </c>
      <c r="O7320">
        <v>0</v>
      </c>
      <c r="P7320">
        <v>2</v>
      </c>
      <c r="Q7320">
        <v>0</v>
      </c>
      <c r="R7320">
        <v>0</v>
      </c>
      <c r="S7320">
        <v>0</v>
      </c>
      <c r="T7320">
        <v>1</v>
      </c>
      <c r="U7320">
        <v>0</v>
      </c>
      <c r="V7320">
        <v>0</v>
      </c>
      <c r="W7320">
        <v>0</v>
      </c>
      <c r="X7320">
        <v>1.7342529198337577</v>
      </c>
      <c r="Y7320">
        <v>0</v>
      </c>
      <c r="Z7320">
        <v>0</v>
      </c>
      <c r="AA7320">
        <v>0</v>
      </c>
      <c r="AB7320">
        <v>2.2831761222516374</v>
      </c>
      <c r="AC7320">
        <v>0</v>
      </c>
      <c r="AD7320">
        <v>0</v>
      </c>
      <c r="AE7320">
        <v>4.0174290420853946</v>
      </c>
    </row>
    <row r="7321" spans="1:31" x14ac:dyDescent="0.25">
      <c r="A7321">
        <v>1889026</v>
      </c>
      <c r="B7321">
        <v>1</v>
      </c>
      <c r="C7321" t="s">
        <v>81</v>
      </c>
      <c r="D7321" t="s">
        <v>128</v>
      </c>
      <c r="E7321" t="s">
        <v>140</v>
      </c>
      <c r="F7321" t="s">
        <v>20611</v>
      </c>
      <c r="G7321" t="s">
        <v>163</v>
      </c>
      <c r="H7321" t="s">
        <v>143</v>
      </c>
      <c r="I7321" t="s">
        <v>135</v>
      </c>
      <c r="J7321" t="s">
        <v>136</v>
      </c>
      <c r="K7321" t="s">
        <v>137</v>
      </c>
      <c r="L7321" t="s">
        <v>20612</v>
      </c>
      <c r="M7321" t="s">
        <v>20613</v>
      </c>
      <c r="N7321">
        <v>4.4375</v>
      </c>
      <c r="O7321">
        <v>0</v>
      </c>
      <c r="P7321">
        <v>1</v>
      </c>
      <c r="Q7321">
        <v>0</v>
      </c>
      <c r="R7321">
        <v>0</v>
      </c>
      <c r="S7321">
        <v>0</v>
      </c>
      <c r="T7321">
        <v>0</v>
      </c>
      <c r="U7321">
        <v>0</v>
      </c>
      <c r="V7321">
        <v>0</v>
      </c>
      <c r="W7321">
        <v>0</v>
      </c>
      <c r="X7321">
        <v>1.6299968191600502</v>
      </c>
      <c r="Y7321">
        <v>0</v>
      </c>
      <c r="Z7321">
        <v>0</v>
      </c>
      <c r="AA7321">
        <v>0</v>
      </c>
      <c r="AB7321">
        <v>0</v>
      </c>
      <c r="AC7321">
        <v>0</v>
      </c>
      <c r="AD7321">
        <v>0</v>
      </c>
      <c r="AE7321">
        <v>1.6299968191600502</v>
      </c>
    </row>
    <row r="7322" spans="1:31" x14ac:dyDescent="0.25">
      <c r="A7322">
        <v>1887483</v>
      </c>
      <c r="B7322">
        <v>1</v>
      </c>
      <c r="C7322" t="s">
        <v>80</v>
      </c>
      <c r="D7322" t="s">
        <v>107</v>
      </c>
      <c r="E7322" t="s">
        <v>210</v>
      </c>
      <c r="F7322" t="s">
        <v>20614</v>
      </c>
      <c r="G7322" t="s">
        <v>133</v>
      </c>
      <c r="H7322" t="s">
        <v>134</v>
      </c>
      <c r="I7322" t="s">
        <v>135</v>
      </c>
      <c r="J7322" t="s">
        <v>136</v>
      </c>
      <c r="K7322" t="s">
        <v>137</v>
      </c>
      <c r="L7322" t="s">
        <v>20615</v>
      </c>
      <c r="M7322" t="s">
        <v>20616</v>
      </c>
      <c r="N7322">
        <v>0.79055555499999997</v>
      </c>
      <c r="O7322">
        <v>0</v>
      </c>
      <c r="P7322">
        <v>7269</v>
      </c>
      <c r="Q7322">
        <v>0</v>
      </c>
      <c r="R7322">
        <v>5</v>
      </c>
      <c r="S7322">
        <v>3</v>
      </c>
      <c r="T7322">
        <v>893</v>
      </c>
      <c r="U7322">
        <v>1</v>
      </c>
      <c r="V7322">
        <v>2</v>
      </c>
      <c r="W7322">
        <v>0</v>
      </c>
      <c r="X7322">
        <v>1774.3240743737306</v>
      </c>
      <c r="Y7322">
        <v>0</v>
      </c>
      <c r="Z7322">
        <v>16.22286873624433</v>
      </c>
      <c r="AA7322">
        <v>9.6685480962482497</v>
      </c>
      <c r="AB7322">
        <v>533.26126780700815</v>
      </c>
      <c r="AC7322">
        <v>11.727533048151644</v>
      </c>
      <c r="AD7322">
        <v>2.8081297707641562</v>
      </c>
      <c r="AE7322">
        <v>2348.0124218321471</v>
      </c>
    </row>
    <row r="7323" spans="1:31" x14ac:dyDescent="0.25">
      <c r="A7323">
        <v>1889149</v>
      </c>
      <c r="B7323">
        <v>1</v>
      </c>
      <c r="C7323" t="s">
        <v>81</v>
      </c>
      <c r="D7323" t="s">
        <v>112</v>
      </c>
      <c r="E7323" t="s">
        <v>146</v>
      </c>
      <c r="F7323" t="s">
        <v>1027</v>
      </c>
      <c r="G7323" t="s">
        <v>148</v>
      </c>
      <c r="H7323" t="s">
        <v>143</v>
      </c>
      <c r="I7323" t="s">
        <v>135</v>
      </c>
      <c r="J7323" t="s">
        <v>136</v>
      </c>
      <c r="K7323" t="s">
        <v>137</v>
      </c>
      <c r="L7323" t="s">
        <v>20617</v>
      </c>
      <c r="M7323" t="s">
        <v>20618</v>
      </c>
      <c r="N7323">
        <v>0.450555555</v>
      </c>
      <c r="O7323">
        <v>0</v>
      </c>
      <c r="P7323">
        <v>350</v>
      </c>
      <c r="Q7323">
        <v>0</v>
      </c>
      <c r="R7323">
        <v>0</v>
      </c>
      <c r="S7323">
        <v>0</v>
      </c>
      <c r="T7323">
        <v>9</v>
      </c>
      <c r="U7323">
        <v>0</v>
      </c>
      <c r="V7323">
        <v>0</v>
      </c>
      <c r="W7323">
        <v>0</v>
      </c>
      <c r="X7323">
        <v>40.766693757987262</v>
      </c>
      <c r="Y7323">
        <v>0</v>
      </c>
      <c r="Z7323">
        <v>0</v>
      </c>
      <c r="AA7323">
        <v>0</v>
      </c>
      <c r="AB7323">
        <v>0.80050465481956656</v>
      </c>
      <c r="AC7323">
        <v>0</v>
      </c>
      <c r="AD7323">
        <v>0</v>
      </c>
      <c r="AE7323">
        <v>41.567198412806832</v>
      </c>
    </row>
    <row r="7324" spans="1:31" x14ac:dyDescent="0.25">
      <c r="A7324">
        <v>1889126</v>
      </c>
      <c r="B7324">
        <v>1</v>
      </c>
      <c r="C7324" t="s">
        <v>81</v>
      </c>
      <c r="D7324" t="s">
        <v>127</v>
      </c>
      <c r="E7324" t="s">
        <v>131</v>
      </c>
      <c r="F7324" t="s">
        <v>3513</v>
      </c>
      <c r="G7324" t="s">
        <v>133</v>
      </c>
      <c r="H7324" t="s">
        <v>134</v>
      </c>
      <c r="I7324" t="s">
        <v>135</v>
      </c>
      <c r="J7324" t="s">
        <v>136</v>
      </c>
      <c r="K7324" t="s">
        <v>137</v>
      </c>
      <c r="L7324" t="s">
        <v>20619</v>
      </c>
      <c r="M7324" t="s">
        <v>20620</v>
      </c>
      <c r="N7324">
        <v>1.3388888880000001</v>
      </c>
      <c r="O7324">
        <v>2</v>
      </c>
      <c r="P7324">
        <v>52</v>
      </c>
      <c r="Q7324">
        <v>79</v>
      </c>
      <c r="R7324">
        <v>74</v>
      </c>
      <c r="S7324">
        <v>0</v>
      </c>
      <c r="T7324">
        <v>5</v>
      </c>
      <c r="U7324">
        <v>1</v>
      </c>
      <c r="V7324">
        <v>0</v>
      </c>
      <c r="W7324">
        <v>2.4564694662528175</v>
      </c>
      <c r="X7324">
        <v>21.614684953793969</v>
      </c>
      <c r="Y7324">
        <v>395.26821787224981</v>
      </c>
      <c r="Z7324">
        <v>358.9041804147322</v>
      </c>
      <c r="AA7324">
        <v>0</v>
      </c>
      <c r="AB7324">
        <v>4.4592664973234859</v>
      </c>
      <c r="AC7324">
        <v>89.752382408943731</v>
      </c>
      <c r="AD7324">
        <v>0</v>
      </c>
      <c r="AE7324">
        <v>872.45520161329603</v>
      </c>
    </row>
    <row r="7325" spans="1:31" x14ac:dyDescent="0.25">
      <c r="A7325">
        <v>1887460</v>
      </c>
      <c r="B7325">
        <v>1</v>
      </c>
      <c r="C7325" t="s">
        <v>80</v>
      </c>
      <c r="D7325" t="s">
        <v>95</v>
      </c>
      <c r="E7325" t="s">
        <v>210</v>
      </c>
      <c r="F7325" t="s">
        <v>14603</v>
      </c>
      <c r="G7325" t="s">
        <v>133</v>
      </c>
      <c r="H7325" t="s">
        <v>134</v>
      </c>
      <c r="I7325" t="s">
        <v>135</v>
      </c>
      <c r="J7325" t="s">
        <v>136</v>
      </c>
      <c r="K7325" t="s">
        <v>137</v>
      </c>
      <c r="L7325" t="s">
        <v>20621</v>
      </c>
      <c r="M7325" t="s">
        <v>20622</v>
      </c>
      <c r="N7325">
        <v>0.832777777</v>
      </c>
      <c r="O7325">
        <v>0</v>
      </c>
      <c r="P7325">
        <v>1857</v>
      </c>
      <c r="Q7325">
        <v>0</v>
      </c>
      <c r="R7325">
        <v>1</v>
      </c>
      <c r="S7325">
        <v>1</v>
      </c>
      <c r="T7325">
        <v>145</v>
      </c>
      <c r="U7325">
        <v>0</v>
      </c>
      <c r="V7325">
        <v>2</v>
      </c>
      <c r="W7325">
        <v>0</v>
      </c>
      <c r="X7325">
        <v>280.46681855428881</v>
      </c>
      <c r="Y7325">
        <v>0</v>
      </c>
      <c r="Z7325">
        <v>2.1880969723396664</v>
      </c>
      <c r="AA7325">
        <v>0.39603431855989812</v>
      </c>
      <c r="AB7325">
        <v>70.19391442646419</v>
      </c>
      <c r="AC7325">
        <v>0</v>
      </c>
      <c r="AD7325">
        <v>3.6888711144002668</v>
      </c>
      <c r="AE7325">
        <v>356.93373538605283</v>
      </c>
    </row>
    <row r="7326" spans="1:31" x14ac:dyDescent="0.25">
      <c r="A7326">
        <v>1889189</v>
      </c>
      <c r="B7326">
        <v>1</v>
      </c>
      <c r="C7326" t="s">
        <v>80</v>
      </c>
      <c r="D7326" t="s">
        <v>106</v>
      </c>
      <c r="E7326" t="s">
        <v>146</v>
      </c>
      <c r="F7326" t="s">
        <v>19758</v>
      </c>
      <c r="G7326" t="s">
        <v>148</v>
      </c>
      <c r="H7326" t="s">
        <v>143</v>
      </c>
      <c r="I7326" t="s">
        <v>135</v>
      </c>
      <c r="J7326" t="s">
        <v>136</v>
      </c>
      <c r="K7326" t="s">
        <v>137</v>
      </c>
      <c r="L7326" t="s">
        <v>20623</v>
      </c>
      <c r="M7326" t="s">
        <v>20624</v>
      </c>
      <c r="N7326">
        <v>0.86416666600000003</v>
      </c>
      <c r="O7326">
        <v>0</v>
      </c>
      <c r="P7326">
        <v>8</v>
      </c>
      <c r="Q7326">
        <v>0</v>
      </c>
      <c r="R7326">
        <v>2</v>
      </c>
      <c r="S7326">
        <v>0</v>
      </c>
      <c r="T7326">
        <v>2</v>
      </c>
      <c r="U7326">
        <v>0</v>
      </c>
      <c r="V7326">
        <v>0</v>
      </c>
      <c r="W7326">
        <v>0</v>
      </c>
      <c r="X7326">
        <v>5.2583230079328445</v>
      </c>
      <c r="Y7326">
        <v>0</v>
      </c>
      <c r="Z7326">
        <v>4.5737274636053735</v>
      </c>
      <c r="AA7326">
        <v>0</v>
      </c>
      <c r="AB7326">
        <v>3.99777779333753</v>
      </c>
      <c r="AC7326">
        <v>0</v>
      </c>
      <c r="AD7326">
        <v>0</v>
      </c>
      <c r="AE7326">
        <v>13.829828264875747</v>
      </c>
    </row>
    <row r="7327" spans="1:31" x14ac:dyDescent="0.25">
      <c r="A7327">
        <v>1887520</v>
      </c>
      <c r="B7327">
        <v>1</v>
      </c>
      <c r="C7327" t="s">
        <v>81</v>
      </c>
      <c r="D7327" t="s">
        <v>120</v>
      </c>
      <c r="E7327" t="s">
        <v>131</v>
      </c>
      <c r="F7327" t="s">
        <v>1047</v>
      </c>
      <c r="G7327" t="s">
        <v>133</v>
      </c>
      <c r="H7327" t="s">
        <v>134</v>
      </c>
      <c r="I7327" t="s">
        <v>135</v>
      </c>
      <c r="J7327" t="s">
        <v>136</v>
      </c>
      <c r="K7327" t="s">
        <v>137</v>
      </c>
      <c r="L7327" t="s">
        <v>20625</v>
      </c>
      <c r="M7327" t="s">
        <v>20626</v>
      </c>
      <c r="N7327">
        <v>0.69499999999999995</v>
      </c>
      <c r="O7327">
        <v>0</v>
      </c>
      <c r="P7327">
        <v>71</v>
      </c>
      <c r="Q7327">
        <v>54</v>
      </c>
      <c r="R7327">
        <v>9</v>
      </c>
      <c r="S7327">
        <v>11</v>
      </c>
      <c r="T7327">
        <v>3</v>
      </c>
      <c r="U7327">
        <v>0</v>
      </c>
      <c r="V7327">
        <v>0</v>
      </c>
      <c r="W7327">
        <v>0</v>
      </c>
      <c r="X7327">
        <v>18.973639607022175</v>
      </c>
      <c r="Y7327">
        <v>165.33446308078462</v>
      </c>
      <c r="Z7327">
        <v>28.103690630229334</v>
      </c>
      <c r="AA7327">
        <v>22.313266633350757</v>
      </c>
      <c r="AB7327">
        <v>0.35158307471422723</v>
      </c>
      <c r="AC7327">
        <v>0</v>
      </c>
      <c r="AD7327">
        <v>0</v>
      </c>
      <c r="AE7327">
        <v>235.0766430261011</v>
      </c>
    </row>
    <row r="7328" spans="1:31" x14ac:dyDescent="0.25">
      <c r="A7328">
        <v>1889229</v>
      </c>
      <c r="B7328">
        <v>1</v>
      </c>
      <c r="C7328" t="s">
        <v>80</v>
      </c>
      <c r="D7328" t="s">
        <v>93</v>
      </c>
      <c r="E7328" t="s">
        <v>146</v>
      </c>
      <c r="F7328" t="s">
        <v>20627</v>
      </c>
      <c r="G7328" t="s">
        <v>148</v>
      </c>
      <c r="H7328" t="s">
        <v>143</v>
      </c>
      <c r="I7328" t="s">
        <v>135</v>
      </c>
      <c r="J7328" t="s">
        <v>136</v>
      </c>
      <c r="K7328" t="s">
        <v>137</v>
      </c>
      <c r="L7328" t="s">
        <v>20628</v>
      </c>
      <c r="M7328" t="s">
        <v>20629</v>
      </c>
      <c r="N7328">
        <v>0.67888888800000002</v>
      </c>
      <c r="O7328">
        <v>0</v>
      </c>
      <c r="P7328">
        <v>14</v>
      </c>
      <c r="Q7328">
        <v>0</v>
      </c>
      <c r="R7328">
        <v>0</v>
      </c>
      <c r="S7328">
        <v>0</v>
      </c>
      <c r="T7328">
        <v>7</v>
      </c>
      <c r="U7328">
        <v>0</v>
      </c>
      <c r="V7328">
        <v>0</v>
      </c>
      <c r="W7328">
        <v>0</v>
      </c>
      <c r="X7328">
        <v>7.9993039537640822</v>
      </c>
      <c r="Y7328">
        <v>0</v>
      </c>
      <c r="Z7328">
        <v>0</v>
      </c>
      <c r="AA7328">
        <v>0</v>
      </c>
      <c r="AB7328">
        <v>5.1240045180572444</v>
      </c>
      <c r="AC7328">
        <v>0</v>
      </c>
      <c r="AD7328">
        <v>0</v>
      </c>
      <c r="AE7328">
        <v>13.123308471821327</v>
      </c>
    </row>
    <row r="7329" spans="1:31" x14ac:dyDescent="0.25">
      <c r="A7329">
        <v>1888754</v>
      </c>
      <c r="B7329">
        <v>1</v>
      </c>
      <c r="C7329" t="s">
        <v>81</v>
      </c>
      <c r="D7329" t="s">
        <v>127</v>
      </c>
      <c r="E7329" t="s">
        <v>158</v>
      </c>
      <c r="F7329" t="s">
        <v>20630</v>
      </c>
      <c r="G7329" t="s">
        <v>133</v>
      </c>
      <c r="H7329" t="s">
        <v>134</v>
      </c>
      <c r="I7329" t="s">
        <v>135</v>
      </c>
      <c r="J7329" t="s">
        <v>136</v>
      </c>
      <c r="K7329" t="s">
        <v>137</v>
      </c>
      <c r="L7329" t="s">
        <v>20631</v>
      </c>
      <c r="M7329" t="s">
        <v>20632</v>
      </c>
      <c r="N7329">
        <v>1.9666666660000001</v>
      </c>
      <c r="O7329">
        <v>0</v>
      </c>
      <c r="P7329">
        <v>846</v>
      </c>
      <c r="Q7329">
        <v>9</v>
      </c>
      <c r="R7329">
        <v>25</v>
      </c>
      <c r="S7329">
        <v>2</v>
      </c>
      <c r="T7329">
        <v>99</v>
      </c>
      <c r="U7329">
        <v>0</v>
      </c>
      <c r="V7329">
        <v>1</v>
      </c>
      <c r="W7329">
        <v>0</v>
      </c>
      <c r="X7329">
        <v>562.91386197201712</v>
      </c>
      <c r="Y7329">
        <v>72.630224518267198</v>
      </c>
      <c r="Z7329">
        <v>124.07897975497544</v>
      </c>
      <c r="AA7329">
        <v>13.284234415223736</v>
      </c>
      <c r="AB7329">
        <v>96.193246220551458</v>
      </c>
      <c r="AC7329">
        <v>0</v>
      </c>
      <c r="AD7329">
        <v>16.924775116718067</v>
      </c>
      <c r="AE7329">
        <v>886.02532199775305</v>
      </c>
    </row>
    <row r="7330" spans="1:31" x14ac:dyDescent="0.25">
      <c r="A7330">
        <v>1889060</v>
      </c>
      <c r="B7330">
        <v>1</v>
      </c>
      <c r="C7330" t="s">
        <v>80</v>
      </c>
      <c r="D7330" t="s">
        <v>103</v>
      </c>
      <c r="E7330" t="s">
        <v>158</v>
      </c>
      <c r="F7330" t="s">
        <v>20633</v>
      </c>
      <c r="G7330" t="s">
        <v>219</v>
      </c>
      <c r="H7330" t="s">
        <v>134</v>
      </c>
      <c r="I7330" t="s">
        <v>135</v>
      </c>
      <c r="J7330" t="s">
        <v>136</v>
      </c>
      <c r="K7330" t="s">
        <v>137</v>
      </c>
      <c r="L7330" t="s">
        <v>20634</v>
      </c>
      <c r="M7330" t="s">
        <v>20635</v>
      </c>
      <c r="N7330">
        <v>0.52583333300000001</v>
      </c>
      <c r="O7330">
        <v>0</v>
      </c>
      <c r="P7330">
        <v>77</v>
      </c>
      <c r="Q7330">
        <v>0</v>
      </c>
      <c r="R7330">
        <v>12</v>
      </c>
      <c r="S7330">
        <v>0</v>
      </c>
      <c r="T7330">
        <v>10</v>
      </c>
      <c r="U7330">
        <v>0</v>
      </c>
      <c r="V7330">
        <v>1</v>
      </c>
      <c r="W7330">
        <v>0</v>
      </c>
      <c r="X7330">
        <v>13.076777909791961</v>
      </c>
      <c r="Y7330">
        <v>0</v>
      </c>
      <c r="Z7330">
        <v>10.588658274033572</v>
      </c>
      <c r="AA7330">
        <v>0</v>
      </c>
      <c r="AB7330">
        <v>2.6841031403061404</v>
      </c>
      <c r="AC7330">
        <v>0</v>
      </c>
      <c r="AD7330">
        <v>5.6118548623313371</v>
      </c>
      <c r="AE7330">
        <v>31.961394186463014</v>
      </c>
    </row>
    <row r="7331" spans="1:31" x14ac:dyDescent="0.25">
      <c r="A7331">
        <v>1889209</v>
      </c>
      <c r="B7331">
        <v>1</v>
      </c>
      <c r="C7331" t="s">
        <v>80</v>
      </c>
      <c r="D7331" t="s">
        <v>99</v>
      </c>
      <c r="E7331" t="s">
        <v>140</v>
      </c>
      <c r="F7331" t="s">
        <v>20636</v>
      </c>
      <c r="G7331" t="s">
        <v>163</v>
      </c>
      <c r="H7331" t="s">
        <v>143</v>
      </c>
      <c r="I7331" t="s">
        <v>135</v>
      </c>
      <c r="J7331" t="s">
        <v>136</v>
      </c>
      <c r="K7331" t="s">
        <v>137</v>
      </c>
      <c r="L7331" t="s">
        <v>20637</v>
      </c>
      <c r="M7331" t="s">
        <v>20638</v>
      </c>
      <c r="N7331">
        <v>2.3958333330000001</v>
      </c>
      <c r="O7331">
        <v>0</v>
      </c>
      <c r="P7331">
        <v>2</v>
      </c>
      <c r="Q7331">
        <v>0</v>
      </c>
      <c r="R7331">
        <v>0</v>
      </c>
      <c r="S7331">
        <v>0</v>
      </c>
      <c r="T7331">
        <v>0</v>
      </c>
      <c r="U7331">
        <v>0</v>
      </c>
      <c r="V7331">
        <v>0</v>
      </c>
      <c r="W7331">
        <v>0</v>
      </c>
      <c r="X7331">
        <v>1.9049097101082215</v>
      </c>
      <c r="Y7331">
        <v>0</v>
      </c>
      <c r="Z7331">
        <v>0</v>
      </c>
      <c r="AA7331">
        <v>0</v>
      </c>
      <c r="AB7331">
        <v>0</v>
      </c>
      <c r="AC7331">
        <v>0</v>
      </c>
      <c r="AD7331">
        <v>0</v>
      </c>
      <c r="AE7331">
        <v>1.9049097101082215</v>
      </c>
    </row>
    <row r="7332" spans="1:31" x14ac:dyDescent="0.25">
      <c r="A7332">
        <v>1889066</v>
      </c>
      <c r="B7332">
        <v>1</v>
      </c>
      <c r="C7332" t="s">
        <v>81</v>
      </c>
      <c r="D7332" t="s">
        <v>117</v>
      </c>
      <c r="E7332" t="s">
        <v>169</v>
      </c>
      <c r="F7332" t="s">
        <v>20639</v>
      </c>
      <c r="G7332" t="s">
        <v>183</v>
      </c>
      <c r="H7332" t="s">
        <v>143</v>
      </c>
      <c r="I7332" t="s">
        <v>135</v>
      </c>
      <c r="J7332" t="s">
        <v>136</v>
      </c>
      <c r="K7332" t="s">
        <v>137</v>
      </c>
      <c r="L7332" t="s">
        <v>20640</v>
      </c>
      <c r="M7332" t="s">
        <v>20641</v>
      </c>
      <c r="N7332">
        <v>1.0338888879999999</v>
      </c>
      <c r="O7332">
        <v>0</v>
      </c>
      <c r="P7332">
        <v>42</v>
      </c>
      <c r="Q7332">
        <v>0</v>
      </c>
      <c r="R7332">
        <v>5</v>
      </c>
      <c r="S7332">
        <v>0</v>
      </c>
      <c r="T7332">
        <v>4</v>
      </c>
      <c r="U7332">
        <v>0</v>
      </c>
      <c r="V7332">
        <v>0</v>
      </c>
      <c r="W7332">
        <v>0</v>
      </c>
      <c r="X7332">
        <v>7.9167734753444741</v>
      </c>
      <c r="Y7332">
        <v>0</v>
      </c>
      <c r="Z7332">
        <v>2.8791571929880178</v>
      </c>
      <c r="AA7332">
        <v>0</v>
      </c>
      <c r="AB7332">
        <v>2.5072036236034045</v>
      </c>
      <c r="AC7332">
        <v>0</v>
      </c>
      <c r="AD7332">
        <v>0</v>
      </c>
      <c r="AE7332">
        <v>13.303134291935896</v>
      </c>
    </row>
    <row r="7333" spans="1:31" x14ac:dyDescent="0.25">
      <c r="A7333">
        <v>1888917</v>
      </c>
      <c r="B7333">
        <v>1</v>
      </c>
      <c r="C7333" t="s">
        <v>80</v>
      </c>
      <c r="D7333" t="s">
        <v>82</v>
      </c>
      <c r="E7333" t="s">
        <v>146</v>
      </c>
      <c r="F7333" t="s">
        <v>20642</v>
      </c>
      <c r="G7333" t="s">
        <v>148</v>
      </c>
      <c r="H7333" t="s">
        <v>143</v>
      </c>
      <c r="I7333" t="s">
        <v>135</v>
      </c>
      <c r="J7333" t="s">
        <v>136</v>
      </c>
      <c r="K7333" t="s">
        <v>137</v>
      </c>
      <c r="L7333" t="s">
        <v>20643</v>
      </c>
      <c r="M7333" t="s">
        <v>20644</v>
      </c>
      <c r="N7333">
        <v>2.6261111110000002</v>
      </c>
      <c r="O7333">
        <v>0</v>
      </c>
      <c r="P7333">
        <v>191</v>
      </c>
      <c r="Q7333">
        <v>0</v>
      </c>
      <c r="R7333">
        <v>0</v>
      </c>
      <c r="S7333">
        <v>0</v>
      </c>
      <c r="T7333">
        <v>8</v>
      </c>
      <c r="U7333">
        <v>0</v>
      </c>
      <c r="V7333">
        <v>0</v>
      </c>
      <c r="W7333">
        <v>0</v>
      </c>
      <c r="X7333">
        <v>143.13665232655015</v>
      </c>
      <c r="Y7333">
        <v>0</v>
      </c>
      <c r="Z7333">
        <v>0</v>
      </c>
      <c r="AA7333">
        <v>0</v>
      </c>
      <c r="AB7333">
        <v>18.83954136583742</v>
      </c>
      <c r="AC7333">
        <v>0</v>
      </c>
      <c r="AD7333">
        <v>0</v>
      </c>
      <c r="AE7333">
        <v>161.97619369238757</v>
      </c>
    </row>
    <row r="7334" spans="1:31" x14ac:dyDescent="0.25">
      <c r="A7334">
        <v>1887443</v>
      </c>
      <c r="B7334">
        <v>1</v>
      </c>
      <c r="C7334" t="s">
        <v>80</v>
      </c>
      <c r="D7334" t="s">
        <v>90</v>
      </c>
      <c r="E7334" t="s">
        <v>158</v>
      </c>
      <c r="F7334" t="s">
        <v>20645</v>
      </c>
      <c r="G7334" t="s">
        <v>1557</v>
      </c>
      <c r="H7334" t="s">
        <v>134</v>
      </c>
      <c r="I7334" t="s">
        <v>135</v>
      </c>
      <c r="J7334" t="s">
        <v>136</v>
      </c>
      <c r="K7334" t="s">
        <v>137</v>
      </c>
      <c r="L7334" t="s">
        <v>20646</v>
      </c>
      <c r="M7334" t="s">
        <v>20647</v>
      </c>
      <c r="N7334">
        <v>2.1722222219999998</v>
      </c>
      <c r="O7334">
        <v>0</v>
      </c>
      <c r="P7334">
        <v>558</v>
      </c>
      <c r="Q7334">
        <v>0</v>
      </c>
      <c r="R7334">
        <v>0</v>
      </c>
      <c r="S7334">
        <v>0</v>
      </c>
      <c r="T7334">
        <v>73</v>
      </c>
      <c r="U7334">
        <v>0</v>
      </c>
      <c r="V7334">
        <v>0</v>
      </c>
      <c r="W7334">
        <v>0</v>
      </c>
      <c r="X7334">
        <v>278.00549556233267</v>
      </c>
      <c r="Y7334">
        <v>0</v>
      </c>
      <c r="Z7334">
        <v>0</v>
      </c>
      <c r="AA7334">
        <v>0</v>
      </c>
      <c r="AB7334">
        <v>138.24023831102861</v>
      </c>
      <c r="AC7334">
        <v>0</v>
      </c>
      <c r="AD7334">
        <v>0</v>
      </c>
      <c r="AE7334">
        <v>416.24573387336125</v>
      </c>
    </row>
    <row r="7335" spans="1:31" x14ac:dyDescent="0.25">
      <c r="A7335">
        <v>1887543</v>
      </c>
      <c r="B7335">
        <v>1</v>
      </c>
      <c r="C7335" t="s">
        <v>80</v>
      </c>
      <c r="D7335" t="s">
        <v>98</v>
      </c>
      <c r="E7335" t="s">
        <v>210</v>
      </c>
      <c r="F7335" t="s">
        <v>10773</v>
      </c>
      <c r="G7335" t="s">
        <v>133</v>
      </c>
      <c r="H7335" t="s">
        <v>134</v>
      </c>
      <c r="I7335" t="s">
        <v>135</v>
      </c>
      <c r="J7335" t="s">
        <v>136</v>
      </c>
      <c r="K7335" t="s">
        <v>137</v>
      </c>
      <c r="L7335" t="s">
        <v>20648</v>
      </c>
      <c r="M7335" t="s">
        <v>20649</v>
      </c>
      <c r="N7335">
        <v>0.200555555</v>
      </c>
      <c r="O7335">
        <v>0</v>
      </c>
      <c r="P7335">
        <v>2130</v>
      </c>
      <c r="Q7335">
        <v>22</v>
      </c>
      <c r="R7335">
        <v>640</v>
      </c>
      <c r="S7335">
        <v>36</v>
      </c>
      <c r="T7335">
        <v>541</v>
      </c>
      <c r="U7335">
        <v>2</v>
      </c>
      <c r="V7335">
        <v>0</v>
      </c>
      <c r="W7335">
        <v>0</v>
      </c>
      <c r="X7335">
        <v>122.96525511830572</v>
      </c>
      <c r="Y7335">
        <v>32.137182335474435</v>
      </c>
      <c r="Z7335">
        <v>263.81250240244043</v>
      </c>
      <c r="AA7335">
        <v>36.808858121655263</v>
      </c>
      <c r="AB7335">
        <v>96.015687039904563</v>
      </c>
      <c r="AC7335">
        <v>19.551187417530976</v>
      </c>
      <c r="AD7335">
        <v>0</v>
      </c>
      <c r="AE7335">
        <v>571.29067243531142</v>
      </c>
    </row>
    <row r="7336" spans="1:31" x14ac:dyDescent="0.25">
      <c r="A7336">
        <v>1889166</v>
      </c>
      <c r="B7336">
        <v>1</v>
      </c>
      <c r="C7336" t="s">
        <v>80</v>
      </c>
      <c r="D7336" t="s">
        <v>82</v>
      </c>
      <c r="E7336" t="s">
        <v>140</v>
      </c>
      <c r="F7336" t="s">
        <v>20650</v>
      </c>
      <c r="G7336" t="s">
        <v>163</v>
      </c>
      <c r="H7336" t="s">
        <v>143</v>
      </c>
      <c r="I7336" t="s">
        <v>135</v>
      </c>
      <c r="J7336" t="s">
        <v>136</v>
      </c>
      <c r="K7336" t="s">
        <v>137</v>
      </c>
      <c r="L7336" t="s">
        <v>20651</v>
      </c>
      <c r="M7336" t="s">
        <v>20652</v>
      </c>
      <c r="N7336">
        <v>1.641388888</v>
      </c>
      <c r="O7336">
        <v>0</v>
      </c>
      <c r="P7336">
        <v>1</v>
      </c>
      <c r="Q7336">
        <v>0</v>
      </c>
      <c r="R7336">
        <v>0</v>
      </c>
      <c r="S7336">
        <v>0</v>
      </c>
      <c r="T7336">
        <v>0</v>
      </c>
      <c r="U7336">
        <v>0</v>
      </c>
      <c r="V7336">
        <v>0</v>
      </c>
      <c r="W7336">
        <v>0</v>
      </c>
      <c r="X7336">
        <v>1.6334104491087871</v>
      </c>
      <c r="Y7336">
        <v>0</v>
      </c>
      <c r="Z7336">
        <v>0</v>
      </c>
      <c r="AA7336">
        <v>0</v>
      </c>
      <c r="AB7336">
        <v>0</v>
      </c>
      <c r="AC7336">
        <v>0</v>
      </c>
      <c r="AD7336">
        <v>0</v>
      </c>
      <c r="AE7336">
        <v>1.6334104491087871</v>
      </c>
    </row>
    <row r="7337" spans="1:31" x14ac:dyDescent="0.25">
      <c r="A7337">
        <v>1889075</v>
      </c>
      <c r="B7337">
        <v>1</v>
      </c>
      <c r="C7337" t="s">
        <v>81</v>
      </c>
      <c r="D7337" t="s">
        <v>127</v>
      </c>
      <c r="E7337" t="s">
        <v>169</v>
      </c>
      <c r="F7337" t="s">
        <v>19985</v>
      </c>
      <c r="G7337" t="s">
        <v>183</v>
      </c>
      <c r="H7337" t="s">
        <v>143</v>
      </c>
      <c r="I7337" t="s">
        <v>135</v>
      </c>
      <c r="J7337" t="s">
        <v>136</v>
      </c>
      <c r="K7337" t="s">
        <v>137</v>
      </c>
      <c r="L7337" t="s">
        <v>20653</v>
      </c>
      <c r="M7337" t="s">
        <v>20654</v>
      </c>
      <c r="N7337">
        <v>0.64027777699999999</v>
      </c>
      <c r="O7337">
        <v>0</v>
      </c>
      <c r="P7337">
        <v>74</v>
      </c>
      <c r="Q7337">
        <v>0</v>
      </c>
      <c r="R7337">
        <v>2</v>
      </c>
      <c r="S7337">
        <v>0</v>
      </c>
      <c r="T7337">
        <v>3</v>
      </c>
      <c r="U7337">
        <v>0</v>
      </c>
      <c r="V7337">
        <v>0</v>
      </c>
      <c r="W7337">
        <v>0</v>
      </c>
      <c r="X7337">
        <v>8.2256515569981392</v>
      </c>
      <c r="Y7337">
        <v>0</v>
      </c>
      <c r="Z7337">
        <v>1.3013657388426667E-2</v>
      </c>
      <c r="AA7337">
        <v>0</v>
      </c>
      <c r="AB7337">
        <v>0.4894142903926948</v>
      </c>
      <c r="AC7337">
        <v>0</v>
      </c>
      <c r="AD7337">
        <v>0</v>
      </c>
      <c r="AE7337">
        <v>8.7280795047792612</v>
      </c>
    </row>
    <row r="7338" spans="1:31" x14ac:dyDescent="0.25">
      <c r="A7338">
        <v>1889052</v>
      </c>
      <c r="B7338">
        <v>1</v>
      </c>
      <c r="C7338" t="s">
        <v>80</v>
      </c>
      <c r="D7338" t="s">
        <v>101</v>
      </c>
      <c r="E7338" t="s">
        <v>146</v>
      </c>
      <c r="F7338" t="s">
        <v>20655</v>
      </c>
      <c r="G7338" t="s">
        <v>148</v>
      </c>
      <c r="H7338" t="s">
        <v>143</v>
      </c>
      <c r="I7338" t="s">
        <v>135</v>
      </c>
      <c r="J7338" t="s">
        <v>136</v>
      </c>
      <c r="K7338" t="s">
        <v>137</v>
      </c>
      <c r="L7338" t="s">
        <v>20656</v>
      </c>
      <c r="M7338" t="s">
        <v>20657</v>
      </c>
      <c r="N7338">
        <v>2.7669444439999999</v>
      </c>
      <c r="O7338">
        <v>0</v>
      </c>
      <c r="P7338">
        <v>1</v>
      </c>
      <c r="Q7338">
        <v>0</v>
      </c>
      <c r="R7338">
        <v>0</v>
      </c>
      <c r="S7338">
        <v>0</v>
      </c>
      <c r="T7338">
        <v>0</v>
      </c>
      <c r="U7338">
        <v>0</v>
      </c>
      <c r="V7338">
        <v>0</v>
      </c>
      <c r="W7338">
        <v>0</v>
      </c>
      <c r="X7338">
        <v>0.40240117694195998</v>
      </c>
      <c r="Y7338">
        <v>0</v>
      </c>
      <c r="Z7338">
        <v>0</v>
      </c>
      <c r="AA7338">
        <v>0</v>
      </c>
      <c r="AB7338">
        <v>0</v>
      </c>
      <c r="AC7338">
        <v>0</v>
      </c>
      <c r="AD7338">
        <v>0</v>
      </c>
      <c r="AE7338">
        <v>0.40240117694195998</v>
      </c>
    </row>
    <row r="7339" spans="1:31" x14ac:dyDescent="0.25">
      <c r="A7339">
        <v>1887509</v>
      </c>
      <c r="B7339">
        <v>1</v>
      </c>
      <c r="C7339" t="s">
        <v>80</v>
      </c>
      <c r="D7339" t="s">
        <v>88</v>
      </c>
      <c r="E7339" t="s">
        <v>158</v>
      </c>
      <c r="F7339" t="s">
        <v>16298</v>
      </c>
      <c r="G7339" t="s">
        <v>133</v>
      </c>
      <c r="H7339" t="s">
        <v>134</v>
      </c>
      <c r="I7339" t="s">
        <v>135</v>
      </c>
      <c r="J7339" t="s">
        <v>136</v>
      </c>
      <c r="K7339" t="s">
        <v>137</v>
      </c>
      <c r="L7339" t="s">
        <v>20658</v>
      </c>
      <c r="M7339" t="s">
        <v>20659</v>
      </c>
      <c r="N7339">
        <v>1.084166666</v>
      </c>
      <c r="O7339">
        <v>0</v>
      </c>
      <c r="P7339">
        <v>0</v>
      </c>
      <c r="Q7339">
        <v>0</v>
      </c>
      <c r="R7339">
        <v>0</v>
      </c>
      <c r="S7339">
        <v>0</v>
      </c>
      <c r="T7339">
        <v>1</v>
      </c>
      <c r="U7339">
        <v>2</v>
      </c>
      <c r="V7339">
        <v>1</v>
      </c>
      <c r="W7339">
        <v>0</v>
      </c>
      <c r="X7339">
        <v>0</v>
      </c>
      <c r="Y7339">
        <v>0</v>
      </c>
      <c r="Z7339">
        <v>0</v>
      </c>
      <c r="AA7339">
        <v>0</v>
      </c>
      <c r="AB7339">
        <v>7.1707579334105001E-2</v>
      </c>
      <c r="AC7339">
        <v>104.47355173870673</v>
      </c>
      <c r="AD7339">
        <v>5.0278268982141192</v>
      </c>
      <c r="AE7339">
        <v>109.57308621625495</v>
      </c>
    </row>
    <row r="7340" spans="1:31" x14ac:dyDescent="0.25">
      <c r="A7340">
        <v>1889029</v>
      </c>
      <c r="B7340">
        <v>1</v>
      </c>
      <c r="C7340" t="s">
        <v>81</v>
      </c>
      <c r="D7340" t="s">
        <v>118</v>
      </c>
      <c r="E7340" t="s">
        <v>131</v>
      </c>
      <c r="F7340" t="s">
        <v>20660</v>
      </c>
      <c r="G7340" t="s">
        <v>133</v>
      </c>
      <c r="H7340" t="s">
        <v>134</v>
      </c>
      <c r="I7340" t="s">
        <v>135</v>
      </c>
      <c r="J7340" t="s">
        <v>136</v>
      </c>
      <c r="K7340" t="s">
        <v>137</v>
      </c>
      <c r="L7340" t="s">
        <v>20661</v>
      </c>
      <c r="M7340" t="s">
        <v>20662</v>
      </c>
      <c r="N7340">
        <v>0.82888888800000005</v>
      </c>
      <c r="O7340">
        <v>0</v>
      </c>
      <c r="P7340">
        <v>723</v>
      </c>
      <c r="Q7340">
        <v>5</v>
      </c>
      <c r="R7340">
        <v>21</v>
      </c>
      <c r="S7340">
        <v>0</v>
      </c>
      <c r="T7340">
        <v>29</v>
      </c>
      <c r="U7340">
        <v>0</v>
      </c>
      <c r="V7340">
        <v>0</v>
      </c>
      <c r="W7340">
        <v>0</v>
      </c>
      <c r="X7340">
        <v>100.75715072053571</v>
      </c>
      <c r="Y7340">
        <v>59.88718718396651</v>
      </c>
      <c r="Z7340">
        <v>48.860868566951794</v>
      </c>
      <c r="AA7340">
        <v>0</v>
      </c>
      <c r="AB7340">
        <v>10.431044806788677</v>
      </c>
      <c r="AC7340">
        <v>0</v>
      </c>
      <c r="AD7340">
        <v>0</v>
      </c>
      <c r="AE7340">
        <v>219.93625127824271</v>
      </c>
    </row>
    <row r="7341" spans="1:31" x14ac:dyDescent="0.25">
      <c r="A7341">
        <v>1888511</v>
      </c>
      <c r="B7341">
        <v>1</v>
      </c>
      <c r="C7341" t="s">
        <v>80</v>
      </c>
      <c r="D7341" t="s">
        <v>82</v>
      </c>
      <c r="E7341" t="s">
        <v>140</v>
      </c>
      <c r="F7341" t="s">
        <v>20663</v>
      </c>
      <c r="G7341" t="s">
        <v>163</v>
      </c>
      <c r="H7341" t="s">
        <v>143</v>
      </c>
      <c r="I7341" t="s">
        <v>135</v>
      </c>
      <c r="J7341" t="s">
        <v>136</v>
      </c>
      <c r="K7341" t="s">
        <v>137</v>
      </c>
      <c r="L7341" t="s">
        <v>20664</v>
      </c>
      <c r="M7341" t="s">
        <v>20665</v>
      </c>
      <c r="N7341">
        <v>3.0924999999999998</v>
      </c>
      <c r="O7341">
        <v>0</v>
      </c>
      <c r="P7341">
        <v>1</v>
      </c>
      <c r="Q7341">
        <v>0</v>
      </c>
      <c r="R7341">
        <v>0</v>
      </c>
      <c r="S7341">
        <v>0</v>
      </c>
      <c r="T7341">
        <v>0</v>
      </c>
      <c r="U7341">
        <v>0</v>
      </c>
      <c r="V7341">
        <v>0</v>
      </c>
      <c r="W7341">
        <v>0</v>
      </c>
      <c r="X7341">
        <v>1.6858461976728001</v>
      </c>
      <c r="Y7341">
        <v>0</v>
      </c>
      <c r="Z7341">
        <v>0</v>
      </c>
      <c r="AA7341">
        <v>0</v>
      </c>
      <c r="AB7341">
        <v>0</v>
      </c>
      <c r="AC7341">
        <v>0</v>
      </c>
      <c r="AD7341">
        <v>0</v>
      </c>
      <c r="AE7341">
        <v>1.6858461976728001</v>
      </c>
    </row>
    <row r="7342" spans="1:31" x14ac:dyDescent="0.25">
      <c r="A7342">
        <v>1889198</v>
      </c>
      <c r="B7342">
        <v>1</v>
      </c>
      <c r="C7342" t="s">
        <v>80</v>
      </c>
      <c r="D7342" t="s">
        <v>105</v>
      </c>
      <c r="E7342" t="s">
        <v>146</v>
      </c>
      <c r="F7342" t="s">
        <v>16137</v>
      </c>
      <c r="G7342" t="s">
        <v>148</v>
      </c>
      <c r="H7342" t="s">
        <v>143</v>
      </c>
      <c r="I7342" t="s">
        <v>135</v>
      </c>
      <c r="J7342" t="s">
        <v>136</v>
      </c>
      <c r="K7342" t="s">
        <v>137</v>
      </c>
      <c r="L7342" t="s">
        <v>20666</v>
      </c>
      <c r="M7342" t="s">
        <v>20667</v>
      </c>
      <c r="N7342">
        <v>0.77694444399999996</v>
      </c>
      <c r="O7342">
        <v>0</v>
      </c>
      <c r="P7342">
        <v>17</v>
      </c>
      <c r="Q7342">
        <v>0</v>
      </c>
      <c r="R7342">
        <v>3</v>
      </c>
      <c r="S7342">
        <v>0</v>
      </c>
      <c r="T7342">
        <v>0</v>
      </c>
      <c r="U7342">
        <v>0</v>
      </c>
      <c r="V7342">
        <v>0</v>
      </c>
      <c r="W7342">
        <v>0</v>
      </c>
      <c r="X7342">
        <v>5.0747856054784384</v>
      </c>
      <c r="Y7342">
        <v>0</v>
      </c>
      <c r="Z7342">
        <v>1.64846793128372</v>
      </c>
      <c r="AA7342">
        <v>0</v>
      </c>
      <c r="AB7342">
        <v>0</v>
      </c>
      <c r="AC7342">
        <v>0</v>
      </c>
      <c r="AD7342">
        <v>0</v>
      </c>
      <c r="AE7342">
        <v>6.723253536762158</v>
      </c>
    </row>
    <row r="7343" spans="1:31" x14ac:dyDescent="0.25">
      <c r="A7343">
        <v>1887864</v>
      </c>
      <c r="B7343">
        <v>1</v>
      </c>
      <c r="C7343" t="s">
        <v>81</v>
      </c>
      <c r="D7343" t="s">
        <v>127</v>
      </c>
      <c r="E7343" t="s">
        <v>146</v>
      </c>
      <c r="F7343" t="s">
        <v>540</v>
      </c>
      <c r="G7343" t="s">
        <v>148</v>
      </c>
      <c r="H7343" t="s">
        <v>143</v>
      </c>
      <c r="I7343" t="s">
        <v>135</v>
      </c>
      <c r="J7343" t="s">
        <v>136</v>
      </c>
      <c r="K7343" t="s">
        <v>137</v>
      </c>
      <c r="L7343" t="s">
        <v>20668</v>
      </c>
      <c r="M7343" t="s">
        <v>20669</v>
      </c>
      <c r="N7343">
        <v>2.2819444440000001</v>
      </c>
      <c r="O7343">
        <v>0</v>
      </c>
      <c r="P7343">
        <v>30</v>
      </c>
      <c r="Q7343">
        <v>0</v>
      </c>
      <c r="R7343">
        <v>0</v>
      </c>
      <c r="S7343">
        <v>0</v>
      </c>
      <c r="T7343">
        <v>2</v>
      </c>
      <c r="U7343">
        <v>0</v>
      </c>
      <c r="V7343">
        <v>0</v>
      </c>
      <c r="W7343">
        <v>0</v>
      </c>
      <c r="X7343">
        <v>9.2131836703386139</v>
      </c>
      <c r="Y7343">
        <v>0</v>
      </c>
      <c r="Z7343">
        <v>0</v>
      </c>
      <c r="AA7343">
        <v>0</v>
      </c>
      <c r="AB7343">
        <v>0.88421792423226897</v>
      </c>
      <c r="AC7343">
        <v>0</v>
      </c>
      <c r="AD7343">
        <v>0</v>
      </c>
      <c r="AE7343">
        <v>10.097401594570883</v>
      </c>
    </row>
    <row r="7344" spans="1:31" x14ac:dyDescent="0.25">
      <c r="A7344">
        <v>1887469</v>
      </c>
      <c r="B7344">
        <v>1</v>
      </c>
      <c r="C7344" t="s">
        <v>80</v>
      </c>
      <c r="D7344" t="s">
        <v>97</v>
      </c>
      <c r="E7344" t="s">
        <v>158</v>
      </c>
      <c r="F7344" t="s">
        <v>20670</v>
      </c>
      <c r="G7344" t="s">
        <v>219</v>
      </c>
      <c r="H7344" t="s">
        <v>134</v>
      </c>
      <c r="I7344" t="s">
        <v>135</v>
      </c>
      <c r="J7344" t="s">
        <v>136</v>
      </c>
      <c r="K7344" t="s">
        <v>137</v>
      </c>
      <c r="L7344" t="s">
        <v>20671</v>
      </c>
      <c r="M7344" t="s">
        <v>20672</v>
      </c>
      <c r="N7344">
        <v>3.9044444440000001</v>
      </c>
      <c r="O7344">
        <v>1</v>
      </c>
      <c r="P7344">
        <v>0</v>
      </c>
      <c r="Q7344">
        <v>1</v>
      </c>
      <c r="R7344">
        <v>0</v>
      </c>
      <c r="S7344">
        <v>0</v>
      </c>
      <c r="T7344">
        <v>0</v>
      </c>
      <c r="U7344">
        <v>0</v>
      </c>
      <c r="V7344">
        <v>0</v>
      </c>
      <c r="W7344">
        <v>22.065871785599157</v>
      </c>
      <c r="X7344">
        <v>0</v>
      </c>
      <c r="Y7344">
        <v>8.9881619561949542</v>
      </c>
      <c r="Z7344">
        <v>0</v>
      </c>
      <c r="AA7344">
        <v>0</v>
      </c>
      <c r="AB7344">
        <v>0</v>
      </c>
      <c r="AC7344">
        <v>0</v>
      </c>
      <c r="AD7344">
        <v>0</v>
      </c>
      <c r="AE7344">
        <v>31.054033741794111</v>
      </c>
    </row>
    <row r="7345" spans="1:31" x14ac:dyDescent="0.25">
      <c r="A7345">
        <v>1889092</v>
      </c>
      <c r="B7345">
        <v>1</v>
      </c>
      <c r="C7345" t="s">
        <v>80</v>
      </c>
      <c r="D7345" t="s">
        <v>107</v>
      </c>
      <c r="E7345" t="s">
        <v>169</v>
      </c>
      <c r="F7345" t="s">
        <v>20673</v>
      </c>
      <c r="G7345" t="s">
        <v>183</v>
      </c>
      <c r="H7345" t="s">
        <v>143</v>
      </c>
      <c r="I7345" t="s">
        <v>135</v>
      </c>
      <c r="J7345" t="s">
        <v>136</v>
      </c>
      <c r="K7345" t="s">
        <v>137</v>
      </c>
      <c r="L7345" t="s">
        <v>20674</v>
      </c>
      <c r="M7345" t="s">
        <v>20675</v>
      </c>
      <c r="N7345">
        <v>2.0677777769999999</v>
      </c>
      <c r="O7345">
        <v>0</v>
      </c>
      <c r="P7345">
        <v>146</v>
      </c>
      <c r="Q7345">
        <v>0</v>
      </c>
      <c r="R7345">
        <v>0</v>
      </c>
      <c r="S7345">
        <v>0</v>
      </c>
      <c r="T7345">
        <v>4</v>
      </c>
      <c r="U7345">
        <v>0</v>
      </c>
      <c r="V7345">
        <v>0</v>
      </c>
      <c r="W7345">
        <v>0</v>
      </c>
      <c r="X7345">
        <v>101.11271291941321</v>
      </c>
      <c r="Y7345">
        <v>0</v>
      </c>
      <c r="Z7345">
        <v>0</v>
      </c>
      <c r="AA7345">
        <v>0</v>
      </c>
      <c r="AB7345">
        <v>15.969883019199022</v>
      </c>
      <c r="AC7345">
        <v>0</v>
      </c>
      <c r="AD7345">
        <v>0</v>
      </c>
      <c r="AE7345">
        <v>117.08259593861223</v>
      </c>
    </row>
    <row r="7346" spans="1:31" x14ac:dyDescent="0.25">
      <c r="A7346">
        <v>1888777</v>
      </c>
      <c r="B7346">
        <v>1</v>
      </c>
      <c r="C7346" t="s">
        <v>81</v>
      </c>
      <c r="D7346" t="s">
        <v>119</v>
      </c>
      <c r="E7346" t="s">
        <v>210</v>
      </c>
      <c r="F7346" t="s">
        <v>1926</v>
      </c>
      <c r="G7346" t="s">
        <v>133</v>
      </c>
      <c r="H7346" t="s">
        <v>134</v>
      </c>
      <c r="I7346" t="s">
        <v>135</v>
      </c>
      <c r="J7346" t="s">
        <v>136</v>
      </c>
      <c r="K7346" t="s">
        <v>137</v>
      </c>
      <c r="L7346" t="s">
        <v>20676</v>
      </c>
      <c r="M7346" t="s">
        <v>20677</v>
      </c>
      <c r="N7346">
        <v>0.41416666600000002</v>
      </c>
      <c r="O7346">
        <v>0</v>
      </c>
      <c r="P7346">
        <v>471</v>
      </c>
      <c r="Q7346">
        <v>45</v>
      </c>
      <c r="R7346">
        <v>109</v>
      </c>
      <c r="S7346">
        <v>2</v>
      </c>
      <c r="T7346">
        <v>17</v>
      </c>
      <c r="U7346">
        <v>0</v>
      </c>
      <c r="V7346">
        <v>0</v>
      </c>
      <c r="W7346">
        <v>0</v>
      </c>
      <c r="X7346">
        <v>36.163938875338872</v>
      </c>
      <c r="Y7346">
        <v>107.74977512721897</v>
      </c>
      <c r="Z7346">
        <v>214.34733480619803</v>
      </c>
      <c r="AA7346">
        <v>3.5817729503425682</v>
      </c>
      <c r="AB7346">
        <v>1.8664543454641505</v>
      </c>
      <c r="AC7346">
        <v>0</v>
      </c>
      <c r="AD7346">
        <v>0</v>
      </c>
      <c r="AE7346">
        <v>363.70927610456255</v>
      </c>
    </row>
    <row r="7347" spans="1:31" x14ac:dyDescent="0.25">
      <c r="A7347">
        <v>1887452</v>
      </c>
      <c r="B7347">
        <v>1</v>
      </c>
      <c r="C7347" t="s">
        <v>81</v>
      </c>
      <c r="D7347" t="s">
        <v>119</v>
      </c>
      <c r="E7347" t="s">
        <v>210</v>
      </c>
      <c r="F7347" t="s">
        <v>1926</v>
      </c>
      <c r="G7347" t="s">
        <v>133</v>
      </c>
      <c r="H7347" t="s">
        <v>134</v>
      </c>
      <c r="I7347" t="s">
        <v>135</v>
      </c>
      <c r="J7347" t="s">
        <v>136</v>
      </c>
      <c r="K7347" t="s">
        <v>137</v>
      </c>
      <c r="L7347" t="s">
        <v>20678</v>
      </c>
      <c r="M7347" t="s">
        <v>20679</v>
      </c>
      <c r="N7347">
        <v>0.762222222</v>
      </c>
      <c r="O7347">
        <v>0</v>
      </c>
      <c r="P7347">
        <v>471</v>
      </c>
      <c r="Q7347">
        <v>45</v>
      </c>
      <c r="R7347">
        <v>109</v>
      </c>
      <c r="S7347">
        <v>2</v>
      </c>
      <c r="T7347">
        <v>17</v>
      </c>
      <c r="U7347">
        <v>0</v>
      </c>
      <c r="V7347">
        <v>0</v>
      </c>
      <c r="W7347">
        <v>0</v>
      </c>
      <c r="X7347">
        <v>41.778148509576155</v>
      </c>
      <c r="Y7347">
        <v>151.22159333212778</v>
      </c>
      <c r="Z7347">
        <v>335.81980351694273</v>
      </c>
      <c r="AA7347">
        <v>4.6253109212220629</v>
      </c>
      <c r="AB7347">
        <v>2.1191697131178495</v>
      </c>
      <c r="AC7347">
        <v>0</v>
      </c>
      <c r="AD7347">
        <v>0</v>
      </c>
      <c r="AE7347">
        <v>535.56402599298656</v>
      </c>
    </row>
    <row r="7348" spans="1:31" x14ac:dyDescent="0.25">
      <c r="A7348">
        <v>1887781</v>
      </c>
      <c r="B7348">
        <v>1</v>
      </c>
      <c r="C7348" t="s">
        <v>80</v>
      </c>
      <c r="D7348" t="s">
        <v>93</v>
      </c>
      <c r="E7348" t="s">
        <v>140</v>
      </c>
      <c r="F7348" t="s">
        <v>20680</v>
      </c>
      <c r="G7348" t="s">
        <v>163</v>
      </c>
      <c r="H7348" t="s">
        <v>143</v>
      </c>
      <c r="I7348" t="s">
        <v>135</v>
      </c>
      <c r="J7348" t="s">
        <v>136</v>
      </c>
      <c r="K7348" t="s">
        <v>137</v>
      </c>
      <c r="L7348" t="s">
        <v>20681</v>
      </c>
      <c r="M7348" t="s">
        <v>20682</v>
      </c>
      <c r="N7348">
        <v>1.7016666659999999</v>
      </c>
      <c r="O7348">
        <v>0</v>
      </c>
      <c r="P7348">
        <v>1</v>
      </c>
      <c r="Q7348">
        <v>0</v>
      </c>
      <c r="R7348">
        <v>0</v>
      </c>
      <c r="S7348">
        <v>0</v>
      </c>
      <c r="T7348">
        <v>0</v>
      </c>
      <c r="U7348">
        <v>0</v>
      </c>
      <c r="V7348">
        <v>0</v>
      </c>
      <c r="W7348">
        <v>0</v>
      </c>
      <c r="X7348">
        <v>0.22324432197263611</v>
      </c>
      <c r="Y7348">
        <v>0</v>
      </c>
      <c r="Z7348">
        <v>0</v>
      </c>
      <c r="AA7348">
        <v>0</v>
      </c>
      <c r="AB7348">
        <v>0</v>
      </c>
      <c r="AC7348">
        <v>0</v>
      </c>
      <c r="AD7348">
        <v>0</v>
      </c>
      <c r="AE7348">
        <v>0.22324432197263611</v>
      </c>
    </row>
    <row r="7349" spans="1:31" x14ac:dyDescent="0.25">
      <c r="A7349">
        <v>1887426</v>
      </c>
      <c r="B7349">
        <v>1</v>
      </c>
      <c r="C7349" t="s">
        <v>80</v>
      </c>
      <c r="D7349" t="s">
        <v>82</v>
      </c>
      <c r="E7349" t="s">
        <v>146</v>
      </c>
      <c r="F7349" t="s">
        <v>20683</v>
      </c>
      <c r="G7349" t="s">
        <v>5445</v>
      </c>
      <c r="H7349" t="s">
        <v>143</v>
      </c>
      <c r="I7349" t="s">
        <v>135</v>
      </c>
      <c r="J7349" t="s">
        <v>136</v>
      </c>
      <c r="K7349" t="s">
        <v>137</v>
      </c>
      <c r="L7349" t="s">
        <v>20684</v>
      </c>
      <c r="M7349" t="s">
        <v>20685</v>
      </c>
      <c r="N7349">
        <v>1.6741666660000001</v>
      </c>
      <c r="O7349">
        <v>0</v>
      </c>
      <c r="P7349">
        <v>0</v>
      </c>
      <c r="Q7349">
        <v>0</v>
      </c>
      <c r="R7349">
        <v>0</v>
      </c>
      <c r="S7349">
        <v>0</v>
      </c>
      <c r="T7349">
        <v>7</v>
      </c>
      <c r="U7349">
        <v>0</v>
      </c>
      <c r="V7349">
        <v>0</v>
      </c>
      <c r="W7349">
        <v>0</v>
      </c>
      <c r="X7349">
        <v>0</v>
      </c>
      <c r="Y7349">
        <v>0</v>
      </c>
      <c r="Z7349">
        <v>0</v>
      </c>
      <c r="AA7349">
        <v>0</v>
      </c>
      <c r="AB7349">
        <v>54.926904342693732</v>
      </c>
      <c r="AC7349">
        <v>0</v>
      </c>
      <c r="AD7349">
        <v>0</v>
      </c>
      <c r="AE7349">
        <v>54.926904342693732</v>
      </c>
    </row>
    <row r="7350" spans="1:31" x14ac:dyDescent="0.25">
      <c r="A7350">
        <v>1888757</v>
      </c>
      <c r="B7350">
        <v>1</v>
      </c>
      <c r="C7350" t="s">
        <v>81</v>
      </c>
      <c r="D7350" t="s">
        <v>127</v>
      </c>
      <c r="E7350" t="s">
        <v>140</v>
      </c>
      <c r="F7350" t="s">
        <v>20686</v>
      </c>
      <c r="G7350" t="s">
        <v>163</v>
      </c>
      <c r="H7350" t="s">
        <v>143</v>
      </c>
      <c r="I7350" t="s">
        <v>135</v>
      </c>
      <c r="J7350" t="s">
        <v>136</v>
      </c>
      <c r="K7350" t="s">
        <v>137</v>
      </c>
      <c r="L7350" t="s">
        <v>20687</v>
      </c>
      <c r="M7350" t="s">
        <v>20688</v>
      </c>
      <c r="N7350">
        <v>4.0641666660000002</v>
      </c>
      <c r="O7350">
        <v>0</v>
      </c>
      <c r="P7350">
        <v>1</v>
      </c>
      <c r="Q7350">
        <v>0</v>
      </c>
      <c r="R7350">
        <v>0</v>
      </c>
      <c r="S7350">
        <v>0</v>
      </c>
      <c r="T7350">
        <v>0</v>
      </c>
      <c r="U7350">
        <v>0</v>
      </c>
      <c r="V7350">
        <v>0</v>
      </c>
      <c r="W7350">
        <v>0</v>
      </c>
      <c r="X7350">
        <v>0.60249079734554667</v>
      </c>
      <c r="Y7350">
        <v>0</v>
      </c>
      <c r="Z7350">
        <v>0</v>
      </c>
      <c r="AA7350">
        <v>0</v>
      </c>
      <c r="AB7350">
        <v>0</v>
      </c>
      <c r="AC7350">
        <v>0</v>
      </c>
      <c r="AD7350">
        <v>0</v>
      </c>
      <c r="AE7350">
        <v>0.60249079734554667</v>
      </c>
    </row>
    <row r="7351" spans="1:31" x14ac:dyDescent="0.25">
      <c r="A7351">
        <v>1888783</v>
      </c>
      <c r="B7351">
        <v>1</v>
      </c>
      <c r="C7351" t="s">
        <v>80</v>
      </c>
      <c r="D7351" t="s">
        <v>100</v>
      </c>
      <c r="E7351" t="s">
        <v>140</v>
      </c>
      <c r="F7351" t="s">
        <v>20689</v>
      </c>
      <c r="G7351" t="s">
        <v>142</v>
      </c>
      <c r="H7351" t="s">
        <v>143</v>
      </c>
      <c r="I7351" t="s">
        <v>135</v>
      </c>
      <c r="J7351" t="s">
        <v>136</v>
      </c>
      <c r="K7351" t="s">
        <v>137</v>
      </c>
      <c r="L7351" t="s">
        <v>20690</v>
      </c>
      <c r="M7351" t="s">
        <v>20691</v>
      </c>
      <c r="N7351">
        <v>2.3505555550000001</v>
      </c>
      <c r="O7351">
        <v>0</v>
      </c>
      <c r="P7351">
        <v>7</v>
      </c>
      <c r="Q7351">
        <v>0</v>
      </c>
      <c r="R7351">
        <v>0</v>
      </c>
      <c r="S7351">
        <v>0</v>
      </c>
      <c r="T7351">
        <v>1</v>
      </c>
      <c r="U7351">
        <v>0</v>
      </c>
      <c r="V7351">
        <v>0</v>
      </c>
      <c r="W7351">
        <v>0</v>
      </c>
      <c r="X7351">
        <v>3.999428901767053</v>
      </c>
      <c r="Y7351">
        <v>0</v>
      </c>
      <c r="Z7351">
        <v>0</v>
      </c>
      <c r="AA7351">
        <v>0</v>
      </c>
      <c r="AB7351">
        <v>0</v>
      </c>
      <c r="AC7351">
        <v>0</v>
      </c>
      <c r="AD7351">
        <v>0</v>
      </c>
      <c r="AE7351">
        <v>3.999428901767053</v>
      </c>
    </row>
    <row r="7352" spans="1:31" x14ac:dyDescent="0.25">
      <c r="A7352">
        <v>1889069</v>
      </c>
      <c r="B7352">
        <v>1</v>
      </c>
      <c r="C7352" t="s">
        <v>80</v>
      </c>
      <c r="D7352" t="s">
        <v>97</v>
      </c>
      <c r="E7352" t="s">
        <v>158</v>
      </c>
      <c r="F7352" t="s">
        <v>20692</v>
      </c>
      <c r="G7352" t="s">
        <v>508</v>
      </c>
      <c r="H7352" t="s">
        <v>134</v>
      </c>
      <c r="I7352" t="s">
        <v>135</v>
      </c>
      <c r="J7352" t="s">
        <v>136</v>
      </c>
      <c r="K7352" t="s">
        <v>137</v>
      </c>
      <c r="L7352" t="s">
        <v>20693</v>
      </c>
      <c r="M7352" t="s">
        <v>20694</v>
      </c>
      <c r="N7352">
        <v>2.321111111</v>
      </c>
      <c r="O7352">
        <v>0</v>
      </c>
      <c r="P7352">
        <v>86</v>
      </c>
      <c r="Q7352">
        <v>0</v>
      </c>
      <c r="R7352">
        <v>0</v>
      </c>
      <c r="S7352">
        <v>0</v>
      </c>
      <c r="T7352">
        <v>26</v>
      </c>
      <c r="U7352">
        <v>0</v>
      </c>
      <c r="V7352">
        <v>0</v>
      </c>
      <c r="W7352">
        <v>0</v>
      </c>
      <c r="X7352">
        <v>77.8422477033657</v>
      </c>
      <c r="Y7352">
        <v>0</v>
      </c>
      <c r="Z7352">
        <v>0</v>
      </c>
      <c r="AA7352">
        <v>0</v>
      </c>
      <c r="AB7352">
        <v>25.071181555832563</v>
      </c>
      <c r="AC7352">
        <v>0</v>
      </c>
      <c r="AD7352">
        <v>0</v>
      </c>
      <c r="AE7352">
        <v>102.91342925919827</v>
      </c>
    </row>
    <row r="7353" spans="1:31" x14ac:dyDescent="0.25">
      <c r="A7353">
        <v>1887489</v>
      </c>
      <c r="B7353">
        <v>1</v>
      </c>
      <c r="C7353" t="s">
        <v>81</v>
      </c>
      <c r="D7353" t="s">
        <v>113</v>
      </c>
      <c r="E7353" t="s">
        <v>169</v>
      </c>
      <c r="F7353" t="s">
        <v>20695</v>
      </c>
      <c r="G7353" t="s">
        <v>183</v>
      </c>
      <c r="H7353" t="s">
        <v>143</v>
      </c>
      <c r="I7353" t="s">
        <v>135</v>
      </c>
      <c r="J7353" t="s">
        <v>136</v>
      </c>
      <c r="K7353" t="s">
        <v>137</v>
      </c>
      <c r="L7353" t="s">
        <v>20696</v>
      </c>
      <c r="M7353" t="s">
        <v>20697</v>
      </c>
      <c r="N7353">
        <v>2.1019444439999999</v>
      </c>
      <c r="O7353">
        <v>0</v>
      </c>
      <c r="P7353">
        <v>0</v>
      </c>
      <c r="Q7353">
        <v>0</v>
      </c>
      <c r="R7353">
        <v>3</v>
      </c>
      <c r="S7353">
        <v>0</v>
      </c>
      <c r="T7353">
        <v>0</v>
      </c>
      <c r="U7353">
        <v>0</v>
      </c>
      <c r="V7353">
        <v>0</v>
      </c>
      <c r="W7353">
        <v>0</v>
      </c>
      <c r="X7353">
        <v>0</v>
      </c>
      <c r="Y7353">
        <v>0</v>
      </c>
      <c r="Z7353">
        <v>16.277089388089721</v>
      </c>
      <c r="AA7353">
        <v>0</v>
      </c>
      <c r="AB7353">
        <v>0</v>
      </c>
      <c r="AC7353">
        <v>0</v>
      </c>
      <c r="AD7353">
        <v>0</v>
      </c>
      <c r="AE7353">
        <v>16.277089388089721</v>
      </c>
    </row>
    <row r="7354" spans="1:31" x14ac:dyDescent="0.25">
      <c r="A7354">
        <v>1889261</v>
      </c>
      <c r="B7354">
        <v>1</v>
      </c>
      <c r="C7354" t="s">
        <v>80</v>
      </c>
      <c r="D7354" t="s">
        <v>101</v>
      </c>
      <c r="E7354" t="s">
        <v>146</v>
      </c>
      <c r="F7354" t="s">
        <v>20698</v>
      </c>
      <c r="G7354" t="s">
        <v>148</v>
      </c>
      <c r="H7354" t="s">
        <v>143</v>
      </c>
      <c r="I7354" t="s">
        <v>135</v>
      </c>
      <c r="J7354" t="s">
        <v>136</v>
      </c>
      <c r="K7354" t="s">
        <v>137</v>
      </c>
      <c r="L7354" t="s">
        <v>20699</v>
      </c>
      <c r="M7354" t="s">
        <v>20700</v>
      </c>
      <c r="N7354">
        <v>1.4894444440000001</v>
      </c>
      <c r="O7354">
        <v>0</v>
      </c>
      <c r="P7354">
        <v>7</v>
      </c>
      <c r="Q7354">
        <v>0</v>
      </c>
      <c r="R7354">
        <v>0</v>
      </c>
      <c r="S7354">
        <v>0</v>
      </c>
      <c r="T7354">
        <v>2</v>
      </c>
      <c r="U7354">
        <v>0</v>
      </c>
      <c r="V7354">
        <v>0</v>
      </c>
      <c r="W7354">
        <v>0</v>
      </c>
      <c r="X7354">
        <v>4.2296883945156072</v>
      </c>
      <c r="Y7354">
        <v>0</v>
      </c>
      <c r="Z7354">
        <v>0</v>
      </c>
      <c r="AA7354">
        <v>0</v>
      </c>
      <c r="AB7354">
        <v>0.43034027908533201</v>
      </c>
      <c r="AC7354">
        <v>0</v>
      </c>
      <c r="AD7354">
        <v>0</v>
      </c>
      <c r="AE7354">
        <v>4.6600286736009391</v>
      </c>
    </row>
    <row r="7355" spans="1:31" x14ac:dyDescent="0.25">
      <c r="A7355">
        <v>1887446</v>
      </c>
      <c r="B7355">
        <v>1</v>
      </c>
      <c r="C7355" t="s">
        <v>81</v>
      </c>
      <c r="D7355" t="s">
        <v>127</v>
      </c>
      <c r="E7355" t="s">
        <v>131</v>
      </c>
      <c r="F7355" t="s">
        <v>20701</v>
      </c>
      <c r="G7355" t="s">
        <v>133</v>
      </c>
      <c r="H7355" t="s">
        <v>134</v>
      </c>
      <c r="I7355" t="s">
        <v>135</v>
      </c>
      <c r="J7355" t="s">
        <v>136</v>
      </c>
      <c r="K7355" t="s">
        <v>137</v>
      </c>
      <c r="L7355" t="s">
        <v>20702</v>
      </c>
      <c r="M7355" t="s">
        <v>20703</v>
      </c>
      <c r="N7355">
        <v>1.0991666659999999</v>
      </c>
      <c r="O7355">
        <v>0</v>
      </c>
      <c r="P7355">
        <v>132</v>
      </c>
      <c r="Q7355">
        <v>11</v>
      </c>
      <c r="R7355">
        <v>34</v>
      </c>
      <c r="S7355">
        <v>10</v>
      </c>
      <c r="T7355">
        <v>11</v>
      </c>
      <c r="U7355">
        <v>1</v>
      </c>
      <c r="V7355">
        <v>0</v>
      </c>
      <c r="W7355">
        <v>0</v>
      </c>
      <c r="X7355">
        <v>36.620689463931754</v>
      </c>
      <c r="Y7355">
        <v>66.700552140313661</v>
      </c>
      <c r="Z7355">
        <v>43.619363958209753</v>
      </c>
      <c r="AA7355">
        <v>49.017540955349467</v>
      </c>
      <c r="AB7355">
        <v>5.7743343953933195</v>
      </c>
      <c r="AC7355">
        <v>18.895343048839038</v>
      </c>
      <c r="AD7355">
        <v>0</v>
      </c>
      <c r="AE7355">
        <v>220.62782396203698</v>
      </c>
    </row>
    <row r="7356" spans="1:31" x14ac:dyDescent="0.25">
      <c r="A7356">
        <v>1889195</v>
      </c>
      <c r="B7356">
        <v>1</v>
      </c>
      <c r="C7356" t="s">
        <v>80</v>
      </c>
      <c r="D7356" t="s">
        <v>106</v>
      </c>
      <c r="E7356" t="s">
        <v>158</v>
      </c>
      <c r="F7356" t="s">
        <v>12062</v>
      </c>
      <c r="G7356" t="s">
        <v>219</v>
      </c>
      <c r="H7356" t="s">
        <v>134</v>
      </c>
      <c r="I7356" t="s">
        <v>135</v>
      </c>
      <c r="J7356" t="s">
        <v>136</v>
      </c>
      <c r="K7356" t="s">
        <v>137</v>
      </c>
      <c r="L7356" t="s">
        <v>20704</v>
      </c>
      <c r="M7356" t="s">
        <v>20705</v>
      </c>
      <c r="N7356">
        <v>1.4908333330000001</v>
      </c>
      <c r="O7356">
        <v>0</v>
      </c>
      <c r="P7356">
        <v>0</v>
      </c>
      <c r="Q7356">
        <v>0</v>
      </c>
      <c r="R7356">
        <v>4</v>
      </c>
      <c r="S7356">
        <v>0</v>
      </c>
      <c r="T7356">
        <v>1</v>
      </c>
      <c r="U7356">
        <v>0</v>
      </c>
      <c r="V7356">
        <v>0</v>
      </c>
      <c r="W7356">
        <v>0</v>
      </c>
      <c r="X7356">
        <v>0</v>
      </c>
      <c r="Y7356">
        <v>0</v>
      </c>
      <c r="Z7356">
        <v>41.036799958051304</v>
      </c>
      <c r="AA7356">
        <v>0</v>
      </c>
      <c r="AB7356">
        <v>4.1139866498179209</v>
      </c>
      <c r="AC7356">
        <v>0</v>
      </c>
      <c r="AD7356">
        <v>0</v>
      </c>
      <c r="AE7356">
        <v>45.150786607869222</v>
      </c>
    </row>
    <row r="7357" spans="1:31" x14ac:dyDescent="0.25">
      <c r="A7357">
        <v>1889049</v>
      </c>
      <c r="B7357">
        <v>1</v>
      </c>
      <c r="C7357" t="s">
        <v>81</v>
      </c>
      <c r="D7357" t="s">
        <v>127</v>
      </c>
      <c r="E7357" t="s">
        <v>131</v>
      </c>
      <c r="F7357" t="s">
        <v>20706</v>
      </c>
      <c r="G7357" t="s">
        <v>133</v>
      </c>
      <c r="H7357" t="s">
        <v>134</v>
      </c>
      <c r="I7357" t="s">
        <v>135</v>
      </c>
      <c r="J7357" t="s">
        <v>136</v>
      </c>
      <c r="K7357" t="s">
        <v>137</v>
      </c>
      <c r="L7357" t="s">
        <v>20707</v>
      </c>
      <c r="M7357" t="s">
        <v>20708</v>
      </c>
      <c r="N7357">
        <v>4.7575000000000003</v>
      </c>
      <c r="O7357">
        <v>2</v>
      </c>
      <c r="P7357">
        <v>9</v>
      </c>
      <c r="Q7357">
        <v>172</v>
      </c>
      <c r="R7357">
        <v>100</v>
      </c>
      <c r="S7357">
        <v>14</v>
      </c>
      <c r="T7357">
        <v>3</v>
      </c>
      <c r="U7357">
        <v>2</v>
      </c>
      <c r="V7357">
        <v>0</v>
      </c>
      <c r="W7357">
        <v>15.618850570847037</v>
      </c>
      <c r="X7357">
        <v>17.133404991580345</v>
      </c>
      <c r="Y7357">
        <v>3858.3719773024254</v>
      </c>
      <c r="Z7357">
        <v>1102.2517589363251</v>
      </c>
      <c r="AA7357">
        <v>426.71232239096378</v>
      </c>
      <c r="AB7357">
        <v>32.027834107593904</v>
      </c>
      <c r="AC7357">
        <v>137.4739009632944</v>
      </c>
      <c r="AD7357">
        <v>0</v>
      </c>
      <c r="AE7357">
        <v>5589.5900492630299</v>
      </c>
    </row>
    <row r="7358" spans="1:31" x14ac:dyDescent="0.25">
      <c r="A7358">
        <v>1889172</v>
      </c>
      <c r="B7358">
        <v>1</v>
      </c>
      <c r="C7358" t="s">
        <v>81</v>
      </c>
      <c r="D7358" t="s">
        <v>120</v>
      </c>
      <c r="E7358" t="s">
        <v>131</v>
      </c>
      <c r="F7358" t="s">
        <v>1047</v>
      </c>
      <c r="G7358" t="s">
        <v>133</v>
      </c>
      <c r="H7358" t="s">
        <v>134</v>
      </c>
      <c r="I7358" t="s">
        <v>135</v>
      </c>
      <c r="J7358" t="s">
        <v>136</v>
      </c>
      <c r="K7358" t="s">
        <v>137</v>
      </c>
      <c r="L7358" t="s">
        <v>20709</v>
      </c>
      <c r="M7358" t="s">
        <v>20710</v>
      </c>
      <c r="N7358">
        <v>1.3094444439999999</v>
      </c>
      <c r="O7358">
        <v>0</v>
      </c>
      <c r="P7358">
        <v>71</v>
      </c>
      <c r="Q7358">
        <v>54</v>
      </c>
      <c r="R7358">
        <v>9</v>
      </c>
      <c r="S7358">
        <v>11</v>
      </c>
      <c r="T7358">
        <v>3</v>
      </c>
      <c r="U7358">
        <v>0</v>
      </c>
      <c r="V7358">
        <v>0</v>
      </c>
      <c r="W7358">
        <v>0</v>
      </c>
      <c r="X7358">
        <v>44.682315552264505</v>
      </c>
      <c r="Y7358">
        <v>318.05007212109251</v>
      </c>
      <c r="Z7358">
        <v>55.555198695652734</v>
      </c>
      <c r="AA7358">
        <v>49.364027630230765</v>
      </c>
      <c r="AB7358">
        <v>0.80521056301969129</v>
      </c>
      <c r="AC7358">
        <v>0</v>
      </c>
      <c r="AD7358">
        <v>0</v>
      </c>
      <c r="AE7358">
        <v>468.45682456226024</v>
      </c>
    </row>
    <row r="7359" spans="1:31" x14ac:dyDescent="0.25">
      <c r="A7359">
        <v>1888763</v>
      </c>
      <c r="B7359">
        <v>1</v>
      </c>
      <c r="C7359" t="s">
        <v>80</v>
      </c>
      <c r="D7359" t="s">
        <v>96</v>
      </c>
      <c r="E7359" t="s">
        <v>146</v>
      </c>
      <c r="F7359" t="s">
        <v>2192</v>
      </c>
      <c r="G7359" t="s">
        <v>148</v>
      </c>
      <c r="H7359" t="s">
        <v>143</v>
      </c>
      <c r="I7359" t="s">
        <v>135</v>
      </c>
      <c r="J7359" t="s">
        <v>136</v>
      </c>
      <c r="K7359" t="s">
        <v>137</v>
      </c>
      <c r="L7359" t="s">
        <v>20711</v>
      </c>
      <c r="M7359" t="s">
        <v>20712</v>
      </c>
      <c r="N7359">
        <v>1.3225</v>
      </c>
      <c r="O7359">
        <v>0</v>
      </c>
      <c r="P7359">
        <v>53</v>
      </c>
      <c r="Q7359">
        <v>0</v>
      </c>
      <c r="R7359">
        <v>0</v>
      </c>
      <c r="S7359">
        <v>0</v>
      </c>
      <c r="T7359">
        <v>13</v>
      </c>
      <c r="U7359">
        <v>0</v>
      </c>
      <c r="V7359">
        <v>0</v>
      </c>
      <c r="W7359">
        <v>0</v>
      </c>
      <c r="X7359">
        <v>37.394488084015407</v>
      </c>
      <c r="Y7359">
        <v>0</v>
      </c>
      <c r="Z7359">
        <v>0</v>
      </c>
      <c r="AA7359">
        <v>0</v>
      </c>
      <c r="AB7359">
        <v>15.092198384788587</v>
      </c>
      <c r="AC7359">
        <v>0</v>
      </c>
      <c r="AD7359">
        <v>0</v>
      </c>
      <c r="AE7359">
        <v>52.486686468803995</v>
      </c>
    </row>
    <row r="7360" spans="1:31" x14ac:dyDescent="0.25">
      <c r="A7360">
        <v>1889235</v>
      </c>
      <c r="B7360">
        <v>1</v>
      </c>
      <c r="C7360" t="s">
        <v>80</v>
      </c>
      <c r="D7360" t="s">
        <v>105</v>
      </c>
      <c r="E7360" t="s">
        <v>158</v>
      </c>
      <c r="F7360" t="s">
        <v>20713</v>
      </c>
      <c r="G7360" t="s">
        <v>179</v>
      </c>
      <c r="H7360" t="s">
        <v>134</v>
      </c>
      <c r="I7360" t="s">
        <v>135</v>
      </c>
      <c r="J7360" t="s">
        <v>136</v>
      </c>
      <c r="K7360" t="s">
        <v>137</v>
      </c>
      <c r="L7360" t="s">
        <v>20714</v>
      </c>
      <c r="M7360" t="s">
        <v>20715</v>
      </c>
      <c r="N7360">
        <v>0.318333333</v>
      </c>
      <c r="O7360">
        <v>0</v>
      </c>
      <c r="P7360">
        <v>180</v>
      </c>
      <c r="Q7360">
        <v>0</v>
      </c>
      <c r="R7360">
        <v>4</v>
      </c>
      <c r="S7360">
        <v>0</v>
      </c>
      <c r="T7360">
        <v>12</v>
      </c>
      <c r="U7360">
        <v>0</v>
      </c>
      <c r="V7360">
        <v>0</v>
      </c>
      <c r="W7360">
        <v>0</v>
      </c>
      <c r="X7360">
        <v>20.050063535101977</v>
      </c>
      <c r="Y7360">
        <v>0</v>
      </c>
      <c r="Z7360">
        <v>0.44195460664087177</v>
      </c>
      <c r="AA7360">
        <v>0</v>
      </c>
      <c r="AB7360">
        <v>2.1656937576557334</v>
      </c>
      <c r="AC7360">
        <v>0</v>
      </c>
      <c r="AD7360">
        <v>0</v>
      </c>
      <c r="AE7360">
        <v>22.657711899398585</v>
      </c>
    </row>
    <row r="7361" spans="1:31" x14ac:dyDescent="0.25">
      <c r="A7361">
        <v>1888159</v>
      </c>
      <c r="B7361">
        <v>1</v>
      </c>
      <c r="C7361" t="s">
        <v>80</v>
      </c>
      <c r="D7361" t="s">
        <v>82</v>
      </c>
      <c r="E7361" t="s">
        <v>229</v>
      </c>
      <c r="F7361" t="s">
        <v>20716</v>
      </c>
      <c r="G7361" t="s">
        <v>133</v>
      </c>
      <c r="H7361" t="s">
        <v>134</v>
      </c>
      <c r="I7361" t="s">
        <v>135</v>
      </c>
      <c r="J7361" t="s">
        <v>136</v>
      </c>
      <c r="K7361" t="s">
        <v>137</v>
      </c>
      <c r="L7361" t="s">
        <v>20717</v>
      </c>
      <c r="M7361" t="s">
        <v>20718</v>
      </c>
      <c r="N7361">
        <v>1.016388888</v>
      </c>
      <c r="O7361">
        <v>0</v>
      </c>
      <c r="P7361">
        <v>822</v>
      </c>
      <c r="Q7361">
        <v>0</v>
      </c>
      <c r="R7361">
        <v>0</v>
      </c>
      <c r="S7361">
        <v>0</v>
      </c>
      <c r="T7361">
        <v>182</v>
      </c>
      <c r="U7361">
        <v>0</v>
      </c>
      <c r="V7361">
        <v>1</v>
      </c>
      <c r="W7361">
        <v>0</v>
      </c>
      <c r="X7361">
        <v>200.47635399087301</v>
      </c>
      <c r="Y7361">
        <v>0</v>
      </c>
      <c r="Z7361">
        <v>0</v>
      </c>
      <c r="AA7361">
        <v>0</v>
      </c>
      <c r="AB7361">
        <v>110.66270525561752</v>
      </c>
      <c r="AC7361">
        <v>0</v>
      </c>
      <c r="AD7361">
        <v>1.1699286862884288</v>
      </c>
      <c r="AE7361">
        <v>312.30898793277896</v>
      </c>
    </row>
    <row r="7362" spans="1:31" x14ac:dyDescent="0.25">
      <c r="A7362">
        <v>1889095</v>
      </c>
      <c r="B7362">
        <v>1</v>
      </c>
      <c r="C7362" t="s">
        <v>80</v>
      </c>
      <c r="D7362" t="s">
        <v>107</v>
      </c>
      <c r="E7362" t="s">
        <v>158</v>
      </c>
      <c r="F7362" t="s">
        <v>20719</v>
      </c>
      <c r="G7362" t="s">
        <v>219</v>
      </c>
      <c r="H7362" t="s">
        <v>134</v>
      </c>
      <c r="I7362" t="s">
        <v>135</v>
      </c>
      <c r="J7362" t="s">
        <v>136</v>
      </c>
      <c r="K7362" t="s">
        <v>137</v>
      </c>
      <c r="L7362" t="s">
        <v>20720</v>
      </c>
      <c r="M7362" t="s">
        <v>20721</v>
      </c>
      <c r="N7362">
        <v>2.8927777770000001</v>
      </c>
      <c r="O7362">
        <v>0</v>
      </c>
      <c r="P7362">
        <v>142</v>
      </c>
      <c r="Q7362">
        <v>1</v>
      </c>
      <c r="R7362">
        <v>3</v>
      </c>
      <c r="S7362">
        <v>0</v>
      </c>
      <c r="T7362">
        <v>9</v>
      </c>
      <c r="U7362">
        <v>1</v>
      </c>
      <c r="V7362">
        <v>0</v>
      </c>
      <c r="W7362">
        <v>0</v>
      </c>
      <c r="X7362">
        <v>103.8180560158802</v>
      </c>
      <c r="Y7362">
        <v>0.76525006629077996</v>
      </c>
      <c r="Z7362">
        <v>14.715542849180606</v>
      </c>
      <c r="AA7362">
        <v>0</v>
      </c>
      <c r="AB7362">
        <v>49.163396624467651</v>
      </c>
      <c r="AC7362">
        <v>110.70946651015515</v>
      </c>
      <c r="AD7362">
        <v>0</v>
      </c>
      <c r="AE7362">
        <v>279.17171206597436</v>
      </c>
    </row>
    <row r="7363" spans="1:31" x14ac:dyDescent="0.25">
      <c r="A7363">
        <v>1887472</v>
      </c>
      <c r="B7363">
        <v>1</v>
      </c>
      <c r="C7363" t="s">
        <v>80</v>
      </c>
      <c r="D7363" t="s">
        <v>106</v>
      </c>
      <c r="E7363" t="s">
        <v>146</v>
      </c>
      <c r="F7363" t="s">
        <v>20722</v>
      </c>
      <c r="G7363" t="s">
        <v>148</v>
      </c>
      <c r="H7363" t="s">
        <v>143</v>
      </c>
      <c r="I7363" t="s">
        <v>135</v>
      </c>
      <c r="J7363" t="s">
        <v>136</v>
      </c>
      <c r="K7363" t="s">
        <v>137</v>
      </c>
      <c r="L7363" t="s">
        <v>20723</v>
      </c>
      <c r="M7363" t="s">
        <v>20724</v>
      </c>
      <c r="N7363">
        <v>3.2725</v>
      </c>
      <c r="O7363">
        <v>0</v>
      </c>
      <c r="P7363">
        <v>0</v>
      </c>
      <c r="Q7363">
        <v>0</v>
      </c>
      <c r="R7363">
        <v>1</v>
      </c>
      <c r="S7363">
        <v>0</v>
      </c>
      <c r="T7363">
        <v>0</v>
      </c>
      <c r="U7363">
        <v>0</v>
      </c>
      <c r="V7363">
        <v>0</v>
      </c>
      <c r="W7363">
        <v>0</v>
      </c>
      <c r="X7363">
        <v>0</v>
      </c>
      <c r="Y7363">
        <v>0</v>
      </c>
      <c r="Z7363">
        <v>9.2483415399613698</v>
      </c>
      <c r="AA7363">
        <v>0</v>
      </c>
      <c r="AB7363">
        <v>0</v>
      </c>
      <c r="AC7363">
        <v>0</v>
      </c>
      <c r="AD7363">
        <v>0</v>
      </c>
      <c r="AE7363">
        <v>9.2483415399613698</v>
      </c>
    </row>
    <row r="7364" spans="1:31" x14ac:dyDescent="0.25">
      <c r="A7364">
        <v>1888803</v>
      </c>
      <c r="B7364">
        <v>1</v>
      </c>
      <c r="C7364" t="s">
        <v>80</v>
      </c>
      <c r="D7364" t="s">
        <v>85</v>
      </c>
      <c r="E7364" t="s">
        <v>140</v>
      </c>
      <c r="F7364" t="s">
        <v>20725</v>
      </c>
      <c r="G7364" t="s">
        <v>207</v>
      </c>
      <c r="H7364" t="s">
        <v>143</v>
      </c>
      <c r="I7364" t="s">
        <v>135</v>
      </c>
      <c r="J7364" t="s">
        <v>136</v>
      </c>
      <c r="K7364" t="s">
        <v>137</v>
      </c>
      <c r="L7364" t="s">
        <v>20726</v>
      </c>
      <c r="M7364" t="s">
        <v>20727</v>
      </c>
      <c r="N7364">
        <v>1.485833333</v>
      </c>
      <c r="O7364">
        <v>0</v>
      </c>
      <c r="P7364">
        <v>5</v>
      </c>
      <c r="Q7364">
        <v>0</v>
      </c>
      <c r="R7364">
        <v>0</v>
      </c>
      <c r="S7364">
        <v>0</v>
      </c>
      <c r="T7364">
        <v>1</v>
      </c>
      <c r="U7364">
        <v>0</v>
      </c>
      <c r="V7364">
        <v>0</v>
      </c>
      <c r="W7364">
        <v>0</v>
      </c>
      <c r="X7364">
        <v>2.4081374518359646</v>
      </c>
      <c r="Y7364">
        <v>0</v>
      </c>
      <c r="Z7364">
        <v>0</v>
      </c>
      <c r="AA7364">
        <v>0</v>
      </c>
      <c r="AB7364">
        <v>3.500715293875261</v>
      </c>
      <c r="AC7364">
        <v>0</v>
      </c>
      <c r="AD7364">
        <v>0</v>
      </c>
      <c r="AE7364">
        <v>5.9088527457112257</v>
      </c>
    </row>
    <row r="7365" spans="1:31" x14ac:dyDescent="0.25">
      <c r="A7365">
        <v>1887429</v>
      </c>
      <c r="B7365">
        <v>1</v>
      </c>
      <c r="C7365" t="s">
        <v>80</v>
      </c>
      <c r="D7365" t="s">
        <v>93</v>
      </c>
      <c r="E7365" t="s">
        <v>146</v>
      </c>
      <c r="F7365" t="s">
        <v>20728</v>
      </c>
      <c r="G7365" t="s">
        <v>469</v>
      </c>
      <c r="H7365" t="s">
        <v>143</v>
      </c>
      <c r="I7365" t="s">
        <v>135</v>
      </c>
      <c r="J7365" t="s">
        <v>136</v>
      </c>
      <c r="K7365" t="s">
        <v>137</v>
      </c>
      <c r="L7365" t="s">
        <v>20729</v>
      </c>
      <c r="M7365" t="s">
        <v>20730</v>
      </c>
      <c r="N7365">
        <v>1.5069444439999999</v>
      </c>
      <c r="O7365">
        <v>0</v>
      </c>
      <c r="P7365">
        <v>1</v>
      </c>
      <c r="Q7365">
        <v>0</v>
      </c>
      <c r="R7365">
        <v>0</v>
      </c>
      <c r="S7365">
        <v>0</v>
      </c>
      <c r="T7365">
        <v>1</v>
      </c>
      <c r="U7365">
        <v>0</v>
      </c>
      <c r="V7365">
        <v>0</v>
      </c>
      <c r="W7365">
        <v>0</v>
      </c>
      <c r="X7365">
        <v>1.0373514354592779E-2</v>
      </c>
      <c r="Y7365">
        <v>0</v>
      </c>
      <c r="Z7365">
        <v>0</v>
      </c>
      <c r="AA7365">
        <v>0</v>
      </c>
      <c r="AB7365">
        <v>1.2870330284365277E-2</v>
      </c>
      <c r="AC7365">
        <v>0</v>
      </c>
      <c r="AD7365">
        <v>0</v>
      </c>
      <c r="AE7365">
        <v>2.3243844638958056E-2</v>
      </c>
    </row>
    <row r="7366" spans="1:31" x14ac:dyDescent="0.25">
      <c r="A7366">
        <v>1887492</v>
      </c>
      <c r="B7366">
        <v>1</v>
      </c>
      <c r="C7366" t="s">
        <v>81</v>
      </c>
      <c r="D7366" t="s">
        <v>123</v>
      </c>
      <c r="E7366" t="s">
        <v>131</v>
      </c>
      <c r="F7366" t="s">
        <v>20731</v>
      </c>
      <c r="G7366" t="s">
        <v>133</v>
      </c>
      <c r="H7366" t="s">
        <v>134</v>
      </c>
      <c r="I7366" t="s">
        <v>135</v>
      </c>
      <c r="J7366" t="s">
        <v>136</v>
      </c>
      <c r="K7366" t="s">
        <v>137</v>
      </c>
      <c r="L7366" t="s">
        <v>20732</v>
      </c>
      <c r="M7366" t="s">
        <v>20733</v>
      </c>
      <c r="N7366">
        <v>1.7336111110000001</v>
      </c>
      <c r="O7366">
        <v>1</v>
      </c>
      <c r="P7366">
        <v>0</v>
      </c>
      <c r="Q7366">
        <v>89</v>
      </c>
      <c r="R7366">
        <v>12</v>
      </c>
      <c r="S7366">
        <v>5</v>
      </c>
      <c r="T7366">
        <v>5</v>
      </c>
      <c r="U7366">
        <v>0</v>
      </c>
      <c r="V7366">
        <v>0</v>
      </c>
      <c r="W7366">
        <v>1.9552001513809847</v>
      </c>
      <c r="X7366">
        <v>0</v>
      </c>
      <c r="Y7366">
        <v>484.65206752557526</v>
      </c>
      <c r="Z7366">
        <v>42.871977264174895</v>
      </c>
      <c r="AA7366">
        <v>7.7926261066213316</v>
      </c>
      <c r="AB7366">
        <v>12.598513195504253</v>
      </c>
      <c r="AC7366">
        <v>0</v>
      </c>
      <c r="AD7366">
        <v>0</v>
      </c>
      <c r="AE7366">
        <v>549.87038424325669</v>
      </c>
    </row>
    <row r="7367" spans="1:31" x14ac:dyDescent="0.25">
      <c r="A7367">
        <v>1889221</v>
      </c>
      <c r="B7367">
        <v>1</v>
      </c>
      <c r="C7367" t="s">
        <v>81</v>
      </c>
      <c r="D7367" t="s">
        <v>123</v>
      </c>
      <c r="E7367" t="s">
        <v>146</v>
      </c>
      <c r="F7367" t="s">
        <v>20734</v>
      </c>
      <c r="G7367" t="s">
        <v>541</v>
      </c>
      <c r="H7367" t="s">
        <v>143</v>
      </c>
      <c r="I7367" t="s">
        <v>135</v>
      </c>
      <c r="J7367" t="s">
        <v>136</v>
      </c>
      <c r="K7367" t="s">
        <v>137</v>
      </c>
      <c r="L7367" t="s">
        <v>20735</v>
      </c>
      <c r="M7367" t="s">
        <v>20736</v>
      </c>
      <c r="N7367">
        <v>2.111388888</v>
      </c>
      <c r="O7367">
        <v>0</v>
      </c>
      <c r="P7367">
        <v>33</v>
      </c>
      <c r="Q7367">
        <v>0</v>
      </c>
      <c r="R7367">
        <v>0</v>
      </c>
      <c r="S7367">
        <v>0</v>
      </c>
      <c r="T7367">
        <v>0</v>
      </c>
      <c r="U7367">
        <v>0</v>
      </c>
      <c r="V7367">
        <v>0</v>
      </c>
      <c r="W7367">
        <v>0</v>
      </c>
      <c r="X7367">
        <v>24.709609905810122</v>
      </c>
      <c r="Y7367">
        <v>0</v>
      </c>
      <c r="Z7367">
        <v>0</v>
      </c>
      <c r="AA7367">
        <v>0</v>
      </c>
      <c r="AB7367">
        <v>0</v>
      </c>
      <c r="AC7367">
        <v>0</v>
      </c>
      <c r="AD7367">
        <v>0</v>
      </c>
      <c r="AE7367">
        <v>24.709609905810122</v>
      </c>
    </row>
    <row r="7368" spans="1:31" x14ac:dyDescent="0.25">
      <c r="A7368">
        <v>1889115</v>
      </c>
      <c r="B7368">
        <v>1</v>
      </c>
      <c r="C7368" t="s">
        <v>80</v>
      </c>
      <c r="D7368" t="s">
        <v>83</v>
      </c>
      <c r="E7368" t="s">
        <v>158</v>
      </c>
      <c r="F7368" t="s">
        <v>5343</v>
      </c>
      <c r="G7368" t="s">
        <v>133</v>
      </c>
      <c r="H7368" t="s">
        <v>134</v>
      </c>
      <c r="I7368" t="s">
        <v>135</v>
      </c>
      <c r="J7368" t="s">
        <v>136</v>
      </c>
      <c r="K7368" t="s">
        <v>137</v>
      </c>
      <c r="L7368" t="s">
        <v>20737</v>
      </c>
      <c r="M7368" t="s">
        <v>20738</v>
      </c>
      <c r="N7368">
        <v>0.72083333299999997</v>
      </c>
      <c r="O7368">
        <v>0</v>
      </c>
      <c r="P7368">
        <v>129</v>
      </c>
      <c r="Q7368">
        <v>0</v>
      </c>
      <c r="R7368">
        <v>1</v>
      </c>
      <c r="S7368">
        <v>22</v>
      </c>
      <c r="T7368">
        <v>12</v>
      </c>
      <c r="U7368">
        <v>12</v>
      </c>
      <c r="V7368">
        <v>2</v>
      </c>
      <c r="W7368">
        <v>0</v>
      </c>
      <c r="X7368">
        <v>32.091677765174715</v>
      </c>
      <c r="Y7368">
        <v>0</v>
      </c>
      <c r="Z7368">
        <v>0.11290680819191502</v>
      </c>
      <c r="AA7368">
        <v>203.15470763665454</v>
      </c>
      <c r="AB7368">
        <v>8.7593083842868342</v>
      </c>
      <c r="AC7368">
        <v>225.04349146046681</v>
      </c>
      <c r="AD7368">
        <v>33.255598653017948</v>
      </c>
      <c r="AE7368">
        <v>502.41769070779276</v>
      </c>
    </row>
    <row r="7369" spans="1:31" x14ac:dyDescent="0.25">
      <c r="A7369">
        <v>1889098</v>
      </c>
      <c r="B7369">
        <v>1</v>
      </c>
      <c r="C7369" t="s">
        <v>80</v>
      </c>
      <c r="D7369" t="s">
        <v>96</v>
      </c>
      <c r="E7369" t="s">
        <v>222</v>
      </c>
      <c r="F7369" t="s">
        <v>20739</v>
      </c>
      <c r="G7369" t="s">
        <v>148</v>
      </c>
      <c r="H7369" t="s">
        <v>143</v>
      </c>
      <c r="I7369" t="s">
        <v>135</v>
      </c>
      <c r="J7369" t="s">
        <v>136</v>
      </c>
      <c r="K7369" t="s">
        <v>137</v>
      </c>
      <c r="L7369" t="s">
        <v>20740</v>
      </c>
      <c r="M7369" t="s">
        <v>20741</v>
      </c>
      <c r="N7369">
        <v>6.8936111110000002</v>
      </c>
      <c r="O7369">
        <v>0</v>
      </c>
      <c r="P7369">
        <v>28</v>
      </c>
      <c r="Q7369">
        <v>0</v>
      </c>
      <c r="R7369">
        <v>0</v>
      </c>
      <c r="S7369">
        <v>0</v>
      </c>
      <c r="T7369">
        <v>18</v>
      </c>
      <c r="U7369">
        <v>0</v>
      </c>
      <c r="V7369">
        <v>0</v>
      </c>
      <c r="W7369">
        <v>0</v>
      </c>
      <c r="X7369">
        <v>157.17419206768994</v>
      </c>
      <c r="Y7369">
        <v>0</v>
      </c>
      <c r="Z7369">
        <v>0</v>
      </c>
      <c r="AA7369">
        <v>0</v>
      </c>
      <c r="AB7369">
        <v>105.63248616330674</v>
      </c>
      <c r="AC7369">
        <v>0</v>
      </c>
      <c r="AD7369">
        <v>0</v>
      </c>
      <c r="AE7369">
        <v>262.80667823099668</v>
      </c>
    </row>
    <row r="7370" spans="1:31" x14ac:dyDescent="0.25">
      <c r="A7370">
        <v>1887601</v>
      </c>
      <c r="B7370">
        <v>1</v>
      </c>
      <c r="C7370" t="s">
        <v>80</v>
      </c>
      <c r="D7370" t="s">
        <v>83</v>
      </c>
      <c r="E7370" t="s">
        <v>158</v>
      </c>
      <c r="F7370" t="s">
        <v>20742</v>
      </c>
      <c r="G7370" t="s">
        <v>196</v>
      </c>
      <c r="H7370" t="s">
        <v>134</v>
      </c>
      <c r="I7370" t="s">
        <v>135</v>
      </c>
      <c r="J7370" t="s">
        <v>136</v>
      </c>
      <c r="K7370" t="s">
        <v>172</v>
      </c>
      <c r="L7370" t="s">
        <v>20743</v>
      </c>
      <c r="M7370" t="s">
        <v>20744</v>
      </c>
      <c r="N7370">
        <v>2.4762683330000002</v>
      </c>
      <c r="O7370">
        <v>0</v>
      </c>
      <c r="P7370">
        <v>0</v>
      </c>
      <c r="Q7370">
        <v>0</v>
      </c>
      <c r="R7370">
        <v>0</v>
      </c>
      <c r="S7370">
        <v>2</v>
      </c>
      <c r="T7370">
        <v>0</v>
      </c>
      <c r="U7370">
        <v>5</v>
      </c>
      <c r="V7370">
        <v>0</v>
      </c>
      <c r="W7370">
        <v>0</v>
      </c>
      <c r="X7370">
        <v>0</v>
      </c>
      <c r="Y7370">
        <v>0</v>
      </c>
      <c r="Z7370">
        <v>0</v>
      </c>
      <c r="AA7370">
        <v>46.144914730404153</v>
      </c>
      <c r="AB7370">
        <v>0</v>
      </c>
      <c r="AC7370">
        <v>2020.7943316975045</v>
      </c>
      <c r="AD7370">
        <v>0</v>
      </c>
      <c r="AE7370">
        <v>2066.9392464279085</v>
      </c>
    </row>
    <row r="7371" spans="1:31" x14ac:dyDescent="0.25">
      <c r="A7371">
        <v>1888271</v>
      </c>
      <c r="B7371">
        <v>1</v>
      </c>
      <c r="C7371" t="s">
        <v>81</v>
      </c>
      <c r="D7371" t="s">
        <v>120</v>
      </c>
      <c r="E7371" t="s">
        <v>210</v>
      </c>
      <c r="F7371" t="s">
        <v>20745</v>
      </c>
      <c r="G7371" t="s">
        <v>133</v>
      </c>
      <c r="H7371" t="s">
        <v>134</v>
      </c>
      <c r="I7371" t="s">
        <v>135</v>
      </c>
      <c r="J7371" t="s">
        <v>136</v>
      </c>
      <c r="K7371" t="s">
        <v>137</v>
      </c>
      <c r="L7371" t="s">
        <v>20746</v>
      </c>
      <c r="M7371" t="s">
        <v>20747</v>
      </c>
      <c r="N7371">
        <v>0.72583333299999997</v>
      </c>
      <c r="O7371">
        <v>0</v>
      </c>
      <c r="P7371">
        <v>1889</v>
      </c>
      <c r="Q7371">
        <v>20</v>
      </c>
      <c r="R7371">
        <v>24</v>
      </c>
      <c r="S7371">
        <v>8</v>
      </c>
      <c r="T7371">
        <v>362</v>
      </c>
      <c r="U7371">
        <v>2</v>
      </c>
      <c r="V7371">
        <v>4</v>
      </c>
      <c r="W7371">
        <v>0</v>
      </c>
      <c r="X7371">
        <v>390.61063637340209</v>
      </c>
      <c r="Y7371">
        <v>57.765556666949159</v>
      </c>
      <c r="Z7371">
        <v>36.64132062355921</v>
      </c>
      <c r="AA7371">
        <v>50.313954077153781</v>
      </c>
      <c r="AB7371">
        <v>201.53265891520482</v>
      </c>
      <c r="AC7371">
        <v>31.301853102071004</v>
      </c>
      <c r="AD7371">
        <v>10.797632104251523</v>
      </c>
      <c r="AE7371">
        <v>778.96361186259162</v>
      </c>
    </row>
    <row r="7372" spans="1:31" x14ac:dyDescent="0.25">
      <c r="A7372">
        <v>1889104</v>
      </c>
      <c r="B7372">
        <v>1</v>
      </c>
      <c r="C7372" t="s">
        <v>81</v>
      </c>
      <c r="D7372" t="s">
        <v>118</v>
      </c>
      <c r="E7372" t="s">
        <v>222</v>
      </c>
      <c r="F7372" t="s">
        <v>20748</v>
      </c>
      <c r="G7372" t="s">
        <v>663</v>
      </c>
      <c r="H7372" t="s">
        <v>143</v>
      </c>
      <c r="I7372" t="s">
        <v>135</v>
      </c>
      <c r="J7372" t="s">
        <v>136</v>
      </c>
      <c r="K7372" t="s">
        <v>137</v>
      </c>
      <c r="L7372" t="s">
        <v>20749</v>
      </c>
      <c r="M7372" t="s">
        <v>20750</v>
      </c>
      <c r="N7372">
        <v>0.63055555500000005</v>
      </c>
      <c r="O7372">
        <v>0</v>
      </c>
      <c r="P7372">
        <v>39</v>
      </c>
      <c r="Q7372">
        <v>0</v>
      </c>
      <c r="R7372">
        <v>0</v>
      </c>
      <c r="S7372">
        <v>0</v>
      </c>
      <c r="T7372">
        <v>10</v>
      </c>
      <c r="U7372">
        <v>0</v>
      </c>
      <c r="V7372">
        <v>0</v>
      </c>
      <c r="W7372">
        <v>0</v>
      </c>
      <c r="X7372">
        <v>6.9340704156441131</v>
      </c>
      <c r="Y7372">
        <v>0</v>
      </c>
      <c r="Z7372">
        <v>0</v>
      </c>
      <c r="AA7372">
        <v>0</v>
      </c>
      <c r="AB7372">
        <v>5.625804440249933</v>
      </c>
      <c r="AC7372">
        <v>0</v>
      </c>
      <c r="AD7372">
        <v>0</v>
      </c>
      <c r="AE7372">
        <v>12.559874855894046</v>
      </c>
    </row>
    <row r="7373" spans="1:31" x14ac:dyDescent="0.25">
      <c r="A7373">
        <v>1887515</v>
      </c>
      <c r="B7373">
        <v>1</v>
      </c>
      <c r="C7373" t="s">
        <v>80</v>
      </c>
      <c r="D7373" t="s">
        <v>97</v>
      </c>
      <c r="E7373" t="s">
        <v>158</v>
      </c>
      <c r="F7373" t="s">
        <v>20751</v>
      </c>
      <c r="G7373" t="s">
        <v>219</v>
      </c>
      <c r="H7373" t="s">
        <v>134</v>
      </c>
      <c r="I7373" t="s">
        <v>135</v>
      </c>
      <c r="J7373" t="s">
        <v>136</v>
      </c>
      <c r="K7373" t="s">
        <v>137</v>
      </c>
      <c r="L7373" t="s">
        <v>20752</v>
      </c>
      <c r="M7373" t="s">
        <v>20753</v>
      </c>
      <c r="N7373">
        <v>2.133611111</v>
      </c>
      <c r="O7373">
        <v>0</v>
      </c>
      <c r="P7373">
        <v>100</v>
      </c>
      <c r="Q7373">
        <v>0</v>
      </c>
      <c r="R7373">
        <v>9</v>
      </c>
      <c r="S7373">
        <v>0</v>
      </c>
      <c r="T7373">
        <v>10</v>
      </c>
      <c r="U7373">
        <v>0</v>
      </c>
      <c r="V7373">
        <v>0</v>
      </c>
      <c r="W7373">
        <v>0</v>
      </c>
      <c r="X7373">
        <v>64.369622370156193</v>
      </c>
      <c r="Y7373">
        <v>0</v>
      </c>
      <c r="Z7373">
        <v>12.373064819161113</v>
      </c>
      <c r="AA7373">
        <v>0</v>
      </c>
      <c r="AB7373">
        <v>6.5723874388242605</v>
      </c>
      <c r="AC7373">
        <v>0</v>
      </c>
      <c r="AD7373">
        <v>0</v>
      </c>
      <c r="AE7373">
        <v>83.315074628141573</v>
      </c>
    </row>
    <row r="7374" spans="1:31" x14ac:dyDescent="0.25">
      <c r="A7374">
        <v>1888952</v>
      </c>
      <c r="B7374">
        <v>1</v>
      </c>
      <c r="C7374" t="s">
        <v>81</v>
      </c>
      <c r="D7374" t="s">
        <v>119</v>
      </c>
      <c r="E7374" t="s">
        <v>210</v>
      </c>
      <c r="F7374" t="s">
        <v>1926</v>
      </c>
      <c r="G7374" t="s">
        <v>133</v>
      </c>
      <c r="H7374" t="s">
        <v>134</v>
      </c>
      <c r="I7374" t="s">
        <v>135</v>
      </c>
      <c r="J7374" t="s">
        <v>136</v>
      </c>
      <c r="K7374" t="s">
        <v>137</v>
      </c>
      <c r="L7374" t="s">
        <v>20754</v>
      </c>
      <c r="M7374" t="s">
        <v>20755</v>
      </c>
      <c r="N7374">
        <v>0.7</v>
      </c>
      <c r="O7374">
        <v>0</v>
      </c>
      <c r="P7374">
        <v>471</v>
      </c>
      <c r="Q7374">
        <v>45</v>
      </c>
      <c r="R7374">
        <v>109</v>
      </c>
      <c r="S7374">
        <v>2</v>
      </c>
      <c r="T7374">
        <v>17</v>
      </c>
      <c r="U7374">
        <v>0</v>
      </c>
      <c r="V7374">
        <v>0</v>
      </c>
      <c r="W7374">
        <v>0</v>
      </c>
      <c r="X7374">
        <v>61.518563443158762</v>
      </c>
      <c r="Y7374">
        <v>183.20740756020783</v>
      </c>
      <c r="Z7374">
        <v>362.34612299014867</v>
      </c>
      <c r="AA7374">
        <v>6.108237044020834</v>
      </c>
      <c r="AB7374">
        <v>3.1810982608542835</v>
      </c>
      <c r="AC7374">
        <v>0</v>
      </c>
      <c r="AD7374">
        <v>0</v>
      </c>
      <c r="AE7374">
        <v>616.36142929839036</v>
      </c>
    </row>
    <row r="7375" spans="1:31" x14ac:dyDescent="0.25">
      <c r="A7375">
        <v>1889244</v>
      </c>
      <c r="B7375">
        <v>1</v>
      </c>
      <c r="C7375" t="s">
        <v>80</v>
      </c>
      <c r="D7375" t="s">
        <v>93</v>
      </c>
      <c r="E7375" t="s">
        <v>146</v>
      </c>
      <c r="F7375" t="s">
        <v>20756</v>
      </c>
      <c r="G7375" t="s">
        <v>148</v>
      </c>
      <c r="H7375" t="s">
        <v>143</v>
      </c>
      <c r="I7375" t="s">
        <v>135</v>
      </c>
      <c r="J7375" t="s">
        <v>136</v>
      </c>
      <c r="K7375" t="s">
        <v>137</v>
      </c>
      <c r="L7375" t="s">
        <v>20757</v>
      </c>
      <c r="M7375" t="s">
        <v>20758</v>
      </c>
      <c r="N7375">
        <v>1.4388888879999999</v>
      </c>
      <c r="O7375">
        <v>0</v>
      </c>
      <c r="P7375">
        <v>8</v>
      </c>
      <c r="Q7375">
        <v>0</v>
      </c>
      <c r="R7375">
        <v>2</v>
      </c>
      <c r="S7375">
        <v>0</v>
      </c>
      <c r="T7375">
        <v>1</v>
      </c>
      <c r="U7375">
        <v>0</v>
      </c>
      <c r="V7375">
        <v>0</v>
      </c>
      <c r="W7375">
        <v>0</v>
      </c>
      <c r="X7375">
        <v>4.5936202338884264</v>
      </c>
      <c r="Y7375">
        <v>0</v>
      </c>
      <c r="Z7375">
        <v>3.4897685978427737</v>
      </c>
      <c r="AA7375">
        <v>0</v>
      </c>
      <c r="AB7375">
        <v>0.64917855633308008</v>
      </c>
      <c r="AC7375">
        <v>0</v>
      </c>
      <c r="AD7375">
        <v>0</v>
      </c>
      <c r="AE7375">
        <v>8.7325673880642807</v>
      </c>
    </row>
    <row r="7376" spans="1:31" x14ac:dyDescent="0.25">
      <c r="A7376">
        <v>1889138</v>
      </c>
      <c r="B7376">
        <v>1</v>
      </c>
      <c r="C7376" t="s">
        <v>80</v>
      </c>
      <c r="D7376" t="s">
        <v>93</v>
      </c>
      <c r="E7376" t="s">
        <v>210</v>
      </c>
      <c r="F7376" t="s">
        <v>2764</v>
      </c>
      <c r="G7376" t="s">
        <v>133</v>
      </c>
      <c r="H7376" t="s">
        <v>134</v>
      </c>
      <c r="I7376" t="s">
        <v>135</v>
      </c>
      <c r="J7376" t="s">
        <v>136</v>
      </c>
      <c r="K7376" t="s">
        <v>137</v>
      </c>
      <c r="L7376" t="s">
        <v>20160</v>
      </c>
      <c r="M7376" t="s">
        <v>20759</v>
      </c>
      <c r="N7376">
        <v>0.56916666599999999</v>
      </c>
      <c r="O7376">
        <v>2</v>
      </c>
      <c r="P7376">
        <v>290</v>
      </c>
      <c r="Q7376">
        <v>33</v>
      </c>
      <c r="R7376">
        <v>63</v>
      </c>
      <c r="S7376">
        <v>6</v>
      </c>
      <c r="T7376">
        <v>67</v>
      </c>
      <c r="U7376">
        <v>1</v>
      </c>
      <c r="V7376">
        <v>0</v>
      </c>
      <c r="W7376">
        <v>1.0348860806595599</v>
      </c>
      <c r="X7376">
        <v>36.904024993949413</v>
      </c>
      <c r="Y7376">
        <v>266.49066625450013</v>
      </c>
      <c r="Z7376">
        <v>252.19464468674295</v>
      </c>
      <c r="AA7376">
        <v>28.402215088417599</v>
      </c>
      <c r="AB7376">
        <v>44.889837737154117</v>
      </c>
      <c r="AC7376">
        <v>0.29244770715300222</v>
      </c>
      <c r="AD7376">
        <v>0</v>
      </c>
      <c r="AE7376">
        <v>630.20872254857682</v>
      </c>
    </row>
    <row r="7377" spans="1:31" x14ac:dyDescent="0.25">
      <c r="A7377">
        <v>1888895</v>
      </c>
      <c r="B7377">
        <v>1</v>
      </c>
      <c r="C7377" t="s">
        <v>80</v>
      </c>
      <c r="D7377" t="s">
        <v>99</v>
      </c>
      <c r="E7377" t="s">
        <v>146</v>
      </c>
      <c r="F7377" t="s">
        <v>20760</v>
      </c>
      <c r="G7377" t="s">
        <v>148</v>
      </c>
      <c r="H7377" t="s">
        <v>143</v>
      </c>
      <c r="I7377" t="s">
        <v>135</v>
      </c>
      <c r="J7377" t="s">
        <v>136</v>
      </c>
      <c r="K7377" t="s">
        <v>137</v>
      </c>
      <c r="L7377" t="s">
        <v>20761</v>
      </c>
      <c r="M7377" t="s">
        <v>20762</v>
      </c>
      <c r="N7377">
        <v>3.8230555549999998</v>
      </c>
      <c r="O7377">
        <v>0</v>
      </c>
      <c r="P7377">
        <v>15</v>
      </c>
      <c r="Q7377">
        <v>0</v>
      </c>
      <c r="R7377">
        <v>5</v>
      </c>
      <c r="S7377">
        <v>0</v>
      </c>
      <c r="T7377">
        <v>3</v>
      </c>
      <c r="U7377">
        <v>0</v>
      </c>
      <c r="V7377">
        <v>0</v>
      </c>
      <c r="W7377">
        <v>0</v>
      </c>
      <c r="X7377">
        <v>24.352299290074384</v>
      </c>
      <c r="Y7377">
        <v>0</v>
      </c>
      <c r="Z7377">
        <v>6.1567321328728104</v>
      </c>
      <c r="AA7377">
        <v>0</v>
      </c>
      <c r="AB7377">
        <v>87.808243178857026</v>
      </c>
      <c r="AC7377">
        <v>0</v>
      </c>
      <c r="AD7377">
        <v>0</v>
      </c>
      <c r="AE7377">
        <v>118.31727460180423</v>
      </c>
    </row>
    <row r="7378" spans="1:31" x14ac:dyDescent="0.25">
      <c r="A7378">
        <v>1889038</v>
      </c>
      <c r="B7378">
        <v>1</v>
      </c>
      <c r="C7378" t="s">
        <v>80</v>
      </c>
      <c r="D7378" t="s">
        <v>84</v>
      </c>
      <c r="E7378" t="s">
        <v>140</v>
      </c>
      <c r="F7378" t="s">
        <v>20763</v>
      </c>
      <c r="G7378" t="s">
        <v>163</v>
      </c>
      <c r="H7378" t="s">
        <v>143</v>
      </c>
      <c r="I7378" t="s">
        <v>135</v>
      </c>
      <c r="J7378" t="s">
        <v>136</v>
      </c>
      <c r="K7378" t="s">
        <v>137</v>
      </c>
      <c r="L7378" t="s">
        <v>20764</v>
      </c>
      <c r="M7378" t="s">
        <v>20765</v>
      </c>
      <c r="N7378">
        <v>3.2691666659999998</v>
      </c>
      <c r="O7378">
        <v>0</v>
      </c>
      <c r="P7378">
        <v>5</v>
      </c>
      <c r="Q7378">
        <v>0</v>
      </c>
      <c r="R7378">
        <v>0</v>
      </c>
      <c r="S7378">
        <v>0</v>
      </c>
      <c r="T7378">
        <v>0</v>
      </c>
      <c r="U7378">
        <v>0</v>
      </c>
      <c r="V7378">
        <v>0</v>
      </c>
      <c r="W7378">
        <v>0</v>
      </c>
      <c r="X7378">
        <v>5.0254787640553511</v>
      </c>
      <c r="Y7378">
        <v>0</v>
      </c>
      <c r="Z7378">
        <v>0</v>
      </c>
      <c r="AA7378">
        <v>0</v>
      </c>
      <c r="AB7378">
        <v>0</v>
      </c>
      <c r="AC7378">
        <v>0</v>
      </c>
      <c r="AD7378">
        <v>0</v>
      </c>
      <c r="AE7378">
        <v>5.0254787640553511</v>
      </c>
    </row>
    <row r="7379" spans="1:31" x14ac:dyDescent="0.25">
      <c r="A7379">
        <v>1887475</v>
      </c>
      <c r="B7379">
        <v>1</v>
      </c>
      <c r="C7379" t="s">
        <v>80</v>
      </c>
      <c r="D7379" t="s">
        <v>99</v>
      </c>
      <c r="E7379" t="s">
        <v>140</v>
      </c>
      <c r="F7379" t="s">
        <v>20766</v>
      </c>
      <c r="G7379" t="s">
        <v>163</v>
      </c>
      <c r="H7379" t="s">
        <v>143</v>
      </c>
      <c r="I7379" t="s">
        <v>135</v>
      </c>
      <c r="J7379" t="s">
        <v>136</v>
      </c>
      <c r="K7379" t="s">
        <v>137</v>
      </c>
      <c r="L7379" t="s">
        <v>20767</v>
      </c>
      <c r="M7379" t="s">
        <v>20768</v>
      </c>
      <c r="N7379">
        <v>1.650555555</v>
      </c>
      <c r="O7379">
        <v>0</v>
      </c>
      <c r="P7379">
        <v>2</v>
      </c>
      <c r="Q7379">
        <v>0</v>
      </c>
      <c r="R7379">
        <v>0</v>
      </c>
      <c r="S7379">
        <v>0</v>
      </c>
      <c r="T7379">
        <v>0</v>
      </c>
      <c r="U7379">
        <v>0</v>
      </c>
      <c r="V7379">
        <v>0</v>
      </c>
      <c r="W7379">
        <v>0</v>
      </c>
      <c r="X7379">
        <v>0.28496272607042161</v>
      </c>
      <c r="Y7379">
        <v>0</v>
      </c>
      <c r="Z7379">
        <v>0</v>
      </c>
      <c r="AA7379">
        <v>0</v>
      </c>
      <c r="AB7379">
        <v>0</v>
      </c>
      <c r="AC7379">
        <v>0</v>
      </c>
      <c r="AD7379">
        <v>0</v>
      </c>
      <c r="AE7379">
        <v>0.28496272607042161</v>
      </c>
    </row>
    <row r="7380" spans="1:31" x14ac:dyDescent="0.25">
      <c r="A7380">
        <v>1888165</v>
      </c>
      <c r="B7380">
        <v>1</v>
      </c>
      <c r="C7380" t="s">
        <v>80</v>
      </c>
      <c r="D7380" t="s">
        <v>99</v>
      </c>
      <c r="E7380" t="s">
        <v>146</v>
      </c>
      <c r="F7380" t="s">
        <v>20769</v>
      </c>
      <c r="G7380" t="s">
        <v>148</v>
      </c>
      <c r="H7380" t="s">
        <v>143</v>
      </c>
      <c r="I7380" t="s">
        <v>135</v>
      </c>
      <c r="J7380" t="s">
        <v>136</v>
      </c>
      <c r="K7380" t="s">
        <v>137</v>
      </c>
      <c r="L7380" t="s">
        <v>20770</v>
      </c>
      <c r="M7380" t="s">
        <v>20771</v>
      </c>
      <c r="N7380">
        <v>0.59472222200000002</v>
      </c>
      <c r="O7380">
        <v>0</v>
      </c>
      <c r="P7380">
        <v>21</v>
      </c>
      <c r="Q7380">
        <v>0</v>
      </c>
      <c r="R7380">
        <v>1</v>
      </c>
      <c r="S7380">
        <v>0</v>
      </c>
      <c r="T7380">
        <v>27</v>
      </c>
      <c r="U7380">
        <v>0</v>
      </c>
      <c r="V7380">
        <v>1</v>
      </c>
      <c r="W7380">
        <v>0</v>
      </c>
      <c r="X7380">
        <v>2.8057755961757542</v>
      </c>
      <c r="Y7380">
        <v>0</v>
      </c>
      <c r="Z7380">
        <v>4.4639609634566674E-2</v>
      </c>
      <c r="AA7380">
        <v>0</v>
      </c>
      <c r="AB7380">
        <v>25.166691521916842</v>
      </c>
      <c r="AC7380">
        <v>0</v>
      </c>
      <c r="AD7380">
        <v>3.0490347858747699</v>
      </c>
      <c r="AE7380">
        <v>31.066141513601934</v>
      </c>
    </row>
    <row r="7381" spans="1:31" x14ac:dyDescent="0.25">
      <c r="A7381">
        <v>1889204</v>
      </c>
      <c r="B7381">
        <v>1</v>
      </c>
      <c r="C7381" t="s">
        <v>81</v>
      </c>
      <c r="D7381" t="s">
        <v>118</v>
      </c>
      <c r="E7381" t="s">
        <v>146</v>
      </c>
      <c r="F7381" t="s">
        <v>20772</v>
      </c>
      <c r="G7381" t="s">
        <v>148</v>
      </c>
      <c r="H7381" t="s">
        <v>143</v>
      </c>
      <c r="I7381" t="s">
        <v>135</v>
      </c>
      <c r="J7381" t="s">
        <v>136</v>
      </c>
      <c r="K7381" t="s">
        <v>137</v>
      </c>
      <c r="L7381" t="s">
        <v>20773</v>
      </c>
      <c r="M7381" t="s">
        <v>20774</v>
      </c>
      <c r="N7381">
        <v>2.1072222219999999</v>
      </c>
      <c r="O7381">
        <v>0</v>
      </c>
      <c r="P7381">
        <v>8</v>
      </c>
      <c r="Q7381">
        <v>0</v>
      </c>
      <c r="R7381">
        <v>0</v>
      </c>
      <c r="S7381">
        <v>0</v>
      </c>
      <c r="T7381">
        <v>0</v>
      </c>
      <c r="U7381">
        <v>0</v>
      </c>
      <c r="V7381">
        <v>0</v>
      </c>
      <c r="W7381">
        <v>0</v>
      </c>
      <c r="X7381">
        <v>7.3705365952781401</v>
      </c>
      <c r="Y7381">
        <v>0</v>
      </c>
      <c r="Z7381">
        <v>0</v>
      </c>
      <c r="AA7381">
        <v>0</v>
      </c>
      <c r="AB7381">
        <v>0</v>
      </c>
      <c r="AC7381">
        <v>0</v>
      </c>
      <c r="AD7381">
        <v>0</v>
      </c>
      <c r="AE7381">
        <v>7.3705365952781401</v>
      </c>
    </row>
    <row r="7382" spans="1:31" x14ac:dyDescent="0.25">
      <c r="A7382">
        <v>1887432</v>
      </c>
      <c r="B7382">
        <v>1</v>
      </c>
      <c r="C7382" t="s">
        <v>81</v>
      </c>
      <c r="D7382" t="s">
        <v>128</v>
      </c>
      <c r="E7382" t="s">
        <v>210</v>
      </c>
      <c r="F7382" t="s">
        <v>8476</v>
      </c>
      <c r="G7382" t="s">
        <v>212</v>
      </c>
      <c r="H7382" t="s">
        <v>134</v>
      </c>
      <c r="I7382" t="s">
        <v>135</v>
      </c>
      <c r="J7382" t="s">
        <v>3</v>
      </c>
      <c r="K7382" t="s">
        <v>137</v>
      </c>
      <c r="L7382" t="s">
        <v>20775</v>
      </c>
      <c r="M7382" t="s">
        <v>20776</v>
      </c>
      <c r="N7382">
        <v>0.59666666599999996</v>
      </c>
      <c r="O7382">
        <v>36</v>
      </c>
      <c r="P7382">
        <v>4258</v>
      </c>
      <c r="Q7382">
        <v>461</v>
      </c>
      <c r="R7382">
        <v>323</v>
      </c>
      <c r="S7382">
        <v>42</v>
      </c>
      <c r="T7382">
        <v>422</v>
      </c>
      <c r="U7382">
        <v>5</v>
      </c>
      <c r="V7382">
        <v>0</v>
      </c>
      <c r="W7382">
        <v>18.797315731525231</v>
      </c>
      <c r="X7382">
        <v>454.34486556409962</v>
      </c>
      <c r="Y7382">
        <v>605.44847222070996</v>
      </c>
      <c r="Z7382">
        <v>189.96513652957643</v>
      </c>
      <c r="AA7382">
        <v>640.94612068324568</v>
      </c>
      <c r="AB7382">
        <v>66.337462842064141</v>
      </c>
      <c r="AC7382">
        <v>81.960143109743896</v>
      </c>
      <c r="AD7382">
        <v>0</v>
      </c>
      <c r="AE7382">
        <v>2057.7995166809651</v>
      </c>
    </row>
    <row r="7383" spans="1:31" x14ac:dyDescent="0.25">
      <c r="A7383">
        <v>1889224</v>
      </c>
      <c r="B7383">
        <v>1</v>
      </c>
      <c r="C7383" t="s">
        <v>80</v>
      </c>
      <c r="D7383" t="s">
        <v>96</v>
      </c>
      <c r="E7383" t="s">
        <v>222</v>
      </c>
      <c r="F7383" t="s">
        <v>20777</v>
      </c>
      <c r="G7383" t="s">
        <v>663</v>
      </c>
      <c r="H7383" t="s">
        <v>143</v>
      </c>
      <c r="I7383" t="s">
        <v>135</v>
      </c>
      <c r="J7383" t="s">
        <v>136</v>
      </c>
      <c r="K7383" t="s">
        <v>137</v>
      </c>
      <c r="L7383" t="s">
        <v>20778</v>
      </c>
      <c r="M7383" t="s">
        <v>20779</v>
      </c>
      <c r="N7383">
        <v>3.4441666660000001</v>
      </c>
      <c r="O7383">
        <v>0</v>
      </c>
      <c r="P7383">
        <v>24</v>
      </c>
      <c r="Q7383">
        <v>0</v>
      </c>
      <c r="R7383">
        <v>0</v>
      </c>
      <c r="S7383">
        <v>0</v>
      </c>
      <c r="T7383">
        <v>0</v>
      </c>
      <c r="U7383">
        <v>0</v>
      </c>
      <c r="V7383">
        <v>0</v>
      </c>
      <c r="W7383">
        <v>0</v>
      </c>
      <c r="X7383">
        <v>41.604502001218101</v>
      </c>
      <c r="Y7383">
        <v>0</v>
      </c>
      <c r="Z7383">
        <v>0</v>
      </c>
      <c r="AA7383">
        <v>0</v>
      </c>
      <c r="AB7383">
        <v>0</v>
      </c>
      <c r="AC7383">
        <v>0</v>
      </c>
      <c r="AD7383">
        <v>0</v>
      </c>
      <c r="AE7383">
        <v>41.604502001218101</v>
      </c>
    </row>
    <row r="7384" spans="1:31" x14ac:dyDescent="0.25">
      <c r="A7384">
        <v>1889161</v>
      </c>
      <c r="B7384">
        <v>1</v>
      </c>
      <c r="C7384" t="s">
        <v>80</v>
      </c>
      <c r="D7384" t="s">
        <v>103</v>
      </c>
      <c r="E7384" t="s">
        <v>140</v>
      </c>
      <c r="F7384" t="s">
        <v>20780</v>
      </c>
      <c r="G7384" t="s">
        <v>163</v>
      </c>
      <c r="H7384" t="s">
        <v>143</v>
      </c>
      <c r="I7384" t="s">
        <v>135</v>
      </c>
      <c r="J7384" t="s">
        <v>136</v>
      </c>
      <c r="K7384" t="s">
        <v>137</v>
      </c>
      <c r="L7384" t="s">
        <v>20781</v>
      </c>
      <c r="M7384" t="s">
        <v>20782</v>
      </c>
      <c r="N7384">
        <v>1.970555555</v>
      </c>
      <c r="O7384">
        <v>0</v>
      </c>
      <c r="P7384">
        <v>1</v>
      </c>
      <c r="Q7384">
        <v>0</v>
      </c>
      <c r="R7384">
        <v>0</v>
      </c>
      <c r="S7384">
        <v>0</v>
      </c>
      <c r="T7384">
        <v>0</v>
      </c>
      <c r="U7384">
        <v>0</v>
      </c>
      <c r="V7384">
        <v>0</v>
      </c>
      <c r="W7384">
        <v>0</v>
      </c>
      <c r="X7384">
        <v>0.77407655649302498</v>
      </c>
      <c r="Y7384">
        <v>0</v>
      </c>
      <c r="Z7384">
        <v>0</v>
      </c>
      <c r="AA7384">
        <v>0</v>
      </c>
      <c r="AB7384">
        <v>0</v>
      </c>
      <c r="AC7384">
        <v>0</v>
      </c>
      <c r="AD7384">
        <v>0</v>
      </c>
      <c r="AE7384">
        <v>0.77407655649302498</v>
      </c>
    </row>
    <row r="7385" spans="1:31" x14ac:dyDescent="0.25">
      <c r="A7385">
        <v>1887495</v>
      </c>
      <c r="B7385">
        <v>1</v>
      </c>
      <c r="C7385" t="s">
        <v>81</v>
      </c>
      <c r="D7385" t="s">
        <v>127</v>
      </c>
      <c r="E7385" t="s">
        <v>158</v>
      </c>
      <c r="F7385" t="s">
        <v>20783</v>
      </c>
      <c r="G7385" t="s">
        <v>133</v>
      </c>
      <c r="H7385" t="s">
        <v>134</v>
      </c>
      <c r="I7385" t="s">
        <v>135</v>
      </c>
      <c r="J7385" t="s">
        <v>136</v>
      </c>
      <c r="K7385" t="s">
        <v>137</v>
      </c>
      <c r="L7385" t="s">
        <v>20784</v>
      </c>
      <c r="M7385" t="s">
        <v>20658</v>
      </c>
      <c r="N7385">
        <v>0.90611111099999997</v>
      </c>
      <c r="O7385">
        <v>0</v>
      </c>
      <c r="P7385">
        <v>201</v>
      </c>
      <c r="Q7385">
        <v>1</v>
      </c>
      <c r="R7385">
        <v>17</v>
      </c>
      <c r="S7385">
        <v>0</v>
      </c>
      <c r="T7385">
        <v>42</v>
      </c>
      <c r="U7385">
        <v>0</v>
      </c>
      <c r="V7385">
        <v>0</v>
      </c>
      <c r="W7385">
        <v>0</v>
      </c>
      <c r="X7385">
        <v>30.507778513994634</v>
      </c>
      <c r="Y7385">
        <v>4.5620853670591828</v>
      </c>
      <c r="Z7385">
        <v>8.4516795789564281</v>
      </c>
      <c r="AA7385">
        <v>0</v>
      </c>
      <c r="AB7385">
        <v>17.290308378758446</v>
      </c>
      <c r="AC7385">
        <v>0</v>
      </c>
      <c r="AD7385">
        <v>0</v>
      </c>
      <c r="AE7385">
        <v>60.811851838768696</v>
      </c>
    </row>
    <row r="7386" spans="1:31" x14ac:dyDescent="0.25">
      <c r="A7386">
        <v>1889267</v>
      </c>
      <c r="B7386">
        <v>1</v>
      </c>
      <c r="C7386" t="s">
        <v>80</v>
      </c>
      <c r="D7386" t="s">
        <v>93</v>
      </c>
      <c r="E7386" t="s">
        <v>146</v>
      </c>
      <c r="F7386" t="s">
        <v>20785</v>
      </c>
      <c r="G7386" t="s">
        <v>148</v>
      </c>
      <c r="H7386" t="s">
        <v>143</v>
      </c>
      <c r="I7386" t="s">
        <v>135</v>
      </c>
      <c r="J7386" t="s">
        <v>136</v>
      </c>
      <c r="K7386" t="s">
        <v>137</v>
      </c>
      <c r="L7386" t="s">
        <v>20786</v>
      </c>
      <c r="M7386" t="s">
        <v>20787</v>
      </c>
      <c r="N7386">
        <v>2.380833333</v>
      </c>
      <c r="O7386">
        <v>0</v>
      </c>
      <c r="P7386">
        <v>6</v>
      </c>
      <c r="Q7386">
        <v>0</v>
      </c>
      <c r="R7386">
        <v>5</v>
      </c>
      <c r="S7386">
        <v>0</v>
      </c>
      <c r="T7386">
        <v>2</v>
      </c>
      <c r="U7386">
        <v>0</v>
      </c>
      <c r="V7386">
        <v>0</v>
      </c>
      <c r="W7386">
        <v>0</v>
      </c>
      <c r="X7386">
        <v>4.3464252141099911</v>
      </c>
      <c r="Y7386">
        <v>0</v>
      </c>
      <c r="Z7386">
        <v>34.024688296623964</v>
      </c>
      <c r="AA7386">
        <v>0</v>
      </c>
      <c r="AB7386">
        <v>1.3695849053871192</v>
      </c>
      <c r="AC7386">
        <v>0</v>
      </c>
      <c r="AD7386">
        <v>0</v>
      </c>
      <c r="AE7386">
        <v>39.740698416121077</v>
      </c>
    </row>
    <row r="7387" spans="1:31" x14ac:dyDescent="0.25">
      <c r="A7387">
        <v>1888769</v>
      </c>
      <c r="B7387">
        <v>1</v>
      </c>
      <c r="C7387" t="s">
        <v>81</v>
      </c>
      <c r="D7387" t="s">
        <v>115</v>
      </c>
      <c r="E7387" t="s">
        <v>146</v>
      </c>
      <c r="F7387" t="s">
        <v>20788</v>
      </c>
      <c r="G7387" t="s">
        <v>148</v>
      </c>
      <c r="H7387" t="s">
        <v>143</v>
      </c>
      <c r="I7387" t="s">
        <v>135</v>
      </c>
      <c r="J7387" t="s">
        <v>136</v>
      </c>
      <c r="K7387" t="s">
        <v>137</v>
      </c>
      <c r="L7387" t="s">
        <v>20789</v>
      </c>
      <c r="M7387" t="s">
        <v>20790</v>
      </c>
      <c r="N7387">
        <v>1.4125000000000001</v>
      </c>
      <c r="O7387">
        <v>0</v>
      </c>
      <c r="P7387">
        <v>1</v>
      </c>
      <c r="Q7387">
        <v>0</v>
      </c>
      <c r="R7387">
        <v>0</v>
      </c>
      <c r="S7387">
        <v>0</v>
      </c>
      <c r="T7387">
        <v>1</v>
      </c>
      <c r="U7387">
        <v>0</v>
      </c>
      <c r="V7387">
        <v>0</v>
      </c>
      <c r="W7387">
        <v>0</v>
      </c>
      <c r="X7387">
        <v>4.2724746272312507E-2</v>
      </c>
      <c r="Y7387">
        <v>0</v>
      </c>
      <c r="Z7387">
        <v>0</v>
      </c>
      <c r="AA7387">
        <v>0</v>
      </c>
      <c r="AB7387">
        <v>0.45902230353631673</v>
      </c>
      <c r="AC7387">
        <v>0</v>
      </c>
      <c r="AD7387">
        <v>0</v>
      </c>
      <c r="AE7387">
        <v>0.50174704980862928</v>
      </c>
    </row>
    <row r="7388" spans="1:31" x14ac:dyDescent="0.25">
      <c r="A7388">
        <v>1889118</v>
      </c>
      <c r="B7388">
        <v>1</v>
      </c>
      <c r="C7388" t="s">
        <v>81</v>
      </c>
      <c r="D7388" t="s">
        <v>123</v>
      </c>
      <c r="E7388" t="s">
        <v>169</v>
      </c>
      <c r="F7388" t="s">
        <v>20791</v>
      </c>
      <c r="G7388" t="s">
        <v>183</v>
      </c>
      <c r="H7388" t="s">
        <v>143</v>
      </c>
      <c r="I7388" t="s">
        <v>135</v>
      </c>
      <c r="J7388" t="s">
        <v>136</v>
      </c>
      <c r="K7388" t="s">
        <v>137</v>
      </c>
      <c r="L7388" t="s">
        <v>20792</v>
      </c>
      <c r="M7388" t="s">
        <v>20793</v>
      </c>
      <c r="N7388">
        <v>4.0666666659999997</v>
      </c>
      <c r="O7388">
        <v>0</v>
      </c>
      <c r="P7388">
        <v>584</v>
      </c>
      <c r="Q7388">
        <v>0</v>
      </c>
      <c r="R7388">
        <v>0</v>
      </c>
      <c r="S7388">
        <v>0</v>
      </c>
      <c r="T7388">
        <v>15</v>
      </c>
      <c r="U7388">
        <v>0</v>
      </c>
      <c r="V7388">
        <v>0</v>
      </c>
      <c r="W7388">
        <v>0</v>
      </c>
      <c r="X7388">
        <v>715.96655105842592</v>
      </c>
      <c r="Y7388">
        <v>0</v>
      </c>
      <c r="Z7388">
        <v>0</v>
      </c>
      <c r="AA7388">
        <v>0</v>
      </c>
      <c r="AB7388">
        <v>64.173523489828696</v>
      </c>
      <c r="AC7388">
        <v>0</v>
      </c>
      <c r="AD7388">
        <v>0</v>
      </c>
      <c r="AE7388">
        <v>780.14007454825457</v>
      </c>
    </row>
    <row r="7389" spans="1:31" x14ac:dyDescent="0.25">
      <c r="A7389">
        <v>1888477</v>
      </c>
      <c r="B7389">
        <v>1</v>
      </c>
      <c r="C7389" t="s">
        <v>80</v>
      </c>
      <c r="D7389" t="s">
        <v>95</v>
      </c>
      <c r="E7389" t="s">
        <v>229</v>
      </c>
      <c r="F7389" t="s">
        <v>9060</v>
      </c>
      <c r="G7389" t="s">
        <v>133</v>
      </c>
      <c r="H7389" t="s">
        <v>134</v>
      </c>
      <c r="I7389" t="s">
        <v>135</v>
      </c>
      <c r="J7389" t="s">
        <v>136</v>
      </c>
      <c r="K7389" t="s">
        <v>137</v>
      </c>
      <c r="L7389" t="s">
        <v>20794</v>
      </c>
      <c r="M7389" t="s">
        <v>20795</v>
      </c>
      <c r="N7389">
        <v>1.4544444439999999</v>
      </c>
      <c r="O7389">
        <v>7</v>
      </c>
      <c r="P7389">
        <v>3422</v>
      </c>
      <c r="Q7389">
        <v>2</v>
      </c>
      <c r="R7389">
        <v>43</v>
      </c>
      <c r="S7389">
        <v>15</v>
      </c>
      <c r="T7389">
        <v>183</v>
      </c>
      <c r="U7389">
        <v>3</v>
      </c>
      <c r="V7389">
        <v>1</v>
      </c>
      <c r="W7389">
        <v>23.408576843450522</v>
      </c>
      <c r="X7389">
        <v>1579.2432401205831</v>
      </c>
      <c r="Y7389">
        <v>1.4033899944695554</v>
      </c>
      <c r="Z7389">
        <v>36.296768397796043</v>
      </c>
      <c r="AA7389">
        <v>141.9460581982118</v>
      </c>
      <c r="AB7389">
        <v>308.46376259101675</v>
      </c>
      <c r="AC7389">
        <v>127.05444325651624</v>
      </c>
      <c r="AD7389">
        <v>0.22102189176792669</v>
      </c>
      <c r="AE7389">
        <v>2218.0372612938118</v>
      </c>
    </row>
    <row r="7390" spans="1:31" x14ac:dyDescent="0.25">
      <c r="A7390">
        <v>1889124</v>
      </c>
      <c r="B7390">
        <v>1</v>
      </c>
      <c r="C7390" t="s">
        <v>81</v>
      </c>
      <c r="D7390" t="s">
        <v>113</v>
      </c>
      <c r="E7390" t="s">
        <v>140</v>
      </c>
      <c r="F7390" t="s">
        <v>20796</v>
      </c>
      <c r="G7390" t="s">
        <v>163</v>
      </c>
      <c r="H7390" t="s">
        <v>143</v>
      </c>
      <c r="I7390" t="s">
        <v>135</v>
      </c>
      <c r="J7390" t="s">
        <v>136</v>
      </c>
      <c r="K7390" t="s">
        <v>137</v>
      </c>
      <c r="L7390" t="s">
        <v>20797</v>
      </c>
      <c r="M7390" t="s">
        <v>20798</v>
      </c>
      <c r="N7390">
        <v>2.1391666659999999</v>
      </c>
      <c r="O7390">
        <v>0</v>
      </c>
      <c r="P7390">
        <v>3</v>
      </c>
      <c r="Q7390">
        <v>0</v>
      </c>
      <c r="R7390">
        <v>0</v>
      </c>
      <c r="S7390">
        <v>0</v>
      </c>
      <c r="T7390">
        <v>0</v>
      </c>
      <c r="U7390">
        <v>0</v>
      </c>
      <c r="V7390">
        <v>0</v>
      </c>
      <c r="W7390">
        <v>0</v>
      </c>
      <c r="X7390">
        <v>3.3150524124922751</v>
      </c>
      <c r="Y7390">
        <v>0</v>
      </c>
      <c r="Z7390">
        <v>0</v>
      </c>
      <c r="AA7390">
        <v>0</v>
      </c>
      <c r="AB7390">
        <v>0</v>
      </c>
      <c r="AC7390">
        <v>0</v>
      </c>
      <c r="AD7390">
        <v>0</v>
      </c>
      <c r="AE7390">
        <v>3.3150524124922751</v>
      </c>
    </row>
    <row r="7391" spans="1:31" x14ac:dyDescent="0.25">
      <c r="A7391">
        <v>1889078</v>
      </c>
      <c r="B7391">
        <v>1</v>
      </c>
      <c r="C7391" t="s">
        <v>80</v>
      </c>
      <c r="D7391" t="s">
        <v>108</v>
      </c>
      <c r="E7391" t="s">
        <v>146</v>
      </c>
      <c r="F7391" t="s">
        <v>9258</v>
      </c>
      <c r="G7391" t="s">
        <v>363</v>
      </c>
      <c r="H7391" t="s">
        <v>143</v>
      </c>
      <c r="I7391" t="s">
        <v>135</v>
      </c>
      <c r="J7391" t="s">
        <v>136</v>
      </c>
      <c r="K7391" t="s">
        <v>137</v>
      </c>
      <c r="L7391" t="s">
        <v>20799</v>
      </c>
      <c r="M7391" t="s">
        <v>20800</v>
      </c>
      <c r="N7391">
        <v>8.0841666659999998</v>
      </c>
      <c r="O7391">
        <v>0</v>
      </c>
      <c r="P7391">
        <v>2</v>
      </c>
      <c r="Q7391">
        <v>0</v>
      </c>
      <c r="R7391">
        <v>0</v>
      </c>
      <c r="S7391">
        <v>0</v>
      </c>
      <c r="T7391">
        <v>0</v>
      </c>
      <c r="U7391">
        <v>0</v>
      </c>
      <c r="V7391">
        <v>0</v>
      </c>
      <c r="W7391">
        <v>0</v>
      </c>
      <c r="X7391">
        <v>2.8278601338710008</v>
      </c>
      <c r="Y7391">
        <v>0</v>
      </c>
      <c r="Z7391">
        <v>0</v>
      </c>
      <c r="AA7391">
        <v>0</v>
      </c>
      <c r="AB7391">
        <v>0</v>
      </c>
      <c r="AC7391">
        <v>0</v>
      </c>
      <c r="AD7391">
        <v>0</v>
      </c>
      <c r="AE7391">
        <v>2.8278601338710008</v>
      </c>
    </row>
    <row r="7392" spans="1:31" x14ac:dyDescent="0.25">
      <c r="A7392">
        <v>1887435</v>
      </c>
      <c r="B7392">
        <v>1</v>
      </c>
      <c r="C7392" t="s">
        <v>80</v>
      </c>
      <c r="D7392" t="s">
        <v>90</v>
      </c>
      <c r="E7392" t="s">
        <v>229</v>
      </c>
      <c r="F7392" t="s">
        <v>20801</v>
      </c>
      <c r="G7392" t="s">
        <v>1557</v>
      </c>
      <c r="H7392" t="s">
        <v>134</v>
      </c>
      <c r="I7392" t="s">
        <v>135</v>
      </c>
      <c r="J7392" t="s">
        <v>136</v>
      </c>
      <c r="K7392" t="s">
        <v>137</v>
      </c>
      <c r="L7392" t="s">
        <v>20802</v>
      </c>
      <c r="M7392" t="s">
        <v>20803</v>
      </c>
      <c r="N7392">
        <v>0.98666666599999997</v>
      </c>
      <c r="O7392">
        <v>1</v>
      </c>
      <c r="P7392">
        <v>21491</v>
      </c>
      <c r="Q7392">
        <v>0</v>
      </c>
      <c r="R7392">
        <v>95</v>
      </c>
      <c r="S7392">
        <v>9</v>
      </c>
      <c r="T7392">
        <v>2360</v>
      </c>
      <c r="U7392">
        <v>1</v>
      </c>
      <c r="V7392">
        <v>4</v>
      </c>
      <c r="W7392">
        <v>11.239670946930959</v>
      </c>
      <c r="X7392">
        <v>5640.0955410819779</v>
      </c>
      <c r="Y7392">
        <v>0</v>
      </c>
      <c r="Z7392">
        <v>79.827124563479117</v>
      </c>
      <c r="AA7392">
        <v>524.54207568048571</v>
      </c>
      <c r="AB7392">
        <v>1743.8403728223561</v>
      </c>
      <c r="AC7392">
        <v>122.84311414585063</v>
      </c>
      <c r="AD7392">
        <v>7.4257718662474668</v>
      </c>
      <c r="AE7392">
        <v>8129.8136711073275</v>
      </c>
    </row>
    <row r="7393" spans="1:31" x14ac:dyDescent="0.25">
      <c r="A7393">
        <v>1887458</v>
      </c>
      <c r="B7393">
        <v>1</v>
      </c>
      <c r="C7393" t="s">
        <v>80</v>
      </c>
      <c r="D7393" t="s">
        <v>101</v>
      </c>
      <c r="E7393" t="s">
        <v>210</v>
      </c>
      <c r="F7393" t="s">
        <v>16282</v>
      </c>
      <c r="G7393" t="s">
        <v>133</v>
      </c>
      <c r="H7393" t="s">
        <v>134</v>
      </c>
      <c r="I7393" t="s">
        <v>135</v>
      </c>
      <c r="J7393" t="s">
        <v>136</v>
      </c>
      <c r="K7393" t="s">
        <v>137</v>
      </c>
      <c r="L7393" t="s">
        <v>20804</v>
      </c>
      <c r="M7393" t="s">
        <v>20805</v>
      </c>
      <c r="N7393">
        <v>0.48388888800000002</v>
      </c>
      <c r="O7393">
        <v>3</v>
      </c>
      <c r="P7393">
        <v>234</v>
      </c>
      <c r="Q7393">
        <v>2</v>
      </c>
      <c r="R7393">
        <v>0</v>
      </c>
      <c r="S7393">
        <v>14</v>
      </c>
      <c r="T7393">
        <v>102</v>
      </c>
      <c r="U7393">
        <v>0</v>
      </c>
      <c r="V7393">
        <v>0</v>
      </c>
      <c r="W7393">
        <v>5.1323902973144744</v>
      </c>
      <c r="X7393">
        <v>18.301770491226993</v>
      </c>
      <c r="Y7393">
        <v>5.3894669500343539</v>
      </c>
      <c r="Z7393">
        <v>0</v>
      </c>
      <c r="AA7393">
        <v>39.780431018278883</v>
      </c>
      <c r="AB7393">
        <v>14.679561246044191</v>
      </c>
      <c r="AC7393">
        <v>0</v>
      </c>
      <c r="AD7393">
        <v>0</v>
      </c>
      <c r="AE7393">
        <v>83.283620002898886</v>
      </c>
    </row>
    <row r="7394" spans="1:31" x14ac:dyDescent="0.25">
      <c r="A7394">
        <v>1889247</v>
      </c>
      <c r="B7394">
        <v>1</v>
      </c>
      <c r="C7394" t="s">
        <v>80</v>
      </c>
      <c r="D7394" t="s">
        <v>92</v>
      </c>
      <c r="E7394" t="s">
        <v>169</v>
      </c>
      <c r="F7394" t="s">
        <v>20806</v>
      </c>
      <c r="G7394" t="s">
        <v>183</v>
      </c>
      <c r="H7394" t="s">
        <v>143</v>
      </c>
      <c r="I7394" t="s">
        <v>135</v>
      </c>
      <c r="J7394" t="s">
        <v>136</v>
      </c>
      <c r="K7394" t="s">
        <v>137</v>
      </c>
      <c r="L7394" t="s">
        <v>20807</v>
      </c>
      <c r="M7394" t="s">
        <v>20808</v>
      </c>
      <c r="N7394">
        <v>3.2316666660000002</v>
      </c>
      <c r="O7394">
        <v>0</v>
      </c>
      <c r="P7394">
        <v>267</v>
      </c>
      <c r="Q7394">
        <v>0</v>
      </c>
      <c r="R7394">
        <v>0</v>
      </c>
      <c r="S7394">
        <v>0</v>
      </c>
      <c r="T7394">
        <v>11</v>
      </c>
      <c r="U7394">
        <v>0</v>
      </c>
      <c r="V7394">
        <v>0</v>
      </c>
      <c r="W7394">
        <v>0</v>
      </c>
      <c r="X7394">
        <v>241.730564256256</v>
      </c>
      <c r="Y7394">
        <v>0</v>
      </c>
      <c r="Z7394">
        <v>0</v>
      </c>
      <c r="AA7394">
        <v>0</v>
      </c>
      <c r="AB7394">
        <v>39.254650316051332</v>
      </c>
      <c r="AC7394">
        <v>0</v>
      </c>
      <c r="AD7394">
        <v>0</v>
      </c>
      <c r="AE7394">
        <v>280.98521457230731</v>
      </c>
    </row>
    <row r="7395" spans="1:31" x14ac:dyDescent="0.25">
      <c r="A7395">
        <v>1889187</v>
      </c>
      <c r="B7395">
        <v>1</v>
      </c>
      <c r="C7395" t="s">
        <v>81</v>
      </c>
      <c r="D7395" t="s">
        <v>112</v>
      </c>
      <c r="E7395" t="s">
        <v>169</v>
      </c>
      <c r="F7395" t="s">
        <v>10252</v>
      </c>
      <c r="G7395" t="s">
        <v>2258</v>
      </c>
      <c r="H7395" t="s">
        <v>143</v>
      </c>
      <c r="I7395" t="s">
        <v>135</v>
      </c>
      <c r="J7395" t="s">
        <v>136</v>
      </c>
      <c r="K7395" t="s">
        <v>137</v>
      </c>
      <c r="L7395" t="s">
        <v>20809</v>
      </c>
      <c r="M7395" t="s">
        <v>20810</v>
      </c>
      <c r="N7395">
        <v>1.811111111</v>
      </c>
      <c r="O7395">
        <v>0</v>
      </c>
      <c r="P7395">
        <v>37</v>
      </c>
      <c r="Q7395">
        <v>0</v>
      </c>
      <c r="R7395">
        <v>5</v>
      </c>
      <c r="S7395">
        <v>0</v>
      </c>
      <c r="T7395">
        <v>0</v>
      </c>
      <c r="U7395">
        <v>0</v>
      </c>
      <c r="V7395">
        <v>0</v>
      </c>
      <c r="W7395">
        <v>0</v>
      </c>
      <c r="X7395">
        <v>10.494985291203809</v>
      </c>
      <c r="Y7395">
        <v>0</v>
      </c>
      <c r="Z7395">
        <v>0.69256726422616666</v>
      </c>
      <c r="AA7395">
        <v>0</v>
      </c>
      <c r="AB7395">
        <v>0</v>
      </c>
      <c r="AC7395">
        <v>0</v>
      </c>
      <c r="AD7395">
        <v>0</v>
      </c>
      <c r="AE7395">
        <v>11.187552555429976</v>
      </c>
    </row>
    <row r="7396" spans="1:31" x14ac:dyDescent="0.25">
      <c r="A7396">
        <v>1889141</v>
      </c>
      <c r="B7396">
        <v>1</v>
      </c>
      <c r="C7396" t="s">
        <v>80</v>
      </c>
      <c r="D7396" t="s">
        <v>106</v>
      </c>
      <c r="E7396" t="s">
        <v>210</v>
      </c>
      <c r="F7396" t="s">
        <v>1518</v>
      </c>
      <c r="G7396" t="s">
        <v>133</v>
      </c>
      <c r="H7396" t="s">
        <v>134</v>
      </c>
      <c r="I7396" t="s">
        <v>135</v>
      </c>
      <c r="J7396" t="s">
        <v>136</v>
      </c>
      <c r="K7396" t="s">
        <v>137</v>
      </c>
      <c r="L7396" t="s">
        <v>20811</v>
      </c>
      <c r="M7396" t="s">
        <v>20812</v>
      </c>
      <c r="N7396">
        <v>7.8055554999999999E-2</v>
      </c>
      <c r="O7396">
        <v>1</v>
      </c>
      <c r="P7396">
        <v>0</v>
      </c>
      <c r="Q7396">
        <v>20</v>
      </c>
      <c r="R7396">
        <v>219</v>
      </c>
      <c r="S7396">
        <v>5</v>
      </c>
      <c r="T7396">
        <v>44</v>
      </c>
      <c r="U7396">
        <v>0</v>
      </c>
      <c r="V7396">
        <v>0</v>
      </c>
      <c r="W7396">
        <v>9.8483381367287515E-2</v>
      </c>
      <c r="X7396">
        <v>0</v>
      </c>
      <c r="Y7396">
        <v>15.975810683609282</v>
      </c>
      <c r="Z7396">
        <v>96.386608568453539</v>
      </c>
      <c r="AA7396">
        <v>5.4597467194664393</v>
      </c>
      <c r="AB7396">
        <v>10.790610939588824</v>
      </c>
      <c r="AC7396">
        <v>0</v>
      </c>
      <c r="AD7396">
        <v>0</v>
      </c>
      <c r="AE7396">
        <v>128.71126029248538</v>
      </c>
    </row>
    <row r="7397" spans="1:31" x14ac:dyDescent="0.25">
      <c r="A7397">
        <v>1887518</v>
      </c>
      <c r="B7397">
        <v>1</v>
      </c>
      <c r="C7397" t="s">
        <v>80</v>
      </c>
      <c r="D7397" t="s">
        <v>84</v>
      </c>
      <c r="E7397" t="s">
        <v>140</v>
      </c>
      <c r="F7397" t="s">
        <v>20813</v>
      </c>
      <c r="G7397" t="s">
        <v>200</v>
      </c>
      <c r="H7397" t="s">
        <v>143</v>
      </c>
      <c r="I7397" t="s">
        <v>135</v>
      </c>
      <c r="J7397" t="s">
        <v>136</v>
      </c>
      <c r="K7397" t="s">
        <v>137</v>
      </c>
      <c r="L7397" t="s">
        <v>20814</v>
      </c>
      <c r="M7397" t="s">
        <v>20815</v>
      </c>
      <c r="N7397">
        <v>1.056944444</v>
      </c>
      <c r="O7397">
        <v>0</v>
      </c>
      <c r="P7397">
        <v>1</v>
      </c>
      <c r="Q7397">
        <v>0</v>
      </c>
      <c r="R7397">
        <v>0</v>
      </c>
      <c r="S7397">
        <v>0</v>
      </c>
      <c r="T7397">
        <v>0</v>
      </c>
      <c r="U7397">
        <v>0</v>
      </c>
      <c r="V7397">
        <v>0</v>
      </c>
      <c r="W7397">
        <v>0</v>
      </c>
      <c r="X7397">
        <v>0.25860141002452475</v>
      </c>
      <c r="Y7397">
        <v>0</v>
      </c>
      <c r="Z7397">
        <v>0</v>
      </c>
      <c r="AA7397">
        <v>0</v>
      </c>
      <c r="AB7397">
        <v>0</v>
      </c>
      <c r="AC7397">
        <v>0</v>
      </c>
      <c r="AD7397">
        <v>0</v>
      </c>
      <c r="AE7397">
        <v>0.25860141002452475</v>
      </c>
    </row>
    <row r="7398" spans="1:31" x14ac:dyDescent="0.25">
      <c r="A7398">
        <v>1887498</v>
      </c>
      <c r="B7398">
        <v>1</v>
      </c>
      <c r="C7398" t="s">
        <v>81</v>
      </c>
      <c r="D7398" t="s">
        <v>112</v>
      </c>
      <c r="E7398" t="s">
        <v>210</v>
      </c>
      <c r="F7398" t="s">
        <v>235</v>
      </c>
      <c r="G7398" t="s">
        <v>133</v>
      </c>
      <c r="H7398" t="s">
        <v>134</v>
      </c>
      <c r="I7398" t="s">
        <v>135</v>
      </c>
      <c r="J7398" t="s">
        <v>136</v>
      </c>
      <c r="K7398" t="s">
        <v>137</v>
      </c>
      <c r="L7398" t="s">
        <v>20816</v>
      </c>
      <c r="M7398" t="s">
        <v>20817</v>
      </c>
      <c r="N7398">
        <v>0.62277777700000003</v>
      </c>
      <c r="O7398">
        <v>3</v>
      </c>
      <c r="P7398">
        <v>698</v>
      </c>
      <c r="Q7398">
        <v>80</v>
      </c>
      <c r="R7398">
        <v>269</v>
      </c>
      <c r="S7398">
        <v>10</v>
      </c>
      <c r="T7398">
        <v>99</v>
      </c>
      <c r="U7398">
        <v>1</v>
      </c>
      <c r="V7398">
        <v>0</v>
      </c>
      <c r="W7398">
        <v>0.54265763981177839</v>
      </c>
      <c r="X7398">
        <v>71.566272412654385</v>
      </c>
      <c r="Y7398">
        <v>197.67682516050732</v>
      </c>
      <c r="Z7398">
        <v>125.69972428998258</v>
      </c>
      <c r="AA7398">
        <v>12.859096326108151</v>
      </c>
      <c r="AB7398">
        <v>21.991242680887648</v>
      </c>
      <c r="AC7398">
        <v>0.74698212919048901</v>
      </c>
      <c r="AD7398">
        <v>0</v>
      </c>
      <c r="AE7398">
        <v>431.08280063914236</v>
      </c>
    </row>
    <row r="7399" spans="1:31" x14ac:dyDescent="0.25">
      <c r="A7399">
        <v>1889207</v>
      </c>
      <c r="B7399">
        <v>1</v>
      </c>
      <c r="C7399" t="s">
        <v>80</v>
      </c>
      <c r="D7399" t="s">
        <v>107</v>
      </c>
      <c r="E7399" t="s">
        <v>169</v>
      </c>
      <c r="F7399" t="s">
        <v>20818</v>
      </c>
      <c r="G7399" t="s">
        <v>183</v>
      </c>
      <c r="H7399" t="s">
        <v>143</v>
      </c>
      <c r="I7399" t="s">
        <v>135</v>
      </c>
      <c r="J7399" t="s">
        <v>136</v>
      </c>
      <c r="K7399" t="s">
        <v>137</v>
      </c>
      <c r="L7399" t="s">
        <v>20819</v>
      </c>
      <c r="M7399" t="s">
        <v>20820</v>
      </c>
      <c r="N7399">
        <v>3.53</v>
      </c>
      <c r="O7399">
        <v>0</v>
      </c>
      <c r="P7399">
        <v>425</v>
      </c>
      <c r="Q7399">
        <v>0</v>
      </c>
      <c r="R7399">
        <v>0</v>
      </c>
      <c r="S7399">
        <v>0</v>
      </c>
      <c r="T7399">
        <v>27</v>
      </c>
      <c r="U7399">
        <v>0</v>
      </c>
      <c r="V7399">
        <v>0</v>
      </c>
      <c r="W7399">
        <v>0</v>
      </c>
      <c r="X7399">
        <v>416.90157516377968</v>
      </c>
      <c r="Y7399">
        <v>0</v>
      </c>
      <c r="Z7399">
        <v>0</v>
      </c>
      <c r="AA7399">
        <v>0</v>
      </c>
      <c r="AB7399">
        <v>229.94599961850497</v>
      </c>
      <c r="AC7399">
        <v>0</v>
      </c>
      <c r="AD7399">
        <v>0</v>
      </c>
      <c r="AE7399">
        <v>646.84757478228471</v>
      </c>
    </row>
    <row r="7400" spans="1:31" x14ac:dyDescent="0.25">
      <c r="A7400">
        <v>1889184</v>
      </c>
      <c r="B7400">
        <v>1</v>
      </c>
      <c r="C7400" t="s">
        <v>80</v>
      </c>
      <c r="D7400" t="s">
        <v>83</v>
      </c>
      <c r="E7400" t="s">
        <v>146</v>
      </c>
      <c r="F7400" t="s">
        <v>20821</v>
      </c>
      <c r="G7400" t="s">
        <v>148</v>
      </c>
      <c r="H7400" t="s">
        <v>143</v>
      </c>
      <c r="I7400" t="s">
        <v>135</v>
      </c>
      <c r="J7400" t="s">
        <v>136</v>
      </c>
      <c r="K7400" t="s">
        <v>137</v>
      </c>
      <c r="L7400" t="s">
        <v>20822</v>
      </c>
      <c r="M7400" t="s">
        <v>20823</v>
      </c>
      <c r="N7400">
        <v>0.91805555500000002</v>
      </c>
      <c r="O7400">
        <v>0</v>
      </c>
      <c r="P7400">
        <v>19</v>
      </c>
      <c r="Q7400">
        <v>0</v>
      </c>
      <c r="R7400">
        <v>0</v>
      </c>
      <c r="S7400">
        <v>0</v>
      </c>
      <c r="T7400">
        <v>1</v>
      </c>
      <c r="U7400">
        <v>0</v>
      </c>
      <c r="V7400">
        <v>0</v>
      </c>
      <c r="W7400">
        <v>0</v>
      </c>
      <c r="X7400">
        <v>6.1750925261970391</v>
      </c>
      <c r="Y7400">
        <v>0</v>
      </c>
      <c r="Z7400">
        <v>0</v>
      </c>
      <c r="AA7400">
        <v>0</v>
      </c>
      <c r="AB7400">
        <v>0.30848251055852782</v>
      </c>
      <c r="AC7400">
        <v>0</v>
      </c>
      <c r="AD7400">
        <v>0</v>
      </c>
      <c r="AE7400">
        <v>6.4835750367555667</v>
      </c>
    </row>
    <row r="7401" spans="1:31" x14ac:dyDescent="0.25">
      <c r="A7401">
        <v>1887478</v>
      </c>
      <c r="B7401">
        <v>1</v>
      </c>
      <c r="C7401" t="s">
        <v>81</v>
      </c>
      <c r="D7401" t="s">
        <v>113</v>
      </c>
      <c r="E7401" t="s">
        <v>131</v>
      </c>
      <c r="F7401" t="s">
        <v>16170</v>
      </c>
      <c r="G7401" t="s">
        <v>133</v>
      </c>
      <c r="H7401" t="s">
        <v>134</v>
      </c>
      <c r="I7401" t="s">
        <v>152</v>
      </c>
      <c r="J7401" t="s">
        <v>136</v>
      </c>
      <c r="K7401" t="s">
        <v>137</v>
      </c>
      <c r="L7401" t="s">
        <v>20824</v>
      </c>
      <c r="M7401" t="s">
        <v>20825</v>
      </c>
      <c r="N7401">
        <v>8.3333330000000001E-3</v>
      </c>
      <c r="O7401">
        <v>2</v>
      </c>
      <c r="P7401">
        <v>739</v>
      </c>
      <c r="Q7401">
        <v>26</v>
      </c>
      <c r="R7401">
        <v>269</v>
      </c>
      <c r="S7401">
        <v>4</v>
      </c>
      <c r="T7401">
        <v>24</v>
      </c>
      <c r="U7401">
        <v>1</v>
      </c>
      <c r="V7401">
        <v>0</v>
      </c>
      <c r="W7401">
        <v>7.9998358719250012E-3</v>
      </c>
      <c r="X7401">
        <v>0.85309940850134991</v>
      </c>
      <c r="Y7401">
        <v>1.4001479778661332</v>
      </c>
      <c r="Z7401">
        <v>3.0860309898510834</v>
      </c>
      <c r="AA7401">
        <v>0.5233333780472833</v>
      </c>
      <c r="AB7401">
        <v>0.14524667712189995</v>
      </c>
      <c r="AC7401">
        <v>0.17855249330737499</v>
      </c>
      <c r="AD7401">
        <v>0</v>
      </c>
      <c r="AE7401">
        <v>6.1944107605670506</v>
      </c>
    </row>
    <row r="7402" spans="1:31" x14ac:dyDescent="0.25">
      <c r="A7402">
        <v>1887455</v>
      </c>
      <c r="B7402">
        <v>1</v>
      </c>
      <c r="C7402" t="s">
        <v>80</v>
      </c>
      <c r="D7402" t="s">
        <v>89</v>
      </c>
      <c r="E7402" t="s">
        <v>222</v>
      </c>
      <c r="F7402" t="s">
        <v>20826</v>
      </c>
      <c r="G7402" t="s">
        <v>501</v>
      </c>
      <c r="H7402" t="s">
        <v>143</v>
      </c>
      <c r="I7402" t="s">
        <v>135</v>
      </c>
      <c r="J7402" t="s">
        <v>136</v>
      </c>
      <c r="K7402" t="s">
        <v>137</v>
      </c>
      <c r="L7402" t="s">
        <v>20827</v>
      </c>
      <c r="M7402" t="s">
        <v>20828</v>
      </c>
      <c r="N7402">
        <v>14.551944444</v>
      </c>
      <c r="O7402">
        <v>0</v>
      </c>
      <c r="P7402">
        <v>10</v>
      </c>
      <c r="Q7402">
        <v>0</v>
      </c>
      <c r="R7402">
        <v>0</v>
      </c>
      <c r="S7402">
        <v>0</v>
      </c>
      <c r="T7402">
        <v>3</v>
      </c>
      <c r="U7402">
        <v>0</v>
      </c>
      <c r="V7402">
        <v>0</v>
      </c>
      <c r="W7402">
        <v>0</v>
      </c>
      <c r="X7402">
        <v>31.658709375590394</v>
      </c>
      <c r="Y7402">
        <v>0</v>
      </c>
      <c r="Z7402">
        <v>0</v>
      </c>
      <c r="AA7402">
        <v>0</v>
      </c>
      <c r="AB7402">
        <v>329.83744353585098</v>
      </c>
      <c r="AC7402">
        <v>0</v>
      </c>
      <c r="AD7402">
        <v>0</v>
      </c>
      <c r="AE7402">
        <v>361.49615291144136</v>
      </c>
    </row>
    <row r="7403" spans="1:31" x14ac:dyDescent="0.25">
      <c r="A7403">
        <v>1889270</v>
      </c>
      <c r="B7403">
        <v>1</v>
      </c>
      <c r="C7403" t="s">
        <v>80</v>
      </c>
      <c r="D7403" t="s">
        <v>96</v>
      </c>
      <c r="E7403" t="s">
        <v>169</v>
      </c>
      <c r="F7403" t="s">
        <v>563</v>
      </c>
      <c r="G7403" t="s">
        <v>183</v>
      </c>
      <c r="H7403" t="s">
        <v>143</v>
      </c>
      <c r="I7403" t="s">
        <v>135</v>
      </c>
      <c r="J7403" t="s">
        <v>136</v>
      </c>
      <c r="K7403" t="s">
        <v>137</v>
      </c>
      <c r="L7403" t="s">
        <v>20829</v>
      </c>
      <c r="M7403" t="s">
        <v>20830</v>
      </c>
      <c r="N7403">
        <v>2.8577777769999999</v>
      </c>
      <c r="O7403">
        <v>0</v>
      </c>
      <c r="P7403">
        <v>60</v>
      </c>
      <c r="Q7403">
        <v>0</v>
      </c>
      <c r="R7403">
        <v>0</v>
      </c>
      <c r="S7403">
        <v>0</v>
      </c>
      <c r="T7403">
        <v>15</v>
      </c>
      <c r="U7403">
        <v>0</v>
      </c>
      <c r="V7403">
        <v>0</v>
      </c>
      <c r="W7403">
        <v>0</v>
      </c>
      <c r="X7403">
        <v>69.761681776152315</v>
      </c>
      <c r="Y7403">
        <v>0</v>
      </c>
      <c r="Z7403">
        <v>0</v>
      </c>
      <c r="AA7403">
        <v>0</v>
      </c>
      <c r="AB7403">
        <v>78.374509051048705</v>
      </c>
      <c r="AC7403">
        <v>0</v>
      </c>
      <c r="AD7403">
        <v>0</v>
      </c>
      <c r="AE7403">
        <v>148.13619082720101</v>
      </c>
    </row>
    <row r="7404" spans="1:31" x14ac:dyDescent="0.25">
      <c r="A7404">
        <v>1888182</v>
      </c>
      <c r="B7404">
        <v>1</v>
      </c>
      <c r="C7404" t="s">
        <v>80</v>
      </c>
      <c r="D7404" t="s">
        <v>93</v>
      </c>
      <c r="E7404" t="s">
        <v>146</v>
      </c>
      <c r="F7404" t="s">
        <v>20596</v>
      </c>
      <c r="G7404" t="s">
        <v>148</v>
      </c>
      <c r="H7404" t="s">
        <v>143</v>
      </c>
      <c r="I7404" t="s">
        <v>135</v>
      </c>
      <c r="J7404" t="s">
        <v>136</v>
      </c>
      <c r="K7404" t="s">
        <v>137</v>
      </c>
      <c r="L7404" t="s">
        <v>20831</v>
      </c>
      <c r="M7404" t="s">
        <v>20832</v>
      </c>
      <c r="N7404">
        <v>0.70694444400000001</v>
      </c>
      <c r="O7404">
        <v>0</v>
      </c>
      <c r="P7404">
        <v>1</v>
      </c>
      <c r="Q7404">
        <v>0</v>
      </c>
      <c r="R7404">
        <v>4</v>
      </c>
      <c r="S7404">
        <v>0</v>
      </c>
      <c r="T7404">
        <v>2</v>
      </c>
      <c r="U7404">
        <v>0</v>
      </c>
      <c r="V7404">
        <v>0</v>
      </c>
      <c r="W7404">
        <v>0</v>
      </c>
      <c r="X7404">
        <v>0.38627038218433885</v>
      </c>
      <c r="Y7404">
        <v>0</v>
      </c>
      <c r="Z7404">
        <v>22.002323770951236</v>
      </c>
      <c r="AA7404">
        <v>0</v>
      </c>
      <c r="AB7404">
        <v>14.288784002709969</v>
      </c>
      <c r="AC7404">
        <v>0</v>
      </c>
      <c r="AD7404">
        <v>0</v>
      </c>
      <c r="AE7404">
        <v>36.677378155845545</v>
      </c>
    </row>
    <row r="7405" spans="1:31" x14ac:dyDescent="0.25">
      <c r="A7405">
        <v>1889691</v>
      </c>
      <c r="B7405">
        <v>1</v>
      </c>
      <c r="C7405" t="s">
        <v>81</v>
      </c>
      <c r="D7405" t="s">
        <v>113</v>
      </c>
      <c r="E7405" t="s">
        <v>210</v>
      </c>
      <c r="F7405" t="s">
        <v>20833</v>
      </c>
      <c r="G7405" t="s">
        <v>133</v>
      </c>
      <c r="H7405" t="s">
        <v>134</v>
      </c>
      <c r="I7405" t="s">
        <v>135</v>
      </c>
      <c r="J7405" t="s">
        <v>136</v>
      </c>
      <c r="K7405" t="s">
        <v>137</v>
      </c>
      <c r="L7405" t="s">
        <v>20834</v>
      </c>
      <c r="M7405" t="s">
        <v>20835</v>
      </c>
      <c r="N7405">
        <v>0.39472222200000001</v>
      </c>
      <c r="O7405">
        <v>13</v>
      </c>
      <c r="P7405">
        <v>327</v>
      </c>
      <c r="Q7405">
        <v>137</v>
      </c>
      <c r="R7405">
        <v>158</v>
      </c>
      <c r="S7405">
        <v>16</v>
      </c>
      <c r="T7405">
        <v>23</v>
      </c>
      <c r="U7405">
        <v>0</v>
      </c>
      <c r="V7405">
        <v>0</v>
      </c>
      <c r="W7405">
        <v>3.6798995627754092</v>
      </c>
      <c r="X7405">
        <v>40.469971939661448</v>
      </c>
      <c r="Y7405">
        <v>183.11475497980493</v>
      </c>
      <c r="Z7405">
        <v>154.34373989753084</v>
      </c>
      <c r="AA7405">
        <v>11.304166930700843</v>
      </c>
      <c r="AB7405">
        <v>5.1706011523606223</v>
      </c>
      <c r="AC7405">
        <v>0</v>
      </c>
      <c r="AD7405">
        <v>0</v>
      </c>
      <c r="AE7405">
        <v>398.0831344628341</v>
      </c>
    </row>
    <row r="7406" spans="1:31" x14ac:dyDescent="0.25">
      <c r="A7406">
        <v>1889359</v>
      </c>
      <c r="B7406">
        <v>1</v>
      </c>
      <c r="C7406" t="s">
        <v>80</v>
      </c>
      <c r="D7406" t="s">
        <v>100</v>
      </c>
      <c r="E7406" t="s">
        <v>140</v>
      </c>
      <c r="F7406" t="s">
        <v>20836</v>
      </c>
      <c r="G7406" t="s">
        <v>207</v>
      </c>
      <c r="H7406" t="s">
        <v>143</v>
      </c>
      <c r="I7406" t="s">
        <v>135</v>
      </c>
      <c r="J7406" t="s">
        <v>136</v>
      </c>
      <c r="K7406" t="s">
        <v>137</v>
      </c>
      <c r="L7406" t="s">
        <v>20837</v>
      </c>
      <c r="M7406" t="s">
        <v>20838</v>
      </c>
      <c r="N7406">
        <v>0.64472222199999996</v>
      </c>
      <c r="O7406">
        <v>0</v>
      </c>
      <c r="P7406">
        <v>3</v>
      </c>
      <c r="Q7406">
        <v>0</v>
      </c>
      <c r="R7406">
        <v>0</v>
      </c>
      <c r="S7406">
        <v>0</v>
      </c>
      <c r="T7406">
        <v>1</v>
      </c>
      <c r="U7406">
        <v>0</v>
      </c>
      <c r="V7406">
        <v>0</v>
      </c>
      <c r="W7406">
        <v>0</v>
      </c>
      <c r="X7406">
        <v>0.40197642404558365</v>
      </c>
      <c r="Y7406">
        <v>0</v>
      </c>
      <c r="Z7406">
        <v>0</v>
      </c>
      <c r="AA7406">
        <v>0</v>
      </c>
      <c r="AB7406">
        <v>0.50133939932953286</v>
      </c>
      <c r="AC7406">
        <v>0</v>
      </c>
      <c r="AD7406">
        <v>0</v>
      </c>
      <c r="AE7406">
        <v>0.90331582337511651</v>
      </c>
    </row>
    <row r="7407" spans="1:31" x14ac:dyDescent="0.25">
      <c r="A7407">
        <v>1889668</v>
      </c>
      <c r="B7407">
        <v>1</v>
      </c>
      <c r="C7407" t="s">
        <v>80</v>
      </c>
      <c r="D7407" t="s">
        <v>105</v>
      </c>
      <c r="E7407" t="s">
        <v>146</v>
      </c>
      <c r="F7407" t="s">
        <v>20839</v>
      </c>
      <c r="G7407" t="s">
        <v>148</v>
      </c>
      <c r="H7407" t="s">
        <v>143</v>
      </c>
      <c r="I7407" t="s">
        <v>135</v>
      </c>
      <c r="J7407" t="s">
        <v>136</v>
      </c>
      <c r="K7407" t="s">
        <v>137</v>
      </c>
      <c r="L7407" t="s">
        <v>20840</v>
      </c>
      <c r="M7407" t="s">
        <v>20841</v>
      </c>
      <c r="N7407">
        <v>1.183888888</v>
      </c>
      <c r="O7407">
        <v>0</v>
      </c>
      <c r="P7407">
        <v>48</v>
      </c>
      <c r="Q7407">
        <v>0</v>
      </c>
      <c r="R7407">
        <v>2</v>
      </c>
      <c r="S7407">
        <v>0</v>
      </c>
      <c r="T7407">
        <v>3</v>
      </c>
      <c r="U7407">
        <v>0</v>
      </c>
      <c r="V7407">
        <v>0</v>
      </c>
      <c r="W7407">
        <v>0</v>
      </c>
      <c r="X7407">
        <v>19.763484970364594</v>
      </c>
      <c r="Y7407">
        <v>0</v>
      </c>
      <c r="Z7407">
        <v>19.740748450139478</v>
      </c>
      <c r="AA7407">
        <v>0</v>
      </c>
      <c r="AB7407">
        <v>3.7810485091443242</v>
      </c>
      <c r="AC7407">
        <v>0</v>
      </c>
      <c r="AD7407">
        <v>0</v>
      </c>
      <c r="AE7407">
        <v>43.285281929648399</v>
      </c>
    </row>
    <row r="7408" spans="1:31" x14ac:dyDescent="0.25">
      <c r="A7408">
        <v>1889336</v>
      </c>
      <c r="B7408">
        <v>1</v>
      </c>
      <c r="C7408" t="s">
        <v>81</v>
      </c>
      <c r="D7408" t="s">
        <v>114</v>
      </c>
      <c r="E7408" t="s">
        <v>158</v>
      </c>
      <c r="F7408" t="s">
        <v>20842</v>
      </c>
      <c r="G7408" t="s">
        <v>7291</v>
      </c>
      <c r="H7408" t="s">
        <v>134</v>
      </c>
      <c r="I7408" t="s">
        <v>135</v>
      </c>
      <c r="J7408" t="s">
        <v>136</v>
      </c>
      <c r="K7408" t="s">
        <v>137</v>
      </c>
      <c r="L7408" t="s">
        <v>20843</v>
      </c>
      <c r="M7408" t="s">
        <v>20844</v>
      </c>
      <c r="N7408">
        <v>2.8105555550000001</v>
      </c>
      <c r="O7408">
        <v>0</v>
      </c>
      <c r="P7408">
        <v>6</v>
      </c>
      <c r="Q7408">
        <v>0</v>
      </c>
      <c r="R7408">
        <v>0</v>
      </c>
      <c r="S7408">
        <v>0</v>
      </c>
      <c r="T7408">
        <v>0</v>
      </c>
      <c r="U7408">
        <v>0</v>
      </c>
      <c r="V7408">
        <v>0</v>
      </c>
      <c r="W7408">
        <v>0</v>
      </c>
      <c r="X7408">
        <v>2.4197145669868112</v>
      </c>
      <c r="Y7408">
        <v>0</v>
      </c>
      <c r="Z7408">
        <v>0</v>
      </c>
      <c r="AA7408">
        <v>0</v>
      </c>
      <c r="AB7408">
        <v>0</v>
      </c>
      <c r="AC7408">
        <v>0</v>
      </c>
      <c r="AD7408">
        <v>0</v>
      </c>
      <c r="AE7408">
        <v>2.4197145669868112</v>
      </c>
    </row>
    <row r="7409" spans="1:31" x14ac:dyDescent="0.25">
      <c r="A7409">
        <v>1912290</v>
      </c>
      <c r="B7409">
        <v>1</v>
      </c>
      <c r="C7409" t="s">
        <v>81</v>
      </c>
      <c r="D7409" t="s">
        <v>122</v>
      </c>
      <c r="E7409" t="s">
        <v>210</v>
      </c>
      <c r="F7409" t="s">
        <v>15276</v>
      </c>
      <c r="G7409" t="s">
        <v>133</v>
      </c>
      <c r="H7409" t="s">
        <v>134</v>
      </c>
      <c r="I7409" t="s">
        <v>135</v>
      </c>
      <c r="J7409" t="s">
        <v>136</v>
      </c>
      <c r="K7409" t="s">
        <v>137</v>
      </c>
      <c r="L7409" t="s">
        <v>20845</v>
      </c>
      <c r="M7409" t="s">
        <v>20846</v>
      </c>
      <c r="N7409">
        <v>1.2</v>
      </c>
      <c r="O7409">
        <v>2</v>
      </c>
      <c r="P7409">
        <v>102</v>
      </c>
      <c r="Q7409">
        <v>11</v>
      </c>
      <c r="R7409">
        <v>0</v>
      </c>
      <c r="S7409">
        <v>7</v>
      </c>
      <c r="T7409">
        <v>3</v>
      </c>
      <c r="U7409">
        <v>2</v>
      </c>
      <c r="V7409">
        <v>0</v>
      </c>
      <c r="W7409">
        <v>0.92348338465890012</v>
      </c>
      <c r="X7409">
        <v>16.053847881929393</v>
      </c>
      <c r="Y7409">
        <v>31.837888512213297</v>
      </c>
      <c r="Z7409">
        <v>0</v>
      </c>
      <c r="AA7409">
        <v>52.608036024188117</v>
      </c>
      <c r="AB7409">
        <v>0.30051971472600003</v>
      </c>
      <c r="AC7409">
        <v>40.857585621282603</v>
      </c>
      <c r="AD7409">
        <v>0</v>
      </c>
      <c r="AE7409">
        <v>142.58136113899829</v>
      </c>
    </row>
    <row r="7410" spans="1:31" x14ac:dyDescent="0.25">
      <c r="A7410">
        <v>1889714</v>
      </c>
      <c r="B7410">
        <v>1</v>
      </c>
      <c r="C7410" t="s">
        <v>80</v>
      </c>
      <c r="D7410" t="s">
        <v>96</v>
      </c>
      <c r="E7410" t="s">
        <v>169</v>
      </c>
      <c r="F7410" t="s">
        <v>563</v>
      </c>
      <c r="G7410" t="s">
        <v>501</v>
      </c>
      <c r="H7410" t="s">
        <v>143</v>
      </c>
      <c r="I7410" t="s">
        <v>135</v>
      </c>
      <c r="J7410" t="s">
        <v>136</v>
      </c>
      <c r="K7410" t="s">
        <v>137</v>
      </c>
      <c r="L7410" t="s">
        <v>20847</v>
      </c>
      <c r="M7410" t="s">
        <v>20848</v>
      </c>
      <c r="N7410">
        <v>6.2244444440000004</v>
      </c>
      <c r="O7410">
        <v>0</v>
      </c>
      <c r="P7410">
        <v>60</v>
      </c>
      <c r="Q7410">
        <v>0</v>
      </c>
      <c r="R7410">
        <v>0</v>
      </c>
      <c r="S7410">
        <v>0</v>
      </c>
      <c r="T7410">
        <v>15</v>
      </c>
      <c r="U7410">
        <v>0</v>
      </c>
      <c r="V7410">
        <v>0</v>
      </c>
      <c r="W7410">
        <v>0</v>
      </c>
      <c r="X7410">
        <v>153.51666095829094</v>
      </c>
      <c r="Y7410">
        <v>0</v>
      </c>
      <c r="Z7410">
        <v>0</v>
      </c>
      <c r="AA7410">
        <v>0</v>
      </c>
      <c r="AB7410">
        <v>174.98065134658214</v>
      </c>
      <c r="AC7410">
        <v>0</v>
      </c>
      <c r="AD7410">
        <v>0</v>
      </c>
      <c r="AE7410">
        <v>328.49731230487305</v>
      </c>
    </row>
    <row r="7411" spans="1:31" x14ac:dyDescent="0.25">
      <c r="A7411">
        <v>1889522</v>
      </c>
      <c r="B7411">
        <v>1</v>
      </c>
      <c r="C7411" t="s">
        <v>80</v>
      </c>
      <c r="D7411" t="s">
        <v>100</v>
      </c>
      <c r="E7411" t="s">
        <v>140</v>
      </c>
      <c r="F7411" t="s">
        <v>20849</v>
      </c>
      <c r="G7411" t="s">
        <v>163</v>
      </c>
      <c r="H7411" t="s">
        <v>143</v>
      </c>
      <c r="I7411" t="s">
        <v>135</v>
      </c>
      <c r="J7411" t="s">
        <v>136</v>
      </c>
      <c r="K7411" t="s">
        <v>137</v>
      </c>
      <c r="L7411" t="s">
        <v>20850</v>
      </c>
      <c r="M7411" t="s">
        <v>20851</v>
      </c>
      <c r="N7411">
        <v>3.488611111</v>
      </c>
      <c r="O7411">
        <v>0</v>
      </c>
      <c r="P7411">
        <v>1</v>
      </c>
      <c r="Q7411">
        <v>0</v>
      </c>
      <c r="R7411">
        <v>0</v>
      </c>
      <c r="S7411">
        <v>0</v>
      </c>
      <c r="T7411">
        <v>0</v>
      </c>
      <c r="U7411">
        <v>0</v>
      </c>
      <c r="V7411">
        <v>0</v>
      </c>
      <c r="W7411">
        <v>0</v>
      </c>
      <c r="X7411">
        <v>0.66169569465996947</v>
      </c>
      <c r="Y7411">
        <v>0</v>
      </c>
      <c r="Z7411">
        <v>0</v>
      </c>
      <c r="AA7411">
        <v>0</v>
      </c>
      <c r="AB7411">
        <v>0</v>
      </c>
      <c r="AC7411">
        <v>0</v>
      </c>
      <c r="AD7411">
        <v>0</v>
      </c>
      <c r="AE7411">
        <v>0.66169569465996947</v>
      </c>
    </row>
    <row r="7412" spans="1:31" x14ac:dyDescent="0.25">
      <c r="A7412">
        <v>1889545</v>
      </c>
      <c r="B7412">
        <v>1</v>
      </c>
      <c r="C7412" t="s">
        <v>80</v>
      </c>
      <c r="D7412" t="s">
        <v>92</v>
      </c>
      <c r="E7412" t="s">
        <v>140</v>
      </c>
      <c r="F7412" t="s">
        <v>20852</v>
      </c>
      <c r="G7412" t="s">
        <v>207</v>
      </c>
      <c r="H7412" t="s">
        <v>143</v>
      </c>
      <c r="I7412" t="s">
        <v>135</v>
      </c>
      <c r="J7412" t="s">
        <v>136</v>
      </c>
      <c r="K7412" t="s">
        <v>137</v>
      </c>
      <c r="L7412" t="s">
        <v>20853</v>
      </c>
      <c r="M7412" t="s">
        <v>20854</v>
      </c>
      <c r="N7412">
        <v>0.98361111099999998</v>
      </c>
      <c r="O7412">
        <v>0</v>
      </c>
      <c r="P7412">
        <v>1</v>
      </c>
      <c r="Q7412">
        <v>0</v>
      </c>
      <c r="R7412">
        <v>0</v>
      </c>
      <c r="S7412">
        <v>0</v>
      </c>
      <c r="T7412">
        <v>0</v>
      </c>
      <c r="U7412">
        <v>0</v>
      </c>
      <c r="V7412">
        <v>0</v>
      </c>
      <c r="W7412">
        <v>0</v>
      </c>
      <c r="X7412">
        <v>0.70327334811842834</v>
      </c>
      <c r="Y7412">
        <v>0</v>
      </c>
      <c r="Z7412">
        <v>0</v>
      </c>
      <c r="AA7412">
        <v>0</v>
      </c>
      <c r="AB7412">
        <v>0</v>
      </c>
      <c r="AC7412">
        <v>0</v>
      </c>
      <c r="AD7412">
        <v>0</v>
      </c>
      <c r="AE7412">
        <v>0.70327334811842834</v>
      </c>
    </row>
    <row r="7413" spans="1:31" x14ac:dyDescent="0.25">
      <c r="A7413">
        <v>1889482</v>
      </c>
      <c r="B7413">
        <v>1</v>
      </c>
      <c r="C7413" t="s">
        <v>80</v>
      </c>
      <c r="D7413" t="s">
        <v>89</v>
      </c>
      <c r="E7413" t="s">
        <v>169</v>
      </c>
      <c r="F7413" t="s">
        <v>20855</v>
      </c>
      <c r="G7413" t="s">
        <v>924</v>
      </c>
      <c r="H7413" t="s">
        <v>143</v>
      </c>
      <c r="I7413" t="s">
        <v>135</v>
      </c>
      <c r="J7413" t="s">
        <v>136</v>
      </c>
      <c r="K7413" t="s">
        <v>137</v>
      </c>
      <c r="L7413" t="s">
        <v>20856</v>
      </c>
      <c r="M7413" t="s">
        <v>20857</v>
      </c>
      <c r="N7413">
        <v>1.694722222</v>
      </c>
      <c r="O7413">
        <v>0</v>
      </c>
      <c r="P7413">
        <v>305</v>
      </c>
      <c r="Q7413">
        <v>0</v>
      </c>
      <c r="R7413">
        <v>5</v>
      </c>
      <c r="S7413">
        <v>0</v>
      </c>
      <c r="T7413">
        <v>12</v>
      </c>
      <c r="U7413">
        <v>0</v>
      </c>
      <c r="V7413">
        <v>0</v>
      </c>
      <c r="W7413">
        <v>0</v>
      </c>
      <c r="X7413">
        <v>191.89069962639593</v>
      </c>
      <c r="Y7413">
        <v>0</v>
      </c>
      <c r="Z7413">
        <v>7.8703844015643503</v>
      </c>
      <c r="AA7413">
        <v>0</v>
      </c>
      <c r="AB7413">
        <v>10.657090773924647</v>
      </c>
      <c r="AC7413">
        <v>0</v>
      </c>
      <c r="AD7413">
        <v>0</v>
      </c>
      <c r="AE7413">
        <v>210.4181748018849</v>
      </c>
    </row>
    <row r="7414" spans="1:31" x14ac:dyDescent="0.25">
      <c r="A7414">
        <v>1889628</v>
      </c>
      <c r="B7414">
        <v>1</v>
      </c>
      <c r="C7414" t="s">
        <v>81</v>
      </c>
      <c r="D7414" t="s">
        <v>118</v>
      </c>
      <c r="E7414" t="s">
        <v>158</v>
      </c>
      <c r="F7414" t="s">
        <v>20858</v>
      </c>
      <c r="G7414" t="s">
        <v>5788</v>
      </c>
      <c r="H7414" t="s">
        <v>134</v>
      </c>
      <c r="I7414" t="s">
        <v>135</v>
      </c>
      <c r="J7414" t="s">
        <v>136</v>
      </c>
      <c r="K7414" t="s">
        <v>137</v>
      </c>
      <c r="L7414" t="s">
        <v>20859</v>
      </c>
      <c r="M7414" t="s">
        <v>20860</v>
      </c>
      <c r="N7414">
        <v>3.2369444440000001</v>
      </c>
      <c r="O7414">
        <v>11</v>
      </c>
      <c r="P7414">
        <v>238</v>
      </c>
      <c r="Q7414">
        <v>97</v>
      </c>
      <c r="R7414">
        <v>18</v>
      </c>
      <c r="S7414">
        <v>10</v>
      </c>
      <c r="T7414">
        <v>16</v>
      </c>
      <c r="U7414">
        <v>0</v>
      </c>
      <c r="V7414">
        <v>0</v>
      </c>
      <c r="W7414">
        <v>23.579018951806532</v>
      </c>
      <c r="X7414">
        <v>206.97264023019042</v>
      </c>
      <c r="Y7414">
        <v>757.34396577188943</v>
      </c>
      <c r="Z7414">
        <v>106.61285899652454</v>
      </c>
      <c r="AA7414">
        <v>19.525689704774106</v>
      </c>
      <c r="AB7414">
        <v>30.840287399916328</v>
      </c>
      <c r="AC7414">
        <v>0</v>
      </c>
      <c r="AD7414">
        <v>0</v>
      </c>
      <c r="AE7414">
        <v>1144.8744610551014</v>
      </c>
    </row>
    <row r="7415" spans="1:31" x14ac:dyDescent="0.25">
      <c r="A7415">
        <v>1889296</v>
      </c>
      <c r="B7415">
        <v>1</v>
      </c>
      <c r="C7415" t="s">
        <v>80</v>
      </c>
      <c r="D7415" t="s">
        <v>93</v>
      </c>
      <c r="E7415" t="s">
        <v>210</v>
      </c>
      <c r="F7415" t="s">
        <v>20861</v>
      </c>
      <c r="G7415" t="s">
        <v>133</v>
      </c>
      <c r="H7415" t="s">
        <v>134</v>
      </c>
      <c r="I7415" t="s">
        <v>135</v>
      </c>
      <c r="J7415" t="s">
        <v>136</v>
      </c>
      <c r="K7415" t="s">
        <v>137</v>
      </c>
      <c r="L7415" t="s">
        <v>20862</v>
      </c>
      <c r="M7415" t="s">
        <v>20863</v>
      </c>
      <c r="N7415">
        <v>0.14138888799999999</v>
      </c>
      <c r="O7415">
        <v>0</v>
      </c>
      <c r="P7415">
        <v>432</v>
      </c>
      <c r="Q7415">
        <v>24</v>
      </c>
      <c r="R7415">
        <v>38</v>
      </c>
      <c r="S7415">
        <v>7</v>
      </c>
      <c r="T7415">
        <v>131</v>
      </c>
      <c r="U7415">
        <v>0</v>
      </c>
      <c r="V7415">
        <v>0</v>
      </c>
      <c r="W7415">
        <v>0</v>
      </c>
      <c r="X7415">
        <v>12.563677425344212</v>
      </c>
      <c r="Y7415">
        <v>34.654547383430327</v>
      </c>
      <c r="Z7415">
        <v>27.830447901416605</v>
      </c>
      <c r="AA7415">
        <v>7.8204112900098872</v>
      </c>
      <c r="AB7415">
        <v>14.046814120013796</v>
      </c>
      <c r="AC7415">
        <v>0</v>
      </c>
      <c r="AD7415">
        <v>0</v>
      </c>
      <c r="AE7415">
        <v>96.91589812021482</v>
      </c>
    </row>
    <row r="7416" spans="1:31" x14ac:dyDescent="0.25">
      <c r="A7416">
        <v>1889585</v>
      </c>
      <c r="B7416">
        <v>1</v>
      </c>
      <c r="C7416" t="s">
        <v>81</v>
      </c>
      <c r="D7416" t="s">
        <v>117</v>
      </c>
      <c r="E7416" t="s">
        <v>210</v>
      </c>
      <c r="F7416" t="s">
        <v>20864</v>
      </c>
      <c r="G7416" t="s">
        <v>212</v>
      </c>
      <c r="H7416" t="s">
        <v>134</v>
      </c>
      <c r="I7416" t="s">
        <v>135</v>
      </c>
      <c r="J7416" t="s">
        <v>3</v>
      </c>
      <c r="K7416" t="s">
        <v>137</v>
      </c>
      <c r="L7416" t="s">
        <v>20865</v>
      </c>
      <c r="M7416" t="s">
        <v>20866</v>
      </c>
      <c r="N7416">
        <v>0.27111111100000002</v>
      </c>
      <c r="O7416">
        <v>0</v>
      </c>
      <c r="P7416">
        <v>9311</v>
      </c>
      <c r="Q7416">
        <v>0</v>
      </c>
      <c r="R7416">
        <v>5</v>
      </c>
      <c r="S7416">
        <v>4</v>
      </c>
      <c r="T7416">
        <v>1406</v>
      </c>
      <c r="U7416">
        <v>0</v>
      </c>
      <c r="V7416">
        <v>13</v>
      </c>
      <c r="W7416">
        <v>0</v>
      </c>
      <c r="X7416">
        <v>553.84088247048362</v>
      </c>
      <c r="Y7416">
        <v>0</v>
      </c>
      <c r="Z7416">
        <v>1.1345838120818936</v>
      </c>
      <c r="AA7416">
        <v>2.9378529897289867</v>
      </c>
      <c r="AB7416">
        <v>204.2541347358036</v>
      </c>
      <c r="AC7416">
        <v>0</v>
      </c>
      <c r="AD7416">
        <v>12.703065846805845</v>
      </c>
      <c r="AE7416">
        <v>774.87051985490405</v>
      </c>
    </row>
    <row r="7417" spans="1:31" x14ac:dyDescent="0.25">
      <c r="A7417">
        <v>1889608</v>
      </c>
      <c r="B7417">
        <v>1</v>
      </c>
      <c r="C7417" t="s">
        <v>80</v>
      </c>
      <c r="D7417" t="s">
        <v>93</v>
      </c>
      <c r="E7417" t="s">
        <v>146</v>
      </c>
      <c r="F7417" t="s">
        <v>20867</v>
      </c>
      <c r="G7417" t="s">
        <v>148</v>
      </c>
      <c r="H7417" t="s">
        <v>143</v>
      </c>
      <c r="I7417" t="s">
        <v>135</v>
      </c>
      <c r="J7417" t="s">
        <v>136</v>
      </c>
      <c r="K7417" t="s">
        <v>137</v>
      </c>
      <c r="L7417" t="s">
        <v>20868</v>
      </c>
      <c r="M7417" t="s">
        <v>20869</v>
      </c>
      <c r="N7417">
        <v>0.65333333299999996</v>
      </c>
      <c r="O7417">
        <v>0</v>
      </c>
      <c r="P7417">
        <v>33</v>
      </c>
      <c r="Q7417">
        <v>0</v>
      </c>
      <c r="R7417">
        <v>1</v>
      </c>
      <c r="S7417">
        <v>0</v>
      </c>
      <c r="T7417">
        <v>0</v>
      </c>
      <c r="U7417">
        <v>0</v>
      </c>
      <c r="V7417">
        <v>0</v>
      </c>
      <c r="W7417">
        <v>0</v>
      </c>
      <c r="X7417">
        <v>5.4648417156814029</v>
      </c>
      <c r="Y7417">
        <v>0</v>
      </c>
      <c r="Z7417">
        <v>2.2825103096949184</v>
      </c>
      <c r="AA7417">
        <v>0</v>
      </c>
      <c r="AB7417">
        <v>0</v>
      </c>
      <c r="AC7417">
        <v>0</v>
      </c>
      <c r="AD7417">
        <v>0</v>
      </c>
      <c r="AE7417">
        <v>7.7473520253763208</v>
      </c>
    </row>
    <row r="7418" spans="1:31" x14ac:dyDescent="0.25">
      <c r="A7418">
        <v>1889396</v>
      </c>
      <c r="B7418">
        <v>1</v>
      </c>
      <c r="C7418" t="s">
        <v>80</v>
      </c>
      <c r="D7418" t="s">
        <v>93</v>
      </c>
      <c r="E7418" t="s">
        <v>146</v>
      </c>
      <c r="F7418" t="s">
        <v>20224</v>
      </c>
      <c r="G7418" t="s">
        <v>469</v>
      </c>
      <c r="H7418" t="s">
        <v>143</v>
      </c>
      <c r="I7418" t="s">
        <v>135</v>
      </c>
      <c r="J7418" t="s">
        <v>136</v>
      </c>
      <c r="K7418" t="s">
        <v>137</v>
      </c>
      <c r="L7418" t="s">
        <v>20870</v>
      </c>
      <c r="M7418" t="s">
        <v>20871</v>
      </c>
      <c r="N7418">
        <v>4.9311111109999999</v>
      </c>
      <c r="O7418">
        <v>0</v>
      </c>
      <c r="P7418">
        <v>0</v>
      </c>
      <c r="Q7418">
        <v>0</v>
      </c>
      <c r="R7418">
        <v>4</v>
      </c>
      <c r="S7418">
        <v>0</v>
      </c>
      <c r="T7418">
        <v>0</v>
      </c>
      <c r="U7418">
        <v>0</v>
      </c>
      <c r="V7418">
        <v>0</v>
      </c>
      <c r="W7418">
        <v>0</v>
      </c>
      <c r="X7418">
        <v>0</v>
      </c>
      <c r="Y7418">
        <v>0</v>
      </c>
      <c r="Z7418">
        <v>1.447104642032818</v>
      </c>
      <c r="AA7418">
        <v>0</v>
      </c>
      <c r="AB7418">
        <v>0</v>
      </c>
      <c r="AC7418">
        <v>0</v>
      </c>
      <c r="AD7418">
        <v>0</v>
      </c>
      <c r="AE7418">
        <v>1.447104642032818</v>
      </c>
    </row>
    <row r="7419" spans="1:31" x14ac:dyDescent="0.25">
      <c r="A7419">
        <v>1889751</v>
      </c>
      <c r="B7419">
        <v>1</v>
      </c>
      <c r="C7419" t="s">
        <v>81</v>
      </c>
      <c r="D7419" t="s">
        <v>127</v>
      </c>
      <c r="E7419" t="s">
        <v>131</v>
      </c>
      <c r="F7419" t="s">
        <v>20872</v>
      </c>
      <c r="G7419" t="s">
        <v>133</v>
      </c>
      <c r="H7419" t="s">
        <v>134</v>
      </c>
      <c r="I7419" t="s">
        <v>135</v>
      </c>
      <c r="J7419" t="s">
        <v>136</v>
      </c>
      <c r="K7419" t="s">
        <v>137</v>
      </c>
      <c r="L7419" t="s">
        <v>20873</v>
      </c>
      <c r="M7419" t="s">
        <v>20874</v>
      </c>
      <c r="N7419">
        <v>0.12777777700000001</v>
      </c>
      <c r="O7419">
        <v>9</v>
      </c>
      <c r="P7419">
        <v>2579</v>
      </c>
      <c r="Q7419">
        <v>520</v>
      </c>
      <c r="R7419">
        <v>290</v>
      </c>
      <c r="S7419">
        <v>43</v>
      </c>
      <c r="T7419">
        <v>232</v>
      </c>
      <c r="U7419">
        <v>6</v>
      </c>
      <c r="V7419">
        <v>0</v>
      </c>
      <c r="W7419">
        <v>0.74929481677600007</v>
      </c>
      <c r="X7419">
        <v>71.657100684740428</v>
      </c>
      <c r="Y7419">
        <v>159.9279298100281</v>
      </c>
      <c r="Z7419">
        <v>47.756894358274685</v>
      </c>
      <c r="AA7419">
        <v>58.716519880007617</v>
      </c>
      <c r="AB7419">
        <v>10.266964332031032</v>
      </c>
      <c r="AC7419">
        <v>12.356095671604411</v>
      </c>
      <c r="AD7419">
        <v>0</v>
      </c>
      <c r="AE7419">
        <v>361.43079955346229</v>
      </c>
    </row>
    <row r="7420" spans="1:31" x14ac:dyDescent="0.25">
      <c r="A7420">
        <v>1889422</v>
      </c>
      <c r="B7420">
        <v>1</v>
      </c>
      <c r="C7420" t="s">
        <v>81</v>
      </c>
      <c r="D7420" t="s">
        <v>120</v>
      </c>
      <c r="E7420" t="s">
        <v>146</v>
      </c>
      <c r="F7420" t="s">
        <v>20875</v>
      </c>
      <c r="G7420" t="s">
        <v>148</v>
      </c>
      <c r="H7420" t="s">
        <v>143</v>
      </c>
      <c r="I7420" t="s">
        <v>135</v>
      </c>
      <c r="J7420" t="s">
        <v>136</v>
      </c>
      <c r="K7420" t="s">
        <v>137</v>
      </c>
      <c r="L7420" t="s">
        <v>20876</v>
      </c>
      <c r="M7420" t="s">
        <v>20877</v>
      </c>
      <c r="N7420">
        <v>2.4908333329999999</v>
      </c>
      <c r="O7420">
        <v>0</v>
      </c>
      <c r="P7420">
        <v>55</v>
      </c>
      <c r="Q7420">
        <v>0</v>
      </c>
      <c r="R7420">
        <v>0</v>
      </c>
      <c r="S7420">
        <v>0</v>
      </c>
      <c r="T7420">
        <v>4</v>
      </c>
      <c r="U7420">
        <v>0</v>
      </c>
      <c r="V7420">
        <v>0</v>
      </c>
      <c r="W7420">
        <v>0</v>
      </c>
      <c r="X7420">
        <v>28.682064604263481</v>
      </c>
      <c r="Y7420">
        <v>0</v>
      </c>
      <c r="Z7420">
        <v>0</v>
      </c>
      <c r="AA7420">
        <v>0</v>
      </c>
      <c r="AB7420">
        <v>6.9947318002618681</v>
      </c>
      <c r="AC7420">
        <v>0</v>
      </c>
      <c r="AD7420">
        <v>0</v>
      </c>
      <c r="AE7420">
        <v>35.676796404525348</v>
      </c>
    </row>
    <row r="7421" spans="1:31" x14ac:dyDescent="0.25">
      <c r="A7421">
        <v>1889565</v>
      </c>
      <c r="B7421">
        <v>1</v>
      </c>
      <c r="C7421" t="s">
        <v>81</v>
      </c>
      <c r="D7421" t="s">
        <v>115</v>
      </c>
      <c r="E7421" t="s">
        <v>146</v>
      </c>
      <c r="F7421" t="s">
        <v>20878</v>
      </c>
      <c r="G7421" t="s">
        <v>148</v>
      </c>
      <c r="H7421" t="s">
        <v>143</v>
      </c>
      <c r="I7421" t="s">
        <v>135</v>
      </c>
      <c r="J7421" t="s">
        <v>136</v>
      </c>
      <c r="K7421" t="s">
        <v>137</v>
      </c>
      <c r="L7421" t="s">
        <v>20879</v>
      </c>
      <c r="M7421" t="s">
        <v>20880</v>
      </c>
      <c r="N7421">
        <v>5.6775000000000002</v>
      </c>
      <c r="O7421">
        <v>0</v>
      </c>
      <c r="P7421">
        <v>27</v>
      </c>
      <c r="Q7421">
        <v>0</v>
      </c>
      <c r="R7421">
        <v>1</v>
      </c>
      <c r="S7421">
        <v>0</v>
      </c>
      <c r="T7421">
        <v>20</v>
      </c>
      <c r="U7421">
        <v>0</v>
      </c>
      <c r="V7421">
        <v>0</v>
      </c>
      <c r="W7421">
        <v>0</v>
      </c>
      <c r="X7421">
        <v>43.194048270740083</v>
      </c>
      <c r="Y7421">
        <v>0</v>
      </c>
      <c r="Z7421">
        <v>1.7422625098799918</v>
      </c>
      <c r="AA7421">
        <v>0</v>
      </c>
      <c r="AB7421">
        <v>26.054587931666202</v>
      </c>
      <c r="AC7421">
        <v>0</v>
      </c>
      <c r="AD7421">
        <v>0</v>
      </c>
      <c r="AE7421">
        <v>70.990898712286281</v>
      </c>
    </row>
    <row r="7422" spans="1:31" x14ac:dyDescent="0.25">
      <c r="A7422">
        <v>1889316</v>
      </c>
      <c r="B7422">
        <v>1</v>
      </c>
      <c r="C7422" t="s">
        <v>80</v>
      </c>
      <c r="D7422" t="s">
        <v>110</v>
      </c>
      <c r="E7422" t="s">
        <v>169</v>
      </c>
      <c r="F7422" t="s">
        <v>20881</v>
      </c>
      <c r="G7422" t="s">
        <v>183</v>
      </c>
      <c r="H7422" t="s">
        <v>143</v>
      </c>
      <c r="I7422" t="s">
        <v>135</v>
      </c>
      <c r="J7422" t="s">
        <v>136</v>
      </c>
      <c r="K7422" t="s">
        <v>137</v>
      </c>
      <c r="L7422" t="s">
        <v>20882</v>
      </c>
      <c r="M7422" t="s">
        <v>20883</v>
      </c>
      <c r="N7422">
        <v>1.0561111110000001</v>
      </c>
      <c r="O7422">
        <v>0</v>
      </c>
      <c r="P7422">
        <v>517</v>
      </c>
      <c r="Q7422">
        <v>0</v>
      </c>
      <c r="R7422">
        <v>1</v>
      </c>
      <c r="S7422">
        <v>0</v>
      </c>
      <c r="T7422">
        <v>16</v>
      </c>
      <c r="U7422">
        <v>0</v>
      </c>
      <c r="V7422">
        <v>0</v>
      </c>
      <c r="W7422">
        <v>0</v>
      </c>
      <c r="X7422">
        <v>147.48149013735011</v>
      </c>
      <c r="Y7422">
        <v>0</v>
      </c>
      <c r="Z7422">
        <v>0.14392166728720279</v>
      </c>
      <c r="AA7422">
        <v>0</v>
      </c>
      <c r="AB7422">
        <v>10.267407114887568</v>
      </c>
      <c r="AC7422">
        <v>0</v>
      </c>
      <c r="AD7422">
        <v>0</v>
      </c>
      <c r="AE7422">
        <v>157.89281891952487</v>
      </c>
    </row>
    <row r="7423" spans="1:31" x14ac:dyDescent="0.25">
      <c r="A7423">
        <v>1889708</v>
      </c>
      <c r="B7423">
        <v>1</v>
      </c>
      <c r="C7423" t="s">
        <v>81</v>
      </c>
      <c r="D7423" t="s">
        <v>112</v>
      </c>
      <c r="E7423" t="s">
        <v>169</v>
      </c>
      <c r="F7423" t="s">
        <v>20884</v>
      </c>
      <c r="G7423" t="s">
        <v>148</v>
      </c>
      <c r="H7423" t="s">
        <v>143</v>
      </c>
      <c r="I7423" t="s">
        <v>135</v>
      </c>
      <c r="J7423" t="s">
        <v>136</v>
      </c>
      <c r="K7423" t="s">
        <v>137</v>
      </c>
      <c r="L7423" t="s">
        <v>20885</v>
      </c>
      <c r="M7423" t="s">
        <v>20886</v>
      </c>
      <c r="N7423">
        <v>2.6830555550000001</v>
      </c>
      <c r="O7423">
        <v>0</v>
      </c>
      <c r="P7423">
        <v>3</v>
      </c>
      <c r="Q7423">
        <v>0</v>
      </c>
      <c r="R7423">
        <v>0</v>
      </c>
      <c r="S7423">
        <v>0</v>
      </c>
      <c r="T7423">
        <v>0</v>
      </c>
      <c r="U7423">
        <v>0</v>
      </c>
      <c r="V7423">
        <v>0</v>
      </c>
      <c r="W7423">
        <v>0</v>
      </c>
      <c r="X7423">
        <v>1.2636000812552426</v>
      </c>
      <c r="Y7423">
        <v>0</v>
      </c>
      <c r="Z7423">
        <v>0</v>
      </c>
      <c r="AA7423">
        <v>0</v>
      </c>
      <c r="AB7423">
        <v>0</v>
      </c>
      <c r="AC7423">
        <v>0</v>
      </c>
      <c r="AD7423">
        <v>0</v>
      </c>
      <c r="AE7423">
        <v>1.2636000812552426</v>
      </c>
    </row>
    <row r="7424" spans="1:31" x14ac:dyDescent="0.25">
      <c r="A7424">
        <v>1889525</v>
      </c>
      <c r="B7424">
        <v>1</v>
      </c>
      <c r="C7424" t="s">
        <v>80</v>
      </c>
      <c r="D7424" t="s">
        <v>106</v>
      </c>
      <c r="E7424" t="s">
        <v>158</v>
      </c>
      <c r="F7424" t="s">
        <v>20887</v>
      </c>
      <c r="G7424" t="s">
        <v>133</v>
      </c>
      <c r="H7424" t="s">
        <v>134</v>
      </c>
      <c r="I7424" t="s">
        <v>135</v>
      </c>
      <c r="J7424" t="s">
        <v>136</v>
      </c>
      <c r="K7424" t="s">
        <v>137</v>
      </c>
      <c r="L7424" t="s">
        <v>20850</v>
      </c>
      <c r="M7424" t="s">
        <v>20888</v>
      </c>
      <c r="N7424">
        <v>2.568888888</v>
      </c>
      <c r="O7424">
        <v>0</v>
      </c>
      <c r="P7424">
        <v>0</v>
      </c>
      <c r="Q7424">
        <v>4</v>
      </c>
      <c r="R7424">
        <v>0</v>
      </c>
      <c r="S7424">
        <v>1</v>
      </c>
      <c r="T7424">
        <v>0</v>
      </c>
      <c r="U7424">
        <v>0</v>
      </c>
      <c r="V7424">
        <v>0</v>
      </c>
      <c r="W7424">
        <v>0</v>
      </c>
      <c r="X7424">
        <v>0</v>
      </c>
      <c r="Y7424">
        <v>41.667759735573547</v>
      </c>
      <c r="Z7424">
        <v>0</v>
      </c>
      <c r="AA7424">
        <v>4.1270613747694673</v>
      </c>
      <c r="AB7424">
        <v>0</v>
      </c>
      <c r="AC7424">
        <v>0</v>
      </c>
      <c r="AD7424">
        <v>0</v>
      </c>
      <c r="AE7424">
        <v>45.794821110343015</v>
      </c>
    </row>
    <row r="7425" spans="1:31" x14ac:dyDescent="0.25">
      <c r="A7425">
        <v>1889479</v>
      </c>
      <c r="B7425">
        <v>1</v>
      </c>
      <c r="C7425" t="s">
        <v>80</v>
      </c>
      <c r="D7425" t="s">
        <v>91</v>
      </c>
      <c r="E7425" t="s">
        <v>158</v>
      </c>
      <c r="F7425" t="s">
        <v>20889</v>
      </c>
      <c r="G7425" t="s">
        <v>219</v>
      </c>
      <c r="H7425" t="s">
        <v>134</v>
      </c>
      <c r="I7425" t="s">
        <v>135</v>
      </c>
      <c r="J7425" t="s">
        <v>136</v>
      </c>
      <c r="K7425" t="s">
        <v>137</v>
      </c>
      <c r="L7425" t="s">
        <v>20890</v>
      </c>
      <c r="M7425" t="s">
        <v>20891</v>
      </c>
      <c r="N7425">
        <v>2.3902777770000001</v>
      </c>
      <c r="O7425">
        <v>0</v>
      </c>
      <c r="P7425">
        <v>0</v>
      </c>
      <c r="Q7425">
        <v>0</v>
      </c>
      <c r="R7425">
        <v>3</v>
      </c>
      <c r="S7425">
        <v>0</v>
      </c>
      <c r="T7425">
        <v>0</v>
      </c>
      <c r="U7425">
        <v>0</v>
      </c>
      <c r="V7425">
        <v>0</v>
      </c>
      <c r="W7425">
        <v>0</v>
      </c>
      <c r="X7425">
        <v>0</v>
      </c>
      <c r="Y7425">
        <v>0</v>
      </c>
      <c r="Z7425">
        <v>23.345874773953419</v>
      </c>
      <c r="AA7425">
        <v>0</v>
      </c>
      <c r="AB7425">
        <v>0</v>
      </c>
      <c r="AC7425">
        <v>0</v>
      </c>
      <c r="AD7425">
        <v>0</v>
      </c>
      <c r="AE7425">
        <v>23.345874773953419</v>
      </c>
    </row>
    <row r="7426" spans="1:31" x14ac:dyDescent="0.25">
      <c r="A7426">
        <v>1889356</v>
      </c>
      <c r="B7426">
        <v>1</v>
      </c>
      <c r="C7426" t="s">
        <v>80</v>
      </c>
      <c r="D7426" t="s">
        <v>93</v>
      </c>
      <c r="E7426" t="s">
        <v>146</v>
      </c>
      <c r="F7426" t="s">
        <v>20892</v>
      </c>
      <c r="G7426" t="s">
        <v>148</v>
      </c>
      <c r="H7426" t="s">
        <v>143</v>
      </c>
      <c r="I7426" t="s">
        <v>135</v>
      </c>
      <c r="J7426" t="s">
        <v>136</v>
      </c>
      <c r="K7426" t="s">
        <v>137</v>
      </c>
      <c r="L7426" t="s">
        <v>20893</v>
      </c>
      <c r="M7426" t="s">
        <v>20894</v>
      </c>
      <c r="N7426">
        <v>5.4758333329999997</v>
      </c>
      <c r="O7426">
        <v>0</v>
      </c>
      <c r="P7426">
        <v>5</v>
      </c>
      <c r="Q7426">
        <v>0</v>
      </c>
      <c r="R7426">
        <v>5</v>
      </c>
      <c r="S7426">
        <v>0</v>
      </c>
      <c r="T7426">
        <v>2</v>
      </c>
      <c r="U7426">
        <v>0</v>
      </c>
      <c r="V7426">
        <v>0</v>
      </c>
      <c r="W7426">
        <v>0</v>
      </c>
      <c r="X7426">
        <v>4.2252572200488867</v>
      </c>
      <c r="Y7426">
        <v>0</v>
      </c>
      <c r="Z7426">
        <v>33.248773759703695</v>
      </c>
      <c r="AA7426">
        <v>0</v>
      </c>
      <c r="AB7426">
        <v>0.59745765381615679</v>
      </c>
      <c r="AC7426">
        <v>0</v>
      </c>
      <c r="AD7426">
        <v>0</v>
      </c>
      <c r="AE7426">
        <v>38.071488633568741</v>
      </c>
    </row>
    <row r="7427" spans="1:31" x14ac:dyDescent="0.25">
      <c r="A7427">
        <v>1889694</v>
      </c>
      <c r="B7427">
        <v>1</v>
      </c>
      <c r="C7427" t="s">
        <v>80</v>
      </c>
      <c r="D7427" t="s">
        <v>106</v>
      </c>
      <c r="E7427" t="s">
        <v>146</v>
      </c>
      <c r="F7427" t="s">
        <v>20895</v>
      </c>
      <c r="G7427" t="s">
        <v>148</v>
      </c>
      <c r="H7427" t="s">
        <v>143</v>
      </c>
      <c r="I7427" t="s">
        <v>135</v>
      </c>
      <c r="J7427" t="s">
        <v>136</v>
      </c>
      <c r="K7427" t="s">
        <v>137</v>
      </c>
      <c r="L7427" t="s">
        <v>20896</v>
      </c>
      <c r="M7427" t="s">
        <v>20897</v>
      </c>
      <c r="N7427">
        <v>1.0766666659999999</v>
      </c>
      <c r="O7427">
        <v>0</v>
      </c>
      <c r="P7427">
        <v>1</v>
      </c>
      <c r="Q7427">
        <v>0</v>
      </c>
      <c r="R7427">
        <v>11</v>
      </c>
      <c r="S7427">
        <v>0</v>
      </c>
      <c r="T7427">
        <v>0</v>
      </c>
      <c r="U7427">
        <v>0</v>
      </c>
      <c r="V7427">
        <v>0</v>
      </c>
      <c r="W7427">
        <v>0</v>
      </c>
      <c r="X7427">
        <v>2.2357843845303682</v>
      </c>
      <c r="Y7427">
        <v>0</v>
      </c>
      <c r="Z7427">
        <v>64.554669465525535</v>
      </c>
      <c r="AA7427">
        <v>0</v>
      </c>
      <c r="AB7427">
        <v>0</v>
      </c>
      <c r="AC7427">
        <v>0</v>
      </c>
      <c r="AD7427">
        <v>0</v>
      </c>
      <c r="AE7427">
        <v>66.790453850055897</v>
      </c>
    </row>
    <row r="7428" spans="1:31" x14ac:dyDescent="0.25">
      <c r="A7428">
        <v>1889548</v>
      </c>
      <c r="B7428">
        <v>1</v>
      </c>
      <c r="C7428" t="s">
        <v>81</v>
      </c>
      <c r="D7428" t="s">
        <v>127</v>
      </c>
      <c r="E7428" t="s">
        <v>146</v>
      </c>
      <c r="F7428" t="s">
        <v>20898</v>
      </c>
      <c r="G7428" t="s">
        <v>501</v>
      </c>
      <c r="H7428" t="s">
        <v>143</v>
      </c>
      <c r="I7428" t="s">
        <v>135</v>
      </c>
      <c r="J7428" t="s">
        <v>136</v>
      </c>
      <c r="K7428" t="s">
        <v>137</v>
      </c>
      <c r="L7428" t="s">
        <v>20899</v>
      </c>
      <c r="M7428" t="s">
        <v>20900</v>
      </c>
      <c r="N7428">
        <v>6.1433333330000002</v>
      </c>
      <c r="O7428">
        <v>0</v>
      </c>
      <c r="P7428">
        <v>17</v>
      </c>
      <c r="Q7428">
        <v>0</v>
      </c>
      <c r="R7428">
        <v>0</v>
      </c>
      <c r="S7428">
        <v>0</v>
      </c>
      <c r="T7428">
        <v>2</v>
      </c>
      <c r="U7428">
        <v>0</v>
      </c>
      <c r="V7428">
        <v>0</v>
      </c>
      <c r="W7428">
        <v>0</v>
      </c>
      <c r="X7428">
        <v>22.310141178682336</v>
      </c>
      <c r="Y7428">
        <v>0</v>
      </c>
      <c r="Z7428">
        <v>0</v>
      </c>
      <c r="AA7428">
        <v>0</v>
      </c>
      <c r="AB7428">
        <v>0</v>
      </c>
      <c r="AC7428">
        <v>0</v>
      </c>
      <c r="AD7428">
        <v>0</v>
      </c>
      <c r="AE7428">
        <v>22.310141178682336</v>
      </c>
    </row>
    <row r="7429" spans="1:31" x14ac:dyDescent="0.25">
      <c r="A7429">
        <v>1889671</v>
      </c>
      <c r="B7429">
        <v>1</v>
      </c>
      <c r="C7429" t="s">
        <v>81</v>
      </c>
      <c r="D7429" t="s">
        <v>119</v>
      </c>
      <c r="E7429" t="s">
        <v>146</v>
      </c>
      <c r="F7429" t="s">
        <v>20901</v>
      </c>
      <c r="G7429" t="s">
        <v>148</v>
      </c>
      <c r="H7429" t="s">
        <v>143</v>
      </c>
      <c r="I7429" t="s">
        <v>135</v>
      </c>
      <c r="J7429" t="s">
        <v>136</v>
      </c>
      <c r="K7429" t="s">
        <v>137</v>
      </c>
      <c r="L7429" t="s">
        <v>20902</v>
      </c>
      <c r="M7429" t="s">
        <v>20903</v>
      </c>
      <c r="N7429">
        <v>2.7880555550000001</v>
      </c>
      <c r="O7429">
        <v>0</v>
      </c>
      <c r="P7429">
        <v>29</v>
      </c>
      <c r="Q7429">
        <v>0</v>
      </c>
      <c r="R7429">
        <v>0</v>
      </c>
      <c r="S7429">
        <v>0</v>
      </c>
      <c r="T7429">
        <v>0</v>
      </c>
      <c r="U7429">
        <v>0</v>
      </c>
      <c r="V7429">
        <v>0</v>
      </c>
      <c r="W7429">
        <v>0</v>
      </c>
      <c r="X7429">
        <v>33.40433662874397</v>
      </c>
      <c r="Y7429">
        <v>0</v>
      </c>
      <c r="Z7429">
        <v>0</v>
      </c>
      <c r="AA7429">
        <v>0</v>
      </c>
      <c r="AB7429">
        <v>0</v>
      </c>
      <c r="AC7429">
        <v>0</v>
      </c>
      <c r="AD7429">
        <v>0</v>
      </c>
      <c r="AE7429">
        <v>33.40433662874397</v>
      </c>
    </row>
    <row r="7430" spans="1:31" x14ac:dyDescent="0.25">
      <c r="A7430">
        <v>1889542</v>
      </c>
      <c r="B7430">
        <v>1</v>
      </c>
      <c r="C7430" t="s">
        <v>80</v>
      </c>
      <c r="D7430" t="s">
        <v>106</v>
      </c>
      <c r="E7430" t="s">
        <v>222</v>
      </c>
      <c r="F7430" t="s">
        <v>18704</v>
      </c>
      <c r="G7430" t="s">
        <v>501</v>
      </c>
      <c r="H7430" t="s">
        <v>143</v>
      </c>
      <c r="I7430" t="s">
        <v>135</v>
      </c>
      <c r="J7430" t="s">
        <v>136</v>
      </c>
      <c r="K7430" t="s">
        <v>137</v>
      </c>
      <c r="L7430" t="s">
        <v>20904</v>
      </c>
      <c r="M7430" t="s">
        <v>20905</v>
      </c>
      <c r="N7430">
        <v>2.3925000000000001</v>
      </c>
      <c r="O7430">
        <v>0</v>
      </c>
      <c r="P7430">
        <v>34</v>
      </c>
      <c r="Q7430">
        <v>0</v>
      </c>
      <c r="R7430">
        <v>0</v>
      </c>
      <c r="S7430">
        <v>0</v>
      </c>
      <c r="T7430">
        <v>9</v>
      </c>
      <c r="U7430">
        <v>0</v>
      </c>
      <c r="V7430">
        <v>0</v>
      </c>
      <c r="W7430">
        <v>0</v>
      </c>
      <c r="X7430">
        <v>15.71795546076633</v>
      </c>
      <c r="Y7430">
        <v>0</v>
      </c>
      <c r="Z7430">
        <v>0</v>
      </c>
      <c r="AA7430">
        <v>0</v>
      </c>
      <c r="AB7430">
        <v>5.5696093486594433</v>
      </c>
      <c r="AC7430">
        <v>0</v>
      </c>
      <c r="AD7430">
        <v>0</v>
      </c>
      <c r="AE7430">
        <v>21.287564809425774</v>
      </c>
    </row>
    <row r="7431" spans="1:31" x14ac:dyDescent="0.25">
      <c r="A7431">
        <v>1889688</v>
      </c>
      <c r="B7431">
        <v>1</v>
      </c>
      <c r="C7431" t="s">
        <v>81</v>
      </c>
      <c r="D7431" t="s">
        <v>118</v>
      </c>
      <c r="E7431" t="s">
        <v>169</v>
      </c>
      <c r="F7431" t="s">
        <v>20906</v>
      </c>
      <c r="G7431" t="s">
        <v>183</v>
      </c>
      <c r="H7431" t="s">
        <v>143</v>
      </c>
      <c r="I7431" t="s">
        <v>135</v>
      </c>
      <c r="J7431" t="s">
        <v>136</v>
      </c>
      <c r="K7431" t="s">
        <v>137</v>
      </c>
      <c r="L7431" t="s">
        <v>20907</v>
      </c>
      <c r="M7431" t="s">
        <v>20908</v>
      </c>
      <c r="N7431">
        <v>1.79</v>
      </c>
      <c r="O7431">
        <v>0</v>
      </c>
      <c r="P7431">
        <v>0</v>
      </c>
      <c r="Q7431">
        <v>0</v>
      </c>
      <c r="R7431">
        <v>1</v>
      </c>
      <c r="S7431">
        <v>0</v>
      </c>
      <c r="T7431">
        <v>1</v>
      </c>
      <c r="U7431">
        <v>0</v>
      </c>
      <c r="V7431">
        <v>0</v>
      </c>
      <c r="W7431">
        <v>0</v>
      </c>
      <c r="X7431">
        <v>0</v>
      </c>
      <c r="Y7431">
        <v>0</v>
      </c>
      <c r="Z7431">
        <v>0.63055042064566014</v>
      </c>
      <c r="AA7431">
        <v>0</v>
      </c>
      <c r="AB7431">
        <v>0</v>
      </c>
      <c r="AC7431">
        <v>0</v>
      </c>
      <c r="AD7431">
        <v>0</v>
      </c>
      <c r="AE7431">
        <v>0.63055042064566014</v>
      </c>
    </row>
    <row r="7432" spans="1:31" x14ac:dyDescent="0.25">
      <c r="A7432">
        <v>1889734</v>
      </c>
      <c r="B7432">
        <v>1</v>
      </c>
      <c r="C7432" t="s">
        <v>80</v>
      </c>
      <c r="D7432" t="s">
        <v>103</v>
      </c>
      <c r="E7432" t="s">
        <v>169</v>
      </c>
      <c r="F7432" t="s">
        <v>20909</v>
      </c>
      <c r="G7432" t="s">
        <v>453</v>
      </c>
      <c r="H7432" t="s">
        <v>143</v>
      </c>
      <c r="I7432" t="s">
        <v>135</v>
      </c>
      <c r="J7432" t="s">
        <v>136</v>
      </c>
      <c r="K7432" t="s">
        <v>137</v>
      </c>
      <c r="L7432" t="s">
        <v>20910</v>
      </c>
      <c r="M7432" t="s">
        <v>20911</v>
      </c>
      <c r="N7432">
        <v>0.321111111</v>
      </c>
      <c r="O7432">
        <v>0</v>
      </c>
      <c r="P7432">
        <v>486</v>
      </c>
      <c r="Q7432">
        <v>0</v>
      </c>
      <c r="R7432">
        <v>0</v>
      </c>
      <c r="S7432">
        <v>0</v>
      </c>
      <c r="T7432">
        <v>37</v>
      </c>
      <c r="U7432">
        <v>0</v>
      </c>
      <c r="V7432">
        <v>0</v>
      </c>
      <c r="W7432">
        <v>0</v>
      </c>
      <c r="X7432">
        <v>55.056029469765825</v>
      </c>
      <c r="Y7432">
        <v>0</v>
      </c>
      <c r="Z7432">
        <v>0</v>
      </c>
      <c r="AA7432">
        <v>0</v>
      </c>
      <c r="AB7432">
        <v>9.2765083828433355</v>
      </c>
      <c r="AC7432">
        <v>0</v>
      </c>
      <c r="AD7432">
        <v>0</v>
      </c>
      <c r="AE7432">
        <v>64.332537852609164</v>
      </c>
    </row>
    <row r="7433" spans="1:31" x14ac:dyDescent="0.25">
      <c r="A7433">
        <v>1889485</v>
      </c>
      <c r="B7433">
        <v>1</v>
      </c>
      <c r="C7433" t="s">
        <v>81</v>
      </c>
      <c r="D7433" t="s">
        <v>112</v>
      </c>
      <c r="E7433" t="s">
        <v>140</v>
      </c>
      <c r="F7433" t="s">
        <v>20912</v>
      </c>
      <c r="G7433" t="s">
        <v>163</v>
      </c>
      <c r="H7433" t="s">
        <v>143</v>
      </c>
      <c r="I7433" t="s">
        <v>135</v>
      </c>
      <c r="J7433" t="s">
        <v>136</v>
      </c>
      <c r="K7433" t="s">
        <v>137</v>
      </c>
      <c r="L7433" t="s">
        <v>20913</v>
      </c>
      <c r="M7433" t="s">
        <v>20914</v>
      </c>
      <c r="N7433">
        <v>6.1947222220000002</v>
      </c>
      <c r="O7433">
        <v>0</v>
      </c>
      <c r="P7433">
        <v>1</v>
      </c>
      <c r="Q7433">
        <v>0</v>
      </c>
      <c r="R7433">
        <v>0</v>
      </c>
      <c r="S7433">
        <v>0</v>
      </c>
      <c r="T7433">
        <v>0</v>
      </c>
      <c r="U7433">
        <v>0</v>
      </c>
      <c r="V7433">
        <v>0</v>
      </c>
      <c r="W7433">
        <v>0</v>
      </c>
      <c r="X7433">
        <v>4.8389581120433061</v>
      </c>
      <c r="Y7433">
        <v>0</v>
      </c>
      <c r="Z7433">
        <v>0</v>
      </c>
      <c r="AA7433">
        <v>0</v>
      </c>
      <c r="AB7433">
        <v>0</v>
      </c>
      <c r="AC7433">
        <v>0</v>
      </c>
      <c r="AD7433">
        <v>0</v>
      </c>
      <c r="AE7433">
        <v>4.8389581120433061</v>
      </c>
    </row>
    <row r="7434" spans="1:31" x14ac:dyDescent="0.25">
      <c r="A7434">
        <v>1889442</v>
      </c>
      <c r="B7434">
        <v>1</v>
      </c>
      <c r="C7434" t="s">
        <v>81</v>
      </c>
      <c r="D7434" t="s">
        <v>118</v>
      </c>
      <c r="E7434" t="s">
        <v>140</v>
      </c>
      <c r="F7434" t="s">
        <v>20915</v>
      </c>
      <c r="G7434" t="s">
        <v>163</v>
      </c>
      <c r="H7434" t="s">
        <v>143</v>
      </c>
      <c r="I7434" t="s">
        <v>135</v>
      </c>
      <c r="J7434" t="s">
        <v>136</v>
      </c>
      <c r="K7434" t="s">
        <v>137</v>
      </c>
      <c r="L7434" t="s">
        <v>20916</v>
      </c>
      <c r="M7434" t="s">
        <v>20917</v>
      </c>
      <c r="N7434">
        <v>1.8588888880000001</v>
      </c>
      <c r="O7434">
        <v>0</v>
      </c>
      <c r="P7434">
        <v>1</v>
      </c>
      <c r="Q7434">
        <v>0</v>
      </c>
      <c r="R7434">
        <v>0</v>
      </c>
      <c r="S7434">
        <v>0</v>
      </c>
      <c r="T7434">
        <v>1</v>
      </c>
      <c r="U7434">
        <v>0</v>
      </c>
      <c r="V7434">
        <v>0</v>
      </c>
      <c r="W7434">
        <v>0</v>
      </c>
      <c r="X7434">
        <v>1.0564965738558445</v>
      </c>
      <c r="Y7434">
        <v>0</v>
      </c>
      <c r="Z7434">
        <v>0</v>
      </c>
      <c r="AA7434">
        <v>0</v>
      </c>
      <c r="AB7434">
        <v>2.3826964060263469</v>
      </c>
      <c r="AC7434">
        <v>0</v>
      </c>
      <c r="AD7434">
        <v>0</v>
      </c>
      <c r="AE7434">
        <v>3.4391929798821916</v>
      </c>
    </row>
    <row r="7435" spans="1:31" x14ac:dyDescent="0.25">
      <c r="A7435">
        <v>1889299</v>
      </c>
      <c r="B7435">
        <v>1</v>
      </c>
      <c r="C7435" t="s">
        <v>80</v>
      </c>
      <c r="D7435" t="s">
        <v>93</v>
      </c>
      <c r="E7435" t="s">
        <v>210</v>
      </c>
      <c r="F7435" t="s">
        <v>20918</v>
      </c>
      <c r="G7435" t="s">
        <v>133</v>
      </c>
      <c r="H7435" t="s">
        <v>134</v>
      </c>
      <c r="I7435" t="s">
        <v>135</v>
      </c>
      <c r="J7435" t="s">
        <v>136</v>
      </c>
      <c r="K7435" t="s">
        <v>137</v>
      </c>
      <c r="L7435" t="s">
        <v>20919</v>
      </c>
      <c r="M7435" t="s">
        <v>20920</v>
      </c>
      <c r="N7435">
        <v>0.58527777700000005</v>
      </c>
      <c r="O7435">
        <v>0</v>
      </c>
      <c r="P7435">
        <v>161</v>
      </c>
      <c r="Q7435">
        <v>3</v>
      </c>
      <c r="R7435">
        <v>4</v>
      </c>
      <c r="S7435">
        <v>3</v>
      </c>
      <c r="T7435">
        <v>39</v>
      </c>
      <c r="U7435">
        <v>0</v>
      </c>
      <c r="V7435">
        <v>0</v>
      </c>
      <c r="W7435">
        <v>0</v>
      </c>
      <c r="X7435">
        <v>18.078581617096596</v>
      </c>
      <c r="Y7435">
        <v>31.472054466747206</v>
      </c>
      <c r="Z7435">
        <v>6.6982885246718444</v>
      </c>
      <c r="AA7435">
        <v>10.855838825955445</v>
      </c>
      <c r="AB7435">
        <v>16.072998245267474</v>
      </c>
      <c r="AC7435">
        <v>0</v>
      </c>
      <c r="AD7435">
        <v>0</v>
      </c>
      <c r="AE7435">
        <v>83.177761679738566</v>
      </c>
    </row>
    <row r="7436" spans="1:31" x14ac:dyDescent="0.25">
      <c r="A7436">
        <v>1889631</v>
      </c>
      <c r="B7436">
        <v>1</v>
      </c>
      <c r="C7436" t="s">
        <v>80</v>
      </c>
      <c r="D7436" t="s">
        <v>99</v>
      </c>
      <c r="E7436" t="s">
        <v>140</v>
      </c>
      <c r="F7436" t="s">
        <v>20921</v>
      </c>
      <c r="G7436" t="s">
        <v>163</v>
      </c>
      <c r="H7436" t="s">
        <v>143</v>
      </c>
      <c r="I7436" t="s">
        <v>135</v>
      </c>
      <c r="J7436" t="s">
        <v>136</v>
      </c>
      <c r="K7436" t="s">
        <v>137</v>
      </c>
      <c r="L7436" t="s">
        <v>20922</v>
      </c>
      <c r="M7436" t="s">
        <v>20923</v>
      </c>
      <c r="N7436">
        <v>1.291111111</v>
      </c>
      <c r="O7436">
        <v>0</v>
      </c>
      <c r="P7436">
        <v>1</v>
      </c>
      <c r="Q7436">
        <v>0</v>
      </c>
      <c r="R7436">
        <v>0</v>
      </c>
      <c r="S7436">
        <v>0</v>
      </c>
      <c r="T7436">
        <v>0</v>
      </c>
      <c r="U7436">
        <v>0</v>
      </c>
      <c r="V7436">
        <v>0</v>
      </c>
      <c r="W7436">
        <v>0</v>
      </c>
      <c r="X7436">
        <v>2.2572646077587226</v>
      </c>
      <c r="Y7436">
        <v>0</v>
      </c>
      <c r="Z7436">
        <v>0</v>
      </c>
      <c r="AA7436">
        <v>0</v>
      </c>
      <c r="AB7436">
        <v>0</v>
      </c>
      <c r="AC7436">
        <v>0</v>
      </c>
      <c r="AD7436">
        <v>0</v>
      </c>
      <c r="AE7436">
        <v>2.2572646077587226</v>
      </c>
    </row>
    <row r="7437" spans="1:31" x14ac:dyDescent="0.25">
      <c r="A7437">
        <v>1889399</v>
      </c>
      <c r="B7437">
        <v>1</v>
      </c>
      <c r="C7437" t="s">
        <v>80</v>
      </c>
      <c r="D7437" t="s">
        <v>94</v>
      </c>
      <c r="E7437" t="s">
        <v>169</v>
      </c>
      <c r="F7437" t="s">
        <v>20924</v>
      </c>
      <c r="G7437" t="s">
        <v>183</v>
      </c>
      <c r="H7437" t="s">
        <v>143</v>
      </c>
      <c r="I7437" t="s">
        <v>135</v>
      </c>
      <c r="J7437" t="s">
        <v>136</v>
      </c>
      <c r="K7437" t="s">
        <v>137</v>
      </c>
      <c r="L7437" t="s">
        <v>20925</v>
      </c>
      <c r="M7437" t="s">
        <v>20926</v>
      </c>
      <c r="N7437">
        <v>1.459166666</v>
      </c>
      <c r="O7437">
        <v>0</v>
      </c>
      <c r="P7437">
        <v>223</v>
      </c>
      <c r="Q7437">
        <v>0</v>
      </c>
      <c r="R7437">
        <v>9</v>
      </c>
      <c r="S7437">
        <v>0</v>
      </c>
      <c r="T7437">
        <v>19</v>
      </c>
      <c r="U7437">
        <v>0</v>
      </c>
      <c r="V7437">
        <v>0</v>
      </c>
      <c r="W7437">
        <v>0</v>
      </c>
      <c r="X7437">
        <v>58.999107620800125</v>
      </c>
      <c r="Y7437">
        <v>0</v>
      </c>
      <c r="Z7437">
        <v>22.486281992156574</v>
      </c>
      <c r="AA7437">
        <v>0</v>
      </c>
      <c r="AB7437">
        <v>4.2834545472211412</v>
      </c>
      <c r="AC7437">
        <v>0</v>
      </c>
      <c r="AD7437">
        <v>0</v>
      </c>
      <c r="AE7437">
        <v>85.768844160177835</v>
      </c>
    </row>
    <row r="7438" spans="1:31" x14ac:dyDescent="0.25">
      <c r="A7438">
        <v>1889376</v>
      </c>
      <c r="B7438">
        <v>1</v>
      </c>
      <c r="C7438" t="s">
        <v>80</v>
      </c>
      <c r="D7438" t="s">
        <v>103</v>
      </c>
      <c r="E7438" t="s">
        <v>146</v>
      </c>
      <c r="F7438" t="s">
        <v>20927</v>
      </c>
      <c r="G7438" t="s">
        <v>148</v>
      </c>
      <c r="H7438" t="s">
        <v>143</v>
      </c>
      <c r="I7438" t="s">
        <v>135</v>
      </c>
      <c r="J7438" t="s">
        <v>136</v>
      </c>
      <c r="K7438" t="s">
        <v>137</v>
      </c>
      <c r="L7438" t="s">
        <v>20928</v>
      </c>
      <c r="M7438" t="s">
        <v>20929</v>
      </c>
      <c r="N7438">
        <v>0.58250000000000002</v>
      </c>
      <c r="O7438">
        <v>0</v>
      </c>
      <c r="P7438">
        <v>3</v>
      </c>
      <c r="Q7438">
        <v>0</v>
      </c>
      <c r="R7438">
        <v>0</v>
      </c>
      <c r="S7438">
        <v>0</v>
      </c>
      <c r="T7438">
        <v>2</v>
      </c>
      <c r="U7438">
        <v>0</v>
      </c>
      <c r="V7438">
        <v>0</v>
      </c>
      <c r="W7438">
        <v>0</v>
      </c>
      <c r="X7438">
        <v>0.20881153866251248</v>
      </c>
      <c r="Y7438">
        <v>0</v>
      </c>
      <c r="Z7438">
        <v>0</v>
      </c>
      <c r="AA7438">
        <v>0</v>
      </c>
      <c r="AB7438">
        <v>0.63243691466794005</v>
      </c>
      <c r="AC7438">
        <v>0</v>
      </c>
      <c r="AD7438">
        <v>0</v>
      </c>
      <c r="AE7438">
        <v>0.84124845333045251</v>
      </c>
    </row>
    <row r="7439" spans="1:31" x14ac:dyDescent="0.25">
      <c r="A7439">
        <v>1889319</v>
      </c>
      <c r="B7439">
        <v>1</v>
      </c>
      <c r="C7439" t="s">
        <v>81</v>
      </c>
      <c r="D7439" t="s">
        <v>116</v>
      </c>
      <c r="E7439" t="s">
        <v>169</v>
      </c>
      <c r="F7439" t="s">
        <v>5539</v>
      </c>
      <c r="G7439" t="s">
        <v>183</v>
      </c>
      <c r="H7439" t="s">
        <v>143</v>
      </c>
      <c r="I7439" t="s">
        <v>135</v>
      </c>
      <c r="J7439" t="s">
        <v>136</v>
      </c>
      <c r="K7439" t="s">
        <v>137</v>
      </c>
      <c r="L7439" t="s">
        <v>20930</v>
      </c>
      <c r="M7439" t="s">
        <v>20931</v>
      </c>
      <c r="N7439">
        <v>2.4355555550000001</v>
      </c>
      <c r="O7439">
        <v>0</v>
      </c>
      <c r="P7439">
        <v>48</v>
      </c>
      <c r="Q7439">
        <v>0</v>
      </c>
      <c r="R7439">
        <v>0</v>
      </c>
      <c r="S7439">
        <v>0</v>
      </c>
      <c r="T7439">
        <v>1</v>
      </c>
      <c r="U7439">
        <v>0</v>
      </c>
      <c r="V7439">
        <v>0</v>
      </c>
      <c r="W7439">
        <v>0</v>
      </c>
      <c r="X7439">
        <v>8.7799827181343417</v>
      </c>
      <c r="Y7439">
        <v>0</v>
      </c>
      <c r="Z7439">
        <v>0</v>
      </c>
      <c r="AA7439">
        <v>0</v>
      </c>
      <c r="AB7439">
        <v>7.8422836586546668E-2</v>
      </c>
      <c r="AC7439">
        <v>0</v>
      </c>
      <c r="AD7439">
        <v>0</v>
      </c>
      <c r="AE7439">
        <v>8.8584055547208891</v>
      </c>
    </row>
    <row r="7440" spans="1:31" x14ac:dyDescent="0.25">
      <c r="A7440">
        <v>1889568</v>
      </c>
      <c r="B7440">
        <v>1</v>
      </c>
      <c r="C7440" t="s">
        <v>80</v>
      </c>
      <c r="D7440" t="s">
        <v>88</v>
      </c>
      <c r="E7440" t="s">
        <v>140</v>
      </c>
      <c r="F7440" t="s">
        <v>20932</v>
      </c>
      <c r="G7440" t="s">
        <v>163</v>
      </c>
      <c r="H7440" t="s">
        <v>143</v>
      </c>
      <c r="I7440" t="s">
        <v>135</v>
      </c>
      <c r="J7440" t="s">
        <v>136</v>
      </c>
      <c r="K7440" t="s">
        <v>137</v>
      </c>
      <c r="L7440" t="s">
        <v>20933</v>
      </c>
      <c r="M7440" t="s">
        <v>20934</v>
      </c>
      <c r="N7440">
        <v>0.97416666600000001</v>
      </c>
      <c r="O7440">
        <v>0</v>
      </c>
      <c r="P7440">
        <v>3</v>
      </c>
      <c r="Q7440">
        <v>0</v>
      </c>
      <c r="R7440">
        <v>0</v>
      </c>
      <c r="S7440">
        <v>0</v>
      </c>
      <c r="T7440">
        <v>0</v>
      </c>
      <c r="U7440">
        <v>0</v>
      </c>
      <c r="V7440">
        <v>0</v>
      </c>
      <c r="W7440">
        <v>0</v>
      </c>
      <c r="X7440">
        <v>1.6489277724343581</v>
      </c>
      <c r="Y7440">
        <v>0</v>
      </c>
      <c r="Z7440">
        <v>0</v>
      </c>
      <c r="AA7440">
        <v>0</v>
      </c>
      <c r="AB7440">
        <v>0</v>
      </c>
      <c r="AC7440">
        <v>0</v>
      </c>
      <c r="AD7440">
        <v>0</v>
      </c>
      <c r="AE7440">
        <v>1.6489277724343581</v>
      </c>
    </row>
    <row r="7441" spans="1:31" x14ac:dyDescent="0.25">
      <c r="A7441">
        <v>1889505</v>
      </c>
      <c r="B7441">
        <v>1</v>
      </c>
      <c r="C7441" t="s">
        <v>81</v>
      </c>
      <c r="D7441" t="s">
        <v>123</v>
      </c>
      <c r="E7441" t="s">
        <v>146</v>
      </c>
      <c r="F7441" t="s">
        <v>20935</v>
      </c>
      <c r="G7441" t="s">
        <v>924</v>
      </c>
      <c r="H7441" t="s">
        <v>143</v>
      </c>
      <c r="I7441" t="s">
        <v>135</v>
      </c>
      <c r="J7441" t="s">
        <v>136</v>
      </c>
      <c r="K7441" t="s">
        <v>137</v>
      </c>
      <c r="L7441" t="s">
        <v>20936</v>
      </c>
      <c r="M7441" t="s">
        <v>20937</v>
      </c>
      <c r="N7441">
        <v>0.91527777700000001</v>
      </c>
      <c r="O7441">
        <v>0</v>
      </c>
      <c r="P7441">
        <v>0</v>
      </c>
      <c r="Q7441">
        <v>0</v>
      </c>
      <c r="R7441">
        <v>9</v>
      </c>
      <c r="S7441">
        <v>0</v>
      </c>
      <c r="T7441">
        <v>0</v>
      </c>
      <c r="U7441">
        <v>0</v>
      </c>
      <c r="V7441">
        <v>0</v>
      </c>
      <c r="W7441">
        <v>0</v>
      </c>
      <c r="X7441">
        <v>0</v>
      </c>
      <c r="Y7441">
        <v>0</v>
      </c>
      <c r="Z7441">
        <v>2.9506969876668725</v>
      </c>
      <c r="AA7441">
        <v>0</v>
      </c>
      <c r="AB7441">
        <v>0</v>
      </c>
      <c r="AC7441">
        <v>0</v>
      </c>
      <c r="AD7441">
        <v>0</v>
      </c>
      <c r="AE7441">
        <v>2.9506969876668725</v>
      </c>
    </row>
    <row r="7442" spans="1:31" x14ac:dyDescent="0.25">
      <c r="A7442">
        <v>1889611</v>
      </c>
      <c r="B7442">
        <v>1</v>
      </c>
      <c r="C7442" t="s">
        <v>80</v>
      </c>
      <c r="D7442" t="s">
        <v>105</v>
      </c>
      <c r="E7442" t="s">
        <v>146</v>
      </c>
      <c r="F7442" t="s">
        <v>20938</v>
      </c>
      <c r="G7442" t="s">
        <v>469</v>
      </c>
      <c r="H7442" t="s">
        <v>143</v>
      </c>
      <c r="I7442" t="s">
        <v>135</v>
      </c>
      <c r="J7442" t="s">
        <v>136</v>
      </c>
      <c r="K7442" t="s">
        <v>137</v>
      </c>
      <c r="L7442" t="s">
        <v>20939</v>
      </c>
      <c r="M7442" t="s">
        <v>20940</v>
      </c>
      <c r="N7442">
        <v>1.841388888</v>
      </c>
      <c r="O7442">
        <v>0</v>
      </c>
      <c r="P7442">
        <v>49</v>
      </c>
      <c r="Q7442">
        <v>0</v>
      </c>
      <c r="R7442">
        <v>0</v>
      </c>
      <c r="S7442">
        <v>0</v>
      </c>
      <c r="T7442">
        <v>6</v>
      </c>
      <c r="U7442">
        <v>0</v>
      </c>
      <c r="V7442">
        <v>0</v>
      </c>
      <c r="W7442">
        <v>0</v>
      </c>
      <c r="X7442">
        <v>36.595013647330788</v>
      </c>
      <c r="Y7442">
        <v>0</v>
      </c>
      <c r="Z7442">
        <v>0</v>
      </c>
      <c r="AA7442">
        <v>0</v>
      </c>
      <c r="AB7442">
        <v>34.346088530078219</v>
      </c>
      <c r="AC7442">
        <v>0</v>
      </c>
      <c r="AD7442">
        <v>0</v>
      </c>
      <c r="AE7442">
        <v>70.941102177409007</v>
      </c>
    </row>
    <row r="7443" spans="1:31" x14ac:dyDescent="0.25">
      <c r="A7443">
        <v>1889313</v>
      </c>
      <c r="B7443">
        <v>1</v>
      </c>
      <c r="C7443" t="s">
        <v>80</v>
      </c>
      <c r="D7443" t="s">
        <v>93</v>
      </c>
      <c r="E7443" t="s">
        <v>146</v>
      </c>
      <c r="F7443" t="s">
        <v>20941</v>
      </c>
      <c r="G7443" t="s">
        <v>148</v>
      </c>
      <c r="H7443" t="s">
        <v>143</v>
      </c>
      <c r="I7443" t="s">
        <v>135</v>
      </c>
      <c r="J7443" t="s">
        <v>136</v>
      </c>
      <c r="K7443" t="s">
        <v>137</v>
      </c>
      <c r="L7443" t="s">
        <v>20942</v>
      </c>
      <c r="M7443" t="s">
        <v>20943</v>
      </c>
      <c r="N7443">
        <v>2.3519444439999999</v>
      </c>
      <c r="O7443">
        <v>0</v>
      </c>
      <c r="P7443">
        <v>8</v>
      </c>
      <c r="Q7443">
        <v>0</v>
      </c>
      <c r="R7443">
        <v>2</v>
      </c>
      <c r="S7443">
        <v>0</v>
      </c>
      <c r="T7443">
        <v>6</v>
      </c>
      <c r="U7443">
        <v>0</v>
      </c>
      <c r="V7443">
        <v>0</v>
      </c>
      <c r="W7443">
        <v>0</v>
      </c>
      <c r="X7443">
        <v>4.2315120789303915</v>
      </c>
      <c r="Y7443">
        <v>0</v>
      </c>
      <c r="Z7443">
        <v>4.204884845431498</v>
      </c>
      <c r="AA7443">
        <v>0</v>
      </c>
      <c r="AB7443">
        <v>17.772800362958744</v>
      </c>
      <c r="AC7443">
        <v>0</v>
      </c>
      <c r="AD7443">
        <v>0</v>
      </c>
      <c r="AE7443">
        <v>26.209197287320634</v>
      </c>
    </row>
    <row r="7444" spans="1:31" x14ac:dyDescent="0.25">
      <c r="A7444">
        <v>1889562</v>
      </c>
      <c r="B7444">
        <v>1</v>
      </c>
      <c r="C7444" t="s">
        <v>81</v>
      </c>
      <c r="D7444" t="s">
        <v>120</v>
      </c>
      <c r="E7444" t="s">
        <v>210</v>
      </c>
      <c r="F7444" t="s">
        <v>20944</v>
      </c>
      <c r="G7444" t="s">
        <v>133</v>
      </c>
      <c r="H7444" t="s">
        <v>134</v>
      </c>
      <c r="I7444" t="s">
        <v>135</v>
      </c>
      <c r="J7444" t="s">
        <v>136</v>
      </c>
      <c r="K7444" t="s">
        <v>137</v>
      </c>
      <c r="L7444" t="s">
        <v>20945</v>
      </c>
      <c r="M7444" t="s">
        <v>20946</v>
      </c>
      <c r="N7444">
        <v>1.9241666660000001</v>
      </c>
      <c r="O7444">
        <v>0</v>
      </c>
      <c r="P7444">
        <v>0</v>
      </c>
      <c r="Q7444">
        <v>13</v>
      </c>
      <c r="R7444">
        <v>28</v>
      </c>
      <c r="S7444">
        <v>12</v>
      </c>
      <c r="T7444">
        <v>9</v>
      </c>
      <c r="U7444">
        <v>1</v>
      </c>
      <c r="V7444">
        <v>0</v>
      </c>
      <c r="W7444">
        <v>0</v>
      </c>
      <c r="X7444">
        <v>0</v>
      </c>
      <c r="Y7444">
        <v>151.72534779504949</v>
      </c>
      <c r="Z7444">
        <v>389.33474220187196</v>
      </c>
      <c r="AA7444">
        <v>9.3375951592055717</v>
      </c>
      <c r="AB7444">
        <v>27.161997712030654</v>
      </c>
      <c r="AC7444">
        <v>4.2104272463777033</v>
      </c>
      <c r="AD7444">
        <v>0</v>
      </c>
      <c r="AE7444">
        <v>581.77011011453521</v>
      </c>
    </row>
    <row r="7445" spans="1:31" x14ac:dyDescent="0.25">
      <c r="A7445">
        <v>1889551</v>
      </c>
      <c r="B7445">
        <v>1</v>
      </c>
      <c r="C7445" t="s">
        <v>80</v>
      </c>
      <c r="D7445" t="s">
        <v>98</v>
      </c>
      <c r="E7445" t="s">
        <v>158</v>
      </c>
      <c r="F7445" t="s">
        <v>20947</v>
      </c>
      <c r="G7445" t="s">
        <v>293</v>
      </c>
      <c r="H7445" t="s">
        <v>134</v>
      </c>
      <c r="I7445" t="s">
        <v>135</v>
      </c>
      <c r="J7445" t="s">
        <v>136</v>
      </c>
      <c r="K7445" t="s">
        <v>137</v>
      </c>
      <c r="L7445" t="s">
        <v>20948</v>
      </c>
      <c r="M7445" t="s">
        <v>20949</v>
      </c>
      <c r="N7445">
        <v>1.5466666659999999</v>
      </c>
      <c r="O7445">
        <v>0</v>
      </c>
      <c r="P7445">
        <v>15</v>
      </c>
      <c r="Q7445">
        <v>0</v>
      </c>
      <c r="R7445">
        <v>15</v>
      </c>
      <c r="S7445">
        <v>0</v>
      </c>
      <c r="T7445">
        <v>13</v>
      </c>
      <c r="U7445">
        <v>0</v>
      </c>
      <c r="V7445">
        <v>0</v>
      </c>
      <c r="W7445">
        <v>0</v>
      </c>
      <c r="X7445">
        <v>9.1865774577583199</v>
      </c>
      <c r="Y7445">
        <v>0</v>
      </c>
      <c r="Z7445">
        <v>16.738917039454357</v>
      </c>
      <c r="AA7445">
        <v>0</v>
      </c>
      <c r="AB7445">
        <v>4.9301858293992655</v>
      </c>
      <c r="AC7445">
        <v>0</v>
      </c>
      <c r="AD7445">
        <v>0</v>
      </c>
      <c r="AE7445">
        <v>30.855680326611939</v>
      </c>
    </row>
    <row r="7446" spans="1:31" x14ac:dyDescent="0.25">
      <c r="A7446">
        <v>1889574</v>
      </c>
      <c r="B7446">
        <v>1</v>
      </c>
      <c r="C7446" t="s">
        <v>80</v>
      </c>
      <c r="D7446" t="s">
        <v>93</v>
      </c>
      <c r="E7446" t="s">
        <v>210</v>
      </c>
      <c r="F7446" t="s">
        <v>20950</v>
      </c>
      <c r="G7446" t="s">
        <v>133</v>
      </c>
      <c r="H7446" t="s">
        <v>134</v>
      </c>
      <c r="I7446" t="s">
        <v>135</v>
      </c>
      <c r="J7446" t="s">
        <v>136</v>
      </c>
      <c r="K7446" t="s">
        <v>137</v>
      </c>
      <c r="L7446" t="s">
        <v>20951</v>
      </c>
      <c r="M7446" t="s">
        <v>20952</v>
      </c>
      <c r="N7446">
        <v>0.115</v>
      </c>
      <c r="O7446">
        <v>0</v>
      </c>
      <c r="P7446">
        <v>1598</v>
      </c>
      <c r="Q7446">
        <v>35</v>
      </c>
      <c r="R7446">
        <v>152</v>
      </c>
      <c r="S7446">
        <v>11</v>
      </c>
      <c r="T7446">
        <v>214</v>
      </c>
      <c r="U7446">
        <v>1</v>
      </c>
      <c r="V7446">
        <v>1</v>
      </c>
      <c r="W7446">
        <v>0</v>
      </c>
      <c r="X7446">
        <v>50.04514743929721</v>
      </c>
      <c r="Y7446">
        <v>27.741376224650299</v>
      </c>
      <c r="Z7446">
        <v>65.656830038011293</v>
      </c>
      <c r="AA7446">
        <v>8.0826528331107621</v>
      </c>
      <c r="AB7446">
        <v>32.162621179641825</v>
      </c>
      <c r="AC7446">
        <v>10.5318601395608</v>
      </c>
      <c r="AD7446">
        <v>0.68175571871318996</v>
      </c>
      <c r="AE7446">
        <v>194.90224357298538</v>
      </c>
    </row>
    <row r="7447" spans="1:31" x14ac:dyDescent="0.25">
      <c r="A7447">
        <v>1889674</v>
      </c>
      <c r="B7447">
        <v>1</v>
      </c>
      <c r="C7447" t="s">
        <v>80</v>
      </c>
      <c r="D7447" t="s">
        <v>98</v>
      </c>
      <c r="E7447" t="s">
        <v>146</v>
      </c>
      <c r="F7447" t="s">
        <v>20953</v>
      </c>
      <c r="G7447" t="s">
        <v>148</v>
      </c>
      <c r="H7447" t="s">
        <v>143</v>
      </c>
      <c r="I7447" t="s">
        <v>135</v>
      </c>
      <c r="J7447" t="s">
        <v>136</v>
      </c>
      <c r="K7447" t="s">
        <v>137</v>
      </c>
      <c r="L7447" t="s">
        <v>20954</v>
      </c>
      <c r="M7447" t="s">
        <v>20955</v>
      </c>
      <c r="N7447">
        <v>0.36861111099999999</v>
      </c>
      <c r="O7447">
        <v>0</v>
      </c>
      <c r="P7447">
        <v>1</v>
      </c>
      <c r="Q7447">
        <v>0</v>
      </c>
      <c r="R7447">
        <v>1</v>
      </c>
      <c r="S7447">
        <v>0</v>
      </c>
      <c r="T7447">
        <v>0</v>
      </c>
      <c r="U7447">
        <v>0</v>
      </c>
      <c r="V7447">
        <v>0</v>
      </c>
      <c r="W7447">
        <v>0</v>
      </c>
      <c r="X7447">
        <v>0.4071566703682617</v>
      </c>
      <c r="Y7447">
        <v>0</v>
      </c>
      <c r="Z7447">
        <v>0.19049534210732</v>
      </c>
      <c r="AA7447">
        <v>0</v>
      </c>
      <c r="AB7447">
        <v>0</v>
      </c>
      <c r="AC7447">
        <v>0</v>
      </c>
      <c r="AD7447">
        <v>0</v>
      </c>
      <c r="AE7447">
        <v>0.59765201247558175</v>
      </c>
    </row>
    <row r="7448" spans="1:31" x14ac:dyDescent="0.25">
      <c r="A7448">
        <v>1889342</v>
      </c>
      <c r="B7448">
        <v>1</v>
      </c>
      <c r="C7448" t="s">
        <v>80</v>
      </c>
      <c r="D7448" t="s">
        <v>96</v>
      </c>
      <c r="E7448" t="s">
        <v>140</v>
      </c>
      <c r="F7448" t="s">
        <v>20956</v>
      </c>
      <c r="G7448" t="s">
        <v>163</v>
      </c>
      <c r="H7448" t="s">
        <v>143</v>
      </c>
      <c r="I7448" t="s">
        <v>135</v>
      </c>
      <c r="J7448" t="s">
        <v>136</v>
      </c>
      <c r="K7448" t="s">
        <v>137</v>
      </c>
      <c r="L7448" t="s">
        <v>20957</v>
      </c>
      <c r="M7448" t="s">
        <v>20958</v>
      </c>
      <c r="N7448">
        <v>1.9536111110000001</v>
      </c>
      <c r="O7448">
        <v>0</v>
      </c>
      <c r="P7448">
        <v>1</v>
      </c>
      <c r="Q7448">
        <v>0</v>
      </c>
      <c r="R7448">
        <v>0</v>
      </c>
      <c r="S7448">
        <v>0</v>
      </c>
      <c r="T7448">
        <v>0</v>
      </c>
      <c r="U7448">
        <v>0</v>
      </c>
      <c r="V7448">
        <v>0</v>
      </c>
      <c r="W7448">
        <v>0</v>
      </c>
      <c r="X7448">
        <v>1.1499250710163085</v>
      </c>
      <c r="Y7448">
        <v>0</v>
      </c>
      <c r="Z7448">
        <v>0</v>
      </c>
      <c r="AA7448">
        <v>0</v>
      </c>
      <c r="AB7448">
        <v>0</v>
      </c>
      <c r="AC7448">
        <v>0</v>
      </c>
      <c r="AD7448">
        <v>0</v>
      </c>
      <c r="AE7448">
        <v>1.1499250710163085</v>
      </c>
    </row>
    <row r="7449" spans="1:31" x14ac:dyDescent="0.25">
      <c r="A7449">
        <v>1889591</v>
      </c>
      <c r="B7449">
        <v>1</v>
      </c>
      <c r="C7449" t="s">
        <v>80</v>
      </c>
      <c r="D7449" t="s">
        <v>97</v>
      </c>
      <c r="E7449" t="s">
        <v>146</v>
      </c>
      <c r="F7449" t="s">
        <v>1086</v>
      </c>
      <c r="G7449" t="s">
        <v>148</v>
      </c>
      <c r="H7449" t="s">
        <v>143</v>
      </c>
      <c r="I7449" t="s">
        <v>135</v>
      </c>
      <c r="J7449" t="s">
        <v>136</v>
      </c>
      <c r="K7449" t="s">
        <v>137</v>
      </c>
      <c r="L7449" t="s">
        <v>20959</v>
      </c>
      <c r="M7449" t="s">
        <v>20960</v>
      </c>
      <c r="N7449">
        <v>1.439444444</v>
      </c>
      <c r="O7449">
        <v>0</v>
      </c>
      <c r="P7449">
        <v>55</v>
      </c>
      <c r="Q7449">
        <v>0</v>
      </c>
      <c r="R7449">
        <v>1</v>
      </c>
      <c r="S7449">
        <v>0</v>
      </c>
      <c r="T7449">
        <v>13</v>
      </c>
      <c r="U7449">
        <v>0</v>
      </c>
      <c r="V7449">
        <v>0</v>
      </c>
      <c r="W7449">
        <v>0</v>
      </c>
      <c r="X7449">
        <v>32.923609422683818</v>
      </c>
      <c r="Y7449">
        <v>0</v>
      </c>
      <c r="Z7449">
        <v>1.6812309782582013</v>
      </c>
      <c r="AA7449">
        <v>0</v>
      </c>
      <c r="AB7449">
        <v>27.740838235515454</v>
      </c>
      <c r="AC7449">
        <v>0</v>
      </c>
      <c r="AD7449">
        <v>0</v>
      </c>
      <c r="AE7449">
        <v>62.345678636457471</v>
      </c>
    </row>
    <row r="7450" spans="1:31" x14ac:dyDescent="0.25">
      <c r="A7450">
        <v>1889534</v>
      </c>
      <c r="B7450">
        <v>1</v>
      </c>
      <c r="C7450" t="s">
        <v>80</v>
      </c>
      <c r="D7450" t="s">
        <v>91</v>
      </c>
      <c r="E7450" t="s">
        <v>210</v>
      </c>
      <c r="F7450" t="s">
        <v>437</v>
      </c>
      <c r="G7450" t="s">
        <v>133</v>
      </c>
      <c r="H7450" t="s">
        <v>134</v>
      </c>
      <c r="I7450" t="s">
        <v>135</v>
      </c>
      <c r="J7450" t="s">
        <v>136</v>
      </c>
      <c r="K7450" t="s">
        <v>137</v>
      </c>
      <c r="L7450" t="s">
        <v>20961</v>
      </c>
      <c r="M7450" t="s">
        <v>20962</v>
      </c>
      <c r="N7450">
        <v>0.133333333</v>
      </c>
      <c r="O7450">
        <v>1</v>
      </c>
      <c r="P7450">
        <v>31</v>
      </c>
      <c r="Q7450">
        <v>21</v>
      </c>
      <c r="R7450">
        <v>262</v>
      </c>
      <c r="S7450">
        <v>8</v>
      </c>
      <c r="T7450">
        <v>44</v>
      </c>
      <c r="U7450">
        <v>3</v>
      </c>
      <c r="V7450">
        <v>0</v>
      </c>
      <c r="W7450">
        <v>0.12490048320533333</v>
      </c>
      <c r="X7450">
        <v>2.6815616195679999</v>
      </c>
      <c r="Y7450">
        <v>21.751137240069337</v>
      </c>
      <c r="Z7450">
        <v>67.332612980708902</v>
      </c>
      <c r="AA7450">
        <v>13.479682139135202</v>
      </c>
      <c r="AB7450">
        <v>9.330226562467999</v>
      </c>
      <c r="AC7450">
        <v>4.1857602697300003</v>
      </c>
      <c r="AD7450">
        <v>0</v>
      </c>
      <c r="AE7450">
        <v>118.88588129488477</v>
      </c>
    </row>
    <row r="7451" spans="1:31" x14ac:dyDescent="0.25">
      <c r="A7451">
        <v>1889488</v>
      </c>
      <c r="B7451">
        <v>1</v>
      </c>
      <c r="C7451" t="s">
        <v>81</v>
      </c>
      <c r="D7451" t="s">
        <v>123</v>
      </c>
      <c r="E7451" t="s">
        <v>158</v>
      </c>
      <c r="F7451" t="s">
        <v>20963</v>
      </c>
      <c r="G7451" t="s">
        <v>133</v>
      </c>
      <c r="H7451" t="s">
        <v>134</v>
      </c>
      <c r="I7451" t="s">
        <v>135</v>
      </c>
      <c r="J7451" t="s">
        <v>136</v>
      </c>
      <c r="K7451" t="s">
        <v>137</v>
      </c>
      <c r="L7451" t="s">
        <v>20964</v>
      </c>
      <c r="M7451" t="s">
        <v>20965</v>
      </c>
      <c r="N7451">
        <v>0.5</v>
      </c>
      <c r="O7451">
        <v>0</v>
      </c>
      <c r="P7451">
        <v>2946</v>
      </c>
      <c r="Q7451">
        <v>0</v>
      </c>
      <c r="R7451">
        <v>2</v>
      </c>
      <c r="S7451">
        <v>3</v>
      </c>
      <c r="T7451">
        <v>258</v>
      </c>
      <c r="U7451">
        <v>3</v>
      </c>
      <c r="V7451">
        <v>5</v>
      </c>
      <c r="W7451">
        <v>0</v>
      </c>
      <c r="X7451">
        <v>392.32754563534718</v>
      </c>
      <c r="Y7451">
        <v>0</v>
      </c>
      <c r="Z7451">
        <v>0.34641663984249998</v>
      </c>
      <c r="AA7451">
        <v>32.761644524940003</v>
      </c>
      <c r="AB7451">
        <v>128.68639423586799</v>
      </c>
      <c r="AC7451">
        <v>19.449127533033</v>
      </c>
      <c r="AD7451">
        <v>26.508660000357505</v>
      </c>
      <c r="AE7451">
        <v>600.07978856938814</v>
      </c>
    </row>
    <row r="7452" spans="1:31" x14ac:dyDescent="0.25">
      <c r="A7452">
        <v>1889388</v>
      </c>
      <c r="B7452">
        <v>1</v>
      </c>
      <c r="C7452" t="s">
        <v>81</v>
      </c>
      <c r="D7452" t="s">
        <v>118</v>
      </c>
      <c r="E7452" t="s">
        <v>140</v>
      </c>
      <c r="F7452" t="s">
        <v>20966</v>
      </c>
      <c r="G7452" t="s">
        <v>200</v>
      </c>
      <c r="H7452" t="s">
        <v>143</v>
      </c>
      <c r="I7452" t="s">
        <v>135</v>
      </c>
      <c r="J7452" t="s">
        <v>136</v>
      </c>
      <c r="K7452" t="s">
        <v>137</v>
      </c>
      <c r="L7452" t="s">
        <v>20967</v>
      </c>
      <c r="M7452" t="s">
        <v>20968</v>
      </c>
      <c r="N7452">
        <v>4.5791666659999999</v>
      </c>
      <c r="O7452">
        <v>0</v>
      </c>
      <c r="P7452">
        <v>6</v>
      </c>
      <c r="Q7452">
        <v>0</v>
      </c>
      <c r="R7452">
        <v>0</v>
      </c>
      <c r="S7452">
        <v>0</v>
      </c>
      <c r="T7452">
        <v>0</v>
      </c>
      <c r="U7452">
        <v>0</v>
      </c>
      <c r="V7452">
        <v>0</v>
      </c>
      <c r="W7452">
        <v>0</v>
      </c>
      <c r="X7452">
        <v>9.1640204402888976</v>
      </c>
      <c r="Y7452">
        <v>0</v>
      </c>
      <c r="Z7452">
        <v>0</v>
      </c>
      <c r="AA7452">
        <v>0</v>
      </c>
      <c r="AB7452">
        <v>0</v>
      </c>
      <c r="AC7452">
        <v>0</v>
      </c>
      <c r="AD7452">
        <v>0</v>
      </c>
      <c r="AE7452">
        <v>9.1640204402888976</v>
      </c>
    </row>
    <row r="7453" spans="1:31" x14ac:dyDescent="0.25">
      <c r="A7453">
        <v>1889322</v>
      </c>
      <c r="B7453">
        <v>1</v>
      </c>
      <c r="C7453" t="s">
        <v>81</v>
      </c>
      <c r="D7453" t="s">
        <v>120</v>
      </c>
      <c r="E7453" t="s">
        <v>146</v>
      </c>
      <c r="F7453" t="s">
        <v>20969</v>
      </c>
      <c r="G7453" t="s">
        <v>148</v>
      </c>
      <c r="H7453" t="s">
        <v>143</v>
      </c>
      <c r="I7453" t="s">
        <v>135</v>
      </c>
      <c r="J7453" t="s">
        <v>136</v>
      </c>
      <c r="K7453" t="s">
        <v>137</v>
      </c>
      <c r="L7453" t="s">
        <v>20970</v>
      </c>
      <c r="M7453" t="s">
        <v>20971</v>
      </c>
      <c r="N7453">
        <v>2.2041666659999999</v>
      </c>
      <c r="O7453">
        <v>0</v>
      </c>
      <c r="P7453">
        <v>31</v>
      </c>
      <c r="Q7453">
        <v>0</v>
      </c>
      <c r="R7453">
        <v>0</v>
      </c>
      <c r="S7453">
        <v>0</v>
      </c>
      <c r="T7453">
        <v>0</v>
      </c>
      <c r="U7453">
        <v>0</v>
      </c>
      <c r="V7453">
        <v>0</v>
      </c>
      <c r="W7453">
        <v>0</v>
      </c>
      <c r="X7453">
        <v>10.43108681133552</v>
      </c>
      <c r="Y7453">
        <v>0</v>
      </c>
      <c r="Z7453">
        <v>0</v>
      </c>
      <c r="AA7453">
        <v>0</v>
      </c>
      <c r="AB7453">
        <v>0</v>
      </c>
      <c r="AC7453">
        <v>0</v>
      </c>
      <c r="AD7453">
        <v>0</v>
      </c>
      <c r="AE7453">
        <v>10.43108681133552</v>
      </c>
    </row>
    <row r="7454" spans="1:31" x14ac:dyDescent="0.25">
      <c r="A7454">
        <v>1889677</v>
      </c>
      <c r="B7454">
        <v>1</v>
      </c>
      <c r="C7454" t="s">
        <v>80</v>
      </c>
      <c r="D7454" t="s">
        <v>93</v>
      </c>
      <c r="E7454" t="s">
        <v>169</v>
      </c>
      <c r="F7454" t="s">
        <v>20972</v>
      </c>
      <c r="G7454" t="s">
        <v>183</v>
      </c>
      <c r="H7454" t="s">
        <v>143</v>
      </c>
      <c r="I7454" t="s">
        <v>135</v>
      </c>
      <c r="J7454" t="s">
        <v>136</v>
      </c>
      <c r="K7454" t="s">
        <v>137</v>
      </c>
      <c r="L7454" t="s">
        <v>20973</v>
      </c>
      <c r="M7454" t="s">
        <v>20974</v>
      </c>
      <c r="N7454">
        <v>1.5122222219999999</v>
      </c>
      <c r="O7454">
        <v>0</v>
      </c>
      <c r="P7454">
        <v>1</v>
      </c>
      <c r="Q7454">
        <v>0</v>
      </c>
      <c r="R7454">
        <v>4</v>
      </c>
      <c r="S7454">
        <v>0</v>
      </c>
      <c r="T7454">
        <v>4</v>
      </c>
      <c r="U7454">
        <v>0</v>
      </c>
      <c r="V7454">
        <v>0</v>
      </c>
      <c r="W7454">
        <v>0</v>
      </c>
      <c r="X7454">
        <v>0.19191333156530557</v>
      </c>
      <c r="Y7454">
        <v>0</v>
      </c>
      <c r="Z7454">
        <v>59.44437863966192</v>
      </c>
      <c r="AA7454">
        <v>0</v>
      </c>
      <c r="AB7454">
        <v>17.039825009123597</v>
      </c>
      <c r="AC7454">
        <v>0</v>
      </c>
      <c r="AD7454">
        <v>0</v>
      </c>
      <c r="AE7454">
        <v>76.676116980350827</v>
      </c>
    </row>
    <row r="7455" spans="1:31" x14ac:dyDescent="0.25">
      <c r="A7455">
        <v>1889345</v>
      </c>
      <c r="B7455">
        <v>1</v>
      </c>
      <c r="C7455" t="s">
        <v>81</v>
      </c>
      <c r="D7455" t="s">
        <v>115</v>
      </c>
      <c r="E7455" t="s">
        <v>146</v>
      </c>
      <c r="F7455" t="s">
        <v>20975</v>
      </c>
      <c r="G7455" t="s">
        <v>148</v>
      </c>
      <c r="H7455" t="s">
        <v>143</v>
      </c>
      <c r="I7455" t="s">
        <v>135</v>
      </c>
      <c r="J7455" t="s">
        <v>136</v>
      </c>
      <c r="K7455" t="s">
        <v>137</v>
      </c>
      <c r="L7455" t="s">
        <v>20976</v>
      </c>
      <c r="M7455" t="s">
        <v>20977</v>
      </c>
      <c r="N7455">
        <v>0.92361111100000004</v>
      </c>
      <c r="O7455">
        <v>0</v>
      </c>
      <c r="P7455">
        <v>1</v>
      </c>
      <c r="Q7455">
        <v>0</v>
      </c>
      <c r="R7455">
        <v>0</v>
      </c>
      <c r="S7455">
        <v>0</v>
      </c>
      <c r="T7455">
        <v>0</v>
      </c>
      <c r="U7455">
        <v>0</v>
      </c>
      <c r="V7455">
        <v>0</v>
      </c>
      <c r="W7455">
        <v>0</v>
      </c>
      <c r="X7455">
        <v>1.038613976783046</v>
      </c>
      <c r="Y7455">
        <v>0</v>
      </c>
      <c r="Z7455">
        <v>0</v>
      </c>
      <c r="AA7455">
        <v>0</v>
      </c>
      <c r="AB7455">
        <v>0</v>
      </c>
      <c r="AC7455">
        <v>0</v>
      </c>
      <c r="AD7455">
        <v>0</v>
      </c>
      <c r="AE7455">
        <v>1.038613976783046</v>
      </c>
    </row>
    <row r="7456" spans="1:31" x14ac:dyDescent="0.25">
      <c r="A7456">
        <v>1889445</v>
      </c>
      <c r="B7456">
        <v>1</v>
      </c>
      <c r="C7456" t="s">
        <v>81</v>
      </c>
      <c r="D7456" t="s">
        <v>121</v>
      </c>
      <c r="E7456" t="s">
        <v>146</v>
      </c>
      <c r="F7456" t="s">
        <v>20978</v>
      </c>
      <c r="G7456" t="s">
        <v>148</v>
      </c>
      <c r="H7456" t="s">
        <v>143</v>
      </c>
      <c r="I7456" t="s">
        <v>135</v>
      </c>
      <c r="J7456" t="s">
        <v>136</v>
      </c>
      <c r="K7456" t="s">
        <v>137</v>
      </c>
      <c r="L7456" t="s">
        <v>20979</v>
      </c>
      <c r="M7456" t="s">
        <v>20980</v>
      </c>
      <c r="N7456">
        <v>1.359722222</v>
      </c>
      <c r="O7456">
        <v>0</v>
      </c>
      <c r="P7456">
        <v>10</v>
      </c>
      <c r="Q7456">
        <v>0</v>
      </c>
      <c r="R7456">
        <v>0</v>
      </c>
      <c r="S7456">
        <v>0</v>
      </c>
      <c r="T7456">
        <v>0</v>
      </c>
      <c r="U7456">
        <v>0</v>
      </c>
      <c r="V7456">
        <v>0</v>
      </c>
      <c r="W7456">
        <v>0</v>
      </c>
      <c r="X7456">
        <v>1.5922814022047012</v>
      </c>
      <c r="Y7456">
        <v>0</v>
      </c>
      <c r="Z7456">
        <v>0</v>
      </c>
      <c r="AA7456">
        <v>0</v>
      </c>
      <c r="AB7456">
        <v>0</v>
      </c>
      <c r="AC7456">
        <v>0</v>
      </c>
      <c r="AD7456">
        <v>0</v>
      </c>
      <c r="AE7456">
        <v>1.5922814022047012</v>
      </c>
    </row>
    <row r="7457" spans="1:31" x14ac:dyDescent="0.25">
      <c r="A7457">
        <v>1889302</v>
      </c>
      <c r="B7457">
        <v>1</v>
      </c>
      <c r="C7457" t="s">
        <v>80</v>
      </c>
      <c r="D7457" t="s">
        <v>98</v>
      </c>
      <c r="E7457" t="s">
        <v>146</v>
      </c>
      <c r="F7457" t="s">
        <v>20981</v>
      </c>
      <c r="G7457" t="s">
        <v>148</v>
      </c>
      <c r="H7457" t="s">
        <v>143</v>
      </c>
      <c r="I7457" t="s">
        <v>135</v>
      </c>
      <c r="J7457" t="s">
        <v>136</v>
      </c>
      <c r="K7457" t="s">
        <v>137</v>
      </c>
      <c r="L7457" t="s">
        <v>20982</v>
      </c>
      <c r="M7457" t="s">
        <v>20983</v>
      </c>
      <c r="N7457">
        <v>1.1299999999999999</v>
      </c>
      <c r="O7457">
        <v>0</v>
      </c>
      <c r="P7457">
        <v>8</v>
      </c>
      <c r="Q7457">
        <v>0</v>
      </c>
      <c r="R7457">
        <v>18</v>
      </c>
      <c r="S7457">
        <v>0</v>
      </c>
      <c r="T7457">
        <v>2</v>
      </c>
      <c r="U7457">
        <v>0</v>
      </c>
      <c r="V7457">
        <v>0</v>
      </c>
      <c r="W7457">
        <v>0</v>
      </c>
      <c r="X7457">
        <v>1.1622035471447698</v>
      </c>
      <c r="Y7457">
        <v>0</v>
      </c>
      <c r="Z7457">
        <v>29.654839725239871</v>
      </c>
      <c r="AA7457">
        <v>0</v>
      </c>
      <c r="AB7457">
        <v>1.0389070784083601</v>
      </c>
      <c r="AC7457">
        <v>0</v>
      </c>
      <c r="AD7457">
        <v>0</v>
      </c>
      <c r="AE7457">
        <v>31.855950350793002</v>
      </c>
    </row>
    <row r="7458" spans="1:31" x14ac:dyDescent="0.25">
      <c r="A7458">
        <v>1889365</v>
      </c>
      <c r="B7458">
        <v>1</v>
      </c>
      <c r="C7458" t="s">
        <v>80</v>
      </c>
      <c r="D7458" t="s">
        <v>106</v>
      </c>
      <c r="E7458" t="s">
        <v>140</v>
      </c>
      <c r="F7458" t="s">
        <v>20984</v>
      </c>
      <c r="G7458" t="s">
        <v>163</v>
      </c>
      <c r="H7458" t="s">
        <v>143</v>
      </c>
      <c r="I7458" t="s">
        <v>135</v>
      </c>
      <c r="J7458" t="s">
        <v>136</v>
      </c>
      <c r="K7458" t="s">
        <v>137</v>
      </c>
      <c r="L7458" t="s">
        <v>20985</v>
      </c>
      <c r="M7458" t="s">
        <v>20986</v>
      </c>
      <c r="N7458">
        <v>1.5225</v>
      </c>
      <c r="O7458">
        <v>0</v>
      </c>
      <c r="P7458">
        <v>0</v>
      </c>
      <c r="Q7458">
        <v>0</v>
      </c>
      <c r="R7458">
        <v>1</v>
      </c>
      <c r="S7458">
        <v>0</v>
      </c>
      <c r="T7458">
        <v>1</v>
      </c>
      <c r="U7458">
        <v>0</v>
      </c>
      <c r="V7458">
        <v>0</v>
      </c>
      <c r="W7458">
        <v>0</v>
      </c>
      <c r="X7458">
        <v>0</v>
      </c>
      <c r="Y7458">
        <v>0</v>
      </c>
      <c r="Z7458">
        <v>26.959756410893476</v>
      </c>
      <c r="AA7458">
        <v>0</v>
      </c>
      <c r="AB7458">
        <v>52.520737419979639</v>
      </c>
      <c r="AC7458">
        <v>0</v>
      </c>
      <c r="AD7458">
        <v>0</v>
      </c>
      <c r="AE7458">
        <v>79.480493830873115</v>
      </c>
    </row>
    <row r="7459" spans="1:31" x14ac:dyDescent="0.25">
      <c r="A7459">
        <v>1889657</v>
      </c>
      <c r="B7459">
        <v>1</v>
      </c>
      <c r="C7459" t="s">
        <v>81</v>
      </c>
      <c r="D7459" t="s">
        <v>119</v>
      </c>
      <c r="E7459" t="s">
        <v>146</v>
      </c>
      <c r="F7459" t="s">
        <v>20987</v>
      </c>
      <c r="G7459" t="s">
        <v>148</v>
      </c>
      <c r="H7459" t="s">
        <v>143</v>
      </c>
      <c r="I7459" t="s">
        <v>135</v>
      </c>
      <c r="J7459" t="s">
        <v>136</v>
      </c>
      <c r="K7459" t="s">
        <v>137</v>
      </c>
      <c r="L7459" t="s">
        <v>20988</v>
      </c>
      <c r="M7459" t="s">
        <v>20989</v>
      </c>
      <c r="N7459">
        <v>2.14</v>
      </c>
      <c r="O7459">
        <v>0</v>
      </c>
      <c r="P7459">
        <v>50</v>
      </c>
      <c r="Q7459">
        <v>0</v>
      </c>
      <c r="R7459">
        <v>0</v>
      </c>
      <c r="S7459">
        <v>0</v>
      </c>
      <c r="T7459">
        <v>2</v>
      </c>
      <c r="U7459">
        <v>0</v>
      </c>
      <c r="V7459">
        <v>0</v>
      </c>
      <c r="W7459">
        <v>0</v>
      </c>
      <c r="X7459">
        <v>7.3134150571628034</v>
      </c>
      <c r="Y7459">
        <v>0</v>
      </c>
      <c r="Z7459">
        <v>0</v>
      </c>
      <c r="AA7459">
        <v>0</v>
      </c>
      <c r="AB7459">
        <v>9.5192704562853336E-2</v>
      </c>
      <c r="AC7459">
        <v>0</v>
      </c>
      <c r="AD7459">
        <v>0</v>
      </c>
      <c r="AE7459">
        <v>7.4086077617256567</v>
      </c>
    </row>
    <row r="7460" spans="1:31" x14ac:dyDescent="0.25">
      <c r="A7460">
        <v>1889408</v>
      </c>
      <c r="B7460">
        <v>1</v>
      </c>
      <c r="C7460" t="s">
        <v>81</v>
      </c>
      <c r="D7460" t="s">
        <v>127</v>
      </c>
      <c r="E7460" t="s">
        <v>146</v>
      </c>
      <c r="F7460" t="s">
        <v>20990</v>
      </c>
      <c r="G7460" t="s">
        <v>148</v>
      </c>
      <c r="H7460" t="s">
        <v>143</v>
      </c>
      <c r="I7460" t="s">
        <v>135</v>
      </c>
      <c r="J7460" t="s">
        <v>136</v>
      </c>
      <c r="K7460" t="s">
        <v>137</v>
      </c>
      <c r="L7460" t="s">
        <v>20991</v>
      </c>
      <c r="M7460" t="s">
        <v>20992</v>
      </c>
      <c r="N7460">
        <v>3.7</v>
      </c>
      <c r="O7460">
        <v>0</v>
      </c>
      <c r="P7460">
        <v>1</v>
      </c>
      <c r="Q7460">
        <v>0</v>
      </c>
      <c r="R7460">
        <v>1</v>
      </c>
      <c r="S7460">
        <v>0</v>
      </c>
      <c r="T7460">
        <v>0</v>
      </c>
      <c r="U7460">
        <v>0</v>
      </c>
      <c r="V7460">
        <v>0</v>
      </c>
      <c r="W7460">
        <v>0</v>
      </c>
      <c r="X7460">
        <v>14.125120719030516</v>
      </c>
      <c r="Y7460">
        <v>0</v>
      </c>
      <c r="Z7460">
        <v>5.8623480647753272</v>
      </c>
      <c r="AA7460">
        <v>0</v>
      </c>
      <c r="AB7460">
        <v>0</v>
      </c>
      <c r="AC7460">
        <v>0</v>
      </c>
      <c r="AD7460">
        <v>0</v>
      </c>
      <c r="AE7460">
        <v>19.987468783805845</v>
      </c>
    </row>
    <row r="7461" spans="1:31" x14ac:dyDescent="0.25">
      <c r="A7461">
        <v>1889431</v>
      </c>
      <c r="B7461">
        <v>1</v>
      </c>
      <c r="C7461" t="s">
        <v>80</v>
      </c>
      <c r="D7461" t="s">
        <v>97</v>
      </c>
      <c r="E7461" t="s">
        <v>140</v>
      </c>
      <c r="F7461" t="s">
        <v>20993</v>
      </c>
      <c r="G7461" t="s">
        <v>200</v>
      </c>
      <c r="H7461" t="s">
        <v>143</v>
      </c>
      <c r="I7461" t="s">
        <v>135</v>
      </c>
      <c r="J7461" t="s">
        <v>136</v>
      </c>
      <c r="K7461" t="s">
        <v>137</v>
      </c>
      <c r="L7461" t="s">
        <v>20994</v>
      </c>
      <c r="M7461" t="s">
        <v>20995</v>
      </c>
      <c r="N7461">
        <v>3.7005555550000002</v>
      </c>
      <c r="O7461">
        <v>0</v>
      </c>
      <c r="P7461">
        <v>2</v>
      </c>
      <c r="Q7461">
        <v>0</v>
      </c>
      <c r="R7461">
        <v>0</v>
      </c>
      <c r="S7461">
        <v>0</v>
      </c>
      <c r="T7461">
        <v>0</v>
      </c>
      <c r="U7461">
        <v>0</v>
      </c>
      <c r="V7461">
        <v>0</v>
      </c>
      <c r="W7461">
        <v>0</v>
      </c>
      <c r="X7461">
        <v>1.41929005927024</v>
      </c>
      <c r="Y7461">
        <v>0</v>
      </c>
      <c r="Z7461">
        <v>0</v>
      </c>
      <c r="AA7461">
        <v>0</v>
      </c>
      <c r="AB7461">
        <v>0</v>
      </c>
      <c r="AC7461">
        <v>0</v>
      </c>
      <c r="AD7461">
        <v>0</v>
      </c>
      <c r="AE7461">
        <v>1.41929005927024</v>
      </c>
    </row>
    <row r="7462" spans="1:31" x14ac:dyDescent="0.25">
      <c r="A7462">
        <v>1889617</v>
      </c>
      <c r="B7462">
        <v>1</v>
      </c>
      <c r="C7462" t="s">
        <v>80</v>
      </c>
      <c r="D7462" t="s">
        <v>84</v>
      </c>
      <c r="E7462" t="s">
        <v>146</v>
      </c>
      <c r="F7462" t="s">
        <v>20996</v>
      </c>
      <c r="G7462" t="s">
        <v>148</v>
      </c>
      <c r="H7462" t="s">
        <v>143</v>
      </c>
      <c r="I7462" t="s">
        <v>135</v>
      </c>
      <c r="J7462" t="s">
        <v>136</v>
      </c>
      <c r="K7462" t="s">
        <v>137</v>
      </c>
      <c r="L7462" t="s">
        <v>20997</v>
      </c>
      <c r="M7462" t="s">
        <v>20998</v>
      </c>
      <c r="N7462">
        <v>1.1063888879999999</v>
      </c>
      <c r="O7462">
        <v>0</v>
      </c>
      <c r="P7462">
        <v>185</v>
      </c>
      <c r="Q7462">
        <v>0</v>
      </c>
      <c r="R7462">
        <v>0</v>
      </c>
      <c r="S7462">
        <v>0</v>
      </c>
      <c r="T7462">
        <v>6</v>
      </c>
      <c r="U7462">
        <v>0</v>
      </c>
      <c r="V7462">
        <v>0</v>
      </c>
      <c r="W7462">
        <v>0</v>
      </c>
      <c r="X7462">
        <v>56.68627647179634</v>
      </c>
      <c r="Y7462">
        <v>0</v>
      </c>
      <c r="Z7462">
        <v>0</v>
      </c>
      <c r="AA7462">
        <v>0</v>
      </c>
      <c r="AB7462">
        <v>5.4482389651910283</v>
      </c>
      <c r="AC7462">
        <v>0</v>
      </c>
      <c r="AD7462">
        <v>0</v>
      </c>
      <c r="AE7462">
        <v>62.134515436987371</v>
      </c>
    </row>
    <row r="7463" spans="1:31" x14ac:dyDescent="0.25">
      <c r="A7463">
        <v>1889717</v>
      </c>
      <c r="B7463">
        <v>1</v>
      </c>
      <c r="C7463" t="s">
        <v>80</v>
      </c>
      <c r="D7463" t="s">
        <v>82</v>
      </c>
      <c r="E7463" t="s">
        <v>140</v>
      </c>
      <c r="F7463" t="s">
        <v>20999</v>
      </c>
      <c r="G7463" t="s">
        <v>163</v>
      </c>
      <c r="H7463" t="s">
        <v>143</v>
      </c>
      <c r="I7463" t="s">
        <v>135</v>
      </c>
      <c r="J7463" t="s">
        <v>136</v>
      </c>
      <c r="K7463" t="s">
        <v>137</v>
      </c>
      <c r="L7463" t="s">
        <v>21000</v>
      </c>
      <c r="M7463" t="s">
        <v>21001</v>
      </c>
      <c r="N7463">
        <v>1.4141666660000001</v>
      </c>
      <c r="O7463">
        <v>0</v>
      </c>
      <c r="P7463">
        <v>1</v>
      </c>
      <c r="Q7463">
        <v>0</v>
      </c>
      <c r="R7463">
        <v>0</v>
      </c>
      <c r="S7463">
        <v>0</v>
      </c>
      <c r="T7463">
        <v>1</v>
      </c>
      <c r="U7463">
        <v>0</v>
      </c>
      <c r="V7463">
        <v>0</v>
      </c>
      <c r="W7463">
        <v>0</v>
      </c>
      <c r="X7463">
        <v>0.45526976066888281</v>
      </c>
      <c r="Y7463">
        <v>0</v>
      </c>
      <c r="Z7463">
        <v>0</v>
      </c>
      <c r="AA7463">
        <v>0</v>
      </c>
      <c r="AB7463">
        <v>0.72107822103576402</v>
      </c>
      <c r="AC7463">
        <v>0</v>
      </c>
      <c r="AD7463">
        <v>0</v>
      </c>
      <c r="AE7463">
        <v>1.1763479817046467</v>
      </c>
    </row>
    <row r="7464" spans="1:31" x14ac:dyDescent="0.25">
      <c r="A7464">
        <v>1889594</v>
      </c>
      <c r="B7464">
        <v>1</v>
      </c>
      <c r="C7464" t="s">
        <v>81</v>
      </c>
      <c r="D7464" t="s">
        <v>117</v>
      </c>
      <c r="E7464" t="s">
        <v>210</v>
      </c>
      <c r="F7464" t="s">
        <v>346</v>
      </c>
      <c r="G7464" t="s">
        <v>212</v>
      </c>
      <c r="H7464" t="s">
        <v>134</v>
      </c>
      <c r="I7464" t="s">
        <v>135</v>
      </c>
      <c r="J7464" t="s">
        <v>3</v>
      </c>
      <c r="K7464" t="s">
        <v>137</v>
      </c>
      <c r="L7464" t="s">
        <v>21002</v>
      </c>
      <c r="M7464" t="s">
        <v>21003</v>
      </c>
      <c r="N7464">
        <v>0.30472222199999999</v>
      </c>
      <c r="O7464">
        <v>5</v>
      </c>
      <c r="P7464">
        <v>2568</v>
      </c>
      <c r="Q7464">
        <v>85</v>
      </c>
      <c r="R7464">
        <v>306</v>
      </c>
      <c r="S7464">
        <v>16</v>
      </c>
      <c r="T7464">
        <v>409</v>
      </c>
      <c r="U7464">
        <v>4</v>
      </c>
      <c r="V7464">
        <v>8</v>
      </c>
      <c r="W7464">
        <v>2.0622768239680802</v>
      </c>
      <c r="X7464">
        <v>183.74272305822376</v>
      </c>
      <c r="Y7464">
        <v>200.92545103100812</v>
      </c>
      <c r="Z7464">
        <v>242.70823462424119</v>
      </c>
      <c r="AA7464">
        <v>43.987025551811143</v>
      </c>
      <c r="AB7464">
        <v>115.92428331861868</v>
      </c>
      <c r="AC7464">
        <v>22.775339326740379</v>
      </c>
      <c r="AD7464">
        <v>14.455923365438883</v>
      </c>
      <c r="AE7464">
        <v>826.58125710005027</v>
      </c>
    </row>
    <row r="7465" spans="1:31" x14ac:dyDescent="0.25">
      <c r="A7465">
        <v>1889425</v>
      </c>
      <c r="B7465">
        <v>1</v>
      </c>
      <c r="C7465" t="s">
        <v>80</v>
      </c>
      <c r="D7465" t="s">
        <v>99</v>
      </c>
      <c r="E7465" t="s">
        <v>140</v>
      </c>
      <c r="F7465" t="s">
        <v>21004</v>
      </c>
      <c r="G7465" t="s">
        <v>207</v>
      </c>
      <c r="H7465" t="s">
        <v>143</v>
      </c>
      <c r="I7465" t="s">
        <v>135</v>
      </c>
      <c r="J7465" t="s">
        <v>136</v>
      </c>
      <c r="K7465" t="s">
        <v>137</v>
      </c>
      <c r="L7465" t="s">
        <v>21005</v>
      </c>
      <c r="M7465" t="s">
        <v>21006</v>
      </c>
      <c r="N7465">
        <v>0.92249999999999999</v>
      </c>
      <c r="O7465">
        <v>0</v>
      </c>
      <c r="P7465">
        <v>1</v>
      </c>
      <c r="Q7465">
        <v>0</v>
      </c>
      <c r="R7465">
        <v>0</v>
      </c>
      <c r="S7465">
        <v>0</v>
      </c>
      <c r="T7465">
        <v>0</v>
      </c>
      <c r="U7465">
        <v>0</v>
      </c>
      <c r="V7465">
        <v>0</v>
      </c>
      <c r="W7465">
        <v>0</v>
      </c>
      <c r="X7465">
        <v>0.25180835283305558</v>
      </c>
      <c r="Y7465">
        <v>0</v>
      </c>
      <c r="Z7465">
        <v>0</v>
      </c>
      <c r="AA7465">
        <v>0</v>
      </c>
      <c r="AB7465">
        <v>0</v>
      </c>
      <c r="AC7465">
        <v>0</v>
      </c>
      <c r="AD7465">
        <v>0</v>
      </c>
      <c r="AE7465">
        <v>0.25180835283305558</v>
      </c>
    </row>
    <row r="7466" spans="1:31" x14ac:dyDescent="0.25">
      <c r="A7466">
        <v>1889531</v>
      </c>
      <c r="B7466">
        <v>1</v>
      </c>
      <c r="C7466" t="s">
        <v>81</v>
      </c>
      <c r="D7466" t="s">
        <v>114</v>
      </c>
      <c r="E7466" t="s">
        <v>146</v>
      </c>
      <c r="F7466" t="s">
        <v>2386</v>
      </c>
      <c r="G7466" t="s">
        <v>148</v>
      </c>
      <c r="H7466" t="s">
        <v>143</v>
      </c>
      <c r="I7466" t="s">
        <v>135</v>
      </c>
      <c r="J7466" t="s">
        <v>136</v>
      </c>
      <c r="K7466" t="s">
        <v>137</v>
      </c>
      <c r="L7466" t="s">
        <v>21007</v>
      </c>
      <c r="M7466" t="s">
        <v>21008</v>
      </c>
      <c r="N7466">
        <v>1.595</v>
      </c>
      <c r="O7466">
        <v>0</v>
      </c>
      <c r="P7466">
        <v>32</v>
      </c>
      <c r="Q7466">
        <v>0</v>
      </c>
      <c r="R7466">
        <v>0</v>
      </c>
      <c r="S7466">
        <v>0</v>
      </c>
      <c r="T7466">
        <v>2</v>
      </c>
      <c r="U7466">
        <v>0</v>
      </c>
      <c r="V7466">
        <v>0</v>
      </c>
      <c r="W7466">
        <v>0</v>
      </c>
      <c r="X7466">
        <v>6.5064483514377409</v>
      </c>
      <c r="Y7466">
        <v>0</v>
      </c>
      <c r="Z7466">
        <v>0</v>
      </c>
      <c r="AA7466">
        <v>0</v>
      </c>
      <c r="AB7466">
        <v>4.4787670533600013E-2</v>
      </c>
      <c r="AC7466">
        <v>0</v>
      </c>
      <c r="AD7466">
        <v>0</v>
      </c>
      <c r="AE7466">
        <v>6.5512360219713406</v>
      </c>
    </row>
    <row r="7467" spans="1:31" x14ac:dyDescent="0.25">
      <c r="A7467">
        <v>1889577</v>
      </c>
      <c r="B7467">
        <v>1</v>
      </c>
      <c r="C7467" t="s">
        <v>81</v>
      </c>
      <c r="D7467" t="s">
        <v>115</v>
      </c>
      <c r="E7467" t="s">
        <v>146</v>
      </c>
      <c r="F7467" t="s">
        <v>9937</v>
      </c>
      <c r="G7467" t="s">
        <v>148</v>
      </c>
      <c r="H7467" t="s">
        <v>143</v>
      </c>
      <c r="I7467" t="s">
        <v>135</v>
      </c>
      <c r="J7467" t="s">
        <v>136</v>
      </c>
      <c r="K7467" t="s">
        <v>137</v>
      </c>
      <c r="L7467" t="s">
        <v>21009</v>
      </c>
      <c r="M7467" t="s">
        <v>21010</v>
      </c>
      <c r="N7467">
        <v>9.4480555549999998</v>
      </c>
      <c r="O7467">
        <v>0</v>
      </c>
      <c r="P7467">
        <v>6</v>
      </c>
      <c r="Q7467">
        <v>0</v>
      </c>
      <c r="R7467">
        <v>1</v>
      </c>
      <c r="S7467">
        <v>0</v>
      </c>
      <c r="T7467">
        <v>1</v>
      </c>
      <c r="U7467">
        <v>0</v>
      </c>
      <c r="V7467">
        <v>0</v>
      </c>
      <c r="W7467">
        <v>0</v>
      </c>
      <c r="X7467">
        <v>0.65402326685010015</v>
      </c>
      <c r="Y7467">
        <v>0</v>
      </c>
      <c r="Z7467">
        <v>0.14449964704254806</v>
      </c>
      <c r="AA7467">
        <v>0</v>
      </c>
      <c r="AB7467">
        <v>0.68730576939601784</v>
      </c>
      <c r="AC7467">
        <v>0</v>
      </c>
      <c r="AD7467">
        <v>0</v>
      </c>
      <c r="AE7467">
        <v>1.485828683288666</v>
      </c>
    </row>
    <row r="7468" spans="1:31" x14ac:dyDescent="0.25">
      <c r="A7468">
        <v>1889634</v>
      </c>
      <c r="B7468">
        <v>1</v>
      </c>
      <c r="C7468" t="s">
        <v>81</v>
      </c>
      <c r="D7468" t="s">
        <v>112</v>
      </c>
      <c r="E7468" t="s">
        <v>169</v>
      </c>
      <c r="F7468" t="s">
        <v>21011</v>
      </c>
      <c r="G7468" t="s">
        <v>183</v>
      </c>
      <c r="H7468" t="s">
        <v>143</v>
      </c>
      <c r="I7468" t="s">
        <v>135</v>
      </c>
      <c r="J7468" t="s">
        <v>136</v>
      </c>
      <c r="K7468" t="s">
        <v>137</v>
      </c>
      <c r="L7468" t="s">
        <v>21012</v>
      </c>
      <c r="M7468" t="s">
        <v>21013</v>
      </c>
      <c r="N7468">
        <v>2.042777777</v>
      </c>
      <c r="O7468">
        <v>0</v>
      </c>
      <c r="P7468">
        <v>101</v>
      </c>
      <c r="Q7468">
        <v>0</v>
      </c>
      <c r="R7468">
        <v>4</v>
      </c>
      <c r="S7468">
        <v>0</v>
      </c>
      <c r="T7468">
        <v>18</v>
      </c>
      <c r="U7468">
        <v>0</v>
      </c>
      <c r="V7468">
        <v>0</v>
      </c>
      <c r="W7468">
        <v>0</v>
      </c>
      <c r="X7468">
        <v>49.855038113367819</v>
      </c>
      <c r="Y7468">
        <v>0</v>
      </c>
      <c r="Z7468">
        <v>18.378205582703732</v>
      </c>
      <c r="AA7468">
        <v>0</v>
      </c>
      <c r="AB7468">
        <v>19.550146434871092</v>
      </c>
      <c r="AC7468">
        <v>0</v>
      </c>
      <c r="AD7468">
        <v>0</v>
      </c>
      <c r="AE7468">
        <v>87.783390130942649</v>
      </c>
    </row>
    <row r="7469" spans="1:31" x14ac:dyDescent="0.25">
      <c r="A7469">
        <v>1889680</v>
      </c>
      <c r="B7469">
        <v>1</v>
      </c>
      <c r="C7469" t="s">
        <v>81</v>
      </c>
      <c r="D7469" t="s">
        <v>115</v>
      </c>
      <c r="E7469" t="s">
        <v>146</v>
      </c>
      <c r="F7469" t="s">
        <v>21014</v>
      </c>
      <c r="G7469" t="s">
        <v>148</v>
      </c>
      <c r="H7469" t="s">
        <v>143</v>
      </c>
      <c r="I7469" t="s">
        <v>135</v>
      </c>
      <c r="J7469" t="s">
        <v>136</v>
      </c>
      <c r="K7469" t="s">
        <v>137</v>
      </c>
      <c r="L7469" t="s">
        <v>21015</v>
      </c>
      <c r="M7469" t="s">
        <v>21016</v>
      </c>
      <c r="N7469">
        <v>5.8463888879999999</v>
      </c>
      <c r="O7469">
        <v>0</v>
      </c>
      <c r="P7469">
        <v>12</v>
      </c>
      <c r="Q7469">
        <v>0</v>
      </c>
      <c r="R7469">
        <v>0</v>
      </c>
      <c r="S7469">
        <v>0</v>
      </c>
      <c r="T7469">
        <v>1</v>
      </c>
      <c r="U7469">
        <v>0</v>
      </c>
      <c r="V7469">
        <v>0</v>
      </c>
      <c r="W7469">
        <v>0</v>
      </c>
      <c r="X7469">
        <v>15.921045485694972</v>
      </c>
      <c r="Y7469">
        <v>0</v>
      </c>
      <c r="Z7469">
        <v>0</v>
      </c>
      <c r="AA7469">
        <v>0</v>
      </c>
      <c r="AB7469">
        <v>5.9552944974022505E-2</v>
      </c>
      <c r="AC7469">
        <v>0</v>
      </c>
      <c r="AD7469">
        <v>0</v>
      </c>
      <c r="AE7469">
        <v>15.980598430668994</v>
      </c>
    </row>
    <row r="7470" spans="1:31" x14ac:dyDescent="0.25">
      <c r="A7470">
        <v>1889348</v>
      </c>
      <c r="B7470">
        <v>1</v>
      </c>
      <c r="C7470" t="s">
        <v>80</v>
      </c>
      <c r="D7470" t="s">
        <v>103</v>
      </c>
      <c r="E7470" t="s">
        <v>140</v>
      </c>
      <c r="F7470" t="s">
        <v>21017</v>
      </c>
      <c r="G7470" t="s">
        <v>207</v>
      </c>
      <c r="H7470" t="s">
        <v>143</v>
      </c>
      <c r="I7470" t="s">
        <v>135</v>
      </c>
      <c r="J7470" t="s">
        <v>136</v>
      </c>
      <c r="K7470" t="s">
        <v>137</v>
      </c>
      <c r="L7470" t="s">
        <v>21018</v>
      </c>
      <c r="M7470" t="s">
        <v>21019</v>
      </c>
      <c r="N7470">
        <v>0.82305555500000005</v>
      </c>
      <c r="O7470">
        <v>0</v>
      </c>
      <c r="P7470">
        <v>0</v>
      </c>
      <c r="Q7470">
        <v>0</v>
      </c>
      <c r="R7470">
        <v>0</v>
      </c>
      <c r="S7470">
        <v>0</v>
      </c>
      <c r="T7470">
        <v>3</v>
      </c>
      <c r="U7470">
        <v>0</v>
      </c>
      <c r="V7470">
        <v>0</v>
      </c>
      <c r="W7470">
        <v>0</v>
      </c>
      <c r="X7470">
        <v>0</v>
      </c>
      <c r="Y7470">
        <v>0</v>
      </c>
      <c r="Z7470">
        <v>0</v>
      </c>
      <c r="AA7470">
        <v>0</v>
      </c>
      <c r="AB7470">
        <v>2.1294425981442</v>
      </c>
      <c r="AC7470">
        <v>0</v>
      </c>
      <c r="AD7470">
        <v>0</v>
      </c>
      <c r="AE7470">
        <v>2.1294425981442</v>
      </c>
    </row>
    <row r="7471" spans="1:31" x14ac:dyDescent="0.25">
      <c r="A7471">
        <v>1889654</v>
      </c>
      <c r="B7471">
        <v>1</v>
      </c>
      <c r="C7471" t="s">
        <v>80</v>
      </c>
      <c r="D7471" t="s">
        <v>109</v>
      </c>
      <c r="E7471" t="s">
        <v>146</v>
      </c>
      <c r="F7471" t="s">
        <v>21020</v>
      </c>
      <c r="G7471" t="s">
        <v>148</v>
      </c>
      <c r="H7471" t="s">
        <v>143</v>
      </c>
      <c r="I7471" t="s">
        <v>135</v>
      </c>
      <c r="J7471" t="s">
        <v>136</v>
      </c>
      <c r="K7471" t="s">
        <v>137</v>
      </c>
      <c r="L7471" t="s">
        <v>21021</v>
      </c>
      <c r="M7471" t="s">
        <v>21022</v>
      </c>
      <c r="N7471">
        <v>1.4169444440000001</v>
      </c>
      <c r="O7471">
        <v>0</v>
      </c>
      <c r="P7471">
        <v>18</v>
      </c>
      <c r="Q7471">
        <v>0</v>
      </c>
      <c r="R7471">
        <v>0</v>
      </c>
      <c r="S7471">
        <v>0</v>
      </c>
      <c r="T7471">
        <v>1</v>
      </c>
      <c r="U7471">
        <v>0</v>
      </c>
      <c r="V7471">
        <v>0</v>
      </c>
      <c r="W7471">
        <v>0</v>
      </c>
      <c r="X7471">
        <v>10.673305910418897</v>
      </c>
      <c r="Y7471">
        <v>0</v>
      </c>
      <c r="Z7471">
        <v>0</v>
      </c>
      <c r="AA7471">
        <v>0</v>
      </c>
      <c r="AB7471">
        <v>0.72339922463540662</v>
      </c>
      <c r="AC7471">
        <v>0</v>
      </c>
      <c r="AD7471">
        <v>0</v>
      </c>
      <c r="AE7471">
        <v>11.396705135054303</v>
      </c>
    </row>
    <row r="7472" spans="1:31" x14ac:dyDescent="0.25">
      <c r="A7472">
        <v>1889491</v>
      </c>
      <c r="B7472">
        <v>1</v>
      </c>
      <c r="C7472" t="s">
        <v>81</v>
      </c>
      <c r="D7472" t="s">
        <v>127</v>
      </c>
      <c r="E7472" t="s">
        <v>146</v>
      </c>
      <c r="F7472" t="s">
        <v>21023</v>
      </c>
      <c r="G7472" t="s">
        <v>148</v>
      </c>
      <c r="H7472" t="s">
        <v>143</v>
      </c>
      <c r="I7472" t="s">
        <v>135</v>
      </c>
      <c r="J7472" t="s">
        <v>136</v>
      </c>
      <c r="K7472" t="s">
        <v>137</v>
      </c>
      <c r="L7472" t="s">
        <v>21024</v>
      </c>
      <c r="M7472" t="s">
        <v>21025</v>
      </c>
      <c r="N7472">
        <v>3.6211111109999998</v>
      </c>
      <c r="O7472">
        <v>0</v>
      </c>
      <c r="P7472">
        <v>12</v>
      </c>
      <c r="Q7472">
        <v>0</v>
      </c>
      <c r="R7472">
        <v>0</v>
      </c>
      <c r="S7472">
        <v>0</v>
      </c>
      <c r="T7472">
        <v>3</v>
      </c>
      <c r="U7472">
        <v>0</v>
      </c>
      <c r="V7472">
        <v>0</v>
      </c>
      <c r="W7472">
        <v>0</v>
      </c>
      <c r="X7472">
        <v>10.893334928124306</v>
      </c>
      <c r="Y7472">
        <v>0</v>
      </c>
      <c r="Z7472">
        <v>0</v>
      </c>
      <c r="AA7472">
        <v>0</v>
      </c>
      <c r="AB7472">
        <v>0.47020666232099784</v>
      </c>
      <c r="AC7472">
        <v>0</v>
      </c>
      <c r="AD7472">
        <v>0</v>
      </c>
      <c r="AE7472">
        <v>11.363541590445303</v>
      </c>
    </row>
    <row r="7473" spans="1:31" x14ac:dyDescent="0.25">
      <c r="A7473">
        <v>1889468</v>
      </c>
      <c r="B7473">
        <v>1</v>
      </c>
      <c r="C7473" t="s">
        <v>80</v>
      </c>
      <c r="D7473" t="s">
        <v>100</v>
      </c>
      <c r="E7473" t="s">
        <v>169</v>
      </c>
      <c r="F7473" t="s">
        <v>21026</v>
      </c>
      <c r="G7473" t="s">
        <v>183</v>
      </c>
      <c r="H7473" t="s">
        <v>143</v>
      </c>
      <c r="I7473" t="s">
        <v>135</v>
      </c>
      <c r="J7473" t="s">
        <v>136</v>
      </c>
      <c r="K7473" t="s">
        <v>137</v>
      </c>
      <c r="L7473" t="s">
        <v>21027</v>
      </c>
      <c r="M7473" t="s">
        <v>20992</v>
      </c>
      <c r="N7473">
        <v>1.415277777</v>
      </c>
      <c r="O7473">
        <v>0</v>
      </c>
      <c r="P7473">
        <v>147</v>
      </c>
      <c r="Q7473">
        <v>0</v>
      </c>
      <c r="R7473">
        <v>2</v>
      </c>
      <c r="S7473">
        <v>0</v>
      </c>
      <c r="T7473">
        <v>6</v>
      </c>
      <c r="U7473">
        <v>0</v>
      </c>
      <c r="V7473">
        <v>0</v>
      </c>
      <c r="W7473">
        <v>0</v>
      </c>
      <c r="X7473">
        <v>85.957254055647951</v>
      </c>
      <c r="Y7473">
        <v>0</v>
      </c>
      <c r="Z7473">
        <v>0.67211122020856884</v>
      </c>
      <c r="AA7473">
        <v>0</v>
      </c>
      <c r="AB7473">
        <v>0.53606579940368781</v>
      </c>
      <c r="AC7473">
        <v>0</v>
      </c>
      <c r="AD7473">
        <v>0</v>
      </c>
      <c r="AE7473">
        <v>87.165431075260202</v>
      </c>
    </row>
    <row r="7474" spans="1:31" x14ac:dyDescent="0.25">
      <c r="A7474">
        <v>1889697</v>
      </c>
      <c r="B7474">
        <v>1</v>
      </c>
      <c r="C7474" t="s">
        <v>80</v>
      </c>
      <c r="D7474" t="s">
        <v>108</v>
      </c>
      <c r="E7474" t="s">
        <v>146</v>
      </c>
      <c r="F7474" t="s">
        <v>21028</v>
      </c>
      <c r="G7474" t="s">
        <v>148</v>
      </c>
      <c r="H7474" t="s">
        <v>143</v>
      </c>
      <c r="I7474" t="s">
        <v>135</v>
      </c>
      <c r="J7474" t="s">
        <v>136</v>
      </c>
      <c r="K7474" t="s">
        <v>137</v>
      </c>
      <c r="L7474" t="s">
        <v>21029</v>
      </c>
      <c r="M7474" t="s">
        <v>21030</v>
      </c>
      <c r="N7474">
        <v>1.362222222</v>
      </c>
      <c r="O7474">
        <v>0</v>
      </c>
      <c r="P7474">
        <v>10</v>
      </c>
      <c r="Q7474">
        <v>0</v>
      </c>
      <c r="R7474">
        <v>1</v>
      </c>
      <c r="S7474">
        <v>0</v>
      </c>
      <c r="T7474">
        <v>0</v>
      </c>
      <c r="U7474">
        <v>0</v>
      </c>
      <c r="V7474">
        <v>0</v>
      </c>
      <c r="W7474">
        <v>0</v>
      </c>
      <c r="X7474">
        <v>2.0914840084875612</v>
      </c>
      <c r="Y7474">
        <v>0</v>
      </c>
      <c r="Z7474">
        <v>0.76827605667753462</v>
      </c>
      <c r="AA7474">
        <v>0</v>
      </c>
      <c r="AB7474">
        <v>0</v>
      </c>
      <c r="AC7474">
        <v>0</v>
      </c>
      <c r="AD7474">
        <v>0</v>
      </c>
      <c r="AE7474">
        <v>2.8597600651650961</v>
      </c>
    </row>
    <row r="7475" spans="1:31" x14ac:dyDescent="0.25">
      <c r="A7475">
        <v>1889305</v>
      </c>
      <c r="B7475">
        <v>1</v>
      </c>
      <c r="C7475" t="s">
        <v>80</v>
      </c>
      <c r="D7475" t="s">
        <v>84</v>
      </c>
      <c r="E7475" t="s">
        <v>146</v>
      </c>
      <c r="F7475" t="s">
        <v>21031</v>
      </c>
      <c r="G7475" t="s">
        <v>148</v>
      </c>
      <c r="H7475" t="s">
        <v>143</v>
      </c>
      <c r="I7475" t="s">
        <v>135</v>
      </c>
      <c r="J7475" t="s">
        <v>136</v>
      </c>
      <c r="K7475" t="s">
        <v>137</v>
      </c>
      <c r="L7475" t="s">
        <v>21032</v>
      </c>
      <c r="M7475" t="s">
        <v>21033</v>
      </c>
      <c r="N7475">
        <v>2.193888888</v>
      </c>
      <c r="O7475">
        <v>0</v>
      </c>
      <c r="P7475">
        <v>110</v>
      </c>
      <c r="Q7475">
        <v>0</v>
      </c>
      <c r="R7475">
        <v>0</v>
      </c>
      <c r="S7475">
        <v>0</v>
      </c>
      <c r="T7475">
        <v>46</v>
      </c>
      <c r="U7475">
        <v>0</v>
      </c>
      <c r="V7475">
        <v>0</v>
      </c>
      <c r="W7475">
        <v>0</v>
      </c>
      <c r="X7475">
        <v>46.108218286959357</v>
      </c>
      <c r="Y7475">
        <v>0</v>
      </c>
      <c r="Z7475">
        <v>0</v>
      </c>
      <c r="AA7475">
        <v>0</v>
      </c>
      <c r="AB7475">
        <v>42.784830489858372</v>
      </c>
      <c r="AC7475">
        <v>0</v>
      </c>
      <c r="AD7475">
        <v>0</v>
      </c>
      <c r="AE7475">
        <v>88.893048776817722</v>
      </c>
    </row>
    <row r="7476" spans="1:31" x14ac:dyDescent="0.25">
      <c r="A7476">
        <v>1889554</v>
      </c>
      <c r="B7476">
        <v>1</v>
      </c>
      <c r="C7476" t="s">
        <v>81</v>
      </c>
      <c r="D7476" t="s">
        <v>115</v>
      </c>
      <c r="E7476" t="s">
        <v>146</v>
      </c>
      <c r="F7476" t="s">
        <v>21034</v>
      </c>
      <c r="G7476" t="s">
        <v>148</v>
      </c>
      <c r="H7476" t="s">
        <v>143</v>
      </c>
      <c r="I7476" t="s">
        <v>135</v>
      </c>
      <c r="J7476" t="s">
        <v>136</v>
      </c>
      <c r="K7476" t="s">
        <v>137</v>
      </c>
      <c r="L7476" t="s">
        <v>21035</v>
      </c>
      <c r="M7476" t="s">
        <v>21036</v>
      </c>
      <c r="N7476">
        <v>2.3199999999999998</v>
      </c>
      <c r="O7476">
        <v>0</v>
      </c>
      <c r="P7476">
        <v>4</v>
      </c>
      <c r="Q7476">
        <v>0</v>
      </c>
      <c r="R7476">
        <v>3</v>
      </c>
      <c r="S7476">
        <v>0</v>
      </c>
      <c r="T7476">
        <v>0</v>
      </c>
      <c r="U7476">
        <v>0</v>
      </c>
      <c r="V7476">
        <v>0</v>
      </c>
      <c r="W7476">
        <v>0</v>
      </c>
      <c r="X7476">
        <v>1.3499593697976868</v>
      </c>
      <c r="Y7476">
        <v>0</v>
      </c>
      <c r="Z7476">
        <v>14.789299189793519</v>
      </c>
      <c r="AA7476">
        <v>0</v>
      </c>
      <c r="AB7476">
        <v>0</v>
      </c>
      <c r="AC7476">
        <v>0</v>
      </c>
      <c r="AD7476">
        <v>0</v>
      </c>
      <c r="AE7476">
        <v>16.139258559591205</v>
      </c>
    </row>
    <row r="7477" spans="1:31" x14ac:dyDescent="0.25">
      <c r="A7477">
        <v>1889368</v>
      </c>
      <c r="B7477">
        <v>1</v>
      </c>
      <c r="C7477" t="s">
        <v>81</v>
      </c>
      <c r="D7477" t="s">
        <v>119</v>
      </c>
      <c r="E7477" t="s">
        <v>169</v>
      </c>
      <c r="F7477" t="s">
        <v>21037</v>
      </c>
      <c r="G7477" t="s">
        <v>183</v>
      </c>
      <c r="H7477" t="s">
        <v>143</v>
      </c>
      <c r="I7477" t="s">
        <v>135</v>
      </c>
      <c r="J7477" t="s">
        <v>136</v>
      </c>
      <c r="K7477" t="s">
        <v>137</v>
      </c>
      <c r="L7477" t="s">
        <v>21038</v>
      </c>
      <c r="M7477" t="s">
        <v>21039</v>
      </c>
      <c r="N7477">
        <v>1.579722222</v>
      </c>
      <c r="O7477">
        <v>0</v>
      </c>
      <c r="P7477">
        <v>0</v>
      </c>
      <c r="Q7477">
        <v>0</v>
      </c>
      <c r="R7477">
        <v>10</v>
      </c>
      <c r="S7477">
        <v>0</v>
      </c>
      <c r="T7477">
        <v>0</v>
      </c>
      <c r="U7477">
        <v>0</v>
      </c>
      <c r="V7477">
        <v>0</v>
      </c>
      <c r="W7477">
        <v>0</v>
      </c>
      <c r="X7477">
        <v>0</v>
      </c>
      <c r="Y7477">
        <v>0</v>
      </c>
      <c r="Z7477">
        <v>195.79631802943746</v>
      </c>
      <c r="AA7477">
        <v>0</v>
      </c>
      <c r="AB7477">
        <v>0</v>
      </c>
      <c r="AC7477">
        <v>0</v>
      </c>
      <c r="AD7477">
        <v>0</v>
      </c>
      <c r="AE7477">
        <v>195.79631802943746</v>
      </c>
    </row>
    <row r="7478" spans="1:31" x14ac:dyDescent="0.25">
      <c r="A7478">
        <v>1889362</v>
      </c>
      <c r="B7478">
        <v>1</v>
      </c>
      <c r="C7478" t="s">
        <v>80</v>
      </c>
      <c r="D7478" t="s">
        <v>96</v>
      </c>
      <c r="E7478" t="s">
        <v>140</v>
      </c>
      <c r="F7478" t="s">
        <v>21040</v>
      </c>
      <c r="G7478" t="s">
        <v>200</v>
      </c>
      <c r="H7478" t="s">
        <v>143</v>
      </c>
      <c r="I7478" t="s">
        <v>135</v>
      </c>
      <c r="J7478" t="s">
        <v>136</v>
      </c>
      <c r="K7478" t="s">
        <v>137</v>
      </c>
      <c r="L7478" t="s">
        <v>21041</v>
      </c>
      <c r="M7478" t="s">
        <v>21042</v>
      </c>
      <c r="N7478">
        <v>1.7675000000000001</v>
      </c>
      <c r="O7478">
        <v>0</v>
      </c>
      <c r="P7478">
        <v>1</v>
      </c>
      <c r="Q7478">
        <v>0</v>
      </c>
      <c r="R7478">
        <v>0</v>
      </c>
      <c r="S7478">
        <v>0</v>
      </c>
      <c r="T7478">
        <v>0</v>
      </c>
      <c r="U7478">
        <v>0</v>
      </c>
      <c r="V7478">
        <v>0</v>
      </c>
      <c r="W7478">
        <v>0</v>
      </c>
      <c r="X7478">
        <v>2.1343822032869326</v>
      </c>
      <c r="Y7478">
        <v>0</v>
      </c>
      <c r="Z7478">
        <v>0</v>
      </c>
      <c r="AA7478">
        <v>0</v>
      </c>
      <c r="AB7478">
        <v>0</v>
      </c>
      <c r="AC7478">
        <v>0</v>
      </c>
      <c r="AD7478">
        <v>0</v>
      </c>
      <c r="AE7478">
        <v>2.1343822032869326</v>
      </c>
    </row>
    <row r="7479" spans="1:31" x14ac:dyDescent="0.25">
      <c r="A7479">
        <v>1889660</v>
      </c>
      <c r="B7479">
        <v>1</v>
      </c>
      <c r="C7479" t="s">
        <v>81</v>
      </c>
      <c r="D7479" t="s">
        <v>112</v>
      </c>
      <c r="E7479" t="s">
        <v>146</v>
      </c>
      <c r="F7479" t="s">
        <v>21043</v>
      </c>
      <c r="G7479" t="s">
        <v>148</v>
      </c>
      <c r="H7479" t="s">
        <v>143</v>
      </c>
      <c r="I7479" t="s">
        <v>135</v>
      </c>
      <c r="J7479" t="s">
        <v>136</v>
      </c>
      <c r="K7479" t="s">
        <v>137</v>
      </c>
      <c r="L7479" t="s">
        <v>21044</v>
      </c>
      <c r="M7479" t="s">
        <v>21045</v>
      </c>
      <c r="N7479">
        <v>1.7694444439999999</v>
      </c>
      <c r="O7479">
        <v>0</v>
      </c>
      <c r="P7479">
        <v>37</v>
      </c>
      <c r="Q7479">
        <v>0</v>
      </c>
      <c r="R7479">
        <v>16</v>
      </c>
      <c r="S7479">
        <v>0</v>
      </c>
      <c r="T7479">
        <v>3</v>
      </c>
      <c r="U7479">
        <v>0</v>
      </c>
      <c r="V7479">
        <v>0</v>
      </c>
      <c r="W7479">
        <v>0</v>
      </c>
      <c r="X7479">
        <v>27.08687899861874</v>
      </c>
      <c r="Y7479">
        <v>0</v>
      </c>
      <c r="Z7479">
        <v>21.221824553184401</v>
      </c>
      <c r="AA7479">
        <v>0</v>
      </c>
      <c r="AB7479">
        <v>1.8779445119641849</v>
      </c>
      <c r="AC7479">
        <v>0</v>
      </c>
      <c r="AD7479">
        <v>0</v>
      </c>
      <c r="AE7479">
        <v>50.186648063767329</v>
      </c>
    </row>
    <row r="7480" spans="1:31" x14ac:dyDescent="0.25">
      <c r="A7480">
        <v>1889411</v>
      </c>
      <c r="B7480">
        <v>1</v>
      </c>
      <c r="C7480" t="s">
        <v>80</v>
      </c>
      <c r="D7480" t="s">
        <v>107</v>
      </c>
      <c r="E7480" t="s">
        <v>158</v>
      </c>
      <c r="F7480" t="s">
        <v>21046</v>
      </c>
      <c r="G7480" t="s">
        <v>179</v>
      </c>
      <c r="H7480" t="s">
        <v>134</v>
      </c>
      <c r="I7480" t="s">
        <v>135</v>
      </c>
      <c r="J7480" t="s">
        <v>136</v>
      </c>
      <c r="K7480" t="s">
        <v>137</v>
      </c>
      <c r="L7480" t="s">
        <v>21047</v>
      </c>
      <c r="M7480" t="s">
        <v>21048</v>
      </c>
      <c r="N7480">
        <v>0.91972222199999998</v>
      </c>
      <c r="O7480">
        <v>0</v>
      </c>
      <c r="P7480">
        <v>277</v>
      </c>
      <c r="Q7480">
        <v>0</v>
      </c>
      <c r="R7480">
        <v>0</v>
      </c>
      <c r="S7480">
        <v>0</v>
      </c>
      <c r="T7480">
        <v>15</v>
      </c>
      <c r="U7480">
        <v>0</v>
      </c>
      <c r="V7480">
        <v>0</v>
      </c>
      <c r="W7480">
        <v>0</v>
      </c>
      <c r="X7480">
        <v>64.747054518525061</v>
      </c>
      <c r="Y7480">
        <v>0</v>
      </c>
      <c r="Z7480">
        <v>0</v>
      </c>
      <c r="AA7480">
        <v>0</v>
      </c>
      <c r="AB7480">
        <v>14.86922272165044</v>
      </c>
      <c r="AC7480">
        <v>0</v>
      </c>
      <c r="AD7480">
        <v>0</v>
      </c>
      <c r="AE7480">
        <v>79.616277240175506</v>
      </c>
    </row>
    <row r="7481" spans="1:31" x14ac:dyDescent="0.25">
      <c r="A7481">
        <v>1889511</v>
      </c>
      <c r="B7481">
        <v>1</v>
      </c>
      <c r="C7481" t="s">
        <v>80</v>
      </c>
      <c r="D7481" t="s">
        <v>83</v>
      </c>
      <c r="E7481" t="s">
        <v>169</v>
      </c>
      <c r="F7481" t="s">
        <v>21049</v>
      </c>
      <c r="G7481" t="s">
        <v>469</v>
      </c>
      <c r="H7481" t="s">
        <v>143</v>
      </c>
      <c r="I7481" t="s">
        <v>135</v>
      </c>
      <c r="J7481" t="s">
        <v>136</v>
      </c>
      <c r="K7481" t="s">
        <v>137</v>
      </c>
      <c r="L7481" t="s">
        <v>21050</v>
      </c>
      <c r="M7481" t="s">
        <v>21051</v>
      </c>
      <c r="N7481">
        <v>1.3063888880000001</v>
      </c>
      <c r="O7481">
        <v>0</v>
      </c>
      <c r="P7481">
        <v>14</v>
      </c>
      <c r="Q7481">
        <v>0</v>
      </c>
      <c r="R7481">
        <v>0</v>
      </c>
      <c r="S7481">
        <v>0</v>
      </c>
      <c r="T7481">
        <v>303</v>
      </c>
      <c r="U7481">
        <v>0</v>
      </c>
      <c r="V7481">
        <v>1</v>
      </c>
      <c r="W7481">
        <v>0</v>
      </c>
      <c r="X7481">
        <v>5.1350979440806963</v>
      </c>
      <c r="Y7481">
        <v>0</v>
      </c>
      <c r="Z7481">
        <v>0</v>
      </c>
      <c r="AA7481">
        <v>0</v>
      </c>
      <c r="AB7481">
        <v>230.22654812616867</v>
      </c>
      <c r="AC7481">
        <v>0</v>
      </c>
      <c r="AD7481">
        <v>0.69107579681253051</v>
      </c>
      <c r="AE7481">
        <v>236.05272186706188</v>
      </c>
    </row>
    <row r="7482" spans="1:31" x14ac:dyDescent="0.25">
      <c r="A7482">
        <v>1889288</v>
      </c>
      <c r="B7482">
        <v>1</v>
      </c>
      <c r="C7482" t="s">
        <v>81</v>
      </c>
      <c r="D7482" t="s">
        <v>123</v>
      </c>
      <c r="E7482" t="s">
        <v>210</v>
      </c>
      <c r="F7482" t="s">
        <v>10481</v>
      </c>
      <c r="G7482" t="s">
        <v>133</v>
      </c>
      <c r="H7482" t="s">
        <v>134</v>
      </c>
      <c r="I7482" t="s">
        <v>135</v>
      </c>
      <c r="J7482" t="s">
        <v>136</v>
      </c>
      <c r="K7482" t="s">
        <v>137</v>
      </c>
      <c r="L7482" t="s">
        <v>21052</v>
      </c>
      <c r="M7482" t="s">
        <v>21053</v>
      </c>
      <c r="N7482">
        <v>0.42111111099999998</v>
      </c>
      <c r="O7482">
        <v>0</v>
      </c>
      <c r="P7482">
        <v>1004</v>
      </c>
      <c r="Q7482">
        <v>10</v>
      </c>
      <c r="R7482">
        <v>108</v>
      </c>
      <c r="S7482">
        <v>6</v>
      </c>
      <c r="T7482">
        <v>73</v>
      </c>
      <c r="U7482">
        <v>2</v>
      </c>
      <c r="V7482">
        <v>0</v>
      </c>
      <c r="W7482">
        <v>0</v>
      </c>
      <c r="X7482">
        <v>67.983672213435952</v>
      </c>
      <c r="Y7482">
        <v>10.967882214141239</v>
      </c>
      <c r="Z7482">
        <v>109.07222402520786</v>
      </c>
      <c r="AA7482">
        <v>23.17057230532949</v>
      </c>
      <c r="AB7482">
        <v>13.919571840815284</v>
      </c>
      <c r="AC7482">
        <v>4.4783987137686996</v>
      </c>
      <c r="AD7482">
        <v>0</v>
      </c>
      <c r="AE7482">
        <v>229.59232131269854</v>
      </c>
    </row>
    <row r="7483" spans="1:31" x14ac:dyDescent="0.25">
      <c r="A7483">
        <v>1889334</v>
      </c>
      <c r="B7483">
        <v>1</v>
      </c>
      <c r="C7483" t="s">
        <v>81</v>
      </c>
      <c r="D7483" t="s">
        <v>123</v>
      </c>
      <c r="E7483" t="s">
        <v>158</v>
      </c>
      <c r="F7483" t="s">
        <v>1710</v>
      </c>
      <c r="G7483" t="s">
        <v>133</v>
      </c>
      <c r="H7483" t="s">
        <v>134</v>
      </c>
      <c r="I7483" t="s">
        <v>135</v>
      </c>
      <c r="J7483" t="s">
        <v>136</v>
      </c>
      <c r="K7483" t="s">
        <v>137</v>
      </c>
      <c r="L7483" t="s">
        <v>21054</v>
      </c>
      <c r="M7483" t="s">
        <v>21055</v>
      </c>
      <c r="N7483">
        <v>2.6722222219999998</v>
      </c>
      <c r="O7483">
        <v>0</v>
      </c>
      <c r="P7483">
        <v>16</v>
      </c>
      <c r="Q7483">
        <v>79</v>
      </c>
      <c r="R7483">
        <v>16</v>
      </c>
      <c r="S7483">
        <v>3</v>
      </c>
      <c r="T7483">
        <v>21</v>
      </c>
      <c r="U7483">
        <v>0</v>
      </c>
      <c r="V7483">
        <v>0</v>
      </c>
      <c r="W7483">
        <v>0</v>
      </c>
      <c r="X7483">
        <v>10.287281324552483</v>
      </c>
      <c r="Y7483">
        <v>514.58319060870213</v>
      </c>
      <c r="Z7483">
        <v>39.710203519372023</v>
      </c>
      <c r="AA7483">
        <v>27.602932548756229</v>
      </c>
      <c r="AB7483">
        <v>6.2781760067111003</v>
      </c>
      <c r="AC7483">
        <v>0</v>
      </c>
      <c r="AD7483">
        <v>0</v>
      </c>
      <c r="AE7483">
        <v>598.46178400809401</v>
      </c>
    </row>
    <row r="7484" spans="1:31" x14ac:dyDescent="0.25">
      <c r="A7484">
        <v>1889666</v>
      </c>
      <c r="B7484">
        <v>1</v>
      </c>
      <c r="C7484" t="s">
        <v>81</v>
      </c>
      <c r="D7484" t="s">
        <v>127</v>
      </c>
      <c r="E7484" t="s">
        <v>140</v>
      </c>
      <c r="F7484" t="s">
        <v>21056</v>
      </c>
      <c r="G7484" t="s">
        <v>207</v>
      </c>
      <c r="H7484" t="s">
        <v>143</v>
      </c>
      <c r="I7484" t="s">
        <v>135</v>
      </c>
      <c r="J7484" t="s">
        <v>136</v>
      </c>
      <c r="K7484" t="s">
        <v>137</v>
      </c>
      <c r="L7484" t="s">
        <v>21057</v>
      </c>
      <c r="M7484" t="s">
        <v>21058</v>
      </c>
      <c r="N7484">
        <v>4.2833333329999999</v>
      </c>
      <c r="O7484">
        <v>0</v>
      </c>
      <c r="P7484">
        <v>1</v>
      </c>
      <c r="Q7484">
        <v>0</v>
      </c>
      <c r="R7484">
        <v>0</v>
      </c>
      <c r="S7484">
        <v>0</v>
      </c>
      <c r="T7484">
        <v>0</v>
      </c>
      <c r="U7484">
        <v>0</v>
      </c>
      <c r="V7484">
        <v>0</v>
      </c>
      <c r="W7484">
        <v>0</v>
      </c>
      <c r="X7484">
        <v>3.5304019543035423</v>
      </c>
      <c r="Y7484">
        <v>0</v>
      </c>
      <c r="Z7484">
        <v>0</v>
      </c>
      <c r="AA7484">
        <v>0</v>
      </c>
      <c r="AB7484">
        <v>0</v>
      </c>
      <c r="AC7484">
        <v>0</v>
      </c>
      <c r="AD7484">
        <v>0</v>
      </c>
      <c r="AE7484">
        <v>3.5304019543035423</v>
      </c>
    </row>
    <row r="7485" spans="1:31" x14ac:dyDescent="0.25">
      <c r="A7485">
        <v>1889689</v>
      </c>
      <c r="B7485">
        <v>1</v>
      </c>
      <c r="C7485" t="s">
        <v>80</v>
      </c>
      <c r="D7485" t="s">
        <v>104</v>
      </c>
      <c r="E7485" t="s">
        <v>158</v>
      </c>
      <c r="F7485" t="s">
        <v>21059</v>
      </c>
      <c r="G7485" t="s">
        <v>219</v>
      </c>
      <c r="H7485" t="s">
        <v>134</v>
      </c>
      <c r="I7485" t="s">
        <v>135</v>
      </c>
      <c r="J7485" t="s">
        <v>136</v>
      </c>
      <c r="K7485" t="s">
        <v>137</v>
      </c>
      <c r="L7485" t="s">
        <v>21060</v>
      </c>
      <c r="M7485" t="s">
        <v>21061</v>
      </c>
      <c r="N7485">
        <v>2.1800000000000002</v>
      </c>
      <c r="O7485">
        <v>0</v>
      </c>
      <c r="P7485">
        <v>23</v>
      </c>
      <c r="Q7485">
        <v>0</v>
      </c>
      <c r="R7485">
        <v>0</v>
      </c>
      <c r="S7485">
        <v>0</v>
      </c>
      <c r="T7485">
        <v>1</v>
      </c>
      <c r="U7485">
        <v>0</v>
      </c>
      <c r="V7485">
        <v>0</v>
      </c>
      <c r="W7485">
        <v>0</v>
      </c>
      <c r="X7485">
        <v>37.972446113509896</v>
      </c>
      <c r="Y7485">
        <v>0</v>
      </c>
      <c r="Z7485">
        <v>0</v>
      </c>
      <c r="AA7485">
        <v>0</v>
      </c>
      <c r="AB7485">
        <v>3.6959534419875091</v>
      </c>
      <c r="AC7485">
        <v>0</v>
      </c>
      <c r="AD7485">
        <v>0</v>
      </c>
      <c r="AE7485">
        <v>41.668399555497402</v>
      </c>
    </row>
    <row r="7486" spans="1:31" x14ac:dyDescent="0.25">
      <c r="A7486">
        <v>1889497</v>
      </c>
      <c r="B7486">
        <v>1</v>
      </c>
      <c r="C7486" t="s">
        <v>81</v>
      </c>
      <c r="D7486" t="s">
        <v>118</v>
      </c>
      <c r="E7486" t="s">
        <v>140</v>
      </c>
      <c r="F7486" t="s">
        <v>21062</v>
      </c>
      <c r="G7486" t="s">
        <v>163</v>
      </c>
      <c r="H7486" t="s">
        <v>143</v>
      </c>
      <c r="I7486" t="s">
        <v>135</v>
      </c>
      <c r="J7486" t="s">
        <v>136</v>
      </c>
      <c r="K7486" t="s">
        <v>137</v>
      </c>
      <c r="L7486" t="s">
        <v>21063</v>
      </c>
      <c r="M7486" t="s">
        <v>21064</v>
      </c>
      <c r="N7486">
        <v>3.5136111109999999</v>
      </c>
      <c r="O7486">
        <v>0</v>
      </c>
      <c r="P7486">
        <v>1</v>
      </c>
      <c r="Q7486">
        <v>0</v>
      </c>
      <c r="R7486">
        <v>0</v>
      </c>
      <c r="S7486">
        <v>0</v>
      </c>
      <c r="T7486">
        <v>0</v>
      </c>
      <c r="U7486">
        <v>0</v>
      </c>
      <c r="V7486">
        <v>0</v>
      </c>
      <c r="W7486">
        <v>0</v>
      </c>
      <c r="X7486">
        <v>2.0132845789851217</v>
      </c>
      <c r="Y7486">
        <v>0</v>
      </c>
      <c r="Z7486">
        <v>0</v>
      </c>
      <c r="AA7486">
        <v>0</v>
      </c>
      <c r="AB7486">
        <v>0</v>
      </c>
      <c r="AC7486">
        <v>0</v>
      </c>
      <c r="AD7486">
        <v>0</v>
      </c>
      <c r="AE7486">
        <v>2.0132845789851217</v>
      </c>
    </row>
    <row r="7487" spans="1:31" x14ac:dyDescent="0.25">
      <c r="A7487">
        <v>1889474</v>
      </c>
      <c r="B7487">
        <v>1</v>
      </c>
      <c r="C7487" t="s">
        <v>80</v>
      </c>
      <c r="D7487" t="s">
        <v>83</v>
      </c>
      <c r="E7487" t="s">
        <v>146</v>
      </c>
      <c r="F7487" t="s">
        <v>21065</v>
      </c>
      <c r="G7487" t="s">
        <v>148</v>
      </c>
      <c r="H7487" t="s">
        <v>143</v>
      </c>
      <c r="I7487" t="s">
        <v>135</v>
      </c>
      <c r="J7487" t="s">
        <v>136</v>
      </c>
      <c r="K7487" t="s">
        <v>137</v>
      </c>
      <c r="L7487" t="s">
        <v>21066</v>
      </c>
      <c r="M7487" t="s">
        <v>21067</v>
      </c>
      <c r="N7487">
        <v>1.479166666</v>
      </c>
      <c r="O7487">
        <v>0</v>
      </c>
      <c r="P7487">
        <v>80</v>
      </c>
      <c r="Q7487">
        <v>0</v>
      </c>
      <c r="R7487">
        <v>0</v>
      </c>
      <c r="S7487">
        <v>0</v>
      </c>
      <c r="T7487">
        <v>6</v>
      </c>
      <c r="U7487">
        <v>0</v>
      </c>
      <c r="V7487">
        <v>0</v>
      </c>
      <c r="W7487">
        <v>0</v>
      </c>
      <c r="X7487">
        <v>40.098437938814278</v>
      </c>
      <c r="Y7487">
        <v>0</v>
      </c>
      <c r="Z7487">
        <v>0</v>
      </c>
      <c r="AA7487">
        <v>0</v>
      </c>
      <c r="AB7487">
        <v>12.515960633521386</v>
      </c>
      <c r="AC7487">
        <v>0</v>
      </c>
      <c r="AD7487">
        <v>0</v>
      </c>
      <c r="AE7487">
        <v>52.614398572335666</v>
      </c>
    </row>
    <row r="7488" spans="1:31" x14ac:dyDescent="0.25">
      <c r="A7488">
        <v>1889626</v>
      </c>
      <c r="B7488">
        <v>1</v>
      </c>
      <c r="C7488" t="s">
        <v>81</v>
      </c>
      <c r="D7488" t="s">
        <v>119</v>
      </c>
      <c r="E7488" t="s">
        <v>146</v>
      </c>
      <c r="F7488" t="s">
        <v>21068</v>
      </c>
      <c r="G7488" t="s">
        <v>148</v>
      </c>
      <c r="H7488" t="s">
        <v>143</v>
      </c>
      <c r="I7488" t="s">
        <v>135</v>
      </c>
      <c r="J7488" t="s">
        <v>136</v>
      </c>
      <c r="K7488" t="s">
        <v>137</v>
      </c>
      <c r="L7488" t="s">
        <v>21069</v>
      </c>
      <c r="M7488" t="s">
        <v>21070</v>
      </c>
      <c r="N7488">
        <v>1.305833333</v>
      </c>
      <c r="O7488">
        <v>0</v>
      </c>
      <c r="P7488">
        <v>8</v>
      </c>
      <c r="Q7488">
        <v>0</v>
      </c>
      <c r="R7488">
        <v>0</v>
      </c>
      <c r="S7488">
        <v>0</v>
      </c>
      <c r="T7488">
        <v>1</v>
      </c>
      <c r="U7488">
        <v>0</v>
      </c>
      <c r="V7488">
        <v>0</v>
      </c>
      <c r="W7488">
        <v>0</v>
      </c>
      <c r="X7488">
        <v>2.0742663543487168</v>
      </c>
      <c r="Y7488">
        <v>0</v>
      </c>
      <c r="Z7488">
        <v>0</v>
      </c>
      <c r="AA7488">
        <v>0</v>
      </c>
      <c r="AB7488">
        <v>6.5282570969720002</v>
      </c>
      <c r="AC7488">
        <v>0</v>
      </c>
      <c r="AD7488">
        <v>0</v>
      </c>
      <c r="AE7488">
        <v>8.6025234513207174</v>
      </c>
    </row>
    <row r="7489" spans="1:31" x14ac:dyDescent="0.25">
      <c r="A7489">
        <v>1889294</v>
      </c>
      <c r="B7489">
        <v>1</v>
      </c>
      <c r="C7489" t="s">
        <v>81</v>
      </c>
      <c r="D7489" t="s">
        <v>123</v>
      </c>
      <c r="E7489" t="s">
        <v>158</v>
      </c>
      <c r="F7489" t="s">
        <v>2103</v>
      </c>
      <c r="G7489" t="s">
        <v>133</v>
      </c>
      <c r="H7489" t="s">
        <v>134</v>
      </c>
      <c r="I7489" t="s">
        <v>135</v>
      </c>
      <c r="J7489" t="s">
        <v>136</v>
      </c>
      <c r="K7489" t="s">
        <v>137</v>
      </c>
      <c r="L7489" t="s">
        <v>21071</v>
      </c>
      <c r="M7489" t="s">
        <v>21072</v>
      </c>
      <c r="N7489">
        <v>2.77</v>
      </c>
      <c r="O7489">
        <v>5</v>
      </c>
      <c r="P7489">
        <v>7</v>
      </c>
      <c r="Q7489">
        <v>178</v>
      </c>
      <c r="R7489">
        <v>128</v>
      </c>
      <c r="S7489">
        <v>28</v>
      </c>
      <c r="T7489">
        <v>15</v>
      </c>
      <c r="U7489">
        <v>0</v>
      </c>
      <c r="V7489">
        <v>0</v>
      </c>
      <c r="W7489">
        <v>11.990430044476614</v>
      </c>
      <c r="X7489">
        <v>19.902762143999713</v>
      </c>
      <c r="Y7489">
        <v>665.35094501867036</v>
      </c>
      <c r="Z7489">
        <v>777.95655088377771</v>
      </c>
      <c r="AA7489">
        <v>70.843003891327328</v>
      </c>
      <c r="AB7489">
        <v>55.272109124353449</v>
      </c>
      <c r="AC7489">
        <v>0</v>
      </c>
      <c r="AD7489">
        <v>0</v>
      </c>
      <c r="AE7489">
        <v>1601.315801106605</v>
      </c>
    </row>
    <row r="7490" spans="1:31" x14ac:dyDescent="0.25">
      <c r="A7490">
        <v>1889543</v>
      </c>
      <c r="B7490">
        <v>1</v>
      </c>
      <c r="C7490" t="s">
        <v>81</v>
      </c>
      <c r="D7490" t="s">
        <v>123</v>
      </c>
      <c r="E7490" t="s">
        <v>146</v>
      </c>
      <c r="F7490" t="s">
        <v>13675</v>
      </c>
      <c r="G7490" t="s">
        <v>541</v>
      </c>
      <c r="H7490" t="s">
        <v>143</v>
      </c>
      <c r="I7490" t="s">
        <v>135</v>
      </c>
      <c r="J7490" t="s">
        <v>136</v>
      </c>
      <c r="K7490" t="s">
        <v>137</v>
      </c>
      <c r="L7490" t="s">
        <v>21073</v>
      </c>
      <c r="M7490" t="s">
        <v>21074</v>
      </c>
      <c r="N7490">
        <v>2.3455555549999998</v>
      </c>
      <c r="O7490">
        <v>0</v>
      </c>
      <c r="P7490">
        <v>80</v>
      </c>
      <c r="Q7490">
        <v>0</v>
      </c>
      <c r="R7490">
        <v>1</v>
      </c>
      <c r="S7490">
        <v>0</v>
      </c>
      <c r="T7490">
        <v>1</v>
      </c>
      <c r="U7490">
        <v>0</v>
      </c>
      <c r="V7490">
        <v>0</v>
      </c>
      <c r="W7490">
        <v>0</v>
      </c>
      <c r="X7490">
        <v>54.396975925497415</v>
      </c>
      <c r="Y7490">
        <v>0</v>
      </c>
      <c r="Z7490">
        <v>3.3036528489766317</v>
      </c>
      <c r="AA7490">
        <v>0</v>
      </c>
      <c r="AB7490">
        <v>0.34713785876613557</v>
      </c>
      <c r="AC7490">
        <v>0</v>
      </c>
      <c r="AD7490">
        <v>0</v>
      </c>
      <c r="AE7490">
        <v>58.047766633240187</v>
      </c>
    </row>
    <row r="7491" spans="1:31" x14ac:dyDescent="0.25">
      <c r="A7491">
        <v>1889580</v>
      </c>
      <c r="B7491">
        <v>1</v>
      </c>
      <c r="C7491" t="s">
        <v>80</v>
      </c>
      <c r="D7491" t="s">
        <v>84</v>
      </c>
      <c r="E7491" t="s">
        <v>140</v>
      </c>
      <c r="F7491" t="s">
        <v>21075</v>
      </c>
      <c r="G7491" t="s">
        <v>200</v>
      </c>
      <c r="H7491" t="s">
        <v>143</v>
      </c>
      <c r="I7491" t="s">
        <v>135</v>
      </c>
      <c r="J7491" t="s">
        <v>136</v>
      </c>
      <c r="K7491" t="s">
        <v>137</v>
      </c>
      <c r="L7491" t="s">
        <v>21076</v>
      </c>
      <c r="M7491" t="s">
        <v>21077</v>
      </c>
      <c r="N7491">
        <v>3.91</v>
      </c>
      <c r="O7491">
        <v>0</v>
      </c>
      <c r="P7491">
        <v>0</v>
      </c>
      <c r="Q7491">
        <v>0</v>
      </c>
      <c r="R7491">
        <v>1</v>
      </c>
      <c r="S7491">
        <v>0</v>
      </c>
      <c r="T7491">
        <v>0</v>
      </c>
      <c r="U7491">
        <v>0</v>
      </c>
      <c r="V7491">
        <v>0</v>
      </c>
      <c r="W7491">
        <v>0</v>
      </c>
      <c r="X7491">
        <v>0</v>
      </c>
      <c r="Y7491">
        <v>0</v>
      </c>
      <c r="Z7491">
        <v>0.49537261577396002</v>
      </c>
      <c r="AA7491">
        <v>0</v>
      </c>
      <c r="AB7491">
        <v>0</v>
      </c>
      <c r="AC7491">
        <v>0</v>
      </c>
      <c r="AD7491">
        <v>0</v>
      </c>
      <c r="AE7491">
        <v>0.49537261577396002</v>
      </c>
    </row>
    <row r="7492" spans="1:31" x14ac:dyDescent="0.25">
      <c r="A7492">
        <v>1889729</v>
      </c>
      <c r="B7492">
        <v>1</v>
      </c>
      <c r="C7492" t="s">
        <v>80</v>
      </c>
      <c r="D7492" t="s">
        <v>100</v>
      </c>
      <c r="E7492" t="s">
        <v>146</v>
      </c>
      <c r="F7492" t="s">
        <v>21078</v>
      </c>
      <c r="G7492" t="s">
        <v>148</v>
      </c>
      <c r="H7492" t="s">
        <v>143</v>
      </c>
      <c r="I7492" t="s">
        <v>135</v>
      </c>
      <c r="J7492" t="s">
        <v>136</v>
      </c>
      <c r="K7492" t="s">
        <v>137</v>
      </c>
      <c r="L7492" t="s">
        <v>21079</v>
      </c>
      <c r="M7492" t="s">
        <v>21080</v>
      </c>
      <c r="N7492">
        <v>0.53333333299999997</v>
      </c>
      <c r="O7492">
        <v>0</v>
      </c>
      <c r="P7492">
        <v>91</v>
      </c>
      <c r="Q7492">
        <v>0</v>
      </c>
      <c r="R7492">
        <v>0</v>
      </c>
      <c r="S7492">
        <v>0</v>
      </c>
      <c r="T7492">
        <v>1</v>
      </c>
      <c r="U7492">
        <v>0</v>
      </c>
      <c r="V7492">
        <v>0</v>
      </c>
      <c r="W7492">
        <v>0</v>
      </c>
      <c r="X7492">
        <v>13.45513275551574</v>
      </c>
      <c r="Y7492">
        <v>0</v>
      </c>
      <c r="Z7492">
        <v>0</v>
      </c>
      <c r="AA7492">
        <v>0</v>
      </c>
      <c r="AB7492">
        <v>0.10436270126240001</v>
      </c>
      <c r="AC7492">
        <v>0</v>
      </c>
      <c r="AD7492">
        <v>0</v>
      </c>
      <c r="AE7492">
        <v>13.559495456778139</v>
      </c>
    </row>
    <row r="7493" spans="1:31" x14ac:dyDescent="0.25">
      <c r="A7493">
        <v>1889434</v>
      </c>
      <c r="B7493">
        <v>1</v>
      </c>
      <c r="C7493" t="s">
        <v>80</v>
      </c>
      <c r="D7493" t="s">
        <v>108</v>
      </c>
      <c r="E7493" t="s">
        <v>146</v>
      </c>
      <c r="F7493" t="s">
        <v>21081</v>
      </c>
      <c r="G7493" t="s">
        <v>148</v>
      </c>
      <c r="H7493" t="s">
        <v>143</v>
      </c>
      <c r="I7493" t="s">
        <v>135</v>
      </c>
      <c r="J7493" t="s">
        <v>136</v>
      </c>
      <c r="K7493" t="s">
        <v>137</v>
      </c>
      <c r="L7493" t="s">
        <v>21082</v>
      </c>
      <c r="M7493" t="s">
        <v>21083</v>
      </c>
      <c r="N7493">
        <v>3.7663888879999998</v>
      </c>
      <c r="O7493">
        <v>0</v>
      </c>
      <c r="P7493">
        <v>17</v>
      </c>
      <c r="Q7493">
        <v>0</v>
      </c>
      <c r="R7493">
        <v>7</v>
      </c>
      <c r="S7493">
        <v>0</v>
      </c>
      <c r="T7493">
        <v>0</v>
      </c>
      <c r="U7493">
        <v>0</v>
      </c>
      <c r="V7493">
        <v>0</v>
      </c>
      <c r="W7493">
        <v>0</v>
      </c>
      <c r="X7493">
        <v>19.221300325101005</v>
      </c>
      <c r="Y7493">
        <v>0</v>
      </c>
      <c r="Z7493">
        <v>23.207602600138703</v>
      </c>
      <c r="AA7493">
        <v>0</v>
      </c>
      <c r="AB7493">
        <v>0</v>
      </c>
      <c r="AC7493">
        <v>0</v>
      </c>
      <c r="AD7493">
        <v>0</v>
      </c>
      <c r="AE7493">
        <v>42.428902925239711</v>
      </c>
    </row>
    <row r="7494" spans="1:31" x14ac:dyDescent="0.25">
      <c r="A7494">
        <v>1889683</v>
      </c>
      <c r="B7494">
        <v>1</v>
      </c>
      <c r="C7494" t="s">
        <v>80</v>
      </c>
      <c r="D7494" t="s">
        <v>98</v>
      </c>
      <c r="E7494" t="s">
        <v>169</v>
      </c>
      <c r="F7494" t="s">
        <v>9357</v>
      </c>
      <c r="G7494" t="s">
        <v>183</v>
      </c>
      <c r="H7494" t="s">
        <v>143</v>
      </c>
      <c r="I7494" t="s">
        <v>135</v>
      </c>
      <c r="J7494" t="s">
        <v>136</v>
      </c>
      <c r="K7494" t="s">
        <v>137</v>
      </c>
      <c r="L7494" t="s">
        <v>21084</v>
      </c>
      <c r="M7494" t="s">
        <v>21085</v>
      </c>
      <c r="N7494">
        <v>1.0858333330000001</v>
      </c>
      <c r="O7494">
        <v>0</v>
      </c>
      <c r="P7494">
        <v>71</v>
      </c>
      <c r="Q7494">
        <v>0</v>
      </c>
      <c r="R7494">
        <v>2</v>
      </c>
      <c r="S7494">
        <v>0</v>
      </c>
      <c r="T7494">
        <v>16</v>
      </c>
      <c r="U7494">
        <v>0</v>
      </c>
      <c r="V7494">
        <v>0</v>
      </c>
      <c r="W7494">
        <v>0</v>
      </c>
      <c r="X7494">
        <v>14.96000131768854</v>
      </c>
      <c r="Y7494">
        <v>0</v>
      </c>
      <c r="Z7494">
        <v>1.9518853584405376</v>
      </c>
      <c r="AA7494">
        <v>0</v>
      </c>
      <c r="AB7494">
        <v>14.841634463521336</v>
      </c>
      <c r="AC7494">
        <v>0</v>
      </c>
      <c r="AD7494">
        <v>0</v>
      </c>
      <c r="AE7494">
        <v>31.753521139650417</v>
      </c>
    </row>
    <row r="7495" spans="1:31" x14ac:dyDescent="0.25">
      <c r="A7495">
        <v>1889537</v>
      </c>
      <c r="B7495">
        <v>1</v>
      </c>
      <c r="C7495" t="s">
        <v>81</v>
      </c>
      <c r="D7495" t="s">
        <v>112</v>
      </c>
      <c r="E7495" t="s">
        <v>140</v>
      </c>
      <c r="F7495" t="s">
        <v>21086</v>
      </c>
      <c r="G7495" t="s">
        <v>163</v>
      </c>
      <c r="H7495" t="s">
        <v>143</v>
      </c>
      <c r="I7495" t="s">
        <v>135</v>
      </c>
      <c r="J7495" t="s">
        <v>136</v>
      </c>
      <c r="K7495" t="s">
        <v>137</v>
      </c>
      <c r="L7495" t="s">
        <v>21087</v>
      </c>
      <c r="M7495" t="s">
        <v>21088</v>
      </c>
      <c r="N7495">
        <v>1.925</v>
      </c>
      <c r="O7495">
        <v>0</v>
      </c>
      <c r="P7495">
        <v>1</v>
      </c>
      <c r="Q7495">
        <v>0</v>
      </c>
      <c r="R7495">
        <v>0</v>
      </c>
      <c r="S7495">
        <v>0</v>
      </c>
      <c r="T7495">
        <v>0</v>
      </c>
      <c r="U7495">
        <v>0</v>
      </c>
      <c r="V7495">
        <v>0</v>
      </c>
      <c r="W7495">
        <v>0</v>
      </c>
      <c r="X7495">
        <v>0.32336070462886557</v>
      </c>
      <c r="Y7495">
        <v>0</v>
      </c>
      <c r="Z7495">
        <v>0</v>
      </c>
      <c r="AA7495">
        <v>0</v>
      </c>
      <c r="AB7495">
        <v>0</v>
      </c>
      <c r="AC7495">
        <v>0</v>
      </c>
      <c r="AD7495">
        <v>0</v>
      </c>
      <c r="AE7495">
        <v>0.32336070462886557</v>
      </c>
    </row>
    <row r="7496" spans="1:31" x14ac:dyDescent="0.25">
      <c r="A7496">
        <v>1889328</v>
      </c>
      <c r="B7496">
        <v>1</v>
      </c>
      <c r="C7496" t="s">
        <v>80</v>
      </c>
      <c r="D7496" t="s">
        <v>110</v>
      </c>
      <c r="E7496" t="s">
        <v>222</v>
      </c>
      <c r="F7496" t="s">
        <v>21089</v>
      </c>
      <c r="G7496" t="s">
        <v>148</v>
      </c>
      <c r="H7496" t="s">
        <v>143</v>
      </c>
      <c r="I7496" t="s">
        <v>135</v>
      </c>
      <c r="J7496" t="s">
        <v>136</v>
      </c>
      <c r="K7496" t="s">
        <v>137</v>
      </c>
      <c r="L7496" t="s">
        <v>21090</v>
      </c>
      <c r="M7496" t="s">
        <v>21091</v>
      </c>
      <c r="N7496">
        <v>1.416111111</v>
      </c>
      <c r="O7496">
        <v>0</v>
      </c>
      <c r="P7496">
        <v>84</v>
      </c>
      <c r="Q7496">
        <v>0</v>
      </c>
      <c r="R7496">
        <v>0</v>
      </c>
      <c r="S7496">
        <v>0</v>
      </c>
      <c r="T7496">
        <v>2</v>
      </c>
      <c r="U7496">
        <v>0</v>
      </c>
      <c r="V7496">
        <v>0</v>
      </c>
      <c r="W7496">
        <v>0</v>
      </c>
      <c r="X7496">
        <v>35.347560816375108</v>
      </c>
      <c r="Y7496">
        <v>0</v>
      </c>
      <c r="Z7496">
        <v>0</v>
      </c>
      <c r="AA7496">
        <v>0</v>
      </c>
      <c r="AB7496">
        <v>3.7343313181039998E-2</v>
      </c>
      <c r="AC7496">
        <v>0</v>
      </c>
      <c r="AD7496">
        <v>0</v>
      </c>
      <c r="AE7496">
        <v>35.384904129556148</v>
      </c>
    </row>
    <row r="7497" spans="1:31" x14ac:dyDescent="0.25">
      <c r="A7497">
        <v>1889351</v>
      </c>
      <c r="B7497">
        <v>1</v>
      </c>
      <c r="C7497" t="s">
        <v>80</v>
      </c>
      <c r="D7497" t="s">
        <v>83</v>
      </c>
      <c r="E7497" t="s">
        <v>158</v>
      </c>
      <c r="F7497" t="s">
        <v>21092</v>
      </c>
      <c r="G7497" t="s">
        <v>219</v>
      </c>
      <c r="H7497" t="s">
        <v>134</v>
      </c>
      <c r="I7497" t="s">
        <v>135</v>
      </c>
      <c r="J7497" t="s">
        <v>136</v>
      </c>
      <c r="K7497" t="s">
        <v>137</v>
      </c>
      <c r="L7497" t="s">
        <v>21093</v>
      </c>
      <c r="M7497" t="s">
        <v>21094</v>
      </c>
      <c r="N7497">
        <v>3.3977777769999999</v>
      </c>
      <c r="O7497">
        <v>0</v>
      </c>
      <c r="P7497">
        <v>240</v>
      </c>
      <c r="Q7497">
        <v>0</v>
      </c>
      <c r="R7497">
        <v>0</v>
      </c>
      <c r="S7497">
        <v>0</v>
      </c>
      <c r="T7497">
        <v>48</v>
      </c>
      <c r="U7497">
        <v>0</v>
      </c>
      <c r="V7497">
        <v>0</v>
      </c>
      <c r="W7497">
        <v>0</v>
      </c>
      <c r="X7497">
        <v>296.28522488371232</v>
      </c>
      <c r="Y7497">
        <v>0</v>
      </c>
      <c r="Z7497">
        <v>0</v>
      </c>
      <c r="AA7497">
        <v>0</v>
      </c>
      <c r="AB7497">
        <v>105.33422645855502</v>
      </c>
      <c r="AC7497">
        <v>0</v>
      </c>
      <c r="AD7497">
        <v>0</v>
      </c>
      <c r="AE7497">
        <v>401.61945134226733</v>
      </c>
    </row>
    <row r="7498" spans="1:31" x14ac:dyDescent="0.25">
      <c r="A7498">
        <v>1889520</v>
      </c>
      <c r="B7498">
        <v>1</v>
      </c>
      <c r="C7498" t="s">
        <v>80</v>
      </c>
      <c r="D7498" t="s">
        <v>97</v>
      </c>
      <c r="E7498" t="s">
        <v>169</v>
      </c>
      <c r="F7498" t="s">
        <v>12036</v>
      </c>
      <c r="G7498" t="s">
        <v>183</v>
      </c>
      <c r="H7498" t="s">
        <v>143</v>
      </c>
      <c r="I7498" t="s">
        <v>135</v>
      </c>
      <c r="J7498" t="s">
        <v>136</v>
      </c>
      <c r="K7498" t="s">
        <v>137</v>
      </c>
      <c r="L7498" t="s">
        <v>21095</v>
      </c>
      <c r="M7498" t="s">
        <v>21096</v>
      </c>
      <c r="N7498">
        <v>1.974722222</v>
      </c>
      <c r="O7498">
        <v>0</v>
      </c>
      <c r="P7498">
        <v>18</v>
      </c>
      <c r="Q7498">
        <v>0</v>
      </c>
      <c r="R7498">
        <v>25</v>
      </c>
      <c r="S7498">
        <v>0</v>
      </c>
      <c r="T7498">
        <v>5</v>
      </c>
      <c r="U7498">
        <v>0</v>
      </c>
      <c r="V7498">
        <v>0</v>
      </c>
      <c r="W7498">
        <v>0</v>
      </c>
      <c r="X7498">
        <v>58.57042769231596</v>
      </c>
      <c r="Y7498">
        <v>0</v>
      </c>
      <c r="Z7498">
        <v>34.858405647175211</v>
      </c>
      <c r="AA7498">
        <v>0</v>
      </c>
      <c r="AB7498">
        <v>95.387660142387759</v>
      </c>
      <c r="AC7498">
        <v>0</v>
      </c>
      <c r="AD7498">
        <v>0</v>
      </c>
      <c r="AE7498">
        <v>188.81649348187892</v>
      </c>
    </row>
    <row r="7499" spans="1:31" x14ac:dyDescent="0.25">
      <c r="A7499">
        <v>1889308</v>
      </c>
      <c r="B7499">
        <v>1</v>
      </c>
      <c r="C7499" t="s">
        <v>80</v>
      </c>
      <c r="D7499" t="s">
        <v>108</v>
      </c>
      <c r="E7499" t="s">
        <v>146</v>
      </c>
      <c r="F7499" t="s">
        <v>21097</v>
      </c>
      <c r="G7499" t="s">
        <v>148</v>
      </c>
      <c r="H7499" t="s">
        <v>143</v>
      </c>
      <c r="I7499" t="s">
        <v>135</v>
      </c>
      <c r="J7499" t="s">
        <v>136</v>
      </c>
      <c r="K7499" t="s">
        <v>137</v>
      </c>
      <c r="L7499" t="s">
        <v>21098</v>
      </c>
      <c r="M7499" t="s">
        <v>21099</v>
      </c>
      <c r="N7499">
        <v>2.125277777</v>
      </c>
      <c r="O7499">
        <v>0</v>
      </c>
      <c r="P7499">
        <v>3</v>
      </c>
      <c r="Q7499">
        <v>0</v>
      </c>
      <c r="R7499">
        <v>0</v>
      </c>
      <c r="S7499">
        <v>0</v>
      </c>
      <c r="T7499">
        <v>1</v>
      </c>
      <c r="U7499">
        <v>0</v>
      </c>
      <c r="V7499">
        <v>0</v>
      </c>
      <c r="W7499">
        <v>0</v>
      </c>
      <c r="X7499">
        <v>1.3896177383004018</v>
      </c>
      <c r="Y7499">
        <v>0</v>
      </c>
      <c r="Z7499">
        <v>0</v>
      </c>
      <c r="AA7499">
        <v>0</v>
      </c>
      <c r="AB7499">
        <v>0</v>
      </c>
      <c r="AC7499">
        <v>0</v>
      </c>
      <c r="AD7499">
        <v>0</v>
      </c>
      <c r="AE7499">
        <v>1.3896177383004018</v>
      </c>
    </row>
    <row r="7500" spans="1:31" x14ac:dyDescent="0.25">
      <c r="A7500">
        <v>1889457</v>
      </c>
      <c r="B7500">
        <v>1</v>
      </c>
      <c r="C7500" t="s">
        <v>80</v>
      </c>
      <c r="D7500" t="s">
        <v>107</v>
      </c>
      <c r="E7500" t="s">
        <v>140</v>
      </c>
      <c r="F7500" t="s">
        <v>21100</v>
      </c>
      <c r="G7500" t="s">
        <v>200</v>
      </c>
      <c r="H7500" t="s">
        <v>143</v>
      </c>
      <c r="I7500" t="s">
        <v>135</v>
      </c>
      <c r="J7500" t="s">
        <v>136</v>
      </c>
      <c r="K7500" t="s">
        <v>137</v>
      </c>
      <c r="L7500" t="s">
        <v>21101</v>
      </c>
      <c r="M7500" t="s">
        <v>21102</v>
      </c>
      <c r="N7500">
        <v>2.9627777769999999</v>
      </c>
      <c r="O7500">
        <v>0</v>
      </c>
      <c r="P7500">
        <v>1</v>
      </c>
      <c r="Q7500">
        <v>0</v>
      </c>
      <c r="R7500">
        <v>0</v>
      </c>
      <c r="S7500">
        <v>0</v>
      </c>
      <c r="T7500">
        <v>0</v>
      </c>
      <c r="U7500">
        <v>0</v>
      </c>
      <c r="V7500">
        <v>0</v>
      </c>
      <c r="W7500">
        <v>0</v>
      </c>
      <c r="X7500">
        <v>0.3935617434441</v>
      </c>
      <c r="Y7500">
        <v>0</v>
      </c>
      <c r="Z7500">
        <v>0</v>
      </c>
      <c r="AA7500">
        <v>0</v>
      </c>
      <c r="AB7500">
        <v>0</v>
      </c>
      <c r="AC7500">
        <v>0</v>
      </c>
      <c r="AD7500">
        <v>0</v>
      </c>
      <c r="AE7500">
        <v>0.3935617434441</v>
      </c>
    </row>
    <row r="7501" spans="1:31" x14ac:dyDescent="0.25">
      <c r="A7501">
        <v>1889563</v>
      </c>
      <c r="B7501">
        <v>1</v>
      </c>
      <c r="C7501" t="s">
        <v>81</v>
      </c>
      <c r="D7501" t="s">
        <v>122</v>
      </c>
      <c r="E7501" t="s">
        <v>158</v>
      </c>
      <c r="F7501" t="s">
        <v>5692</v>
      </c>
      <c r="G7501" t="s">
        <v>219</v>
      </c>
      <c r="H7501" t="s">
        <v>134</v>
      </c>
      <c r="I7501" t="s">
        <v>135</v>
      </c>
      <c r="J7501" t="s">
        <v>136</v>
      </c>
      <c r="K7501" t="s">
        <v>137</v>
      </c>
      <c r="L7501" t="s">
        <v>21103</v>
      </c>
      <c r="M7501" t="s">
        <v>21104</v>
      </c>
      <c r="N7501">
        <v>0.86027777699999997</v>
      </c>
      <c r="O7501">
        <v>0</v>
      </c>
      <c r="P7501">
        <v>135</v>
      </c>
      <c r="Q7501">
        <v>0</v>
      </c>
      <c r="R7501">
        <v>2</v>
      </c>
      <c r="S7501">
        <v>0</v>
      </c>
      <c r="T7501">
        <v>20</v>
      </c>
      <c r="U7501">
        <v>0</v>
      </c>
      <c r="V7501">
        <v>0</v>
      </c>
      <c r="W7501">
        <v>0</v>
      </c>
      <c r="X7501">
        <v>16.57787503157585</v>
      </c>
      <c r="Y7501">
        <v>0</v>
      </c>
      <c r="Z7501">
        <v>1.2690311606394094</v>
      </c>
      <c r="AA7501">
        <v>0</v>
      </c>
      <c r="AB7501">
        <v>3.3467663223598203</v>
      </c>
      <c r="AC7501">
        <v>0</v>
      </c>
      <c r="AD7501">
        <v>0</v>
      </c>
      <c r="AE7501">
        <v>21.193672514575077</v>
      </c>
    </row>
    <row r="7502" spans="1:31" x14ac:dyDescent="0.25">
      <c r="A7502">
        <v>1889414</v>
      </c>
      <c r="B7502">
        <v>1</v>
      </c>
      <c r="C7502" t="s">
        <v>81</v>
      </c>
      <c r="D7502" t="s">
        <v>122</v>
      </c>
      <c r="E7502" t="s">
        <v>169</v>
      </c>
      <c r="F7502" t="s">
        <v>21105</v>
      </c>
      <c r="G7502" t="s">
        <v>183</v>
      </c>
      <c r="H7502" t="s">
        <v>143</v>
      </c>
      <c r="I7502" t="s">
        <v>135</v>
      </c>
      <c r="J7502" t="s">
        <v>136</v>
      </c>
      <c r="K7502" t="s">
        <v>137</v>
      </c>
      <c r="L7502" t="s">
        <v>21106</v>
      </c>
      <c r="M7502" t="s">
        <v>21107</v>
      </c>
      <c r="N7502">
        <v>1.6769444440000001</v>
      </c>
      <c r="O7502">
        <v>0</v>
      </c>
      <c r="P7502">
        <v>102</v>
      </c>
      <c r="Q7502">
        <v>0</v>
      </c>
      <c r="R7502">
        <v>0</v>
      </c>
      <c r="S7502">
        <v>0</v>
      </c>
      <c r="T7502">
        <v>3</v>
      </c>
      <c r="U7502">
        <v>0</v>
      </c>
      <c r="V7502">
        <v>0</v>
      </c>
      <c r="W7502">
        <v>0</v>
      </c>
      <c r="X7502">
        <v>21.997836230943488</v>
      </c>
      <c r="Y7502">
        <v>0</v>
      </c>
      <c r="Z7502">
        <v>0</v>
      </c>
      <c r="AA7502">
        <v>0</v>
      </c>
      <c r="AB7502">
        <v>0.405514798926775</v>
      </c>
      <c r="AC7502">
        <v>0</v>
      </c>
      <c r="AD7502">
        <v>0</v>
      </c>
      <c r="AE7502">
        <v>22.403351029870262</v>
      </c>
    </row>
    <row r="7503" spans="1:31" x14ac:dyDescent="0.25">
      <c r="A7503">
        <v>1889454</v>
      </c>
      <c r="B7503">
        <v>1</v>
      </c>
      <c r="C7503" t="s">
        <v>80</v>
      </c>
      <c r="D7503" t="s">
        <v>94</v>
      </c>
      <c r="E7503" t="s">
        <v>140</v>
      </c>
      <c r="F7503" t="s">
        <v>21108</v>
      </c>
      <c r="G7503" t="s">
        <v>142</v>
      </c>
      <c r="H7503" t="s">
        <v>143</v>
      </c>
      <c r="I7503" t="s">
        <v>135</v>
      </c>
      <c r="J7503" t="s">
        <v>136</v>
      </c>
      <c r="K7503" t="s">
        <v>137</v>
      </c>
      <c r="L7503" t="s">
        <v>21109</v>
      </c>
      <c r="M7503" t="s">
        <v>21110</v>
      </c>
      <c r="N7503">
        <v>2.0027777769999999</v>
      </c>
      <c r="O7503">
        <v>0</v>
      </c>
      <c r="P7503">
        <v>2</v>
      </c>
      <c r="Q7503">
        <v>0</v>
      </c>
      <c r="R7503">
        <v>0</v>
      </c>
      <c r="S7503">
        <v>0</v>
      </c>
      <c r="T7503">
        <v>0</v>
      </c>
      <c r="U7503">
        <v>0</v>
      </c>
      <c r="V7503">
        <v>0</v>
      </c>
      <c r="W7503">
        <v>0</v>
      </c>
      <c r="X7503">
        <v>1.6798719805621447</v>
      </c>
      <c r="Y7503">
        <v>0</v>
      </c>
      <c r="Z7503">
        <v>0</v>
      </c>
      <c r="AA7503">
        <v>0</v>
      </c>
      <c r="AB7503">
        <v>0</v>
      </c>
      <c r="AC7503">
        <v>0</v>
      </c>
      <c r="AD7503">
        <v>0</v>
      </c>
      <c r="AE7503">
        <v>1.6798719805621447</v>
      </c>
    </row>
    <row r="7504" spans="1:31" x14ac:dyDescent="0.25">
      <c r="A7504">
        <v>1889600</v>
      </c>
      <c r="B7504">
        <v>1</v>
      </c>
      <c r="C7504" t="s">
        <v>80</v>
      </c>
      <c r="D7504" t="s">
        <v>92</v>
      </c>
      <c r="E7504" t="s">
        <v>146</v>
      </c>
      <c r="F7504" t="s">
        <v>21111</v>
      </c>
      <c r="G7504" t="s">
        <v>148</v>
      </c>
      <c r="H7504" t="s">
        <v>143</v>
      </c>
      <c r="I7504" t="s">
        <v>135</v>
      </c>
      <c r="J7504" t="s">
        <v>136</v>
      </c>
      <c r="K7504" t="s">
        <v>137</v>
      </c>
      <c r="L7504" t="s">
        <v>21112</v>
      </c>
      <c r="M7504" t="s">
        <v>21113</v>
      </c>
      <c r="N7504">
        <v>0.80805555500000004</v>
      </c>
      <c r="O7504">
        <v>0</v>
      </c>
      <c r="P7504">
        <v>48</v>
      </c>
      <c r="Q7504">
        <v>0</v>
      </c>
      <c r="R7504">
        <v>0</v>
      </c>
      <c r="S7504">
        <v>0</v>
      </c>
      <c r="T7504">
        <v>3</v>
      </c>
      <c r="U7504">
        <v>0</v>
      </c>
      <c r="V7504">
        <v>0</v>
      </c>
      <c r="W7504">
        <v>0</v>
      </c>
      <c r="X7504">
        <v>14.078920000334399</v>
      </c>
      <c r="Y7504">
        <v>0</v>
      </c>
      <c r="Z7504">
        <v>0</v>
      </c>
      <c r="AA7504">
        <v>0</v>
      </c>
      <c r="AB7504">
        <v>9.8976666830932487</v>
      </c>
      <c r="AC7504">
        <v>0</v>
      </c>
      <c r="AD7504">
        <v>0</v>
      </c>
      <c r="AE7504">
        <v>23.976586683427648</v>
      </c>
    </row>
    <row r="7505" spans="1:31" x14ac:dyDescent="0.25">
      <c r="A7505">
        <v>1889646</v>
      </c>
      <c r="B7505">
        <v>1</v>
      </c>
      <c r="C7505" t="s">
        <v>81</v>
      </c>
      <c r="D7505" t="s">
        <v>123</v>
      </c>
      <c r="E7505" t="s">
        <v>158</v>
      </c>
      <c r="F7505" t="s">
        <v>2103</v>
      </c>
      <c r="G7505" t="s">
        <v>133</v>
      </c>
      <c r="H7505" t="s">
        <v>134</v>
      </c>
      <c r="I7505" t="s">
        <v>135</v>
      </c>
      <c r="J7505" t="s">
        <v>136</v>
      </c>
      <c r="K7505" t="s">
        <v>137</v>
      </c>
      <c r="L7505" t="s">
        <v>21114</v>
      </c>
      <c r="M7505" t="s">
        <v>21115</v>
      </c>
      <c r="N7505">
        <v>1.8763888879999999</v>
      </c>
      <c r="O7505">
        <v>5</v>
      </c>
      <c r="P7505">
        <v>7</v>
      </c>
      <c r="Q7505">
        <v>178</v>
      </c>
      <c r="R7505">
        <v>128</v>
      </c>
      <c r="S7505">
        <v>28</v>
      </c>
      <c r="T7505">
        <v>15</v>
      </c>
      <c r="U7505">
        <v>0</v>
      </c>
      <c r="V7505">
        <v>0</v>
      </c>
      <c r="W7505">
        <v>14.281672263867415</v>
      </c>
      <c r="X7505">
        <v>23.705965927156068</v>
      </c>
      <c r="Y7505">
        <v>546.45245316580292</v>
      </c>
      <c r="Z7505">
        <v>605.91307799227229</v>
      </c>
      <c r="AA7505">
        <v>66.207929715304417</v>
      </c>
      <c r="AB7505">
        <v>57.597365061242982</v>
      </c>
      <c r="AC7505">
        <v>0</v>
      </c>
      <c r="AD7505">
        <v>0</v>
      </c>
      <c r="AE7505">
        <v>1314.1584641256459</v>
      </c>
    </row>
    <row r="7506" spans="1:31" x14ac:dyDescent="0.25">
      <c r="A7506">
        <v>1889377</v>
      </c>
      <c r="B7506">
        <v>1</v>
      </c>
      <c r="C7506" t="s">
        <v>80</v>
      </c>
      <c r="D7506" t="s">
        <v>92</v>
      </c>
      <c r="E7506" t="s">
        <v>146</v>
      </c>
      <c r="F7506" t="s">
        <v>21116</v>
      </c>
      <c r="G7506" t="s">
        <v>148</v>
      </c>
      <c r="H7506" t="s">
        <v>143</v>
      </c>
      <c r="I7506" t="s">
        <v>135</v>
      </c>
      <c r="J7506" t="s">
        <v>136</v>
      </c>
      <c r="K7506" t="s">
        <v>137</v>
      </c>
      <c r="L7506" t="s">
        <v>21117</v>
      </c>
      <c r="M7506" t="s">
        <v>21118</v>
      </c>
      <c r="N7506">
        <v>0.90888888800000001</v>
      </c>
      <c r="O7506">
        <v>0</v>
      </c>
      <c r="P7506">
        <v>329</v>
      </c>
      <c r="Q7506">
        <v>0</v>
      </c>
      <c r="R7506">
        <v>1</v>
      </c>
      <c r="S7506">
        <v>0</v>
      </c>
      <c r="T7506">
        <v>18</v>
      </c>
      <c r="U7506">
        <v>0</v>
      </c>
      <c r="V7506">
        <v>0</v>
      </c>
      <c r="W7506">
        <v>0</v>
      </c>
      <c r="X7506">
        <v>70.025520776117503</v>
      </c>
      <c r="Y7506">
        <v>0</v>
      </c>
      <c r="Z7506">
        <v>1.1023935653671111</v>
      </c>
      <c r="AA7506">
        <v>0</v>
      </c>
      <c r="AB7506">
        <v>19.036862557521925</v>
      </c>
      <c r="AC7506">
        <v>0</v>
      </c>
      <c r="AD7506">
        <v>0</v>
      </c>
      <c r="AE7506">
        <v>90.16477689900654</v>
      </c>
    </row>
    <row r="7507" spans="1:31" x14ac:dyDescent="0.25">
      <c r="A7507">
        <v>1889640</v>
      </c>
      <c r="B7507">
        <v>1</v>
      </c>
      <c r="C7507" t="s">
        <v>80</v>
      </c>
      <c r="D7507" t="s">
        <v>93</v>
      </c>
      <c r="E7507" t="s">
        <v>146</v>
      </c>
      <c r="F7507" t="s">
        <v>21119</v>
      </c>
      <c r="G7507" t="s">
        <v>148</v>
      </c>
      <c r="H7507" t="s">
        <v>143</v>
      </c>
      <c r="I7507" t="s">
        <v>135</v>
      </c>
      <c r="J7507" t="s">
        <v>136</v>
      </c>
      <c r="K7507" t="s">
        <v>137</v>
      </c>
      <c r="L7507" t="s">
        <v>21120</v>
      </c>
      <c r="M7507" t="s">
        <v>21121</v>
      </c>
      <c r="N7507">
        <v>0.78805555500000002</v>
      </c>
      <c r="O7507">
        <v>0</v>
      </c>
      <c r="P7507">
        <v>48</v>
      </c>
      <c r="Q7507">
        <v>0</v>
      </c>
      <c r="R7507">
        <v>1</v>
      </c>
      <c r="S7507">
        <v>0</v>
      </c>
      <c r="T7507">
        <v>5</v>
      </c>
      <c r="U7507">
        <v>0</v>
      </c>
      <c r="V7507">
        <v>0</v>
      </c>
      <c r="W7507">
        <v>0</v>
      </c>
      <c r="X7507">
        <v>14.478212784624283</v>
      </c>
      <c r="Y7507">
        <v>0</v>
      </c>
      <c r="Z7507">
        <v>2.8785630026651825</v>
      </c>
      <c r="AA7507">
        <v>0</v>
      </c>
      <c r="AB7507">
        <v>2.7830301257129806</v>
      </c>
      <c r="AC7507">
        <v>0</v>
      </c>
      <c r="AD7507">
        <v>0</v>
      </c>
      <c r="AE7507">
        <v>20.139805913002444</v>
      </c>
    </row>
    <row r="7508" spans="1:31" x14ac:dyDescent="0.25">
      <c r="A7508">
        <v>1889540</v>
      </c>
      <c r="B7508">
        <v>1</v>
      </c>
      <c r="C7508" t="s">
        <v>81</v>
      </c>
      <c r="D7508" t="s">
        <v>112</v>
      </c>
      <c r="E7508" t="s">
        <v>169</v>
      </c>
      <c r="F7508" t="s">
        <v>16189</v>
      </c>
      <c r="G7508" t="s">
        <v>183</v>
      </c>
      <c r="H7508" t="s">
        <v>143</v>
      </c>
      <c r="I7508" t="s">
        <v>135</v>
      </c>
      <c r="J7508" t="s">
        <v>136</v>
      </c>
      <c r="K7508" t="s">
        <v>137</v>
      </c>
      <c r="L7508" t="s">
        <v>21122</v>
      </c>
      <c r="M7508" t="s">
        <v>21123</v>
      </c>
      <c r="N7508">
        <v>1.0152777770000001</v>
      </c>
      <c r="O7508">
        <v>0</v>
      </c>
      <c r="P7508">
        <v>106</v>
      </c>
      <c r="Q7508">
        <v>0</v>
      </c>
      <c r="R7508">
        <v>37</v>
      </c>
      <c r="S7508">
        <v>0</v>
      </c>
      <c r="T7508">
        <v>4</v>
      </c>
      <c r="U7508">
        <v>0</v>
      </c>
      <c r="V7508">
        <v>0</v>
      </c>
      <c r="W7508">
        <v>0</v>
      </c>
      <c r="X7508">
        <v>36.420078488329558</v>
      </c>
      <c r="Y7508">
        <v>0</v>
      </c>
      <c r="Z7508">
        <v>22.099819499930117</v>
      </c>
      <c r="AA7508">
        <v>0</v>
      </c>
      <c r="AB7508">
        <v>1.4668755303472563</v>
      </c>
      <c r="AC7508">
        <v>0</v>
      </c>
      <c r="AD7508">
        <v>0</v>
      </c>
      <c r="AE7508">
        <v>59.986773518606931</v>
      </c>
    </row>
    <row r="7509" spans="1:31" x14ac:dyDescent="0.25">
      <c r="A7509">
        <v>1889291</v>
      </c>
      <c r="B7509">
        <v>1</v>
      </c>
      <c r="C7509" t="s">
        <v>80</v>
      </c>
      <c r="D7509" t="s">
        <v>100</v>
      </c>
      <c r="E7509" t="s">
        <v>140</v>
      </c>
      <c r="F7509" t="s">
        <v>21124</v>
      </c>
      <c r="G7509" t="s">
        <v>163</v>
      </c>
      <c r="H7509" t="s">
        <v>143</v>
      </c>
      <c r="I7509" t="s">
        <v>135</v>
      </c>
      <c r="J7509" t="s">
        <v>136</v>
      </c>
      <c r="K7509" t="s">
        <v>137</v>
      </c>
      <c r="L7509" t="s">
        <v>21125</v>
      </c>
      <c r="M7509" t="s">
        <v>21126</v>
      </c>
      <c r="N7509">
        <v>1.6305555549999999</v>
      </c>
      <c r="O7509">
        <v>0</v>
      </c>
      <c r="P7509">
        <v>1</v>
      </c>
      <c r="Q7509">
        <v>0</v>
      </c>
      <c r="R7509">
        <v>0</v>
      </c>
      <c r="S7509">
        <v>0</v>
      </c>
      <c r="T7509">
        <v>0</v>
      </c>
      <c r="U7509">
        <v>0</v>
      </c>
      <c r="V7509">
        <v>0</v>
      </c>
      <c r="W7509">
        <v>0</v>
      </c>
      <c r="X7509">
        <v>2.5020874024533332E-2</v>
      </c>
      <c r="Y7509">
        <v>0</v>
      </c>
      <c r="Z7509">
        <v>0</v>
      </c>
      <c r="AA7509">
        <v>0</v>
      </c>
      <c r="AB7509">
        <v>0</v>
      </c>
      <c r="AC7509">
        <v>0</v>
      </c>
      <c r="AD7509">
        <v>0</v>
      </c>
      <c r="AE7509">
        <v>2.5020874024533332E-2</v>
      </c>
    </row>
    <row r="7510" spans="1:31" x14ac:dyDescent="0.25">
      <c r="A7510">
        <v>1889391</v>
      </c>
      <c r="B7510">
        <v>1</v>
      </c>
      <c r="C7510" t="s">
        <v>80</v>
      </c>
      <c r="D7510" t="s">
        <v>93</v>
      </c>
      <c r="E7510" t="s">
        <v>210</v>
      </c>
      <c r="F7510" t="s">
        <v>8433</v>
      </c>
      <c r="G7510" t="s">
        <v>133</v>
      </c>
      <c r="H7510" t="s">
        <v>134</v>
      </c>
      <c r="I7510" t="s">
        <v>135</v>
      </c>
      <c r="J7510" t="s">
        <v>136</v>
      </c>
      <c r="K7510" t="s">
        <v>137</v>
      </c>
      <c r="L7510" t="s">
        <v>21127</v>
      </c>
      <c r="M7510" t="s">
        <v>21128</v>
      </c>
      <c r="N7510">
        <v>1.335</v>
      </c>
      <c r="O7510">
        <v>0</v>
      </c>
      <c r="P7510">
        <v>310</v>
      </c>
      <c r="Q7510">
        <v>16</v>
      </c>
      <c r="R7510">
        <v>160</v>
      </c>
      <c r="S7510">
        <v>2</v>
      </c>
      <c r="T7510">
        <v>93</v>
      </c>
      <c r="U7510">
        <v>0</v>
      </c>
      <c r="V7510">
        <v>0</v>
      </c>
      <c r="W7510">
        <v>0</v>
      </c>
      <c r="X7510">
        <v>96.719057116347798</v>
      </c>
      <c r="Y7510">
        <v>526.28996170303844</v>
      </c>
      <c r="Z7510">
        <v>405.23228550066608</v>
      </c>
      <c r="AA7510">
        <v>3.9588660334515335</v>
      </c>
      <c r="AB7510">
        <v>152.28287026293825</v>
      </c>
      <c r="AC7510">
        <v>0</v>
      </c>
      <c r="AD7510">
        <v>0</v>
      </c>
      <c r="AE7510">
        <v>1184.4830406164422</v>
      </c>
    </row>
    <row r="7511" spans="1:31" x14ac:dyDescent="0.25">
      <c r="A7511">
        <v>1889437</v>
      </c>
      <c r="B7511">
        <v>1</v>
      </c>
      <c r="C7511" t="s">
        <v>80</v>
      </c>
      <c r="D7511" t="s">
        <v>93</v>
      </c>
      <c r="E7511" t="s">
        <v>210</v>
      </c>
      <c r="F7511" t="s">
        <v>21129</v>
      </c>
      <c r="G7511" t="s">
        <v>133</v>
      </c>
      <c r="H7511" t="s">
        <v>134</v>
      </c>
      <c r="I7511" t="s">
        <v>135</v>
      </c>
      <c r="J7511" t="s">
        <v>136</v>
      </c>
      <c r="K7511" t="s">
        <v>137</v>
      </c>
      <c r="L7511" t="s">
        <v>21130</v>
      </c>
      <c r="M7511" t="s">
        <v>21131</v>
      </c>
      <c r="N7511">
        <v>1.103888888</v>
      </c>
      <c r="O7511">
        <v>0</v>
      </c>
      <c r="P7511">
        <v>147</v>
      </c>
      <c r="Q7511">
        <v>5</v>
      </c>
      <c r="R7511">
        <v>70</v>
      </c>
      <c r="S7511">
        <v>6</v>
      </c>
      <c r="T7511">
        <v>38</v>
      </c>
      <c r="U7511">
        <v>0</v>
      </c>
      <c r="V7511">
        <v>0</v>
      </c>
      <c r="W7511">
        <v>0</v>
      </c>
      <c r="X7511">
        <v>40.392850265728271</v>
      </c>
      <c r="Y7511">
        <v>32.229583658630979</v>
      </c>
      <c r="Z7511">
        <v>401.39830331327198</v>
      </c>
      <c r="AA7511">
        <v>52.236061689468769</v>
      </c>
      <c r="AB7511">
        <v>135.36981241251937</v>
      </c>
      <c r="AC7511">
        <v>0</v>
      </c>
      <c r="AD7511">
        <v>0</v>
      </c>
      <c r="AE7511">
        <v>661.62661133961933</v>
      </c>
    </row>
    <row r="7512" spans="1:31" x14ac:dyDescent="0.25">
      <c r="A7512">
        <v>1889703</v>
      </c>
      <c r="B7512">
        <v>1</v>
      </c>
      <c r="C7512" t="s">
        <v>81</v>
      </c>
      <c r="D7512" t="s">
        <v>113</v>
      </c>
      <c r="E7512" t="s">
        <v>146</v>
      </c>
      <c r="F7512" t="s">
        <v>21132</v>
      </c>
      <c r="G7512" t="s">
        <v>148</v>
      </c>
      <c r="H7512" t="s">
        <v>143</v>
      </c>
      <c r="I7512" t="s">
        <v>135</v>
      </c>
      <c r="J7512" t="s">
        <v>136</v>
      </c>
      <c r="K7512" t="s">
        <v>137</v>
      </c>
      <c r="L7512" t="s">
        <v>21133</v>
      </c>
      <c r="M7512" t="s">
        <v>21134</v>
      </c>
      <c r="N7512">
        <v>1.8688888880000001</v>
      </c>
      <c r="O7512">
        <v>0</v>
      </c>
      <c r="P7512">
        <v>54</v>
      </c>
      <c r="Q7512">
        <v>0</v>
      </c>
      <c r="R7512">
        <v>7</v>
      </c>
      <c r="S7512">
        <v>0</v>
      </c>
      <c r="T7512">
        <v>1</v>
      </c>
      <c r="U7512">
        <v>0</v>
      </c>
      <c r="V7512">
        <v>0</v>
      </c>
      <c r="W7512">
        <v>0</v>
      </c>
      <c r="X7512">
        <v>32.20542055171039</v>
      </c>
      <c r="Y7512">
        <v>0</v>
      </c>
      <c r="Z7512">
        <v>8.48980314892599</v>
      </c>
      <c r="AA7512">
        <v>0</v>
      </c>
      <c r="AB7512">
        <v>3.167985300372222E-4</v>
      </c>
      <c r="AC7512">
        <v>0</v>
      </c>
      <c r="AD7512">
        <v>0</v>
      </c>
      <c r="AE7512">
        <v>40.695540499166412</v>
      </c>
    </row>
    <row r="7513" spans="1:31" x14ac:dyDescent="0.25">
      <c r="A7513">
        <v>1889374</v>
      </c>
      <c r="B7513">
        <v>1</v>
      </c>
      <c r="C7513" t="s">
        <v>80</v>
      </c>
      <c r="D7513" t="s">
        <v>107</v>
      </c>
      <c r="E7513" t="s">
        <v>158</v>
      </c>
      <c r="F7513" t="s">
        <v>16744</v>
      </c>
      <c r="G7513" t="s">
        <v>133</v>
      </c>
      <c r="H7513" t="s">
        <v>134</v>
      </c>
      <c r="I7513" t="s">
        <v>135</v>
      </c>
      <c r="J7513" t="s">
        <v>136</v>
      </c>
      <c r="K7513" t="s">
        <v>137</v>
      </c>
      <c r="L7513" t="s">
        <v>21135</v>
      </c>
      <c r="M7513" t="s">
        <v>21136</v>
      </c>
      <c r="N7513">
        <v>1.1411111110000001</v>
      </c>
      <c r="O7513">
        <v>0</v>
      </c>
      <c r="P7513">
        <v>147</v>
      </c>
      <c r="Q7513">
        <v>0</v>
      </c>
      <c r="R7513">
        <v>1</v>
      </c>
      <c r="S7513">
        <v>0</v>
      </c>
      <c r="T7513">
        <v>2</v>
      </c>
      <c r="U7513">
        <v>0</v>
      </c>
      <c r="V7513">
        <v>0</v>
      </c>
      <c r="W7513">
        <v>0</v>
      </c>
      <c r="X7513">
        <v>106.44989960624925</v>
      </c>
      <c r="Y7513">
        <v>0</v>
      </c>
      <c r="Z7513">
        <v>0.80291853881555841</v>
      </c>
      <c r="AA7513">
        <v>0</v>
      </c>
      <c r="AB7513">
        <v>0.97412739729636511</v>
      </c>
      <c r="AC7513">
        <v>0</v>
      </c>
      <c r="AD7513">
        <v>0</v>
      </c>
      <c r="AE7513">
        <v>108.22694554236118</v>
      </c>
    </row>
    <row r="7514" spans="1:31" x14ac:dyDescent="0.25">
      <c r="A7514">
        <v>1889746</v>
      </c>
      <c r="B7514">
        <v>1</v>
      </c>
      <c r="C7514" t="s">
        <v>80</v>
      </c>
      <c r="D7514" t="s">
        <v>94</v>
      </c>
      <c r="E7514" t="s">
        <v>146</v>
      </c>
      <c r="F7514" t="s">
        <v>21137</v>
      </c>
      <c r="G7514" t="s">
        <v>148</v>
      </c>
      <c r="H7514" t="s">
        <v>143</v>
      </c>
      <c r="I7514" t="s">
        <v>135</v>
      </c>
      <c r="J7514" t="s">
        <v>136</v>
      </c>
      <c r="K7514" t="s">
        <v>137</v>
      </c>
      <c r="L7514" t="s">
        <v>21138</v>
      </c>
      <c r="M7514" t="s">
        <v>21139</v>
      </c>
      <c r="N7514">
        <v>1.069722222</v>
      </c>
      <c r="O7514">
        <v>0</v>
      </c>
      <c r="P7514">
        <v>23</v>
      </c>
      <c r="Q7514">
        <v>0</v>
      </c>
      <c r="R7514">
        <v>15</v>
      </c>
      <c r="S7514">
        <v>0</v>
      </c>
      <c r="T7514">
        <v>2</v>
      </c>
      <c r="U7514">
        <v>0</v>
      </c>
      <c r="V7514">
        <v>0</v>
      </c>
      <c r="W7514">
        <v>0</v>
      </c>
      <c r="X7514">
        <v>6.7462681518770777</v>
      </c>
      <c r="Y7514">
        <v>0</v>
      </c>
      <c r="Z7514">
        <v>3.2299428915105945</v>
      </c>
      <c r="AA7514">
        <v>0</v>
      </c>
      <c r="AB7514">
        <v>3.8922444678562536</v>
      </c>
      <c r="AC7514">
        <v>0</v>
      </c>
      <c r="AD7514">
        <v>0</v>
      </c>
      <c r="AE7514">
        <v>13.868455511243925</v>
      </c>
    </row>
    <row r="7515" spans="1:31" x14ac:dyDescent="0.25">
      <c r="A7515">
        <v>1889354</v>
      </c>
      <c r="B7515">
        <v>1</v>
      </c>
      <c r="C7515" t="s">
        <v>81</v>
      </c>
      <c r="D7515" t="s">
        <v>112</v>
      </c>
      <c r="E7515" t="s">
        <v>210</v>
      </c>
      <c r="F7515" t="s">
        <v>13841</v>
      </c>
      <c r="G7515" t="s">
        <v>133</v>
      </c>
      <c r="H7515" t="s">
        <v>134</v>
      </c>
      <c r="I7515" t="s">
        <v>152</v>
      </c>
      <c r="J7515" t="s">
        <v>136</v>
      </c>
      <c r="K7515" t="s">
        <v>137</v>
      </c>
      <c r="L7515" t="s">
        <v>21140</v>
      </c>
      <c r="M7515" t="s">
        <v>21141</v>
      </c>
      <c r="N7515">
        <v>2.7777769999999999E-3</v>
      </c>
      <c r="O7515">
        <v>1</v>
      </c>
      <c r="P7515">
        <v>778</v>
      </c>
      <c r="Q7515">
        <v>69</v>
      </c>
      <c r="R7515">
        <v>111</v>
      </c>
      <c r="S7515">
        <v>9</v>
      </c>
      <c r="T7515">
        <v>57</v>
      </c>
      <c r="U7515">
        <v>0</v>
      </c>
      <c r="V7515">
        <v>0</v>
      </c>
      <c r="W7515">
        <v>2.9356374045416667E-3</v>
      </c>
      <c r="X7515">
        <v>0.58509163823617727</v>
      </c>
      <c r="Y7515">
        <v>1.5214835816738894</v>
      </c>
      <c r="Z7515">
        <v>1.8804142865006004</v>
      </c>
      <c r="AA7515">
        <v>0.21336941508043339</v>
      </c>
      <c r="AB7515">
        <v>0.1518230777873</v>
      </c>
      <c r="AC7515">
        <v>0</v>
      </c>
      <c r="AD7515">
        <v>0</v>
      </c>
      <c r="AE7515">
        <v>4.3551176366829427</v>
      </c>
    </row>
    <row r="7516" spans="1:31" x14ac:dyDescent="0.25">
      <c r="A7516">
        <v>1889517</v>
      </c>
      <c r="B7516">
        <v>1</v>
      </c>
      <c r="C7516" t="s">
        <v>80</v>
      </c>
      <c r="D7516" t="s">
        <v>92</v>
      </c>
      <c r="E7516" t="s">
        <v>169</v>
      </c>
      <c r="F7516" t="s">
        <v>21142</v>
      </c>
      <c r="G7516" t="s">
        <v>564</v>
      </c>
      <c r="H7516" t="s">
        <v>143</v>
      </c>
      <c r="I7516" t="s">
        <v>135</v>
      </c>
      <c r="J7516" t="s">
        <v>136</v>
      </c>
      <c r="K7516" t="s">
        <v>137</v>
      </c>
      <c r="L7516" t="s">
        <v>21143</v>
      </c>
      <c r="M7516" t="s">
        <v>21144</v>
      </c>
      <c r="N7516">
        <v>1.0761111109999999</v>
      </c>
      <c r="O7516">
        <v>0</v>
      </c>
      <c r="P7516">
        <v>22</v>
      </c>
      <c r="Q7516">
        <v>0</v>
      </c>
      <c r="R7516">
        <v>33</v>
      </c>
      <c r="S7516">
        <v>0</v>
      </c>
      <c r="T7516">
        <v>7</v>
      </c>
      <c r="U7516">
        <v>0</v>
      </c>
      <c r="V7516">
        <v>0</v>
      </c>
      <c r="W7516">
        <v>0</v>
      </c>
      <c r="X7516">
        <v>14.029742822943108</v>
      </c>
      <c r="Y7516">
        <v>0</v>
      </c>
      <c r="Z7516">
        <v>75.456807387602097</v>
      </c>
      <c r="AA7516">
        <v>0</v>
      </c>
      <c r="AB7516">
        <v>16.173995735988296</v>
      </c>
      <c r="AC7516">
        <v>0</v>
      </c>
      <c r="AD7516">
        <v>0</v>
      </c>
      <c r="AE7516">
        <v>105.6605459465335</v>
      </c>
    </row>
    <row r="7517" spans="1:31" x14ac:dyDescent="0.25">
      <c r="A7517">
        <v>1889560</v>
      </c>
      <c r="B7517">
        <v>1</v>
      </c>
      <c r="C7517" t="s">
        <v>80</v>
      </c>
      <c r="D7517" t="s">
        <v>92</v>
      </c>
      <c r="E7517" t="s">
        <v>146</v>
      </c>
      <c r="F7517" t="s">
        <v>21145</v>
      </c>
      <c r="G7517" t="s">
        <v>148</v>
      </c>
      <c r="H7517" t="s">
        <v>143</v>
      </c>
      <c r="I7517" t="s">
        <v>135</v>
      </c>
      <c r="J7517" t="s">
        <v>136</v>
      </c>
      <c r="K7517" t="s">
        <v>137</v>
      </c>
      <c r="L7517" t="s">
        <v>21146</v>
      </c>
      <c r="M7517" t="s">
        <v>21147</v>
      </c>
      <c r="N7517">
        <v>0.83694444400000001</v>
      </c>
      <c r="O7517">
        <v>0</v>
      </c>
      <c r="P7517">
        <v>142</v>
      </c>
      <c r="Q7517">
        <v>0</v>
      </c>
      <c r="R7517">
        <v>0</v>
      </c>
      <c r="S7517">
        <v>0</v>
      </c>
      <c r="T7517">
        <v>3</v>
      </c>
      <c r="U7517">
        <v>0</v>
      </c>
      <c r="V7517">
        <v>0</v>
      </c>
      <c r="W7517">
        <v>0</v>
      </c>
      <c r="X7517">
        <v>36.461689373341393</v>
      </c>
      <c r="Y7517">
        <v>0</v>
      </c>
      <c r="Z7517">
        <v>0</v>
      </c>
      <c r="AA7517">
        <v>0</v>
      </c>
      <c r="AB7517">
        <v>0.37061519558992256</v>
      </c>
      <c r="AC7517">
        <v>0</v>
      </c>
      <c r="AD7517">
        <v>0</v>
      </c>
      <c r="AE7517">
        <v>36.832304568931313</v>
      </c>
    </row>
    <row r="7518" spans="1:31" x14ac:dyDescent="0.25">
      <c r="A7518">
        <v>1889549</v>
      </c>
      <c r="B7518">
        <v>1</v>
      </c>
      <c r="C7518" t="s">
        <v>81</v>
      </c>
      <c r="D7518" t="s">
        <v>115</v>
      </c>
      <c r="E7518" t="s">
        <v>146</v>
      </c>
      <c r="F7518" t="s">
        <v>21148</v>
      </c>
      <c r="G7518" t="s">
        <v>148</v>
      </c>
      <c r="H7518" t="s">
        <v>143</v>
      </c>
      <c r="I7518" t="s">
        <v>135</v>
      </c>
      <c r="J7518" t="s">
        <v>136</v>
      </c>
      <c r="K7518" t="s">
        <v>137</v>
      </c>
      <c r="L7518" t="s">
        <v>21149</v>
      </c>
      <c r="M7518" t="s">
        <v>21150</v>
      </c>
      <c r="N7518">
        <v>1.795555555</v>
      </c>
      <c r="O7518">
        <v>0</v>
      </c>
      <c r="P7518">
        <v>2</v>
      </c>
      <c r="Q7518">
        <v>0</v>
      </c>
      <c r="R7518">
        <v>0</v>
      </c>
      <c r="S7518">
        <v>0</v>
      </c>
      <c r="T7518">
        <v>0</v>
      </c>
      <c r="U7518">
        <v>0</v>
      </c>
      <c r="V7518">
        <v>0</v>
      </c>
      <c r="W7518">
        <v>0</v>
      </c>
      <c r="X7518">
        <v>1.6762854608777778E-3</v>
      </c>
      <c r="Y7518">
        <v>0</v>
      </c>
      <c r="Z7518">
        <v>0</v>
      </c>
      <c r="AA7518">
        <v>0</v>
      </c>
      <c r="AB7518">
        <v>0</v>
      </c>
      <c r="AC7518">
        <v>0</v>
      </c>
      <c r="AD7518">
        <v>0</v>
      </c>
      <c r="AE7518">
        <v>1.6762854608777778E-3</v>
      </c>
    </row>
    <row r="7519" spans="1:31" x14ac:dyDescent="0.25">
      <c r="A7519">
        <v>1889526</v>
      </c>
      <c r="B7519">
        <v>1</v>
      </c>
      <c r="C7519" t="s">
        <v>81</v>
      </c>
      <c r="D7519" t="s">
        <v>123</v>
      </c>
      <c r="E7519" t="s">
        <v>146</v>
      </c>
      <c r="F7519" t="s">
        <v>21151</v>
      </c>
      <c r="G7519" t="s">
        <v>148</v>
      </c>
      <c r="H7519" t="s">
        <v>143</v>
      </c>
      <c r="I7519" t="s">
        <v>135</v>
      </c>
      <c r="J7519" t="s">
        <v>136</v>
      </c>
      <c r="K7519" t="s">
        <v>137</v>
      </c>
      <c r="L7519" t="s">
        <v>21152</v>
      </c>
      <c r="M7519" t="s">
        <v>21153</v>
      </c>
      <c r="N7519">
        <v>0.75472222200000005</v>
      </c>
      <c r="O7519">
        <v>0</v>
      </c>
      <c r="P7519">
        <v>97</v>
      </c>
      <c r="Q7519">
        <v>0</v>
      </c>
      <c r="R7519">
        <v>0</v>
      </c>
      <c r="S7519">
        <v>0</v>
      </c>
      <c r="T7519">
        <v>6</v>
      </c>
      <c r="U7519">
        <v>0</v>
      </c>
      <c r="V7519">
        <v>0</v>
      </c>
      <c r="W7519">
        <v>0</v>
      </c>
      <c r="X7519">
        <v>18.643552806795736</v>
      </c>
      <c r="Y7519">
        <v>0</v>
      </c>
      <c r="Z7519">
        <v>0</v>
      </c>
      <c r="AA7519">
        <v>0</v>
      </c>
      <c r="AB7519">
        <v>0.42743162325530326</v>
      </c>
      <c r="AC7519">
        <v>0</v>
      </c>
      <c r="AD7519">
        <v>0</v>
      </c>
      <c r="AE7519">
        <v>19.070984430051038</v>
      </c>
    </row>
    <row r="7520" spans="1:31" x14ac:dyDescent="0.25">
      <c r="A7520">
        <v>1889503</v>
      </c>
      <c r="B7520">
        <v>1</v>
      </c>
      <c r="C7520" t="s">
        <v>80</v>
      </c>
      <c r="D7520" t="s">
        <v>106</v>
      </c>
      <c r="E7520" t="s">
        <v>131</v>
      </c>
      <c r="F7520" t="s">
        <v>21154</v>
      </c>
      <c r="G7520" t="s">
        <v>133</v>
      </c>
      <c r="H7520" t="s">
        <v>134</v>
      </c>
      <c r="I7520" t="s">
        <v>135</v>
      </c>
      <c r="J7520" t="s">
        <v>136</v>
      </c>
      <c r="K7520" t="s">
        <v>137</v>
      </c>
      <c r="L7520" t="s">
        <v>21155</v>
      </c>
      <c r="M7520" t="s">
        <v>21156</v>
      </c>
      <c r="N7520">
        <v>0.77749999999999997</v>
      </c>
      <c r="O7520">
        <v>0</v>
      </c>
      <c r="P7520">
        <v>0</v>
      </c>
      <c r="Q7520">
        <v>11</v>
      </c>
      <c r="R7520">
        <v>0</v>
      </c>
      <c r="S7520">
        <v>0</v>
      </c>
      <c r="T7520">
        <v>0</v>
      </c>
      <c r="U7520">
        <v>0</v>
      </c>
      <c r="V7520">
        <v>0</v>
      </c>
      <c r="W7520">
        <v>0</v>
      </c>
      <c r="X7520">
        <v>0</v>
      </c>
      <c r="Y7520">
        <v>77.405033695853831</v>
      </c>
      <c r="Z7520">
        <v>0</v>
      </c>
      <c r="AA7520">
        <v>0</v>
      </c>
      <c r="AB7520">
        <v>0</v>
      </c>
      <c r="AC7520">
        <v>0</v>
      </c>
      <c r="AD7520">
        <v>0</v>
      </c>
      <c r="AE7520">
        <v>77.405033695853831</v>
      </c>
    </row>
    <row r="7521" spans="1:31" x14ac:dyDescent="0.25">
      <c r="A7521">
        <v>1889718</v>
      </c>
      <c r="B7521">
        <v>1</v>
      </c>
      <c r="C7521" t="s">
        <v>80</v>
      </c>
      <c r="D7521" t="s">
        <v>97</v>
      </c>
      <c r="E7521" t="s">
        <v>140</v>
      </c>
      <c r="F7521" t="s">
        <v>21157</v>
      </c>
      <c r="G7521" t="s">
        <v>163</v>
      </c>
      <c r="H7521" t="s">
        <v>143</v>
      </c>
      <c r="I7521" t="s">
        <v>135</v>
      </c>
      <c r="J7521" t="s">
        <v>136</v>
      </c>
      <c r="K7521" t="s">
        <v>137</v>
      </c>
      <c r="L7521" t="s">
        <v>21158</v>
      </c>
      <c r="M7521" t="s">
        <v>21159</v>
      </c>
      <c r="N7521">
        <v>1.2308333330000001</v>
      </c>
      <c r="O7521">
        <v>0</v>
      </c>
      <c r="P7521">
        <v>1</v>
      </c>
      <c r="Q7521">
        <v>0</v>
      </c>
      <c r="R7521">
        <v>0</v>
      </c>
      <c r="S7521">
        <v>0</v>
      </c>
      <c r="T7521">
        <v>0</v>
      </c>
      <c r="U7521">
        <v>0</v>
      </c>
      <c r="V7521">
        <v>0</v>
      </c>
      <c r="W7521">
        <v>0</v>
      </c>
      <c r="X7521">
        <v>0.63323344858636998</v>
      </c>
      <c r="Y7521">
        <v>0</v>
      </c>
      <c r="Z7521">
        <v>0</v>
      </c>
      <c r="AA7521">
        <v>0</v>
      </c>
      <c r="AB7521">
        <v>0</v>
      </c>
      <c r="AC7521">
        <v>0</v>
      </c>
      <c r="AD7521">
        <v>0</v>
      </c>
      <c r="AE7521">
        <v>0.63323344858636998</v>
      </c>
    </row>
    <row r="7522" spans="1:31" x14ac:dyDescent="0.25">
      <c r="A7522">
        <v>1889672</v>
      </c>
      <c r="B7522">
        <v>1</v>
      </c>
      <c r="C7522" t="s">
        <v>80</v>
      </c>
      <c r="D7522" t="s">
        <v>83</v>
      </c>
      <c r="E7522" t="s">
        <v>146</v>
      </c>
      <c r="F7522" t="s">
        <v>21160</v>
      </c>
      <c r="G7522" t="s">
        <v>363</v>
      </c>
      <c r="H7522" t="s">
        <v>143</v>
      </c>
      <c r="I7522" t="s">
        <v>135</v>
      </c>
      <c r="J7522" t="s">
        <v>136</v>
      </c>
      <c r="K7522" t="s">
        <v>137</v>
      </c>
      <c r="L7522" t="s">
        <v>21161</v>
      </c>
      <c r="M7522" t="s">
        <v>21162</v>
      </c>
      <c r="N7522">
        <v>0.85444444399999997</v>
      </c>
      <c r="O7522">
        <v>0</v>
      </c>
      <c r="P7522">
        <v>109</v>
      </c>
      <c r="Q7522">
        <v>0</v>
      </c>
      <c r="R7522">
        <v>0</v>
      </c>
      <c r="S7522">
        <v>0</v>
      </c>
      <c r="T7522">
        <v>47</v>
      </c>
      <c r="U7522">
        <v>0</v>
      </c>
      <c r="V7522">
        <v>0</v>
      </c>
      <c r="W7522">
        <v>0</v>
      </c>
      <c r="X7522">
        <v>35.785523185321168</v>
      </c>
      <c r="Y7522">
        <v>0</v>
      </c>
      <c r="Z7522">
        <v>0</v>
      </c>
      <c r="AA7522">
        <v>0</v>
      </c>
      <c r="AB7522">
        <v>30.39671548717314</v>
      </c>
      <c r="AC7522">
        <v>0</v>
      </c>
      <c r="AD7522">
        <v>0</v>
      </c>
      <c r="AE7522">
        <v>66.182238672494307</v>
      </c>
    </row>
    <row r="7523" spans="1:31" x14ac:dyDescent="0.25">
      <c r="A7523">
        <v>1889572</v>
      </c>
      <c r="B7523">
        <v>1</v>
      </c>
      <c r="C7523" t="s">
        <v>80</v>
      </c>
      <c r="D7523" t="s">
        <v>92</v>
      </c>
      <c r="E7523" t="s">
        <v>140</v>
      </c>
      <c r="F7523" t="s">
        <v>21163</v>
      </c>
      <c r="G7523" t="s">
        <v>163</v>
      </c>
      <c r="H7523" t="s">
        <v>143</v>
      </c>
      <c r="I7523" t="s">
        <v>135</v>
      </c>
      <c r="J7523" t="s">
        <v>136</v>
      </c>
      <c r="K7523" t="s">
        <v>137</v>
      </c>
      <c r="L7523" t="s">
        <v>21164</v>
      </c>
      <c r="M7523" t="s">
        <v>21165</v>
      </c>
      <c r="N7523">
        <v>2.8305555550000001</v>
      </c>
      <c r="O7523">
        <v>0</v>
      </c>
      <c r="P7523">
        <v>0</v>
      </c>
      <c r="Q7523">
        <v>0</v>
      </c>
      <c r="R7523">
        <v>0</v>
      </c>
      <c r="S7523">
        <v>0</v>
      </c>
      <c r="T7523">
        <v>1</v>
      </c>
      <c r="U7523">
        <v>0</v>
      </c>
      <c r="V7523">
        <v>0</v>
      </c>
      <c r="W7523">
        <v>0</v>
      </c>
      <c r="X7523">
        <v>0</v>
      </c>
      <c r="Y7523">
        <v>0</v>
      </c>
      <c r="Z7523">
        <v>0</v>
      </c>
      <c r="AA7523">
        <v>0</v>
      </c>
      <c r="AB7523">
        <v>0.14511254639528556</v>
      </c>
      <c r="AC7523">
        <v>0</v>
      </c>
      <c r="AD7523">
        <v>0</v>
      </c>
      <c r="AE7523">
        <v>0.14511254639528556</v>
      </c>
    </row>
    <row r="7524" spans="1:31" x14ac:dyDescent="0.25">
      <c r="A7524">
        <v>1889440</v>
      </c>
      <c r="B7524">
        <v>1</v>
      </c>
      <c r="C7524" t="s">
        <v>80</v>
      </c>
      <c r="D7524" t="s">
        <v>101</v>
      </c>
      <c r="E7524" t="s">
        <v>140</v>
      </c>
      <c r="F7524" t="s">
        <v>21166</v>
      </c>
      <c r="G7524" t="s">
        <v>163</v>
      </c>
      <c r="H7524" t="s">
        <v>143</v>
      </c>
      <c r="I7524" t="s">
        <v>135</v>
      </c>
      <c r="J7524" t="s">
        <v>136</v>
      </c>
      <c r="K7524" t="s">
        <v>137</v>
      </c>
      <c r="L7524" t="s">
        <v>21167</v>
      </c>
      <c r="M7524" t="s">
        <v>21168</v>
      </c>
      <c r="N7524">
        <v>1.1727777770000001</v>
      </c>
      <c r="O7524">
        <v>0</v>
      </c>
      <c r="P7524">
        <v>1</v>
      </c>
      <c r="Q7524">
        <v>0</v>
      </c>
      <c r="R7524">
        <v>0</v>
      </c>
      <c r="S7524">
        <v>0</v>
      </c>
      <c r="T7524">
        <v>0</v>
      </c>
      <c r="U7524">
        <v>0</v>
      </c>
      <c r="V7524">
        <v>0</v>
      </c>
      <c r="W7524">
        <v>0</v>
      </c>
      <c r="X7524">
        <v>0.33630777086000252</v>
      </c>
      <c r="Y7524">
        <v>0</v>
      </c>
      <c r="Z7524">
        <v>0</v>
      </c>
      <c r="AA7524">
        <v>0</v>
      </c>
      <c r="AB7524">
        <v>0</v>
      </c>
      <c r="AC7524">
        <v>0</v>
      </c>
      <c r="AD7524">
        <v>0</v>
      </c>
      <c r="AE7524">
        <v>0.33630777086000252</v>
      </c>
    </row>
    <row r="7525" spans="1:31" x14ac:dyDescent="0.25">
      <c r="A7525">
        <v>1889735</v>
      </c>
      <c r="B7525">
        <v>1</v>
      </c>
      <c r="C7525" t="s">
        <v>80</v>
      </c>
      <c r="D7525" t="s">
        <v>110</v>
      </c>
      <c r="E7525" t="s">
        <v>140</v>
      </c>
      <c r="F7525" t="s">
        <v>21169</v>
      </c>
      <c r="G7525" t="s">
        <v>163</v>
      </c>
      <c r="H7525" t="s">
        <v>143</v>
      </c>
      <c r="I7525" t="s">
        <v>135</v>
      </c>
      <c r="J7525" t="s">
        <v>136</v>
      </c>
      <c r="K7525" t="s">
        <v>137</v>
      </c>
      <c r="L7525" t="s">
        <v>21170</v>
      </c>
      <c r="M7525" t="s">
        <v>21171</v>
      </c>
      <c r="N7525">
        <v>2.5930555549999998</v>
      </c>
      <c r="O7525">
        <v>0</v>
      </c>
      <c r="P7525">
        <v>1</v>
      </c>
      <c r="Q7525">
        <v>0</v>
      </c>
      <c r="R7525">
        <v>0</v>
      </c>
      <c r="S7525">
        <v>0</v>
      </c>
      <c r="T7525">
        <v>0</v>
      </c>
      <c r="U7525">
        <v>0</v>
      </c>
      <c r="V7525">
        <v>0</v>
      </c>
      <c r="W7525">
        <v>0</v>
      </c>
      <c r="X7525">
        <v>0.9762648899831583</v>
      </c>
      <c r="Y7525">
        <v>0</v>
      </c>
      <c r="Z7525">
        <v>0</v>
      </c>
      <c r="AA7525">
        <v>0</v>
      </c>
      <c r="AB7525">
        <v>0</v>
      </c>
      <c r="AC7525">
        <v>0</v>
      </c>
      <c r="AD7525">
        <v>0</v>
      </c>
      <c r="AE7525">
        <v>0.9762648899831583</v>
      </c>
    </row>
    <row r="7526" spans="1:31" x14ac:dyDescent="0.25">
      <c r="A7526">
        <v>1889486</v>
      </c>
      <c r="B7526">
        <v>1</v>
      </c>
      <c r="C7526" t="s">
        <v>81</v>
      </c>
      <c r="D7526" t="s">
        <v>122</v>
      </c>
      <c r="E7526" t="s">
        <v>146</v>
      </c>
      <c r="F7526" t="s">
        <v>21172</v>
      </c>
      <c r="G7526" t="s">
        <v>148</v>
      </c>
      <c r="H7526" t="s">
        <v>143</v>
      </c>
      <c r="I7526" t="s">
        <v>135</v>
      </c>
      <c r="J7526" t="s">
        <v>136</v>
      </c>
      <c r="K7526" t="s">
        <v>137</v>
      </c>
      <c r="L7526" t="s">
        <v>21173</v>
      </c>
      <c r="M7526" t="s">
        <v>21174</v>
      </c>
      <c r="N7526">
        <v>1.7822222219999999</v>
      </c>
      <c r="O7526">
        <v>0</v>
      </c>
      <c r="P7526">
        <v>21</v>
      </c>
      <c r="Q7526">
        <v>0</v>
      </c>
      <c r="R7526">
        <v>0</v>
      </c>
      <c r="S7526">
        <v>0</v>
      </c>
      <c r="T7526">
        <v>5</v>
      </c>
      <c r="U7526">
        <v>0</v>
      </c>
      <c r="V7526">
        <v>0</v>
      </c>
      <c r="W7526">
        <v>0</v>
      </c>
      <c r="X7526">
        <v>7.1127434580092732</v>
      </c>
      <c r="Y7526">
        <v>0</v>
      </c>
      <c r="Z7526">
        <v>0</v>
      </c>
      <c r="AA7526">
        <v>0</v>
      </c>
      <c r="AB7526">
        <v>2.3121155797653508</v>
      </c>
      <c r="AC7526">
        <v>0</v>
      </c>
      <c r="AD7526">
        <v>0</v>
      </c>
      <c r="AE7526">
        <v>9.424859037774624</v>
      </c>
    </row>
    <row r="7527" spans="1:31" x14ac:dyDescent="0.25">
      <c r="A7527">
        <v>1889632</v>
      </c>
      <c r="B7527">
        <v>1</v>
      </c>
      <c r="C7527" t="s">
        <v>80</v>
      </c>
      <c r="D7527" t="s">
        <v>108</v>
      </c>
      <c r="E7527" t="s">
        <v>146</v>
      </c>
      <c r="F7527" t="s">
        <v>21175</v>
      </c>
      <c r="G7527" t="s">
        <v>363</v>
      </c>
      <c r="H7527" t="s">
        <v>143</v>
      </c>
      <c r="I7527" t="s">
        <v>135</v>
      </c>
      <c r="J7527" t="s">
        <v>136</v>
      </c>
      <c r="K7527" t="s">
        <v>137</v>
      </c>
      <c r="L7527" t="s">
        <v>21176</v>
      </c>
      <c r="M7527" t="s">
        <v>21177</v>
      </c>
      <c r="N7527">
        <v>2.2819444440000001</v>
      </c>
      <c r="O7527">
        <v>0</v>
      </c>
      <c r="P7527">
        <v>8</v>
      </c>
      <c r="Q7527">
        <v>0</v>
      </c>
      <c r="R7527">
        <v>6</v>
      </c>
      <c r="S7527">
        <v>0</v>
      </c>
      <c r="T7527">
        <v>1</v>
      </c>
      <c r="U7527">
        <v>0</v>
      </c>
      <c r="V7527">
        <v>0</v>
      </c>
      <c r="W7527">
        <v>0</v>
      </c>
      <c r="X7527">
        <v>5.3635041164188975</v>
      </c>
      <c r="Y7527">
        <v>0</v>
      </c>
      <c r="Z7527">
        <v>20.88566729887928</v>
      </c>
      <c r="AA7527">
        <v>0</v>
      </c>
      <c r="AB7527">
        <v>0.28251489362035609</v>
      </c>
      <c r="AC7527">
        <v>0</v>
      </c>
      <c r="AD7527">
        <v>0</v>
      </c>
      <c r="AE7527">
        <v>26.531686308918534</v>
      </c>
    </row>
    <row r="7528" spans="1:31" x14ac:dyDescent="0.25">
      <c r="A7528">
        <v>1889300</v>
      </c>
      <c r="B7528">
        <v>1</v>
      </c>
      <c r="C7528" t="s">
        <v>80</v>
      </c>
      <c r="D7528" t="s">
        <v>103</v>
      </c>
      <c r="E7528" t="s">
        <v>146</v>
      </c>
      <c r="F7528" t="s">
        <v>21178</v>
      </c>
      <c r="G7528" t="s">
        <v>148</v>
      </c>
      <c r="H7528" t="s">
        <v>143</v>
      </c>
      <c r="I7528" t="s">
        <v>135</v>
      </c>
      <c r="J7528" t="s">
        <v>136</v>
      </c>
      <c r="K7528" t="s">
        <v>137</v>
      </c>
      <c r="L7528" t="s">
        <v>21179</v>
      </c>
      <c r="M7528" t="s">
        <v>21180</v>
      </c>
      <c r="N7528">
        <v>3.2116666660000002</v>
      </c>
      <c r="O7528">
        <v>0</v>
      </c>
      <c r="P7528">
        <v>0</v>
      </c>
      <c r="Q7528">
        <v>0</v>
      </c>
      <c r="R7528">
        <v>6</v>
      </c>
      <c r="S7528">
        <v>0</v>
      </c>
      <c r="T7528">
        <v>0</v>
      </c>
      <c r="U7528">
        <v>0</v>
      </c>
      <c r="V7528">
        <v>0</v>
      </c>
      <c r="W7528">
        <v>0</v>
      </c>
      <c r="X7528">
        <v>0</v>
      </c>
      <c r="Y7528">
        <v>0</v>
      </c>
      <c r="Z7528">
        <v>89.471609241843822</v>
      </c>
      <c r="AA7528">
        <v>0</v>
      </c>
      <c r="AB7528">
        <v>0</v>
      </c>
      <c r="AC7528">
        <v>0</v>
      </c>
      <c r="AD7528">
        <v>0</v>
      </c>
      <c r="AE7528">
        <v>89.471609241843822</v>
      </c>
    </row>
    <row r="7529" spans="1:31" x14ac:dyDescent="0.25">
      <c r="A7529">
        <v>1889655</v>
      </c>
      <c r="B7529">
        <v>1</v>
      </c>
      <c r="C7529" t="s">
        <v>80</v>
      </c>
      <c r="D7529" t="s">
        <v>109</v>
      </c>
      <c r="E7529" t="s">
        <v>146</v>
      </c>
      <c r="F7529" t="s">
        <v>21181</v>
      </c>
      <c r="G7529" t="s">
        <v>148</v>
      </c>
      <c r="H7529" t="s">
        <v>143</v>
      </c>
      <c r="I7529" t="s">
        <v>135</v>
      </c>
      <c r="J7529" t="s">
        <v>136</v>
      </c>
      <c r="K7529" t="s">
        <v>137</v>
      </c>
      <c r="L7529" t="s">
        <v>21182</v>
      </c>
      <c r="M7529" t="s">
        <v>21183</v>
      </c>
      <c r="N7529">
        <v>0.73972222200000004</v>
      </c>
      <c r="O7529">
        <v>0</v>
      </c>
      <c r="P7529">
        <v>27</v>
      </c>
      <c r="Q7529">
        <v>0</v>
      </c>
      <c r="R7529">
        <v>2</v>
      </c>
      <c r="S7529">
        <v>0</v>
      </c>
      <c r="T7529">
        <v>3</v>
      </c>
      <c r="U7529">
        <v>0</v>
      </c>
      <c r="V7529">
        <v>0</v>
      </c>
      <c r="W7529">
        <v>0</v>
      </c>
      <c r="X7529">
        <v>4.2259319880075257</v>
      </c>
      <c r="Y7529">
        <v>0</v>
      </c>
      <c r="Z7529">
        <v>1.7236716299644135</v>
      </c>
      <c r="AA7529">
        <v>0</v>
      </c>
      <c r="AB7529">
        <v>4.7740119892603336E-2</v>
      </c>
      <c r="AC7529">
        <v>0</v>
      </c>
      <c r="AD7529">
        <v>0</v>
      </c>
      <c r="AE7529">
        <v>5.9973437378645427</v>
      </c>
    </row>
    <row r="7530" spans="1:31" x14ac:dyDescent="0.25">
      <c r="A7530">
        <v>1889420</v>
      </c>
      <c r="B7530">
        <v>1</v>
      </c>
      <c r="C7530" t="s">
        <v>80</v>
      </c>
      <c r="D7530" t="s">
        <v>100</v>
      </c>
      <c r="E7530" t="s">
        <v>146</v>
      </c>
      <c r="F7530" t="s">
        <v>21184</v>
      </c>
      <c r="G7530" t="s">
        <v>148</v>
      </c>
      <c r="H7530" t="s">
        <v>143</v>
      </c>
      <c r="I7530" t="s">
        <v>135</v>
      </c>
      <c r="J7530" t="s">
        <v>136</v>
      </c>
      <c r="K7530" t="s">
        <v>137</v>
      </c>
      <c r="L7530" t="s">
        <v>21185</v>
      </c>
      <c r="M7530" t="s">
        <v>21186</v>
      </c>
      <c r="N7530">
        <v>2.213333333</v>
      </c>
      <c r="O7530">
        <v>0</v>
      </c>
      <c r="P7530">
        <v>15</v>
      </c>
      <c r="Q7530">
        <v>0</v>
      </c>
      <c r="R7530">
        <v>0</v>
      </c>
      <c r="S7530">
        <v>0</v>
      </c>
      <c r="T7530">
        <v>0</v>
      </c>
      <c r="U7530">
        <v>0</v>
      </c>
      <c r="V7530">
        <v>0</v>
      </c>
      <c r="W7530">
        <v>0</v>
      </c>
      <c r="X7530">
        <v>10.24854836247151</v>
      </c>
      <c r="Y7530">
        <v>0</v>
      </c>
      <c r="Z7530">
        <v>0</v>
      </c>
      <c r="AA7530">
        <v>0</v>
      </c>
      <c r="AB7530">
        <v>0</v>
      </c>
      <c r="AC7530">
        <v>0</v>
      </c>
      <c r="AD7530">
        <v>0</v>
      </c>
      <c r="AE7530">
        <v>10.24854836247151</v>
      </c>
    </row>
    <row r="7531" spans="1:31" x14ac:dyDescent="0.25">
      <c r="A7531">
        <v>1889443</v>
      </c>
      <c r="B7531">
        <v>1</v>
      </c>
      <c r="C7531" t="s">
        <v>81</v>
      </c>
      <c r="D7531" t="s">
        <v>119</v>
      </c>
      <c r="E7531" t="s">
        <v>131</v>
      </c>
      <c r="F7531" t="s">
        <v>7014</v>
      </c>
      <c r="G7531" t="s">
        <v>133</v>
      </c>
      <c r="H7531" t="s">
        <v>134</v>
      </c>
      <c r="I7531" t="s">
        <v>152</v>
      </c>
      <c r="J7531" t="s">
        <v>136</v>
      </c>
      <c r="K7531" t="s">
        <v>137</v>
      </c>
      <c r="L7531" t="s">
        <v>21187</v>
      </c>
      <c r="M7531" t="s">
        <v>21188</v>
      </c>
      <c r="N7531">
        <v>8.3333330000000001E-3</v>
      </c>
      <c r="O7531">
        <v>1</v>
      </c>
      <c r="P7531">
        <v>1266</v>
      </c>
      <c r="Q7531">
        <v>113</v>
      </c>
      <c r="R7531">
        <v>222</v>
      </c>
      <c r="S7531">
        <v>0</v>
      </c>
      <c r="T7531">
        <v>81</v>
      </c>
      <c r="U7531">
        <v>0</v>
      </c>
      <c r="V7531">
        <v>0</v>
      </c>
      <c r="W7531">
        <v>1.8187310950000001E-3</v>
      </c>
      <c r="X7531">
        <v>1.6876378439935156</v>
      </c>
      <c r="Y7531">
        <v>3.771074847233201</v>
      </c>
      <c r="Z7531">
        <v>4.226370560828502</v>
      </c>
      <c r="AA7531">
        <v>0</v>
      </c>
      <c r="AB7531">
        <v>0.29309900592295007</v>
      </c>
      <c r="AC7531">
        <v>0</v>
      </c>
      <c r="AD7531">
        <v>0</v>
      </c>
      <c r="AE7531">
        <v>9.9800009890731687</v>
      </c>
    </row>
    <row r="7532" spans="1:31" x14ac:dyDescent="0.25">
      <c r="A7532">
        <v>1889400</v>
      </c>
      <c r="B7532">
        <v>1</v>
      </c>
      <c r="C7532" t="s">
        <v>80</v>
      </c>
      <c r="D7532" t="s">
        <v>105</v>
      </c>
      <c r="E7532" t="s">
        <v>158</v>
      </c>
      <c r="F7532" t="s">
        <v>18518</v>
      </c>
      <c r="G7532" t="s">
        <v>219</v>
      </c>
      <c r="H7532" t="s">
        <v>134</v>
      </c>
      <c r="I7532" t="s">
        <v>135</v>
      </c>
      <c r="J7532" t="s">
        <v>136</v>
      </c>
      <c r="K7532" t="s">
        <v>137</v>
      </c>
      <c r="L7532" t="s">
        <v>21189</v>
      </c>
      <c r="M7532" t="s">
        <v>21190</v>
      </c>
      <c r="N7532">
        <v>0.75138888800000003</v>
      </c>
      <c r="O7532">
        <v>1</v>
      </c>
      <c r="P7532">
        <v>6</v>
      </c>
      <c r="Q7532">
        <v>1</v>
      </c>
      <c r="R7532">
        <v>2</v>
      </c>
      <c r="S7532">
        <v>6</v>
      </c>
      <c r="T7532">
        <v>7</v>
      </c>
      <c r="U7532">
        <v>1</v>
      </c>
      <c r="V7532">
        <v>0</v>
      </c>
      <c r="W7532">
        <v>7.6159350285843903</v>
      </c>
      <c r="X7532">
        <v>8.342134461189973</v>
      </c>
      <c r="Y7532">
        <v>1.4961989429923876</v>
      </c>
      <c r="Z7532">
        <v>14.694321853384105</v>
      </c>
      <c r="AA7532">
        <v>37.771670988981903</v>
      </c>
      <c r="AB7532">
        <v>6.0525373387783841</v>
      </c>
      <c r="AC7532">
        <v>25.514215007830312</v>
      </c>
      <c r="AD7532">
        <v>0</v>
      </c>
      <c r="AE7532">
        <v>101.48701362174145</v>
      </c>
    </row>
    <row r="7533" spans="1:31" x14ac:dyDescent="0.25">
      <c r="A7533">
        <v>1889649</v>
      </c>
      <c r="B7533">
        <v>1</v>
      </c>
      <c r="C7533" t="s">
        <v>80</v>
      </c>
      <c r="D7533" t="s">
        <v>108</v>
      </c>
      <c r="E7533" t="s">
        <v>140</v>
      </c>
      <c r="F7533" t="s">
        <v>21191</v>
      </c>
      <c r="G7533" t="s">
        <v>163</v>
      </c>
      <c r="H7533" t="s">
        <v>143</v>
      </c>
      <c r="I7533" t="s">
        <v>135</v>
      </c>
      <c r="J7533" t="s">
        <v>136</v>
      </c>
      <c r="K7533" t="s">
        <v>137</v>
      </c>
      <c r="L7533" t="s">
        <v>21192</v>
      </c>
      <c r="M7533" t="s">
        <v>21193</v>
      </c>
      <c r="N7533">
        <v>1.2336111110000001</v>
      </c>
      <c r="O7533">
        <v>0</v>
      </c>
      <c r="P7533">
        <v>1</v>
      </c>
      <c r="Q7533">
        <v>0</v>
      </c>
      <c r="R7533">
        <v>0</v>
      </c>
      <c r="S7533">
        <v>0</v>
      </c>
      <c r="T7533">
        <v>0</v>
      </c>
      <c r="U7533">
        <v>0</v>
      </c>
      <c r="V7533">
        <v>0</v>
      </c>
      <c r="W7533">
        <v>0</v>
      </c>
      <c r="X7533">
        <v>5.6683104301946667E-2</v>
      </c>
      <c r="Y7533">
        <v>0</v>
      </c>
      <c r="Z7533">
        <v>0</v>
      </c>
      <c r="AA7533">
        <v>0</v>
      </c>
      <c r="AB7533">
        <v>0</v>
      </c>
      <c r="AC7533">
        <v>0</v>
      </c>
      <c r="AD7533">
        <v>0</v>
      </c>
      <c r="AE7533">
        <v>5.6683104301946667E-2</v>
      </c>
    </row>
    <row r="7534" spans="1:31" x14ac:dyDescent="0.25">
      <c r="A7534">
        <v>1889320</v>
      </c>
      <c r="B7534">
        <v>1</v>
      </c>
      <c r="C7534" t="s">
        <v>80</v>
      </c>
      <c r="D7534" t="s">
        <v>106</v>
      </c>
      <c r="E7534" t="s">
        <v>169</v>
      </c>
      <c r="F7534" t="s">
        <v>21194</v>
      </c>
      <c r="G7534" t="s">
        <v>183</v>
      </c>
      <c r="H7534" t="s">
        <v>143</v>
      </c>
      <c r="I7534" t="s">
        <v>135</v>
      </c>
      <c r="J7534" t="s">
        <v>136</v>
      </c>
      <c r="K7534" t="s">
        <v>137</v>
      </c>
      <c r="L7534" t="s">
        <v>21195</v>
      </c>
      <c r="M7534" t="s">
        <v>21196</v>
      </c>
      <c r="N7534">
        <v>1.6713888880000001</v>
      </c>
      <c r="O7534">
        <v>0</v>
      </c>
      <c r="P7534">
        <v>84</v>
      </c>
      <c r="Q7534">
        <v>0</v>
      </c>
      <c r="R7534">
        <v>0</v>
      </c>
      <c r="S7534">
        <v>0</v>
      </c>
      <c r="T7534">
        <v>6</v>
      </c>
      <c r="U7534">
        <v>0</v>
      </c>
      <c r="V7534">
        <v>0</v>
      </c>
      <c r="W7534">
        <v>0</v>
      </c>
      <c r="X7534">
        <v>18.08010592745056</v>
      </c>
      <c r="Y7534">
        <v>0</v>
      </c>
      <c r="Z7534">
        <v>0</v>
      </c>
      <c r="AA7534">
        <v>0</v>
      </c>
      <c r="AB7534">
        <v>0.76222852166283339</v>
      </c>
      <c r="AC7534">
        <v>0</v>
      </c>
      <c r="AD7534">
        <v>0</v>
      </c>
      <c r="AE7534">
        <v>18.842334449113395</v>
      </c>
    </row>
    <row r="7535" spans="1:31" x14ac:dyDescent="0.25">
      <c r="A7535">
        <v>1889712</v>
      </c>
      <c r="B7535">
        <v>1</v>
      </c>
      <c r="C7535" t="s">
        <v>80</v>
      </c>
      <c r="D7535" t="s">
        <v>110</v>
      </c>
      <c r="E7535" t="s">
        <v>140</v>
      </c>
      <c r="F7535" t="s">
        <v>21197</v>
      </c>
      <c r="G7535" t="s">
        <v>163</v>
      </c>
      <c r="H7535" t="s">
        <v>143</v>
      </c>
      <c r="I7535" t="s">
        <v>135</v>
      </c>
      <c r="J7535" t="s">
        <v>136</v>
      </c>
      <c r="K7535" t="s">
        <v>137</v>
      </c>
      <c r="L7535" t="s">
        <v>21198</v>
      </c>
      <c r="M7535" t="s">
        <v>21199</v>
      </c>
      <c r="N7535">
        <v>4.0125000000000002</v>
      </c>
      <c r="O7535">
        <v>0</v>
      </c>
      <c r="P7535">
        <v>3</v>
      </c>
      <c r="Q7535">
        <v>0</v>
      </c>
      <c r="R7535">
        <v>0</v>
      </c>
      <c r="S7535">
        <v>0</v>
      </c>
      <c r="T7535">
        <v>1</v>
      </c>
      <c r="U7535">
        <v>0</v>
      </c>
      <c r="V7535">
        <v>0</v>
      </c>
      <c r="W7535">
        <v>0</v>
      </c>
      <c r="X7535">
        <v>2.5472073708871887</v>
      </c>
      <c r="Y7535">
        <v>0</v>
      </c>
      <c r="Z7535">
        <v>0</v>
      </c>
      <c r="AA7535">
        <v>0</v>
      </c>
      <c r="AB7535">
        <v>1.0644304068630168</v>
      </c>
      <c r="AC7535">
        <v>0</v>
      </c>
      <c r="AD7535">
        <v>0</v>
      </c>
      <c r="AE7535">
        <v>3.6116377777502056</v>
      </c>
    </row>
    <row r="7536" spans="1:31" x14ac:dyDescent="0.25">
      <c r="A7536">
        <v>1889363</v>
      </c>
      <c r="B7536">
        <v>1</v>
      </c>
      <c r="C7536" t="s">
        <v>80</v>
      </c>
      <c r="D7536" t="s">
        <v>108</v>
      </c>
      <c r="E7536" t="s">
        <v>169</v>
      </c>
      <c r="F7536" t="s">
        <v>11276</v>
      </c>
      <c r="G7536" t="s">
        <v>564</v>
      </c>
      <c r="H7536" t="s">
        <v>143</v>
      </c>
      <c r="I7536" t="s">
        <v>135</v>
      </c>
      <c r="J7536" t="s">
        <v>136</v>
      </c>
      <c r="K7536" t="s">
        <v>137</v>
      </c>
      <c r="L7536" t="s">
        <v>21200</v>
      </c>
      <c r="M7536" t="s">
        <v>21201</v>
      </c>
      <c r="N7536">
        <v>5.244444444</v>
      </c>
      <c r="O7536">
        <v>0</v>
      </c>
      <c r="P7536">
        <v>33</v>
      </c>
      <c r="Q7536">
        <v>0</v>
      </c>
      <c r="R7536">
        <v>2</v>
      </c>
      <c r="S7536">
        <v>0</v>
      </c>
      <c r="T7536">
        <v>3</v>
      </c>
      <c r="U7536">
        <v>0</v>
      </c>
      <c r="V7536">
        <v>0</v>
      </c>
      <c r="W7536">
        <v>0</v>
      </c>
      <c r="X7536">
        <v>21.498309633051058</v>
      </c>
      <c r="Y7536">
        <v>0</v>
      </c>
      <c r="Z7536">
        <v>13.081952991708157</v>
      </c>
      <c r="AA7536">
        <v>0</v>
      </c>
      <c r="AB7536">
        <v>9.2787568303376737</v>
      </c>
      <c r="AC7536">
        <v>0</v>
      </c>
      <c r="AD7536">
        <v>0</v>
      </c>
      <c r="AE7536">
        <v>43.859019455096885</v>
      </c>
    </row>
    <row r="7537" spans="1:31" x14ac:dyDescent="0.25">
      <c r="A7537">
        <v>1889383</v>
      </c>
      <c r="B7537">
        <v>1</v>
      </c>
      <c r="C7537" t="s">
        <v>81</v>
      </c>
      <c r="D7537" t="s">
        <v>112</v>
      </c>
      <c r="E7537" t="s">
        <v>158</v>
      </c>
      <c r="F7537" t="s">
        <v>21202</v>
      </c>
      <c r="G7537" t="s">
        <v>133</v>
      </c>
      <c r="H7537" t="s">
        <v>134</v>
      </c>
      <c r="I7537" t="s">
        <v>135</v>
      </c>
      <c r="J7537" t="s">
        <v>136</v>
      </c>
      <c r="K7537" t="s">
        <v>137</v>
      </c>
      <c r="L7537" t="s">
        <v>21203</v>
      </c>
      <c r="M7537" t="s">
        <v>21204</v>
      </c>
      <c r="N7537">
        <v>0.29444444400000003</v>
      </c>
      <c r="O7537">
        <v>0</v>
      </c>
      <c r="P7537">
        <v>1124</v>
      </c>
      <c r="Q7537">
        <v>0</v>
      </c>
      <c r="R7537">
        <v>0</v>
      </c>
      <c r="S7537">
        <v>0</v>
      </c>
      <c r="T7537">
        <v>258</v>
      </c>
      <c r="U7537">
        <v>2</v>
      </c>
      <c r="V7537">
        <v>4</v>
      </c>
      <c r="W7537">
        <v>0</v>
      </c>
      <c r="X7537">
        <v>81.567947545399107</v>
      </c>
      <c r="Y7537">
        <v>0</v>
      </c>
      <c r="Z7537">
        <v>0</v>
      </c>
      <c r="AA7537">
        <v>0</v>
      </c>
      <c r="AB7537">
        <v>28.855853128499017</v>
      </c>
      <c r="AC7537">
        <v>3.421038832165511</v>
      </c>
      <c r="AD7537">
        <v>4.583404945135733</v>
      </c>
      <c r="AE7537">
        <v>118.42824445119936</v>
      </c>
    </row>
    <row r="7538" spans="1:31" x14ac:dyDescent="0.25">
      <c r="A7538">
        <v>1912291</v>
      </c>
      <c r="B7538">
        <v>1</v>
      </c>
      <c r="C7538" t="s">
        <v>81</v>
      </c>
      <c r="D7538" t="s">
        <v>122</v>
      </c>
      <c r="E7538" t="s">
        <v>210</v>
      </c>
      <c r="F7538" t="s">
        <v>5057</v>
      </c>
      <c r="G7538" t="s">
        <v>133</v>
      </c>
      <c r="H7538" t="s">
        <v>134</v>
      </c>
      <c r="I7538" t="s">
        <v>135</v>
      </c>
      <c r="J7538" t="s">
        <v>136</v>
      </c>
      <c r="K7538" t="s">
        <v>137</v>
      </c>
      <c r="L7538" t="s">
        <v>21205</v>
      </c>
      <c r="M7538" t="s">
        <v>21206</v>
      </c>
      <c r="N7538">
        <v>0.5</v>
      </c>
      <c r="O7538">
        <v>2</v>
      </c>
      <c r="P7538">
        <v>102</v>
      </c>
      <c r="Q7538">
        <v>11</v>
      </c>
      <c r="R7538">
        <v>0</v>
      </c>
      <c r="S7538">
        <v>7</v>
      </c>
      <c r="T7538">
        <v>3</v>
      </c>
      <c r="U7538">
        <v>2</v>
      </c>
      <c r="V7538">
        <v>0</v>
      </c>
      <c r="W7538">
        <v>0.36924997209750005</v>
      </c>
      <c r="X7538">
        <v>6.419046941686994</v>
      </c>
      <c r="Y7538">
        <v>12.869522970199501</v>
      </c>
      <c r="Z7538">
        <v>0</v>
      </c>
      <c r="AA7538">
        <v>20.244648860116001</v>
      </c>
      <c r="AB7538">
        <v>0.11002612984500003</v>
      </c>
      <c r="AC7538">
        <v>16.360036538464001</v>
      </c>
      <c r="AD7538">
        <v>0</v>
      </c>
      <c r="AE7538">
        <v>56.372531412408996</v>
      </c>
    </row>
    <row r="7539" spans="1:31" x14ac:dyDescent="0.25">
      <c r="A7539">
        <v>1889360</v>
      </c>
      <c r="B7539">
        <v>1</v>
      </c>
      <c r="C7539" t="s">
        <v>80</v>
      </c>
      <c r="D7539" t="s">
        <v>108</v>
      </c>
      <c r="E7539" t="s">
        <v>169</v>
      </c>
      <c r="F7539" t="s">
        <v>21207</v>
      </c>
      <c r="G7539" t="s">
        <v>183</v>
      </c>
      <c r="H7539" t="s">
        <v>143</v>
      </c>
      <c r="I7539" t="s">
        <v>135</v>
      </c>
      <c r="J7539" t="s">
        <v>136</v>
      </c>
      <c r="K7539" t="s">
        <v>137</v>
      </c>
      <c r="L7539" t="s">
        <v>21208</v>
      </c>
      <c r="M7539" t="s">
        <v>21209</v>
      </c>
      <c r="N7539">
        <v>0.86055555500000003</v>
      </c>
      <c r="O7539">
        <v>0</v>
      </c>
      <c r="P7539">
        <v>28</v>
      </c>
      <c r="Q7539">
        <v>0</v>
      </c>
      <c r="R7539">
        <v>8</v>
      </c>
      <c r="S7539">
        <v>0</v>
      </c>
      <c r="T7539">
        <v>4</v>
      </c>
      <c r="U7539">
        <v>0</v>
      </c>
      <c r="V7539">
        <v>0</v>
      </c>
      <c r="W7539">
        <v>0</v>
      </c>
      <c r="X7539">
        <v>4.0757799813472282</v>
      </c>
      <c r="Y7539">
        <v>0</v>
      </c>
      <c r="Z7539">
        <v>9.7152751741199932</v>
      </c>
      <c r="AA7539">
        <v>0</v>
      </c>
      <c r="AB7539">
        <v>3.4183719833026922</v>
      </c>
      <c r="AC7539">
        <v>0</v>
      </c>
      <c r="AD7539">
        <v>0</v>
      </c>
      <c r="AE7539">
        <v>17.209427138769914</v>
      </c>
    </row>
    <row r="7540" spans="1:31" x14ac:dyDescent="0.25">
      <c r="A7540">
        <v>1889569</v>
      </c>
      <c r="B7540">
        <v>1</v>
      </c>
      <c r="C7540" t="s">
        <v>80</v>
      </c>
      <c r="D7540" t="s">
        <v>93</v>
      </c>
      <c r="E7540" t="s">
        <v>146</v>
      </c>
      <c r="F7540" t="s">
        <v>21210</v>
      </c>
      <c r="G7540" t="s">
        <v>148</v>
      </c>
      <c r="H7540" t="s">
        <v>143</v>
      </c>
      <c r="I7540" t="s">
        <v>135</v>
      </c>
      <c r="J7540" t="s">
        <v>136</v>
      </c>
      <c r="K7540" t="s">
        <v>137</v>
      </c>
      <c r="L7540" t="s">
        <v>21211</v>
      </c>
      <c r="M7540" t="s">
        <v>21212</v>
      </c>
      <c r="N7540">
        <v>1.155277777</v>
      </c>
      <c r="O7540">
        <v>0</v>
      </c>
      <c r="P7540">
        <v>16</v>
      </c>
      <c r="Q7540">
        <v>0</v>
      </c>
      <c r="R7540">
        <v>0</v>
      </c>
      <c r="S7540">
        <v>0</v>
      </c>
      <c r="T7540">
        <v>0</v>
      </c>
      <c r="U7540">
        <v>0</v>
      </c>
      <c r="V7540">
        <v>0</v>
      </c>
      <c r="W7540">
        <v>0</v>
      </c>
      <c r="X7540">
        <v>5.1969382313039061</v>
      </c>
      <c r="Y7540">
        <v>0</v>
      </c>
      <c r="Z7540">
        <v>0</v>
      </c>
      <c r="AA7540">
        <v>0</v>
      </c>
      <c r="AB7540">
        <v>0</v>
      </c>
      <c r="AC7540">
        <v>0</v>
      </c>
      <c r="AD7540">
        <v>0</v>
      </c>
      <c r="AE7540">
        <v>5.1969382313039061</v>
      </c>
    </row>
    <row r="7541" spans="1:31" x14ac:dyDescent="0.25">
      <c r="A7541">
        <v>1889669</v>
      </c>
      <c r="B7541">
        <v>1</v>
      </c>
      <c r="C7541" t="s">
        <v>80</v>
      </c>
      <c r="D7541" t="s">
        <v>104</v>
      </c>
      <c r="E7541" t="s">
        <v>158</v>
      </c>
      <c r="F7541" t="s">
        <v>21213</v>
      </c>
      <c r="G7541" t="s">
        <v>219</v>
      </c>
      <c r="H7541" t="s">
        <v>134</v>
      </c>
      <c r="I7541" t="s">
        <v>135</v>
      </c>
      <c r="J7541" t="s">
        <v>136</v>
      </c>
      <c r="K7541" t="s">
        <v>137</v>
      </c>
      <c r="L7541" t="s">
        <v>21214</v>
      </c>
      <c r="M7541" t="s">
        <v>21215</v>
      </c>
      <c r="N7541">
        <v>2.4761111109999998</v>
      </c>
      <c r="O7541">
        <v>0</v>
      </c>
      <c r="P7541">
        <v>8</v>
      </c>
      <c r="Q7541">
        <v>0</v>
      </c>
      <c r="R7541">
        <v>34</v>
      </c>
      <c r="S7541">
        <v>0</v>
      </c>
      <c r="T7541">
        <v>6</v>
      </c>
      <c r="U7541">
        <v>0</v>
      </c>
      <c r="V7541">
        <v>0</v>
      </c>
      <c r="W7541">
        <v>0</v>
      </c>
      <c r="X7541">
        <v>6.1282506796200176</v>
      </c>
      <c r="Y7541">
        <v>0</v>
      </c>
      <c r="Z7541">
        <v>61.010583401566265</v>
      </c>
      <c r="AA7541">
        <v>0</v>
      </c>
      <c r="AB7541">
        <v>4.1832557338448684</v>
      </c>
      <c r="AC7541">
        <v>0</v>
      </c>
      <c r="AD7541">
        <v>0</v>
      </c>
      <c r="AE7541">
        <v>71.322089815031163</v>
      </c>
    </row>
    <row r="7542" spans="1:31" x14ac:dyDescent="0.25">
      <c r="A7542">
        <v>1889529</v>
      </c>
      <c r="B7542">
        <v>1</v>
      </c>
      <c r="C7542" t="s">
        <v>80</v>
      </c>
      <c r="D7542" t="s">
        <v>84</v>
      </c>
      <c r="E7542" t="s">
        <v>146</v>
      </c>
      <c r="F7542" t="s">
        <v>21216</v>
      </c>
      <c r="G7542" t="s">
        <v>469</v>
      </c>
      <c r="H7542" t="s">
        <v>143</v>
      </c>
      <c r="I7542" t="s">
        <v>135</v>
      </c>
      <c r="J7542" t="s">
        <v>136</v>
      </c>
      <c r="K7542" t="s">
        <v>137</v>
      </c>
      <c r="L7542" t="s">
        <v>21217</v>
      </c>
      <c r="M7542" t="s">
        <v>21218</v>
      </c>
      <c r="N7542">
        <v>0.62305555499999998</v>
      </c>
      <c r="O7542">
        <v>0</v>
      </c>
      <c r="P7542">
        <v>166</v>
      </c>
      <c r="Q7542">
        <v>0</v>
      </c>
      <c r="R7542">
        <v>0</v>
      </c>
      <c r="S7542">
        <v>0</v>
      </c>
      <c r="T7542">
        <v>21</v>
      </c>
      <c r="U7542">
        <v>0</v>
      </c>
      <c r="V7542">
        <v>0</v>
      </c>
      <c r="W7542">
        <v>0</v>
      </c>
      <c r="X7542">
        <v>24.250069526292613</v>
      </c>
      <c r="Y7542">
        <v>0</v>
      </c>
      <c r="Z7542">
        <v>0</v>
      </c>
      <c r="AA7542">
        <v>0</v>
      </c>
      <c r="AB7542">
        <v>19.109426693829036</v>
      </c>
      <c r="AC7542">
        <v>0</v>
      </c>
      <c r="AD7542">
        <v>0</v>
      </c>
      <c r="AE7542">
        <v>43.359496220121649</v>
      </c>
    </row>
    <row r="7543" spans="1:31" x14ac:dyDescent="0.25">
      <c r="A7543">
        <v>1889629</v>
      </c>
      <c r="B7543">
        <v>1</v>
      </c>
      <c r="C7543" t="s">
        <v>80</v>
      </c>
      <c r="D7543" t="s">
        <v>95</v>
      </c>
      <c r="E7543" t="s">
        <v>146</v>
      </c>
      <c r="F7543" t="s">
        <v>19578</v>
      </c>
      <c r="G7543" t="s">
        <v>148</v>
      </c>
      <c r="H7543" t="s">
        <v>143</v>
      </c>
      <c r="I7543" t="s">
        <v>135</v>
      </c>
      <c r="J7543" t="s">
        <v>136</v>
      </c>
      <c r="K7543" t="s">
        <v>137</v>
      </c>
      <c r="L7543" t="s">
        <v>21219</v>
      </c>
      <c r="M7543" t="s">
        <v>21220</v>
      </c>
      <c r="N7543">
        <v>0.63138888800000004</v>
      </c>
      <c r="O7543">
        <v>0</v>
      </c>
      <c r="P7543">
        <v>35</v>
      </c>
      <c r="Q7543">
        <v>0</v>
      </c>
      <c r="R7543">
        <v>2</v>
      </c>
      <c r="S7543">
        <v>0</v>
      </c>
      <c r="T7543">
        <v>1</v>
      </c>
      <c r="U7543">
        <v>0</v>
      </c>
      <c r="V7543">
        <v>0</v>
      </c>
      <c r="W7543">
        <v>0</v>
      </c>
      <c r="X7543">
        <v>5.5154758575627616</v>
      </c>
      <c r="Y7543">
        <v>0</v>
      </c>
      <c r="Z7543">
        <v>0.98868865774498615</v>
      </c>
      <c r="AA7543">
        <v>0</v>
      </c>
      <c r="AB7543">
        <v>0.55621570598143344</v>
      </c>
      <c r="AC7543">
        <v>0</v>
      </c>
      <c r="AD7543">
        <v>0</v>
      </c>
      <c r="AE7543">
        <v>7.0603802212891811</v>
      </c>
    </row>
    <row r="7544" spans="1:31" x14ac:dyDescent="0.25">
      <c r="A7544">
        <v>1889586</v>
      </c>
      <c r="B7544">
        <v>1</v>
      </c>
      <c r="C7544" t="s">
        <v>81</v>
      </c>
      <c r="D7544" t="s">
        <v>116</v>
      </c>
      <c r="E7544" t="s">
        <v>146</v>
      </c>
      <c r="F7544" t="s">
        <v>11226</v>
      </c>
      <c r="G7544" t="s">
        <v>148</v>
      </c>
      <c r="H7544" t="s">
        <v>143</v>
      </c>
      <c r="I7544" t="s">
        <v>135</v>
      </c>
      <c r="J7544" t="s">
        <v>136</v>
      </c>
      <c r="K7544" t="s">
        <v>137</v>
      </c>
      <c r="L7544" t="s">
        <v>21221</v>
      </c>
      <c r="M7544" t="s">
        <v>21222</v>
      </c>
      <c r="N7544">
        <v>6.1686111109999997</v>
      </c>
      <c r="O7544">
        <v>0</v>
      </c>
      <c r="P7544">
        <v>125</v>
      </c>
      <c r="Q7544">
        <v>0</v>
      </c>
      <c r="R7544">
        <v>7</v>
      </c>
      <c r="S7544">
        <v>0</v>
      </c>
      <c r="T7544">
        <v>10</v>
      </c>
      <c r="U7544">
        <v>0</v>
      </c>
      <c r="V7544">
        <v>0</v>
      </c>
      <c r="W7544">
        <v>0</v>
      </c>
      <c r="X7544">
        <v>215.27514594245292</v>
      </c>
      <c r="Y7544">
        <v>0</v>
      </c>
      <c r="Z7544">
        <v>14.494357397150369</v>
      </c>
      <c r="AA7544">
        <v>0</v>
      </c>
      <c r="AB7544">
        <v>17.425563651410926</v>
      </c>
      <c r="AC7544">
        <v>0</v>
      </c>
      <c r="AD7544">
        <v>0</v>
      </c>
      <c r="AE7544">
        <v>247.19506699101422</v>
      </c>
    </row>
    <row r="7545" spans="1:31" x14ac:dyDescent="0.25">
      <c r="A7545">
        <v>1889489</v>
      </c>
      <c r="B7545">
        <v>1</v>
      </c>
      <c r="C7545" t="s">
        <v>80</v>
      </c>
      <c r="D7545" t="s">
        <v>106</v>
      </c>
      <c r="E7545" t="s">
        <v>131</v>
      </c>
      <c r="F7545" t="s">
        <v>21223</v>
      </c>
      <c r="G7545" t="s">
        <v>133</v>
      </c>
      <c r="H7545" t="s">
        <v>134</v>
      </c>
      <c r="I7545" t="s">
        <v>135</v>
      </c>
      <c r="J7545" t="s">
        <v>136</v>
      </c>
      <c r="K7545" t="s">
        <v>137</v>
      </c>
      <c r="L7545" t="s">
        <v>21224</v>
      </c>
      <c r="M7545" t="s">
        <v>21225</v>
      </c>
      <c r="N7545">
        <v>1.24</v>
      </c>
      <c r="O7545">
        <v>0</v>
      </c>
      <c r="P7545">
        <v>237</v>
      </c>
      <c r="Q7545">
        <v>43</v>
      </c>
      <c r="R7545">
        <v>97</v>
      </c>
      <c r="S7545">
        <v>7</v>
      </c>
      <c r="T7545">
        <v>34</v>
      </c>
      <c r="U7545">
        <v>0</v>
      </c>
      <c r="V7545">
        <v>0</v>
      </c>
      <c r="W7545">
        <v>0</v>
      </c>
      <c r="X7545">
        <v>78.232021273194178</v>
      </c>
      <c r="Y7545">
        <v>546.13186696131686</v>
      </c>
      <c r="Z7545">
        <v>626.47746809107264</v>
      </c>
      <c r="AA7545">
        <v>53.103942272533665</v>
      </c>
      <c r="AB7545">
        <v>40.50766244282601</v>
      </c>
      <c r="AC7545">
        <v>0</v>
      </c>
      <c r="AD7545">
        <v>0</v>
      </c>
      <c r="AE7545">
        <v>1344.4529610409431</v>
      </c>
    </row>
    <row r="7546" spans="1:31" x14ac:dyDescent="0.25">
      <c r="A7546">
        <v>1889752</v>
      </c>
      <c r="B7546">
        <v>1</v>
      </c>
      <c r="C7546" t="s">
        <v>81</v>
      </c>
      <c r="D7546" t="s">
        <v>128</v>
      </c>
      <c r="E7546" t="s">
        <v>140</v>
      </c>
      <c r="F7546" t="s">
        <v>21226</v>
      </c>
      <c r="G7546" t="s">
        <v>163</v>
      </c>
      <c r="H7546" t="s">
        <v>143</v>
      </c>
      <c r="I7546" t="s">
        <v>135</v>
      </c>
      <c r="J7546" t="s">
        <v>136</v>
      </c>
      <c r="K7546" t="s">
        <v>137</v>
      </c>
      <c r="L7546" t="s">
        <v>21227</v>
      </c>
      <c r="M7546" t="s">
        <v>21228</v>
      </c>
      <c r="N7546">
        <v>2.668055555</v>
      </c>
      <c r="O7546">
        <v>0</v>
      </c>
      <c r="P7546">
        <v>2</v>
      </c>
      <c r="Q7546">
        <v>0</v>
      </c>
      <c r="R7546">
        <v>0</v>
      </c>
      <c r="S7546">
        <v>0</v>
      </c>
      <c r="T7546">
        <v>0</v>
      </c>
      <c r="U7546">
        <v>0</v>
      </c>
      <c r="V7546">
        <v>0</v>
      </c>
      <c r="W7546">
        <v>0</v>
      </c>
      <c r="X7546">
        <v>1.6119684636274081</v>
      </c>
      <c r="Y7546">
        <v>0</v>
      </c>
      <c r="Z7546">
        <v>0</v>
      </c>
      <c r="AA7546">
        <v>0</v>
      </c>
      <c r="AB7546">
        <v>0</v>
      </c>
      <c r="AC7546">
        <v>0</v>
      </c>
      <c r="AD7546">
        <v>0</v>
      </c>
      <c r="AE7546">
        <v>1.6119684636274081</v>
      </c>
    </row>
    <row r="7547" spans="1:31" x14ac:dyDescent="0.25">
      <c r="A7547">
        <v>1889297</v>
      </c>
      <c r="B7547">
        <v>1</v>
      </c>
      <c r="C7547" t="s">
        <v>80</v>
      </c>
      <c r="D7547" t="s">
        <v>100</v>
      </c>
      <c r="E7547" t="s">
        <v>210</v>
      </c>
      <c r="F7547" t="s">
        <v>21229</v>
      </c>
      <c r="G7547" t="s">
        <v>133</v>
      </c>
      <c r="H7547" t="s">
        <v>134</v>
      </c>
      <c r="I7547" t="s">
        <v>135</v>
      </c>
      <c r="J7547" t="s">
        <v>136</v>
      </c>
      <c r="K7547" t="s">
        <v>137</v>
      </c>
      <c r="L7547" t="s">
        <v>21230</v>
      </c>
      <c r="M7547" t="s">
        <v>21231</v>
      </c>
      <c r="N7547">
        <v>2.4877777769999998</v>
      </c>
      <c r="O7547">
        <v>1</v>
      </c>
      <c r="P7547">
        <v>14</v>
      </c>
      <c r="Q7547">
        <v>1</v>
      </c>
      <c r="R7547">
        <v>25</v>
      </c>
      <c r="S7547">
        <v>3</v>
      </c>
      <c r="T7547">
        <v>3</v>
      </c>
      <c r="U7547">
        <v>1</v>
      </c>
      <c r="V7547">
        <v>0</v>
      </c>
      <c r="W7547">
        <v>56.456041154901342</v>
      </c>
      <c r="X7547">
        <v>12.897229379000663</v>
      </c>
      <c r="Y7547">
        <v>7.3538115964456008</v>
      </c>
      <c r="Z7547">
        <v>81.994879073947644</v>
      </c>
      <c r="AA7547">
        <v>25.313214861005282</v>
      </c>
      <c r="AB7547">
        <v>12.98014574957846</v>
      </c>
      <c r="AC7547">
        <v>7.8186943814256242</v>
      </c>
      <c r="AD7547">
        <v>0</v>
      </c>
      <c r="AE7547">
        <v>204.81401619630461</v>
      </c>
    </row>
    <row r="7548" spans="1:31" x14ac:dyDescent="0.25">
      <c r="A7548">
        <v>1889423</v>
      </c>
      <c r="B7548">
        <v>1</v>
      </c>
      <c r="C7548" t="s">
        <v>81</v>
      </c>
      <c r="D7548" t="s">
        <v>120</v>
      </c>
      <c r="E7548" t="s">
        <v>169</v>
      </c>
      <c r="F7548" t="s">
        <v>21232</v>
      </c>
      <c r="G7548" t="s">
        <v>624</v>
      </c>
      <c r="H7548" t="s">
        <v>143</v>
      </c>
      <c r="I7548" t="s">
        <v>135</v>
      </c>
      <c r="J7548" t="s">
        <v>136</v>
      </c>
      <c r="K7548" t="s">
        <v>137</v>
      </c>
      <c r="L7548" t="s">
        <v>21233</v>
      </c>
      <c r="M7548" t="s">
        <v>21234</v>
      </c>
      <c r="N7548">
        <v>1.6897222220000001</v>
      </c>
      <c r="O7548">
        <v>0</v>
      </c>
      <c r="P7548">
        <v>0</v>
      </c>
      <c r="Q7548">
        <v>0</v>
      </c>
      <c r="R7548">
        <v>7</v>
      </c>
      <c r="S7548">
        <v>0</v>
      </c>
      <c r="T7548">
        <v>0</v>
      </c>
      <c r="U7548">
        <v>0</v>
      </c>
      <c r="V7548">
        <v>0</v>
      </c>
      <c r="W7548">
        <v>0</v>
      </c>
      <c r="X7548">
        <v>0</v>
      </c>
      <c r="Y7548">
        <v>0</v>
      </c>
      <c r="Z7548">
        <v>101.71290446854755</v>
      </c>
      <c r="AA7548">
        <v>0</v>
      </c>
      <c r="AB7548">
        <v>0</v>
      </c>
      <c r="AC7548">
        <v>0</v>
      </c>
      <c r="AD7548">
        <v>0</v>
      </c>
      <c r="AE7548">
        <v>101.71290446854755</v>
      </c>
    </row>
    <row r="7549" spans="1:31" x14ac:dyDescent="0.25">
      <c r="A7549">
        <v>1889566</v>
      </c>
      <c r="B7549">
        <v>1</v>
      </c>
      <c r="C7549" t="s">
        <v>80</v>
      </c>
      <c r="D7549" t="s">
        <v>106</v>
      </c>
      <c r="E7549" t="s">
        <v>146</v>
      </c>
      <c r="F7549" t="s">
        <v>21235</v>
      </c>
      <c r="G7549" t="s">
        <v>148</v>
      </c>
      <c r="H7549" t="s">
        <v>143</v>
      </c>
      <c r="I7549" t="s">
        <v>135</v>
      </c>
      <c r="J7549" t="s">
        <v>136</v>
      </c>
      <c r="K7549" t="s">
        <v>137</v>
      </c>
      <c r="L7549" t="s">
        <v>21236</v>
      </c>
      <c r="M7549" t="s">
        <v>21237</v>
      </c>
      <c r="N7549">
        <v>2.258611111</v>
      </c>
      <c r="O7549">
        <v>0</v>
      </c>
      <c r="P7549">
        <v>0</v>
      </c>
      <c r="Q7549">
        <v>0</v>
      </c>
      <c r="R7549">
        <v>0</v>
      </c>
      <c r="S7549">
        <v>0</v>
      </c>
      <c r="T7549">
        <v>1</v>
      </c>
      <c r="U7549">
        <v>0</v>
      </c>
      <c r="V7549">
        <v>0</v>
      </c>
      <c r="W7549">
        <v>0</v>
      </c>
      <c r="X7549">
        <v>0</v>
      </c>
      <c r="Y7549">
        <v>0</v>
      </c>
      <c r="Z7549">
        <v>0</v>
      </c>
      <c r="AA7549">
        <v>0</v>
      </c>
      <c r="AB7549">
        <v>9.86112526109555</v>
      </c>
      <c r="AC7549">
        <v>0</v>
      </c>
      <c r="AD7549">
        <v>0</v>
      </c>
      <c r="AE7549">
        <v>9.86112526109555</v>
      </c>
    </row>
    <row r="7550" spans="1:31" x14ac:dyDescent="0.25">
      <c r="A7550">
        <v>1889609</v>
      </c>
      <c r="B7550">
        <v>1</v>
      </c>
      <c r="C7550" t="s">
        <v>81</v>
      </c>
      <c r="D7550" t="s">
        <v>112</v>
      </c>
      <c r="E7550" t="s">
        <v>146</v>
      </c>
      <c r="F7550" t="s">
        <v>21238</v>
      </c>
      <c r="G7550" t="s">
        <v>148</v>
      </c>
      <c r="H7550" t="s">
        <v>143</v>
      </c>
      <c r="I7550" t="s">
        <v>135</v>
      </c>
      <c r="J7550" t="s">
        <v>136</v>
      </c>
      <c r="K7550" t="s">
        <v>137</v>
      </c>
      <c r="L7550" t="s">
        <v>21239</v>
      </c>
      <c r="M7550" t="s">
        <v>21240</v>
      </c>
      <c r="N7550">
        <v>0.75249999999999995</v>
      </c>
      <c r="O7550">
        <v>0</v>
      </c>
      <c r="P7550">
        <v>22</v>
      </c>
      <c r="Q7550">
        <v>0</v>
      </c>
      <c r="R7550">
        <v>6</v>
      </c>
      <c r="S7550">
        <v>0</v>
      </c>
      <c r="T7550">
        <v>2</v>
      </c>
      <c r="U7550">
        <v>0</v>
      </c>
      <c r="V7550">
        <v>0</v>
      </c>
      <c r="W7550">
        <v>0</v>
      </c>
      <c r="X7550">
        <v>4.4912823190234592</v>
      </c>
      <c r="Y7550">
        <v>0</v>
      </c>
      <c r="Z7550">
        <v>0.3315974918200425</v>
      </c>
      <c r="AA7550">
        <v>0</v>
      </c>
      <c r="AB7550">
        <v>0.29283230282343503</v>
      </c>
      <c r="AC7550">
        <v>0</v>
      </c>
      <c r="AD7550">
        <v>0</v>
      </c>
      <c r="AE7550">
        <v>5.1157121136669375</v>
      </c>
    </row>
    <row r="7551" spans="1:31" x14ac:dyDescent="0.25">
      <c r="A7551">
        <v>1889432</v>
      </c>
      <c r="B7551">
        <v>1</v>
      </c>
      <c r="C7551" t="s">
        <v>80</v>
      </c>
      <c r="D7551" t="s">
        <v>103</v>
      </c>
      <c r="E7551" t="s">
        <v>158</v>
      </c>
      <c r="F7551" t="s">
        <v>10196</v>
      </c>
      <c r="G7551" t="s">
        <v>133</v>
      </c>
      <c r="H7551" t="s">
        <v>134</v>
      </c>
      <c r="I7551" t="s">
        <v>135</v>
      </c>
      <c r="J7551" t="s">
        <v>136</v>
      </c>
      <c r="K7551" t="s">
        <v>137</v>
      </c>
      <c r="L7551" t="s">
        <v>21241</v>
      </c>
      <c r="M7551" t="s">
        <v>21242</v>
      </c>
      <c r="N7551">
        <v>0.34527777700000001</v>
      </c>
      <c r="O7551">
        <v>0</v>
      </c>
      <c r="P7551">
        <v>0</v>
      </c>
      <c r="Q7551">
        <v>0</v>
      </c>
      <c r="R7551">
        <v>0</v>
      </c>
      <c r="S7551">
        <v>1</v>
      </c>
      <c r="T7551">
        <v>0</v>
      </c>
      <c r="U7551">
        <v>0</v>
      </c>
      <c r="V7551">
        <v>0</v>
      </c>
      <c r="W7551">
        <v>0</v>
      </c>
      <c r="X7551">
        <v>0</v>
      </c>
      <c r="Y7551">
        <v>0</v>
      </c>
      <c r="Z7551">
        <v>0</v>
      </c>
      <c r="AA7551">
        <v>293.90101427295275</v>
      </c>
      <c r="AB7551">
        <v>0</v>
      </c>
      <c r="AC7551">
        <v>0</v>
      </c>
      <c r="AD7551">
        <v>0</v>
      </c>
      <c r="AE7551">
        <v>293.90101427295275</v>
      </c>
    </row>
    <row r="7552" spans="1:31" x14ac:dyDescent="0.25">
      <c r="A7552">
        <v>1889455</v>
      </c>
      <c r="B7552">
        <v>1</v>
      </c>
      <c r="C7552" t="s">
        <v>81</v>
      </c>
      <c r="D7552" t="s">
        <v>115</v>
      </c>
      <c r="E7552" t="s">
        <v>146</v>
      </c>
      <c r="F7552" t="s">
        <v>21243</v>
      </c>
      <c r="G7552" t="s">
        <v>148</v>
      </c>
      <c r="H7552" t="s">
        <v>143</v>
      </c>
      <c r="I7552" t="s">
        <v>135</v>
      </c>
      <c r="J7552" t="s">
        <v>136</v>
      </c>
      <c r="K7552" t="s">
        <v>137</v>
      </c>
      <c r="L7552" t="s">
        <v>21244</v>
      </c>
      <c r="M7552" t="s">
        <v>21245</v>
      </c>
      <c r="N7552">
        <v>0.82305555500000005</v>
      </c>
      <c r="O7552">
        <v>0</v>
      </c>
      <c r="P7552">
        <v>40</v>
      </c>
      <c r="Q7552">
        <v>0</v>
      </c>
      <c r="R7552">
        <v>0</v>
      </c>
      <c r="S7552">
        <v>0</v>
      </c>
      <c r="T7552">
        <v>0</v>
      </c>
      <c r="U7552">
        <v>0</v>
      </c>
      <c r="V7552">
        <v>0</v>
      </c>
      <c r="W7552">
        <v>0</v>
      </c>
      <c r="X7552">
        <v>3.8837860657304764</v>
      </c>
      <c r="Y7552">
        <v>0</v>
      </c>
      <c r="Z7552">
        <v>0</v>
      </c>
      <c r="AA7552">
        <v>0</v>
      </c>
      <c r="AB7552">
        <v>0</v>
      </c>
      <c r="AC7552">
        <v>0</v>
      </c>
      <c r="AD7552">
        <v>0</v>
      </c>
      <c r="AE7552">
        <v>3.8837860657304764</v>
      </c>
    </row>
    <row r="7553" spans="1:31" x14ac:dyDescent="0.25">
      <c r="A7553">
        <v>1889641</v>
      </c>
      <c r="B7553">
        <v>1</v>
      </c>
      <c r="C7553" t="s">
        <v>81</v>
      </c>
      <c r="D7553" t="s">
        <v>117</v>
      </c>
      <c r="E7553" t="s">
        <v>131</v>
      </c>
      <c r="F7553" t="s">
        <v>14775</v>
      </c>
      <c r="G7553" t="s">
        <v>133</v>
      </c>
      <c r="H7553" t="s">
        <v>134</v>
      </c>
      <c r="I7553" t="s">
        <v>135</v>
      </c>
      <c r="J7553" t="s">
        <v>136</v>
      </c>
      <c r="K7553" t="s">
        <v>137</v>
      </c>
      <c r="L7553" t="s">
        <v>21246</v>
      </c>
      <c r="M7553" t="s">
        <v>21247</v>
      </c>
      <c r="N7553">
        <v>0.49361111099999999</v>
      </c>
      <c r="O7553">
        <v>1</v>
      </c>
      <c r="P7553">
        <v>284</v>
      </c>
      <c r="Q7553">
        <v>48</v>
      </c>
      <c r="R7553">
        <v>57</v>
      </c>
      <c r="S7553">
        <v>3</v>
      </c>
      <c r="T7553">
        <v>14</v>
      </c>
      <c r="U7553">
        <v>0</v>
      </c>
      <c r="V7553">
        <v>0</v>
      </c>
      <c r="W7553">
        <v>8.2074282564583351E-2</v>
      </c>
      <c r="X7553">
        <v>50.160848676334638</v>
      </c>
      <c r="Y7553">
        <v>132.13690259005324</v>
      </c>
      <c r="Z7553">
        <v>36.534575007731142</v>
      </c>
      <c r="AA7553">
        <v>5.8099164221719066</v>
      </c>
      <c r="AB7553">
        <v>3.6188760243115139</v>
      </c>
      <c r="AC7553">
        <v>0</v>
      </c>
      <c r="AD7553">
        <v>0</v>
      </c>
      <c r="AE7553">
        <v>228.34319300316702</v>
      </c>
    </row>
    <row r="7554" spans="1:31" x14ac:dyDescent="0.25">
      <c r="A7554">
        <v>1889618</v>
      </c>
      <c r="B7554">
        <v>1</v>
      </c>
      <c r="C7554" t="s">
        <v>81</v>
      </c>
      <c r="D7554" t="s">
        <v>121</v>
      </c>
      <c r="E7554" t="s">
        <v>131</v>
      </c>
      <c r="F7554" t="s">
        <v>16031</v>
      </c>
      <c r="G7554" t="s">
        <v>133</v>
      </c>
      <c r="H7554" t="s">
        <v>134</v>
      </c>
      <c r="I7554" t="s">
        <v>135</v>
      </c>
      <c r="J7554" t="s">
        <v>136</v>
      </c>
      <c r="K7554" t="s">
        <v>137</v>
      </c>
      <c r="L7554" t="s">
        <v>21248</v>
      </c>
      <c r="M7554" t="s">
        <v>21249</v>
      </c>
      <c r="N7554">
        <v>0.56527777700000004</v>
      </c>
      <c r="O7554">
        <v>0</v>
      </c>
      <c r="P7554">
        <v>242</v>
      </c>
      <c r="Q7554">
        <v>0</v>
      </c>
      <c r="R7554">
        <v>53</v>
      </c>
      <c r="S7554">
        <v>2</v>
      </c>
      <c r="T7554">
        <v>10</v>
      </c>
      <c r="U7554">
        <v>0</v>
      </c>
      <c r="V7554">
        <v>0</v>
      </c>
      <c r="W7554">
        <v>0</v>
      </c>
      <c r="X7554">
        <v>28.706310529754923</v>
      </c>
      <c r="Y7554">
        <v>0</v>
      </c>
      <c r="Z7554">
        <v>10.989011553710238</v>
      </c>
      <c r="AA7554">
        <v>2.0051168250692948</v>
      </c>
      <c r="AB7554">
        <v>9.0456759946147827</v>
      </c>
      <c r="AC7554">
        <v>0</v>
      </c>
      <c r="AD7554">
        <v>0</v>
      </c>
      <c r="AE7554">
        <v>50.746114903149234</v>
      </c>
    </row>
    <row r="7555" spans="1:31" x14ac:dyDescent="0.25">
      <c r="A7555">
        <v>1889741</v>
      </c>
      <c r="B7555">
        <v>1</v>
      </c>
      <c r="C7555" t="s">
        <v>81</v>
      </c>
      <c r="D7555" t="s">
        <v>123</v>
      </c>
      <c r="E7555" t="s">
        <v>140</v>
      </c>
      <c r="F7555" t="s">
        <v>21250</v>
      </c>
      <c r="G7555" t="s">
        <v>163</v>
      </c>
      <c r="H7555" t="s">
        <v>143</v>
      </c>
      <c r="I7555" t="s">
        <v>135</v>
      </c>
      <c r="J7555" t="s">
        <v>136</v>
      </c>
      <c r="K7555" t="s">
        <v>137</v>
      </c>
      <c r="L7555" t="s">
        <v>21251</v>
      </c>
      <c r="M7555" t="s">
        <v>21252</v>
      </c>
      <c r="N7555">
        <v>0.95638888799999999</v>
      </c>
      <c r="O7555">
        <v>0</v>
      </c>
      <c r="P7555">
        <v>2</v>
      </c>
      <c r="Q7555">
        <v>0</v>
      </c>
      <c r="R7555">
        <v>0</v>
      </c>
      <c r="S7555">
        <v>0</v>
      </c>
      <c r="T7555">
        <v>0</v>
      </c>
      <c r="U7555">
        <v>0</v>
      </c>
      <c r="V7555">
        <v>0</v>
      </c>
      <c r="W7555">
        <v>0</v>
      </c>
      <c r="X7555">
        <v>0.47960452955001892</v>
      </c>
      <c r="Y7555">
        <v>0</v>
      </c>
      <c r="Z7555">
        <v>0</v>
      </c>
      <c r="AA7555">
        <v>0</v>
      </c>
      <c r="AB7555">
        <v>0</v>
      </c>
      <c r="AC7555">
        <v>0</v>
      </c>
      <c r="AD7555">
        <v>0</v>
      </c>
      <c r="AE7555">
        <v>0.47960452955001892</v>
      </c>
    </row>
    <row r="7556" spans="1:31" x14ac:dyDescent="0.25">
      <c r="A7556">
        <v>1889595</v>
      </c>
      <c r="B7556">
        <v>1</v>
      </c>
      <c r="C7556" t="s">
        <v>81</v>
      </c>
      <c r="D7556" t="s">
        <v>122</v>
      </c>
      <c r="E7556" t="s">
        <v>131</v>
      </c>
      <c r="F7556" t="s">
        <v>21253</v>
      </c>
      <c r="G7556" t="s">
        <v>133</v>
      </c>
      <c r="H7556" t="s">
        <v>134</v>
      </c>
      <c r="I7556" t="s">
        <v>135</v>
      </c>
      <c r="J7556" t="s">
        <v>136</v>
      </c>
      <c r="K7556" t="s">
        <v>137</v>
      </c>
      <c r="L7556" t="s">
        <v>21254</v>
      </c>
      <c r="M7556" t="s">
        <v>21255</v>
      </c>
      <c r="N7556">
        <v>1.5963888879999999</v>
      </c>
      <c r="O7556">
        <v>1</v>
      </c>
      <c r="P7556">
        <v>188</v>
      </c>
      <c r="Q7556">
        <v>9</v>
      </c>
      <c r="R7556">
        <v>2</v>
      </c>
      <c r="S7556">
        <v>1</v>
      </c>
      <c r="T7556">
        <v>20</v>
      </c>
      <c r="U7556">
        <v>0</v>
      </c>
      <c r="V7556">
        <v>0</v>
      </c>
      <c r="W7556">
        <v>0.4093292103746517</v>
      </c>
      <c r="X7556">
        <v>49.811028032877132</v>
      </c>
      <c r="Y7556">
        <v>39.191786197536331</v>
      </c>
      <c r="Z7556">
        <v>2.933403878426788</v>
      </c>
      <c r="AA7556">
        <v>2.4934836563298002</v>
      </c>
      <c r="AB7556">
        <v>6.0037614692461609</v>
      </c>
      <c r="AC7556">
        <v>0</v>
      </c>
      <c r="AD7556">
        <v>0</v>
      </c>
      <c r="AE7556">
        <v>100.84279244479086</v>
      </c>
    </row>
    <row r="7557" spans="1:31" x14ac:dyDescent="0.25">
      <c r="A7557">
        <v>1889449</v>
      </c>
      <c r="B7557">
        <v>1</v>
      </c>
      <c r="C7557" t="s">
        <v>80</v>
      </c>
      <c r="D7557" t="s">
        <v>100</v>
      </c>
      <c r="E7557" t="s">
        <v>140</v>
      </c>
      <c r="F7557" t="s">
        <v>20849</v>
      </c>
      <c r="G7557" t="s">
        <v>163</v>
      </c>
      <c r="H7557" t="s">
        <v>143</v>
      </c>
      <c r="I7557" t="s">
        <v>135</v>
      </c>
      <c r="J7557" t="s">
        <v>136</v>
      </c>
      <c r="K7557" t="s">
        <v>137</v>
      </c>
      <c r="L7557" t="s">
        <v>21256</v>
      </c>
      <c r="M7557" t="s">
        <v>21257</v>
      </c>
      <c r="N7557">
        <v>2.6058333330000001</v>
      </c>
      <c r="O7557">
        <v>0</v>
      </c>
      <c r="P7557">
        <v>1</v>
      </c>
      <c r="Q7557">
        <v>0</v>
      </c>
      <c r="R7557">
        <v>0</v>
      </c>
      <c r="S7557">
        <v>0</v>
      </c>
      <c r="T7557">
        <v>0</v>
      </c>
      <c r="U7557">
        <v>0</v>
      </c>
      <c r="V7557">
        <v>0</v>
      </c>
      <c r="W7557">
        <v>0</v>
      </c>
      <c r="X7557">
        <v>0.45894279954638001</v>
      </c>
      <c r="Y7557">
        <v>0</v>
      </c>
      <c r="Z7557">
        <v>0</v>
      </c>
      <c r="AA7557">
        <v>0</v>
      </c>
      <c r="AB7557">
        <v>0</v>
      </c>
      <c r="AC7557">
        <v>0</v>
      </c>
      <c r="AD7557">
        <v>0</v>
      </c>
      <c r="AE7557">
        <v>0.45894279954638001</v>
      </c>
    </row>
    <row r="7558" spans="1:31" x14ac:dyDescent="0.25">
      <c r="A7558">
        <v>1889495</v>
      </c>
      <c r="B7558">
        <v>1</v>
      </c>
      <c r="C7558" t="s">
        <v>80</v>
      </c>
      <c r="D7558" t="s">
        <v>93</v>
      </c>
      <c r="E7558" t="s">
        <v>210</v>
      </c>
      <c r="F7558" t="s">
        <v>21258</v>
      </c>
      <c r="G7558" t="s">
        <v>347</v>
      </c>
      <c r="H7558" t="s">
        <v>134</v>
      </c>
      <c r="I7558" t="s">
        <v>135</v>
      </c>
      <c r="J7558" t="s">
        <v>3</v>
      </c>
      <c r="K7558" t="s">
        <v>137</v>
      </c>
      <c r="L7558" t="s">
        <v>21259</v>
      </c>
      <c r="M7558" t="s">
        <v>21260</v>
      </c>
      <c r="N7558">
        <v>2.8194444440000002</v>
      </c>
      <c r="O7558">
        <v>5</v>
      </c>
      <c r="P7558">
        <v>3122</v>
      </c>
      <c r="Q7558">
        <v>95</v>
      </c>
      <c r="R7558">
        <v>441</v>
      </c>
      <c r="S7558">
        <v>30</v>
      </c>
      <c r="T7558">
        <v>671</v>
      </c>
      <c r="U7558">
        <v>4</v>
      </c>
      <c r="V7558">
        <v>2</v>
      </c>
      <c r="W7558">
        <v>112.99064905465386</v>
      </c>
      <c r="X7558">
        <v>2630.2887371588831</v>
      </c>
      <c r="Y7558">
        <v>2761.9713544681003</v>
      </c>
      <c r="Z7558">
        <v>3890.5453859317672</v>
      </c>
      <c r="AA7558">
        <v>959.06719919956004</v>
      </c>
      <c r="AB7558">
        <v>2254.9930219257185</v>
      </c>
      <c r="AC7558">
        <v>129.95196024819413</v>
      </c>
      <c r="AD7558">
        <v>10.607159195631809</v>
      </c>
      <c r="AE7558">
        <v>12750.415467182509</v>
      </c>
    </row>
    <row r="7559" spans="1:31" x14ac:dyDescent="0.25">
      <c r="A7559">
        <v>1889532</v>
      </c>
      <c r="B7559">
        <v>1</v>
      </c>
      <c r="C7559" t="s">
        <v>80</v>
      </c>
      <c r="D7559" t="s">
        <v>97</v>
      </c>
      <c r="E7559" t="s">
        <v>169</v>
      </c>
      <c r="F7559" t="s">
        <v>21261</v>
      </c>
      <c r="G7559" t="s">
        <v>469</v>
      </c>
      <c r="H7559" t="s">
        <v>143</v>
      </c>
      <c r="I7559" t="s">
        <v>135</v>
      </c>
      <c r="J7559" t="s">
        <v>136</v>
      </c>
      <c r="K7559" t="s">
        <v>137</v>
      </c>
      <c r="L7559" t="s">
        <v>21262</v>
      </c>
      <c r="M7559" t="s">
        <v>21263</v>
      </c>
      <c r="N7559">
        <v>2.400833333</v>
      </c>
      <c r="O7559">
        <v>0</v>
      </c>
      <c r="P7559">
        <v>177</v>
      </c>
      <c r="Q7559">
        <v>0</v>
      </c>
      <c r="R7559">
        <v>6</v>
      </c>
      <c r="S7559">
        <v>0</v>
      </c>
      <c r="T7559">
        <v>3</v>
      </c>
      <c r="U7559">
        <v>0</v>
      </c>
      <c r="V7559">
        <v>0</v>
      </c>
      <c r="W7559">
        <v>0</v>
      </c>
      <c r="X7559">
        <v>208.86637339059203</v>
      </c>
      <c r="Y7559">
        <v>0</v>
      </c>
      <c r="Z7559">
        <v>20.288294115028524</v>
      </c>
      <c r="AA7559">
        <v>0</v>
      </c>
      <c r="AB7559">
        <v>3.8521211996761004</v>
      </c>
      <c r="AC7559">
        <v>0</v>
      </c>
      <c r="AD7559">
        <v>0</v>
      </c>
      <c r="AE7559">
        <v>233.00678870529666</v>
      </c>
    </row>
    <row r="7560" spans="1:31" x14ac:dyDescent="0.25">
      <c r="A7560">
        <v>1889386</v>
      </c>
      <c r="B7560">
        <v>1</v>
      </c>
      <c r="C7560" t="s">
        <v>80</v>
      </c>
      <c r="D7560" t="s">
        <v>91</v>
      </c>
      <c r="E7560" t="s">
        <v>210</v>
      </c>
      <c r="F7560" t="s">
        <v>437</v>
      </c>
      <c r="G7560" t="s">
        <v>133</v>
      </c>
      <c r="H7560" t="s">
        <v>134</v>
      </c>
      <c r="I7560" t="s">
        <v>135</v>
      </c>
      <c r="J7560" t="s">
        <v>136</v>
      </c>
      <c r="K7560" t="s">
        <v>137</v>
      </c>
      <c r="L7560" t="s">
        <v>21264</v>
      </c>
      <c r="M7560" t="s">
        <v>21265</v>
      </c>
      <c r="N7560">
        <v>0.39111111100000001</v>
      </c>
      <c r="O7560">
        <v>1</v>
      </c>
      <c r="P7560">
        <v>31</v>
      </c>
      <c r="Q7560">
        <v>21</v>
      </c>
      <c r="R7560">
        <v>265</v>
      </c>
      <c r="S7560">
        <v>8</v>
      </c>
      <c r="T7560">
        <v>44</v>
      </c>
      <c r="U7560">
        <v>3</v>
      </c>
      <c r="V7560">
        <v>0</v>
      </c>
      <c r="W7560">
        <v>0.34007692629340275</v>
      </c>
      <c r="X7560">
        <v>7.3013106902864582</v>
      </c>
      <c r="Y7560">
        <v>60.374718895366954</v>
      </c>
      <c r="Z7560">
        <v>195.88309955899609</v>
      </c>
      <c r="AA7560">
        <v>35.403136234867439</v>
      </c>
      <c r="AB7560">
        <v>23.579782255494802</v>
      </c>
      <c r="AC7560">
        <v>11.752223514984333</v>
      </c>
      <c r="AD7560">
        <v>0</v>
      </c>
      <c r="AE7560">
        <v>334.63434807628948</v>
      </c>
    </row>
    <row r="7561" spans="1:31" x14ac:dyDescent="0.25">
      <c r="A7561">
        <v>1889392</v>
      </c>
      <c r="B7561">
        <v>1</v>
      </c>
      <c r="C7561" t="s">
        <v>80</v>
      </c>
      <c r="D7561" t="s">
        <v>93</v>
      </c>
      <c r="E7561" t="s">
        <v>210</v>
      </c>
      <c r="F7561" t="s">
        <v>16368</v>
      </c>
      <c r="G7561" t="s">
        <v>133</v>
      </c>
      <c r="H7561" t="s">
        <v>134</v>
      </c>
      <c r="I7561" t="s">
        <v>135</v>
      </c>
      <c r="J7561" t="s">
        <v>136</v>
      </c>
      <c r="K7561" t="s">
        <v>137</v>
      </c>
      <c r="L7561" t="s">
        <v>21266</v>
      </c>
      <c r="M7561" t="s">
        <v>21267</v>
      </c>
      <c r="N7561">
        <v>0.70611111100000001</v>
      </c>
      <c r="O7561">
        <v>1</v>
      </c>
      <c r="P7561">
        <v>0</v>
      </c>
      <c r="Q7561">
        <v>6</v>
      </c>
      <c r="R7561">
        <v>0</v>
      </c>
      <c r="S7561">
        <v>4</v>
      </c>
      <c r="T7561">
        <v>0</v>
      </c>
      <c r="U7561">
        <v>0</v>
      </c>
      <c r="V7561">
        <v>0</v>
      </c>
      <c r="W7561">
        <v>0.96011139873162221</v>
      </c>
      <c r="X7561">
        <v>0</v>
      </c>
      <c r="Y7561">
        <v>78.085783917653117</v>
      </c>
      <c r="Z7561">
        <v>0</v>
      </c>
      <c r="AA7561">
        <v>40.673190154111374</v>
      </c>
      <c r="AB7561">
        <v>0</v>
      </c>
      <c r="AC7561">
        <v>0</v>
      </c>
      <c r="AD7561">
        <v>0</v>
      </c>
      <c r="AE7561">
        <v>119.71908547049611</v>
      </c>
    </row>
    <row r="7562" spans="1:31" x14ac:dyDescent="0.25">
      <c r="A7562">
        <v>1889286</v>
      </c>
      <c r="B7562">
        <v>1</v>
      </c>
      <c r="C7562" t="s">
        <v>80</v>
      </c>
      <c r="D7562" t="s">
        <v>107</v>
      </c>
      <c r="E7562" t="s">
        <v>146</v>
      </c>
      <c r="F7562" t="s">
        <v>21268</v>
      </c>
      <c r="G7562" t="s">
        <v>363</v>
      </c>
      <c r="H7562" t="s">
        <v>143</v>
      </c>
      <c r="I7562" t="s">
        <v>135</v>
      </c>
      <c r="J7562" t="s">
        <v>136</v>
      </c>
      <c r="K7562" t="s">
        <v>137</v>
      </c>
      <c r="L7562" t="s">
        <v>21269</v>
      </c>
      <c r="M7562" t="s">
        <v>21270</v>
      </c>
      <c r="N7562">
        <v>2.517222222</v>
      </c>
      <c r="O7562">
        <v>0</v>
      </c>
      <c r="P7562">
        <v>46</v>
      </c>
      <c r="Q7562">
        <v>0</v>
      </c>
      <c r="R7562">
        <v>1</v>
      </c>
      <c r="S7562">
        <v>0</v>
      </c>
      <c r="T7562">
        <v>8</v>
      </c>
      <c r="U7562">
        <v>0</v>
      </c>
      <c r="V7562">
        <v>0</v>
      </c>
      <c r="W7562">
        <v>0</v>
      </c>
      <c r="X7562">
        <v>15.4182007451681</v>
      </c>
      <c r="Y7562">
        <v>0</v>
      </c>
      <c r="Z7562">
        <v>1.9247492437833336E-4</v>
      </c>
      <c r="AA7562">
        <v>0</v>
      </c>
      <c r="AB7562">
        <v>32.997210472775379</v>
      </c>
      <c r="AC7562">
        <v>0</v>
      </c>
      <c r="AD7562">
        <v>0</v>
      </c>
      <c r="AE7562">
        <v>48.415603692867862</v>
      </c>
    </row>
    <row r="7563" spans="1:31" x14ac:dyDescent="0.25">
      <c r="A7563">
        <v>1889681</v>
      </c>
      <c r="B7563">
        <v>1</v>
      </c>
      <c r="C7563" t="s">
        <v>81</v>
      </c>
      <c r="D7563" t="s">
        <v>112</v>
      </c>
      <c r="E7563" t="s">
        <v>146</v>
      </c>
      <c r="F7563" t="s">
        <v>21271</v>
      </c>
      <c r="G7563" t="s">
        <v>148</v>
      </c>
      <c r="H7563" t="s">
        <v>143</v>
      </c>
      <c r="I7563" t="s">
        <v>135</v>
      </c>
      <c r="J7563" t="s">
        <v>136</v>
      </c>
      <c r="K7563" t="s">
        <v>137</v>
      </c>
      <c r="L7563" t="s">
        <v>21272</v>
      </c>
      <c r="M7563" t="s">
        <v>21273</v>
      </c>
      <c r="N7563">
        <v>1.2749999999999999</v>
      </c>
      <c r="O7563">
        <v>0</v>
      </c>
      <c r="P7563">
        <v>8</v>
      </c>
      <c r="Q7563">
        <v>0</v>
      </c>
      <c r="R7563">
        <v>6</v>
      </c>
      <c r="S7563">
        <v>0</v>
      </c>
      <c r="T7563">
        <v>3</v>
      </c>
      <c r="U7563">
        <v>0</v>
      </c>
      <c r="V7563">
        <v>0</v>
      </c>
      <c r="W7563">
        <v>0</v>
      </c>
      <c r="X7563">
        <v>3.6341973530619165</v>
      </c>
      <c r="Y7563">
        <v>0</v>
      </c>
      <c r="Z7563">
        <v>7.4365892031337628</v>
      </c>
      <c r="AA7563">
        <v>0</v>
      </c>
      <c r="AB7563">
        <v>0.27145412976802663</v>
      </c>
      <c r="AC7563">
        <v>0</v>
      </c>
      <c r="AD7563">
        <v>0</v>
      </c>
      <c r="AE7563">
        <v>11.342240685963706</v>
      </c>
    </row>
    <row r="7564" spans="1:31" x14ac:dyDescent="0.25">
      <c r="A7564">
        <v>1889492</v>
      </c>
      <c r="B7564">
        <v>1</v>
      </c>
      <c r="C7564" t="s">
        <v>80</v>
      </c>
      <c r="D7564" t="s">
        <v>91</v>
      </c>
      <c r="E7564" t="s">
        <v>158</v>
      </c>
      <c r="F7564" t="s">
        <v>10578</v>
      </c>
      <c r="G7564" t="s">
        <v>219</v>
      </c>
      <c r="H7564" t="s">
        <v>134</v>
      </c>
      <c r="I7564" t="s">
        <v>135</v>
      </c>
      <c r="J7564" t="s">
        <v>136</v>
      </c>
      <c r="K7564" t="s">
        <v>137</v>
      </c>
      <c r="L7564" t="s">
        <v>21274</v>
      </c>
      <c r="M7564" t="s">
        <v>21275</v>
      </c>
      <c r="N7564">
        <v>0.80611111099999999</v>
      </c>
      <c r="O7564">
        <v>0</v>
      </c>
      <c r="P7564">
        <v>6</v>
      </c>
      <c r="Q7564">
        <v>0</v>
      </c>
      <c r="R7564">
        <v>17</v>
      </c>
      <c r="S7564">
        <v>0</v>
      </c>
      <c r="T7564">
        <v>3</v>
      </c>
      <c r="U7564">
        <v>0</v>
      </c>
      <c r="V7564">
        <v>0</v>
      </c>
      <c r="W7564">
        <v>0</v>
      </c>
      <c r="X7564">
        <v>1.6182278901461336</v>
      </c>
      <c r="Y7564">
        <v>0</v>
      </c>
      <c r="Z7564">
        <v>20.359532231885364</v>
      </c>
      <c r="AA7564">
        <v>0</v>
      </c>
      <c r="AB7564">
        <v>3.4747413204058337</v>
      </c>
      <c r="AC7564">
        <v>0</v>
      </c>
      <c r="AD7564">
        <v>0</v>
      </c>
      <c r="AE7564">
        <v>25.452501442437331</v>
      </c>
    </row>
    <row r="7565" spans="1:31" x14ac:dyDescent="0.25">
      <c r="A7565">
        <v>1889469</v>
      </c>
      <c r="B7565">
        <v>1</v>
      </c>
      <c r="C7565" t="s">
        <v>80</v>
      </c>
      <c r="D7565" t="s">
        <v>96</v>
      </c>
      <c r="E7565" t="s">
        <v>146</v>
      </c>
      <c r="F7565" t="s">
        <v>18701</v>
      </c>
      <c r="G7565" t="s">
        <v>148</v>
      </c>
      <c r="H7565" t="s">
        <v>143</v>
      </c>
      <c r="I7565" t="s">
        <v>135</v>
      </c>
      <c r="J7565" t="s">
        <v>136</v>
      </c>
      <c r="K7565" t="s">
        <v>137</v>
      </c>
      <c r="L7565" t="s">
        <v>21276</v>
      </c>
      <c r="M7565" t="s">
        <v>21277</v>
      </c>
      <c r="N7565">
        <v>1.675</v>
      </c>
      <c r="O7565">
        <v>0</v>
      </c>
      <c r="P7565">
        <v>83</v>
      </c>
      <c r="Q7565">
        <v>0</v>
      </c>
      <c r="R7565">
        <v>1</v>
      </c>
      <c r="S7565">
        <v>0</v>
      </c>
      <c r="T7565">
        <v>10</v>
      </c>
      <c r="U7565">
        <v>0</v>
      </c>
      <c r="V7565">
        <v>0</v>
      </c>
      <c r="W7565">
        <v>0</v>
      </c>
      <c r="X7565">
        <v>110.10126416610012</v>
      </c>
      <c r="Y7565">
        <v>0</v>
      </c>
      <c r="Z7565">
        <v>2.0725494531106441</v>
      </c>
      <c r="AA7565">
        <v>0</v>
      </c>
      <c r="AB7565">
        <v>51.037281569295345</v>
      </c>
      <c r="AC7565">
        <v>0</v>
      </c>
      <c r="AD7565">
        <v>0</v>
      </c>
      <c r="AE7565">
        <v>163.21109518850611</v>
      </c>
    </row>
    <row r="7566" spans="1:31" x14ac:dyDescent="0.25">
      <c r="A7566">
        <v>1889724</v>
      </c>
      <c r="B7566">
        <v>1</v>
      </c>
      <c r="C7566" t="s">
        <v>80</v>
      </c>
      <c r="D7566" t="s">
        <v>93</v>
      </c>
      <c r="E7566" t="s">
        <v>140</v>
      </c>
      <c r="F7566" t="s">
        <v>21278</v>
      </c>
      <c r="G7566" t="s">
        <v>163</v>
      </c>
      <c r="H7566" t="s">
        <v>143</v>
      </c>
      <c r="I7566" t="s">
        <v>135</v>
      </c>
      <c r="J7566" t="s">
        <v>136</v>
      </c>
      <c r="K7566" t="s">
        <v>137</v>
      </c>
      <c r="L7566" t="s">
        <v>21279</v>
      </c>
      <c r="M7566" t="s">
        <v>21280</v>
      </c>
      <c r="N7566">
        <v>2.3136111110000002</v>
      </c>
      <c r="O7566">
        <v>0</v>
      </c>
      <c r="P7566">
        <v>1</v>
      </c>
      <c r="Q7566">
        <v>0</v>
      </c>
      <c r="R7566">
        <v>0</v>
      </c>
      <c r="S7566">
        <v>0</v>
      </c>
      <c r="T7566">
        <v>0</v>
      </c>
      <c r="U7566">
        <v>0</v>
      </c>
      <c r="V7566">
        <v>0</v>
      </c>
      <c r="W7566">
        <v>0</v>
      </c>
      <c r="X7566">
        <v>1.3121076123253452</v>
      </c>
      <c r="Y7566">
        <v>0</v>
      </c>
      <c r="Z7566">
        <v>0</v>
      </c>
      <c r="AA7566">
        <v>0</v>
      </c>
      <c r="AB7566">
        <v>0</v>
      </c>
      <c r="AC7566">
        <v>0</v>
      </c>
      <c r="AD7566">
        <v>0</v>
      </c>
      <c r="AE7566">
        <v>1.3121076123253452</v>
      </c>
    </row>
    <row r="7567" spans="1:31" x14ac:dyDescent="0.25">
      <c r="A7567">
        <v>1889326</v>
      </c>
      <c r="B7567">
        <v>1</v>
      </c>
      <c r="C7567" t="s">
        <v>80</v>
      </c>
      <c r="D7567" t="s">
        <v>93</v>
      </c>
      <c r="E7567" t="s">
        <v>210</v>
      </c>
      <c r="F7567" t="s">
        <v>8344</v>
      </c>
      <c r="G7567" t="s">
        <v>133</v>
      </c>
      <c r="H7567" t="s">
        <v>134</v>
      </c>
      <c r="I7567" t="s">
        <v>152</v>
      </c>
      <c r="J7567" t="s">
        <v>136</v>
      </c>
      <c r="K7567" t="s">
        <v>137</v>
      </c>
      <c r="L7567" t="s">
        <v>21281</v>
      </c>
      <c r="M7567" t="s">
        <v>21282</v>
      </c>
      <c r="N7567">
        <v>2.2222222E-2</v>
      </c>
      <c r="O7567">
        <v>0</v>
      </c>
      <c r="P7567">
        <v>1598</v>
      </c>
      <c r="Q7567">
        <v>35</v>
      </c>
      <c r="R7567">
        <v>152</v>
      </c>
      <c r="S7567">
        <v>11</v>
      </c>
      <c r="T7567">
        <v>214</v>
      </c>
      <c r="U7567">
        <v>1</v>
      </c>
      <c r="V7567">
        <v>1</v>
      </c>
      <c r="W7567">
        <v>0</v>
      </c>
      <c r="X7567">
        <v>6.8647216295750635</v>
      </c>
      <c r="Y7567">
        <v>4.8563749456519325</v>
      </c>
      <c r="Z7567">
        <v>11.739144439864685</v>
      </c>
      <c r="AA7567">
        <v>1.1943635874806668</v>
      </c>
      <c r="AB7567">
        <v>4.3520725743853328</v>
      </c>
      <c r="AC7567">
        <v>1.8165829445371111</v>
      </c>
      <c r="AD7567">
        <v>0.1313359911925111</v>
      </c>
      <c r="AE7567">
        <v>30.954596112687302</v>
      </c>
    </row>
    <row r="7568" spans="1:31" x14ac:dyDescent="0.25">
      <c r="A7568">
        <v>1889412</v>
      </c>
      <c r="B7568">
        <v>1</v>
      </c>
      <c r="C7568" t="s">
        <v>80</v>
      </c>
      <c r="D7568" t="s">
        <v>93</v>
      </c>
      <c r="E7568" t="s">
        <v>146</v>
      </c>
      <c r="F7568" t="s">
        <v>21283</v>
      </c>
      <c r="G7568" t="s">
        <v>148</v>
      </c>
      <c r="H7568" t="s">
        <v>143</v>
      </c>
      <c r="I7568" t="s">
        <v>135</v>
      </c>
      <c r="J7568" t="s">
        <v>136</v>
      </c>
      <c r="K7568" t="s">
        <v>137</v>
      </c>
      <c r="L7568" t="s">
        <v>21284</v>
      </c>
      <c r="M7568" t="s">
        <v>21285</v>
      </c>
      <c r="N7568">
        <v>3.2213888879999999</v>
      </c>
      <c r="O7568">
        <v>0</v>
      </c>
      <c r="P7568">
        <v>4</v>
      </c>
      <c r="Q7568">
        <v>0</v>
      </c>
      <c r="R7568">
        <v>4</v>
      </c>
      <c r="S7568">
        <v>0</v>
      </c>
      <c r="T7568">
        <v>0</v>
      </c>
      <c r="U7568">
        <v>0</v>
      </c>
      <c r="V7568">
        <v>0</v>
      </c>
      <c r="W7568">
        <v>0</v>
      </c>
      <c r="X7568">
        <v>10.090191343605099</v>
      </c>
      <c r="Y7568">
        <v>0</v>
      </c>
      <c r="Z7568">
        <v>51.96041555608091</v>
      </c>
      <c r="AA7568">
        <v>0</v>
      </c>
      <c r="AB7568">
        <v>0</v>
      </c>
      <c r="AC7568">
        <v>0</v>
      </c>
      <c r="AD7568">
        <v>0</v>
      </c>
      <c r="AE7568">
        <v>62.050606899686009</v>
      </c>
    </row>
    <row r="7569" spans="1:31" x14ac:dyDescent="0.25">
      <c r="A7569">
        <v>1889429</v>
      </c>
      <c r="B7569">
        <v>1</v>
      </c>
      <c r="C7569" t="s">
        <v>80</v>
      </c>
      <c r="D7569" t="s">
        <v>96</v>
      </c>
      <c r="E7569" t="s">
        <v>140</v>
      </c>
      <c r="F7569" t="s">
        <v>21286</v>
      </c>
      <c r="G7569" t="s">
        <v>163</v>
      </c>
      <c r="H7569" t="s">
        <v>143</v>
      </c>
      <c r="I7569" t="s">
        <v>135</v>
      </c>
      <c r="J7569" t="s">
        <v>136</v>
      </c>
      <c r="K7569" t="s">
        <v>137</v>
      </c>
      <c r="L7569" t="s">
        <v>21287</v>
      </c>
      <c r="M7569" t="s">
        <v>21288</v>
      </c>
      <c r="N7569">
        <v>2.9694444440000001</v>
      </c>
      <c r="O7569">
        <v>0</v>
      </c>
      <c r="P7569">
        <v>1</v>
      </c>
      <c r="Q7569">
        <v>0</v>
      </c>
      <c r="R7569">
        <v>0</v>
      </c>
      <c r="S7569">
        <v>0</v>
      </c>
      <c r="T7569">
        <v>0</v>
      </c>
      <c r="U7569">
        <v>0</v>
      </c>
      <c r="V7569">
        <v>0</v>
      </c>
      <c r="W7569">
        <v>0</v>
      </c>
      <c r="X7569">
        <v>4.671205540762001E-2</v>
      </c>
      <c r="Y7569">
        <v>0</v>
      </c>
      <c r="Z7569">
        <v>0</v>
      </c>
      <c r="AA7569">
        <v>0</v>
      </c>
      <c r="AB7569">
        <v>0</v>
      </c>
      <c r="AC7569">
        <v>0</v>
      </c>
      <c r="AD7569">
        <v>0</v>
      </c>
      <c r="AE7569">
        <v>4.671205540762001E-2</v>
      </c>
    </row>
    <row r="7570" spans="1:31" x14ac:dyDescent="0.25">
      <c r="A7570">
        <v>1889406</v>
      </c>
      <c r="B7570">
        <v>1</v>
      </c>
      <c r="C7570" t="s">
        <v>80</v>
      </c>
      <c r="D7570" t="s">
        <v>85</v>
      </c>
      <c r="E7570" t="s">
        <v>140</v>
      </c>
      <c r="F7570" t="s">
        <v>21289</v>
      </c>
      <c r="G7570" t="s">
        <v>200</v>
      </c>
      <c r="H7570" t="s">
        <v>143</v>
      </c>
      <c r="I7570" t="s">
        <v>135</v>
      </c>
      <c r="J7570" t="s">
        <v>136</v>
      </c>
      <c r="K7570" t="s">
        <v>137</v>
      </c>
      <c r="L7570" t="s">
        <v>21290</v>
      </c>
      <c r="M7570" t="s">
        <v>21291</v>
      </c>
      <c r="N7570">
        <v>1.0208333329999999</v>
      </c>
      <c r="O7570">
        <v>0</v>
      </c>
      <c r="P7570">
        <v>13</v>
      </c>
      <c r="Q7570">
        <v>0</v>
      </c>
      <c r="R7570">
        <v>0</v>
      </c>
      <c r="S7570">
        <v>0</v>
      </c>
      <c r="T7570">
        <v>0</v>
      </c>
      <c r="U7570">
        <v>0</v>
      </c>
      <c r="V7570">
        <v>0</v>
      </c>
      <c r="W7570">
        <v>0</v>
      </c>
      <c r="X7570">
        <v>5.4520846434023973</v>
      </c>
      <c r="Y7570">
        <v>0</v>
      </c>
      <c r="Z7570">
        <v>0</v>
      </c>
      <c r="AA7570">
        <v>0</v>
      </c>
      <c r="AB7570">
        <v>0</v>
      </c>
      <c r="AC7570">
        <v>0</v>
      </c>
      <c r="AD7570">
        <v>0</v>
      </c>
      <c r="AE7570">
        <v>5.4520846434023973</v>
      </c>
    </row>
    <row r="7571" spans="1:31" x14ac:dyDescent="0.25">
      <c r="A7571">
        <v>1889552</v>
      </c>
      <c r="B7571">
        <v>1</v>
      </c>
      <c r="C7571" t="s">
        <v>81</v>
      </c>
      <c r="D7571" t="s">
        <v>115</v>
      </c>
      <c r="E7571" t="s">
        <v>146</v>
      </c>
      <c r="F7571" t="s">
        <v>9007</v>
      </c>
      <c r="G7571" t="s">
        <v>596</v>
      </c>
      <c r="H7571" t="s">
        <v>143</v>
      </c>
      <c r="I7571" t="s">
        <v>135</v>
      </c>
      <c r="J7571" t="s">
        <v>136</v>
      </c>
      <c r="K7571" t="s">
        <v>137</v>
      </c>
      <c r="L7571" t="s">
        <v>21292</v>
      </c>
      <c r="M7571" t="s">
        <v>21293</v>
      </c>
      <c r="N7571">
        <v>6.67</v>
      </c>
      <c r="O7571">
        <v>0</v>
      </c>
      <c r="P7571">
        <v>7</v>
      </c>
      <c r="Q7571">
        <v>0</v>
      </c>
      <c r="R7571">
        <v>1</v>
      </c>
      <c r="S7571">
        <v>0</v>
      </c>
      <c r="T7571">
        <v>1</v>
      </c>
      <c r="U7571">
        <v>0</v>
      </c>
      <c r="V7571">
        <v>0</v>
      </c>
      <c r="W7571">
        <v>0</v>
      </c>
      <c r="X7571">
        <v>5.7969917944435281</v>
      </c>
      <c r="Y7571">
        <v>0</v>
      </c>
      <c r="Z7571">
        <v>29.020342723399907</v>
      </c>
      <c r="AA7571">
        <v>0</v>
      </c>
      <c r="AB7571">
        <v>1.54763020875999</v>
      </c>
      <c r="AC7571">
        <v>0</v>
      </c>
      <c r="AD7571">
        <v>0</v>
      </c>
      <c r="AE7571">
        <v>36.364964726603425</v>
      </c>
    </row>
    <row r="7572" spans="1:31" x14ac:dyDescent="0.25">
      <c r="A7572">
        <v>1889475</v>
      </c>
      <c r="B7572">
        <v>1</v>
      </c>
      <c r="C7572" t="s">
        <v>80</v>
      </c>
      <c r="D7572" t="s">
        <v>96</v>
      </c>
      <c r="E7572" t="s">
        <v>140</v>
      </c>
      <c r="F7572" t="s">
        <v>21294</v>
      </c>
      <c r="G7572" t="s">
        <v>200</v>
      </c>
      <c r="H7572" t="s">
        <v>143</v>
      </c>
      <c r="I7572" t="s">
        <v>135</v>
      </c>
      <c r="J7572" t="s">
        <v>136</v>
      </c>
      <c r="K7572" t="s">
        <v>137</v>
      </c>
      <c r="L7572" t="s">
        <v>21295</v>
      </c>
      <c r="M7572" t="s">
        <v>21296</v>
      </c>
      <c r="N7572">
        <v>4.6275000000000004</v>
      </c>
      <c r="O7572">
        <v>0</v>
      </c>
      <c r="P7572">
        <v>1</v>
      </c>
      <c r="Q7572">
        <v>0</v>
      </c>
      <c r="R7572">
        <v>0</v>
      </c>
      <c r="S7572">
        <v>0</v>
      </c>
      <c r="T7572">
        <v>0</v>
      </c>
      <c r="U7572">
        <v>0</v>
      </c>
      <c r="V7572">
        <v>0</v>
      </c>
      <c r="W7572">
        <v>0</v>
      </c>
      <c r="X7572">
        <v>4.6120383402851113</v>
      </c>
      <c r="Y7572">
        <v>0</v>
      </c>
      <c r="Z7572">
        <v>0</v>
      </c>
      <c r="AA7572">
        <v>0</v>
      </c>
      <c r="AB7572">
        <v>0</v>
      </c>
      <c r="AC7572">
        <v>0</v>
      </c>
      <c r="AD7572">
        <v>0</v>
      </c>
      <c r="AE7572">
        <v>4.6120383402851113</v>
      </c>
    </row>
    <row r="7573" spans="1:31" x14ac:dyDescent="0.25">
      <c r="A7573">
        <v>1889575</v>
      </c>
      <c r="B7573">
        <v>1</v>
      </c>
      <c r="C7573" t="s">
        <v>81</v>
      </c>
      <c r="D7573" t="s">
        <v>117</v>
      </c>
      <c r="E7573" t="s">
        <v>210</v>
      </c>
      <c r="F7573" t="s">
        <v>21297</v>
      </c>
      <c r="G7573" t="s">
        <v>212</v>
      </c>
      <c r="H7573" t="s">
        <v>134</v>
      </c>
      <c r="I7573" t="s">
        <v>135</v>
      </c>
      <c r="J7573" t="s">
        <v>3</v>
      </c>
      <c r="K7573" t="s">
        <v>137</v>
      </c>
      <c r="L7573" t="s">
        <v>21298</v>
      </c>
      <c r="M7573" t="s">
        <v>21299</v>
      </c>
      <c r="N7573">
        <v>6.8611111000000002E-2</v>
      </c>
      <c r="O7573">
        <v>5</v>
      </c>
      <c r="P7573">
        <v>11879</v>
      </c>
      <c r="Q7573">
        <v>85</v>
      </c>
      <c r="R7573">
        <v>311</v>
      </c>
      <c r="S7573">
        <v>20</v>
      </c>
      <c r="T7573">
        <v>1815</v>
      </c>
      <c r="U7573">
        <v>4</v>
      </c>
      <c r="V7573">
        <v>21</v>
      </c>
      <c r="W7573">
        <v>0.46434127212408</v>
      </c>
      <c r="X7573">
        <v>181.53402480536451</v>
      </c>
      <c r="Y7573">
        <v>45.240279311448504</v>
      </c>
      <c r="Z7573">
        <v>54.935204462685959</v>
      </c>
      <c r="AA7573">
        <v>10.647591355774875</v>
      </c>
      <c r="AB7573">
        <v>77.79282069771574</v>
      </c>
      <c r="AC7573">
        <v>5.1280846068412709</v>
      </c>
      <c r="AD7573">
        <v>6.4697016232214422</v>
      </c>
      <c r="AE7573">
        <v>382.21204813517636</v>
      </c>
    </row>
    <row r="7574" spans="1:31" x14ac:dyDescent="0.25">
      <c r="A7574">
        <v>1889452</v>
      </c>
      <c r="B7574">
        <v>1</v>
      </c>
      <c r="C7574" t="s">
        <v>80</v>
      </c>
      <c r="D7574" t="s">
        <v>96</v>
      </c>
      <c r="E7574" t="s">
        <v>222</v>
      </c>
      <c r="F7574" t="s">
        <v>21300</v>
      </c>
      <c r="G7574" t="s">
        <v>501</v>
      </c>
      <c r="H7574" t="s">
        <v>143</v>
      </c>
      <c r="I7574" t="s">
        <v>135</v>
      </c>
      <c r="J7574" t="s">
        <v>136</v>
      </c>
      <c r="K7574" t="s">
        <v>137</v>
      </c>
      <c r="L7574" t="s">
        <v>21301</v>
      </c>
      <c r="M7574" t="s">
        <v>21302</v>
      </c>
      <c r="N7574">
        <v>9.3363888880000001</v>
      </c>
      <c r="O7574">
        <v>0</v>
      </c>
      <c r="P7574">
        <v>0</v>
      </c>
      <c r="Q7574">
        <v>0</v>
      </c>
      <c r="R7574">
        <v>0</v>
      </c>
      <c r="S7574">
        <v>0</v>
      </c>
      <c r="T7574">
        <v>3</v>
      </c>
      <c r="U7574">
        <v>0</v>
      </c>
      <c r="V7574">
        <v>0</v>
      </c>
      <c r="W7574">
        <v>0</v>
      </c>
      <c r="X7574">
        <v>0</v>
      </c>
      <c r="Y7574">
        <v>0</v>
      </c>
      <c r="Z7574">
        <v>0</v>
      </c>
      <c r="AA7574">
        <v>0</v>
      </c>
      <c r="AB7574">
        <v>267.97880108241338</v>
      </c>
      <c r="AC7574">
        <v>0</v>
      </c>
      <c r="AD7574">
        <v>0</v>
      </c>
      <c r="AE7574">
        <v>267.97880108241338</v>
      </c>
    </row>
    <row r="7575" spans="1:31" x14ac:dyDescent="0.25">
      <c r="A7575">
        <v>1889598</v>
      </c>
      <c r="B7575">
        <v>1</v>
      </c>
      <c r="C7575" t="s">
        <v>80</v>
      </c>
      <c r="D7575" t="s">
        <v>95</v>
      </c>
      <c r="E7575" t="s">
        <v>229</v>
      </c>
      <c r="F7575" t="s">
        <v>9060</v>
      </c>
      <c r="G7575" t="s">
        <v>133</v>
      </c>
      <c r="H7575" t="s">
        <v>134</v>
      </c>
      <c r="I7575" t="s">
        <v>135</v>
      </c>
      <c r="J7575" t="s">
        <v>136</v>
      </c>
      <c r="K7575" t="s">
        <v>137</v>
      </c>
      <c r="L7575" t="s">
        <v>21303</v>
      </c>
      <c r="M7575" t="s">
        <v>21304</v>
      </c>
      <c r="N7575">
        <v>0.21666666600000001</v>
      </c>
      <c r="O7575">
        <v>7</v>
      </c>
      <c r="P7575">
        <v>3976</v>
      </c>
      <c r="Q7575">
        <v>2</v>
      </c>
      <c r="R7575">
        <v>44</v>
      </c>
      <c r="S7575">
        <v>17</v>
      </c>
      <c r="T7575">
        <v>236</v>
      </c>
      <c r="U7575">
        <v>3</v>
      </c>
      <c r="V7575">
        <v>1</v>
      </c>
      <c r="W7575">
        <v>4.2347936473197336</v>
      </c>
      <c r="X7575">
        <v>290.89288950065225</v>
      </c>
      <c r="Y7575">
        <v>0.21115365562806671</v>
      </c>
      <c r="Z7575">
        <v>5.3923842968185678</v>
      </c>
      <c r="AA7575">
        <v>23.464393088119753</v>
      </c>
      <c r="AB7575">
        <v>59.104769040870409</v>
      </c>
      <c r="AC7575">
        <v>19.039864325494133</v>
      </c>
      <c r="AD7575">
        <v>2.8291559663900002E-2</v>
      </c>
      <c r="AE7575">
        <v>402.36853911456683</v>
      </c>
    </row>
    <row r="7576" spans="1:31" x14ac:dyDescent="0.25">
      <c r="A7576">
        <v>1889389</v>
      </c>
      <c r="B7576">
        <v>1</v>
      </c>
      <c r="C7576" t="s">
        <v>80</v>
      </c>
      <c r="D7576" t="s">
        <v>94</v>
      </c>
      <c r="E7576" t="s">
        <v>140</v>
      </c>
      <c r="F7576" t="s">
        <v>21305</v>
      </c>
      <c r="G7576" t="s">
        <v>163</v>
      </c>
      <c r="H7576" t="s">
        <v>143</v>
      </c>
      <c r="I7576" t="s">
        <v>135</v>
      </c>
      <c r="J7576" t="s">
        <v>136</v>
      </c>
      <c r="K7576" t="s">
        <v>137</v>
      </c>
      <c r="L7576" t="s">
        <v>21306</v>
      </c>
      <c r="M7576" t="s">
        <v>21307</v>
      </c>
      <c r="N7576">
        <v>2.1713888880000001</v>
      </c>
      <c r="O7576">
        <v>0</v>
      </c>
      <c r="P7576">
        <v>1</v>
      </c>
      <c r="Q7576">
        <v>0</v>
      </c>
      <c r="R7576">
        <v>0</v>
      </c>
      <c r="S7576">
        <v>0</v>
      </c>
      <c r="T7576">
        <v>0</v>
      </c>
      <c r="U7576">
        <v>0</v>
      </c>
      <c r="V7576">
        <v>0</v>
      </c>
      <c r="W7576">
        <v>0</v>
      </c>
      <c r="X7576">
        <v>0.35068912300771249</v>
      </c>
      <c r="Y7576">
        <v>0</v>
      </c>
      <c r="Z7576">
        <v>0</v>
      </c>
      <c r="AA7576">
        <v>0</v>
      </c>
      <c r="AB7576">
        <v>0</v>
      </c>
      <c r="AC7576">
        <v>0</v>
      </c>
      <c r="AD7576">
        <v>0</v>
      </c>
      <c r="AE7576">
        <v>0.35068912300771249</v>
      </c>
    </row>
    <row r="7577" spans="1:31" x14ac:dyDescent="0.25">
      <c r="A7577">
        <v>1889329</v>
      </c>
      <c r="B7577">
        <v>1</v>
      </c>
      <c r="C7577" t="s">
        <v>80</v>
      </c>
      <c r="D7577" t="s">
        <v>88</v>
      </c>
      <c r="E7577" t="s">
        <v>158</v>
      </c>
      <c r="F7577" t="s">
        <v>21308</v>
      </c>
      <c r="G7577" t="s">
        <v>900</v>
      </c>
      <c r="H7577" t="s">
        <v>134</v>
      </c>
      <c r="I7577" t="s">
        <v>135</v>
      </c>
      <c r="J7577" t="s">
        <v>136</v>
      </c>
      <c r="K7577" t="s">
        <v>137</v>
      </c>
      <c r="L7577" t="s">
        <v>21309</v>
      </c>
      <c r="M7577" t="s">
        <v>21310</v>
      </c>
      <c r="N7577">
        <v>4.2591666659999996</v>
      </c>
      <c r="O7577">
        <v>0</v>
      </c>
      <c r="P7577">
        <v>29</v>
      </c>
      <c r="Q7577">
        <v>0</v>
      </c>
      <c r="R7577">
        <v>0</v>
      </c>
      <c r="S7577">
        <v>0</v>
      </c>
      <c r="T7577">
        <v>3</v>
      </c>
      <c r="U7577">
        <v>0</v>
      </c>
      <c r="V7577">
        <v>0</v>
      </c>
      <c r="W7577">
        <v>0</v>
      </c>
      <c r="X7577">
        <v>36.807574222753658</v>
      </c>
      <c r="Y7577">
        <v>0</v>
      </c>
      <c r="Z7577">
        <v>0</v>
      </c>
      <c r="AA7577">
        <v>0</v>
      </c>
      <c r="AB7577">
        <v>11.046044428029322</v>
      </c>
      <c r="AC7577">
        <v>0</v>
      </c>
      <c r="AD7577">
        <v>0</v>
      </c>
      <c r="AE7577">
        <v>47.853618650782977</v>
      </c>
    </row>
    <row r="7578" spans="1:31" x14ac:dyDescent="0.25">
      <c r="A7578">
        <v>1889684</v>
      </c>
      <c r="B7578">
        <v>1</v>
      </c>
      <c r="C7578" t="s">
        <v>81</v>
      </c>
      <c r="D7578" t="s">
        <v>117</v>
      </c>
      <c r="E7578" t="s">
        <v>222</v>
      </c>
      <c r="F7578" t="s">
        <v>21311</v>
      </c>
      <c r="G7578" t="s">
        <v>148</v>
      </c>
      <c r="H7578" t="s">
        <v>143</v>
      </c>
      <c r="I7578" t="s">
        <v>135</v>
      </c>
      <c r="J7578" t="s">
        <v>136</v>
      </c>
      <c r="K7578" t="s">
        <v>137</v>
      </c>
      <c r="L7578" t="s">
        <v>21312</v>
      </c>
      <c r="M7578" t="s">
        <v>21313</v>
      </c>
      <c r="N7578">
        <v>0.59499999999999997</v>
      </c>
      <c r="O7578">
        <v>0</v>
      </c>
      <c r="P7578">
        <v>45</v>
      </c>
      <c r="Q7578">
        <v>0</v>
      </c>
      <c r="R7578">
        <v>0</v>
      </c>
      <c r="S7578">
        <v>0</v>
      </c>
      <c r="T7578">
        <v>15</v>
      </c>
      <c r="U7578">
        <v>0</v>
      </c>
      <c r="V7578">
        <v>0</v>
      </c>
      <c r="W7578">
        <v>0</v>
      </c>
      <c r="X7578">
        <v>8.3267263984199769</v>
      </c>
      <c r="Y7578">
        <v>0</v>
      </c>
      <c r="Z7578">
        <v>0</v>
      </c>
      <c r="AA7578">
        <v>0</v>
      </c>
      <c r="AB7578">
        <v>4.4631200819096506</v>
      </c>
      <c r="AC7578">
        <v>0</v>
      </c>
      <c r="AD7578">
        <v>0</v>
      </c>
      <c r="AE7578">
        <v>12.789846480329627</v>
      </c>
    </row>
    <row r="7579" spans="1:31" x14ac:dyDescent="0.25">
      <c r="A7579">
        <v>1889538</v>
      </c>
      <c r="B7579">
        <v>1</v>
      </c>
      <c r="C7579" t="s">
        <v>80</v>
      </c>
      <c r="D7579" t="s">
        <v>98</v>
      </c>
      <c r="E7579" t="s">
        <v>146</v>
      </c>
      <c r="F7579" t="s">
        <v>21314</v>
      </c>
      <c r="G7579" t="s">
        <v>148</v>
      </c>
      <c r="H7579" t="s">
        <v>143</v>
      </c>
      <c r="I7579" t="s">
        <v>135</v>
      </c>
      <c r="J7579" t="s">
        <v>136</v>
      </c>
      <c r="K7579" t="s">
        <v>137</v>
      </c>
      <c r="L7579" t="s">
        <v>21315</v>
      </c>
      <c r="M7579" t="s">
        <v>21316</v>
      </c>
      <c r="N7579">
        <v>0.86416666600000003</v>
      </c>
      <c r="O7579">
        <v>0</v>
      </c>
      <c r="P7579">
        <v>28</v>
      </c>
      <c r="Q7579">
        <v>0</v>
      </c>
      <c r="R7579">
        <v>2</v>
      </c>
      <c r="S7579">
        <v>0</v>
      </c>
      <c r="T7579">
        <v>1</v>
      </c>
      <c r="U7579">
        <v>0</v>
      </c>
      <c r="V7579">
        <v>0</v>
      </c>
      <c r="W7579">
        <v>0</v>
      </c>
      <c r="X7579">
        <v>12.089915420367072</v>
      </c>
      <c r="Y7579">
        <v>0</v>
      </c>
      <c r="Z7579">
        <v>5.6596944564474612</v>
      </c>
      <c r="AA7579">
        <v>0</v>
      </c>
      <c r="AB7579">
        <v>5.4902570208297226E-3</v>
      </c>
      <c r="AC7579">
        <v>0</v>
      </c>
      <c r="AD7579">
        <v>0</v>
      </c>
      <c r="AE7579">
        <v>17.755100133835363</v>
      </c>
    </row>
    <row r="7580" spans="1:31" x14ac:dyDescent="0.25">
      <c r="A7580">
        <v>1889346</v>
      </c>
      <c r="B7580">
        <v>1</v>
      </c>
      <c r="C7580" t="s">
        <v>80</v>
      </c>
      <c r="D7580" t="s">
        <v>91</v>
      </c>
      <c r="E7580" t="s">
        <v>210</v>
      </c>
      <c r="F7580" t="s">
        <v>437</v>
      </c>
      <c r="G7580" t="s">
        <v>133</v>
      </c>
      <c r="H7580" t="s">
        <v>134</v>
      </c>
      <c r="I7580" t="s">
        <v>135</v>
      </c>
      <c r="J7580" t="s">
        <v>136</v>
      </c>
      <c r="K7580" t="s">
        <v>137</v>
      </c>
      <c r="L7580" t="s">
        <v>21317</v>
      </c>
      <c r="M7580" t="s">
        <v>21318</v>
      </c>
      <c r="N7580">
        <v>0.08</v>
      </c>
      <c r="O7580">
        <v>1</v>
      </c>
      <c r="P7580">
        <v>31</v>
      </c>
      <c r="Q7580">
        <v>21</v>
      </c>
      <c r="R7580">
        <v>265</v>
      </c>
      <c r="S7580">
        <v>8</v>
      </c>
      <c r="T7580">
        <v>44</v>
      </c>
      <c r="U7580">
        <v>3</v>
      </c>
      <c r="V7580">
        <v>0</v>
      </c>
      <c r="W7580">
        <v>6.4470174624400009E-2</v>
      </c>
      <c r="X7580">
        <v>1.3841479347636001</v>
      </c>
      <c r="Y7580">
        <v>12.102370674773759</v>
      </c>
      <c r="Z7580">
        <v>39.650191683288334</v>
      </c>
      <c r="AA7580">
        <v>6.7586489951710416</v>
      </c>
      <c r="AB7580">
        <v>4.4128623476160005</v>
      </c>
      <c r="AC7580">
        <v>2.3497168329023999</v>
      </c>
      <c r="AD7580">
        <v>0</v>
      </c>
      <c r="AE7580">
        <v>66.722408643139545</v>
      </c>
    </row>
    <row r="7581" spans="1:31" x14ac:dyDescent="0.25">
      <c r="A7581">
        <v>1889515</v>
      </c>
      <c r="B7581">
        <v>1</v>
      </c>
      <c r="C7581" t="s">
        <v>80</v>
      </c>
      <c r="D7581" t="s">
        <v>98</v>
      </c>
      <c r="E7581" t="s">
        <v>140</v>
      </c>
      <c r="F7581" t="s">
        <v>21319</v>
      </c>
      <c r="G7581" t="s">
        <v>163</v>
      </c>
      <c r="H7581" t="s">
        <v>143</v>
      </c>
      <c r="I7581" t="s">
        <v>135</v>
      </c>
      <c r="J7581" t="s">
        <v>136</v>
      </c>
      <c r="K7581" t="s">
        <v>137</v>
      </c>
      <c r="L7581" t="s">
        <v>21320</v>
      </c>
      <c r="M7581" t="s">
        <v>21321</v>
      </c>
      <c r="N7581">
        <v>2.5186111109999998</v>
      </c>
      <c r="O7581">
        <v>0</v>
      </c>
      <c r="P7581">
        <v>1</v>
      </c>
      <c r="Q7581">
        <v>0</v>
      </c>
      <c r="R7581">
        <v>0</v>
      </c>
      <c r="S7581">
        <v>0</v>
      </c>
      <c r="T7581">
        <v>0</v>
      </c>
      <c r="U7581">
        <v>0</v>
      </c>
      <c r="V7581">
        <v>0</v>
      </c>
      <c r="W7581">
        <v>0</v>
      </c>
      <c r="X7581">
        <v>0.39577789984189116</v>
      </c>
      <c r="Y7581">
        <v>0</v>
      </c>
      <c r="Z7581">
        <v>0</v>
      </c>
      <c r="AA7581">
        <v>0</v>
      </c>
      <c r="AB7581">
        <v>0</v>
      </c>
      <c r="AC7581">
        <v>0</v>
      </c>
      <c r="AD7581">
        <v>0</v>
      </c>
      <c r="AE7581">
        <v>0.39577789984189116</v>
      </c>
    </row>
    <row r="7582" spans="1:31" x14ac:dyDescent="0.25">
      <c r="A7582">
        <v>1889701</v>
      </c>
      <c r="B7582">
        <v>1</v>
      </c>
      <c r="C7582" t="s">
        <v>80</v>
      </c>
      <c r="D7582" t="s">
        <v>109</v>
      </c>
      <c r="E7582" t="s">
        <v>146</v>
      </c>
      <c r="F7582" t="s">
        <v>21181</v>
      </c>
      <c r="G7582" t="s">
        <v>148</v>
      </c>
      <c r="H7582" t="s">
        <v>143</v>
      </c>
      <c r="I7582" t="s">
        <v>135</v>
      </c>
      <c r="J7582" t="s">
        <v>136</v>
      </c>
      <c r="K7582" t="s">
        <v>137</v>
      </c>
      <c r="L7582" t="s">
        <v>21322</v>
      </c>
      <c r="M7582" t="s">
        <v>21323</v>
      </c>
      <c r="N7582">
        <v>2.420833333</v>
      </c>
      <c r="O7582">
        <v>0</v>
      </c>
      <c r="P7582">
        <v>27</v>
      </c>
      <c r="Q7582">
        <v>0</v>
      </c>
      <c r="R7582">
        <v>2</v>
      </c>
      <c r="S7582">
        <v>0</v>
      </c>
      <c r="T7582">
        <v>3</v>
      </c>
      <c r="U7582">
        <v>0</v>
      </c>
      <c r="V7582">
        <v>0</v>
      </c>
      <c r="W7582">
        <v>0</v>
      </c>
      <c r="X7582">
        <v>13.963491467081729</v>
      </c>
      <c r="Y7582">
        <v>0</v>
      </c>
      <c r="Z7582">
        <v>2.5255893838983949</v>
      </c>
      <c r="AA7582">
        <v>0</v>
      </c>
      <c r="AB7582">
        <v>0.13037387787790333</v>
      </c>
      <c r="AC7582">
        <v>0</v>
      </c>
      <c r="AD7582">
        <v>0</v>
      </c>
      <c r="AE7582">
        <v>16.619454728858027</v>
      </c>
    </row>
    <row r="7583" spans="1:31" x14ac:dyDescent="0.25">
      <c r="A7583">
        <v>1889303</v>
      </c>
      <c r="B7583">
        <v>1</v>
      </c>
      <c r="C7583" t="s">
        <v>81</v>
      </c>
      <c r="D7583" t="s">
        <v>117</v>
      </c>
      <c r="E7583" t="s">
        <v>131</v>
      </c>
      <c r="F7583" t="s">
        <v>21324</v>
      </c>
      <c r="G7583" t="s">
        <v>133</v>
      </c>
      <c r="H7583" t="s">
        <v>134</v>
      </c>
      <c r="I7583" t="s">
        <v>135</v>
      </c>
      <c r="J7583" t="s">
        <v>136</v>
      </c>
      <c r="K7583" t="s">
        <v>137</v>
      </c>
      <c r="L7583" t="s">
        <v>21325</v>
      </c>
      <c r="M7583" t="s">
        <v>21326</v>
      </c>
      <c r="N7583">
        <v>0.39277777699999999</v>
      </c>
      <c r="O7583">
        <v>1</v>
      </c>
      <c r="P7583">
        <v>263</v>
      </c>
      <c r="Q7583">
        <v>48</v>
      </c>
      <c r="R7583">
        <v>54</v>
      </c>
      <c r="S7583">
        <v>3</v>
      </c>
      <c r="T7583">
        <v>12</v>
      </c>
      <c r="U7583">
        <v>0</v>
      </c>
      <c r="V7583">
        <v>0</v>
      </c>
      <c r="W7583">
        <v>3.7279475484041667E-2</v>
      </c>
      <c r="X7583">
        <v>21.280794396136944</v>
      </c>
      <c r="Y7583">
        <v>91.580143800455062</v>
      </c>
      <c r="Z7583">
        <v>24.522056754558943</v>
      </c>
      <c r="AA7583">
        <v>3.3060115897274573</v>
      </c>
      <c r="AB7583">
        <v>1.7069351623793236</v>
      </c>
      <c r="AC7583">
        <v>0</v>
      </c>
      <c r="AD7583">
        <v>0</v>
      </c>
      <c r="AE7583">
        <v>142.43322117874177</v>
      </c>
    </row>
    <row r="7584" spans="1:31" x14ac:dyDescent="0.25">
      <c r="A7584">
        <v>1889309</v>
      </c>
      <c r="B7584">
        <v>1</v>
      </c>
      <c r="C7584" t="s">
        <v>80</v>
      </c>
      <c r="D7584" t="s">
        <v>107</v>
      </c>
      <c r="E7584" t="s">
        <v>210</v>
      </c>
      <c r="F7584" t="s">
        <v>20614</v>
      </c>
      <c r="G7584" t="s">
        <v>133</v>
      </c>
      <c r="H7584" t="s">
        <v>134</v>
      </c>
      <c r="I7584" t="s">
        <v>135</v>
      </c>
      <c r="J7584" t="s">
        <v>136</v>
      </c>
      <c r="K7584" t="s">
        <v>137</v>
      </c>
      <c r="L7584" t="s">
        <v>21327</v>
      </c>
      <c r="M7584" t="s">
        <v>21328</v>
      </c>
      <c r="N7584">
        <v>0.435</v>
      </c>
      <c r="O7584">
        <v>0</v>
      </c>
      <c r="P7584">
        <v>7269</v>
      </c>
      <c r="Q7584">
        <v>0</v>
      </c>
      <c r="R7584">
        <v>5</v>
      </c>
      <c r="S7584">
        <v>3</v>
      </c>
      <c r="T7584">
        <v>893</v>
      </c>
      <c r="U7584">
        <v>1</v>
      </c>
      <c r="V7584">
        <v>2</v>
      </c>
      <c r="W7584">
        <v>0</v>
      </c>
      <c r="X7584">
        <v>831.79911221992677</v>
      </c>
      <c r="Y7584">
        <v>0</v>
      </c>
      <c r="Z7584">
        <v>9.0550511800716009</v>
      </c>
      <c r="AA7584">
        <v>4.83333922131885</v>
      </c>
      <c r="AB7584">
        <v>260.27570744285083</v>
      </c>
      <c r="AC7584">
        <v>5.9645015677427997</v>
      </c>
      <c r="AD7584">
        <v>1.3822799096001299</v>
      </c>
      <c r="AE7584">
        <v>1113.309991541511</v>
      </c>
    </row>
    <row r="7585" spans="1:31" x14ac:dyDescent="0.25">
      <c r="A7585">
        <v>1889409</v>
      </c>
      <c r="B7585">
        <v>1</v>
      </c>
      <c r="C7585" t="s">
        <v>81</v>
      </c>
      <c r="D7585" t="s">
        <v>112</v>
      </c>
      <c r="E7585" t="s">
        <v>146</v>
      </c>
      <c r="F7585" t="s">
        <v>21329</v>
      </c>
      <c r="G7585" t="s">
        <v>363</v>
      </c>
      <c r="H7585" t="s">
        <v>143</v>
      </c>
      <c r="I7585" t="s">
        <v>135</v>
      </c>
      <c r="J7585" t="s">
        <v>136</v>
      </c>
      <c r="K7585" t="s">
        <v>137</v>
      </c>
      <c r="L7585" t="s">
        <v>21330</v>
      </c>
      <c r="M7585" t="s">
        <v>21331</v>
      </c>
      <c r="N7585">
        <v>3.3513888879999998</v>
      </c>
      <c r="O7585">
        <v>0</v>
      </c>
      <c r="P7585">
        <v>6</v>
      </c>
      <c r="Q7585">
        <v>0</v>
      </c>
      <c r="R7585">
        <v>0</v>
      </c>
      <c r="S7585">
        <v>0</v>
      </c>
      <c r="T7585">
        <v>0</v>
      </c>
      <c r="U7585">
        <v>0</v>
      </c>
      <c r="V7585">
        <v>0</v>
      </c>
      <c r="W7585">
        <v>0</v>
      </c>
      <c r="X7585">
        <v>1.61125602341275</v>
      </c>
      <c r="Y7585">
        <v>0</v>
      </c>
      <c r="Z7585">
        <v>0</v>
      </c>
      <c r="AA7585">
        <v>0</v>
      </c>
      <c r="AB7585">
        <v>0</v>
      </c>
      <c r="AC7585">
        <v>0</v>
      </c>
      <c r="AD7585">
        <v>0</v>
      </c>
      <c r="AE7585">
        <v>1.61125602341275</v>
      </c>
    </row>
    <row r="7586" spans="1:31" x14ac:dyDescent="0.25">
      <c r="A7586">
        <v>1889658</v>
      </c>
      <c r="B7586">
        <v>1</v>
      </c>
      <c r="C7586" t="s">
        <v>81</v>
      </c>
      <c r="D7586" t="s">
        <v>119</v>
      </c>
      <c r="E7586" t="s">
        <v>146</v>
      </c>
      <c r="F7586" t="s">
        <v>21332</v>
      </c>
      <c r="G7586" t="s">
        <v>148</v>
      </c>
      <c r="H7586" t="s">
        <v>143</v>
      </c>
      <c r="I7586" t="s">
        <v>135</v>
      </c>
      <c r="J7586" t="s">
        <v>136</v>
      </c>
      <c r="K7586" t="s">
        <v>137</v>
      </c>
      <c r="L7586" t="s">
        <v>21333</v>
      </c>
      <c r="M7586" t="s">
        <v>21334</v>
      </c>
      <c r="N7586">
        <v>1.679166666</v>
      </c>
      <c r="O7586">
        <v>0</v>
      </c>
      <c r="P7586">
        <v>10</v>
      </c>
      <c r="Q7586">
        <v>0</v>
      </c>
      <c r="R7586">
        <v>0</v>
      </c>
      <c r="S7586">
        <v>0</v>
      </c>
      <c r="T7586">
        <v>0</v>
      </c>
      <c r="U7586">
        <v>0</v>
      </c>
      <c r="V7586">
        <v>0</v>
      </c>
      <c r="W7586">
        <v>0</v>
      </c>
      <c r="X7586">
        <v>1.5398868838182842</v>
      </c>
      <c r="Y7586">
        <v>0</v>
      </c>
      <c r="Z7586">
        <v>0</v>
      </c>
      <c r="AA7586">
        <v>0</v>
      </c>
      <c r="AB7586">
        <v>0</v>
      </c>
      <c r="AC7586">
        <v>0</v>
      </c>
      <c r="AD7586">
        <v>0</v>
      </c>
      <c r="AE7586">
        <v>1.5398868838182842</v>
      </c>
    </row>
    <row r="7587" spans="1:31" x14ac:dyDescent="0.25">
      <c r="A7587">
        <v>1889478</v>
      </c>
      <c r="B7587">
        <v>1</v>
      </c>
      <c r="C7587" t="s">
        <v>81</v>
      </c>
      <c r="D7587" t="s">
        <v>120</v>
      </c>
      <c r="E7587" t="s">
        <v>146</v>
      </c>
      <c r="F7587" t="s">
        <v>2435</v>
      </c>
      <c r="G7587" t="s">
        <v>148</v>
      </c>
      <c r="H7587" t="s">
        <v>143</v>
      </c>
      <c r="I7587" t="s">
        <v>135</v>
      </c>
      <c r="J7587" t="s">
        <v>136</v>
      </c>
      <c r="K7587" t="s">
        <v>137</v>
      </c>
      <c r="L7587" t="s">
        <v>21335</v>
      </c>
      <c r="M7587" t="s">
        <v>21336</v>
      </c>
      <c r="N7587">
        <v>1.653611111</v>
      </c>
      <c r="O7587">
        <v>0</v>
      </c>
      <c r="P7587">
        <v>129</v>
      </c>
      <c r="Q7587">
        <v>0</v>
      </c>
      <c r="R7587">
        <v>0</v>
      </c>
      <c r="S7587">
        <v>0</v>
      </c>
      <c r="T7587">
        <v>6</v>
      </c>
      <c r="U7587">
        <v>0</v>
      </c>
      <c r="V7587">
        <v>0</v>
      </c>
      <c r="W7587">
        <v>0</v>
      </c>
      <c r="X7587">
        <v>52.626996764916527</v>
      </c>
      <c r="Y7587">
        <v>0</v>
      </c>
      <c r="Z7587">
        <v>0</v>
      </c>
      <c r="AA7587">
        <v>0</v>
      </c>
      <c r="AB7587">
        <v>6.2873114458039892</v>
      </c>
      <c r="AC7587">
        <v>0</v>
      </c>
      <c r="AD7587">
        <v>0</v>
      </c>
      <c r="AE7587">
        <v>58.914308210720513</v>
      </c>
    </row>
    <row r="7588" spans="1:31" x14ac:dyDescent="0.25">
      <c r="A7588">
        <v>1889524</v>
      </c>
      <c r="B7588">
        <v>1</v>
      </c>
      <c r="C7588" t="s">
        <v>81</v>
      </c>
      <c r="D7588" t="s">
        <v>119</v>
      </c>
      <c r="E7588" t="s">
        <v>146</v>
      </c>
      <c r="F7588" t="s">
        <v>21337</v>
      </c>
      <c r="G7588" t="s">
        <v>212</v>
      </c>
      <c r="H7588" t="s">
        <v>143</v>
      </c>
      <c r="I7588" t="s">
        <v>135</v>
      </c>
      <c r="J7588" t="s">
        <v>136</v>
      </c>
      <c r="K7588" t="s">
        <v>137</v>
      </c>
      <c r="L7588" t="s">
        <v>21338</v>
      </c>
      <c r="M7588" t="s">
        <v>21339</v>
      </c>
      <c r="N7588">
        <v>3.4202777769999999</v>
      </c>
      <c r="O7588">
        <v>0</v>
      </c>
      <c r="P7588">
        <v>2</v>
      </c>
      <c r="Q7588">
        <v>0</v>
      </c>
      <c r="R7588">
        <v>1</v>
      </c>
      <c r="S7588">
        <v>0</v>
      </c>
      <c r="T7588">
        <v>2</v>
      </c>
      <c r="U7588">
        <v>0</v>
      </c>
      <c r="V7588">
        <v>0</v>
      </c>
      <c r="W7588">
        <v>0</v>
      </c>
      <c r="X7588">
        <v>0.56167605296290901</v>
      </c>
      <c r="Y7588">
        <v>0</v>
      </c>
      <c r="Z7588">
        <v>4.5484221063502162</v>
      </c>
      <c r="AA7588">
        <v>0</v>
      </c>
      <c r="AB7588">
        <v>14.131235836614305</v>
      </c>
      <c r="AC7588">
        <v>0</v>
      </c>
      <c r="AD7588">
        <v>0</v>
      </c>
      <c r="AE7588">
        <v>19.24133399592743</v>
      </c>
    </row>
    <row r="7589" spans="1:31" x14ac:dyDescent="0.25">
      <c r="A7589">
        <v>1889733</v>
      </c>
      <c r="B7589">
        <v>1</v>
      </c>
      <c r="C7589" t="s">
        <v>80</v>
      </c>
      <c r="D7589" t="s">
        <v>98</v>
      </c>
      <c r="E7589" t="s">
        <v>169</v>
      </c>
      <c r="F7589" t="s">
        <v>9357</v>
      </c>
      <c r="G7589" t="s">
        <v>183</v>
      </c>
      <c r="H7589" t="s">
        <v>143</v>
      </c>
      <c r="I7589" t="s">
        <v>135</v>
      </c>
      <c r="J7589" t="s">
        <v>136</v>
      </c>
      <c r="K7589" t="s">
        <v>137</v>
      </c>
      <c r="L7589" t="s">
        <v>21340</v>
      </c>
      <c r="M7589" t="s">
        <v>21341</v>
      </c>
      <c r="N7589">
        <v>0.98722222199999998</v>
      </c>
      <c r="O7589">
        <v>0</v>
      </c>
      <c r="P7589">
        <v>71</v>
      </c>
      <c r="Q7589">
        <v>0</v>
      </c>
      <c r="R7589">
        <v>2</v>
      </c>
      <c r="S7589">
        <v>0</v>
      </c>
      <c r="T7589">
        <v>16</v>
      </c>
      <c r="U7589">
        <v>0</v>
      </c>
      <c r="V7589">
        <v>0</v>
      </c>
      <c r="W7589">
        <v>0</v>
      </c>
      <c r="X7589">
        <v>12.484968558575588</v>
      </c>
      <c r="Y7589">
        <v>0</v>
      </c>
      <c r="Z7589">
        <v>1.5570856565797988</v>
      </c>
      <c r="AA7589">
        <v>0</v>
      </c>
      <c r="AB7589">
        <v>10.823941569659574</v>
      </c>
      <c r="AC7589">
        <v>0</v>
      </c>
      <c r="AD7589">
        <v>0</v>
      </c>
      <c r="AE7589">
        <v>24.865995784814963</v>
      </c>
    </row>
    <row r="7590" spans="1:31" x14ac:dyDescent="0.25">
      <c r="A7590">
        <v>1889378</v>
      </c>
      <c r="B7590">
        <v>1</v>
      </c>
      <c r="C7590" t="s">
        <v>80</v>
      </c>
      <c r="D7590" t="s">
        <v>106</v>
      </c>
      <c r="E7590" t="s">
        <v>140</v>
      </c>
      <c r="F7590" t="s">
        <v>21342</v>
      </c>
      <c r="G7590" t="s">
        <v>163</v>
      </c>
      <c r="H7590" t="s">
        <v>143</v>
      </c>
      <c r="I7590" t="s">
        <v>135</v>
      </c>
      <c r="J7590" t="s">
        <v>136</v>
      </c>
      <c r="K7590" t="s">
        <v>137</v>
      </c>
      <c r="L7590" t="s">
        <v>21343</v>
      </c>
      <c r="M7590" t="s">
        <v>21344</v>
      </c>
      <c r="N7590">
        <v>2.0838888880000002</v>
      </c>
      <c r="O7590">
        <v>0</v>
      </c>
      <c r="P7590">
        <v>0</v>
      </c>
      <c r="Q7590">
        <v>0</v>
      </c>
      <c r="R7590">
        <v>1</v>
      </c>
      <c r="S7590">
        <v>0</v>
      </c>
      <c r="T7590">
        <v>0</v>
      </c>
      <c r="U7590">
        <v>0</v>
      </c>
      <c r="V7590">
        <v>0</v>
      </c>
      <c r="W7590">
        <v>0</v>
      </c>
      <c r="X7590">
        <v>0</v>
      </c>
      <c r="Y7590">
        <v>0</v>
      </c>
      <c r="Z7590">
        <v>11.064988842488974</v>
      </c>
      <c r="AA7590">
        <v>0</v>
      </c>
      <c r="AB7590">
        <v>0</v>
      </c>
      <c r="AC7590">
        <v>0</v>
      </c>
      <c r="AD7590">
        <v>0</v>
      </c>
      <c r="AE7590">
        <v>11.064988842488974</v>
      </c>
    </row>
    <row r="7591" spans="1:31" x14ac:dyDescent="0.25">
      <c r="A7591">
        <v>1889687</v>
      </c>
      <c r="B7591">
        <v>1</v>
      </c>
      <c r="C7591" t="s">
        <v>81</v>
      </c>
      <c r="D7591" t="s">
        <v>128</v>
      </c>
      <c r="E7591" t="s">
        <v>158</v>
      </c>
      <c r="F7591" t="s">
        <v>21345</v>
      </c>
      <c r="G7591" t="s">
        <v>219</v>
      </c>
      <c r="H7591" t="s">
        <v>134</v>
      </c>
      <c r="I7591" t="s">
        <v>135</v>
      </c>
      <c r="J7591" t="s">
        <v>136</v>
      </c>
      <c r="K7591" t="s">
        <v>137</v>
      </c>
      <c r="L7591" t="s">
        <v>21346</v>
      </c>
      <c r="M7591" t="s">
        <v>21347</v>
      </c>
      <c r="N7591">
        <v>4.1955555550000003</v>
      </c>
      <c r="O7591">
        <v>0</v>
      </c>
      <c r="P7591">
        <v>100</v>
      </c>
      <c r="Q7591">
        <v>1</v>
      </c>
      <c r="R7591">
        <v>5</v>
      </c>
      <c r="S7591">
        <v>0</v>
      </c>
      <c r="T7591">
        <v>11</v>
      </c>
      <c r="U7591">
        <v>0</v>
      </c>
      <c r="V7591">
        <v>0</v>
      </c>
      <c r="W7591">
        <v>0</v>
      </c>
      <c r="X7591">
        <v>79.14900322483615</v>
      </c>
      <c r="Y7591">
        <v>61.483080107113942</v>
      </c>
      <c r="Z7591">
        <v>11.895615238314447</v>
      </c>
      <c r="AA7591">
        <v>0</v>
      </c>
      <c r="AB7591">
        <v>26.934002373432502</v>
      </c>
      <c r="AC7591">
        <v>0</v>
      </c>
      <c r="AD7591">
        <v>0</v>
      </c>
      <c r="AE7591">
        <v>179.46170094369702</v>
      </c>
    </row>
    <row r="7592" spans="1:31" x14ac:dyDescent="0.25">
      <c r="A7592">
        <v>1889541</v>
      </c>
      <c r="B7592">
        <v>1</v>
      </c>
      <c r="C7592" t="s">
        <v>80</v>
      </c>
      <c r="D7592" t="s">
        <v>105</v>
      </c>
      <c r="E7592" t="s">
        <v>146</v>
      </c>
      <c r="F7592" t="s">
        <v>20938</v>
      </c>
      <c r="G7592" t="s">
        <v>469</v>
      </c>
      <c r="H7592" t="s">
        <v>143</v>
      </c>
      <c r="I7592" t="s">
        <v>135</v>
      </c>
      <c r="J7592" t="s">
        <v>136</v>
      </c>
      <c r="K7592" t="s">
        <v>137</v>
      </c>
      <c r="L7592" t="s">
        <v>21348</v>
      </c>
      <c r="M7592" t="s">
        <v>21349</v>
      </c>
      <c r="N7592">
        <v>1.8049999999999999</v>
      </c>
      <c r="O7592">
        <v>0</v>
      </c>
      <c r="P7592">
        <v>49</v>
      </c>
      <c r="Q7592">
        <v>0</v>
      </c>
      <c r="R7592">
        <v>0</v>
      </c>
      <c r="S7592">
        <v>0</v>
      </c>
      <c r="T7592">
        <v>6</v>
      </c>
      <c r="U7592">
        <v>0</v>
      </c>
      <c r="V7592">
        <v>0</v>
      </c>
      <c r="W7592">
        <v>0</v>
      </c>
      <c r="X7592">
        <v>34.303782080239372</v>
      </c>
      <c r="Y7592">
        <v>0</v>
      </c>
      <c r="Z7592">
        <v>0</v>
      </c>
      <c r="AA7592">
        <v>0</v>
      </c>
      <c r="AB7592">
        <v>34.690158693696119</v>
      </c>
      <c r="AC7592">
        <v>0</v>
      </c>
      <c r="AD7592">
        <v>0</v>
      </c>
      <c r="AE7592">
        <v>68.993940773935492</v>
      </c>
    </row>
    <row r="7593" spans="1:31" x14ac:dyDescent="0.25">
      <c r="A7593">
        <v>1889332</v>
      </c>
      <c r="B7593">
        <v>1</v>
      </c>
      <c r="C7593" t="s">
        <v>81</v>
      </c>
      <c r="D7593" t="s">
        <v>117</v>
      </c>
      <c r="E7593" t="s">
        <v>146</v>
      </c>
      <c r="F7593" t="s">
        <v>21350</v>
      </c>
      <c r="G7593" t="s">
        <v>148</v>
      </c>
      <c r="H7593" t="s">
        <v>143</v>
      </c>
      <c r="I7593" t="s">
        <v>135</v>
      </c>
      <c r="J7593" t="s">
        <v>136</v>
      </c>
      <c r="K7593" t="s">
        <v>137</v>
      </c>
      <c r="L7593" t="s">
        <v>21351</v>
      </c>
      <c r="M7593" t="s">
        <v>21352</v>
      </c>
      <c r="N7593">
        <v>1.8416666660000001</v>
      </c>
      <c r="O7593">
        <v>0</v>
      </c>
      <c r="P7593">
        <v>10</v>
      </c>
      <c r="Q7593">
        <v>0</v>
      </c>
      <c r="R7593">
        <v>1</v>
      </c>
      <c r="S7593">
        <v>0</v>
      </c>
      <c r="T7593">
        <v>0</v>
      </c>
      <c r="U7593">
        <v>0</v>
      </c>
      <c r="V7593">
        <v>0</v>
      </c>
      <c r="W7593">
        <v>0</v>
      </c>
      <c r="X7593">
        <v>3.1008320178060149</v>
      </c>
      <c r="Y7593">
        <v>0</v>
      </c>
      <c r="Z7593">
        <v>0.26613918367471556</v>
      </c>
      <c r="AA7593">
        <v>0</v>
      </c>
      <c r="AB7593">
        <v>0</v>
      </c>
      <c r="AC7593">
        <v>0</v>
      </c>
      <c r="AD7593">
        <v>0</v>
      </c>
      <c r="AE7593">
        <v>3.3669712014807303</v>
      </c>
    </row>
    <row r="7594" spans="1:31" x14ac:dyDescent="0.25">
      <c r="A7594">
        <v>1889587</v>
      </c>
      <c r="B7594">
        <v>1</v>
      </c>
      <c r="C7594" t="s">
        <v>80</v>
      </c>
      <c r="D7594" t="s">
        <v>93</v>
      </c>
      <c r="E7594" t="s">
        <v>131</v>
      </c>
      <c r="F7594" t="s">
        <v>21353</v>
      </c>
      <c r="G7594" t="s">
        <v>133</v>
      </c>
      <c r="H7594" t="s">
        <v>134</v>
      </c>
      <c r="I7594" t="s">
        <v>135</v>
      </c>
      <c r="J7594" t="s">
        <v>136</v>
      </c>
      <c r="K7594" t="s">
        <v>137</v>
      </c>
      <c r="L7594" t="s">
        <v>21354</v>
      </c>
      <c r="M7594" t="s">
        <v>21355</v>
      </c>
      <c r="N7594">
        <v>0.69166666600000004</v>
      </c>
      <c r="O7594">
        <v>0</v>
      </c>
      <c r="P7594">
        <v>237</v>
      </c>
      <c r="Q7594">
        <v>1</v>
      </c>
      <c r="R7594">
        <v>29</v>
      </c>
      <c r="S7594">
        <v>3</v>
      </c>
      <c r="T7594">
        <v>65</v>
      </c>
      <c r="U7594">
        <v>0</v>
      </c>
      <c r="V7594">
        <v>0</v>
      </c>
      <c r="W7594">
        <v>0</v>
      </c>
      <c r="X7594">
        <v>63.55137914804952</v>
      </c>
      <c r="Y7594">
        <v>34.059201585218112</v>
      </c>
      <c r="Z7594">
        <v>32.808032134712818</v>
      </c>
      <c r="AA7594">
        <v>40.233282615647582</v>
      </c>
      <c r="AB7594">
        <v>26.753549350647603</v>
      </c>
      <c r="AC7594">
        <v>0</v>
      </c>
      <c r="AD7594">
        <v>0</v>
      </c>
      <c r="AE7594">
        <v>197.40544483427564</v>
      </c>
    </row>
    <row r="7595" spans="1:31" x14ac:dyDescent="0.25">
      <c r="A7595">
        <v>1889292</v>
      </c>
      <c r="B7595">
        <v>1</v>
      </c>
      <c r="C7595" t="s">
        <v>80</v>
      </c>
      <c r="D7595" t="s">
        <v>96</v>
      </c>
      <c r="E7595" t="s">
        <v>158</v>
      </c>
      <c r="F7595" t="s">
        <v>21356</v>
      </c>
      <c r="G7595" t="s">
        <v>133</v>
      </c>
      <c r="H7595" t="s">
        <v>134</v>
      </c>
      <c r="I7595" t="s">
        <v>135</v>
      </c>
      <c r="J7595" t="s">
        <v>136</v>
      </c>
      <c r="K7595" t="s">
        <v>137</v>
      </c>
      <c r="L7595" t="s">
        <v>21357</v>
      </c>
      <c r="M7595" t="s">
        <v>21358</v>
      </c>
      <c r="N7595">
        <v>0.72611111100000003</v>
      </c>
      <c r="O7595">
        <v>0</v>
      </c>
      <c r="P7595">
        <v>109</v>
      </c>
      <c r="Q7595">
        <v>0</v>
      </c>
      <c r="R7595">
        <v>0</v>
      </c>
      <c r="S7595">
        <v>0</v>
      </c>
      <c r="T7595">
        <v>4</v>
      </c>
      <c r="U7595">
        <v>0</v>
      </c>
      <c r="V7595">
        <v>0</v>
      </c>
      <c r="W7595">
        <v>0</v>
      </c>
      <c r="X7595">
        <v>21.343524277578489</v>
      </c>
      <c r="Y7595">
        <v>0</v>
      </c>
      <c r="Z7595">
        <v>0</v>
      </c>
      <c r="AA7595">
        <v>0</v>
      </c>
      <c r="AB7595">
        <v>1.5845316969040832</v>
      </c>
      <c r="AC7595">
        <v>0</v>
      </c>
      <c r="AD7595">
        <v>0</v>
      </c>
      <c r="AE7595">
        <v>22.928055974482572</v>
      </c>
    </row>
    <row r="7596" spans="1:31" x14ac:dyDescent="0.25">
      <c r="A7596">
        <v>1889584</v>
      </c>
      <c r="B7596">
        <v>1</v>
      </c>
      <c r="C7596" t="s">
        <v>81</v>
      </c>
      <c r="D7596" t="s">
        <v>127</v>
      </c>
      <c r="E7596" t="s">
        <v>140</v>
      </c>
      <c r="F7596" t="s">
        <v>21359</v>
      </c>
      <c r="G7596" t="s">
        <v>200</v>
      </c>
      <c r="H7596" t="s">
        <v>143</v>
      </c>
      <c r="I7596" t="s">
        <v>135</v>
      </c>
      <c r="J7596" t="s">
        <v>136</v>
      </c>
      <c r="K7596" t="s">
        <v>137</v>
      </c>
      <c r="L7596" t="s">
        <v>21360</v>
      </c>
      <c r="M7596" t="s">
        <v>21361</v>
      </c>
      <c r="N7596">
        <v>1.8302777770000001</v>
      </c>
      <c r="O7596">
        <v>0</v>
      </c>
      <c r="P7596">
        <v>3</v>
      </c>
      <c r="Q7596">
        <v>0</v>
      </c>
      <c r="R7596">
        <v>0</v>
      </c>
      <c r="S7596">
        <v>0</v>
      </c>
      <c r="T7596">
        <v>0</v>
      </c>
      <c r="U7596">
        <v>0</v>
      </c>
      <c r="V7596">
        <v>0</v>
      </c>
      <c r="W7596">
        <v>0</v>
      </c>
      <c r="X7596">
        <v>1.7168723400373833</v>
      </c>
      <c r="Y7596">
        <v>0</v>
      </c>
      <c r="Z7596">
        <v>0</v>
      </c>
      <c r="AA7596">
        <v>0</v>
      </c>
      <c r="AB7596">
        <v>0</v>
      </c>
      <c r="AC7596">
        <v>0</v>
      </c>
      <c r="AD7596">
        <v>0</v>
      </c>
      <c r="AE7596">
        <v>1.7168723400373833</v>
      </c>
    </row>
    <row r="7597" spans="1:31" x14ac:dyDescent="0.25">
      <c r="A7597">
        <v>1889338</v>
      </c>
      <c r="B7597">
        <v>1</v>
      </c>
      <c r="C7597" t="s">
        <v>80</v>
      </c>
      <c r="D7597" t="s">
        <v>84</v>
      </c>
      <c r="E7597" t="s">
        <v>146</v>
      </c>
      <c r="F7597" t="s">
        <v>21216</v>
      </c>
      <c r="G7597" t="s">
        <v>469</v>
      </c>
      <c r="H7597" t="s">
        <v>143</v>
      </c>
      <c r="I7597" t="s">
        <v>135</v>
      </c>
      <c r="J7597" t="s">
        <v>136</v>
      </c>
      <c r="K7597" t="s">
        <v>137</v>
      </c>
      <c r="L7597" t="s">
        <v>21362</v>
      </c>
      <c r="M7597" t="s">
        <v>21363</v>
      </c>
      <c r="N7597">
        <v>1.99</v>
      </c>
      <c r="O7597">
        <v>0</v>
      </c>
      <c r="P7597">
        <v>166</v>
      </c>
      <c r="Q7597">
        <v>0</v>
      </c>
      <c r="R7597">
        <v>0</v>
      </c>
      <c r="S7597">
        <v>0</v>
      </c>
      <c r="T7597">
        <v>21</v>
      </c>
      <c r="U7597">
        <v>0</v>
      </c>
      <c r="V7597">
        <v>0</v>
      </c>
      <c r="W7597">
        <v>0</v>
      </c>
      <c r="X7597">
        <v>67.705865763471408</v>
      </c>
      <c r="Y7597">
        <v>0</v>
      </c>
      <c r="Z7597">
        <v>0</v>
      </c>
      <c r="AA7597">
        <v>0</v>
      </c>
      <c r="AB7597">
        <v>49.626651684372469</v>
      </c>
      <c r="AC7597">
        <v>0</v>
      </c>
      <c r="AD7597">
        <v>0</v>
      </c>
      <c r="AE7597">
        <v>117.33251744784388</v>
      </c>
    </row>
    <row r="7598" spans="1:31" x14ac:dyDescent="0.25">
      <c r="A7598">
        <v>1889561</v>
      </c>
      <c r="B7598">
        <v>1</v>
      </c>
      <c r="C7598" t="s">
        <v>80</v>
      </c>
      <c r="D7598" t="s">
        <v>108</v>
      </c>
      <c r="E7598" t="s">
        <v>146</v>
      </c>
      <c r="F7598" t="s">
        <v>21364</v>
      </c>
      <c r="G7598" t="s">
        <v>363</v>
      </c>
      <c r="H7598" t="s">
        <v>143</v>
      </c>
      <c r="I7598" t="s">
        <v>135</v>
      </c>
      <c r="J7598" t="s">
        <v>136</v>
      </c>
      <c r="K7598" t="s">
        <v>137</v>
      </c>
      <c r="L7598" t="s">
        <v>21365</v>
      </c>
      <c r="M7598" t="s">
        <v>21366</v>
      </c>
      <c r="N7598">
        <v>2.4255555549999999</v>
      </c>
      <c r="O7598">
        <v>0</v>
      </c>
      <c r="P7598">
        <v>11</v>
      </c>
      <c r="Q7598">
        <v>0</v>
      </c>
      <c r="R7598">
        <v>5</v>
      </c>
      <c r="S7598">
        <v>0</v>
      </c>
      <c r="T7598">
        <v>0</v>
      </c>
      <c r="U7598">
        <v>0</v>
      </c>
      <c r="V7598">
        <v>0</v>
      </c>
      <c r="W7598">
        <v>0</v>
      </c>
      <c r="X7598">
        <v>3.7903614715262766</v>
      </c>
      <c r="Y7598">
        <v>0</v>
      </c>
      <c r="Z7598">
        <v>3.4811340350354669</v>
      </c>
      <c r="AA7598">
        <v>0</v>
      </c>
      <c r="AB7598">
        <v>0</v>
      </c>
      <c r="AC7598">
        <v>0</v>
      </c>
      <c r="AD7598">
        <v>0</v>
      </c>
      <c r="AE7598">
        <v>7.2714955065617435</v>
      </c>
    </row>
    <row r="7599" spans="1:31" x14ac:dyDescent="0.25">
      <c r="A7599">
        <v>1889441</v>
      </c>
      <c r="B7599">
        <v>1</v>
      </c>
      <c r="C7599" t="s">
        <v>80</v>
      </c>
      <c r="D7599" t="s">
        <v>100</v>
      </c>
      <c r="E7599" t="s">
        <v>158</v>
      </c>
      <c r="F7599" t="s">
        <v>3447</v>
      </c>
      <c r="G7599" t="s">
        <v>219</v>
      </c>
      <c r="H7599" t="s">
        <v>134</v>
      </c>
      <c r="I7599" t="s">
        <v>135</v>
      </c>
      <c r="J7599" t="s">
        <v>136</v>
      </c>
      <c r="K7599" t="s">
        <v>137</v>
      </c>
      <c r="L7599" t="s">
        <v>21367</v>
      </c>
      <c r="M7599" t="s">
        <v>21368</v>
      </c>
      <c r="N7599">
        <v>1.6897222220000001</v>
      </c>
      <c r="O7599">
        <v>0</v>
      </c>
      <c r="P7599">
        <v>88</v>
      </c>
      <c r="Q7599">
        <v>0</v>
      </c>
      <c r="R7599">
        <v>7</v>
      </c>
      <c r="S7599">
        <v>0</v>
      </c>
      <c r="T7599">
        <v>1</v>
      </c>
      <c r="U7599">
        <v>0</v>
      </c>
      <c r="V7599">
        <v>0</v>
      </c>
      <c r="W7599">
        <v>0</v>
      </c>
      <c r="X7599">
        <v>56.753568124357123</v>
      </c>
      <c r="Y7599">
        <v>0</v>
      </c>
      <c r="Z7599">
        <v>128.02162238452516</v>
      </c>
      <c r="AA7599">
        <v>0</v>
      </c>
      <c r="AB7599">
        <v>0.12798026768383669</v>
      </c>
      <c r="AC7599">
        <v>0</v>
      </c>
      <c r="AD7599">
        <v>0</v>
      </c>
      <c r="AE7599">
        <v>184.9031707765661</v>
      </c>
    </row>
    <row r="7600" spans="1:31" x14ac:dyDescent="0.25">
      <c r="A7600">
        <v>1889418</v>
      </c>
      <c r="B7600">
        <v>1</v>
      </c>
      <c r="C7600" t="s">
        <v>80</v>
      </c>
      <c r="D7600" t="s">
        <v>95</v>
      </c>
      <c r="E7600" t="s">
        <v>146</v>
      </c>
      <c r="F7600" t="s">
        <v>21369</v>
      </c>
      <c r="G7600" t="s">
        <v>469</v>
      </c>
      <c r="H7600" t="s">
        <v>143</v>
      </c>
      <c r="I7600" t="s">
        <v>135</v>
      </c>
      <c r="J7600" t="s">
        <v>136</v>
      </c>
      <c r="K7600" t="s">
        <v>137</v>
      </c>
      <c r="L7600" t="s">
        <v>21370</v>
      </c>
      <c r="M7600" t="s">
        <v>21371</v>
      </c>
      <c r="N7600">
        <v>1.1030555550000001</v>
      </c>
      <c r="O7600">
        <v>0</v>
      </c>
      <c r="P7600">
        <v>45</v>
      </c>
      <c r="Q7600">
        <v>0</v>
      </c>
      <c r="R7600">
        <v>0</v>
      </c>
      <c r="S7600">
        <v>0</v>
      </c>
      <c r="T7600">
        <v>2</v>
      </c>
      <c r="U7600">
        <v>0</v>
      </c>
      <c r="V7600">
        <v>0</v>
      </c>
      <c r="W7600">
        <v>0</v>
      </c>
      <c r="X7600">
        <v>20.494240353449051</v>
      </c>
      <c r="Y7600">
        <v>0</v>
      </c>
      <c r="Z7600">
        <v>0</v>
      </c>
      <c r="AA7600">
        <v>0</v>
      </c>
      <c r="AB7600">
        <v>1.9458658723919535</v>
      </c>
      <c r="AC7600">
        <v>0</v>
      </c>
      <c r="AD7600">
        <v>0</v>
      </c>
      <c r="AE7600">
        <v>22.440106225841003</v>
      </c>
    </row>
    <row r="7601" spans="1:31" x14ac:dyDescent="0.25">
      <c r="A7601">
        <v>1889747</v>
      </c>
      <c r="B7601">
        <v>1</v>
      </c>
      <c r="C7601" t="s">
        <v>81</v>
      </c>
      <c r="D7601" t="s">
        <v>117</v>
      </c>
      <c r="E7601" t="s">
        <v>146</v>
      </c>
      <c r="F7601" t="s">
        <v>21372</v>
      </c>
      <c r="G7601" t="s">
        <v>148</v>
      </c>
      <c r="H7601" t="s">
        <v>143</v>
      </c>
      <c r="I7601" t="s">
        <v>135</v>
      </c>
      <c r="J7601" t="s">
        <v>136</v>
      </c>
      <c r="K7601" t="s">
        <v>137</v>
      </c>
      <c r="L7601" t="s">
        <v>21373</v>
      </c>
      <c r="M7601" t="s">
        <v>21374</v>
      </c>
      <c r="N7601">
        <v>2.188055555</v>
      </c>
      <c r="O7601">
        <v>0</v>
      </c>
      <c r="P7601">
        <v>48</v>
      </c>
      <c r="Q7601">
        <v>0</v>
      </c>
      <c r="R7601">
        <v>3</v>
      </c>
      <c r="S7601">
        <v>0</v>
      </c>
      <c r="T7601">
        <v>1</v>
      </c>
      <c r="U7601">
        <v>0</v>
      </c>
      <c r="V7601">
        <v>0</v>
      </c>
      <c r="W7601">
        <v>0</v>
      </c>
      <c r="X7601">
        <v>18.720497805614013</v>
      </c>
      <c r="Y7601">
        <v>0</v>
      </c>
      <c r="Z7601">
        <v>0.24680455700253751</v>
      </c>
      <c r="AA7601">
        <v>0</v>
      </c>
      <c r="AB7601">
        <v>1.0021745657425036</v>
      </c>
      <c r="AC7601">
        <v>0</v>
      </c>
      <c r="AD7601">
        <v>0</v>
      </c>
      <c r="AE7601">
        <v>19.969476928359054</v>
      </c>
    </row>
    <row r="7602" spans="1:31" x14ac:dyDescent="0.25">
      <c r="A7602">
        <v>1889375</v>
      </c>
      <c r="B7602">
        <v>1</v>
      </c>
      <c r="C7602" t="s">
        <v>81</v>
      </c>
      <c r="D7602" t="s">
        <v>118</v>
      </c>
      <c r="E7602" t="s">
        <v>222</v>
      </c>
      <c r="F7602" t="s">
        <v>21375</v>
      </c>
      <c r="G7602" t="s">
        <v>531</v>
      </c>
      <c r="H7602" t="s">
        <v>143</v>
      </c>
      <c r="I7602" t="s">
        <v>135</v>
      </c>
      <c r="J7602" t="s">
        <v>136</v>
      </c>
      <c r="K7602" t="s">
        <v>137</v>
      </c>
      <c r="L7602" t="s">
        <v>21376</v>
      </c>
      <c r="M7602" t="s">
        <v>21377</v>
      </c>
      <c r="N7602">
        <v>1.7138888880000001</v>
      </c>
      <c r="O7602">
        <v>0</v>
      </c>
      <c r="P7602">
        <v>7</v>
      </c>
      <c r="Q7602">
        <v>0</v>
      </c>
      <c r="R7602">
        <v>0</v>
      </c>
      <c r="S7602">
        <v>0</v>
      </c>
      <c r="T7602">
        <v>15</v>
      </c>
      <c r="U7602">
        <v>0</v>
      </c>
      <c r="V7602">
        <v>0</v>
      </c>
      <c r="W7602">
        <v>0</v>
      </c>
      <c r="X7602">
        <v>3.4173324191350893</v>
      </c>
      <c r="Y7602">
        <v>0</v>
      </c>
      <c r="Z7602">
        <v>0</v>
      </c>
      <c r="AA7602">
        <v>0</v>
      </c>
      <c r="AB7602">
        <v>55.553179737841965</v>
      </c>
      <c r="AC7602">
        <v>0</v>
      </c>
      <c r="AD7602">
        <v>0</v>
      </c>
      <c r="AE7602">
        <v>58.970512156977051</v>
      </c>
    </row>
    <row r="7603" spans="1:31" x14ac:dyDescent="0.25">
      <c r="A7603">
        <v>1889567</v>
      </c>
      <c r="B7603">
        <v>1</v>
      </c>
      <c r="C7603" t="s">
        <v>80</v>
      </c>
      <c r="D7603" t="s">
        <v>108</v>
      </c>
      <c r="E7603" t="s">
        <v>140</v>
      </c>
      <c r="F7603" t="s">
        <v>21378</v>
      </c>
      <c r="G7603" t="s">
        <v>163</v>
      </c>
      <c r="H7603" t="s">
        <v>143</v>
      </c>
      <c r="I7603" t="s">
        <v>135</v>
      </c>
      <c r="J7603" t="s">
        <v>136</v>
      </c>
      <c r="K7603" t="s">
        <v>137</v>
      </c>
      <c r="L7603" t="s">
        <v>21379</v>
      </c>
      <c r="M7603" t="s">
        <v>21380</v>
      </c>
      <c r="N7603">
        <v>6.9630555550000004</v>
      </c>
      <c r="O7603">
        <v>0</v>
      </c>
      <c r="P7603">
        <v>1</v>
      </c>
      <c r="Q7603">
        <v>0</v>
      </c>
      <c r="R7603">
        <v>0</v>
      </c>
      <c r="S7603">
        <v>0</v>
      </c>
      <c r="T7603">
        <v>0</v>
      </c>
      <c r="U7603">
        <v>0</v>
      </c>
      <c r="V7603">
        <v>0</v>
      </c>
      <c r="W7603">
        <v>0</v>
      </c>
      <c r="X7603">
        <v>0.73124315193763179</v>
      </c>
      <c r="Y7603">
        <v>0</v>
      </c>
      <c r="Z7603">
        <v>0</v>
      </c>
      <c r="AA7603">
        <v>0</v>
      </c>
      <c r="AB7603">
        <v>0</v>
      </c>
      <c r="AC7603">
        <v>0</v>
      </c>
      <c r="AD7603">
        <v>0</v>
      </c>
      <c r="AE7603">
        <v>0.73124315193763179</v>
      </c>
    </row>
    <row r="7604" spans="1:31" x14ac:dyDescent="0.25">
      <c r="A7604">
        <v>1889355</v>
      </c>
      <c r="B7604">
        <v>1</v>
      </c>
      <c r="C7604" t="s">
        <v>80</v>
      </c>
      <c r="D7604" t="s">
        <v>103</v>
      </c>
      <c r="E7604" t="s">
        <v>229</v>
      </c>
      <c r="F7604" t="s">
        <v>16257</v>
      </c>
      <c r="G7604" t="s">
        <v>133</v>
      </c>
      <c r="H7604" t="s">
        <v>134</v>
      </c>
      <c r="I7604" t="s">
        <v>135</v>
      </c>
      <c r="J7604" t="s">
        <v>136</v>
      </c>
      <c r="K7604" t="s">
        <v>137</v>
      </c>
      <c r="L7604" t="s">
        <v>21381</v>
      </c>
      <c r="M7604" t="s">
        <v>21382</v>
      </c>
      <c r="N7604">
        <v>0.117123888</v>
      </c>
      <c r="O7604">
        <v>0</v>
      </c>
      <c r="P7604">
        <v>9</v>
      </c>
      <c r="Q7604">
        <v>37</v>
      </c>
      <c r="R7604">
        <v>61</v>
      </c>
      <c r="S7604">
        <v>7</v>
      </c>
      <c r="T7604">
        <v>17</v>
      </c>
      <c r="U7604">
        <v>5</v>
      </c>
      <c r="V7604">
        <v>0</v>
      </c>
      <c r="W7604">
        <v>0</v>
      </c>
      <c r="X7604">
        <v>0.15380015919328113</v>
      </c>
      <c r="Y7604">
        <v>29.164298987406092</v>
      </c>
      <c r="Z7604">
        <v>29.950435764730436</v>
      </c>
      <c r="AA7604">
        <v>18.43228528256401</v>
      </c>
      <c r="AB7604">
        <v>4.2199879100078004</v>
      </c>
      <c r="AC7604">
        <v>40.450874059326502</v>
      </c>
      <c r="AD7604">
        <v>0</v>
      </c>
      <c r="AE7604">
        <v>122.37168216322812</v>
      </c>
    </row>
    <row r="7605" spans="1:31" x14ac:dyDescent="0.25">
      <c r="A7605">
        <v>1889518</v>
      </c>
      <c r="B7605">
        <v>1</v>
      </c>
      <c r="C7605" t="s">
        <v>80</v>
      </c>
      <c r="D7605" t="s">
        <v>88</v>
      </c>
      <c r="E7605" t="s">
        <v>210</v>
      </c>
      <c r="F7605" t="s">
        <v>21383</v>
      </c>
      <c r="G7605" t="s">
        <v>133</v>
      </c>
      <c r="H7605" t="s">
        <v>134</v>
      </c>
      <c r="I7605" t="s">
        <v>135</v>
      </c>
      <c r="J7605" t="s">
        <v>136</v>
      </c>
      <c r="K7605" t="s">
        <v>137</v>
      </c>
      <c r="L7605" t="s">
        <v>21384</v>
      </c>
      <c r="M7605" t="s">
        <v>21385</v>
      </c>
      <c r="N7605">
        <v>1.2497222219999999</v>
      </c>
      <c r="O7605">
        <v>0</v>
      </c>
      <c r="P7605">
        <v>0</v>
      </c>
      <c r="Q7605">
        <v>0</v>
      </c>
      <c r="R7605">
        <v>0</v>
      </c>
      <c r="S7605">
        <v>1</v>
      </c>
      <c r="T7605">
        <v>0</v>
      </c>
      <c r="U7605">
        <v>1</v>
      </c>
      <c r="V7605">
        <v>0</v>
      </c>
      <c r="W7605">
        <v>0</v>
      </c>
      <c r="X7605">
        <v>0</v>
      </c>
      <c r="Y7605">
        <v>0</v>
      </c>
      <c r="Z7605">
        <v>0</v>
      </c>
      <c r="AA7605">
        <v>4.4044365937173335</v>
      </c>
      <c r="AB7605">
        <v>0</v>
      </c>
      <c r="AC7605">
        <v>7.9066736406552245</v>
      </c>
      <c r="AD7605">
        <v>0</v>
      </c>
      <c r="AE7605">
        <v>12.311110234372558</v>
      </c>
    </row>
    <row r="7606" spans="1:31" x14ac:dyDescent="0.25">
      <c r="A7606">
        <v>1889604</v>
      </c>
      <c r="B7606">
        <v>1</v>
      </c>
      <c r="C7606" t="s">
        <v>80</v>
      </c>
      <c r="D7606" t="s">
        <v>93</v>
      </c>
      <c r="E7606" t="s">
        <v>169</v>
      </c>
      <c r="F7606" t="s">
        <v>6037</v>
      </c>
      <c r="G7606" t="s">
        <v>183</v>
      </c>
      <c r="H7606" t="s">
        <v>143</v>
      </c>
      <c r="I7606" t="s">
        <v>135</v>
      </c>
      <c r="J7606" t="s">
        <v>136</v>
      </c>
      <c r="K7606" t="s">
        <v>137</v>
      </c>
      <c r="L7606" t="s">
        <v>21386</v>
      </c>
      <c r="M7606" t="s">
        <v>21387</v>
      </c>
      <c r="N7606">
        <v>2.6922222219999998</v>
      </c>
      <c r="O7606">
        <v>0</v>
      </c>
      <c r="P7606">
        <v>14</v>
      </c>
      <c r="Q7606">
        <v>0</v>
      </c>
      <c r="R7606">
        <v>10</v>
      </c>
      <c r="S7606">
        <v>0</v>
      </c>
      <c r="T7606">
        <v>5</v>
      </c>
      <c r="U7606">
        <v>0</v>
      </c>
      <c r="V7606">
        <v>0</v>
      </c>
      <c r="W7606">
        <v>0</v>
      </c>
      <c r="X7606">
        <v>7.7784653813115581</v>
      </c>
      <c r="Y7606">
        <v>0</v>
      </c>
      <c r="Z7606">
        <v>41.787980900324946</v>
      </c>
      <c r="AA7606">
        <v>0</v>
      </c>
      <c r="AB7606">
        <v>9.659380342814206</v>
      </c>
      <c r="AC7606">
        <v>0</v>
      </c>
      <c r="AD7606">
        <v>0</v>
      </c>
      <c r="AE7606">
        <v>59.225826624450704</v>
      </c>
    </row>
    <row r="7607" spans="1:31" x14ac:dyDescent="0.25">
      <c r="A7607">
        <v>1889644</v>
      </c>
      <c r="B7607">
        <v>1</v>
      </c>
      <c r="C7607" t="s">
        <v>80</v>
      </c>
      <c r="D7607" t="s">
        <v>106</v>
      </c>
      <c r="E7607" t="s">
        <v>210</v>
      </c>
      <c r="F7607" t="s">
        <v>18481</v>
      </c>
      <c r="G7607" t="s">
        <v>476</v>
      </c>
      <c r="H7607" t="s">
        <v>134</v>
      </c>
      <c r="I7607" t="s">
        <v>135</v>
      </c>
      <c r="J7607" t="s">
        <v>136</v>
      </c>
      <c r="K7607" t="s">
        <v>137</v>
      </c>
      <c r="L7607" t="s">
        <v>21388</v>
      </c>
      <c r="M7607" t="s">
        <v>21389</v>
      </c>
      <c r="N7607">
        <v>0.56499999999999995</v>
      </c>
      <c r="O7607">
        <v>1</v>
      </c>
      <c r="P7607">
        <v>34</v>
      </c>
      <c r="Q7607">
        <v>18</v>
      </c>
      <c r="R7607">
        <v>39</v>
      </c>
      <c r="S7607">
        <v>12</v>
      </c>
      <c r="T7607">
        <v>26</v>
      </c>
      <c r="U7607">
        <v>6</v>
      </c>
      <c r="V7607">
        <v>0</v>
      </c>
      <c r="W7607">
        <v>0.192793872616425</v>
      </c>
      <c r="X7607">
        <v>11.66958084759413</v>
      </c>
      <c r="Y7607">
        <v>168.47953668327318</v>
      </c>
      <c r="Z7607">
        <v>74.851536864004146</v>
      </c>
      <c r="AA7607">
        <v>39.609642348388874</v>
      </c>
      <c r="AB7607">
        <v>45.599347056744001</v>
      </c>
      <c r="AC7607">
        <v>30.431927608381226</v>
      </c>
      <c r="AD7607">
        <v>0</v>
      </c>
      <c r="AE7607">
        <v>370.83436528100202</v>
      </c>
    </row>
    <row r="7608" spans="1:31" x14ac:dyDescent="0.25">
      <c r="A7608">
        <v>1889312</v>
      </c>
      <c r="B7608">
        <v>1</v>
      </c>
      <c r="C7608" t="s">
        <v>81</v>
      </c>
      <c r="D7608" t="s">
        <v>121</v>
      </c>
      <c r="E7608" t="s">
        <v>146</v>
      </c>
      <c r="F7608" t="s">
        <v>20467</v>
      </c>
      <c r="G7608" t="s">
        <v>148</v>
      </c>
      <c r="H7608" t="s">
        <v>143</v>
      </c>
      <c r="I7608" t="s">
        <v>135</v>
      </c>
      <c r="J7608" t="s">
        <v>136</v>
      </c>
      <c r="K7608" t="s">
        <v>137</v>
      </c>
      <c r="L7608" t="s">
        <v>21390</v>
      </c>
      <c r="M7608" t="s">
        <v>21391</v>
      </c>
      <c r="N7608">
        <v>1.6230555550000001</v>
      </c>
      <c r="O7608">
        <v>0</v>
      </c>
      <c r="P7608">
        <v>7</v>
      </c>
      <c r="Q7608">
        <v>0</v>
      </c>
      <c r="R7608">
        <v>1</v>
      </c>
      <c r="S7608">
        <v>0</v>
      </c>
      <c r="T7608">
        <v>2</v>
      </c>
      <c r="U7608">
        <v>0</v>
      </c>
      <c r="V7608">
        <v>0</v>
      </c>
      <c r="W7608">
        <v>0</v>
      </c>
      <c r="X7608">
        <v>2.2755271845291207</v>
      </c>
      <c r="Y7608">
        <v>0</v>
      </c>
      <c r="Z7608">
        <v>2.0589890013144001</v>
      </c>
      <c r="AA7608">
        <v>0</v>
      </c>
      <c r="AB7608">
        <v>2.1027474711220837E-2</v>
      </c>
      <c r="AC7608">
        <v>0</v>
      </c>
      <c r="AD7608">
        <v>0</v>
      </c>
      <c r="AE7608">
        <v>4.3555436605547415</v>
      </c>
    </row>
    <row r="7609" spans="1:31" x14ac:dyDescent="0.25">
      <c r="A7609">
        <v>1889690</v>
      </c>
      <c r="B7609">
        <v>1</v>
      </c>
      <c r="C7609" t="s">
        <v>80</v>
      </c>
      <c r="D7609" t="s">
        <v>108</v>
      </c>
      <c r="E7609" t="s">
        <v>140</v>
      </c>
      <c r="F7609" t="s">
        <v>21392</v>
      </c>
      <c r="G7609" t="s">
        <v>163</v>
      </c>
      <c r="H7609" t="s">
        <v>143</v>
      </c>
      <c r="I7609" t="s">
        <v>135</v>
      </c>
      <c r="J7609" t="s">
        <v>136</v>
      </c>
      <c r="K7609" t="s">
        <v>137</v>
      </c>
      <c r="L7609" t="s">
        <v>21393</v>
      </c>
      <c r="M7609" t="s">
        <v>21394</v>
      </c>
      <c r="N7609">
        <v>3.0261111110000001</v>
      </c>
      <c r="O7609">
        <v>0</v>
      </c>
      <c r="P7609">
        <v>1</v>
      </c>
      <c r="Q7609">
        <v>0</v>
      </c>
      <c r="R7609">
        <v>0</v>
      </c>
      <c r="S7609">
        <v>0</v>
      </c>
      <c r="T7609">
        <v>1</v>
      </c>
      <c r="U7609">
        <v>0</v>
      </c>
      <c r="V7609">
        <v>0</v>
      </c>
      <c r="W7609">
        <v>0</v>
      </c>
      <c r="X7609">
        <v>0.49980699384699556</v>
      </c>
      <c r="Y7609">
        <v>0</v>
      </c>
      <c r="Z7609">
        <v>0</v>
      </c>
      <c r="AA7609">
        <v>0</v>
      </c>
      <c r="AB7609">
        <v>0.33407610914944003</v>
      </c>
      <c r="AC7609">
        <v>0</v>
      </c>
      <c r="AD7609">
        <v>0</v>
      </c>
      <c r="AE7609">
        <v>0.83388310299643553</v>
      </c>
    </row>
    <row r="7610" spans="1:31" x14ac:dyDescent="0.25">
      <c r="A7610">
        <v>1889358</v>
      </c>
      <c r="B7610">
        <v>1</v>
      </c>
      <c r="C7610" t="s">
        <v>80</v>
      </c>
      <c r="D7610" t="s">
        <v>111</v>
      </c>
      <c r="E7610" t="s">
        <v>222</v>
      </c>
      <c r="F7610" t="s">
        <v>21395</v>
      </c>
      <c r="G7610" t="s">
        <v>663</v>
      </c>
      <c r="H7610" t="s">
        <v>143</v>
      </c>
      <c r="I7610" t="s">
        <v>135</v>
      </c>
      <c r="J7610" t="s">
        <v>136</v>
      </c>
      <c r="K7610" t="s">
        <v>137</v>
      </c>
      <c r="L7610" t="s">
        <v>21396</v>
      </c>
      <c r="M7610" t="s">
        <v>21397</v>
      </c>
      <c r="N7610">
        <v>0.85805555499999997</v>
      </c>
      <c r="O7610">
        <v>0</v>
      </c>
      <c r="P7610">
        <v>61</v>
      </c>
      <c r="Q7610">
        <v>0</v>
      </c>
      <c r="R7610">
        <v>0</v>
      </c>
      <c r="S7610">
        <v>0</v>
      </c>
      <c r="T7610">
        <v>15</v>
      </c>
      <c r="U7610">
        <v>0</v>
      </c>
      <c r="V7610">
        <v>0</v>
      </c>
      <c r="W7610">
        <v>0</v>
      </c>
      <c r="X7610">
        <v>12.371389593291976</v>
      </c>
      <c r="Y7610">
        <v>0</v>
      </c>
      <c r="Z7610">
        <v>0</v>
      </c>
      <c r="AA7610">
        <v>0</v>
      </c>
      <c r="AB7610">
        <v>16.346307861410917</v>
      </c>
      <c r="AC7610">
        <v>0</v>
      </c>
      <c r="AD7610">
        <v>0</v>
      </c>
      <c r="AE7610">
        <v>28.717697454702893</v>
      </c>
    </row>
    <row r="7611" spans="1:31" x14ac:dyDescent="0.25">
      <c r="A7611">
        <v>1889504</v>
      </c>
      <c r="B7611">
        <v>1</v>
      </c>
      <c r="C7611" t="s">
        <v>80</v>
      </c>
      <c r="D7611" t="s">
        <v>96</v>
      </c>
      <c r="E7611" t="s">
        <v>140</v>
      </c>
      <c r="F7611" t="s">
        <v>21398</v>
      </c>
      <c r="G7611" t="s">
        <v>200</v>
      </c>
      <c r="H7611" t="s">
        <v>143</v>
      </c>
      <c r="I7611" t="s">
        <v>135</v>
      </c>
      <c r="J7611" t="s">
        <v>136</v>
      </c>
      <c r="K7611" t="s">
        <v>137</v>
      </c>
      <c r="L7611" t="s">
        <v>21399</v>
      </c>
      <c r="M7611" t="s">
        <v>21400</v>
      </c>
      <c r="N7611">
        <v>1.045555555</v>
      </c>
      <c r="O7611">
        <v>0</v>
      </c>
      <c r="P7611">
        <v>1</v>
      </c>
      <c r="Q7611">
        <v>0</v>
      </c>
      <c r="R7611">
        <v>0</v>
      </c>
      <c r="S7611">
        <v>0</v>
      </c>
      <c r="T7611">
        <v>0</v>
      </c>
      <c r="U7611">
        <v>0</v>
      </c>
      <c r="V7611">
        <v>0</v>
      </c>
      <c r="W7611">
        <v>0</v>
      </c>
      <c r="X7611">
        <v>1.4173063765333335E-3</v>
      </c>
      <c r="Y7611">
        <v>0</v>
      </c>
      <c r="Z7611">
        <v>0</v>
      </c>
      <c r="AA7611">
        <v>0</v>
      </c>
      <c r="AB7611">
        <v>0</v>
      </c>
      <c r="AC7611">
        <v>0</v>
      </c>
      <c r="AD7611">
        <v>0</v>
      </c>
      <c r="AE7611">
        <v>1.4173063765333335E-3</v>
      </c>
    </row>
    <row r="7612" spans="1:31" x14ac:dyDescent="0.25">
      <c r="A7612">
        <v>1889498</v>
      </c>
      <c r="B7612">
        <v>1</v>
      </c>
      <c r="C7612" t="s">
        <v>80</v>
      </c>
      <c r="D7612" t="s">
        <v>100</v>
      </c>
      <c r="E7612" t="s">
        <v>146</v>
      </c>
      <c r="F7612" t="s">
        <v>21401</v>
      </c>
      <c r="G7612" t="s">
        <v>148</v>
      </c>
      <c r="H7612" t="s">
        <v>143</v>
      </c>
      <c r="I7612" t="s">
        <v>135</v>
      </c>
      <c r="J7612" t="s">
        <v>136</v>
      </c>
      <c r="K7612" t="s">
        <v>137</v>
      </c>
      <c r="L7612" t="s">
        <v>21402</v>
      </c>
      <c r="M7612" t="s">
        <v>21403</v>
      </c>
      <c r="N7612">
        <v>2.0422222219999999</v>
      </c>
      <c r="O7612">
        <v>0</v>
      </c>
      <c r="P7612">
        <v>6</v>
      </c>
      <c r="Q7612">
        <v>0</v>
      </c>
      <c r="R7612">
        <v>12</v>
      </c>
      <c r="S7612">
        <v>0</v>
      </c>
      <c r="T7612">
        <v>4</v>
      </c>
      <c r="U7612">
        <v>0</v>
      </c>
      <c r="V7612">
        <v>0</v>
      </c>
      <c r="W7612">
        <v>0</v>
      </c>
      <c r="X7612">
        <v>1.6159975629824757</v>
      </c>
      <c r="Y7612">
        <v>0</v>
      </c>
      <c r="Z7612">
        <v>11.314056585239317</v>
      </c>
      <c r="AA7612">
        <v>0</v>
      </c>
      <c r="AB7612">
        <v>7.1924947793036802</v>
      </c>
      <c r="AC7612">
        <v>0</v>
      </c>
      <c r="AD7612">
        <v>0</v>
      </c>
      <c r="AE7612">
        <v>20.122548927525472</v>
      </c>
    </row>
    <row r="7613" spans="1:31" x14ac:dyDescent="0.25">
      <c r="A7613">
        <v>1889544</v>
      </c>
      <c r="B7613">
        <v>1</v>
      </c>
      <c r="C7613" t="s">
        <v>80</v>
      </c>
      <c r="D7613" t="s">
        <v>96</v>
      </c>
      <c r="E7613" t="s">
        <v>140</v>
      </c>
      <c r="F7613" t="s">
        <v>21404</v>
      </c>
      <c r="G7613" t="s">
        <v>200</v>
      </c>
      <c r="H7613" t="s">
        <v>143</v>
      </c>
      <c r="I7613" t="s">
        <v>135</v>
      </c>
      <c r="J7613" t="s">
        <v>136</v>
      </c>
      <c r="K7613" t="s">
        <v>137</v>
      </c>
      <c r="L7613" t="s">
        <v>21405</v>
      </c>
      <c r="M7613" t="s">
        <v>21406</v>
      </c>
      <c r="N7613">
        <v>3.7205555549999998</v>
      </c>
      <c r="O7613">
        <v>0</v>
      </c>
      <c r="P7613">
        <v>1</v>
      </c>
      <c r="Q7613">
        <v>0</v>
      </c>
      <c r="R7613">
        <v>0</v>
      </c>
      <c r="S7613">
        <v>0</v>
      </c>
      <c r="T7613">
        <v>0</v>
      </c>
      <c r="U7613">
        <v>0</v>
      </c>
      <c r="V7613">
        <v>0</v>
      </c>
      <c r="W7613">
        <v>0</v>
      </c>
      <c r="X7613">
        <v>0.94450838925460001</v>
      </c>
      <c r="Y7613">
        <v>0</v>
      </c>
      <c r="Z7613">
        <v>0</v>
      </c>
      <c r="AA7613">
        <v>0</v>
      </c>
      <c r="AB7613">
        <v>0</v>
      </c>
      <c r="AC7613">
        <v>0</v>
      </c>
      <c r="AD7613">
        <v>0</v>
      </c>
      <c r="AE7613">
        <v>0.94450838925460001</v>
      </c>
    </row>
    <row r="7614" spans="1:31" x14ac:dyDescent="0.25">
      <c r="A7614">
        <v>1889627</v>
      </c>
      <c r="B7614">
        <v>1</v>
      </c>
      <c r="C7614" t="s">
        <v>80</v>
      </c>
      <c r="D7614" t="s">
        <v>104</v>
      </c>
      <c r="E7614" t="s">
        <v>146</v>
      </c>
      <c r="F7614" t="s">
        <v>21407</v>
      </c>
      <c r="G7614" t="s">
        <v>148</v>
      </c>
      <c r="H7614" t="s">
        <v>143</v>
      </c>
      <c r="I7614" t="s">
        <v>135</v>
      </c>
      <c r="J7614" t="s">
        <v>136</v>
      </c>
      <c r="K7614" t="s">
        <v>137</v>
      </c>
      <c r="L7614" t="s">
        <v>21408</v>
      </c>
      <c r="M7614" t="s">
        <v>21409</v>
      </c>
      <c r="N7614">
        <v>2.1438888880000002</v>
      </c>
      <c r="O7614">
        <v>0</v>
      </c>
      <c r="P7614">
        <v>4</v>
      </c>
      <c r="Q7614">
        <v>0</v>
      </c>
      <c r="R7614">
        <v>1</v>
      </c>
      <c r="S7614">
        <v>0</v>
      </c>
      <c r="T7614">
        <v>0</v>
      </c>
      <c r="U7614">
        <v>0</v>
      </c>
      <c r="V7614">
        <v>0</v>
      </c>
      <c r="W7614">
        <v>0</v>
      </c>
      <c r="X7614">
        <v>6.7851499200218566</v>
      </c>
      <c r="Y7614">
        <v>0</v>
      </c>
      <c r="Z7614">
        <v>1.05516740575</v>
      </c>
      <c r="AA7614">
        <v>0</v>
      </c>
      <c r="AB7614">
        <v>0</v>
      </c>
      <c r="AC7614">
        <v>0</v>
      </c>
      <c r="AD7614">
        <v>0</v>
      </c>
      <c r="AE7614">
        <v>7.8403173257718564</v>
      </c>
    </row>
    <row r="7615" spans="1:31" x14ac:dyDescent="0.25">
      <c r="A7615">
        <v>1889295</v>
      </c>
      <c r="B7615">
        <v>1</v>
      </c>
      <c r="C7615" t="s">
        <v>81</v>
      </c>
      <c r="D7615" t="s">
        <v>128</v>
      </c>
      <c r="E7615" t="s">
        <v>210</v>
      </c>
      <c r="F7615" t="s">
        <v>7997</v>
      </c>
      <c r="G7615" t="s">
        <v>133</v>
      </c>
      <c r="H7615" t="s">
        <v>134</v>
      </c>
      <c r="I7615" t="s">
        <v>135</v>
      </c>
      <c r="J7615" t="s">
        <v>136</v>
      </c>
      <c r="K7615" t="s">
        <v>137</v>
      </c>
      <c r="L7615" t="s">
        <v>21410</v>
      </c>
      <c r="M7615" t="s">
        <v>21411</v>
      </c>
      <c r="N7615">
        <v>0.76916666600000005</v>
      </c>
      <c r="O7615">
        <v>0</v>
      </c>
      <c r="P7615">
        <v>969</v>
      </c>
      <c r="Q7615">
        <v>3</v>
      </c>
      <c r="R7615">
        <v>13</v>
      </c>
      <c r="S7615">
        <v>5</v>
      </c>
      <c r="T7615">
        <v>101</v>
      </c>
      <c r="U7615">
        <v>0</v>
      </c>
      <c r="V7615">
        <v>0</v>
      </c>
      <c r="W7615">
        <v>0</v>
      </c>
      <c r="X7615">
        <v>77.724098666695397</v>
      </c>
      <c r="Y7615">
        <v>25.365434487879501</v>
      </c>
      <c r="Z7615">
        <v>14.699286746884399</v>
      </c>
      <c r="AA7615">
        <v>21.960091786225529</v>
      </c>
      <c r="AB7615">
        <v>9.821122702844125</v>
      </c>
      <c r="AC7615">
        <v>0</v>
      </c>
      <c r="AD7615">
        <v>0</v>
      </c>
      <c r="AE7615">
        <v>149.57003439052895</v>
      </c>
    </row>
    <row r="7616" spans="1:31" x14ac:dyDescent="0.25">
      <c r="A7616">
        <v>1889730</v>
      </c>
      <c r="B7616">
        <v>1</v>
      </c>
      <c r="C7616" t="s">
        <v>80</v>
      </c>
      <c r="D7616" t="s">
        <v>90</v>
      </c>
      <c r="E7616" t="s">
        <v>140</v>
      </c>
      <c r="F7616" t="s">
        <v>21412</v>
      </c>
      <c r="G7616" t="s">
        <v>207</v>
      </c>
      <c r="H7616" t="s">
        <v>143</v>
      </c>
      <c r="I7616" t="s">
        <v>135</v>
      </c>
      <c r="J7616" t="s">
        <v>136</v>
      </c>
      <c r="K7616" t="s">
        <v>137</v>
      </c>
      <c r="L7616" t="s">
        <v>21413</v>
      </c>
      <c r="M7616" t="s">
        <v>21414</v>
      </c>
      <c r="N7616">
        <v>2.6008333330000002</v>
      </c>
      <c r="O7616">
        <v>0</v>
      </c>
      <c r="P7616">
        <v>4</v>
      </c>
      <c r="Q7616">
        <v>0</v>
      </c>
      <c r="R7616">
        <v>0</v>
      </c>
      <c r="S7616">
        <v>0</v>
      </c>
      <c r="T7616">
        <v>0</v>
      </c>
      <c r="U7616">
        <v>0</v>
      </c>
      <c r="V7616">
        <v>0</v>
      </c>
      <c r="W7616">
        <v>0</v>
      </c>
      <c r="X7616">
        <v>1.0944310651266616</v>
      </c>
      <c r="Y7616">
        <v>0</v>
      </c>
      <c r="Z7616">
        <v>0</v>
      </c>
      <c r="AA7616">
        <v>0</v>
      </c>
      <c r="AB7616">
        <v>0</v>
      </c>
      <c r="AC7616">
        <v>0</v>
      </c>
      <c r="AD7616">
        <v>0</v>
      </c>
      <c r="AE7616">
        <v>1.0944310651266616</v>
      </c>
    </row>
    <row r="7617" spans="1:31" x14ac:dyDescent="0.25">
      <c r="A7617">
        <v>1889581</v>
      </c>
      <c r="B7617">
        <v>1</v>
      </c>
      <c r="C7617" t="s">
        <v>80</v>
      </c>
      <c r="D7617" t="s">
        <v>97</v>
      </c>
      <c r="E7617" t="s">
        <v>222</v>
      </c>
      <c r="F7617" t="s">
        <v>21415</v>
      </c>
      <c r="G7617" t="s">
        <v>148</v>
      </c>
      <c r="H7617" t="s">
        <v>143</v>
      </c>
      <c r="I7617" t="s">
        <v>135</v>
      </c>
      <c r="J7617" t="s">
        <v>136</v>
      </c>
      <c r="K7617" t="s">
        <v>137</v>
      </c>
      <c r="L7617" t="s">
        <v>21416</v>
      </c>
      <c r="M7617" t="s">
        <v>21417</v>
      </c>
      <c r="N7617">
        <v>1.1388888880000001</v>
      </c>
      <c r="O7617">
        <v>0</v>
      </c>
      <c r="P7617">
        <v>65</v>
      </c>
      <c r="Q7617">
        <v>0</v>
      </c>
      <c r="R7617">
        <v>0</v>
      </c>
      <c r="S7617">
        <v>0</v>
      </c>
      <c r="T7617">
        <v>2</v>
      </c>
      <c r="U7617">
        <v>0</v>
      </c>
      <c r="V7617">
        <v>0</v>
      </c>
      <c r="W7617">
        <v>0</v>
      </c>
      <c r="X7617">
        <v>22.096640747856803</v>
      </c>
      <c r="Y7617">
        <v>0</v>
      </c>
      <c r="Z7617">
        <v>0</v>
      </c>
      <c r="AA7617">
        <v>0</v>
      </c>
      <c r="AB7617">
        <v>0.10987841388930444</v>
      </c>
      <c r="AC7617">
        <v>0</v>
      </c>
      <c r="AD7617">
        <v>0</v>
      </c>
      <c r="AE7617">
        <v>22.206519161746108</v>
      </c>
    </row>
    <row r="7618" spans="1:31" x14ac:dyDescent="0.25">
      <c r="A7618">
        <v>1889435</v>
      </c>
      <c r="B7618">
        <v>1</v>
      </c>
      <c r="C7618" t="s">
        <v>81</v>
      </c>
      <c r="D7618" t="s">
        <v>112</v>
      </c>
      <c r="E7618" t="s">
        <v>140</v>
      </c>
      <c r="F7618" t="s">
        <v>21418</v>
      </c>
      <c r="G7618" t="s">
        <v>163</v>
      </c>
      <c r="H7618" t="s">
        <v>143</v>
      </c>
      <c r="I7618" t="s">
        <v>135</v>
      </c>
      <c r="J7618" t="s">
        <v>136</v>
      </c>
      <c r="K7618" t="s">
        <v>137</v>
      </c>
      <c r="L7618" t="s">
        <v>21419</v>
      </c>
      <c r="M7618" t="s">
        <v>21420</v>
      </c>
      <c r="N7618">
        <v>6.9749999999999996</v>
      </c>
      <c r="O7618">
        <v>0</v>
      </c>
      <c r="P7618">
        <v>1</v>
      </c>
      <c r="Q7618">
        <v>0</v>
      </c>
      <c r="R7618">
        <v>0</v>
      </c>
      <c r="S7618">
        <v>0</v>
      </c>
      <c r="T7618">
        <v>0</v>
      </c>
      <c r="U7618">
        <v>0</v>
      </c>
      <c r="V7618">
        <v>0</v>
      </c>
      <c r="W7618">
        <v>0</v>
      </c>
      <c r="X7618">
        <v>1.8899978639773611</v>
      </c>
      <c r="Y7618">
        <v>0</v>
      </c>
      <c r="Z7618">
        <v>0</v>
      </c>
      <c r="AA7618">
        <v>0</v>
      </c>
      <c r="AB7618">
        <v>0</v>
      </c>
      <c r="AC7618">
        <v>0</v>
      </c>
      <c r="AD7618">
        <v>0</v>
      </c>
      <c r="AE7618">
        <v>1.8899978639773611</v>
      </c>
    </row>
    <row r="7619" spans="1:31" x14ac:dyDescent="0.25">
      <c r="A7619">
        <v>1889289</v>
      </c>
      <c r="B7619">
        <v>1</v>
      </c>
      <c r="C7619" t="s">
        <v>80</v>
      </c>
      <c r="D7619" t="s">
        <v>92</v>
      </c>
      <c r="E7619" t="s">
        <v>140</v>
      </c>
      <c r="F7619" t="s">
        <v>21421</v>
      </c>
      <c r="G7619" t="s">
        <v>163</v>
      </c>
      <c r="H7619" t="s">
        <v>143</v>
      </c>
      <c r="I7619" t="s">
        <v>135</v>
      </c>
      <c r="J7619" t="s">
        <v>136</v>
      </c>
      <c r="K7619" t="s">
        <v>137</v>
      </c>
      <c r="L7619" t="s">
        <v>21422</v>
      </c>
      <c r="M7619" t="s">
        <v>21423</v>
      </c>
      <c r="N7619">
        <v>1.403888888</v>
      </c>
      <c r="O7619">
        <v>0</v>
      </c>
      <c r="P7619">
        <v>13</v>
      </c>
      <c r="Q7619">
        <v>0</v>
      </c>
      <c r="R7619">
        <v>0</v>
      </c>
      <c r="S7619">
        <v>0</v>
      </c>
      <c r="T7619">
        <v>0</v>
      </c>
      <c r="U7619">
        <v>0</v>
      </c>
      <c r="V7619">
        <v>0</v>
      </c>
      <c r="W7619">
        <v>0</v>
      </c>
      <c r="X7619">
        <v>4.9858293838448802</v>
      </c>
      <c r="Y7619">
        <v>0</v>
      </c>
      <c r="Z7619">
        <v>0</v>
      </c>
      <c r="AA7619">
        <v>0</v>
      </c>
      <c r="AB7619">
        <v>0</v>
      </c>
      <c r="AC7619">
        <v>0</v>
      </c>
      <c r="AD7619">
        <v>0</v>
      </c>
      <c r="AE7619">
        <v>4.9858293838448802</v>
      </c>
    </row>
    <row r="7620" spans="1:31" x14ac:dyDescent="0.25">
      <c r="A7620">
        <v>1889727</v>
      </c>
      <c r="B7620">
        <v>1</v>
      </c>
      <c r="C7620" t="s">
        <v>81</v>
      </c>
      <c r="D7620" t="s">
        <v>115</v>
      </c>
      <c r="E7620" t="s">
        <v>146</v>
      </c>
      <c r="F7620" t="s">
        <v>21424</v>
      </c>
      <c r="G7620" t="s">
        <v>148</v>
      </c>
      <c r="H7620" t="s">
        <v>143</v>
      </c>
      <c r="I7620" t="s">
        <v>135</v>
      </c>
      <c r="J7620" t="s">
        <v>136</v>
      </c>
      <c r="K7620" t="s">
        <v>137</v>
      </c>
      <c r="L7620" t="s">
        <v>21425</v>
      </c>
      <c r="M7620" t="s">
        <v>21426</v>
      </c>
      <c r="N7620">
        <v>1.8363888880000001</v>
      </c>
      <c r="O7620">
        <v>0</v>
      </c>
      <c r="P7620">
        <v>9</v>
      </c>
      <c r="Q7620">
        <v>0</v>
      </c>
      <c r="R7620">
        <v>2</v>
      </c>
      <c r="S7620">
        <v>0</v>
      </c>
      <c r="T7620">
        <v>0</v>
      </c>
      <c r="U7620">
        <v>0</v>
      </c>
      <c r="V7620">
        <v>0</v>
      </c>
      <c r="W7620">
        <v>0</v>
      </c>
      <c r="X7620">
        <v>3.4548590753218669</v>
      </c>
      <c r="Y7620">
        <v>0</v>
      </c>
      <c r="Z7620">
        <v>6.1406416827471997</v>
      </c>
      <c r="AA7620">
        <v>0</v>
      </c>
      <c r="AB7620">
        <v>0</v>
      </c>
      <c r="AC7620">
        <v>0</v>
      </c>
      <c r="AD7620">
        <v>0</v>
      </c>
      <c r="AE7620">
        <v>9.5955007580690665</v>
      </c>
    </row>
    <row r="7621" spans="1:31" x14ac:dyDescent="0.25">
      <c r="A7621">
        <v>1889395</v>
      </c>
      <c r="B7621">
        <v>1</v>
      </c>
      <c r="C7621" t="s">
        <v>81</v>
      </c>
      <c r="D7621" t="s">
        <v>128</v>
      </c>
      <c r="E7621" t="s">
        <v>140</v>
      </c>
      <c r="F7621" t="s">
        <v>21427</v>
      </c>
      <c r="G7621" t="s">
        <v>163</v>
      </c>
      <c r="H7621" t="s">
        <v>143</v>
      </c>
      <c r="I7621" t="s">
        <v>135</v>
      </c>
      <c r="J7621" t="s">
        <v>136</v>
      </c>
      <c r="K7621" t="s">
        <v>137</v>
      </c>
      <c r="L7621" t="s">
        <v>21428</v>
      </c>
      <c r="M7621" t="s">
        <v>21429</v>
      </c>
      <c r="N7621">
        <v>5.3733333329999997</v>
      </c>
      <c r="O7621">
        <v>0</v>
      </c>
      <c r="P7621">
        <v>1</v>
      </c>
      <c r="Q7621">
        <v>0</v>
      </c>
      <c r="R7621">
        <v>0</v>
      </c>
      <c r="S7621">
        <v>0</v>
      </c>
      <c r="T7621">
        <v>0</v>
      </c>
      <c r="U7621">
        <v>0</v>
      </c>
      <c r="V7621">
        <v>0</v>
      </c>
      <c r="W7621">
        <v>0</v>
      </c>
      <c r="X7621">
        <v>1.0678715052549499</v>
      </c>
      <c r="Y7621">
        <v>0</v>
      </c>
      <c r="Z7621">
        <v>0</v>
      </c>
      <c r="AA7621">
        <v>0</v>
      </c>
      <c r="AB7621">
        <v>0</v>
      </c>
      <c r="AC7621">
        <v>0</v>
      </c>
      <c r="AD7621">
        <v>0</v>
      </c>
      <c r="AE7621">
        <v>1.0678715052549499</v>
      </c>
    </row>
    <row r="7622" spans="1:31" x14ac:dyDescent="0.25">
      <c r="A7622">
        <v>1889352</v>
      </c>
      <c r="B7622">
        <v>1</v>
      </c>
      <c r="C7622" t="s">
        <v>80</v>
      </c>
      <c r="D7622" t="s">
        <v>106</v>
      </c>
      <c r="E7622" t="s">
        <v>146</v>
      </c>
      <c r="F7622" t="s">
        <v>21430</v>
      </c>
      <c r="G7622" t="s">
        <v>148</v>
      </c>
      <c r="H7622" t="s">
        <v>143</v>
      </c>
      <c r="I7622" t="s">
        <v>135</v>
      </c>
      <c r="J7622" t="s">
        <v>136</v>
      </c>
      <c r="K7622" t="s">
        <v>137</v>
      </c>
      <c r="L7622" t="s">
        <v>21431</v>
      </c>
      <c r="M7622" t="s">
        <v>21432</v>
      </c>
      <c r="N7622">
        <v>0.96333333300000001</v>
      </c>
      <c r="O7622">
        <v>0</v>
      </c>
      <c r="P7622">
        <v>0</v>
      </c>
      <c r="Q7622">
        <v>0</v>
      </c>
      <c r="R7622">
        <v>2</v>
      </c>
      <c r="S7622">
        <v>0</v>
      </c>
      <c r="T7622">
        <v>0</v>
      </c>
      <c r="U7622">
        <v>0</v>
      </c>
      <c r="V7622">
        <v>0</v>
      </c>
      <c r="W7622">
        <v>0</v>
      </c>
      <c r="X7622">
        <v>0</v>
      </c>
      <c r="Y7622">
        <v>0</v>
      </c>
      <c r="Z7622">
        <v>2.5251837336236962</v>
      </c>
      <c r="AA7622">
        <v>0</v>
      </c>
      <c r="AB7622">
        <v>0</v>
      </c>
      <c r="AC7622">
        <v>0</v>
      </c>
      <c r="AD7622">
        <v>0</v>
      </c>
      <c r="AE7622">
        <v>2.5251837336236962</v>
      </c>
    </row>
    <row r="7623" spans="1:31" x14ac:dyDescent="0.25">
      <c r="A7623">
        <v>1889650</v>
      </c>
      <c r="B7623">
        <v>1</v>
      </c>
      <c r="C7623" t="s">
        <v>80</v>
      </c>
      <c r="D7623" t="s">
        <v>95</v>
      </c>
      <c r="E7623" t="s">
        <v>131</v>
      </c>
      <c r="F7623" t="s">
        <v>21433</v>
      </c>
      <c r="G7623" t="s">
        <v>133</v>
      </c>
      <c r="H7623" t="s">
        <v>134</v>
      </c>
      <c r="I7623" t="s">
        <v>135</v>
      </c>
      <c r="J7623" t="s">
        <v>136</v>
      </c>
      <c r="K7623" t="s">
        <v>137</v>
      </c>
      <c r="L7623" t="s">
        <v>21434</v>
      </c>
      <c r="M7623" t="s">
        <v>21435</v>
      </c>
      <c r="N7623">
        <v>0.77777777699999995</v>
      </c>
      <c r="O7623">
        <v>0</v>
      </c>
      <c r="P7623">
        <v>0</v>
      </c>
      <c r="Q7623">
        <v>0</v>
      </c>
      <c r="R7623">
        <v>0</v>
      </c>
      <c r="S7623">
        <v>3</v>
      </c>
      <c r="T7623">
        <v>0</v>
      </c>
      <c r="U7623">
        <v>0</v>
      </c>
      <c r="V7623">
        <v>0</v>
      </c>
      <c r="W7623">
        <v>0</v>
      </c>
      <c r="X7623">
        <v>0</v>
      </c>
      <c r="Y7623">
        <v>0</v>
      </c>
      <c r="Z7623">
        <v>0</v>
      </c>
      <c r="AA7623">
        <v>30.555275055092025</v>
      </c>
      <c r="AB7623">
        <v>0</v>
      </c>
      <c r="AC7623">
        <v>0</v>
      </c>
      <c r="AD7623">
        <v>0</v>
      </c>
      <c r="AE7623">
        <v>30.555275055092025</v>
      </c>
    </row>
    <row r="7624" spans="1:31" x14ac:dyDescent="0.25">
      <c r="A7624">
        <v>1889664</v>
      </c>
      <c r="B7624">
        <v>1</v>
      </c>
      <c r="C7624" t="s">
        <v>80</v>
      </c>
      <c r="D7624" t="s">
        <v>96</v>
      </c>
      <c r="E7624" t="s">
        <v>169</v>
      </c>
      <c r="F7624" t="s">
        <v>563</v>
      </c>
      <c r="G7624" t="s">
        <v>183</v>
      </c>
      <c r="H7624" t="s">
        <v>143</v>
      </c>
      <c r="I7624" t="s">
        <v>135</v>
      </c>
      <c r="J7624" t="s">
        <v>136</v>
      </c>
      <c r="K7624" t="s">
        <v>137</v>
      </c>
      <c r="L7624" t="s">
        <v>21436</v>
      </c>
      <c r="M7624" t="s">
        <v>21437</v>
      </c>
      <c r="N7624">
        <v>2.2241666659999999</v>
      </c>
      <c r="O7624">
        <v>0</v>
      </c>
      <c r="P7624">
        <v>60</v>
      </c>
      <c r="Q7624">
        <v>0</v>
      </c>
      <c r="R7624">
        <v>0</v>
      </c>
      <c r="S7624">
        <v>0</v>
      </c>
      <c r="T7624">
        <v>15</v>
      </c>
      <c r="U7624">
        <v>0</v>
      </c>
      <c r="V7624">
        <v>0</v>
      </c>
      <c r="W7624">
        <v>0</v>
      </c>
      <c r="X7624">
        <v>66.706106790154379</v>
      </c>
      <c r="Y7624">
        <v>0</v>
      </c>
      <c r="Z7624">
        <v>0</v>
      </c>
      <c r="AA7624">
        <v>0</v>
      </c>
      <c r="AB7624">
        <v>84.011433336097937</v>
      </c>
      <c r="AC7624">
        <v>0</v>
      </c>
      <c r="AD7624">
        <v>0</v>
      </c>
      <c r="AE7624">
        <v>150.71754012625232</v>
      </c>
    </row>
    <row r="7625" spans="1:31" x14ac:dyDescent="0.25">
      <c r="A7625">
        <v>1889315</v>
      </c>
      <c r="B7625">
        <v>1</v>
      </c>
      <c r="C7625" t="s">
        <v>80</v>
      </c>
      <c r="D7625" t="s">
        <v>90</v>
      </c>
      <c r="E7625" t="s">
        <v>146</v>
      </c>
      <c r="F7625" t="s">
        <v>21438</v>
      </c>
      <c r="G7625" t="s">
        <v>148</v>
      </c>
      <c r="H7625" t="s">
        <v>143</v>
      </c>
      <c r="I7625" t="s">
        <v>135</v>
      </c>
      <c r="J7625" t="s">
        <v>136</v>
      </c>
      <c r="K7625" t="s">
        <v>137</v>
      </c>
      <c r="L7625" t="s">
        <v>21439</v>
      </c>
      <c r="M7625" t="s">
        <v>21440</v>
      </c>
      <c r="N7625">
        <v>2.3258333329999998</v>
      </c>
      <c r="O7625">
        <v>0</v>
      </c>
      <c r="P7625">
        <v>150</v>
      </c>
      <c r="Q7625">
        <v>0</v>
      </c>
      <c r="R7625">
        <v>0</v>
      </c>
      <c r="S7625">
        <v>0</v>
      </c>
      <c r="T7625">
        <v>15</v>
      </c>
      <c r="U7625">
        <v>0</v>
      </c>
      <c r="V7625">
        <v>1</v>
      </c>
      <c r="W7625">
        <v>0</v>
      </c>
      <c r="X7625">
        <v>92.244636584567559</v>
      </c>
      <c r="Y7625">
        <v>0</v>
      </c>
      <c r="Z7625">
        <v>0</v>
      </c>
      <c r="AA7625">
        <v>0</v>
      </c>
      <c r="AB7625">
        <v>17.067164447694367</v>
      </c>
      <c r="AC7625">
        <v>0</v>
      </c>
      <c r="AD7625">
        <v>11.378294551307254</v>
      </c>
      <c r="AE7625">
        <v>120.69009558356917</v>
      </c>
    </row>
    <row r="7626" spans="1:31" x14ac:dyDescent="0.25">
      <c r="A7626">
        <v>1889458</v>
      </c>
      <c r="B7626">
        <v>1</v>
      </c>
      <c r="C7626" t="s">
        <v>80</v>
      </c>
      <c r="D7626" t="s">
        <v>97</v>
      </c>
      <c r="E7626" t="s">
        <v>222</v>
      </c>
      <c r="F7626" t="s">
        <v>19851</v>
      </c>
      <c r="G7626" t="s">
        <v>1124</v>
      </c>
      <c r="H7626" t="s">
        <v>143</v>
      </c>
      <c r="I7626" t="s">
        <v>135</v>
      </c>
      <c r="J7626" t="s">
        <v>136</v>
      </c>
      <c r="K7626" t="s">
        <v>137</v>
      </c>
      <c r="L7626" t="s">
        <v>21441</v>
      </c>
      <c r="M7626" t="s">
        <v>21442</v>
      </c>
      <c r="N7626">
        <v>1.453333333</v>
      </c>
      <c r="O7626">
        <v>0</v>
      </c>
      <c r="P7626">
        <v>25</v>
      </c>
      <c r="Q7626">
        <v>0</v>
      </c>
      <c r="R7626">
        <v>0</v>
      </c>
      <c r="S7626">
        <v>0</v>
      </c>
      <c r="T7626">
        <v>12</v>
      </c>
      <c r="U7626">
        <v>0</v>
      </c>
      <c r="V7626">
        <v>0</v>
      </c>
      <c r="W7626">
        <v>0</v>
      </c>
      <c r="X7626">
        <v>16.49842012526852</v>
      </c>
      <c r="Y7626">
        <v>0</v>
      </c>
      <c r="Z7626">
        <v>0</v>
      </c>
      <c r="AA7626">
        <v>0</v>
      </c>
      <c r="AB7626">
        <v>137.54409877907673</v>
      </c>
      <c r="AC7626">
        <v>0</v>
      </c>
      <c r="AD7626">
        <v>0</v>
      </c>
      <c r="AE7626">
        <v>154.04251890434526</v>
      </c>
    </row>
    <row r="7627" spans="1:31" x14ac:dyDescent="0.25">
      <c r="A7627">
        <v>1889607</v>
      </c>
      <c r="B7627">
        <v>1</v>
      </c>
      <c r="C7627" t="s">
        <v>81</v>
      </c>
      <c r="D7627" t="s">
        <v>115</v>
      </c>
      <c r="E7627" t="s">
        <v>146</v>
      </c>
      <c r="F7627" t="s">
        <v>21443</v>
      </c>
      <c r="G7627" t="s">
        <v>148</v>
      </c>
      <c r="H7627" t="s">
        <v>143</v>
      </c>
      <c r="I7627" t="s">
        <v>135</v>
      </c>
      <c r="J7627" t="s">
        <v>136</v>
      </c>
      <c r="K7627" t="s">
        <v>137</v>
      </c>
      <c r="L7627" t="s">
        <v>21444</v>
      </c>
      <c r="M7627" t="s">
        <v>21445</v>
      </c>
      <c r="N7627">
        <v>3.980277777</v>
      </c>
      <c r="O7627">
        <v>0</v>
      </c>
      <c r="P7627">
        <v>8</v>
      </c>
      <c r="Q7627">
        <v>0</v>
      </c>
      <c r="R7627">
        <v>1</v>
      </c>
      <c r="S7627">
        <v>0</v>
      </c>
      <c r="T7627">
        <v>0</v>
      </c>
      <c r="U7627">
        <v>0</v>
      </c>
      <c r="V7627">
        <v>0</v>
      </c>
      <c r="W7627">
        <v>0</v>
      </c>
      <c r="X7627">
        <v>9.9180795974030911</v>
      </c>
      <c r="Y7627">
        <v>0</v>
      </c>
      <c r="Z7627">
        <v>0.13335346025454861</v>
      </c>
      <c r="AA7627">
        <v>0</v>
      </c>
      <c r="AB7627">
        <v>0</v>
      </c>
      <c r="AC7627">
        <v>0</v>
      </c>
      <c r="AD7627">
        <v>0</v>
      </c>
      <c r="AE7627">
        <v>10.05143305765764</v>
      </c>
    </row>
    <row r="7628" spans="1:31" x14ac:dyDescent="0.25">
      <c r="A7628">
        <v>1889707</v>
      </c>
      <c r="B7628">
        <v>1</v>
      </c>
      <c r="C7628" t="s">
        <v>81</v>
      </c>
      <c r="D7628" t="s">
        <v>113</v>
      </c>
      <c r="E7628" t="s">
        <v>146</v>
      </c>
      <c r="F7628" t="s">
        <v>21446</v>
      </c>
      <c r="G7628" t="s">
        <v>148</v>
      </c>
      <c r="H7628" t="s">
        <v>143</v>
      </c>
      <c r="I7628" t="s">
        <v>135</v>
      </c>
      <c r="J7628" t="s">
        <v>136</v>
      </c>
      <c r="K7628" t="s">
        <v>137</v>
      </c>
      <c r="L7628" t="s">
        <v>21447</v>
      </c>
      <c r="M7628" t="s">
        <v>21448</v>
      </c>
      <c r="N7628">
        <v>1.224444444</v>
      </c>
      <c r="O7628">
        <v>0</v>
      </c>
      <c r="P7628">
        <v>71</v>
      </c>
      <c r="Q7628">
        <v>0</v>
      </c>
      <c r="R7628">
        <v>1</v>
      </c>
      <c r="S7628">
        <v>0</v>
      </c>
      <c r="T7628">
        <v>6</v>
      </c>
      <c r="U7628">
        <v>0</v>
      </c>
      <c r="V7628">
        <v>0</v>
      </c>
      <c r="W7628">
        <v>0</v>
      </c>
      <c r="X7628">
        <v>18.317721176633743</v>
      </c>
      <c r="Y7628">
        <v>0</v>
      </c>
      <c r="Z7628">
        <v>2.442454042017584E-2</v>
      </c>
      <c r="AA7628">
        <v>0</v>
      </c>
      <c r="AB7628">
        <v>1.4610397101869883</v>
      </c>
      <c r="AC7628">
        <v>0</v>
      </c>
      <c r="AD7628">
        <v>0</v>
      </c>
      <c r="AE7628">
        <v>19.803185427240905</v>
      </c>
    </row>
    <row r="7629" spans="1:31" x14ac:dyDescent="0.25">
      <c r="A7629">
        <v>1889407</v>
      </c>
      <c r="B7629">
        <v>1</v>
      </c>
      <c r="C7629" t="s">
        <v>81</v>
      </c>
      <c r="D7629" t="s">
        <v>127</v>
      </c>
      <c r="E7629" t="s">
        <v>146</v>
      </c>
      <c r="F7629" t="s">
        <v>21449</v>
      </c>
      <c r="G7629" t="s">
        <v>148</v>
      </c>
      <c r="H7629" t="s">
        <v>143</v>
      </c>
      <c r="I7629" t="s">
        <v>135</v>
      </c>
      <c r="J7629" t="s">
        <v>136</v>
      </c>
      <c r="K7629" t="s">
        <v>137</v>
      </c>
      <c r="L7629" t="s">
        <v>21450</v>
      </c>
      <c r="M7629" t="s">
        <v>21451</v>
      </c>
      <c r="N7629">
        <v>1.7747222220000001</v>
      </c>
      <c r="O7629">
        <v>0</v>
      </c>
      <c r="P7629">
        <v>10</v>
      </c>
      <c r="Q7629">
        <v>0</v>
      </c>
      <c r="R7629">
        <v>0</v>
      </c>
      <c r="S7629">
        <v>0</v>
      </c>
      <c r="T7629">
        <v>0</v>
      </c>
      <c r="U7629">
        <v>0</v>
      </c>
      <c r="V7629">
        <v>0</v>
      </c>
      <c r="W7629">
        <v>0</v>
      </c>
      <c r="X7629">
        <v>3.8413874402923138</v>
      </c>
      <c r="Y7629">
        <v>0</v>
      </c>
      <c r="Z7629">
        <v>0</v>
      </c>
      <c r="AA7629">
        <v>0</v>
      </c>
      <c r="AB7629">
        <v>0</v>
      </c>
      <c r="AC7629">
        <v>0</v>
      </c>
      <c r="AD7629">
        <v>0</v>
      </c>
      <c r="AE7629">
        <v>3.8413874402923138</v>
      </c>
    </row>
    <row r="7630" spans="1:31" x14ac:dyDescent="0.25">
      <c r="A7630">
        <v>1889384</v>
      </c>
      <c r="B7630">
        <v>1</v>
      </c>
      <c r="C7630" t="s">
        <v>80</v>
      </c>
      <c r="D7630" t="s">
        <v>93</v>
      </c>
      <c r="E7630" t="s">
        <v>146</v>
      </c>
      <c r="F7630" t="s">
        <v>19914</v>
      </c>
      <c r="G7630" t="s">
        <v>148</v>
      </c>
      <c r="H7630" t="s">
        <v>143</v>
      </c>
      <c r="I7630" t="s">
        <v>135</v>
      </c>
      <c r="J7630" t="s">
        <v>136</v>
      </c>
      <c r="K7630" t="s">
        <v>137</v>
      </c>
      <c r="L7630" t="s">
        <v>21452</v>
      </c>
      <c r="M7630" t="s">
        <v>21453</v>
      </c>
      <c r="N7630">
        <v>3.5233333330000001</v>
      </c>
      <c r="O7630">
        <v>0</v>
      </c>
      <c r="P7630">
        <v>4</v>
      </c>
      <c r="Q7630">
        <v>0</v>
      </c>
      <c r="R7630">
        <v>7</v>
      </c>
      <c r="S7630">
        <v>0</v>
      </c>
      <c r="T7630">
        <v>0</v>
      </c>
      <c r="U7630">
        <v>0</v>
      </c>
      <c r="V7630">
        <v>0</v>
      </c>
      <c r="W7630">
        <v>0</v>
      </c>
      <c r="X7630">
        <v>2.9657292616418132</v>
      </c>
      <c r="Y7630">
        <v>0</v>
      </c>
      <c r="Z7630">
        <v>18.835898750864835</v>
      </c>
      <c r="AA7630">
        <v>0</v>
      </c>
      <c r="AB7630">
        <v>0</v>
      </c>
      <c r="AC7630">
        <v>0</v>
      </c>
      <c r="AD7630">
        <v>0</v>
      </c>
      <c r="AE7630">
        <v>21.801628012506647</v>
      </c>
    </row>
    <row r="7631" spans="1:31" x14ac:dyDescent="0.25">
      <c r="A7631">
        <v>1889570</v>
      </c>
      <c r="B7631">
        <v>1</v>
      </c>
      <c r="C7631" t="s">
        <v>81</v>
      </c>
      <c r="D7631" t="s">
        <v>123</v>
      </c>
      <c r="E7631" t="s">
        <v>169</v>
      </c>
      <c r="F7631" t="s">
        <v>11571</v>
      </c>
      <c r="G7631" t="s">
        <v>183</v>
      </c>
      <c r="H7631" t="s">
        <v>143</v>
      </c>
      <c r="I7631" t="s">
        <v>135</v>
      </c>
      <c r="J7631" t="s">
        <v>136</v>
      </c>
      <c r="K7631" t="s">
        <v>137</v>
      </c>
      <c r="L7631" t="s">
        <v>21454</v>
      </c>
      <c r="M7631" t="s">
        <v>21455</v>
      </c>
      <c r="N7631">
        <v>5.238611111</v>
      </c>
      <c r="O7631">
        <v>0</v>
      </c>
      <c r="P7631">
        <v>0</v>
      </c>
      <c r="Q7631">
        <v>0</v>
      </c>
      <c r="R7631">
        <v>2</v>
      </c>
      <c r="S7631">
        <v>0</v>
      </c>
      <c r="T7631">
        <v>0</v>
      </c>
      <c r="U7631">
        <v>0</v>
      </c>
      <c r="V7631">
        <v>0</v>
      </c>
      <c r="W7631">
        <v>0</v>
      </c>
      <c r="X7631">
        <v>0</v>
      </c>
      <c r="Y7631">
        <v>0</v>
      </c>
      <c r="Z7631">
        <v>44.282647572609548</v>
      </c>
      <c r="AA7631">
        <v>0</v>
      </c>
      <c r="AB7631">
        <v>0</v>
      </c>
      <c r="AC7631">
        <v>0</v>
      </c>
      <c r="AD7631">
        <v>0</v>
      </c>
      <c r="AE7631">
        <v>44.282647572609548</v>
      </c>
    </row>
    <row r="7632" spans="1:31" x14ac:dyDescent="0.25">
      <c r="A7632">
        <v>1889530</v>
      </c>
      <c r="B7632">
        <v>1</v>
      </c>
      <c r="C7632" t="s">
        <v>80</v>
      </c>
      <c r="D7632" t="s">
        <v>97</v>
      </c>
      <c r="E7632" t="s">
        <v>140</v>
      </c>
      <c r="F7632" t="s">
        <v>21456</v>
      </c>
      <c r="G7632" t="s">
        <v>207</v>
      </c>
      <c r="H7632" t="s">
        <v>143</v>
      </c>
      <c r="I7632" t="s">
        <v>135</v>
      </c>
      <c r="J7632" t="s">
        <v>136</v>
      </c>
      <c r="K7632" t="s">
        <v>137</v>
      </c>
      <c r="L7632" t="s">
        <v>21457</v>
      </c>
      <c r="M7632" t="s">
        <v>21458</v>
      </c>
      <c r="N7632">
        <v>2.3113888880000002</v>
      </c>
      <c r="O7632">
        <v>0</v>
      </c>
      <c r="P7632">
        <v>1</v>
      </c>
      <c r="Q7632">
        <v>0</v>
      </c>
      <c r="R7632">
        <v>0</v>
      </c>
      <c r="S7632">
        <v>0</v>
      </c>
      <c r="T7632">
        <v>0</v>
      </c>
      <c r="U7632">
        <v>0</v>
      </c>
      <c r="V7632">
        <v>0</v>
      </c>
      <c r="W7632">
        <v>0</v>
      </c>
      <c r="X7632">
        <v>1.830654223381498</v>
      </c>
      <c r="Y7632">
        <v>0</v>
      </c>
      <c r="Z7632">
        <v>0</v>
      </c>
      <c r="AA7632">
        <v>0</v>
      </c>
      <c r="AB7632">
        <v>0</v>
      </c>
      <c r="AC7632">
        <v>0</v>
      </c>
      <c r="AD7632">
        <v>0</v>
      </c>
      <c r="AE7632">
        <v>1.830654223381498</v>
      </c>
    </row>
    <row r="7633" spans="1:31" x14ac:dyDescent="0.25">
      <c r="A7633">
        <v>1889676</v>
      </c>
      <c r="B7633">
        <v>1</v>
      </c>
      <c r="C7633" t="s">
        <v>81</v>
      </c>
      <c r="D7633" t="s">
        <v>127</v>
      </c>
      <c r="E7633" t="s">
        <v>131</v>
      </c>
      <c r="F7633" t="s">
        <v>21459</v>
      </c>
      <c r="G7633" t="s">
        <v>133</v>
      </c>
      <c r="H7633" t="s">
        <v>134</v>
      </c>
      <c r="I7633" t="s">
        <v>135</v>
      </c>
      <c r="J7633" t="s">
        <v>136</v>
      </c>
      <c r="K7633" t="s">
        <v>137</v>
      </c>
      <c r="L7633" t="s">
        <v>21460</v>
      </c>
      <c r="M7633" t="s">
        <v>21461</v>
      </c>
      <c r="N7633">
        <v>3.1077777769999999</v>
      </c>
      <c r="O7633">
        <v>2</v>
      </c>
      <c r="P7633">
        <v>2</v>
      </c>
      <c r="Q7633">
        <v>44</v>
      </c>
      <c r="R7633">
        <v>16</v>
      </c>
      <c r="S7633">
        <v>1</v>
      </c>
      <c r="T7633">
        <v>1</v>
      </c>
      <c r="U7633">
        <v>0</v>
      </c>
      <c r="V7633">
        <v>0</v>
      </c>
      <c r="W7633">
        <v>6.6013154636256228</v>
      </c>
      <c r="X7633">
        <v>7.0726547358491869</v>
      </c>
      <c r="Y7633">
        <v>345.43854938198712</v>
      </c>
      <c r="Z7633">
        <v>663.94643997073376</v>
      </c>
      <c r="AA7633">
        <v>4.4834375751822169</v>
      </c>
      <c r="AB7633">
        <v>0</v>
      </c>
      <c r="AC7633">
        <v>0</v>
      </c>
      <c r="AD7633">
        <v>0</v>
      </c>
      <c r="AE7633">
        <v>1027.5423971273779</v>
      </c>
    </row>
    <row r="7634" spans="1:31" x14ac:dyDescent="0.25">
      <c r="A7634">
        <v>1889633</v>
      </c>
      <c r="B7634">
        <v>1</v>
      </c>
      <c r="C7634" t="s">
        <v>80</v>
      </c>
      <c r="D7634" t="s">
        <v>108</v>
      </c>
      <c r="E7634" t="s">
        <v>140</v>
      </c>
      <c r="F7634" t="s">
        <v>21462</v>
      </c>
      <c r="G7634" t="s">
        <v>148</v>
      </c>
      <c r="H7634" t="s">
        <v>143</v>
      </c>
      <c r="I7634" t="s">
        <v>135</v>
      </c>
      <c r="J7634" t="s">
        <v>136</v>
      </c>
      <c r="K7634" t="s">
        <v>137</v>
      </c>
      <c r="L7634" t="s">
        <v>21463</v>
      </c>
      <c r="M7634" t="s">
        <v>21464</v>
      </c>
      <c r="N7634">
        <v>0.98611111100000004</v>
      </c>
      <c r="O7634">
        <v>0</v>
      </c>
      <c r="P7634">
        <v>0</v>
      </c>
      <c r="Q7634">
        <v>0</v>
      </c>
      <c r="R7634">
        <v>1</v>
      </c>
      <c r="S7634">
        <v>0</v>
      </c>
      <c r="T7634">
        <v>0</v>
      </c>
      <c r="U7634">
        <v>0</v>
      </c>
      <c r="V7634">
        <v>0</v>
      </c>
      <c r="W7634">
        <v>0</v>
      </c>
      <c r="X7634">
        <v>0</v>
      </c>
      <c r="Y7634">
        <v>0</v>
      </c>
      <c r="Z7634">
        <v>1.5448862592602313</v>
      </c>
      <c r="AA7634">
        <v>0</v>
      </c>
      <c r="AB7634">
        <v>0</v>
      </c>
      <c r="AC7634">
        <v>0</v>
      </c>
      <c r="AD7634">
        <v>0</v>
      </c>
      <c r="AE7634">
        <v>1.5448862592602313</v>
      </c>
    </row>
    <row r="7635" spans="1:31" x14ac:dyDescent="0.25">
      <c r="A7635">
        <v>1889490</v>
      </c>
      <c r="B7635">
        <v>1</v>
      </c>
      <c r="C7635" t="s">
        <v>80</v>
      </c>
      <c r="D7635" t="s">
        <v>87</v>
      </c>
      <c r="E7635" t="s">
        <v>146</v>
      </c>
      <c r="F7635" t="s">
        <v>13749</v>
      </c>
      <c r="G7635" t="s">
        <v>148</v>
      </c>
      <c r="H7635" t="s">
        <v>143</v>
      </c>
      <c r="I7635" t="s">
        <v>135</v>
      </c>
      <c r="J7635" t="s">
        <v>136</v>
      </c>
      <c r="K7635" t="s">
        <v>137</v>
      </c>
      <c r="L7635" t="s">
        <v>21465</v>
      </c>
      <c r="M7635" t="s">
        <v>21466</v>
      </c>
      <c r="N7635">
        <v>5.3358333330000001</v>
      </c>
      <c r="O7635">
        <v>0</v>
      </c>
      <c r="P7635">
        <v>77</v>
      </c>
      <c r="Q7635">
        <v>0</v>
      </c>
      <c r="R7635">
        <v>0</v>
      </c>
      <c r="S7635">
        <v>0</v>
      </c>
      <c r="T7635">
        <v>1</v>
      </c>
      <c r="U7635">
        <v>0</v>
      </c>
      <c r="V7635">
        <v>0</v>
      </c>
      <c r="W7635">
        <v>0</v>
      </c>
      <c r="X7635">
        <v>108.38363085368569</v>
      </c>
      <c r="Y7635">
        <v>0</v>
      </c>
      <c r="Z7635">
        <v>0</v>
      </c>
      <c r="AA7635">
        <v>0</v>
      </c>
      <c r="AB7635">
        <v>0</v>
      </c>
      <c r="AC7635">
        <v>0</v>
      </c>
      <c r="AD7635">
        <v>0</v>
      </c>
      <c r="AE7635">
        <v>108.38363085368569</v>
      </c>
    </row>
    <row r="7636" spans="1:31" x14ac:dyDescent="0.25">
      <c r="A7636">
        <v>1889679</v>
      </c>
      <c r="B7636">
        <v>1</v>
      </c>
      <c r="C7636" t="s">
        <v>81</v>
      </c>
      <c r="D7636" t="s">
        <v>115</v>
      </c>
      <c r="E7636" t="s">
        <v>146</v>
      </c>
      <c r="F7636" t="s">
        <v>21467</v>
      </c>
      <c r="G7636" t="s">
        <v>148</v>
      </c>
      <c r="H7636" t="s">
        <v>143</v>
      </c>
      <c r="I7636" t="s">
        <v>135</v>
      </c>
      <c r="J7636" t="s">
        <v>136</v>
      </c>
      <c r="K7636" t="s">
        <v>137</v>
      </c>
      <c r="L7636" t="s">
        <v>21468</v>
      </c>
      <c r="M7636" t="s">
        <v>21469</v>
      </c>
      <c r="N7636">
        <v>7.125</v>
      </c>
      <c r="O7636">
        <v>0</v>
      </c>
      <c r="P7636">
        <v>2</v>
      </c>
      <c r="Q7636">
        <v>0</v>
      </c>
      <c r="R7636">
        <v>2</v>
      </c>
      <c r="S7636">
        <v>0</v>
      </c>
      <c r="T7636">
        <v>0</v>
      </c>
      <c r="U7636">
        <v>0</v>
      </c>
      <c r="V7636">
        <v>0</v>
      </c>
      <c r="W7636">
        <v>0</v>
      </c>
      <c r="X7636">
        <v>2.3260117058350138</v>
      </c>
      <c r="Y7636">
        <v>0</v>
      </c>
      <c r="Z7636">
        <v>12.023607486586522</v>
      </c>
      <c r="AA7636">
        <v>0</v>
      </c>
      <c r="AB7636">
        <v>0</v>
      </c>
      <c r="AC7636">
        <v>0</v>
      </c>
      <c r="AD7636">
        <v>0</v>
      </c>
      <c r="AE7636">
        <v>14.349619192421535</v>
      </c>
    </row>
    <row r="7637" spans="1:31" x14ac:dyDescent="0.25">
      <c r="A7637">
        <v>1889298</v>
      </c>
      <c r="B7637">
        <v>1</v>
      </c>
      <c r="C7637" t="s">
        <v>80</v>
      </c>
      <c r="D7637" t="s">
        <v>101</v>
      </c>
      <c r="E7637" t="s">
        <v>131</v>
      </c>
      <c r="F7637" t="s">
        <v>1482</v>
      </c>
      <c r="G7637" t="s">
        <v>133</v>
      </c>
      <c r="H7637" t="s">
        <v>134</v>
      </c>
      <c r="I7637" t="s">
        <v>135</v>
      </c>
      <c r="J7637" t="s">
        <v>136</v>
      </c>
      <c r="K7637" t="s">
        <v>137</v>
      </c>
      <c r="L7637" t="s">
        <v>21470</v>
      </c>
      <c r="M7637" t="s">
        <v>21471</v>
      </c>
      <c r="N7637">
        <v>2.1672222219999999</v>
      </c>
      <c r="O7637">
        <v>5</v>
      </c>
      <c r="P7637">
        <v>1936</v>
      </c>
      <c r="Q7637">
        <v>2</v>
      </c>
      <c r="R7637">
        <v>68</v>
      </c>
      <c r="S7637">
        <v>12</v>
      </c>
      <c r="T7637">
        <v>213</v>
      </c>
      <c r="U7637">
        <v>1</v>
      </c>
      <c r="V7637">
        <v>1</v>
      </c>
      <c r="W7637">
        <v>4.6820477170475314</v>
      </c>
      <c r="X7637">
        <v>904.85508781103943</v>
      </c>
      <c r="Y7637">
        <v>62.06332169337233</v>
      </c>
      <c r="Z7637">
        <v>63.216051651929604</v>
      </c>
      <c r="AA7637">
        <v>181.8784552153497</v>
      </c>
      <c r="AB7637">
        <v>383.92605564610153</v>
      </c>
      <c r="AC7637">
        <v>37.053969493673293</v>
      </c>
      <c r="AD7637">
        <v>0.39457571466516661</v>
      </c>
      <c r="AE7637">
        <v>1638.0695649431789</v>
      </c>
    </row>
    <row r="7638" spans="1:31" x14ac:dyDescent="0.25">
      <c r="A7638">
        <v>1889304</v>
      </c>
      <c r="B7638">
        <v>1</v>
      </c>
      <c r="C7638" t="s">
        <v>80</v>
      </c>
      <c r="D7638" t="s">
        <v>108</v>
      </c>
      <c r="E7638" t="s">
        <v>146</v>
      </c>
      <c r="F7638" t="s">
        <v>21472</v>
      </c>
      <c r="G7638" t="s">
        <v>148</v>
      </c>
      <c r="H7638" t="s">
        <v>143</v>
      </c>
      <c r="I7638" t="s">
        <v>135</v>
      </c>
      <c r="J7638" t="s">
        <v>136</v>
      </c>
      <c r="K7638" t="s">
        <v>137</v>
      </c>
      <c r="L7638" t="s">
        <v>21473</v>
      </c>
      <c r="M7638" t="s">
        <v>21474</v>
      </c>
      <c r="N7638">
        <v>5.2249999999999996</v>
      </c>
      <c r="O7638">
        <v>0</v>
      </c>
      <c r="P7638">
        <v>12</v>
      </c>
      <c r="Q7638">
        <v>0</v>
      </c>
      <c r="R7638">
        <v>1</v>
      </c>
      <c r="S7638">
        <v>0</v>
      </c>
      <c r="T7638">
        <v>0</v>
      </c>
      <c r="U7638">
        <v>0</v>
      </c>
      <c r="V7638">
        <v>0</v>
      </c>
      <c r="W7638">
        <v>0</v>
      </c>
      <c r="X7638">
        <v>13.830424513208449</v>
      </c>
      <c r="Y7638">
        <v>0</v>
      </c>
      <c r="Z7638">
        <v>0.49229319151111667</v>
      </c>
      <c r="AA7638">
        <v>0</v>
      </c>
      <c r="AB7638">
        <v>0</v>
      </c>
      <c r="AC7638">
        <v>0</v>
      </c>
      <c r="AD7638">
        <v>0</v>
      </c>
      <c r="AE7638">
        <v>14.322717704719565</v>
      </c>
    </row>
    <row r="7639" spans="1:31" x14ac:dyDescent="0.25">
      <c r="A7639">
        <v>1889553</v>
      </c>
      <c r="B7639">
        <v>1</v>
      </c>
      <c r="C7639" t="s">
        <v>80</v>
      </c>
      <c r="D7639" t="s">
        <v>94</v>
      </c>
      <c r="E7639" t="s">
        <v>146</v>
      </c>
      <c r="F7639" t="s">
        <v>21475</v>
      </c>
      <c r="G7639" t="s">
        <v>148</v>
      </c>
      <c r="H7639" t="s">
        <v>143</v>
      </c>
      <c r="I7639" t="s">
        <v>135</v>
      </c>
      <c r="J7639" t="s">
        <v>136</v>
      </c>
      <c r="K7639" t="s">
        <v>137</v>
      </c>
      <c r="L7639" t="s">
        <v>21476</v>
      </c>
      <c r="M7639" t="s">
        <v>21477</v>
      </c>
      <c r="N7639">
        <v>2.6636111109999998</v>
      </c>
      <c r="O7639">
        <v>0</v>
      </c>
      <c r="P7639">
        <v>9</v>
      </c>
      <c r="Q7639">
        <v>0</v>
      </c>
      <c r="R7639">
        <v>2</v>
      </c>
      <c r="S7639">
        <v>0</v>
      </c>
      <c r="T7639">
        <v>0</v>
      </c>
      <c r="U7639">
        <v>0</v>
      </c>
      <c r="V7639">
        <v>0</v>
      </c>
      <c r="W7639">
        <v>0</v>
      </c>
      <c r="X7639">
        <v>8.2392049393933586</v>
      </c>
      <c r="Y7639">
        <v>0</v>
      </c>
      <c r="Z7639">
        <v>3.8991149185786189</v>
      </c>
      <c r="AA7639">
        <v>0</v>
      </c>
      <c r="AB7639">
        <v>0</v>
      </c>
      <c r="AC7639">
        <v>0</v>
      </c>
      <c r="AD7639">
        <v>0</v>
      </c>
      <c r="AE7639">
        <v>12.138319857971977</v>
      </c>
    </row>
    <row r="7640" spans="1:31" x14ac:dyDescent="0.25">
      <c r="A7640">
        <v>1889653</v>
      </c>
      <c r="B7640">
        <v>1</v>
      </c>
      <c r="C7640" t="s">
        <v>81</v>
      </c>
      <c r="D7640" t="s">
        <v>113</v>
      </c>
      <c r="E7640" t="s">
        <v>140</v>
      </c>
      <c r="F7640" t="s">
        <v>21478</v>
      </c>
      <c r="G7640" t="s">
        <v>163</v>
      </c>
      <c r="H7640" t="s">
        <v>143</v>
      </c>
      <c r="I7640" t="s">
        <v>135</v>
      </c>
      <c r="J7640" t="s">
        <v>136</v>
      </c>
      <c r="K7640" t="s">
        <v>137</v>
      </c>
      <c r="L7640" t="s">
        <v>21479</v>
      </c>
      <c r="M7640" t="s">
        <v>21480</v>
      </c>
      <c r="N7640">
        <v>1.5227777769999999</v>
      </c>
      <c r="O7640">
        <v>0</v>
      </c>
      <c r="P7640">
        <v>1</v>
      </c>
      <c r="Q7640">
        <v>0</v>
      </c>
      <c r="R7640">
        <v>0</v>
      </c>
      <c r="S7640">
        <v>0</v>
      </c>
      <c r="T7640">
        <v>0</v>
      </c>
      <c r="U7640">
        <v>0</v>
      </c>
      <c r="V7640">
        <v>0</v>
      </c>
      <c r="W7640">
        <v>0</v>
      </c>
      <c r="X7640">
        <v>0.46570178633744996</v>
      </c>
      <c r="Y7640">
        <v>0</v>
      </c>
      <c r="Z7640">
        <v>0</v>
      </c>
      <c r="AA7640">
        <v>0</v>
      </c>
      <c r="AB7640">
        <v>0</v>
      </c>
      <c r="AC7640">
        <v>0</v>
      </c>
      <c r="AD7640">
        <v>0</v>
      </c>
      <c r="AE7640">
        <v>0.46570178633744996</v>
      </c>
    </row>
    <row r="7641" spans="1:31" x14ac:dyDescent="0.25">
      <c r="A7641">
        <v>1889361</v>
      </c>
      <c r="B7641">
        <v>1</v>
      </c>
      <c r="C7641" t="s">
        <v>80</v>
      </c>
      <c r="D7641" t="s">
        <v>108</v>
      </c>
      <c r="E7641" t="s">
        <v>146</v>
      </c>
      <c r="F7641" t="s">
        <v>21481</v>
      </c>
      <c r="G7641" t="s">
        <v>148</v>
      </c>
      <c r="H7641" t="s">
        <v>143</v>
      </c>
      <c r="I7641" t="s">
        <v>135</v>
      </c>
      <c r="J7641" t="s">
        <v>136</v>
      </c>
      <c r="K7641" t="s">
        <v>137</v>
      </c>
      <c r="L7641" t="s">
        <v>21482</v>
      </c>
      <c r="M7641" t="s">
        <v>21483</v>
      </c>
      <c r="N7641">
        <v>1.074166666</v>
      </c>
      <c r="O7641">
        <v>0</v>
      </c>
      <c r="P7641">
        <v>2</v>
      </c>
      <c r="Q7641">
        <v>0</v>
      </c>
      <c r="R7641">
        <v>2</v>
      </c>
      <c r="S7641">
        <v>0</v>
      </c>
      <c r="T7641">
        <v>2</v>
      </c>
      <c r="U7641">
        <v>0</v>
      </c>
      <c r="V7641">
        <v>0</v>
      </c>
      <c r="W7641">
        <v>0</v>
      </c>
      <c r="X7641">
        <v>0.49151783299478191</v>
      </c>
      <c r="Y7641">
        <v>0</v>
      </c>
      <c r="Z7641">
        <v>0.16291965821873222</v>
      </c>
      <c r="AA7641">
        <v>0</v>
      </c>
      <c r="AB7641">
        <v>3.0735100613650697</v>
      </c>
      <c r="AC7641">
        <v>0</v>
      </c>
      <c r="AD7641">
        <v>0</v>
      </c>
      <c r="AE7641">
        <v>3.7279475525785837</v>
      </c>
    </row>
    <row r="7642" spans="1:31" x14ac:dyDescent="0.25">
      <c r="A7642">
        <v>1889510</v>
      </c>
      <c r="B7642">
        <v>1</v>
      </c>
      <c r="C7642" t="s">
        <v>81</v>
      </c>
      <c r="D7642" t="s">
        <v>115</v>
      </c>
      <c r="E7642" t="s">
        <v>158</v>
      </c>
      <c r="F7642" t="s">
        <v>21484</v>
      </c>
      <c r="G7642" t="s">
        <v>293</v>
      </c>
      <c r="H7642" t="s">
        <v>134</v>
      </c>
      <c r="I7642" t="s">
        <v>135</v>
      </c>
      <c r="J7642" t="s">
        <v>136</v>
      </c>
      <c r="K7642" t="s">
        <v>137</v>
      </c>
      <c r="L7642" t="s">
        <v>21485</v>
      </c>
      <c r="M7642" t="s">
        <v>21486</v>
      </c>
      <c r="N7642">
        <v>3.8275000000000001</v>
      </c>
      <c r="O7642">
        <v>0</v>
      </c>
      <c r="P7642">
        <v>69</v>
      </c>
      <c r="Q7642">
        <v>0</v>
      </c>
      <c r="R7642">
        <v>3</v>
      </c>
      <c r="S7642">
        <v>0</v>
      </c>
      <c r="T7642">
        <v>5</v>
      </c>
      <c r="U7642">
        <v>0</v>
      </c>
      <c r="V7642">
        <v>0</v>
      </c>
      <c r="W7642">
        <v>0</v>
      </c>
      <c r="X7642">
        <v>77.01006270383651</v>
      </c>
      <c r="Y7642">
        <v>0</v>
      </c>
      <c r="Z7642">
        <v>44.954015498340205</v>
      </c>
      <c r="AA7642">
        <v>0</v>
      </c>
      <c r="AB7642">
        <v>13.695929149699849</v>
      </c>
      <c r="AC7642">
        <v>0</v>
      </c>
      <c r="AD7642">
        <v>0</v>
      </c>
      <c r="AE7642">
        <v>135.66000735187657</v>
      </c>
    </row>
    <row r="7643" spans="1:31" x14ac:dyDescent="0.25">
      <c r="A7643">
        <v>1889573</v>
      </c>
      <c r="B7643">
        <v>1</v>
      </c>
      <c r="C7643" t="s">
        <v>80</v>
      </c>
      <c r="D7643" t="s">
        <v>95</v>
      </c>
      <c r="E7643" t="s">
        <v>229</v>
      </c>
      <c r="F7643" t="s">
        <v>9060</v>
      </c>
      <c r="G7643" t="s">
        <v>133</v>
      </c>
      <c r="H7643" t="s">
        <v>134</v>
      </c>
      <c r="I7643" t="s">
        <v>135</v>
      </c>
      <c r="J7643" t="s">
        <v>136</v>
      </c>
      <c r="K7643" t="s">
        <v>137</v>
      </c>
      <c r="L7643" t="s">
        <v>21487</v>
      </c>
      <c r="M7643" t="s">
        <v>21488</v>
      </c>
      <c r="N7643">
        <v>0.33578777700000001</v>
      </c>
      <c r="O7643">
        <v>7</v>
      </c>
      <c r="P7643">
        <v>3976</v>
      </c>
      <c r="Q7643">
        <v>2</v>
      </c>
      <c r="R7643">
        <v>44</v>
      </c>
      <c r="S7643">
        <v>17</v>
      </c>
      <c r="T7643">
        <v>236</v>
      </c>
      <c r="U7643">
        <v>3</v>
      </c>
      <c r="V7643">
        <v>1</v>
      </c>
      <c r="W7643">
        <v>6.5585009307208182</v>
      </c>
      <c r="X7643">
        <v>450.51103912408558</v>
      </c>
      <c r="Y7643">
        <v>0.32701745640859559</v>
      </c>
      <c r="Z7643">
        <v>8.3512823468677286</v>
      </c>
      <c r="AA7643">
        <v>36.339726731344435</v>
      </c>
      <c r="AB7643">
        <v>91.536616668424927</v>
      </c>
      <c r="AC7643">
        <v>29.487379622047328</v>
      </c>
      <c r="AD7643">
        <v>4.3815646248706666E-2</v>
      </c>
      <c r="AE7643">
        <v>623.15537852614818</v>
      </c>
    </row>
    <row r="7644" spans="1:31" x14ac:dyDescent="0.25">
      <c r="A7644">
        <v>1889527</v>
      </c>
      <c r="B7644">
        <v>1</v>
      </c>
      <c r="C7644" t="s">
        <v>81</v>
      </c>
      <c r="D7644" t="s">
        <v>118</v>
      </c>
      <c r="E7644" t="s">
        <v>140</v>
      </c>
      <c r="F7644" t="s">
        <v>21489</v>
      </c>
      <c r="G7644" t="s">
        <v>200</v>
      </c>
      <c r="H7644" t="s">
        <v>143</v>
      </c>
      <c r="I7644" t="s">
        <v>135</v>
      </c>
      <c r="J7644" t="s">
        <v>136</v>
      </c>
      <c r="K7644" t="s">
        <v>137</v>
      </c>
      <c r="L7644" t="s">
        <v>21490</v>
      </c>
      <c r="M7644" t="s">
        <v>21491</v>
      </c>
      <c r="N7644">
        <v>4.1469444439999998</v>
      </c>
      <c r="O7644">
        <v>0</v>
      </c>
      <c r="P7644">
        <v>1</v>
      </c>
      <c r="Q7644">
        <v>0</v>
      </c>
      <c r="R7644">
        <v>0</v>
      </c>
      <c r="S7644">
        <v>0</v>
      </c>
      <c r="T7644">
        <v>0</v>
      </c>
      <c r="U7644">
        <v>0</v>
      </c>
      <c r="V7644">
        <v>0</v>
      </c>
      <c r="W7644">
        <v>0</v>
      </c>
      <c r="X7644">
        <v>0.96243443548915342</v>
      </c>
      <c r="Y7644">
        <v>0</v>
      </c>
      <c r="Z7644">
        <v>0</v>
      </c>
      <c r="AA7644">
        <v>0</v>
      </c>
      <c r="AB7644">
        <v>0</v>
      </c>
      <c r="AC7644">
        <v>0</v>
      </c>
      <c r="AD7644">
        <v>0</v>
      </c>
      <c r="AE7644">
        <v>0.96243443548915342</v>
      </c>
    </row>
    <row r="7645" spans="1:31" x14ac:dyDescent="0.25">
      <c r="A7645">
        <v>1889427</v>
      </c>
      <c r="B7645">
        <v>1</v>
      </c>
      <c r="C7645" t="s">
        <v>80</v>
      </c>
      <c r="D7645" t="s">
        <v>93</v>
      </c>
      <c r="E7645" t="s">
        <v>210</v>
      </c>
      <c r="F7645" t="s">
        <v>2413</v>
      </c>
      <c r="G7645" t="s">
        <v>133</v>
      </c>
      <c r="H7645" t="s">
        <v>134</v>
      </c>
      <c r="I7645" t="s">
        <v>135</v>
      </c>
      <c r="J7645" t="s">
        <v>136</v>
      </c>
      <c r="K7645" t="s">
        <v>137</v>
      </c>
      <c r="L7645" t="s">
        <v>21492</v>
      </c>
      <c r="M7645" t="s">
        <v>21493</v>
      </c>
      <c r="N7645">
        <v>0.65916666599999996</v>
      </c>
      <c r="O7645">
        <v>1</v>
      </c>
      <c r="P7645">
        <v>0</v>
      </c>
      <c r="Q7645">
        <v>12</v>
      </c>
      <c r="R7645">
        <v>0</v>
      </c>
      <c r="S7645">
        <v>2</v>
      </c>
      <c r="T7645">
        <v>0</v>
      </c>
      <c r="U7645">
        <v>1</v>
      </c>
      <c r="V7645">
        <v>0</v>
      </c>
      <c r="W7645">
        <v>10.8739532994645</v>
      </c>
      <c r="X7645">
        <v>0</v>
      </c>
      <c r="Y7645">
        <v>126.83904458556788</v>
      </c>
      <c r="Z7645">
        <v>0</v>
      </c>
      <c r="AA7645">
        <v>16.466407300771419</v>
      </c>
      <c r="AB7645">
        <v>0</v>
      </c>
      <c r="AC7645">
        <v>16.329858069391975</v>
      </c>
      <c r="AD7645">
        <v>0</v>
      </c>
      <c r="AE7645">
        <v>170.50926325519575</v>
      </c>
    </row>
    <row r="7646" spans="1:31" x14ac:dyDescent="0.25">
      <c r="A7646">
        <v>1889450</v>
      </c>
      <c r="B7646">
        <v>1</v>
      </c>
      <c r="C7646" t="s">
        <v>81</v>
      </c>
      <c r="D7646" t="s">
        <v>113</v>
      </c>
      <c r="E7646" t="s">
        <v>146</v>
      </c>
      <c r="F7646" t="s">
        <v>21494</v>
      </c>
      <c r="G7646" t="s">
        <v>148</v>
      </c>
      <c r="H7646" t="s">
        <v>143</v>
      </c>
      <c r="I7646" t="s">
        <v>135</v>
      </c>
      <c r="J7646" t="s">
        <v>136</v>
      </c>
      <c r="K7646" t="s">
        <v>137</v>
      </c>
      <c r="L7646" t="s">
        <v>21495</v>
      </c>
      <c r="M7646" t="s">
        <v>21496</v>
      </c>
      <c r="N7646">
        <v>1.200555555</v>
      </c>
      <c r="O7646">
        <v>0</v>
      </c>
      <c r="P7646">
        <v>2</v>
      </c>
      <c r="Q7646">
        <v>0</v>
      </c>
      <c r="R7646">
        <v>1</v>
      </c>
      <c r="S7646">
        <v>0</v>
      </c>
      <c r="T7646">
        <v>1</v>
      </c>
      <c r="U7646">
        <v>0</v>
      </c>
      <c r="V7646">
        <v>0</v>
      </c>
      <c r="W7646">
        <v>0</v>
      </c>
      <c r="X7646">
        <v>0.85522441941113336</v>
      </c>
      <c r="Y7646">
        <v>0</v>
      </c>
      <c r="Z7646">
        <v>0.98013912264213876</v>
      </c>
      <c r="AA7646">
        <v>0</v>
      </c>
      <c r="AB7646">
        <v>1.9755531318470667</v>
      </c>
      <c r="AC7646">
        <v>0</v>
      </c>
      <c r="AD7646">
        <v>0</v>
      </c>
      <c r="AE7646">
        <v>3.8109166739003388</v>
      </c>
    </row>
    <row r="7647" spans="1:31" x14ac:dyDescent="0.25">
      <c r="A7647">
        <v>1889696</v>
      </c>
      <c r="B7647">
        <v>1</v>
      </c>
      <c r="C7647" t="s">
        <v>81</v>
      </c>
      <c r="D7647" t="s">
        <v>121</v>
      </c>
      <c r="E7647" t="s">
        <v>146</v>
      </c>
      <c r="F7647" t="s">
        <v>21497</v>
      </c>
      <c r="G7647" t="s">
        <v>148</v>
      </c>
      <c r="H7647" t="s">
        <v>143</v>
      </c>
      <c r="I7647" t="s">
        <v>135</v>
      </c>
      <c r="J7647" t="s">
        <v>136</v>
      </c>
      <c r="K7647" t="s">
        <v>137</v>
      </c>
      <c r="L7647" t="s">
        <v>21498</v>
      </c>
      <c r="M7647" t="s">
        <v>21499</v>
      </c>
      <c r="N7647">
        <v>1.0577777770000001</v>
      </c>
      <c r="O7647">
        <v>0</v>
      </c>
      <c r="P7647">
        <v>8</v>
      </c>
      <c r="Q7647">
        <v>0</v>
      </c>
      <c r="R7647">
        <v>0</v>
      </c>
      <c r="S7647">
        <v>0</v>
      </c>
      <c r="T7647">
        <v>3</v>
      </c>
      <c r="U7647">
        <v>0</v>
      </c>
      <c r="V7647">
        <v>0</v>
      </c>
      <c r="W7647">
        <v>0</v>
      </c>
      <c r="X7647">
        <v>2.7339493922167604</v>
      </c>
      <c r="Y7647">
        <v>0</v>
      </c>
      <c r="Z7647">
        <v>0</v>
      </c>
      <c r="AA7647">
        <v>0</v>
      </c>
      <c r="AB7647">
        <v>1.2158569912533712</v>
      </c>
      <c r="AC7647">
        <v>0</v>
      </c>
      <c r="AD7647">
        <v>0</v>
      </c>
      <c r="AE7647">
        <v>3.9498063834701318</v>
      </c>
    </row>
    <row r="7648" spans="1:31" x14ac:dyDescent="0.25">
      <c r="A7648">
        <v>1889719</v>
      </c>
      <c r="B7648">
        <v>1</v>
      </c>
      <c r="C7648" t="s">
        <v>80</v>
      </c>
      <c r="D7648" t="s">
        <v>103</v>
      </c>
      <c r="E7648" t="s">
        <v>146</v>
      </c>
      <c r="F7648" t="s">
        <v>20927</v>
      </c>
      <c r="G7648" t="s">
        <v>148</v>
      </c>
      <c r="H7648" t="s">
        <v>143</v>
      </c>
      <c r="I7648" t="s">
        <v>135</v>
      </c>
      <c r="J7648" t="s">
        <v>136</v>
      </c>
      <c r="K7648" t="s">
        <v>137</v>
      </c>
      <c r="L7648" t="s">
        <v>21500</v>
      </c>
      <c r="M7648" t="s">
        <v>21501</v>
      </c>
      <c r="N7648">
        <v>1.1616666659999999</v>
      </c>
      <c r="O7648">
        <v>0</v>
      </c>
      <c r="P7648">
        <v>3</v>
      </c>
      <c r="Q7648">
        <v>0</v>
      </c>
      <c r="R7648">
        <v>0</v>
      </c>
      <c r="S7648">
        <v>0</v>
      </c>
      <c r="T7648">
        <v>2</v>
      </c>
      <c r="U7648">
        <v>0</v>
      </c>
      <c r="V7648">
        <v>0</v>
      </c>
      <c r="W7648">
        <v>0</v>
      </c>
      <c r="X7648">
        <v>0.488784864711935</v>
      </c>
      <c r="Y7648">
        <v>0</v>
      </c>
      <c r="Z7648">
        <v>0</v>
      </c>
      <c r="AA7648">
        <v>0</v>
      </c>
      <c r="AB7648">
        <v>1.1464085207902932</v>
      </c>
      <c r="AC7648">
        <v>0</v>
      </c>
      <c r="AD7648">
        <v>0</v>
      </c>
      <c r="AE7648">
        <v>1.6351933855022283</v>
      </c>
    </row>
    <row r="7649" spans="1:31" x14ac:dyDescent="0.25">
      <c r="A7649">
        <v>1889673</v>
      </c>
      <c r="B7649">
        <v>1</v>
      </c>
      <c r="C7649" t="s">
        <v>80</v>
      </c>
      <c r="D7649" t="s">
        <v>108</v>
      </c>
      <c r="E7649" t="s">
        <v>169</v>
      </c>
      <c r="F7649" t="s">
        <v>21502</v>
      </c>
      <c r="G7649" t="s">
        <v>183</v>
      </c>
      <c r="H7649" t="s">
        <v>143</v>
      </c>
      <c r="I7649" t="s">
        <v>135</v>
      </c>
      <c r="J7649" t="s">
        <v>136</v>
      </c>
      <c r="K7649" t="s">
        <v>137</v>
      </c>
      <c r="L7649" t="s">
        <v>21503</v>
      </c>
      <c r="M7649" t="s">
        <v>21504</v>
      </c>
      <c r="N7649">
        <v>1.7044444439999999</v>
      </c>
      <c r="O7649">
        <v>0</v>
      </c>
      <c r="P7649">
        <v>6</v>
      </c>
      <c r="Q7649">
        <v>0</v>
      </c>
      <c r="R7649">
        <v>3</v>
      </c>
      <c r="S7649">
        <v>0</v>
      </c>
      <c r="T7649">
        <v>0</v>
      </c>
      <c r="U7649">
        <v>0</v>
      </c>
      <c r="V7649">
        <v>0</v>
      </c>
      <c r="W7649">
        <v>0</v>
      </c>
      <c r="X7649">
        <v>3.3750074960492076</v>
      </c>
      <c r="Y7649">
        <v>0</v>
      </c>
      <c r="Z7649">
        <v>3.0110867487466049</v>
      </c>
      <c r="AA7649">
        <v>0</v>
      </c>
      <c r="AB7649">
        <v>0</v>
      </c>
      <c r="AC7649">
        <v>0</v>
      </c>
      <c r="AD7649">
        <v>0</v>
      </c>
      <c r="AE7649">
        <v>6.386094244795812</v>
      </c>
    </row>
    <row r="7650" spans="1:31" x14ac:dyDescent="0.25">
      <c r="A7650">
        <v>1889533</v>
      </c>
      <c r="B7650">
        <v>1</v>
      </c>
      <c r="C7650" t="s">
        <v>81</v>
      </c>
      <c r="D7650" t="s">
        <v>115</v>
      </c>
      <c r="E7650" t="s">
        <v>158</v>
      </c>
      <c r="F7650" t="s">
        <v>11856</v>
      </c>
      <c r="G7650" t="s">
        <v>219</v>
      </c>
      <c r="H7650" t="s">
        <v>134</v>
      </c>
      <c r="I7650" t="s">
        <v>135</v>
      </c>
      <c r="J7650" t="s">
        <v>136</v>
      </c>
      <c r="K7650" t="s">
        <v>137</v>
      </c>
      <c r="L7650" t="s">
        <v>21505</v>
      </c>
      <c r="M7650" t="s">
        <v>21506</v>
      </c>
      <c r="N7650">
        <v>1.8038888879999999</v>
      </c>
      <c r="O7650">
        <v>0</v>
      </c>
      <c r="P7650">
        <v>282</v>
      </c>
      <c r="Q7650">
        <v>0</v>
      </c>
      <c r="R7650">
        <v>13</v>
      </c>
      <c r="S7650">
        <v>1</v>
      </c>
      <c r="T7650">
        <v>7</v>
      </c>
      <c r="U7650">
        <v>1</v>
      </c>
      <c r="V7650">
        <v>0</v>
      </c>
      <c r="W7650">
        <v>0</v>
      </c>
      <c r="X7650">
        <v>120.13186510100961</v>
      </c>
      <c r="Y7650">
        <v>0</v>
      </c>
      <c r="Z7650">
        <v>20.900128106723241</v>
      </c>
      <c r="AA7650">
        <v>2.60142662298234</v>
      </c>
      <c r="AB7650">
        <v>6.6213413923603355</v>
      </c>
      <c r="AC7650">
        <v>10.520355602415439</v>
      </c>
      <c r="AD7650">
        <v>0</v>
      </c>
      <c r="AE7650">
        <v>160.77511682549095</v>
      </c>
    </row>
    <row r="7651" spans="1:31" x14ac:dyDescent="0.25">
      <c r="A7651">
        <v>1889321</v>
      </c>
      <c r="B7651">
        <v>1</v>
      </c>
      <c r="C7651" t="s">
        <v>80</v>
      </c>
      <c r="D7651" t="s">
        <v>102</v>
      </c>
      <c r="E7651" t="s">
        <v>146</v>
      </c>
      <c r="F7651" t="s">
        <v>21507</v>
      </c>
      <c r="G7651" t="s">
        <v>148</v>
      </c>
      <c r="H7651" t="s">
        <v>143</v>
      </c>
      <c r="I7651" t="s">
        <v>135</v>
      </c>
      <c r="J7651" t="s">
        <v>136</v>
      </c>
      <c r="K7651" t="s">
        <v>137</v>
      </c>
      <c r="L7651" t="s">
        <v>21508</v>
      </c>
      <c r="M7651" t="s">
        <v>21509</v>
      </c>
      <c r="N7651">
        <v>0.35</v>
      </c>
      <c r="O7651">
        <v>0</v>
      </c>
      <c r="P7651">
        <v>25</v>
      </c>
      <c r="Q7651">
        <v>0</v>
      </c>
      <c r="R7651">
        <v>0</v>
      </c>
      <c r="S7651">
        <v>0</v>
      </c>
      <c r="T7651">
        <v>0</v>
      </c>
      <c r="U7651">
        <v>0</v>
      </c>
      <c r="V7651">
        <v>0</v>
      </c>
      <c r="W7651">
        <v>0</v>
      </c>
      <c r="X7651">
        <v>0.8499723535957</v>
      </c>
      <c r="Y7651">
        <v>0</v>
      </c>
      <c r="Z7651">
        <v>0</v>
      </c>
      <c r="AA7651">
        <v>0</v>
      </c>
      <c r="AB7651">
        <v>0</v>
      </c>
      <c r="AC7651">
        <v>0</v>
      </c>
      <c r="AD7651">
        <v>0</v>
      </c>
      <c r="AE7651">
        <v>0.8499723535957</v>
      </c>
    </row>
    <row r="7652" spans="1:31" x14ac:dyDescent="0.25">
      <c r="A7652">
        <v>1889470</v>
      </c>
      <c r="B7652">
        <v>1</v>
      </c>
      <c r="C7652" t="s">
        <v>80</v>
      </c>
      <c r="D7652" t="s">
        <v>83</v>
      </c>
      <c r="E7652" t="s">
        <v>146</v>
      </c>
      <c r="F7652" t="s">
        <v>21510</v>
      </c>
      <c r="G7652" t="s">
        <v>469</v>
      </c>
      <c r="H7652" t="s">
        <v>143</v>
      </c>
      <c r="I7652" t="s">
        <v>135</v>
      </c>
      <c r="J7652" t="s">
        <v>136</v>
      </c>
      <c r="K7652" t="s">
        <v>137</v>
      </c>
      <c r="L7652" t="s">
        <v>21511</v>
      </c>
      <c r="M7652" t="s">
        <v>21512</v>
      </c>
      <c r="N7652">
        <v>3.8541666659999998</v>
      </c>
      <c r="O7652">
        <v>0</v>
      </c>
      <c r="P7652">
        <v>234</v>
      </c>
      <c r="Q7652">
        <v>0</v>
      </c>
      <c r="R7652">
        <v>0</v>
      </c>
      <c r="S7652">
        <v>0</v>
      </c>
      <c r="T7652">
        <v>19</v>
      </c>
      <c r="U7652">
        <v>0</v>
      </c>
      <c r="V7652">
        <v>0</v>
      </c>
      <c r="W7652">
        <v>0</v>
      </c>
      <c r="X7652">
        <v>321.98039428187371</v>
      </c>
      <c r="Y7652">
        <v>0</v>
      </c>
      <c r="Z7652">
        <v>0</v>
      </c>
      <c r="AA7652">
        <v>0</v>
      </c>
      <c r="AB7652">
        <v>23.323165826058354</v>
      </c>
      <c r="AC7652">
        <v>0</v>
      </c>
      <c r="AD7652">
        <v>0</v>
      </c>
      <c r="AE7652">
        <v>345.30356010793207</v>
      </c>
    </row>
    <row r="7653" spans="1:31" x14ac:dyDescent="0.25">
      <c r="A7653">
        <v>1889301</v>
      </c>
      <c r="B7653">
        <v>1</v>
      </c>
      <c r="C7653" t="s">
        <v>81</v>
      </c>
      <c r="D7653" t="s">
        <v>113</v>
      </c>
      <c r="E7653" t="s">
        <v>210</v>
      </c>
      <c r="F7653" t="s">
        <v>21513</v>
      </c>
      <c r="G7653" t="s">
        <v>133</v>
      </c>
      <c r="H7653" t="s">
        <v>134</v>
      </c>
      <c r="I7653" t="s">
        <v>135</v>
      </c>
      <c r="J7653" t="s">
        <v>136</v>
      </c>
      <c r="K7653" t="s">
        <v>137</v>
      </c>
      <c r="L7653" t="s">
        <v>21514</v>
      </c>
      <c r="M7653" t="s">
        <v>21515</v>
      </c>
      <c r="N7653">
        <v>1.879444444</v>
      </c>
      <c r="O7653">
        <v>0</v>
      </c>
      <c r="P7653">
        <v>552</v>
      </c>
      <c r="Q7653">
        <v>0</v>
      </c>
      <c r="R7653">
        <v>18</v>
      </c>
      <c r="S7653">
        <v>0</v>
      </c>
      <c r="T7653">
        <v>19</v>
      </c>
      <c r="U7653">
        <v>0</v>
      </c>
      <c r="V7653">
        <v>0</v>
      </c>
      <c r="W7653">
        <v>0</v>
      </c>
      <c r="X7653">
        <v>90.397181830810354</v>
      </c>
      <c r="Y7653">
        <v>0</v>
      </c>
      <c r="Z7653">
        <v>19.483486396075865</v>
      </c>
      <c r="AA7653">
        <v>0</v>
      </c>
      <c r="AB7653">
        <v>5.4502328796183441</v>
      </c>
      <c r="AC7653">
        <v>0</v>
      </c>
      <c r="AD7653">
        <v>0</v>
      </c>
      <c r="AE7653">
        <v>115.33090110650456</v>
      </c>
    </row>
    <row r="7654" spans="1:31" x14ac:dyDescent="0.25">
      <c r="A7654">
        <v>1889401</v>
      </c>
      <c r="B7654">
        <v>1</v>
      </c>
      <c r="C7654" t="s">
        <v>81</v>
      </c>
      <c r="D7654" t="s">
        <v>115</v>
      </c>
      <c r="E7654" t="s">
        <v>146</v>
      </c>
      <c r="F7654" t="s">
        <v>21516</v>
      </c>
      <c r="G7654" t="s">
        <v>148</v>
      </c>
      <c r="H7654" t="s">
        <v>143</v>
      </c>
      <c r="I7654" t="s">
        <v>135</v>
      </c>
      <c r="J7654" t="s">
        <v>136</v>
      </c>
      <c r="K7654" t="s">
        <v>137</v>
      </c>
      <c r="L7654" t="s">
        <v>21517</v>
      </c>
      <c r="M7654" t="s">
        <v>21518</v>
      </c>
      <c r="N7654">
        <v>0.88138888800000004</v>
      </c>
      <c r="O7654">
        <v>0</v>
      </c>
      <c r="P7654">
        <v>5</v>
      </c>
      <c r="Q7654">
        <v>0</v>
      </c>
      <c r="R7654">
        <v>2</v>
      </c>
      <c r="S7654">
        <v>0</v>
      </c>
      <c r="T7654">
        <v>0</v>
      </c>
      <c r="U7654">
        <v>0</v>
      </c>
      <c r="V7654">
        <v>0</v>
      </c>
      <c r="W7654">
        <v>0</v>
      </c>
      <c r="X7654">
        <v>0.78424660336464191</v>
      </c>
      <c r="Y7654">
        <v>0</v>
      </c>
      <c r="Z7654">
        <v>0.39238381304792636</v>
      </c>
      <c r="AA7654">
        <v>0</v>
      </c>
      <c r="AB7654">
        <v>0</v>
      </c>
      <c r="AC7654">
        <v>0</v>
      </c>
      <c r="AD7654">
        <v>0</v>
      </c>
      <c r="AE7654">
        <v>1.1766304164125683</v>
      </c>
    </row>
    <row r="7655" spans="1:31" x14ac:dyDescent="0.25">
      <c r="A7655">
        <v>1889364</v>
      </c>
      <c r="B7655">
        <v>1</v>
      </c>
      <c r="C7655" t="s">
        <v>80</v>
      </c>
      <c r="D7655" t="s">
        <v>93</v>
      </c>
      <c r="E7655" t="s">
        <v>210</v>
      </c>
      <c r="F7655" t="s">
        <v>2413</v>
      </c>
      <c r="G7655" t="s">
        <v>133</v>
      </c>
      <c r="H7655" t="s">
        <v>134</v>
      </c>
      <c r="I7655" t="s">
        <v>135</v>
      </c>
      <c r="J7655" t="s">
        <v>136</v>
      </c>
      <c r="K7655" t="s">
        <v>137</v>
      </c>
      <c r="L7655" t="s">
        <v>21519</v>
      </c>
      <c r="M7655" t="s">
        <v>21520</v>
      </c>
      <c r="N7655">
        <v>0.233055555</v>
      </c>
      <c r="O7655">
        <v>1</v>
      </c>
      <c r="P7655">
        <v>0</v>
      </c>
      <c r="Q7655">
        <v>12</v>
      </c>
      <c r="R7655">
        <v>0</v>
      </c>
      <c r="S7655">
        <v>2</v>
      </c>
      <c r="T7655">
        <v>0</v>
      </c>
      <c r="U7655">
        <v>1</v>
      </c>
      <c r="V7655">
        <v>0</v>
      </c>
      <c r="W7655">
        <v>3.6808315500661881</v>
      </c>
      <c r="X7655">
        <v>0</v>
      </c>
      <c r="Y7655">
        <v>44.001275109606915</v>
      </c>
      <c r="Z7655">
        <v>0</v>
      </c>
      <c r="AA7655">
        <v>5.4187023573086126</v>
      </c>
      <c r="AB7655">
        <v>0</v>
      </c>
      <c r="AC7655">
        <v>5.6211910975162356</v>
      </c>
      <c r="AD7655">
        <v>0</v>
      </c>
      <c r="AE7655">
        <v>58.722000114497952</v>
      </c>
    </row>
    <row r="7656" spans="1:31" x14ac:dyDescent="0.25">
      <c r="A7656">
        <v>1889453</v>
      </c>
      <c r="B7656">
        <v>1</v>
      </c>
      <c r="C7656" t="s">
        <v>81</v>
      </c>
      <c r="D7656" t="s">
        <v>112</v>
      </c>
      <c r="E7656" t="s">
        <v>140</v>
      </c>
      <c r="F7656" t="s">
        <v>21521</v>
      </c>
      <c r="G7656" t="s">
        <v>212</v>
      </c>
      <c r="H7656" t="s">
        <v>143</v>
      </c>
      <c r="I7656" t="s">
        <v>135</v>
      </c>
      <c r="J7656" t="s">
        <v>136</v>
      </c>
      <c r="K7656" t="s">
        <v>137</v>
      </c>
      <c r="L7656" t="s">
        <v>21522</v>
      </c>
      <c r="M7656" t="s">
        <v>21523</v>
      </c>
      <c r="N7656">
        <v>2.7669444439999999</v>
      </c>
      <c r="O7656">
        <v>0</v>
      </c>
      <c r="P7656">
        <v>1</v>
      </c>
      <c r="Q7656">
        <v>0</v>
      </c>
      <c r="R7656">
        <v>0</v>
      </c>
      <c r="S7656">
        <v>0</v>
      </c>
      <c r="T7656">
        <v>0</v>
      </c>
      <c r="U7656">
        <v>0</v>
      </c>
      <c r="V7656">
        <v>0</v>
      </c>
      <c r="W7656">
        <v>0</v>
      </c>
      <c r="X7656">
        <v>0.95738119700484436</v>
      </c>
      <c r="Y7656">
        <v>0</v>
      </c>
      <c r="Z7656">
        <v>0</v>
      </c>
      <c r="AA7656">
        <v>0</v>
      </c>
      <c r="AB7656">
        <v>0</v>
      </c>
      <c r="AC7656">
        <v>0</v>
      </c>
      <c r="AD7656">
        <v>0</v>
      </c>
      <c r="AE7656">
        <v>0.95738119700484436</v>
      </c>
    </row>
    <row r="7657" spans="1:31" x14ac:dyDescent="0.25">
      <c r="A7657">
        <v>1889430</v>
      </c>
      <c r="B7657">
        <v>1</v>
      </c>
      <c r="C7657" t="s">
        <v>80</v>
      </c>
      <c r="D7657" t="s">
        <v>92</v>
      </c>
      <c r="E7657" t="s">
        <v>140</v>
      </c>
      <c r="F7657" t="s">
        <v>21524</v>
      </c>
      <c r="G7657" t="s">
        <v>207</v>
      </c>
      <c r="H7657" t="s">
        <v>143</v>
      </c>
      <c r="I7657" t="s">
        <v>135</v>
      </c>
      <c r="J7657" t="s">
        <v>136</v>
      </c>
      <c r="K7657" t="s">
        <v>137</v>
      </c>
      <c r="L7657" t="s">
        <v>21525</v>
      </c>
      <c r="M7657" t="s">
        <v>21526</v>
      </c>
      <c r="N7657">
        <v>1.3194444439999999</v>
      </c>
      <c r="O7657">
        <v>0</v>
      </c>
      <c r="P7657">
        <v>1</v>
      </c>
      <c r="Q7657">
        <v>0</v>
      </c>
      <c r="R7657">
        <v>0</v>
      </c>
      <c r="S7657">
        <v>0</v>
      </c>
      <c r="T7657">
        <v>0</v>
      </c>
      <c r="U7657">
        <v>0</v>
      </c>
      <c r="V7657">
        <v>0</v>
      </c>
      <c r="W7657">
        <v>0</v>
      </c>
      <c r="X7657">
        <v>0</v>
      </c>
      <c r="Y7657">
        <v>0</v>
      </c>
      <c r="Z7657">
        <v>0</v>
      </c>
      <c r="AA7657">
        <v>0</v>
      </c>
      <c r="AB7657">
        <v>0</v>
      </c>
      <c r="AC7657">
        <v>0</v>
      </c>
      <c r="AD7657">
        <v>0</v>
      </c>
      <c r="AE7657">
        <v>0</v>
      </c>
    </row>
    <row r="7658" spans="1:31" x14ac:dyDescent="0.25">
      <c r="A7658">
        <v>1889499</v>
      </c>
      <c r="B7658">
        <v>1</v>
      </c>
      <c r="C7658" t="s">
        <v>80</v>
      </c>
      <c r="D7658" t="s">
        <v>83</v>
      </c>
      <c r="E7658" t="s">
        <v>169</v>
      </c>
      <c r="F7658" t="s">
        <v>21527</v>
      </c>
      <c r="G7658" t="s">
        <v>142</v>
      </c>
      <c r="H7658" t="s">
        <v>143</v>
      </c>
      <c r="I7658" t="s">
        <v>135</v>
      </c>
      <c r="J7658" t="s">
        <v>136</v>
      </c>
      <c r="K7658" t="s">
        <v>137</v>
      </c>
      <c r="L7658" t="s">
        <v>21528</v>
      </c>
      <c r="M7658" t="s">
        <v>21529</v>
      </c>
      <c r="N7658">
        <v>3.1722222219999998</v>
      </c>
      <c r="O7658">
        <v>0</v>
      </c>
      <c r="P7658">
        <v>807</v>
      </c>
      <c r="Q7658">
        <v>0</v>
      </c>
      <c r="R7658">
        <v>0</v>
      </c>
      <c r="S7658">
        <v>0</v>
      </c>
      <c r="T7658">
        <v>49</v>
      </c>
      <c r="U7658">
        <v>0</v>
      </c>
      <c r="V7658">
        <v>0</v>
      </c>
      <c r="W7658">
        <v>0</v>
      </c>
      <c r="X7658">
        <v>846.15573527505774</v>
      </c>
      <c r="Y7658">
        <v>0</v>
      </c>
      <c r="Z7658">
        <v>0</v>
      </c>
      <c r="AA7658">
        <v>0</v>
      </c>
      <c r="AB7658">
        <v>59.566838487441849</v>
      </c>
      <c r="AC7658">
        <v>0</v>
      </c>
      <c r="AD7658">
        <v>0</v>
      </c>
      <c r="AE7658">
        <v>905.72257376249956</v>
      </c>
    </row>
    <row r="7659" spans="1:31" x14ac:dyDescent="0.25">
      <c r="A7659">
        <v>1889599</v>
      </c>
      <c r="B7659">
        <v>1</v>
      </c>
      <c r="C7659" t="s">
        <v>80</v>
      </c>
      <c r="D7659" t="s">
        <v>97</v>
      </c>
      <c r="E7659" t="s">
        <v>169</v>
      </c>
      <c r="F7659" t="s">
        <v>12036</v>
      </c>
      <c r="G7659" t="s">
        <v>183</v>
      </c>
      <c r="H7659" t="s">
        <v>143</v>
      </c>
      <c r="I7659" t="s">
        <v>135</v>
      </c>
      <c r="J7659" t="s">
        <v>136</v>
      </c>
      <c r="K7659" t="s">
        <v>137</v>
      </c>
      <c r="L7659" t="s">
        <v>21530</v>
      </c>
      <c r="M7659" t="s">
        <v>21531</v>
      </c>
      <c r="N7659">
        <v>2.071388888</v>
      </c>
      <c r="O7659">
        <v>0</v>
      </c>
      <c r="P7659">
        <v>18</v>
      </c>
      <c r="Q7659">
        <v>0</v>
      </c>
      <c r="R7659">
        <v>25</v>
      </c>
      <c r="S7659">
        <v>0</v>
      </c>
      <c r="T7659">
        <v>5</v>
      </c>
      <c r="U7659">
        <v>0</v>
      </c>
      <c r="V7659">
        <v>0</v>
      </c>
      <c r="W7659">
        <v>0</v>
      </c>
      <c r="X7659">
        <v>62.077463010224051</v>
      </c>
      <c r="Y7659">
        <v>0</v>
      </c>
      <c r="Z7659">
        <v>38.595559362537585</v>
      </c>
      <c r="AA7659">
        <v>0</v>
      </c>
      <c r="AB7659">
        <v>97.222453388543173</v>
      </c>
      <c r="AC7659">
        <v>0</v>
      </c>
      <c r="AD7659">
        <v>0</v>
      </c>
      <c r="AE7659">
        <v>197.89547576130479</v>
      </c>
    </row>
    <row r="7660" spans="1:31" x14ac:dyDescent="0.25">
      <c r="A7660">
        <v>1889645</v>
      </c>
      <c r="B7660">
        <v>1</v>
      </c>
      <c r="C7660" t="s">
        <v>81</v>
      </c>
      <c r="D7660" t="s">
        <v>114</v>
      </c>
      <c r="E7660" t="s">
        <v>158</v>
      </c>
      <c r="F7660" t="s">
        <v>21532</v>
      </c>
      <c r="G7660" t="s">
        <v>219</v>
      </c>
      <c r="H7660" t="s">
        <v>134</v>
      </c>
      <c r="I7660" t="s">
        <v>135</v>
      </c>
      <c r="J7660" t="s">
        <v>136</v>
      </c>
      <c r="K7660" t="s">
        <v>137</v>
      </c>
      <c r="L7660" t="s">
        <v>21533</v>
      </c>
      <c r="M7660" t="s">
        <v>21534</v>
      </c>
      <c r="N7660">
        <v>1.930555555</v>
      </c>
      <c r="O7660">
        <v>0</v>
      </c>
      <c r="P7660">
        <v>20</v>
      </c>
      <c r="Q7660">
        <v>0</v>
      </c>
      <c r="R7660">
        <v>2</v>
      </c>
      <c r="S7660">
        <v>0</v>
      </c>
      <c r="T7660">
        <v>0</v>
      </c>
      <c r="U7660">
        <v>0</v>
      </c>
      <c r="V7660">
        <v>0</v>
      </c>
      <c r="W7660">
        <v>0</v>
      </c>
      <c r="X7660">
        <v>5.592649134794561</v>
      </c>
      <c r="Y7660">
        <v>0</v>
      </c>
      <c r="Z7660">
        <v>4.4556619532618829</v>
      </c>
      <c r="AA7660">
        <v>0</v>
      </c>
      <c r="AB7660">
        <v>0</v>
      </c>
      <c r="AC7660">
        <v>0</v>
      </c>
      <c r="AD7660">
        <v>0</v>
      </c>
      <c r="AE7660">
        <v>10.048311088056444</v>
      </c>
    </row>
    <row r="7661" spans="1:31" x14ac:dyDescent="0.25">
      <c r="A7661">
        <v>1889284</v>
      </c>
      <c r="B7661">
        <v>1</v>
      </c>
      <c r="C7661" t="s">
        <v>80</v>
      </c>
      <c r="D7661" t="s">
        <v>96</v>
      </c>
      <c r="E7661" t="s">
        <v>210</v>
      </c>
      <c r="F7661" t="s">
        <v>2009</v>
      </c>
      <c r="G7661" t="s">
        <v>133</v>
      </c>
      <c r="H7661" t="s">
        <v>134</v>
      </c>
      <c r="I7661" t="s">
        <v>135</v>
      </c>
      <c r="J7661" t="s">
        <v>136</v>
      </c>
      <c r="K7661" t="s">
        <v>137</v>
      </c>
      <c r="L7661" t="s">
        <v>21535</v>
      </c>
      <c r="M7661" t="s">
        <v>21536</v>
      </c>
      <c r="N7661">
        <v>0.510833333</v>
      </c>
      <c r="O7661">
        <v>0</v>
      </c>
      <c r="P7661">
        <v>1971</v>
      </c>
      <c r="Q7661">
        <v>0</v>
      </c>
      <c r="R7661">
        <v>1</v>
      </c>
      <c r="S7661">
        <v>1</v>
      </c>
      <c r="T7661">
        <v>654</v>
      </c>
      <c r="U7661">
        <v>0</v>
      </c>
      <c r="V7661">
        <v>0</v>
      </c>
      <c r="W7661">
        <v>0</v>
      </c>
      <c r="X7661">
        <v>231.64859542398403</v>
      </c>
      <c r="Y7661">
        <v>0</v>
      </c>
      <c r="Z7661">
        <v>0</v>
      </c>
      <c r="AA7661">
        <v>34.269341605700816</v>
      </c>
      <c r="AB7661">
        <v>294.83397002422873</v>
      </c>
      <c r="AC7661">
        <v>0</v>
      </c>
      <c r="AD7661">
        <v>0</v>
      </c>
      <c r="AE7661">
        <v>560.75190705391356</v>
      </c>
    </row>
    <row r="7662" spans="1:31" x14ac:dyDescent="0.25">
      <c r="A7662">
        <v>1889639</v>
      </c>
      <c r="B7662">
        <v>1</v>
      </c>
      <c r="C7662" t="s">
        <v>81</v>
      </c>
      <c r="D7662" t="s">
        <v>115</v>
      </c>
      <c r="E7662" t="s">
        <v>146</v>
      </c>
      <c r="F7662" t="s">
        <v>21537</v>
      </c>
      <c r="G7662" t="s">
        <v>148</v>
      </c>
      <c r="H7662" t="s">
        <v>143</v>
      </c>
      <c r="I7662" t="s">
        <v>135</v>
      </c>
      <c r="J7662" t="s">
        <v>136</v>
      </c>
      <c r="K7662" t="s">
        <v>137</v>
      </c>
      <c r="L7662" t="s">
        <v>21538</v>
      </c>
      <c r="M7662" t="s">
        <v>21539</v>
      </c>
      <c r="N7662">
        <v>1.3374999999999999</v>
      </c>
      <c r="O7662">
        <v>0</v>
      </c>
      <c r="P7662">
        <v>119</v>
      </c>
      <c r="Q7662">
        <v>0</v>
      </c>
      <c r="R7662">
        <v>1</v>
      </c>
      <c r="S7662">
        <v>0</v>
      </c>
      <c r="T7662">
        <v>12</v>
      </c>
      <c r="U7662">
        <v>0</v>
      </c>
      <c r="V7662">
        <v>0</v>
      </c>
      <c r="W7662">
        <v>0</v>
      </c>
      <c r="X7662">
        <v>22.317893531969411</v>
      </c>
      <c r="Y7662">
        <v>0</v>
      </c>
      <c r="Z7662">
        <v>0.32963267830204168</v>
      </c>
      <c r="AA7662">
        <v>0</v>
      </c>
      <c r="AB7662">
        <v>5.0516335825719993</v>
      </c>
      <c r="AC7662">
        <v>0</v>
      </c>
      <c r="AD7662">
        <v>0</v>
      </c>
      <c r="AE7662">
        <v>27.699159792843449</v>
      </c>
    </row>
    <row r="7663" spans="1:31" x14ac:dyDescent="0.25">
      <c r="A7663">
        <v>1889536</v>
      </c>
      <c r="B7663">
        <v>1</v>
      </c>
      <c r="C7663" t="s">
        <v>80</v>
      </c>
      <c r="D7663" t="s">
        <v>99</v>
      </c>
      <c r="E7663" t="s">
        <v>146</v>
      </c>
      <c r="F7663" t="s">
        <v>21540</v>
      </c>
      <c r="G7663" t="s">
        <v>148</v>
      </c>
      <c r="H7663" t="s">
        <v>143</v>
      </c>
      <c r="I7663" t="s">
        <v>135</v>
      </c>
      <c r="J7663" t="s">
        <v>136</v>
      </c>
      <c r="K7663" t="s">
        <v>137</v>
      </c>
      <c r="L7663" t="s">
        <v>21541</v>
      </c>
      <c r="M7663" t="s">
        <v>21542</v>
      </c>
      <c r="N7663">
        <v>2.054444444</v>
      </c>
      <c r="O7663">
        <v>0</v>
      </c>
      <c r="P7663">
        <v>11</v>
      </c>
      <c r="Q7663">
        <v>0</v>
      </c>
      <c r="R7663">
        <v>0</v>
      </c>
      <c r="S7663">
        <v>0</v>
      </c>
      <c r="T7663">
        <v>1</v>
      </c>
      <c r="U7663">
        <v>0</v>
      </c>
      <c r="V7663">
        <v>0</v>
      </c>
      <c r="W7663">
        <v>0</v>
      </c>
      <c r="X7663">
        <v>4.6821382810166048</v>
      </c>
      <c r="Y7663">
        <v>0</v>
      </c>
      <c r="Z7663">
        <v>0</v>
      </c>
      <c r="AA7663">
        <v>0</v>
      </c>
      <c r="AB7663">
        <v>3.4285425701977337</v>
      </c>
      <c r="AC7663">
        <v>0</v>
      </c>
      <c r="AD7663">
        <v>0</v>
      </c>
      <c r="AE7663">
        <v>8.1106808512143385</v>
      </c>
    </row>
    <row r="7664" spans="1:31" x14ac:dyDescent="0.25">
      <c r="A7664">
        <v>1889436</v>
      </c>
      <c r="B7664">
        <v>1</v>
      </c>
      <c r="C7664" t="s">
        <v>80</v>
      </c>
      <c r="D7664" t="s">
        <v>109</v>
      </c>
      <c r="E7664" t="s">
        <v>158</v>
      </c>
      <c r="F7664" t="s">
        <v>21543</v>
      </c>
      <c r="G7664" t="s">
        <v>219</v>
      </c>
      <c r="H7664" t="s">
        <v>134</v>
      </c>
      <c r="I7664" t="s">
        <v>135</v>
      </c>
      <c r="J7664" t="s">
        <v>136</v>
      </c>
      <c r="K7664" t="s">
        <v>137</v>
      </c>
      <c r="L7664" t="s">
        <v>21544</v>
      </c>
      <c r="M7664" t="s">
        <v>21545</v>
      </c>
      <c r="N7664">
        <v>1.7336111110000001</v>
      </c>
      <c r="O7664">
        <v>0</v>
      </c>
      <c r="P7664">
        <v>39</v>
      </c>
      <c r="Q7664">
        <v>0</v>
      </c>
      <c r="R7664">
        <v>2</v>
      </c>
      <c r="S7664">
        <v>0</v>
      </c>
      <c r="T7664">
        <v>3</v>
      </c>
      <c r="U7664">
        <v>0</v>
      </c>
      <c r="V7664">
        <v>0</v>
      </c>
      <c r="W7664">
        <v>0</v>
      </c>
      <c r="X7664">
        <v>15.304189303462227</v>
      </c>
      <c r="Y7664">
        <v>0</v>
      </c>
      <c r="Z7664">
        <v>3.9035936377212814</v>
      </c>
      <c r="AA7664">
        <v>0</v>
      </c>
      <c r="AB7664">
        <v>1.9144517841796178</v>
      </c>
      <c r="AC7664">
        <v>0</v>
      </c>
      <c r="AD7664">
        <v>0</v>
      </c>
      <c r="AE7664">
        <v>21.122234725363128</v>
      </c>
    </row>
    <row r="7665" spans="1:31" x14ac:dyDescent="0.25">
      <c r="A7665">
        <v>1889702</v>
      </c>
      <c r="B7665">
        <v>1</v>
      </c>
      <c r="C7665" t="s">
        <v>81</v>
      </c>
      <c r="D7665" t="s">
        <v>112</v>
      </c>
      <c r="E7665" t="s">
        <v>140</v>
      </c>
      <c r="F7665" t="s">
        <v>21546</v>
      </c>
      <c r="G7665" t="s">
        <v>207</v>
      </c>
      <c r="H7665" t="s">
        <v>143</v>
      </c>
      <c r="I7665" t="s">
        <v>135</v>
      </c>
      <c r="J7665" t="s">
        <v>136</v>
      </c>
      <c r="K7665" t="s">
        <v>137</v>
      </c>
      <c r="L7665" t="s">
        <v>21547</v>
      </c>
      <c r="M7665" t="s">
        <v>21548</v>
      </c>
      <c r="N7665">
        <v>1.0605555550000001</v>
      </c>
      <c r="O7665">
        <v>0</v>
      </c>
      <c r="P7665">
        <v>3</v>
      </c>
      <c r="Q7665">
        <v>0</v>
      </c>
      <c r="R7665">
        <v>0</v>
      </c>
      <c r="S7665">
        <v>0</v>
      </c>
      <c r="T7665">
        <v>0</v>
      </c>
      <c r="U7665">
        <v>0</v>
      </c>
      <c r="V7665">
        <v>0</v>
      </c>
      <c r="W7665">
        <v>0</v>
      </c>
      <c r="X7665">
        <v>0.56736918055819452</v>
      </c>
      <c r="Y7665">
        <v>0</v>
      </c>
      <c r="Z7665">
        <v>0</v>
      </c>
      <c r="AA7665">
        <v>0</v>
      </c>
      <c r="AB7665">
        <v>0</v>
      </c>
      <c r="AC7665">
        <v>0</v>
      </c>
      <c r="AD7665">
        <v>0</v>
      </c>
      <c r="AE7665">
        <v>0.56736918055819452</v>
      </c>
    </row>
    <row r="7666" spans="1:31" x14ac:dyDescent="0.25">
      <c r="A7666">
        <v>1889539</v>
      </c>
      <c r="B7666">
        <v>1</v>
      </c>
      <c r="C7666" t="s">
        <v>81</v>
      </c>
      <c r="D7666" t="s">
        <v>120</v>
      </c>
      <c r="E7666" t="s">
        <v>140</v>
      </c>
      <c r="F7666" t="s">
        <v>21549</v>
      </c>
      <c r="G7666" t="s">
        <v>163</v>
      </c>
      <c r="H7666" t="s">
        <v>143</v>
      </c>
      <c r="I7666" t="s">
        <v>135</v>
      </c>
      <c r="J7666" t="s">
        <v>136</v>
      </c>
      <c r="K7666" t="s">
        <v>137</v>
      </c>
      <c r="L7666" t="s">
        <v>21550</v>
      </c>
      <c r="M7666" t="s">
        <v>21551</v>
      </c>
      <c r="N7666">
        <v>1.1044444440000001</v>
      </c>
      <c r="O7666">
        <v>0</v>
      </c>
      <c r="P7666">
        <v>1</v>
      </c>
      <c r="Q7666">
        <v>0</v>
      </c>
      <c r="R7666">
        <v>0</v>
      </c>
      <c r="S7666">
        <v>0</v>
      </c>
      <c r="T7666">
        <v>0</v>
      </c>
      <c r="U7666">
        <v>0</v>
      </c>
      <c r="V7666">
        <v>0</v>
      </c>
      <c r="W7666">
        <v>0</v>
      </c>
      <c r="X7666">
        <v>1.1902665596733334E-3</v>
      </c>
      <c r="Y7666">
        <v>0</v>
      </c>
      <c r="Z7666">
        <v>0</v>
      </c>
      <c r="AA7666">
        <v>0</v>
      </c>
      <c r="AB7666">
        <v>0</v>
      </c>
      <c r="AC7666">
        <v>0</v>
      </c>
      <c r="AD7666">
        <v>0</v>
      </c>
      <c r="AE7666">
        <v>1.1902665596733334E-3</v>
      </c>
    </row>
    <row r="7667" spans="1:31" x14ac:dyDescent="0.25">
      <c r="A7667">
        <v>1889516</v>
      </c>
      <c r="B7667">
        <v>1</v>
      </c>
      <c r="C7667" t="s">
        <v>80</v>
      </c>
      <c r="D7667" t="s">
        <v>83</v>
      </c>
      <c r="E7667" t="s">
        <v>146</v>
      </c>
      <c r="F7667" t="s">
        <v>21552</v>
      </c>
      <c r="G7667" t="s">
        <v>148</v>
      </c>
      <c r="H7667" t="s">
        <v>143</v>
      </c>
      <c r="I7667" t="s">
        <v>135</v>
      </c>
      <c r="J7667" t="s">
        <v>136</v>
      </c>
      <c r="K7667" t="s">
        <v>137</v>
      </c>
      <c r="L7667" t="s">
        <v>21553</v>
      </c>
      <c r="M7667" t="s">
        <v>21554</v>
      </c>
      <c r="N7667">
        <v>2.7838888879999999</v>
      </c>
      <c r="O7667">
        <v>0</v>
      </c>
      <c r="P7667">
        <v>31</v>
      </c>
      <c r="Q7667">
        <v>0</v>
      </c>
      <c r="R7667">
        <v>0</v>
      </c>
      <c r="S7667">
        <v>0</v>
      </c>
      <c r="T7667">
        <v>6</v>
      </c>
      <c r="U7667">
        <v>0</v>
      </c>
      <c r="V7667">
        <v>0</v>
      </c>
      <c r="W7667">
        <v>0</v>
      </c>
      <c r="X7667">
        <v>32.855452905040423</v>
      </c>
      <c r="Y7667">
        <v>0</v>
      </c>
      <c r="Z7667">
        <v>0</v>
      </c>
      <c r="AA7667">
        <v>0</v>
      </c>
      <c r="AB7667">
        <v>3.6810027410005777</v>
      </c>
      <c r="AC7667">
        <v>0</v>
      </c>
      <c r="AD7667">
        <v>0</v>
      </c>
      <c r="AE7667">
        <v>36.536455646040999</v>
      </c>
    </row>
    <row r="7668" spans="1:31" x14ac:dyDescent="0.25">
      <c r="A7668">
        <v>1889373</v>
      </c>
      <c r="B7668">
        <v>1</v>
      </c>
      <c r="C7668" t="s">
        <v>80</v>
      </c>
      <c r="D7668" t="s">
        <v>91</v>
      </c>
      <c r="E7668" t="s">
        <v>158</v>
      </c>
      <c r="F7668" t="s">
        <v>16487</v>
      </c>
      <c r="G7668" t="s">
        <v>219</v>
      </c>
      <c r="H7668" t="s">
        <v>134</v>
      </c>
      <c r="I7668" t="s">
        <v>135</v>
      </c>
      <c r="J7668" t="s">
        <v>136</v>
      </c>
      <c r="K7668" t="s">
        <v>137</v>
      </c>
      <c r="L7668" t="s">
        <v>21555</v>
      </c>
      <c r="M7668" t="s">
        <v>21556</v>
      </c>
      <c r="N7668">
        <v>0.84583333299999997</v>
      </c>
      <c r="O7668">
        <v>0</v>
      </c>
      <c r="P7668">
        <v>1</v>
      </c>
      <c r="Q7668">
        <v>0</v>
      </c>
      <c r="R7668">
        <v>11</v>
      </c>
      <c r="S7668">
        <v>0</v>
      </c>
      <c r="T7668">
        <v>1</v>
      </c>
      <c r="U7668">
        <v>0</v>
      </c>
      <c r="V7668">
        <v>0</v>
      </c>
      <c r="W7668">
        <v>0</v>
      </c>
      <c r="X7668">
        <v>9.0413005921875008E-3</v>
      </c>
      <c r="Y7668">
        <v>0</v>
      </c>
      <c r="Z7668">
        <v>16.803988509894953</v>
      </c>
      <c r="AA7668">
        <v>0</v>
      </c>
      <c r="AB7668">
        <v>1.0930043245601959</v>
      </c>
      <c r="AC7668">
        <v>0</v>
      </c>
      <c r="AD7668">
        <v>0</v>
      </c>
      <c r="AE7668">
        <v>17.906034135047335</v>
      </c>
    </row>
    <row r="7669" spans="1:31" x14ac:dyDescent="0.25">
      <c r="A7669">
        <v>1889745</v>
      </c>
      <c r="B7669">
        <v>1</v>
      </c>
      <c r="C7669" t="s">
        <v>80</v>
      </c>
      <c r="D7669" t="s">
        <v>96</v>
      </c>
      <c r="E7669" t="s">
        <v>140</v>
      </c>
      <c r="F7669" t="s">
        <v>21557</v>
      </c>
      <c r="G7669" t="s">
        <v>163</v>
      </c>
      <c r="H7669" t="s">
        <v>143</v>
      </c>
      <c r="I7669" t="s">
        <v>135</v>
      </c>
      <c r="J7669" t="s">
        <v>136</v>
      </c>
      <c r="K7669" t="s">
        <v>137</v>
      </c>
      <c r="L7669" t="s">
        <v>21558</v>
      </c>
      <c r="M7669" t="s">
        <v>21559</v>
      </c>
      <c r="N7669">
        <v>4.7575000000000003</v>
      </c>
      <c r="O7669">
        <v>0</v>
      </c>
      <c r="P7669">
        <v>1</v>
      </c>
      <c r="Q7669">
        <v>0</v>
      </c>
      <c r="R7669">
        <v>0</v>
      </c>
      <c r="S7669">
        <v>0</v>
      </c>
      <c r="T7669">
        <v>0</v>
      </c>
      <c r="U7669">
        <v>0</v>
      </c>
      <c r="V7669">
        <v>0</v>
      </c>
      <c r="W7669">
        <v>0</v>
      </c>
      <c r="X7669">
        <v>2.4319668219348607</v>
      </c>
      <c r="Y7669">
        <v>0</v>
      </c>
      <c r="Z7669">
        <v>0</v>
      </c>
      <c r="AA7669">
        <v>0</v>
      </c>
      <c r="AB7669">
        <v>0</v>
      </c>
      <c r="AC7669">
        <v>0</v>
      </c>
      <c r="AD7669">
        <v>0</v>
      </c>
      <c r="AE7669">
        <v>2.4319668219348607</v>
      </c>
    </row>
    <row r="7670" spans="1:31" x14ac:dyDescent="0.25">
      <c r="A7670">
        <v>1889353</v>
      </c>
      <c r="B7670">
        <v>1</v>
      </c>
      <c r="C7670" t="s">
        <v>81</v>
      </c>
      <c r="D7670" t="s">
        <v>117</v>
      </c>
      <c r="E7670" t="s">
        <v>146</v>
      </c>
      <c r="F7670" t="s">
        <v>21560</v>
      </c>
      <c r="G7670" t="s">
        <v>148</v>
      </c>
      <c r="H7670" t="s">
        <v>143</v>
      </c>
      <c r="I7670" t="s">
        <v>135</v>
      </c>
      <c r="J7670" t="s">
        <v>136</v>
      </c>
      <c r="K7670" t="s">
        <v>137</v>
      </c>
      <c r="L7670" t="s">
        <v>21561</v>
      </c>
      <c r="M7670" t="s">
        <v>21562</v>
      </c>
      <c r="N7670">
        <v>0.73138888800000001</v>
      </c>
      <c r="O7670">
        <v>0</v>
      </c>
      <c r="P7670">
        <v>3</v>
      </c>
      <c r="Q7670">
        <v>0</v>
      </c>
      <c r="R7670">
        <v>0</v>
      </c>
      <c r="S7670">
        <v>0</v>
      </c>
      <c r="T7670">
        <v>2</v>
      </c>
      <c r="U7670">
        <v>0</v>
      </c>
      <c r="V7670">
        <v>0</v>
      </c>
      <c r="W7670">
        <v>0</v>
      </c>
      <c r="X7670">
        <v>15.791962938603525</v>
      </c>
      <c r="Y7670">
        <v>0</v>
      </c>
      <c r="Z7670">
        <v>0</v>
      </c>
      <c r="AA7670">
        <v>0</v>
      </c>
      <c r="AB7670">
        <v>0.61479461221474163</v>
      </c>
      <c r="AC7670">
        <v>0</v>
      </c>
      <c r="AD7670">
        <v>0</v>
      </c>
      <c r="AE7670">
        <v>16.406757550818266</v>
      </c>
    </row>
    <row r="7671" spans="1:31" x14ac:dyDescent="0.25">
      <c r="A7671">
        <v>1889602</v>
      </c>
      <c r="B7671">
        <v>1</v>
      </c>
      <c r="C7671" t="s">
        <v>80</v>
      </c>
      <c r="D7671" t="s">
        <v>96</v>
      </c>
      <c r="E7671" t="s">
        <v>140</v>
      </c>
      <c r="F7671" t="s">
        <v>21563</v>
      </c>
      <c r="G7671" t="s">
        <v>200</v>
      </c>
      <c r="H7671" t="s">
        <v>143</v>
      </c>
      <c r="I7671" t="s">
        <v>135</v>
      </c>
      <c r="J7671" t="s">
        <v>136</v>
      </c>
      <c r="K7671" t="s">
        <v>137</v>
      </c>
      <c r="L7671" t="s">
        <v>21564</v>
      </c>
      <c r="M7671" t="s">
        <v>21565</v>
      </c>
      <c r="N7671">
        <v>3.4252777769999998</v>
      </c>
      <c r="O7671">
        <v>0</v>
      </c>
      <c r="P7671">
        <v>1</v>
      </c>
      <c r="Q7671">
        <v>0</v>
      </c>
      <c r="R7671">
        <v>0</v>
      </c>
      <c r="S7671">
        <v>0</v>
      </c>
      <c r="T7671">
        <v>0</v>
      </c>
      <c r="U7671">
        <v>0</v>
      </c>
      <c r="V7671">
        <v>0</v>
      </c>
      <c r="W7671">
        <v>0</v>
      </c>
      <c r="X7671">
        <v>2.4235396461840004</v>
      </c>
      <c r="Y7671">
        <v>0</v>
      </c>
      <c r="Z7671">
        <v>0</v>
      </c>
      <c r="AA7671">
        <v>0</v>
      </c>
      <c r="AB7671">
        <v>0</v>
      </c>
      <c r="AC7671">
        <v>0</v>
      </c>
      <c r="AD7671">
        <v>0</v>
      </c>
      <c r="AE7671">
        <v>2.4235396461840004</v>
      </c>
    </row>
    <row r="7672" spans="1:31" x14ac:dyDescent="0.25">
      <c r="A7672">
        <v>1889416</v>
      </c>
      <c r="B7672">
        <v>1</v>
      </c>
      <c r="C7672" t="s">
        <v>80</v>
      </c>
      <c r="D7672" t="s">
        <v>103</v>
      </c>
      <c r="E7672" t="s">
        <v>146</v>
      </c>
      <c r="F7672" t="s">
        <v>21566</v>
      </c>
      <c r="G7672" t="s">
        <v>148</v>
      </c>
      <c r="H7672" t="s">
        <v>143</v>
      </c>
      <c r="I7672" t="s">
        <v>135</v>
      </c>
      <c r="J7672" t="s">
        <v>136</v>
      </c>
      <c r="K7672" t="s">
        <v>137</v>
      </c>
      <c r="L7672" t="s">
        <v>21567</v>
      </c>
      <c r="M7672" t="s">
        <v>21568</v>
      </c>
      <c r="N7672">
        <v>1.5325</v>
      </c>
      <c r="O7672">
        <v>0</v>
      </c>
      <c r="P7672">
        <v>9</v>
      </c>
      <c r="Q7672">
        <v>0</v>
      </c>
      <c r="R7672">
        <v>6</v>
      </c>
      <c r="S7672">
        <v>0</v>
      </c>
      <c r="T7672">
        <v>2</v>
      </c>
      <c r="U7672">
        <v>0</v>
      </c>
      <c r="V7672">
        <v>0</v>
      </c>
      <c r="W7672">
        <v>0</v>
      </c>
      <c r="X7672">
        <v>6.9404071372635325</v>
      </c>
      <c r="Y7672">
        <v>0</v>
      </c>
      <c r="Z7672">
        <v>61.662107746776847</v>
      </c>
      <c r="AA7672">
        <v>0</v>
      </c>
      <c r="AB7672">
        <v>3.1212497328636668</v>
      </c>
      <c r="AC7672">
        <v>0</v>
      </c>
      <c r="AD7672">
        <v>0</v>
      </c>
      <c r="AE7672">
        <v>71.723764616904035</v>
      </c>
    </row>
    <row r="7673" spans="1:31" x14ac:dyDescent="0.25">
      <c r="A7673">
        <v>1889659</v>
      </c>
      <c r="B7673">
        <v>1</v>
      </c>
      <c r="C7673" t="s">
        <v>80</v>
      </c>
      <c r="D7673" t="s">
        <v>93</v>
      </c>
      <c r="E7673" t="s">
        <v>146</v>
      </c>
      <c r="F7673" t="s">
        <v>21569</v>
      </c>
      <c r="G7673" t="s">
        <v>148</v>
      </c>
      <c r="H7673" t="s">
        <v>143</v>
      </c>
      <c r="I7673" t="s">
        <v>135</v>
      </c>
      <c r="J7673" t="s">
        <v>136</v>
      </c>
      <c r="K7673" t="s">
        <v>137</v>
      </c>
      <c r="L7673" t="s">
        <v>21570</v>
      </c>
      <c r="M7673" t="s">
        <v>21571</v>
      </c>
      <c r="N7673">
        <v>2.0508333329999999</v>
      </c>
      <c r="O7673">
        <v>0</v>
      </c>
      <c r="P7673">
        <v>34</v>
      </c>
      <c r="Q7673">
        <v>0</v>
      </c>
      <c r="R7673">
        <v>1</v>
      </c>
      <c r="S7673">
        <v>0</v>
      </c>
      <c r="T7673">
        <v>5</v>
      </c>
      <c r="U7673">
        <v>0</v>
      </c>
      <c r="V7673">
        <v>0</v>
      </c>
      <c r="W7673">
        <v>0</v>
      </c>
      <c r="X7673">
        <v>13.636271797143674</v>
      </c>
      <c r="Y7673">
        <v>0</v>
      </c>
      <c r="Z7673">
        <v>6.0595162349711256</v>
      </c>
      <c r="AA7673">
        <v>0</v>
      </c>
      <c r="AB7673">
        <v>2.1737378130232532</v>
      </c>
      <c r="AC7673">
        <v>0</v>
      </c>
      <c r="AD7673">
        <v>0</v>
      </c>
      <c r="AE7673">
        <v>21.86952584513805</v>
      </c>
    </row>
    <row r="7674" spans="1:31" x14ac:dyDescent="0.25">
      <c r="A7674">
        <v>1889410</v>
      </c>
      <c r="B7674">
        <v>1</v>
      </c>
      <c r="C7674" t="s">
        <v>81</v>
      </c>
      <c r="D7674" t="s">
        <v>122</v>
      </c>
      <c r="E7674" t="s">
        <v>146</v>
      </c>
      <c r="F7674" t="s">
        <v>21572</v>
      </c>
      <c r="G7674" t="s">
        <v>148</v>
      </c>
      <c r="H7674" t="s">
        <v>143</v>
      </c>
      <c r="I7674" t="s">
        <v>135</v>
      </c>
      <c r="J7674" t="s">
        <v>136</v>
      </c>
      <c r="K7674" t="s">
        <v>137</v>
      </c>
      <c r="L7674" t="s">
        <v>21573</v>
      </c>
      <c r="M7674" t="s">
        <v>21574</v>
      </c>
      <c r="N7674">
        <v>2.2511111110000002</v>
      </c>
      <c r="O7674">
        <v>0</v>
      </c>
      <c r="P7674">
        <v>15</v>
      </c>
      <c r="Q7674">
        <v>0</v>
      </c>
      <c r="R7674">
        <v>0</v>
      </c>
      <c r="S7674">
        <v>0</v>
      </c>
      <c r="T7674">
        <v>1</v>
      </c>
      <c r="U7674">
        <v>0</v>
      </c>
      <c r="V7674">
        <v>0</v>
      </c>
      <c r="W7674">
        <v>0</v>
      </c>
      <c r="X7674">
        <v>6.8947538637115482</v>
      </c>
      <c r="Y7674">
        <v>0</v>
      </c>
      <c r="Z7674">
        <v>0</v>
      </c>
      <c r="AA7674">
        <v>0</v>
      </c>
      <c r="AB7674">
        <v>0.55778712538682784</v>
      </c>
      <c r="AC7674">
        <v>0</v>
      </c>
      <c r="AD7674">
        <v>0</v>
      </c>
      <c r="AE7674">
        <v>7.4525409890983756</v>
      </c>
    </row>
    <row r="7675" spans="1:31" x14ac:dyDescent="0.25">
      <c r="A7675">
        <v>1889559</v>
      </c>
      <c r="B7675">
        <v>1</v>
      </c>
      <c r="C7675" t="s">
        <v>80</v>
      </c>
      <c r="D7675" t="s">
        <v>96</v>
      </c>
      <c r="E7675" t="s">
        <v>169</v>
      </c>
      <c r="F7675" t="s">
        <v>982</v>
      </c>
      <c r="G7675" t="s">
        <v>183</v>
      </c>
      <c r="H7675" t="s">
        <v>143</v>
      </c>
      <c r="I7675" t="s">
        <v>135</v>
      </c>
      <c r="J7675" t="s">
        <v>136</v>
      </c>
      <c r="K7675" t="s">
        <v>137</v>
      </c>
      <c r="L7675" t="s">
        <v>21575</v>
      </c>
      <c r="M7675" t="s">
        <v>21576</v>
      </c>
      <c r="N7675">
        <v>1.7583333329999999</v>
      </c>
      <c r="O7675">
        <v>0</v>
      </c>
      <c r="P7675">
        <v>133</v>
      </c>
      <c r="Q7675">
        <v>0</v>
      </c>
      <c r="R7675">
        <v>0</v>
      </c>
      <c r="S7675">
        <v>0</v>
      </c>
      <c r="T7675">
        <v>20</v>
      </c>
      <c r="U7675">
        <v>0</v>
      </c>
      <c r="V7675">
        <v>0</v>
      </c>
      <c r="W7675">
        <v>0</v>
      </c>
      <c r="X7675">
        <v>191.58764159476777</v>
      </c>
      <c r="Y7675">
        <v>0</v>
      </c>
      <c r="Z7675">
        <v>0</v>
      </c>
      <c r="AA7675">
        <v>0</v>
      </c>
      <c r="AB7675">
        <v>31.099934124019608</v>
      </c>
      <c r="AC7675">
        <v>0</v>
      </c>
      <c r="AD7675">
        <v>0</v>
      </c>
      <c r="AE7675">
        <v>222.68757571878737</v>
      </c>
    </row>
    <row r="7676" spans="1:31" x14ac:dyDescent="0.25">
      <c r="A7676">
        <v>1889742</v>
      </c>
      <c r="B7676">
        <v>1</v>
      </c>
      <c r="C7676" t="s">
        <v>80</v>
      </c>
      <c r="D7676" t="s">
        <v>105</v>
      </c>
      <c r="E7676" t="s">
        <v>146</v>
      </c>
      <c r="F7676" t="s">
        <v>20839</v>
      </c>
      <c r="G7676" t="s">
        <v>564</v>
      </c>
      <c r="H7676" t="s">
        <v>143</v>
      </c>
      <c r="I7676" t="s">
        <v>135</v>
      </c>
      <c r="J7676" t="s">
        <v>136</v>
      </c>
      <c r="K7676" t="s">
        <v>137</v>
      </c>
      <c r="L7676" t="s">
        <v>21577</v>
      </c>
      <c r="M7676" t="s">
        <v>21578</v>
      </c>
      <c r="N7676">
        <v>1.036944444</v>
      </c>
      <c r="O7676">
        <v>0</v>
      </c>
      <c r="P7676">
        <v>48</v>
      </c>
      <c r="Q7676">
        <v>0</v>
      </c>
      <c r="R7676">
        <v>2</v>
      </c>
      <c r="S7676">
        <v>0</v>
      </c>
      <c r="T7676">
        <v>3</v>
      </c>
      <c r="U7676">
        <v>0</v>
      </c>
      <c r="V7676">
        <v>0</v>
      </c>
      <c r="W7676">
        <v>0</v>
      </c>
      <c r="X7676">
        <v>15.217315736966482</v>
      </c>
      <c r="Y7676">
        <v>0</v>
      </c>
      <c r="Z7676">
        <v>14.302167246226929</v>
      </c>
      <c r="AA7676">
        <v>0</v>
      </c>
      <c r="AB7676">
        <v>2.4857911526942162</v>
      </c>
      <c r="AC7676">
        <v>0</v>
      </c>
      <c r="AD7676">
        <v>0</v>
      </c>
      <c r="AE7676">
        <v>32.005274135887632</v>
      </c>
    </row>
    <row r="7677" spans="1:31" x14ac:dyDescent="0.25">
      <c r="A7677">
        <v>1889665</v>
      </c>
      <c r="B7677">
        <v>1</v>
      </c>
      <c r="C7677" t="s">
        <v>80</v>
      </c>
      <c r="D7677" t="s">
        <v>104</v>
      </c>
      <c r="E7677" t="s">
        <v>146</v>
      </c>
      <c r="F7677" t="s">
        <v>21579</v>
      </c>
      <c r="G7677" t="s">
        <v>148</v>
      </c>
      <c r="H7677" t="s">
        <v>143</v>
      </c>
      <c r="I7677" t="s">
        <v>135</v>
      </c>
      <c r="J7677" t="s">
        <v>136</v>
      </c>
      <c r="K7677" t="s">
        <v>137</v>
      </c>
      <c r="L7677" t="s">
        <v>21580</v>
      </c>
      <c r="M7677" t="s">
        <v>21581</v>
      </c>
      <c r="N7677">
        <v>1.395</v>
      </c>
      <c r="O7677">
        <v>0</v>
      </c>
      <c r="P7677">
        <v>3</v>
      </c>
      <c r="Q7677">
        <v>0</v>
      </c>
      <c r="R7677">
        <v>0</v>
      </c>
      <c r="S7677">
        <v>0</v>
      </c>
      <c r="T7677">
        <v>1</v>
      </c>
      <c r="U7677">
        <v>0</v>
      </c>
      <c r="V7677">
        <v>0</v>
      </c>
      <c r="W7677">
        <v>0</v>
      </c>
      <c r="X7677">
        <v>4.0563360921551439</v>
      </c>
      <c r="Y7677">
        <v>0</v>
      </c>
      <c r="Z7677">
        <v>0</v>
      </c>
      <c r="AA7677">
        <v>0</v>
      </c>
      <c r="AB7677">
        <v>2.1682726094408</v>
      </c>
      <c r="AC7677">
        <v>0</v>
      </c>
      <c r="AD7677">
        <v>0</v>
      </c>
      <c r="AE7677">
        <v>6.2246087015959439</v>
      </c>
    </row>
    <row r="7678" spans="1:31" x14ac:dyDescent="0.25">
      <c r="A7678">
        <v>1889619</v>
      </c>
      <c r="B7678">
        <v>1</v>
      </c>
      <c r="C7678" t="s">
        <v>80</v>
      </c>
      <c r="D7678" t="s">
        <v>106</v>
      </c>
      <c r="E7678" t="s">
        <v>158</v>
      </c>
      <c r="F7678" t="s">
        <v>21582</v>
      </c>
      <c r="G7678" t="s">
        <v>219</v>
      </c>
      <c r="H7678" t="s">
        <v>134</v>
      </c>
      <c r="I7678" t="s">
        <v>135</v>
      </c>
      <c r="J7678" t="s">
        <v>136</v>
      </c>
      <c r="K7678" t="s">
        <v>137</v>
      </c>
      <c r="L7678" t="s">
        <v>21583</v>
      </c>
      <c r="M7678" t="s">
        <v>21584</v>
      </c>
      <c r="N7678">
        <v>1.363888888</v>
      </c>
      <c r="O7678">
        <v>0</v>
      </c>
      <c r="P7678">
        <v>1</v>
      </c>
      <c r="Q7678">
        <v>0</v>
      </c>
      <c r="R7678">
        <v>9</v>
      </c>
      <c r="S7678">
        <v>0</v>
      </c>
      <c r="T7678">
        <v>3</v>
      </c>
      <c r="U7678">
        <v>0</v>
      </c>
      <c r="V7678">
        <v>0</v>
      </c>
      <c r="W7678">
        <v>0</v>
      </c>
      <c r="X7678">
        <v>0.64339498288862518</v>
      </c>
      <c r="Y7678">
        <v>0</v>
      </c>
      <c r="Z7678">
        <v>124.36543891479788</v>
      </c>
      <c r="AA7678">
        <v>0</v>
      </c>
      <c r="AB7678">
        <v>22.640911036865372</v>
      </c>
      <c r="AC7678">
        <v>0</v>
      </c>
      <c r="AD7678">
        <v>0</v>
      </c>
      <c r="AE7678">
        <v>147.64974493455188</v>
      </c>
    </row>
    <row r="7679" spans="1:31" x14ac:dyDescent="0.25">
      <c r="A7679">
        <v>1889596</v>
      </c>
      <c r="B7679">
        <v>1</v>
      </c>
      <c r="C7679" t="s">
        <v>81</v>
      </c>
      <c r="D7679" t="s">
        <v>112</v>
      </c>
      <c r="E7679" t="s">
        <v>169</v>
      </c>
      <c r="F7679" t="s">
        <v>21011</v>
      </c>
      <c r="G7679" t="s">
        <v>183</v>
      </c>
      <c r="H7679" t="s">
        <v>143</v>
      </c>
      <c r="I7679" t="s">
        <v>135</v>
      </c>
      <c r="J7679" t="s">
        <v>136</v>
      </c>
      <c r="K7679" t="s">
        <v>137</v>
      </c>
      <c r="L7679" t="s">
        <v>21585</v>
      </c>
      <c r="M7679" t="s">
        <v>21586</v>
      </c>
      <c r="N7679">
        <v>0.72611111100000003</v>
      </c>
      <c r="O7679">
        <v>0</v>
      </c>
      <c r="P7679">
        <v>101</v>
      </c>
      <c r="Q7679">
        <v>0</v>
      </c>
      <c r="R7679">
        <v>4</v>
      </c>
      <c r="S7679">
        <v>0</v>
      </c>
      <c r="T7679">
        <v>18</v>
      </c>
      <c r="U7679">
        <v>0</v>
      </c>
      <c r="V7679">
        <v>0</v>
      </c>
      <c r="W7679">
        <v>0</v>
      </c>
      <c r="X7679">
        <v>16.908309485560945</v>
      </c>
      <c r="Y7679">
        <v>0</v>
      </c>
      <c r="Z7679">
        <v>6.4860441043058232</v>
      </c>
      <c r="AA7679">
        <v>0</v>
      </c>
      <c r="AB7679">
        <v>7.2126935315534162</v>
      </c>
      <c r="AC7679">
        <v>0</v>
      </c>
      <c r="AD7679">
        <v>0</v>
      </c>
      <c r="AE7679">
        <v>30.607047121420184</v>
      </c>
    </row>
    <row r="7680" spans="1:31" x14ac:dyDescent="0.25">
      <c r="A7680">
        <v>1889579</v>
      </c>
      <c r="B7680">
        <v>1</v>
      </c>
      <c r="C7680" t="s">
        <v>81</v>
      </c>
      <c r="D7680" t="s">
        <v>118</v>
      </c>
      <c r="E7680" t="s">
        <v>158</v>
      </c>
      <c r="F7680" t="s">
        <v>21587</v>
      </c>
      <c r="G7680" t="s">
        <v>219</v>
      </c>
      <c r="H7680" t="s">
        <v>134</v>
      </c>
      <c r="I7680" t="s">
        <v>135</v>
      </c>
      <c r="J7680" t="s">
        <v>136</v>
      </c>
      <c r="K7680" t="s">
        <v>137</v>
      </c>
      <c r="L7680" t="s">
        <v>21588</v>
      </c>
      <c r="M7680" t="s">
        <v>21589</v>
      </c>
      <c r="N7680">
        <v>1.851388888</v>
      </c>
      <c r="O7680">
        <v>0</v>
      </c>
      <c r="P7680">
        <v>74</v>
      </c>
      <c r="Q7680">
        <v>0</v>
      </c>
      <c r="R7680">
        <v>7</v>
      </c>
      <c r="S7680">
        <v>0</v>
      </c>
      <c r="T7680">
        <v>17</v>
      </c>
      <c r="U7680">
        <v>0</v>
      </c>
      <c r="V7680">
        <v>0</v>
      </c>
      <c r="W7680">
        <v>0</v>
      </c>
      <c r="X7680">
        <v>34.38209670378366</v>
      </c>
      <c r="Y7680">
        <v>0</v>
      </c>
      <c r="Z7680">
        <v>52.004179344095469</v>
      </c>
      <c r="AA7680">
        <v>0</v>
      </c>
      <c r="AB7680">
        <v>9.5592396476155184</v>
      </c>
      <c r="AC7680">
        <v>0</v>
      </c>
      <c r="AD7680">
        <v>0</v>
      </c>
      <c r="AE7680">
        <v>95.945515695494649</v>
      </c>
    </row>
    <row r="7681" spans="1:31" x14ac:dyDescent="0.25">
      <c r="A7681">
        <v>1889333</v>
      </c>
      <c r="B7681">
        <v>1</v>
      </c>
      <c r="C7681" t="s">
        <v>80</v>
      </c>
      <c r="D7681" t="s">
        <v>96</v>
      </c>
      <c r="E7681" t="s">
        <v>146</v>
      </c>
      <c r="F7681" t="s">
        <v>1015</v>
      </c>
      <c r="G7681" t="s">
        <v>469</v>
      </c>
      <c r="H7681" t="s">
        <v>143</v>
      </c>
      <c r="I7681" t="s">
        <v>135</v>
      </c>
      <c r="J7681" t="s">
        <v>136</v>
      </c>
      <c r="K7681" t="s">
        <v>137</v>
      </c>
      <c r="L7681" t="s">
        <v>21590</v>
      </c>
      <c r="M7681" t="s">
        <v>21591</v>
      </c>
      <c r="N7681">
        <v>2.6872222219999999</v>
      </c>
      <c r="O7681">
        <v>0</v>
      </c>
      <c r="P7681">
        <v>50</v>
      </c>
      <c r="Q7681">
        <v>0</v>
      </c>
      <c r="R7681">
        <v>0</v>
      </c>
      <c r="S7681">
        <v>0</v>
      </c>
      <c r="T7681">
        <v>7</v>
      </c>
      <c r="U7681">
        <v>0</v>
      </c>
      <c r="V7681">
        <v>0</v>
      </c>
      <c r="W7681">
        <v>0</v>
      </c>
      <c r="X7681">
        <v>86.264463154043185</v>
      </c>
      <c r="Y7681">
        <v>0</v>
      </c>
      <c r="Z7681">
        <v>0</v>
      </c>
      <c r="AA7681">
        <v>0</v>
      </c>
      <c r="AB7681">
        <v>72.801387996612732</v>
      </c>
      <c r="AC7681">
        <v>0</v>
      </c>
      <c r="AD7681">
        <v>0</v>
      </c>
      <c r="AE7681">
        <v>159.06585115065593</v>
      </c>
    </row>
    <row r="7682" spans="1:31" x14ac:dyDescent="0.25">
      <c r="A7682">
        <v>1889287</v>
      </c>
      <c r="B7682">
        <v>1</v>
      </c>
      <c r="C7682" t="s">
        <v>81</v>
      </c>
      <c r="D7682" t="s">
        <v>128</v>
      </c>
      <c r="E7682" t="s">
        <v>210</v>
      </c>
      <c r="F7682" t="s">
        <v>21592</v>
      </c>
      <c r="G7682" t="s">
        <v>133</v>
      </c>
      <c r="H7682" t="s">
        <v>134</v>
      </c>
      <c r="I7682" t="s">
        <v>135</v>
      </c>
      <c r="J7682" t="s">
        <v>136</v>
      </c>
      <c r="K7682" t="s">
        <v>137</v>
      </c>
      <c r="L7682" t="s">
        <v>21593</v>
      </c>
      <c r="M7682" t="s">
        <v>21594</v>
      </c>
      <c r="N7682">
        <v>0.82805555500000005</v>
      </c>
      <c r="O7682">
        <v>0</v>
      </c>
      <c r="P7682">
        <v>377</v>
      </c>
      <c r="Q7682">
        <v>0</v>
      </c>
      <c r="R7682">
        <v>0</v>
      </c>
      <c r="S7682">
        <v>0</v>
      </c>
      <c r="T7682">
        <v>48</v>
      </c>
      <c r="U7682">
        <v>0</v>
      </c>
      <c r="V7682">
        <v>0</v>
      </c>
      <c r="W7682">
        <v>0</v>
      </c>
      <c r="X7682">
        <v>71.235750826452929</v>
      </c>
      <c r="Y7682">
        <v>0</v>
      </c>
      <c r="Z7682">
        <v>0</v>
      </c>
      <c r="AA7682">
        <v>0</v>
      </c>
      <c r="AB7682">
        <v>20.62938906290686</v>
      </c>
      <c r="AC7682">
        <v>0</v>
      </c>
      <c r="AD7682">
        <v>0</v>
      </c>
      <c r="AE7682">
        <v>91.865139889359796</v>
      </c>
    </row>
    <row r="7683" spans="1:31" x14ac:dyDescent="0.25">
      <c r="A7683">
        <v>1889682</v>
      </c>
      <c r="B7683">
        <v>1</v>
      </c>
      <c r="C7683" t="s">
        <v>80</v>
      </c>
      <c r="D7683" t="s">
        <v>93</v>
      </c>
      <c r="E7683" t="s">
        <v>210</v>
      </c>
      <c r="F7683" t="s">
        <v>296</v>
      </c>
      <c r="G7683" t="s">
        <v>133</v>
      </c>
      <c r="H7683" t="s">
        <v>134</v>
      </c>
      <c r="I7683" t="s">
        <v>135</v>
      </c>
      <c r="J7683" t="s">
        <v>136</v>
      </c>
      <c r="K7683" t="s">
        <v>137</v>
      </c>
      <c r="L7683" t="s">
        <v>21595</v>
      </c>
      <c r="M7683" t="s">
        <v>21596</v>
      </c>
      <c r="N7683">
        <v>0.58555555500000001</v>
      </c>
      <c r="O7683">
        <v>0</v>
      </c>
      <c r="P7683">
        <v>1598</v>
      </c>
      <c r="Q7683">
        <v>35</v>
      </c>
      <c r="R7683">
        <v>152</v>
      </c>
      <c r="S7683">
        <v>11</v>
      </c>
      <c r="T7683">
        <v>214</v>
      </c>
      <c r="U7683">
        <v>1</v>
      </c>
      <c r="V7683">
        <v>1</v>
      </c>
      <c r="W7683">
        <v>0</v>
      </c>
      <c r="X7683">
        <v>275.81155833138081</v>
      </c>
      <c r="Y7683">
        <v>132.28609104644596</v>
      </c>
      <c r="Z7683">
        <v>333.13166661377096</v>
      </c>
      <c r="AA7683">
        <v>38.884539681722586</v>
      </c>
      <c r="AB7683">
        <v>151.23959155138937</v>
      </c>
      <c r="AC7683">
        <v>95.314761480210052</v>
      </c>
      <c r="AD7683">
        <v>2.9610651358913773</v>
      </c>
      <c r="AE7683">
        <v>1029.6292738408113</v>
      </c>
    </row>
    <row r="7684" spans="1:31" x14ac:dyDescent="0.25">
      <c r="A7684">
        <v>1889513</v>
      </c>
      <c r="B7684">
        <v>1</v>
      </c>
      <c r="C7684" t="s">
        <v>80</v>
      </c>
      <c r="D7684" t="s">
        <v>106</v>
      </c>
      <c r="E7684" t="s">
        <v>146</v>
      </c>
      <c r="F7684" t="s">
        <v>21597</v>
      </c>
      <c r="G7684" t="s">
        <v>148</v>
      </c>
      <c r="H7684" t="s">
        <v>143</v>
      </c>
      <c r="I7684" t="s">
        <v>135</v>
      </c>
      <c r="J7684" t="s">
        <v>136</v>
      </c>
      <c r="K7684" t="s">
        <v>137</v>
      </c>
      <c r="L7684" t="s">
        <v>21598</v>
      </c>
      <c r="M7684" t="s">
        <v>21599</v>
      </c>
      <c r="N7684">
        <v>0.91249999999999998</v>
      </c>
      <c r="O7684">
        <v>0</v>
      </c>
      <c r="P7684">
        <v>0</v>
      </c>
      <c r="Q7684">
        <v>0</v>
      </c>
      <c r="R7684">
        <v>1</v>
      </c>
      <c r="S7684">
        <v>0</v>
      </c>
      <c r="T7684">
        <v>0</v>
      </c>
      <c r="U7684">
        <v>0</v>
      </c>
      <c r="V7684">
        <v>0</v>
      </c>
      <c r="W7684">
        <v>0</v>
      </c>
      <c r="X7684">
        <v>0</v>
      </c>
      <c r="Y7684">
        <v>0</v>
      </c>
      <c r="Z7684">
        <v>21.979252923806506</v>
      </c>
      <c r="AA7684">
        <v>0</v>
      </c>
      <c r="AB7684">
        <v>0</v>
      </c>
      <c r="AC7684">
        <v>0</v>
      </c>
      <c r="AD7684">
        <v>0</v>
      </c>
      <c r="AE7684">
        <v>21.979252923806506</v>
      </c>
    </row>
    <row r="7685" spans="1:31" x14ac:dyDescent="0.25">
      <c r="A7685">
        <v>1889370</v>
      </c>
      <c r="B7685">
        <v>1</v>
      </c>
      <c r="C7685" t="s">
        <v>81</v>
      </c>
      <c r="D7685" t="s">
        <v>115</v>
      </c>
      <c r="E7685" t="s">
        <v>140</v>
      </c>
      <c r="F7685" t="s">
        <v>21600</v>
      </c>
      <c r="G7685" t="s">
        <v>163</v>
      </c>
      <c r="H7685" t="s">
        <v>143</v>
      </c>
      <c r="I7685" t="s">
        <v>135</v>
      </c>
      <c r="J7685" t="s">
        <v>136</v>
      </c>
      <c r="K7685" t="s">
        <v>137</v>
      </c>
      <c r="L7685" t="s">
        <v>21601</v>
      </c>
      <c r="M7685" t="s">
        <v>21602</v>
      </c>
      <c r="N7685">
        <v>1.0069444439999999</v>
      </c>
      <c r="O7685">
        <v>0</v>
      </c>
      <c r="P7685">
        <v>1</v>
      </c>
      <c r="Q7685">
        <v>0</v>
      </c>
      <c r="R7685">
        <v>0</v>
      </c>
      <c r="S7685">
        <v>0</v>
      </c>
      <c r="T7685">
        <v>0</v>
      </c>
      <c r="U7685">
        <v>0</v>
      </c>
      <c r="V7685">
        <v>0</v>
      </c>
      <c r="W7685">
        <v>0</v>
      </c>
      <c r="X7685">
        <v>5.8792993124446385E-2</v>
      </c>
      <c r="Y7685">
        <v>0</v>
      </c>
      <c r="Z7685">
        <v>0</v>
      </c>
      <c r="AA7685">
        <v>0</v>
      </c>
      <c r="AB7685">
        <v>0</v>
      </c>
      <c r="AC7685">
        <v>0</v>
      </c>
      <c r="AD7685">
        <v>0</v>
      </c>
      <c r="AE7685">
        <v>5.8792993124446385E-2</v>
      </c>
    </row>
    <row r="7686" spans="1:31" x14ac:dyDescent="0.25">
      <c r="A7686">
        <v>1889725</v>
      </c>
      <c r="B7686">
        <v>1</v>
      </c>
      <c r="C7686" t="s">
        <v>80</v>
      </c>
      <c r="D7686" t="s">
        <v>106</v>
      </c>
      <c r="E7686" t="s">
        <v>146</v>
      </c>
      <c r="F7686" t="s">
        <v>21603</v>
      </c>
      <c r="G7686" t="s">
        <v>148</v>
      </c>
      <c r="H7686" t="s">
        <v>143</v>
      </c>
      <c r="I7686" t="s">
        <v>135</v>
      </c>
      <c r="J7686" t="s">
        <v>136</v>
      </c>
      <c r="K7686" t="s">
        <v>137</v>
      </c>
      <c r="L7686" t="s">
        <v>21604</v>
      </c>
      <c r="M7686" t="s">
        <v>21605</v>
      </c>
      <c r="N7686">
        <v>4.7613888879999999</v>
      </c>
      <c r="O7686">
        <v>0</v>
      </c>
      <c r="P7686">
        <v>2</v>
      </c>
      <c r="Q7686">
        <v>0</v>
      </c>
      <c r="R7686">
        <v>7</v>
      </c>
      <c r="S7686">
        <v>0</v>
      </c>
      <c r="T7686">
        <v>2</v>
      </c>
      <c r="U7686">
        <v>0</v>
      </c>
      <c r="V7686">
        <v>0</v>
      </c>
      <c r="W7686">
        <v>0</v>
      </c>
      <c r="X7686">
        <v>2.9949228577005078</v>
      </c>
      <c r="Y7686">
        <v>0</v>
      </c>
      <c r="Z7686">
        <v>84.870094410958387</v>
      </c>
      <c r="AA7686">
        <v>0</v>
      </c>
      <c r="AB7686">
        <v>33.206254678156114</v>
      </c>
      <c r="AC7686">
        <v>0</v>
      </c>
      <c r="AD7686">
        <v>0</v>
      </c>
      <c r="AE7686">
        <v>121.071271946815</v>
      </c>
    </row>
    <row r="7687" spans="1:31" x14ac:dyDescent="0.25">
      <c r="A7687">
        <v>1889393</v>
      </c>
      <c r="B7687">
        <v>1</v>
      </c>
      <c r="C7687" t="s">
        <v>80</v>
      </c>
      <c r="D7687" t="s">
        <v>92</v>
      </c>
      <c r="E7687" t="s">
        <v>140</v>
      </c>
      <c r="F7687" t="s">
        <v>21606</v>
      </c>
      <c r="G7687" t="s">
        <v>163</v>
      </c>
      <c r="H7687" t="s">
        <v>143</v>
      </c>
      <c r="I7687" t="s">
        <v>135</v>
      </c>
      <c r="J7687" t="s">
        <v>136</v>
      </c>
      <c r="K7687" t="s">
        <v>137</v>
      </c>
      <c r="L7687" t="s">
        <v>21607</v>
      </c>
      <c r="M7687" t="s">
        <v>21608</v>
      </c>
      <c r="N7687">
        <v>2.000555555</v>
      </c>
      <c r="O7687">
        <v>0</v>
      </c>
      <c r="P7687">
        <v>0</v>
      </c>
      <c r="Q7687">
        <v>0</v>
      </c>
      <c r="R7687">
        <v>1</v>
      </c>
      <c r="S7687">
        <v>0</v>
      </c>
      <c r="T7687">
        <v>0</v>
      </c>
      <c r="U7687">
        <v>0</v>
      </c>
      <c r="V7687">
        <v>0</v>
      </c>
      <c r="W7687">
        <v>0</v>
      </c>
      <c r="X7687">
        <v>0</v>
      </c>
      <c r="Y7687">
        <v>0</v>
      </c>
      <c r="Z7687">
        <v>0.25463161985244664</v>
      </c>
      <c r="AA7687">
        <v>0</v>
      </c>
      <c r="AB7687">
        <v>0</v>
      </c>
      <c r="AC7687">
        <v>0</v>
      </c>
      <c r="AD7687">
        <v>0</v>
      </c>
      <c r="AE7687">
        <v>0.25463161985244664</v>
      </c>
    </row>
    <row r="7688" spans="1:31" x14ac:dyDescent="0.25">
      <c r="A7688">
        <v>1889327</v>
      </c>
      <c r="B7688">
        <v>1</v>
      </c>
      <c r="C7688" t="s">
        <v>81</v>
      </c>
      <c r="D7688" t="s">
        <v>118</v>
      </c>
      <c r="E7688" t="s">
        <v>146</v>
      </c>
      <c r="F7688" t="s">
        <v>21609</v>
      </c>
      <c r="G7688" t="s">
        <v>142</v>
      </c>
      <c r="H7688" t="s">
        <v>143</v>
      </c>
      <c r="I7688" t="s">
        <v>135</v>
      </c>
      <c r="J7688" t="s">
        <v>136</v>
      </c>
      <c r="K7688" t="s">
        <v>137</v>
      </c>
      <c r="L7688" t="s">
        <v>21610</v>
      </c>
      <c r="M7688" t="s">
        <v>21611</v>
      </c>
      <c r="N7688">
        <v>2.4902777770000002</v>
      </c>
      <c r="O7688">
        <v>0</v>
      </c>
      <c r="P7688">
        <v>0</v>
      </c>
      <c r="Q7688">
        <v>0</v>
      </c>
      <c r="R7688">
        <v>2</v>
      </c>
      <c r="S7688">
        <v>0</v>
      </c>
      <c r="T7688">
        <v>0</v>
      </c>
      <c r="U7688">
        <v>0</v>
      </c>
      <c r="V7688">
        <v>0</v>
      </c>
      <c r="W7688">
        <v>0</v>
      </c>
      <c r="X7688">
        <v>0</v>
      </c>
      <c r="Y7688">
        <v>0</v>
      </c>
      <c r="Z7688">
        <v>0.76430064475897919</v>
      </c>
      <c r="AA7688">
        <v>0</v>
      </c>
      <c r="AB7688">
        <v>0</v>
      </c>
      <c r="AC7688">
        <v>0</v>
      </c>
      <c r="AD7688">
        <v>0</v>
      </c>
      <c r="AE7688">
        <v>0.76430064475897919</v>
      </c>
    </row>
    <row r="7689" spans="1:31" x14ac:dyDescent="0.25">
      <c r="A7689">
        <v>1889350</v>
      </c>
      <c r="B7689">
        <v>1</v>
      </c>
      <c r="C7689" t="s">
        <v>81</v>
      </c>
      <c r="D7689" t="s">
        <v>116</v>
      </c>
      <c r="E7689" t="s">
        <v>169</v>
      </c>
      <c r="F7689" t="s">
        <v>2357</v>
      </c>
      <c r="G7689" t="s">
        <v>183</v>
      </c>
      <c r="H7689" t="s">
        <v>143</v>
      </c>
      <c r="I7689" t="s">
        <v>135</v>
      </c>
      <c r="J7689" t="s">
        <v>136</v>
      </c>
      <c r="K7689" t="s">
        <v>137</v>
      </c>
      <c r="L7689" t="s">
        <v>21612</v>
      </c>
      <c r="M7689" t="s">
        <v>21613</v>
      </c>
      <c r="N7689">
        <v>1.3502777770000001</v>
      </c>
      <c r="O7689">
        <v>0</v>
      </c>
      <c r="P7689">
        <v>242</v>
      </c>
      <c r="Q7689">
        <v>0</v>
      </c>
      <c r="R7689">
        <v>9</v>
      </c>
      <c r="S7689">
        <v>0</v>
      </c>
      <c r="T7689">
        <v>39</v>
      </c>
      <c r="U7689">
        <v>0</v>
      </c>
      <c r="V7689">
        <v>0</v>
      </c>
      <c r="W7689">
        <v>0</v>
      </c>
      <c r="X7689">
        <v>53.281506696962062</v>
      </c>
      <c r="Y7689">
        <v>0</v>
      </c>
      <c r="Z7689">
        <v>5.0865045844253975</v>
      </c>
      <c r="AA7689">
        <v>0</v>
      </c>
      <c r="AB7689">
        <v>7.80647804968791</v>
      </c>
      <c r="AC7689">
        <v>0</v>
      </c>
      <c r="AD7689">
        <v>0</v>
      </c>
      <c r="AE7689">
        <v>66.174489331075364</v>
      </c>
    </row>
    <row r="7690" spans="1:31" x14ac:dyDescent="0.25">
      <c r="A7690">
        <v>1889662</v>
      </c>
      <c r="B7690">
        <v>1</v>
      </c>
      <c r="C7690" t="s">
        <v>81</v>
      </c>
      <c r="D7690" t="s">
        <v>112</v>
      </c>
      <c r="E7690" t="s">
        <v>146</v>
      </c>
      <c r="F7690" t="s">
        <v>21614</v>
      </c>
      <c r="G7690" t="s">
        <v>148</v>
      </c>
      <c r="H7690" t="s">
        <v>143</v>
      </c>
      <c r="I7690" t="s">
        <v>135</v>
      </c>
      <c r="J7690" t="s">
        <v>136</v>
      </c>
      <c r="K7690" t="s">
        <v>137</v>
      </c>
      <c r="L7690" t="s">
        <v>21615</v>
      </c>
      <c r="M7690" t="s">
        <v>21616</v>
      </c>
      <c r="N7690">
        <v>2.6063888880000001</v>
      </c>
      <c r="O7690">
        <v>0</v>
      </c>
      <c r="P7690">
        <v>2</v>
      </c>
      <c r="Q7690">
        <v>0</v>
      </c>
      <c r="R7690">
        <v>0</v>
      </c>
      <c r="S7690">
        <v>0</v>
      </c>
      <c r="T7690">
        <v>0</v>
      </c>
      <c r="U7690">
        <v>0</v>
      </c>
      <c r="V7690">
        <v>0</v>
      </c>
      <c r="W7690">
        <v>0</v>
      </c>
      <c r="X7690">
        <v>0.9654889201016037</v>
      </c>
      <c r="Y7690">
        <v>0</v>
      </c>
      <c r="Z7690">
        <v>0</v>
      </c>
      <c r="AA7690">
        <v>0</v>
      </c>
      <c r="AB7690">
        <v>0</v>
      </c>
      <c r="AC7690">
        <v>0</v>
      </c>
      <c r="AD7690">
        <v>0</v>
      </c>
      <c r="AE7690">
        <v>0.9654889201016037</v>
      </c>
    </row>
    <row r="7691" spans="1:31" x14ac:dyDescent="0.25">
      <c r="A7691">
        <v>1889556</v>
      </c>
      <c r="B7691">
        <v>1</v>
      </c>
      <c r="C7691" t="s">
        <v>80</v>
      </c>
      <c r="D7691" t="s">
        <v>92</v>
      </c>
      <c r="E7691" t="s">
        <v>146</v>
      </c>
      <c r="F7691" t="s">
        <v>21617</v>
      </c>
      <c r="G7691" t="s">
        <v>148</v>
      </c>
      <c r="H7691" t="s">
        <v>143</v>
      </c>
      <c r="I7691" t="s">
        <v>135</v>
      </c>
      <c r="J7691" t="s">
        <v>136</v>
      </c>
      <c r="K7691" t="s">
        <v>137</v>
      </c>
      <c r="L7691" t="s">
        <v>21618</v>
      </c>
      <c r="M7691" t="s">
        <v>21619</v>
      </c>
      <c r="N7691">
        <v>1.2352777770000001</v>
      </c>
      <c r="O7691">
        <v>0</v>
      </c>
      <c r="P7691">
        <v>9</v>
      </c>
      <c r="Q7691">
        <v>0</v>
      </c>
      <c r="R7691">
        <v>5</v>
      </c>
      <c r="S7691">
        <v>0</v>
      </c>
      <c r="T7691">
        <v>0</v>
      </c>
      <c r="U7691">
        <v>0</v>
      </c>
      <c r="V7691">
        <v>0</v>
      </c>
      <c r="W7691">
        <v>0</v>
      </c>
      <c r="X7691">
        <v>6.4006071848530564</v>
      </c>
      <c r="Y7691">
        <v>0</v>
      </c>
      <c r="Z7691">
        <v>7.7127547862853429</v>
      </c>
      <c r="AA7691">
        <v>0</v>
      </c>
      <c r="AB7691">
        <v>0</v>
      </c>
      <c r="AC7691">
        <v>0</v>
      </c>
      <c r="AD7691">
        <v>0</v>
      </c>
      <c r="AE7691">
        <v>14.113361971138399</v>
      </c>
    </row>
    <row r="7692" spans="1:31" x14ac:dyDescent="0.25">
      <c r="A7692">
        <v>1889519</v>
      </c>
      <c r="B7692">
        <v>1</v>
      </c>
      <c r="C7692" t="s">
        <v>80</v>
      </c>
      <c r="D7692" t="s">
        <v>95</v>
      </c>
      <c r="E7692" t="s">
        <v>158</v>
      </c>
      <c r="F7692" t="s">
        <v>5465</v>
      </c>
      <c r="G7692" t="s">
        <v>219</v>
      </c>
      <c r="H7692" t="s">
        <v>134</v>
      </c>
      <c r="I7692" t="s">
        <v>135</v>
      </c>
      <c r="J7692" t="s">
        <v>136</v>
      </c>
      <c r="K7692" t="s">
        <v>137</v>
      </c>
      <c r="L7692" t="s">
        <v>21620</v>
      </c>
      <c r="M7692" t="s">
        <v>21621</v>
      </c>
      <c r="N7692">
        <v>0.67749999999999999</v>
      </c>
      <c r="O7692">
        <v>1</v>
      </c>
      <c r="P7692">
        <v>0</v>
      </c>
      <c r="Q7692">
        <v>3</v>
      </c>
      <c r="R7692">
        <v>0</v>
      </c>
      <c r="S7692">
        <v>4</v>
      </c>
      <c r="T7692">
        <v>0</v>
      </c>
      <c r="U7692">
        <v>0</v>
      </c>
      <c r="V7692">
        <v>0</v>
      </c>
      <c r="W7692">
        <v>0.1567561273824</v>
      </c>
      <c r="X7692">
        <v>0</v>
      </c>
      <c r="Y7692">
        <v>19.721886651649079</v>
      </c>
      <c r="Z7692">
        <v>0</v>
      </c>
      <c r="AA7692">
        <v>83.939234212015222</v>
      </c>
      <c r="AB7692">
        <v>0</v>
      </c>
      <c r="AC7692">
        <v>0</v>
      </c>
      <c r="AD7692">
        <v>0</v>
      </c>
      <c r="AE7692">
        <v>103.8178769910467</v>
      </c>
    </row>
    <row r="7693" spans="1:31" x14ac:dyDescent="0.25">
      <c r="A7693">
        <v>1889307</v>
      </c>
      <c r="B7693">
        <v>1</v>
      </c>
      <c r="C7693" t="s">
        <v>80</v>
      </c>
      <c r="D7693" t="s">
        <v>93</v>
      </c>
      <c r="E7693" t="s">
        <v>210</v>
      </c>
      <c r="F7693" t="s">
        <v>21622</v>
      </c>
      <c r="G7693" t="s">
        <v>133</v>
      </c>
      <c r="H7693" t="s">
        <v>134</v>
      </c>
      <c r="I7693" t="s">
        <v>135</v>
      </c>
      <c r="J7693" t="s">
        <v>136</v>
      </c>
      <c r="K7693" t="s">
        <v>137</v>
      </c>
      <c r="L7693" t="s">
        <v>21623</v>
      </c>
      <c r="M7693" t="s">
        <v>21624</v>
      </c>
      <c r="N7693">
        <v>0.55027777700000002</v>
      </c>
      <c r="O7693">
        <v>0</v>
      </c>
      <c r="P7693">
        <v>432</v>
      </c>
      <c r="Q7693">
        <v>24</v>
      </c>
      <c r="R7693">
        <v>38</v>
      </c>
      <c r="S7693">
        <v>7</v>
      </c>
      <c r="T7693">
        <v>131</v>
      </c>
      <c r="U7693">
        <v>0</v>
      </c>
      <c r="V7693">
        <v>0</v>
      </c>
      <c r="W7693">
        <v>0</v>
      </c>
      <c r="X7693">
        <v>50.480746091440594</v>
      </c>
      <c r="Y7693">
        <v>144.68765992954076</v>
      </c>
      <c r="Z7693">
        <v>117.60952506545266</v>
      </c>
      <c r="AA7693">
        <v>31.50656703386079</v>
      </c>
      <c r="AB7693">
        <v>57.208607667409147</v>
      </c>
      <c r="AC7693">
        <v>0</v>
      </c>
      <c r="AD7693">
        <v>0</v>
      </c>
      <c r="AE7693">
        <v>401.49310578770394</v>
      </c>
    </row>
    <row r="7694" spans="1:31" x14ac:dyDescent="0.25">
      <c r="A7694">
        <v>1889705</v>
      </c>
      <c r="B7694">
        <v>1</v>
      </c>
      <c r="C7694" t="s">
        <v>80</v>
      </c>
      <c r="D7694" t="s">
        <v>92</v>
      </c>
      <c r="E7694" t="s">
        <v>169</v>
      </c>
      <c r="F7694" t="s">
        <v>21625</v>
      </c>
      <c r="G7694" t="s">
        <v>596</v>
      </c>
      <c r="H7694" t="s">
        <v>143</v>
      </c>
      <c r="I7694" t="s">
        <v>135</v>
      </c>
      <c r="J7694" t="s">
        <v>136</v>
      </c>
      <c r="K7694" t="s">
        <v>137</v>
      </c>
      <c r="L7694" t="s">
        <v>21626</v>
      </c>
      <c r="M7694" t="s">
        <v>21627</v>
      </c>
      <c r="N7694">
        <v>1.061666666</v>
      </c>
      <c r="O7694">
        <v>0</v>
      </c>
      <c r="P7694">
        <v>308</v>
      </c>
      <c r="Q7694">
        <v>0</v>
      </c>
      <c r="R7694">
        <v>0</v>
      </c>
      <c r="S7694">
        <v>0</v>
      </c>
      <c r="T7694">
        <v>44</v>
      </c>
      <c r="U7694">
        <v>0</v>
      </c>
      <c r="V7694">
        <v>0</v>
      </c>
      <c r="W7694">
        <v>0</v>
      </c>
      <c r="X7694">
        <v>104.96331869484422</v>
      </c>
      <c r="Y7694">
        <v>0</v>
      </c>
      <c r="Z7694">
        <v>0</v>
      </c>
      <c r="AA7694">
        <v>0</v>
      </c>
      <c r="AB7694">
        <v>73.629535476415029</v>
      </c>
      <c r="AC7694">
        <v>0</v>
      </c>
      <c r="AD7694">
        <v>0</v>
      </c>
      <c r="AE7694">
        <v>178.59285417125926</v>
      </c>
    </row>
    <row r="7695" spans="1:31" x14ac:dyDescent="0.25">
      <c r="A7695">
        <v>1890095</v>
      </c>
      <c r="B7695">
        <v>1</v>
      </c>
      <c r="C7695" t="s">
        <v>80</v>
      </c>
      <c r="D7695" t="s">
        <v>103</v>
      </c>
      <c r="E7695" t="s">
        <v>169</v>
      </c>
      <c r="F7695" t="s">
        <v>21628</v>
      </c>
      <c r="G7695" t="s">
        <v>624</v>
      </c>
      <c r="H7695" t="s">
        <v>143</v>
      </c>
      <c r="I7695" t="s">
        <v>135</v>
      </c>
      <c r="J7695" t="s">
        <v>136</v>
      </c>
      <c r="K7695" t="s">
        <v>137</v>
      </c>
      <c r="L7695" t="s">
        <v>21629</v>
      </c>
      <c r="M7695" t="s">
        <v>21630</v>
      </c>
      <c r="N7695">
        <v>1.204722222</v>
      </c>
      <c r="O7695">
        <v>0</v>
      </c>
      <c r="P7695">
        <v>94</v>
      </c>
      <c r="Q7695">
        <v>0</v>
      </c>
      <c r="R7695">
        <v>9</v>
      </c>
      <c r="S7695">
        <v>0</v>
      </c>
      <c r="T7695">
        <v>5</v>
      </c>
      <c r="U7695">
        <v>0</v>
      </c>
      <c r="V7695">
        <v>0</v>
      </c>
      <c r="W7695">
        <v>0</v>
      </c>
      <c r="X7695">
        <v>40.038035355994815</v>
      </c>
      <c r="Y7695">
        <v>0</v>
      </c>
      <c r="Z7695">
        <v>13.119529538612644</v>
      </c>
      <c r="AA7695">
        <v>0</v>
      </c>
      <c r="AB7695">
        <v>5.3059298032122042</v>
      </c>
      <c r="AC7695">
        <v>0</v>
      </c>
      <c r="AD7695">
        <v>0</v>
      </c>
      <c r="AE7695">
        <v>58.463494697819662</v>
      </c>
    </row>
    <row r="7696" spans="1:31" x14ac:dyDescent="0.25">
      <c r="A7696">
        <v>1889780</v>
      </c>
      <c r="B7696">
        <v>1</v>
      </c>
      <c r="C7696" t="s">
        <v>81</v>
      </c>
      <c r="D7696" t="s">
        <v>128</v>
      </c>
      <c r="E7696" t="s">
        <v>146</v>
      </c>
      <c r="F7696" t="s">
        <v>21631</v>
      </c>
      <c r="G7696" t="s">
        <v>148</v>
      </c>
      <c r="H7696" t="s">
        <v>143</v>
      </c>
      <c r="I7696" t="s">
        <v>135</v>
      </c>
      <c r="J7696" t="s">
        <v>136</v>
      </c>
      <c r="K7696" t="s">
        <v>137</v>
      </c>
      <c r="L7696" t="s">
        <v>21632</v>
      </c>
      <c r="M7696" t="s">
        <v>21633</v>
      </c>
      <c r="N7696">
        <v>3.8708333330000002</v>
      </c>
      <c r="O7696">
        <v>0</v>
      </c>
      <c r="P7696">
        <v>14</v>
      </c>
      <c r="Q7696">
        <v>0</v>
      </c>
      <c r="R7696">
        <v>2</v>
      </c>
      <c r="S7696">
        <v>0</v>
      </c>
      <c r="T7696">
        <v>0</v>
      </c>
      <c r="U7696">
        <v>0</v>
      </c>
      <c r="V7696">
        <v>0</v>
      </c>
      <c r="W7696">
        <v>0</v>
      </c>
      <c r="X7696">
        <v>8.6123902810257889</v>
      </c>
      <c r="Y7696">
        <v>0</v>
      </c>
      <c r="Z7696">
        <v>0.85425174596826003</v>
      </c>
      <c r="AA7696">
        <v>0</v>
      </c>
      <c r="AB7696">
        <v>0</v>
      </c>
      <c r="AC7696">
        <v>0</v>
      </c>
      <c r="AD7696">
        <v>0</v>
      </c>
      <c r="AE7696">
        <v>9.4666420269940481</v>
      </c>
    </row>
    <row r="7697" spans="1:31" x14ac:dyDescent="0.25">
      <c r="A7697">
        <v>1890135</v>
      </c>
      <c r="B7697">
        <v>1</v>
      </c>
      <c r="C7697" t="s">
        <v>80</v>
      </c>
      <c r="D7697" t="s">
        <v>92</v>
      </c>
      <c r="E7697" t="s">
        <v>210</v>
      </c>
      <c r="F7697" t="s">
        <v>4377</v>
      </c>
      <c r="G7697" t="s">
        <v>5744</v>
      </c>
      <c r="H7697" t="s">
        <v>134</v>
      </c>
      <c r="I7697" t="s">
        <v>135</v>
      </c>
      <c r="J7697" t="s">
        <v>136</v>
      </c>
      <c r="K7697" t="s">
        <v>137</v>
      </c>
      <c r="L7697" t="s">
        <v>21634</v>
      </c>
      <c r="M7697" t="s">
        <v>21635</v>
      </c>
      <c r="N7697">
        <v>0.36194444399999998</v>
      </c>
      <c r="O7697">
        <v>0</v>
      </c>
      <c r="P7697">
        <v>828</v>
      </c>
      <c r="Q7697">
        <v>2</v>
      </c>
      <c r="R7697">
        <v>235</v>
      </c>
      <c r="S7697">
        <v>7</v>
      </c>
      <c r="T7697">
        <v>75</v>
      </c>
      <c r="U7697">
        <v>0</v>
      </c>
      <c r="V7697">
        <v>1</v>
      </c>
      <c r="W7697">
        <v>0</v>
      </c>
      <c r="X7697">
        <v>90.579539322483313</v>
      </c>
      <c r="Y7697">
        <v>0.3021000731714934</v>
      </c>
      <c r="Z7697">
        <v>39.626926853130385</v>
      </c>
      <c r="AA7697">
        <v>3.7435852565322123</v>
      </c>
      <c r="AB7697">
        <v>33.524420091125208</v>
      </c>
      <c r="AC7697">
        <v>0</v>
      </c>
      <c r="AD7697">
        <v>1.2440109350861112E-2</v>
      </c>
      <c r="AE7697">
        <v>167.78901170579348</v>
      </c>
    </row>
    <row r="7698" spans="1:31" x14ac:dyDescent="0.25">
      <c r="A7698">
        <v>1889926</v>
      </c>
      <c r="B7698">
        <v>1</v>
      </c>
      <c r="C7698" t="s">
        <v>80</v>
      </c>
      <c r="D7698" t="s">
        <v>105</v>
      </c>
      <c r="E7698" t="s">
        <v>158</v>
      </c>
      <c r="F7698" t="s">
        <v>21636</v>
      </c>
      <c r="G7698" t="s">
        <v>2147</v>
      </c>
      <c r="H7698" t="s">
        <v>134</v>
      </c>
      <c r="I7698" t="s">
        <v>135</v>
      </c>
      <c r="J7698" t="s">
        <v>136</v>
      </c>
      <c r="K7698" t="s">
        <v>137</v>
      </c>
      <c r="L7698" t="s">
        <v>21637</v>
      </c>
      <c r="M7698" t="s">
        <v>21638</v>
      </c>
      <c r="N7698">
        <v>0.25277777699999998</v>
      </c>
      <c r="O7698">
        <v>0</v>
      </c>
      <c r="P7698">
        <v>0</v>
      </c>
      <c r="Q7698">
        <v>1</v>
      </c>
      <c r="R7698">
        <v>0</v>
      </c>
      <c r="S7698">
        <v>2</v>
      </c>
      <c r="T7698">
        <v>0</v>
      </c>
      <c r="U7698">
        <v>0</v>
      </c>
      <c r="V7698">
        <v>0</v>
      </c>
      <c r="W7698">
        <v>0</v>
      </c>
      <c r="X7698">
        <v>0</v>
      </c>
      <c r="Y7698">
        <v>2.0873025075326668</v>
      </c>
      <c r="Z7698">
        <v>0</v>
      </c>
      <c r="AA7698">
        <v>13.432058302668814</v>
      </c>
      <c r="AB7698">
        <v>0</v>
      </c>
      <c r="AC7698">
        <v>0</v>
      </c>
      <c r="AD7698">
        <v>0</v>
      </c>
      <c r="AE7698">
        <v>15.51936081020148</v>
      </c>
    </row>
    <row r="7699" spans="1:31" x14ac:dyDescent="0.25">
      <c r="A7699">
        <v>1889846</v>
      </c>
      <c r="B7699">
        <v>1</v>
      </c>
      <c r="C7699" t="s">
        <v>81</v>
      </c>
      <c r="D7699" t="s">
        <v>112</v>
      </c>
      <c r="E7699" t="s">
        <v>140</v>
      </c>
      <c r="F7699" t="s">
        <v>21639</v>
      </c>
      <c r="G7699" t="s">
        <v>200</v>
      </c>
      <c r="H7699" t="s">
        <v>143</v>
      </c>
      <c r="I7699" t="s">
        <v>135</v>
      </c>
      <c r="J7699" t="s">
        <v>136</v>
      </c>
      <c r="K7699" t="s">
        <v>137</v>
      </c>
      <c r="L7699" t="s">
        <v>21640</v>
      </c>
      <c r="M7699" t="s">
        <v>21641</v>
      </c>
      <c r="N7699">
        <v>3.3925000000000001</v>
      </c>
      <c r="O7699">
        <v>0</v>
      </c>
      <c r="P7699">
        <v>3</v>
      </c>
      <c r="Q7699">
        <v>0</v>
      </c>
      <c r="R7699">
        <v>1</v>
      </c>
      <c r="S7699">
        <v>0</v>
      </c>
      <c r="T7699">
        <v>0</v>
      </c>
      <c r="U7699">
        <v>0</v>
      </c>
      <c r="V7699">
        <v>0</v>
      </c>
      <c r="W7699">
        <v>0</v>
      </c>
      <c r="X7699">
        <v>1.6029028991695691</v>
      </c>
      <c r="Y7699">
        <v>0</v>
      </c>
      <c r="Z7699">
        <v>0.15272250355707556</v>
      </c>
      <c r="AA7699">
        <v>0</v>
      </c>
      <c r="AB7699">
        <v>0</v>
      </c>
      <c r="AC7699">
        <v>0</v>
      </c>
      <c r="AD7699">
        <v>0</v>
      </c>
      <c r="AE7699">
        <v>1.7556254027266447</v>
      </c>
    </row>
    <row r="7700" spans="1:31" x14ac:dyDescent="0.25">
      <c r="A7700">
        <v>1890009</v>
      </c>
      <c r="B7700">
        <v>1</v>
      </c>
      <c r="C7700" t="s">
        <v>80</v>
      </c>
      <c r="D7700" t="s">
        <v>93</v>
      </c>
      <c r="E7700" t="s">
        <v>229</v>
      </c>
      <c r="F7700" t="s">
        <v>1779</v>
      </c>
      <c r="G7700" t="s">
        <v>133</v>
      </c>
      <c r="H7700" t="s">
        <v>134</v>
      </c>
      <c r="I7700" t="s">
        <v>135</v>
      </c>
      <c r="J7700" t="s">
        <v>136</v>
      </c>
      <c r="K7700" t="s">
        <v>137</v>
      </c>
      <c r="L7700" t="s">
        <v>21642</v>
      </c>
      <c r="M7700" t="s">
        <v>21643</v>
      </c>
      <c r="N7700">
        <v>1.9708333330000001</v>
      </c>
      <c r="O7700">
        <v>1</v>
      </c>
      <c r="P7700">
        <v>7</v>
      </c>
      <c r="Q7700">
        <v>12</v>
      </c>
      <c r="R7700">
        <v>15</v>
      </c>
      <c r="S7700">
        <v>7</v>
      </c>
      <c r="T7700">
        <v>17</v>
      </c>
      <c r="U7700">
        <v>1</v>
      </c>
      <c r="V7700">
        <v>0</v>
      </c>
      <c r="W7700">
        <v>4.574164789400556E-2</v>
      </c>
      <c r="X7700">
        <v>22.990548374416534</v>
      </c>
      <c r="Y7700">
        <v>392.28574559809442</v>
      </c>
      <c r="Z7700">
        <v>161.11972210030754</v>
      </c>
      <c r="AA7700">
        <v>58.109491740183728</v>
      </c>
      <c r="AB7700">
        <v>43.771394356659613</v>
      </c>
      <c r="AC7700">
        <v>8.0342467025467492</v>
      </c>
      <c r="AD7700">
        <v>0</v>
      </c>
      <c r="AE7700">
        <v>686.35689052010264</v>
      </c>
    </row>
    <row r="7701" spans="1:31" x14ac:dyDescent="0.25">
      <c r="A7701">
        <v>1890132</v>
      </c>
      <c r="B7701">
        <v>1</v>
      </c>
      <c r="C7701" t="s">
        <v>81</v>
      </c>
      <c r="D7701" t="s">
        <v>113</v>
      </c>
      <c r="E7701" t="s">
        <v>210</v>
      </c>
      <c r="F7701" t="s">
        <v>21644</v>
      </c>
      <c r="G7701" t="s">
        <v>476</v>
      </c>
      <c r="H7701" t="s">
        <v>134</v>
      </c>
      <c r="I7701" t="s">
        <v>135</v>
      </c>
      <c r="J7701" t="s">
        <v>136</v>
      </c>
      <c r="K7701" t="s">
        <v>137</v>
      </c>
      <c r="L7701" t="s">
        <v>21645</v>
      </c>
      <c r="M7701" t="s">
        <v>21646</v>
      </c>
      <c r="N7701">
        <v>0.53555555499999996</v>
      </c>
      <c r="O7701">
        <v>2</v>
      </c>
      <c r="P7701">
        <v>114</v>
      </c>
      <c r="Q7701">
        <v>4</v>
      </c>
      <c r="R7701">
        <v>23</v>
      </c>
      <c r="S7701">
        <v>10</v>
      </c>
      <c r="T7701">
        <v>15</v>
      </c>
      <c r="U7701">
        <v>4</v>
      </c>
      <c r="V7701">
        <v>1</v>
      </c>
      <c r="W7701">
        <v>0.4106225881479223</v>
      </c>
      <c r="X7701">
        <v>17.333418997256896</v>
      </c>
      <c r="Y7701">
        <v>11.346480680378669</v>
      </c>
      <c r="Z7701">
        <v>5.1381374513637645</v>
      </c>
      <c r="AA7701">
        <v>186.76774341580733</v>
      </c>
      <c r="AB7701">
        <v>18.750561804647138</v>
      </c>
      <c r="AC7701">
        <v>193.29893244266407</v>
      </c>
      <c r="AD7701">
        <v>0.69129588172949774</v>
      </c>
      <c r="AE7701">
        <v>433.73719326199529</v>
      </c>
    </row>
    <row r="7702" spans="1:31" x14ac:dyDescent="0.25">
      <c r="A7702">
        <v>1889866</v>
      </c>
      <c r="B7702">
        <v>1</v>
      </c>
      <c r="C7702" t="s">
        <v>80</v>
      </c>
      <c r="D7702" t="s">
        <v>106</v>
      </c>
      <c r="E7702" t="s">
        <v>146</v>
      </c>
      <c r="F7702" t="s">
        <v>21647</v>
      </c>
      <c r="G7702" t="s">
        <v>148</v>
      </c>
      <c r="H7702" t="s">
        <v>143</v>
      </c>
      <c r="I7702" t="s">
        <v>135</v>
      </c>
      <c r="J7702" t="s">
        <v>136</v>
      </c>
      <c r="K7702" t="s">
        <v>137</v>
      </c>
      <c r="L7702" t="s">
        <v>21648</v>
      </c>
      <c r="M7702" t="s">
        <v>21649</v>
      </c>
      <c r="N7702">
        <v>1.0405555550000001</v>
      </c>
      <c r="O7702">
        <v>0</v>
      </c>
      <c r="P7702">
        <v>18</v>
      </c>
      <c r="Q7702">
        <v>0</v>
      </c>
      <c r="R7702">
        <v>5</v>
      </c>
      <c r="S7702">
        <v>0</v>
      </c>
      <c r="T7702">
        <v>5</v>
      </c>
      <c r="U7702">
        <v>0</v>
      </c>
      <c r="V7702">
        <v>0</v>
      </c>
      <c r="W7702">
        <v>0</v>
      </c>
      <c r="X7702">
        <v>5.0996196094869815</v>
      </c>
      <c r="Y7702">
        <v>0</v>
      </c>
      <c r="Z7702">
        <v>10.211265962504955</v>
      </c>
      <c r="AA7702">
        <v>0</v>
      </c>
      <c r="AB7702">
        <v>2.1892883011298139</v>
      </c>
      <c r="AC7702">
        <v>0</v>
      </c>
      <c r="AD7702">
        <v>0</v>
      </c>
      <c r="AE7702">
        <v>17.500173873121749</v>
      </c>
    </row>
    <row r="7703" spans="1:31" x14ac:dyDescent="0.25">
      <c r="A7703">
        <v>1889889</v>
      </c>
      <c r="B7703">
        <v>1</v>
      </c>
      <c r="C7703" t="s">
        <v>80</v>
      </c>
      <c r="D7703" t="s">
        <v>96</v>
      </c>
      <c r="E7703" t="s">
        <v>140</v>
      </c>
      <c r="F7703" t="s">
        <v>21650</v>
      </c>
      <c r="G7703" t="s">
        <v>163</v>
      </c>
      <c r="H7703" t="s">
        <v>143</v>
      </c>
      <c r="I7703" t="s">
        <v>135</v>
      </c>
      <c r="J7703" t="s">
        <v>136</v>
      </c>
      <c r="K7703" t="s">
        <v>137</v>
      </c>
      <c r="L7703" t="s">
        <v>21651</v>
      </c>
      <c r="M7703" t="s">
        <v>21652</v>
      </c>
      <c r="N7703">
        <v>1.845</v>
      </c>
      <c r="O7703">
        <v>0</v>
      </c>
      <c r="P7703">
        <v>0</v>
      </c>
      <c r="Q7703">
        <v>0</v>
      </c>
      <c r="R7703">
        <v>0</v>
      </c>
      <c r="S7703">
        <v>0</v>
      </c>
      <c r="T7703">
        <v>1</v>
      </c>
      <c r="U7703">
        <v>0</v>
      </c>
      <c r="V7703">
        <v>0</v>
      </c>
      <c r="W7703">
        <v>0</v>
      </c>
      <c r="X7703">
        <v>0</v>
      </c>
      <c r="Y7703">
        <v>0</v>
      </c>
      <c r="Z7703">
        <v>0</v>
      </c>
      <c r="AA7703">
        <v>0</v>
      </c>
      <c r="AB7703">
        <v>5.0994742284748806</v>
      </c>
      <c r="AC7703">
        <v>0</v>
      </c>
      <c r="AD7703">
        <v>0</v>
      </c>
      <c r="AE7703">
        <v>5.0994742284748806</v>
      </c>
    </row>
    <row r="7704" spans="1:31" x14ac:dyDescent="0.25">
      <c r="A7704">
        <v>1889946</v>
      </c>
      <c r="B7704">
        <v>1</v>
      </c>
      <c r="C7704" t="s">
        <v>80</v>
      </c>
      <c r="D7704" t="s">
        <v>101</v>
      </c>
      <c r="E7704" t="s">
        <v>146</v>
      </c>
      <c r="F7704" t="s">
        <v>21653</v>
      </c>
      <c r="G7704" t="s">
        <v>148</v>
      </c>
      <c r="H7704" t="s">
        <v>143</v>
      </c>
      <c r="I7704" t="s">
        <v>135</v>
      </c>
      <c r="J7704" t="s">
        <v>136</v>
      </c>
      <c r="K7704" t="s">
        <v>137</v>
      </c>
      <c r="L7704" t="s">
        <v>21654</v>
      </c>
      <c r="M7704" t="s">
        <v>21655</v>
      </c>
      <c r="N7704">
        <v>1.7880555549999999</v>
      </c>
      <c r="O7704">
        <v>0</v>
      </c>
      <c r="P7704">
        <v>36</v>
      </c>
      <c r="Q7704">
        <v>0</v>
      </c>
      <c r="R7704">
        <v>0</v>
      </c>
      <c r="S7704">
        <v>0</v>
      </c>
      <c r="T7704">
        <v>0</v>
      </c>
      <c r="U7704">
        <v>0</v>
      </c>
      <c r="V7704">
        <v>0</v>
      </c>
      <c r="W7704">
        <v>0</v>
      </c>
      <c r="X7704">
        <v>17.539731695972076</v>
      </c>
      <c r="Y7704">
        <v>0</v>
      </c>
      <c r="Z7704">
        <v>0</v>
      </c>
      <c r="AA7704">
        <v>0</v>
      </c>
      <c r="AB7704">
        <v>0</v>
      </c>
      <c r="AC7704">
        <v>0</v>
      </c>
      <c r="AD7704">
        <v>0</v>
      </c>
      <c r="AE7704">
        <v>17.539731695972076</v>
      </c>
    </row>
    <row r="7705" spans="1:31" x14ac:dyDescent="0.25">
      <c r="A7705">
        <v>1889803</v>
      </c>
      <c r="B7705">
        <v>1</v>
      </c>
      <c r="C7705" t="s">
        <v>80</v>
      </c>
      <c r="D7705" t="s">
        <v>107</v>
      </c>
      <c r="E7705" t="s">
        <v>131</v>
      </c>
      <c r="F7705" t="s">
        <v>1199</v>
      </c>
      <c r="G7705" t="s">
        <v>133</v>
      </c>
      <c r="H7705" t="s">
        <v>134</v>
      </c>
      <c r="I7705" t="s">
        <v>135</v>
      </c>
      <c r="J7705" t="s">
        <v>136</v>
      </c>
      <c r="K7705" t="s">
        <v>137</v>
      </c>
      <c r="L7705" t="s">
        <v>21656</v>
      </c>
      <c r="M7705" t="s">
        <v>21657</v>
      </c>
      <c r="N7705">
        <v>2.119444444</v>
      </c>
      <c r="O7705">
        <v>0</v>
      </c>
      <c r="P7705">
        <v>462</v>
      </c>
      <c r="Q7705">
        <v>2</v>
      </c>
      <c r="R7705">
        <v>2</v>
      </c>
      <c r="S7705">
        <v>0</v>
      </c>
      <c r="T7705">
        <v>18</v>
      </c>
      <c r="U7705">
        <v>0</v>
      </c>
      <c r="V7705">
        <v>1</v>
      </c>
      <c r="W7705">
        <v>0</v>
      </c>
      <c r="X7705">
        <v>230.24265104807409</v>
      </c>
      <c r="Y7705">
        <v>4.8844418490626094</v>
      </c>
      <c r="Z7705">
        <v>1.0539076089879131</v>
      </c>
      <c r="AA7705">
        <v>0</v>
      </c>
      <c r="AB7705">
        <v>40.759122898822419</v>
      </c>
      <c r="AC7705">
        <v>0</v>
      </c>
      <c r="AD7705">
        <v>3.2290288475766702</v>
      </c>
      <c r="AE7705">
        <v>280.1691522525237</v>
      </c>
    </row>
    <row r="7706" spans="1:31" x14ac:dyDescent="0.25">
      <c r="A7706">
        <v>1889760</v>
      </c>
      <c r="B7706">
        <v>1</v>
      </c>
      <c r="C7706" t="s">
        <v>81</v>
      </c>
      <c r="D7706" t="s">
        <v>119</v>
      </c>
      <c r="E7706" t="s">
        <v>169</v>
      </c>
      <c r="F7706" t="s">
        <v>21658</v>
      </c>
      <c r="G7706" t="s">
        <v>148</v>
      </c>
      <c r="H7706" t="s">
        <v>143</v>
      </c>
      <c r="I7706" t="s">
        <v>135</v>
      </c>
      <c r="J7706" t="s">
        <v>136</v>
      </c>
      <c r="K7706" t="s">
        <v>137</v>
      </c>
      <c r="L7706" t="s">
        <v>21659</v>
      </c>
      <c r="M7706" t="s">
        <v>21660</v>
      </c>
      <c r="N7706">
        <v>1.2947222220000001</v>
      </c>
      <c r="O7706">
        <v>0</v>
      </c>
      <c r="P7706">
        <v>13</v>
      </c>
      <c r="Q7706">
        <v>0</v>
      </c>
      <c r="R7706">
        <v>7</v>
      </c>
      <c r="S7706">
        <v>0</v>
      </c>
      <c r="T7706">
        <v>0</v>
      </c>
      <c r="U7706">
        <v>0</v>
      </c>
      <c r="V7706">
        <v>0</v>
      </c>
      <c r="W7706">
        <v>0</v>
      </c>
      <c r="X7706">
        <v>6.4861143347595975</v>
      </c>
      <c r="Y7706">
        <v>0</v>
      </c>
      <c r="Z7706">
        <v>8.5972360014636262</v>
      </c>
      <c r="AA7706">
        <v>0</v>
      </c>
      <c r="AB7706">
        <v>0</v>
      </c>
      <c r="AC7706">
        <v>0</v>
      </c>
      <c r="AD7706">
        <v>0</v>
      </c>
      <c r="AE7706">
        <v>15.083350336223223</v>
      </c>
    </row>
    <row r="7707" spans="1:31" x14ac:dyDescent="0.25">
      <c r="A7707">
        <v>1889903</v>
      </c>
      <c r="B7707">
        <v>1</v>
      </c>
      <c r="C7707" t="s">
        <v>80</v>
      </c>
      <c r="D7707" t="s">
        <v>95</v>
      </c>
      <c r="E7707" t="s">
        <v>146</v>
      </c>
      <c r="F7707" t="s">
        <v>21661</v>
      </c>
      <c r="G7707" t="s">
        <v>148</v>
      </c>
      <c r="H7707" t="s">
        <v>143</v>
      </c>
      <c r="I7707" t="s">
        <v>135</v>
      </c>
      <c r="J7707" t="s">
        <v>136</v>
      </c>
      <c r="K7707" t="s">
        <v>137</v>
      </c>
      <c r="L7707" t="s">
        <v>21662</v>
      </c>
      <c r="M7707" t="s">
        <v>21663</v>
      </c>
      <c r="N7707">
        <v>0.9</v>
      </c>
      <c r="O7707">
        <v>0</v>
      </c>
      <c r="P7707">
        <v>10</v>
      </c>
      <c r="Q7707">
        <v>0</v>
      </c>
      <c r="R7707">
        <v>0</v>
      </c>
      <c r="S7707">
        <v>0</v>
      </c>
      <c r="T7707">
        <v>0</v>
      </c>
      <c r="U7707">
        <v>0</v>
      </c>
      <c r="V7707">
        <v>0</v>
      </c>
      <c r="W7707">
        <v>0</v>
      </c>
      <c r="X7707">
        <v>2.5046266855747561</v>
      </c>
      <c r="Y7707">
        <v>0</v>
      </c>
      <c r="Z7707">
        <v>0</v>
      </c>
      <c r="AA7707">
        <v>0</v>
      </c>
      <c r="AB7707">
        <v>0</v>
      </c>
      <c r="AC7707">
        <v>0</v>
      </c>
      <c r="AD7707">
        <v>0</v>
      </c>
      <c r="AE7707">
        <v>2.5046266855747561</v>
      </c>
    </row>
    <row r="7708" spans="1:31" x14ac:dyDescent="0.25">
      <c r="A7708">
        <v>1889975</v>
      </c>
      <c r="B7708">
        <v>1</v>
      </c>
      <c r="C7708" t="s">
        <v>80</v>
      </c>
      <c r="D7708" t="s">
        <v>96</v>
      </c>
      <c r="E7708" t="s">
        <v>169</v>
      </c>
      <c r="F7708" t="s">
        <v>563</v>
      </c>
      <c r="G7708" t="s">
        <v>501</v>
      </c>
      <c r="H7708" t="s">
        <v>143</v>
      </c>
      <c r="I7708" t="s">
        <v>135</v>
      </c>
      <c r="J7708" t="s">
        <v>136</v>
      </c>
      <c r="K7708" t="s">
        <v>137</v>
      </c>
      <c r="L7708" t="s">
        <v>21664</v>
      </c>
      <c r="M7708" t="s">
        <v>21665</v>
      </c>
      <c r="N7708">
        <v>2.5583333330000002</v>
      </c>
      <c r="O7708">
        <v>0</v>
      </c>
      <c r="P7708">
        <v>60</v>
      </c>
      <c r="Q7708">
        <v>0</v>
      </c>
      <c r="R7708">
        <v>0</v>
      </c>
      <c r="S7708">
        <v>0</v>
      </c>
      <c r="T7708">
        <v>15</v>
      </c>
      <c r="U7708">
        <v>0</v>
      </c>
      <c r="V7708">
        <v>0</v>
      </c>
      <c r="W7708">
        <v>0</v>
      </c>
      <c r="X7708">
        <v>68.812795509270856</v>
      </c>
      <c r="Y7708">
        <v>0</v>
      </c>
      <c r="Z7708">
        <v>0</v>
      </c>
      <c r="AA7708">
        <v>0</v>
      </c>
      <c r="AB7708">
        <v>103.87834206417116</v>
      </c>
      <c r="AC7708">
        <v>0</v>
      </c>
      <c r="AD7708">
        <v>0</v>
      </c>
      <c r="AE7708">
        <v>172.69113757344201</v>
      </c>
    </row>
    <row r="7709" spans="1:31" x14ac:dyDescent="0.25">
      <c r="A7709">
        <v>1890144</v>
      </c>
      <c r="B7709">
        <v>1</v>
      </c>
      <c r="C7709" t="s">
        <v>80</v>
      </c>
      <c r="D7709" t="s">
        <v>82</v>
      </c>
      <c r="E7709" t="s">
        <v>140</v>
      </c>
      <c r="F7709" t="s">
        <v>21666</v>
      </c>
      <c r="G7709" t="s">
        <v>163</v>
      </c>
      <c r="H7709" t="s">
        <v>143</v>
      </c>
      <c r="I7709" t="s">
        <v>135</v>
      </c>
      <c r="J7709" t="s">
        <v>136</v>
      </c>
      <c r="K7709" t="s">
        <v>137</v>
      </c>
      <c r="L7709" t="s">
        <v>21667</v>
      </c>
      <c r="M7709" t="s">
        <v>21668</v>
      </c>
      <c r="N7709">
        <v>1.3258333330000001</v>
      </c>
      <c r="O7709">
        <v>0</v>
      </c>
      <c r="P7709">
        <v>2</v>
      </c>
      <c r="Q7709">
        <v>0</v>
      </c>
      <c r="R7709">
        <v>0</v>
      </c>
      <c r="S7709">
        <v>0</v>
      </c>
      <c r="T7709">
        <v>0</v>
      </c>
      <c r="U7709">
        <v>0</v>
      </c>
      <c r="V7709">
        <v>0</v>
      </c>
      <c r="W7709">
        <v>0</v>
      </c>
      <c r="X7709">
        <v>1.6565611043431876</v>
      </c>
      <c r="Y7709">
        <v>0</v>
      </c>
      <c r="Z7709">
        <v>0</v>
      </c>
      <c r="AA7709">
        <v>0</v>
      </c>
      <c r="AB7709">
        <v>0</v>
      </c>
      <c r="AC7709">
        <v>0</v>
      </c>
      <c r="AD7709">
        <v>0</v>
      </c>
      <c r="AE7709">
        <v>1.6565611043431876</v>
      </c>
    </row>
    <row r="7710" spans="1:31" x14ac:dyDescent="0.25">
      <c r="A7710">
        <v>1889789</v>
      </c>
      <c r="B7710">
        <v>1</v>
      </c>
      <c r="C7710" t="s">
        <v>80</v>
      </c>
      <c r="D7710" t="s">
        <v>110</v>
      </c>
      <c r="E7710" t="s">
        <v>229</v>
      </c>
      <c r="F7710" t="s">
        <v>21669</v>
      </c>
      <c r="G7710" t="s">
        <v>560</v>
      </c>
      <c r="H7710" t="s">
        <v>134</v>
      </c>
      <c r="I7710" t="s">
        <v>135</v>
      </c>
      <c r="J7710" t="s">
        <v>136</v>
      </c>
      <c r="K7710" t="s">
        <v>137</v>
      </c>
      <c r="L7710" t="s">
        <v>21670</v>
      </c>
      <c r="M7710" t="s">
        <v>21671</v>
      </c>
      <c r="N7710">
        <v>3.9272222220000002</v>
      </c>
      <c r="O7710">
        <v>0</v>
      </c>
      <c r="P7710">
        <v>223</v>
      </c>
      <c r="Q7710">
        <v>0</v>
      </c>
      <c r="R7710">
        <v>0</v>
      </c>
      <c r="S7710">
        <v>1</v>
      </c>
      <c r="T7710">
        <v>15</v>
      </c>
      <c r="U7710">
        <v>2</v>
      </c>
      <c r="V7710">
        <v>0</v>
      </c>
      <c r="W7710">
        <v>0</v>
      </c>
      <c r="X7710">
        <v>248.90988640296302</v>
      </c>
      <c r="Y7710">
        <v>0</v>
      </c>
      <c r="Z7710">
        <v>0</v>
      </c>
      <c r="AA7710">
        <v>69.111643234495475</v>
      </c>
      <c r="AB7710">
        <v>24.047719339071683</v>
      </c>
      <c r="AC7710">
        <v>281.4255772554601</v>
      </c>
      <c r="AD7710">
        <v>0</v>
      </c>
      <c r="AE7710">
        <v>623.49482623199037</v>
      </c>
    </row>
    <row r="7711" spans="1:31" x14ac:dyDescent="0.25">
      <c r="A7711">
        <v>1890161</v>
      </c>
      <c r="B7711">
        <v>1</v>
      </c>
      <c r="C7711" t="s">
        <v>81</v>
      </c>
      <c r="D7711" t="s">
        <v>115</v>
      </c>
      <c r="E7711" t="s">
        <v>146</v>
      </c>
      <c r="F7711" t="s">
        <v>21672</v>
      </c>
      <c r="G7711" t="s">
        <v>148</v>
      </c>
      <c r="H7711" t="s">
        <v>143</v>
      </c>
      <c r="I7711" t="s">
        <v>135</v>
      </c>
      <c r="J7711" t="s">
        <v>136</v>
      </c>
      <c r="K7711" t="s">
        <v>137</v>
      </c>
      <c r="L7711" t="s">
        <v>21673</v>
      </c>
      <c r="M7711" t="s">
        <v>21674</v>
      </c>
      <c r="N7711">
        <v>3.1208333330000002</v>
      </c>
      <c r="O7711">
        <v>0</v>
      </c>
      <c r="P7711">
        <v>7</v>
      </c>
      <c r="Q7711">
        <v>0</v>
      </c>
      <c r="R7711">
        <v>3</v>
      </c>
      <c r="S7711">
        <v>0</v>
      </c>
      <c r="T7711">
        <v>0</v>
      </c>
      <c r="U7711">
        <v>0</v>
      </c>
      <c r="V7711">
        <v>0</v>
      </c>
      <c r="W7711">
        <v>0</v>
      </c>
      <c r="X7711">
        <v>17.571458968766997</v>
      </c>
      <c r="Y7711">
        <v>0</v>
      </c>
      <c r="Z7711">
        <v>33.531289101041502</v>
      </c>
      <c r="AA7711">
        <v>0</v>
      </c>
      <c r="AB7711">
        <v>0</v>
      </c>
      <c r="AC7711">
        <v>0</v>
      </c>
      <c r="AD7711">
        <v>0</v>
      </c>
      <c r="AE7711">
        <v>51.102748069808499</v>
      </c>
    </row>
    <row r="7712" spans="1:31" x14ac:dyDescent="0.25">
      <c r="A7712">
        <v>1890184</v>
      </c>
      <c r="B7712">
        <v>1</v>
      </c>
      <c r="C7712" t="s">
        <v>81</v>
      </c>
      <c r="D7712" t="s">
        <v>127</v>
      </c>
      <c r="E7712" t="s">
        <v>140</v>
      </c>
      <c r="F7712" t="s">
        <v>21675</v>
      </c>
      <c r="G7712" t="s">
        <v>163</v>
      </c>
      <c r="H7712" t="s">
        <v>143</v>
      </c>
      <c r="I7712" t="s">
        <v>135</v>
      </c>
      <c r="J7712" t="s">
        <v>136</v>
      </c>
      <c r="K7712" t="s">
        <v>137</v>
      </c>
      <c r="L7712" t="s">
        <v>21676</v>
      </c>
      <c r="M7712" t="s">
        <v>21677</v>
      </c>
      <c r="N7712">
        <v>1.393611111</v>
      </c>
      <c r="O7712">
        <v>0</v>
      </c>
      <c r="P7712">
        <v>3</v>
      </c>
      <c r="Q7712">
        <v>0</v>
      </c>
      <c r="R7712">
        <v>0</v>
      </c>
      <c r="S7712">
        <v>0</v>
      </c>
      <c r="T7712">
        <v>0</v>
      </c>
      <c r="U7712">
        <v>0</v>
      </c>
      <c r="V7712">
        <v>0</v>
      </c>
      <c r="W7712">
        <v>0</v>
      </c>
      <c r="X7712">
        <v>0.32237157654347226</v>
      </c>
      <c r="Y7712">
        <v>0</v>
      </c>
      <c r="Z7712">
        <v>0</v>
      </c>
      <c r="AA7712">
        <v>0</v>
      </c>
      <c r="AB7712">
        <v>0</v>
      </c>
      <c r="AC7712">
        <v>0</v>
      </c>
      <c r="AD7712">
        <v>0</v>
      </c>
      <c r="AE7712">
        <v>0.32237157654347226</v>
      </c>
    </row>
    <row r="7713" spans="1:31" x14ac:dyDescent="0.25">
      <c r="A7713">
        <v>1889829</v>
      </c>
      <c r="B7713">
        <v>1</v>
      </c>
      <c r="C7713" t="s">
        <v>80</v>
      </c>
      <c r="D7713" t="s">
        <v>98</v>
      </c>
      <c r="E7713" t="s">
        <v>140</v>
      </c>
      <c r="F7713" t="s">
        <v>21678</v>
      </c>
      <c r="G7713" t="s">
        <v>163</v>
      </c>
      <c r="H7713" t="s">
        <v>143</v>
      </c>
      <c r="I7713" t="s">
        <v>135</v>
      </c>
      <c r="J7713" t="s">
        <v>136</v>
      </c>
      <c r="K7713" t="s">
        <v>137</v>
      </c>
      <c r="L7713" t="s">
        <v>21679</v>
      </c>
      <c r="M7713" t="s">
        <v>21680</v>
      </c>
      <c r="N7713">
        <v>1.4544444439999999</v>
      </c>
      <c r="O7713">
        <v>0</v>
      </c>
      <c r="P7713">
        <v>0</v>
      </c>
      <c r="Q7713">
        <v>0</v>
      </c>
      <c r="R7713">
        <v>1</v>
      </c>
      <c r="S7713">
        <v>0</v>
      </c>
      <c r="T7713">
        <v>0</v>
      </c>
      <c r="U7713">
        <v>0</v>
      </c>
      <c r="V7713">
        <v>0</v>
      </c>
      <c r="W7713">
        <v>0</v>
      </c>
      <c r="X7713">
        <v>0</v>
      </c>
      <c r="Y7713">
        <v>0</v>
      </c>
      <c r="Z7713">
        <v>0.8890112145138156</v>
      </c>
      <c r="AA7713">
        <v>0</v>
      </c>
      <c r="AB7713">
        <v>0</v>
      </c>
      <c r="AC7713">
        <v>0</v>
      </c>
      <c r="AD7713">
        <v>0</v>
      </c>
      <c r="AE7713">
        <v>0.8890112145138156</v>
      </c>
    </row>
    <row r="7714" spans="1:31" x14ac:dyDescent="0.25">
      <c r="A7714">
        <v>1889869</v>
      </c>
      <c r="B7714">
        <v>1</v>
      </c>
      <c r="C7714" t="s">
        <v>80</v>
      </c>
      <c r="D7714" t="s">
        <v>108</v>
      </c>
      <c r="E7714" t="s">
        <v>146</v>
      </c>
      <c r="F7714" t="s">
        <v>21681</v>
      </c>
      <c r="G7714" t="s">
        <v>363</v>
      </c>
      <c r="H7714" t="s">
        <v>143</v>
      </c>
      <c r="I7714" t="s">
        <v>135</v>
      </c>
      <c r="J7714" t="s">
        <v>136</v>
      </c>
      <c r="K7714" t="s">
        <v>137</v>
      </c>
      <c r="L7714" t="s">
        <v>21682</v>
      </c>
      <c r="M7714" t="s">
        <v>21683</v>
      </c>
      <c r="N7714">
        <v>4.0016666660000002</v>
      </c>
      <c r="O7714">
        <v>0</v>
      </c>
      <c r="P7714">
        <v>23</v>
      </c>
      <c r="Q7714">
        <v>0</v>
      </c>
      <c r="R7714">
        <v>0</v>
      </c>
      <c r="S7714">
        <v>0</v>
      </c>
      <c r="T7714">
        <v>1</v>
      </c>
      <c r="U7714">
        <v>0</v>
      </c>
      <c r="V7714">
        <v>0</v>
      </c>
      <c r="W7714">
        <v>0</v>
      </c>
      <c r="X7714">
        <v>21.016876380303373</v>
      </c>
      <c r="Y7714">
        <v>0</v>
      </c>
      <c r="Z7714">
        <v>0</v>
      </c>
      <c r="AA7714">
        <v>0</v>
      </c>
      <c r="AB7714">
        <v>0.32049439657518003</v>
      </c>
      <c r="AC7714">
        <v>0</v>
      </c>
      <c r="AD7714">
        <v>0</v>
      </c>
      <c r="AE7714">
        <v>21.337370776878554</v>
      </c>
    </row>
    <row r="7715" spans="1:31" x14ac:dyDescent="0.25">
      <c r="A7715">
        <v>1890084</v>
      </c>
      <c r="B7715">
        <v>1</v>
      </c>
      <c r="C7715" t="s">
        <v>80</v>
      </c>
      <c r="D7715" t="s">
        <v>94</v>
      </c>
      <c r="E7715" t="s">
        <v>146</v>
      </c>
      <c r="F7715" t="s">
        <v>21684</v>
      </c>
      <c r="G7715" t="s">
        <v>148</v>
      </c>
      <c r="H7715" t="s">
        <v>143</v>
      </c>
      <c r="I7715" t="s">
        <v>135</v>
      </c>
      <c r="J7715" t="s">
        <v>136</v>
      </c>
      <c r="K7715" t="s">
        <v>137</v>
      </c>
      <c r="L7715" t="s">
        <v>21685</v>
      </c>
      <c r="M7715" t="s">
        <v>21686</v>
      </c>
      <c r="N7715">
        <v>1.6713888880000001</v>
      </c>
      <c r="O7715">
        <v>0</v>
      </c>
      <c r="P7715">
        <v>0</v>
      </c>
      <c r="Q7715">
        <v>0</v>
      </c>
      <c r="R7715">
        <v>2</v>
      </c>
      <c r="S7715">
        <v>0</v>
      </c>
      <c r="T7715">
        <v>0</v>
      </c>
      <c r="U7715">
        <v>0</v>
      </c>
      <c r="V7715">
        <v>0</v>
      </c>
      <c r="W7715">
        <v>0</v>
      </c>
      <c r="X7715">
        <v>0</v>
      </c>
      <c r="Y7715">
        <v>0</v>
      </c>
      <c r="Z7715">
        <v>9.8501019335989355</v>
      </c>
      <c r="AA7715">
        <v>0</v>
      </c>
      <c r="AB7715">
        <v>0</v>
      </c>
      <c r="AC7715">
        <v>0</v>
      </c>
      <c r="AD7715">
        <v>0</v>
      </c>
      <c r="AE7715">
        <v>9.8501019335989355</v>
      </c>
    </row>
    <row r="7716" spans="1:31" x14ac:dyDescent="0.25">
      <c r="A7716">
        <v>1890061</v>
      </c>
      <c r="B7716">
        <v>1</v>
      </c>
      <c r="C7716" t="s">
        <v>81</v>
      </c>
      <c r="D7716" t="s">
        <v>113</v>
      </c>
      <c r="E7716" t="s">
        <v>158</v>
      </c>
      <c r="F7716" t="s">
        <v>21687</v>
      </c>
      <c r="G7716" t="s">
        <v>5788</v>
      </c>
      <c r="H7716" t="s">
        <v>134</v>
      </c>
      <c r="I7716" t="s">
        <v>135</v>
      </c>
      <c r="J7716" t="s">
        <v>136</v>
      </c>
      <c r="K7716" t="s">
        <v>137</v>
      </c>
      <c r="L7716" t="s">
        <v>21688</v>
      </c>
      <c r="M7716" t="s">
        <v>21689</v>
      </c>
      <c r="N7716">
        <v>2.7566666660000001</v>
      </c>
      <c r="O7716">
        <v>2</v>
      </c>
      <c r="P7716">
        <v>93</v>
      </c>
      <c r="Q7716">
        <v>4</v>
      </c>
      <c r="R7716">
        <v>3</v>
      </c>
      <c r="S7716">
        <v>10</v>
      </c>
      <c r="T7716">
        <v>9</v>
      </c>
      <c r="U7716">
        <v>4</v>
      </c>
      <c r="V7716">
        <v>0</v>
      </c>
      <c r="W7716">
        <v>2.0723514209446749</v>
      </c>
      <c r="X7716">
        <v>70.207442109093606</v>
      </c>
      <c r="Y7716">
        <v>59.115008532105165</v>
      </c>
      <c r="Z7716">
        <v>4.5288783000957871</v>
      </c>
      <c r="AA7716">
        <v>971.6784001169616</v>
      </c>
      <c r="AB7716">
        <v>62.333564182315868</v>
      </c>
      <c r="AC7716">
        <v>996.99711927591488</v>
      </c>
      <c r="AD7716">
        <v>0</v>
      </c>
      <c r="AE7716">
        <v>2166.9327639374314</v>
      </c>
    </row>
    <row r="7717" spans="1:31" x14ac:dyDescent="0.25">
      <c r="A7717">
        <v>1889912</v>
      </c>
      <c r="B7717">
        <v>1</v>
      </c>
      <c r="C7717" t="s">
        <v>80</v>
      </c>
      <c r="D7717" t="s">
        <v>104</v>
      </c>
      <c r="E7717" t="s">
        <v>140</v>
      </c>
      <c r="F7717" t="s">
        <v>21690</v>
      </c>
      <c r="G7717" t="s">
        <v>163</v>
      </c>
      <c r="H7717" t="s">
        <v>143</v>
      </c>
      <c r="I7717" t="s">
        <v>135</v>
      </c>
      <c r="J7717" t="s">
        <v>136</v>
      </c>
      <c r="K7717" t="s">
        <v>137</v>
      </c>
      <c r="L7717" t="s">
        <v>21691</v>
      </c>
      <c r="M7717" t="s">
        <v>21692</v>
      </c>
      <c r="N7717">
        <v>5.1077777769999999</v>
      </c>
      <c r="O7717">
        <v>0</v>
      </c>
      <c r="P7717">
        <v>1</v>
      </c>
      <c r="Q7717">
        <v>0</v>
      </c>
      <c r="R7717">
        <v>0</v>
      </c>
      <c r="S7717">
        <v>0</v>
      </c>
      <c r="T7717">
        <v>0</v>
      </c>
      <c r="U7717">
        <v>0</v>
      </c>
      <c r="V7717">
        <v>0</v>
      </c>
      <c r="W7717">
        <v>0</v>
      </c>
      <c r="X7717">
        <v>0.26181504210443113</v>
      </c>
      <c r="Y7717">
        <v>0</v>
      </c>
      <c r="Z7717">
        <v>0</v>
      </c>
      <c r="AA7717">
        <v>0</v>
      </c>
      <c r="AB7717">
        <v>0</v>
      </c>
      <c r="AC7717">
        <v>0</v>
      </c>
      <c r="AD7717">
        <v>0</v>
      </c>
      <c r="AE7717">
        <v>0.26181504210443113</v>
      </c>
    </row>
    <row r="7718" spans="1:31" x14ac:dyDescent="0.25">
      <c r="A7718">
        <v>1889849</v>
      </c>
      <c r="B7718">
        <v>1</v>
      </c>
      <c r="C7718" t="s">
        <v>80</v>
      </c>
      <c r="D7718" t="s">
        <v>97</v>
      </c>
      <c r="E7718" t="s">
        <v>140</v>
      </c>
      <c r="F7718" t="s">
        <v>21693</v>
      </c>
      <c r="G7718" t="s">
        <v>163</v>
      </c>
      <c r="H7718" t="s">
        <v>143</v>
      </c>
      <c r="I7718" t="s">
        <v>135</v>
      </c>
      <c r="J7718" t="s">
        <v>136</v>
      </c>
      <c r="K7718" t="s">
        <v>137</v>
      </c>
      <c r="L7718" t="s">
        <v>21694</v>
      </c>
      <c r="M7718" t="s">
        <v>21695</v>
      </c>
      <c r="N7718">
        <v>4.7602777769999998</v>
      </c>
      <c r="O7718">
        <v>0</v>
      </c>
      <c r="P7718">
        <v>2</v>
      </c>
      <c r="Q7718">
        <v>0</v>
      </c>
      <c r="R7718">
        <v>0</v>
      </c>
      <c r="S7718">
        <v>0</v>
      </c>
      <c r="T7718">
        <v>0</v>
      </c>
      <c r="U7718">
        <v>0</v>
      </c>
      <c r="V7718">
        <v>0</v>
      </c>
      <c r="W7718">
        <v>0</v>
      </c>
      <c r="X7718">
        <v>3.6091228061430618</v>
      </c>
      <c r="Y7718">
        <v>0</v>
      </c>
      <c r="Z7718">
        <v>0</v>
      </c>
      <c r="AA7718">
        <v>0</v>
      </c>
      <c r="AB7718">
        <v>0</v>
      </c>
      <c r="AC7718">
        <v>0</v>
      </c>
      <c r="AD7718">
        <v>0</v>
      </c>
      <c r="AE7718">
        <v>3.6091228061430618</v>
      </c>
    </row>
    <row r="7719" spans="1:31" x14ac:dyDescent="0.25">
      <c r="A7719">
        <v>1889955</v>
      </c>
      <c r="B7719">
        <v>1</v>
      </c>
      <c r="C7719" t="s">
        <v>80</v>
      </c>
      <c r="D7719" t="s">
        <v>94</v>
      </c>
      <c r="E7719" t="s">
        <v>140</v>
      </c>
      <c r="F7719" t="s">
        <v>21696</v>
      </c>
      <c r="G7719" t="s">
        <v>163</v>
      </c>
      <c r="H7719" t="s">
        <v>143</v>
      </c>
      <c r="I7719" t="s">
        <v>135</v>
      </c>
      <c r="J7719" t="s">
        <v>136</v>
      </c>
      <c r="K7719" t="s">
        <v>137</v>
      </c>
      <c r="L7719" t="s">
        <v>21697</v>
      </c>
      <c r="M7719" t="s">
        <v>21698</v>
      </c>
      <c r="N7719">
        <v>3.6247222219999999</v>
      </c>
      <c r="O7719">
        <v>0</v>
      </c>
      <c r="P7719">
        <v>1</v>
      </c>
      <c r="Q7719">
        <v>0</v>
      </c>
      <c r="R7719">
        <v>0</v>
      </c>
      <c r="S7719">
        <v>0</v>
      </c>
      <c r="T7719">
        <v>0</v>
      </c>
      <c r="U7719">
        <v>0</v>
      </c>
      <c r="V7719">
        <v>0</v>
      </c>
      <c r="W7719">
        <v>0</v>
      </c>
      <c r="X7719">
        <v>0.96839447295022429</v>
      </c>
      <c r="Y7719">
        <v>0</v>
      </c>
      <c r="Z7719">
        <v>0</v>
      </c>
      <c r="AA7719">
        <v>0</v>
      </c>
      <c r="AB7719">
        <v>0</v>
      </c>
      <c r="AC7719">
        <v>0</v>
      </c>
      <c r="AD7719">
        <v>0</v>
      </c>
      <c r="AE7719">
        <v>0.96839447295022429</v>
      </c>
    </row>
    <row r="7720" spans="1:31" x14ac:dyDescent="0.25">
      <c r="A7720">
        <v>1890104</v>
      </c>
      <c r="B7720">
        <v>1</v>
      </c>
      <c r="C7720" t="s">
        <v>80</v>
      </c>
      <c r="D7720" t="s">
        <v>103</v>
      </c>
      <c r="E7720" t="s">
        <v>140</v>
      </c>
      <c r="F7720" t="s">
        <v>21699</v>
      </c>
      <c r="G7720" t="s">
        <v>207</v>
      </c>
      <c r="H7720" t="s">
        <v>143</v>
      </c>
      <c r="I7720" t="s">
        <v>135</v>
      </c>
      <c r="J7720" t="s">
        <v>136</v>
      </c>
      <c r="K7720" t="s">
        <v>137</v>
      </c>
      <c r="L7720" t="s">
        <v>21700</v>
      </c>
      <c r="M7720" t="s">
        <v>21701</v>
      </c>
      <c r="N7720">
        <v>1.8333333329999999</v>
      </c>
      <c r="O7720">
        <v>0</v>
      </c>
      <c r="P7720">
        <v>5</v>
      </c>
      <c r="Q7720">
        <v>0</v>
      </c>
      <c r="R7720">
        <v>0</v>
      </c>
      <c r="S7720">
        <v>0</v>
      </c>
      <c r="T7720">
        <v>0</v>
      </c>
      <c r="U7720">
        <v>0</v>
      </c>
      <c r="V7720">
        <v>0</v>
      </c>
      <c r="W7720">
        <v>0</v>
      </c>
      <c r="X7720">
        <v>1.9223562831829861</v>
      </c>
      <c r="Y7720">
        <v>0</v>
      </c>
      <c r="Z7720">
        <v>0</v>
      </c>
      <c r="AA7720">
        <v>0</v>
      </c>
      <c r="AB7720">
        <v>0</v>
      </c>
      <c r="AC7720">
        <v>0</v>
      </c>
      <c r="AD7720">
        <v>0</v>
      </c>
      <c r="AE7720">
        <v>1.9223562831829861</v>
      </c>
    </row>
    <row r="7721" spans="1:31" x14ac:dyDescent="0.25">
      <c r="A7721">
        <v>1889855</v>
      </c>
      <c r="B7721">
        <v>1</v>
      </c>
      <c r="C7721" t="s">
        <v>81</v>
      </c>
      <c r="D7721" t="s">
        <v>120</v>
      </c>
      <c r="E7721" t="s">
        <v>146</v>
      </c>
      <c r="F7721" t="s">
        <v>20875</v>
      </c>
      <c r="G7721" t="s">
        <v>148</v>
      </c>
      <c r="H7721" t="s">
        <v>143</v>
      </c>
      <c r="I7721" t="s">
        <v>135</v>
      </c>
      <c r="J7721" t="s">
        <v>136</v>
      </c>
      <c r="K7721" t="s">
        <v>137</v>
      </c>
      <c r="L7721" t="s">
        <v>21702</v>
      </c>
      <c r="M7721" t="s">
        <v>21703</v>
      </c>
      <c r="N7721">
        <v>1.085</v>
      </c>
      <c r="O7721">
        <v>0</v>
      </c>
      <c r="P7721">
        <v>55</v>
      </c>
      <c r="Q7721">
        <v>0</v>
      </c>
      <c r="R7721">
        <v>0</v>
      </c>
      <c r="S7721">
        <v>0</v>
      </c>
      <c r="T7721">
        <v>4</v>
      </c>
      <c r="U7721">
        <v>0</v>
      </c>
      <c r="V7721">
        <v>0</v>
      </c>
      <c r="W7721">
        <v>0</v>
      </c>
      <c r="X7721">
        <v>11.535360677256485</v>
      </c>
      <c r="Y7721">
        <v>0</v>
      </c>
      <c r="Z7721">
        <v>0</v>
      </c>
      <c r="AA7721">
        <v>0</v>
      </c>
      <c r="AB7721">
        <v>2.5767062286674669</v>
      </c>
      <c r="AC7721">
        <v>0</v>
      </c>
      <c r="AD7721">
        <v>0</v>
      </c>
      <c r="AE7721">
        <v>14.112066905923951</v>
      </c>
    </row>
    <row r="7722" spans="1:31" x14ac:dyDescent="0.25">
      <c r="A7722">
        <v>1889809</v>
      </c>
      <c r="B7722">
        <v>1</v>
      </c>
      <c r="C7722" t="s">
        <v>81</v>
      </c>
      <c r="D7722" t="s">
        <v>120</v>
      </c>
      <c r="E7722" t="s">
        <v>131</v>
      </c>
      <c r="F7722" t="s">
        <v>1047</v>
      </c>
      <c r="G7722" t="s">
        <v>133</v>
      </c>
      <c r="H7722" t="s">
        <v>134</v>
      </c>
      <c r="I7722" t="s">
        <v>135</v>
      </c>
      <c r="J7722" t="s">
        <v>136</v>
      </c>
      <c r="K7722" t="s">
        <v>137</v>
      </c>
      <c r="L7722" t="s">
        <v>21704</v>
      </c>
      <c r="M7722" t="s">
        <v>21705</v>
      </c>
      <c r="N7722">
        <v>0.84083333299999996</v>
      </c>
      <c r="O7722">
        <v>0</v>
      </c>
      <c r="P7722">
        <v>71</v>
      </c>
      <c r="Q7722">
        <v>54</v>
      </c>
      <c r="R7722">
        <v>9</v>
      </c>
      <c r="S7722">
        <v>11</v>
      </c>
      <c r="T7722">
        <v>3</v>
      </c>
      <c r="U7722">
        <v>0</v>
      </c>
      <c r="V7722">
        <v>0</v>
      </c>
      <c r="W7722">
        <v>0</v>
      </c>
      <c r="X7722">
        <v>19.299835636988902</v>
      </c>
      <c r="Y7722">
        <v>193.10162086078503</v>
      </c>
      <c r="Z7722">
        <v>32.509523942702131</v>
      </c>
      <c r="AA7722">
        <v>24.720681102694112</v>
      </c>
      <c r="AB7722">
        <v>0.37708616949454499</v>
      </c>
      <c r="AC7722">
        <v>0</v>
      </c>
      <c r="AD7722">
        <v>0</v>
      </c>
      <c r="AE7722">
        <v>270.00874771266473</v>
      </c>
    </row>
    <row r="7723" spans="1:31" x14ac:dyDescent="0.25">
      <c r="A7723">
        <v>1890141</v>
      </c>
      <c r="B7723">
        <v>1</v>
      </c>
      <c r="C7723" t="s">
        <v>80</v>
      </c>
      <c r="D7723" t="s">
        <v>104</v>
      </c>
      <c r="E7723" t="s">
        <v>146</v>
      </c>
      <c r="F7723" t="s">
        <v>21706</v>
      </c>
      <c r="G7723" t="s">
        <v>148</v>
      </c>
      <c r="H7723" t="s">
        <v>143</v>
      </c>
      <c r="I7723" t="s">
        <v>135</v>
      </c>
      <c r="J7723" t="s">
        <v>136</v>
      </c>
      <c r="K7723" t="s">
        <v>137</v>
      </c>
      <c r="L7723" t="s">
        <v>21707</v>
      </c>
      <c r="M7723" t="s">
        <v>21708</v>
      </c>
      <c r="N7723">
        <v>2.8388888880000001</v>
      </c>
      <c r="O7723">
        <v>0</v>
      </c>
      <c r="P7723">
        <v>1</v>
      </c>
      <c r="Q7723">
        <v>0</v>
      </c>
      <c r="R7723">
        <v>2</v>
      </c>
      <c r="S7723">
        <v>0</v>
      </c>
      <c r="T7723">
        <v>0</v>
      </c>
      <c r="U7723">
        <v>0</v>
      </c>
      <c r="V7723">
        <v>0</v>
      </c>
      <c r="W7723">
        <v>0</v>
      </c>
      <c r="X7723">
        <v>0.69802142672131673</v>
      </c>
      <c r="Y7723">
        <v>0</v>
      </c>
      <c r="Z7723">
        <v>1.979243383130237</v>
      </c>
      <c r="AA7723">
        <v>0</v>
      </c>
      <c r="AB7723">
        <v>0</v>
      </c>
      <c r="AC7723">
        <v>0</v>
      </c>
      <c r="AD7723">
        <v>0</v>
      </c>
      <c r="AE7723">
        <v>2.6772648098515539</v>
      </c>
    </row>
    <row r="7724" spans="1:31" x14ac:dyDescent="0.25">
      <c r="A7724">
        <v>1890227</v>
      </c>
      <c r="B7724">
        <v>1</v>
      </c>
      <c r="C7724" t="s">
        <v>80</v>
      </c>
      <c r="D7724" t="s">
        <v>104</v>
      </c>
      <c r="E7724" t="s">
        <v>140</v>
      </c>
      <c r="F7724" t="s">
        <v>21709</v>
      </c>
      <c r="G7724" t="s">
        <v>163</v>
      </c>
      <c r="H7724" t="s">
        <v>143</v>
      </c>
      <c r="I7724" t="s">
        <v>135</v>
      </c>
      <c r="J7724" t="s">
        <v>136</v>
      </c>
      <c r="K7724" t="s">
        <v>137</v>
      </c>
      <c r="L7724" t="s">
        <v>21710</v>
      </c>
      <c r="M7724" t="s">
        <v>21711</v>
      </c>
      <c r="N7724">
        <v>2.2488888880000002</v>
      </c>
      <c r="O7724">
        <v>0</v>
      </c>
      <c r="P7724">
        <v>0</v>
      </c>
      <c r="Q7724">
        <v>0</v>
      </c>
      <c r="R7724">
        <v>0</v>
      </c>
      <c r="S7724">
        <v>0</v>
      </c>
      <c r="T7724">
        <v>1</v>
      </c>
      <c r="U7724">
        <v>0</v>
      </c>
      <c r="V7724">
        <v>0</v>
      </c>
      <c r="W7724">
        <v>0</v>
      </c>
      <c r="X7724">
        <v>0</v>
      </c>
      <c r="Y7724">
        <v>0</v>
      </c>
      <c r="Z7724">
        <v>0</v>
      </c>
      <c r="AA7724">
        <v>0</v>
      </c>
      <c r="AB7724">
        <v>1.0248489133765868</v>
      </c>
      <c r="AC7724">
        <v>0</v>
      </c>
      <c r="AD7724">
        <v>0</v>
      </c>
      <c r="AE7724">
        <v>1.0248489133765868</v>
      </c>
    </row>
    <row r="7725" spans="1:31" x14ac:dyDescent="0.25">
      <c r="A7725">
        <v>1890078</v>
      </c>
      <c r="B7725">
        <v>1</v>
      </c>
      <c r="C7725" t="s">
        <v>81</v>
      </c>
      <c r="D7725" t="s">
        <v>113</v>
      </c>
      <c r="E7725" t="s">
        <v>210</v>
      </c>
      <c r="F7725" t="s">
        <v>21712</v>
      </c>
      <c r="G7725" t="s">
        <v>133</v>
      </c>
      <c r="H7725" t="s">
        <v>134</v>
      </c>
      <c r="I7725" t="s">
        <v>135</v>
      </c>
      <c r="J7725" t="s">
        <v>136</v>
      </c>
      <c r="K7725" t="s">
        <v>137</v>
      </c>
      <c r="L7725" t="s">
        <v>21713</v>
      </c>
      <c r="M7725" t="s">
        <v>21714</v>
      </c>
      <c r="N7725">
        <v>0.25</v>
      </c>
      <c r="O7725">
        <v>2</v>
      </c>
      <c r="P7725">
        <v>114</v>
      </c>
      <c r="Q7725">
        <v>4</v>
      </c>
      <c r="R7725">
        <v>23</v>
      </c>
      <c r="S7725">
        <v>10</v>
      </c>
      <c r="T7725">
        <v>15</v>
      </c>
      <c r="U7725">
        <v>4</v>
      </c>
      <c r="V7725">
        <v>1</v>
      </c>
      <c r="W7725">
        <v>0.18540789467936666</v>
      </c>
      <c r="X7725">
        <v>7.7859143125763346</v>
      </c>
      <c r="Y7725">
        <v>5.4324529175449996</v>
      </c>
      <c r="Z7725">
        <v>2.294901994140683</v>
      </c>
      <c r="AA7725">
        <v>89.12625075386903</v>
      </c>
      <c r="AB7725">
        <v>8.9113678202771816</v>
      </c>
      <c r="AC7725">
        <v>90.808337039341453</v>
      </c>
      <c r="AD7725">
        <v>0.35568678048543328</v>
      </c>
      <c r="AE7725">
        <v>204.90031951291445</v>
      </c>
    </row>
    <row r="7726" spans="1:31" x14ac:dyDescent="0.25">
      <c r="A7726">
        <v>1889978</v>
      </c>
      <c r="B7726">
        <v>1</v>
      </c>
      <c r="C7726" t="s">
        <v>80</v>
      </c>
      <c r="D7726" t="s">
        <v>107</v>
      </c>
      <c r="E7726" t="s">
        <v>146</v>
      </c>
      <c r="F7726" t="s">
        <v>11549</v>
      </c>
      <c r="G7726" t="s">
        <v>148</v>
      </c>
      <c r="H7726" t="s">
        <v>143</v>
      </c>
      <c r="I7726" t="s">
        <v>135</v>
      </c>
      <c r="J7726" t="s">
        <v>136</v>
      </c>
      <c r="K7726" t="s">
        <v>137</v>
      </c>
      <c r="L7726" t="s">
        <v>21715</v>
      </c>
      <c r="M7726" t="s">
        <v>21716</v>
      </c>
      <c r="N7726">
        <v>1.5605555550000001</v>
      </c>
      <c r="O7726">
        <v>0</v>
      </c>
      <c r="P7726">
        <v>14</v>
      </c>
      <c r="Q7726">
        <v>0</v>
      </c>
      <c r="R7726">
        <v>0</v>
      </c>
      <c r="S7726">
        <v>0</v>
      </c>
      <c r="T7726">
        <v>0</v>
      </c>
      <c r="U7726">
        <v>0</v>
      </c>
      <c r="V7726">
        <v>0</v>
      </c>
      <c r="W7726">
        <v>0</v>
      </c>
      <c r="X7726">
        <v>4.309765913046725</v>
      </c>
      <c r="Y7726">
        <v>0</v>
      </c>
      <c r="Z7726">
        <v>0</v>
      </c>
      <c r="AA7726">
        <v>0</v>
      </c>
      <c r="AB7726">
        <v>0</v>
      </c>
      <c r="AC7726">
        <v>0</v>
      </c>
      <c r="AD7726">
        <v>0</v>
      </c>
      <c r="AE7726">
        <v>4.309765913046725</v>
      </c>
    </row>
    <row r="7727" spans="1:31" x14ac:dyDescent="0.25">
      <c r="A7727">
        <v>1890058</v>
      </c>
      <c r="B7727">
        <v>1</v>
      </c>
      <c r="C7727" t="s">
        <v>80</v>
      </c>
      <c r="D7727" t="s">
        <v>96</v>
      </c>
      <c r="E7727" t="s">
        <v>222</v>
      </c>
      <c r="F7727" t="s">
        <v>21717</v>
      </c>
      <c r="G7727" t="s">
        <v>148</v>
      </c>
      <c r="H7727" t="s">
        <v>143</v>
      </c>
      <c r="I7727" t="s">
        <v>135</v>
      </c>
      <c r="J7727" t="s">
        <v>136</v>
      </c>
      <c r="K7727" t="s">
        <v>137</v>
      </c>
      <c r="L7727" t="s">
        <v>21718</v>
      </c>
      <c r="M7727" t="s">
        <v>21719</v>
      </c>
      <c r="N7727">
        <v>2.0322222220000001</v>
      </c>
      <c r="O7727">
        <v>0</v>
      </c>
      <c r="P7727">
        <v>46</v>
      </c>
      <c r="Q7727">
        <v>0</v>
      </c>
      <c r="R7727">
        <v>0</v>
      </c>
      <c r="S7727">
        <v>0</v>
      </c>
      <c r="T7727">
        <v>12</v>
      </c>
      <c r="U7727">
        <v>0</v>
      </c>
      <c r="V7727">
        <v>0</v>
      </c>
      <c r="W7727">
        <v>0</v>
      </c>
      <c r="X7727">
        <v>37.100797344985189</v>
      </c>
      <c r="Y7727">
        <v>0</v>
      </c>
      <c r="Z7727">
        <v>0</v>
      </c>
      <c r="AA7727">
        <v>0</v>
      </c>
      <c r="AB7727">
        <v>57.894866164339582</v>
      </c>
      <c r="AC7727">
        <v>0</v>
      </c>
      <c r="AD7727">
        <v>0</v>
      </c>
      <c r="AE7727">
        <v>94.995663509324771</v>
      </c>
    </row>
    <row r="7728" spans="1:31" x14ac:dyDescent="0.25">
      <c r="A7728">
        <v>1890038</v>
      </c>
      <c r="B7728">
        <v>1</v>
      </c>
      <c r="C7728" t="s">
        <v>80</v>
      </c>
      <c r="D7728" t="s">
        <v>93</v>
      </c>
      <c r="E7728" t="s">
        <v>210</v>
      </c>
      <c r="F7728" t="s">
        <v>9168</v>
      </c>
      <c r="G7728" t="s">
        <v>133</v>
      </c>
      <c r="H7728" t="s">
        <v>134</v>
      </c>
      <c r="I7728" t="s">
        <v>135</v>
      </c>
      <c r="J7728" t="s">
        <v>136</v>
      </c>
      <c r="K7728" t="s">
        <v>137</v>
      </c>
      <c r="L7728" t="s">
        <v>21720</v>
      </c>
      <c r="M7728" t="s">
        <v>21721</v>
      </c>
      <c r="N7728">
        <v>0.96666666599999995</v>
      </c>
      <c r="O7728">
        <v>0</v>
      </c>
      <c r="P7728">
        <v>387</v>
      </c>
      <c r="Q7728">
        <v>46</v>
      </c>
      <c r="R7728">
        <v>319</v>
      </c>
      <c r="S7728">
        <v>13</v>
      </c>
      <c r="T7728">
        <v>198</v>
      </c>
      <c r="U7728">
        <v>0</v>
      </c>
      <c r="V7728">
        <v>0</v>
      </c>
      <c r="W7728">
        <v>0</v>
      </c>
      <c r="X7728">
        <v>123.09211682391319</v>
      </c>
      <c r="Y7728">
        <v>152.71783457042557</v>
      </c>
      <c r="Z7728">
        <v>729.02731922898818</v>
      </c>
      <c r="AA7728">
        <v>128.34071900258223</v>
      </c>
      <c r="AB7728">
        <v>393.43626200949967</v>
      </c>
      <c r="AC7728">
        <v>0</v>
      </c>
      <c r="AD7728">
        <v>0</v>
      </c>
      <c r="AE7728">
        <v>1526.6142516354089</v>
      </c>
    </row>
    <row r="7729" spans="1:31" x14ac:dyDescent="0.25">
      <c r="A7729">
        <v>1889895</v>
      </c>
      <c r="B7729">
        <v>1</v>
      </c>
      <c r="C7729" t="s">
        <v>80</v>
      </c>
      <c r="D7729" t="s">
        <v>105</v>
      </c>
      <c r="E7729" t="s">
        <v>169</v>
      </c>
      <c r="F7729" t="s">
        <v>21722</v>
      </c>
      <c r="G7729" t="s">
        <v>183</v>
      </c>
      <c r="H7729" t="s">
        <v>143</v>
      </c>
      <c r="I7729" t="s">
        <v>135</v>
      </c>
      <c r="J7729" t="s">
        <v>136</v>
      </c>
      <c r="K7729" t="s">
        <v>137</v>
      </c>
      <c r="L7729" t="s">
        <v>21723</v>
      </c>
      <c r="M7729" t="s">
        <v>21724</v>
      </c>
      <c r="N7729">
        <v>1.155277777</v>
      </c>
      <c r="O7729">
        <v>0</v>
      </c>
      <c r="P7729">
        <v>123</v>
      </c>
      <c r="Q7729">
        <v>0</v>
      </c>
      <c r="R7729">
        <v>19</v>
      </c>
      <c r="S7729">
        <v>0</v>
      </c>
      <c r="T7729">
        <v>10</v>
      </c>
      <c r="U7729">
        <v>0</v>
      </c>
      <c r="V7729">
        <v>0</v>
      </c>
      <c r="W7729">
        <v>0</v>
      </c>
      <c r="X7729">
        <v>40.622576128625873</v>
      </c>
      <c r="Y7729">
        <v>0</v>
      </c>
      <c r="Z7729">
        <v>15.683063245584956</v>
      </c>
      <c r="AA7729">
        <v>0</v>
      </c>
      <c r="AB7729">
        <v>6.3303599821548096</v>
      </c>
      <c r="AC7729">
        <v>0</v>
      </c>
      <c r="AD7729">
        <v>0</v>
      </c>
      <c r="AE7729">
        <v>62.635999356365637</v>
      </c>
    </row>
    <row r="7730" spans="1:31" x14ac:dyDescent="0.25">
      <c r="A7730">
        <v>1889772</v>
      </c>
      <c r="B7730">
        <v>1</v>
      </c>
      <c r="C7730" t="s">
        <v>81</v>
      </c>
      <c r="D7730" t="s">
        <v>113</v>
      </c>
      <c r="E7730" t="s">
        <v>140</v>
      </c>
      <c r="F7730" t="s">
        <v>21725</v>
      </c>
      <c r="G7730" t="s">
        <v>163</v>
      </c>
      <c r="H7730" t="s">
        <v>143</v>
      </c>
      <c r="I7730" t="s">
        <v>135</v>
      </c>
      <c r="J7730" t="s">
        <v>136</v>
      </c>
      <c r="K7730" t="s">
        <v>137</v>
      </c>
      <c r="L7730" t="s">
        <v>21726</v>
      </c>
      <c r="M7730" t="s">
        <v>21727</v>
      </c>
      <c r="N7730">
        <v>1.913888888</v>
      </c>
      <c r="O7730">
        <v>0</v>
      </c>
      <c r="P7730">
        <v>0</v>
      </c>
      <c r="Q7730">
        <v>0</v>
      </c>
      <c r="R7730">
        <v>1</v>
      </c>
      <c r="S7730">
        <v>0</v>
      </c>
      <c r="T7730">
        <v>0</v>
      </c>
      <c r="U7730">
        <v>0</v>
      </c>
      <c r="V7730">
        <v>0</v>
      </c>
      <c r="W7730">
        <v>0</v>
      </c>
      <c r="X7730">
        <v>0</v>
      </c>
      <c r="Y7730">
        <v>0</v>
      </c>
      <c r="Z7730">
        <v>1.575174004767899</v>
      </c>
      <c r="AA7730">
        <v>0</v>
      </c>
      <c r="AB7730">
        <v>0</v>
      </c>
      <c r="AC7730">
        <v>0</v>
      </c>
      <c r="AD7730">
        <v>0</v>
      </c>
      <c r="AE7730">
        <v>1.575174004767899</v>
      </c>
    </row>
    <row r="7731" spans="1:31" x14ac:dyDescent="0.25">
      <c r="A7731">
        <v>1889938</v>
      </c>
      <c r="B7731">
        <v>1</v>
      </c>
      <c r="C7731" t="s">
        <v>80</v>
      </c>
      <c r="D7731" t="s">
        <v>107</v>
      </c>
      <c r="E7731" t="s">
        <v>140</v>
      </c>
      <c r="F7731" t="s">
        <v>21728</v>
      </c>
      <c r="G7731" t="s">
        <v>163</v>
      </c>
      <c r="H7731" t="s">
        <v>143</v>
      </c>
      <c r="I7731" t="s">
        <v>135</v>
      </c>
      <c r="J7731" t="s">
        <v>136</v>
      </c>
      <c r="K7731" t="s">
        <v>137</v>
      </c>
      <c r="L7731" t="s">
        <v>21729</v>
      </c>
      <c r="M7731" t="s">
        <v>21730</v>
      </c>
      <c r="N7731">
        <v>3.5449999999999999</v>
      </c>
      <c r="O7731">
        <v>0</v>
      </c>
      <c r="P7731">
        <v>1</v>
      </c>
      <c r="Q7731">
        <v>0</v>
      </c>
      <c r="R7731">
        <v>0</v>
      </c>
      <c r="S7731">
        <v>0</v>
      </c>
      <c r="T7731">
        <v>0</v>
      </c>
      <c r="U7731">
        <v>0</v>
      </c>
      <c r="V7731">
        <v>0</v>
      </c>
      <c r="W7731">
        <v>0</v>
      </c>
      <c r="X7731">
        <v>0.50708120699883508</v>
      </c>
      <c r="Y7731">
        <v>0</v>
      </c>
      <c r="Z7731">
        <v>0</v>
      </c>
      <c r="AA7731">
        <v>0</v>
      </c>
      <c r="AB7731">
        <v>0</v>
      </c>
      <c r="AC7731">
        <v>0</v>
      </c>
      <c r="AD7731">
        <v>0</v>
      </c>
      <c r="AE7731">
        <v>0.50708120699883508</v>
      </c>
    </row>
    <row r="7732" spans="1:31" x14ac:dyDescent="0.25">
      <c r="A7732">
        <v>1890064</v>
      </c>
      <c r="B7732">
        <v>1</v>
      </c>
      <c r="C7732" t="s">
        <v>81</v>
      </c>
      <c r="D7732" t="s">
        <v>128</v>
      </c>
      <c r="E7732" t="s">
        <v>169</v>
      </c>
      <c r="F7732" t="s">
        <v>21731</v>
      </c>
      <c r="G7732" t="s">
        <v>363</v>
      </c>
      <c r="H7732" t="s">
        <v>143</v>
      </c>
      <c r="I7732" t="s">
        <v>135</v>
      </c>
      <c r="J7732" t="s">
        <v>136</v>
      </c>
      <c r="K7732" t="s">
        <v>137</v>
      </c>
      <c r="L7732" t="s">
        <v>21732</v>
      </c>
      <c r="M7732" t="s">
        <v>21733</v>
      </c>
      <c r="N7732">
        <v>3.6861111110000002</v>
      </c>
      <c r="O7732">
        <v>0</v>
      </c>
      <c r="P7732">
        <v>42</v>
      </c>
      <c r="Q7732">
        <v>0</v>
      </c>
      <c r="R7732">
        <v>0</v>
      </c>
      <c r="S7732">
        <v>0</v>
      </c>
      <c r="T7732">
        <v>0</v>
      </c>
      <c r="U7732">
        <v>0</v>
      </c>
      <c r="V7732">
        <v>0</v>
      </c>
      <c r="W7732">
        <v>0</v>
      </c>
      <c r="X7732">
        <v>20.544242017627589</v>
      </c>
      <c r="Y7732">
        <v>0</v>
      </c>
      <c r="Z7732">
        <v>0</v>
      </c>
      <c r="AA7732">
        <v>0</v>
      </c>
      <c r="AB7732">
        <v>0</v>
      </c>
      <c r="AC7732">
        <v>0</v>
      </c>
      <c r="AD7732">
        <v>0</v>
      </c>
      <c r="AE7732">
        <v>20.544242017627589</v>
      </c>
    </row>
    <row r="7733" spans="1:31" x14ac:dyDescent="0.25">
      <c r="A7733">
        <v>1890207</v>
      </c>
      <c r="B7733">
        <v>1</v>
      </c>
      <c r="C7733" t="s">
        <v>80</v>
      </c>
      <c r="D7733" t="s">
        <v>98</v>
      </c>
      <c r="E7733" t="s">
        <v>140</v>
      </c>
      <c r="F7733" t="s">
        <v>21734</v>
      </c>
      <c r="G7733" t="s">
        <v>163</v>
      </c>
      <c r="H7733" t="s">
        <v>143</v>
      </c>
      <c r="I7733" t="s">
        <v>135</v>
      </c>
      <c r="J7733" t="s">
        <v>136</v>
      </c>
      <c r="K7733" t="s">
        <v>137</v>
      </c>
      <c r="L7733" t="s">
        <v>21735</v>
      </c>
      <c r="M7733" t="s">
        <v>21736</v>
      </c>
      <c r="N7733">
        <v>0.77333333299999996</v>
      </c>
      <c r="O7733">
        <v>0</v>
      </c>
      <c r="P7733">
        <v>0</v>
      </c>
      <c r="Q7733">
        <v>0</v>
      </c>
      <c r="R7733">
        <v>6</v>
      </c>
      <c r="S7733">
        <v>0</v>
      </c>
      <c r="T7733">
        <v>1</v>
      </c>
      <c r="U7733">
        <v>0</v>
      </c>
      <c r="V7733">
        <v>0</v>
      </c>
      <c r="W7733">
        <v>0</v>
      </c>
      <c r="X7733">
        <v>0</v>
      </c>
      <c r="Y7733">
        <v>0</v>
      </c>
      <c r="Z7733">
        <v>20.539687038238704</v>
      </c>
      <c r="AA7733">
        <v>0</v>
      </c>
      <c r="AB7733">
        <v>3.6912645290481341</v>
      </c>
      <c r="AC7733">
        <v>0</v>
      </c>
      <c r="AD7733">
        <v>0</v>
      </c>
      <c r="AE7733">
        <v>24.230951567286837</v>
      </c>
    </row>
    <row r="7734" spans="1:31" x14ac:dyDescent="0.25">
      <c r="A7734">
        <v>1889958</v>
      </c>
      <c r="B7734">
        <v>1</v>
      </c>
      <c r="C7734" t="s">
        <v>80</v>
      </c>
      <c r="D7734" t="s">
        <v>98</v>
      </c>
      <c r="E7734" t="s">
        <v>140</v>
      </c>
      <c r="F7734" t="s">
        <v>21737</v>
      </c>
      <c r="G7734" t="s">
        <v>142</v>
      </c>
      <c r="H7734" t="s">
        <v>143</v>
      </c>
      <c r="I7734" t="s">
        <v>135</v>
      </c>
      <c r="J7734" t="s">
        <v>136</v>
      </c>
      <c r="K7734" t="s">
        <v>137</v>
      </c>
      <c r="L7734" t="s">
        <v>21738</v>
      </c>
      <c r="M7734" t="s">
        <v>21739</v>
      </c>
      <c r="N7734">
        <v>1.9488888879999999</v>
      </c>
      <c r="O7734">
        <v>0</v>
      </c>
      <c r="P7734">
        <v>0</v>
      </c>
      <c r="Q7734">
        <v>0</v>
      </c>
      <c r="R7734">
        <v>1</v>
      </c>
      <c r="S7734">
        <v>0</v>
      </c>
      <c r="T7734">
        <v>0</v>
      </c>
      <c r="U7734">
        <v>0</v>
      </c>
      <c r="V7734">
        <v>0</v>
      </c>
      <c r="W7734">
        <v>0</v>
      </c>
      <c r="X7734">
        <v>0</v>
      </c>
      <c r="Y7734">
        <v>0</v>
      </c>
      <c r="Z7734">
        <v>4.6658533877958179</v>
      </c>
      <c r="AA7734">
        <v>0</v>
      </c>
      <c r="AB7734">
        <v>0</v>
      </c>
      <c r="AC7734">
        <v>0</v>
      </c>
      <c r="AD7734">
        <v>0</v>
      </c>
      <c r="AE7734">
        <v>4.6658533877958179</v>
      </c>
    </row>
    <row r="7735" spans="1:31" x14ac:dyDescent="0.25">
      <c r="A7735">
        <v>1890244</v>
      </c>
      <c r="B7735">
        <v>1</v>
      </c>
      <c r="C7735" t="s">
        <v>81</v>
      </c>
      <c r="D7735" t="s">
        <v>116</v>
      </c>
      <c r="E7735" t="s">
        <v>146</v>
      </c>
      <c r="F7735" t="s">
        <v>21740</v>
      </c>
      <c r="G7735" t="s">
        <v>148</v>
      </c>
      <c r="H7735" t="s">
        <v>143</v>
      </c>
      <c r="I7735" t="s">
        <v>135</v>
      </c>
      <c r="J7735" t="s">
        <v>136</v>
      </c>
      <c r="K7735" t="s">
        <v>137</v>
      </c>
      <c r="L7735" t="s">
        <v>21741</v>
      </c>
      <c r="M7735" t="s">
        <v>21742</v>
      </c>
      <c r="N7735">
        <v>1.561111111</v>
      </c>
      <c r="O7735">
        <v>0</v>
      </c>
      <c r="P7735">
        <v>4</v>
      </c>
      <c r="Q7735">
        <v>0</v>
      </c>
      <c r="R7735">
        <v>5</v>
      </c>
      <c r="S7735">
        <v>0</v>
      </c>
      <c r="T7735">
        <v>0</v>
      </c>
      <c r="U7735">
        <v>0</v>
      </c>
      <c r="V7735">
        <v>0</v>
      </c>
      <c r="W7735">
        <v>0</v>
      </c>
      <c r="X7735">
        <v>1.6288416488264001</v>
      </c>
      <c r="Y7735">
        <v>0</v>
      </c>
      <c r="Z7735">
        <v>0.96359627543636095</v>
      </c>
      <c r="AA7735">
        <v>0</v>
      </c>
      <c r="AB7735">
        <v>0</v>
      </c>
      <c r="AC7735">
        <v>0</v>
      </c>
      <c r="AD7735">
        <v>0</v>
      </c>
      <c r="AE7735">
        <v>2.5924379242627609</v>
      </c>
    </row>
    <row r="7736" spans="1:31" x14ac:dyDescent="0.25">
      <c r="A7736">
        <v>1889995</v>
      </c>
      <c r="B7736">
        <v>1</v>
      </c>
      <c r="C7736" t="s">
        <v>81</v>
      </c>
      <c r="D7736" t="s">
        <v>127</v>
      </c>
      <c r="E7736" t="s">
        <v>140</v>
      </c>
      <c r="F7736" t="s">
        <v>21743</v>
      </c>
      <c r="G7736" t="s">
        <v>163</v>
      </c>
      <c r="H7736" t="s">
        <v>143</v>
      </c>
      <c r="I7736" t="s">
        <v>135</v>
      </c>
      <c r="J7736" t="s">
        <v>136</v>
      </c>
      <c r="K7736" t="s">
        <v>137</v>
      </c>
      <c r="L7736" t="s">
        <v>21744</v>
      </c>
      <c r="M7736" t="s">
        <v>21745</v>
      </c>
      <c r="N7736">
        <v>1.775555555</v>
      </c>
      <c r="O7736">
        <v>0</v>
      </c>
      <c r="P7736">
        <v>2</v>
      </c>
      <c r="Q7736">
        <v>0</v>
      </c>
      <c r="R7736">
        <v>0</v>
      </c>
      <c r="S7736">
        <v>0</v>
      </c>
      <c r="T7736">
        <v>0</v>
      </c>
      <c r="U7736">
        <v>0</v>
      </c>
      <c r="V7736">
        <v>0</v>
      </c>
      <c r="W7736">
        <v>0</v>
      </c>
      <c r="X7736">
        <v>0.88261523890277116</v>
      </c>
      <c r="Y7736">
        <v>0</v>
      </c>
      <c r="Z7736">
        <v>0</v>
      </c>
      <c r="AA7736">
        <v>0</v>
      </c>
      <c r="AB7736">
        <v>0</v>
      </c>
      <c r="AC7736">
        <v>0</v>
      </c>
      <c r="AD7736">
        <v>0</v>
      </c>
      <c r="AE7736">
        <v>0.88261523890277116</v>
      </c>
    </row>
    <row r="7737" spans="1:31" x14ac:dyDescent="0.25">
      <c r="A7737">
        <v>1890001</v>
      </c>
      <c r="B7737">
        <v>1</v>
      </c>
      <c r="C7737" t="s">
        <v>81</v>
      </c>
      <c r="D7737" t="s">
        <v>122</v>
      </c>
      <c r="E7737" t="s">
        <v>146</v>
      </c>
      <c r="F7737" t="s">
        <v>21746</v>
      </c>
      <c r="G7737" t="s">
        <v>148</v>
      </c>
      <c r="H7737" t="s">
        <v>143</v>
      </c>
      <c r="I7737" t="s">
        <v>135</v>
      </c>
      <c r="J7737" t="s">
        <v>136</v>
      </c>
      <c r="K7737" t="s">
        <v>137</v>
      </c>
      <c r="L7737" t="s">
        <v>21747</v>
      </c>
      <c r="M7737" t="s">
        <v>21748</v>
      </c>
      <c r="N7737">
        <v>1.0338888879999999</v>
      </c>
      <c r="O7737">
        <v>0</v>
      </c>
      <c r="P7737">
        <v>47</v>
      </c>
      <c r="Q7737">
        <v>0</v>
      </c>
      <c r="R7737">
        <v>0</v>
      </c>
      <c r="S7737">
        <v>0</v>
      </c>
      <c r="T7737">
        <v>8</v>
      </c>
      <c r="U7737">
        <v>0</v>
      </c>
      <c r="V7737">
        <v>0</v>
      </c>
      <c r="W7737">
        <v>0</v>
      </c>
      <c r="X7737">
        <v>10.247270898159716</v>
      </c>
      <c r="Y7737">
        <v>0</v>
      </c>
      <c r="Z7737">
        <v>0</v>
      </c>
      <c r="AA7737">
        <v>0</v>
      </c>
      <c r="AB7737">
        <v>2.4940231265907142</v>
      </c>
      <c r="AC7737">
        <v>0</v>
      </c>
      <c r="AD7737">
        <v>0</v>
      </c>
      <c r="AE7737">
        <v>12.741294024750431</v>
      </c>
    </row>
    <row r="7738" spans="1:31" x14ac:dyDescent="0.25">
      <c r="A7738">
        <v>1889858</v>
      </c>
      <c r="B7738">
        <v>1</v>
      </c>
      <c r="C7738" t="s">
        <v>81</v>
      </c>
      <c r="D7738" t="s">
        <v>120</v>
      </c>
      <c r="E7738" t="s">
        <v>140</v>
      </c>
      <c r="F7738" t="s">
        <v>21749</v>
      </c>
      <c r="G7738" t="s">
        <v>163</v>
      </c>
      <c r="H7738" t="s">
        <v>143</v>
      </c>
      <c r="I7738" t="s">
        <v>135</v>
      </c>
      <c r="J7738" t="s">
        <v>136</v>
      </c>
      <c r="K7738" t="s">
        <v>137</v>
      </c>
      <c r="L7738" t="s">
        <v>21750</v>
      </c>
      <c r="M7738" t="s">
        <v>21751</v>
      </c>
      <c r="N7738">
        <v>1.723333333</v>
      </c>
      <c r="O7738">
        <v>0</v>
      </c>
      <c r="P7738">
        <v>1</v>
      </c>
      <c r="Q7738">
        <v>0</v>
      </c>
      <c r="R7738">
        <v>0</v>
      </c>
      <c r="S7738">
        <v>0</v>
      </c>
      <c r="T7738">
        <v>0</v>
      </c>
      <c r="U7738">
        <v>0</v>
      </c>
      <c r="V7738">
        <v>0</v>
      </c>
      <c r="W7738">
        <v>0</v>
      </c>
      <c r="X7738">
        <v>0.11757981688435</v>
      </c>
      <c r="Y7738">
        <v>0</v>
      </c>
      <c r="Z7738">
        <v>0</v>
      </c>
      <c r="AA7738">
        <v>0</v>
      </c>
      <c r="AB7738">
        <v>0</v>
      </c>
      <c r="AC7738">
        <v>0</v>
      </c>
      <c r="AD7738">
        <v>0</v>
      </c>
      <c r="AE7738">
        <v>0.11757981688435</v>
      </c>
    </row>
    <row r="7739" spans="1:31" x14ac:dyDescent="0.25">
      <c r="A7739">
        <v>1890113</v>
      </c>
      <c r="B7739">
        <v>1</v>
      </c>
      <c r="C7739" t="s">
        <v>81</v>
      </c>
      <c r="D7739" t="s">
        <v>123</v>
      </c>
      <c r="E7739" t="s">
        <v>146</v>
      </c>
      <c r="F7739" t="s">
        <v>20734</v>
      </c>
      <c r="G7739" t="s">
        <v>1606</v>
      </c>
      <c r="H7739" t="s">
        <v>143</v>
      </c>
      <c r="I7739" t="s">
        <v>135</v>
      </c>
      <c r="J7739" t="s">
        <v>136</v>
      </c>
      <c r="K7739" t="s">
        <v>137</v>
      </c>
      <c r="L7739" t="s">
        <v>21752</v>
      </c>
      <c r="M7739" t="s">
        <v>21753</v>
      </c>
      <c r="N7739">
        <v>1.997777777</v>
      </c>
      <c r="O7739">
        <v>0</v>
      </c>
      <c r="P7739">
        <v>33</v>
      </c>
      <c r="Q7739">
        <v>0</v>
      </c>
      <c r="R7739">
        <v>0</v>
      </c>
      <c r="S7739">
        <v>0</v>
      </c>
      <c r="T7739">
        <v>0</v>
      </c>
      <c r="U7739">
        <v>0</v>
      </c>
      <c r="V7739">
        <v>0</v>
      </c>
      <c r="W7739">
        <v>0</v>
      </c>
      <c r="X7739">
        <v>22.406328094686913</v>
      </c>
      <c r="Y7739">
        <v>0</v>
      </c>
      <c r="Z7739">
        <v>0</v>
      </c>
      <c r="AA7739">
        <v>0</v>
      </c>
      <c r="AB7739">
        <v>0</v>
      </c>
      <c r="AC7739">
        <v>0</v>
      </c>
      <c r="AD7739">
        <v>0</v>
      </c>
      <c r="AE7739">
        <v>22.406328094686913</v>
      </c>
    </row>
    <row r="7740" spans="1:31" x14ac:dyDescent="0.25">
      <c r="A7740">
        <v>1889921</v>
      </c>
      <c r="B7740">
        <v>1</v>
      </c>
      <c r="C7740" t="s">
        <v>80</v>
      </c>
      <c r="D7740" t="s">
        <v>94</v>
      </c>
      <c r="E7740" t="s">
        <v>146</v>
      </c>
      <c r="F7740" t="s">
        <v>21754</v>
      </c>
      <c r="G7740" t="s">
        <v>148</v>
      </c>
      <c r="H7740" t="s">
        <v>143</v>
      </c>
      <c r="I7740" t="s">
        <v>135</v>
      </c>
      <c r="J7740" t="s">
        <v>136</v>
      </c>
      <c r="K7740" t="s">
        <v>137</v>
      </c>
      <c r="L7740" t="s">
        <v>21755</v>
      </c>
      <c r="M7740" t="s">
        <v>21756</v>
      </c>
      <c r="N7740">
        <v>2.5022222219999999</v>
      </c>
      <c r="O7740">
        <v>0</v>
      </c>
      <c r="P7740">
        <v>24</v>
      </c>
      <c r="Q7740">
        <v>0</v>
      </c>
      <c r="R7740">
        <v>0</v>
      </c>
      <c r="S7740">
        <v>0</v>
      </c>
      <c r="T7740">
        <v>1</v>
      </c>
      <c r="U7740">
        <v>0</v>
      </c>
      <c r="V7740">
        <v>0</v>
      </c>
      <c r="W7740">
        <v>0</v>
      </c>
      <c r="X7740">
        <v>11.336392964788747</v>
      </c>
      <c r="Y7740">
        <v>0</v>
      </c>
      <c r="Z7740">
        <v>0</v>
      </c>
      <c r="AA7740">
        <v>0</v>
      </c>
      <c r="AB7740">
        <v>0</v>
      </c>
      <c r="AC7740">
        <v>0</v>
      </c>
      <c r="AD7740">
        <v>0</v>
      </c>
      <c r="AE7740">
        <v>11.336392964788747</v>
      </c>
    </row>
    <row r="7741" spans="1:31" x14ac:dyDescent="0.25">
      <c r="A7741">
        <v>1890127</v>
      </c>
      <c r="B7741">
        <v>1</v>
      </c>
      <c r="C7741" t="s">
        <v>80</v>
      </c>
      <c r="D7741" t="s">
        <v>103</v>
      </c>
      <c r="E7741" t="s">
        <v>140</v>
      </c>
      <c r="F7741" t="s">
        <v>21757</v>
      </c>
      <c r="G7741" t="s">
        <v>163</v>
      </c>
      <c r="H7741" t="s">
        <v>143</v>
      </c>
      <c r="I7741" t="s">
        <v>135</v>
      </c>
      <c r="J7741" t="s">
        <v>136</v>
      </c>
      <c r="K7741" t="s">
        <v>137</v>
      </c>
      <c r="L7741" t="s">
        <v>21758</v>
      </c>
      <c r="M7741" t="s">
        <v>21759</v>
      </c>
      <c r="N7741">
        <v>1.153611111</v>
      </c>
      <c r="O7741">
        <v>0</v>
      </c>
      <c r="P7741">
        <v>0</v>
      </c>
      <c r="Q7741">
        <v>0</v>
      </c>
      <c r="R7741">
        <v>0</v>
      </c>
      <c r="S7741">
        <v>0</v>
      </c>
      <c r="T7741">
        <v>1</v>
      </c>
      <c r="U7741">
        <v>0</v>
      </c>
      <c r="V7741">
        <v>0</v>
      </c>
      <c r="W7741">
        <v>0</v>
      </c>
      <c r="X7741">
        <v>0</v>
      </c>
      <c r="Y7741">
        <v>0</v>
      </c>
      <c r="Z7741">
        <v>0</v>
      </c>
      <c r="AA7741">
        <v>0</v>
      </c>
      <c r="AB7741">
        <v>0.1146246364224361</v>
      </c>
      <c r="AC7741">
        <v>0</v>
      </c>
      <c r="AD7741">
        <v>0</v>
      </c>
      <c r="AE7741">
        <v>0.1146246364224361</v>
      </c>
    </row>
    <row r="7742" spans="1:31" x14ac:dyDescent="0.25">
      <c r="A7742">
        <v>1890173</v>
      </c>
      <c r="B7742">
        <v>1</v>
      </c>
      <c r="C7742" t="s">
        <v>81</v>
      </c>
      <c r="D7742" t="s">
        <v>122</v>
      </c>
      <c r="E7742" t="s">
        <v>210</v>
      </c>
      <c r="F7742" t="s">
        <v>3667</v>
      </c>
      <c r="G7742" t="s">
        <v>133</v>
      </c>
      <c r="H7742" t="s">
        <v>134</v>
      </c>
      <c r="I7742" t="s">
        <v>135</v>
      </c>
      <c r="J7742" t="s">
        <v>136</v>
      </c>
      <c r="K7742" t="s">
        <v>137</v>
      </c>
      <c r="L7742" t="s">
        <v>21760</v>
      </c>
      <c r="M7742" t="s">
        <v>21761</v>
      </c>
      <c r="N7742">
        <v>0.28333333300000002</v>
      </c>
      <c r="O7742">
        <v>5</v>
      </c>
      <c r="P7742">
        <v>3626</v>
      </c>
      <c r="Q7742">
        <v>61</v>
      </c>
      <c r="R7742">
        <v>113</v>
      </c>
      <c r="S7742">
        <v>40</v>
      </c>
      <c r="T7742">
        <v>316</v>
      </c>
      <c r="U7742">
        <v>3</v>
      </c>
      <c r="V7742">
        <v>1</v>
      </c>
      <c r="W7742">
        <v>0.74777372546666665</v>
      </c>
      <c r="X7742">
        <v>193.50888319128728</v>
      </c>
      <c r="Y7742">
        <v>77.471162938750396</v>
      </c>
      <c r="Z7742">
        <v>29.798659014438996</v>
      </c>
      <c r="AA7742">
        <v>39.054268340320313</v>
      </c>
      <c r="AB7742">
        <v>34.737578315930207</v>
      </c>
      <c r="AC7742">
        <v>8.3903271252476657</v>
      </c>
      <c r="AD7742">
        <v>1.7639436636033335E-2</v>
      </c>
      <c r="AE7742">
        <v>383.72629208807757</v>
      </c>
    </row>
    <row r="7743" spans="1:31" x14ac:dyDescent="0.25">
      <c r="A7743">
        <v>1889798</v>
      </c>
      <c r="B7743">
        <v>1</v>
      </c>
      <c r="C7743" t="s">
        <v>80</v>
      </c>
      <c r="D7743" t="s">
        <v>106</v>
      </c>
      <c r="E7743" t="s">
        <v>146</v>
      </c>
      <c r="F7743" t="s">
        <v>21762</v>
      </c>
      <c r="G7743" t="s">
        <v>148</v>
      </c>
      <c r="H7743" t="s">
        <v>143</v>
      </c>
      <c r="I7743" t="s">
        <v>135</v>
      </c>
      <c r="J7743" t="s">
        <v>136</v>
      </c>
      <c r="K7743" t="s">
        <v>137</v>
      </c>
      <c r="L7743" t="s">
        <v>21763</v>
      </c>
      <c r="M7743" t="s">
        <v>21764</v>
      </c>
      <c r="N7743">
        <v>1.1563888879999999</v>
      </c>
      <c r="O7743">
        <v>0</v>
      </c>
      <c r="P7743">
        <v>2</v>
      </c>
      <c r="Q7743">
        <v>0</v>
      </c>
      <c r="R7743">
        <v>6</v>
      </c>
      <c r="S7743">
        <v>0</v>
      </c>
      <c r="T7743">
        <v>1</v>
      </c>
      <c r="U7743">
        <v>0</v>
      </c>
      <c r="V7743">
        <v>0</v>
      </c>
      <c r="W7743">
        <v>0</v>
      </c>
      <c r="X7743">
        <v>0.76244327355233144</v>
      </c>
      <c r="Y7743">
        <v>0</v>
      </c>
      <c r="Z7743">
        <v>49.116274232217243</v>
      </c>
      <c r="AA7743">
        <v>0</v>
      </c>
      <c r="AB7743">
        <v>0.13267126550869082</v>
      </c>
      <c r="AC7743">
        <v>0</v>
      </c>
      <c r="AD7743">
        <v>0</v>
      </c>
      <c r="AE7743">
        <v>50.011388771278263</v>
      </c>
    </row>
    <row r="7744" spans="1:31" x14ac:dyDescent="0.25">
      <c r="A7744">
        <v>1890133</v>
      </c>
      <c r="B7744">
        <v>1</v>
      </c>
      <c r="C7744" t="s">
        <v>80</v>
      </c>
      <c r="D7744" t="s">
        <v>98</v>
      </c>
      <c r="E7744" t="s">
        <v>140</v>
      </c>
      <c r="F7744" t="s">
        <v>21765</v>
      </c>
      <c r="G7744" t="s">
        <v>163</v>
      </c>
      <c r="H7744" t="s">
        <v>143</v>
      </c>
      <c r="I7744" t="s">
        <v>135</v>
      </c>
      <c r="J7744" t="s">
        <v>136</v>
      </c>
      <c r="K7744" t="s">
        <v>137</v>
      </c>
      <c r="L7744" t="s">
        <v>21766</v>
      </c>
      <c r="M7744" t="s">
        <v>21767</v>
      </c>
      <c r="N7744">
        <v>0.53111111099999997</v>
      </c>
      <c r="O7744">
        <v>0</v>
      </c>
      <c r="P7744">
        <v>1</v>
      </c>
      <c r="Q7744">
        <v>0</v>
      </c>
      <c r="R7744">
        <v>0</v>
      </c>
      <c r="S7744">
        <v>0</v>
      </c>
      <c r="T7744">
        <v>0</v>
      </c>
      <c r="U7744">
        <v>0</v>
      </c>
      <c r="V7744">
        <v>0</v>
      </c>
      <c r="W7744">
        <v>0</v>
      </c>
      <c r="X7744">
        <v>0.12606743817916669</v>
      </c>
      <c r="Y7744">
        <v>0</v>
      </c>
      <c r="Z7744">
        <v>0</v>
      </c>
      <c r="AA7744">
        <v>0</v>
      </c>
      <c r="AB7744">
        <v>0</v>
      </c>
      <c r="AC7744">
        <v>0</v>
      </c>
      <c r="AD7744">
        <v>0</v>
      </c>
      <c r="AE7744">
        <v>0.12606743817916669</v>
      </c>
    </row>
    <row r="7745" spans="1:31" x14ac:dyDescent="0.25">
      <c r="A7745">
        <v>1890110</v>
      </c>
      <c r="B7745">
        <v>1</v>
      </c>
      <c r="C7745" t="s">
        <v>81</v>
      </c>
      <c r="D7745" t="s">
        <v>123</v>
      </c>
      <c r="E7745" t="s">
        <v>169</v>
      </c>
      <c r="F7745" t="s">
        <v>11571</v>
      </c>
      <c r="G7745" t="s">
        <v>183</v>
      </c>
      <c r="H7745" t="s">
        <v>143</v>
      </c>
      <c r="I7745" t="s">
        <v>135</v>
      </c>
      <c r="J7745" t="s">
        <v>136</v>
      </c>
      <c r="K7745" t="s">
        <v>137</v>
      </c>
      <c r="L7745" t="s">
        <v>21768</v>
      </c>
      <c r="M7745" t="s">
        <v>21769</v>
      </c>
      <c r="N7745">
        <v>2.724722222</v>
      </c>
      <c r="O7745">
        <v>0</v>
      </c>
      <c r="P7745">
        <v>0</v>
      </c>
      <c r="Q7745">
        <v>0</v>
      </c>
      <c r="R7745">
        <v>2</v>
      </c>
      <c r="S7745">
        <v>0</v>
      </c>
      <c r="T7745">
        <v>0</v>
      </c>
      <c r="U7745">
        <v>0</v>
      </c>
      <c r="V7745">
        <v>0</v>
      </c>
      <c r="W7745">
        <v>0</v>
      </c>
      <c r="X7745">
        <v>0</v>
      </c>
      <c r="Y7745">
        <v>0</v>
      </c>
      <c r="Z7745">
        <v>23.468510397802319</v>
      </c>
      <c r="AA7745">
        <v>0</v>
      </c>
      <c r="AB7745">
        <v>0</v>
      </c>
      <c r="AC7745">
        <v>0</v>
      </c>
      <c r="AD7745">
        <v>0</v>
      </c>
      <c r="AE7745">
        <v>23.468510397802319</v>
      </c>
    </row>
    <row r="7746" spans="1:31" x14ac:dyDescent="0.25">
      <c r="A7746">
        <v>1889841</v>
      </c>
      <c r="B7746">
        <v>1</v>
      </c>
      <c r="C7746" t="s">
        <v>80</v>
      </c>
      <c r="D7746" t="s">
        <v>94</v>
      </c>
      <c r="E7746" t="s">
        <v>146</v>
      </c>
      <c r="F7746" t="s">
        <v>21770</v>
      </c>
      <c r="G7746" t="s">
        <v>148</v>
      </c>
      <c r="H7746" t="s">
        <v>143</v>
      </c>
      <c r="I7746" t="s">
        <v>135</v>
      </c>
      <c r="J7746" t="s">
        <v>136</v>
      </c>
      <c r="K7746" t="s">
        <v>137</v>
      </c>
      <c r="L7746" t="s">
        <v>21771</v>
      </c>
      <c r="M7746" t="s">
        <v>21772</v>
      </c>
      <c r="N7746">
        <v>5.5452777769999999</v>
      </c>
      <c r="O7746">
        <v>0</v>
      </c>
      <c r="P7746">
        <v>0</v>
      </c>
      <c r="Q7746">
        <v>0</v>
      </c>
      <c r="R7746">
        <v>3</v>
      </c>
      <c r="S7746">
        <v>0</v>
      </c>
      <c r="T7746">
        <v>0</v>
      </c>
      <c r="U7746">
        <v>0</v>
      </c>
      <c r="V7746">
        <v>0</v>
      </c>
      <c r="W7746">
        <v>0</v>
      </c>
      <c r="X7746">
        <v>0</v>
      </c>
      <c r="Y7746">
        <v>0</v>
      </c>
      <c r="Z7746">
        <v>9.6063070943621831</v>
      </c>
      <c r="AA7746">
        <v>0</v>
      </c>
      <c r="AB7746">
        <v>0</v>
      </c>
      <c r="AC7746">
        <v>0</v>
      </c>
      <c r="AD7746">
        <v>0</v>
      </c>
      <c r="AE7746">
        <v>9.6063070943621831</v>
      </c>
    </row>
    <row r="7747" spans="1:31" x14ac:dyDescent="0.25">
      <c r="A7747">
        <v>1889818</v>
      </c>
      <c r="B7747">
        <v>1</v>
      </c>
      <c r="C7747" t="s">
        <v>80</v>
      </c>
      <c r="D7747" t="s">
        <v>94</v>
      </c>
      <c r="E7747" t="s">
        <v>146</v>
      </c>
      <c r="F7747" t="s">
        <v>21773</v>
      </c>
      <c r="G7747" t="s">
        <v>148</v>
      </c>
      <c r="H7747" t="s">
        <v>143</v>
      </c>
      <c r="I7747" t="s">
        <v>135</v>
      </c>
      <c r="J7747" t="s">
        <v>136</v>
      </c>
      <c r="K7747" t="s">
        <v>137</v>
      </c>
      <c r="L7747" t="s">
        <v>21774</v>
      </c>
      <c r="M7747" t="s">
        <v>21775</v>
      </c>
      <c r="N7747">
        <v>1.325</v>
      </c>
      <c r="O7747">
        <v>0</v>
      </c>
      <c r="P7747">
        <v>1</v>
      </c>
      <c r="Q7747">
        <v>0</v>
      </c>
      <c r="R7747">
        <v>12</v>
      </c>
      <c r="S7747">
        <v>0</v>
      </c>
      <c r="T7747">
        <v>0</v>
      </c>
      <c r="U7747">
        <v>0</v>
      </c>
      <c r="V7747">
        <v>0</v>
      </c>
      <c r="W7747">
        <v>0</v>
      </c>
      <c r="X7747">
        <v>0.55377292845161119</v>
      </c>
      <c r="Y7747">
        <v>0</v>
      </c>
      <c r="Z7747">
        <v>43.328175196039588</v>
      </c>
      <c r="AA7747">
        <v>0</v>
      </c>
      <c r="AB7747">
        <v>0</v>
      </c>
      <c r="AC7747">
        <v>0</v>
      </c>
      <c r="AD7747">
        <v>0</v>
      </c>
      <c r="AE7747">
        <v>43.881948124491203</v>
      </c>
    </row>
    <row r="7748" spans="1:31" x14ac:dyDescent="0.25">
      <c r="A7748">
        <v>1889898</v>
      </c>
      <c r="B7748">
        <v>1</v>
      </c>
      <c r="C7748" t="s">
        <v>80</v>
      </c>
      <c r="D7748" t="s">
        <v>98</v>
      </c>
      <c r="E7748" t="s">
        <v>146</v>
      </c>
      <c r="F7748" t="s">
        <v>21776</v>
      </c>
      <c r="G7748" t="s">
        <v>148</v>
      </c>
      <c r="H7748" t="s">
        <v>143</v>
      </c>
      <c r="I7748" t="s">
        <v>135</v>
      </c>
      <c r="J7748" t="s">
        <v>136</v>
      </c>
      <c r="K7748" t="s">
        <v>137</v>
      </c>
      <c r="L7748" t="s">
        <v>21777</v>
      </c>
      <c r="M7748" t="s">
        <v>21778</v>
      </c>
      <c r="N7748">
        <v>1.905</v>
      </c>
      <c r="O7748">
        <v>0</v>
      </c>
      <c r="P7748">
        <v>0</v>
      </c>
      <c r="Q7748">
        <v>0</v>
      </c>
      <c r="R7748">
        <v>1</v>
      </c>
      <c r="S7748">
        <v>0</v>
      </c>
      <c r="T7748">
        <v>0</v>
      </c>
      <c r="U7748">
        <v>0</v>
      </c>
      <c r="V7748">
        <v>0</v>
      </c>
      <c r="W7748">
        <v>0</v>
      </c>
      <c r="X7748">
        <v>0</v>
      </c>
      <c r="Y7748">
        <v>0</v>
      </c>
      <c r="Z7748">
        <v>3.4421384038658065</v>
      </c>
      <c r="AA7748">
        <v>0</v>
      </c>
      <c r="AB7748">
        <v>0</v>
      </c>
      <c r="AC7748">
        <v>0</v>
      </c>
      <c r="AD7748">
        <v>0</v>
      </c>
      <c r="AE7748">
        <v>3.4421384038658065</v>
      </c>
    </row>
    <row r="7749" spans="1:31" x14ac:dyDescent="0.25">
      <c r="A7749">
        <v>1889755</v>
      </c>
      <c r="B7749">
        <v>1</v>
      </c>
      <c r="C7749" t="s">
        <v>81</v>
      </c>
      <c r="D7749" t="s">
        <v>118</v>
      </c>
      <c r="E7749" t="s">
        <v>146</v>
      </c>
      <c r="F7749" t="s">
        <v>1524</v>
      </c>
      <c r="G7749" t="s">
        <v>148</v>
      </c>
      <c r="H7749" t="s">
        <v>143</v>
      </c>
      <c r="I7749" t="s">
        <v>135</v>
      </c>
      <c r="J7749" t="s">
        <v>136</v>
      </c>
      <c r="K7749" t="s">
        <v>137</v>
      </c>
      <c r="L7749" t="s">
        <v>21779</v>
      </c>
      <c r="M7749" t="s">
        <v>21780</v>
      </c>
      <c r="N7749">
        <v>1.3302777770000001</v>
      </c>
      <c r="O7749">
        <v>0</v>
      </c>
      <c r="P7749">
        <v>21</v>
      </c>
      <c r="Q7749">
        <v>0</v>
      </c>
      <c r="R7749">
        <v>1</v>
      </c>
      <c r="S7749">
        <v>0</v>
      </c>
      <c r="T7749">
        <v>1</v>
      </c>
      <c r="U7749">
        <v>0</v>
      </c>
      <c r="V7749">
        <v>0</v>
      </c>
      <c r="W7749">
        <v>0</v>
      </c>
      <c r="X7749">
        <v>5.8938821703341073</v>
      </c>
      <c r="Y7749">
        <v>0</v>
      </c>
      <c r="Z7749">
        <v>27.870423178080152</v>
      </c>
      <c r="AA7749">
        <v>0</v>
      </c>
      <c r="AB7749">
        <v>5.702087090281556E-2</v>
      </c>
      <c r="AC7749">
        <v>0</v>
      </c>
      <c r="AD7749">
        <v>0</v>
      </c>
      <c r="AE7749">
        <v>33.821326219317079</v>
      </c>
    </row>
    <row r="7750" spans="1:31" x14ac:dyDescent="0.25">
      <c r="A7750">
        <v>1890047</v>
      </c>
      <c r="B7750">
        <v>1</v>
      </c>
      <c r="C7750" t="s">
        <v>81</v>
      </c>
      <c r="D7750" t="s">
        <v>120</v>
      </c>
      <c r="E7750" t="s">
        <v>169</v>
      </c>
      <c r="F7750" t="s">
        <v>21781</v>
      </c>
      <c r="G7750" t="s">
        <v>183</v>
      </c>
      <c r="H7750" t="s">
        <v>143</v>
      </c>
      <c r="I7750" t="s">
        <v>135</v>
      </c>
      <c r="J7750" t="s">
        <v>136</v>
      </c>
      <c r="K7750" t="s">
        <v>137</v>
      </c>
      <c r="L7750" t="s">
        <v>21782</v>
      </c>
      <c r="M7750" t="s">
        <v>21783</v>
      </c>
      <c r="N7750">
        <v>1.7041666660000001</v>
      </c>
      <c r="O7750">
        <v>0</v>
      </c>
      <c r="P7750">
        <v>4</v>
      </c>
      <c r="Q7750">
        <v>0</v>
      </c>
      <c r="R7750">
        <v>0</v>
      </c>
      <c r="S7750">
        <v>0</v>
      </c>
      <c r="T7750">
        <v>108</v>
      </c>
      <c r="U7750">
        <v>0</v>
      </c>
      <c r="V7750">
        <v>3</v>
      </c>
      <c r="W7750">
        <v>0</v>
      </c>
      <c r="X7750">
        <v>1.6163548671006938</v>
      </c>
      <c r="Y7750">
        <v>0</v>
      </c>
      <c r="Z7750">
        <v>0</v>
      </c>
      <c r="AA7750">
        <v>0</v>
      </c>
      <c r="AB7750">
        <v>78.433371966654235</v>
      </c>
      <c r="AC7750">
        <v>0</v>
      </c>
      <c r="AD7750">
        <v>1.6173929009570778</v>
      </c>
      <c r="AE7750">
        <v>81.667119734712003</v>
      </c>
    </row>
    <row r="7751" spans="1:31" x14ac:dyDescent="0.25">
      <c r="A7751">
        <v>1890024</v>
      </c>
      <c r="B7751">
        <v>1</v>
      </c>
      <c r="C7751" t="s">
        <v>80</v>
      </c>
      <c r="D7751" t="s">
        <v>98</v>
      </c>
      <c r="E7751" t="s">
        <v>140</v>
      </c>
      <c r="F7751" t="s">
        <v>21784</v>
      </c>
      <c r="G7751" t="s">
        <v>142</v>
      </c>
      <c r="H7751" t="s">
        <v>143</v>
      </c>
      <c r="I7751" t="s">
        <v>135</v>
      </c>
      <c r="J7751" t="s">
        <v>136</v>
      </c>
      <c r="K7751" t="s">
        <v>137</v>
      </c>
      <c r="L7751" t="s">
        <v>21785</v>
      </c>
      <c r="M7751" t="s">
        <v>21786</v>
      </c>
      <c r="N7751">
        <v>1.774444444</v>
      </c>
      <c r="O7751">
        <v>0</v>
      </c>
      <c r="P7751">
        <v>1</v>
      </c>
      <c r="Q7751">
        <v>0</v>
      </c>
      <c r="R7751">
        <v>0</v>
      </c>
      <c r="S7751">
        <v>0</v>
      </c>
      <c r="T7751">
        <v>0</v>
      </c>
      <c r="U7751">
        <v>0</v>
      </c>
      <c r="V7751">
        <v>0</v>
      </c>
      <c r="W7751">
        <v>0</v>
      </c>
      <c r="X7751">
        <v>7.5324402993778891E-2</v>
      </c>
      <c r="Y7751">
        <v>0</v>
      </c>
      <c r="Z7751">
        <v>0</v>
      </c>
      <c r="AA7751">
        <v>0</v>
      </c>
      <c r="AB7751">
        <v>0</v>
      </c>
      <c r="AC7751">
        <v>0</v>
      </c>
      <c r="AD7751">
        <v>0</v>
      </c>
      <c r="AE7751">
        <v>7.5324402993778891E-2</v>
      </c>
    </row>
    <row r="7752" spans="1:31" x14ac:dyDescent="0.25">
      <c r="A7752">
        <v>1890233</v>
      </c>
      <c r="B7752">
        <v>1</v>
      </c>
      <c r="C7752" t="s">
        <v>80</v>
      </c>
      <c r="D7752" t="s">
        <v>107</v>
      </c>
      <c r="E7752" t="s">
        <v>146</v>
      </c>
      <c r="F7752" t="s">
        <v>21787</v>
      </c>
      <c r="G7752" t="s">
        <v>148</v>
      </c>
      <c r="H7752" t="s">
        <v>143</v>
      </c>
      <c r="I7752" t="s">
        <v>135</v>
      </c>
      <c r="J7752" t="s">
        <v>136</v>
      </c>
      <c r="K7752" t="s">
        <v>137</v>
      </c>
      <c r="L7752" t="s">
        <v>21788</v>
      </c>
      <c r="M7752" t="s">
        <v>21789</v>
      </c>
      <c r="N7752">
        <v>1.6616666659999999</v>
      </c>
      <c r="O7752">
        <v>0</v>
      </c>
      <c r="P7752">
        <v>94</v>
      </c>
      <c r="Q7752">
        <v>0</v>
      </c>
      <c r="R7752">
        <v>0</v>
      </c>
      <c r="S7752">
        <v>0</v>
      </c>
      <c r="T7752">
        <v>9</v>
      </c>
      <c r="U7752">
        <v>0</v>
      </c>
      <c r="V7752">
        <v>0</v>
      </c>
      <c r="W7752">
        <v>0</v>
      </c>
      <c r="X7752">
        <v>47.074168184784796</v>
      </c>
      <c r="Y7752">
        <v>0</v>
      </c>
      <c r="Z7752">
        <v>0</v>
      </c>
      <c r="AA7752">
        <v>0</v>
      </c>
      <c r="AB7752">
        <v>4.1356477240051994</v>
      </c>
      <c r="AC7752">
        <v>0</v>
      </c>
      <c r="AD7752">
        <v>0</v>
      </c>
      <c r="AE7752">
        <v>51.209815908789992</v>
      </c>
    </row>
    <row r="7753" spans="1:31" x14ac:dyDescent="0.25">
      <c r="A7753">
        <v>1890030</v>
      </c>
      <c r="B7753">
        <v>1</v>
      </c>
      <c r="C7753" t="s">
        <v>80</v>
      </c>
      <c r="D7753" t="s">
        <v>98</v>
      </c>
      <c r="E7753" t="s">
        <v>140</v>
      </c>
      <c r="F7753" t="s">
        <v>21790</v>
      </c>
      <c r="G7753" t="s">
        <v>163</v>
      </c>
      <c r="H7753" t="s">
        <v>143</v>
      </c>
      <c r="I7753" t="s">
        <v>135</v>
      </c>
      <c r="J7753" t="s">
        <v>136</v>
      </c>
      <c r="K7753" t="s">
        <v>137</v>
      </c>
      <c r="L7753" t="s">
        <v>21791</v>
      </c>
      <c r="M7753" t="s">
        <v>21792</v>
      </c>
      <c r="N7753">
        <v>1.714722222</v>
      </c>
      <c r="O7753">
        <v>0</v>
      </c>
      <c r="P7753">
        <v>0</v>
      </c>
      <c r="Q7753">
        <v>0</v>
      </c>
      <c r="R7753">
        <v>0</v>
      </c>
      <c r="S7753">
        <v>0</v>
      </c>
      <c r="T7753">
        <v>3</v>
      </c>
      <c r="U7753">
        <v>0</v>
      </c>
      <c r="V7753">
        <v>0</v>
      </c>
      <c r="W7753">
        <v>0</v>
      </c>
      <c r="X7753">
        <v>0</v>
      </c>
      <c r="Y7753">
        <v>0</v>
      </c>
      <c r="Z7753">
        <v>0</v>
      </c>
      <c r="AA7753">
        <v>0</v>
      </c>
      <c r="AB7753">
        <v>2.7725649502339727E-2</v>
      </c>
      <c r="AC7753">
        <v>0</v>
      </c>
      <c r="AD7753">
        <v>0</v>
      </c>
      <c r="AE7753">
        <v>2.7725649502339727E-2</v>
      </c>
    </row>
    <row r="7754" spans="1:31" x14ac:dyDescent="0.25">
      <c r="A7754">
        <v>1889838</v>
      </c>
      <c r="B7754">
        <v>1</v>
      </c>
      <c r="C7754" t="s">
        <v>80</v>
      </c>
      <c r="D7754" t="s">
        <v>92</v>
      </c>
      <c r="E7754" t="s">
        <v>140</v>
      </c>
      <c r="F7754" t="s">
        <v>21793</v>
      </c>
      <c r="G7754" t="s">
        <v>207</v>
      </c>
      <c r="H7754" t="s">
        <v>143</v>
      </c>
      <c r="I7754" t="s">
        <v>135</v>
      </c>
      <c r="J7754" t="s">
        <v>136</v>
      </c>
      <c r="K7754" t="s">
        <v>137</v>
      </c>
      <c r="L7754" t="s">
        <v>21794</v>
      </c>
      <c r="M7754" t="s">
        <v>21795</v>
      </c>
      <c r="N7754">
        <v>2.8163888880000001</v>
      </c>
      <c r="O7754">
        <v>1</v>
      </c>
      <c r="P7754">
        <v>0</v>
      </c>
      <c r="Q7754">
        <v>0</v>
      </c>
      <c r="R7754">
        <v>0</v>
      </c>
      <c r="S7754">
        <v>0</v>
      </c>
      <c r="T7754">
        <v>0</v>
      </c>
      <c r="U7754">
        <v>0</v>
      </c>
      <c r="V7754">
        <v>0</v>
      </c>
      <c r="W7754">
        <v>6.6897947464568484</v>
      </c>
      <c r="X7754">
        <v>0</v>
      </c>
      <c r="Y7754">
        <v>0</v>
      </c>
      <c r="Z7754">
        <v>0</v>
      </c>
      <c r="AA7754">
        <v>0</v>
      </c>
      <c r="AB7754">
        <v>0</v>
      </c>
      <c r="AC7754">
        <v>0</v>
      </c>
      <c r="AD7754">
        <v>0</v>
      </c>
      <c r="AE7754">
        <v>6.6897947464568484</v>
      </c>
    </row>
    <row r="7755" spans="1:31" x14ac:dyDescent="0.25">
      <c r="A7755">
        <v>1889878</v>
      </c>
      <c r="B7755">
        <v>1</v>
      </c>
      <c r="C7755" t="s">
        <v>80</v>
      </c>
      <c r="D7755" t="s">
        <v>94</v>
      </c>
      <c r="E7755" t="s">
        <v>210</v>
      </c>
      <c r="F7755" t="s">
        <v>21796</v>
      </c>
      <c r="G7755" t="s">
        <v>133</v>
      </c>
      <c r="H7755" t="s">
        <v>134</v>
      </c>
      <c r="I7755" t="s">
        <v>135</v>
      </c>
      <c r="J7755" t="s">
        <v>136</v>
      </c>
      <c r="K7755" t="s">
        <v>137</v>
      </c>
      <c r="L7755" t="s">
        <v>21797</v>
      </c>
      <c r="M7755" t="s">
        <v>21798</v>
      </c>
      <c r="N7755">
        <v>0.37388888799999997</v>
      </c>
      <c r="O7755">
        <v>0</v>
      </c>
      <c r="P7755">
        <v>3147</v>
      </c>
      <c r="Q7755">
        <v>0</v>
      </c>
      <c r="R7755">
        <v>1</v>
      </c>
      <c r="S7755">
        <v>0</v>
      </c>
      <c r="T7755">
        <v>837</v>
      </c>
      <c r="U7755">
        <v>0</v>
      </c>
      <c r="V7755">
        <v>0</v>
      </c>
      <c r="W7755">
        <v>0</v>
      </c>
      <c r="X7755">
        <v>271.30742536285828</v>
      </c>
      <c r="Y7755">
        <v>0</v>
      </c>
      <c r="Z7755">
        <v>0.40527850497343337</v>
      </c>
      <c r="AA7755">
        <v>0</v>
      </c>
      <c r="AB7755">
        <v>219.57218422772823</v>
      </c>
      <c r="AC7755">
        <v>0</v>
      </c>
      <c r="AD7755">
        <v>0</v>
      </c>
      <c r="AE7755">
        <v>491.28488809555995</v>
      </c>
    </row>
    <row r="7756" spans="1:31" x14ac:dyDescent="0.25">
      <c r="A7756">
        <v>1889884</v>
      </c>
      <c r="B7756">
        <v>1</v>
      </c>
      <c r="C7756" t="s">
        <v>80</v>
      </c>
      <c r="D7756" t="s">
        <v>106</v>
      </c>
      <c r="E7756" t="s">
        <v>158</v>
      </c>
      <c r="F7756" t="s">
        <v>7438</v>
      </c>
      <c r="G7756" t="s">
        <v>133</v>
      </c>
      <c r="H7756" t="s">
        <v>134</v>
      </c>
      <c r="I7756" t="s">
        <v>135</v>
      </c>
      <c r="J7756" t="s">
        <v>136</v>
      </c>
      <c r="K7756" t="s">
        <v>137</v>
      </c>
      <c r="L7756" t="s">
        <v>21799</v>
      </c>
      <c r="M7756" t="s">
        <v>21800</v>
      </c>
      <c r="N7756">
        <v>0.83361111099999996</v>
      </c>
      <c r="O7756">
        <v>0</v>
      </c>
      <c r="P7756">
        <v>237</v>
      </c>
      <c r="Q7756">
        <v>0</v>
      </c>
      <c r="R7756">
        <v>94</v>
      </c>
      <c r="S7756">
        <v>1</v>
      </c>
      <c r="T7756">
        <v>34</v>
      </c>
      <c r="U7756">
        <v>0</v>
      </c>
      <c r="V7756">
        <v>0</v>
      </c>
      <c r="W7756">
        <v>0</v>
      </c>
      <c r="X7756">
        <v>49.473790880165247</v>
      </c>
      <c r="Y7756">
        <v>0</v>
      </c>
      <c r="Z7756">
        <v>398.76863446615477</v>
      </c>
      <c r="AA7756">
        <v>0</v>
      </c>
      <c r="AB7756">
        <v>23.929624724573369</v>
      </c>
      <c r="AC7756">
        <v>0</v>
      </c>
      <c r="AD7756">
        <v>0</v>
      </c>
      <c r="AE7756">
        <v>472.17205007089342</v>
      </c>
    </row>
    <row r="7757" spans="1:31" x14ac:dyDescent="0.25">
      <c r="A7757">
        <v>1889778</v>
      </c>
      <c r="B7757">
        <v>1</v>
      </c>
      <c r="C7757" t="s">
        <v>80</v>
      </c>
      <c r="D7757" t="s">
        <v>110</v>
      </c>
      <c r="E7757" t="s">
        <v>229</v>
      </c>
      <c r="F7757" t="s">
        <v>21669</v>
      </c>
      <c r="G7757" t="s">
        <v>133</v>
      </c>
      <c r="H7757" t="s">
        <v>134</v>
      </c>
      <c r="I7757" t="s">
        <v>135</v>
      </c>
      <c r="J7757" t="s">
        <v>136</v>
      </c>
      <c r="K7757" t="s">
        <v>137</v>
      </c>
      <c r="L7757" t="s">
        <v>21801</v>
      </c>
      <c r="M7757" t="s">
        <v>21802</v>
      </c>
      <c r="N7757">
        <v>1.1916666659999999</v>
      </c>
      <c r="O7757">
        <v>0</v>
      </c>
      <c r="P7757">
        <v>223</v>
      </c>
      <c r="Q7757">
        <v>0</v>
      </c>
      <c r="R7757">
        <v>0</v>
      </c>
      <c r="S7757">
        <v>1</v>
      </c>
      <c r="T7757">
        <v>15</v>
      </c>
      <c r="U7757">
        <v>2</v>
      </c>
      <c r="V7757">
        <v>0</v>
      </c>
      <c r="W7757">
        <v>0</v>
      </c>
      <c r="X7757">
        <v>57.571777999748782</v>
      </c>
      <c r="Y7757">
        <v>0</v>
      </c>
      <c r="Z7757">
        <v>0</v>
      </c>
      <c r="AA7757">
        <v>17.671627125529302</v>
      </c>
      <c r="AB7757">
        <v>5.8104786839339244</v>
      </c>
      <c r="AC7757">
        <v>77.58717235710759</v>
      </c>
      <c r="AD7757">
        <v>0</v>
      </c>
      <c r="AE7757">
        <v>158.6410561663196</v>
      </c>
    </row>
    <row r="7758" spans="1:31" x14ac:dyDescent="0.25">
      <c r="A7758">
        <v>1890130</v>
      </c>
      <c r="B7758">
        <v>1</v>
      </c>
      <c r="C7758" t="s">
        <v>80</v>
      </c>
      <c r="D7758" t="s">
        <v>94</v>
      </c>
      <c r="E7758" t="s">
        <v>131</v>
      </c>
      <c r="F7758" t="s">
        <v>14803</v>
      </c>
      <c r="G7758" t="s">
        <v>133</v>
      </c>
      <c r="H7758" t="s">
        <v>134</v>
      </c>
      <c r="I7758" t="s">
        <v>135</v>
      </c>
      <c r="J7758" t="s">
        <v>136</v>
      </c>
      <c r="K7758" t="s">
        <v>137</v>
      </c>
      <c r="L7758" t="s">
        <v>21803</v>
      </c>
      <c r="M7758" t="s">
        <v>21804</v>
      </c>
      <c r="N7758">
        <v>0.177777777</v>
      </c>
      <c r="O7758">
        <v>0</v>
      </c>
      <c r="P7758">
        <v>210</v>
      </c>
      <c r="Q7758">
        <v>9</v>
      </c>
      <c r="R7758">
        <v>13</v>
      </c>
      <c r="S7758">
        <v>5</v>
      </c>
      <c r="T7758">
        <v>15</v>
      </c>
      <c r="U7758">
        <v>0</v>
      </c>
      <c r="V7758">
        <v>0</v>
      </c>
      <c r="W7758">
        <v>0</v>
      </c>
      <c r="X7758">
        <v>6.6676222425457823</v>
      </c>
      <c r="Y7758">
        <v>2.9978507157162668</v>
      </c>
      <c r="Z7758">
        <v>3.0353441845553784</v>
      </c>
      <c r="AA7758">
        <v>0.13984806828657781</v>
      </c>
      <c r="AB7758">
        <v>0.5641995696483556</v>
      </c>
      <c r="AC7758">
        <v>0</v>
      </c>
      <c r="AD7758">
        <v>0</v>
      </c>
      <c r="AE7758">
        <v>13.40486478075236</v>
      </c>
    </row>
    <row r="7759" spans="1:31" x14ac:dyDescent="0.25">
      <c r="A7759">
        <v>1889964</v>
      </c>
      <c r="B7759">
        <v>1</v>
      </c>
      <c r="C7759" t="s">
        <v>80</v>
      </c>
      <c r="D7759" t="s">
        <v>97</v>
      </c>
      <c r="E7759" t="s">
        <v>146</v>
      </c>
      <c r="F7759" t="s">
        <v>21805</v>
      </c>
      <c r="G7759" t="s">
        <v>142</v>
      </c>
      <c r="H7759" t="s">
        <v>143</v>
      </c>
      <c r="I7759" t="s">
        <v>135</v>
      </c>
      <c r="J7759" t="s">
        <v>136</v>
      </c>
      <c r="K7759" t="s">
        <v>137</v>
      </c>
      <c r="L7759" t="s">
        <v>21806</v>
      </c>
      <c r="M7759" t="s">
        <v>21807</v>
      </c>
      <c r="N7759">
        <v>0.61055555500000003</v>
      </c>
      <c r="O7759">
        <v>0</v>
      </c>
      <c r="P7759">
        <v>5</v>
      </c>
      <c r="Q7759">
        <v>0</v>
      </c>
      <c r="R7759">
        <v>12</v>
      </c>
      <c r="S7759">
        <v>0</v>
      </c>
      <c r="T7759">
        <v>3</v>
      </c>
      <c r="U7759">
        <v>0</v>
      </c>
      <c r="V7759">
        <v>0</v>
      </c>
      <c r="W7759">
        <v>0</v>
      </c>
      <c r="X7759">
        <v>1.0448447285633333</v>
      </c>
      <c r="Y7759">
        <v>0</v>
      </c>
      <c r="Z7759">
        <v>8.6199871421334091</v>
      </c>
      <c r="AA7759">
        <v>0</v>
      </c>
      <c r="AB7759">
        <v>4.3038274435857291</v>
      </c>
      <c r="AC7759">
        <v>0</v>
      </c>
      <c r="AD7759">
        <v>0</v>
      </c>
      <c r="AE7759">
        <v>13.968659314282473</v>
      </c>
    </row>
    <row r="7760" spans="1:31" x14ac:dyDescent="0.25">
      <c r="A7760">
        <v>1889987</v>
      </c>
      <c r="B7760">
        <v>1</v>
      </c>
      <c r="C7760" t="s">
        <v>80</v>
      </c>
      <c r="D7760" t="s">
        <v>100</v>
      </c>
      <c r="E7760" t="s">
        <v>146</v>
      </c>
      <c r="F7760" t="s">
        <v>21808</v>
      </c>
      <c r="G7760" t="s">
        <v>148</v>
      </c>
      <c r="H7760" t="s">
        <v>143</v>
      </c>
      <c r="I7760" t="s">
        <v>135</v>
      </c>
      <c r="J7760" t="s">
        <v>136</v>
      </c>
      <c r="K7760" t="s">
        <v>137</v>
      </c>
      <c r="L7760" t="s">
        <v>21809</v>
      </c>
      <c r="M7760" t="s">
        <v>21810</v>
      </c>
      <c r="N7760">
        <v>1.801111111</v>
      </c>
      <c r="O7760">
        <v>0</v>
      </c>
      <c r="P7760">
        <v>60</v>
      </c>
      <c r="Q7760">
        <v>0</v>
      </c>
      <c r="R7760">
        <v>0</v>
      </c>
      <c r="S7760">
        <v>0</v>
      </c>
      <c r="T7760">
        <v>3</v>
      </c>
      <c r="U7760">
        <v>0</v>
      </c>
      <c r="V7760">
        <v>0</v>
      </c>
      <c r="W7760">
        <v>0</v>
      </c>
      <c r="X7760">
        <v>38.177642512050568</v>
      </c>
      <c r="Y7760">
        <v>0</v>
      </c>
      <c r="Z7760">
        <v>0</v>
      </c>
      <c r="AA7760">
        <v>0</v>
      </c>
      <c r="AB7760">
        <v>6.3432288352460935</v>
      </c>
      <c r="AC7760">
        <v>0</v>
      </c>
      <c r="AD7760">
        <v>0</v>
      </c>
      <c r="AE7760">
        <v>44.520871347296662</v>
      </c>
    </row>
    <row r="7761" spans="1:31" x14ac:dyDescent="0.25">
      <c r="A7761">
        <v>1889795</v>
      </c>
      <c r="B7761">
        <v>1</v>
      </c>
      <c r="C7761" t="s">
        <v>80</v>
      </c>
      <c r="D7761" t="s">
        <v>96</v>
      </c>
      <c r="E7761" t="s">
        <v>140</v>
      </c>
      <c r="F7761" t="s">
        <v>21811</v>
      </c>
      <c r="G7761" t="s">
        <v>163</v>
      </c>
      <c r="H7761" t="s">
        <v>143</v>
      </c>
      <c r="I7761" t="s">
        <v>135</v>
      </c>
      <c r="J7761" t="s">
        <v>136</v>
      </c>
      <c r="K7761" t="s">
        <v>137</v>
      </c>
      <c r="L7761" t="s">
        <v>21812</v>
      </c>
      <c r="M7761" t="s">
        <v>21813</v>
      </c>
      <c r="N7761">
        <v>2.6441666659999998</v>
      </c>
      <c r="O7761">
        <v>0</v>
      </c>
      <c r="P7761">
        <v>1</v>
      </c>
      <c r="Q7761">
        <v>0</v>
      </c>
      <c r="R7761">
        <v>0</v>
      </c>
      <c r="S7761">
        <v>0</v>
      </c>
      <c r="T7761">
        <v>0</v>
      </c>
      <c r="U7761">
        <v>0</v>
      </c>
      <c r="V7761">
        <v>0</v>
      </c>
      <c r="W7761">
        <v>0</v>
      </c>
      <c r="X7761">
        <v>1.8006804017204008</v>
      </c>
      <c r="Y7761">
        <v>0</v>
      </c>
      <c r="Z7761">
        <v>0</v>
      </c>
      <c r="AA7761">
        <v>0</v>
      </c>
      <c r="AB7761">
        <v>0</v>
      </c>
      <c r="AC7761">
        <v>0</v>
      </c>
      <c r="AD7761">
        <v>0</v>
      </c>
      <c r="AE7761">
        <v>1.8006804017204008</v>
      </c>
    </row>
    <row r="7762" spans="1:31" x14ac:dyDescent="0.25">
      <c r="A7762">
        <v>1890087</v>
      </c>
      <c r="B7762">
        <v>1</v>
      </c>
      <c r="C7762" t="s">
        <v>81</v>
      </c>
      <c r="D7762" t="s">
        <v>123</v>
      </c>
      <c r="E7762" t="s">
        <v>140</v>
      </c>
      <c r="F7762" t="s">
        <v>21814</v>
      </c>
      <c r="G7762" t="s">
        <v>212</v>
      </c>
      <c r="H7762" t="s">
        <v>143</v>
      </c>
      <c r="I7762" t="s">
        <v>135</v>
      </c>
      <c r="J7762" t="s">
        <v>136</v>
      </c>
      <c r="K7762" t="s">
        <v>137</v>
      </c>
      <c r="L7762" t="s">
        <v>21815</v>
      </c>
      <c r="M7762" t="s">
        <v>21816</v>
      </c>
      <c r="N7762">
        <v>1.561666666</v>
      </c>
      <c r="O7762">
        <v>0</v>
      </c>
      <c r="P7762">
        <v>2</v>
      </c>
      <c r="Q7762">
        <v>0</v>
      </c>
      <c r="R7762">
        <v>0</v>
      </c>
      <c r="S7762">
        <v>0</v>
      </c>
      <c r="T7762">
        <v>0</v>
      </c>
      <c r="U7762">
        <v>0</v>
      </c>
      <c r="V7762">
        <v>0</v>
      </c>
      <c r="W7762">
        <v>0</v>
      </c>
      <c r="X7762">
        <v>0.87483176953117081</v>
      </c>
      <c r="Y7762">
        <v>0</v>
      </c>
      <c r="Z7762">
        <v>0</v>
      </c>
      <c r="AA7762">
        <v>0</v>
      </c>
      <c r="AB7762">
        <v>0</v>
      </c>
      <c r="AC7762">
        <v>0</v>
      </c>
      <c r="AD7762">
        <v>0</v>
      </c>
      <c r="AE7762">
        <v>0.87483176953117081</v>
      </c>
    </row>
    <row r="7763" spans="1:31" x14ac:dyDescent="0.25">
      <c r="A7763">
        <v>1890007</v>
      </c>
      <c r="B7763">
        <v>1</v>
      </c>
      <c r="C7763" t="s">
        <v>80</v>
      </c>
      <c r="D7763" t="s">
        <v>106</v>
      </c>
      <c r="E7763" t="s">
        <v>146</v>
      </c>
      <c r="F7763" t="s">
        <v>21817</v>
      </c>
      <c r="G7763" t="s">
        <v>363</v>
      </c>
      <c r="H7763" t="s">
        <v>143</v>
      </c>
      <c r="I7763" t="s">
        <v>135</v>
      </c>
      <c r="J7763" t="s">
        <v>136</v>
      </c>
      <c r="K7763" t="s">
        <v>137</v>
      </c>
      <c r="L7763" t="s">
        <v>21818</v>
      </c>
      <c r="M7763" t="s">
        <v>21819</v>
      </c>
      <c r="N7763">
        <v>4.6802777769999997</v>
      </c>
      <c r="O7763">
        <v>0</v>
      </c>
      <c r="P7763">
        <v>2</v>
      </c>
      <c r="Q7763">
        <v>0</v>
      </c>
      <c r="R7763">
        <v>0</v>
      </c>
      <c r="S7763">
        <v>0</v>
      </c>
      <c r="T7763">
        <v>0</v>
      </c>
      <c r="U7763">
        <v>0</v>
      </c>
      <c r="V7763">
        <v>0</v>
      </c>
      <c r="W7763">
        <v>0</v>
      </c>
      <c r="X7763">
        <v>2.3325092492378832</v>
      </c>
      <c r="Y7763">
        <v>0</v>
      </c>
      <c r="Z7763">
        <v>0</v>
      </c>
      <c r="AA7763">
        <v>0</v>
      </c>
      <c r="AB7763">
        <v>0</v>
      </c>
      <c r="AC7763">
        <v>0</v>
      </c>
      <c r="AD7763">
        <v>0</v>
      </c>
      <c r="AE7763">
        <v>2.3325092492378832</v>
      </c>
    </row>
    <row r="7764" spans="1:31" x14ac:dyDescent="0.25">
      <c r="A7764">
        <v>1890193</v>
      </c>
      <c r="B7764">
        <v>1</v>
      </c>
      <c r="C7764" t="s">
        <v>81</v>
      </c>
      <c r="D7764" t="s">
        <v>112</v>
      </c>
      <c r="E7764" t="s">
        <v>146</v>
      </c>
      <c r="F7764" t="s">
        <v>21820</v>
      </c>
      <c r="G7764" t="s">
        <v>541</v>
      </c>
      <c r="H7764" t="s">
        <v>143</v>
      </c>
      <c r="I7764" t="s">
        <v>135</v>
      </c>
      <c r="J7764" t="s">
        <v>136</v>
      </c>
      <c r="K7764" t="s">
        <v>137</v>
      </c>
      <c r="L7764" t="s">
        <v>21821</v>
      </c>
      <c r="M7764" t="s">
        <v>21822</v>
      </c>
      <c r="N7764">
        <v>1.325555555</v>
      </c>
      <c r="O7764">
        <v>0</v>
      </c>
      <c r="P7764">
        <v>63</v>
      </c>
      <c r="Q7764">
        <v>0</v>
      </c>
      <c r="R7764">
        <v>0</v>
      </c>
      <c r="S7764">
        <v>0</v>
      </c>
      <c r="T7764">
        <v>2</v>
      </c>
      <c r="U7764">
        <v>0</v>
      </c>
      <c r="V7764">
        <v>0</v>
      </c>
      <c r="W7764">
        <v>0</v>
      </c>
      <c r="X7764">
        <v>24.973004509449332</v>
      </c>
      <c r="Y7764">
        <v>0</v>
      </c>
      <c r="Z7764">
        <v>0</v>
      </c>
      <c r="AA7764">
        <v>0</v>
      </c>
      <c r="AB7764">
        <v>1.2033823730094444E-2</v>
      </c>
      <c r="AC7764">
        <v>0</v>
      </c>
      <c r="AD7764">
        <v>0</v>
      </c>
      <c r="AE7764">
        <v>24.985038333179425</v>
      </c>
    </row>
    <row r="7765" spans="1:31" x14ac:dyDescent="0.25">
      <c r="A7765">
        <v>1889801</v>
      </c>
      <c r="B7765">
        <v>1</v>
      </c>
      <c r="C7765" t="s">
        <v>81</v>
      </c>
      <c r="D7765" t="s">
        <v>113</v>
      </c>
      <c r="E7765" t="s">
        <v>169</v>
      </c>
      <c r="F7765" t="s">
        <v>21823</v>
      </c>
      <c r="G7765" t="s">
        <v>183</v>
      </c>
      <c r="H7765" t="s">
        <v>143</v>
      </c>
      <c r="I7765" t="s">
        <v>135</v>
      </c>
      <c r="J7765" t="s">
        <v>136</v>
      </c>
      <c r="K7765" t="s">
        <v>137</v>
      </c>
      <c r="L7765" t="s">
        <v>21824</v>
      </c>
      <c r="M7765" t="s">
        <v>21825</v>
      </c>
      <c r="N7765">
        <v>2.67</v>
      </c>
      <c r="O7765">
        <v>0</v>
      </c>
      <c r="P7765">
        <v>289</v>
      </c>
      <c r="Q7765">
        <v>0</v>
      </c>
      <c r="R7765">
        <v>9</v>
      </c>
      <c r="S7765">
        <v>0</v>
      </c>
      <c r="T7765">
        <v>41</v>
      </c>
      <c r="U7765">
        <v>0</v>
      </c>
      <c r="V7765">
        <v>0</v>
      </c>
      <c r="W7765">
        <v>0</v>
      </c>
      <c r="X7765">
        <v>240.88693511046668</v>
      </c>
      <c r="Y7765">
        <v>0</v>
      </c>
      <c r="Z7765">
        <v>107.89833835767499</v>
      </c>
      <c r="AA7765">
        <v>0</v>
      </c>
      <c r="AB7765">
        <v>35.049304362225456</v>
      </c>
      <c r="AC7765">
        <v>0</v>
      </c>
      <c r="AD7765">
        <v>0</v>
      </c>
      <c r="AE7765">
        <v>383.83457783036715</v>
      </c>
    </row>
    <row r="7766" spans="1:31" x14ac:dyDescent="0.25">
      <c r="A7766">
        <v>1889758</v>
      </c>
      <c r="B7766">
        <v>1</v>
      </c>
      <c r="C7766" t="s">
        <v>81</v>
      </c>
      <c r="D7766" t="s">
        <v>123</v>
      </c>
      <c r="E7766" t="s">
        <v>146</v>
      </c>
      <c r="F7766" t="s">
        <v>21826</v>
      </c>
      <c r="G7766" t="s">
        <v>148</v>
      </c>
      <c r="H7766" t="s">
        <v>143</v>
      </c>
      <c r="I7766" t="s">
        <v>135</v>
      </c>
      <c r="J7766" t="s">
        <v>136</v>
      </c>
      <c r="K7766" t="s">
        <v>137</v>
      </c>
      <c r="L7766" t="s">
        <v>21827</v>
      </c>
      <c r="M7766" t="s">
        <v>21828</v>
      </c>
      <c r="N7766">
        <v>1.7722222219999999</v>
      </c>
      <c r="O7766">
        <v>0</v>
      </c>
      <c r="P7766">
        <v>0</v>
      </c>
      <c r="Q7766">
        <v>0</v>
      </c>
      <c r="R7766">
        <v>9</v>
      </c>
      <c r="S7766">
        <v>0</v>
      </c>
      <c r="T7766">
        <v>1</v>
      </c>
      <c r="U7766">
        <v>0</v>
      </c>
      <c r="V7766">
        <v>0</v>
      </c>
      <c r="W7766">
        <v>0</v>
      </c>
      <c r="X7766">
        <v>0</v>
      </c>
      <c r="Y7766">
        <v>0</v>
      </c>
      <c r="Z7766">
        <v>10.176473685807673</v>
      </c>
      <c r="AA7766">
        <v>0</v>
      </c>
      <c r="AB7766">
        <v>1.9318366609447111</v>
      </c>
      <c r="AC7766">
        <v>0</v>
      </c>
      <c r="AD7766">
        <v>0</v>
      </c>
      <c r="AE7766">
        <v>12.108310346752384</v>
      </c>
    </row>
    <row r="7767" spans="1:31" x14ac:dyDescent="0.25">
      <c r="A7767">
        <v>1890150</v>
      </c>
      <c r="B7767">
        <v>1</v>
      </c>
      <c r="C7767" t="s">
        <v>80</v>
      </c>
      <c r="D7767" t="s">
        <v>103</v>
      </c>
      <c r="E7767" t="s">
        <v>146</v>
      </c>
      <c r="F7767" t="s">
        <v>21829</v>
      </c>
      <c r="G7767" t="s">
        <v>469</v>
      </c>
      <c r="H7767" t="s">
        <v>143</v>
      </c>
      <c r="I7767" t="s">
        <v>135</v>
      </c>
      <c r="J7767" t="s">
        <v>136</v>
      </c>
      <c r="K7767" t="s">
        <v>137</v>
      </c>
      <c r="L7767" t="s">
        <v>21830</v>
      </c>
      <c r="M7767" t="s">
        <v>21831</v>
      </c>
      <c r="N7767">
        <v>2.0752777770000002</v>
      </c>
      <c r="O7767">
        <v>0</v>
      </c>
      <c r="P7767">
        <v>1</v>
      </c>
      <c r="Q7767">
        <v>0</v>
      </c>
      <c r="R7767">
        <v>1</v>
      </c>
      <c r="S7767">
        <v>0</v>
      </c>
      <c r="T7767">
        <v>0</v>
      </c>
      <c r="U7767">
        <v>0</v>
      </c>
      <c r="V7767">
        <v>0</v>
      </c>
      <c r="W7767">
        <v>0</v>
      </c>
      <c r="X7767">
        <v>2.2073248369656846</v>
      </c>
      <c r="Y7767">
        <v>0</v>
      </c>
      <c r="Z7767">
        <v>3.492027696663687</v>
      </c>
      <c r="AA7767">
        <v>0</v>
      </c>
      <c r="AB7767">
        <v>0</v>
      </c>
      <c r="AC7767">
        <v>0</v>
      </c>
      <c r="AD7767">
        <v>0</v>
      </c>
      <c r="AE7767">
        <v>5.6993525336293711</v>
      </c>
    </row>
    <row r="7768" spans="1:31" x14ac:dyDescent="0.25">
      <c r="A7768">
        <v>1890142</v>
      </c>
      <c r="B7768">
        <v>1</v>
      </c>
      <c r="C7768" t="s">
        <v>81</v>
      </c>
      <c r="D7768" t="s">
        <v>128</v>
      </c>
      <c r="E7768" t="s">
        <v>146</v>
      </c>
      <c r="F7768" t="s">
        <v>21832</v>
      </c>
      <c r="G7768" t="s">
        <v>148</v>
      </c>
      <c r="H7768" t="s">
        <v>143</v>
      </c>
      <c r="I7768" t="s">
        <v>135</v>
      </c>
      <c r="J7768" t="s">
        <v>136</v>
      </c>
      <c r="K7768" t="s">
        <v>137</v>
      </c>
      <c r="L7768" t="s">
        <v>21833</v>
      </c>
      <c r="M7768" t="s">
        <v>21834</v>
      </c>
      <c r="N7768">
        <v>4.807222222</v>
      </c>
      <c r="O7768">
        <v>0</v>
      </c>
      <c r="P7768">
        <v>38</v>
      </c>
      <c r="Q7768">
        <v>0</v>
      </c>
      <c r="R7768">
        <v>0</v>
      </c>
      <c r="S7768">
        <v>0</v>
      </c>
      <c r="T7768">
        <v>0</v>
      </c>
      <c r="U7768">
        <v>0</v>
      </c>
      <c r="V7768">
        <v>0</v>
      </c>
      <c r="W7768">
        <v>0</v>
      </c>
      <c r="X7768">
        <v>38.71703267499003</v>
      </c>
      <c r="Y7768">
        <v>0</v>
      </c>
      <c r="Z7768">
        <v>0</v>
      </c>
      <c r="AA7768">
        <v>0</v>
      </c>
      <c r="AB7768">
        <v>0</v>
      </c>
      <c r="AC7768">
        <v>0</v>
      </c>
      <c r="AD7768">
        <v>0</v>
      </c>
      <c r="AE7768">
        <v>38.71703267499003</v>
      </c>
    </row>
    <row r="7769" spans="1:31" x14ac:dyDescent="0.25">
      <c r="A7769">
        <v>1889764</v>
      </c>
      <c r="B7769">
        <v>1</v>
      </c>
      <c r="C7769" t="s">
        <v>81</v>
      </c>
      <c r="D7769" t="s">
        <v>117</v>
      </c>
      <c r="E7769" t="s">
        <v>169</v>
      </c>
      <c r="F7769" t="s">
        <v>21835</v>
      </c>
      <c r="G7769" t="s">
        <v>183</v>
      </c>
      <c r="H7769" t="s">
        <v>143</v>
      </c>
      <c r="I7769" t="s">
        <v>135</v>
      </c>
      <c r="J7769" t="s">
        <v>136</v>
      </c>
      <c r="K7769" t="s">
        <v>137</v>
      </c>
      <c r="L7769" t="s">
        <v>21836</v>
      </c>
      <c r="M7769" t="s">
        <v>21837</v>
      </c>
      <c r="N7769">
        <v>2.6236111110000002</v>
      </c>
      <c r="O7769">
        <v>0</v>
      </c>
      <c r="P7769">
        <v>43</v>
      </c>
      <c r="Q7769">
        <v>0</v>
      </c>
      <c r="R7769">
        <v>0</v>
      </c>
      <c r="S7769">
        <v>0</v>
      </c>
      <c r="T7769">
        <v>0</v>
      </c>
      <c r="U7769">
        <v>0</v>
      </c>
      <c r="V7769">
        <v>0</v>
      </c>
      <c r="W7769">
        <v>0</v>
      </c>
      <c r="X7769">
        <v>16.31385230921995</v>
      </c>
      <c r="Y7769">
        <v>0</v>
      </c>
      <c r="Z7769">
        <v>0</v>
      </c>
      <c r="AA7769">
        <v>0</v>
      </c>
      <c r="AB7769">
        <v>0</v>
      </c>
      <c r="AC7769">
        <v>0</v>
      </c>
      <c r="AD7769">
        <v>0</v>
      </c>
      <c r="AE7769">
        <v>16.31385230921995</v>
      </c>
    </row>
    <row r="7770" spans="1:31" x14ac:dyDescent="0.25">
      <c r="A7770">
        <v>1890136</v>
      </c>
      <c r="B7770">
        <v>1</v>
      </c>
      <c r="C7770" t="s">
        <v>80</v>
      </c>
      <c r="D7770" t="s">
        <v>93</v>
      </c>
      <c r="E7770" t="s">
        <v>210</v>
      </c>
      <c r="F7770" t="s">
        <v>1931</v>
      </c>
      <c r="G7770" t="s">
        <v>133</v>
      </c>
      <c r="H7770" t="s">
        <v>134</v>
      </c>
      <c r="I7770" t="s">
        <v>135</v>
      </c>
      <c r="J7770" t="s">
        <v>136</v>
      </c>
      <c r="K7770" t="s">
        <v>137</v>
      </c>
      <c r="L7770" t="s">
        <v>21838</v>
      </c>
      <c r="M7770" t="s">
        <v>21839</v>
      </c>
      <c r="N7770">
        <v>0.36638888800000002</v>
      </c>
      <c r="O7770">
        <v>0</v>
      </c>
      <c r="P7770">
        <v>51</v>
      </c>
      <c r="Q7770">
        <v>56</v>
      </c>
      <c r="R7770">
        <v>138</v>
      </c>
      <c r="S7770">
        <v>8</v>
      </c>
      <c r="T7770">
        <v>73</v>
      </c>
      <c r="U7770">
        <v>0</v>
      </c>
      <c r="V7770">
        <v>0</v>
      </c>
      <c r="W7770">
        <v>0</v>
      </c>
      <c r="X7770">
        <v>12.475114353336316</v>
      </c>
      <c r="Y7770">
        <v>449.07821641990915</v>
      </c>
      <c r="Z7770">
        <v>190.67822497847959</v>
      </c>
      <c r="AA7770">
        <v>50.233221138878243</v>
      </c>
      <c r="AB7770">
        <v>95.48055927029823</v>
      </c>
      <c r="AC7770">
        <v>0</v>
      </c>
      <c r="AD7770">
        <v>0</v>
      </c>
      <c r="AE7770">
        <v>797.94533616090155</v>
      </c>
    </row>
    <row r="7771" spans="1:31" x14ac:dyDescent="0.25">
      <c r="A7771">
        <v>1889887</v>
      </c>
      <c r="B7771">
        <v>1</v>
      </c>
      <c r="C7771" t="s">
        <v>80</v>
      </c>
      <c r="D7771" t="s">
        <v>101</v>
      </c>
      <c r="E7771" t="s">
        <v>146</v>
      </c>
      <c r="F7771" t="s">
        <v>21840</v>
      </c>
      <c r="G7771" t="s">
        <v>148</v>
      </c>
      <c r="H7771" t="s">
        <v>143</v>
      </c>
      <c r="I7771" t="s">
        <v>135</v>
      </c>
      <c r="J7771" t="s">
        <v>136</v>
      </c>
      <c r="K7771" t="s">
        <v>137</v>
      </c>
      <c r="L7771" t="s">
        <v>21841</v>
      </c>
      <c r="M7771" t="s">
        <v>21842</v>
      </c>
      <c r="N7771">
        <v>1.326944444</v>
      </c>
      <c r="O7771">
        <v>0</v>
      </c>
      <c r="P7771">
        <v>180</v>
      </c>
      <c r="Q7771">
        <v>0</v>
      </c>
      <c r="R7771">
        <v>0</v>
      </c>
      <c r="S7771">
        <v>0</v>
      </c>
      <c r="T7771">
        <v>5</v>
      </c>
      <c r="U7771">
        <v>0</v>
      </c>
      <c r="V7771">
        <v>0</v>
      </c>
      <c r="W7771">
        <v>0</v>
      </c>
      <c r="X7771">
        <v>85.733327382691641</v>
      </c>
      <c r="Y7771">
        <v>0</v>
      </c>
      <c r="Z7771">
        <v>0</v>
      </c>
      <c r="AA7771">
        <v>0</v>
      </c>
      <c r="AB7771">
        <v>80.879743973250072</v>
      </c>
      <c r="AC7771">
        <v>0</v>
      </c>
      <c r="AD7771">
        <v>0</v>
      </c>
      <c r="AE7771">
        <v>166.61307135594171</v>
      </c>
    </row>
    <row r="7772" spans="1:31" x14ac:dyDescent="0.25">
      <c r="A7772">
        <v>1890182</v>
      </c>
      <c r="B7772">
        <v>1</v>
      </c>
      <c r="C7772" t="s">
        <v>80</v>
      </c>
      <c r="D7772" t="s">
        <v>96</v>
      </c>
      <c r="E7772" t="s">
        <v>169</v>
      </c>
      <c r="F7772" t="s">
        <v>563</v>
      </c>
      <c r="G7772" t="s">
        <v>596</v>
      </c>
      <c r="H7772" t="s">
        <v>143</v>
      </c>
      <c r="I7772" t="s">
        <v>135</v>
      </c>
      <c r="J7772" t="s">
        <v>136</v>
      </c>
      <c r="K7772" t="s">
        <v>137</v>
      </c>
      <c r="L7772" t="s">
        <v>21843</v>
      </c>
      <c r="M7772" t="s">
        <v>21844</v>
      </c>
      <c r="N7772">
        <v>1.1399999999999999</v>
      </c>
      <c r="O7772">
        <v>0</v>
      </c>
      <c r="P7772">
        <v>60</v>
      </c>
      <c r="Q7772">
        <v>0</v>
      </c>
      <c r="R7772">
        <v>0</v>
      </c>
      <c r="S7772">
        <v>0</v>
      </c>
      <c r="T7772">
        <v>15</v>
      </c>
      <c r="U7772">
        <v>0</v>
      </c>
      <c r="V7772">
        <v>0</v>
      </c>
      <c r="W7772">
        <v>0</v>
      </c>
      <c r="X7772">
        <v>34.078939543235116</v>
      </c>
      <c r="Y7772">
        <v>0</v>
      </c>
      <c r="Z7772">
        <v>0</v>
      </c>
      <c r="AA7772">
        <v>0</v>
      </c>
      <c r="AB7772">
        <v>43.396957968237331</v>
      </c>
      <c r="AC7772">
        <v>0</v>
      </c>
      <c r="AD7772">
        <v>0</v>
      </c>
      <c r="AE7772">
        <v>77.475897511472454</v>
      </c>
    </row>
    <row r="7773" spans="1:31" x14ac:dyDescent="0.25">
      <c r="A7773">
        <v>1889973</v>
      </c>
      <c r="B7773">
        <v>1</v>
      </c>
      <c r="C7773" t="s">
        <v>80</v>
      </c>
      <c r="D7773" t="s">
        <v>106</v>
      </c>
      <c r="E7773" t="s">
        <v>131</v>
      </c>
      <c r="F7773" t="s">
        <v>21845</v>
      </c>
      <c r="G7773" t="s">
        <v>133</v>
      </c>
      <c r="H7773" t="s">
        <v>134</v>
      </c>
      <c r="I7773" t="s">
        <v>152</v>
      </c>
      <c r="J7773" t="s">
        <v>136</v>
      </c>
      <c r="K7773" t="s">
        <v>137</v>
      </c>
      <c r="L7773" t="s">
        <v>21846</v>
      </c>
      <c r="M7773" t="s">
        <v>21847</v>
      </c>
      <c r="N7773">
        <v>5.5555550000000002E-3</v>
      </c>
      <c r="O7773">
        <v>0</v>
      </c>
      <c r="P7773">
        <v>1160</v>
      </c>
      <c r="Q7773">
        <v>19</v>
      </c>
      <c r="R7773">
        <v>140</v>
      </c>
      <c r="S7773">
        <v>11</v>
      </c>
      <c r="T7773">
        <v>233</v>
      </c>
      <c r="U7773">
        <v>0</v>
      </c>
      <c r="V7773">
        <v>0</v>
      </c>
      <c r="W7773">
        <v>0</v>
      </c>
      <c r="X7773">
        <v>1.1592911774144175</v>
      </c>
      <c r="Y7773">
        <v>0.18162173402142778</v>
      </c>
      <c r="Z7773">
        <v>0.47268755335407786</v>
      </c>
      <c r="AA7773">
        <v>0.3264763697615945</v>
      </c>
      <c r="AB7773">
        <v>0.53804915490296701</v>
      </c>
      <c r="AC7773">
        <v>0</v>
      </c>
      <c r="AD7773">
        <v>0</v>
      </c>
      <c r="AE7773">
        <v>2.6781259894544847</v>
      </c>
    </row>
    <row r="7774" spans="1:31" x14ac:dyDescent="0.25">
      <c r="A7774">
        <v>1890073</v>
      </c>
      <c r="B7774">
        <v>1</v>
      </c>
      <c r="C7774" t="s">
        <v>81</v>
      </c>
      <c r="D7774" t="s">
        <v>112</v>
      </c>
      <c r="E7774" t="s">
        <v>146</v>
      </c>
      <c r="F7774" t="s">
        <v>21848</v>
      </c>
      <c r="G7774" t="s">
        <v>148</v>
      </c>
      <c r="H7774" t="s">
        <v>143</v>
      </c>
      <c r="I7774" t="s">
        <v>135</v>
      </c>
      <c r="J7774" t="s">
        <v>136</v>
      </c>
      <c r="K7774" t="s">
        <v>137</v>
      </c>
      <c r="L7774" t="s">
        <v>21849</v>
      </c>
      <c r="M7774" t="s">
        <v>21850</v>
      </c>
      <c r="N7774">
        <v>2.9155555550000001</v>
      </c>
      <c r="O7774">
        <v>0</v>
      </c>
      <c r="P7774">
        <v>185</v>
      </c>
      <c r="Q7774">
        <v>0</v>
      </c>
      <c r="R7774">
        <v>10</v>
      </c>
      <c r="S7774">
        <v>0</v>
      </c>
      <c r="T7774">
        <v>5</v>
      </c>
      <c r="U7774">
        <v>0</v>
      </c>
      <c r="V7774">
        <v>0</v>
      </c>
      <c r="W7774">
        <v>0</v>
      </c>
      <c r="X7774">
        <v>135.35344895964971</v>
      </c>
      <c r="Y7774">
        <v>0</v>
      </c>
      <c r="Z7774">
        <v>2.2930647300826661</v>
      </c>
      <c r="AA7774">
        <v>0</v>
      </c>
      <c r="AB7774">
        <v>16.536899850131178</v>
      </c>
      <c r="AC7774">
        <v>0</v>
      </c>
      <c r="AD7774">
        <v>0</v>
      </c>
      <c r="AE7774">
        <v>154.18341353986358</v>
      </c>
    </row>
    <row r="7775" spans="1:31" x14ac:dyDescent="0.25">
      <c r="A7775">
        <v>1890079</v>
      </c>
      <c r="B7775">
        <v>1</v>
      </c>
      <c r="C7775" t="s">
        <v>80</v>
      </c>
      <c r="D7775" t="s">
        <v>88</v>
      </c>
      <c r="E7775" t="s">
        <v>140</v>
      </c>
      <c r="F7775" t="s">
        <v>21851</v>
      </c>
      <c r="G7775" t="s">
        <v>163</v>
      </c>
      <c r="H7775" t="s">
        <v>143</v>
      </c>
      <c r="I7775" t="s">
        <v>135</v>
      </c>
      <c r="J7775" t="s">
        <v>136</v>
      </c>
      <c r="K7775" t="s">
        <v>137</v>
      </c>
      <c r="L7775" t="s">
        <v>21852</v>
      </c>
      <c r="M7775" t="s">
        <v>21853</v>
      </c>
      <c r="N7775">
        <v>1.538888888</v>
      </c>
      <c r="O7775">
        <v>0</v>
      </c>
      <c r="P7775">
        <v>1</v>
      </c>
      <c r="Q7775">
        <v>0</v>
      </c>
      <c r="R7775">
        <v>0</v>
      </c>
      <c r="S7775">
        <v>0</v>
      </c>
      <c r="T7775">
        <v>0</v>
      </c>
      <c r="U7775">
        <v>0</v>
      </c>
      <c r="V7775">
        <v>0</v>
      </c>
      <c r="W7775">
        <v>0</v>
      </c>
      <c r="X7775">
        <v>0.51565357141099999</v>
      </c>
      <c r="Y7775">
        <v>0</v>
      </c>
      <c r="Z7775">
        <v>0</v>
      </c>
      <c r="AA7775">
        <v>0</v>
      </c>
      <c r="AB7775">
        <v>0</v>
      </c>
      <c r="AC7775">
        <v>0</v>
      </c>
      <c r="AD7775">
        <v>0</v>
      </c>
      <c r="AE7775">
        <v>0.51565357141099999</v>
      </c>
    </row>
    <row r="7776" spans="1:31" x14ac:dyDescent="0.25">
      <c r="A7776">
        <v>1889781</v>
      </c>
      <c r="B7776">
        <v>1</v>
      </c>
      <c r="C7776" t="s">
        <v>81</v>
      </c>
      <c r="D7776" t="s">
        <v>127</v>
      </c>
      <c r="E7776" t="s">
        <v>131</v>
      </c>
      <c r="F7776" t="s">
        <v>390</v>
      </c>
      <c r="G7776" t="s">
        <v>133</v>
      </c>
      <c r="H7776" t="s">
        <v>134</v>
      </c>
      <c r="I7776" t="s">
        <v>135</v>
      </c>
      <c r="J7776" t="s">
        <v>136</v>
      </c>
      <c r="K7776" t="s">
        <v>137</v>
      </c>
      <c r="L7776" t="s">
        <v>21854</v>
      </c>
      <c r="M7776" t="s">
        <v>21855</v>
      </c>
      <c r="N7776">
        <v>0.575555555</v>
      </c>
      <c r="O7776">
        <v>2</v>
      </c>
      <c r="P7776">
        <v>52</v>
      </c>
      <c r="Q7776">
        <v>79</v>
      </c>
      <c r="R7776">
        <v>74</v>
      </c>
      <c r="S7776">
        <v>0</v>
      </c>
      <c r="T7776">
        <v>5</v>
      </c>
      <c r="U7776">
        <v>1</v>
      </c>
      <c r="V7776">
        <v>0</v>
      </c>
      <c r="W7776">
        <v>0.62067597306872879</v>
      </c>
      <c r="X7776">
        <v>5.4566140242624428</v>
      </c>
      <c r="Y7776">
        <v>135.90832263105918</v>
      </c>
      <c r="Z7776">
        <v>139.44190045254732</v>
      </c>
      <c r="AA7776">
        <v>0</v>
      </c>
      <c r="AB7776">
        <v>1.1794271367212834</v>
      </c>
      <c r="AC7776">
        <v>32.09894578063134</v>
      </c>
      <c r="AD7776">
        <v>0</v>
      </c>
      <c r="AE7776">
        <v>314.70588599829034</v>
      </c>
    </row>
    <row r="7777" spans="1:31" x14ac:dyDescent="0.25">
      <c r="A7777">
        <v>1890225</v>
      </c>
      <c r="B7777">
        <v>1</v>
      </c>
      <c r="C7777" t="s">
        <v>80</v>
      </c>
      <c r="D7777" t="s">
        <v>96</v>
      </c>
      <c r="E7777" t="s">
        <v>140</v>
      </c>
      <c r="F7777" t="s">
        <v>21856</v>
      </c>
      <c r="G7777" t="s">
        <v>207</v>
      </c>
      <c r="H7777" t="s">
        <v>143</v>
      </c>
      <c r="I7777" t="s">
        <v>135</v>
      </c>
      <c r="J7777" t="s">
        <v>136</v>
      </c>
      <c r="K7777" t="s">
        <v>137</v>
      </c>
      <c r="L7777" t="s">
        <v>21857</v>
      </c>
      <c r="M7777" t="s">
        <v>21858</v>
      </c>
      <c r="N7777">
        <v>0.941111111</v>
      </c>
      <c r="O7777">
        <v>0</v>
      </c>
      <c r="P7777">
        <v>0</v>
      </c>
      <c r="Q7777">
        <v>0</v>
      </c>
      <c r="R7777">
        <v>1</v>
      </c>
      <c r="S7777">
        <v>0</v>
      </c>
      <c r="T7777">
        <v>0</v>
      </c>
      <c r="U7777">
        <v>0</v>
      </c>
      <c r="V7777">
        <v>0</v>
      </c>
      <c r="W7777">
        <v>0</v>
      </c>
      <c r="X7777">
        <v>0</v>
      </c>
      <c r="Y7777">
        <v>0</v>
      </c>
      <c r="Z7777">
        <v>7.4260099846402772E-3</v>
      </c>
      <c r="AA7777">
        <v>0</v>
      </c>
      <c r="AB7777">
        <v>0</v>
      </c>
      <c r="AC7777">
        <v>0</v>
      </c>
      <c r="AD7777">
        <v>0</v>
      </c>
      <c r="AE7777">
        <v>7.4260099846402772E-3</v>
      </c>
    </row>
    <row r="7778" spans="1:31" x14ac:dyDescent="0.25">
      <c r="A7778">
        <v>1889847</v>
      </c>
      <c r="B7778">
        <v>1</v>
      </c>
      <c r="C7778" t="s">
        <v>80</v>
      </c>
      <c r="D7778" t="s">
        <v>93</v>
      </c>
      <c r="E7778" t="s">
        <v>210</v>
      </c>
      <c r="F7778" t="s">
        <v>21859</v>
      </c>
      <c r="G7778" t="s">
        <v>133</v>
      </c>
      <c r="H7778" t="s">
        <v>134</v>
      </c>
      <c r="I7778" t="s">
        <v>135</v>
      </c>
      <c r="J7778" t="s">
        <v>136</v>
      </c>
      <c r="K7778" t="s">
        <v>137</v>
      </c>
      <c r="L7778" t="s">
        <v>21860</v>
      </c>
      <c r="M7778" t="s">
        <v>21861</v>
      </c>
      <c r="N7778">
        <v>0.70083333299999995</v>
      </c>
      <c r="O7778">
        <v>3</v>
      </c>
      <c r="P7778">
        <v>2</v>
      </c>
      <c r="Q7778">
        <v>37</v>
      </c>
      <c r="R7778">
        <v>1</v>
      </c>
      <c r="S7778">
        <v>8</v>
      </c>
      <c r="T7778">
        <v>2</v>
      </c>
      <c r="U7778">
        <v>1</v>
      </c>
      <c r="V7778">
        <v>0</v>
      </c>
      <c r="W7778">
        <v>3.672743108670538</v>
      </c>
      <c r="X7778">
        <v>0.37456387582158912</v>
      </c>
      <c r="Y7778">
        <v>318.8321665500859</v>
      </c>
      <c r="Z7778">
        <v>2.1655563726433433</v>
      </c>
      <c r="AA7778">
        <v>19.309452297745619</v>
      </c>
      <c r="AB7778">
        <v>4.3656507174131995</v>
      </c>
      <c r="AC7778">
        <v>5.1270684310518799</v>
      </c>
      <c r="AD7778">
        <v>0</v>
      </c>
      <c r="AE7778">
        <v>353.84720135343207</v>
      </c>
    </row>
    <row r="7779" spans="1:31" x14ac:dyDescent="0.25">
      <c r="A7779">
        <v>1890010</v>
      </c>
      <c r="B7779">
        <v>1</v>
      </c>
      <c r="C7779" t="s">
        <v>80</v>
      </c>
      <c r="D7779" t="s">
        <v>90</v>
      </c>
      <c r="E7779" t="s">
        <v>140</v>
      </c>
      <c r="F7779" t="s">
        <v>21862</v>
      </c>
      <c r="G7779" t="s">
        <v>163</v>
      </c>
      <c r="H7779" t="s">
        <v>143</v>
      </c>
      <c r="I7779" t="s">
        <v>135</v>
      </c>
      <c r="J7779" t="s">
        <v>136</v>
      </c>
      <c r="K7779" t="s">
        <v>137</v>
      </c>
      <c r="L7779" t="s">
        <v>21863</v>
      </c>
      <c r="M7779" t="s">
        <v>21864</v>
      </c>
      <c r="N7779">
        <v>2.1597222220000001</v>
      </c>
      <c r="O7779">
        <v>0</v>
      </c>
      <c r="P7779">
        <v>1</v>
      </c>
      <c r="Q7779">
        <v>0</v>
      </c>
      <c r="R7779">
        <v>0</v>
      </c>
      <c r="S7779">
        <v>0</v>
      </c>
      <c r="T7779">
        <v>0</v>
      </c>
      <c r="U7779">
        <v>0</v>
      </c>
      <c r="V7779">
        <v>0</v>
      </c>
      <c r="W7779">
        <v>0</v>
      </c>
      <c r="X7779">
        <v>2.7238767666103345</v>
      </c>
      <c r="Y7779">
        <v>0</v>
      </c>
      <c r="Z7779">
        <v>0</v>
      </c>
      <c r="AA7779">
        <v>0</v>
      </c>
      <c r="AB7779">
        <v>0</v>
      </c>
      <c r="AC7779">
        <v>0</v>
      </c>
      <c r="AD7779">
        <v>0</v>
      </c>
      <c r="AE7779">
        <v>2.7238767666103345</v>
      </c>
    </row>
    <row r="7780" spans="1:31" x14ac:dyDescent="0.25">
      <c r="A7780">
        <v>1889824</v>
      </c>
      <c r="B7780">
        <v>1</v>
      </c>
      <c r="C7780" t="s">
        <v>80</v>
      </c>
      <c r="D7780" t="s">
        <v>84</v>
      </c>
      <c r="E7780" t="s">
        <v>140</v>
      </c>
      <c r="F7780" t="s">
        <v>21865</v>
      </c>
      <c r="G7780" t="s">
        <v>163</v>
      </c>
      <c r="H7780" t="s">
        <v>143</v>
      </c>
      <c r="I7780" t="s">
        <v>135</v>
      </c>
      <c r="J7780" t="s">
        <v>136</v>
      </c>
      <c r="K7780" t="s">
        <v>137</v>
      </c>
      <c r="L7780" t="s">
        <v>21866</v>
      </c>
      <c r="M7780" t="s">
        <v>21867</v>
      </c>
      <c r="N7780">
        <v>1.4827777769999999</v>
      </c>
      <c r="O7780">
        <v>0</v>
      </c>
      <c r="P7780">
        <v>0</v>
      </c>
      <c r="Q7780">
        <v>0</v>
      </c>
      <c r="R7780">
        <v>0</v>
      </c>
      <c r="S7780">
        <v>0</v>
      </c>
      <c r="T7780">
        <v>1</v>
      </c>
      <c r="U7780">
        <v>0</v>
      </c>
      <c r="V7780">
        <v>0</v>
      </c>
      <c r="W7780">
        <v>0</v>
      </c>
      <c r="X7780">
        <v>0</v>
      </c>
      <c r="Y7780">
        <v>0</v>
      </c>
      <c r="Z7780">
        <v>0</v>
      </c>
      <c r="AA7780">
        <v>0</v>
      </c>
      <c r="AB7780">
        <v>3.9691209478951199</v>
      </c>
      <c r="AC7780">
        <v>0</v>
      </c>
      <c r="AD7780">
        <v>0</v>
      </c>
      <c r="AE7780">
        <v>3.9691209478951199</v>
      </c>
    </row>
    <row r="7781" spans="1:31" x14ac:dyDescent="0.25">
      <c r="A7781">
        <v>1890033</v>
      </c>
      <c r="B7781">
        <v>1</v>
      </c>
      <c r="C7781" t="s">
        <v>80</v>
      </c>
      <c r="D7781" t="s">
        <v>104</v>
      </c>
      <c r="E7781" t="s">
        <v>140</v>
      </c>
      <c r="F7781" t="s">
        <v>21868</v>
      </c>
      <c r="G7781" t="s">
        <v>207</v>
      </c>
      <c r="H7781" t="s">
        <v>143</v>
      </c>
      <c r="I7781" t="s">
        <v>135</v>
      </c>
      <c r="J7781" t="s">
        <v>136</v>
      </c>
      <c r="K7781" t="s">
        <v>137</v>
      </c>
      <c r="L7781" t="s">
        <v>21869</v>
      </c>
      <c r="M7781" t="s">
        <v>21870</v>
      </c>
      <c r="N7781">
        <v>1.224444444</v>
      </c>
      <c r="O7781">
        <v>0</v>
      </c>
      <c r="P7781">
        <v>2</v>
      </c>
      <c r="Q7781">
        <v>0</v>
      </c>
      <c r="R7781">
        <v>0</v>
      </c>
      <c r="S7781">
        <v>0</v>
      </c>
      <c r="T7781">
        <v>0</v>
      </c>
      <c r="U7781">
        <v>0</v>
      </c>
      <c r="V7781">
        <v>0</v>
      </c>
      <c r="W7781">
        <v>0</v>
      </c>
      <c r="X7781">
        <v>0.54130221345528051</v>
      </c>
      <c r="Y7781">
        <v>0</v>
      </c>
      <c r="Z7781">
        <v>0</v>
      </c>
      <c r="AA7781">
        <v>0</v>
      </c>
      <c r="AB7781">
        <v>0</v>
      </c>
      <c r="AC7781">
        <v>0</v>
      </c>
      <c r="AD7781">
        <v>0</v>
      </c>
      <c r="AE7781">
        <v>0.54130221345528051</v>
      </c>
    </row>
    <row r="7782" spans="1:31" x14ac:dyDescent="0.25">
      <c r="A7782">
        <v>1890016</v>
      </c>
      <c r="B7782">
        <v>1</v>
      </c>
      <c r="C7782" t="s">
        <v>80</v>
      </c>
      <c r="D7782" t="s">
        <v>94</v>
      </c>
      <c r="E7782" t="s">
        <v>146</v>
      </c>
      <c r="F7782" t="s">
        <v>21871</v>
      </c>
      <c r="G7782" t="s">
        <v>148</v>
      </c>
      <c r="H7782" t="s">
        <v>143</v>
      </c>
      <c r="I7782" t="s">
        <v>135</v>
      </c>
      <c r="J7782" t="s">
        <v>136</v>
      </c>
      <c r="K7782" t="s">
        <v>137</v>
      </c>
      <c r="L7782" t="s">
        <v>21872</v>
      </c>
      <c r="M7782" t="s">
        <v>21873</v>
      </c>
      <c r="N7782">
        <v>0.941111111</v>
      </c>
      <c r="O7782">
        <v>0</v>
      </c>
      <c r="P7782">
        <v>288</v>
      </c>
      <c r="Q7782">
        <v>0</v>
      </c>
      <c r="R7782">
        <v>0</v>
      </c>
      <c r="S7782">
        <v>0</v>
      </c>
      <c r="T7782">
        <v>28</v>
      </c>
      <c r="U7782">
        <v>0</v>
      </c>
      <c r="V7782">
        <v>0</v>
      </c>
      <c r="W7782">
        <v>0</v>
      </c>
      <c r="X7782">
        <v>74.293386774715316</v>
      </c>
      <c r="Y7782">
        <v>0</v>
      </c>
      <c r="Z7782">
        <v>0</v>
      </c>
      <c r="AA7782">
        <v>0</v>
      </c>
      <c r="AB7782">
        <v>18.125130173946207</v>
      </c>
      <c r="AC7782">
        <v>0</v>
      </c>
      <c r="AD7782">
        <v>0</v>
      </c>
      <c r="AE7782">
        <v>92.418516948661519</v>
      </c>
    </row>
    <row r="7783" spans="1:31" x14ac:dyDescent="0.25">
      <c r="A7783">
        <v>1889804</v>
      </c>
      <c r="B7783">
        <v>1</v>
      </c>
      <c r="C7783" t="s">
        <v>81</v>
      </c>
      <c r="D7783" t="s">
        <v>121</v>
      </c>
      <c r="E7783" t="s">
        <v>210</v>
      </c>
      <c r="F7783" t="s">
        <v>2233</v>
      </c>
      <c r="G7783" t="s">
        <v>133</v>
      </c>
      <c r="H7783" t="s">
        <v>134</v>
      </c>
      <c r="I7783" t="s">
        <v>152</v>
      </c>
      <c r="J7783" t="s">
        <v>136</v>
      </c>
      <c r="K7783" t="s">
        <v>137</v>
      </c>
      <c r="L7783" t="s">
        <v>21874</v>
      </c>
      <c r="M7783" t="s">
        <v>21875</v>
      </c>
      <c r="N7783">
        <v>1.3888888E-2</v>
      </c>
      <c r="O7783">
        <v>0</v>
      </c>
      <c r="P7783">
        <v>1122</v>
      </c>
      <c r="Q7783">
        <v>3</v>
      </c>
      <c r="R7783">
        <v>105</v>
      </c>
      <c r="S7783">
        <v>6</v>
      </c>
      <c r="T7783">
        <v>70</v>
      </c>
      <c r="U7783">
        <v>0</v>
      </c>
      <c r="V7783">
        <v>0</v>
      </c>
      <c r="W7783">
        <v>0</v>
      </c>
      <c r="X7783">
        <v>1.8687548367936802</v>
      </c>
      <c r="Y7783">
        <v>0.27051563570545833</v>
      </c>
      <c r="Z7783">
        <v>0.86396474111952792</v>
      </c>
      <c r="AA7783">
        <v>0.19763316365194444</v>
      </c>
      <c r="AB7783">
        <v>0.29508158739237494</v>
      </c>
      <c r="AC7783">
        <v>0</v>
      </c>
      <c r="AD7783">
        <v>0</v>
      </c>
      <c r="AE7783">
        <v>3.4959499646629855</v>
      </c>
    </row>
    <row r="7784" spans="1:31" x14ac:dyDescent="0.25">
      <c r="A7784">
        <v>1890159</v>
      </c>
      <c r="B7784">
        <v>1</v>
      </c>
      <c r="C7784" t="s">
        <v>80</v>
      </c>
      <c r="D7784" t="s">
        <v>108</v>
      </c>
      <c r="E7784" t="s">
        <v>146</v>
      </c>
      <c r="F7784" t="s">
        <v>21876</v>
      </c>
      <c r="G7784" t="s">
        <v>148</v>
      </c>
      <c r="H7784" t="s">
        <v>143</v>
      </c>
      <c r="I7784" t="s">
        <v>135</v>
      </c>
      <c r="J7784" t="s">
        <v>136</v>
      </c>
      <c r="K7784" t="s">
        <v>137</v>
      </c>
      <c r="L7784" t="s">
        <v>21877</v>
      </c>
      <c r="M7784" t="s">
        <v>21878</v>
      </c>
      <c r="N7784">
        <v>2.0158333329999998</v>
      </c>
      <c r="O7784">
        <v>0</v>
      </c>
      <c r="P7784">
        <v>16</v>
      </c>
      <c r="Q7784">
        <v>0</v>
      </c>
      <c r="R7784">
        <v>9</v>
      </c>
      <c r="S7784">
        <v>0</v>
      </c>
      <c r="T7784">
        <v>3</v>
      </c>
      <c r="U7784">
        <v>0</v>
      </c>
      <c r="V7784">
        <v>0</v>
      </c>
      <c r="W7784">
        <v>0</v>
      </c>
      <c r="X7784">
        <v>6.658497644661769</v>
      </c>
      <c r="Y7784">
        <v>0</v>
      </c>
      <c r="Z7784">
        <v>23.474097047877127</v>
      </c>
      <c r="AA7784">
        <v>0</v>
      </c>
      <c r="AB7784">
        <v>0.51449522928512004</v>
      </c>
      <c r="AC7784">
        <v>0</v>
      </c>
      <c r="AD7784">
        <v>0</v>
      </c>
      <c r="AE7784">
        <v>30.647089921824016</v>
      </c>
    </row>
    <row r="7785" spans="1:31" x14ac:dyDescent="0.25">
      <c r="A7785">
        <v>1889996</v>
      </c>
      <c r="B7785">
        <v>1</v>
      </c>
      <c r="C7785" t="s">
        <v>80</v>
      </c>
      <c r="D7785" t="s">
        <v>93</v>
      </c>
      <c r="E7785" t="s">
        <v>210</v>
      </c>
      <c r="F7785" t="s">
        <v>2413</v>
      </c>
      <c r="G7785" t="s">
        <v>133</v>
      </c>
      <c r="H7785" t="s">
        <v>134</v>
      </c>
      <c r="I7785" t="s">
        <v>152</v>
      </c>
      <c r="J7785" t="s">
        <v>136</v>
      </c>
      <c r="K7785" t="s">
        <v>137</v>
      </c>
      <c r="L7785" t="s">
        <v>21879</v>
      </c>
      <c r="M7785" t="s">
        <v>21880</v>
      </c>
      <c r="N7785">
        <v>2.4722221999999999E-2</v>
      </c>
      <c r="O7785">
        <v>1</v>
      </c>
      <c r="P7785">
        <v>0</v>
      </c>
      <c r="Q7785">
        <v>12</v>
      </c>
      <c r="R7785">
        <v>0</v>
      </c>
      <c r="S7785">
        <v>2</v>
      </c>
      <c r="T7785">
        <v>0</v>
      </c>
      <c r="U7785">
        <v>1</v>
      </c>
      <c r="V7785">
        <v>0</v>
      </c>
      <c r="W7785">
        <v>0.42838538795026665</v>
      </c>
      <c r="X7785">
        <v>0</v>
      </c>
      <c r="Y7785">
        <v>4.968192482319286</v>
      </c>
      <c r="Z7785">
        <v>0</v>
      </c>
      <c r="AA7785">
        <v>0.65428151089805997</v>
      </c>
      <c r="AB7785">
        <v>0</v>
      </c>
      <c r="AC7785">
        <v>0.63013628836570501</v>
      </c>
      <c r="AD7785">
        <v>0</v>
      </c>
      <c r="AE7785">
        <v>6.6809956695333179</v>
      </c>
    </row>
    <row r="7786" spans="1:31" x14ac:dyDescent="0.25">
      <c r="A7786">
        <v>1889910</v>
      </c>
      <c r="B7786">
        <v>1</v>
      </c>
      <c r="C7786" t="s">
        <v>81</v>
      </c>
      <c r="D7786" t="s">
        <v>128</v>
      </c>
      <c r="E7786" t="s">
        <v>146</v>
      </c>
      <c r="F7786" t="s">
        <v>21881</v>
      </c>
      <c r="G7786" t="s">
        <v>148</v>
      </c>
      <c r="H7786" t="s">
        <v>143</v>
      </c>
      <c r="I7786" t="s">
        <v>135</v>
      </c>
      <c r="J7786" t="s">
        <v>136</v>
      </c>
      <c r="K7786" t="s">
        <v>137</v>
      </c>
      <c r="L7786" t="s">
        <v>21882</v>
      </c>
      <c r="M7786" t="s">
        <v>21883</v>
      </c>
      <c r="N7786">
        <v>1.9594444440000001</v>
      </c>
      <c r="O7786">
        <v>0</v>
      </c>
      <c r="P7786">
        <v>38</v>
      </c>
      <c r="Q7786">
        <v>0</v>
      </c>
      <c r="R7786">
        <v>1</v>
      </c>
      <c r="S7786">
        <v>0</v>
      </c>
      <c r="T7786">
        <v>1</v>
      </c>
      <c r="U7786">
        <v>0</v>
      </c>
      <c r="V7786">
        <v>0</v>
      </c>
      <c r="W7786">
        <v>0</v>
      </c>
      <c r="X7786">
        <v>16.545157873694478</v>
      </c>
      <c r="Y7786">
        <v>0</v>
      </c>
      <c r="Z7786">
        <v>1.1193974931917046</v>
      </c>
      <c r="AA7786">
        <v>0</v>
      </c>
      <c r="AB7786">
        <v>0.18138350638630446</v>
      </c>
      <c r="AC7786">
        <v>0</v>
      </c>
      <c r="AD7786">
        <v>0</v>
      </c>
      <c r="AE7786">
        <v>17.845938873272488</v>
      </c>
    </row>
    <row r="7787" spans="1:31" x14ac:dyDescent="0.25">
      <c r="A7787">
        <v>1889953</v>
      </c>
      <c r="B7787">
        <v>1</v>
      </c>
      <c r="C7787" t="s">
        <v>80</v>
      </c>
      <c r="D7787" t="s">
        <v>103</v>
      </c>
      <c r="E7787" t="s">
        <v>140</v>
      </c>
      <c r="F7787" t="s">
        <v>21884</v>
      </c>
      <c r="G7787" t="s">
        <v>163</v>
      </c>
      <c r="H7787" t="s">
        <v>143</v>
      </c>
      <c r="I7787" t="s">
        <v>135</v>
      </c>
      <c r="J7787" t="s">
        <v>136</v>
      </c>
      <c r="K7787" t="s">
        <v>137</v>
      </c>
      <c r="L7787" t="s">
        <v>21885</v>
      </c>
      <c r="M7787" t="s">
        <v>21886</v>
      </c>
      <c r="N7787">
        <v>1.316944444</v>
      </c>
      <c r="O7787">
        <v>0</v>
      </c>
      <c r="P7787">
        <v>0</v>
      </c>
      <c r="Q7787">
        <v>0</v>
      </c>
      <c r="R7787">
        <v>0</v>
      </c>
      <c r="S7787">
        <v>0</v>
      </c>
      <c r="T7787">
        <v>1</v>
      </c>
      <c r="U7787">
        <v>0</v>
      </c>
      <c r="V7787">
        <v>0</v>
      </c>
      <c r="W7787">
        <v>0</v>
      </c>
      <c r="X7787">
        <v>0</v>
      </c>
      <c r="Y7787">
        <v>0</v>
      </c>
      <c r="Z7787">
        <v>0</v>
      </c>
      <c r="AA7787">
        <v>0</v>
      </c>
      <c r="AB7787">
        <v>11.942732368442293</v>
      </c>
      <c r="AC7787">
        <v>0</v>
      </c>
      <c r="AD7787">
        <v>0</v>
      </c>
      <c r="AE7787">
        <v>11.942732368442293</v>
      </c>
    </row>
    <row r="7788" spans="1:31" x14ac:dyDescent="0.25">
      <c r="A7788">
        <v>1889761</v>
      </c>
      <c r="B7788">
        <v>1</v>
      </c>
      <c r="C7788" t="s">
        <v>80</v>
      </c>
      <c r="D7788" t="s">
        <v>104</v>
      </c>
      <c r="E7788" t="s">
        <v>131</v>
      </c>
      <c r="F7788" t="s">
        <v>18097</v>
      </c>
      <c r="G7788" t="s">
        <v>133</v>
      </c>
      <c r="H7788" t="s">
        <v>134</v>
      </c>
      <c r="I7788" t="s">
        <v>135</v>
      </c>
      <c r="J7788" t="s">
        <v>136</v>
      </c>
      <c r="K7788" t="s">
        <v>137</v>
      </c>
      <c r="L7788" t="s">
        <v>21887</v>
      </c>
      <c r="M7788" t="s">
        <v>21888</v>
      </c>
      <c r="N7788">
        <v>1.2694444439999999</v>
      </c>
      <c r="O7788">
        <v>4</v>
      </c>
      <c r="P7788">
        <v>19</v>
      </c>
      <c r="Q7788">
        <v>25</v>
      </c>
      <c r="R7788">
        <v>40</v>
      </c>
      <c r="S7788">
        <v>8</v>
      </c>
      <c r="T7788">
        <v>18</v>
      </c>
      <c r="U7788">
        <v>0</v>
      </c>
      <c r="V7788">
        <v>0</v>
      </c>
      <c r="W7788">
        <v>1.6562221421533752</v>
      </c>
      <c r="X7788">
        <v>8.3024804372960155</v>
      </c>
      <c r="Y7788">
        <v>40.727660871686737</v>
      </c>
      <c r="Z7788">
        <v>70.282904749980631</v>
      </c>
      <c r="AA7788">
        <v>10.17522584119644</v>
      </c>
      <c r="AB7788">
        <v>7.5303387699695357</v>
      </c>
      <c r="AC7788">
        <v>0</v>
      </c>
      <c r="AD7788">
        <v>0</v>
      </c>
      <c r="AE7788">
        <v>138.67483281228274</v>
      </c>
    </row>
    <row r="7789" spans="1:31" x14ac:dyDescent="0.25">
      <c r="A7789">
        <v>1890239</v>
      </c>
      <c r="B7789">
        <v>1</v>
      </c>
      <c r="C7789" t="s">
        <v>81</v>
      </c>
      <c r="D7789" t="s">
        <v>116</v>
      </c>
      <c r="E7789" t="s">
        <v>146</v>
      </c>
      <c r="F7789" t="s">
        <v>21889</v>
      </c>
      <c r="G7789" t="s">
        <v>596</v>
      </c>
      <c r="H7789" t="s">
        <v>143</v>
      </c>
      <c r="I7789" t="s">
        <v>135</v>
      </c>
      <c r="J7789" t="s">
        <v>136</v>
      </c>
      <c r="K7789" t="s">
        <v>137</v>
      </c>
      <c r="L7789" t="s">
        <v>21890</v>
      </c>
      <c r="M7789" t="s">
        <v>21891</v>
      </c>
      <c r="N7789">
        <v>0.59027777699999995</v>
      </c>
      <c r="O7789">
        <v>0</v>
      </c>
      <c r="P7789">
        <v>23</v>
      </c>
      <c r="Q7789">
        <v>0</v>
      </c>
      <c r="R7789">
        <v>0</v>
      </c>
      <c r="S7789">
        <v>0</v>
      </c>
      <c r="T7789">
        <v>3</v>
      </c>
      <c r="U7789">
        <v>0</v>
      </c>
      <c r="V7789">
        <v>0</v>
      </c>
      <c r="W7789">
        <v>0</v>
      </c>
      <c r="X7789">
        <v>2.1680831555238895</v>
      </c>
      <c r="Y7789">
        <v>0</v>
      </c>
      <c r="Z7789">
        <v>0</v>
      </c>
      <c r="AA7789">
        <v>0</v>
      </c>
      <c r="AB7789">
        <v>0.16494077817625002</v>
      </c>
      <c r="AC7789">
        <v>0</v>
      </c>
      <c r="AD7789">
        <v>0</v>
      </c>
      <c r="AE7789">
        <v>2.3330239337001397</v>
      </c>
    </row>
    <row r="7790" spans="1:31" x14ac:dyDescent="0.25">
      <c r="A7790">
        <v>1889767</v>
      </c>
      <c r="B7790">
        <v>1</v>
      </c>
      <c r="C7790" t="s">
        <v>81</v>
      </c>
      <c r="D7790" t="s">
        <v>120</v>
      </c>
      <c r="E7790" t="s">
        <v>140</v>
      </c>
      <c r="F7790" t="s">
        <v>21892</v>
      </c>
      <c r="G7790" t="s">
        <v>207</v>
      </c>
      <c r="H7790" t="s">
        <v>143</v>
      </c>
      <c r="I7790" t="s">
        <v>135</v>
      </c>
      <c r="J7790" t="s">
        <v>136</v>
      </c>
      <c r="K7790" t="s">
        <v>137</v>
      </c>
      <c r="L7790" t="s">
        <v>21893</v>
      </c>
      <c r="M7790" t="s">
        <v>21894</v>
      </c>
      <c r="N7790">
        <v>0.66277777699999996</v>
      </c>
      <c r="O7790">
        <v>0</v>
      </c>
      <c r="P7790">
        <v>4</v>
      </c>
      <c r="Q7790">
        <v>0</v>
      </c>
      <c r="R7790">
        <v>0</v>
      </c>
      <c r="S7790">
        <v>0</v>
      </c>
      <c r="T7790">
        <v>2</v>
      </c>
      <c r="U7790">
        <v>0</v>
      </c>
      <c r="V7790">
        <v>0</v>
      </c>
      <c r="W7790">
        <v>0</v>
      </c>
      <c r="X7790">
        <v>0.52236360418887751</v>
      </c>
      <c r="Y7790">
        <v>0</v>
      </c>
      <c r="Z7790">
        <v>0</v>
      </c>
      <c r="AA7790">
        <v>0</v>
      </c>
      <c r="AB7790">
        <v>0.26877425326075999</v>
      </c>
      <c r="AC7790">
        <v>0</v>
      </c>
      <c r="AD7790">
        <v>0</v>
      </c>
      <c r="AE7790">
        <v>0.79113785744963749</v>
      </c>
    </row>
    <row r="7791" spans="1:31" x14ac:dyDescent="0.25">
      <c r="A7791">
        <v>1889970</v>
      </c>
      <c r="B7791">
        <v>1</v>
      </c>
      <c r="C7791" t="s">
        <v>80</v>
      </c>
      <c r="D7791" t="s">
        <v>108</v>
      </c>
      <c r="E7791" t="s">
        <v>146</v>
      </c>
      <c r="F7791" t="s">
        <v>21895</v>
      </c>
      <c r="G7791" t="s">
        <v>148</v>
      </c>
      <c r="H7791" t="s">
        <v>143</v>
      </c>
      <c r="I7791" t="s">
        <v>135</v>
      </c>
      <c r="J7791" t="s">
        <v>136</v>
      </c>
      <c r="K7791" t="s">
        <v>137</v>
      </c>
      <c r="L7791" t="s">
        <v>21896</v>
      </c>
      <c r="M7791" t="s">
        <v>21897</v>
      </c>
      <c r="N7791">
        <v>2.6411111109999998</v>
      </c>
      <c r="O7791">
        <v>0</v>
      </c>
      <c r="P7791">
        <v>1</v>
      </c>
      <c r="Q7791">
        <v>0</v>
      </c>
      <c r="R7791">
        <v>1</v>
      </c>
      <c r="S7791">
        <v>0</v>
      </c>
      <c r="T7791">
        <v>0</v>
      </c>
      <c r="U7791">
        <v>0</v>
      </c>
      <c r="V7791">
        <v>0</v>
      </c>
      <c r="W7791">
        <v>0</v>
      </c>
      <c r="X7791">
        <v>0.72095493099193431</v>
      </c>
      <c r="Y7791">
        <v>0</v>
      </c>
      <c r="Z7791">
        <v>2.5182170213882564</v>
      </c>
      <c r="AA7791">
        <v>0</v>
      </c>
      <c r="AB7791">
        <v>0</v>
      </c>
      <c r="AC7791">
        <v>0</v>
      </c>
      <c r="AD7791">
        <v>0</v>
      </c>
      <c r="AE7791">
        <v>3.2391719523801905</v>
      </c>
    </row>
    <row r="7792" spans="1:31" x14ac:dyDescent="0.25">
      <c r="A7792">
        <v>1890222</v>
      </c>
      <c r="B7792">
        <v>1</v>
      </c>
      <c r="C7792" t="s">
        <v>80</v>
      </c>
      <c r="D7792" t="s">
        <v>99</v>
      </c>
      <c r="E7792" t="s">
        <v>210</v>
      </c>
      <c r="F7792" t="s">
        <v>3454</v>
      </c>
      <c r="G7792" t="s">
        <v>133</v>
      </c>
      <c r="H7792" t="s">
        <v>134</v>
      </c>
      <c r="I7792" t="s">
        <v>135</v>
      </c>
      <c r="J7792" t="s">
        <v>136</v>
      </c>
      <c r="K7792" t="s">
        <v>137</v>
      </c>
      <c r="L7792" t="s">
        <v>21898</v>
      </c>
      <c r="M7792" t="s">
        <v>21899</v>
      </c>
      <c r="N7792">
        <v>8.3333332999999996E-2</v>
      </c>
      <c r="O7792">
        <v>4</v>
      </c>
      <c r="P7792">
        <v>752</v>
      </c>
      <c r="Q7792">
        <v>11</v>
      </c>
      <c r="R7792">
        <v>99</v>
      </c>
      <c r="S7792">
        <v>20</v>
      </c>
      <c r="T7792">
        <v>49</v>
      </c>
      <c r="U7792">
        <v>0</v>
      </c>
      <c r="V7792">
        <v>3</v>
      </c>
      <c r="W7792">
        <v>1.2325900480313332</v>
      </c>
      <c r="X7792">
        <v>16.643675742860669</v>
      </c>
      <c r="Y7792">
        <v>4.3523512824304991</v>
      </c>
      <c r="Z7792">
        <v>6.4320002509953333</v>
      </c>
      <c r="AA7792">
        <v>5.1419391799059158</v>
      </c>
      <c r="AB7792">
        <v>1.6745797472728332</v>
      </c>
      <c r="AC7792">
        <v>0</v>
      </c>
      <c r="AD7792">
        <v>0.20349272383916667</v>
      </c>
      <c r="AE7792">
        <v>35.68062897533575</v>
      </c>
    </row>
    <row r="7793" spans="1:31" x14ac:dyDescent="0.25">
      <c r="A7793">
        <v>1889784</v>
      </c>
      <c r="B7793">
        <v>1</v>
      </c>
      <c r="C7793" t="s">
        <v>81</v>
      </c>
      <c r="D7793" t="s">
        <v>123</v>
      </c>
      <c r="E7793" t="s">
        <v>131</v>
      </c>
      <c r="F7793" t="s">
        <v>21900</v>
      </c>
      <c r="G7793" t="s">
        <v>133</v>
      </c>
      <c r="H7793" t="s">
        <v>134</v>
      </c>
      <c r="I7793" t="s">
        <v>135</v>
      </c>
      <c r="J7793" t="s">
        <v>136</v>
      </c>
      <c r="K7793" t="s">
        <v>137</v>
      </c>
      <c r="L7793" t="s">
        <v>21901</v>
      </c>
      <c r="M7793" t="s">
        <v>21902</v>
      </c>
      <c r="N7793">
        <v>0.78861111100000003</v>
      </c>
      <c r="O7793">
        <v>1</v>
      </c>
      <c r="P7793">
        <v>334</v>
      </c>
      <c r="Q7793">
        <v>209</v>
      </c>
      <c r="R7793">
        <v>62</v>
      </c>
      <c r="S7793">
        <v>14</v>
      </c>
      <c r="T7793">
        <v>32</v>
      </c>
      <c r="U7793">
        <v>0</v>
      </c>
      <c r="V7793">
        <v>0</v>
      </c>
      <c r="W7793">
        <v>0.67848772990445128</v>
      </c>
      <c r="X7793">
        <v>44.231248889933333</v>
      </c>
      <c r="Y7793">
        <v>545.20218834513196</v>
      </c>
      <c r="Z7793">
        <v>139.82819350818079</v>
      </c>
      <c r="AA7793">
        <v>16.494529503442742</v>
      </c>
      <c r="AB7793">
        <v>16.792870091767178</v>
      </c>
      <c r="AC7793">
        <v>0</v>
      </c>
      <c r="AD7793">
        <v>0</v>
      </c>
      <c r="AE7793">
        <v>763.2275180683605</v>
      </c>
    </row>
    <row r="7794" spans="1:31" x14ac:dyDescent="0.25">
      <c r="A7794">
        <v>1889930</v>
      </c>
      <c r="B7794">
        <v>1</v>
      </c>
      <c r="C7794" t="s">
        <v>80</v>
      </c>
      <c r="D7794" t="s">
        <v>93</v>
      </c>
      <c r="E7794" t="s">
        <v>210</v>
      </c>
      <c r="F7794" t="s">
        <v>9105</v>
      </c>
      <c r="G7794" t="s">
        <v>133</v>
      </c>
      <c r="H7794" t="s">
        <v>134</v>
      </c>
      <c r="I7794" t="s">
        <v>135</v>
      </c>
      <c r="J7794" t="s">
        <v>136</v>
      </c>
      <c r="K7794" t="s">
        <v>137</v>
      </c>
      <c r="L7794" t="s">
        <v>21799</v>
      </c>
      <c r="M7794" t="s">
        <v>21903</v>
      </c>
      <c r="N7794">
        <v>2.1319444440000002</v>
      </c>
      <c r="O7794">
        <v>3</v>
      </c>
      <c r="P7794">
        <v>12</v>
      </c>
      <c r="Q7794">
        <v>39</v>
      </c>
      <c r="R7794">
        <v>167</v>
      </c>
      <c r="S7794">
        <v>11</v>
      </c>
      <c r="T7794">
        <v>37</v>
      </c>
      <c r="U7794">
        <v>0</v>
      </c>
      <c r="V7794">
        <v>0</v>
      </c>
      <c r="W7794">
        <v>15.381842820339598</v>
      </c>
      <c r="X7794">
        <v>21.827255521244719</v>
      </c>
      <c r="Y7794">
        <v>758.81630755334641</v>
      </c>
      <c r="Z7794">
        <v>2426.2747856796886</v>
      </c>
      <c r="AA7794">
        <v>307.27202252155968</v>
      </c>
      <c r="AB7794">
        <v>176.85563808260795</v>
      </c>
      <c r="AC7794">
        <v>0</v>
      </c>
      <c r="AD7794">
        <v>0</v>
      </c>
      <c r="AE7794">
        <v>3706.4278521787874</v>
      </c>
    </row>
    <row r="7795" spans="1:31" x14ac:dyDescent="0.25">
      <c r="A7795">
        <v>1890036</v>
      </c>
      <c r="B7795">
        <v>1</v>
      </c>
      <c r="C7795" t="s">
        <v>81</v>
      </c>
      <c r="D7795" t="s">
        <v>120</v>
      </c>
      <c r="E7795" t="s">
        <v>146</v>
      </c>
      <c r="F7795" t="s">
        <v>21904</v>
      </c>
      <c r="G7795" t="s">
        <v>148</v>
      </c>
      <c r="H7795" t="s">
        <v>143</v>
      </c>
      <c r="I7795" t="s">
        <v>135</v>
      </c>
      <c r="J7795" t="s">
        <v>136</v>
      </c>
      <c r="K7795" t="s">
        <v>137</v>
      </c>
      <c r="L7795" t="s">
        <v>21905</v>
      </c>
      <c r="M7795" t="s">
        <v>21906</v>
      </c>
      <c r="N7795">
        <v>3.872777777</v>
      </c>
      <c r="O7795">
        <v>0</v>
      </c>
      <c r="P7795">
        <v>82</v>
      </c>
      <c r="Q7795">
        <v>0</v>
      </c>
      <c r="R7795">
        <v>0</v>
      </c>
      <c r="S7795">
        <v>0</v>
      </c>
      <c r="T7795">
        <v>10</v>
      </c>
      <c r="U7795">
        <v>0</v>
      </c>
      <c r="V7795">
        <v>0</v>
      </c>
      <c r="W7795">
        <v>0</v>
      </c>
      <c r="X7795">
        <v>94.981911720125694</v>
      </c>
      <c r="Y7795">
        <v>0</v>
      </c>
      <c r="Z7795">
        <v>0</v>
      </c>
      <c r="AA7795">
        <v>0</v>
      </c>
      <c r="AB7795">
        <v>24.441612784583715</v>
      </c>
      <c r="AC7795">
        <v>0</v>
      </c>
      <c r="AD7795">
        <v>0</v>
      </c>
      <c r="AE7795">
        <v>119.42352450470941</v>
      </c>
    </row>
    <row r="7796" spans="1:31" x14ac:dyDescent="0.25">
      <c r="A7796">
        <v>1889870</v>
      </c>
      <c r="B7796">
        <v>1</v>
      </c>
      <c r="C7796" t="s">
        <v>80</v>
      </c>
      <c r="D7796" t="s">
        <v>95</v>
      </c>
      <c r="E7796" t="s">
        <v>146</v>
      </c>
      <c r="F7796" t="s">
        <v>21907</v>
      </c>
      <c r="G7796" t="s">
        <v>148</v>
      </c>
      <c r="H7796" t="s">
        <v>143</v>
      </c>
      <c r="I7796" t="s">
        <v>135</v>
      </c>
      <c r="J7796" t="s">
        <v>136</v>
      </c>
      <c r="K7796" t="s">
        <v>137</v>
      </c>
      <c r="L7796" t="s">
        <v>21908</v>
      </c>
      <c r="M7796" t="s">
        <v>21909</v>
      </c>
      <c r="N7796">
        <v>1.471666666</v>
      </c>
      <c r="O7796">
        <v>0</v>
      </c>
      <c r="P7796">
        <v>41</v>
      </c>
      <c r="Q7796">
        <v>0</v>
      </c>
      <c r="R7796">
        <v>0</v>
      </c>
      <c r="S7796">
        <v>0</v>
      </c>
      <c r="T7796">
        <v>0</v>
      </c>
      <c r="U7796">
        <v>0</v>
      </c>
      <c r="V7796">
        <v>0</v>
      </c>
      <c r="W7796">
        <v>0</v>
      </c>
      <c r="X7796">
        <v>19.692920648104788</v>
      </c>
      <c r="Y7796">
        <v>0</v>
      </c>
      <c r="Z7796">
        <v>0</v>
      </c>
      <c r="AA7796">
        <v>0</v>
      </c>
      <c r="AB7796">
        <v>0</v>
      </c>
      <c r="AC7796">
        <v>0</v>
      </c>
      <c r="AD7796">
        <v>0</v>
      </c>
      <c r="AE7796">
        <v>19.692920648104788</v>
      </c>
    </row>
    <row r="7797" spans="1:31" x14ac:dyDescent="0.25">
      <c r="A7797">
        <v>1889913</v>
      </c>
      <c r="B7797">
        <v>1</v>
      </c>
      <c r="C7797" t="s">
        <v>81</v>
      </c>
      <c r="D7797" t="s">
        <v>123</v>
      </c>
      <c r="E7797" t="s">
        <v>146</v>
      </c>
      <c r="F7797" t="s">
        <v>21910</v>
      </c>
      <c r="G7797" t="s">
        <v>924</v>
      </c>
      <c r="H7797" t="s">
        <v>143</v>
      </c>
      <c r="I7797" t="s">
        <v>135</v>
      </c>
      <c r="J7797" t="s">
        <v>136</v>
      </c>
      <c r="K7797" t="s">
        <v>137</v>
      </c>
      <c r="L7797" t="s">
        <v>21911</v>
      </c>
      <c r="M7797" t="s">
        <v>21912</v>
      </c>
      <c r="N7797">
        <v>1.614166666</v>
      </c>
      <c r="O7797">
        <v>0</v>
      </c>
      <c r="P7797">
        <v>0</v>
      </c>
      <c r="Q7797">
        <v>0</v>
      </c>
      <c r="R7797">
        <v>24</v>
      </c>
      <c r="S7797">
        <v>0</v>
      </c>
      <c r="T7797">
        <v>5</v>
      </c>
      <c r="U7797">
        <v>0</v>
      </c>
      <c r="V7797">
        <v>0</v>
      </c>
      <c r="W7797">
        <v>0</v>
      </c>
      <c r="X7797">
        <v>0</v>
      </c>
      <c r="Y7797">
        <v>0</v>
      </c>
      <c r="Z7797">
        <v>24.839978724272484</v>
      </c>
      <c r="AA7797">
        <v>0</v>
      </c>
      <c r="AB7797">
        <v>5.0443807656017707</v>
      </c>
      <c r="AC7797">
        <v>0</v>
      </c>
      <c r="AD7797">
        <v>0</v>
      </c>
      <c r="AE7797">
        <v>29.884359489874257</v>
      </c>
    </row>
    <row r="7798" spans="1:31" x14ac:dyDescent="0.25">
      <c r="A7798">
        <v>1890013</v>
      </c>
      <c r="B7798">
        <v>1</v>
      </c>
      <c r="C7798" t="s">
        <v>81</v>
      </c>
      <c r="D7798" t="s">
        <v>112</v>
      </c>
      <c r="E7798" t="s">
        <v>140</v>
      </c>
      <c r="F7798" t="s">
        <v>21913</v>
      </c>
      <c r="G7798" t="s">
        <v>163</v>
      </c>
      <c r="H7798" t="s">
        <v>143</v>
      </c>
      <c r="I7798" t="s">
        <v>135</v>
      </c>
      <c r="J7798" t="s">
        <v>136</v>
      </c>
      <c r="K7798" t="s">
        <v>137</v>
      </c>
      <c r="L7798" t="s">
        <v>21914</v>
      </c>
      <c r="M7798" t="s">
        <v>21915</v>
      </c>
      <c r="N7798">
        <v>5.8977777769999999</v>
      </c>
      <c r="O7798">
        <v>0</v>
      </c>
      <c r="P7798">
        <v>0</v>
      </c>
      <c r="Q7798">
        <v>0</v>
      </c>
      <c r="R7798">
        <v>0</v>
      </c>
      <c r="S7798">
        <v>0</v>
      </c>
      <c r="T7798">
        <v>1</v>
      </c>
      <c r="U7798">
        <v>0</v>
      </c>
      <c r="V7798">
        <v>0</v>
      </c>
      <c r="W7798">
        <v>0</v>
      </c>
      <c r="X7798">
        <v>0</v>
      </c>
      <c r="Y7798">
        <v>0</v>
      </c>
      <c r="Z7798">
        <v>0</v>
      </c>
      <c r="AA7798">
        <v>0</v>
      </c>
      <c r="AB7798">
        <v>3.0842769074666669E-3</v>
      </c>
      <c r="AC7798">
        <v>0</v>
      </c>
      <c r="AD7798">
        <v>0</v>
      </c>
      <c r="AE7798">
        <v>3.0842769074666669E-3</v>
      </c>
    </row>
    <row r="7799" spans="1:31" x14ac:dyDescent="0.25">
      <c r="A7799">
        <v>1889844</v>
      </c>
      <c r="B7799">
        <v>1</v>
      </c>
      <c r="C7799" t="s">
        <v>80</v>
      </c>
      <c r="D7799" t="s">
        <v>100</v>
      </c>
      <c r="E7799" t="s">
        <v>210</v>
      </c>
      <c r="F7799" t="s">
        <v>21916</v>
      </c>
      <c r="G7799" t="s">
        <v>133</v>
      </c>
      <c r="H7799" t="s">
        <v>134</v>
      </c>
      <c r="I7799" t="s">
        <v>135</v>
      </c>
      <c r="J7799" t="s">
        <v>136</v>
      </c>
      <c r="K7799" t="s">
        <v>137</v>
      </c>
      <c r="L7799" t="s">
        <v>21917</v>
      </c>
      <c r="M7799" t="s">
        <v>21918</v>
      </c>
      <c r="N7799">
        <v>0.88916666600000005</v>
      </c>
      <c r="O7799">
        <v>0</v>
      </c>
      <c r="P7799">
        <v>0</v>
      </c>
      <c r="Q7799">
        <v>3</v>
      </c>
      <c r="R7799">
        <v>0</v>
      </c>
      <c r="S7799">
        <v>0</v>
      </c>
      <c r="T7799">
        <v>0</v>
      </c>
      <c r="U7799">
        <v>0</v>
      </c>
      <c r="V7799">
        <v>0</v>
      </c>
      <c r="W7799">
        <v>0</v>
      </c>
      <c r="X7799">
        <v>0</v>
      </c>
      <c r="Y7799">
        <v>77.419906387999461</v>
      </c>
      <c r="Z7799">
        <v>0</v>
      </c>
      <c r="AA7799">
        <v>0</v>
      </c>
      <c r="AB7799">
        <v>0</v>
      </c>
      <c r="AC7799">
        <v>0</v>
      </c>
      <c r="AD7799">
        <v>0</v>
      </c>
      <c r="AE7799">
        <v>77.419906387999461</v>
      </c>
    </row>
    <row r="7800" spans="1:31" x14ac:dyDescent="0.25">
      <c r="A7800">
        <v>1889993</v>
      </c>
      <c r="B7800">
        <v>1</v>
      </c>
      <c r="C7800" t="s">
        <v>80</v>
      </c>
      <c r="D7800" t="s">
        <v>102</v>
      </c>
      <c r="E7800" t="s">
        <v>146</v>
      </c>
      <c r="F7800" t="s">
        <v>21919</v>
      </c>
      <c r="G7800" t="s">
        <v>148</v>
      </c>
      <c r="H7800" t="s">
        <v>143</v>
      </c>
      <c r="I7800" t="s">
        <v>135</v>
      </c>
      <c r="J7800" t="s">
        <v>136</v>
      </c>
      <c r="K7800" t="s">
        <v>137</v>
      </c>
      <c r="L7800" t="s">
        <v>21920</v>
      </c>
      <c r="M7800" t="s">
        <v>21921</v>
      </c>
      <c r="N7800">
        <v>1.238611111</v>
      </c>
      <c r="O7800">
        <v>0</v>
      </c>
      <c r="P7800">
        <v>9</v>
      </c>
      <c r="Q7800">
        <v>0</v>
      </c>
      <c r="R7800">
        <v>31</v>
      </c>
      <c r="S7800">
        <v>0</v>
      </c>
      <c r="T7800">
        <v>4</v>
      </c>
      <c r="U7800">
        <v>0</v>
      </c>
      <c r="V7800">
        <v>0</v>
      </c>
      <c r="W7800">
        <v>0</v>
      </c>
      <c r="X7800">
        <v>6.9233223158642039</v>
      </c>
      <c r="Y7800">
        <v>0</v>
      </c>
      <c r="Z7800">
        <v>58.3949367879978</v>
      </c>
      <c r="AA7800">
        <v>0</v>
      </c>
      <c r="AB7800">
        <v>3.4314485134357873</v>
      </c>
      <c r="AC7800">
        <v>0</v>
      </c>
      <c r="AD7800">
        <v>0</v>
      </c>
      <c r="AE7800">
        <v>68.749707617297787</v>
      </c>
    </row>
    <row r="7801" spans="1:31" x14ac:dyDescent="0.25">
      <c r="A7801">
        <v>1890056</v>
      </c>
      <c r="B7801">
        <v>1</v>
      </c>
      <c r="C7801" t="s">
        <v>81</v>
      </c>
      <c r="D7801" t="s">
        <v>113</v>
      </c>
      <c r="E7801" t="s">
        <v>169</v>
      </c>
      <c r="F7801" t="s">
        <v>13410</v>
      </c>
      <c r="G7801" t="s">
        <v>183</v>
      </c>
      <c r="H7801" t="s">
        <v>143</v>
      </c>
      <c r="I7801" t="s">
        <v>135</v>
      </c>
      <c r="J7801" t="s">
        <v>136</v>
      </c>
      <c r="K7801" t="s">
        <v>137</v>
      </c>
      <c r="L7801" t="s">
        <v>21922</v>
      </c>
      <c r="M7801" t="s">
        <v>21923</v>
      </c>
      <c r="N7801">
        <v>0.73166666599999997</v>
      </c>
      <c r="O7801">
        <v>0</v>
      </c>
      <c r="P7801">
        <v>35</v>
      </c>
      <c r="Q7801">
        <v>0</v>
      </c>
      <c r="R7801">
        <v>3</v>
      </c>
      <c r="S7801">
        <v>0</v>
      </c>
      <c r="T7801">
        <v>0</v>
      </c>
      <c r="U7801">
        <v>0</v>
      </c>
      <c r="V7801">
        <v>0</v>
      </c>
      <c r="W7801">
        <v>0</v>
      </c>
      <c r="X7801">
        <v>5.8430194243620139</v>
      </c>
      <c r="Y7801">
        <v>0</v>
      </c>
      <c r="Z7801">
        <v>1.50381950461116</v>
      </c>
      <c r="AA7801">
        <v>0</v>
      </c>
      <c r="AB7801">
        <v>0</v>
      </c>
      <c r="AC7801">
        <v>0</v>
      </c>
      <c r="AD7801">
        <v>0</v>
      </c>
      <c r="AE7801">
        <v>7.3468389289731739</v>
      </c>
    </row>
    <row r="7802" spans="1:31" x14ac:dyDescent="0.25">
      <c r="A7802">
        <v>1889807</v>
      </c>
      <c r="B7802">
        <v>1</v>
      </c>
      <c r="C7802" t="s">
        <v>81</v>
      </c>
      <c r="D7802" t="s">
        <v>116</v>
      </c>
      <c r="E7802" t="s">
        <v>140</v>
      </c>
      <c r="F7802" t="s">
        <v>21924</v>
      </c>
      <c r="G7802" t="s">
        <v>207</v>
      </c>
      <c r="H7802" t="s">
        <v>143</v>
      </c>
      <c r="I7802" t="s">
        <v>135</v>
      </c>
      <c r="J7802" t="s">
        <v>136</v>
      </c>
      <c r="K7802" t="s">
        <v>137</v>
      </c>
      <c r="L7802" t="s">
        <v>21925</v>
      </c>
      <c r="M7802" t="s">
        <v>21926</v>
      </c>
      <c r="N7802">
        <v>2.861111111</v>
      </c>
      <c r="O7802">
        <v>0</v>
      </c>
      <c r="P7802">
        <v>1</v>
      </c>
      <c r="Q7802">
        <v>0</v>
      </c>
      <c r="R7802">
        <v>0</v>
      </c>
      <c r="S7802">
        <v>0</v>
      </c>
      <c r="T7802">
        <v>0</v>
      </c>
      <c r="U7802">
        <v>0</v>
      </c>
      <c r="V7802">
        <v>0</v>
      </c>
      <c r="W7802">
        <v>0</v>
      </c>
      <c r="X7802">
        <v>0.19594920054687504</v>
      </c>
      <c r="Y7802">
        <v>0</v>
      </c>
      <c r="Z7802">
        <v>0</v>
      </c>
      <c r="AA7802">
        <v>0</v>
      </c>
      <c r="AB7802">
        <v>0</v>
      </c>
      <c r="AC7802">
        <v>0</v>
      </c>
      <c r="AD7802">
        <v>0</v>
      </c>
      <c r="AE7802">
        <v>0.19594920054687504</v>
      </c>
    </row>
    <row r="7803" spans="1:31" x14ac:dyDescent="0.25">
      <c r="A7803">
        <v>1890099</v>
      </c>
      <c r="B7803">
        <v>1</v>
      </c>
      <c r="C7803" t="s">
        <v>81</v>
      </c>
      <c r="D7803" t="s">
        <v>115</v>
      </c>
      <c r="E7803" t="s">
        <v>146</v>
      </c>
      <c r="F7803" t="s">
        <v>21467</v>
      </c>
      <c r="G7803" t="s">
        <v>148</v>
      </c>
      <c r="H7803" t="s">
        <v>143</v>
      </c>
      <c r="I7803" t="s">
        <v>135</v>
      </c>
      <c r="J7803" t="s">
        <v>136</v>
      </c>
      <c r="K7803" t="s">
        <v>137</v>
      </c>
      <c r="L7803" t="s">
        <v>21927</v>
      </c>
      <c r="M7803" t="s">
        <v>21928</v>
      </c>
      <c r="N7803">
        <v>6.1319444440000002</v>
      </c>
      <c r="O7803">
        <v>0</v>
      </c>
      <c r="P7803">
        <v>2</v>
      </c>
      <c r="Q7803">
        <v>0</v>
      </c>
      <c r="R7803">
        <v>2</v>
      </c>
      <c r="S7803">
        <v>0</v>
      </c>
      <c r="T7803">
        <v>0</v>
      </c>
      <c r="U7803">
        <v>0</v>
      </c>
      <c r="V7803">
        <v>0</v>
      </c>
      <c r="W7803">
        <v>0</v>
      </c>
      <c r="X7803">
        <v>2.2657053401805833</v>
      </c>
      <c r="Y7803">
        <v>0</v>
      </c>
      <c r="Z7803">
        <v>11.767967921109125</v>
      </c>
      <c r="AA7803">
        <v>0</v>
      </c>
      <c r="AB7803">
        <v>0</v>
      </c>
      <c r="AC7803">
        <v>0</v>
      </c>
      <c r="AD7803">
        <v>0</v>
      </c>
      <c r="AE7803">
        <v>14.033673261289708</v>
      </c>
    </row>
    <row r="7804" spans="1:31" x14ac:dyDescent="0.25">
      <c r="A7804">
        <v>1890199</v>
      </c>
      <c r="B7804">
        <v>1</v>
      </c>
      <c r="C7804" t="s">
        <v>80</v>
      </c>
      <c r="D7804" t="s">
        <v>97</v>
      </c>
      <c r="E7804" t="s">
        <v>140</v>
      </c>
      <c r="F7804" t="s">
        <v>21929</v>
      </c>
      <c r="G7804" t="s">
        <v>200</v>
      </c>
      <c r="H7804" t="s">
        <v>143</v>
      </c>
      <c r="I7804" t="s">
        <v>135</v>
      </c>
      <c r="J7804" t="s">
        <v>136</v>
      </c>
      <c r="K7804" t="s">
        <v>137</v>
      </c>
      <c r="L7804" t="s">
        <v>21930</v>
      </c>
      <c r="M7804" t="s">
        <v>21931</v>
      </c>
      <c r="N7804">
        <v>2.6780555549999998</v>
      </c>
      <c r="O7804">
        <v>0</v>
      </c>
      <c r="P7804">
        <v>1</v>
      </c>
      <c r="Q7804">
        <v>0</v>
      </c>
      <c r="R7804">
        <v>0</v>
      </c>
      <c r="S7804">
        <v>0</v>
      </c>
      <c r="T7804">
        <v>0</v>
      </c>
      <c r="U7804">
        <v>0</v>
      </c>
      <c r="V7804">
        <v>0</v>
      </c>
      <c r="W7804">
        <v>0</v>
      </c>
      <c r="X7804">
        <v>0.50487639693935726</v>
      </c>
      <c r="Y7804">
        <v>0</v>
      </c>
      <c r="Z7804">
        <v>0</v>
      </c>
      <c r="AA7804">
        <v>0</v>
      </c>
      <c r="AB7804">
        <v>0</v>
      </c>
      <c r="AC7804">
        <v>0</v>
      </c>
      <c r="AD7804">
        <v>0</v>
      </c>
      <c r="AE7804">
        <v>0.50487639693935726</v>
      </c>
    </row>
    <row r="7805" spans="1:31" x14ac:dyDescent="0.25">
      <c r="A7805">
        <v>1889810</v>
      </c>
      <c r="B7805">
        <v>1</v>
      </c>
      <c r="C7805" t="s">
        <v>81</v>
      </c>
      <c r="D7805" t="s">
        <v>121</v>
      </c>
      <c r="E7805" t="s">
        <v>146</v>
      </c>
      <c r="F7805" t="s">
        <v>21932</v>
      </c>
      <c r="G7805" t="s">
        <v>148</v>
      </c>
      <c r="H7805" t="s">
        <v>143</v>
      </c>
      <c r="I7805" t="s">
        <v>135</v>
      </c>
      <c r="J7805" t="s">
        <v>136</v>
      </c>
      <c r="K7805" t="s">
        <v>137</v>
      </c>
      <c r="L7805" t="s">
        <v>21933</v>
      </c>
      <c r="M7805" t="s">
        <v>21934</v>
      </c>
      <c r="N7805">
        <v>2.0594444439999999</v>
      </c>
      <c r="O7805">
        <v>0</v>
      </c>
      <c r="P7805">
        <v>15</v>
      </c>
      <c r="Q7805">
        <v>0</v>
      </c>
      <c r="R7805">
        <v>1</v>
      </c>
      <c r="S7805">
        <v>0</v>
      </c>
      <c r="T7805">
        <v>1</v>
      </c>
      <c r="U7805">
        <v>0</v>
      </c>
      <c r="V7805">
        <v>0</v>
      </c>
      <c r="W7805">
        <v>0</v>
      </c>
      <c r="X7805">
        <v>3.8990738480054254</v>
      </c>
      <c r="Y7805">
        <v>0</v>
      </c>
      <c r="Z7805">
        <v>0.15584511028053613</v>
      </c>
      <c r="AA7805">
        <v>0</v>
      </c>
      <c r="AB7805">
        <v>2.1963020827319255</v>
      </c>
      <c r="AC7805">
        <v>0</v>
      </c>
      <c r="AD7805">
        <v>0</v>
      </c>
      <c r="AE7805">
        <v>6.251221041017887</v>
      </c>
    </row>
    <row r="7806" spans="1:31" x14ac:dyDescent="0.25">
      <c r="A7806">
        <v>1890165</v>
      </c>
      <c r="B7806">
        <v>1</v>
      </c>
      <c r="C7806" t="s">
        <v>80</v>
      </c>
      <c r="D7806" t="s">
        <v>106</v>
      </c>
      <c r="E7806" t="s">
        <v>146</v>
      </c>
      <c r="F7806" t="s">
        <v>21935</v>
      </c>
      <c r="G7806" t="s">
        <v>148</v>
      </c>
      <c r="H7806" t="s">
        <v>143</v>
      </c>
      <c r="I7806" t="s">
        <v>135</v>
      </c>
      <c r="J7806" t="s">
        <v>136</v>
      </c>
      <c r="K7806" t="s">
        <v>137</v>
      </c>
      <c r="L7806" t="s">
        <v>21936</v>
      </c>
      <c r="M7806" t="s">
        <v>21937</v>
      </c>
      <c r="N7806">
        <v>1.0649999999999999</v>
      </c>
      <c r="O7806">
        <v>0</v>
      </c>
      <c r="P7806">
        <v>25</v>
      </c>
      <c r="Q7806">
        <v>0</v>
      </c>
      <c r="R7806">
        <v>3</v>
      </c>
      <c r="S7806">
        <v>0</v>
      </c>
      <c r="T7806">
        <v>3</v>
      </c>
      <c r="U7806">
        <v>0</v>
      </c>
      <c r="V7806">
        <v>0</v>
      </c>
      <c r="W7806">
        <v>0</v>
      </c>
      <c r="X7806">
        <v>5.9444872031901017</v>
      </c>
      <c r="Y7806">
        <v>0</v>
      </c>
      <c r="Z7806">
        <v>10.877215316853899</v>
      </c>
      <c r="AA7806">
        <v>0</v>
      </c>
      <c r="AB7806">
        <v>0.64609355836506221</v>
      </c>
      <c r="AC7806">
        <v>0</v>
      </c>
      <c r="AD7806">
        <v>0</v>
      </c>
      <c r="AE7806">
        <v>17.467796078409062</v>
      </c>
    </row>
    <row r="7807" spans="1:31" x14ac:dyDescent="0.25">
      <c r="A7807">
        <v>1889833</v>
      </c>
      <c r="B7807">
        <v>1</v>
      </c>
      <c r="C7807" t="s">
        <v>80</v>
      </c>
      <c r="D7807" t="s">
        <v>94</v>
      </c>
      <c r="E7807" t="s">
        <v>140</v>
      </c>
      <c r="F7807" t="s">
        <v>21938</v>
      </c>
      <c r="G7807" t="s">
        <v>163</v>
      </c>
      <c r="H7807" t="s">
        <v>143</v>
      </c>
      <c r="I7807" t="s">
        <v>135</v>
      </c>
      <c r="J7807" t="s">
        <v>136</v>
      </c>
      <c r="K7807" t="s">
        <v>137</v>
      </c>
      <c r="L7807" t="s">
        <v>21939</v>
      </c>
      <c r="M7807" t="s">
        <v>21940</v>
      </c>
      <c r="N7807">
        <v>1.484722222</v>
      </c>
      <c r="O7807">
        <v>0</v>
      </c>
      <c r="P7807">
        <v>2</v>
      </c>
      <c r="Q7807">
        <v>0</v>
      </c>
      <c r="R7807">
        <v>0</v>
      </c>
      <c r="S7807">
        <v>0</v>
      </c>
      <c r="T7807">
        <v>0</v>
      </c>
      <c r="U7807">
        <v>0</v>
      </c>
      <c r="V7807">
        <v>0</v>
      </c>
      <c r="W7807">
        <v>0</v>
      </c>
      <c r="X7807">
        <v>0.47376986791597309</v>
      </c>
      <c r="Y7807">
        <v>0</v>
      </c>
      <c r="Z7807">
        <v>0</v>
      </c>
      <c r="AA7807">
        <v>0</v>
      </c>
      <c r="AB7807">
        <v>0</v>
      </c>
      <c r="AC7807">
        <v>0</v>
      </c>
      <c r="AD7807">
        <v>0</v>
      </c>
      <c r="AE7807">
        <v>0.47376986791597309</v>
      </c>
    </row>
    <row r="7808" spans="1:31" x14ac:dyDescent="0.25">
      <c r="A7808">
        <v>1890188</v>
      </c>
      <c r="B7808">
        <v>1</v>
      </c>
      <c r="C7808" t="s">
        <v>80</v>
      </c>
      <c r="D7808" t="s">
        <v>93</v>
      </c>
      <c r="E7808" t="s">
        <v>146</v>
      </c>
      <c r="F7808" t="s">
        <v>21941</v>
      </c>
      <c r="G7808" t="s">
        <v>148</v>
      </c>
      <c r="H7808" t="s">
        <v>143</v>
      </c>
      <c r="I7808" t="s">
        <v>135</v>
      </c>
      <c r="J7808" t="s">
        <v>136</v>
      </c>
      <c r="K7808" t="s">
        <v>137</v>
      </c>
      <c r="L7808" t="s">
        <v>21942</v>
      </c>
      <c r="M7808" t="s">
        <v>21943</v>
      </c>
      <c r="N7808">
        <v>1.9524999999999999</v>
      </c>
      <c r="O7808">
        <v>0</v>
      </c>
      <c r="P7808">
        <v>4</v>
      </c>
      <c r="Q7808">
        <v>0</v>
      </c>
      <c r="R7808">
        <v>7</v>
      </c>
      <c r="S7808">
        <v>0</v>
      </c>
      <c r="T7808">
        <v>2</v>
      </c>
      <c r="U7808">
        <v>0</v>
      </c>
      <c r="V7808">
        <v>0</v>
      </c>
      <c r="W7808">
        <v>0</v>
      </c>
      <c r="X7808">
        <v>27.065603029293676</v>
      </c>
      <c r="Y7808">
        <v>0</v>
      </c>
      <c r="Z7808">
        <v>111.71613231988786</v>
      </c>
      <c r="AA7808">
        <v>0</v>
      </c>
      <c r="AB7808">
        <v>11.8240266284448</v>
      </c>
      <c r="AC7808">
        <v>0</v>
      </c>
      <c r="AD7808">
        <v>0</v>
      </c>
      <c r="AE7808">
        <v>150.60576197762634</v>
      </c>
    </row>
    <row r="7809" spans="1:31" x14ac:dyDescent="0.25">
      <c r="A7809">
        <v>1890211</v>
      </c>
      <c r="B7809">
        <v>1</v>
      </c>
      <c r="C7809" t="s">
        <v>80</v>
      </c>
      <c r="D7809" t="s">
        <v>104</v>
      </c>
      <c r="E7809" t="s">
        <v>146</v>
      </c>
      <c r="F7809" t="s">
        <v>21944</v>
      </c>
      <c r="G7809" t="s">
        <v>148</v>
      </c>
      <c r="H7809" t="s">
        <v>143</v>
      </c>
      <c r="I7809" t="s">
        <v>135</v>
      </c>
      <c r="J7809" t="s">
        <v>136</v>
      </c>
      <c r="K7809" t="s">
        <v>137</v>
      </c>
      <c r="L7809" t="s">
        <v>21945</v>
      </c>
      <c r="M7809" t="s">
        <v>21946</v>
      </c>
      <c r="N7809">
        <v>2.0863888880000001</v>
      </c>
      <c r="O7809">
        <v>0</v>
      </c>
      <c r="P7809">
        <v>1</v>
      </c>
      <c r="Q7809">
        <v>0</v>
      </c>
      <c r="R7809">
        <v>1</v>
      </c>
      <c r="S7809">
        <v>0</v>
      </c>
      <c r="T7809">
        <v>0</v>
      </c>
      <c r="U7809">
        <v>0</v>
      </c>
      <c r="V7809">
        <v>0</v>
      </c>
      <c r="W7809">
        <v>0</v>
      </c>
      <c r="X7809">
        <v>1.9975565495091405</v>
      </c>
      <c r="Y7809">
        <v>0</v>
      </c>
      <c r="Z7809">
        <v>7.7142528385622207</v>
      </c>
      <c r="AA7809">
        <v>0</v>
      </c>
      <c r="AB7809">
        <v>0</v>
      </c>
      <c r="AC7809">
        <v>0</v>
      </c>
      <c r="AD7809">
        <v>0</v>
      </c>
      <c r="AE7809">
        <v>9.7118093880713605</v>
      </c>
    </row>
    <row r="7810" spans="1:31" x14ac:dyDescent="0.25">
      <c r="A7810">
        <v>1890019</v>
      </c>
      <c r="B7810">
        <v>1</v>
      </c>
      <c r="C7810" t="s">
        <v>81</v>
      </c>
      <c r="D7810" t="s">
        <v>112</v>
      </c>
      <c r="E7810" t="s">
        <v>146</v>
      </c>
      <c r="F7810" t="s">
        <v>21947</v>
      </c>
      <c r="G7810" t="s">
        <v>148</v>
      </c>
      <c r="H7810" t="s">
        <v>143</v>
      </c>
      <c r="I7810" t="s">
        <v>135</v>
      </c>
      <c r="J7810" t="s">
        <v>136</v>
      </c>
      <c r="K7810" t="s">
        <v>137</v>
      </c>
      <c r="L7810" t="s">
        <v>21948</v>
      </c>
      <c r="M7810" t="s">
        <v>21949</v>
      </c>
      <c r="N7810">
        <v>5.8088888880000003</v>
      </c>
      <c r="O7810">
        <v>0</v>
      </c>
      <c r="P7810">
        <v>20</v>
      </c>
      <c r="Q7810">
        <v>0</v>
      </c>
      <c r="R7810">
        <v>2</v>
      </c>
      <c r="S7810">
        <v>0</v>
      </c>
      <c r="T7810">
        <v>2</v>
      </c>
      <c r="U7810">
        <v>0</v>
      </c>
      <c r="V7810">
        <v>0</v>
      </c>
      <c r="W7810">
        <v>0</v>
      </c>
      <c r="X7810">
        <v>31.114224567723014</v>
      </c>
      <c r="Y7810">
        <v>0</v>
      </c>
      <c r="Z7810">
        <v>1.6215704999593921</v>
      </c>
      <c r="AA7810">
        <v>0</v>
      </c>
      <c r="AB7810">
        <v>2.2854244130579597</v>
      </c>
      <c r="AC7810">
        <v>0</v>
      </c>
      <c r="AD7810">
        <v>0</v>
      </c>
      <c r="AE7810">
        <v>35.021219480740363</v>
      </c>
    </row>
    <row r="7811" spans="1:31" x14ac:dyDescent="0.25">
      <c r="A7811">
        <v>1890228</v>
      </c>
      <c r="B7811">
        <v>1</v>
      </c>
      <c r="C7811" t="s">
        <v>80</v>
      </c>
      <c r="D7811" t="s">
        <v>97</v>
      </c>
      <c r="E7811" t="s">
        <v>169</v>
      </c>
      <c r="F7811" t="s">
        <v>21950</v>
      </c>
      <c r="G7811" t="s">
        <v>183</v>
      </c>
      <c r="H7811" t="s">
        <v>143</v>
      </c>
      <c r="I7811" t="s">
        <v>135</v>
      </c>
      <c r="J7811" t="s">
        <v>136</v>
      </c>
      <c r="K7811" t="s">
        <v>137</v>
      </c>
      <c r="L7811" t="s">
        <v>21951</v>
      </c>
      <c r="M7811" t="s">
        <v>21952</v>
      </c>
      <c r="N7811">
        <v>1.562777777</v>
      </c>
      <c r="O7811">
        <v>0</v>
      </c>
      <c r="P7811">
        <v>31</v>
      </c>
      <c r="Q7811">
        <v>0</v>
      </c>
      <c r="R7811">
        <v>3</v>
      </c>
      <c r="S7811">
        <v>0</v>
      </c>
      <c r="T7811">
        <v>3</v>
      </c>
      <c r="U7811">
        <v>0</v>
      </c>
      <c r="V7811">
        <v>0</v>
      </c>
      <c r="W7811">
        <v>0</v>
      </c>
      <c r="X7811">
        <v>66.95346957100088</v>
      </c>
      <c r="Y7811">
        <v>0</v>
      </c>
      <c r="Z7811">
        <v>1.1966602444630423</v>
      </c>
      <c r="AA7811">
        <v>0</v>
      </c>
      <c r="AB7811">
        <v>9.8355979793733339E-3</v>
      </c>
      <c r="AC7811">
        <v>0</v>
      </c>
      <c r="AD7811">
        <v>0</v>
      </c>
      <c r="AE7811">
        <v>68.159965413443302</v>
      </c>
    </row>
    <row r="7812" spans="1:31" x14ac:dyDescent="0.25">
      <c r="A7812">
        <v>1890125</v>
      </c>
      <c r="B7812">
        <v>1</v>
      </c>
      <c r="C7812" t="s">
        <v>80</v>
      </c>
      <c r="D7812" t="s">
        <v>97</v>
      </c>
      <c r="E7812" t="s">
        <v>140</v>
      </c>
      <c r="F7812" t="s">
        <v>21953</v>
      </c>
      <c r="G7812" t="s">
        <v>207</v>
      </c>
      <c r="H7812" t="s">
        <v>143</v>
      </c>
      <c r="I7812" t="s">
        <v>135</v>
      </c>
      <c r="J7812" t="s">
        <v>136</v>
      </c>
      <c r="K7812" t="s">
        <v>137</v>
      </c>
      <c r="L7812" t="s">
        <v>21954</v>
      </c>
      <c r="M7812" t="s">
        <v>21955</v>
      </c>
      <c r="N7812">
        <v>0.66861111100000004</v>
      </c>
      <c r="O7812">
        <v>0</v>
      </c>
      <c r="P7812">
        <v>1</v>
      </c>
      <c r="Q7812">
        <v>0</v>
      </c>
      <c r="R7812">
        <v>0</v>
      </c>
      <c r="S7812">
        <v>0</v>
      </c>
      <c r="T7812">
        <v>0</v>
      </c>
      <c r="U7812">
        <v>0</v>
      </c>
      <c r="V7812">
        <v>0</v>
      </c>
      <c r="W7812">
        <v>0</v>
      </c>
      <c r="X7812">
        <v>0.24007429976537947</v>
      </c>
      <c r="Y7812">
        <v>0</v>
      </c>
      <c r="Z7812">
        <v>0</v>
      </c>
      <c r="AA7812">
        <v>0</v>
      </c>
      <c r="AB7812">
        <v>0</v>
      </c>
      <c r="AC7812">
        <v>0</v>
      </c>
      <c r="AD7812">
        <v>0</v>
      </c>
      <c r="AE7812">
        <v>0.24007429976537947</v>
      </c>
    </row>
    <row r="7813" spans="1:31" x14ac:dyDescent="0.25">
      <c r="A7813">
        <v>1890108</v>
      </c>
      <c r="B7813">
        <v>1</v>
      </c>
      <c r="C7813" t="s">
        <v>81</v>
      </c>
      <c r="D7813" t="s">
        <v>112</v>
      </c>
      <c r="E7813" t="s">
        <v>146</v>
      </c>
      <c r="F7813" t="s">
        <v>21956</v>
      </c>
      <c r="G7813" t="s">
        <v>148</v>
      </c>
      <c r="H7813" t="s">
        <v>143</v>
      </c>
      <c r="I7813" t="s">
        <v>135</v>
      </c>
      <c r="J7813" t="s">
        <v>136</v>
      </c>
      <c r="K7813" t="s">
        <v>137</v>
      </c>
      <c r="L7813" t="s">
        <v>21957</v>
      </c>
      <c r="M7813" t="s">
        <v>21958</v>
      </c>
      <c r="N7813">
        <v>2.7144444440000002</v>
      </c>
      <c r="O7813">
        <v>0</v>
      </c>
      <c r="P7813">
        <v>2</v>
      </c>
      <c r="Q7813">
        <v>0</v>
      </c>
      <c r="R7813">
        <v>0</v>
      </c>
      <c r="S7813">
        <v>0</v>
      </c>
      <c r="T7813">
        <v>0</v>
      </c>
      <c r="U7813">
        <v>0</v>
      </c>
      <c r="V7813">
        <v>1</v>
      </c>
      <c r="W7813">
        <v>0</v>
      </c>
      <c r="X7813">
        <v>0.52273185838064551</v>
      </c>
      <c r="Y7813">
        <v>0</v>
      </c>
      <c r="Z7813">
        <v>0</v>
      </c>
      <c r="AA7813">
        <v>0</v>
      </c>
      <c r="AB7813">
        <v>0</v>
      </c>
      <c r="AC7813">
        <v>0</v>
      </c>
      <c r="AD7813">
        <v>0.29023736982428333</v>
      </c>
      <c r="AE7813">
        <v>0.81296922820492878</v>
      </c>
    </row>
    <row r="7814" spans="1:31" x14ac:dyDescent="0.25">
      <c r="A7814">
        <v>1890082</v>
      </c>
      <c r="B7814">
        <v>1</v>
      </c>
      <c r="C7814" t="s">
        <v>80</v>
      </c>
      <c r="D7814" t="s">
        <v>83</v>
      </c>
      <c r="E7814" t="s">
        <v>146</v>
      </c>
      <c r="F7814" t="s">
        <v>21959</v>
      </c>
      <c r="G7814" t="s">
        <v>663</v>
      </c>
      <c r="H7814" t="s">
        <v>143</v>
      </c>
      <c r="I7814" t="s">
        <v>135</v>
      </c>
      <c r="J7814" t="s">
        <v>136</v>
      </c>
      <c r="K7814" t="s">
        <v>137</v>
      </c>
      <c r="L7814" t="s">
        <v>21960</v>
      </c>
      <c r="M7814" t="s">
        <v>21961</v>
      </c>
      <c r="N7814">
        <v>3.215833333</v>
      </c>
      <c r="O7814">
        <v>0</v>
      </c>
      <c r="P7814">
        <v>122</v>
      </c>
      <c r="Q7814">
        <v>0</v>
      </c>
      <c r="R7814">
        <v>0</v>
      </c>
      <c r="S7814">
        <v>0</v>
      </c>
      <c r="T7814">
        <v>10</v>
      </c>
      <c r="U7814">
        <v>0</v>
      </c>
      <c r="V7814">
        <v>0</v>
      </c>
      <c r="W7814">
        <v>0</v>
      </c>
      <c r="X7814">
        <v>124.99459678651884</v>
      </c>
      <c r="Y7814">
        <v>0</v>
      </c>
      <c r="Z7814">
        <v>0</v>
      </c>
      <c r="AA7814">
        <v>0</v>
      </c>
      <c r="AB7814">
        <v>28.020066512638753</v>
      </c>
      <c r="AC7814">
        <v>0</v>
      </c>
      <c r="AD7814">
        <v>0</v>
      </c>
      <c r="AE7814">
        <v>153.0146632991576</v>
      </c>
    </row>
    <row r="7815" spans="1:31" x14ac:dyDescent="0.25">
      <c r="A7815">
        <v>1889896</v>
      </c>
      <c r="B7815">
        <v>1</v>
      </c>
      <c r="C7815" t="s">
        <v>81</v>
      </c>
      <c r="D7815" t="s">
        <v>117</v>
      </c>
      <c r="E7815" t="s">
        <v>169</v>
      </c>
      <c r="F7815" t="s">
        <v>21962</v>
      </c>
      <c r="G7815" t="s">
        <v>183</v>
      </c>
      <c r="H7815" t="s">
        <v>143</v>
      </c>
      <c r="I7815" t="s">
        <v>135</v>
      </c>
      <c r="J7815" t="s">
        <v>136</v>
      </c>
      <c r="K7815" t="s">
        <v>137</v>
      </c>
      <c r="L7815" t="s">
        <v>21963</v>
      </c>
      <c r="M7815" t="s">
        <v>21964</v>
      </c>
      <c r="N7815">
        <v>1.105277777</v>
      </c>
      <c r="O7815">
        <v>0</v>
      </c>
      <c r="P7815">
        <v>23</v>
      </c>
      <c r="Q7815">
        <v>0</v>
      </c>
      <c r="R7815">
        <v>13</v>
      </c>
      <c r="S7815">
        <v>0</v>
      </c>
      <c r="T7815">
        <v>3</v>
      </c>
      <c r="U7815">
        <v>0</v>
      </c>
      <c r="V7815">
        <v>0</v>
      </c>
      <c r="W7815">
        <v>0</v>
      </c>
      <c r="X7815">
        <v>36.012601465828084</v>
      </c>
      <c r="Y7815">
        <v>0</v>
      </c>
      <c r="Z7815">
        <v>17.125120806758314</v>
      </c>
      <c r="AA7815">
        <v>0</v>
      </c>
      <c r="AB7815">
        <v>1.2747533825262696</v>
      </c>
      <c r="AC7815">
        <v>0</v>
      </c>
      <c r="AD7815">
        <v>0</v>
      </c>
      <c r="AE7815">
        <v>54.412475655112672</v>
      </c>
    </row>
    <row r="7816" spans="1:31" x14ac:dyDescent="0.25">
      <c r="A7816">
        <v>1889796</v>
      </c>
      <c r="B7816">
        <v>1</v>
      </c>
      <c r="C7816" t="s">
        <v>80</v>
      </c>
      <c r="D7816" t="s">
        <v>98</v>
      </c>
      <c r="E7816" t="s">
        <v>210</v>
      </c>
      <c r="F7816" t="s">
        <v>2502</v>
      </c>
      <c r="G7816" t="s">
        <v>133</v>
      </c>
      <c r="H7816" t="s">
        <v>134</v>
      </c>
      <c r="I7816" t="s">
        <v>135</v>
      </c>
      <c r="J7816" t="s">
        <v>136</v>
      </c>
      <c r="K7816" t="s">
        <v>137</v>
      </c>
      <c r="L7816" t="s">
        <v>21965</v>
      </c>
      <c r="M7816" t="s">
        <v>21966</v>
      </c>
      <c r="N7816">
        <v>1.306944444</v>
      </c>
      <c r="O7816">
        <v>1</v>
      </c>
      <c r="P7816">
        <v>230</v>
      </c>
      <c r="Q7816">
        <v>3</v>
      </c>
      <c r="R7816">
        <v>12</v>
      </c>
      <c r="S7816">
        <v>6</v>
      </c>
      <c r="T7816">
        <v>52</v>
      </c>
      <c r="U7816">
        <v>2</v>
      </c>
      <c r="V7816">
        <v>0</v>
      </c>
      <c r="W7816">
        <v>0.55259759605475034</v>
      </c>
      <c r="X7816">
        <v>66.298895968352298</v>
      </c>
      <c r="Y7816">
        <v>7.7742835237105226</v>
      </c>
      <c r="Z7816">
        <v>39.01757883563387</v>
      </c>
      <c r="AA7816">
        <v>59.893104979627331</v>
      </c>
      <c r="AB7816">
        <v>59.910471282122181</v>
      </c>
      <c r="AC7816">
        <v>33.870102822112976</v>
      </c>
      <c r="AD7816">
        <v>0</v>
      </c>
      <c r="AE7816">
        <v>267.31703500761392</v>
      </c>
    </row>
    <row r="7817" spans="1:31" x14ac:dyDescent="0.25">
      <c r="A7817">
        <v>1889939</v>
      </c>
      <c r="B7817">
        <v>1</v>
      </c>
      <c r="C7817" t="s">
        <v>80</v>
      </c>
      <c r="D7817" t="s">
        <v>107</v>
      </c>
      <c r="E7817" t="s">
        <v>146</v>
      </c>
      <c r="F7817" t="s">
        <v>21967</v>
      </c>
      <c r="G7817" t="s">
        <v>469</v>
      </c>
      <c r="H7817" t="s">
        <v>143</v>
      </c>
      <c r="I7817" t="s">
        <v>135</v>
      </c>
      <c r="J7817" t="s">
        <v>136</v>
      </c>
      <c r="K7817" t="s">
        <v>137</v>
      </c>
      <c r="L7817" t="s">
        <v>21968</v>
      </c>
      <c r="M7817" t="s">
        <v>21969</v>
      </c>
      <c r="N7817">
        <v>1.6886111109999999</v>
      </c>
      <c r="O7817">
        <v>0</v>
      </c>
      <c r="P7817">
        <v>115</v>
      </c>
      <c r="Q7817">
        <v>0</v>
      </c>
      <c r="R7817">
        <v>0</v>
      </c>
      <c r="S7817">
        <v>0</v>
      </c>
      <c r="T7817">
        <v>1</v>
      </c>
      <c r="U7817">
        <v>0</v>
      </c>
      <c r="V7817">
        <v>0</v>
      </c>
      <c r="W7817">
        <v>0</v>
      </c>
      <c r="X7817">
        <v>49.85152552966948</v>
      </c>
      <c r="Y7817">
        <v>0</v>
      </c>
      <c r="Z7817">
        <v>0</v>
      </c>
      <c r="AA7817">
        <v>0</v>
      </c>
      <c r="AB7817">
        <v>0</v>
      </c>
      <c r="AC7817">
        <v>0</v>
      </c>
      <c r="AD7817">
        <v>0</v>
      </c>
      <c r="AE7817">
        <v>49.85152552966948</v>
      </c>
    </row>
    <row r="7818" spans="1:31" x14ac:dyDescent="0.25">
      <c r="A7818">
        <v>1889916</v>
      </c>
      <c r="B7818">
        <v>1</v>
      </c>
      <c r="C7818" t="s">
        <v>81</v>
      </c>
      <c r="D7818" t="s">
        <v>118</v>
      </c>
      <c r="E7818" t="s">
        <v>158</v>
      </c>
      <c r="F7818" t="s">
        <v>12220</v>
      </c>
      <c r="G7818" t="s">
        <v>219</v>
      </c>
      <c r="H7818" t="s">
        <v>134</v>
      </c>
      <c r="I7818" t="s">
        <v>135</v>
      </c>
      <c r="J7818" t="s">
        <v>136</v>
      </c>
      <c r="K7818" t="s">
        <v>137</v>
      </c>
      <c r="L7818" t="s">
        <v>21970</v>
      </c>
      <c r="M7818" t="s">
        <v>21971</v>
      </c>
      <c r="N7818">
        <v>1.6161111109999999</v>
      </c>
      <c r="O7818">
        <v>1</v>
      </c>
      <c r="P7818">
        <v>3</v>
      </c>
      <c r="Q7818">
        <v>33</v>
      </c>
      <c r="R7818">
        <v>55</v>
      </c>
      <c r="S7818">
        <v>1</v>
      </c>
      <c r="T7818">
        <v>6</v>
      </c>
      <c r="U7818">
        <v>0</v>
      </c>
      <c r="V7818">
        <v>0</v>
      </c>
      <c r="W7818">
        <v>0.17407324290000001</v>
      </c>
      <c r="X7818">
        <v>1.1168329731856805</v>
      </c>
      <c r="Y7818">
        <v>117.08516476186708</v>
      </c>
      <c r="Z7818">
        <v>201.02196571998581</v>
      </c>
      <c r="AA7818">
        <v>1.3740507910631017</v>
      </c>
      <c r="AB7818">
        <v>31.052363343699675</v>
      </c>
      <c r="AC7818">
        <v>0</v>
      </c>
      <c r="AD7818">
        <v>0</v>
      </c>
      <c r="AE7818">
        <v>351.8244508327013</v>
      </c>
    </row>
    <row r="7819" spans="1:31" x14ac:dyDescent="0.25">
      <c r="A7819">
        <v>1889816</v>
      </c>
      <c r="B7819">
        <v>1</v>
      </c>
      <c r="C7819" t="s">
        <v>81</v>
      </c>
      <c r="D7819" t="s">
        <v>112</v>
      </c>
      <c r="E7819" t="s">
        <v>146</v>
      </c>
      <c r="F7819" t="s">
        <v>21972</v>
      </c>
      <c r="G7819" t="s">
        <v>363</v>
      </c>
      <c r="H7819" t="s">
        <v>143</v>
      </c>
      <c r="I7819" t="s">
        <v>135</v>
      </c>
      <c r="J7819" t="s">
        <v>136</v>
      </c>
      <c r="K7819" t="s">
        <v>137</v>
      </c>
      <c r="L7819" t="s">
        <v>21973</v>
      </c>
      <c r="M7819" t="s">
        <v>21974</v>
      </c>
      <c r="N7819">
        <v>3.588333333</v>
      </c>
      <c r="O7819">
        <v>0</v>
      </c>
      <c r="P7819">
        <v>3</v>
      </c>
      <c r="Q7819">
        <v>0</v>
      </c>
      <c r="R7819">
        <v>7</v>
      </c>
      <c r="S7819">
        <v>0</v>
      </c>
      <c r="T7819">
        <v>1</v>
      </c>
      <c r="U7819">
        <v>0</v>
      </c>
      <c r="V7819">
        <v>0</v>
      </c>
      <c r="W7819">
        <v>0</v>
      </c>
      <c r="X7819">
        <v>2.0618143705582499</v>
      </c>
      <c r="Y7819">
        <v>0</v>
      </c>
      <c r="Z7819">
        <v>3.026494425359433</v>
      </c>
      <c r="AA7819">
        <v>0</v>
      </c>
      <c r="AB7819">
        <v>0.43242263449006502</v>
      </c>
      <c r="AC7819">
        <v>0</v>
      </c>
      <c r="AD7819">
        <v>0</v>
      </c>
      <c r="AE7819">
        <v>5.5207314304077482</v>
      </c>
    </row>
    <row r="7820" spans="1:31" x14ac:dyDescent="0.25">
      <c r="A7820">
        <v>1889959</v>
      </c>
      <c r="B7820">
        <v>1</v>
      </c>
      <c r="C7820" t="s">
        <v>81</v>
      </c>
      <c r="D7820" t="s">
        <v>113</v>
      </c>
      <c r="E7820" t="s">
        <v>140</v>
      </c>
      <c r="F7820" t="s">
        <v>15781</v>
      </c>
      <c r="G7820" t="s">
        <v>163</v>
      </c>
      <c r="H7820" t="s">
        <v>143</v>
      </c>
      <c r="I7820" t="s">
        <v>135</v>
      </c>
      <c r="J7820" t="s">
        <v>136</v>
      </c>
      <c r="K7820" t="s">
        <v>137</v>
      </c>
      <c r="L7820" t="s">
        <v>21975</v>
      </c>
      <c r="M7820" t="s">
        <v>21976</v>
      </c>
      <c r="N7820">
        <v>2.5825</v>
      </c>
      <c r="O7820">
        <v>0</v>
      </c>
      <c r="P7820">
        <v>1</v>
      </c>
      <c r="Q7820">
        <v>0</v>
      </c>
      <c r="R7820">
        <v>0</v>
      </c>
      <c r="S7820">
        <v>0</v>
      </c>
      <c r="T7820">
        <v>0</v>
      </c>
      <c r="U7820">
        <v>0</v>
      </c>
      <c r="V7820">
        <v>0</v>
      </c>
      <c r="W7820">
        <v>0</v>
      </c>
      <c r="X7820">
        <v>1.4762657129117569</v>
      </c>
      <c r="Y7820">
        <v>0</v>
      </c>
      <c r="Z7820">
        <v>0</v>
      </c>
      <c r="AA7820">
        <v>0</v>
      </c>
      <c r="AB7820">
        <v>0</v>
      </c>
      <c r="AC7820">
        <v>0</v>
      </c>
      <c r="AD7820">
        <v>0</v>
      </c>
      <c r="AE7820">
        <v>1.4762657129117569</v>
      </c>
    </row>
    <row r="7821" spans="1:31" x14ac:dyDescent="0.25">
      <c r="A7821">
        <v>1890145</v>
      </c>
      <c r="B7821">
        <v>1</v>
      </c>
      <c r="C7821" t="s">
        <v>81</v>
      </c>
      <c r="D7821" t="s">
        <v>118</v>
      </c>
      <c r="E7821" t="s">
        <v>146</v>
      </c>
      <c r="F7821" t="s">
        <v>21977</v>
      </c>
      <c r="G7821" t="s">
        <v>142</v>
      </c>
      <c r="H7821" t="s">
        <v>143</v>
      </c>
      <c r="I7821" t="s">
        <v>135</v>
      </c>
      <c r="J7821" t="s">
        <v>136</v>
      </c>
      <c r="K7821" t="s">
        <v>137</v>
      </c>
      <c r="L7821" t="s">
        <v>21978</v>
      </c>
      <c r="M7821" t="s">
        <v>21979</v>
      </c>
      <c r="N7821">
        <v>0.98111111100000004</v>
      </c>
      <c r="O7821">
        <v>0</v>
      </c>
      <c r="P7821">
        <v>255</v>
      </c>
      <c r="Q7821">
        <v>0</v>
      </c>
      <c r="R7821">
        <v>0</v>
      </c>
      <c r="S7821">
        <v>0</v>
      </c>
      <c r="T7821">
        <v>2</v>
      </c>
      <c r="U7821">
        <v>0</v>
      </c>
      <c r="V7821">
        <v>0</v>
      </c>
      <c r="W7821">
        <v>0</v>
      </c>
      <c r="X7821">
        <v>75.160363966495851</v>
      </c>
      <c r="Y7821">
        <v>0</v>
      </c>
      <c r="Z7821">
        <v>0</v>
      </c>
      <c r="AA7821">
        <v>0</v>
      </c>
      <c r="AB7821">
        <v>0.32429029440204221</v>
      </c>
      <c r="AC7821">
        <v>0</v>
      </c>
      <c r="AD7821">
        <v>0</v>
      </c>
      <c r="AE7821">
        <v>75.484654260897898</v>
      </c>
    </row>
    <row r="7822" spans="1:31" x14ac:dyDescent="0.25">
      <c r="A7822">
        <v>1890251</v>
      </c>
      <c r="B7822">
        <v>1</v>
      </c>
      <c r="C7822" t="s">
        <v>81</v>
      </c>
      <c r="D7822" t="s">
        <v>112</v>
      </c>
      <c r="E7822" t="s">
        <v>158</v>
      </c>
      <c r="F7822" t="s">
        <v>2728</v>
      </c>
      <c r="G7822" t="s">
        <v>293</v>
      </c>
      <c r="H7822" t="s">
        <v>134</v>
      </c>
      <c r="I7822" t="s">
        <v>135</v>
      </c>
      <c r="J7822" t="s">
        <v>136</v>
      </c>
      <c r="K7822" t="s">
        <v>137</v>
      </c>
      <c r="L7822" t="s">
        <v>21980</v>
      </c>
      <c r="M7822" t="s">
        <v>21981</v>
      </c>
      <c r="N7822">
        <v>4.0238888880000001</v>
      </c>
      <c r="O7822">
        <v>0</v>
      </c>
      <c r="P7822">
        <v>64</v>
      </c>
      <c r="Q7822">
        <v>0</v>
      </c>
      <c r="R7822">
        <v>0</v>
      </c>
      <c r="S7822">
        <v>0</v>
      </c>
      <c r="T7822">
        <v>0</v>
      </c>
      <c r="U7822">
        <v>0</v>
      </c>
      <c r="V7822">
        <v>0</v>
      </c>
      <c r="W7822">
        <v>0</v>
      </c>
      <c r="X7822">
        <v>25.915376723241653</v>
      </c>
      <c r="Y7822">
        <v>0</v>
      </c>
      <c r="Z7822">
        <v>0</v>
      </c>
      <c r="AA7822">
        <v>0</v>
      </c>
      <c r="AB7822">
        <v>0</v>
      </c>
      <c r="AC7822">
        <v>0</v>
      </c>
      <c r="AD7822">
        <v>0</v>
      </c>
      <c r="AE7822">
        <v>25.915376723241653</v>
      </c>
    </row>
    <row r="7823" spans="1:31" x14ac:dyDescent="0.25">
      <c r="A7823">
        <v>1889853</v>
      </c>
      <c r="B7823">
        <v>1</v>
      </c>
      <c r="C7823" t="s">
        <v>80</v>
      </c>
      <c r="D7823" t="s">
        <v>108</v>
      </c>
      <c r="E7823" t="s">
        <v>169</v>
      </c>
      <c r="F7823" t="s">
        <v>21982</v>
      </c>
      <c r="G7823" t="s">
        <v>183</v>
      </c>
      <c r="H7823" t="s">
        <v>143</v>
      </c>
      <c r="I7823" t="s">
        <v>135</v>
      </c>
      <c r="J7823" t="s">
        <v>136</v>
      </c>
      <c r="K7823" t="s">
        <v>137</v>
      </c>
      <c r="L7823" t="s">
        <v>21983</v>
      </c>
      <c r="M7823" t="s">
        <v>21984</v>
      </c>
      <c r="N7823">
        <v>2.4588888880000002</v>
      </c>
      <c r="O7823">
        <v>0</v>
      </c>
      <c r="P7823">
        <v>29</v>
      </c>
      <c r="Q7823">
        <v>0</v>
      </c>
      <c r="R7823">
        <v>4</v>
      </c>
      <c r="S7823">
        <v>0</v>
      </c>
      <c r="T7823">
        <v>1</v>
      </c>
      <c r="U7823">
        <v>0</v>
      </c>
      <c r="V7823">
        <v>0</v>
      </c>
      <c r="W7823">
        <v>0</v>
      </c>
      <c r="X7823">
        <v>20.233661626182979</v>
      </c>
      <c r="Y7823">
        <v>0</v>
      </c>
      <c r="Z7823">
        <v>9.4743580739833373</v>
      </c>
      <c r="AA7823">
        <v>0</v>
      </c>
      <c r="AB7823">
        <v>1.1272048685874902</v>
      </c>
      <c r="AC7823">
        <v>0</v>
      </c>
      <c r="AD7823">
        <v>0</v>
      </c>
      <c r="AE7823">
        <v>30.835224568753809</v>
      </c>
    </row>
    <row r="7824" spans="1:31" x14ac:dyDescent="0.25">
      <c r="A7824">
        <v>1890002</v>
      </c>
      <c r="B7824">
        <v>1</v>
      </c>
      <c r="C7824" t="s">
        <v>80</v>
      </c>
      <c r="D7824" t="s">
        <v>99</v>
      </c>
      <c r="E7824" t="s">
        <v>140</v>
      </c>
      <c r="F7824" t="s">
        <v>21985</v>
      </c>
      <c r="G7824" t="s">
        <v>163</v>
      </c>
      <c r="H7824" t="s">
        <v>143</v>
      </c>
      <c r="I7824" t="s">
        <v>135</v>
      </c>
      <c r="J7824" t="s">
        <v>136</v>
      </c>
      <c r="K7824" t="s">
        <v>137</v>
      </c>
      <c r="L7824" t="s">
        <v>21986</v>
      </c>
      <c r="M7824" t="s">
        <v>21987</v>
      </c>
      <c r="N7824">
        <v>1.36</v>
      </c>
      <c r="O7824">
        <v>0</v>
      </c>
      <c r="P7824">
        <v>2</v>
      </c>
      <c r="Q7824">
        <v>0</v>
      </c>
      <c r="R7824">
        <v>0</v>
      </c>
      <c r="S7824">
        <v>0</v>
      </c>
      <c r="T7824">
        <v>0</v>
      </c>
      <c r="U7824">
        <v>0</v>
      </c>
      <c r="V7824">
        <v>0</v>
      </c>
      <c r="W7824">
        <v>0</v>
      </c>
      <c r="X7824">
        <v>1.2331826689061469</v>
      </c>
      <c r="Y7824">
        <v>0</v>
      </c>
      <c r="Z7824">
        <v>0</v>
      </c>
      <c r="AA7824">
        <v>0</v>
      </c>
      <c r="AB7824">
        <v>0</v>
      </c>
      <c r="AC7824">
        <v>0</v>
      </c>
      <c r="AD7824">
        <v>0</v>
      </c>
      <c r="AE7824">
        <v>1.2331826689061469</v>
      </c>
    </row>
    <row r="7825" spans="1:31" x14ac:dyDescent="0.25">
      <c r="A7825">
        <v>1889999</v>
      </c>
      <c r="B7825">
        <v>1</v>
      </c>
      <c r="C7825" t="s">
        <v>80</v>
      </c>
      <c r="D7825" t="s">
        <v>93</v>
      </c>
      <c r="E7825" t="s">
        <v>210</v>
      </c>
      <c r="F7825" t="s">
        <v>2413</v>
      </c>
      <c r="G7825" t="s">
        <v>133</v>
      </c>
      <c r="H7825" t="s">
        <v>134</v>
      </c>
      <c r="I7825" t="s">
        <v>152</v>
      </c>
      <c r="J7825" t="s">
        <v>136</v>
      </c>
      <c r="K7825" t="s">
        <v>137</v>
      </c>
      <c r="L7825" t="s">
        <v>21988</v>
      </c>
      <c r="M7825" t="s">
        <v>21989</v>
      </c>
      <c r="N7825">
        <v>6.3888879999999997E-3</v>
      </c>
      <c r="O7825">
        <v>1</v>
      </c>
      <c r="P7825">
        <v>0</v>
      </c>
      <c r="Q7825">
        <v>12</v>
      </c>
      <c r="R7825">
        <v>0</v>
      </c>
      <c r="S7825">
        <v>2</v>
      </c>
      <c r="T7825">
        <v>0</v>
      </c>
      <c r="U7825">
        <v>1</v>
      </c>
      <c r="V7825">
        <v>0</v>
      </c>
      <c r="W7825">
        <v>0.11070633621186667</v>
      </c>
      <c r="X7825">
        <v>0</v>
      </c>
      <c r="Y7825">
        <v>1.2839149111611636</v>
      </c>
      <c r="Z7825">
        <v>0</v>
      </c>
      <c r="AA7825">
        <v>0.16908398596242002</v>
      </c>
      <c r="AB7825">
        <v>0</v>
      </c>
      <c r="AC7825">
        <v>0.162844209352935</v>
      </c>
      <c r="AD7825">
        <v>0</v>
      </c>
      <c r="AE7825">
        <v>1.7265494426883854</v>
      </c>
    </row>
    <row r="7826" spans="1:31" x14ac:dyDescent="0.25">
      <c r="A7826">
        <v>1890191</v>
      </c>
      <c r="B7826">
        <v>1</v>
      </c>
      <c r="C7826" t="s">
        <v>81</v>
      </c>
      <c r="D7826" t="s">
        <v>112</v>
      </c>
      <c r="E7826" t="s">
        <v>146</v>
      </c>
      <c r="F7826" t="s">
        <v>21990</v>
      </c>
      <c r="G7826" t="s">
        <v>148</v>
      </c>
      <c r="H7826" t="s">
        <v>143</v>
      </c>
      <c r="I7826" t="s">
        <v>135</v>
      </c>
      <c r="J7826" t="s">
        <v>136</v>
      </c>
      <c r="K7826" t="s">
        <v>137</v>
      </c>
      <c r="L7826" t="s">
        <v>21991</v>
      </c>
      <c r="M7826" t="s">
        <v>21992</v>
      </c>
      <c r="N7826">
        <v>2.727222222</v>
      </c>
      <c r="O7826">
        <v>0</v>
      </c>
      <c r="P7826">
        <v>13</v>
      </c>
      <c r="Q7826">
        <v>0</v>
      </c>
      <c r="R7826">
        <v>0</v>
      </c>
      <c r="S7826">
        <v>0</v>
      </c>
      <c r="T7826">
        <v>0</v>
      </c>
      <c r="U7826">
        <v>0</v>
      </c>
      <c r="V7826">
        <v>0</v>
      </c>
      <c r="W7826">
        <v>0</v>
      </c>
      <c r="X7826">
        <v>4.0287074248996637</v>
      </c>
      <c r="Y7826">
        <v>0</v>
      </c>
      <c r="Z7826">
        <v>0</v>
      </c>
      <c r="AA7826">
        <v>0</v>
      </c>
      <c r="AB7826">
        <v>0</v>
      </c>
      <c r="AC7826">
        <v>0</v>
      </c>
      <c r="AD7826">
        <v>0</v>
      </c>
      <c r="AE7826">
        <v>4.0287074248996637</v>
      </c>
    </row>
    <row r="7827" spans="1:31" x14ac:dyDescent="0.25">
      <c r="A7827">
        <v>1890168</v>
      </c>
      <c r="B7827">
        <v>1</v>
      </c>
      <c r="C7827" t="s">
        <v>81</v>
      </c>
      <c r="D7827" t="s">
        <v>122</v>
      </c>
      <c r="E7827" t="s">
        <v>210</v>
      </c>
      <c r="F7827" t="s">
        <v>13503</v>
      </c>
      <c r="G7827" t="s">
        <v>133</v>
      </c>
      <c r="H7827" t="s">
        <v>134</v>
      </c>
      <c r="I7827" t="s">
        <v>135</v>
      </c>
      <c r="J7827" t="s">
        <v>136</v>
      </c>
      <c r="K7827" t="s">
        <v>137</v>
      </c>
      <c r="L7827" t="s">
        <v>21993</v>
      </c>
      <c r="M7827" t="s">
        <v>21761</v>
      </c>
      <c r="N7827">
        <v>0.50166666599999998</v>
      </c>
      <c r="O7827">
        <v>1</v>
      </c>
      <c r="P7827">
        <v>4208</v>
      </c>
      <c r="Q7827">
        <v>1</v>
      </c>
      <c r="R7827">
        <v>11</v>
      </c>
      <c r="S7827">
        <v>16</v>
      </c>
      <c r="T7827">
        <v>778</v>
      </c>
      <c r="U7827">
        <v>5</v>
      </c>
      <c r="V7827">
        <v>1</v>
      </c>
      <c r="W7827">
        <v>0.16419496321666668</v>
      </c>
      <c r="X7827">
        <v>530.82872423230242</v>
      </c>
      <c r="Y7827">
        <v>9.2754627340106685E-2</v>
      </c>
      <c r="Z7827">
        <v>8.2960269991522022</v>
      </c>
      <c r="AA7827">
        <v>33.643746864962552</v>
      </c>
      <c r="AB7827">
        <v>195.71685401058122</v>
      </c>
      <c r="AC7827">
        <v>583.54403460578851</v>
      </c>
      <c r="AD7827">
        <v>0.26661716423675669</v>
      </c>
      <c r="AE7827">
        <v>1352.5529534675804</v>
      </c>
    </row>
    <row r="7828" spans="1:31" x14ac:dyDescent="0.25">
      <c r="A7828">
        <v>1889836</v>
      </c>
      <c r="B7828">
        <v>1</v>
      </c>
      <c r="C7828" t="s">
        <v>80</v>
      </c>
      <c r="D7828" t="s">
        <v>109</v>
      </c>
      <c r="E7828" t="s">
        <v>146</v>
      </c>
      <c r="F7828" t="s">
        <v>21994</v>
      </c>
      <c r="G7828" t="s">
        <v>148</v>
      </c>
      <c r="H7828" t="s">
        <v>143</v>
      </c>
      <c r="I7828" t="s">
        <v>135</v>
      </c>
      <c r="J7828" t="s">
        <v>136</v>
      </c>
      <c r="K7828" t="s">
        <v>137</v>
      </c>
      <c r="L7828" t="s">
        <v>21995</v>
      </c>
      <c r="M7828" t="s">
        <v>21996</v>
      </c>
      <c r="N7828">
        <v>0.99527777699999997</v>
      </c>
      <c r="O7828">
        <v>0</v>
      </c>
      <c r="P7828">
        <v>5</v>
      </c>
      <c r="Q7828">
        <v>0</v>
      </c>
      <c r="R7828">
        <v>0</v>
      </c>
      <c r="S7828">
        <v>0</v>
      </c>
      <c r="T7828">
        <v>0</v>
      </c>
      <c r="U7828">
        <v>0</v>
      </c>
      <c r="V7828">
        <v>0</v>
      </c>
      <c r="W7828">
        <v>0</v>
      </c>
      <c r="X7828">
        <v>1.3313292858658907</v>
      </c>
      <c r="Y7828">
        <v>0</v>
      </c>
      <c r="Z7828">
        <v>0</v>
      </c>
      <c r="AA7828">
        <v>0</v>
      </c>
      <c r="AB7828">
        <v>0</v>
      </c>
      <c r="AC7828">
        <v>0</v>
      </c>
      <c r="AD7828">
        <v>0</v>
      </c>
      <c r="AE7828">
        <v>1.3313292858658907</v>
      </c>
    </row>
    <row r="7829" spans="1:31" x14ac:dyDescent="0.25">
      <c r="A7829">
        <v>1889813</v>
      </c>
      <c r="B7829">
        <v>1</v>
      </c>
      <c r="C7829" t="s">
        <v>80</v>
      </c>
      <c r="D7829" t="s">
        <v>93</v>
      </c>
      <c r="E7829" t="s">
        <v>146</v>
      </c>
      <c r="F7829" t="s">
        <v>21997</v>
      </c>
      <c r="G7829" t="s">
        <v>148</v>
      </c>
      <c r="H7829" t="s">
        <v>143</v>
      </c>
      <c r="I7829" t="s">
        <v>135</v>
      </c>
      <c r="J7829" t="s">
        <v>136</v>
      </c>
      <c r="K7829" t="s">
        <v>137</v>
      </c>
      <c r="L7829" t="s">
        <v>21998</v>
      </c>
      <c r="M7829" t="s">
        <v>21999</v>
      </c>
      <c r="N7829">
        <v>3.003333333</v>
      </c>
      <c r="O7829">
        <v>0</v>
      </c>
      <c r="P7829">
        <v>5</v>
      </c>
      <c r="Q7829">
        <v>0</v>
      </c>
      <c r="R7829">
        <v>5</v>
      </c>
      <c r="S7829">
        <v>0</v>
      </c>
      <c r="T7829">
        <v>2</v>
      </c>
      <c r="U7829">
        <v>0</v>
      </c>
      <c r="V7829">
        <v>0</v>
      </c>
      <c r="W7829">
        <v>0</v>
      </c>
      <c r="X7829">
        <v>11.12944111326</v>
      </c>
      <c r="Y7829">
        <v>0</v>
      </c>
      <c r="Z7829">
        <v>20.22526167531451</v>
      </c>
      <c r="AA7829">
        <v>0</v>
      </c>
      <c r="AB7829">
        <v>1.36948434543125</v>
      </c>
      <c r="AC7829">
        <v>0</v>
      </c>
      <c r="AD7829">
        <v>0</v>
      </c>
      <c r="AE7829">
        <v>32.72418713400576</v>
      </c>
    </row>
    <row r="7830" spans="1:31" x14ac:dyDescent="0.25">
      <c r="A7830">
        <v>1889790</v>
      </c>
      <c r="B7830">
        <v>1</v>
      </c>
      <c r="C7830" t="s">
        <v>80</v>
      </c>
      <c r="D7830" t="s">
        <v>103</v>
      </c>
      <c r="E7830" t="s">
        <v>229</v>
      </c>
      <c r="F7830" t="s">
        <v>16257</v>
      </c>
      <c r="G7830" t="s">
        <v>133</v>
      </c>
      <c r="H7830" t="s">
        <v>134</v>
      </c>
      <c r="I7830" t="s">
        <v>135</v>
      </c>
      <c r="J7830" t="s">
        <v>136</v>
      </c>
      <c r="K7830" t="s">
        <v>137</v>
      </c>
      <c r="L7830" t="s">
        <v>22000</v>
      </c>
      <c r="M7830" t="s">
        <v>22001</v>
      </c>
      <c r="N7830">
        <v>0.105997222</v>
      </c>
      <c r="O7830">
        <v>0</v>
      </c>
      <c r="P7830">
        <v>9</v>
      </c>
      <c r="Q7830">
        <v>37</v>
      </c>
      <c r="R7830">
        <v>61</v>
      </c>
      <c r="S7830">
        <v>7</v>
      </c>
      <c r="T7830">
        <v>17</v>
      </c>
      <c r="U7830">
        <v>5</v>
      </c>
      <c r="V7830">
        <v>0</v>
      </c>
      <c r="W7830">
        <v>0</v>
      </c>
      <c r="X7830">
        <v>9.9966501736544172E-2</v>
      </c>
      <c r="Y7830">
        <v>22.785765006436584</v>
      </c>
      <c r="Z7830">
        <v>26.29549046331762</v>
      </c>
      <c r="AA7830">
        <v>13.901362564922678</v>
      </c>
      <c r="AB7830">
        <v>3.0097229650051376</v>
      </c>
      <c r="AC7830">
        <v>32.171724513738567</v>
      </c>
      <c r="AD7830">
        <v>0</v>
      </c>
      <c r="AE7830">
        <v>98.264032015157127</v>
      </c>
    </row>
    <row r="7831" spans="1:31" x14ac:dyDescent="0.25">
      <c r="A7831">
        <v>1890185</v>
      </c>
      <c r="B7831">
        <v>1</v>
      </c>
      <c r="C7831" t="s">
        <v>80</v>
      </c>
      <c r="D7831" t="s">
        <v>93</v>
      </c>
      <c r="E7831" t="s">
        <v>140</v>
      </c>
      <c r="F7831" t="s">
        <v>22002</v>
      </c>
      <c r="G7831" t="s">
        <v>163</v>
      </c>
      <c r="H7831" t="s">
        <v>143</v>
      </c>
      <c r="I7831" t="s">
        <v>135</v>
      </c>
      <c r="J7831" t="s">
        <v>136</v>
      </c>
      <c r="K7831" t="s">
        <v>137</v>
      </c>
      <c r="L7831" t="s">
        <v>22003</v>
      </c>
      <c r="M7831" t="s">
        <v>22004</v>
      </c>
      <c r="N7831">
        <v>0.83</v>
      </c>
      <c r="O7831">
        <v>0</v>
      </c>
      <c r="P7831">
        <v>0</v>
      </c>
      <c r="Q7831">
        <v>0</v>
      </c>
      <c r="R7831">
        <v>0</v>
      </c>
      <c r="S7831">
        <v>0</v>
      </c>
      <c r="T7831">
        <v>1</v>
      </c>
      <c r="U7831">
        <v>0</v>
      </c>
      <c r="V7831">
        <v>0</v>
      </c>
      <c r="W7831">
        <v>0</v>
      </c>
      <c r="X7831">
        <v>0</v>
      </c>
      <c r="Y7831">
        <v>0</v>
      </c>
      <c r="Z7831">
        <v>0</v>
      </c>
      <c r="AA7831">
        <v>0</v>
      </c>
      <c r="AB7831">
        <v>0.11897811524711557</v>
      </c>
      <c r="AC7831">
        <v>0</v>
      </c>
      <c r="AD7831">
        <v>0</v>
      </c>
      <c r="AE7831">
        <v>0.11897811524711557</v>
      </c>
    </row>
    <row r="7832" spans="1:31" x14ac:dyDescent="0.25">
      <c r="A7832">
        <v>1890231</v>
      </c>
      <c r="B7832">
        <v>1</v>
      </c>
      <c r="C7832" t="s">
        <v>81</v>
      </c>
      <c r="D7832" t="s">
        <v>121</v>
      </c>
      <c r="E7832" t="s">
        <v>146</v>
      </c>
      <c r="F7832" t="s">
        <v>20467</v>
      </c>
      <c r="G7832" t="s">
        <v>148</v>
      </c>
      <c r="H7832" t="s">
        <v>143</v>
      </c>
      <c r="I7832" t="s">
        <v>135</v>
      </c>
      <c r="J7832" t="s">
        <v>136</v>
      </c>
      <c r="K7832" t="s">
        <v>137</v>
      </c>
      <c r="L7832" t="s">
        <v>22005</v>
      </c>
      <c r="M7832" t="s">
        <v>22006</v>
      </c>
      <c r="N7832">
        <v>4.3366666660000002</v>
      </c>
      <c r="O7832">
        <v>0</v>
      </c>
      <c r="P7832">
        <v>7</v>
      </c>
      <c r="Q7832">
        <v>0</v>
      </c>
      <c r="R7832">
        <v>1</v>
      </c>
      <c r="S7832">
        <v>0</v>
      </c>
      <c r="T7832">
        <v>2</v>
      </c>
      <c r="U7832">
        <v>0</v>
      </c>
      <c r="V7832">
        <v>0</v>
      </c>
      <c r="W7832">
        <v>0</v>
      </c>
      <c r="X7832">
        <v>7.8125779573279379</v>
      </c>
      <c r="Y7832">
        <v>0</v>
      </c>
      <c r="Z7832">
        <v>4.8389480667680003</v>
      </c>
      <c r="AA7832">
        <v>0</v>
      </c>
      <c r="AB7832">
        <v>5.7864152140588897E-2</v>
      </c>
      <c r="AC7832">
        <v>0</v>
      </c>
      <c r="AD7832">
        <v>0</v>
      </c>
      <c r="AE7832">
        <v>12.709390176236527</v>
      </c>
    </row>
    <row r="7833" spans="1:31" x14ac:dyDescent="0.25">
      <c r="A7833">
        <v>1889982</v>
      </c>
      <c r="B7833">
        <v>1</v>
      </c>
      <c r="C7833" t="s">
        <v>80</v>
      </c>
      <c r="D7833" t="s">
        <v>104</v>
      </c>
      <c r="E7833" t="s">
        <v>140</v>
      </c>
      <c r="F7833" t="s">
        <v>22007</v>
      </c>
      <c r="G7833" t="s">
        <v>212</v>
      </c>
      <c r="H7833" t="s">
        <v>143</v>
      </c>
      <c r="I7833" t="s">
        <v>135</v>
      </c>
      <c r="J7833" t="s">
        <v>136</v>
      </c>
      <c r="K7833" t="s">
        <v>137</v>
      </c>
      <c r="L7833" t="s">
        <v>22008</v>
      </c>
      <c r="M7833" t="s">
        <v>22009</v>
      </c>
      <c r="N7833">
        <v>1.1641666660000001</v>
      </c>
      <c r="O7833">
        <v>0</v>
      </c>
      <c r="P7833">
        <v>1</v>
      </c>
      <c r="Q7833">
        <v>0</v>
      </c>
      <c r="R7833">
        <v>0</v>
      </c>
      <c r="S7833">
        <v>0</v>
      </c>
      <c r="T7833">
        <v>0</v>
      </c>
      <c r="U7833">
        <v>0</v>
      </c>
      <c r="V7833">
        <v>0</v>
      </c>
      <c r="W7833">
        <v>0</v>
      </c>
      <c r="X7833">
        <v>0.33002142053295663</v>
      </c>
      <c r="Y7833">
        <v>0</v>
      </c>
      <c r="Z7833">
        <v>0</v>
      </c>
      <c r="AA7833">
        <v>0</v>
      </c>
      <c r="AB7833">
        <v>0</v>
      </c>
      <c r="AC7833">
        <v>0</v>
      </c>
      <c r="AD7833">
        <v>0</v>
      </c>
      <c r="AE7833">
        <v>0.33002142053295663</v>
      </c>
    </row>
    <row r="7834" spans="1:31" x14ac:dyDescent="0.25">
      <c r="A7834">
        <v>1889936</v>
      </c>
      <c r="B7834">
        <v>1</v>
      </c>
      <c r="C7834" t="s">
        <v>80</v>
      </c>
      <c r="D7834" t="s">
        <v>93</v>
      </c>
      <c r="E7834" t="s">
        <v>210</v>
      </c>
      <c r="F7834" t="s">
        <v>21859</v>
      </c>
      <c r="G7834" t="s">
        <v>133</v>
      </c>
      <c r="H7834" t="s">
        <v>134</v>
      </c>
      <c r="I7834" t="s">
        <v>135</v>
      </c>
      <c r="J7834" t="s">
        <v>136</v>
      </c>
      <c r="K7834" t="s">
        <v>137</v>
      </c>
      <c r="L7834" t="s">
        <v>22010</v>
      </c>
      <c r="M7834" t="s">
        <v>22011</v>
      </c>
      <c r="N7834">
        <v>8.8294444439999999</v>
      </c>
      <c r="O7834">
        <v>3</v>
      </c>
      <c r="P7834">
        <v>2</v>
      </c>
      <c r="Q7834">
        <v>37</v>
      </c>
      <c r="R7834">
        <v>1</v>
      </c>
      <c r="S7834">
        <v>8</v>
      </c>
      <c r="T7834">
        <v>2</v>
      </c>
      <c r="U7834">
        <v>1</v>
      </c>
      <c r="V7834">
        <v>0</v>
      </c>
      <c r="W7834">
        <v>54.261502946913396</v>
      </c>
      <c r="X7834">
        <v>5.5338471138150211</v>
      </c>
      <c r="Y7834">
        <v>4220.327264184516</v>
      </c>
      <c r="Z7834">
        <v>28.23673028204162</v>
      </c>
      <c r="AA7834">
        <v>285.56281694587375</v>
      </c>
      <c r="AB7834">
        <v>68.071348644254371</v>
      </c>
      <c r="AC7834">
        <v>68.384102214786552</v>
      </c>
      <c r="AD7834">
        <v>0</v>
      </c>
      <c r="AE7834">
        <v>4730.3776123322004</v>
      </c>
    </row>
    <row r="7835" spans="1:31" x14ac:dyDescent="0.25">
      <c r="A7835">
        <v>1890122</v>
      </c>
      <c r="B7835">
        <v>1</v>
      </c>
      <c r="C7835" t="s">
        <v>81</v>
      </c>
      <c r="D7835" t="s">
        <v>112</v>
      </c>
      <c r="E7835" t="s">
        <v>146</v>
      </c>
      <c r="F7835" t="s">
        <v>9732</v>
      </c>
      <c r="G7835" t="s">
        <v>148</v>
      </c>
      <c r="H7835" t="s">
        <v>143</v>
      </c>
      <c r="I7835" t="s">
        <v>135</v>
      </c>
      <c r="J7835" t="s">
        <v>136</v>
      </c>
      <c r="K7835" t="s">
        <v>137</v>
      </c>
      <c r="L7835" t="s">
        <v>22012</v>
      </c>
      <c r="M7835" t="s">
        <v>22013</v>
      </c>
      <c r="N7835">
        <v>1.2027777770000001</v>
      </c>
      <c r="O7835">
        <v>0</v>
      </c>
      <c r="P7835">
        <v>5</v>
      </c>
      <c r="Q7835">
        <v>0</v>
      </c>
      <c r="R7835">
        <v>2</v>
      </c>
      <c r="S7835">
        <v>0</v>
      </c>
      <c r="T7835">
        <v>1</v>
      </c>
      <c r="U7835">
        <v>0</v>
      </c>
      <c r="V7835">
        <v>0</v>
      </c>
      <c r="W7835">
        <v>0</v>
      </c>
      <c r="X7835">
        <v>2.5646549150569222</v>
      </c>
      <c r="Y7835">
        <v>0</v>
      </c>
      <c r="Z7835">
        <v>2.4488150179112469</v>
      </c>
      <c r="AA7835">
        <v>0</v>
      </c>
      <c r="AB7835">
        <v>0.21531662892550779</v>
      </c>
      <c r="AC7835">
        <v>0</v>
      </c>
      <c r="AD7835">
        <v>0</v>
      </c>
      <c r="AE7835">
        <v>5.2287865618936769</v>
      </c>
    </row>
    <row r="7836" spans="1:31" x14ac:dyDescent="0.25">
      <c r="A7836">
        <v>1889893</v>
      </c>
      <c r="B7836">
        <v>1</v>
      </c>
      <c r="C7836" t="s">
        <v>81</v>
      </c>
      <c r="D7836" t="s">
        <v>127</v>
      </c>
      <c r="E7836" t="s">
        <v>146</v>
      </c>
      <c r="F7836" t="s">
        <v>22014</v>
      </c>
      <c r="G7836" t="s">
        <v>624</v>
      </c>
      <c r="H7836" t="s">
        <v>143</v>
      </c>
      <c r="I7836" t="s">
        <v>135</v>
      </c>
      <c r="J7836" t="s">
        <v>136</v>
      </c>
      <c r="K7836" t="s">
        <v>137</v>
      </c>
      <c r="L7836" t="s">
        <v>22015</v>
      </c>
      <c r="M7836" t="s">
        <v>22016</v>
      </c>
      <c r="N7836">
        <v>1.0986111110000001</v>
      </c>
      <c r="O7836">
        <v>0</v>
      </c>
      <c r="P7836">
        <v>47</v>
      </c>
      <c r="Q7836">
        <v>0</v>
      </c>
      <c r="R7836">
        <v>0</v>
      </c>
      <c r="S7836">
        <v>0</v>
      </c>
      <c r="T7836">
        <v>12</v>
      </c>
      <c r="U7836">
        <v>0</v>
      </c>
      <c r="V7836">
        <v>0</v>
      </c>
      <c r="W7836">
        <v>0</v>
      </c>
      <c r="X7836">
        <v>12.882433851760009</v>
      </c>
      <c r="Y7836">
        <v>0</v>
      </c>
      <c r="Z7836">
        <v>0</v>
      </c>
      <c r="AA7836">
        <v>0</v>
      </c>
      <c r="AB7836">
        <v>10.519600296870626</v>
      </c>
      <c r="AC7836">
        <v>0</v>
      </c>
      <c r="AD7836">
        <v>0</v>
      </c>
      <c r="AE7836">
        <v>23.402034148630634</v>
      </c>
    </row>
    <row r="7837" spans="1:31" x14ac:dyDescent="0.25">
      <c r="A7837">
        <v>1890105</v>
      </c>
      <c r="B7837">
        <v>1</v>
      </c>
      <c r="C7837" t="s">
        <v>81</v>
      </c>
      <c r="D7837" t="s">
        <v>126</v>
      </c>
      <c r="E7837" t="s">
        <v>158</v>
      </c>
      <c r="F7837" t="s">
        <v>22017</v>
      </c>
      <c r="G7837" t="s">
        <v>133</v>
      </c>
      <c r="H7837" t="s">
        <v>134</v>
      </c>
      <c r="I7837" t="s">
        <v>135</v>
      </c>
      <c r="J7837" t="s">
        <v>136</v>
      </c>
      <c r="K7837" t="s">
        <v>137</v>
      </c>
      <c r="L7837" t="s">
        <v>22018</v>
      </c>
      <c r="M7837" t="s">
        <v>22019</v>
      </c>
      <c r="N7837">
        <v>0.46944444400000002</v>
      </c>
      <c r="O7837">
        <v>0</v>
      </c>
      <c r="P7837">
        <v>424</v>
      </c>
      <c r="Q7837">
        <v>3</v>
      </c>
      <c r="R7837">
        <v>85</v>
      </c>
      <c r="S7837">
        <v>0</v>
      </c>
      <c r="T7837">
        <v>19</v>
      </c>
      <c r="U7837">
        <v>0</v>
      </c>
      <c r="V7837">
        <v>0</v>
      </c>
      <c r="W7837">
        <v>0</v>
      </c>
      <c r="X7837">
        <v>38.751083855768471</v>
      </c>
      <c r="Y7837">
        <v>16.217772075104598</v>
      </c>
      <c r="Z7837">
        <v>49.091364687622224</v>
      </c>
      <c r="AA7837">
        <v>0</v>
      </c>
      <c r="AB7837">
        <v>12.588695569553567</v>
      </c>
      <c r="AC7837">
        <v>0</v>
      </c>
      <c r="AD7837">
        <v>0</v>
      </c>
      <c r="AE7837">
        <v>116.64891618804886</v>
      </c>
    </row>
    <row r="7838" spans="1:31" x14ac:dyDescent="0.25">
      <c r="A7838">
        <v>1890085</v>
      </c>
      <c r="B7838">
        <v>1</v>
      </c>
      <c r="C7838" t="s">
        <v>80</v>
      </c>
      <c r="D7838" t="s">
        <v>82</v>
      </c>
      <c r="E7838" t="s">
        <v>146</v>
      </c>
      <c r="F7838" t="s">
        <v>22020</v>
      </c>
      <c r="G7838" t="s">
        <v>1108</v>
      </c>
      <c r="H7838" t="s">
        <v>143</v>
      </c>
      <c r="I7838" t="s">
        <v>135</v>
      </c>
      <c r="J7838" t="s">
        <v>136</v>
      </c>
      <c r="K7838" t="s">
        <v>137</v>
      </c>
      <c r="L7838" t="s">
        <v>22021</v>
      </c>
      <c r="M7838" t="s">
        <v>22022</v>
      </c>
      <c r="N7838">
        <v>0.90277777699999995</v>
      </c>
      <c r="O7838">
        <v>0</v>
      </c>
      <c r="P7838">
        <v>25</v>
      </c>
      <c r="Q7838">
        <v>0</v>
      </c>
      <c r="R7838">
        <v>0</v>
      </c>
      <c r="S7838">
        <v>0</v>
      </c>
      <c r="T7838">
        <v>3</v>
      </c>
      <c r="U7838">
        <v>0</v>
      </c>
      <c r="V7838">
        <v>0</v>
      </c>
      <c r="W7838">
        <v>0</v>
      </c>
      <c r="X7838">
        <v>3.7908686171871251</v>
      </c>
      <c r="Y7838">
        <v>0</v>
      </c>
      <c r="Z7838">
        <v>0</v>
      </c>
      <c r="AA7838">
        <v>0</v>
      </c>
      <c r="AB7838">
        <v>0.23225897611806667</v>
      </c>
      <c r="AC7838">
        <v>0</v>
      </c>
      <c r="AD7838">
        <v>0</v>
      </c>
      <c r="AE7838">
        <v>4.0231275933051922</v>
      </c>
    </row>
    <row r="7839" spans="1:31" x14ac:dyDescent="0.25">
      <c r="A7839">
        <v>1889919</v>
      </c>
      <c r="B7839">
        <v>1</v>
      </c>
      <c r="C7839" t="s">
        <v>80</v>
      </c>
      <c r="D7839" t="s">
        <v>94</v>
      </c>
      <c r="E7839" t="s">
        <v>140</v>
      </c>
      <c r="F7839" t="s">
        <v>22023</v>
      </c>
      <c r="G7839" t="s">
        <v>163</v>
      </c>
      <c r="H7839" t="s">
        <v>143</v>
      </c>
      <c r="I7839" t="s">
        <v>135</v>
      </c>
      <c r="J7839" t="s">
        <v>136</v>
      </c>
      <c r="K7839" t="s">
        <v>137</v>
      </c>
      <c r="L7839" t="s">
        <v>22024</v>
      </c>
      <c r="M7839" t="s">
        <v>22025</v>
      </c>
      <c r="N7839">
        <v>2.1127777769999998</v>
      </c>
      <c r="O7839">
        <v>0</v>
      </c>
      <c r="P7839">
        <v>1</v>
      </c>
      <c r="Q7839">
        <v>0</v>
      </c>
      <c r="R7839">
        <v>0</v>
      </c>
      <c r="S7839">
        <v>0</v>
      </c>
      <c r="T7839">
        <v>0</v>
      </c>
      <c r="U7839">
        <v>0</v>
      </c>
      <c r="V7839">
        <v>0</v>
      </c>
      <c r="W7839">
        <v>0</v>
      </c>
      <c r="X7839">
        <v>0.18696091151199834</v>
      </c>
      <c r="Y7839">
        <v>0</v>
      </c>
      <c r="Z7839">
        <v>0</v>
      </c>
      <c r="AA7839">
        <v>0</v>
      </c>
      <c r="AB7839">
        <v>0</v>
      </c>
      <c r="AC7839">
        <v>0</v>
      </c>
      <c r="AD7839">
        <v>0</v>
      </c>
      <c r="AE7839">
        <v>0.18696091151199834</v>
      </c>
    </row>
    <row r="7840" spans="1:31" x14ac:dyDescent="0.25">
      <c r="A7840">
        <v>1889770</v>
      </c>
      <c r="B7840">
        <v>1</v>
      </c>
      <c r="C7840" t="s">
        <v>80</v>
      </c>
      <c r="D7840" t="s">
        <v>108</v>
      </c>
      <c r="E7840" t="s">
        <v>146</v>
      </c>
      <c r="F7840" t="s">
        <v>22026</v>
      </c>
      <c r="G7840" t="s">
        <v>148</v>
      </c>
      <c r="H7840" t="s">
        <v>143</v>
      </c>
      <c r="I7840" t="s">
        <v>135</v>
      </c>
      <c r="J7840" t="s">
        <v>136</v>
      </c>
      <c r="K7840" t="s">
        <v>137</v>
      </c>
      <c r="L7840" t="s">
        <v>22027</v>
      </c>
      <c r="M7840" t="s">
        <v>22028</v>
      </c>
      <c r="N7840">
        <v>1.105</v>
      </c>
      <c r="O7840">
        <v>0</v>
      </c>
      <c r="P7840">
        <v>5</v>
      </c>
      <c r="Q7840">
        <v>0</v>
      </c>
      <c r="R7840">
        <v>2</v>
      </c>
      <c r="S7840">
        <v>0</v>
      </c>
      <c r="T7840">
        <v>0</v>
      </c>
      <c r="U7840">
        <v>0</v>
      </c>
      <c r="V7840">
        <v>0</v>
      </c>
      <c r="W7840">
        <v>0</v>
      </c>
      <c r="X7840">
        <v>1.2514608790134527</v>
      </c>
      <c r="Y7840">
        <v>0</v>
      </c>
      <c r="Z7840">
        <v>1.5094579690439551</v>
      </c>
      <c r="AA7840">
        <v>0</v>
      </c>
      <c r="AB7840">
        <v>0</v>
      </c>
      <c r="AC7840">
        <v>0</v>
      </c>
      <c r="AD7840">
        <v>0</v>
      </c>
      <c r="AE7840">
        <v>2.7609188480574076</v>
      </c>
    </row>
    <row r="7841" spans="1:31" x14ac:dyDescent="0.25">
      <c r="A7841">
        <v>1889793</v>
      </c>
      <c r="B7841">
        <v>1</v>
      </c>
      <c r="C7841" t="s">
        <v>81</v>
      </c>
      <c r="D7841" t="s">
        <v>118</v>
      </c>
      <c r="E7841" t="s">
        <v>158</v>
      </c>
      <c r="F7841" t="s">
        <v>17349</v>
      </c>
      <c r="G7841" t="s">
        <v>219</v>
      </c>
      <c r="H7841" t="s">
        <v>134</v>
      </c>
      <c r="I7841" t="s">
        <v>135</v>
      </c>
      <c r="J7841" t="s">
        <v>136</v>
      </c>
      <c r="K7841" t="s">
        <v>137</v>
      </c>
      <c r="L7841" t="s">
        <v>22029</v>
      </c>
      <c r="M7841" t="s">
        <v>22030</v>
      </c>
      <c r="N7841">
        <v>1.9580555550000001</v>
      </c>
      <c r="O7841">
        <v>0</v>
      </c>
      <c r="P7841">
        <v>130</v>
      </c>
      <c r="Q7841">
        <v>13</v>
      </c>
      <c r="R7841">
        <v>23</v>
      </c>
      <c r="S7841">
        <v>4</v>
      </c>
      <c r="T7841">
        <v>22</v>
      </c>
      <c r="U7841">
        <v>0</v>
      </c>
      <c r="V7841">
        <v>0</v>
      </c>
      <c r="W7841">
        <v>0</v>
      </c>
      <c r="X7841">
        <v>28.402317286912123</v>
      </c>
      <c r="Y7841">
        <v>254.0986498913135</v>
      </c>
      <c r="Z7841">
        <v>11.883861273129682</v>
      </c>
      <c r="AA7841">
        <v>14.073803973577414</v>
      </c>
      <c r="AB7841">
        <v>6.7153110252408172</v>
      </c>
      <c r="AC7841">
        <v>0</v>
      </c>
      <c r="AD7841">
        <v>0</v>
      </c>
      <c r="AE7841">
        <v>315.17394345017351</v>
      </c>
    </row>
    <row r="7842" spans="1:31" x14ac:dyDescent="0.25">
      <c r="A7842">
        <v>1889899</v>
      </c>
      <c r="B7842">
        <v>1</v>
      </c>
      <c r="C7842" t="s">
        <v>80</v>
      </c>
      <c r="D7842" t="s">
        <v>94</v>
      </c>
      <c r="E7842" t="s">
        <v>169</v>
      </c>
      <c r="F7842" t="s">
        <v>22031</v>
      </c>
      <c r="G7842" t="s">
        <v>183</v>
      </c>
      <c r="H7842" t="s">
        <v>143</v>
      </c>
      <c r="I7842" t="s">
        <v>135</v>
      </c>
      <c r="J7842" t="s">
        <v>136</v>
      </c>
      <c r="K7842" t="s">
        <v>137</v>
      </c>
      <c r="L7842" t="s">
        <v>22032</v>
      </c>
      <c r="M7842" t="s">
        <v>22033</v>
      </c>
      <c r="N7842">
        <v>0.78805555500000002</v>
      </c>
      <c r="O7842">
        <v>0</v>
      </c>
      <c r="P7842">
        <v>9</v>
      </c>
      <c r="Q7842">
        <v>0</v>
      </c>
      <c r="R7842">
        <v>25</v>
      </c>
      <c r="S7842">
        <v>0</v>
      </c>
      <c r="T7842">
        <v>2</v>
      </c>
      <c r="U7842">
        <v>0</v>
      </c>
      <c r="V7842">
        <v>0</v>
      </c>
      <c r="W7842">
        <v>0</v>
      </c>
      <c r="X7842">
        <v>1.8213356699871819</v>
      </c>
      <c r="Y7842">
        <v>0</v>
      </c>
      <c r="Z7842">
        <v>16.104613053998374</v>
      </c>
      <c r="AA7842">
        <v>0</v>
      </c>
      <c r="AB7842">
        <v>1.206311878743465</v>
      </c>
      <c r="AC7842">
        <v>0</v>
      </c>
      <c r="AD7842">
        <v>0</v>
      </c>
      <c r="AE7842">
        <v>19.132260602729019</v>
      </c>
    </row>
    <row r="7843" spans="1:31" x14ac:dyDescent="0.25">
      <c r="A7843">
        <v>1890148</v>
      </c>
      <c r="B7843">
        <v>1</v>
      </c>
      <c r="C7843" t="s">
        <v>81</v>
      </c>
      <c r="D7843" t="s">
        <v>119</v>
      </c>
      <c r="E7843" t="s">
        <v>146</v>
      </c>
      <c r="F7843" t="s">
        <v>22034</v>
      </c>
      <c r="G7843" t="s">
        <v>148</v>
      </c>
      <c r="H7843" t="s">
        <v>143</v>
      </c>
      <c r="I7843" t="s">
        <v>135</v>
      </c>
      <c r="J7843" t="s">
        <v>136</v>
      </c>
      <c r="K7843" t="s">
        <v>137</v>
      </c>
      <c r="L7843" t="s">
        <v>22035</v>
      </c>
      <c r="M7843" t="s">
        <v>22036</v>
      </c>
      <c r="N7843">
        <v>1.0475000000000001</v>
      </c>
      <c r="O7843">
        <v>0</v>
      </c>
      <c r="P7843">
        <v>0</v>
      </c>
      <c r="Q7843">
        <v>0</v>
      </c>
      <c r="R7843">
        <v>1</v>
      </c>
      <c r="S7843">
        <v>0</v>
      </c>
      <c r="T7843">
        <v>0</v>
      </c>
      <c r="U7843">
        <v>0</v>
      </c>
      <c r="V7843">
        <v>0</v>
      </c>
      <c r="W7843">
        <v>0</v>
      </c>
      <c r="X7843">
        <v>0</v>
      </c>
      <c r="Y7843">
        <v>0</v>
      </c>
      <c r="Z7843">
        <v>0.21894538931499891</v>
      </c>
      <c r="AA7843">
        <v>0</v>
      </c>
      <c r="AB7843">
        <v>0</v>
      </c>
      <c r="AC7843">
        <v>0</v>
      </c>
      <c r="AD7843">
        <v>0</v>
      </c>
      <c r="AE7843">
        <v>0.21894538931499891</v>
      </c>
    </row>
    <row r="7844" spans="1:31" x14ac:dyDescent="0.25">
      <c r="A7844">
        <v>1890042</v>
      </c>
      <c r="B7844">
        <v>1</v>
      </c>
      <c r="C7844" t="s">
        <v>81</v>
      </c>
      <c r="D7844" t="s">
        <v>113</v>
      </c>
      <c r="E7844" t="s">
        <v>146</v>
      </c>
      <c r="F7844" t="s">
        <v>22037</v>
      </c>
      <c r="G7844" t="s">
        <v>148</v>
      </c>
      <c r="H7844" t="s">
        <v>143</v>
      </c>
      <c r="I7844" t="s">
        <v>135</v>
      </c>
      <c r="J7844" t="s">
        <v>136</v>
      </c>
      <c r="K7844" t="s">
        <v>137</v>
      </c>
      <c r="L7844" t="s">
        <v>22038</v>
      </c>
      <c r="M7844" t="s">
        <v>22039</v>
      </c>
      <c r="N7844">
        <v>2.3388888880000001</v>
      </c>
      <c r="O7844">
        <v>0</v>
      </c>
      <c r="P7844">
        <v>4</v>
      </c>
      <c r="Q7844">
        <v>0</v>
      </c>
      <c r="R7844">
        <v>0</v>
      </c>
      <c r="S7844">
        <v>0</v>
      </c>
      <c r="T7844">
        <v>0</v>
      </c>
      <c r="U7844">
        <v>0</v>
      </c>
      <c r="V7844">
        <v>0</v>
      </c>
      <c r="W7844">
        <v>0</v>
      </c>
      <c r="X7844">
        <v>2.9544961925633411</v>
      </c>
      <c r="Y7844">
        <v>0</v>
      </c>
      <c r="Z7844">
        <v>0</v>
      </c>
      <c r="AA7844">
        <v>0</v>
      </c>
      <c r="AB7844">
        <v>0</v>
      </c>
      <c r="AC7844">
        <v>0</v>
      </c>
      <c r="AD7844">
        <v>0</v>
      </c>
      <c r="AE7844">
        <v>2.9544961925633411</v>
      </c>
    </row>
    <row r="7845" spans="1:31" x14ac:dyDescent="0.25">
      <c r="A7845">
        <v>1890205</v>
      </c>
      <c r="B7845">
        <v>1</v>
      </c>
      <c r="C7845" t="s">
        <v>80</v>
      </c>
      <c r="D7845" t="s">
        <v>107</v>
      </c>
      <c r="E7845" t="s">
        <v>222</v>
      </c>
      <c r="F7845" t="s">
        <v>22040</v>
      </c>
      <c r="G7845" t="s">
        <v>148</v>
      </c>
      <c r="H7845" t="s">
        <v>143</v>
      </c>
      <c r="I7845" t="s">
        <v>135</v>
      </c>
      <c r="J7845" t="s">
        <v>136</v>
      </c>
      <c r="K7845" t="s">
        <v>137</v>
      </c>
      <c r="L7845" t="s">
        <v>22041</v>
      </c>
      <c r="M7845" t="s">
        <v>22042</v>
      </c>
      <c r="N7845">
        <v>2.5477777769999999</v>
      </c>
      <c r="O7845">
        <v>0</v>
      </c>
      <c r="P7845">
        <v>141</v>
      </c>
      <c r="Q7845">
        <v>0</v>
      </c>
      <c r="R7845">
        <v>0</v>
      </c>
      <c r="S7845">
        <v>0</v>
      </c>
      <c r="T7845">
        <v>5</v>
      </c>
      <c r="U7845">
        <v>0</v>
      </c>
      <c r="V7845">
        <v>0</v>
      </c>
      <c r="W7845">
        <v>0</v>
      </c>
      <c r="X7845">
        <v>97.704558224137543</v>
      </c>
      <c r="Y7845">
        <v>0</v>
      </c>
      <c r="Z7845">
        <v>0</v>
      </c>
      <c r="AA7845">
        <v>0</v>
      </c>
      <c r="AB7845">
        <v>8.1432881617994113</v>
      </c>
      <c r="AC7845">
        <v>0</v>
      </c>
      <c r="AD7845">
        <v>0</v>
      </c>
      <c r="AE7845">
        <v>105.84784638593695</v>
      </c>
    </row>
    <row r="7846" spans="1:31" x14ac:dyDescent="0.25">
      <c r="A7846">
        <v>1889956</v>
      </c>
      <c r="B7846">
        <v>1</v>
      </c>
      <c r="C7846" t="s">
        <v>80</v>
      </c>
      <c r="D7846" t="s">
        <v>94</v>
      </c>
      <c r="E7846" t="s">
        <v>146</v>
      </c>
      <c r="F7846" t="s">
        <v>21871</v>
      </c>
      <c r="G7846" t="s">
        <v>148</v>
      </c>
      <c r="H7846" t="s">
        <v>143</v>
      </c>
      <c r="I7846" t="s">
        <v>135</v>
      </c>
      <c r="J7846" t="s">
        <v>136</v>
      </c>
      <c r="K7846" t="s">
        <v>137</v>
      </c>
      <c r="L7846" t="s">
        <v>22043</v>
      </c>
      <c r="M7846" t="s">
        <v>22044</v>
      </c>
      <c r="N7846">
        <v>1.9311111110000001</v>
      </c>
      <c r="O7846">
        <v>0</v>
      </c>
      <c r="P7846">
        <v>288</v>
      </c>
      <c r="Q7846">
        <v>0</v>
      </c>
      <c r="R7846">
        <v>0</v>
      </c>
      <c r="S7846">
        <v>0</v>
      </c>
      <c r="T7846">
        <v>28</v>
      </c>
      <c r="U7846">
        <v>0</v>
      </c>
      <c r="V7846">
        <v>0</v>
      </c>
      <c r="W7846">
        <v>0</v>
      </c>
      <c r="X7846">
        <v>147.43480146911378</v>
      </c>
      <c r="Y7846">
        <v>0</v>
      </c>
      <c r="Z7846">
        <v>0</v>
      </c>
      <c r="AA7846">
        <v>0</v>
      </c>
      <c r="AB7846">
        <v>36.250164701234837</v>
      </c>
      <c r="AC7846">
        <v>0</v>
      </c>
      <c r="AD7846">
        <v>0</v>
      </c>
      <c r="AE7846">
        <v>183.68496617034862</v>
      </c>
    </row>
    <row r="7847" spans="1:31" x14ac:dyDescent="0.25">
      <c r="A7847">
        <v>1889856</v>
      </c>
      <c r="B7847">
        <v>1</v>
      </c>
      <c r="C7847" t="s">
        <v>80</v>
      </c>
      <c r="D7847" t="s">
        <v>104</v>
      </c>
      <c r="E7847" t="s">
        <v>140</v>
      </c>
      <c r="F7847" t="s">
        <v>22045</v>
      </c>
      <c r="G7847" t="s">
        <v>163</v>
      </c>
      <c r="H7847" t="s">
        <v>143</v>
      </c>
      <c r="I7847" t="s">
        <v>135</v>
      </c>
      <c r="J7847" t="s">
        <v>136</v>
      </c>
      <c r="K7847" t="s">
        <v>137</v>
      </c>
      <c r="L7847" t="s">
        <v>22046</v>
      </c>
      <c r="M7847" t="s">
        <v>22047</v>
      </c>
      <c r="N7847">
        <v>0.99055555500000003</v>
      </c>
      <c r="O7847">
        <v>0</v>
      </c>
      <c r="P7847">
        <v>2</v>
      </c>
      <c r="Q7847">
        <v>0</v>
      </c>
      <c r="R7847">
        <v>0</v>
      </c>
      <c r="S7847">
        <v>0</v>
      </c>
      <c r="T7847">
        <v>0</v>
      </c>
      <c r="U7847">
        <v>0</v>
      </c>
      <c r="V7847">
        <v>0</v>
      </c>
      <c r="W7847">
        <v>0</v>
      </c>
      <c r="X7847">
        <v>0.21008647221087778</v>
      </c>
      <c r="Y7847">
        <v>0</v>
      </c>
      <c r="Z7847">
        <v>0</v>
      </c>
      <c r="AA7847">
        <v>0</v>
      </c>
      <c r="AB7847">
        <v>0</v>
      </c>
      <c r="AC7847">
        <v>0</v>
      </c>
      <c r="AD7847">
        <v>0</v>
      </c>
      <c r="AE7847">
        <v>0.21008647221087778</v>
      </c>
    </row>
    <row r="7848" spans="1:31" x14ac:dyDescent="0.25">
      <c r="A7848">
        <v>1890048</v>
      </c>
      <c r="B7848">
        <v>1</v>
      </c>
      <c r="C7848" t="s">
        <v>80</v>
      </c>
      <c r="D7848" t="s">
        <v>99</v>
      </c>
      <c r="E7848" t="s">
        <v>140</v>
      </c>
      <c r="F7848" t="s">
        <v>22048</v>
      </c>
      <c r="G7848" t="s">
        <v>163</v>
      </c>
      <c r="H7848" t="s">
        <v>143</v>
      </c>
      <c r="I7848" t="s">
        <v>135</v>
      </c>
      <c r="J7848" t="s">
        <v>136</v>
      </c>
      <c r="K7848" t="s">
        <v>137</v>
      </c>
      <c r="L7848" t="s">
        <v>22049</v>
      </c>
      <c r="M7848" t="s">
        <v>22050</v>
      </c>
      <c r="N7848">
        <v>2.5274999999999999</v>
      </c>
      <c r="O7848">
        <v>0</v>
      </c>
      <c r="P7848">
        <v>1</v>
      </c>
      <c r="Q7848">
        <v>0</v>
      </c>
      <c r="R7848">
        <v>0</v>
      </c>
      <c r="S7848">
        <v>0</v>
      </c>
      <c r="T7848">
        <v>0</v>
      </c>
      <c r="U7848">
        <v>0</v>
      </c>
      <c r="V7848">
        <v>0</v>
      </c>
      <c r="W7848">
        <v>0</v>
      </c>
      <c r="X7848">
        <v>0.64056297183925925</v>
      </c>
      <c r="Y7848">
        <v>0</v>
      </c>
      <c r="Z7848">
        <v>0</v>
      </c>
      <c r="AA7848">
        <v>0</v>
      </c>
      <c r="AB7848">
        <v>0</v>
      </c>
      <c r="AC7848">
        <v>0</v>
      </c>
      <c r="AD7848">
        <v>0</v>
      </c>
      <c r="AE7848">
        <v>0.64056297183925925</v>
      </c>
    </row>
    <row r="7849" spans="1:31" x14ac:dyDescent="0.25">
      <c r="A7849">
        <v>1889762</v>
      </c>
      <c r="B7849">
        <v>1</v>
      </c>
      <c r="C7849" t="s">
        <v>80</v>
      </c>
      <c r="D7849" t="s">
        <v>84</v>
      </c>
      <c r="E7849" t="s">
        <v>140</v>
      </c>
      <c r="F7849" t="s">
        <v>22051</v>
      </c>
      <c r="G7849" t="s">
        <v>207</v>
      </c>
      <c r="H7849" t="s">
        <v>143</v>
      </c>
      <c r="I7849" t="s">
        <v>135</v>
      </c>
      <c r="J7849" t="s">
        <v>136</v>
      </c>
      <c r="K7849" t="s">
        <v>137</v>
      </c>
      <c r="L7849" t="s">
        <v>22052</v>
      </c>
      <c r="M7849" t="s">
        <v>22053</v>
      </c>
      <c r="N7849">
        <v>0.84722222199999997</v>
      </c>
      <c r="O7849">
        <v>0</v>
      </c>
      <c r="P7849">
        <v>5</v>
      </c>
      <c r="Q7849">
        <v>0</v>
      </c>
      <c r="R7849">
        <v>0</v>
      </c>
      <c r="S7849">
        <v>0</v>
      </c>
      <c r="T7849">
        <v>1</v>
      </c>
      <c r="U7849">
        <v>0</v>
      </c>
      <c r="V7849">
        <v>0</v>
      </c>
      <c r="W7849">
        <v>0</v>
      </c>
      <c r="X7849">
        <v>0.57125521757831421</v>
      </c>
      <c r="Y7849">
        <v>0</v>
      </c>
      <c r="Z7849">
        <v>0</v>
      </c>
      <c r="AA7849">
        <v>0</v>
      </c>
      <c r="AB7849">
        <v>0.3105852361206195</v>
      </c>
      <c r="AC7849">
        <v>0</v>
      </c>
      <c r="AD7849">
        <v>0</v>
      </c>
      <c r="AE7849">
        <v>0.88184045369893371</v>
      </c>
    </row>
    <row r="7850" spans="1:31" x14ac:dyDescent="0.25">
      <c r="A7850">
        <v>1890240</v>
      </c>
      <c r="B7850">
        <v>1</v>
      </c>
      <c r="C7850" t="s">
        <v>80</v>
      </c>
      <c r="D7850" t="s">
        <v>96</v>
      </c>
      <c r="E7850" t="s">
        <v>169</v>
      </c>
      <c r="F7850" t="s">
        <v>16272</v>
      </c>
      <c r="G7850" t="s">
        <v>148</v>
      </c>
      <c r="H7850" t="s">
        <v>143</v>
      </c>
      <c r="I7850" t="s">
        <v>135</v>
      </c>
      <c r="J7850" t="s">
        <v>136</v>
      </c>
      <c r="K7850" t="s">
        <v>137</v>
      </c>
      <c r="L7850" t="s">
        <v>22054</v>
      </c>
      <c r="M7850" t="s">
        <v>22055</v>
      </c>
      <c r="N7850">
        <v>1.7250000000000001</v>
      </c>
      <c r="O7850">
        <v>0</v>
      </c>
      <c r="P7850">
        <v>235</v>
      </c>
      <c r="Q7850">
        <v>0</v>
      </c>
      <c r="R7850">
        <v>0</v>
      </c>
      <c r="S7850">
        <v>0</v>
      </c>
      <c r="T7850">
        <v>67</v>
      </c>
      <c r="U7850">
        <v>0</v>
      </c>
      <c r="V7850">
        <v>0</v>
      </c>
      <c r="W7850">
        <v>0</v>
      </c>
      <c r="X7850">
        <v>279.56583828466677</v>
      </c>
      <c r="Y7850">
        <v>0</v>
      </c>
      <c r="Z7850">
        <v>0</v>
      </c>
      <c r="AA7850">
        <v>0</v>
      </c>
      <c r="AB7850">
        <v>190.16150416215066</v>
      </c>
      <c r="AC7850">
        <v>0</v>
      </c>
      <c r="AD7850">
        <v>0</v>
      </c>
      <c r="AE7850">
        <v>469.72734244681743</v>
      </c>
    </row>
    <row r="7851" spans="1:31" x14ac:dyDescent="0.25">
      <c r="A7851">
        <v>1889839</v>
      </c>
      <c r="B7851">
        <v>1</v>
      </c>
      <c r="C7851" t="s">
        <v>81</v>
      </c>
      <c r="D7851" t="s">
        <v>118</v>
      </c>
      <c r="E7851" t="s">
        <v>229</v>
      </c>
      <c r="F7851" t="s">
        <v>22056</v>
      </c>
      <c r="G7851" t="s">
        <v>133</v>
      </c>
      <c r="H7851" t="s">
        <v>134</v>
      </c>
      <c r="I7851" t="s">
        <v>135</v>
      </c>
      <c r="J7851" t="s">
        <v>136</v>
      </c>
      <c r="K7851" t="s">
        <v>137</v>
      </c>
      <c r="L7851" t="s">
        <v>22057</v>
      </c>
      <c r="M7851" t="s">
        <v>22058</v>
      </c>
      <c r="N7851">
        <v>0.170833333</v>
      </c>
      <c r="O7851">
        <v>4</v>
      </c>
      <c r="P7851">
        <v>7571</v>
      </c>
      <c r="Q7851">
        <v>165</v>
      </c>
      <c r="R7851">
        <v>1085</v>
      </c>
      <c r="S7851">
        <v>43</v>
      </c>
      <c r="T7851">
        <v>932</v>
      </c>
      <c r="U7851">
        <v>3</v>
      </c>
      <c r="V7851">
        <v>1</v>
      </c>
      <c r="W7851">
        <v>0.21833605418032087</v>
      </c>
      <c r="X7851">
        <v>193.96983410529884</v>
      </c>
      <c r="Y7851">
        <v>292.17895735892728</v>
      </c>
      <c r="Z7851">
        <v>156.86743704534049</v>
      </c>
      <c r="AA7851">
        <v>35.558724711902997</v>
      </c>
      <c r="AB7851">
        <v>93.888807667247264</v>
      </c>
      <c r="AC7851">
        <v>6.5373670803235324</v>
      </c>
      <c r="AD7851">
        <v>0.47107858327068747</v>
      </c>
      <c r="AE7851">
        <v>779.69054260649148</v>
      </c>
    </row>
    <row r="7852" spans="1:31" x14ac:dyDescent="0.25">
      <c r="A7852">
        <v>1890171</v>
      </c>
      <c r="B7852">
        <v>1</v>
      </c>
      <c r="C7852" t="s">
        <v>81</v>
      </c>
      <c r="D7852" t="s">
        <v>113</v>
      </c>
      <c r="E7852" t="s">
        <v>229</v>
      </c>
      <c r="F7852" t="s">
        <v>312</v>
      </c>
      <c r="G7852" t="s">
        <v>133</v>
      </c>
      <c r="H7852" t="s">
        <v>232</v>
      </c>
      <c r="I7852" t="s">
        <v>135</v>
      </c>
      <c r="J7852" t="s">
        <v>136</v>
      </c>
      <c r="K7852" t="s">
        <v>137</v>
      </c>
      <c r="L7852" t="s">
        <v>22059</v>
      </c>
      <c r="M7852" t="s">
        <v>22060</v>
      </c>
      <c r="N7852">
        <v>0.118888888</v>
      </c>
      <c r="O7852">
        <v>15</v>
      </c>
      <c r="P7852">
        <v>3673</v>
      </c>
      <c r="Q7852">
        <v>252</v>
      </c>
      <c r="R7852">
        <v>1095</v>
      </c>
      <c r="S7852">
        <v>30</v>
      </c>
      <c r="T7852">
        <v>245</v>
      </c>
      <c r="U7852">
        <v>4</v>
      </c>
      <c r="V7852">
        <v>0</v>
      </c>
      <c r="W7852">
        <v>1.2029286372375001</v>
      </c>
      <c r="X7852">
        <v>113.4297000350772</v>
      </c>
      <c r="Y7852">
        <v>179.41484265045128</v>
      </c>
      <c r="Z7852">
        <v>410.64106706612449</v>
      </c>
      <c r="AA7852">
        <v>19.796860779194439</v>
      </c>
      <c r="AB7852">
        <v>17.943599817394048</v>
      </c>
      <c r="AC7852">
        <v>7.5065968788915232</v>
      </c>
      <c r="AD7852">
        <v>0</v>
      </c>
      <c r="AE7852">
        <v>749.9355958643705</v>
      </c>
    </row>
    <row r="7853" spans="1:31" x14ac:dyDescent="0.25">
      <c r="A7853">
        <v>1890031</v>
      </c>
      <c r="B7853">
        <v>1</v>
      </c>
      <c r="C7853" t="s">
        <v>81</v>
      </c>
      <c r="D7853" t="s">
        <v>122</v>
      </c>
      <c r="E7853" t="s">
        <v>146</v>
      </c>
      <c r="F7853" t="s">
        <v>22061</v>
      </c>
      <c r="G7853" t="s">
        <v>148</v>
      </c>
      <c r="H7853" t="s">
        <v>143</v>
      </c>
      <c r="I7853" t="s">
        <v>135</v>
      </c>
      <c r="J7853" t="s">
        <v>136</v>
      </c>
      <c r="K7853" t="s">
        <v>137</v>
      </c>
      <c r="L7853" t="s">
        <v>22062</v>
      </c>
      <c r="M7853" t="s">
        <v>22063</v>
      </c>
      <c r="N7853">
        <v>1.9697222219999999</v>
      </c>
      <c r="O7853">
        <v>0</v>
      </c>
      <c r="P7853">
        <v>2</v>
      </c>
      <c r="Q7853">
        <v>0</v>
      </c>
      <c r="R7853">
        <v>0</v>
      </c>
      <c r="S7853">
        <v>0</v>
      </c>
      <c r="T7853">
        <v>0</v>
      </c>
      <c r="U7853">
        <v>0</v>
      </c>
      <c r="V7853">
        <v>0</v>
      </c>
      <c r="W7853">
        <v>0</v>
      </c>
      <c r="X7853">
        <v>1.2015575238880889</v>
      </c>
      <c r="Y7853">
        <v>0</v>
      </c>
      <c r="Z7853">
        <v>0</v>
      </c>
      <c r="AA7853">
        <v>0</v>
      </c>
      <c r="AB7853">
        <v>0</v>
      </c>
      <c r="AC7853">
        <v>0</v>
      </c>
      <c r="AD7853">
        <v>0</v>
      </c>
      <c r="AE7853">
        <v>1.2015575238880889</v>
      </c>
    </row>
    <row r="7854" spans="1:31" x14ac:dyDescent="0.25">
      <c r="A7854">
        <v>1889885</v>
      </c>
      <c r="B7854">
        <v>1</v>
      </c>
      <c r="C7854" t="s">
        <v>80</v>
      </c>
      <c r="D7854" t="s">
        <v>108</v>
      </c>
      <c r="E7854" t="s">
        <v>169</v>
      </c>
      <c r="F7854" t="s">
        <v>21207</v>
      </c>
      <c r="G7854" t="s">
        <v>183</v>
      </c>
      <c r="H7854" t="s">
        <v>143</v>
      </c>
      <c r="I7854" t="s">
        <v>135</v>
      </c>
      <c r="J7854" t="s">
        <v>136</v>
      </c>
      <c r="K7854" t="s">
        <v>137</v>
      </c>
      <c r="L7854" t="s">
        <v>22064</v>
      </c>
      <c r="M7854" t="s">
        <v>22065</v>
      </c>
      <c r="N7854">
        <v>4.0294444440000001</v>
      </c>
      <c r="O7854">
        <v>0</v>
      </c>
      <c r="P7854">
        <v>28</v>
      </c>
      <c r="Q7854">
        <v>0</v>
      </c>
      <c r="R7854">
        <v>8</v>
      </c>
      <c r="S7854">
        <v>0</v>
      </c>
      <c r="T7854">
        <v>4</v>
      </c>
      <c r="U7854">
        <v>0</v>
      </c>
      <c r="V7854">
        <v>0</v>
      </c>
      <c r="W7854">
        <v>0</v>
      </c>
      <c r="X7854">
        <v>19.880220916643573</v>
      </c>
      <c r="Y7854">
        <v>0</v>
      </c>
      <c r="Z7854">
        <v>46.122498981700303</v>
      </c>
      <c r="AA7854">
        <v>0</v>
      </c>
      <c r="AB7854">
        <v>17.812557577399101</v>
      </c>
      <c r="AC7854">
        <v>0</v>
      </c>
      <c r="AD7854">
        <v>0</v>
      </c>
      <c r="AE7854">
        <v>83.815277475742988</v>
      </c>
    </row>
    <row r="7855" spans="1:31" x14ac:dyDescent="0.25">
      <c r="A7855">
        <v>1889925</v>
      </c>
      <c r="B7855">
        <v>1</v>
      </c>
      <c r="C7855" t="s">
        <v>81</v>
      </c>
      <c r="D7855" t="s">
        <v>113</v>
      </c>
      <c r="E7855" t="s">
        <v>140</v>
      </c>
      <c r="F7855" t="s">
        <v>22066</v>
      </c>
      <c r="G7855" t="s">
        <v>142</v>
      </c>
      <c r="H7855" t="s">
        <v>143</v>
      </c>
      <c r="I7855" t="s">
        <v>135</v>
      </c>
      <c r="J7855" t="s">
        <v>136</v>
      </c>
      <c r="K7855" t="s">
        <v>137</v>
      </c>
      <c r="L7855" t="s">
        <v>22067</v>
      </c>
      <c r="M7855" t="s">
        <v>22068</v>
      </c>
      <c r="N7855">
        <v>1.345555555</v>
      </c>
      <c r="O7855">
        <v>0</v>
      </c>
      <c r="P7855">
        <v>0</v>
      </c>
      <c r="Q7855">
        <v>0</v>
      </c>
      <c r="R7855">
        <v>1</v>
      </c>
      <c r="S7855">
        <v>0</v>
      </c>
      <c r="T7855">
        <v>0</v>
      </c>
      <c r="U7855">
        <v>0</v>
      </c>
      <c r="V7855">
        <v>0</v>
      </c>
      <c r="W7855">
        <v>0</v>
      </c>
      <c r="X7855">
        <v>0</v>
      </c>
      <c r="Y7855">
        <v>0</v>
      </c>
      <c r="Z7855">
        <v>12.526346029639727</v>
      </c>
      <c r="AA7855">
        <v>0</v>
      </c>
      <c r="AB7855">
        <v>0</v>
      </c>
      <c r="AC7855">
        <v>0</v>
      </c>
      <c r="AD7855">
        <v>0</v>
      </c>
      <c r="AE7855">
        <v>12.526346029639727</v>
      </c>
    </row>
    <row r="7856" spans="1:31" x14ac:dyDescent="0.25">
      <c r="A7856">
        <v>1889779</v>
      </c>
      <c r="B7856">
        <v>1</v>
      </c>
      <c r="C7856" t="s">
        <v>80</v>
      </c>
      <c r="D7856" t="s">
        <v>94</v>
      </c>
      <c r="E7856" t="s">
        <v>146</v>
      </c>
      <c r="F7856" t="s">
        <v>22069</v>
      </c>
      <c r="G7856" t="s">
        <v>148</v>
      </c>
      <c r="H7856" t="s">
        <v>143</v>
      </c>
      <c r="I7856" t="s">
        <v>135</v>
      </c>
      <c r="J7856" t="s">
        <v>136</v>
      </c>
      <c r="K7856" t="s">
        <v>137</v>
      </c>
      <c r="L7856" t="s">
        <v>22070</v>
      </c>
      <c r="M7856" t="s">
        <v>22071</v>
      </c>
      <c r="N7856">
        <v>4.2202777769999997</v>
      </c>
      <c r="O7856">
        <v>0</v>
      </c>
      <c r="P7856">
        <v>16</v>
      </c>
      <c r="Q7856">
        <v>0</v>
      </c>
      <c r="R7856">
        <v>0</v>
      </c>
      <c r="S7856">
        <v>0</v>
      </c>
      <c r="T7856">
        <v>3</v>
      </c>
      <c r="U7856">
        <v>0</v>
      </c>
      <c r="V7856">
        <v>0</v>
      </c>
      <c r="W7856">
        <v>0</v>
      </c>
      <c r="X7856">
        <v>5.7313920934885001</v>
      </c>
      <c r="Y7856">
        <v>0</v>
      </c>
      <c r="Z7856">
        <v>0</v>
      </c>
      <c r="AA7856">
        <v>0</v>
      </c>
      <c r="AB7856">
        <v>4.9812358323300225</v>
      </c>
      <c r="AC7856">
        <v>0</v>
      </c>
      <c r="AD7856">
        <v>0</v>
      </c>
      <c r="AE7856">
        <v>10.712627925818524</v>
      </c>
    </row>
    <row r="7857" spans="1:31" x14ac:dyDescent="0.25">
      <c r="A7857">
        <v>1889988</v>
      </c>
      <c r="B7857">
        <v>1</v>
      </c>
      <c r="C7857" t="s">
        <v>80</v>
      </c>
      <c r="D7857" t="s">
        <v>92</v>
      </c>
      <c r="E7857" t="s">
        <v>146</v>
      </c>
      <c r="F7857" t="s">
        <v>17890</v>
      </c>
      <c r="G7857" t="s">
        <v>148</v>
      </c>
      <c r="H7857" t="s">
        <v>143</v>
      </c>
      <c r="I7857" t="s">
        <v>135</v>
      </c>
      <c r="J7857" t="s">
        <v>136</v>
      </c>
      <c r="K7857" t="s">
        <v>137</v>
      </c>
      <c r="L7857" t="s">
        <v>22072</v>
      </c>
      <c r="M7857" t="s">
        <v>22073</v>
      </c>
      <c r="N7857">
        <v>0.95694444400000001</v>
      </c>
      <c r="O7857">
        <v>0</v>
      </c>
      <c r="P7857">
        <v>137</v>
      </c>
      <c r="Q7857">
        <v>0</v>
      </c>
      <c r="R7857">
        <v>0</v>
      </c>
      <c r="S7857">
        <v>0</v>
      </c>
      <c r="T7857">
        <v>9</v>
      </c>
      <c r="U7857">
        <v>0</v>
      </c>
      <c r="V7857">
        <v>0</v>
      </c>
      <c r="W7857">
        <v>0</v>
      </c>
      <c r="X7857">
        <v>38.787729103197925</v>
      </c>
      <c r="Y7857">
        <v>0</v>
      </c>
      <c r="Z7857">
        <v>0</v>
      </c>
      <c r="AA7857">
        <v>0</v>
      </c>
      <c r="AB7857">
        <v>7.2584167680934479</v>
      </c>
      <c r="AC7857">
        <v>0</v>
      </c>
      <c r="AD7857">
        <v>0</v>
      </c>
      <c r="AE7857">
        <v>46.046145871291372</v>
      </c>
    </row>
    <row r="7858" spans="1:31" x14ac:dyDescent="0.25">
      <c r="A7858">
        <v>1889845</v>
      </c>
      <c r="B7858">
        <v>1</v>
      </c>
      <c r="C7858" t="s">
        <v>81</v>
      </c>
      <c r="D7858" t="s">
        <v>118</v>
      </c>
      <c r="E7858" t="s">
        <v>158</v>
      </c>
      <c r="F7858" t="s">
        <v>9549</v>
      </c>
      <c r="G7858" t="s">
        <v>219</v>
      </c>
      <c r="H7858" t="s">
        <v>134</v>
      </c>
      <c r="I7858" t="s">
        <v>135</v>
      </c>
      <c r="J7858" t="s">
        <v>136</v>
      </c>
      <c r="K7858" t="s">
        <v>137</v>
      </c>
      <c r="L7858" t="s">
        <v>22074</v>
      </c>
      <c r="M7858" t="s">
        <v>22075</v>
      </c>
      <c r="N7858">
        <v>1.340833333</v>
      </c>
      <c r="O7858">
        <v>0</v>
      </c>
      <c r="P7858">
        <v>19</v>
      </c>
      <c r="Q7858">
        <v>8</v>
      </c>
      <c r="R7858">
        <v>53</v>
      </c>
      <c r="S7858">
        <v>0</v>
      </c>
      <c r="T7858">
        <v>2</v>
      </c>
      <c r="U7858">
        <v>1</v>
      </c>
      <c r="V7858">
        <v>0</v>
      </c>
      <c r="W7858">
        <v>0</v>
      </c>
      <c r="X7858">
        <v>4.9931287001378566</v>
      </c>
      <c r="Y7858">
        <v>47.533295344363381</v>
      </c>
      <c r="Z7858">
        <v>295.14717862979955</v>
      </c>
      <c r="AA7858">
        <v>0</v>
      </c>
      <c r="AB7858">
        <v>1.3096795317288379</v>
      </c>
      <c r="AC7858">
        <v>11.215841967439573</v>
      </c>
      <c r="AD7858">
        <v>0</v>
      </c>
      <c r="AE7858">
        <v>360.19912417346922</v>
      </c>
    </row>
    <row r="7859" spans="1:31" x14ac:dyDescent="0.25">
      <c r="A7859">
        <v>1890157</v>
      </c>
      <c r="B7859">
        <v>1</v>
      </c>
      <c r="C7859" t="s">
        <v>81</v>
      </c>
      <c r="D7859" t="s">
        <v>112</v>
      </c>
      <c r="E7859" t="s">
        <v>210</v>
      </c>
      <c r="F7859" t="s">
        <v>2514</v>
      </c>
      <c r="G7859" t="s">
        <v>476</v>
      </c>
      <c r="H7859" t="s">
        <v>134</v>
      </c>
      <c r="I7859" t="s">
        <v>135</v>
      </c>
      <c r="J7859" t="s">
        <v>136</v>
      </c>
      <c r="K7859" t="s">
        <v>137</v>
      </c>
      <c r="L7859" t="s">
        <v>22076</v>
      </c>
      <c r="M7859" t="s">
        <v>22077</v>
      </c>
      <c r="N7859">
        <v>5.8333333000000001E-2</v>
      </c>
      <c r="O7859">
        <v>3</v>
      </c>
      <c r="P7859">
        <v>2054</v>
      </c>
      <c r="Q7859">
        <v>20</v>
      </c>
      <c r="R7859">
        <v>194</v>
      </c>
      <c r="S7859">
        <v>10</v>
      </c>
      <c r="T7859">
        <v>98</v>
      </c>
      <c r="U7859">
        <v>1</v>
      </c>
      <c r="V7859">
        <v>1</v>
      </c>
      <c r="W7859">
        <v>2.1950928854166669E-2</v>
      </c>
      <c r="X7859">
        <v>20.194169168546093</v>
      </c>
      <c r="Y7859">
        <v>8.1844118262461336</v>
      </c>
      <c r="Z7859">
        <v>6.9324537357591272</v>
      </c>
      <c r="AA7859">
        <v>7.2852342040576019</v>
      </c>
      <c r="AB7859">
        <v>1.3378449904952996</v>
      </c>
      <c r="AC7859">
        <v>0</v>
      </c>
      <c r="AD7859">
        <v>0.12309739790075</v>
      </c>
      <c r="AE7859">
        <v>44.079162251859174</v>
      </c>
    </row>
    <row r="7860" spans="1:31" x14ac:dyDescent="0.25">
      <c r="A7860">
        <v>1889965</v>
      </c>
      <c r="B7860">
        <v>1</v>
      </c>
      <c r="C7860" t="s">
        <v>80</v>
      </c>
      <c r="D7860" t="s">
        <v>94</v>
      </c>
      <c r="E7860" t="s">
        <v>146</v>
      </c>
      <c r="F7860" t="s">
        <v>22078</v>
      </c>
      <c r="G7860" t="s">
        <v>148</v>
      </c>
      <c r="H7860" t="s">
        <v>143</v>
      </c>
      <c r="I7860" t="s">
        <v>135</v>
      </c>
      <c r="J7860" t="s">
        <v>136</v>
      </c>
      <c r="K7860" t="s">
        <v>137</v>
      </c>
      <c r="L7860" t="s">
        <v>22079</v>
      </c>
      <c r="M7860" t="s">
        <v>22080</v>
      </c>
      <c r="N7860">
        <v>2.4480555549999998</v>
      </c>
      <c r="O7860">
        <v>0</v>
      </c>
      <c r="P7860">
        <v>9</v>
      </c>
      <c r="Q7860">
        <v>0</v>
      </c>
      <c r="R7860">
        <v>0</v>
      </c>
      <c r="S7860">
        <v>0</v>
      </c>
      <c r="T7860">
        <v>1</v>
      </c>
      <c r="U7860">
        <v>0</v>
      </c>
      <c r="V7860">
        <v>0</v>
      </c>
      <c r="W7860">
        <v>0</v>
      </c>
      <c r="X7860">
        <v>3.0142206763892667</v>
      </c>
      <c r="Y7860">
        <v>0</v>
      </c>
      <c r="Z7860">
        <v>0</v>
      </c>
      <c r="AA7860">
        <v>0</v>
      </c>
      <c r="AB7860">
        <v>9.6286861071500003E-4</v>
      </c>
      <c r="AC7860">
        <v>0</v>
      </c>
      <c r="AD7860">
        <v>0</v>
      </c>
      <c r="AE7860">
        <v>3.0151835449999815</v>
      </c>
    </row>
    <row r="7861" spans="1:31" x14ac:dyDescent="0.25">
      <c r="A7861">
        <v>1890194</v>
      </c>
      <c r="B7861">
        <v>1</v>
      </c>
      <c r="C7861" t="s">
        <v>81</v>
      </c>
      <c r="D7861" t="s">
        <v>112</v>
      </c>
      <c r="E7861" t="s">
        <v>146</v>
      </c>
      <c r="F7861" t="s">
        <v>22081</v>
      </c>
      <c r="G7861" t="s">
        <v>148</v>
      </c>
      <c r="H7861" t="s">
        <v>143</v>
      </c>
      <c r="I7861" t="s">
        <v>135</v>
      </c>
      <c r="J7861" t="s">
        <v>136</v>
      </c>
      <c r="K7861" t="s">
        <v>137</v>
      </c>
      <c r="L7861" t="s">
        <v>22082</v>
      </c>
      <c r="M7861" t="s">
        <v>22083</v>
      </c>
      <c r="N7861">
        <v>1.408055555</v>
      </c>
      <c r="O7861">
        <v>0</v>
      </c>
      <c r="P7861">
        <v>10</v>
      </c>
      <c r="Q7861">
        <v>0</v>
      </c>
      <c r="R7861">
        <v>1</v>
      </c>
      <c r="S7861">
        <v>0</v>
      </c>
      <c r="T7861">
        <v>1</v>
      </c>
      <c r="U7861">
        <v>0</v>
      </c>
      <c r="V7861">
        <v>0</v>
      </c>
      <c r="W7861">
        <v>0</v>
      </c>
      <c r="X7861">
        <v>4.347029514471016</v>
      </c>
      <c r="Y7861">
        <v>0</v>
      </c>
      <c r="Z7861">
        <v>0.26207068818485335</v>
      </c>
      <c r="AA7861">
        <v>0</v>
      </c>
      <c r="AB7861">
        <v>0.32704324817240998</v>
      </c>
      <c r="AC7861">
        <v>0</v>
      </c>
      <c r="AD7861">
        <v>0</v>
      </c>
      <c r="AE7861">
        <v>4.93614345082828</v>
      </c>
    </row>
    <row r="7862" spans="1:31" x14ac:dyDescent="0.25">
      <c r="A7862">
        <v>1890008</v>
      </c>
      <c r="B7862">
        <v>1</v>
      </c>
      <c r="C7862" t="s">
        <v>81</v>
      </c>
      <c r="D7862" t="s">
        <v>127</v>
      </c>
      <c r="E7862" t="s">
        <v>146</v>
      </c>
      <c r="F7862" t="s">
        <v>22084</v>
      </c>
      <c r="G7862" t="s">
        <v>469</v>
      </c>
      <c r="H7862" t="s">
        <v>143</v>
      </c>
      <c r="I7862" t="s">
        <v>135</v>
      </c>
      <c r="J7862" t="s">
        <v>136</v>
      </c>
      <c r="K7862" t="s">
        <v>137</v>
      </c>
      <c r="L7862" t="s">
        <v>22085</v>
      </c>
      <c r="M7862" t="s">
        <v>22086</v>
      </c>
      <c r="N7862">
        <v>2.8777777769999999</v>
      </c>
      <c r="O7862">
        <v>0</v>
      </c>
      <c r="P7862">
        <v>34</v>
      </c>
      <c r="Q7862">
        <v>0</v>
      </c>
      <c r="R7862">
        <v>1</v>
      </c>
      <c r="S7862">
        <v>0</v>
      </c>
      <c r="T7862">
        <v>0</v>
      </c>
      <c r="U7862">
        <v>0</v>
      </c>
      <c r="V7862">
        <v>0</v>
      </c>
      <c r="W7862">
        <v>0</v>
      </c>
      <c r="X7862">
        <v>22.604255672254673</v>
      </c>
      <c r="Y7862">
        <v>0</v>
      </c>
      <c r="Z7862">
        <v>0</v>
      </c>
      <c r="AA7862">
        <v>0</v>
      </c>
      <c r="AB7862">
        <v>0</v>
      </c>
      <c r="AC7862">
        <v>0</v>
      </c>
      <c r="AD7862">
        <v>0</v>
      </c>
      <c r="AE7862">
        <v>22.604255672254673</v>
      </c>
    </row>
    <row r="7863" spans="1:31" x14ac:dyDescent="0.25">
      <c r="A7863">
        <v>1890151</v>
      </c>
      <c r="B7863">
        <v>1</v>
      </c>
      <c r="C7863" t="s">
        <v>80</v>
      </c>
      <c r="D7863" t="s">
        <v>84</v>
      </c>
      <c r="E7863" t="s">
        <v>158</v>
      </c>
      <c r="F7863" t="s">
        <v>22087</v>
      </c>
      <c r="G7863" t="s">
        <v>219</v>
      </c>
      <c r="H7863" t="s">
        <v>134</v>
      </c>
      <c r="I7863" t="s">
        <v>135</v>
      </c>
      <c r="J7863" t="s">
        <v>136</v>
      </c>
      <c r="K7863" t="s">
        <v>137</v>
      </c>
      <c r="L7863" t="s">
        <v>22088</v>
      </c>
      <c r="M7863" t="s">
        <v>22089</v>
      </c>
      <c r="N7863">
        <v>1.3730555550000001</v>
      </c>
      <c r="O7863">
        <v>0</v>
      </c>
      <c r="P7863">
        <v>15</v>
      </c>
      <c r="Q7863">
        <v>0</v>
      </c>
      <c r="R7863">
        <v>3</v>
      </c>
      <c r="S7863">
        <v>0</v>
      </c>
      <c r="T7863">
        <v>1</v>
      </c>
      <c r="U7863">
        <v>0</v>
      </c>
      <c r="V7863">
        <v>0</v>
      </c>
      <c r="W7863">
        <v>0</v>
      </c>
      <c r="X7863">
        <v>6.0958403683354225</v>
      </c>
      <c r="Y7863">
        <v>0</v>
      </c>
      <c r="Z7863">
        <v>1.00025642933806</v>
      </c>
      <c r="AA7863">
        <v>0</v>
      </c>
      <c r="AB7863">
        <v>0.21286590829193225</v>
      </c>
      <c r="AC7863">
        <v>0</v>
      </c>
      <c r="AD7863">
        <v>0</v>
      </c>
      <c r="AE7863">
        <v>7.3089627059654143</v>
      </c>
    </row>
    <row r="7864" spans="1:31" x14ac:dyDescent="0.25">
      <c r="A7864">
        <v>1889902</v>
      </c>
      <c r="B7864">
        <v>1</v>
      </c>
      <c r="C7864" t="s">
        <v>80</v>
      </c>
      <c r="D7864" t="s">
        <v>83</v>
      </c>
      <c r="E7864" t="s">
        <v>140</v>
      </c>
      <c r="F7864" t="s">
        <v>22090</v>
      </c>
      <c r="G7864" t="s">
        <v>207</v>
      </c>
      <c r="H7864" t="s">
        <v>143</v>
      </c>
      <c r="I7864" t="s">
        <v>135</v>
      </c>
      <c r="J7864" t="s">
        <v>136</v>
      </c>
      <c r="K7864" t="s">
        <v>137</v>
      </c>
      <c r="L7864" t="s">
        <v>22091</v>
      </c>
      <c r="M7864" t="s">
        <v>22092</v>
      </c>
      <c r="N7864">
        <v>4.0480555550000004</v>
      </c>
      <c r="O7864">
        <v>0</v>
      </c>
      <c r="P7864">
        <v>5</v>
      </c>
      <c r="Q7864">
        <v>0</v>
      </c>
      <c r="R7864">
        <v>0</v>
      </c>
      <c r="S7864">
        <v>0</v>
      </c>
      <c r="T7864">
        <v>0</v>
      </c>
      <c r="U7864">
        <v>0</v>
      </c>
      <c r="V7864">
        <v>0</v>
      </c>
      <c r="W7864">
        <v>0</v>
      </c>
      <c r="X7864">
        <v>4.6090291384244138</v>
      </c>
      <c r="Y7864">
        <v>0</v>
      </c>
      <c r="Z7864">
        <v>0</v>
      </c>
      <c r="AA7864">
        <v>0</v>
      </c>
      <c r="AB7864">
        <v>0</v>
      </c>
      <c r="AC7864">
        <v>0</v>
      </c>
      <c r="AD7864">
        <v>0</v>
      </c>
      <c r="AE7864">
        <v>4.6090291384244138</v>
      </c>
    </row>
    <row r="7865" spans="1:31" x14ac:dyDescent="0.25">
      <c r="A7865">
        <v>1889802</v>
      </c>
      <c r="B7865">
        <v>1</v>
      </c>
      <c r="C7865" t="s">
        <v>80</v>
      </c>
      <c r="D7865" t="s">
        <v>101</v>
      </c>
      <c r="E7865" t="s">
        <v>131</v>
      </c>
      <c r="F7865" t="s">
        <v>1482</v>
      </c>
      <c r="G7865" t="s">
        <v>133</v>
      </c>
      <c r="H7865" t="s">
        <v>134</v>
      </c>
      <c r="I7865" t="s">
        <v>135</v>
      </c>
      <c r="J7865" t="s">
        <v>136</v>
      </c>
      <c r="K7865" t="s">
        <v>137</v>
      </c>
      <c r="L7865" t="s">
        <v>22093</v>
      </c>
      <c r="M7865" t="s">
        <v>22094</v>
      </c>
      <c r="N7865">
        <v>0.96499999999999997</v>
      </c>
      <c r="O7865">
        <v>5</v>
      </c>
      <c r="P7865">
        <v>1936</v>
      </c>
      <c r="Q7865">
        <v>2</v>
      </c>
      <c r="R7865">
        <v>68</v>
      </c>
      <c r="S7865">
        <v>12</v>
      </c>
      <c r="T7865">
        <v>213</v>
      </c>
      <c r="U7865">
        <v>1</v>
      </c>
      <c r="V7865">
        <v>1</v>
      </c>
      <c r="W7865">
        <v>2.0951186583988242</v>
      </c>
      <c r="X7865">
        <v>404.70093224424699</v>
      </c>
      <c r="Y7865">
        <v>28.031341922841712</v>
      </c>
      <c r="Z7865">
        <v>28.698097504527983</v>
      </c>
      <c r="AA7865">
        <v>81.521307283561001</v>
      </c>
      <c r="AB7865">
        <v>171.39027212537766</v>
      </c>
      <c r="AC7865">
        <v>16.492574362656633</v>
      </c>
      <c r="AD7865">
        <v>0.17636972086949998</v>
      </c>
      <c r="AE7865">
        <v>733.10601382248035</v>
      </c>
    </row>
    <row r="7866" spans="1:31" x14ac:dyDescent="0.25">
      <c r="A7866">
        <v>1889759</v>
      </c>
      <c r="B7866">
        <v>1</v>
      </c>
      <c r="C7866" t="s">
        <v>81</v>
      </c>
      <c r="D7866" t="s">
        <v>128</v>
      </c>
      <c r="E7866" t="s">
        <v>210</v>
      </c>
      <c r="F7866" t="s">
        <v>8476</v>
      </c>
      <c r="G7866" t="s">
        <v>212</v>
      </c>
      <c r="H7866" t="s">
        <v>134</v>
      </c>
      <c r="I7866" t="s">
        <v>135</v>
      </c>
      <c r="J7866" t="s">
        <v>3</v>
      </c>
      <c r="K7866" t="s">
        <v>137</v>
      </c>
      <c r="L7866" t="s">
        <v>22095</v>
      </c>
      <c r="M7866" t="s">
        <v>22096</v>
      </c>
      <c r="N7866">
        <v>0.571111111</v>
      </c>
      <c r="O7866">
        <v>36</v>
      </c>
      <c r="P7866">
        <v>4258</v>
      </c>
      <c r="Q7866">
        <v>461</v>
      </c>
      <c r="R7866">
        <v>323</v>
      </c>
      <c r="S7866">
        <v>42</v>
      </c>
      <c r="T7866">
        <v>422</v>
      </c>
      <c r="U7866">
        <v>5</v>
      </c>
      <c r="V7866">
        <v>0</v>
      </c>
      <c r="W7866">
        <v>17.242656083725695</v>
      </c>
      <c r="X7866">
        <v>416.61015438458588</v>
      </c>
      <c r="Y7866">
        <v>569.32468394509601</v>
      </c>
      <c r="Z7866">
        <v>176.67252316211156</v>
      </c>
      <c r="AA7866">
        <v>602.93989300141459</v>
      </c>
      <c r="AB7866">
        <v>61.929716338192378</v>
      </c>
      <c r="AC7866">
        <v>78.157847114433096</v>
      </c>
      <c r="AD7866">
        <v>0</v>
      </c>
      <c r="AE7866">
        <v>1922.8774740295592</v>
      </c>
    </row>
    <row r="7867" spans="1:31" x14ac:dyDescent="0.25">
      <c r="A7867">
        <v>1890237</v>
      </c>
      <c r="B7867">
        <v>1</v>
      </c>
      <c r="C7867" t="s">
        <v>80</v>
      </c>
      <c r="D7867" t="s">
        <v>93</v>
      </c>
      <c r="E7867" t="s">
        <v>146</v>
      </c>
      <c r="F7867" t="s">
        <v>22097</v>
      </c>
      <c r="G7867" t="s">
        <v>363</v>
      </c>
      <c r="H7867" t="s">
        <v>143</v>
      </c>
      <c r="I7867" t="s">
        <v>135</v>
      </c>
      <c r="J7867" t="s">
        <v>136</v>
      </c>
      <c r="K7867" t="s">
        <v>137</v>
      </c>
      <c r="L7867" t="s">
        <v>22098</v>
      </c>
      <c r="M7867" t="s">
        <v>22099</v>
      </c>
      <c r="N7867">
        <v>1.216388888</v>
      </c>
      <c r="O7867">
        <v>0</v>
      </c>
      <c r="P7867">
        <v>3</v>
      </c>
      <c r="Q7867">
        <v>0</v>
      </c>
      <c r="R7867">
        <v>6</v>
      </c>
      <c r="S7867">
        <v>0</v>
      </c>
      <c r="T7867">
        <v>2</v>
      </c>
      <c r="U7867">
        <v>0</v>
      </c>
      <c r="V7867">
        <v>0</v>
      </c>
      <c r="W7867">
        <v>0</v>
      </c>
      <c r="X7867">
        <v>0.29657675229718666</v>
      </c>
      <c r="Y7867">
        <v>0</v>
      </c>
      <c r="Z7867">
        <v>33.299223023433264</v>
      </c>
      <c r="AA7867">
        <v>0</v>
      </c>
      <c r="AB7867">
        <v>1.0707299444380765</v>
      </c>
      <c r="AC7867">
        <v>0</v>
      </c>
      <c r="AD7867">
        <v>0</v>
      </c>
      <c r="AE7867">
        <v>34.666529720168526</v>
      </c>
    </row>
    <row r="7868" spans="1:31" x14ac:dyDescent="0.25">
      <c r="A7868">
        <v>1890214</v>
      </c>
      <c r="B7868">
        <v>1</v>
      </c>
      <c r="C7868" t="s">
        <v>81</v>
      </c>
      <c r="D7868" t="s">
        <v>121</v>
      </c>
      <c r="E7868" t="s">
        <v>146</v>
      </c>
      <c r="F7868" t="s">
        <v>22100</v>
      </c>
      <c r="G7868" t="s">
        <v>148</v>
      </c>
      <c r="H7868" t="s">
        <v>143</v>
      </c>
      <c r="I7868" t="s">
        <v>135</v>
      </c>
      <c r="J7868" t="s">
        <v>136</v>
      </c>
      <c r="K7868" t="s">
        <v>137</v>
      </c>
      <c r="L7868" t="s">
        <v>22101</v>
      </c>
      <c r="M7868" t="s">
        <v>22102</v>
      </c>
      <c r="N7868">
        <v>1.003333333</v>
      </c>
      <c r="O7868">
        <v>0</v>
      </c>
      <c r="P7868">
        <v>15</v>
      </c>
      <c r="Q7868">
        <v>0</v>
      </c>
      <c r="R7868">
        <v>0</v>
      </c>
      <c r="S7868">
        <v>0</v>
      </c>
      <c r="T7868">
        <v>0</v>
      </c>
      <c r="U7868">
        <v>0</v>
      </c>
      <c r="V7868">
        <v>0</v>
      </c>
      <c r="W7868">
        <v>0</v>
      </c>
      <c r="X7868">
        <v>2.3031960476483229</v>
      </c>
      <c r="Y7868">
        <v>0</v>
      </c>
      <c r="Z7868">
        <v>0</v>
      </c>
      <c r="AA7868">
        <v>0</v>
      </c>
      <c r="AB7868">
        <v>0</v>
      </c>
      <c r="AC7868">
        <v>0</v>
      </c>
      <c r="AD7868">
        <v>0</v>
      </c>
      <c r="AE7868">
        <v>2.3031960476483229</v>
      </c>
    </row>
    <row r="7869" spans="1:31" x14ac:dyDescent="0.25">
      <c r="A7869">
        <v>1890068</v>
      </c>
      <c r="B7869">
        <v>1</v>
      </c>
      <c r="C7869" t="s">
        <v>80</v>
      </c>
      <c r="D7869" t="s">
        <v>97</v>
      </c>
      <c r="E7869" t="s">
        <v>140</v>
      </c>
      <c r="F7869" t="s">
        <v>22103</v>
      </c>
      <c r="G7869" t="s">
        <v>163</v>
      </c>
      <c r="H7869" t="s">
        <v>143</v>
      </c>
      <c r="I7869" t="s">
        <v>135</v>
      </c>
      <c r="J7869" t="s">
        <v>136</v>
      </c>
      <c r="K7869" t="s">
        <v>137</v>
      </c>
      <c r="L7869" t="s">
        <v>22104</v>
      </c>
      <c r="M7869" t="s">
        <v>22105</v>
      </c>
      <c r="N7869">
        <v>1.479166666</v>
      </c>
      <c r="O7869">
        <v>0</v>
      </c>
      <c r="P7869">
        <v>1</v>
      </c>
      <c r="Q7869">
        <v>0</v>
      </c>
      <c r="R7869">
        <v>0</v>
      </c>
      <c r="S7869">
        <v>0</v>
      </c>
      <c r="T7869">
        <v>0</v>
      </c>
      <c r="U7869">
        <v>0</v>
      </c>
      <c r="V7869">
        <v>0</v>
      </c>
      <c r="W7869">
        <v>0</v>
      </c>
      <c r="X7869">
        <v>0.52798849023621341</v>
      </c>
      <c r="Y7869">
        <v>0</v>
      </c>
      <c r="Z7869">
        <v>0</v>
      </c>
      <c r="AA7869">
        <v>0</v>
      </c>
      <c r="AB7869">
        <v>0</v>
      </c>
      <c r="AC7869">
        <v>0</v>
      </c>
      <c r="AD7869">
        <v>0</v>
      </c>
      <c r="AE7869">
        <v>0.52798849023621341</v>
      </c>
    </row>
    <row r="7870" spans="1:31" x14ac:dyDescent="0.25">
      <c r="A7870">
        <v>1890260</v>
      </c>
      <c r="B7870">
        <v>1</v>
      </c>
      <c r="C7870" t="s">
        <v>80</v>
      </c>
      <c r="D7870" t="s">
        <v>97</v>
      </c>
      <c r="E7870" t="s">
        <v>140</v>
      </c>
      <c r="F7870" t="s">
        <v>22106</v>
      </c>
      <c r="G7870" t="s">
        <v>163</v>
      </c>
      <c r="H7870" t="s">
        <v>143</v>
      </c>
      <c r="I7870" t="s">
        <v>135</v>
      </c>
      <c r="J7870" t="s">
        <v>136</v>
      </c>
      <c r="K7870" t="s">
        <v>137</v>
      </c>
      <c r="L7870" t="s">
        <v>22107</v>
      </c>
      <c r="M7870" t="s">
        <v>22108</v>
      </c>
      <c r="N7870">
        <v>3.286944444</v>
      </c>
      <c r="O7870">
        <v>0</v>
      </c>
      <c r="P7870">
        <v>1</v>
      </c>
      <c r="Q7870">
        <v>0</v>
      </c>
      <c r="R7870">
        <v>0</v>
      </c>
      <c r="S7870">
        <v>0</v>
      </c>
      <c r="T7870">
        <v>0</v>
      </c>
      <c r="U7870">
        <v>0</v>
      </c>
      <c r="V7870">
        <v>0</v>
      </c>
      <c r="W7870">
        <v>0</v>
      </c>
      <c r="X7870">
        <v>0.43854307979435836</v>
      </c>
      <c r="Y7870">
        <v>0</v>
      </c>
      <c r="Z7870">
        <v>0</v>
      </c>
      <c r="AA7870">
        <v>0</v>
      </c>
      <c r="AB7870">
        <v>0</v>
      </c>
      <c r="AC7870">
        <v>0</v>
      </c>
      <c r="AD7870">
        <v>0</v>
      </c>
      <c r="AE7870">
        <v>0.43854307979435836</v>
      </c>
    </row>
    <row r="7871" spans="1:31" x14ac:dyDescent="0.25">
      <c r="A7871">
        <v>1890220</v>
      </c>
      <c r="B7871">
        <v>1</v>
      </c>
      <c r="C7871" t="s">
        <v>80</v>
      </c>
      <c r="D7871" t="s">
        <v>108</v>
      </c>
      <c r="E7871" t="s">
        <v>158</v>
      </c>
      <c r="F7871" t="s">
        <v>22109</v>
      </c>
      <c r="G7871" t="s">
        <v>293</v>
      </c>
      <c r="H7871" t="s">
        <v>134</v>
      </c>
      <c r="I7871" t="s">
        <v>135</v>
      </c>
      <c r="J7871" t="s">
        <v>136</v>
      </c>
      <c r="K7871" t="s">
        <v>137</v>
      </c>
      <c r="L7871" t="s">
        <v>22110</v>
      </c>
      <c r="M7871" t="s">
        <v>22111</v>
      </c>
      <c r="N7871">
        <v>1.723333333</v>
      </c>
      <c r="O7871">
        <v>0</v>
      </c>
      <c r="P7871">
        <v>50</v>
      </c>
      <c r="Q7871">
        <v>0</v>
      </c>
      <c r="R7871">
        <v>11</v>
      </c>
      <c r="S7871">
        <v>0</v>
      </c>
      <c r="T7871">
        <v>5</v>
      </c>
      <c r="U7871">
        <v>0</v>
      </c>
      <c r="V7871">
        <v>0</v>
      </c>
      <c r="W7871">
        <v>0</v>
      </c>
      <c r="X7871">
        <v>17.191828209466355</v>
      </c>
      <c r="Y7871">
        <v>0</v>
      </c>
      <c r="Z7871">
        <v>10.550684209687301</v>
      </c>
      <c r="AA7871">
        <v>0</v>
      </c>
      <c r="AB7871">
        <v>0.71977487725820044</v>
      </c>
      <c r="AC7871">
        <v>0</v>
      </c>
      <c r="AD7871">
        <v>0</v>
      </c>
      <c r="AE7871">
        <v>28.462287296411855</v>
      </c>
    </row>
    <row r="7872" spans="1:31" x14ac:dyDescent="0.25">
      <c r="A7872">
        <v>1889922</v>
      </c>
      <c r="B7872">
        <v>1</v>
      </c>
      <c r="C7872" t="s">
        <v>80</v>
      </c>
      <c r="D7872" t="s">
        <v>84</v>
      </c>
      <c r="E7872" t="s">
        <v>146</v>
      </c>
      <c r="F7872" t="s">
        <v>17995</v>
      </c>
      <c r="G7872" t="s">
        <v>148</v>
      </c>
      <c r="H7872" t="s">
        <v>143</v>
      </c>
      <c r="I7872" t="s">
        <v>135</v>
      </c>
      <c r="J7872" t="s">
        <v>136</v>
      </c>
      <c r="K7872" t="s">
        <v>137</v>
      </c>
      <c r="L7872" t="s">
        <v>22112</v>
      </c>
      <c r="M7872" t="s">
        <v>22113</v>
      </c>
      <c r="N7872">
        <v>1.0819444439999999</v>
      </c>
      <c r="O7872">
        <v>0</v>
      </c>
      <c r="P7872">
        <v>92</v>
      </c>
      <c r="Q7872">
        <v>0</v>
      </c>
      <c r="R7872">
        <v>0</v>
      </c>
      <c r="S7872">
        <v>0</v>
      </c>
      <c r="T7872">
        <v>21</v>
      </c>
      <c r="U7872">
        <v>0</v>
      </c>
      <c r="V7872">
        <v>0</v>
      </c>
      <c r="W7872">
        <v>0</v>
      </c>
      <c r="X7872">
        <v>34.821160956641741</v>
      </c>
      <c r="Y7872">
        <v>0</v>
      </c>
      <c r="Z7872">
        <v>0</v>
      </c>
      <c r="AA7872">
        <v>0</v>
      </c>
      <c r="AB7872">
        <v>34.194477379949909</v>
      </c>
      <c r="AC7872">
        <v>0</v>
      </c>
      <c r="AD7872">
        <v>0</v>
      </c>
      <c r="AE7872">
        <v>69.01563833659165</v>
      </c>
    </row>
    <row r="7873" spans="1:31" x14ac:dyDescent="0.25">
      <c r="A7873">
        <v>1890028</v>
      </c>
      <c r="B7873">
        <v>1</v>
      </c>
      <c r="C7873" t="s">
        <v>80</v>
      </c>
      <c r="D7873" t="s">
        <v>103</v>
      </c>
      <c r="E7873" t="s">
        <v>140</v>
      </c>
      <c r="F7873" t="s">
        <v>22114</v>
      </c>
      <c r="G7873" t="s">
        <v>207</v>
      </c>
      <c r="H7873" t="s">
        <v>143</v>
      </c>
      <c r="I7873" t="s">
        <v>135</v>
      </c>
      <c r="J7873" t="s">
        <v>136</v>
      </c>
      <c r="K7873" t="s">
        <v>137</v>
      </c>
      <c r="L7873" t="s">
        <v>22115</v>
      </c>
      <c r="M7873" t="s">
        <v>22116</v>
      </c>
      <c r="N7873">
        <v>0.60277777700000001</v>
      </c>
      <c r="O7873">
        <v>0</v>
      </c>
      <c r="P7873">
        <v>3</v>
      </c>
      <c r="Q7873">
        <v>0</v>
      </c>
      <c r="R7873">
        <v>0</v>
      </c>
      <c r="S7873">
        <v>0</v>
      </c>
      <c r="T7873">
        <v>0</v>
      </c>
      <c r="U7873">
        <v>0</v>
      </c>
      <c r="V7873">
        <v>0</v>
      </c>
      <c r="W7873">
        <v>0</v>
      </c>
      <c r="X7873">
        <v>0.58588750019799996</v>
      </c>
      <c r="Y7873">
        <v>0</v>
      </c>
      <c r="Z7873">
        <v>0</v>
      </c>
      <c r="AA7873">
        <v>0</v>
      </c>
      <c r="AB7873">
        <v>0</v>
      </c>
      <c r="AC7873">
        <v>0</v>
      </c>
      <c r="AD7873">
        <v>0</v>
      </c>
      <c r="AE7873">
        <v>0.58588750019799996</v>
      </c>
    </row>
    <row r="7874" spans="1:31" x14ac:dyDescent="0.25">
      <c r="A7874">
        <v>1889928</v>
      </c>
      <c r="B7874">
        <v>1</v>
      </c>
      <c r="C7874" t="s">
        <v>81</v>
      </c>
      <c r="D7874" t="s">
        <v>114</v>
      </c>
      <c r="E7874" t="s">
        <v>169</v>
      </c>
      <c r="F7874" t="s">
        <v>22117</v>
      </c>
      <c r="G7874" t="s">
        <v>219</v>
      </c>
      <c r="H7874" t="s">
        <v>134</v>
      </c>
      <c r="I7874" t="s">
        <v>135</v>
      </c>
      <c r="J7874" t="s">
        <v>136</v>
      </c>
      <c r="K7874" t="s">
        <v>137</v>
      </c>
      <c r="L7874" t="s">
        <v>22118</v>
      </c>
      <c r="M7874" t="s">
        <v>22119</v>
      </c>
      <c r="N7874">
        <v>1.7866666659999999</v>
      </c>
      <c r="O7874">
        <v>0</v>
      </c>
      <c r="P7874">
        <v>75</v>
      </c>
      <c r="Q7874">
        <v>0</v>
      </c>
      <c r="R7874">
        <v>0</v>
      </c>
      <c r="S7874">
        <v>0</v>
      </c>
      <c r="T7874">
        <v>4</v>
      </c>
      <c r="U7874">
        <v>0</v>
      </c>
      <c r="V7874">
        <v>0</v>
      </c>
      <c r="W7874">
        <v>0</v>
      </c>
      <c r="X7874">
        <v>15.414865463034738</v>
      </c>
      <c r="Y7874">
        <v>0</v>
      </c>
      <c r="Z7874">
        <v>0</v>
      </c>
      <c r="AA7874">
        <v>0</v>
      </c>
      <c r="AB7874">
        <v>0.24330637171016173</v>
      </c>
      <c r="AC7874">
        <v>0</v>
      </c>
      <c r="AD7874">
        <v>0</v>
      </c>
      <c r="AE7874">
        <v>15.6581718347449</v>
      </c>
    </row>
    <row r="7875" spans="1:31" x14ac:dyDescent="0.25">
      <c r="A7875">
        <v>1890011</v>
      </c>
      <c r="B7875">
        <v>1</v>
      </c>
      <c r="C7875" t="s">
        <v>80</v>
      </c>
      <c r="D7875" t="s">
        <v>98</v>
      </c>
      <c r="E7875" t="s">
        <v>158</v>
      </c>
      <c r="F7875" t="s">
        <v>22120</v>
      </c>
      <c r="G7875" t="s">
        <v>219</v>
      </c>
      <c r="H7875" t="s">
        <v>134</v>
      </c>
      <c r="I7875" t="s">
        <v>135</v>
      </c>
      <c r="J7875" t="s">
        <v>136</v>
      </c>
      <c r="K7875" t="s">
        <v>137</v>
      </c>
      <c r="L7875" t="s">
        <v>22121</v>
      </c>
      <c r="M7875" t="s">
        <v>22122</v>
      </c>
      <c r="N7875">
        <v>1.6811111110000001</v>
      </c>
      <c r="O7875">
        <v>0</v>
      </c>
      <c r="P7875">
        <v>0</v>
      </c>
      <c r="Q7875">
        <v>0</v>
      </c>
      <c r="R7875">
        <v>0</v>
      </c>
      <c r="S7875">
        <v>1</v>
      </c>
      <c r="T7875">
        <v>0</v>
      </c>
      <c r="U7875">
        <v>0</v>
      </c>
      <c r="V7875">
        <v>0</v>
      </c>
      <c r="W7875">
        <v>0</v>
      </c>
      <c r="X7875">
        <v>0</v>
      </c>
      <c r="Y7875">
        <v>0</v>
      </c>
      <c r="Z7875">
        <v>0</v>
      </c>
      <c r="AA7875">
        <v>25.066361567957109</v>
      </c>
      <c r="AB7875">
        <v>0</v>
      </c>
      <c r="AC7875">
        <v>0</v>
      </c>
      <c r="AD7875">
        <v>0</v>
      </c>
      <c r="AE7875">
        <v>25.066361567957109</v>
      </c>
    </row>
    <row r="7876" spans="1:31" x14ac:dyDescent="0.25">
      <c r="A7876">
        <v>1890177</v>
      </c>
      <c r="B7876">
        <v>1</v>
      </c>
      <c r="C7876" t="s">
        <v>81</v>
      </c>
      <c r="D7876" t="s">
        <v>113</v>
      </c>
      <c r="E7876" t="s">
        <v>146</v>
      </c>
      <c r="F7876" t="s">
        <v>22123</v>
      </c>
      <c r="G7876" t="s">
        <v>148</v>
      </c>
      <c r="H7876" t="s">
        <v>143</v>
      </c>
      <c r="I7876" t="s">
        <v>135</v>
      </c>
      <c r="J7876" t="s">
        <v>136</v>
      </c>
      <c r="K7876" t="s">
        <v>137</v>
      </c>
      <c r="L7876" t="s">
        <v>22124</v>
      </c>
      <c r="M7876" t="s">
        <v>22125</v>
      </c>
      <c r="N7876">
        <v>0.91416666599999996</v>
      </c>
      <c r="O7876">
        <v>0</v>
      </c>
      <c r="P7876">
        <v>39</v>
      </c>
      <c r="Q7876">
        <v>0</v>
      </c>
      <c r="R7876">
        <v>0</v>
      </c>
      <c r="S7876">
        <v>0</v>
      </c>
      <c r="T7876">
        <v>1</v>
      </c>
      <c r="U7876">
        <v>0</v>
      </c>
      <c r="V7876">
        <v>0</v>
      </c>
      <c r="W7876">
        <v>0</v>
      </c>
      <c r="X7876">
        <v>8.5219625427460883</v>
      </c>
      <c r="Y7876">
        <v>0</v>
      </c>
      <c r="Z7876">
        <v>0</v>
      </c>
      <c r="AA7876">
        <v>0</v>
      </c>
      <c r="AB7876">
        <v>8.3737374905582224E-2</v>
      </c>
      <c r="AC7876">
        <v>0</v>
      </c>
      <c r="AD7876">
        <v>0</v>
      </c>
      <c r="AE7876">
        <v>8.6056999176516698</v>
      </c>
    </row>
    <row r="7877" spans="1:31" x14ac:dyDescent="0.25">
      <c r="A7877">
        <v>1889776</v>
      </c>
      <c r="B7877">
        <v>1</v>
      </c>
      <c r="C7877" t="s">
        <v>81</v>
      </c>
      <c r="D7877" t="s">
        <v>123</v>
      </c>
      <c r="E7877" t="s">
        <v>210</v>
      </c>
      <c r="F7877" t="s">
        <v>1349</v>
      </c>
      <c r="G7877" t="s">
        <v>133</v>
      </c>
      <c r="H7877" t="s">
        <v>134</v>
      </c>
      <c r="I7877" t="s">
        <v>135</v>
      </c>
      <c r="J7877" t="s">
        <v>136</v>
      </c>
      <c r="K7877" t="s">
        <v>137</v>
      </c>
      <c r="L7877" t="s">
        <v>22126</v>
      </c>
      <c r="M7877" t="s">
        <v>22127</v>
      </c>
      <c r="N7877">
        <v>1.0866666659999999</v>
      </c>
      <c r="O7877">
        <v>7</v>
      </c>
      <c r="P7877">
        <v>1284</v>
      </c>
      <c r="Q7877">
        <v>99</v>
      </c>
      <c r="R7877">
        <v>69</v>
      </c>
      <c r="S7877">
        <v>26</v>
      </c>
      <c r="T7877">
        <v>111</v>
      </c>
      <c r="U7877">
        <v>7</v>
      </c>
      <c r="V7877">
        <v>0</v>
      </c>
      <c r="W7877">
        <v>1.9064748637725535</v>
      </c>
      <c r="X7877">
        <v>213.72236192385017</v>
      </c>
      <c r="Y7877">
        <v>110.23520683788365</v>
      </c>
      <c r="Z7877">
        <v>76.879064780867893</v>
      </c>
      <c r="AA7877">
        <v>93.193936500444352</v>
      </c>
      <c r="AB7877">
        <v>42.261125229132965</v>
      </c>
      <c r="AC7877">
        <v>97.064435686659536</v>
      </c>
      <c r="AD7877">
        <v>0</v>
      </c>
      <c r="AE7877">
        <v>635.26260582261114</v>
      </c>
    </row>
    <row r="7878" spans="1:31" x14ac:dyDescent="0.25">
      <c r="A7878">
        <v>1889799</v>
      </c>
      <c r="B7878">
        <v>1</v>
      </c>
      <c r="C7878" t="s">
        <v>80</v>
      </c>
      <c r="D7878" t="s">
        <v>107</v>
      </c>
      <c r="E7878" t="s">
        <v>210</v>
      </c>
      <c r="F7878" t="s">
        <v>22128</v>
      </c>
      <c r="G7878" t="s">
        <v>133</v>
      </c>
      <c r="H7878" t="s">
        <v>134</v>
      </c>
      <c r="I7878" t="s">
        <v>135</v>
      </c>
      <c r="J7878" t="s">
        <v>136</v>
      </c>
      <c r="K7878" t="s">
        <v>137</v>
      </c>
      <c r="L7878" t="s">
        <v>22129</v>
      </c>
      <c r="M7878" t="s">
        <v>22130</v>
      </c>
      <c r="N7878">
        <v>1.152222222</v>
      </c>
      <c r="O7878">
        <v>4</v>
      </c>
      <c r="P7878">
        <v>1417</v>
      </c>
      <c r="Q7878">
        <v>3</v>
      </c>
      <c r="R7878">
        <v>11</v>
      </c>
      <c r="S7878">
        <v>10</v>
      </c>
      <c r="T7878">
        <v>142</v>
      </c>
      <c r="U7878">
        <v>0</v>
      </c>
      <c r="V7878">
        <v>1</v>
      </c>
      <c r="W7878">
        <v>75.999404438390457</v>
      </c>
      <c r="X7878">
        <v>334.75244696144063</v>
      </c>
      <c r="Y7878">
        <v>472.44016876913014</v>
      </c>
      <c r="Z7878">
        <v>4.1425151472573356</v>
      </c>
      <c r="AA7878">
        <v>335.67188909490773</v>
      </c>
      <c r="AB7878">
        <v>55.166019217031838</v>
      </c>
      <c r="AC7878">
        <v>0</v>
      </c>
      <c r="AD7878">
        <v>7.7298947652515375</v>
      </c>
      <c r="AE7878">
        <v>1285.9023383934098</v>
      </c>
    </row>
    <row r="7879" spans="1:31" x14ac:dyDescent="0.25">
      <c r="A7879">
        <v>1889991</v>
      </c>
      <c r="B7879">
        <v>1</v>
      </c>
      <c r="C7879" t="s">
        <v>81</v>
      </c>
      <c r="D7879" t="s">
        <v>112</v>
      </c>
      <c r="E7879" t="s">
        <v>140</v>
      </c>
      <c r="F7879" t="s">
        <v>22131</v>
      </c>
      <c r="G7879" t="s">
        <v>163</v>
      </c>
      <c r="H7879" t="s">
        <v>143</v>
      </c>
      <c r="I7879" t="s">
        <v>135</v>
      </c>
      <c r="J7879" t="s">
        <v>136</v>
      </c>
      <c r="K7879" t="s">
        <v>137</v>
      </c>
      <c r="L7879" t="s">
        <v>22132</v>
      </c>
      <c r="M7879" t="s">
        <v>22133</v>
      </c>
      <c r="N7879">
        <v>1.335555555</v>
      </c>
      <c r="O7879">
        <v>0</v>
      </c>
      <c r="P7879">
        <v>2</v>
      </c>
      <c r="Q7879">
        <v>0</v>
      </c>
      <c r="R7879">
        <v>0</v>
      </c>
      <c r="S7879">
        <v>0</v>
      </c>
      <c r="T7879">
        <v>0</v>
      </c>
      <c r="U7879">
        <v>0</v>
      </c>
      <c r="V7879">
        <v>0</v>
      </c>
      <c r="W7879">
        <v>0</v>
      </c>
      <c r="X7879">
        <v>0.40823630316882953</v>
      </c>
      <c r="Y7879">
        <v>0</v>
      </c>
      <c r="Z7879">
        <v>0</v>
      </c>
      <c r="AA7879">
        <v>0</v>
      </c>
      <c r="AB7879">
        <v>0</v>
      </c>
      <c r="AC7879">
        <v>0</v>
      </c>
      <c r="AD7879">
        <v>0</v>
      </c>
      <c r="AE7879">
        <v>0.40823630316882953</v>
      </c>
    </row>
    <row r="7880" spans="1:31" x14ac:dyDescent="0.25">
      <c r="A7880">
        <v>1890134</v>
      </c>
      <c r="B7880">
        <v>1</v>
      </c>
      <c r="C7880" t="s">
        <v>81</v>
      </c>
      <c r="D7880" t="s">
        <v>115</v>
      </c>
      <c r="E7880" t="s">
        <v>169</v>
      </c>
      <c r="F7880" t="s">
        <v>22134</v>
      </c>
      <c r="G7880" t="s">
        <v>2576</v>
      </c>
      <c r="H7880" t="s">
        <v>143</v>
      </c>
      <c r="I7880" t="s">
        <v>135</v>
      </c>
      <c r="J7880" t="s">
        <v>136</v>
      </c>
      <c r="K7880" t="s">
        <v>137</v>
      </c>
      <c r="L7880" t="s">
        <v>22135</v>
      </c>
      <c r="M7880" t="s">
        <v>22136</v>
      </c>
      <c r="N7880">
        <v>2.9308333329999998</v>
      </c>
      <c r="O7880">
        <v>0</v>
      </c>
      <c r="P7880">
        <v>39</v>
      </c>
      <c r="Q7880">
        <v>0</v>
      </c>
      <c r="R7880">
        <v>5</v>
      </c>
      <c r="S7880">
        <v>0</v>
      </c>
      <c r="T7880">
        <v>8</v>
      </c>
      <c r="U7880">
        <v>0</v>
      </c>
      <c r="V7880">
        <v>0</v>
      </c>
      <c r="W7880">
        <v>0</v>
      </c>
      <c r="X7880">
        <v>39.262150478223376</v>
      </c>
      <c r="Y7880">
        <v>0</v>
      </c>
      <c r="Z7880">
        <v>28.748616181320209</v>
      </c>
      <c r="AA7880">
        <v>0</v>
      </c>
      <c r="AB7880">
        <v>36.604096382118513</v>
      </c>
      <c r="AC7880">
        <v>0</v>
      </c>
      <c r="AD7880">
        <v>0</v>
      </c>
      <c r="AE7880">
        <v>104.61486304166209</v>
      </c>
    </row>
    <row r="7881" spans="1:31" x14ac:dyDescent="0.25">
      <c r="A7881">
        <v>1890111</v>
      </c>
      <c r="B7881">
        <v>1</v>
      </c>
      <c r="C7881" t="s">
        <v>80</v>
      </c>
      <c r="D7881" t="s">
        <v>104</v>
      </c>
      <c r="E7881" t="s">
        <v>158</v>
      </c>
      <c r="F7881" t="s">
        <v>22137</v>
      </c>
      <c r="G7881" t="s">
        <v>219</v>
      </c>
      <c r="H7881" t="s">
        <v>134</v>
      </c>
      <c r="I7881" t="s">
        <v>135</v>
      </c>
      <c r="J7881" t="s">
        <v>136</v>
      </c>
      <c r="K7881" t="s">
        <v>137</v>
      </c>
      <c r="L7881" t="s">
        <v>22138</v>
      </c>
      <c r="M7881" t="s">
        <v>22139</v>
      </c>
      <c r="N7881">
        <v>1.8172222220000001</v>
      </c>
      <c r="O7881">
        <v>0</v>
      </c>
      <c r="P7881">
        <v>6</v>
      </c>
      <c r="Q7881">
        <v>0</v>
      </c>
      <c r="R7881">
        <v>0</v>
      </c>
      <c r="S7881">
        <v>0</v>
      </c>
      <c r="T7881">
        <v>0</v>
      </c>
      <c r="U7881">
        <v>0</v>
      </c>
      <c r="V7881">
        <v>0</v>
      </c>
      <c r="W7881">
        <v>0</v>
      </c>
      <c r="X7881">
        <v>3.8060451709196617</v>
      </c>
      <c r="Y7881">
        <v>0</v>
      </c>
      <c r="Z7881">
        <v>0</v>
      </c>
      <c r="AA7881">
        <v>0</v>
      </c>
      <c r="AB7881">
        <v>0</v>
      </c>
      <c r="AC7881">
        <v>0</v>
      </c>
      <c r="AD7881">
        <v>0</v>
      </c>
      <c r="AE7881">
        <v>3.8060451709196617</v>
      </c>
    </row>
    <row r="7882" spans="1:31" x14ac:dyDescent="0.25">
      <c r="A7882">
        <v>1889948</v>
      </c>
      <c r="B7882">
        <v>1</v>
      </c>
      <c r="C7882" t="s">
        <v>80</v>
      </c>
      <c r="D7882" t="s">
        <v>96</v>
      </c>
      <c r="E7882" t="s">
        <v>210</v>
      </c>
      <c r="F7882" t="s">
        <v>22140</v>
      </c>
      <c r="G7882" t="s">
        <v>133</v>
      </c>
      <c r="H7882" t="s">
        <v>134</v>
      </c>
      <c r="I7882" t="s">
        <v>135</v>
      </c>
      <c r="J7882" t="s">
        <v>136</v>
      </c>
      <c r="K7882" t="s">
        <v>137</v>
      </c>
      <c r="L7882" t="s">
        <v>22141</v>
      </c>
      <c r="M7882" t="s">
        <v>22142</v>
      </c>
      <c r="N7882">
        <v>0.18</v>
      </c>
      <c r="O7882">
        <v>1</v>
      </c>
      <c r="P7882">
        <v>1865</v>
      </c>
      <c r="Q7882">
        <v>2</v>
      </c>
      <c r="R7882">
        <v>20</v>
      </c>
      <c r="S7882">
        <v>6</v>
      </c>
      <c r="T7882">
        <v>433</v>
      </c>
      <c r="U7882">
        <v>0</v>
      </c>
      <c r="V7882">
        <v>4</v>
      </c>
      <c r="W7882">
        <v>8.3758466124000022E-2</v>
      </c>
      <c r="X7882">
        <v>212.74130633082586</v>
      </c>
      <c r="Y7882">
        <v>33.287143707923036</v>
      </c>
      <c r="Z7882">
        <v>8.7075413079652826</v>
      </c>
      <c r="AA7882">
        <v>20.531641892001478</v>
      </c>
      <c r="AB7882">
        <v>161.75055977569264</v>
      </c>
      <c r="AC7882">
        <v>0</v>
      </c>
      <c r="AD7882">
        <v>2.3780367662407196</v>
      </c>
      <c r="AE7882">
        <v>439.47998824677302</v>
      </c>
    </row>
    <row r="7883" spans="1:31" x14ac:dyDescent="0.25">
      <c r="A7883">
        <v>1889756</v>
      </c>
      <c r="B7883">
        <v>1</v>
      </c>
      <c r="C7883" t="s">
        <v>81</v>
      </c>
      <c r="D7883" t="s">
        <v>112</v>
      </c>
      <c r="E7883" t="s">
        <v>140</v>
      </c>
      <c r="F7883" t="s">
        <v>22143</v>
      </c>
      <c r="G7883" t="s">
        <v>200</v>
      </c>
      <c r="H7883" t="s">
        <v>143</v>
      </c>
      <c r="I7883" t="s">
        <v>135</v>
      </c>
      <c r="J7883" t="s">
        <v>136</v>
      </c>
      <c r="K7883" t="s">
        <v>137</v>
      </c>
      <c r="L7883" t="s">
        <v>22144</v>
      </c>
      <c r="M7883" t="s">
        <v>22145</v>
      </c>
      <c r="N7883">
        <v>1.3605555549999999</v>
      </c>
      <c r="O7883">
        <v>0</v>
      </c>
      <c r="P7883">
        <v>6</v>
      </c>
      <c r="Q7883">
        <v>0</v>
      </c>
      <c r="R7883">
        <v>0</v>
      </c>
      <c r="S7883">
        <v>0</v>
      </c>
      <c r="T7883">
        <v>0</v>
      </c>
      <c r="U7883">
        <v>0</v>
      </c>
      <c r="V7883">
        <v>0</v>
      </c>
      <c r="W7883">
        <v>0</v>
      </c>
      <c r="X7883">
        <v>2.1091553927634052</v>
      </c>
      <c r="Y7883">
        <v>0</v>
      </c>
      <c r="Z7883">
        <v>0</v>
      </c>
      <c r="AA7883">
        <v>0</v>
      </c>
      <c r="AB7883">
        <v>0</v>
      </c>
      <c r="AC7883">
        <v>0</v>
      </c>
      <c r="AD7883">
        <v>0</v>
      </c>
      <c r="AE7883">
        <v>2.1091553927634052</v>
      </c>
    </row>
    <row r="7884" spans="1:31" x14ac:dyDescent="0.25">
      <c r="A7884">
        <v>1889768</v>
      </c>
      <c r="B7884">
        <v>1</v>
      </c>
      <c r="C7884" t="s">
        <v>80</v>
      </c>
      <c r="D7884" t="s">
        <v>93</v>
      </c>
      <c r="E7884" t="s">
        <v>210</v>
      </c>
      <c r="F7884" t="s">
        <v>7079</v>
      </c>
      <c r="G7884" t="s">
        <v>508</v>
      </c>
      <c r="H7884" t="s">
        <v>134</v>
      </c>
      <c r="I7884" t="s">
        <v>135</v>
      </c>
      <c r="J7884" t="s">
        <v>136</v>
      </c>
      <c r="K7884" t="s">
        <v>137</v>
      </c>
      <c r="L7884" t="s">
        <v>22146</v>
      </c>
      <c r="M7884" t="s">
        <v>22147</v>
      </c>
      <c r="N7884">
        <v>2.3605555549999999</v>
      </c>
      <c r="O7884">
        <v>0</v>
      </c>
      <c r="P7884">
        <v>184</v>
      </c>
      <c r="Q7884">
        <v>37</v>
      </c>
      <c r="R7884">
        <v>256</v>
      </c>
      <c r="S7884">
        <v>2</v>
      </c>
      <c r="T7884">
        <v>104</v>
      </c>
      <c r="U7884">
        <v>0</v>
      </c>
      <c r="V7884">
        <v>0</v>
      </c>
      <c r="W7884">
        <v>0</v>
      </c>
      <c r="X7884">
        <v>163.80142616916615</v>
      </c>
      <c r="Y7884">
        <v>813.65216733216789</v>
      </c>
      <c r="Z7884">
        <v>1930.4196987663431</v>
      </c>
      <c r="AA7884">
        <v>19.217863767053071</v>
      </c>
      <c r="AB7884">
        <v>463.65746015466266</v>
      </c>
      <c r="AC7884">
        <v>0</v>
      </c>
      <c r="AD7884">
        <v>0</v>
      </c>
      <c r="AE7884">
        <v>3390.748616189393</v>
      </c>
    </row>
    <row r="7885" spans="1:31" x14ac:dyDescent="0.25">
      <c r="A7885">
        <v>1890186</v>
      </c>
      <c r="B7885">
        <v>1</v>
      </c>
      <c r="C7885" t="s">
        <v>81</v>
      </c>
      <c r="D7885" t="s">
        <v>123</v>
      </c>
      <c r="E7885" t="s">
        <v>131</v>
      </c>
      <c r="F7885" t="s">
        <v>3627</v>
      </c>
      <c r="G7885" t="s">
        <v>133</v>
      </c>
      <c r="H7885" t="s">
        <v>134</v>
      </c>
      <c r="I7885" t="s">
        <v>135</v>
      </c>
      <c r="J7885" t="s">
        <v>136</v>
      </c>
      <c r="K7885" t="s">
        <v>137</v>
      </c>
      <c r="L7885" t="s">
        <v>22148</v>
      </c>
      <c r="M7885" t="s">
        <v>22149</v>
      </c>
      <c r="N7885">
        <v>1.086944444</v>
      </c>
      <c r="O7885">
        <v>3</v>
      </c>
      <c r="P7885">
        <v>23</v>
      </c>
      <c r="Q7885">
        <v>167</v>
      </c>
      <c r="R7885">
        <v>278</v>
      </c>
      <c r="S7885">
        <v>16</v>
      </c>
      <c r="T7885">
        <v>52</v>
      </c>
      <c r="U7885">
        <v>0</v>
      </c>
      <c r="V7885">
        <v>0</v>
      </c>
      <c r="W7885">
        <v>5.0497332653192206</v>
      </c>
      <c r="X7885">
        <v>10.459399997154037</v>
      </c>
      <c r="Y7885">
        <v>312.12652685599033</v>
      </c>
      <c r="Z7885">
        <v>198.68923515360018</v>
      </c>
      <c r="AA7885">
        <v>20.763720428799228</v>
      </c>
      <c r="AB7885">
        <v>35.88522998747068</v>
      </c>
      <c r="AC7885">
        <v>0</v>
      </c>
      <c r="AD7885">
        <v>0</v>
      </c>
      <c r="AE7885">
        <v>582.97384568833365</v>
      </c>
    </row>
    <row r="7886" spans="1:31" x14ac:dyDescent="0.25">
      <c r="A7886">
        <v>1890077</v>
      </c>
      <c r="B7886">
        <v>1</v>
      </c>
      <c r="C7886" t="s">
        <v>80</v>
      </c>
      <c r="D7886" t="s">
        <v>104</v>
      </c>
      <c r="E7886" t="s">
        <v>146</v>
      </c>
      <c r="F7886" t="s">
        <v>10400</v>
      </c>
      <c r="G7886" t="s">
        <v>148</v>
      </c>
      <c r="H7886" t="s">
        <v>143</v>
      </c>
      <c r="I7886" t="s">
        <v>135</v>
      </c>
      <c r="J7886" t="s">
        <v>136</v>
      </c>
      <c r="K7886" t="s">
        <v>137</v>
      </c>
      <c r="L7886" t="s">
        <v>22150</v>
      </c>
      <c r="M7886" t="s">
        <v>22151</v>
      </c>
      <c r="N7886">
        <v>1.0041666659999999</v>
      </c>
      <c r="O7886">
        <v>0</v>
      </c>
      <c r="P7886">
        <v>2</v>
      </c>
      <c r="Q7886">
        <v>0</v>
      </c>
      <c r="R7886">
        <v>0</v>
      </c>
      <c r="S7886">
        <v>0</v>
      </c>
      <c r="T7886">
        <v>1</v>
      </c>
      <c r="U7886">
        <v>0</v>
      </c>
      <c r="V7886">
        <v>0</v>
      </c>
      <c r="W7886">
        <v>0</v>
      </c>
      <c r="X7886">
        <v>4.3121184623293445</v>
      </c>
      <c r="Y7886">
        <v>0</v>
      </c>
      <c r="Z7886">
        <v>0</v>
      </c>
      <c r="AA7886">
        <v>0</v>
      </c>
      <c r="AB7886">
        <v>0.28599713579709585</v>
      </c>
      <c r="AC7886">
        <v>0</v>
      </c>
      <c r="AD7886">
        <v>0</v>
      </c>
      <c r="AE7886">
        <v>4.5981155981264408</v>
      </c>
    </row>
    <row r="7887" spans="1:31" x14ac:dyDescent="0.25">
      <c r="A7887">
        <v>1890017</v>
      </c>
      <c r="B7887">
        <v>1</v>
      </c>
      <c r="C7887" t="s">
        <v>80</v>
      </c>
      <c r="D7887" t="s">
        <v>107</v>
      </c>
      <c r="E7887" t="s">
        <v>140</v>
      </c>
      <c r="F7887" t="s">
        <v>22152</v>
      </c>
      <c r="G7887" t="s">
        <v>163</v>
      </c>
      <c r="H7887" t="s">
        <v>143</v>
      </c>
      <c r="I7887" t="s">
        <v>135</v>
      </c>
      <c r="J7887" t="s">
        <v>136</v>
      </c>
      <c r="K7887" t="s">
        <v>137</v>
      </c>
      <c r="L7887" t="s">
        <v>22153</v>
      </c>
      <c r="M7887" t="s">
        <v>22154</v>
      </c>
      <c r="N7887">
        <v>4.7188888880000004</v>
      </c>
      <c r="O7887">
        <v>0</v>
      </c>
      <c r="P7887">
        <v>1</v>
      </c>
      <c r="Q7887">
        <v>0</v>
      </c>
      <c r="R7887">
        <v>0</v>
      </c>
      <c r="S7887">
        <v>0</v>
      </c>
      <c r="T7887">
        <v>0</v>
      </c>
      <c r="U7887">
        <v>0</v>
      </c>
      <c r="V7887">
        <v>0</v>
      </c>
      <c r="W7887">
        <v>0</v>
      </c>
      <c r="X7887">
        <v>1.0862243337570749</v>
      </c>
      <c r="Y7887">
        <v>0</v>
      </c>
      <c r="Z7887">
        <v>0</v>
      </c>
      <c r="AA7887">
        <v>0</v>
      </c>
      <c r="AB7887">
        <v>0</v>
      </c>
      <c r="AC7887">
        <v>0</v>
      </c>
      <c r="AD7887">
        <v>0</v>
      </c>
      <c r="AE7887">
        <v>1.0862243337570749</v>
      </c>
    </row>
    <row r="7888" spans="1:31" x14ac:dyDescent="0.25">
      <c r="A7888">
        <v>1889971</v>
      </c>
      <c r="B7888">
        <v>1</v>
      </c>
      <c r="C7888" t="s">
        <v>81</v>
      </c>
      <c r="D7888" t="s">
        <v>127</v>
      </c>
      <c r="E7888" t="s">
        <v>146</v>
      </c>
      <c r="F7888" t="s">
        <v>10762</v>
      </c>
      <c r="G7888" t="s">
        <v>148</v>
      </c>
      <c r="H7888" t="s">
        <v>143</v>
      </c>
      <c r="I7888" t="s">
        <v>135</v>
      </c>
      <c r="J7888" t="s">
        <v>136</v>
      </c>
      <c r="K7888" t="s">
        <v>137</v>
      </c>
      <c r="L7888" t="s">
        <v>22155</v>
      </c>
      <c r="M7888" t="s">
        <v>22156</v>
      </c>
      <c r="N7888">
        <v>2.8597222219999998</v>
      </c>
      <c r="O7888">
        <v>0</v>
      </c>
      <c r="P7888">
        <v>55</v>
      </c>
      <c r="Q7888">
        <v>0</v>
      </c>
      <c r="R7888">
        <v>3</v>
      </c>
      <c r="S7888">
        <v>0</v>
      </c>
      <c r="T7888">
        <v>8</v>
      </c>
      <c r="U7888">
        <v>0</v>
      </c>
      <c r="V7888">
        <v>0</v>
      </c>
      <c r="W7888">
        <v>0</v>
      </c>
      <c r="X7888">
        <v>37.914220709493335</v>
      </c>
      <c r="Y7888">
        <v>0</v>
      </c>
      <c r="Z7888">
        <v>1.5046975332061749</v>
      </c>
      <c r="AA7888">
        <v>0</v>
      </c>
      <c r="AB7888">
        <v>17.976347109563388</v>
      </c>
      <c r="AC7888">
        <v>0</v>
      </c>
      <c r="AD7888">
        <v>0</v>
      </c>
      <c r="AE7888">
        <v>57.395265352262896</v>
      </c>
    </row>
    <row r="7889" spans="1:31" x14ac:dyDescent="0.25">
      <c r="A7889">
        <v>1889825</v>
      </c>
      <c r="B7889">
        <v>1</v>
      </c>
      <c r="C7889" t="s">
        <v>80</v>
      </c>
      <c r="D7889" t="s">
        <v>105</v>
      </c>
      <c r="E7889" t="s">
        <v>158</v>
      </c>
      <c r="F7889" t="s">
        <v>22157</v>
      </c>
      <c r="G7889" t="s">
        <v>133</v>
      </c>
      <c r="H7889" t="s">
        <v>134</v>
      </c>
      <c r="I7889" t="s">
        <v>152</v>
      </c>
      <c r="J7889" t="s">
        <v>136</v>
      </c>
      <c r="K7889" t="s">
        <v>137</v>
      </c>
      <c r="L7889" t="s">
        <v>22158</v>
      </c>
      <c r="M7889" t="s">
        <v>22159</v>
      </c>
      <c r="N7889">
        <v>5.5555550000000002E-3</v>
      </c>
      <c r="O7889">
        <v>1</v>
      </c>
      <c r="P7889">
        <v>1371</v>
      </c>
      <c r="Q7889">
        <v>0</v>
      </c>
      <c r="R7889">
        <v>0</v>
      </c>
      <c r="S7889">
        <v>1</v>
      </c>
      <c r="T7889">
        <v>48</v>
      </c>
      <c r="U7889">
        <v>0</v>
      </c>
      <c r="V7889">
        <v>0</v>
      </c>
      <c r="W7889">
        <v>4.8972415753555558E-3</v>
      </c>
      <c r="X7889">
        <v>1.5778564348120989</v>
      </c>
      <c r="Y7889">
        <v>0</v>
      </c>
      <c r="Z7889">
        <v>0</v>
      </c>
      <c r="AA7889">
        <v>2.7223065968333335E-3</v>
      </c>
      <c r="AB7889">
        <v>0.11974051072405004</v>
      </c>
      <c r="AC7889">
        <v>0</v>
      </c>
      <c r="AD7889">
        <v>0</v>
      </c>
      <c r="AE7889">
        <v>1.7052164937083381</v>
      </c>
    </row>
    <row r="7890" spans="1:31" x14ac:dyDescent="0.25">
      <c r="A7890">
        <v>1890123</v>
      </c>
      <c r="B7890">
        <v>1</v>
      </c>
      <c r="C7890" t="s">
        <v>81</v>
      </c>
      <c r="D7890" t="s">
        <v>118</v>
      </c>
      <c r="E7890" t="s">
        <v>210</v>
      </c>
      <c r="F7890" t="s">
        <v>8289</v>
      </c>
      <c r="G7890" t="s">
        <v>133</v>
      </c>
      <c r="H7890" t="s">
        <v>134</v>
      </c>
      <c r="I7890" t="s">
        <v>135</v>
      </c>
      <c r="J7890" t="s">
        <v>136</v>
      </c>
      <c r="K7890" t="s">
        <v>137</v>
      </c>
      <c r="L7890" t="s">
        <v>22160</v>
      </c>
      <c r="M7890" t="s">
        <v>22161</v>
      </c>
      <c r="N7890">
        <v>0.64111111099999996</v>
      </c>
      <c r="O7890">
        <v>0</v>
      </c>
      <c r="P7890">
        <v>0</v>
      </c>
      <c r="Q7890">
        <v>32</v>
      </c>
      <c r="R7890">
        <v>5</v>
      </c>
      <c r="S7890">
        <v>6</v>
      </c>
      <c r="T7890">
        <v>1</v>
      </c>
      <c r="U7890">
        <v>2</v>
      </c>
      <c r="V7890">
        <v>0</v>
      </c>
      <c r="W7890">
        <v>0</v>
      </c>
      <c r="X7890">
        <v>0</v>
      </c>
      <c r="Y7890">
        <v>111.26069423077334</v>
      </c>
      <c r="Z7890">
        <v>51.607069432395086</v>
      </c>
      <c r="AA7890">
        <v>6.9893536787700761</v>
      </c>
      <c r="AB7890">
        <v>1.5334243539789221</v>
      </c>
      <c r="AC7890">
        <v>23.805931828487722</v>
      </c>
      <c r="AD7890">
        <v>0</v>
      </c>
      <c r="AE7890">
        <v>195.19647352440515</v>
      </c>
    </row>
    <row r="7891" spans="1:31" x14ac:dyDescent="0.25">
      <c r="A7891">
        <v>1890223</v>
      </c>
      <c r="B7891">
        <v>1</v>
      </c>
      <c r="C7891" t="s">
        <v>81</v>
      </c>
      <c r="D7891" t="s">
        <v>113</v>
      </c>
      <c r="E7891" t="s">
        <v>169</v>
      </c>
      <c r="F7891" t="s">
        <v>22162</v>
      </c>
      <c r="G7891" t="s">
        <v>183</v>
      </c>
      <c r="H7891" t="s">
        <v>143</v>
      </c>
      <c r="I7891" t="s">
        <v>135</v>
      </c>
      <c r="J7891" t="s">
        <v>136</v>
      </c>
      <c r="K7891" t="s">
        <v>137</v>
      </c>
      <c r="L7891" t="s">
        <v>22163</v>
      </c>
      <c r="M7891" t="s">
        <v>22164</v>
      </c>
      <c r="N7891">
        <v>2.2733333330000001</v>
      </c>
      <c r="O7891">
        <v>0</v>
      </c>
      <c r="P7891">
        <v>60</v>
      </c>
      <c r="Q7891">
        <v>0</v>
      </c>
      <c r="R7891">
        <v>12</v>
      </c>
      <c r="S7891">
        <v>0</v>
      </c>
      <c r="T7891">
        <v>0</v>
      </c>
      <c r="U7891">
        <v>0</v>
      </c>
      <c r="V7891">
        <v>0</v>
      </c>
      <c r="W7891">
        <v>0</v>
      </c>
      <c r="X7891">
        <v>30.858992873560418</v>
      </c>
      <c r="Y7891">
        <v>0</v>
      </c>
      <c r="Z7891">
        <v>153.04566205740466</v>
      </c>
      <c r="AA7891">
        <v>0</v>
      </c>
      <c r="AB7891">
        <v>0</v>
      </c>
      <c r="AC7891">
        <v>0</v>
      </c>
      <c r="AD7891">
        <v>0</v>
      </c>
      <c r="AE7891">
        <v>183.90465493096508</v>
      </c>
    </row>
    <row r="7892" spans="1:31" x14ac:dyDescent="0.25">
      <c r="A7892">
        <v>1889977</v>
      </c>
      <c r="B7892">
        <v>1</v>
      </c>
      <c r="C7892" t="s">
        <v>80</v>
      </c>
      <c r="D7892" t="s">
        <v>107</v>
      </c>
      <c r="E7892" t="s">
        <v>146</v>
      </c>
      <c r="F7892" t="s">
        <v>22165</v>
      </c>
      <c r="G7892" t="s">
        <v>148</v>
      </c>
      <c r="H7892" t="s">
        <v>143</v>
      </c>
      <c r="I7892" t="s">
        <v>135</v>
      </c>
      <c r="J7892" t="s">
        <v>136</v>
      </c>
      <c r="K7892" t="s">
        <v>137</v>
      </c>
      <c r="L7892" t="s">
        <v>22166</v>
      </c>
      <c r="M7892" t="s">
        <v>22167</v>
      </c>
      <c r="N7892">
        <v>1.132777777</v>
      </c>
      <c r="O7892">
        <v>0</v>
      </c>
      <c r="P7892">
        <v>18</v>
      </c>
      <c r="Q7892">
        <v>0</v>
      </c>
      <c r="R7892">
        <v>0</v>
      </c>
      <c r="S7892">
        <v>0</v>
      </c>
      <c r="T7892">
        <v>7</v>
      </c>
      <c r="U7892">
        <v>0</v>
      </c>
      <c r="V7892">
        <v>0</v>
      </c>
      <c r="W7892">
        <v>0</v>
      </c>
      <c r="X7892">
        <v>2.7844877806151911</v>
      </c>
      <c r="Y7892">
        <v>0</v>
      </c>
      <c r="Z7892">
        <v>0</v>
      </c>
      <c r="AA7892">
        <v>0</v>
      </c>
      <c r="AB7892">
        <v>1.1421839584534113</v>
      </c>
      <c r="AC7892">
        <v>0</v>
      </c>
      <c r="AD7892">
        <v>0</v>
      </c>
      <c r="AE7892">
        <v>3.9266717390686026</v>
      </c>
    </row>
    <row r="7893" spans="1:31" x14ac:dyDescent="0.25">
      <c r="A7893">
        <v>1889894</v>
      </c>
      <c r="B7893">
        <v>1</v>
      </c>
      <c r="C7893" t="s">
        <v>81</v>
      </c>
      <c r="D7893" t="s">
        <v>128</v>
      </c>
      <c r="E7893" t="s">
        <v>140</v>
      </c>
      <c r="F7893" t="s">
        <v>22168</v>
      </c>
      <c r="G7893" t="s">
        <v>142</v>
      </c>
      <c r="H7893" t="s">
        <v>143</v>
      </c>
      <c r="I7893" t="s">
        <v>135</v>
      </c>
      <c r="J7893" t="s">
        <v>136</v>
      </c>
      <c r="K7893" t="s">
        <v>137</v>
      </c>
      <c r="L7893" t="s">
        <v>22169</v>
      </c>
      <c r="M7893" t="s">
        <v>22170</v>
      </c>
      <c r="N7893">
        <v>2.068333333</v>
      </c>
      <c r="O7893">
        <v>0</v>
      </c>
      <c r="P7893">
        <v>1</v>
      </c>
      <c r="Q7893">
        <v>0</v>
      </c>
      <c r="R7893">
        <v>0</v>
      </c>
      <c r="S7893">
        <v>0</v>
      </c>
      <c r="T7893">
        <v>0</v>
      </c>
      <c r="U7893">
        <v>0</v>
      </c>
      <c r="V7893">
        <v>0</v>
      </c>
      <c r="W7893">
        <v>0</v>
      </c>
      <c r="X7893">
        <v>0.79474799270382923</v>
      </c>
      <c r="Y7893">
        <v>0</v>
      </c>
      <c r="Z7893">
        <v>0</v>
      </c>
      <c r="AA7893">
        <v>0</v>
      </c>
      <c r="AB7893">
        <v>0</v>
      </c>
      <c r="AC7893">
        <v>0</v>
      </c>
      <c r="AD7893">
        <v>0</v>
      </c>
      <c r="AE7893">
        <v>0.79474799270382923</v>
      </c>
    </row>
    <row r="7894" spans="1:31" x14ac:dyDescent="0.25">
      <c r="A7894">
        <v>1890180</v>
      </c>
      <c r="B7894">
        <v>1</v>
      </c>
      <c r="C7894" t="s">
        <v>81</v>
      </c>
      <c r="D7894" t="s">
        <v>122</v>
      </c>
      <c r="E7894" t="s">
        <v>210</v>
      </c>
      <c r="F7894" t="s">
        <v>2603</v>
      </c>
      <c r="G7894" t="s">
        <v>476</v>
      </c>
      <c r="H7894" t="s">
        <v>134</v>
      </c>
      <c r="I7894" t="s">
        <v>152</v>
      </c>
      <c r="J7894" t="s">
        <v>136</v>
      </c>
      <c r="K7894" t="s">
        <v>137</v>
      </c>
      <c r="L7894" t="s">
        <v>22171</v>
      </c>
      <c r="M7894" t="s">
        <v>22172</v>
      </c>
      <c r="N7894">
        <v>4.1944443999999997E-2</v>
      </c>
      <c r="O7894">
        <v>1</v>
      </c>
      <c r="P7894">
        <v>5115</v>
      </c>
      <c r="Q7894">
        <v>1</v>
      </c>
      <c r="R7894">
        <v>11</v>
      </c>
      <c r="S7894">
        <v>16</v>
      </c>
      <c r="T7894">
        <v>920</v>
      </c>
      <c r="U7894">
        <v>5</v>
      </c>
      <c r="V7894">
        <v>1</v>
      </c>
      <c r="W7894">
        <v>1.3728371786111112E-2</v>
      </c>
      <c r="X7894">
        <v>53.611436005109042</v>
      </c>
      <c r="Y7894">
        <v>7.755231854017778E-3</v>
      </c>
      <c r="Z7894">
        <v>0.69363237922036669</v>
      </c>
      <c r="AA7894">
        <v>2.8129600091967575</v>
      </c>
      <c r="AB7894">
        <v>18.200691691523922</v>
      </c>
      <c r="AC7894">
        <v>48.790226592178335</v>
      </c>
      <c r="AD7894">
        <v>2.2291911295542779E-2</v>
      </c>
      <c r="AE7894">
        <v>124.15272219216409</v>
      </c>
    </row>
    <row r="7895" spans="1:31" x14ac:dyDescent="0.25">
      <c r="A7895">
        <v>1889914</v>
      </c>
      <c r="B7895">
        <v>1</v>
      </c>
      <c r="C7895" t="s">
        <v>80</v>
      </c>
      <c r="D7895" t="s">
        <v>84</v>
      </c>
      <c r="E7895" t="s">
        <v>140</v>
      </c>
      <c r="F7895" t="s">
        <v>22173</v>
      </c>
      <c r="G7895" t="s">
        <v>163</v>
      </c>
      <c r="H7895" t="s">
        <v>143</v>
      </c>
      <c r="I7895" t="s">
        <v>135</v>
      </c>
      <c r="J7895" t="s">
        <v>136</v>
      </c>
      <c r="K7895" t="s">
        <v>137</v>
      </c>
      <c r="L7895" t="s">
        <v>22174</v>
      </c>
      <c r="M7895" t="s">
        <v>22175</v>
      </c>
      <c r="N7895">
        <v>2.997777777</v>
      </c>
      <c r="O7895">
        <v>0</v>
      </c>
      <c r="P7895">
        <v>1</v>
      </c>
      <c r="Q7895">
        <v>0</v>
      </c>
      <c r="R7895">
        <v>0</v>
      </c>
      <c r="S7895">
        <v>0</v>
      </c>
      <c r="T7895">
        <v>0</v>
      </c>
      <c r="U7895">
        <v>0</v>
      </c>
      <c r="V7895">
        <v>0</v>
      </c>
      <c r="W7895">
        <v>0</v>
      </c>
      <c r="X7895">
        <v>0.17124614773812502</v>
      </c>
      <c r="Y7895">
        <v>0</v>
      </c>
      <c r="Z7895">
        <v>0</v>
      </c>
      <c r="AA7895">
        <v>0</v>
      </c>
      <c r="AB7895">
        <v>0</v>
      </c>
      <c r="AC7895">
        <v>0</v>
      </c>
      <c r="AD7895">
        <v>0</v>
      </c>
      <c r="AE7895">
        <v>0.17124614773812502</v>
      </c>
    </row>
    <row r="7896" spans="1:31" x14ac:dyDescent="0.25">
      <c r="A7896">
        <v>1889957</v>
      </c>
      <c r="B7896">
        <v>1</v>
      </c>
      <c r="C7896" t="s">
        <v>80</v>
      </c>
      <c r="D7896" t="s">
        <v>88</v>
      </c>
      <c r="E7896" t="s">
        <v>158</v>
      </c>
      <c r="F7896" t="s">
        <v>22176</v>
      </c>
      <c r="G7896" t="s">
        <v>133</v>
      </c>
      <c r="H7896" t="s">
        <v>134</v>
      </c>
      <c r="I7896" t="s">
        <v>135</v>
      </c>
      <c r="J7896" t="s">
        <v>136</v>
      </c>
      <c r="K7896" t="s">
        <v>137</v>
      </c>
      <c r="L7896" t="s">
        <v>22177</v>
      </c>
      <c r="M7896" t="s">
        <v>22178</v>
      </c>
      <c r="N7896">
        <v>0.950555555</v>
      </c>
      <c r="O7896">
        <v>0</v>
      </c>
      <c r="P7896">
        <v>0</v>
      </c>
      <c r="Q7896">
        <v>0</v>
      </c>
      <c r="R7896">
        <v>0</v>
      </c>
      <c r="S7896">
        <v>0</v>
      </c>
      <c r="T7896">
        <v>1</v>
      </c>
      <c r="U7896">
        <v>2</v>
      </c>
      <c r="V7896">
        <v>1</v>
      </c>
      <c r="W7896">
        <v>0</v>
      </c>
      <c r="X7896">
        <v>0</v>
      </c>
      <c r="Y7896">
        <v>0</v>
      </c>
      <c r="Z7896">
        <v>0</v>
      </c>
      <c r="AA7896">
        <v>0</v>
      </c>
      <c r="AB7896">
        <v>7.6276728267740013E-2</v>
      </c>
      <c r="AC7896">
        <v>96.363789773410375</v>
      </c>
      <c r="AD7896">
        <v>4.4324576584002866</v>
      </c>
      <c r="AE7896">
        <v>100.8725241600784</v>
      </c>
    </row>
    <row r="7897" spans="1:31" x14ac:dyDescent="0.25">
      <c r="A7897">
        <v>1889808</v>
      </c>
      <c r="B7897">
        <v>1</v>
      </c>
      <c r="C7897" t="s">
        <v>80</v>
      </c>
      <c r="D7897" t="s">
        <v>92</v>
      </c>
      <c r="E7897" t="s">
        <v>210</v>
      </c>
      <c r="F7897" t="s">
        <v>4377</v>
      </c>
      <c r="G7897" t="s">
        <v>133</v>
      </c>
      <c r="H7897" t="s">
        <v>134</v>
      </c>
      <c r="I7897" t="s">
        <v>135</v>
      </c>
      <c r="J7897" t="s">
        <v>136</v>
      </c>
      <c r="K7897" t="s">
        <v>137</v>
      </c>
      <c r="L7897" t="s">
        <v>22179</v>
      </c>
      <c r="M7897" t="s">
        <v>22180</v>
      </c>
      <c r="N7897">
        <v>0.93</v>
      </c>
      <c r="O7897">
        <v>0</v>
      </c>
      <c r="P7897">
        <v>828</v>
      </c>
      <c r="Q7897">
        <v>2</v>
      </c>
      <c r="R7897">
        <v>235</v>
      </c>
      <c r="S7897">
        <v>7</v>
      </c>
      <c r="T7897">
        <v>75</v>
      </c>
      <c r="U7897">
        <v>0</v>
      </c>
      <c r="V7897">
        <v>1</v>
      </c>
      <c r="W7897">
        <v>0</v>
      </c>
      <c r="X7897">
        <v>158.95067865731295</v>
      </c>
      <c r="Y7897">
        <v>0.72534430225337099</v>
      </c>
      <c r="Z7897">
        <v>88.060554904072433</v>
      </c>
      <c r="AA7897">
        <v>7.1736427413494619</v>
      </c>
      <c r="AB7897">
        <v>61.665959685456592</v>
      </c>
      <c r="AC7897">
        <v>0</v>
      </c>
      <c r="AD7897">
        <v>3.5660498832000002E-2</v>
      </c>
      <c r="AE7897">
        <v>316.61184078927681</v>
      </c>
    </row>
    <row r="7898" spans="1:31" x14ac:dyDescent="0.25">
      <c r="A7898">
        <v>1890200</v>
      </c>
      <c r="B7898">
        <v>1</v>
      </c>
      <c r="C7898" t="s">
        <v>80</v>
      </c>
      <c r="D7898" t="s">
        <v>95</v>
      </c>
      <c r="E7898" t="s">
        <v>210</v>
      </c>
      <c r="F7898" t="s">
        <v>20333</v>
      </c>
      <c r="G7898" t="s">
        <v>133</v>
      </c>
      <c r="H7898" t="s">
        <v>134</v>
      </c>
      <c r="I7898" t="s">
        <v>135</v>
      </c>
      <c r="J7898" t="s">
        <v>136</v>
      </c>
      <c r="K7898" t="s">
        <v>137</v>
      </c>
      <c r="L7898" t="s">
        <v>22181</v>
      </c>
      <c r="M7898" t="s">
        <v>22182</v>
      </c>
      <c r="N7898">
        <v>0.17499999999999999</v>
      </c>
      <c r="O7898">
        <v>0</v>
      </c>
      <c r="P7898">
        <v>0</v>
      </c>
      <c r="Q7898">
        <v>0</v>
      </c>
      <c r="R7898">
        <v>0</v>
      </c>
      <c r="S7898">
        <v>2</v>
      </c>
      <c r="T7898">
        <v>0</v>
      </c>
      <c r="U7898">
        <v>3</v>
      </c>
      <c r="V7898">
        <v>0</v>
      </c>
      <c r="W7898">
        <v>0</v>
      </c>
      <c r="X7898">
        <v>0</v>
      </c>
      <c r="Y7898">
        <v>0</v>
      </c>
      <c r="Z7898">
        <v>0</v>
      </c>
      <c r="AA7898">
        <v>8.7414853942184987</v>
      </c>
      <c r="AB7898">
        <v>0</v>
      </c>
      <c r="AC7898">
        <v>13.396061345377198</v>
      </c>
      <c r="AD7898">
        <v>0</v>
      </c>
      <c r="AE7898">
        <v>22.137546739595699</v>
      </c>
    </row>
    <row r="7899" spans="1:31" x14ac:dyDescent="0.25">
      <c r="A7899">
        <v>1890100</v>
      </c>
      <c r="B7899">
        <v>1</v>
      </c>
      <c r="C7899" t="s">
        <v>81</v>
      </c>
      <c r="D7899" t="s">
        <v>113</v>
      </c>
      <c r="E7899" t="s">
        <v>210</v>
      </c>
      <c r="F7899" t="s">
        <v>21712</v>
      </c>
      <c r="G7899" t="s">
        <v>133</v>
      </c>
      <c r="H7899" t="s">
        <v>134</v>
      </c>
      <c r="I7899" t="s">
        <v>135</v>
      </c>
      <c r="J7899" t="s">
        <v>136</v>
      </c>
      <c r="K7899" t="s">
        <v>137</v>
      </c>
      <c r="L7899" t="s">
        <v>22183</v>
      </c>
      <c r="M7899" t="s">
        <v>22184</v>
      </c>
      <c r="N7899">
        <v>0.3</v>
      </c>
      <c r="O7899">
        <v>2</v>
      </c>
      <c r="P7899">
        <v>114</v>
      </c>
      <c r="Q7899">
        <v>4</v>
      </c>
      <c r="R7899">
        <v>23</v>
      </c>
      <c r="S7899">
        <v>10</v>
      </c>
      <c r="T7899">
        <v>15</v>
      </c>
      <c r="U7899">
        <v>4</v>
      </c>
      <c r="V7899">
        <v>1</v>
      </c>
      <c r="W7899">
        <v>0.22367875406760002</v>
      </c>
      <c r="X7899">
        <v>9.4420464480239996</v>
      </c>
      <c r="Y7899">
        <v>6.4177448955899994</v>
      </c>
      <c r="Z7899">
        <v>2.8280654466540005</v>
      </c>
      <c r="AA7899">
        <v>105.57152659579229</v>
      </c>
      <c r="AB7899">
        <v>10.634762849018998</v>
      </c>
      <c r="AC7899">
        <v>108.1339935758112</v>
      </c>
      <c r="AD7899">
        <v>0.40895209619610001</v>
      </c>
      <c r="AE7899">
        <v>243.66077066115415</v>
      </c>
    </row>
    <row r="7900" spans="1:31" x14ac:dyDescent="0.25">
      <c r="A7900">
        <v>1890120</v>
      </c>
      <c r="B7900">
        <v>1</v>
      </c>
      <c r="C7900" t="s">
        <v>80</v>
      </c>
      <c r="D7900" t="s">
        <v>93</v>
      </c>
      <c r="E7900" t="s">
        <v>210</v>
      </c>
      <c r="F7900" t="s">
        <v>22185</v>
      </c>
      <c r="G7900" t="s">
        <v>133</v>
      </c>
      <c r="H7900" t="s">
        <v>134</v>
      </c>
      <c r="I7900" t="s">
        <v>135</v>
      </c>
      <c r="J7900" t="s">
        <v>136</v>
      </c>
      <c r="K7900" t="s">
        <v>137</v>
      </c>
      <c r="L7900" t="s">
        <v>22186</v>
      </c>
      <c r="M7900" t="s">
        <v>22187</v>
      </c>
      <c r="N7900">
        <v>0.68416666599999998</v>
      </c>
      <c r="O7900">
        <v>1</v>
      </c>
      <c r="P7900">
        <v>86</v>
      </c>
      <c r="Q7900">
        <v>10</v>
      </c>
      <c r="R7900">
        <v>140</v>
      </c>
      <c r="S7900">
        <v>2</v>
      </c>
      <c r="T7900">
        <v>51</v>
      </c>
      <c r="U7900">
        <v>3</v>
      </c>
      <c r="V7900">
        <v>0</v>
      </c>
      <c r="W7900">
        <v>0.13121752461940278</v>
      </c>
      <c r="X7900">
        <v>43.280251791319252</v>
      </c>
      <c r="Y7900">
        <v>22.211322675454145</v>
      </c>
      <c r="Z7900">
        <v>135.89093878510022</v>
      </c>
      <c r="AA7900">
        <v>42.839385350658787</v>
      </c>
      <c r="AB7900">
        <v>44.437879597077554</v>
      </c>
      <c r="AC7900">
        <v>46.465386072795553</v>
      </c>
      <c r="AD7900">
        <v>0</v>
      </c>
      <c r="AE7900">
        <v>335.25638179702491</v>
      </c>
    </row>
    <row r="7901" spans="1:31" x14ac:dyDescent="0.25">
      <c r="A7901">
        <v>1890143</v>
      </c>
      <c r="B7901">
        <v>1</v>
      </c>
      <c r="C7901" t="s">
        <v>81</v>
      </c>
      <c r="D7901" t="s">
        <v>112</v>
      </c>
      <c r="E7901" t="s">
        <v>131</v>
      </c>
      <c r="F7901" t="s">
        <v>22188</v>
      </c>
      <c r="G7901" t="s">
        <v>5788</v>
      </c>
      <c r="H7901" t="s">
        <v>134</v>
      </c>
      <c r="I7901" t="s">
        <v>135</v>
      </c>
      <c r="J7901" t="s">
        <v>136</v>
      </c>
      <c r="K7901" t="s">
        <v>137</v>
      </c>
      <c r="L7901" t="s">
        <v>22189</v>
      </c>
      <c r="M7901" t="s">
        <v>22190</v>
      </c>
      <c r="N7901">
        <v>1.470277777</v>
      </c>
      <c r="O7901">
        <v>3</v>
      </c>
      <c r="P7901">
        <v>1863</v>
      </c>
      <c r="Q7901">
        <v>105</v>
      </c>
      <c r="R7901">
        <v>336</v>
      </c>
      <c r="S7901">
        <v>27</v>
      </c>
      <c r="T7901">
        <v>153</v>
      </c>
      <c r="U7901">
        <v>2</v>
      </c>
      <c r="V7901">
        <v>0</v>
      </c>
      <c r="W7901">
        <v>7.4267559395589817</v>
      </c>
      <c r="X7901">
        <v>674.23365596932979</v>
      </c>
      <c r="Y7901">
        <v>510.52115006878807</v>
      </c>
      <c r="Z7901">
        <v>301.97890018929542</v>
      </c>
      <c r="AA7901">
        <v>97.96730335530377</v>
      </c>
      <c r="AB7901">
        <v>52.593770011498087</v>
      </c>
      <c r="AC7901">
        <v>58.302704476711071</v>
      </c>
      <c r="AD7901">
        <v>0</v>
      </c>
      <c r="AE7901">
        <v>1703.0242400104853</v>
      </c>
    </row>
    <row r="7902" spans="1:31" x14ac:dyDescent="0.25">
      <c r="A7902">
        <v>1889811</v>
      </c>
      <c r="B7902">
        <v>1</v>
      </c>
      <c r="C7902" t="s">
        <v>81</v>
      </c>
      <c r="D7902" t="s">
        <v>112</v>
      </c>
      <c r="E7902" t="s">
        <v>169</v>
      </c>
      <c r="F7902" t="s">
        <v>22191</v>
      </c>
      <c r="G7902" t="s">
        <v>183</v>
      </c>
      <c r="H7902" t="s">
        <v>143</v>
      </c>
      <c r="I7902" t="s">
        <v>135</v>
      </c>
      <c r="J7902" t="s">
        <v>136</v>
      </c>
      <c r="K7902" t="s">
        <v>137</v>
      </c>
      <c r="L7902" t="s">
        <v>22192</v>
      </c>
      <c r="M7902" t="s">
        <v>22193</v>
      </c>
      <c r="N7902">
        <v>1.9450000000000001</v>
      </c>
      <c r="O7902">
        <v>0</v>
      </c>
      <c r="P7902">
        <v>2</v>
      </c>
      <c r="Q7902">
        <v>0</v>
      </c>
      <c r="R7902">
        <v>0</v>
      </c>
      <c r="S7902">
        <v>0</v>
      </c>
      <c r="T7902">
        <v>0</v>
      </c>
      <c r="U7902">
        <v>0</v>
      </c>
      <c r="V7902">
        <v>0</v>
      </c>
      <c r="W7902">
        <v>0</v>
      </c>
      <c r="X7902">
        <v>0.69588992851471887</v>
      </c>
      <c r="Y7902">
        <v>0</v>
      </c>
      <c r="Z7902">
        <v>0</v>
      </c>
      <c r="AA7902">
        <v>0</v>
      </c>
      <c r="AB7902">
        <v>0</v>
      </c>
      <c r="AC7902">
        <v>0</v>
      </c>
      <c r="AD7902">
        <v>0</v>
      </c>
      <c r="AE7902">
        <v>0.69588992851471887</v>
      </c>
    </row>
    <row r="7903" spans="1:31" x14ac:dyDescent="0.25">
      <c r="A7903">
        <v>1889828</v>
      </c>
      <c r="B7903">
        <v>1</v>
      </c>
      <c r="C7903" t="s">
        <v>81</v>
      </c>
      <c r="D7903" t="s">
        <v>119</v>
      </c>
      <c r="E7903" t="s">
        <v>131</v>
      </c>
      <c r="F7903" t="s">
        <v>6569</v>
      </c>
      <c r="G7903" t="s">
        <v>133</v>
      </c>
      <c r="H7903" t="s">
        <v>134</v>
      </c>
      <c r="I7903" t="s">
        <v>135</v>
      </c>
      <c r="J7903" t="s">
        <v>136</v>
      </c>
      <c r="K7903" t="s">
        <v>137</v>
      </c>
      <c r="L7903" t="s">
        <v>22194</v>
      </c>
      <c r="M7903" t="s">
        <v>22195</v>
      </c>
      <c r="N7903">
        <v>0.83083333299999995</v>
      </c>
      <c r="O7903">
        <v>0</v>
      </c>
      <c r="P7903">
        <v>897</v>
      </c>
      <c r="Q7903">
        <v>55</v>
      </c>
      <c r="R7903">
        <v>55</v>
      </c>
      <c r="S7903">
        <v>1</v>
      </c>
      <c r="T7903">
        <v>60</v>
      </c>
      <c r="U7903">
        <v>0</v>
      </c>
      <c r="V7903">
        <v>0</v>
      </c>
      <c r="W7903">
        <v>0</v>
      </c>
      <c r="X7903">
        <v>136.69728140683051</v>
      </c>
      <c r="Y7903">
        <v>494.45738358283251</v>
      </c>
      <c r="Z7903">
        <v>166.44163862703465</v>
      </c>
      <c r="AA7903">
        <v>6.4418538454745251</v>
      </c>
      <c r="AB7903">
        <v>9.9825517131784025</v>
      </c>
      <c r="AC7903">
        <v>0</v>
      </c>
      <c r="AD7903">
        <v>0</v>
      </c>
      <c r="AE7903">
        <v>814.02070917535059</v>
      </c>
    </row>
    <row r="7904" spans="1:31" x14ac:dyDescent="0.25">
      <c r="A7904">
        <v>1889888</v>
      </c>
      <c r="B7904">
        <v>1</v>
      </c>
      <c r="C7904" t="s">
        <v>80</v>
      </c>
      <c r="D7904" t="s">
        <v>93</v>
      </c>
      <c r="E7904" t="s">
        <v>169</v>
      </c>
      <c r="F7904" t="s">
        <v>19179</v>
      </c>
      <c r="G7904" t="s">
        <v>624</v>
      </c>
      <c r="H7904" t="s">
        <v>143</v>
      </c>
      <c r="I7904" t="s">
        <v>135</v>
      </c>
      <c r="J7904" t="s">
        <v>136</v>
      </c>
      <c r="K7904" t="s">
        <v>137</v>
      </c>
      <c r="L7904" t="s">
        <v>22196</v>
      </c>
      <c r="M7904" t="s">
        <v>22197</v>
      </c>
      <c r="N7904">
        <v>1.3402777770000001</v>
      </c>
      <c r="O7904">
        <v>0</v>
      </c>
      <c r="P7904">
        <v>2</v>
      </c>
      <c r="Q7904">
        <v>0</v>
      </c>
      <c r="R7904">
        <v>14</v>
      </c>
      <c r="S7904">
        <v>0</v>
      </c>
      <c r="T7904">
        <v>4</v>
      </c>
      <c r="U7904">
        <v>0</v>
      </c>
      <c r="V7904">
        <v>0</v>
      </c>
      <c r="W7904">
        <v>0</v>
      </c>
      <c r="X7904">
        <v>1.1380471438035751</v>
      </c>
      <c r="Y7904">
        <v>0</v>
      </c>
      <c r="Z7904">
        <v>197.97196252967942</v>
      </c>
      <c r="AA7904">
        <v>0</v>
      </c>
      <c r="AB7904">
        <v>39.103677564578661</v>
      </c>
      <c r="AC7904">
        <v>0</v>
      </c>
      <c r="AD7904">
        <v>0</v>
      </c>
      <c r="AE7904">
        <v>238.21368723806165</v>
      </c>
    </row>
    <row r="7905" spans="1:31" x14ac:dyDescent="0.25">
      <c r="A7905">
        <v>1890183</v>
      </c>
      <c r="B7905">
        <v>1</v>
      </c>
      <c r="C7905" t="s">
        <v>80</v>
      </c>
      <c r="D7905" t="s">
        <v>95</v>
      </c>
      <c r="E7905" t="s">
        <v>146</v>
      </c>
      <c r="F7905" t="s">
        <v>21661</v>
      </c>
      <c r="G7905" t="s">
        <v>453</v>
      </c>
      <c r="H7905" t="s">
        <v>143</v>
      </c>
      <c r="I7905" t="s">
        <v>135</v>
      </c>
      <c r="J7905" t="s">
        <v>136</v>
      </c>
      <c r="K7905" t="s">
        <v>137</v>
      </c>
      <c r="L7905" t="s">
        <v>22198</v>
      </c>
      <c r="M7905" t="s">
        <v>22199</v>
      </c>
      <c r="N7905">
        <v>0.55333333299999998</v>
      </c>
      <c r="O7905">
        <v>0</v>
      </c>
      <c r="P7905">
        <v>10</v>
      </c>
      <c r="Q7905">
        <v>0</v>
      </c>
      <c r="R7905">
        <v>0</v>
      </c>
      <c r="S7905">
        <v>0</v>
      </c>
      <c r="T7905">
        <v>0</v>
      </c>
      <c r="U7905">
        <v>0</v>
      </c>
      <c r="V7905">
        <v>0</v>
      </c>
      <c r="W7905">
        <v>0</v>
      </c>
      <c r="X7905">
        <v>1.8078289791210136</v>
      </c>
      <c r="Y7905">
        <v>0</v>
      </c>
      <c r="Z7905">
        <v>0</v>
      </c>
      <c r="AA7905">
        <v>0</v>
      </c>
      <c r="AB7905">
        <v>0</v>
      </c>
      <c r="AC7905">
        <v>0</v>
      </c>
      <c r="AD7905">
        <v>0</v>
      </c>
      <c r="AE7905">
        <v>1.8078289791210136</v>
      </c>
    </row>
    <row r="7906" spans="1:31" x14ac:dyDescent="0.25">
      <c r="A7906">
        <v>1889874</v>
      </c>
      <c r="B7906">
        <v>1</v>
      </c>
      <c r="C7906" t="s">
        <v>81</v>
      </c>
      <c r="D7906" t="s">
        <v>113</v>
      </c>
      <c r="E7906" t="s">
        <v>210</v>
      </c>
      <c r="F7906" t="s">
        <v>22200</v>
      </c>
      <c r="G7906" t="s">
        <v>133</v>
      </c>
      <c r="H7906" t="s">
        <v>134</v>
      </c>
      <c r="I7906" t="s">
        <v>135</v>
      </c>
      <c r="J7906" t="s">
        <v>136</v>
      </c>
      <c r="K7906" t="s">
        <v>137</v>
      </c>
      <c r="L7906" t="s">
        <v>22201</v>
      </c>
      <c r="M7906" t="s">
        <v>22202</v>
      </c>
      <c r="N7906">
        <v>1.1625000000000001</v>
      </c>
      <c r="O7906">
        <v>0</v>
      </c>
      <c r="P7906">
        <v>248</v>
      </c>
      <c r="Q7906">
        <v>0</v>
      </c>
      <c r="R7906">
        <v>9</v>
      </c>
      <c r="S7906">
        <v>0</v>
      </c>
      <c r="T7906">
        <v>30</v>
      </c>
      <c r="U7906">
        <v>0</v>
      </c>
      <c r="V7906">
        <v>0</v>
      </c>
      <c r="W7906">
        <v>0</v>
      </c>
      <c r="X7906">
        <v>44.516875567330644</v>
      </c>
      <c r="Y7906">
        <v>0</v>
      </c>
      <c r="Z7906">
        <v>40.017158513166763</v>
      </c>
      <c r="AA7906">
        <v>0</v>
      </c>
      <c r="AB7906">
        <v>20.298964394602105</v>
      </c>
      <c r="AC7906">
        <v>0</v>
      </c>
      <c r="AD7906">
        <v>0</v>
      </c>
      <c r="AE7906">
        <v>104.83299847509952</v>
      </c>
    </row>
    <row r="7907" spans="1:31" x14ac:dyDescent="0.25">
      <c r="A7907">
        <v>1889934</v>
      </c>
      <c r="B7907">
        <v>1</v>
      </c>
      <c r="C7907" t="s">
        <v>80</v>
      </c>
      <c r="D7907" t="s">
        <v>98</v>
      </c>
      <c r="E7907" t="s">
        <v>140</v>
      </c>
      <c r="F7907" t="s">
        <v>22203</v>
      </c>
      <c r="G7907" t="s">
        <v>142</v>
      </c>
      <c r="H7907" t="s">
        <v>143</v>
      </c>
      <c r="I7907" t="s">
        <v>135</v>
      </c>
      <c r="J7907" t="s">
        <v>136</v>
      </c>
      <c r="K7907" t="s">
        <v>137</v>
      </c>
      <c r="L7907" t="s">
        <v>22204</v>
      </c>
      <c r="M7907" t="s">
        <v>22205</v>
      </c>
      <c r="N7907">
        <v>2.079722222</v>
      </c>
      <c r="O7907">
        <v>0</v>
      </c>
      <c r="P7907">
        <v>0</v>
      </c>
      <c r="Q7907">
        <v>0</v>
      </c>
      <c r="R7907">
        <v>1</v>
      </c>
      <c r="S7907">
        <v>0</v>
      </c>
      <c r="T7907">
        <v>0</v>
      </c>
      <c r="U7907">
        <v>0</v>
      </c>
      <c r="V7907">
        <v>0</v>
      </c>
      <c r="W7907">
        <v>0</v>
      </c>
      <c r="X7907">
        <v>0</v>
      </c>
      <c r="Y7907">
        <v>0</v>
      </c>
      <c r="Z7907">
        <v>8.288866223975111</v>
      </c>
      <c r="AA7907">
        <v>0</v>
      </c>
      <c r="AB7907">
        <v>0</v>
      </c>
      <c r="AC7907">
        <v>0</v>
      </c>
      <c r="AD7907">
        <v>0</v>
      </c>
      <c r="AE7907">
        <v>8.288866223975111</v>
      </c>
    </row>
    <row r="7908" spans="1:31" x14ac:dyDescent="0.25">
      <c r="A7908">
        <v>1890080</v>
      </c>
      <c r="B7908">
        <v>1</v>
      </c>
      <c r="C7908" t="s">
        <v>81</v>
      </c>
      <c r="D7908" t="s">
        <v>112</v>
      </c>
      <c r="E7908" t="s">
        <v>210</v>
      </c>
      <c r="F7908" t="s">
        <v>2514</v>
      </c>
      <c r="G7908" t="s">
        <v>133</v>
      </c>
      <c r="H7908" t="s">
        <v>134</v>
      </c>
      <c r="I7908" t="s">
        <v>135</v>
      </c>
      <c r="J7908" t="s">
        <v>136</v>
      </c>
      <c r="K7908" t="s">
        <v>137</v>
      </c>
      <c r="L7908" t="s">
        <v>22206</v>
      </c>
      <c r="M7908" t="s">
        <v>22207</v>
      </c>
      <c r="N7908">
        <v>7.0000000000000007E-2</v>
      </c>
      <c r="O7908">
        <v>6</v>
      </c>
      <c r="P7908">
        <v>3917</v>
      </c>
      <c r="Q7908">
        <v>125</v>
      </c>
      <c r="R7908">
        <v>530</v>
      </c>
      <c r="S7908">
        <v>37</v>
      </c>
      <c r="T7908">
        <v>251</v>
      </c>
      <c r="U7908">
        <v>3</v>
      </c>
      <c r="V7908">
        <v>1</v>
      </c>
      <c r="W7908">
        <v>0.35911598008454004</v>
      </c>
      <c r="X7908">
        <v>53.049723849753782</v>
      </c>
      <c r="Y7908">
        <v>35.176954036594978</v>
      </c>
      <c r="Z7908">
        <v>22.308093688873367</v>
      </c>
      <c r="AA7908">
        <v>20.660457654375282</v>
      </c>
      <c r="AB7908">
        <v>4.2868354510967306</v>
      </c>
      <c r="AC7908">
        <v>2.8202665613320796</v>
      </c>
      <c r="AD7908">
        <v>0.17103429197190001</v>
      </c>
      <c r="AE7908">
        <v>138.83248151408267</v>
      </c>
    </row>
    <row r="7909" spans="1:31" x14ac:dyDescent="0.25">
      <c r="A7909">
        <v>1889974</v>
      </c>
      <c r="B7909">
        <v>1</v>
      </c>
      <c r="C7909" t="s">
        <v>80</v>
      </c>
      <c r="D7909" t="s">
        <v>106</v>
      </c>
      <c r="E7909" t="s">
        <v>131</v>
      </c>
      <c r="F7909" t="s">
        <v>21845</v>
      </c>
      <c r="G7909" t="s">
        <v>133</v>
      </c>
      <c r="H7909" t="s">
        <v>134</v>
      </c>
      <c r="I7909" t="s">
        <v>152</v>
      </c>
      <c r="J7909" t="s">
        <v>136</v>
      </c>
      <c r="K7909" t="s">
        <v>137</v>
      </c>
      <c r="L7909" t="s">
        <v>21847</v>
      </c>
      <c r="M7909" t="s">
        <v>22208</v>
      </c>
      <c r="N7909">
        <v>1.3888888E-2</v>
      </c>
      <c r="O7909">
        <v>0</v>
      </c>
      <c r="P7909">
        <v>1160</v>
      </c>
      <c r="Q7909">
        <v>19</v>
      </c>
      <c r="R7909">
        <v>140</v>
      </c>
      <c r="S7909">
        <v>11</v>
      </c>
      <c r="T7909">
        <v>233</v>
      </c>
      <c r="U7909">
        <v>0</v>
      </c>
      <c r="V7909">
        <v>0</v>
      </c>
      <c r="W7909">
        <v>0</v>
      </c>
      <c r="X7909">
        <v>2.8982279435360416</v>
      </c>
      <c r="Y7909">
        <v>0.4540543350535694</v>
      </c>
      <c r="Z7909">
        <v>1.1817188833851942</v>
      </c>
      <c r="AA7909">
        <v>0.81619092440398622</v>
      </c>
      <c r="AB7909">
        <v>1.3451228872574164</v>
      </c>
      <c r="AC7909">
        <v>0</v>
      </c>
      <c r="AD7909">
        <v>0</v>
      </c>
      <c r="AE7909">
        <v>6.6953149736362079</v>
      </c>
    </row>
    <row r="7910" spans="1:31" x14ac:dyDescent="0.25">
      <c r="A7910">
        <v>1890226</v>
      </c>
      <c r="B7910">
        <v>1</v>
      </c>
      <c r="C7910" t="s">
        <v>80</v>
      </c>
      <c r="D7910" t="s">
        <v>93</v>
      </c>
      <c r="E7910" t="s">
        <v>158</v>
      </c>
      <c r="F7910" t="s">
        <v>22209</v>
      </c>
      <c r="G7910" t="s">
        <v>293</v>
      </c>
      <c r="H7910" t="s">
        <v>134</v>
      </c>
      <c r="I7910" t="s">
        <v>135</v>
      </c>
      <c r="J7910" t="s">
        <v>136</v>
      </c>
      <c r="K7910" t="s">
        <v>137</v>
      </c>
      <c r="L7910" t="s">
        <v>22210</v>
      </c>
      <c r="M7910" t="s">
        <v>22211</v>
      </c>
      <c r="N7910">
        <v>2.557222222</v>
      </c>
      <c r="O7910">
        <v>0</v>
      </c>
      <c r="P7910">
        <v>67</v>
      </c>
      <c r="Q7910">
        <v>0</v>
      </c>
      <c r="R7910">
        <v>3</v>
      </c>
      <c r="S7910">
        <v>0</v>
      </c>
      <c r="T7910">
        <v>13</v>
      </c>
      <c r="U7910">
        <v>0</v>
      </c>
      <c r="V7910">
        <v>0</v>
      </c>
      <c r="W7910">
        <v>0</v>
      </c>
      <c r="X7910">
        <v>56.061243909293445</v>
      </c>
      <c r="Y7910">
        <v>0</v>
      </c>
      <c r="Z7910">
        <v>16.627296072080192</v>
      </c>
      <c r="AA7910">
        <v>0</v>
      </c>
      <c r="AB7910">
        <v>27.395471217741154</v>
      </c>
      <c r="AC7910">
        <v>0</v>
      </c>
      <c r="AD7910">
        <v>0</v>
      </c>
      <c r="AE7910">
        <v>100.0840111991148</v>
      </c>
    </row>
    <row r="7911" spans="1:31" x14ac:dyDescent="0.25">
      <c r="A7911">
        <v>1890034</v>
      </c>
      <c r="B7911">
        <v>1</v>
      </c>
      <c r="C7911" t="s">
        <v>80</v>
      </c>
      <c r="D7911" t="s">
        <v>97</v>
      </c>
      <c r="E7911" t="s">
        <v>169</v>
      </c>
      <c r="F7911" t="s">
        <v>12036</v>
      </c>
      <c r="G7911" t="s">
        <v>183</v>
      </c>
      <c r="H7911" t="s">
        <v>143</v>
      </c>
      <c r="I7911" t="s">
        <v>135</v>
      </c>
      <c r="J7911" t="s">
        <v>136</v>
      </c>
      <c r="K7911" t="s">
        <v>137</v>
      </c>
      <c r="L7911" t="s">
        <v>22212</v>
      </c>
      <c r="M7911" t="s">
        <v>22213</v>
      </c>
      <c r="N7911">
        <v>1.372777777</v>
      </c>
      <c r="O7911">
        <v>0</v>
      </c>
      <c r="P7911">
        <v>18</v>
      </c>
      <c r="Q7911">
        <v>0</v>
      </c>
      <c r="R7911">
        <v>25</v>
      </c>
      <c r="S7911">
        <v>0</v>
      </c>
      <c r="T7911">
        <v>5</v>
      </c>
      <c r="U7911">
        <v>0</v>
      </c>
      <c r="V7911">
        <v>0</v>
      </c>
      <c r="W7911">
        <v>0</v>
      </c>
      <c r="X7911">
        <v>40.643519504172041</v>
      </c>
      <c r="Y7911">
        <v>0</v>
      </c>
      <c r="Z7911">
        <v>24.24293791297379</v>
      </c>
      <c r="AA7911">
        <v>0</v>
      </c>
      <c r="AB7911">
        <v>66.298042141912319</v>
      </c>
      <c r="AC7911">
        <v>0</v>
      </c>
      <c r="AD7911">
        <v>0</v>
      </c>
      <c r="AE7911">
        <v>131.18449955905817</v>
      </c>
    </row>
    <row r="7912" spans="1:31" x14ac:dyDescent="0.25">
      <c r="A7912">
        <v>1889848</v>
      </c>
      <c r="B7912">
        <v>1</v>
      </c>
      <c r="C7912" t="s">
        <v>80</v>
      </c>
      <c r="D7912" t="s">
        <v>106</v>
      </c>
      <c r="E7912" t="s">
        <v>169</v>
      </c>
      <c r="F7912" t="s">
        <v>21194</v>
      </c>
      <c r="G7912" t="s">
        <v>183</v>
      </c>
      <c r="H7912" t="s">
        <v>143</v>
      </c>
      <c r="I7912" t="s">
        <v>135</v>
      </c>
      <c r="J7912" t="s">
        <v>136</v>
      </c>
      <c r="K7912" t="s">
        <v>137</v>
      </c>
      <c r="L7912" t="s">
        <v>22214</v>
      </c>
      <c r="M7912" t="s">
        <v>22215</v>
      </c>
      <c r="N7912">
        <v>1.903333333</v>
      </c>
      <c r="O7912">
        <v>0</v>
      </c>
      <c r="P7912">
        <v>84</v>
      </c>
      <c r="Q7912">
        <v>0</v>
      </c>
      <c r="R7912">
        <v>0</v>
      </c>
      <c r="S7912">
        <v>0</v>
      </c>
      <c r="T7912">
        <v>6</v>
      </c>
      <c r="U7912">
        <v>0</v>
      </c>
      <c r="V7912">
        <v>0</v>
      </c>
      <c r="W7912">
        <v>0</v>
      </c>
      <c r="X7912">
        <v>24.762992378191775</v>
      </c>
      <c r="Y7912">
        <v>0</v>
      </c>
      <c r="Z7912">
        <v>0</v>
      </c>
      <c r="AA7912">
        <v>0</v>
      </c>
      <c r="AB7912">
        <v>1.0128835177405999</v>
      </c>
      <c r="AC7912">
        <v>0</v>
      </c>
      <c r="AD7912">
        <v>0</v>
      </c>
      <c r="AE7912">
        <v>25.775875895932376</v>
      </c>
    </row>
    <row r="7913" spans="1:31" x14ac:dyDescent="0.25">
      <c r="A7913">
        <v>1890040</v>
      </c>
      <c r="B7913">
        <v>1</v>
      </c>
      <c r="C7913" t="s">
        <v>81</v>
      </c>
      <c r="D7913" t="s">
        <v>121</v>
      </c>
      <c r="E7913" t="s">
        <v>146</v>
      </c>
      <c r="F7913" t="s">
        <v>22216</v>
      </c>
      <c r="G7913" t="s">
        <v>148</v>
      </c>
      <c r="H7913" t="s">
        <v>143</v>
      </c>
      <c r="I7913" t="s">
        <v>135</v>
      </c>
      <c r="J7913" t="s">
        <v>136</v>
      </c>
      <c r="K7913" t="s">
        <v>137</v>
      </c>
      <c r="L7913" t="s">
        <v>22217</v>
      </c>
      <c r="M7913" t="s">
        <v>22218</v>
      </c>
      <c r="N7913">
        <v>0.96527777699999995</v>
      </c>
      <c r="O7913">
        <v>0</v>
      </c>
      <c r="P7913">
        <v>4</v>
      </c>
      <c r="Q7913">
        <v>0</v>
      </c>
      <c r="R7913">
        <v>1</v>
      </c>
      <c r="S7913">
        <v>0</v>
      </c>
      <c r="T7913">
        <v>1</v>
      </c>
      <c r="U7913">
        <v>0</v>
      </c>
      <c r="V7913">
        <v>0</v>
      </c>
      <c r="W7913">
        <v>0</v>
      </c>
      <c r="X7913">
        <v>0.69300688691402768</v>
      </c>
      <c r="Y7913">
        <v>0</v>
      </c>
      <c r="Z7913">
        <v>0.23999824413796</v>
      </c>
      <c r="AA7913">
        <v>0</v>
      </c>
      <c r="AB7913">
        <v>0</v>
      </c>
      <c r="AC7913">
        <v>0</v>
      </c>
      <c r="AD7913">
        <v>0</v>
      </c>
      <c r="AE7913">
        <v>0.93300513105198768</v>
      </c>
    </row>
    <row r="7914" spans="1:31" x14ac:dyDescent="0.25">
      <c r="A7914">
        <v>1889891</v>
      </c>
      <c r="B7914">
        <v>1</v>
      </c>
      <c r="C7914" t="s">
        <v>80</v>
      </c>
      <c r="D7914" t="s">
        <v>99</v>
      </c>
      <c r="E7914" t="s">
        <v>140</v>
      </c>
      <c r="F7914" t="s">
        <v>22219</v>
      </c>
      <c r="G7914" t="s">
        <v>163</v>
      </c>
      <c r="H7914" t="s">
        <v>143</v>
      </c>
      <c r="I7914" t="s">
        <v>135</v>
      </c>
      <c r="J7914" t="s">
        <v>136</v>
      </c>
      <c r="K7914" t="s">
        <v>137</v>
      </c>
      <c r="L7914" t="s">
        <v>22220</v>
      </c>
      <c r="M7914" t="s">
        <v>22221</v>
      </c>
      <c r="N7914">
        <v>0.67611111099999999</v>
      </c>
      <c r="O7914">
        <v>0</v>
      </c>
      <c r="P7914">
        <v>1</v>
      </c>
      <c r="Q7914">
        <v>0</v>
      </c>
      <c r="R7914">
        <v>0</v>
      </c>
      <c r="S7914">
        <v>0</v>
      </c>
      <c r="T7914">
        <v>0</v>
      </c>
      <c r="U7914">
        <v>0</v>
      </c>
      <c r="V7914">
        <v>0</v>
      </c>
      <c r="W7914">
        <v>0</v>
      </c>
      <c r="X7914">
        <v>0.49384776394240004</v>
      </c>
      <c r="Y7914">
        <v>0</v>
      </c>
      <c r="Z7914">
        <v>0</v>
      </c>
      <c r="AA7914">
        <v>0</v>
      </c>
      <c r="AB7914">
        <v>0</v>
      </c>
      <c r="AC7914">
        <v>0</v>
      </c>
      <c r="AD7914">
        <v>0</v>
      </c>
      <c r="AE7914">
        <v>0.49384776394240004</v>
      </c>
    </row>
    <row r="7915" spans="1:31" x14ac:dyDescent="0.25">
      <c r="A7915">
        <v>1889911</v>
      </c>
      <c r="B7915">
        <v>1</v>
      </c>
      <c r="C7915" t="s">
        <v>81</v>
      </c>
      <c r="D7915" t="s">
        <v>112</v>
      </c>
      <c r="E7915" t="s">
        <v>146</v>
      </c>
      <c r="F7915" t="s">
        <v>22222</v>
      </c>
      <c r="G7915" t="s">
        <v>148</v>
      </c>
      <c r="H7915" t="s">
        <v>143</v>
      </c>
      <c r="I7915" t="s">
        <v>135</v>
      </c>
      <c r="J7915" t="s">
        <v>136</v>
      </c>
      <c r="K7915" t="s">
        <v>137</v>
      </c>
      <c r="L7915" t="s">
        <v>22223</v>
      </c>
      <c r="M7915" t="s">
        <v>22224</v>
      </c>
      <c r="N7915">
        <v>3.0469444440000002</v>
      </c>
      <c r="O7915">
        <v>0</v>
      </c>
      <c r="P7915">
        <v>17</v>
      </c>
      <c r="Q7915">
        <v>0</v>
      </c>
      <c r="R7915">
        <v>13</v>
      </c>
      <c r="S7915">
        <v>0</v>
      </c>
      <c r="T7915">
        <v>3</v>
      </c>
      <c r="U7915">
        <v>0</v>
      </c>
      <c r="V7915">
        <v>0</v>
      </c>
      <c r="W7915">
        <v>0</v>
      </c>
      <c r="X7915">
        <v>15.86605455366802</v>
      </c>
      <c r="Y7915">
        <v>0</v>
      </c>
      <c r="Z7915">
        <v>5.7115999207798156</v>
      </c>
      <c r="AA7915">
        <v>0</v>
      </c>
      <c r="AB7915">
        <v>14.476584337760521</v>
      </c>
      <c r="AC7915">
        <v>0</v>
      </c>
      <c r="AD7915">
        <v>0</v>
      </c>
      <c r="AE7915">
        <v>36.054238812208354</v>
      </c>
    </row>
    <row r="7916" spans="1:31" x14ac:dyDescent="0.25">
      <c r="A7916">
        <v>1889997</v>
      </c>
      <c r="B7916">
        <v>1</v>
      </c>
      <c r="C7916" t="s">
        <v>80</v>
      </c>
      <c r="D7916" t="s">
        <v>93</v>
      </c>
      <c r="E7916" t="s">
        <v>210</v>
      </c>
      <c r="F7916" t="s">
        <v>2413</v>
      </c>
      <c r="G7916" t="s">
        <v>133</v>
      </c>
      <c r="H7916" t="s">
        <v>134</v>
      </c>
      <c r="I7916" t="s">
        <v>152</v>
      </c>
      <c r="J7916" t="s">
        <v>136</v>
      </c>
      <c r="K7916" t="s">
        <v>137</v>
      </c>
      <c r="L7916" t="s">
        <v>22225</v>
      </c>
      <c r="M7916" t="s">
        <v>22226</v>
      </c>
      <c r="N7916">
        <v>5.0000000000000001E-3</v>
      </c>
      <c r="O7916">
        <v>1</v>
      </c>
      <c r="P7916">
        <v>0</v>
      </c>
      <c r="Q7916">
        <v>12</v>
      </c>
      <c r="R7916">
        <v>0</v>
      </c>
      <c r="S7916">
        <v>2</v>
      </c>
      <c r="T7916">
        <v>0</v>
      </c>
      <c r="U7916">
        <v>1</v>
      </c>
      <c r="V7916">
        <v>0</v>
      </c>
      <c r="W7916">
        <v>8.6639741383199992E-2</v>
      </c>
      <c r="X7916">
        <v>0</v>
      </c>
      <c r="Y7916">
        <v>1.0048029739522151</v>
      </c>
      <c r="Z7916">
        <v>0</v>
      </c>
      <c r="AA7916">
        <v>0.13232659770972002</v>
      </c>
      <c r="AB7916">
        <v>0</v>
      </c>
      <c r="AC7916">
        <v>0.12744329427620998</v>
      </c>
      <c r="AD7916">
        <v>0</v>
      </c>
      <c r="AE7916">
        <v>1.3512126073213453</v>
      </c>
    </row>
    <row r="7917" spans="1:31" x14ac:dyDescent="0.25">
      <c r="A7917">
        <v>1890103</v>
      </c>
      <c r="B7917">
        <v>1</v>
      </c>
      <c r="C7917" t="s">
        <v>80</v>
      </c>
      <c r="D7917" t="s">
        <v>96</v>
      </c>
      <c r="E7917" t="s">
        <v>222</v>
      </c>
      <c r="F7917" t="s">
        <v>22227</v>
      </c>
      <c r="G7917" t="s">
        <v>207</v>
      </c>
      <c r="H7917" t="s">
        <v>143</v>
      </c>
      <c r="I7917" t="s">
        <v>135</v>
      </c>
      <c r="J7917" t="s">
        <v>136</v>
      </c>
      <c r="K7917" t="s">
        <v>137</v>
      </c>
      <c r="L7917" t="s">
        <v>22228</v>
      </c>
      <c r="M7917" t="s">
        <v>22229</v>
      </c>
      <c r="N7917">
        <v>1.828333333</v>
      </c>
      <c r="O7917">
        <v>0</v>
      </c>
      <c r="P7917">
        <v>4</v>
      </c>
      <c r="Q7917">
        <v>0</v>
      </c>
      <c r="R7917">
        <v>0</v>
      </c>
      <c r="S7917">
        <v>0</v>
      </c>
      <c r="T7917">
        <v>0</v>
      </c>
      <c r="U7917">
        <v>0</v>
      </c>
      <c r="V7917">
        <v>0</v>
      </c>
      <c r="W7917">
        <v>0</v>
      </c>
      <c r="X7917">
        <v>4.5733128066814457</v>
      </c>
      <c r="Y7917">
        <v>0</v>
      </c>
      <c r="Z7917">
        <v>0</v>
      </c>
      <c r="AA7917">
        <v>0</v>
      </c>
      <c r="AB7917">
        <v>0</v>
      </c>
      <c r="AC7917">
        <v>0</v>
      </c>
      <c r="AD7917">
        <v>0</v>
      </c>
      <c r="AE7917">
        <v>4.5733128066814457</v>
      </c>
    </row>
    <row r="7918" spans="1:31" x14ac:dyDescent="0.25">
      <c r="A7918">
        <v>1889954</v>
      </c>
      <c r="B7918">
        <v>1</v>
      </c>
      <c r="C7918" t="s">
        <v>80</v>
      </c>
      <c r="D7918" t="s">
        <v>96</v>
      </c>
      <c r="E7918" t="s">
        <v>158</v>
      </c>
      <c r="F7918" t="s">
        <v>22230</v>
      </c>
      <c r="G7918" t="s">
        <v>5744</v>
      </c>
      <c r="H7918" t="s">
        <v>134</v>
      </c>
      <c r="I7918" t="s">
        <v>135</v>
      </c>
      <c r="J7918" t="s">
        <v>136</v>
      </c>
      <c r="K7918" t="s">
        <v>137</v>
      </c>
      <c r="L7918" t="s">
        <v>22231</v>
      </c>
      <c r="M7918" t="s">
        <v>22232</v>
      </c>
      <c r="N7918">
        <v>2.0761111109999999</v>
      </c>
      <c r="O7918">
        <v>0</v>
      </c>
      <c r="P7918">
        <v>443</v>
      </c>
      <c r="Q7918">
        <v>0</v>
      </c>
      <c r="R7918">
        <v>5</v>
      </c>
      <c r="S7918">
        <v>0</v>
      </c>
      <c r="T7918">
        <v>38</v>
      </c>
      <c r="U7918">
        <v>0</v>
      </c>
      <c r="V7918">
        <v>0</v>
      </c>
      <c r="W7918">
        <v>0</v>
      </c>
      <c r="X7918">
        <v>525.63433255610926</v>
      </c>
      <c r="Y7918">
        <v>0</v>
      </c>
      <c r="Z7918">
        <v>17.148218034559271</v>
      </c>
      <c r="AA7918">
        <v>0</v>
      </c>
      <c r="AB7918">
        <v>94.345670068073829</v>
      </c>
      <c r="AC7918">
        <v>0</v>
      </c>
      <c r="AD7918">
        <v>0</v>
      </c>
      <c r="AE7918">
        <v>637.12822065874229</v>
      </c>
    </row>
    <row r="7919" spans="1:31" x14ac:dyDescent="0.25">
      <c r="A7919">
        <v>1889805</v>
      </c>
      <c r="B7919">
        <v>1</v>
      </c>
      <c r="C7919" t="s">
        <v>81</v>
      </c>
      <c r="D7919" t="s">
        <v>123</v>
      </c>
      <c r="E7919" t="s">
        <v>169</v>
      </c>
      <c r="F7919" t="s">
        <v>22233</v>
      </c>
      <c r="G7919" t="s">
        <v>148</v>
      </c>
      <c r="H7919" t="s">
        <v>143</v>
      </c>
      <c r="I7919" t="s">
        <v>135</v>
      </c>
      <c r="J7919" t="s">
        <v>136</v>
      </c>
      <c r="K7919" t="s">
        <v>137</v>
      </c>
      <c r="L7919" t="s">
        <v>22234</v>
      </c>
      <c r="M7919" t="s">
        <v>22235</v>
      </c>
      <c r="N7919">
        <v>2.4836111110000001</v>
      </c>
      <c r="O7919">
        <v>0</v>
      </c>
      <c r="P7919">
        <v>0</v>
      </c>
      <c r="Q7919">
        <v>0</v>
      </c>
      <c r="R7919">
        <v>7</v>
      </c>
      <c r="S7919">
        <v>0</v>
      </c>
      <c r="T7919">
        <v>3</v>
      </c>
      <c r="U7919">
        <v>0</v>
      </c>
      <c r="V7919">
        <v>0</v>
      </c>
      <c r="W7919">
        <v>0</v>
      </c>
      <c r="X7919">
        <v>0</v>
      </c>
      <c r="Y7919">
        <v>0</v>
      </c>
      <c r="Z7919">
        <v>38.702173118794576</v>
      </c>
      <c r="AA7919">
        <v>0</v>
      </c>
      <c r="AB7919">
        <v>11.614597587596954</v>
      </c>
      <c r="AC7919">
        <v>0</v>
      </c>
      <c r="AD7919">
        <v>0</v>
      </c>
      <c r="AE7919">
        <v>50.31677070639153</v>
      </c>
    </row>
    <row r="7920" spans="1:31" x14ac:dyDescent="0.25">
      <c r="A7920">
        <v>1890310</v>
      </c>
      <c r="B7920">
        <v>1</v>
      </c>
      <c r="C7920" t="s">
        <v>81</v>
      </c>
      <c r="D7920" t="s">
        <v>112</v>
      </c>
      <c r="E7920" t="s">
        <v>146</v>
      </c>
      <c r="F7920" t="s">
        <v>21614</v>
      </c>
      <c r="G7920" t="s">
        <v>148</v>
      </c>
      <c r="H7920" t="s">
        <v>143</v>
      </c>
      <c r="I7920" t="s">
        <v>135</v>
      </c>
      <c r="J7920" t="s">
        <v>136</v>
      </c>
      <c r="K7920" t="s">
        <v>137</v>
      </c>
      <c r="L7920" t="s">
        <v>22236</v>
      </c>
      <c r="M7920" t="s">
        <v>22237</v>
      </c>
      <c r="N7920">
        <v>2.7188888879999999</v>
      </c>
      <c r="O7920">
        <v>0</v>
      </c>
      <c r="P7920">
        <v>2</v>
      </c>
      <c r="Q7920">
        <v>0</v>
      </c>
      <c r="R7920">
        <v>0</v>
      </c>
      <c r="S7920">
        <v>0</v>
      </c>
      <c r="T7920">
        <v>0</v>
      </c>
      <c r="U7920">
        <v>0</v>
      </c>
      <c r="V7920">
        <v>0</v>
      </c>
      <c r="W7920">
        <v>0</v>
      </c>
      <c r="X7920">
        <v>0.57556535667999031</v>
      </c>
      <c r="Y7920">
        <v>0</v>
      </c>
      <c r="Z7920">
        <v>0</v>
      </c>
      <c r="AA7920">
        <v>0</v>
      </c>
      <c r="AB7920">
        <v>0</v>
      </c>
      <c r="AC7920">
        <v>0</v>
      </c>
      <c r="AD7920">
        <v>0</v>
      </c>
      <c r="AE7920">
        <v>0.57556535667999031</v>
      </c>
    </row>
    <row r="7921" spans="1:31" x14ac:dyDescent="0.25">
      <c r="A7921">
        <v>1890705</v>
      </c>
      <c r="B7921">
        <v>1</v>
      </c>
      <c r="C7921" t="s">
        <v>81</v>
      </c>
      <c r="D7921" t="s">
        <v>114</v>
      </c>
      <c r="E7921" t="s">
        <v>146</v>
      </c>
      <c r="F7921" t="s">
        <v>22238</v>
      </c>
      <c r="G7921" t="s">
        <v>501</v>
      </c>
      <c r="H7921" t="s">
        <v>143</v>
      </c>
      <c r="I7921" t="s">
        <v>135</v>
      </c>
      <c r="J7921" t="s">
        <v>136</v>
      </c>
      <c r="K7921" t="s">
        <v>137</v>
      </c>
      <c r="L7921" t="s">
        <v>22239</v>
      </c>
      <c r="M7921" t="s">
        <v>22240</v>
      </c>
      <c r="N7921">
        <v>2.4952777770000001</v>
      </c>
      <c r="O7921">
        <v>0</v>
      </c>
      <c r="P7921">
        <v>59</v>
      </c>
      <c r="Q7921">
        <v>0</v>
      </c>
      <c r="R7921">
        <v>0</v>
      </c>
      <c r="S7921">
        <v>0</v>
      </c>
      <c r="T7921">
        <v>5</v>
      </c>
      <c r="U7921">
        <v>0</v>
      </c>
      <c r="V7921">
        <v>0</v>
      </c>
      <c r="W7921">
        <v>0</v>
      </c>
      <c r="X7921">
        <v>14.516060554318246</v>
      </c>
      <c r="Y7921">
        <v>0</v>
      </c>
      <c r="Z7921">
        <v>0</v>
      </c>
      <c r="AA7921">
        <v>0</v>
      </c>
      <c r="AB7921">
        <v>0.1100901149489875</v>
      </c>
      <c r="AC7921">
        <v>0</v>
      </c>
      <c r="AD7921">
        <v>0</v>
      </c>
      <c r="AE7921">
        <v>14.626150669267233</v>
      </c>
    </row>
    <row r="7922" spans="1:31" x14ac:dyDescent="0.25">
      <c r="A7922">
        <v>1890479</v>
      </c>
      <c r="B7922">
        <v>1</v>
      </c>
      <c r="C7922" t="s">
        <v>80</v>
      </c>
      <c r="D7922" t="s">
        <v>90</v>
      </c>
      <c r="E7922" t="s">
        <v>169</v>
      </c>
      <c r="F7922" t="s">
        <v>22241</v>
      </c>
      <c r="G7922" t="s">
        <v>183</v>
      </c>
      <c r="H7922" t="s">
        <v>143</v>
      </c>
      <c r="I7922" t="s">
        <v>135</v>
      </c>
      <c r="J7922" t="s">
        <v>136</v>
      </c>
      <c r="K7922" t="s">
        <v>137</v>
      </c>
      <c r="L7922" t="s">
        <v>22242</v>
      </c>
      <c r="M7922" t="s">
        <v>22243</v>
      </c>
      <c r="N7922">
        <v>3.7397222220000002</v>
      </c>
      <c r="O7922">
        <v>0</v>
      </c>
      <c r="P7922">
        <v>398</v>
      </c>
      <c r="Q7922">
        <v>0</v>
      </c>
      <c r="R7922">
        <v>0</v>
      </c>
      <c r="S7922">
        <v>0</v>
      </c>
      <c r="T7922">
        <v>56</v>
      </c>
      <c r="U7922">
        <v>0</v>
      </c>
      <c r="V7922">
        <v>0</v>
      </c>
      <c r="W7922">
        <v>0</v>
      </c>
      <c r="X7922">
        <v>404.34502409345265</v>
      </c>
      <c r="Y7922">
        <v>0</v>
      </c>
      <c r="Z7922">
        <v>0</v>
      </c>
      <c r="AA7922">
        <v>0</v>
      </c>
      <c r="AB7922">
        <v>152.5124329056473</v>
      </c>
      <c r="AC7922">
        <v>0</v>
      </c>
      <c r="AD7922">
        <v>0</v>
      </c>
      <c r="AE7922">
        <v>556.8574569990999</v>
      </c>
    </row>
    <row r="7923" spans="1:31" x14ac:dyDescent="0.25">
      <c r="A7923">
        <v>1890327</v>
      </c>
      <c r="B7923">
        <v>1</v>
      </c>
      <c r="C7923" t="s">
        <v>81</v>
      </c>
      <c r="D7923" t="s">
        <v>126</v>
      </c>
      <c r="E7923" t="s">
        <v>158</v>
      </c>
      <c r="F7923" t="s">
        <v>12966</v>
      </c>
      <c r="G7923" t="s">
        <v>133</v>
      </c>
      <c r="H7923" t="s">
        <v>134</v>
      </c>
      <c r="I7923" t="s">
        <v>135</v>
      </c>
      <c r="J7923" t="s">
        <v>136</v>
      </c>
      <c r="K7923" t="s">
        <v>137</v>
      </c>
      <c r="L7923" t="s">
        <v>22244</v>
      </c>
      <c r="M7923" t="s">
        <v>22245</v>
      </c>
      <c r="N7923">
        <v>0.4</v>
      </c>
      <c r="O7923">
        <v>0</v>
      </c>
      <c r="P7923">
        <v>63</v>
      </c>
      <c r="Q7923">
        <v>0</v>
      </c>
      <c r="R7923">
        <v>6</v>
      </c>
      <c r="S7923">
        <v>0</v>
      </c>
      <c r="T7923">
        <v>5</v>
      </c>
      <c r="U7923">
        <v>0</v>
      </c>
      <c r="V7923">
        <v>0</v>
      </c>
      <c r="W7923">
        <v>0</v>
      </c>
      <c r="X7923">
        <v>2.6453873485248462</v>
      </c>
      <c r="Y7923">
        <v>0</v>
      </c>
      <c r="Z7923">
        <v>4.5355140861878098</v>
      </c>
      <c r="AA7923">
        <v>0</v>
      </c>
      <c r="AB7923">
        <v>4.4479523813547885</v>
      </c>
      <c r="AC7923">
        <v>0</v>
      </c>
      <c r="AD7923">
        <v>0</v>
      </c>
      <c r="AE7923">
        <v>11.628853816067444</v>
      </c>
    </row>
    <row r="7924" spans="1:31" x14ac:dyDescent="0.25">
      <c r="A7924">
        <v>1890619</v>
      </c>
      <c r="B7924">
        <v>1</v>
      </c>
      <c r="C7924" t="s">
        <v>80</v>
      </c>
      <c r="D7924" t="s">
        <v>106</v>
      </c>
      <c r="E7924" t="s">
        <v>146</v>
      </c>
      <c r="F7924" t="s">
        <v>22246</v>
      </c>
      <c r="G7924" t="s">
        <v>148</v>
      </c>
      <c r="H7924" t="s">
        <v>143</v>
      </c>
      <c r="I7924" t="s">
        <v>135</v>
      </c>
      <c r="J7924" t="s">
        <v>136</v>
      </c>
      <c r="K7924" t="s">
        <v>137</v>
      </c>
      <c r="L7924" t="s">
        <v>22247</v>
      </c>
      <c r="M7924" t="s">
        <v>22248</v>
      </c>
      <c r="N7924">
        <v>0.91777777699999996</v>
      </c>
      <c r="O7924">
        <v>0</v>
      </c>
      <c r="P7924">
        <v>0</v>
      </c>
      <c r="Q7924">
        <v>0</v>
      </c>
      <c r="R7924">
        <v>4</v>
      </c>
      <c r="S7924">
        <v>0</v>
      </c>
      <c r="T7924">
        <v>0</v>
      </c>
      <c r="U7924">
        <v>0</v>
      </c>
      <c r="V7924">
        <v>0</v>
      </c>
      <c r="W7924">
        <v>0</v>
      </c>
      <c r="X7924">
        <v>0</v>
      </c>
      <c r="Y7924">
        <v>0</v>
      </c>
      <c r="Z7924">
        <v>28.528832543994</v>
      </c>
      <c r="AA7924">
        <v>0</v>
      </c>
      <c r="AB7924">
        <v>0</v>
      </c>
      <c r="AC7924">
        <v>0</v>
      </c>
      <c r="AD7924">
        <v>0</v>
      </c>
      <c r="AE7924">
        <v>28.528832543994</v>
      </c>
    </row>
    <row r="7925" spans="1:31" x14ac:dyDescent="0.25">
      <c r="A7925">
        <v>1890270</v>
      </c>
      <c r="B7925">
        <v>1</v>
      </c>
      <c r="C7925" t="s">
        <v>81</v>
      </c>
      <c r="D7925" t="s">
        <v>118</v>
      </c>
      <c r="E7925" t="s">
        <v>158</v>
      </c>
      <c r="F7925" t="s">
        <v>22249</v>
      </c>
      <c r="G7925" t="s">
        <v>133</v>
      </c>
      <c r="H7925" t="s">
        <v>134</v>
      </c>
      <c r="I7925" t="s">
        <v>135</v>
      </c>
      <c r="J7925" t="s">
        <v>136</v>
      </c>
      <c r="K7925" t="s">
        <v>137</v>
      </c>
      <c r="L7925" t="s">
        <v>22250</v>
      </c>
      <c r="M7925" t="s">
        <v>22251</v>
      </c>
      <c r="N7925">
        <v>9.9722221999999999E-2</v>
      </c>
      <c r="O7925">
        <v>2</v>
      </c>
      <c r="P7925">
        <v>1306</v>
      </c>
      <c r="Q7925">
        <v>141</v>
      </c>
      <c r="R7925">
        <v>144</v>
      </c>
      <c r="S7925">
        <v>12</v>
      </c>
      <c r="T7925">
        <v>111</v>
      </c>
      <c r="U7925">
        <v>1</v>
      </c>
      <c r="V7925">
        <v>0</v>
      </c>
      <c r="W7925">
        <v>3.4517194407463064E-2</v>
      </c>
      <c r="X7925">
        <v>13.392719024837669</v>
      </c>
      <c r="Y7925">
        <v>71.995531775060172</v>
      </c>
      <c r="Z7925">
        <v>26.939669519865483</v>
      </c>
      <c r="AA7925">
        <v>5.7123906227326442</v>
      </c>
      <c r="AB7925">
        <v>1.7494847743563395</v>
      </c>
      <c r="AC7925">
        <v>0.12863864152065724</v>
      </c>
      <c r="AD7925">
        <v>0</v>
      </c>
      <c r="AE7925">
        <v>119.95295155278041</v>
      </c>
    </row>
    <row r="7926" spans="1:31" x14ac:dyDescent="0.25">
      <c r="A7926">
        <v>1890665</v>
      </c>
      <c r="B7926">
        <v>1</v>
      </c>
      <c r="C7926" t="s">
        <v>81</v>
      </c>
      <c r="D7926" t="s">
        <v>119</v>
      </c>
      <c r="E7926" t="s">
        <v>229</v>
      </c>
      <c r="F7926" t="s">
        <v>22252</v>
      </c>
      <c r="G7926" t="s">
        <v>133</v>
      </c>
      <c r="H7926" t="s">
        <v>134</v>
      </c>
      <c r="I7926" t="s">
        <v>135</v>
      </c>
      <c r="J7926" t="s">
        <v>136</v>
      </c>
      <c r="K7926" t="s">
        <v>137</v>
      </c>
      <c r="L7926" t="s">
        <v>22253</v>
      </c>
      <c r="M7926" t="s">
        <v>22254</v>
      </c>
      <c r="N7926">
        <v>7.1666666000000004E-2</v>
      </c>
      <c r="O7926">
        <v>4</v>
      </c>
      <c r="P7926">
        <v>9019</v>
      </c>
      <c r="Q7926">
        <v>359</v>
      </c>
      <c r="R7926">
        <v>1518</v>
      </c>
      <c r="S7926">
        <v>19</v>
      </c>
      <c r="T7926">
        <v>1185</v>
      </c>
      <c r="U7926">
        <v>0</v>
      </c>
      <c r="V7926">
        <v>4</v>
      </c>
      <c r="W7926">
        <v>0.12072009900154669</v>
      </c>
      <c r="X7926">
        <v>138.28635437043471</v>
      </c>
      <c r="Y7926">
        <v>140.4752352548393</v>
      </c>
      <c r="Z7926">
        <v>285.22303896384824</v>
      </c>
      <c r="AA7926">
        <v>9.7416050973588604</v>
      </c>
      <c r="AB7926">
        <v>47.259248098606399</v>
      </c>
      <c r="AC7926">
        <v>0</v>
      </c>
      <c r="AD7926">
        <v>0.15854820030707167</v>
      </c>
      <c r="AE7926">
        <v>621.26475008439604</v>
      </c>
    </row>
    <row r="7927" spans="1:31" x14ac:dyDescent="0.25">
      <c r="A7927">
        <v>1890536</v>
      </c>
      <c r="B7927">
        <v>1</v>
      </c>
      <c r="C7927" t="s">
        <v>80</v>
      </c>
      <c r="D7927" t="s">
        <v>100</v>
      </c>
      <c r="E7927" t="s">
        <v>146</v>
      </c>
      <c r="F7927" t="s">
        <v>22255</v>
      </c>
      <c r="G7927" t="s">
        <v>148</v>
      </c>
      <c r="H7927" t="s">
        <v>143</v>
      </c>
      <c r="I7927" t="s">
        <v>135</v>
      </c>
      <c r="J7927" t="s">
        <v>136</v>
      </c>
      <c r="K7927" t="s">
        <v>137</v>
      </c>
      <c r="L7927" t="s">
        <v>22256</v>
      </c>
      <c r="M7927" t="s">
        <v>22257</v>
      </c>
      <c r="N7927">
        <v>5.688055555</v>
      </c>
      <c r="O7927">
        <v>0</v>
      </c>
      <c r="P7927">
        <v>112</v>
      </c>
      <c r="Q7927">
        <v>0</v>
      </c>
      <c r="R7927">
        <v>0</v>
      </c>
      <c r="S7927">
        <v>0</v>
      </c>
      <c r="T7927">
        <v>8</v>
      </c>
      <c r="U7927">
        <v>0</v>
      </c>
      <c r="V7927">
        <v>0</v>
      </c>
      <c r="W7927">
        <v>0</v>
      </c>
      <c r="X7927">
        <v>231.92199497712636</v>
      </c>
      <c r="Y7927">
        <v>0</v>
      </c>
      <c r="Z7927">
        <v>0</v>
      </c>
      <c r="AA7927">
        <v>0</v>
      </c>
      <c r="AB7927">
        <v>188.72846404249347</v>
      </c>
      <c r="AC7927">
        <v>0</v>
      </c>
      <c r="AD7927">
        <v>0</v>
      </c>
      <c r="AE7927">
        <v>420.6504590196198</v>
      </c>
    </row>
    <row r="7928" spans="1:31" x14ac:dyDescent="0.25">
      <c r="A7928">
        <v>1890556</v>
      </c>
      <c r="B7928">
        <v>1</v>
      </c>
      <c r="C7928" t="s">
        <v>80</v>
      </c>
      <c r="D7928" t="s">
        <v>108</v>
      </c>
      <c r="E7928" t="s">
        <v>131</v>
      </c>
      <c r="F7928" t="s">
        <v>9348</v>
      </c>
      <c r="G7928" t="s">
        <v>133</v>
      </c>
      <c r="H7928" t="s">
        <v>134</v>
      </c>
      <c r="I7928" t="s">
        <v>152</v>
      </c>
      <c r="J7928" t="s">
        <v>136</v>
      </c>
      <c r="K7928" t="s">
        <v>137</v>
      </c>
      <c r="L7928" t="s">
        <v>22258</v>
      </c>
      <c r="M7928" t="s">
        <v>22259</v>
      </c>
      <c r="N7928">
        <v>8.3333330000000001E-3</v>
      </c>
      <c r="O7928">
        <v>0</v>
      </c>
      <c r="P7928">
        <v>354</v>
      </c>
      <c r="Q7928">
        <v>0</v>
      </c>
      <c r="R7928">
        <v>70</v>
      </c>
      <c r="S7928">
        <v>3</v>
      </c>
      <c r="T7928">
        <v>36</v>
      </c>
      <c r="U7928">
        <v>0</v>
      </c>
      <c r="V7928">
        <v>0</v>
      </c>
      <c r="W7928">
        <v>0</v>
      </c>
      <c r="X7928">
        <v>0.82498680803099156</v>
      </c>
      <c r="Y7928">
        <v>0</v>
      </c>
      <c r="Z7928">
        <v>0.84222716199073311</v>
      </c>
      <c r="AA7928">
        <v>6.6588600927250011E-2</v>
      </c>
      <c r="AB7928">
        <v>0.31737956927602501</v>
      </c>
      <c r="AC7928">
        <v>0</v>
      </c>
      <c r="AD7928">
        <v>0</v>
      </c>
      <c r="AE7928">
        <v>2.0511821402249995</v>
      </c>
    </row>
    <row r="7929" spans="1:31" x14ac:dyDescent="0.25">
      <c r="A7929">
        <v>1890456</v>
      </c>
      <c r="B7929">
        <v>1</v>
      </c>
      <c r="C7929" t="s">
        <v>80</v>
      </c>
      <c r="D7929" t="s">
        <v>107</v>
      </c>
      <c r="E7929" t="s">
        <v>140</v>
      </c>
      <c r="F7929" t="s">
        <v>22260</v>
      </c>
      <c r="G7929" t="s">
        <v>163</v>
      </c>
      <c r="H7929" t="s">
        <v>143</v>
      </c>
      <c r="I7929" t="s">
        <v>135</v>
      </c>
      <c r="J7929" t="s">
        <v>136</v>
      </c>
      <c r="K7929" t="s">
        <v>137</v>
      </c>
      <c r="L7929" t="s">
        <v>22261</v>
      </c>
      <c r="M7929" t="s">
        <v>22262</v>
      </c>
      <c r="N7929">
        <v>2.1483333330000001</v>
      </c>
      <c r="O7929">
        <v>0</v>
      </c>
      <c r="P7929">
        <v>0</v>
      </c>
      <c r="Q7929">
        <v>0</v>
      </c>
      <c r="R7929">
        <v>0</v>
      </c>
      <c r="S7929">
        <v>0</v>
      </c>
      <c r="T7929">
        <v>1</v>
      </c>
      <c r="U7929">
        <v>0</v>
      </c>
      <c r="V7929">
        <v>0</v>
      </c>
      <c r="W7929">
        <v>0</v>
      </c>
      <c r="X7929">
        <v>0</v>
      </c>
      <c r="Y7929">
        <v>0</v>
      </c>
      <c r="Z7929">
        <v>0</v>
      </c>
      <c r="AA7929">
        <v>0</v>
      </c>
      <c r="AB7929">
        <v>0.48961917699271507</v>
      </c>
      <c r="AC7929">
        <v>0</v>
      </c>
      <c r="AD7929">
        <v>0</v>
      </c>
      <c r="AE7929">
        <v>0.48961917699271507</v>
      </c>
    </row>
    <row r="7930" spans="1:31" x14ac:dyDescent="0.25">
      <c r="A7930">
        <v>1890350</v>
      </c>
      <c r="B7930">
        <v>1</v>
      </c>
      <c r="C7930" t="s">
        <v>80</v>
      </c>
      <c r="D7930" t="s">
        <v>84</v>
      </c>
      <c r="E7930" t="s">
        <v>140</v>
      </c>
      <c r="F7930" t="s">
        <v>22263</v>
      </c>
      <c r="G7930" t="s">
        <v>200</v>
      </c>
      <c r="H7930" t="s">
        <v>143</v>
      </c>
      <c r="I7930" t="s">
        <v>135</v>
      </c>
      <c r="J7930" t="s">
        <v>136</v>
      </c>
      <c r="K7930" t="s">
        <v>137</v>
      </c>
      <c r="L7930" t="s">
        <v>22264</v>
      </c>
      <c r="M7930" t="s">
        <v>22265</v>
      </c>
      <c r="N7930">
        <v>5.2866666660000003</v>
      </c>
      <c r="O7930">
        <v>0</v>
      </c>
      <c r="P7930">
        <v>1</v>
      </c>
      <c r="Q7930">
        <v>0</v>
      </c>
      <c r="R7930">
        <v>0</v>
      </c>
      <c r="S7930">
        <v>0</v>
      </c>
      <c r="T7930">
        <v>0</v>
      </c>
      <c r="U7930">
        <v>0</v>
      </c>
      <c r="V7930">
        <v>0</v>
      </c>
      <c r="W7930">
        <v>0</v>
      </c>
      <c r="X7930">
        <v>1.5245144969537068</v>
      </c>
      <c r="Y7930">
        <v>0</v>
      </c>
      <c r="Z7930">
        <v>0</v>
      </c>
      <c r="AA7930">
        <v>0</v>
      </c>
      <c r="AB7930">
        <v>0</v>
      </c>
      <c r="AC7930">
        <v>0</v>
      </c>
      <c r="AD7930">
        <v>0</v>
      </c>
      <c r="AE7930">
        <v>1.5245144969537068</v>
      </c>
    </row>
    <row r="7931" spans="1:31" x14ac:dyDescent="0.25">
      <c r="A7931">
        <v>1890599</v>
      </c>
      <c r="B7931">
        <v>1</v>
      </c>
      <c r="C7931" t="s">
        <v>80</v>
      </c>
      <c r="D7931" t="s">
        <v>108</v>
      </c>
      <c r="E7931" t="s">
        <v>140</v>
      </c>
      <c r="F7931" t="s">
        <v>22266</v>
      </c>
      <c r="G7931" t="s">
        <v>163</v>
      </c>
      <c r="H7931" t="s">
        <v>143</v>
      </c>
      <c r="I7931" t="s">
        <v>135</v>
      </c>
      <c r="J7931" t="s">
        <v>136</v>
      </c>
      <c r="K7931" t="s">
        <v>137</v>
      </c>
      <c r="L7931" t="s">
        <v>22267</v>
      </c>
      <c r="M7931" t="s">
        <v>22268</v>
      </c>
      <c r="N7931">
        <v>2.909444444</v>
      </c>
      <c r="O7931">
        <v>0</v>
      </c>
      <c r="P7931">
        <v>1</v>
      </c>
      <c r="Q7931">
        <v>0</v>
      </c>
      <c r="R7931">
        <v>0</v>
      </c>
      <c r="S7931">
        <v>0</v>
      </c>
      <c r="T7931">
        <v>0</v>
      </c>
      <c r="U7931">
        <v>0</v>
      </c>
      <c r="V7931">
        <v>0</v>
      </c>
      <c r="W7931">
        <v>0</v>
      </c>
      <c r="X7931">
        <v>2.1770231024674999E-3</v>
      </c>
      <c r="Y7931">
        <v>0</v>
      </c>
      <c r="Z7931">
        <v>0</v>
      </c>
      <c r="AA7931">
        <v>0</v>
      </c>
      <c r="AB7931">
        <v>0</v>
      </c>
      <c r="AC7931">
        <v>0</v>
      </c>
      <c r="AD7931">
        <v>0</v>
      </c>
      <c r="AE7931">
        <v>2.1770231024674999E-3</v>
      </c>
    </row>
    <row r="7932" spans="1:31" x14ac:dyDescent="0.25">
      <c r="A7932">
        <v>1890393</v>
      </c>
      <c r="B7932">
        <v>1</v>
      </c>
      <c r="C7932" t="s">
        <v>80</v>
      </c>
      <c r="D7932" t="s">
        <v>90</v>
      </c>
      <c r="E7932" t="s">
        <v>140</v>
      </c>
      <c r="F7932" t="s">
        <v>22269</v>
      </c>
      <c r="G7932" t="s">
        <v>163</v>
      </c>
      <c r="H7932" t="s">
        <v>143</v>
      </c>
      <c r="I7932" t="s">
        <v>135</v>
      </c>
      <c r="J7932" t="s">
        <v>136</v>
      </c>
      <c r="K7932" t="s">
        <v>137</v>
      </c>
      <c r="L7932" t="s">
        <v>22270</v>
      </c>
      <c r="M7932" t="s">
        <v>22271</v>
      </c>
      <c r="N7932">
        <v>0.93305555500000004</v>
      </c>
      <c r="O7932">
        <v>0</v>
      </c>
      <c r="P7932">
        <v>3</v>
      </c>
      <c r="Q7932">
        <v>0</v>
      </c>
      <c r="R7932">
        <v>0</v>
      </c>
      <c r="S7932">
        <v>0</v>
      </c>
      <c r="T7932">
        <v>2</v>
      </c>
      <c r="U7932">
        <v>0</v>
      </c>
      <c r="V7932">
        <v>0</v>
      </c>
      <c r="W7932">
        <v>0</v>
      </c>
      <c r="X7932">
        <v>0.73379157515763538</v>
      </c>
      <c r="Y7932">
        <v>0</v>
      </c>
      <c r="Z7932">
        <v>0</v>
      </c>
      <c r="AA7932">
        <v>0</v>
      </c>
      <c r="AB7932">
        <v>6.3401554701035562E-2</v>
      </c>
      <c r="AC7932">
        <v>0</v>
      </c>
      <c r="AD7932">
        <v>0</v>
      </c>
      <c r="AE7932">
        <v>0.79719312985867097</v>
      </c>
    </row>
    <row r="7933" spans="1:31" x14ac:dyDescent="0.25">
      <c r="A7933">
        <v>1890642</v>
      </c>
      <c r="B7933">
        <v>1</v>
      </c>
      <c r="C7933" t="s">
        <v>81</v>
      </c>
      <c r="D7933" t="s">
        <v>126</v>
      </c>
      <c r="E7933" t="s">
        <v>131</v>
      </c>
      <c r="F7933" t="s">
        <v>22272</v>
      </c>
      <c r="G7933" t="s">
        <v>133</v>
      </c>
      <c r="H7933" t="s">
        <v>134</v>
      </c>
      <c r="I7933" t="s">
        <v>135</v>
      </c>
      <c r="J7933" t="s">
        <v>136</v>
      </c>
      <c r="K7933" t="s">
        <v>137</v>
      </c>
      <c r="L7933" t="s">
        <v>22273</v>
      </c>
      <c r="M7933" t="s">
        <v>22274</v>
      </c>
      <c r="N7933">
        <v>0.24805555500000001</v>
      </c>
      <c r="O7933">
        <v>0</v>
      </c>
      <c r="P7933">
        <v>829</v>
      </c>
      <c r="Q7933">
        <v>0</v>
      </c>
      <c r="R7933">
        <v>40</v>
      </c>
      <c r="S7933">
        <v>1</v>
      </c>
      <c r="T7933">
        <v>200</v>
      </c>
      <c r="U7933">
        <v>2</v>
      </c>
      <c r="V7933">
        <v>0</v>
      </c>
      <c r="W7933">
        <v>0</v>
      </c>
      <c r="X7933">
        <v>35.67096177563333</v>
      </c>
      <c r="Y7933">
        <v>0</v>
      </c>
      <c r="Z7933">
        <v>5.3882760953973436</v>
      </c>
      <c r="AA7933">
        <v>0.28930208250811384</v>
      </c>
      <c r="AB7933">
        <v>20.051487144817337</v>
      </c>
      <c r="AC7933">
        <v>21.084543598794362</v>
      </c>
      <c r="AD7933">
        <v>0</v>
      </c>
      <c r="AE7933">
        <v>82.484570697150488</v>
      </c>
    </row>
    <row r="7934" spans="1:31" x14ac:dyDescent="0.25">
      <c r="A7934">
        <v>1890259</v>
      </c>
      <c r="B7934">
        <v>1</v>
      </c>
      <c r="C7934" t="s">
        <v>81</v>
      </c>
      <c r="D7934" t="s">
        <v>113</v>
      </c>
      <c r="E7934" t="s">
        <v>140</v>
      </c>
      <c r="F7934" t="s">
        <v>22275</v>
      </c>
      <c r="G7934" t="s">
        <v>207</v>
      </c>
      <c r="H7934" t="s">
        <v>143</v>
      </c>
      <c r="I7934" t="s">
        <v>135</v>
      </c>
      <c r="J7934" t="s">
        <v>136</v>
      </c>
      <c r="K7934" t="s">
        <v>137</v>
      </c>
      <c r="L7934" t="s">
        <v>22276</v>
      </c>
      <c r="M7934" t="s">
        <v>22277</v>
      </c>
      <c r="N7934">
        <v>0.96833333300000002</v>
      </c>
      <c r="O7934">
        <v>0</v>
      </c>
      <c r="P7934">
        <v>8</v>
      </c>
      <c r="Q7934">
        <v>0</v>
      </c>
      <c r="R7934">
        <v>0</v>
      </c>
      <c r="S7934">
        <v>0</v>
      </c>
      <c r="T7934">
        <v>6</v>
      </c>
      <c r="U7934">
        <v>0</v>
      </c>
      <c r="V7934">
        <v>0</v>
      </c>
      <c r="W7934">
        <v>0</v>
      </c>
      <c r="X7934">
        <v>1.6947045215339853</v>
      </c>
      <c r="Y7934">
        <v>0</v>
      </c>
      <c r="Z7934">
        <v>0</v>
      </c>
      <c r="AA7934">
        <v>0</v>
      </c>
      <c r="AB7934">
        <v>0.33628021860056506</v>
      </c>
      <c r="AC7934">
        <v>0</v>
      </c>
      <c r="AD7934">
        <v>0</v>
      </c>
      <c r="AE7934">
        <v>2.0309847401345502</v>
      </c>
    </row>
    <row r="7935" spans="1:31" x14ac:dyDescent="0.25">
      <c r="A7935">
        <v>1890336</v>
      </c>
      <c r="B7935">
        <v>1</v>
      </c>
      <c r="C7935" t="s">
        <v>80</v>
      </c>
      <c r="D7935" t="s">
        <v>93</v>
      </c>
      <c r="E7935" t="s">
        <v>140</v>
      </c>
      <c r="F7935" t="s">
        <v>22278</v>
      </c>
      <c r="G7935" t="s">
        <v>163</v>
      </c>
      <c r="H7935" t="s">
        <v>143</v>
      </c>
      <c r="I7935" t="s">
        <v>135</v>
      </c>
      <c r="J7935" t="s">
        <v>136</v>
      </c>
      <c r="K7935" t="s">
        <v>137</v>
      </c>
      <c r="L7935" t="s">
        <v>22279</v>
      </c>
      <c r="M7935" t="s">
        <v>22280</v>
      </c>
      <c r="N7935">
        <v>0.775277777</v>
      </c>
      <c r="O7935">
        <v>0</v>
      </c>
      <c r="P7935">
        <v>0</v>
      </c>
      <c r="Q7935">
        <v>0</v>
      </c>
      <c r="R7935">
        <v>0</v>
      </c>
      <c r="S7935">
        <v>0</v>
      </c>
      <c r="T7935">
        <v>1</v>
      </c>
      <c r="U7935">
        <v>0</v>
      </c>
      <c r="V7935">
        <v>0</v>
      </c>
      <c r="W7935">
        <v>0</v>
      </c>
      <c r="X7935">
        <v>0</v>
      </c>
      <c r="Y7935">
        <v>0</v>
      </c>
      <c r="Z7935">
        <v>0</v>
      </c>
      <c r="AA7935">
        <v>0</v>
      </c>
      <c r="AB7935">
        <v>1.7093785683549485</v>
      </c>
      <c r="AC7935">
        <v>0</v>
      </c>
      <c r="AD7935">
        <v>0</v>
      </c>
      <c r="AE7935">
        <v>1.7093785683549485</v>
      </c>
    </row>
    <row r="7936" spans="1:31" x14ac:dyDescent="0.25">
      <c r="A7936">
        <v>1890359</v>
      </c>
      <c r="B7936">
        <v>1</v>
      </c>
      <c r="C7936" t="s">
        <v>80</v>
      </c>
      <c r="D7936" t="s">
        <v>98</v>
      </c>
      <c r="E7936" t="s">
        <v>146</v>
      </c>
      <c r="F7936" t="s">
        <v>22281</v>
      </c>
      <c r="G7936" t="s">
        <v>1108</v>
      </c>
      <c r="H7936" t="s">
        <v>143</v>
      </c>
      <c r="I7936" t="s">
        <v>135</v>
      </c>
      <c r="J7936" t="s">
        <v>136</v>
      </c>
      <c r="K7936" t="s">
        <v>137</v>
      </c>
      <c r="L7936" t="s">
        <v>22282</v>
      </c>
      <c r="M7936" t="s">
        <v>22283</v>
      </c>
      <c r="N7936">
        <v>1.3372222220000001</v>
      </c>
      <c r="O7936">
        <v>0</v>
      </c>
      <c r="P7936">
        <v>5</v>
      </c>
      <c r="Q7936">
        <v>0</v>
      </c>
      <c r="R7936">
        <v>4</v>
      </c>
      <c r="S7936">
        <v>0</v>
      </c>
      <c r="T7936">
        <v>2</v>
      </c>
      <c r="U7936">
        <v>0</v>
      </c>
      <c r="V7936">
        <v>0</v>
      </c>
      <c r="W7936">
        <v>0</v>
      </c>
      <c r="X7936">
        <v>1.1043744042243124</v>
      </c>
      <c r="Y7936">
        <v>0</v>
      </c>
      <c r="Z7936">
        <v>24.591585573074962</v>
      </c>
      <c r="AA7936">
        <v>0</v>
      </c>
      <c r="AB7936">
        <v>1.6897970747839466</v>
      </c>
      <c r="AC7936">
        <v>0</v>
      </c>
      <c r="AD7936">
        <v>0</v>
      </c>
      <c r="AE7936">
        <v>27.385757052083221</v>
      </c>
    </row>
    <row r="7937" spans="1:31" x14ac:dyDescent="0.25">
      <c r="A7937">
        <v>1890422</v>
      </c>
      <c r="B7937">
        <v>1</v>
      </c>
      <c r="C7937" t="s">
        <v>80</v>
      </c>
      <c r="D7937" t="s">
        <v>94</v>
      </c>
      <c r="E7937" t="s">
        <v>146</v>
      </c>
      <c r="F7937" t="s">
        <v>22284</v>
      </c>
      <c r="G7937" t="s">
        <v>148</v>
      </c>
      <c r="H7937" t="s">
        <v>143</v>
      </c>
      <c r="I7937" t="s">
        <v>135</v>
      </c>
      <c r="J7937" t="s">
        <v>136</v>
      </c>
      <c r="K7937" t="s">
        <v>137</v>
      </c>
      <c r="L7937" t="s">
        <v>22285</v>
      </c>
      <c r="M7937" t="s">
        <v>22286</v>
      </c>
      <c r="N7937">
        <v>1.51</v>
      </c>
      <c r="O7937">
        <v>0</v>
      </c>
      <c r="P7937">
        <v>5</v>
      </c>
      <c r="Q7937">
        <v>0</v>
      </c>
      <c r="R7937">
        <v>15</v>
      </c>
      <c r="S7937">
        <v>0</v>
      </c>
      <c r="T7937">
        <v>3</v>
      </c>
      <c r="U7937">
        <v>0</v>
      </c>
      <c r="V7937">
        <v>0</v>
      </c>
      <c r="W7937">
        <v>0</v>
      </c>
      <c r="X7937">
        <v>2.0157162668609789</v>
      </c>
      <c r="Y7937">
        <v>0</v>
      </c>
      <c r="Z7937">
        <v>32.968045547315995</v>
      </c>
      <c r="AA7937">
        <v>0</v>
      </c>
      <c r="AB7937">
        <v>12.158257174783317</v>
      </c>
      <c r="AC7937">
        <v>0</v>
      </c>
      <c r="AD7937">
        <v>0</v>
      </c>
      <c r="AE7937">
        <v>47.142018988960288</v>
      </c>
    </row>
    <row r="7938" spans="1:31" x14ac:dyDescent="0.25">
      <c r="A7938">
        <v>1890296</v>
      </c>
      <c r="B7938">
        <v>1</v>
      </c>
      <c r="C7938" t="s">
        <v>80</v>
      </c>
      <c r="D7938" t="s">
        <v>103</v>
      </c>
      <c r="E7938" t="s">
        <v>210</v>
      </c>
      <c r="F7938" t="s">
        <v>22287</v>
      </c>
      <c r="G7938" t="s">
        <v>133</v>
      </c>
      <c r="H7938" t="s">
        <v>134</v>
      </c>
      <c r="I7938" t="s">
        <v>135</v>
      </c>
      <c r="J7938" t="s">
        <v>136</v>
      </c>
      <c r="K7938" t="s">
        <v>137</v>
      </c>
      <c r="L7938" t="s">
        <v>22288</v>
      </c>
      <c r="M7938" t="s">
        <v>22289</v>
      </c>
      <c r="N7938">
        <v>0.91138888799999995</v>
      </c>
      <c r="O7938">
        <v>32</v>
      </c>
      <c r="P7938">
        <v>6082</v>
      </c>
      <c r="Q7938">
        <v>25</v>
      </c>
      <c r="R7938">
        <v>325</v>
      </c>
      <c r="S7938">
        <v>27</v>
      </c>
      <c r="T7938">
        <v>696</v>
      </c>
      <c r="U7938">
        <v>2</v>
      </c>
      <c r="V7938">
        <v>0</v>
      </c>
      <c r="W7938">
        <v>12.693724159909989</v>
      </c>
      <c r="X7938">
        <v>822.75306395366999</v>
      </c>
      <c r="Y7938">
        <v>122.01116303645837</v>
      </c>
      <c r="Z7938">
        <v>260.0898493900329</v>
      </c>
      <c r="AA7938">
        <v>67.319468986791136</v>
      </c>
      <c r="AB7938">
        <v>299.73114406683311</v>
      </c>
      <c r="AC7938">
        <v>110.29456507755617</v>
      </c>
      <c r="AD7938">
        <v>0</v>
      </c>
      <c r="AE7938">
        <v>1694.8929786712517</v>
      </c>
    </row>
    <row r="7939" spans="1:31" x14ac:dyDescent="0.25">
      <c r="A7939">
        <v>1890674</v>
      </c>
      <c r="B7939">
        <v>1</v>
      </c>
      <c r="C7939" t="s">
        <v>80</v>
      </c>
      <c r="D7939" t="s">
        <v>96</v>
      </c>
      <c r="E7939" t="s">
        <v>158</v>
      </c>
      <c r="F7939" t="s">
        <v>22290</v>
      </c>
      <c r="G7939" t="s">
        <v>212</v>
      </c>
      <c r="H7939" t="s">
        <v>134</v>
      </c>
      <c r="I7939" t="s">
        <v>135</v>
      </c>
      <c r="J7939" t="s">
        <v>3</v>
      </c>
      <c r="K7939" t="s">
        <v>137</v>
      </c>
      <c r="L7939" t="s">
        <v>22291</v>
      </c>
      <c r="M7939" t="s">
        <v>22292</v>
      </c>
      <c r="N7939">
        <v>0.73388888799999996</v>
      </c>
      <c r="O7939">
        <v>3</v>
      </c>
      <c r="P7939">
        <v>558</v>
      </c>
      <c r="Q7939">
        <v>0</v>
      </c>
      <c r="R7939">
        <v>0</v>
      </c>
      <c r="S7939">
        <v>3</v>
      </c>
      <c r="T7939">
        <v>15</v>
      </c>
      <c r="U7939">
        <v>0</v>
      </c>
      <c r="V7939">
        <v>0</v>
      </c>
      <c r="W7939">
        <v>34.339456327891845</v>
      </c>
      <c r="X7939">
        <v>120.93086260037497</v>
      </c>
      <c r="Y7939">
        <v>0</v>
      </c>
      <c r="Z7939">
        <v>0</v>
      </c>
      <c r="AA7939">
        <v>55.794191376643006</v>
      </c>
      <c r="AB7939">
        <v>20.805219052257321</v>
      </c>
      <c r="AC7939">
        <v>0</v>
      </c>
      <c r="AD7939">
        <v>0</v>
      </c>
      <c r="AE7939">
        <v>231.86972935716713</v>
      </c>
    </row>
    <row r="7940" spans="1:31" x14ac:dyDescent="0.25">
      <c r="A7940">
        <v>1890439</v>
      </c>
      <c r="B7940">
        <v>1</v>
      </c>
      <c r="C7940" t="s">
        <v>80</v>
      </c>
      <c r="D7940" t="s">
        <v>91</v>
      </c>
      <c r="E7940" t="s">
        <v>146</v>
      </c>
      <c r="F7940" t="s">
        <v>22293</v>
      </c>
      <c r="G7940" t="s">
        <v>212</v>
      </c>
      <c r="H7940" t="s">
        <v>143</v>
      </c>
      <c r="I7940" t="s">
        <v>135</v>
      </c>
      <c r="J7940" t="s">
        <v>3</v>
      </c>
      <c r="K7940" t="s">
        <v>137</v>
      </c>
      <c r="L7940" t="s">
        <v>22294</v>
      </c>
      <c r="M7940" t="s">
        <v>22295</v>
      </c>
      <c r="N7940">
        <v>2.491944444</v>
      </c>
      <c r="O7940">
        <v>0</v>
      </c>
      <c r="P7940">
        <v>2</v>
      </c>
      <c r="Q7940">
        <v>0</v>
      </c>
      <c r="R7940">
        <v>0</v>
      </c>
      <c r="S7940">
        <v>0</v>
      </c>
      <c r="T7940">
        <v>0</v>
      </c>
      <c r="U7940">
        <v>0</v>
      </c>
      <c r="V7940">
        <v>0</v>
      </c>
      <c r="W7940">
        <v>0</v>
      </c>
      <c r="X7940">
        <v>0.58085956685026663</v>
      </c>
      <c r="Y7940">
        <v>0</v>
      </c>
      <c r="Z7940">
        <v>0</v>
      </c>
      <c r="AA7940">
        <v>0</v>
      </c>
      <c r="AB7940">
        <v>0</v>
      </c>
      <c r="AC7940">
        <v>0</v>
      </c>
      <c r="AD7940">
        <v>0</v>
      </c>
      <c r="AE7940">
        <v>0.58085956685026663</v>
      </c>
    </row>
    <row r="7941" spans="1:31" x14ac:dyDescent="0.25">
      <c r="A7941">
        <v>1890608</v>
      </c>
      <c r="B7941">
        <v>1</v>
      </c>
      <c r="C7941" t="s">
        <v>80</v>
      </c>
      <c r="D7941" t="s">
        <v>95</v>
      </c>
      <c r="E7941" t="s">
        <v>146</v>
      </c>
      <c r="F7941" t="s">
        <v>22296</v>
      </c>
      <c r="G7941" t="s">
        <v>363</v>
      </c>
      <c r="H7941" t="s">
        <v>143</v>
      </c>
      <c r="I7941" t="s">
        <v>135</v>
      </c>
      <c r="J7941" t="s">
        <v>136</v>
      </c>
      <c r="K7941" t="s">
        <v>137</v>
      </c>
      <c r="L7941" t="s">
        <v>22297</v>
      </c>
      <c r="M7941" t="s">
        <v>22298</v>
      </c>
      <c r="N7941">
        <v>0.27722222200000002</v>
      </c>
      <c r="O7941">
        <v>0</v>
      </c>
      <c r="P7941">
        <v>19</v>
      </c>
      <c r="Q7941">
        <v>0</v>
      </c>
      <c r="R7941">
        <v>0</v>
      </c>
      <c r="S7941">
        <v>0</v>
      </c>
      <c r="T7941">
        <v>1</v>
      </c>
      <c r="U7941">
        <v>0</v>
      </c>
      <c r="V7941">
        <v>0</v>
      </c>
      <c r="W7941">
        <v>0</v>
      </c>
      <c r="X7941">
        <v>1.286992367771747</v>
      </c>
      <c r="Y7941">
        <v>0</v>
      </c>
      <c r="Z7941">
        <v>0</v>
      </c>
      <c r="AA7941">
        <v>0</v>
      </c>
      <c r="AB7941">
        <v>0.58059996867671948</v>
      </c>
      <c r="AC7941">
        <v>0</v>
      </c>
      <c r="AD7941">
        <v>0</v>
      </c>
      <c r="AE7941">
        <v>1.8675923364484666</v>
      </c>
    </row>
    <row r="7942" spans="1:31" x14ac:dyDescent="0.25">
      <c r="A7942">
        <v>1890482</v>
      </c>
      <c r="B7942">
        <v>1</v>
      </c>
      <c r="C7942" t="s">
        <v>81</v>
      </c>
      <c r="D7942" t="s">
        <v>127</v>
      </c>
      <c r="E7942" t="s">
        <v>131</v>
      </c>
      <c r="F7942" t="s">
        <v>22299</v>
      </c>
      <c r="G7942" t="s">
        <v>133</v>
      </c>
      <c r="H7942" t="s">
        <v>134</v>
      </c>
      <c r="I7942" t="s">
        <v>135</v>
      </c>
      <c r="J7942" t="s">
        <v>136</v>
      </c>
      <c r="K7942" t="s">
        <v>137</v>
      </c>
      <c r="L7942" t="s">
        <v>22300</v>
      </c>
      <c r="M7942" t="s">
        <v>22301</v>
      </c>
      <c r="N7942">
        <v>1.113888888</v>
      </c>
      <c r="O7942">
        <v>0</v>
      </c>
      <c r="P7942">
        <v>1063</v>
      </c>
      <c r="Q7942">
        <v>130</v>
      </c>
      <c r="R7942">
        <v>79</v>
      </c>
      <c r="S7942">
        <v>7</v>
      </c>
      <c r="T7942">
        <v>102</v>
      </c>
      <c r="U7942">
        <v>4</v>
      </c>
      <c r="V7942">
        <v>0</v>
      </c>
      <c r="W7942">
        <v>0</v>
      </c>
      <c r="X7942">
        <v>274.24992749935876</v>
      </c>
      <c r="Y7942">
        <v>1289.6586034614882</v>
      </c>
      <c r="Z7942">
        <v>210.349883864643</v>
      </c>
      <c r="AA7942">
        <v>92.600019940382452</v>
      </c>
      <c r="AB7942">
        <v>65.065662976951586</v>
      </c>
      <c r="AC7942">
        <v>305.11281672281962</v>
      </c>
      <c r="AD7942">
        <v>0</v>
      </c>
      <c r="AE7942">
        <v>2237.0369144656438</v>
      </c>
    </row>
    <row r="7943" spans="1:31" x14ac:dyDescent="0.25">
      <c r="A7943">
        <v>1890694</v>
      </c>
      <c r="B7943">
        <v>1</v>
      </c>
      <c r="C7943" t="s">
        <v>80</v>
      </c>
      <c r="D7943" t="s">
        <v>100</v>
      </c>
      <c r="E7943" t="s">
        <v>140</v>
      </c>
      <c r="F7943" t="s">
        <v>22302</v>
      </c>
      <c r="G7943" t="s">
        <v>163</v>
      </c>
      <c r="H7943" t="s">
        <v>143</v>
      </c>
      <c r="I7943" t="s">
        <v>135</v>
      </c>
      <c r="J7943" t="s">
        <v>136</v>
      </c>
      <c r="K7943" t="s">
        <v>137</v>
      </c>
      <c r="L7943" t="s">
        <v>22303</v>
      </c>
      <c r="M7943" t="s">
        <v>22304</v>
      </c>
      <c r="N7943">
        <v>1.426111111</v>
      </c>
      <c r="O7943">
        <v>0</v>
      </c>
      <c r="P7943">
        <v>1</v>
      </c>
      <c r="Q7943">
        <v>0</v>
      </c>
      <c r="R7943">
        <v>0</v>
      </c>
      <c r="S7943">
        <v>0</v>
      </c>
      <c r="T7943">
        <v>0</v>
      </c>
      <c r="U7943">
        <v>0</v>
      </c>
      <c r="V7943">
        <v>0</v>
      </c>
      <c r="W7943">
        <v>0</v>
      </c>
      <c r="X7943">
        <v>0.77061331894982166</v>
      </c>
      <c r="Y7943">
        <v>0</v>
      </c>
      <c r="Z7943">
        <v>0</v>
      </c>
      <c r="AA7943">
        <v>0</v>
      </c>
      <c r="AB7943">
        <v>0</v>
      </c>
      <c r="AC7943">
        <v>0</v>
      </c>
      <c r="AD7943">
        <v>0</v>
      </c>
      <c r="AE7943">
        <v>0.77061331894982166</v>
      </c>
    </row>
    <row r="7944" spans="1:31" x14ac:dyDescent="0.25">
      <c r="A7944">
        <v>1890502</v>
      </c>
      <c r="B7944">
        <v>1</v>
      </c>
      <c r="C7944" t="s">
        <v>80</v>
      </c>
      <c r="D7944" t="s">
        <v>83</v>
      </c>
      <c r="E7944" t="s">
        <v>158</v>
      </c>
      <c r="F7944" t="s">
        <v>22305</v>
      </c>
      <c r="G7944" t="s">
        <v>133</v>
      </c>
      <c r="H7944" t="s">
        <v>134</v>
      </c>
      <c r="I7944" t="s">
        <v>135</v>
      </c>
      <c r="J7944" t="s">
        <v>136</v>
      </c>
      <c r="K7944" t="s">
        <v>137</v>
      </c>
      <c r="L7944" t="s">
        <v>22306</v>
      </c>
      <c r="M7944" t="s">
        <v>22307</v>
      </c>
      <c r="N7944">
        <v>0.25805555499999999</v>
      </c>
      <c r="O7944">
        <v>0</v>
      </c>
      <c r="P7944">
        <v>129</v>
      </c>
      <c r="Q7944">
        <v>0</v>
      </c>
      <c r="R7944">
        <v>1</v>
      </c>
      <c r="S7944">
        <v>22</v>
      </c>
      <c r="T7944">
        <v>12</v>
      </c>
      <c r="U7944">
        <v>12</v>
      </c>
      <c r="V7944">
        <v>2</v>
      </c>
      <c r="W7944">
        <v>0</v>
      </c>
      <c r="X7944">
        <v>9.685382708859466</v>
      </c>
      <c r="Y7944">
        <v>0</v>
      </c>
      <c r="Z7944">
        <v>3.8782688252120834E-2</v>
      </c>
      <c r="AA7944">
        <v>83.47489517976571</v>
      </c>
      <c r="AB7944">
        <v>3.6471125524274157</v>
      </c>
      <c r="AC7944">
        <v>268.86064363242701</v>
      </c>
      <c r="AD7944">
        <v>44.64007010100854</v>
      </c>
      <c r="AE7944">
        <v>410.34688686274023</v>
      </c>
    </row>
    <row r="7945" spans="1:31" x14ac:dyDescent="0.25">
      <c r="A7945">
        <v>1890711</v>
      </c>
      <c r="B7945">
        <v>1</v>
      </c>
      <c r="C7945" t="s">
        <v>81</v>
      </c>
      <c r="D7945" t="s">
        <v>123</v>
      </c>
      <c r="E7945" t="s">
        <v>210</v>
      </c>
      <c r="F7945" t="s">
        <v>22308</v>
      </c>
      <c r="G7945" t="s">
        <v>133</v>
      </c>
      <c r="H7945" t="s">
        <v>134</v>
      </c>
      <c r="I7945" t="s">
        <v>135</v>
      </c>
      <c r="J7945" t="s">
        <v>136</v>
      </c>
      <c r="K7945" t="s">
        <v>137</v>
      </c>
      <c r="L7945" t="s">
        <v>22309</v>
      </c>
      <c r="M7945" t="s">
        <v>22310</v>
      </c>
      <c r="N7945">
        <v>1.909444444</v>
      </c>
      <c r="O7945">
        <v>0</v>
      </c>
      <c r="P7945">
        <v>132</v>
      </c>
      <c r="Q7945">
        <v>1</v>
      </c>
      <c r="R7945">
        <v>25</v>
      </c>
      <c r="S7945">
        <v>1</v>
      </c>
      <c r="T7945">
        <v>14</v>
      </c>
      <c r="U7945">
        <v>0</v>
      </c>
      <c r="V7945">
        <v>0</v>
      </c>
      <c r="W7945">
        <v>0</v>
      </c>
      <c r="X7945">
        <v>35.881466453438996</v>
      </c>
      <c r="Y7945">
        <v>2.6110865607299063</v>
      </c>
      <c r="Z7945">
        <v>30.505361181485299</v>
      </c>
      <c r="AA7945">
        <v>2.7645447356599777</v>
      </c>
      <c r="AB7945">
        <v>7.137559970719785</v>
      </c>
      <c r="AC7945">
        <v>0</v>
      </c>
      <c r="AD7945">
        <v>0</v>
      </c>
      <c r="AE7945">
        <v>78.900018902033963</v>
      </c>
    </row>
    <row r="7946" spans="1:31" x14ac:dyDescent="0.25">
      <c r="A7946">
        <v>1890425</v>
      </c>
      <c r="B7946">
        <v>1</v>
      </c>
      <c r="C7946" t="s">
        <v>80</v>
      </c>
      <c r="D7946" t="s">
        <v>100</v>
      </c>
      <c r="E7946" t="s">
        <v>210</v>
      </c>
      <c r="F7946" t="s">
        <v>22311</v>
      </c>
      <c r="G7946" t="s">
        <v>133</v>
      </c>
      <c r="H7946" t="s">
        <v>134</v>
      </c>
      <c r="I7946" t="s">
        <v>135</v>
      </c>
      <c r="J7946" t="s">
        <v>136</v>
      </c>
      <c r="K7946" t="s">
        <v>137</v>
      </c>
      <c r="L7946" t="s">
        <v>22312</v>
      </c>
      <c r="M7946" t="s">
        <v>22313</v>
      </c>
      <c r="N7946">
        <v>0.41333333300000002</v>
      </c>
      <c r="O7946">
        <v>4</v>
      </c>
      <c r="P7946">
        <v>1551</v>
      </c>
      <c r="Q7946">
        <v>4</v>
      </c>
      <c r="R7946">
        <v>83</v>
      </c>
      <c r="S7946">
        <v>9</v>
      </c>
      <c r="T7946">
        <v>60</v>
      </c>
      <c r="U7946">
        <v>0</v>
      </c>
      <c r="V7946">
        <v>0</v>
      </c>
      <c r="W7946">
        <v>58.518477233837203</v>
      </c>
      <c r="X7946">
        <v>197.39173042330407</v>
      </c>
      <c r="Y7946">
        <v>8.7046782058167782</v>
      </c>
      <c r="Z7946">
        <v>24.823480628386726</v>
      </c>
      <c r="AA7946">
        <v>163.53709479829851</v>
      </c>
      <c r="AB7946">
        <v>24.971859051647506</v>
      </c>
      <c r="AC7946">
        <v>0</v>
      </c>
      <c r="AD7946">
        <v>0</v>
      </c>
      <c r="AE7946">
        <v>477.94732034129078</v>
      </c>
    </row>
    <row r="7947" spans="1:31" x14ac:dyDescent="0.25">
      <c r="A7947">
        <v>1890402</v>
      </c>
      <c r="B7947">
        <v>1</v>
      </c>
      <c r="C7947" t="s">
        <v>81</v>
      </c>
      <c r="D7947" t="s">
        <v>128</v>
      </c>
      <c r="E7947" t="s">
        <v>146</v>
      </c>
      <c r="F7947" t="s">
        <v>22314</v>
      </c>
      <c r="G7947" t="s">
        <v>148</v>
      </c>
      <c r="H7947" t="s">
        <v>143</v>
      </c>
      <c r="I7947" t="s">
        <v>135</v>
      </c>
      <c r="J7947" t="s">
        <v>136</v>
      </c>
      <c r="K7947" t="s">
        <v>137</v>
      </c>
      <c r="L7947" t="s">
        <v>22315</v>
      </c>
      <c r="M7947" t="s">
        <v>22316</v>
      </c>
      <c r="N7947">
        <v>11.201944444</v>
      </c>
      <c r="O7947">
        <v>0</v>
      </c>
      <c r="P7947">
        <v>4</v>
      </c>
      <c r="Q7947">
        <v>0</v>
      </c>
      <c r="R7947">
        <v>0</v>
      </c>
      <c r="S7947">
        <v>0</v>
      </c>
      <c r="T7947">
        <v>0</v>
      </c>
      <c r="U7947">
        <v>0</v>
      </c>
      <c r="V7947">
        <v>0</v>
      </c>
      <c r="W7947">
        <v>0</v>
      </c>
      <c r="X7947">
        <v>4.4187929083241162</v>
      </c>
      <c r="Y7947">
        <v>0</v>
      </c>
      <c r="Z7947">
        <v>0</v>
      </c>
      <c r="AA7947">
        <v>0</v>
      </c>
      <c r="AB7947">
        <v>0</v>
      </c>
      <c r="AC7947">
        <v>0</v>
      </c>
      <c r="AD7947">
        <v>0</v>
      </c>
      <c r="AE7947">
        <v>4.4187929083241162</v>
      </c>
    </row>
    <row r="7948" spans="1:31" x14ac:dyDescent="0.25">
      <c r="A7948">
        <v>1890362</v>
      </c>
      <c r="B7948">
        <v>1</v>
      </c>
      <c r="C7948" t="s">
        <v>80</v>
      </c>
      <c r="D7948" t="s">
        <v>83</v>
      </c>
      <c r="E7948" t="s">
        <v>131</v>
      </c>
      <c r="F7948" t="s">
        <v>22317</v>
      </c>
      <c r="G7948" t="s">
        <v>133</v>
      </c>
      <c r="H7948" t="s">
        <v>134</v>
      </c>
      <c r="I7948" t="s">
        <v>135</v>
      </c>
      <c r="J7948" t="s">
        <v>136</v>
      </c>
      <c r="K7948" t="s">
        <v>137</v>
      </c>
      <c r="L7948" t="s">
        <v>22318</v>
      </c>
      <c r="M7948" t="s">
        <v>22319</v>
      </c>
      <c r="N7948">
        <v>0.62444444399999999</v>
      </c>
      <c r="O7948">
        <v>0</v>
      </c>
      <c r="P7948">
        <v>1710</v>
      </c>
      <c r="Q7948">
        <v>0</v>
      </c>
      <c r="R7948">
        <v>10</v>
      </c>
      <c r="S7948">
        <v>0</v>
      </c>
      <c r="T7948">
        <v>320</v>
      </c>
      <c r="U7948">
        <v>0</v>
      </c>
      <c r="V7948">
        <v>3</v>
      </c>
      <c r="W7948">
        <v>0</v>
      </c>
      <c r="X7948">
        <v>295.13441690909639</v>
      </c>
      <c r="Y7948">
        <v>0</v>
      </c>
      <c r="Z7948">
        <v>4.7168290884831778</v>
      </c>
      <c r="AA7948">
        <v>0</v>
      </c>
      <c r="AB7948">
        <v>222.8326244148104</v>
      </c>
      <c r="AC7948">
        <v>0</v>
      </c>
      <c r="AD7948">
        <v>50.84665615944273</v>
      </c>
      <c r="AE7948">
        <v>573.53052657183275</v>
      </c>
    </row>
    <row r="7949" spans="1:31" x14ac:dyDescent="0.25">
      <c r="A7949">
        <v>1890316</v>
      </c>
      <c r="B7949">
        <v>1</v>
      </c>
      <c r="C7949" t="s">
        <v>81</v>
      </c>
      <c r="D7949" t="s">
        <v>123</v>
      </c>
      <c r="E7949" t="s">
        <v>146</v>
      </c>
      <c r="F7949" t="s">
        <v>21826</v>
      </c>
      <c r="G7949" t="s">
        <v>148</v>
      </c>
      <c r="H7949" t="s">
        <v>143</v>
      </c>
      <c r="I7949" t="s">
        <v>135</v>
      </c>
      <c r="J7949" t="s">
        <v>136</v>
      </c>
      <c r="K7949" t="s">
        <v>137</v>
      </c>
      <c r="L7949" t="s">
        <v>22320</v>
      </c>
      <c r="M7949" t="s">
        <v>22321</v>
      </c>
      <c r="N7949">
        <v>3.7855555550000002</v>
      </c>
      <c r="O7949">
        <v>0</v>
      </c>
      <c r="P7949">
        <v>0</v>
      </c>
      <c r="Q7949">
        <v>0</v>
      </c>
      <c r="R7949">
        <v>9</v>
      </c>
      <c r="S7949">
        <v>0</v>
      </c>
      <c r="T7949">
        <v>1</v>
      </c>
      <c r="U7949">
        <v>0</v>
      </c>
      <c r="V7949">
        <v>0</v>
      </c>
      <c r="W7949">
        <v>0</v>
      </c>
      <c r="X7949">
        <v>0</v>
      </c>
      <c r="Y7949">
        <v>0</v>
      </c>
      <c r="Z7949">
        <v>26.049632975744654</v>
      </c>
      <c r="AA7949">
        <v>0</v>
      </c>
      <c r="AB7949">
        <v>6.0435222685429997</v>
      </c>
      <c r="AC7949">
        <v>0</v>
      </c>
      <c r="AD7949">
        <v>0</v>
      </c>
      <c r="AE7949">
        <v>32.093155244287651</v>
      </c>
    </row>
    <row r="7950" spans="1:31" x14ac:dyDescent="0.25">
      <c r="A7950">
        <v>1890525</v>
      </c>
      <c r="B7950">
        <v>1</v>
      </c>
      <c r="C7950" t="s">
        <v>80</v>
      </c>
      <c r="D7950" t="s">
        <v>96</v>
      </c>
      <c r="E7950" t="s">
        <v>222</v>
      </c>
      <c r="F7950" t="s">
        <v>19608</v>
      </c>
      <c r="G7950" t="s">
        <v>148</v>
      </c>
      <c r="H7950" t="s">
        <v>143</v>
      </c>
      <c r="I7950" t="s">
        <v>135</v>
      </c>
      <c r="J7950" t="s">
        <v>136</v>
      </c>
      <c r="K7950" t="s">
        <v>137</v>
      </c>
      <c r="L7950" t="s">
        <v>22322</v>
      </c>
      <c r="M7950" t="s">
        <v>22323</v>
      </c>
      <c r="N7950">
        <v>3.8197222219999998</v>
      </c>
      <c r="O7950">
        <v>0</v>
      </c>
      <c r="P7950">
        <v>44</v>
      </c>
      <c r="Q7950">
        <v>0</v>
      </c>
      <c r="R7950">
        <v>0</v>
      </c>
      <c r="S7950">
        <v>0</v>
      </c>
      <c r="T7950">
        <v>9</v>
      </c>
      <c r="U7950">
        <v>0</v>
      </c>
      <c r="V7950">
        <v>0</v>
      </c>
      <c r="W7950">
        <v>0</v>
      </c>
      <c r="X7950">
        <v>99.399183845057607</v>
      </c>
      <c r="Y7950">
        <v>0</v>
      </c>
      <c r="Z7950">
        <v>0</v>
      </c>
      <c r="AA7950">
        <v>0</v>
      </c>
      <c r="AB7950">
        <v>43.210383499432446</v>
      </c>
      <c r="AC7950">
        <v>0</v>
      </c>
      <c r="AD7950">
        <v>0</v>
      </c>
      <c r="AE7950">
        <v>142.60956734449005</v>
      </c>
    </row>
    <row r="7951" spans="1:31" x14ac:dyDescent="0.25">
      <c r="A7951">
        <v>1890279</v>
      </c>
      <c r="B7951">
        <v>1</v>
      </c>
      <c r="C7951" t="s">
        <v>80</v>
      </c>
      <c r="D7951" t="s">
        <v>95</v>
      </c>
      <c r="E7951" t="s">
        <v>146</v>
      </c>
      <c r="F7951" t="s">
        <v>22324</v>
      </c>
      <c r="G7951" t="s">
        <v>541</v>
      </c>
      <c r="H7951" t="s">
        <v>143</v>
      </c>
      <c r="I7951" t="s">
        <v>135</v>
      </c>
      <c r="J7951" t="s">
        <v>136</v>
      </c>
      <c r="K7951" t="s">
        <v>137</v>
      </c>
      <c r="L7951" t="s">
        <v>22325</v>
      </c>
      <c r="M7951" t="s">
        <v>22326</v>
      </c>
      <c r="N7951">
        <v>0.84166666599999995</v>
      </c>
      <c r="O7951">
        <v>0</v>
      </c>
      <c r="P7951">
        <v>143</v>
      </c>
      <c r="Q7951">
        <v>0</v>
      </c>
      <c r="R7951">
        <v>0</v>
      </c>
      <c r="S7951">
        <v>0</v>
      </c>
      <c r="T7951">
        <v>3</v>
      </c>
      <c r="U7951">
        <v>0</v>
      </c>
      <c r="V7951">
        <v>0</v>
      </c>
      <c r="W7951">
        <v>0</v>
      </c>
      <c r="X7951">
        <v>18.720083435394724</v>
      </c>
      <c r="Y7951">
        <v>0</v>
      </c>
      <c r="Z7951">
        <v>0</v>
      </c>
      <c r="AA7951">
        <v>0</v>
      </c>
      <c r="AB7951">
        <v>9.097423835862832E-2</v>
      </c>
      <c r="AC7951">
        <v>0</v>
      </c>
      <c r="AD7951">
        <v>0</v>
      </c>
      <c r="AE7951">
        <v>18.811057673753353</v>
      </c>
    </row>
    <row r="7952" spans="1:31" x14ac:dyDescent="0.25">
      <c r="A7952">
        <v>1890465</v>
      </c>
      <c r="B7952">
        <v>1</v>
      </c>
      <c r="C7952" t="s">
        <v>80</v>
      </c>
      <c r="D7952" t="s">
        <v>98</v>
      </c>
      <c r="E7952" t="s">
        <v>146</v>
      </c>
      <c r="F7952" t="s">
        <v>22327</v>
      </c>
      <c r="G7952" t="s">
        <v>148</v>
      </c>
      <c r="H7952" t="s">
        <v>143</v>
      </c>
      <c r="I7952" t="s">
        <v>135</v>
      </c>
      <c r="J7952" t="s">
        <v>136</v>
      </c>
      <c r="K7952" t="s">
        <v>137</v>
      </c>
      <c r="L7952" t="s">
        <v>22328</v>
      </c>
      <c r="M7952" t="s">
        <v>22329</v>
      </c>
      <c r="N7952">
        <v>0.94138888799999998</v>
      </c>
      <c r="O7952">
        <v>0</v>
      </c>
      <c r="P7952">
        <v>5</v>
      </c>
      <c r="Q7952">
        <v>0</v>
      </c>
      <c r="R7952">
        <v>8</v>
      </c>
      <c r="S7952">
        <v>0</v>
      </c>
      <c r="T7952">
        <v>2</v>
      </c>
      <c r="U7952">
        <v>0</v>
      </c>
      <c r="V7952">
        <v>0</v>
      </c>
      <c r="W7952">
        <v>0</v>
      </c>
      <c r="X7952">
        <v>0.78784947999946309</v>
      </c>
      <c r="Y7952">
        <v>0</v>
      </c>
      <c r="Z7952">
        <v>15.358837199525309</v>
      </c>
      <c r="AA7952">
        <v>0</v>
      </c>
      <c r="AB7952">
        <v>4.5180514939395024</v>
      </c>
      <c r="AC7952">
        <v>0</v>
      </c>
      <c r="AD7952">
        <v>0</v>
      </c>
      <c r="AE7952">
        <v>20.664738173464276</v>
      </c>
    </row>
    <row r="7953" spans="1:31" x14ac:dyDescent="0.25">
      <c r="A7953">
        <v>1890571</v>
      </c>
      <c r="B7953">
        <v>1</v>
      </c>
      <c r="C7953" t="s">
        <v>80</v>
      </c>
      <c r="D7953" t="s">
        <v>93</v>
      </c>
      <c r="E7953" t="s">
        <v>210</v>
      </c>
      <c r="F7953" t="s">
        <v>507</v>
      </c>
      <c r="G7953" t="s">
        <v>133</v>
      </c>
      <c r="H7953" t="s">
        <v>134</v>
      </c>
      <c r="I7953" t="s">
        <v>135</v>
      </c>
      <c r="J7953" t="s">
        <v>136</v>
      </c>
      <c r="K7953" t="s">
        <v>137</v>
      </c>
      <c r="L7953" t="s">
        <v>22330</v>
      </c>
      <c r="M7953" t="s">
        <v>22331</v>
      </c>
      <c r="N7953">
        <v>0.20027777699999999</v>
      </c>
      <c r="O7953">
        <v>0</v>
      </c>
      <c r="P7953">
        <v>662</v>
      </c>
      <c r="Q7953">
        <v>15</v>
      </c>
      <c r="R7953">
        <v>184</v>
      </c>
      <c r="S7953">
        <v>6</v>
      </c>
      <c r="T7953">
        <v>175</v>
      </c>
      <c r="U7953">
        <v>0</v>
      </c>
      <c r="V7953">
        <v>0</v>
      </c>
      <c r="W7953">
        <v>0</v>
      </c>
      <c r="X7953">
        <v>54.351537215175327</v>
      </c>
      <c r="Y7953">
        <v>19.977305964172977</v>
      </c>
      <c r="Z7953">
        <v>96.56666805759717</v>
      </c>
      <c r="AA7953">
        <v>23.705948710234797</v>
      </c>
      <c r="AB7953">
        <v>57.05902732320645</v>
      </c>
      <c r="AC7953">
        <v>0</v>
      </c>
      <c r="AD7953">
        <v>0</v>
      </c>
      <c r="AE7953">
        <v>251.66048727038674</v>
      </c>
    </row>
    <row r="7954" spans="1:31" x14ac:dyDescent="0.25">
      <c r="A7954">
        <v>1890565</v>
      </c>
      <c r="B7954">
        <v>1</v>
      </c>
      <c r="C7954" t="s">
        <v>80</v>
      </c>
      <c r="D7954" t="s">
        <v>100</v>
      </c>
      <c r="E7954" t="s">
        <v>140</v>
      </c>
      <c r="F7954" t="s">
        <v>22332</v>
      </c>
      <c r="G7954" t="s">
        <v>207</v>
      </c>
      <c r="H7954" t="s">
        <v>143</v>
      </c>
      <c r="I7954" t="s">
        <v>135</v>
      </c>
      <c r="J7954" t="s">
        <v>136</v>
      </c>
      <c r="K7954" t="s">
        <v>137</v>
      </c>
      <c r="L7954" t="s">
        <v>22333</v>
      </c>
      <c r="M7954" t="s">
        <v>22334</v>
      </c>
      <c r="N7954">
        <v>3.730277777</v>
      </c>
      <c r="O7954">
        <v>0</v>
      </c>
      <c r="P7954">
        <v>3</v>
      </c>
      <c r="Q7954">
        <v>0</v>
      </c>
      <c r="R7954">
        <v>0</v>
      </c>
      <c r="S7954">
        <v>0</v>
      </c>
      <c r="T7954">
        <v>1</v>
      </c>
      <c r="U7954">
        <v>0</v>
      </c>
      <c r="V7954">
        <v>0</v>
      </c>
      <c r="W7954">
        <v>0</v>
      </c>
      <c r="X7954">
        <v>0.17323632529545974</v>
      </c>
      <c r="Y7954">
        <v>0</v>
      </c>
      <c r="Z7954">
        <v>0</v>
      </c>
      <c r="AA7954">
        <v>0</v>
      </c>
      <c r="AB7954">
        <v>0</v>
      </c>
      <c r="AC7954">
        <v>0</v>
      </c>
      <c r="AD7954">
        <v>0</v>
      </c>
      <c r="AE7954">
        <v>0.17323632529545974</v>
      </c>
    </row>
    <row r="7955" spans="1:31" x14ac:dyDescent="0.25">
      <c r="A7955">
        <v>1890462</v>
      </c>
      <c r="B7955">
        <v>1</v>
      </c>
      <c r="C7955" t="s">
        <v>81</v>
      </c>
      <c r="D7955" t="s">
        <v>118</v>
      </c>
      <c r="E7955" t="s">
        <v>140</v>
      </c>
      <c r="F7955" t="s">
        <v>22335</v>
      </c>
      <c r="G7955" t="s">
        <v>163</v>
      </c>
      <c r="H7955" t="s">
        <v>143</v>
      </c>
      <c r="I7955" t="s">
        <v>135</v>
      </c>
      <c r="J7955" t="s">
        <v>136</v>
      </c>
      <c r="K7955" t="s">
        <v>137</v>
      </c>
      <c r="L7955" t="s">
        <v>22336</v>
      </c>
      <c r="M7955" t="s">
        <v>22337</v>
      </c>
      <c r="N7955">
        <v>2.3008333329999999</v>
      </c>
      <c r="O7955">
        <v>0</v>
      </c>
      <c r="P7955">
        <v>1</v>
      </c>
      <c r="Q7955">
        <v>0</v>
      </c>
      <c r="R7955">
        <v>0</v>
      </c>
      <c r="S7955">
        <v>0</v>
      </c>
      <c r="T7955">
        <v>0</v>
      </c>
      <c r="U7955">
        <v>0</v>
      </c>
      <c r="V7955">
        <v>0</v>
      </c>
      <c r="W7955">
        <v>0</v>
      </c>
      <c r="X7955">
        <v>0.35937628710701508</v>
      </c>
      <c r="Y7955">
        <v>0</v>
      </c>
      <c r="Z7955">
        <v>0</v>
      </c>
      <c r="AA7955">
        <v>0</v>
      </c>
      <c r="AB7955">
        <v>0</v>
      </c>
      <c r="AC7955">
        <v>0</v>
      </c>
      <c r="AD7955">
        <v>0</v>
      </c>
      <c r="AE7955">
        <v>0.35937628710701508</v>
      </c>
    </row>
    <row r="7956" spans="1:31" x14ac:dyDescent="0.25">
      <c r="A7956">
        <v>1890319</v>
      </c>
      <c r="B7956">
        <v>1</v>
      </c>
      <c r="C7956" t="s">
        <v>81</v>
      </c>
      <c r="D7956" t="s">
        <v>127</v>
      </c>
      <c r="E7956" t="s">
        <v>131</v>
      </c>
      <c r="F7956" t="s">
        <v>4358</v>
      </c>
      <c r="G7956" t="s">
        <v>133</v>
      </c>
      <c r="H7956" t="s">
        <v>134</v>
      </c>
      <c r="I7956" t="s">
        <v>135</v>
      </c>
      <c r="J7956" t="s">
        <v>136</v>
      </c>
      <c r="K7956" t="s">
        <v>137</v>
      </c>
      <c r="L7956" t="s">
        <v>22338</v>
      </c>
      <c r="M7956" t="s">
        <v>22339</v>
      </c>
      <c r="N7956">
        <v>1.6258333330000001</v>
      </c>
      <c r="O7956">
        <v>2</v>
      </c>
      <c r="P7956">
        <v>2</v>
      </c>
      <c r="Q7956">
        <v>44</v>
      </c>
      <c r="R7956">
        <v>16</v>
      </c>
      <c r="S7956">
        <v>1</v>
      </c>
      <c r="T7956">
        <v>1</v>
      </c>
      <c r="U7956">
        <v>0</v>
      </c>
      <c r="V7956">
        <v>0</v>
      </c>
      <c r="W7956">
        <v>1.9480449279087999</v>
      </c>
      <c r="X7956">
        <v>2.0871369139892599</v>
      </c>
      <c r="Y7956">
        <v>175.03144568958143</v>
      </c>
      <c r="Z7956">
        <v>330.94749197143886</v>
      </c>
      <c r="AA7956">
        <v>2.2934906614982671</v>
      </c>
      <c r="AB7956">
        <v>0</v>
      </c>
      <c r="AC7956">
        <v>0</v>
      </c>
      <c r="AD7956">
        <v>0</v>
      </c>
      <c r="AE7956">
        <v>512.30761016441659</v>
      </c>
    </row>
    <row r="7957" spans="1:31" x14ac:dyDescent="0.25">
      <c r="A7957">
        <v>1890505</v>
      </c>
      <c r="B7957">
        <v>1</v>
      </c>
      <c r="C7957" t="s">
        <v>81</v>
      </c>
      <c r="D7957" t="s">
        <v>128</v>
      </c>
      <c r="E7957" t="s">
        <v>140</v>
      </c>
      <c r="F7957" t="s">
        <v>22340</v>
      </c>
      <c r="G7957" t="s">
        <v>163</v>
      </c>
      <c r="H7957" t="s">
        <v>143</v>
      </c>
      <c r="I7957" t="s">
        <v>135</v>
      </c>
      <c r="J7957" t="s">
        <v>136</v>
      </c>
      <c r="K7957" t="s">
        <v>137</v>
      </c>
      <c r="L7957" t="s">
        <v>22341</v>
      </c>
      <c r="M7957" t="s">
        <v>22342</v>
      </c>
      <c r="N7957">
        <v>6.2122222220000003</v>
      </c>
      <c r="O7957">
        <v>0</v>
      </c>
      <c r="P7957">
        <v>0</v>
      </c>
      <c r="Q7957">
        <v>0</v>
      </c>
      <c r="R7957">
        <v>1</v>
      </c>
      <c r="S7957">
        <v>0</v>
      </c>
      <c r="T7957">
        <v>1</v>
      </c>
      <c r="U7957">
        <v>0</v>
      </c>
      <c r="V7957">
        <v>0</v>
      </c>
      <c r="W7957">
        <v>0</v>
      </c>
      <c r="X7957">
        <v>0</v>
      </c>
      <c r="Y7957">
        <v>0</v>
      </c>
      <c r="Z7957">
        <v>2.7290267309907401</v>
      </c>
      <c r="AA7957">
        <v>0</v>
      </c>
      <c r="AB7957">
        <v>6.9110163166344822</v>
      </c>
      <c r="AC7957">
        <v>0</v>
      </c>
      <c r="AD7957">
        <v>0</v>
      </c>
      <c r="AE7957">
        <v>9.6400430476252232</v>
      </c>
    </row>
    <row r="7958" spans="1:31" x14ac:dyDescent="0.25">
      <c r="A7958">
        <v>1890654</v>
      </c>
      <c r="B7958">
        <v>1</v>
      </c>
      <c r="C7958" t="s">
        <v>81</v>
      </c>
      <c r="D7958" t="s">
        <v>112</v>
      </c>
      <c r="E7958" t="s">
        <v>140</v>
      </c>
      <c r="F7958" t="s">
        <v>22343</v>
      </c>
      <c r="G7958" t="s">
        <v>163</v>
      </c>
      <c r="H7958" t="s">
        <v>143</v>
      </c>
      <c r="I7958" t="s">
        <v>135</v>
      </c>
      <c r="J7958" t="s">
        <v>136</v>
      </c>
      <c r="K7958" t="s">
        <v>137</v>
      </c>
      <c r="L7958" t="s">
        <v>22344</v>
      </c>
      <c r="M7958" t="s">
        <v>22345</v>
      </c>
      <c r="N7958">
        <v>0.99888888799999997</v>
      </c>
      <c r="O7958">
        <v>0</v>
      </c>
      <c r="P7958">
        <v>1</v>
      </c>
      <c r="Q7958">
        <v>0</v>
      </c>
      <c r="R7958">
        <v>0</v>
      </c>
      <c r="S7958">
        <v>0</v>
      </c>
      <c r="T7958">
        <v>0</v>
      </c>
      <c r="U7958">
        <v>0</v>
      </c>
      <c r="V7958">
        <v>0</v>
      </c>
      <c r="W7958">
        <v>0</v>
      </c>
      <c r="X7958">
        <v>0.47262579126962884</v>
      </c>
      <c r="Y7958">
        <v>0</v>
      </c>
      <c r="Z7958">
        <v>0</v>
      </c>
      <c r="AA7958">
        <v>0</v>
      </c>
      <c r="AB7958">
        <v>0</v>
      </c>
      <c r="AC7958">
        <v>0</v>
      </c>
      <c r="AD7958">
        <v>0</v>
      </c>
      <c r="AE7958">
        <v>0.47262579126962884</v>
      </c>
    </row>
    <row r="7959" spans="1:31" x14ac:dyDescent="0.25">
      <c r="A7959">
        <v>1890585</v>
      </c>
      <c r="B7959">
        <v>1</v>
      </c>
      <c r="C7959" t="s">
        <v>80</v>
      </c>
      <c r="D7959" t="s">
        <v>100</v>
      </c>
      <c r="E7959" t="s">
        <v>158</v>
      </c>
      <c r="F7959" t="s">
        <v>22346</v>
      </c>
      <c r="G7959" t="s">
        <v>133</v>
      </c>
      <c r="H7959" t="s">
        <v>134</v>
      </c>
      <c r="I7959" t="s">
        <v>135</v>
      </c>
      <c r="J7959" t="s">
        <v>136</v>
      </c>
      <c r="K7959" t="s">
        <v>137</v>
      </c>
      <c r="L7959" t="s">
        <v>22347</v>
      </c>
      <c r="M7959" t="s">
        <v>22348</v>
      </c>
      <c r="N7959">
        <v>1.3719444439999999</v>
      </c>
      <c r="O7959">
        <v>0</v>
      </c>
      <c r="P7959">
        <v>66</v>
      </c>
      <c r="Q7959">
        <v>0</v>
      </c>
      <c r="R7959">
        <v>6</v>
      </c>
      <c r="S7959">
        <v>0</v>
      </c>
      <c r="T7959">
        <v>3</v>
      </c>
      <c r="U7959">
        <v>0</v>
      </c>
      <c r="V7959">
        <v>0</v>
      </c>
      <c r="W7959">
        <v>0</v>
      </c>
      <c r="X7959">
        <v>33.471882378807621</v>
      </c>
      <c r="Y7959">
        <v>0</v>
      </c>
      <c r="Z7959">
        <v>13.394995148039122</v>
      </c>
      <c r="AA7959">
        <v>0</v>
      </c>
      <c r="AB7959">
        <v>9.7886031392837403</v>
      </c>
      <c r="AC7959">
        <v>0</v>
      </c>
      <c r="AD7959">
        <v>0</v>
      </c>
      <c r="AE7959">
        <v>56.655480666130487</v>
      </c>
    </row>
    <row r="7960" spans="1:31" x14ac:dyDescent="0.25">
      <c r="A7960">
        <v>1890691</v>
      </c>
      <c r="B7960">
        <v>1</v>
      </c>
      <c r="C7960" t="s">
        <v>80</v>
      </c>
      <c r="D7960" t="s">
        <v>103</v>
      </c>
      <c r="E7960" t="s">
        <v>158</v>
      </c>
      <c r="F7960" t="s">
        <v>22349</v>
      </c>
      <c r="G7960" t="s">
        <v>219</v>
      </c>
      <c r="H7960" t="s">
        <v>134</v>
      </c>
      <c r="I7960" t="s">
        <v>135</v>
      </c>
      <c r="J7960" t="s">
        <v>136</v>
      </c>
      <c r="K7960" t="s">
        <v>137</v>
      </c>
      <c r="L7960" t="s">
        <v>22350</v>
      </c>
      <c r="M7960" t="s">
        <v>22351</v>
      </c>
      <c r="N7960">
        <v>1.2097222219999999</v>
      </c>
      <c r="O7960">
        <v>0</v>
      </c>
      <c r="P7960">
        <v>187</v>
      </c>
      <c r="Q7960">
        <v>0</v>
      </c>
      <c r="R7960">
        <v>0</v>
      </c>
      <c r="S7960">
        <v>0</v>
      </c>
      <c r="T7960">
        <v>5</v>
      </c>
      <c r="U7960">
        <v>0</v>
      </c>
      <c r="V7960">
        <v>0</v>
      </c>
      <c r="W7960">
        <v>0</v>
      </c>
      <c r="X7960">
        <v>64.05838816971864</v>
      </c>
      <c r="Y7960">
        <v>0</v>
      </c>
      <c r="Z7960">
        <v>0</v>
      </c>
      <c r="AA7960">
        <v>0</v>
      </c>
      <c r="AB7960">
        <v>11.803314730552888</v>
      </c>
      <c r="AC7960">
        <v>0</v>
      </c>
      <c r="AD7960">
        <v>0</v>
      </c>
      <c r="AE7960">
        <v>75.861702900271524</v>
      </c>
    </row>
    <row r="7961" spans="1:31" x14ac:dyDescent="0.25">
      <c r="A7961">
        <v>1890428</v>
      </c>
      <c r="B7961">
        <v>1</v>
      </c>
      <c r="C7961" t="s">
        <v>80</v>
      </c>
      <c r="D7961" t="s">
        <v>98</v>
      </c>
      <c r="E7961" t="s">
        <v>158</v>
      </c>
      <c r="F7961" t="s">
        <v>22352</v>
      </c>
      <c r="G7961" t="s">
        <v>293</v>
      </c>
      <c r="H7961" t="s">
        <v>134</v>
      </c>
      <c r="I7961" t="s">
        <v>135</v>
      </c>
      <c r="J7961" t="s">
        <v>136</v>
      </c>
      <c r="K7961" t="s">
        <v>137</v>
      </c>
      <c r="L7961" t="s">
        <v>22353</v>
      </c>
      <c r="M7961" t="s">
        <v>22354</v>
      </c>
      <c r="N7961">
        <v>1.0024999999999999</v>
      </c>
      <c r="O7961">
        <v>0</v>
      </c>
      <c r="P7961">
        <v>74</v>
      </c>
      <c r="Q7961">
        <v>0</v>
      </c>
      <c r="R7961">
        <v>4</v>
      </c>
      <c r="S7961">
        <v>0</v>
      </c>
      <c r="T7961">
        <v>11</v>
      </c>
      <c r="U7961">
        <v>0</v>
      </c>
      <c r="V7961">
        <v>0</v>
      </c>
      <c r="W7961">
        <v>0</v>
      </c>
      <c r="X7961">
        <v>28.146559375160205</v>
      </c>
      <c r="Y7961">
        <v>0</v>
      </c>
      <c r="Z7961">
        <v>8.7966996183152819</v>
      </c>
      <c r="AA7961">
        <v>0</v>
      </c>
      <c r="AB7961">
        <v>15.815999304607175</v>
      </c>
      <c r="AC7961">
        <v>0</v>
      </c>
      <c r="AD7961">
        <v>0</v>
      </c>
      <c r="AE7961">
        <v>52.759258298082663</v>
      </c>
    </row>
    <row r="7962" spans="1:31" x14ac:dyDescent="0.25">
      <c r="A7962">
        <v>1890305</v>
      </c>
      <c r="B7962">
        <v>1</v>
      </c>
      <c r="C7962" t="s">
        <v>80</v>
      </c>
      <c r="D7962" t="s">
        <v>106</v>
      </c>
      <c r="E7962" t="s">
        <v>131</v>
      </c>
      <c r="F7962" t="s">
        <v>21845</v>
      </c>
      <c r="G7962" t="s">
        <v>133</v>
      </c>
      <c r="H7962" t="s">
        <v>134</v>
      </c>
      <c r="I7962" t="s">
        <v>152</v>
      </c>
      <c r="J7962" t="s">
        <v>136</v>
      </c>
      <c r="K7962" t="s">
        <v>137</v>
      </c>
      <c r="L7962" t="s">
        <v>22355</v>
      </c>
      <c r="M7962" t="s">
        <v>22236</v>
      </c>
      <c r="N7962">
        <v>5.5555550000000002E-3</v>
      </c>
      <c r="O7962">
        <v>0</v>
      </c>
      <c r="P7962">
        <v>1160</v>
      </c>
      <c r="Q7962">
        <v>19</v>
      </c>
      <c r="R7962">
        <v>140</v>
      </c>
      <c r="S7962">
        <v>11</v>
      </c>
      <c r="T7962">
        <v>233</v>
      </c>
      <c r="U7962">
        <v>0</v>
      </c>
      <c r="V7962">
        <v>0</v>
      </c>
      <c r="W7962">
        <v>0</v>
      </c>
      <c r="X7962">
        <v>0.63293506458956017</v>
      </c>
      <c r="Y7962">
        <v>0.13834397519561115</v>
      </c>
      <c r="Z7962">
        <v>0.39964187286808883</v>
      </c>
      <c r="AA7962">
        <v>0.25102051746371667</v>
      </c>
      <c r="AB7962">
        <v>0.3653971606680893</v>
      </c>
      <c r="AC7962">
        <v>0</v>
      </c>
      <c r="AD7962">
        <v>0</v>
      </c>
      <c r="AE7962">
        <v>1.7873385907850663</v>
      </c>
    </row>
    <row r="7963" spans="1:31" x14ac:dyDescent="0.25">
      <c r="A7963">
        <v>1890405</v>
      </c>
      <c r="B7963">
        <v>1</v>
      </c>
      <c r="C7963" t="s">
        <v>81</v>
      </c>
      <c r="D7963" t="s">
        <v>118</v>
      </c>
      <c r="E7963" t="s">
        <v>140</v>
      </c>
      <c r="F7963" t="s">
        <v>22356</v>
      </c>
      <c r="G7963" t="s">
        <v>207</v>
      </c>
      <c r="H7963" t="s">
        <v>143</v>
      </c>
      <c r="I7963" t="s">
        <v>135</v>
      </c>
      <c r="J7963" t="s">
        <v>136</v>
      </c>
      <c r="K7963" t="s">
        <v>137</v>
      </c>
      <c r="L7963" t="s">
        <v>22357</v>
      </c>
      <c r="M7963" t="s">
        <v>22358</v>
      </c>
      <c r="N7963">
        <v>1.166111111</v>
      </c>
      <c r="O7963">
        <v>0</v>
      </c>
      <c r="P7963">
        <v>0</v>
      </c>
      <c r="Q7963">
        <v>0</v>
      </c>
      <c r="R7963">
        <v>0</v>
      </c>
      <c r="S7963">
        <v>0</v>
      </c>
      <c r="T7963">
        <v>14</v>
      </c>
      <c r="U7963">
        <v>0</v>
      </c>
      <c r="V7963">
        <v>0</v>
      </c>
      <c r="W7963">
        <v>0</v>
      </c>
      <c r="X7963">
        <v>0</v>
      </c>
      <c r="Y7963">
        <v>0</v>
      </c>
      <c r="Z7963">
        <v>0</v>
      </c>
      <c r="AA7963">
        <v>0</v>
      </c>
      <c r="AB7963">
        <v>2.9647524012713697</v>
      </c>
      <c r="AC7963">
        <v>0</v>
      </c>
      <c r="AD7963">
        <v>0</v>
      </c>
      <c r="AE7963">
        <v>2.9647524012713697</v>
      </c>
    </row>
    <row r="7964" spans="1:31" x14ac:dyDescent="0.25">
      <c r="A7964">
        <v>1890468</v>
      </c>
      <c r="B7964">
        <v>1</v>
      </c>
      <c r="C7964" t="s">
        <v>80</v>
      </c>
      <c r="D7964" t="s">
        <v>107</v>
      </c>
      <c r="E7964" t="s">
        <v>140</v>
      </c>
      <c r="F7964" t="s">
        <v>22359</v>
      </c>
      <c r="G7964" t="s">
        <v>200</v>
      </c>
      <c r="H7964" t="s">
        <v>143</v>
      </c>
      <c r="I7964" t="s">
        <v>135</v>
      </c>
      <c r="J7964" t="s">
        <v>136</v>
      </c>
      <c r="K7964" t="s">
        <v>137</v>
      </c>
      <c r="L7964" t="s">
        <v>22360</v>
      </c>
      <c r="M7964" t="s">
        <v>22361</v>
      </c>
      <c r="N7964">
        <v>5.6302777769999999</v>
      </c>
      <c r="O7964">
        <v>0</v>
      </c>
      <c r="P7964">
        <v>1</v>
      </c>
      <c r="Q7964">
        <v>0</v>
      </c>
      <c r="R7964">
        <v>0</v>
      </c>
      <c r="S7964">
        <v>0</v>
      </c>
      <c r="T7964">
        <v>0</v>
      </c>
      <c r="U7964">
        <v>0</v>
      </c>
      <c r="V7964">
        <v>0</v>
      </c>
      <c r="W7964">
        <v>0</v>
      </c>
      <c r="X7964">
        <v>1.4777766094031792</v>
      </c>
      <c r="Y7964">
        <v>0</v>
      </c>
      <c r="Z7964">
        <v>0</v>
      </c>
      <c r="AA7964">
        <v>0</v>
      </c>
      <c r="AB7964">
        <v>0</v>
      </c>
      <c r="AC7964">
        <v>0</v>
      </c>
      <c r="AD7964">
        <v>0</v>
      </c>
      <c r="AE7964">
        <v>1.4777766094031792</v>
      </c>
    </row>
    <row r="7965" spans="1:31" x14ac:dyDescent="0.25">
      <c r="A7965">
        <v>1890514</v>
      </c>
      <c r="B7965">
        <v>1</v>
      </c>
      <c r="C7965" t="s">
        <v>81</v>
      </c>
      <c r="D7965" t="s">
        <v>118</v>
      </c>
      <c r="E7965" t="s">
        <v>140</v>
      </c>
      <c r="F7965" t="s">
        <v>22362</v>
      </c>
      <c r="G7965" t="s">
        <v>200</v>
      </c>
      <c r="H7965" t="s">
        <v>143</v>
      </c>
      <c r="I7965" t="s">
        <v>135</v>
      </c>
      <c r="J7965" t="s">
        <v>136</v>
      </c>
      <c r="K7965" t="s">
        <v>137</v>
      </c>
      <c r="L7965" t="s">
        <v>22363</v>
      </c>
      <c r="M7965" t="s">
        <v>22364</v>
      </c>
      <c r="N7965">
        <v>0.61083333299999998</v>
      </c>
      <c r="O7965">
        <v>0</v>
      </c>
      <c r="P7965">
        <v>0</v>
      </c>
      <c r="Q7965">
        <v>0</v>
      </c>
      <c r="R7965">
        <v>0</v>
      </c>
      <c r="S7965">
        <v>0</v>
      </c>
      <c r="T7965">
        <v>1</v>
      </c>
      <c r="U7965">
        <v>0</v>
      </c>
      <c r="V7965">
        <v>0</v>
      </c>
      <c r="W7965">
        <v>0</v>
      </c>
      <c r="X7965">
        <v>0</v>
      </c>
      <c r="Y7965">
        <v>0</v>
      </c>
      <c r="Z7965">
        <v>0</v>
      </c>
      <c r="AA7965">
        <v>0</v>
      </c>
      <c r="AB7965">
        <v>4.0394801183467513E-2</v>
      </c>
      <c r="AC7965">
        <v>0</v>
      </c>
      <c r="AD7965">
        <v>0</v>
      </c>
      <c r="AE7965">
        <v>4.0394801183467513E-2</v>
      </c>
    </row>
    <row r="7966" spans="1:31" x14ac:dyDescent="0.25">
      <c r="A7966">
        <v>1890574</v>
      </c>
      <c r="B7966">
        <v>1</v>
      </c>
      <c r="C7966" t="s">
        <v>81</v>
      </c>
      <c r="D7966" t="s">
        <v>128</v>
      </c>
      <c r="E7966" t="s">
        <v>131</v>
      </c>
      <c r="F7966" t="s">
        <v>22365</v>
      </c>
      <c r="G7966" t="s">
        <v>133</v>
      </c>
      <c r="H7966" t="s">
        <v>134</v>
      </c>
      <c r="I7966" t="s">
        <v>135</v>
      </c>
      <c r="J7966" t="s">
        <v>136</v>
      </c>
      <c r="K7966" t="s">
        <v>137</v>
      </c>
      <c r="L7966" t="s">
        <v>22366</v>
      </c>
      <c r="M7966" t="s">
        <v>22367</v>
      </c>
      <c r="N7966">
        <v>2.6697222219999999</v>
      </c>
      <c r="O7966">
        <v>0</v>
      </c>
      <c r="P7966">
        <v>0</v>
      </c>
      <c r="Q7966">
        <v>0</v>
      </c>
      <c r="R7966">
        <v>0</v>
      </c>
      <c r="S7966">
        <v>15</v>
      </c>
      <c r="T7966">
        <v>0</v>
      </c>
      <c r="U7966">
        <v>11</v>
      </c>
      <c r="V7966">
        <v>0</v>
      </c>
      <c r="W7966">
        <v>0</v>
      </c>
      <c r="X7966">
        <v>0</v>
      </c>
      <c r="Y7966">
        <v>0</v>
      </c>
      <c r="Z7966">
        <v>0</v>
      </c>
      <c r="AA7966">
        <v>779.29796228836028</v>
      </c>
      <c r="AB7966">
        <v>0</v>
      </c>
      <c r="AC7966">
        <v>1600.6415335493721</v>
      </c>
      <c r="AD7966">
        <v>0</v>
      </c>
      <c r="AE7966">
        <v>2379.9394958377325</v>
      </c>
    </row>
    <row r="7967" spans="1:31" x14ac:dyDescent="0.25">
      <c r="A7967">
        <v>1890328</v>
      </c>
      <c r="B7967">
        <v>1</v>
      </c>
      <c r="C7967" t="s">
        <v>81</v>
      </c>
      <c r="D7967" t="s">
        <v>127</v>
      </c>
      <c r="E7967" t="s">
        <v>140</v>
      </c>
      <c r="F7967" t="s">
        <v>22368</v>
      </c>
      <c r="G7967" t="s">
        <v>501</v>
      </c>
      <c r="H7967" t="s">
        <v>143</v>
      </c>
      <c r="I7967" t="s">
        <v>135</v>
      </c>
      <c r="J7967" t="s">
        <v>136</v>
      </c>
      <c r="K7967" t="s">
        <v>137</v>
      </c>
      <c r="L7967" t="s">
        <v>22369</v>
      </c>
      <c r="M7967" t="s">
        <v>22370</v>
      </c>
      <c r="N7967">
        <v>5.49</v>
      </c>
      <c r="O7967">
        <v>0</v>
      </c>
      <c r="P7967">
        <v>6</v>
      </c>
      <c r="Q7967">
        <v>0</v>
      </c>
      <c r="R7967">
        <v>0</v>
      </c>
      <c r="S7967">
        <v>0</v>
      </c>
      <c r="T7967">
        <v>0</v>
      </c>
      <c r="U7967">
        <v>0</v>
      </c>
      <c r="V7967">
        <v>0</v>
      </c>
      <c r="W7967">
        <v>0</v>
      </c>
      <c r="X7967">
        <v>6.758526054426242</v>
      </c>
      <c r="Y7967">
        <v>0</v>
      </c>
      <c r="Z7967">
        <v>0</v>
      </c>
      <c r="AA7967">
        <v>0</v>
      </c>
      <c r="AB7967">
        <v>0</v>
      </c>
      <c r="AC7967">
        <v>0</v>
      </c>
      <c r="AD7967">
        <v>0</v>
      </c>
      <c r="AE7967">
        <v>6.758526054426242</v>
      </c>
    </row>
    <row r="7968" spans="1:31" x14ac:dyDescent="0.25">
      <c r="A7968">
        <v>1890614</v>
      </c>
      <c r="B7968">
        <v>1</v>
      </c>
      <c r="C7968" t="s">
        <v>81</v>
      </c>
      <c r="D7968" t="s">
        <v>112</v>
      </c>
      <c r="E7968" t="s">
        <v>140</v>
      </c>
      <c r="F7968" t="s">
        <v>22371</v>
      </c>
      <c r="G7968" t="s">
        <v>163</v>
      </c>
      <c r="H7968" t="s">
        <v>143</v>
      </c>
      <c r="I7968" t="s">
        <v>135</v>
      </c>
      <c r="J7968" t="s">
        <v>136</v>
      </c>
      <c r="K7968" t="s">
        <v>137</v>
      </c>
      <c r="L7968" t="s">
        <v>22372</v>
      </c>
      <c r="M7968" t="s">
        <v>22373</v>
      </c>
      <c r="N7968">
        <v>1.4186111109999999</v>
      </c>
      <c r="O7968">
        <v>0</v>
      </c>
      <c r="P7968">
        <v>0</v>
      </c>
      <c r="Q7968">
        <v>0</v>
      </c>
      <c r="R7968">
        <v>1</v>
      </c>
      <c r="S7968">
        <v>0</v>
      </c>
      <c r="T7968">
        <v>1</v>
      </c>
      <c r="U7968">
        <v>0</v>
      </c>
      <c r="V7968">
        <v>0</v>
      </c>
      <c r="W7968">
        <v>0</v>
      </c>
      <c r="X7968">
        <v>0</v>
      </c>
      <c r="Y7968">
        <v>0</v>
      </c>
      <c r="Z7968">
        <v>0.31722024255457248</v>
      </c>
      <c r="AA7968">
        <v>0</v>
      </c>
      <c r="AB7968">
        <v>5.2386266954915842E-2</v>
      </c>
      <c r="AC7968">
        <v>0</v>
      </c>
      <c r="AD7968">
        <v>0</v>
      </c>
      <c r="AE7968">
        <v>0.36960650950948831</v>
      </c>
    </row>
    <row r="7969" spans="1:31" x14ac:dyDescent="0.25">
      <c r="A7969">
        <v>1890322</v>
      </c>
      <c r="B7969">
        <v>1</v>
      </c>
      <c r="C7969" t="s">
        <v>81</v>
      </c>
      <c r="D7969" t="s">
        <v>112</v>
      </c>
      <c r="E7969" t="s">
        <v>146</v>
      </c>
      <c r="F7969" t="s">
        <v>22374</v>
      </c>
      <c r="G7969" t="s">
        <v>148</v>
      </c>
      <c r="H7969" t="s">
        <v>143</v>
      </c>
      <c r="I7969" t="s">
        <v>135</v>
      </c>
      <c r="J7969" t="s">
        <v>136</v>
      </c>
      <c r="K7969" t="s">
        <v>137</v>
      </c>
      <c r="L7969" t="s">
        <v>22375</v>
      </c>
      <c r="M7969" t="s">
        <v>22376</v>
      </c>
      <c r="N7969">
        <v>5.4694444439999996</v>
      </c>
      <c r="O7969">
        <v>0</v>
      </c>
      <c r="P7969">
        <v>3</v>
      </c>
      <c r="Q7969">
        <v>0</v>
      </c>
      <c r="R7969">
        <v>0</v>
      </c>
      <c r="S7969">
        <v>0</v>
      </c>
      <c r="T7969">
        <v>0</v>
      </c>
      <c r="U7969">
        <v>0</v>
      </c>
      <c r="V7969">
        <v>0</v>
      </c>
      <c r="W7969">
        <v>0</v>
      </c>
      <c r="X7969">
        <v>1.4946340117982382</v>
      </c>
      <c r="Y7969">
        <v>0</v>
      </c>
      <c r="Z7969">
        <v>0</v>
      </c>
      <c r="AA7969">
        <v>0</v>
      </c>
      <c r="AB7969">
        <v>0</v>
      </c>
      <c r="AC7969">
        <v>0</v>
      </c>
      <c r="AD7969">
        <v>0</v>
      </c>
      <c r="AE7969">
        <v>1.4946340117982382</v>
      </c>
    </row>
    <row r="7970" spans="1:31" x14ac:dyDescent="0.25">
      <c r="A7970">
        <v>1890557</v>
      </c>
      <c r="B7970">
        <v>1</v>
      </c>
      <c r="C7970" t="s">
        <v>80</v>
      </c>
      <c r="D7970" t="s">
        <v>85</v>
      </c>
      <c r="E7970" t="s">
        <v>140</v>
      </c>
      <c r="F7970" t="s">
        <v>22377</v>
      </c>
      <c r="G7970" t="s">
        <v>207</v>
      </c>
      <c r="H7970" t="s">
        <v>143</v>
      </c>
      <c r="I7970" t="s">
        <v>135</v>
      </c>
      <c r="J7970" t="s">
        <v>136</v>
      </c>
      <c r="K7970" t="s">
        <v>137</v>
      </c>
      <c r="L7970" t="s">
        <v>22378</v>
      </c>
      <c r="M7970" t="s">
        <v>22379</v>
      </c>
      <c r="N7970">
        <v>1.0433333330000001</v>
      </c>
      <c r="O7970">
        <v>0</v>
      </c>
      <c r="P7970">
        <v>3</v>
      </c>
      <c r="Q7970">
        <v>0</v>
      </c>
      <c r="R7970">
        <v>0</v>
      </c>
      <c r="S7970">
        <v>0</v>
      </c>
      <c r="T7970">
        <v>0</v>
      </c>
      <c r="U7970">
        <v>0</v>
      </c>
      <c r="V7970">
        <v>0</v>
      </c>
      <c r="W7970">
        <v>0</v>
      </c>
      <c r="X7970">
        <v>0.88563337154599986</v>
      </c>
      <c r="Y7970">
        <v>0</v>
      </c>
      <c r="Z7970">
        <v>0</v>
      </c>
      <c r="AA7970">
        <v>0</v>
      </c>
      <c r="AB7970">
        <v>0</v>
      </c>
      <c r="AC7970">
        <v>0</v>
      </c>
      <c r="AD7970">
        <v>0</v>
      </c>
      <c r="AE7970">
        <v>0.88563337154599986</v>
      </c>
    </row>
    <row r="7971" spans="1:31" x14ac:dyDescent="0.25">
      <c r="A7971">
        <v>1890700</v>
      </c>
      <c r="B7971">
        <v>1</v>
      </c>
      <c r="C7971" t="s">
        <v>81</v>
      </c>
      <c r="D7971" t="s">
        <v>113</v>
      </c>
      <c r="E7971" t="s">
        <v>131</v>
      </c>
      <c r="F7971" t="s">
        <v>22380</v>
      </c>
      <c r="G7971" t="s">
        <v>5744</v>
      </c>
      <c r="H7971" t="s">
        <v>134</v>
      </c>
      <c r="I7971" t="s">
        <v>135</v>
      </c>
      <c r="J7971" t="s">
        <v>136</v>
      </c>
      <c r="K7971" t="s">
        <v>137</v>
      </c>
      <c r="L7971" t="s">
        <v>22381</v>
      </c>
      <c r="M7971" t="s">
        <v>22382</v>
      </c>
      <c r="N7971">
        <v>4.2205555549999998</v>
      </c>
      <c r="O7971">
        <v>0</v>
      </c>
      <c r="P7971">
        <v>471</v>
      </c>
      <c r="Q7971">
        <v>0</v>
      </c>
      <c r="R7971">
        <v>54</v>
      </c>
      <c r="S7971">
        <v>2</v>
      </c>
      <c r="T7971">
        <v>8</v>
      </c>
      <c r="U7971">
        <v>0</v>
      </c>
      <c r="V7971">
        <v>0</v>
      </c>
      <c r="W7971">
        <v>0</v>
      </c>
      <c r="X7971">
        <v>251.87695591853529</v>
      </c>
      <c r="Y7971">
        <v>0</v>
      </c>
      <c r="Z7971">
        <v>108.34787562856098</v>
      </c>
      <c r="AA7971">
        <v>20.028049249526955</v>
      </c>
      <c r="AB7971">
        <v>6.6550358137221295</v>
      </c>
      <c r="AC7971">
        <v>0</v>
      </c>
      <c r="AD7971">
        <v>0</v>
      </c>
      <c r="AE7971">
        <v>386.90791661034535</v>
      </c>
    </row>
    <row r="7972" spans="1:31" x14ac:dyDescent="0.25">
      <c r="A7972">
        <v>1890365</v>
      </c>
      <c r="B7972">
        <v>1</v>
      </c>
      <c r="C7972" t="s">
        <v>80</v>
      </c>
      <c r="D7972" t="s">
        <v>106</v>
      </c>
      <c r="E7972" t="s">
        <v>146</v>
      </c>
      <c r="F7972" t="s">
        <v>22383</v>
      </c>
      <c r="G7972" t="s">
        <v>212</v>
      </c>
      <c r="H7972" t="s">
        <v>143</v>
      </c>
      <c r="I7972" t="s">
        <v>135</v>
      </c>
      <c r="J7972" t="s">
        <v>136</v>
      </c>
      <c r="K7972" t="s">
        <v>137</v>
      </c>
      <c r="L7972" t="s">
        <v>22384</v>
      </c>
      <c r="M7972" t="s">
        <v>22385</v>
      </c>
      <c r="N7972">
        <v>2.0927777769999998</v>
      </c>
      <c r="O7972">
        <v>0</v>
      </c>
      <c r="P7972">
        <v>41</v>
      </c>
      <c r="Q7972">
        <v>0</v>
      </c>
      <c r="R7972">
        <v>0</v>
      </c>
      <c r="S7972">
        <v>0</v>
      </c>
      <c r="T7972">
        <v>0</v>
      </c>
      <c r="U7972">
        <v>0</v>
      </c>
      <c r="V7972">
        <v>0</v>
      </c>
      <c r="W7972">
        <v>0</v>
      </c>
      <c r="X7972">
        <v>14.649426982545679</v>
      </c>
      <c r="Y7972">
        <v>0</v>
      </c>
      <c r="Z7972">
        <v>0</v>
      </c>
      <c r="AA7972">
        <v>0</v>
      </c>
      <c r="AB7972">
        <v>0</v>
      </c>
      <c r="AC7972">
        <v>0</v>
      </c>
      <c r="AD7972">
        <v>0</v>
      </c>
      <c r="AE7972">
        <v>14.649426982545679</v>
      </c>
    </row>
    <row r="7973" spans="1:31" x14ac:dyDescent="0.25">
      <c r="A7973">
        <v>1890680</v>
      </c>
      <c r="B7973">
        <v>1</v>
      </c>
      <c r="C7973" t="s">
        <v>80</v>
      </c>
      <c r="D7973" t="s">
        <v>106</v>
      </c>
      <c r="E7973" t="s">
        <v>210</v>
      </c>
      <c r="F7973" t="s">
        <v>6592</v>
      </c>
      <c r="G7973" t="s">
        <v>133</v>
      </c>
      <c r="H7973" t="s">
        <v>134</v>
      </c>
      <c r="I7973" t="s">
        <v>135</v>
      </c>
      <c r="J7973" t="s">
        <v>136</v>
      </c>
      <c r="K7973" t="s">
        <v>137</v>
      </c>
      <c r="L7973" t="s">
        <v>22386</v>
      </c>
      <c r="M7973" t="s">
        <v>22387</v>
      </c>
      <c r="N7973">
        <v>0.29833333299999998</v>
      </c>
      <c r="O7973">
        <v>0</v>
      </c>
      <c r="P7973">
        <v>2</v>
      </c>
      <c r="Q7973">
        <v>51</v>
      </c>
      <c r="R7973">
        <v>202</v>
      </c>
      <c r="S7973">
        <v>13</v>
      </c>
      <c r="T7973">
        <v>32</v>
      </c>
      <c r="U7973">
        <v>0</v>
      </c>
      <c r="V7973">
        <v>0</v>
      </c>
      <c r="W7973">
        <v>0</v>
      </c>
      <c r="X7973">
        <v>0.44175969067657006</v>
      </c>
      <c r="Y7973">
        <v>141.1035211726483</v>
      </c>
      <c r="Z7973">
        <v>355.34754322468194</v>
      </c>
      <c r="AA7973">
        <v>27.044789451858541</v>
      </c>
      <c r="AB7973">
        <v>39.328787169568734</v>
      </c>
      <c r="AC7973">
        <v>0</v>
      </c>
      <c r="AD7973">
        <v>0</v>
      </c>
      <c r="AE7973">
        <v>563.26640070943404</v>
      </c>
    </row>
    <row r="7974" spans="1:31" x14ac:dyDescent="0.25">
      <c r="A7974">
        <v>1890531</v>
      </c>
      <c r="B7974">
        <v>1</v>
      </c>
      <c r="C7974" t="s">
        <v>80</v>
      </c>
      <c r="D7974" t="s">
        <v>108</v>
      </c>
      <c r="E7974" t="s">
        <v>146</v>
      </c>
      <c r="F7974" t="s">
        <v>14311</v>
      </c>
      <c r="G7974" t="s">
        <v>148</v>
      </c>
      <c r="H7974" t="s">
        <v>143</v>
      </c>
      <c r="I7974" t="s">
        <v>135</v>
      </c>
      <c r="J7974" t="s">
        <v>136</v>
      </c>
      <c r="K7974" t="s">
        <v>137</v>
      </c>
      <c r="L7974" t="s">
        <v>22388</v>
      </c>
      <c r="M7974" t="s">
        <v>22389</v>
      </c>
      <c r="N7974">
        <v>2.2372222220000002</v>
      </c>
      <c r="O7974">
        <v>0</v>
      </c>
      <c r="P7974">
        <v>5</v>
      </c>
      <c r="Q7974">
        <v>0</v>
      </c>
      <c r="R7974">
        <v>0</v>
      </c>
      <c r="S7974">
        <v>0</v>
      </c>
      <c r="T7974">
        <v>0</v>
      </c>
      <c r="U7974">
        <v>0</v>
      </c>
      <c r="V7974">
        <v>0</v>
      </c>
      <c r="W7974">
        <v>0</v>
      </c>
      <c r="X7974">
        <v>2.2672976479541562</v>
      </c>
      <c r="Y7974">
        <v>0</v>
      </c>
      <c r="Z7974">
        <v>0</v>
      </c>
      <c r="AA7974">
        <v>0</v>
      </c>
      <c r="AB7974">
        <v>0</v>
      </c>
      <c r="AC7974">
        <v>0</v>
      </c>
      <c r="AD7974">
        <v>0</v>
      </c>
      <c r="AE7974">
        <v>2.2672976479541562</v>
      </c>
    </row>
    <row r="7975" spans="1:31" x14ac:dyDescent="0.25">
      <c r="A7975">
        <v>1890551</v>
      </c>
      <c r="B7975">
        <v>1</v>
      </c>
      <c r="C7975" t="s">
        <v>80</v>
      </c>
      <c r="D7975" t="s">
        <v>91</v>
      </c>
      <c r="E7975" t="s">
        <v>158</v>
      </c>
      <c r="F7975" t="s">
        <v>22390</v>
      </c>
      <c r="G7975" t="s">
        <v>219</v>
      </c>
      <c r="H7975" t="s">
        <v>134</v>
      </c>
      <c r="I7975" t="s">
        <v>135</v>
      </c>
      <c r="J7975" t="s">
        <v>136</v>
      </c>
      <c r="K7975" t="s">
        <v>137</v>
      </c>
      <c r="L7975" t="s">
        <v>22391</v>
      </c>
      <c r="M7975" t="s">
        <v>22392</v>
      </c>
      <c r="N7975">
        <v>0.895277777</v>
      </c>
      <c r="O7975">
        <v>0</v>
      </c>
      <c r="P7975">
        <v>0</v>
      </c>
      <c r="Q7975">
        <v>2</v>
      </c>
      <c r="R7975">
        <v>0</v>
      </c>
      <c r="S7975">
        <v>0</v>
      </c>
      <c r="T7975">
        <v>0</v>
      </c>
      <c r="U7975">
        <v>0</v>
      </c>
      <c r="V7975">
        <v>0</v>
      </c>
      <c r="W7975">
        <v>0</v>
      </c>
      <c r="X7975">
        <v>0</v>
      </c>
      <c r="Y7975">
        <v>9.1535458953153714</v>
      </c>
      <c r="Z7975">
        <v>0</v>
      </c>
      <c r="AA7975">
        <v>0</v>
      </c>
      <c r="AB7975">
        <v>0</v>
      </c>
      <c r="AC7975">
        <v>0</v>
      </c>
      <c r="AD7975">
        <v>0</v>
      </c>
      <c r="AE7975">
        <v>9.1535458953153714</v>
      </c>
    </row>
    <row r="7976" spans="1:31" x14ac:dyDescent="0.25">
      <c r="A7976">
        <v>1890537</v>
      </c>
      <c r="B7976">
        <v>1</v>
      </c>
      <c r="C7976" t="s">
        <v>80</v>
      </c>
      <c r="D7976" t="s">
        <v>96</v>
      </c>
      <c r="E7976" t="s">
        <v>158</v>
      </c>
      <c r="F7976" t="s">
        <v>22393</v>
      </c>
      <c r="G7976" t="s">
        <v>133</v>
      </c>
      <c r="H7976" t="s">
        <v>134</v>
      </c>
      <c r="I7976" t="s">
        <v>135</v>
      </c>
      <c r="J7976" t="s">
        <v>136</v>
      </c>
      <c r="K7976" t="s">
        <v>137</v>
      </c>
      <c r="L7976" t="s">
        <v>22394</v>
      </c>
      <c r="M7976" t="s">
        <v>22395</v>
      </c>
      <c r="N7976">
        <v>0.97277777700000001</v>
      </c>
      <c r="O7976">
        <v>0</v>
      </c>
      <c r="P7976">
        <v>150</v>
      </c>
      <c r="Q7976">
        <v>0</v>
      </c>
      <c r="R7976">
        <v>0</v>
      </c>
      <c r="S7976">
        <v>0</v>
      </c>
      <c r="T7976">
        <v>12</v>
      </c>
      <c r="U7976">
        <v>0</v>
      </c>
      <c r="V7976">
        <v>0</v>
      </c>
      <c r="W7976">
        <v>0</v>
      </c>
      <c r="X7976">
        <v>997.36866607424815</v>
      </c>
      <c r="Y7976">
        <v>0</v>
      </c>
      <c r="Z7976">
        <v>0</v>
      </c>
      <c r="AA7976">
        <v>0</v>
      </c>
      <c r="AB7976">
        <v>8.2642779187141677</v>
      </c>
      <c r="AC7976">
        <v>0</v>
      </c>
      <c r="AD7976">
        <v>0</v>
      </c>
      <c r="AE7976">
        <v>1005.6329439929623</v>
      </c>
    </row>
    <row r="7977" spans="1:31" x14ac:dyDescent="0.25">
      <c r="A7977">
        <v>1890637</v>
      </c>
      <c r="B7977">
        <v>1</v>
      </c>
      <c r="C7977" t="s">
        <v>80</v>
      </c>
      <c r="D7977" t="s">
        <v>83</v>
      </c>
      <c r="E7977" t="s">
        <v>229</v>
      </c>
      <c r="F7977" t="s">
        <v>10418</v>
      </c>
      <c r="G7977" t="s">
        <v>133</v>
      </c>
      <c r="H7977" t="s">
        <v>134</v>
      </c>
      <c r="I7977" t="s">
        <v>135</v>
      </c>
      <c r="J7977" t="s">
        <v>136</v>
      </c>
      <c r="K7977" t="s">
        <v>137</v>
      </c>
      <c r="L7977" t="s">
        <v>22396</v>
      </c>
      <c r="M7977" t="s">
        <v>22397</v>
      </c>
      <c r="N7977">
        <v>0.87833333300000005</v>
      </c>
      <c r="O7977">
        <v>9</v>
      </c>
      <c r="P7977">
        <v>1662</v>
      </c>
      <c r="Q7977">
        <v>17</v>
      </c>
      <c r="R7977">
        <v>306</v>
      </c>
      <c r="S7977">
        <v>82</v>
      </c>
      <c r="T7977">
        <v>656</v>
      </c>
      <c r="U7977">
        <v>9</v>
      </c>
      <c r="V7977">
        <v>2</v>
      </c>
      <c r="W7977">
        <v>8.0616645882441951</v>
      </c>
      <c r="X7977">
        <v>514.53085096862367</v>
      </c>
      <c r="Y7977">
        <v>40.047634028072082</v>
      </c>
      <c r="Z7977">
        <v>160.87346769524595</v>
      </c>
      <c r="AA7977">
        <v>677.16499399358679</v>
      </c>
      <c r="AB7977">
        <v>819.94971199503141</v>
      </c>
      <c r="AC7977">
        <v>587.45785424260214</v>
      </c>
      <c r="AD7977">
        <v>3.4227461540300679</v>
      </c>
      <c r="AE7977">
        <v>2811.5089236654362</v>
      </c>
    </row>
    <row r="7978" spans="1:31" x14ac:dyDescent="0.25">
      <c r="A7978">
        <v>1890640</v>
      </c>
      <c r="B7978">
        <v>1</v>
      </c>
      <c r="C7978" t="s">
        <v>81</v>
      </c>
      <c r="D7978" t="s">
        <v>122</v>
      </c>
      <c r="E7978" t="s">
        <v>140</v>
      </c>
      <c r="F7978" t="s">
        <v>22398</v>
      </c>
      <c r="G7978" t="s">
        <v>207</v>
      </c>
      <c r="H7978" t="s">
        <v>143</v>
      </c>
      <c r="I7978" t="s">
        <v>135</v>
      </c>
      <c r="J7978" t="s">
        <v>136</v>
      </c>
      <c r="K7978" t="s">
        <v>137</v>
      </c>
      <c r="L7978" t="s">
        <v>22399</v>
      </c>
      <c r="M7978" t="s">
        <v>22400</v>
      </c>
      <c r="N7978">
        <v>1.1686111109999999</v>
      </c>
      <c r="O7978">
        <v>0</v>
      </c>
      <c r="P7978">
        <v>9</v>
      </c>
      <c r="Q7978">
        <v>0</v>
      </c>
      <c r="R7978">
        <v>0</v>
      </c>
      <c r="S7978">
        <v>0</v>
      </c>
      <c r="T7978">
        <v>0</v>
      </c>
      <c r="U7978">
        <v>0</v>
      </c>
      <c r="V7978">
        <v>0</v>
      </c>
      <c r="W7978">
        <v>0</v>
      </c>
      <c r="X7978">
        <v>2.8496716053953319</v>
      </c>
      <c r="Y7978">
        <v>0</v>
      </c>
      <c r="Z7978">
        <v>0</v>
      </c>
      <c r="AA7978">
        <v>0</v>
      </c>
      <c r="AB7978">
        <v>0</v>
      </c>
      <c r="AC7978">
        <v>0</v>
      </c>
      <c r="AD7978">
        <v>0</v>
      </c>
      <c r="AE7978">
        <v>2.8496716053953319</v>
      </c>
    </row>
    <row r="7979" spans="1:31" x14ac:dyDescent="0.25">
      <c r="A7979">
        <v>1890454</v>
      </c>
      <c r="B7979">
        <v>1</v>
      </c>
      <c r="C7979" t="s">
        <v>80</v>
      </c>
      <c r="D7979" t="s">
        <v>97</v>
      </c>
      <c r="E7979" t="s">
        <v>140</v>
      </c>
      <c r="F7979" t="s">
        <v>22401</v>
      </c>
      <c r="G7979" t="s">
        <v>207</v>
      </c>
      <c r="H7979" t="s">
        <v>143</v>
      </c>
      <c r="I7979" t="s">
        <v>135</v>
      </c>
      <c r="J7979" t="s">
        <v>136</v>
      </c>
      <c r="K7979" t="s">
        <v>137</v>
      </c>
      <c r="L7979" t="s">
        <v>22402</v>
      </c>
      <c r="M7979" t="s">
        <v>22403</v>
      </c>
      <c r="N7979">
        <v>2.4750000000000001</v>
      </c>
      <c r="O7979">
        <v>0</v>
      </c>
      <c r="P7979">
        <v>0</v>
      </c>
      <c r="Q7979">
        <v>0</v>
      </c>
      <c r="R7979">
        <v>0</v>
      </c>
      <c r="S7979">
        <v>0</v>
      </c>
      <c r="T7979">
        <v>1</v>
      </c>
      <c r="U7979">
        <v>0</v>
      </c>
      <c r="V7979">
        <v>0</v>
      </c>
      <c r="W7979">
        <v>0</v>
      </c>
      <c r="X7979">
        <v>0</v>
      </c>
      <c r="Y7979">
        <v>0</v>
      </c>
      <c r="Z7979">
        <v>0</v>
      </c>
      <c r="AA7979">
        <v>0</v>
      </c>
      <c r="AB7979">
        <v>11.188887204333067</v>
      </c>
      <c r="AC7979">
        <v>0</v>
      </c>
      <c r="AD7979">
        <v>0</v>
      </c>
      <c r="AE7979">
        <v>11.188887204333067</v>
      </c>
    </row>
    <row r="7980" spans="1:31" x14ac:dyDescent="0.25">
      <c r="A7980">
        <v>1890262</v>
      </c>
      <c r="B7980">
        <v>1</v>
      </c>
      <c r="C7980" t="s">
        <v>81</v>
      </c>
      <c r="D7980" t="s">
        <v>112</v>
      </c>
      <c r="E7980" t="s">
        <v>146</v>
      </c>
      <c r="F7980" t="s">
        <v>22404</v>
      </c>
      <c r="G7980" t="s">
        <v>148</v>
      </c>
      <c r="H7980" t="s">
        <v>143</v>
      </c>
      <c r="I7980" t="s">
        <v>135</v>
      </c>
      <c r="J7980" t="s">
        <v>136</v>
      </c>
      <c r="K7980" t="s">
        <v>137</v>
      </c>
      <c r="L7980" t="s">
        <v>22405</v>
      </c>
      <c r="M7980" t="s">
        <v>22406</v>
      </c>
      <c r="N7980">
        <v>6.2355555550000004</v>
      </c>
      <c r="O7980">
        <v>0</v>
      </c>
      <c r="P7980">
        <v>6</v>
      </c>
      <c r="Q7980">
        <v>0</v>
      </c>
      <c r="R7980">
        <v>0</v>
      </c>
      <c r="S7980">
        <v>0</v>
      </c>
      <c r="T7980">
        <v>0</v>
      </c>
      <c r="U7980">
        <v>0</v>
      </c>
      <c r="V7980">
        <v>0</v>
      </c>
      <c r="W7980">
        <v>0</v>
      </c>
      <c r="X7980">
        <v>0.81490629676862902</v>
      </c>
      <c r="Y7980">
        <v>0</v>
      </c>
      <c r="Z7980">
        <v>0</v>
      </c>
      <c r="AA7980">
        <v>0</v>
      </c>
      <c r="AB7980">
        <v>0</v>
      </c>
      <c r="AC7980">
        <v>0</v>
      </c>
      <c r="AD7980">
        <v>0</v>
      </c>
      <c r="AE7980">
        <v>0.81490629676862902</v>
      </c>
    </row>
    <row r="7981" spans="1:31" x14ac:dyDescent="0.25">
      <c r="A7981">
        <v>1890408</v>
      </c>
      <c r="B7981">
        <v>1</v>
      </c>
      <c r="C7981" t="s">
        <v>81</v>
      </c>
      <c r="D7981" t="s">
        <v>112</v>
      </c>
      <c r="E7981" t="s">
        <v>140</v>
      </c>
      <c r="F7981" t="s">
        <v>22407</v>
      </c>
      <c r="G7981" t="s">
        <v>163</v>
      </c>
      <c r="H7981" t="s">
        <v>143</v>
      </c>
      <c r="I7981" t="s">
        <v>135</v>
      </c>
      <c r="J7981" t="s">
        <v>136</v>
      </c>
      <c r="K7981" t="s">
        <v>137</v>
      </c>
      <c r="L7981" t="s">
        <v>22408</v>
      </c>
      <c r="M7981" t="s">
        <v>22409</v>
      </c>
      <c r="N7981">
        <v>1.076944444</v>
      </c>
      <c r="O7981">
        <v>0</v>
      </c>
      <c r="P7981">
        <v>1</v>
      </c>
      <c r="Q7981">
        <v>0</v>
      </c>
      <c r="R7981">
        <v>0</v>
      </c>
      <c r="S7981">
        <v>0</v>
      </c>
      <c r="T7981">
        <v>0</v>
      </c>
      <c r="U7981">
        <v>0</v>
      </c>
      <c r="V7981">
        <v>0</v>
      </c>
      <c r="W7981">
        <v>0</v>
      </c>
      <c r="X7981">
        <v>0.21868439181379995</v>
      </c>
      <c r="Y7981">
        <v>0</v>
      </c>
      <c r="Z7981">
        <v>0</v>
      </c>
      <c r="AA7981">
        <v>0</v>
      </c>
      <c r="AB7981">
        <v>0</v>
      </c>
      <c r="AC7981">
        <v>0</v>
      </c>
      <c r="AD7981">
        <v>0</v>
      </c>
      <c r="AE7981">
        <v>0.21868439181379995</v>
      </c>
    </row>
    <row r="7982" spans="1:31" x14ac:dyDescent="0.25">
      <c r="A7982">
        <v>1890325</v>
      </c>
      <c r="B7982">
        <v>1</v>
      </c>
      <c r="C7982" t="s">
        <v>80</v>
      </c>
      <c r="D7982" t="s">
        <v>93</v>
      </c>
      <c r="E7982" t="s">
        <v>146</v>
      </c>
      <c r="F7982" t="s">
        <v>22410</v>
      </c>
      <c r="G7982" t="s">
        <v>363</v>
      </c>
      <c r="H7982" t="s">
        <v>143</v>
      </c>
      <c r="I7982" t="s">
        <v>135</v>
      </c>
      <c r="J7982" t="s">
        <v>136</v>
      </c>
      <c r="K7982" t="s">
        <v>137</v>
      </c>
      <c r="L7982" t="s">
        <v>22411</v>
      </c>
      <c r="M7982" t="s">
        <v>22412</v>
      </c>
      <c r="N7982">
        <v>4.988611111</v>
      </c>
      <c r="O7982">
        <v>0</v>
      </c>
      <c r="P7982">
        <v>6</v>
      </c>
      <c r="Q7982">
        <v>0</v>
      </c>
      <c r="R7982">
        <v>4</v>
      </c>
      <c r="S7982">
        <v>0</v>
      </c>
      <c r="T7982">
        <v>0</v>
      </c>
      <c r="U7982">
        <v>0</v>
      </c>
      <c r="V7982">
        <v>0</v>
      </c>
      <c r="W7982">
        <v>0</v>
      </c>
      <c r="X7982">
        <v>8.3243953512383264</v>
      </c>
      <c r="Y7982">
        <v>0</v>
      </c>
      <c r="Z7982">
        <v>26.479864916018375</v>
      </c>
      <c r="AA7982">
        <v>0</v>
      </c>
      <c r="AB7982">
        <v>0</v>
      </c>
      <c r="AC7982">
        <v>0</v>
      </c>
      <c r="AD7982">
        <v>0</v>
      </c>
      <c r="AE7982">
        <v>34.804260267256701</v>
      </c>
    </row>
    <row r="7983" spans="1:31" x14ac:dyDescent="0.25">
      <c r="A7983">
        <v>1890368</v>
      </c>
      <c r="B7983">
        <v>1</v>
      </c>
      <c r="C7983" t="s">
        <v>80</v>
      </c>
      <c r="D7983" t="s">
        <v>83</v>
      </c>
      <c r="E7983" t="s">
        <v>131</v>
      </c>
      <c r="F7983" t="s">
        <v>22413</v>
      </c>
      <c r="G7983" t="s">
        <v>133</v>
      </c>
      <c r="H7983" t="s">
        <v>134</v>
      </c>
      <c r="I7983" t="s">
        <v>135</v>
      </c>
      <c r="J7983" t="s">
        <v>136</v>
      </c>
      <c r="K7983" t="s">
        <v>137</v>
      </c>
      <c r="L7983" t="s">
        <v>22414</v>
      </c>
      <c r="M7983" t="s">
        <v>22415</v>
      </c>
      <c r="N7983">
        <v>0.186388888</v>
      </c>
      <c r="O7983">
        <v>0</v>
      </c>
      <c r="P7983">
        <v>2439</v>
      </c>
      <c r="Q7983">
        <v>0</v>
      </c>
      <c r="R7983">
        <v>18</v>
      </c>
      <c r="S7983">
        <v>11</v>
      </c>
      <c r="T7983">
        <v>386</v>
      </c>
      <c r="U7983">
        <v>4</v>
      </c>
      <c r="V7983">
        <v>11</v>
      </c>
      <c r="W7983">
        <v>0</v>
      </c>
      <c r="X7983">
        <v>124.95924855031328</v>
      </c>
      <c r="Y7983">
        <v>0</v>
      </c>
      <c r="Z7983">
        <v>3.3772476593368337</v>
      </c>
      <c r="AA7983">
        <v>34.439980927849426</v>
      </c>
      <c r="AB7983">
        <v>87.587372227781145</v>
      </c>
      <c r="AC7983">
        <v>193.53507655015434</v>
      </c>
      <c r="AD7983">
        <v>71.018706569641594</v>
      </c>
      <c r="AE7983">
        <v>514.91763248507664</v>
      </c>
    </row>
    <row r="7984" spans="1:31" x14ac:dyDescent="0.25">
      <c r="A7984">
        <v>1890511</v>
      </c>
      <c r="B7984">
        <v>1</v>
      </c>
      <c r="C7984" t="s">
        <v>80</v>
      </c>
      <c r="D7984" t="s">
        <v>99</v>
      </c>
      <c r="E7984" t="s">
        <v>140</v>
      </c>
      <c r="F7984" t="s">
        <v>22416</v>
      </c>
      <c r="G7984" t="s">
        <v>163</v>
      </c>
      <c r="H7984" t="s">
        <v>143</v>
      </c>
      <c r="I7984" t="s">
        <v>135</v>
      </c>
      <c r="J7984" t="s">
        <v>136</v>
      </c>
      <c r="K7984" t="s">
        <v>137</v>
      </c>
      <c r="L7984" t="s">
        <v>22417</v>
      </c>
      <c r="M7984" t="s">
        <v>22418</v>
      </c>
      <c r="N7984">
        <v>0.61222222199999998</v>
      </c>
      <c r="O7984">
        <v>0</v>
      </c>
      <c r="P7984">
        <v>1</v>
      </c>
      <c r="Q7984">
        <v>0</v>
      </c>
      <c r="R7984">
        <v>0</v>
      </c>
      <c r="S7984">
        <v>0</v>
      </c>
      <c r="T7984">
        <v>0</v>
      </c>
      <c r="U7984">
        <v>0</v>
      </c>
      <c r="V7984">
        <v>0</v>
      </c>
      <c r="W7984">
        <v>0</v>
      </c>
      <c r="X7984">
        <v>0.18253869699537528</v>
      </c>
      <c r="Y7984">
        <v>0</v>
      </c>
      <c r="Z7984">
        <v>0</v>
      </c>
      <c r="AA7984">
        <v>0</v>
      </c>
      <c r="AB7984">
        <v>0</v>
      </c>
      <c r="AC7984">
        <v>0</v>
      </c>
      <c r="AD7984">
        <v>0</v>
      </c>
      <c r="AE7984">
        <v>0.18253869699537528</v>
      </c>
    </row>
    <row r="7985" spans="1:31" x14ac:dyDescent="0.25">
      <c r="A7985">
        <v>1890411</v>
      </c>
      <c r="B7985">
        <v>1</v>
      </c>
      <c r="C7985" t="s">
        <v>80</v>
      </c>
      <c r="D7985" t="s">
        <v>105</v>
      </c>
      <c r="E7985" t="s">
        <v>158</v>
      </c>
      <c r="F7985" t="s">
        <v>22419</v>
      </c>
      <c r="G7985" t="s">
        <v>133</v>
      </c>
      <c r="H7985" t="s">
        <v>134</v>
      </c>
      <c r="I7985" t="s">
        <v>135</v>
      </c>
      <c r="J7985" t="s">
        <v>136</v>
      </c>
      <c r="K7985" t="s">
        <v>137</v>
      </c>
      <c r="L7985" t="s">
        <v>22420</v>
      </c>
      <c r="M7985" t="s">
        <v>22421</v>
      </c>
      <c r="N7985">
        <v>1.6077777769999999</v>
      </c>
      <c r="O7985">
        <v>0</v>
      </c>
      <c r="P7985">
        <v>1098</v>
      </c>
      <c r="Q7985">
        <v>0</v>
      </c>
      <c r="R7985">
        <v>0</v>
      </c>
      <c r="S7985">
        <v>0</v>
      </c>
      <c r="T7985">
        <v>83</v>
      </c>
      <c r="U7985">
        <v>0</v>
      </c>
      <c r="V7985">
        <v>0</v>
      </c>
      <c r="W7985">
        <v>0</v>
      </c>
      <c r="X7985">
        <v>441.56628069685962</v>
      </c>
      <c r="Y7985">
        <v>0</v>
      </c>
      <c r="Z7985">
        <v>0</v>
      </c>
      <c r="AA7985">
        <v>0</v>
      </c>
      <c r="AB7985">
        <v>110.2457355019268</v>
      </c>
      <c r="AC7985">
        <v>0</v>
      </c>
      <c r="AD7985">
        <v>0</v>
      </c>
      <c r="AE7985">
        <v>551.81201619878641</v>
      </c>
    </row>
    <row r="7986" spans="1:31" x14ac:dyDescent="0.25">
      <c r="A7986">
        <v>1890677</v>
      </c>
      <c r="B7986">
        <v>1</v>
      </c>
      <c r="C7986" t="s">
        <v>80</v>
      </c>
      <c r="D7986" t="s">
        <v>106</v>
      </c>
      <c r="E7986" t="s">
        <v>210</v>
      </c>
      <c r="F7986" t="s">
        <v>836</v>
      </c>
      <c r="G7986" t="s">
        <v>133</v>
      </c>
      <c r="H7986" t="s">
        <v>134</v>
      </c>
      <c r="I7986" t="s">
        <v>135</v>
      </c>
      <c r="J7986" t="s">
        <v>136</v>
      </c>
      <c r="K7986" t="s">
        <v>137</v>
      </c>
      <c r="L7986" t="s">
        <v>22422</v>
      </c>
      <c r="M7986" t="s">
        <v>22423</v>
      </c>
      <c r="N7986">
        <v>0.102777777</v>
      </c>
      <c r="O7986">
        <v>0</v>
      </c>
      <c r="P7986">
        <v>2</v>
      </c>
      <c r="Q7986">
        <v>51</v>
      </c>
      <c r="R7986">
        <v>202</v>
      </c>
      <c r="S7986">
        <v>13</v>
      </c>
      <c r="T7986">
        <v>32</v>
      </c>
      <c r="U7986">
        <v>0</v>
      </c>
      <c r="V7986">
        <v>0</v>
      </c>
      <c r="W7986">
        <v>0</v>
      </c>
      <c r="X7986">
        <v>0.15984561790226168</v>
      </c>
      <c r="Y7986">
        <v>49.36652651982773</v>
      </c>
      <c r="Z7986">
        <v>128.01656836806151</v>
      </c>
      <c r="AA7986">
        <v>9.8603839567661495</v>
      </c>
      <c r="AB7986">
        <v>14.70959216716648</v>
      </c>
      <c r="AC7986">
        <v>0</v>
      </c>
      <c r="AD7986">
        <v>0</v>
      </c>
      <c r="AE7986">
        <v>202.11291662972414</v>
      </c>
    </row>
    <row r="7987" spans="1:31" x14ac:dyDescent="0.25">
      <c r="A7987">
        <v>1890703</v>
      </c>
      <c r="B7987">
        <v>1</v>
      </c>
      <c r="C7987" t="s">
        <v>81</v>
      </c>
      <c r="D7987" t="s">
        <v>112</v>
      </c>
      <c r="E7987" t="s">
        <v>210</v>
      </c>
      <c r="F7987" t="s">
        <v>2845</v>
      </c>
      <c r="G7987" t="s">
        <v>133</v>
      </c>
      <c r="H7987" t="s">
        <v>134</v>
      </c>
      <c r="I7987" t="s">
        <v>135</v>
      </c>
      <c r="J7987" t="s">
        <v>136</v>
      </c>
      <c r="K7987" t="s">
        <v>137</v>
      </c>
      <c r="L7987" t="s">
        <v>22424</v>
      </c>
      <c r="M7987" t="s">
        <v>22425</v>
      </c>
      <c r="N7987">
        <v>0.41694444400000003</v>
      </c>
      <c r="O7987">
        <v>0</v>
      </c>
      <c r="P7987">
        <v>828</v>
      </c>
      <c r="Q7987">
        <v>2</v>
      </c>
      <c r="R7987">
        <v>57</v>
      </c>
      <c r="S7987">
        <v>4</v>
      </c>
      <c r="T7987">
        <v>28</v>
      </c>
      <c r="U7987">
        <v>0</v>
      </c>
      <c r="V7987">
        <v>0</v>
      </c>
      <c r="W7987">
        <v>0</v>
      </c>
      <c r="X7987">
        <v>37.505954511316567</v>
      </c>
      <c r="Y7987">
        <v>5.1860500614937752</v>
      </c>
      <c r="Z7987">
        <v>4.8876274275083702</v>
      </c>
      <c r="AA7987">
        <v>2.4953691672173912</v>
      </c>
      <c r="AB7987">
        <v>2.6890208336140882</v>
      </c>
      <c r="AC7987">
        <v>0</v>
      </c>
      <c r="AD7987">
        <v>0</v>
      </c>
      <c r="AE7987">
        <v>52.764022001150188</v>
      </c>
    </row>
    <row r="7988" spans="1:31" x14ac:dyDescent="0.25">
      <c r="A7988">
        <v>1890491</v>
      </c>
      <c r="B7988">
        <v>1</v>
      </c>
      <c r="C7988" t="s">
        <v>81</v>
      </c>
      <c r="D7988" t="s">
        <v>113</v>
      </c>
      <c r="E7988" t="s">
        <v>140</v>
      </c>
      <c r="F7988" t="s">
        <v>22426</v>
      </c>
      <c r="G7988" t="s">
        <v>163</v>
      </c>
      <c r="H7988" t="s">
        <v>143</v>
      </c>
      <c r="I7988" t="s">
        <v>135</v>
      </c>
      <c r="J7988" t="s">
        <v>136</v>
      </c>
      <c r="K7988" t="s">
        <v>137</v>
      </c>
      <c r="L7988" t="s">
        <v>22427</v>
      </c>
      <c r="M7988" t="s">
        <v>22428</v>
      </c>
      <c r="N7988">
        <v>1.916666666</v>
      </c>
      <c r="O7988">
        <v>0</v>
      </c>
      <c r="P7988">
        <v>0</v>
      </c>
      <c r="Q7988">
        <v>0</v>
      </c>
      <c r="R7988">
        <v>0</v>
      </c>
      <c r="S7988">
        <v>0</v>
      </c>
      <c r="T7988">
        <v>1</v>
      </c>
      <c r="U7988">
        <v>0</v>
      </c>
      <c r="V7988">
        <v>0</v>
      </c>
      <c r="W7988">
        <v>0</v>
      </c>
      <c r="X7988">
        <v>0</v>
      </c>
      <c r="Y7988">
        <v>0</v>
      </c>
      <c r="Z7988">
        <v>0</v>
      </c>
      <c r="AA7988">
        <v>0</v>
      </c>
      <c r="AB7988">
        <v>0.36142454270069307</v>
      </c>
      <c r="AC7988">
        <v>0</v>
      </c>
      <c r="AD7988">
        <v>0</v>
      </c>
      <c r="AE7988">
        <v>0.36142454270069307</v>
      </c>
    </row>
    <row r="7989" spans="1:31" x14ac:dyDescent="0.25">
      <c r="A7989">
        <v>1890683</v>
      </c>
      <c r="B7989">
        <v>1</v>
      </c>
      <c r="C7989" t="s">
        <v>80</v>
      </c>
      <c r="D7989" t="s">
        <v>94</v>
      </c>
      <c r="E7989" t="s">
        <v>140</v>
      </c>
      <c r="F7989" t="s">
        <v>22429</v>
      </c>
      <c r="G7989" t="s">
        <v>163</v>
      </c>
      <c r="H7989" t="s">
        <v>143</v>
      </c>
      <c r="I7989" t="s">
        <v>135</v>
      </c>
      <c r="J7989" t="s">
        <v>136</v>
      </c>
      <c r="K7989" t="s">
        <v>137</v>
      </c>
      <c r="L7989" t="s">
        <v>22430</v>
      </c>
      <c r="M7989" t="s">
        <v>22431</v>
      </c>
      <c r="N7989">
        <v>0.87111111100000005</v>
      </c>
      <c r="O7989">
        <v>0</v>
      </c>
      <c r="P7989">
        <v>0</v>
      </c>
      <c r="Q7989">
        <v>0</v>
      </c>
      <c r="R7989">
        <v>1</v>
      </c>
      <c r="S7989">
        <v>0</v>
      </c>
      <c r="T7989">
        <v>0</v>
      </c>
      <c r="U7989">
        <v>0</v>
      </c>
      <c r="V7989">
        <v>0</v>
      </c>
      <c r="W7989">
        <v>0</v>
      </c>
      <c r="X7989">
        <v>0</v>
      </c>
      <c r="Y7989">
        <v>0</v>
      </c>
      <c r="Z7989">
        <v>0.38821596041536993</v>
      </c>
      <c r="AA7989">
        <v>0</v>
      </c>
      <c r="AB7989">
        <v>0</v>
      </c>
      <c r="AC7989">
        <v>0</v>
      </c>
      <c r="AD7989">
        <v>0</v>
      </c>
      <c r="AE7989">
        <v>0.38821596041536993</v>
      </c>
    </row>
    <row r="7990" spans="1:31" x14ac:dyDescent="0.25">
      <c r="A7990">
        <v>1890448</v>
      </c>
      <c r="B7990">
        <v>1</v>
      </c>
      <c r="C7990" t="s">
        <v>80</v>
      </c>
      <c r="D7990" t="s">
        <v>105</v>
      </c>
      <c r="E7990" t="s">
        <v>158</v>
      </c>
      <c r="F7990" t="s">
        <v>22432</v>
      </c>
      <c r="G7990" t="s">
        <v>900</v>
      </c>
      <c r="H7990" t="s">
        <v>134</v>
      </c>
      <c r="I7990" t="s">
        <v>135</v>
      </c>
      <c r="J7990" t="s">
        <v>136</v>
      </c>
      <c r="K7990" t="s">
        <v>137</v>
      </c>
      <c r="L7990" t="s">
        <v>22433</v>
      </c>
      <c r="M7990" t="s">
        <v>22434</v>
      </c>
      <c r="N7990">
        <v>0.49611111099999999</v>
      </c>
      <c r="O7990">
        <v>0</v>
      </c>
      <c r="P7990">
        <v>3465</v>
      </c>
      <c r="Q7990">
        <v>0</v>
      </c>
      <c r="R7990">
        <v>0</v>
      </c>
      <c r="S7990">
        <v>0</v>
      </c>
      <c r="T7990">
        <v>243</v>
      </c>
      <c r="U7990">
        <v>0</v>
      </c>
      <c r="V7990">
        <v>0</v>
      </c>
      <c r="W7990">
        <v>0</v>
      </c>
      <c r="X7990">
        <v>444.01065640282144</v>
      </c>
      <c r="Y7990">
        <v>0</v>
      </c>
      <c r="Z7990">
        <v>0</v>
      </c>
      <c r="AA7990">
        <v>0</v>
      </c>
      <c r="AB7990">
        <v>100.63423198593468</v>
      </c>
      <c r="AC7990">
        <v>0</v>
      </c>
      <c r="AD7990">
        <v>0</v>
      </c>
      <c r="AE7990">
        <v>544.64488838875616</v>
      </c>
    </row>
    <row r="7991" spans="1:31" x14ac:dyDescent="0.25">
      <c r="A7991">
        <v>1890348</v>
      </c>
      <c r="B7991">
        <v>1</v>
      </c>
      <c r="C7991" t="s">
        <v>81</v>
      </c>
      <c r="D7991" t="s">
        <v>120</v>
      </c>
      <c r="E7991" t="s">
        <v>210</v>
      </c>
      <c r="F7991" t="s">
        <v>13761</v>
      </c>
      <c r="G7991" t="s">
        <v>133</v>
      </c>
      <c r="H7991" t="s">
        <v>134</v>
      </c>
      <c r="I7991" t="s">
        <v>135</v>
      </c>
      <c r="J7991" t="s">
        <v>136</v>
      </c>
      <c r="K7991" t="s">
        <v>137</v>
      </c>
      <c r="L7991" t="s">
        <v>22435</v>
      </c>
      <c r="M7991" t="s">
        <v>22436</v>
      </c>
      <c r="N7991">
        <v>0.29249999999999998</v>
      </c>
      <c r="O7991">
        <v>2</v>
      </c>
      <c r="P7991">
        <v>3426</v>
      </c>
      <c r="Q7991">
        <v>257</v>
      </c>
      <c r="R7991">
        <v>239</v>
      </c>
      <c r="S7991">
        <v>40</v>
      </c>
      <c r="T7991">
        <v>400</v>
      </c>
      <c r="U7991">
        <v>3</v>
      </c>
      <c r="V7991">
        <v>2</v>
      </c>
      <c r="W7991">
        <v>7.436008549914944</v>
      </c>
      <c r="X7991">
        <v>163.56250420046146</v>
      </c>
      <c r="Y7991">
        <v>443.96353754309928</v>
      </c>
      <c r="Z7991">
        <v>410.08819836300779</v>
      </c>
      <c r="AA7991">
        <v>42.589356458653548</v>
      </c>
      <c r="AB7991">
        <v>58.505185436212813</v>
      </c>
      <c r="AC7991">
        <v>5.2667444249595583</v>
      </c>
      <c r="AD7991">
        <v>0.41413694174560889</v>
      </c>
      <c r="AE7991">
        <v>1131.8256719180549</v>
      </c>
    </row>
    <row r="7992" spans="1:31" x14ac:dyDescent="0.25">
      <c r="A7992">
        <v>1890311</v>
      </c>
      <c r="B7992">
        <v>1</v>
      </c>
      <c r="C7992" t="s">
        <v>80</v>
      </c>
      <c r="D7992" t="s">
        <v>98</v>
      </c>
      <c r="E7992" t="s">
        <v>169</v>
      </c>
      <c r="F7992" t="s">
        <v>22437</v>
      </c>
      <c r="G7992" t="s">
        <v>183</v>
      </c>
      <c r="H7992" t="s">
        <v>143</v>
      </c>
      <c r="I7992" t="s">
        <v>135</v>
      </c>
      <c r="J7992" t="s">
        <v>136</v>
      </c>
      <c r="K7992" t="s">
        <v>137</v>
      </c>
      <c r="L7992" t="s">
        <v>22438</v>
      </c>
      <c r="M7992" t="s">
        <v>22439</v>
      </c>
      <c r="N7992">
        <v>1.311666666</v>
      </c>
      <c r="O7992">
        <v>0</v>
      </c>
      <c r="P7992">
        <v>74</v>
      </c>
      <c r="Q7992">
        <v>0</v>
      </c>
      <c r="R7992">
        <v>4</v>
      </c>
      <c r="S7992">
        <v>0</v>
      </c>
      <c r="T7992">
        <v>11</v>
      </c>
      <c r="U7992">
        <v>0</v>
      </c>
      <c r="V7992">
        <v>0</v>
      </c>
      <c r="W7992">
        <v>0</v>
      </c>
      <c r="X7992">
        <v>25.929502379057592</v>
      </c>
      <c r="Y7992">
        <v>0</v>
      </c>
      <c r="Z7992">
        <v>10.245427556821838</v>
      </c>
      <c r="AA7992">
        <v>0</v>
      </c>
      <c r="AB7992">
        <v>14.106011620176211</v>
      </c>
      <c r="AC7992">
        <v>0</v>
      </c>
      <c r="AD7992">
        <v>0</v>
      </c>
      <c r="AE7992">
        <v>50.280941556055645</v>
      </c>
    </row>
    <row r="7993" spans="1:31" x14ac:dyDescent="0.25">
      <c r="A7993">
        <v>1890288</v>
      </c>
      <c r="B7993">
        <v>1</v>
      </c>
      <c r="C7993" t="s">
        <v>80</v>
      </c>
      <c r="D7993" t="s">
        <v>100</v>
      </c>
      <c r="E7993" t="s">
        <v>210</v>
      </c>
      <c r="F7993" t="s">
        <v>22440</v>
      </c>
      <c r="G7993" t="s">
        <v>171</v>
      </c>
      <c r="H7993" t="s">
        <v>134</v>
      </c>
      <c r="I7993" t="s">
        <v>135</v>
      </c>
      <c r="J7993" t="s">
        <v>136</v>
      </c>
      <c r="K7993" t="s">
        <v>172</v>
      </c>
      <c r="L7993" t="s">
        <v>22441</v>
      </c>
      <c r="M7993" t="s">
        <v>22442</v>
      </c>
      <c r="N7993">
        <v>3.3614361110000002</v>
      </c>
      <c r="O7993">
        <v>1</v>
      </c>
      <c r="P7993">
        <v>16606</v>
      </c>
      <c r="Q7993">
        <v>5</v>
      </c>
      <c r="R7993">
        <v>321</v>
      </c>
      <c r="S7993">
        <v>21</v>
      </c>
      <c r="T7993">
        <v>1974</v>
      </c>
      <c r="U7993">
        <v>10</v>
      </c>
      <c r="V7993">
        <v>9</v>
      </c>
      <c r="W7993">
        <v>0.59971378859745827</v>
      </c>
      <c r="X7993">
        <v>10592.73059931287</v>
      </c>
      <c r="Y7993">
        <v>45.077561581739204</v>
      </c>
      <c r="Z7993">
        <v>699.38895600234696</v>
      </c>
      <c r="AA7993">
        <v>849.30817727773854</v>
      </c>
      <c r="AB7993">
        <v>5904.9577455493281</v>
      </c>
      <c r="AC7993">
        <v>2047.1125843789446</v>
      </c>
      <c r="AD7993">
        <v>847.38306368919962</v>
      </c>
      <c r="AE7993">
        <v>20986.558401580762</v>
      </c>
    </row>
    <row r="7994" spans="1:31" x14ac:dyDescent="0.25">
      <c r="A7994">
        <v>1890357</v>
      </c>
      <c r="B7994">
        <v>1</v>
      </c>
      <c r="C7994" t="s">
        <v>80</v>
      </c>
      <c r="D7994" t="s">
        <v>92</v>
      </c>
      <c r="E7994" t="s">
        <v>146</v>
      </c>
      <c r="F7994" t="s">
        <v>17890</v>
      </c>
      <c r="G7994" t="s">
        <v>564</v>
      </c>
      <c r="H7994" t="s">
        <v>143</v>
      </c>
      <c r="I7994" t="s">
        <v>135</v>
      </c>
      <c r="J7994" t="s">
        <v>136</v>
      </c>
      <c r="K7994" t="s">
        <v>137</v>
      </c>
      <c r="L7994" t="s">
        <v>22443</v>
      </c>
      <c r="M7994" t="s">
        <v>22444</v>
      </c>
      <c r="N7994">
        <v>3.906666666</v>
      </c>
      <c r="O7994">
        <v>0</v>
      </c>
      <c r="P7994">
        <v>137</v>
      </c>
      <c r="Q7994">
        <v>0</v>
      </c>
      <c r="R7994">
        <v>0</v>
      </c>
      <c r="S7994">
        <v>0</v>
      </c>
      <c r="T7994">
        <v>9</v>
      </c>
      <c r="U7994">
        <v>0</v>
      </c>
      <c r="V7994">
        <v>0</v>
      </c>
      <c r="W7994">
        <v>0</v>
      </c>
      <c r="X7994">
        <v>128.75116414353255</v>
      </c>
      <c r="Y7994">
        <v>0</v>
      </c>
      <c r="Z7994">
        <v>0</v>
      </c>
      <c r="AA7994">
        <v>0</v>
      </c>
      <c r="AB7994">
        <v>32.478356600739566</v>
      </c>
      <c r="AC7994">
        <v>0</v>
      </c>
      <c r="AD7994">
        <v>0</v>
      </c>
      <c r="AE7994">
        <v>161.22952074427212</v>
      </c>
    </row>
    <row r="7995" spans="1:31" x14ac:dyDescent="0.25">
      <c r="A7995">
        <v>1890334</v>
      </c>
      <c r="B7995">
        <v>1</v>
      </c>
      <c r="C7995" t="s">
        <v>81</v>
      </c>
      <c r="D7995" t="s">
        <v>120</v>
      </c>
      <c r="E7995" t="s">
        <v>169</v>
      </c>
      <c r="F7995" t="s">
        <v>15047</v>
      </c>
      <c r="G7995" t="s">
        <v>183</v>
      </c>
      <c r="H7995" t="s">
        <v>143</v>
      </c>
      <c r="I7995" t="s">
        <v>135</v>
      </c>
      <c r="J7995" t="s">
        <v>136</v>
      </c>
      <c r="K7995" t="s">
        <v>137</v>
      </c>
      <c r="L7995" t="s">
        <v>22445</v>
      </c>
      <c r="M7995" t="s">
        <v>22446</v>
      </c>
      <c r="N7995">
        <v>1.4827777769999999</v>
      </c>
      <c r="O7995">
        <v>0</v>
      </c>
      <c r="P7995">
        <v>197</v>
      </c>
      <c r="Q7995">
        <v>0</v>
      </c>
      <c r="R7995">
        <v>4</v>
      </c>
      <c r="S7995">
        <v>0</v>
      </c>
      <c r="T7995">
        <v>10</v>
      </c>
      <c r="U7995">
        <v>0</v>
      </c>
      <c r="V7995">
        <v>0</v>
      </c>
      <c r="W7995">
        <v>0</v>
      </c>
      <c r="X7995">
        <v>59.532830363115011</v>
      </c>
      <c r="Y7995">
        <v>0</v>
      </c>
      <c r="Z7995">
        <v>1.7548865817790855</v>
      </c>
      <c r="AA7995">
        <v>0</v>
      </c>
      <c r="AB7995">
        <v>7.9235528061433262</v>
      </c>
      <c r="AC7995">
        <v>0</v>
      </c>
      <c r="AD7995">
        <v>0</v>
      </c>
      <c r="AE7995">
        <v>69.21126975103742</v>
      </c>
    </row>
    <row r="7996" spans="1:31" x14ac:dyDescent="0.25">
      <c r="A7996">
        <v>1890480</v>
      </c>
      <c r="B7996">
        <v>1</v>
      </c>
      <c r="C7996" t="s">
        <v>80</v>
      </c>
      <c r="D7996" t="s">
        <v>105</v>
      </c>
      <c r="E7996" t="s">
        <v>146</v>
      </c>
      <c r="F7996" t="s">
        <v>15757</v>
      </c>
      <c r="G7996" t="s">
        <v>148</v>
      </c>
      <c r="H7996" t="s">
        <v>143</v>
      </c>
      <c r="I7996" t="s">
        <v>135</v>
      </c>
      <c r="J7996" t="s">
        <v>136</v>
      </c>
      <c r="K7996" t="s">
        <v>137</v>
      </c>
      <c r="L7996" t="s">
        <v>22447</v>
      </c>
      <c r="M7996" t="s">
        <v>22448</v>
      </c>
      <c r="N7996">
        <v>1.416111111</v>
      </c>
      <c r="O7996">
        <v>0</v>
      </c>
      <c r="P7996">
        <v>59</v>
      </c>
      <c r="Q7996">
        <v>0</v>
      </c>
      <c r="R7996">
        <v>0</v>
      </c>
      <c r="S7996">
        <v>0</v>
      </c>
      <c r="T7996">
        <v>3</v>
      </c>
      <c r="U7996">
        <v>0</v>
      </c>
      <c r="V7996">
        <v>0</v>
      </c>
      <c r="W7996">
        <v>0</v>
      </c>
      <c r="X7996">
        <v>24.250242016990644</v>
      </c>
      <c r="Y7996">
        <v>0</v>
      </c>
      <c r="Z7996">
        <v>0</v>
      </c>
      <c r="AA7996">
        <v>0</v>
      </c>
      <c r="AB7996">
        <v>7.3559084680221316</v>
      </c>
      <c r="AC7996">
        <v>0</v>
      </c>
      <c r="AD7996">
        <v>0</v>
      </c>
      <c r="AE7996">
        <v>31.606150485012776</v>
      </c>
    </row>
    <row r="7997" spans="1:31" x14ac:dyDescent="0.25">
      <c r="A7997">
        <v>1890666</v>
      </c>
      <c r="B7997">
        <v>1</v>
      </c>
      <c r="C7997" t="s">
        <v>81</v>
      </c>
      <c r="D7997" t="s">
        <v>119</v>
      </c>
      <c r="E7997" t="s">
        <v>229</v>
      </c>
      <c r="F7997" t="s">
        <v>22449</v>
      </c>
      <c r="G7997" t="s">
        <v>133</v>
      </c>
      <c r="H7997" t="s">
        <v>134</v>
      </c>
      <c r="I7997" t="s">
        <v>135</v>
      </c>
      <c r="J7997" t="s">
        <v>136</v>
      </c>
      <c r="K7997" t="s">
        <v>137</v>
      </c>
      <c r="L7997" t="s">
        <v>22253</v>
      </c>
      <c r="M7997" t="s">
        <v>22450</v>
      </c>
      <c r="N7997">
        <v>0.105</v>
      </c>
      <c r="O7997">
        <v>0</v>
      </c>
      <c r="P7997">
        <v>7683</v>
      </c>
      <c r="Q7997">
        <v>226</v>
      </c>
      <c r="R7997">
        <v>853</v>
      </c>
      <c r="S7997">
        <v>12</v>
      </c>
      <c r="T7997">
        <v>727</v>
      </c>
      <c r="U7997">
        <v>0</v>
      </c>
      <c r="V7997">
        <v>6</v>
      </c>
      <c r="W7997">
        <v>0</v>
      </c>
      <c r="X7997">
        <v>204.84225143315342</v>
      </c>
      <c r="Y7997">
        <v>252.86083147972064</v>
      </c>
      <c r="Z7997">
        <v>495.34167087987629</v>
      </c>
      <c r="AA7997">
        <v>22.901127652905281</v>
      </c>
      <c r="AB7997">
        <v>54.682447873909929</v>
      </c>
      <c r="AC7997">
        <v>0</v>
      </c>
      <c r="AD7997">
        <v>3.8902184568542397</v>
      </c>
      <c r="AE7997">
        <v>1034.5185477764196</v>
      </c>
    </row>
    <row r="7998" spans="1:31" x14ac:dyDescent="0.25">
      <c r="A7998">
        <v>1890414</v>
      </c>
      <c r="B7998">
        <v>1</v>
      </c>
      <c r="C7998" t="s">
        <v>80</v>
      </c>
      <c r="D7998" t="s">
        <v>97</v>
      </c>
      <c r="E7998" t="s">
        <v>158</v>
      </c>
      <c r="F7998" t="s">
        <v>22451</v>
      </c>
      <c r="G7998" t="s">
        <v>293</v>
      </c>
      <c r="H7998" t="s">
        <v>134</v>
      </c>
      <c r="I7998" t="s">
        <v>135</v>
      </c>
      <c r="J7998" t="s">
        <v>136</v>
      </c>
      <c r="K7998" t="s">
        <v>137</v>
      </c>
      <c r="L7998" t="s">
        <v>22452</v>
      </c>
      <c r="M7998" t="s">
        <v>22453</v>
      </c>
      <c r="N7998">
        <v>0.53444444400000002</v>
      </c>
      <c r="O7998">
        <v>0</v>
      </c>
      <c r="P7998">
        <v>301</v>
      </c>
      <c r="Q7998">
        <v>0</v>
      </c>
      <c r="R7998">
        <v>0</v>
      </c>
      <c r="S7998">
        <v>0</v>
      </c>
      <c r="T7998">
        <v>28</v>
      </c>
      <c r="U7998">
        <v>0</v>
      </c>
      <c r="V7998">
        <v>0</v>
      </c>
      <c r="W7998">
        <v>0</v>
      </c>
      <c r="X7998">
        <v>44.312265055448002</v>
      </c>
      <c r="Y7998">
        <v>0</v>
      </c>
      <c r="Z7998">
        <v>0</v>
      </c>
      <c r="AA7998">
        <v>0</v>
      </c>
      <c r="AB7998">
        <v>22.819078992860391</v>
      </c>
      <c r="AC7998">
        <v>0</v>
      </c>
      <c r="AD7998">
        <v>0</v>
      </c>
      <c r="AE7998">
        <v>67.131344048308392</v>
      </c>
    </row>
    <row r="7999" spans="1:31" x14ac:dyDescent="0.25">
      <c r="A7999">
        <v>1890649</v>
      </c>
      <c r="B7999">
        <v>1</v>
      </c>
      <c r="C7999" t="s">
        <v>80</v>
      </c>
      <c r="D7999" t="s">
        <v>93</v>
      </c>
      <c r="E7999" t="s">
        <v>169</v>
      </c>
      <c r="F7999" t="s">
        <v>13364</v>
      </c>
      <c r="G7999" t="s">
        <v>183</v>
      </c>
      <c r="H7999" t="s">
        <v>143</v>
      </c>
      <c r="I7999" t="s">
        <v>135</v>
      </c>
      <c r="J7999" t="s">
        <v>136</v>
      </c>
      <c r="K7999" t="s">
        <v>137</v>
      </c>
      <c r="L7999" t="s">
        <v>22454</v>
      </c>
      <c r="M7999" t="s">
        <v>22455</v>
      </c>
      <c r="N7999">
        <v>1.2561111110000001</v>
      </c>
      <c r="O7999">
        <v>0</v>
      </c>
      <c r="P7999">
        <v>63</v>
      </c>
      <c r="Q7999">
        <v>0</v>
      </c>
      <c r="R7999">
        <v>12</v>
      </c>
      <c r="S7999">
        <v>0</v>
      </c>
      <c r="T7999">
        <v>11</v>
      </c>
      <c r="U7999">
        <v>0</v>
      </c>
      <c r="V7999">
        <v>0</v>
      </c>
      <c r="W7999">
        <v>0</v>
      </c>
      <c r="X7999">
        <v>34.64796134510344</v>
      </c>
      <c r="Y7999">
        <v>0</v>
      </c>
      <c r="Z7999">
        <v>72.389895094983132</v>
      </c>
      <c r="AA7999">
        <v>0</v>
      </c>
      <c r="AB7999">
        <v>84.583543377392658</v>
      </c>
      <c r="AC7999">
        <v>0</v>
      </c>
      <c r="AD7999">
        <v>0</v>
      </c>
      <c r="AE7999">
        <v>191.62139981747924</v>
      </c>
    </row>
    <row r="8000" spans="1:31" x14ac:dyDescent="0.25">
      <c r="A8000">
        <v>1890351</v>
      </c>
      <c r="B8000">
        <v>1</v>
      </c>
      <c r="C8000" t="s">
        <v>81</v>
      </c>
      <c r="D8000" t="s">
        <v>118</v>
      </c>
      <c r="E8000" t="s">
        <v>158</v>
      </c>
      <c r="F8000" t="s">
        <v>22456</v>
      </c>
      <c r="G8000" t="s">
        <v>219</v>
      </c>
      <c r="H8000" t="s">
        <v>134</v>
      </c>
      <c r="I8000" t="s">
        <v>135</v>
      </c>
      <c r="J8000" t="s">
        <v>136</v>
      </c>
      <c r="K8000" t="s">
        <v>137</v>
      </c>
      <c r="L8000" t="s">
        <v>22457</v>
      </c>
      <c r="M8000" t="s">
        <v>22458</v>
      </c>
      <c r="N8000">
        <v>1.1072222220000001</v>
      </c>
      <c r="O8000">
        <v>0</v>
      </c>
      <c r="P8000">
        <v>0</v>
      </c>
      <c r="Q8000">
        <v>2</v>
      </c>
      <c r="R8000">
        <v>0</v>
      </c>
      <c r="S8000">
        <v>2</v>
      </c>
      <c r="T8000">
        <v>0</v>
      </c>
      <c r="U8000">
        <v>0</v>
      </c>
      <c r="V8000">
        <v>0</v>
      </c>
      <c r="W8000">
        <v>0</v>
      </c>
      <c r="X8000">
        <v>0</v>
      </c>
      <c r="Y8000">
        <v>60.321563401691428</v>
      </c>
      <c r="Z8000">
        <v>0</v>
      </c>
      <c r="AA8000">
        <v>0.91617899671149161</v>
      </c>
      <c r="AB8000">
        <v>0</v>
      </c>
      <c r="AC8000">
        <v>0</v>
      </c>
      <c r="AD8000">
        <v>0</v>
      </c>
      <c r="AE8000">
        <v>61.237742398402922</v>
      </c>
    </row>
    <row r="8001" spans="1:31" x14ac:dyDescent="0.25">
      <c r="A8001">
        <v>1890586</v>
      </c>
      <c r="B8001">
        <v>1</v>
      </c>
      <c r="C8001" t="s">
        <v>81</v>
      </c>
      <c r="D8001" t="s">
        <v>124</v>
      </c>
      <c r="E8001" t="s">
        <v>169</v>
      </c>
      <c r="F8001" t="s">
        <v>22459</v>
      </c>
      <c r="G8001" t="s">
        <v>183</v>
      </c>
      <c r="H8001" t="s">
        <v>143</v>
      </c>
      <c r="I8001" t="s">
        <v>135</v>
      </c>
      <c r="J8001" t="s">
        <v>136</v>
      </c>
      <c r="K8001" t="s">
        <v>137</v>
      </c>
      <c r="L8001" t="s">
        <v>22460</v>
      </c>
      <c r="M8001" t="s">
        <v>22461</v>
      </c>
      <c r="N8001">
        <v>1.230555555</v>
      </c>
      <c r="O8001">
        <v>0</v>
      </c>
      <c r="P8001">
        <v>1</v>
      </c>
      <c r="Q8001">
        <v>0</v>
      </c>
      <c r="R8001">
        <v>0</v>
      </c>
      <c r="S8001">
        <v>0</v>
      </c>
      <c r="T8001">
        <v>35</v>
      </c>
      <c r="U8001">
        <v>0</v>
      </c>
      <c r="V8001">
        <v>0</v>
      </c>
      <c r="W8001">
        <v>0</v>
      </c>
      <c r="X8001">
        <v>9.0509022767733347E-3</v>
      </c>
      <c r="Y8001">
        <v>0</v>
      </c>
      <c r="Z8001">
        <v>0</v>
      </c>
      <c r="AA8001">
        <v>0</v>
      </c>
      <c r="AB8001">
        <v>12.846350994609944</v>
      </c>
      <c r="AC8001">
        <v>0</v>
      </c>
      <c r="AD8001">
        <v>0</v>
      </c>
      <c r="AE8001">
        <v>12.855401896886717</v>
      </c>
    </row>
    <row r="8002" spans="1:31" x14ac:dyDescent="0.25">
      <c r="A8002">
        <v>1890394</v>
      </c>
      <c r="B8002">
        <v>1</v>
      </c>
      <c r="C8002" t="s">
        <v>80</v>
      </c>
      <c r="D8002" t="s">
        <v>105</v>
      </c>
      <c r="E8002" t="s">
        <v>146</v>
      </c>
      <c r="F8002" t="s">
        <v>22462</v>
      </c>
      <c r="G8002" t="s">
        <v>469</v>
      </c>
      <c r="H8002" t="s">
        <v>143</v>
      </c>
      <c r="I8002" t="s">
        <v>135</v>
      </c>
      <c r="J8002" t="s">
        <v>136</v>
      </c>
      <c r="K8002" t="s">
        <v>137</v>
      </c>
      <c r="L8002" t="s">
        <v>22463</v>
      </c>
      <c r="M8002" t="s">
        <v>22464</v>
      </c>
      <c r="N8002">
        <v>3.6213888879999998</v>
      </c>
      <c r="O8002">
        <v>0</v>
      </c>
      <c r="P8002">
        <v>13</v>
      </c>
      <c r="Q8002">
        <v>0</v>
      </c>
      <c r="R8002">
        <v>0</v>
      </c>
      <c r="S8002">
        <v>0</v>
      </c>
      <c r="T8002">
        <v>5</v>
      </c>
      <c r="U8002">
        <v>0</v>
      </c>
      <c r="V8002">
        <v>0</v>
      </c>
      <c r="W8002">
        <v>0</v>
      </c>
      <c r="X8002">
        <v>15.16088362687408</v>
      </c>
      <c r="Y8002">
        <v>0</v>
      </c>
      <c r="Z8002">
        <v>0</v>
      </c>
      <c r="AA8002">
        <v>0</v>
      </c>
      <c r="AB8002">
        <v>9.5504172419331557</v>
      </c>
      <c r="AC8002">
        <v>0</v>
      </c>
      <c r="AD8002">
        <v>0</v>
      </c>
      <c r="AE8002">
        <v>24.711300868807236</v>
      </c>
    </row>
    <row r="8003" spans="1:31" x14ac:dyDescent="0.25">
      <c r="A8003">
        <v>1890643</v>
      </c>
      <c r="B8003">
        <v>1</v>
      </c>
      <c r="C8003" t="s">
        <v>80</v>
      </c>
      <c r="D8003" t="s">
        <v>90</v>
      </c>
      <c r="E8003" t="s">
        <v>140</v>
      </c>
      <c r="F8003" t="s">
        <v>22465</v>
      </c>
      <c r="G8003" t="s">
        <v>163</v>
      </c>
      <c r="H8003" t="s">
        <v>143</v>
      </c>
      <c r="I8003" t="s">
        <v>135</v>
      </c>
      <c r="J8003" t="s">
        <v>136</v>
      </c>
      <c r="K8003" t="s">
        <v>137</v>
      </c>
      <c r="L8003" t="s">
        <v>22466</v>
      </c>
      <c r="M8003" t="s">
        <v>22467</v>
      </c>
      <c r="N8003">
        <v>2.12</v>
      </c>
      <c r="O8003">
        <v>0</v>
      </c>
      <c r="P8003">
        <v>1</v>
      </c>
      <c r="Q8003">
        <v>0</v>
      </c>
      <c r="R8003">
        <v>0</v>
      </c>
      <c r="S8003">
        <v>0</v>
      </c>
      <c r="T8003">
        <v>0</v>
      </c>
      <c r="U8003">
        <v>0</v>
      </c>
      <c r="V8003">
        <v>0</v>
      </c>
      <c r="W8003">
        <v>0</v>
      </c>
      <c r="X8003">
        <v>0.69881766796466505</v>
      </c>
      <c r="Y8003">
        <v>0</v>
      </c>
      <c r="Z8003">
        <v>0</v>
      </c>
      <c r="AA8003">
        <v>0</v>
      </c>
      <c r="AB8003">
        <v>0</v>
      </c>
      <c r="AC8003">
        <v>0</v>
      </c>
      <c r="AD8003">
        <v>0</v>
      </c>
      <c r="AE8003">
        <v>0.69881766796466505</v>
      </c>
    </row>
    <row r="8004" spans="1:31" x14ac:dyDescent="0.25">
      <c r="A8004">
        <v>1890543</v>
      </c>
      <c r="B8004">
        <v>1</v>
      </c>
      <c r="C8004" t="s">
        <v>80</v>
      </c>
      <c r="D8004" t="s">
        <v>92</v>
      </c>
      <c r="E8004" t="s">
        <v>140</v>
      </c>
      <c r="F8004" t="s">
        <v>22468</v>
      </c>
      <c r="G8004" t="s">
        <v>163</v>
      </c>
      <c r="H8004" t="s">
        <v>143</v>
      </c>
      <c r="I8004" t="s">
        <v>135</v>
      </c>
      <c r="J8004" t="s">
        <v>136</v>
      </c>
      <c r="K8004" t="s">
        <v>137</v>
      </c>
      <c r="L8004" t="s">
        <v>22469</v>
      </c>
      <c r="M8004" t="s">
        <v>22470</v>
      </c>
      <c r="N8004">
        <v>2.219166666</v>
      </c>
      <c r="O8004">
        <v>0</v>
      </c>
      <c r="P8004">
        <v>1</v>
      </c>
      <c r="Q8004">
        <v>0</v>
      </c>
      <c r="R8004">
        <v>0</v>
      </c>
      <c r="S8004">
        <v>0</v>
      </c>
      <c r="T8004">
        <v>0</v>
      </c>
      <c r="U8004">
        <v>0</v>
      </c>
      <c r="V8004">
        <v>0</v>
      </c>
      <c r="W8004">
        <v>0</v>
      </c>
      <c r="X8004">
        <v>0.57412793634332504</v>
      </c>
      <c r="Y8004">
        <v>0</v>
      </c>
      <c r="Z8004">
        <v>0</v>
      </c>
      <c r="AA8004">
        <v>0</v>
      </c>
      <c r="AB8004">
        <v>0</v>
      </c>
      <c r="AC8004">
        <v>0</v>
      </c>
      <c r="AD8004">
        <v>0</v>
      </c>
      <c r="AE8004">
        <v>0.57412793634332504</v>
      </c>
    </row>
    <row r="8005" spans="1:31" x14ac:dyDescent="0.25">
      <c r="A8005">
        <v>1890331</v>
      </c>
      <c r="B8005">
        <v>1</v>
      </c>
      <c r="C8005" t="s">
        <v>81</v>
      </c>
      <c r="D8005" t="s">
        <v>122</v>
      </c>
      <c r="E8005" t="s">
        <v>131</v>
      </c>
      <c r="F8005" t="s">
        <v>6440</v>
      </c>
      <c r="G8005" t="s">
        <v>133</v>
      </c>
      <c r="H8005" t="s">
        <v>134</v>
      </c>
      <c r="I8005" t="s">
        <v>135</v>
      </c>
      <c r="J8005" t="s">
        <v>136</v>
      </c>
      <c r="K8005" t="s">
        <v>137</v>
      </c>
      <c r="L8005" t="s">
        <v>22471</v>
      </c>
      <c r="M8005" t="s">
        <v>22472</v>
      </c>
      <c r="N8005">
        <v>0.79388888800000001</v>
      </c>
      <c r="O8005">
        <v>1</v>
      </c>
      <c r="P8005">
        <v>0</v>
      </c>
      <c r="Q8005">
        <v>12</v>
      </c>
      <c r="R8005">
        <v>0</v>
      </c>
      <c r="S8005">
        <v>8</v>
      </c>
      <c r="T8005">
        <v>0</v>
      </c>
      <c r="U8005">
        <v>0</v>
      </c>
      <c r="V8005">
        <v>0</v>
      </c>
      <c r="W8005">
        <v>0.16555870351472221</v>
      </c>
      <c r="X8005">
        <v>0</v>
      </c>
      <c r="Y8005">
        <v>79.919570491904267</v>
      </c>
      <c r="Z8005">
        <v>0</v>
      </c>
      <c r="AA8005">
        <v>16.10287269285579</v>
      </c>
      <c r="AB8005">
        <v>0</v>
      </c>
      <c r="AC8005">
        <v>0</v>
      </c>
      <c r="AD8005">
        <v>0</v>
      </c>
      <c r="AE8005">
        <v>96.188001888274783</v>
      </c>
    </row>
    <row r="8006" spans="1:31" x14ac:dyDescent="0.25">
      <c r="A8006">
        <v>1890663</v>
      </c>
      <c r="B8006">
        <v>1</v>
      </c>
      <c r="C8006" t="s">
        <v>80</v>
      </c>
      <c r="D8006" t="s">
        <v>93</v>
      </c>
      <c r="E8006" t="s">
        <v>146</v>
      </c>
      <c r="F8006" t="s">
        <v>22473</v>
      </c>
      <c r="G8006" t="s">
        <v>148</v>
      </c>
      <c r="H8006" t="s">
        <v>143</v>
      </c>
      <c r="I8006" t="s">
        <v>135</v>
      </c>
      <c r="J8006" t="s">
        <v>136</v>
      </c>
      <c r="K8006" t="s">
        <v>137</v>
      </c>
      <c r="L8006" t="s">
        <v>22474</v>
      </c>
      <c r="M8006" t="s">
        <v>22475</v>
      </c>
      <c r="N8006">
        <v>1.4852777770000001</v>
      </c>
      <c r="O8006">
        <v>0</v>
      </c>
      <c r="P8006">
        <v>4</v>
      </c>
      <c r="Q8006">
        <v>0</v>
      </c>
      <c r="R8006">
        <v>3</v>
      </c>
      <c r="S8006">
        <v>0</v>
      </c>
      <c r="T8006">
        <v>2</v>
      </c>
      <c r="U8006">
        <v>0</v>
      </c>
      <c r="V8006">
        <v>0</v>
      </c>
      <c r="W8006">
        <v>0</v>
      </c>
      <c r="X8006">
        <v>0.79637718198553742</v>
      </c>
      <c r="Y8006">
        <v>0</v>
      </c>
      <c r="Z8006">
        <v>2.2542957583412409</v>
      </c>
      <c r="AA8006">
        <v>0</v>
      </c>
      <c r="AB8006">
        <v>1.2996760406284598</v>
      </c>
      <c r="AC8006">
        <v>0</v>
      </c>
      <c r="AD8006">
        <v>0</v>
      </c>
      <c r="AE8006">
        <v>4.3503489809552383</v>
      </c>
    </row>
    <row r="8007" spans="1:31" x14ac:dyDescent="0.25">
      <c r="A8007">
        <v>1890523</v>
      </c>
      <c r="B8007">
        <v>1</v>
      </c>
      <c r="C8007" t="s">
        <v>81</v>
      </c>
      <c r="D8007" t="s">
        <v>113</v>
      </c>
      <c r="E8007" t="s">
        <v>146</v>
      </c>
      <c r="F8007" t="s">
        <v>22476</v>
      </c>
      <c r="G8007" t="s">
        <v>363</v>
      </c>
      <c r="H8007" t="s">
        <v>143</v>
      </c>
      <c r="I8007" t="s">
        <v>135</v>
      </c>
      <c r="J8007" t="s">
        <v>136</v>
      </c>
      <c r="K8007" t="s">
        <v>137</v>
      </c>
      <c r="L8007" t="s">
        <v>22477</v>
      </c>
      <c r="M8007" t="s">
        <v>22478</v>
      </c>
      <c r="N8007">
        <v>3.7572222219999998</v>
      </c>
      <c r="O8007">
        <v>0</v>
      </c>
      <c r="P8007">
        <v>11</v>
      </c>
      <c r="Q8007">
        <v>0</v>
      </c>
      <c r="R8007">
        <v>2</v>
      </c>
      <c r="S8007">
        <v>0</v>
      </c>
      <c r="T8007">
        <v>0</v>
      </c>
      <c r="U8007">
        <v>0</v>
      </c>
      <c r="V8007">
        <v>0</v>
      </c>
      <c r="W8007">
        <v>0</v>
      </c>
      <c r="X8007">
        <v>6.8066392294731584</v>
      </c>
      <c r="Y8007">
        <v>0</v>
      </c>
      <c r="Z8007">
        <v>6.657303556665159</v>
      </c>
      <c r="AA8007">
        <v>0</v>
      </c>
      <c r="AB8007">
        <v>0</v>
      </c>
      <c r="AC8007">
        <v>0</v>
      </c>
      <c r="AD8007">
        <v>0</v>
      </c>
      <c r="AE8007">
        <v>13.463942786138318</v>
      </c>
    </row>
    <row r="8008" spans="1:31" x14ac:dyDescent="0.25">
      <c r="A8008">
        <v>1890709</v>
      </c>
      <c r="B8008">
        <v>1</v>
      </c>
      <c r="C8008" t="s">
        <v>80</v>
      </c>
      <c r="D8008" t="s">
        <v>97</v>
      </c>
      <c r="E8008" t="s">
        <v>140</v>
      </c>
      <c r="F8008" t="s">
        <v>22479</v>
      </c>
      <c r="G8008" t="s">
        <v>163</v>
      </c>
      <c r="H8008" t="s">
        <v>143</v>
      </c>
      <c r="I8008" t="s">
        <v>135</v>
      </c>
      <c r="J8008" t="s">
        <v>136</v>
      </c>
      <c r="K8008" t="s">
        <v>137</v>
      </c>
      <c r="L8008" t="s">
        <v>22480</v>
      </c>
      <c r="M8008" t="s">
        <v>22481</v>
      </c>
      <c r="N8008">
        <v>2.0161111109999998</v>
      </c>
      <c r="O8008">
        <v>0</v>
      </c>
      <c r="P8008">
        <v>2</v>
      </c>
      <c r="Q8008">
        <v>0</v>
      </c>
      <c r="R8008">
        <v>0</v>
      </c>
      <c r="S8008">
        <v>0</v>
      </c>
      <c r="T8008">
        <v>0</v>
      </c>
      <c r="U8008">
        <v>0</v>
      </c>
      <c r="V8008">
        <v>0</v>
      </c>
      <c r="W8008">
        <v>0</v>
      </c>
      <c r="X8008">
        <v>0.63935839334701672</v>
      </c>
      <c r="Y8008">
        <v>0</v>
      </c>
      <c r="Z8008">
        <v>0</v>
      </c>
      <c r="AA8008">
        <v>0</v>
      </c>
      <c r="AB8008">
        <v>0</v>
      </c>
      <c r="AC8008">
        <v>0</v>
      </c>
      <c r="AD8008">
        <v>0</v>
      </c>
      <c r="AE8008">
        <v>0.63935839334701672</v>
      </c>
    </row>
    <row r="8009" spans="1:31" x14ac:dyDescent="0.25">
      <c r="A8009">
        <v>1890268</v>
      </c>
      <c r="B8009">
        <v>1</v>
      </c>
      <c r="C8009" t="s">
        <v>81</v>
      </c>
      <c r="D8009" t="s">
        <v>118</v>
      </c>
      <c r="E8009" t="s">
        <v>146</v>
      </c>
      <c r="F8009" t="s">
        <v>3444</v>
      </c>
      <c r="G8009" t="s">
        <v>148</v>
      </c>
      <c r="H8009" t="s">
        <v>143</v>
      </c>
      <c r="I8009" t="s">
        <v>135</v>
      </c>
      <c r="J8009" t="s">
        <v>136</v>
      </c>
      <c r="K8009" t="s">
        <v>137</v>
      </c>
      <c r="L8009" t="s">
        <v>22482</v>
      </c>
      <c r="M8009" t="s">
        <v>22483</v>
      </c>
      <c r="N8009">
        <v>0.48916666600000003</v>
      </c>
      <c r="O8009">
        <v>0</v>
      </c>
      <c r="P8009">
        <v>106</v>
      </c>
      <c r="Q8009">
        <v>0</v>
      </c>
      <c r="R8009">
        <v>5</v>
      </c>
      <c r="S8009">
        <v>0</v>
      </c>
      <c r="T8009">
        <v>3</v>
      </c>
      <c r="U8009">
        <v>0</v>
      </c>
      <c r="V8009">
        <v>0</v>
      </c>
      <c r="W8009">
        <v>0</v>
      </c>
      <c r="X8009">
        <v>8.4747601195529736</v>
      </c>
      <c r="Y8009">
        <v>0</v>
      </c>
      <c r="Z8009">
        <v>3.0729197130648047</v>
      </c>
      <c r="AA8009">
        <v>0</v>
      </c>
      <c r="AB8009">
        <v>0.40860329564657005</v>
      </c>
      <c r="AC8009">
        <v>0</v>
      </c>
      <c r="AD8009">
        <v>0</v>
      </c>
      <c r="AE8009">
        <v>11.956283128264348</v>
      </c>
    </row>
    <row r="8010" spans="1:31" x14ac:dyDescent="0.25">
      <c r="A8010">
        <v>1890417</v>
      </c>
      <c r="B8010">
        <v>1</v>
      </c>
      <c r="C8010" t="s">
        <v>81</v>
      </c>
      <c r="D8010" t="s">
        <v>117</v>
      </c>
      <c r="E8010" t="s">
        <v>140</v>
      </c>
      <c r="F8010" t="s">
        <v>22484</v>
      </c>
      <c r="G8010" t="s">
        <v>163</v>
      </c>
      <c r="H8010" t="s">
        <v>143</v>
      </c>
      <c r="I8010" t="s">
        <v>135</v>
      </c>
      <c r="J8010" t="s">
        <v>136</v>
      </c>
      <c r="K8010" t="s">
        <v>137</v>
      </c>
      <c r="L8010" t="s">
        <v>22485</v>
      </c>
      <c r="M8010" t="s">
        <v>22486</v>
      </c>
      <c r="N8010">
        <v>1.4827777769999999</v>
      </c>
      <c r="O8010">
        <v>0</v>
      </c>
      <c r="P8010">
        <v>1</v>
      </c>
      <c r="Q8010">
        <v>0</v>
      </c>
      <c r="R8010">
        <v>0</v>
      </c>
      <c r="S8010">
        <v>0</v>
      </c>
      <c r="T8010">
        <v>0</v>
      </c>
      <c r="U8010">
        <v>0</v>
      </c>
      <c r="V8010">
        <v>0</v>
      </c>
      <c r="W8010">
        <v>0</v>
      </c>
      <c r="X8010">
        <v>0.53575711381047331</v>
      </c>
      <c r="Y8010">
        <v>0</v>
      </c>
      <c r="Z8010">
        <v>0</v>
      </c>
      <c r="AA8010">
        <v>0</v>
      </c>
      <c r="AB8010">
        <v>0</v>
      </c>
      <c r="AC8010">
        <v>0</v>
      </c>
      <c r="AD8010">
        <v>0</v>
      </c>
      <c r="AE8010">
        <v>0.53575711381047331</v>
      </c>
    </row>
    <row r="8011" spans="1:31" x14ac:dyDescent="0.25">
      <c r="A8011">
        <v>1890517</v>
      </c>
      <c r="B8011">
        <v>1</v>
      </c>
      <c r="C8011" t="s">
        <v>81</v>
      </c>
      <c r="D8011" t="s">
        <v>117</v>
      </c>
      <c r="E8011" t="s">
        <v>131</v>
      </c>
      <c r="F8011" t="s">
        <v>12808</v>
      </c>
      <c r="G8011" t="s">
        <v>133</v>
      </c>
      <c r="H8011" t="s">
        <v>134</v>
      </c>
      <c r="I8011" t="s">
        <v>135</v>
      </c>
      <c r="J8011" t="s">
        <v>136</v>
      </c>
      <c r="K8011" t="s">
        <v>137</v>
      </c>
      <c r="L8011" t="s">
        <v>22487</v>
      </c>
      <c r="M8011" t="s">
        <v>22488</v>
      </c>
      <c r="N8011">
        <v>0.4325</v>
      </c>
      <c r="O8011">
        <v>0</v>
      </c>
      <c r="P8011">
        <v>241</v>
      </c>
      <c r="Q8011">
        <v>9</v>
      </c>
      <c r="R8011">
        <v>24</v>
      </c>
      <c r="S8011">
        <v>0</v>
      </c>
      <c r="T8011">
        <v>6</v>
      </c>
      <c r="U8011">
        <v>0</v>
      </c>
      <c r="V8011">
        <v>0</v>
      </c>
      <c r="W8011">
        <v>0</v>
      </c>
      <c r="X8011">
        <v>19.118940497227463</v>
      </c>
      <c r="Y8011">
        <v>0.83472888838778991</v>
      </c>
      <c r="Z8011">
        <v>5.6016102577555884</v>
      </c>
      <c r="AA8011">
        <v>0</v>
      </c>
      <c r="AB8011">
        <v>2.3498835101028352</v>
      </c>
      <c r="AC8011">
        <v>0</v>
      </c>
      <c r="AD8011">
        <v>0</v>
      </c>
      <c r="AE8011">
        <v>27.905163153473676</v>
      </c>
    </row>
    <row r="8012" spans="1:31" x14ac:dyDescent="0.25">
      <c r="A8012">
        <v>1890440</v>
      </c>
      <c r="B8012">
        <v>1</v>
      </c>
      <c r="C8012" t="s">
        <v>80</v>
      </c>
      <c r="D8012" t="s">
        <v>106</v>
      </c>
      <c r="E8012" t="s">
        <v>146</v>
      </c>
      <c r="F8012" t="s">
        <v>22489</v>
      </c>
      <c r="G8012" t="s">
        <v>148</v>
      </c>
      <c r="H8012" t="s">
        <v>143</v>
      </c>
      <c r="I8012" t="s">
        <v>135</v>
      </c>
      <c r="J8012" t="s">
        <v>136</v>
      </c>
      <c r="K8012" t="s">
        <v>137</v>
      </c>
      <c r="L8012" t="s">
        <v>22490</v>
      </c>
      <c r="M8012" t="s">
        <v>22491</v>
      </c>
      <c r="N8012">
        <v>3.13</v>
      </c>
      <c r="O8012">
        <v>0</v>
      </c>
      <c r="P8012">
        <v>75</v>
      </c>
      <c r="Q8012">
        <v>0</v>
      </c>
      <c r="R8012">
        <v>0</v>
      </c>
      <c r="S8012">
        <v>0</v>
      </c>
      <c r="T8012">
        <v>3</v>
      </c>
      <c r="U8012">
        <v>0</v>
      </c>
      <c r="V8012">
        <v>0</v>
      </c>
      <c r="W8012">
        <v>0</v>
      </c>
      <c r="X8012">
        <v>50.097305428947088</v>
      </c>
      <c r="Y8012">
        <v>0</v>
      </c>
      <c r="Z8012">
        <v>0</v>
      </c>
      <c r="AA8012">
        <v>0</v>
      </c>
      <c r="AB8012">
        <v>7.7253119330778643</v>
      </c>
      <c r="AC8012">
        <v>0</v>
      </c>
      <c r="AD8012">
        <v>0</v>
      </c>
      <c r="AE8012">
        <v>57.82261736202495</v>
      </c>
    </row>
    <row r="8013" spans="1:31" x14ac:dyDescent="0.25">
      <c r="A8013">
        <v>1890626</v>
      </c>
      <c r="B8013">
        <v>1</v>
      </c>
      <c r="C8013" t="s">
        <v>80</v>
      </c>
      <c r="D8013" t="s">
        <v>100</v>
      </c>
      <c r="E8013" t="s">
        <v>210</v>
      </c>
      <c r="F8013" t="s">
        <v>614</v>
      </c>
      <c r="G8013" t="s">
        <v>133</v>
      </c>
      <c r="H8013" t="s">
        <v>134</v>
      </c>
      <c r="I8013" t="s">
        <v>152</v>
      </c>
      <c r="J8013" t="s">
        <v>136</v>
      </c>
      <c r="K8013" t="s">
        <v>137</v>
      </c>
      <c r="L8013" t="s">
        <v>22492</v>
      </c>
      <c r="M8013" t="s">
        <v>22493</v>
      </c>
      <c r="N8013">
        <v>1.2222222E-2</v>
      </c>
      <c r="O8013">
        <v>1</v>
      </c>
      <c r="P8013">
        <v>16606</v>
      </c>
      <c r="Q8013">
        <v>5</v>
      </c>
      <c r="R8013">
        <v>321</v>
      </c>
      <c r="S8013">
        <v>21</v>
      </c>
      <c r="T8013">
        <v>1974</v>
      </c>
      <c r="U8013">
        <v>10</v>
      </c>
      <c r="V8013">
        <v>9</v>
      </c>
      <c r="W8013">
        <v>3.7714021730000003E-3</v>
      </c>
      <c r="X8013">
        <v>66.508208281571427</v>
      </c>
      <c r="Y8013">
        <v>0.20234038948420002</v>
      </c>
      <c r="Z8013">
        <v>3.1332143675069615</v>
      </c>
      <c r="AA8013">
        <v>4.0653072959488004</v>
      </c>
      <c r="AB8013">
        <v>31.556646101386324</v>
      </c>
      <c r="AC8013">
        <v>6.9531452152672042</v>
      </c>
      <c r="AD8013">
        <v>2.066096378362317</v>
      </c>
      <c r="AE8013">
        <v>114.48872943170024</v>
      </c>
    </row>
    <row r="8014" spans="1:31" x14ac:dyDescent="0.25">
      <c r="A8014">
        <v>1890460</v>
      </c>
      <c r="B8014">
        <v>1</v>
      </c>
      <c r="C8014" t="s">
        <v>81</v>
      </c>
      <c r="D8014" t="s">
        <v>112</v>
      </c>
      <c r="E8014" t="s">
        <v>140</v>
      </c>
      <c r="F8014" t="s">
        <v>22494</v>
      </c>
      <c r="G8014" t="s">
        <v>163</v>
      </c>
      <c r="H8014" t="s">
        <v>143</v>
      </c>
      <c r="I8014" t="s">
        <v>135</v>
      </c>
      <c r="J8014" t="s">
        <v>136</v>
      </c>
      <c r="K8014" t="s">
        <v>137</v>
      </c>
      <c r="L8014" t="s">
        <v>22495</v>
      </c>
      <c r="M8014" t="s">
        <v>22496</v>
      </c>
      <c r="N8014">
        <v>3.238888888</v>
      </c>
      <c r="O8014">
        <v>0</v>
      </c>
      <c r="P8014">
        <v>1</v>
      </c>
      <c r="Q8014">
        <v>0</v>
      </c>
      <c r="R8014">
        <v>0</v>
      </c>
      <c r="S8014">
        <v>0</v>
      </c>
      <c r="T8014">
        <v>1</v>
      </c>
      <c r="U8014">
        <v>0</v>
      </c>
      <c r="V8014">
        <v>0</v>
      </c>
      <c r="W8014">
        <v>0</v>
      </c>
      <c r="X8014">
        <v>0.81897043584564444</v>
      </c>
      <c r="Y8014">
        <v>0</v>
      </c>
      <c r="Z8014">
        <v>0</v>
      </c>
      <c r="AA8014">
        <v>0</v>
      </c>
      <c r="AB8014">
        <v>0</v>
      </c>
      <c r="AC8014">
        <v>0</v>
      </c>
      <c r="AD8014">
        <v>0</v>
      </c>
      <c r="AE8014">
        <v>0.81897043584564444</v>
      </c>
    </row>
    <row r="8015" spans="1:31" x14ac:dyDescent="0.25">
      <c r="A8015">
        <v>1890583</v>
      </c>
      <c r="B8015">
        <v>1</v>
      </c>
      <c r="C8015" t="s">
        <v>80</v>
      </c>
      <c r="D8015" t="s">
        <v>84</v>
      </c>
      <c r="E8015" t="s">
        <v>140</v>
      </c>
      <c r="F8015" t="s">
        <v>22497</v>
      </c>
      <c r="G8015" t="s">
        <v>200</v>
      </c>
      <c r="H8015" t="s">
        <v>143</v>
      </c>
      <c r="I8015" t="s">
        <v>135</v>
      </c>
      <c r="J8015" t="s">
        <v>136</v>
      </c>
      <c r="K8015" t="s">
        <v>137</v>
      </c>
      <c r="L8015" t="s">
        <v>22498</v>
      </c>
      <c r="M8015" t="s">
        <v>22499</v>
      </c>
      <c r="N8015">
        <v>4.08</v>
      </c>
      <c r="O8015">
        <v>0</v>
      </c>
      <c r="P8015">
        <v>12</v>
      </c>
      <c r="Q8015">
        <v>0</v>
      </c>
      <c r="R8015">
        <v>0</v>
      </c>
      <c r="S8015">
        <v>0</v>
      </c>
      <c r="T8015">
        <v>0</v>
      </c>
      <c r="U8015">
        <v>0</v>
      </c>
      <c r="V8015">
        <v>0</v>
      </c>
      <c r="W8015">
        <v>0</v>
      </c>
      <c r="X8015">
        <v>11.732310453230127</v>
      </c>
      <c r="Y8015">
        <v>0</v>
      </c>
      <c r="Z8015">
        <v>0</v>
      </c>
      <c r="AA8015">
        <v>0</v>
      </c>
      <c r="AB8015">
        <v>0</v>
      </c>
      <c r="AC8015">
        <v>0</v>
      </c>
      <c r="AD8015">
        <v>0</v>
      </c>
      <c r="AE8015">
        <v>11.732310453230127</v>
      </c>
    </row>
    <row r="8016" spans="1:31" x14ac:dyDescent="0.25">
      <c r="A8016">
        <v>1890434</v>
      </c>
      <c r="B8016">
        <v>1</v>
      </c>
      <c r="C8016" t="s">
        <v>81</v>
      </c>
      <c r="D8016" t="s">
        <v>118</v>
      </c>
      <c r="E8016" t="s">
        <v>169</v>
      </c>
      <c r="F8016" t="s">
        <v>22500</v>
      </c>
      <c r="G8016" t="s">
        <v>183</v>
      </c>
      <c r="H8016" t="s">
        <v>143</v>
      </c>
      <c r="I8016" t="s">
        <v>135</v>
      </c>
      <c r="J8016" t="s">
        <v>136</v>
      </c>
      <c r="K8016" t="s">
        <v>137</v>
      </c>
      <c r="L8016" t="s">
        <v>22501</v>
      </c>
      <c r="M8016" t="s">
        <v>22502</v>
      </c>
      <c r="N8016">
        <v>2.2544444440000002</v>
      </c>
      <c r="O8016">
        <v>0</v>
      </c>
      <c r="P8016">
        <v>36</v>
      </c>
      <c r="Q8016">
        <v>0</v>
      </c>
      <c r="R8016">
        <v>8</v>
      </c>
      <c r="S8016">
        <v>0</v>
      </c>
      <c r="T8016">
        <v>0</v>
      </c>
      <c r="U8016">
        <v>0</v>
      </c>
      <c r="V8016">
        <v>0</v>
      </c>
      <c r="W8016">
        <v>0</v>
      </c>
      <c r="X8016">
        <v>9.8910671188119981</v>
      </c>
      <c r="Y8016">
        <v>0</v>
      </c>
      <c r="Z8016">
        <v>23.203859745603744</v>
      </c>
      <c r="AA8016">
        <v>0</v>
      </c>
      <c r="AB8016">
        <v>0</v>
      </c>
      <c r="AC8016">
        <v>0</v>
      </c>
      <c r="AD8016">
        <v>0</v>
      </c>
      <c r="AE8016">
        <v>33.09492686441574</v>
      </c>
    </row>
    <row r="8017" spans="1:31" x14ac:dyDescent="0.25">
      <c r="A8017">
        <v>1890603</v>
      </c>
      <c r="B8017">
        <v>1</v>
      </c>
      <c r="C8017" t="s">
        <v>81</v>
      </c>
      <c r="D8017" t="s">
        <v>114</v>
      </c>
      <c r="E8017" t="s">
        <v>146</v>
      </c>
      <c r="F8017" t="s">
        <v>22503</v>
      </c>
      <c r="G8017" t="s">
        <v>148</v>
      </c>
      <c r="H8017" t="s">
        <v>143</v>
      </c>
      <c r="I8017" t="s">
        <v>135</v>
      </c>
      <c r="J8017" t="s">
        <v>136</v>
      </c>
      <c r="K8017" t="s">
        <v>137</v>
      </c>
      <c r="L8017" t="s">
        <v>22504</v>
      </c>
      <c r="M8017" t="s">
        <v>22505</v>
      </c>
      <c r="N8017">
        <v>1.1074999999999999</v>
      </c>
      <c r="O8017">
        <v>0</v>
      </c>
      <c r="P8017">
        <v>20</v>
      </c>
      <c r="Q8017">
        <v>0</v>
      </c>
      <c r="R8017">
        <v>0</v>
      </c>
      <c r="S8017">
        <v>0</v>
      </c>
      <c r="T8017">
        <v>2</v>
      </c>
      <c r="U8017">
        <v>0</v>
      </c>
      <c r="V8017">
        <v>0</v>
      </c>
      <c r="W8017">
        <v>0</v>
      </c>
      <c r="X8017">
        <v>3.0134015930804505</v>
      </c>
      <c r="Y8017">
        <v>0</v>
      </c>
      <c r="Z8017">
        <v>0</v>
      </c>
      <c r="AA8017">
        <v>0</v>
      </c>
      <c r="AB8017">
        <v>2.8385931096459999E-2</v>
      </c>
      <c r="AC8017">
        <v>0</v>
      </c>
      <c r="AD8017">
        <v>0</v>
      </c>
      <c r="AE8017">
        <v>3.0417875241769106</v>
      </c>
    </row>
    <row r="8018" spans="1:31" x14ac:dyDescent="0.25">
      <c r="A8018">
        <v>1890646</v>
      </c>
      <c r="B8018">
        <v>1</v>
      </c>
      <c r="C8018" t="s">
        <v>80</v>
      </c>
      <c r="D8018" t="s">
        <v>100</v>
      </c>
      <c r="E8018" t="s">
        <v>210</v>
      </c>
      <c r="F8018" t="s">
        <v>22506</v>
      </c>
      <c r="G8018" t="s">
        <v>5788</v>
      </c>
      <c r="H8018" t="s">
        <v>134</v>
      </c>
      <c r="I8018" t="s">
        <v>135</v>
      </c>
      <c r="J8018" t="s">
        <v>136</v>
      </c>
      <c r="K8018" t="s">
        <v>137</v>
      </c>
      <c r="L8018" t="s">
        <v>22507</v>
      </c>
      <c r="M8018" t="s">
        <v>22508</v>
      </c>
      <c r="N8018">
        <v>0.77805555500000001</v>
      </c>
      <c r="O8018">
        <v>0</v>
      </c>
      <c r="P8018">
        <v>177</v>
      </c>
      <c r="Q8018">
        <v>0</v>
      </c>
      <c r="R8018">
        <v>23</v>
      </c>
      <c r="S8018">
        <v>4</v>
      </c>
      <c r="T8018">
        <v>210</v>
      </c>
      <c r="U8018">
        <v>6</v>
      </c>
      <c r="V8018">
        <v>19</v>
      </c>
      <c r="W8018">
        <v>0</v>
      </c>
      <c r="X8018">
        <v>50.670124975493295</v>
      </c>
      <c r="Y8018">
        <v>0</v>
      </c>
      <c r="Z8018">
        <v>18.219950411804586</v>
      </c>
      <c r="AA8018">
        <v>89.490340283096415</v>
      </c>
      <c r="AB8018">
        <v>233.7618831167799</v>
      </c>
      <c r="AC8018">
        <v>142.89959137316171</v>
      </c>
      <c r="AD8018">
        <v>95.099227985185564</v>
      </c>
      <c r="AE8018">
        <v>630.14111814552143</v>
      </c>
    </row>
    <row r="8019" spans="1:31" x14ac:dyDescent="0.25">
      <c r="A8019">
        <v>1890503</v>
      </c>
      <c r="B8019">
        <v>1</v>
      </c>
      <c r="C8019" t="s">
        <v>80</v>
      </c>
      <c r="D8019" t="s">
        <v>84</v>
      </c>
      <c r="E8019" t="s">
        <v>146</v>
      </c>
      <c r="F8019" t="s">
        <v>22509</v>
      </c>
      <c r="G8019" t="s">
        <v>148</v>
      </c>
      <c r="H8019" t="s">
        <v>143</v>
      </c>
      <c r="I8019" t="s">
        <v>135</v>
      </c>
      <c r="J8019" t="s">
        <v>136</v>
      </c>
      <c r="K8019" t="s">
        <v>137</v>
      </c>
      <c r="L8019" t="s">
        <v>22510</v>
      </c>
      <c r="M8019" t="s">
        <v>22511</v>
      </c>
      <c r="N8019">
        <v>3.2933333330000001</v>
      </c>
      <c r="O8019">
        <v>0</v>
      </c>
      <c r="P8019">
        <v>239</v>
      </c>
      <c r="Q8019">
        <v>0</v>
      </c>
      <c r="R8019">
        <v>0</v>
      </c>
      <c r="S8019">
        <v>0</v>
      </c>
      <c r="T8019">
        <v>30</v>
      </c>
      <c r="U8019">
        <v>0</v>
      </c>
      <c r="V8019">
        <v>0</v>
      </c>
      <c r="W8019">
        <v>0</v>
      </c>
      <c r="X8019">
        <v>237.35343477096893</v>
      </c>
      <c r="Y8019">
        <v>0</v>
      </c>
      <c r="Z8019">
        <v>0</v>
      </c>
      <c r="AA8019">
        <v>0</v>
      </c>
      <c r="AB8019">
        <v>84.182838227393802</v>
      </c>
      <c r="AC8019">
        <v>0</v>
      </c>
      <c r="AD8019">
        <v>0</v>
      </c>
      <c r="AE8019">
        <v>321.53627299836273</v>
      </c>
    </row>
    <row r="8020" spans="1:31" x14ac:dyDescent="0.25">
      <c r="A8020">
        <v>1890689</v>
      </c>
      <c r="B8020">
        <v>1</v>
      </c>
      <c r="C8020" t="s">
        <v>80</v>
      </c>
      <c r="D8020" t="s">
        <v>98</v>
      </c>
      <c r="E8020" t="s">
        <v>146</v>
      </c>
      <c r="F8020" t="s">
        <v>22512</v>
      </c>
      <c r="G8020" t="s">
        <v>148</v>
      </c>
      <c r="H8020" t="s">
        <v>143</v>
      </c>
      <c r="I8020" t="s">
        <v>135</v>
      </c>
      <c r="J8020" t="s">
        <v>136</v>
      </c>
      <c r="K8020" t="s">
        <v>137</v>
      </c>
      <c r="L8020" t="s">
        <v>22513</v>
      </c>
      <c r="M8020" t="s">
        <v>22514</v>
      </c>
      <c r="N8020">
        <v>2.4647222219999998</v>
      </c>
      <c r="O8020">
        <v>0</v>
      </c>
      <c r="P8020">
        <v>10</v>
      </c>
      <c r="Q8020">
        <v>0</v>
      </c>
      <c r="R8020">
        <v>1</v>
      </c>
      <c r="S8020">
        <v>0</v>
      </c>
      <c r="T8020">
        <v>2</v>
      </c>
      <c r="U8020">
        <v>0</v>
      </c>
      <c r="V8020">
        <v>0</v>
      </c>
      <c r="W8020">
        <v>0</v>
      </c>
      <c r="X8020">
        <v>5.3618458453924589</v>
      </c>
      <c r="Y8020">
        <v>0</v>
      </c>
      <c r="Z8020">
        <v>1.4407916952062669</v>
      </c>
      <c r="AA8020">
        <v>0</v>
      </c>
      <c r="AB8020">
        <v>3.0403246916578799</v>
      </c>
      <c r="AC8020">
        <v>0</v>
      </c>
      <c r="AD8020">
        <v>0</v>
      </c>
      <c r="AE8020">
        <v>9.842962232256605</v>
      </c>
    </row>
    <row r="8021" spans="1:31" x14ac:dyDescent="0.25">
      <c r="A8021">
        <v>1890403</v>
      </c>
      <c r="B8021">
        <v>1</v>
      </c>
      <c r="C8021" t="s">
        <v>80</v>
      </c>
      <c r="D8021" t="s">
        <v>104</v>
      </c>
      <c r="E8021" t="s">
        <v>169</v>
      </c>
      <c r="F8021" t="s">
        <v>22515</v>
      </c>
      <c r="G8021" t="s">
        <v>196</v>
      </c>
      <c r="H8021" t="s">
        <v>143</v>
      </c>
      <c r="I8021" t="s">
        <v>135</v>
      </c>
      <c r="J8021" t="s">
        <v>136</v>
      </c>
      <c r="K8021" t="s">
        <v>172</v>
      </c>
      <c r="L8021" t="s">
        <v>22516</v>
      </c>
      <c r="M8021" t="s">
        <v>22517</v>
      </c>
      <c r="N8021">
        <v>2.5730480550000001</v>
      </c>
      <c r="O8021">
        <v>0</v>
      </c>
      <c r="P8021">
        <v>3</v>
      </c>
      <c r="Q8021">
        <v>0</v>
      </c>
      <c r="R8021">
        <v>4</v>
      </c>
      <c r="S8021">
        <v>0</v>
      </c>
      <c r="T8021">
        <v>6</v>
      </c>
      <c r="U8021">
        <v>0</v>
      </c>
      <c r="V8021">
        <v>1</v>
      </c>
      <c r="W8021">
        <v>0</v>
      </c>
      <c r="X8021">
        <v>2.2785043779395453</v>
      </c>
      <c r="Y8021">
        <v>0</v>
      </c>
      <c r="Z8021">
        <v>3.0505251897720949</v>
      </c>
      <c r="AA8021">
        <v>0</v>
      </c>
      <c r="AB8021">
        <v>8.1843552828996202</v>
      </c>
      <c r="AC8021">
        <v>0</v>
      </c>
      <c r="AD8021">
        <v>2.9245839410158752</v>
      </c>
      <c r="AE8021">
        <v>16.437968791627135</v>
      </c>
    </row>
    <row r="8022" spans="1:31" x14ac:dyDescent="0.25">
      <c r="A8022">
        <v>1890449</v>
      </c>
      <c r="B8022">
        <v>1</v>
      </c>
      <c r="C8022" t="s">
        <v>81</v>
      </c>
      <c r="D8022" t="s">
        <v>115</v>
      </c>
      <c r="E8022" t="s">
        <v>146</v>
      </c>
      <c r="F8022" t="s">
        <v>22518</v>
      </c>
      <c r="G8022" t="s">
        <v>148</v>
      </c>
      <c r="H8022" t="s">
        <v>143</v>
      </c>
      <c r="I8022" t="s">
        <v>135</v>
      </c>
      <c r="J8022" t="s">
        <v>136</v>
      </c>
      <c r="K8022" t="s">
        <v>137</v>
      </c>
      <c r="L8022" t="s">
        <v>22519</v>
      </c>
      <c r="M8022" t="s">
        <v>22520</v>
      </c>
      <c r="N8022">
        <v>1.7575000000000001</v>
      </c>
      <c r="O8022">
        <v>0</v>
      </c>
      <c r="P8022">
        <v>5</v>
      </c>
      <c r="Q8022">
        <v>0</v>
      </c>
      <c r="R8022">
        <v>0</v>
      </c>
      <c r="S8022">
        <v>0</v>
      </c>
      <c r="T8022">
        <v>0</v>
      </c>
      <c r="U8022">
        <v>0</v>
      </c>
      <c r="V8022">
        <v>0</v>
      </c>
      <c r="W8022">
        <v>0</v>
      </c>
      <c r="X8022">
        <v>1.7406431085662868</v>
      </c>
      <c r="Y8022">
        <v>0</v>
      </c>
      <c r="Z8022">
        <v>0</v>
      </c>
      <c r="AA8022">
        <v>0</v>
      </c>
      <c r="AB8022">
        <v>0</v>
      </c>
      <c r="AC8022">
        <v>0</v>
      </c>
      <c r="AD8022">
        <v>0</v>
      </c>
      <c r="AE8022">
        <v>1.7406431085662868</v>
      </c>
    </row>
    <row r="8023" spans="1:31" x14ac:dyDescent="0.25">
      <c r="A8023">
        <v>1890426</v>
      </c>
      <c r="B8023">
        <v>1</v>
      </c>
      <c r="C8023" t="s">
        <v>81</v>
      </c>
      <c r="D8023" t="s">
        <v>120</v>
      </c>
      <c r="E8023" t="s">
        <v>169</v>
      </c>
      <c r="F8023" t="s">
        <v>22521</v>
      </c>
      <c r="G8023" t="s">
        <v>183</v>
      </c>
      <c r="H8023" t="s">
        <v>143</v>
      </c>
      <c r="I8023" t="s">
        <v>135</v>
      </c>
      <c r="J8023" t="s">
        <v>136</v>
      </c>
      <c r="K8023" t="s">
        <v>137</v>
      </c>
      <c r="L8023" t="s">
        <v>22522</v>
      </c>
      <c r="M8023" t="s">
        <v>22523</v>
      </c>
      <c r="N8023">
        <v>1.501666666</v>
      </c>
      <c r="O8023">
        <v>0</v>
      </c>
      <c r="P8023">
        <v>6</v>
      </c>
      <c r="Q8023">
        <v>0</v>
      </c>
      <c r="R8023">
        <v>2</v>
      </c>
      <c r="S8023">
        <v>0</v>
      </c>
      <c r="T8023">
        <v>0</v>
      </c>
      <c r="U8023">
        <v>0</v>
      </c>
      <c r="V8023">
        <v>0</v>
      </c>
      <c r="W8023">
        <v>0</v>
      </c>
      <c r="X8023">
        <v>2.342753040451389</v>
      </c>
      <c r="Y8023">
        <v>0</v>
      </c>
      <c r="Z8023">
        <v>21.135834320303363</v>
      </c>
      <c r="AA8023">
        <v>0</v>
      </c>
      <c r="AB8023">
        <v>0</v>
      </c>
      <c r="AC8023">
        <v>0</v>
      </c>
      <c r="AD8023">
        <v>0</v>
      </c>
      <c r="AE8023">
        <v>23.478587360754752</v>
      </c>
    </row>
    <row r="8024" spans="1:31" x14ac:dyDescent="0.25">
      <c r="A8024">
        <v>1890526</v>
      </c>
      <c r="B8024">
        <v>1</v>
      </c>
      <c r="C8024" t="s">
        <v>80</v>
      </c>
      <c r="D8024" t="s">
        <v>103</v>
      </c>
      <c r="E8024" t="s">
        <v>222</v>
      </c>
      <c r="F8024" t="s">
        <v>22524</v>
      </c>
      <c r="G8024" t="s">
        <v>663</v>
      </c>
      <c r="H8024" t="s">
        <v>143</v>
      </c>
      <c r="I8024" t="s">
        <v>135</v>
      </c>
      <c r="J8024" t="s">
        <v>136</v>
      </c>
      <c r="K8024" t="s">
        <v>137</v>
      </c>
      <c r="L8024" t="s">
        <v>22525</v>
      </c>
      <c r="M8024" t="s">
        <v>22526</v>
      </c>
      <c r="N8024">
        <v>2.227777777</v>
      </c>
      <c r="O8024">
        <v>0</v>
      </c>
      <c r="P8024">
        <v>73</v>
      </c>
      <c r="Q8024">
        <v>0</v>
      </c>
      <c r="R8024">
        <v>0</v>
      </c>
      <c r="S8024">
        <v>0</v>
      </c>
      <c r="T8024">
        <v>0</v>
      </c>
      <c r="U8024">
        <v>0</v>
      </c>
      <c r="V8024">
        <v>0</v>
      </c>
      <c r="W8024">
        <v>0</v>
      </c>
      <c r="X8024">
        <v>41.691239395694154</v>
      </c>
      <c r="Y8024">
        <v>0</v>
      </c>
      <c r="Z8024">
        <v>0</v>
      </c>
      <c r="AA8024">
        <v>0</v>
      </c>
      <c r="AB8024">
        <v>0</v>
      </c>
      <c r="AC8024">
        <v>0</v>
      </c>
      <c r="AD8024">
        <v>0</v>
      </c>
      <c r="AE8024">
        <v>41.691239395694154</v>
      </c>
    </row>
    <row r="8025" spans="1:31" x14ac:dyDescent="0.25">
      <c r="A8025">
        <v>1890612</v>
      </c>
      <c r="B8025">
        <v>1</v>
      </c>
      <c r="C8025" t="s">
        <v>80</v>
      </c>
      <c r="D8025" t="s">
        <v>94</v>
      </c>
      <c r="E8025" t="s">
        <v>146</v>
      </c>
      <c r="F8025" t="s">
        <v>12874</v>
      </c>
      <c r="G8025" t="s">
        <v>148</v>
      </c>
      <c r="H8025" t="s">
        <v>143</v>
      </c>
      <c r="I8025" t="s">
        <v>135</v>
      </c>
      <c r="J8025" t="s">
        <v>136</v>
      </c>
      <c r="K8025" t="s">
        <v>137</v>
      </c>
      <c r="L8025" t="s">
        <v>22527</v>
      </c>
      <c r="M8025" t="s">
        <v>22528</v>
      </c>
      <c r="N8025">
        <v>1.128333333</v>
      </c>
      <c r="O8025">
        <v>0</v>
      </c>
      <c r="P8025">
        <v>3</v>
      </c>
      <c r="Q8025">
        <v>0</v>
      </c>
      <c r="R8025">
        <v>14</v>
      </c>
      <c r="S8025">
        <v>0</v>
      </c>
      <c r="T8025">
        <v>1</v>
      </c>
      <c r="U8025">
        <v>0</v>
      </c>
      <c r="V8025">
        <v>0</v>
      </c>
      <c r="W8025">
        <v>0</v>
      </c>
      <c r="X8025">
        <v>0.35844091122147753</v>
      </c>
      <c r="Y8025">
        <v>0</v>
      </c>
      <c r="Z8025">
        <v>9.2946755186356</v>
      </c>
      <c r="AA8025">
        <v>0</v>
      </c>
      <c r="AB8025">
        <v>1.9077322970906003</v>
      </c>
      <c r="AC8025">
        <v>0</v>
      </c>
      <c r="AD8025">
        <v>0</v>
      </c>
      <c r="AE8025">
        <v>11.560848726947677</v>
      </c>
    </row>
    <row r="8026" spans="1:31" x14ac:dyDescent="0.25">
      <c r="A8026">
        <v>1890317</v>
      </c>
      <c r="B8026">
        <v>1</v>
      </c>
      <c r="C8026" t="s">
        <v>81</v>
      </c>
      <c r="D8026" t="s">
        <v>122</v>
      </c>
      <c r="E8026" t="s">
        <v>210</v>
      </c>
      <c r="F8026" t="s">
        <v>3667</v>
      </c>
      <c r="G8026" t="s">
        <v>133</v>
      </c>
      <c r="H8026" t="s">
        <v>134</v>
      </c>
      <c r="I8026" t="s">
        <v>152</v>
      </c>
      <c r="J8026" t="s">
        <v>136</v>
      </c>
      <c r="K8026" t="s">
        <v>137</v>
      </c>
      <c r="L8026" t="s">
        <v>22529</v>
      </c>
      <c r="M8026" t="s">
        <v>22530</v>
      </c>
      <c r="N8026">
        <v>7.4999999999999997E-3</v>
      </c>
      <c r="O8026">
        <v>5</v>
      </c>
      <c r="P8026">
        <v>3626</v>
      </c>
      <c r="Q8026">
        <v>61</v>
      </c>
      <c r="R8026">
        <v>113</v>
      </c>
      <c r="S8026">
        <v>40</v>
      </c>
      <c r="T8026">
        <v>316</v>
      </c>
      <c r="U8026">
        <v>3</v>
      </c>
      <c r="V8026">
        <v>1</v>
      </c>
      <c r="W8026">
        <v>9.6877161650399998E-3</v>
      </c>
      <c r="X8026">
        <v>2.5161802756077347</v>
      </c>
      <c r="Y8026">
        <v>1.6005658035444752</v>
      </c>
      <c r="Z8026">
        <v>0.65243913330172487</v>
      </c>
      <c r="AA8026">
        <v>0.86346467681288286</v>
      </c>
      <c r="AB8026">
        <v>0.6480522239562676</v>
      </c>
      <c r="AC8026">
        <v>0.47879814437153995</v>
      </c>
      <c r="AD8026">
        <v>1.2564968170124999E-3</v>
      </c>
      <c r="AE8026">
        <v>6.7704444705766766</v>
      </c>
    </row>
    <row r="8027" spans="1:31" x14ac:dyDescent="0.25">
      <c r="A8027">
        <v>1890572</v>
      </c>
      <c r="B8027">
        <v>1</v>
      </c>
      <c r="C8027" t="s">
        <v>81</v>
      </c>
      <c r="D8027" t="s">
        <v>112</v>
      </c>
      <c r="E8027" t="s">
        <v>140</v>
      </c>
      <c r="F8027" t="s">
        <v>22531</v>
      </c>
      <c r="G8027" t="s">
        <v>200</v>
      </c>
      <c r="H8027" t="s">
        <v>143</v>
      </c>
      <c r="I8027" t="s">
        <v>135</v>
      </c>
      <c r="J8027" t="s">
        <v>136</v>
      </c>
      <c r="K8027" t="s">
        <v>137</v>
      </c>
      <c r="L8027" t="s">
        <v>22532</v>
      </c>
      <c r="M8027" t="s">
        <v>22533</v>
      </c>
      <c r="N8027">
        <v>2.2319444439999998</v>
      </c>
      <c r="O8027">
        <v>0</v>
      </c>
      <c r="P8027">
        <v>0</v>
      </c>
      <c r="Q8027">
        <v>0</v>
      </c>
      <c r="R8027">
        <v>0</v>
      </c>
      <c r="S8027">
        <v>0</v>
      </c>
      <c r="T8027">
        <v>1</v>
      </c>
      <c r="U8027">
        <v>0</v>
      </c>
      <c r="V8027">
        <v>0</v>
      </c>
      <c r="W8027">
        <v>0</v>
      </c>
      <c r="X8027">
        <v>0</v>
      </c>
      <c r="Y8027">
        <v>0</v>
      </c>
      <c r="Z8027">
        <v>0</v>
      </c>
      <c r="AA8027">
        <v>0</v>
      </c>
      <c r="AB8027">
        <v>1.978296084716292</v>
      </c>
      <c r="AC8027">
        <v>0</v>
      </c>
      <c r="AD8027">
        <v>0</v>
      </c>
      <c r="AE8027">
        <v>1.978296084716292</v>
      </c>
    </row>
    <row r="8028" spans="1:31" x14ac:dyDescent="0.25">
      <c r="A8028">
        <v>1890343</v>
      </c>
      <c r="B8028">
        <v>1</v>
      </c>
      <c r="C8028" t="s">
        <v>81</v>
      </c>
      <c r="D8028" t="s">
        <v>127</v>
      </c>
      <c r="E8028" t="s">
        <v>169</v>
      </c>
      <c r="F8028" t="s">
        <v>22534</v>
      </c>
      <c r="G8028" t="s">
        <v>148</v>
      </c>
      <c r="H8028" t="s">
        <v>143</v>
      </c>
      <c r="I8028" t="s">
        <v>135</v>
      </c>
      <c r="J8028" t="s">
        <v>136</v>
      </c>
      <c r="K8028" t="s">
        <v>137</v>
      </c>
      <c r="L8028" t="s">
        <v>22535</v>
      </c>
      <c r="M8028" t="s">
        <v>22536</v>
      </c>
      <c r="N8028">
        <v>1.446111111</v>
      </c>
      <c r="O8028">
        <v>0</v>
      </c>
      <c r="P8028">
        <v>1</v>
      </c>
      <c r="Q8028">
        <v>0</v>
      </c>
      <c r="R8028">
        <v>6</v>
      </c>
      <c r="S8028">
        <v>0</v>
      </c>
      <c r="T8028">
        <v>0</v>
      </c>
      <c r="U8028">
        <v>0</v>
      </c>
      <c r="V8028">
        <v>0</v>
      </c>
      <c r="W8028">
        <v>0</v>
      </c>
      <c r="X8028">
        <v>6.5997401956200009E-3</v>
      </c>
      <c r="Y8028">
        <v>0</v>
      </c>
      <c r="Z8028">
        <v>21.308302884363776</v>
      </c>
      <c r="AA8028">
        <v>0</v>
      </c>
      <c r="AB8028">
        <v>0</v>
      </c>
      <c r="AC8028">
        <v>0</v>
      </c>
      <c r="AD8028">
        <v>0</v>
      </c>
      <c r="AE8028">
        <v>21.314902624559398</v>
      </c>
    </row>
    <row r="8029" spans="1:31" x14ac:dyDescent="0.25">
      <c r="A8029">
        <v>1890698</v>
      </c>
      <c r="B8029">
        <v>1</v>
      </c>
      <c r="C8029" t="s">
        <v>81</v>
      </c>
      <c r="D8029" t="s">
        <v>118</v>
      </c>
      <c r="E8029" t="s">
        <v>146</v>
      </c>
      <c r="F8029" t="s">
        <v>22537</v>
      </c>
      <c r="G8029" t="s">
        <v>148</v>
      </c>
      <c r="H8029" t="s">
        <v>143</v>
      </c>
      <c r="I8029" t="s">
        <v>135</v>
      </c>
      <c r="J8029" t="s">
        <v>136</v>
      </c>
      <c r="K8029" t="s">
        <v>137</v>
      </c>
      <c r="L8029" t="s">
        <v>22538</v>
      </c>
      <c r="M8029" t="s">
        <v>22539</v>
      </c>
      <c r="N8029">
        <v>0.82416666599999999</v>
      </c>
      <c r="O8029">
        <v>0</v>
      </c>
      <c r="P8029">
        <v>3</v>
      </c>
      <c r="Q8029">
        <v>0</v>
      </c>
      <c r="R8029">
        <v>0</v>
      </c>
      <c r="S8029">
        <v>0</v>
      </c>
      <c r="T8029">
        <v>1</v>
      </c>
      <c r="U8029">
        <v>0</v>
      </c>
      <c r="V8029">
        <v>0</v>
      </c>
      <c r="W8029">
        <v>0</v>
      </c>
      <c r="X8029">
        <v>0.24060215549257413</v>
      </c>
      <c r="Y8029">
        <v>0</v>
      </c>
      <c r="Z8029">
        <v>0</v>
      </c>
      <c r="AA8029">
        <v>0</v>
      </c>
      <c r="AB8029">
        <v>0.99979482653966656</v>
      </c>
      <c r="AC8029">
        <v>0</v>
      </c>
      <c r="AD8029">
        <v>0</v>
      </c>
      <c r="AE8029">
        <v>1.2403969820322407</v>
      </c>
    </row>
    <row r="8030" spans="1:31" x14ac:dyDescent="0.25">
      <c r="A8030">
        <v>1890463</v>
      </c>
      <c r="B8030">
        <v>1</v>
      </c>
      <c r="C8030" t="s">
        <v>80</v>
      </c>
      <c r="D8030" t="s">
        <v>105</v>
      </c>
      <c r="E8030" t="s">
        <v>158</v>
      </c>
      <c r="F8030" t="s">
        <v>22432</v>
      </c>
      <c r="G8030" t="s">
        <v>5788</v>
      </c>
      <c r="H8030" t="s">
        <v>134</v>
      </c>
      <c r="I8030" t="s">
        <v>135</v>
      </c>
      <c r="J8030" t="s">
        <v>136</v>
      </c>
      <c r="K8030" t="s">
        <v>137</v>
      </c>
      <c r="L8030" t="s">
        <v>22540</v>
      </c>
      <c r="M8030" t="s">
        <v>22541</v>
      </c>
      <c r="N8030">
        <v>2.8705555550000001</v>
      </c>
      <c r="O8030">
        <v>0</v>
      </c>
      <c r="P8030">
        <v>3465</v>
      </c>
      <c r="Q8030">
        <v>0</v>
      </c>
      <c r="R8030">
        <v>0</v>
      </c>
      <c r="S8030">
        <v>0</v>
      </c>
      <c r="T8030">
        <v>243</v>
      </c>
      <c r="U8030">
        <v>0</v>
      </c>
      <c r="V8030">
        <v>0</v>
      </c>
      <c r="W8030">
        <v>0</v>
      </c>
      <c r="X8030">
        <v>2640.8305359793035</v>
      </c>
      <c r="Y8030">
        <v>0</v>
      </c>
      <c r="Z8030">
        <v>0</v>
      </c>
      <c r="AA8030">
        <v>0</v>
      </c>
      <c r="AB8030">
        <v>586.39573453858475</v>
      </c>
      <c r="AC8030">
        <v>0</v>
      </c>
      <c r="AD8030">
        <v>0</v>
      </c>
      <c r="AE8030">
        <v>3227.2262705178882</v>
      </c>
    </row>
    <row r="8031" spans="1:31" x14ac:dyDescent="0.25">
      <c r="A8031">
        <v>1890386</v>
      </c>
      <c r="B8031">
        <v>1</v>
      </c>
      <c r="C8031" t="s">
        <v>80</v>
      </c>
      <c r="D8031" t="s">
        <v>83</v>
      </c>
      <c r="E8031" t="s">
        <v>146</v>
      </c>
      <c r="F8031" t="s">
        <v>22542</v>
      </c>
      <c r="G8031" t="s">
        <v>196</v>
      </c>
      <c r="H8031" t="s">
        <v>143</v>
      </c>
      <c r="I8031" t="s">
        <v>135</v>
      </c>
      <c r="J8031" t="s">
        <v>136</v>
      </c>
      <c r="K8031" t="s">
        <v>172</v>
      </c>
      <c r="L8031" t="s">
        <v>22543</v>
      </c>
      <c r="M8031" t="s">
        <v>22544</v>
      </c>
      <c r="N8031">
        <v>3.0156888880000001</v>
      </c>
      <c r="O8031">
        <v>0</v>
      </c>
      <c r="P8031">
        <v>152</v>
      </c>
      <c r="Q8031">
        <v>0</v>
      </c>
      <c r="R8031">
        <v>0</v>
      </c>
      <c r="S8031">
        <v>0</v>
      </c>
      <c r="T8031">
        <v>20</v>
      </c>
      <c r="U8031">
        <v>0</v>
      </c>
      <c r="V8031">
        <v>0</v>
      </c>
      <c r="W8031">
        <v>0</v>
      </c>
      <c r="X8031">
        <v>101.08305306780389</v>
      </c>
      <c r="Y8031">
        <v>0</v>
      </c>
      <c r="Z8031">
        <v>0</v>
      </c>
      <c r="AA8031">
        <v>0</v>
      </c>
      <c r="AB8031">
        <v>51.582747699138984</v>
      </c>
      <c r="AC8031">
        <v>0</v>
      </c>
      <c r="AD8031">
        <v>0</v>
      </c>
      <c r="AE8031">
        <v>152.66580076694288</v>
      </c>
    </row>
    <row r="8032" spans="1:31" x14ac:dyDescent="0.25">
      <c r="A8032">
        <v>1890549</v>
      </c>
      <c r="B8032">
        <v>1</v>
      </c>
      <c r="C8032" t="s">
        <v>81</v>
      </c>
      <c r="D8032" t="s">
        <v>112</v>
      </c>
      <c r="E8032" t="s">
        <v>140</v>
      </c>
      <c r="F8032" t="s">
        <v>22545</v>
      </c>
      <c r="G8032" t="s">
        <v>163</v>
      </c>
      <c r="H8032" t="s">
        <v>143</v>
      </c>
      <c r="I8032" t="s">
        <v>135</v>
      </c>
      <c r="J8032" t="s">
        <v>136</v>
      </c>
      <c r="K8032" t="s">
        <v>137</v>
      </c>
      <c r="L8032" t="s">
        <v>22546</v>
      </c>
      <c r="M8032" t="s">
        <v>22547</v>
      </c>
      <c r="N8032">
        <v>1.304166666</v>
      </c>
      <c r="O8032">
        <v>0</v>
      </c>
      <c r="P8032">
        <v>2</v>
      </c>
      <c r="Q8032">
        <v>0</v>
      </c>
      <c r="R8032">
        <v>0</v>
      </c>
      <c r="S8032">
        <v>0</v>
      </c>
      <c r="T8032">
        <v>0</v>
      </c>
      <c r="U8032">
        <v>0</v>
      </c>
      <c r="V8032">
        <v>0</v>
      </c>
      <c r="W8032">
        <v>0</v>
      </c>
      <c r="X8032">
        <v>0.55574097906183328</v>
      </c>
      <c r="Y8032">
        <v>0</v>
      </c>
      <c r="Z8032">
        <v>0</v>
      </c>
      <c r="AA8032">
        <v>0</v>
      </c>
      <c r="AB8032">
        <v>0</v>
      </c>
      <c r="AC8032">
        <v>0</v>
      </c>
      <c r="AD8032">
        <v>0</v>
      </c>
      <c r="AE8032">
        <v>0.55574097906183328</v>
      </c>
    </row>
    <row r="8033" spans="1:31" x14ac:dyDescent="0.25">
      <c r="A8033">
        <v>1890400</v>
      </c>
      <c r="B8033">
        <v>1</v>
      </c>
      <c r="C8033" t="s">
        <v>81</v>
      </c>
      <c r="D8033" t="s">
        <v>115</v>
      </c>
      <c r="E8033" t="s">
        <v>146</v>
      </c>
      <c r="F8033" t="s">
        <v>18258</v>
      </c>
      <c r="G8033" t="s">
        <v>2417</v>
      </c>
      <c r="H8033" t="s">
        <v>143</v>
      </c>
      <c r="I8033" t="s">
        <v>135</v>
      </c>
      <c r="J8033" t="s">
        <v>136</v>
      </c>
      <c r="K8033" t="s">
        <v>137</v>
      </c>
      <c r="L8033" t="s">
        <v>22548</v>
      </c>
      <c r="M8033" t="s">
        <v>22549</v>
      </c>
      <c r="N8033">
        <v>1.998611111</v>
      </c>
      <c r="O8033">
        <v>0</v>
      </c>
      <c r="P8033">
        <v>8</v>
      </c>
      <c r="Q8033">
        <v>0</v>
      </c>
      <c r="R8033">
        <v>2</v>
      </c>
      <c r="S8033">
        <v>0</v>
      </c>
      <c r="T8033">
        <v>2</v>
      </c>
      <c r="U8033">
        <v>0</v>
      </c>
      <c r="V8033">
        <v>0</v>
      </c>
      <c r="W8033">
        <v>0</v>
      </c>
      <c r="X8033">
        <v>1.9194240192948875</v>
      </c>
      <c r="Y8033">
        <v>0</v>
      </c>
      <c r="Z8033">
        <v>9.5949768514070541</v>
      </c>
      <c r="AA8033">
        <v>0</v>
      </c>
      <c r="AB8033">
        <v>2.0270702630371114</v>
      </c>
      <c r="AC8033">
        <v>0</v>
      </c>
      <c r="AD8033">
        <v>0</v>
      </c>
      <c r="AE8033">
        <v>13.541471133739051</v>
      </c>
    </row>
    <row r="8034" spans="1:31" x14ac:dyDescent="0.25">
      <c r="A8034">
        <v>1890443</v>
      </c>
      <c r="B8034">
        <v>1</v>
      </c>
      <c r="C8034" t="s">
        <v>80</v>
      </c>
      <c r="D8034" t="s">
        <v>100</v>
      </c>
      <c r="E8034" t="s">
        <v>210</v>
      </c>
      <c r="F8034" t="s">
        <v>5041</v>
      </c>
      <c r="G8034" t="s">
        <v>133</v>
      </c>
      <c r="H8034" t="s">
        <v>134</v>
      </c>
      <c r="I8034" t="s">
        <v>135</v>
      </c>
      <c r="J8034" t="s">
        <v>136</v>
      </c>
      <c r="K8034" t="s">
        <v>137</v>
      </c>
      <c r="L8034" t="s">
        <v>22550</v>
      </c>
      <c r="M8034" t="s">
        <v>22551</v>
      </c>
      <c r="N8034">
        <v>0.52777777699999995</v>
      </c>
      <c r="O8034">
        <v>6</v>
      </c>
      <c r="P8034">
        <v>0</v>
      </c>
      <c r="Q8034">
        <v>57</v>
      </c>
      <c r="R8034">
        <v>22</v>
      </c>
      <c r="S8034">
        <v>5</v>
      </c>
      <c r="T8034">
        <v>0</v>
      </c>
      <c r="U8034">
        <v>0</v>
      </c>
      <c r="V8034">
        <v>0</v>
      </c>
      <c r="W8034">
        <v>2.5267621193251002</v>
      </c>
      <c r="X8034">
        <v>0</v>
      </c>
      <c r="Y8034">
        <v>54.037608563942278</v>
      </c>
      <c r="Z8034">
        <v>16.326364375668131</v>
      </c>
      <c r="AA8034">
        <v>16.510129760004375</v>
      </c>
      <c r="AB8034">
        <v>0</v>
      </c>
      <c r="AC8034">
        <v>0</v>
      </c>
      <c r="AD8034">
        <v>0</v>
      </c>
      <c r="AE8034">
        <v>89.40086481893988</v>
      </c>
    </row>
    <row r="8035" spans="1:31" x14ac:dyDescent="0.25">
      <c r="A8035">
        <v>1890692</v>
      </c>
      <c r="B8035">
        <v>1</v>
      </c>
      <c r="C8035" t="s">
        <v>81</v>
      </c>
      <c r="D8035" t="s">
        <v>115</v>
      </c>
      <c r="E8035" t="s">
        <v>210</v>
      </c>
      <c r="F8035" t="s">
        <v>15409</v>
      </c>
      <c r="G8035" t="s">
        <v>133</v>
      </c>
      <c r="H8035" t="s">
        <v>134</v>
      </c>
      <c r="I8035" t="s">
        <v>135</v>
      </c>
      <c r="J8035" t="s">
        <v>136</v>
      </c>
      <c r="K8035" t="s">
        <v>137</v>
      </c>
      <c r="L8035" t="s">
        <v>22552</v>
      </c>
      <c r="M8035" t="s">
        <v>22553</v>
      </c>
      <c r="N8035">
        <v>0.128611111</v>
      </c>
      <c r="O8035">
        <v>0</v>
      </c>
      <c r="P8035">
        <v>4193</v>
      </c>
      <c r="Q8035">
        <v>2</v>
      </c>
      <c r="R8035">
        <v>134</v>
      </c>
      <c r="S8035">
        <v>8</v>
      </c>
      <c r="T8035">
        <v>416</v>
      </c>
      <c r="U8035">
        <v>2</v>
      </c>
      <c r="V8035">
        <v>0</v>
      </c>
      <c r="W8035">
        <v>0</v>
      </c>
      <c r="X8035">
        <v>66.36614365252521</v>
      </c>
      <c r="Y8035">
        <v>0.79508252139823599</v>
      </c>
      <c r="Z8035">
        <v>8.8173684936948273</v>
      </c>
      <c r="AA8035">
        <v>1.97642118321787</v>
      </c>
      <c r="AB8035">
        <v>15.222262030486023</v>
      </c>
      <c r="AC8035">
        <v>5.425344082473841</v>
      </c>
      <c r="AD8035">
        <v>0</v>
      </c>
      <c r="AE8035">
        <v>98.602621963796011</v>
      </c>
    </row>
    <row r="8036" spans="1:31" x14ac:dyDescent="0.25">
      <c r="A8036">
        <v>1890592</v>
      </c>
      <c r="B8036">
        <v>1</v>
      </c>
      <c r="C8036" t="s">
        <v>80</v>
      </c>
      <c r="D8036" t="s">
        <v>96</v>
      </c>
      <c r="E8036" t="s">
        <v>146</v>
      </c>
      <c r="F8036" t="s">
        <v>22554</v>
      </c>
      <c r="G8036" t="s">
        <v>469</v>
      </c>
      <c r="H8036" t="s">
        <v>143</v>
      </c>
      <c r="I8036" t="s">
        <v>135</v>
      </c>
      <c r="J8036" t="s">
        <v>136</v>
      </c>
      <c r="K8036" t="s">
        <v>137</v>
      </c>
      <c r="L8036" t="s">
        <v>22555</v>
      </c>
      <c r="M8036" t="s">
        <v>22556</v>
      </c>
      <c r="N8036">
        <v>1.8927777770000001</v>
      </c>
      <c r="O8036">
        <v>0</v>
      </c>
      <c r="P8036">
        <v>96</v>
      </c>
      <c r="Q8036">
        <v>0</v>
      </c>
      <c r="R8036">
        <v>0</v>
      </c>
      <c r="S8036">
        <v>0</v>
      </c>
      <c r="T8036">
        <v>7</v>
      </c>
      <c r="U8036">
        <v>0</v>
      </c>
      <c r="V8036">
        <v>0</v>
      </c>
      <c r="W8036">
        <v>0</v>
      </c>
      <c r="X8036">
        <v>74.78892192219044</v>
      </c>
      <c r="Y8036">
        <v>0</v>
      </c>
      <c r="Z8036">
        <v>0</v>
      </c>
      <c r="AA8036">
        <v>0</v>
      </c>
      <c r="AB8036">
        <v>20.247407404775331</v>
      </c>
      <c r="AC8036">
        <v>0</v>
      </c>
      <c r="AD8036">
        <v>0</v>
      </c>
      <c r="AE8036">
        <v>95.03632932696577</v>
      </c>
    </row>
    <row r="8037" spans="1:31" x14ac:dyDescent="0.25">
      <c r="A8037">
        <v>1890569</v>
      </c>
      <c r="B8037">
        <v>1</v>
      </c>
      <c r="C8037" t="s">
        <v>80</v>
      </c>
      <c r="D8037" t="s">
        <v>92</v>
      </c>
      <c r="E8037" t="s">
        <v>169</v>
      </c>
      <c r="F8037" t="s">
        <v>22557</v>
      </c>
      <c r="G8037" t="s">
        <v>469</v>
      </c>
      <c r="H8037" t="s">
        <v>143</v>
      </c>
      <c r="I8037" t="s">
        <v>135</v>
      </c>
      <c r="J8037" t="s">
        <v>136</v>
      </c>
      <c r="K8037" t="s">
        <v>137</v>
      </c>
      <c r="L8037" t="s">
        <v>22558</v>
      </c>
      <c r="M8037" t="s">
        <v>22559</v>
      </c>
      <c r="N8037">
        <v>1.909444444</v>
      </c>
      <c r="O8037">
        <v>0</v>
      </c>
      <c r="P8037">
        <v>7</v>
      </c>
      <c r="Q8037">
        <v>0</v>
      </c>
      <c r="R8037">
        <v>9</v>
      </c>
      <c r="S8037">
        <v>0</v>
      </c>
      <c r="T8037">
        <v>0</v>
      </c>
      <c r="U8037">
        <v>0</v>
      </c>
      <c r="V8037">
        <v>0</v>
      </c>
      <c r="W8037">
        <v>0</v>
      </c>
      <c r="X8037">
        <v>1.1751886993323899</v>
      </c>
      <c r="Y8037">
        <v>0</v>
      </c>
      <c r="Z8037">
        <v>4.6288961058204823</v>
      </c>
      <c r="AA8037">
        <v>0</v>
      </c>
      <c r="AB8037">
        <v>0</v>
      </c>
      <c r="AC8037">
        <v>0</v>
      </c>
      <c r="AD8037">
        <v>0</v>
      </c>
      <c r="AE8037">
        <v>5.804084805152872</v>
      </c>
    </row>
    <row r="8038" spans="1:31" x14ac:dyDescent="0.25">
      <c r="A8038">
        <v>1890546</v>
      </c>
      <c r="B8038">
        <v>1</v>
      </c>
      <c r="C8038" t="s">
        <v>81</v>
      </c>
      <c r="D8038" t="s">
        <v>128</v>
      </c>
      <c r="E8038" t="s">
        <v>140</v>
      </c>
      <c r="F8038" t="s">
        <v>22560</v>
      </c>
      <c r="G8038" t="s">
        <v>207</v>
      </c>
      <c r="H8038" t="s">
        <v>143</v>
      </c>
      <c r="I8038" t="s">
        <v>135</v>
      </c>
      <c r="J8038" t="s">
        <v>136</v>
      </c>
      <c r="K8038" t="s">
        <v>137</v>
      </c>
      <c r="L8038" t="s">
        <v>22561</v>
      </c>
      <c r="M8038" t="s">
        <v>22562</v>
      </c>
      <c r="N8038">
        <v>2.6724999999999999</v>
      </c>
      <c r="O8038">
        <v>0</v>
      </c>
      <c r="P8038">
        <v>1</v>
      </c>
      <c r="Q8038">
        <v>0</v>
      </c>
      <c r="R8038">
        <v>0</v>
      </c>
      <c r="S8038">
        <v>0</v>
      </c>
      <c r="T8038">
        <v>0</v>
      </c>
      <c r="U8038">
        <v>0</v>
      </c>
      <c r="V8038">
        <v>0</v>
      </c>
      <c r="W8038">
        <v>0</v>
      </c>
      <c r="X8038">
        <v>1.8733845320741667E-3</v>
      </c>
      <c r="Y8038">
        <v>0</v>
      </c>
      <c r="Z8038">
        <v>0</v>
      </c>
      <c r="AA8038">
        <v>0</v>
      </c>
      <c r="AB8038">
        <v>0</v>
      </c>
      <c r="AC8038">
        <v>0</v>
      </c>
      <c r="AD8038">
        <v>0</v>
      </c>
      <c r="AE8038">
        <v>1.8733845320741667E-3</v>
      </c>
    </row>
    <row r="8039" spans="1:31" x14ac:dyDescent="0.25">
      <c r="A8039">
        <v>1890383</v>
      </c>
      <c r="B8039">
        <v>1</v>
      </c>
      <c r="C8039" t="s">
        <v>80</v>
      </c>
      <c r="D8039" t="s">
        <v>93</v>
      </c>
      <c r="E8039" t="s">
        <v>140</v>
      </c>
      <c r="F8039" t="s">
        <v>22563</v>
      </c>
      <c r="G8039" t="s">
        <v>142</v>
      </c>
      <c r="H8039" t="s">
        <v>143</v>
      </c>
      <c r="I8039" t="s">
        <v>135</v>
      </c>
      <c r="J8039" t="s">
        <v>136</v>
      </c>
      <c r="K8039" t="s">
        <v>137</v>
      </c>
      <c r="L8039" t="s">
        <v>22564</v>
      </c>
      <c r="M8039" t="s">
        <v>22565</v>
      </c>
      <c r="N8039">
        <v>1.7341666659999999</v>
      </c>
      <c r="O8039">
        <v>0</v>
      </c>
      <c r="P8039">
        <v>0</v>
      </c>
      <c r="Q8039">
        <v>0</v>
      </c>
      <c r="R8039">
        <v>1</v>
      </c>
      <c r="S8039">
        <v>0</v>
      </c>
      <c r="T8039">
        <v>0</v>
      </c>
      <c r="U8039">
        <v>0</v>
      </c>
      <c r="V8039">
        <v>0</v>
      </c>
      <c r="W8039">
        <v>0</v>
      </c>
      <c r="X8039">
        <v>0</v>
      </c>
      <c r="Y8039">
        <v>0</v>
      </c>
      <c r="Z8039">
        <v>0.42332802825105831</v>
      </c>
      <c r="AA8039">
        <v>0</v>
      </c>
      <c r="AB8039">
        <v>0</v>
      </c>
      <c r="AC8039">
        <v>0</v>
      </c>
      <c r="AD8039">
        <v>0</v>
      </c>
      <c r="AE8039">
        <v>0.42332802825105831</v>
      </c>
    </row>
    <row r="8040" spans="1:31" x14ac:dyDescent="0.25">
      <c r="A8040">
        <v>1890277</v>
      </c>
      <c r="B8040">
        <v>1</v>
      </c>
      <c r="C8040" t="s">
        <v>81</v>
      </c>
      <c r="D8040" t="s">
        <v>113</v>
      </c>
      <c r="E8040" t="s">
        <v>210</v>
      </c>
      <c r="F8040" t="s">
        <v>22566</v>
      </c>
      <c r="G8040" t="s">
        <v>133</v>
      </c>
      <c r="H8040" t="s">
        <v>134</v>
      </c>
      <c r="I8040" t="s">
        <v>135</v>
      </c>
      <c r="J8040" t="s">
        <v>136</v>
      </c>
      <c r="K8040" t="s">
        <v>137</v>
      </c>
      <c r="L8040" t="s">
        <v>22567</v>
      </c>
      <c r="M8040" t="s">
        <v>22568</v>
      </c>
      <c r="N8040">
        <v>1.4230555549999999</v>
      </c>
      <c r="O8040">
        <v>0</v>
      </c>
      <c r="P8040">
        <v>287</v>
      </c>
      <c r="Q8040">
        <v>0</v>
      </c>
      <c r="R8040">
        <v>22</v>
      </c>
      <c r="S8040">
        <v>0</v>
      </c>
      <c r="T8040">
        <v>124</v>
      </c>
      <c r="U8040">
        <v>0</v>
      </c>
      <c r="V8040">
        <v>1</v>
      </c>
      <c r="W8040">
        <v>0</v>
      </c>
      <c r="X8040">
        <v>36.562772082218473</v>
      </c>
      <c r="Y8040">
        <v>0</v>
      </c>
      <c r="Z8040">
        <v>137.3298552369904</v>
      </c>
      <c r="AA8040">
        <v>0</v>
      </c>
      <c r="AB8040">
        <v>35.741835372725312</v>
      </c>
      <c r="AC8040">
        <v>0</v>
      </c>
      <c r="AD8040">
        <v>0.50194930267760007</v>
      </c>
      <c r="AE8040">
        <v>210.13641199461179</v>
      </c>
    </row>
    <row r="8041" spans="1:31" x14ac:dyDescent="0.25">
      <c r="A8041">
        <v>1890323</v>
      </c>
      <c r="B8041">
        <v>1</v>
      </c>
      <c r="C8041" t="s">
        <v>81</v>
      </c>
      <c r="D8041" t="s">
        <v>112</v>
      </c>
      <c r="E8041" t="s">
        <v>169</v>
      </c>
      <c r="F8041" t="s">
        <v>10252</v>
      </c>
      <c r="G8041" t="s">
        <v>183</v>
      </c>
      <c r="H8041" t="s">
        <v>143</v>
      </c>
      <c r="I8041" t="s">
        <v>135</v>
      </c>
      <c r="J8041" t="s">
        <v>136</v>
      </c>
      <c r="K8041" t="s">
        <v>137</v>
      </c>
      <c r="L8041" t="s">
        <v>22569</v>
      </c>
      <c r="M8041" t="s">
        <v>22570</v>
      </c>
      <c r="N8041">
        <v>5.1827777770000001</v>
      </c>
      <c r="O8041">
        <v>0</v>
      </c>
      <c r="P8041">
        <v>37</v>
      </c>
      <c r="Q8041">
        <v>0</v>
      </c>
      <c r="R8041">
        <v>5</v>
      </c>
      <c r="S8041">
        <v>0</v>
      </c>
      <c r="T8041">
        <v>0</v>
      </c>
      <c r="U8041">
        <v>0</v>
      </c>
      <c r="V8041">
        <v>0</v>
      </c>
      <c r="W8041">
        <v>0</v>
      </c>
      <c r="X8041">
        <v>20.908646170373078</v>
      </c>
      <c r="Y8041">
        <v>0</v>
      </c>
      <c r="Z8041">
        <v>1.9293740633910135</v>
      </c>
      <c r="AA8041">
        <v>0</v>
      </c>
      <c r="AB8041">
        <v>0</v>
      </c>
      <c r="AC8041">
        <v>0</v>
      </c>
      <c r="AD8041">
        <v>0</v>
      </c>
      <c r="AE8041">
        <v>22.838020233764091</v>
      </c>
    </row>
    <row r="8042" spans="1:31" x14ac:dyDescent="0.25">
      <c r="A8042">
        <v>1890615</v>
      </c>
      <c r="B8042">
        <v>1</v>
      </c>
      <c r="C8042" t="s">
        <v>81</v>
      </c>
      <c r="D8042" t="s">
        <v>112</v>
      </c>
      <c r="E8042" t="s">
        <v>158</v>
      </c>
      <c r="F8042" t="s">
        <v>567</v>
      </c>
      <c r="G8042" t="s">
        <v>219</v>
      </c>
      <c r="H8042" t="s">
        <v>134</v>
      </c>
      <c r="I8042" t="s">
        <v>135</v>
      </c>
      <c r="J8042" t="s">
        <v>136</v>
      </c>
      <c r="K8042" t="s">
        <v>137</v>
      </c>
      <c r="L8042" t="s">
        <v>22571</v>
      </c>
      <c r="M8042" t="s">
        <v>22572</v>
      </c>
      <c r="N8042">
        <v>4.2141666659999997</v>
      </c>
      <c r="O8042">
        <v>0</v>
      </c>
      <c r="P8042">
        <v>5</v>
      </c>
      <c r="Q8042">
        <v>0</v>
      </c>
      <c r="R8042">
        <v>1</v>
      </c>
      <c r="S8042">
        <v>0</v>
      </c>
      <c r="T8042">
        <v>0</v>
      </c>
      <c r="U8042">
        <v>0</v>
      </c>
      <c r="V8042">
        <v>0</v>
      </c>
      <c r="W8042">
        <v>0</v>
      </c>
      <c r="X8042">
        <v>0.82087561976959511</v>
      </c>
      <c r="Y8042">
        <v>0</v>
      </c>
      <c r="Z8042">
        <v>4.4632983150000007E-4</v>
      </c>
      <c r="AA8042">
        <v>0</v>
      </c>
      <c r="AB8042">
        <v>0</v>
      </c>
      <c r="AC8042">
        <v>0</v>
      </c>
      <c r="AD8042">
        <v>0</v>
      </c>
      <c r="AE8042">
        <v>0.82132194960109506</v>
      </c>
    </row>
    <row r="8043" spans="1:31" x14ac:dyDescent="0.25">
      <c r="A8043">
        <v>1890469</v>
      </c>
      <c r="B8043">
        <v>1</v>
      </c>
      <c r="C8043" t="s">
        <v>80</v>
      </c>
      <c r="D8043" t="s">
        <v>106</v>
      </c>
      <c r="E8043" t="s">
        <v>140</v>
      </c>
      <c r="F8043" t="s">
        <v>22573</v>
      </c>
      <c r="G8043" t="s">
        <v>163</v>
      </c>
      <c r="H8043" t="s">
        <v>143</v>
      </c>
      <c r="I8043" t="s">
        <v>135</v>
      </c>
      <c r="J8043" t="s">
        <v>136</v>
      </c>
      <c r="K8043" t="s">
        <v>137</v>
      </c>
      <c r="L8043" t="s">
        <v>22574</v>
      </c>
      <c r="M8043" t="s">
        <v>22575</v>
      </c>
      <c r="N8043">
        <v>2.341111111</v>
      </c>
      <c r="O8043">
        <v>0</v>
      </c>
      <c r="P8043">
        <v>0</v>
      </c>
      <c r="Q8043">
        <v>0</v>
      </c>
      <c r="R8043">
        <v>0</v>
      </c>
      <c r="S8043">
        <v>0</v>
      </c>
      <c r="T8043">
        <v>1</v>
      </c>
      <c r="U8043">
        <v>0</v>
      </c>
      <c r="V8043">
        <v>0</v>
      </c>
      <c r="W8043">
        <v>0</v>
      </c>
      <c r="X8043">
        <v>0</v>
      </c>
      <c r="Y8043">
        <v>0</v>
      </c>
      <c r="Z8043">
        <v>0</v>
      </c>
      <c r="AA8043">
        <v>0</v>
      </c>
      <c r="AB8043">
        <v>5.2554626234552586</v>
      </c>
      <c r="AC8043">
        <v>0</v>
      </c>
      <c r="AD8043">
        <v>0</v>
      </c>
      <c r="AE8043">
        <v>5.2554626234552586</v>
      </c>
    </row>
    <row r="8044" spans="1:31" x14ac:dyDescent="0.25">
      <c r="A8044">
        <v>1890632</v>
      </c>
      <c r="B8044">
        <v>1</v>
      </c>
      <c r="C8044" t="s">
        <v>81</v>
      </c>
      <c r="D8044" t="s">
        <v>112</v>
      </c>
      <c r="E8044" t="s">
        <v>169</v>
      </c>
      <c r="F8044" t="s">
        <v>22576</v>
      </c>
      <c r="G8044" t="s">
        <v>183</v>
      </c>
      <c r="H8044" t="s">
        <v>143</v>
      </c>
      <c r="I8044" t="s">
        <v>135</v>
      </c>
      <c r="J8044" t="s">
        <v>136</v>
      </c>
      <c r="K8044" t="s">
        <v>137</v>
      </c>
      <c r="L8044" t="s">
        <v>22577</v>
      </c>
      <c r="M8044" t="s">
        <v>22578</v>
      </c>
      <c r="N8044">
        <v>3.7594444440000001</v>
      </c>
      <c r="O8044">
        <v>0</v>
      </c>
      <c r="P8044">
        <v>105</v>
      </c>
      <c r="Q8044">
        <v>0</v>
      </c>
      <c r="R8044">
        <v>0</v>
      </c>
      <c r="S8044">
        <v>0</v>
      </c>
      <c r="T8044">
        <v>6</v>
      </c>
      <c r="U8044">
        <v>0</v>
      </c>
      <c r="V8044">
        <v>0</v>
      </c>
      <c r="W8044">
        <v>0</v>
      </c>
      <c r="X8044">
        <v>47.145444316462147</v>
      </c>
      <c r="Y8044">
        <v>0</v>
      </c>
      <c r="Z8044">
        <v>0</v>
      </c>
      <c r="AA8044">
        <v>0</v>
      </c>
      <c r="AB8044">
        <v>1.6924371556287494</v>
      </c>
      <c r="AC8044">
        <v>0</v>
      </c>
      <c r="AD8044">
        <v>0</v>
      </c>
      <c r="AE8044">
        <v>48.837881472090899</v>
      </c>
    </row>
    <row r="8045" spans="1:31" x14ac:dyDescent="0.25">
      <c r="A8045">
        <v>1890552</v>
      </c>
      <c r="B8045">
        <v>1</v>
      </c>
      <c r="C8045" t="s">
        <v>80</v>
      </c>
      <c r="D8045" t="s">
        <v>99</v>
      </c>
      <c r="E8045" t="s">
        <v>146</v>
      </c>
      <c r="F8045" t="s">
        <v>22579</v>
      </c>
      <c r="G8045" t="s">
        <v>148</v>
      </c>
      <c r="H8045" t="s">
        <v>143</v>
      </c>
      <c r="I8045" t="s">
        <v>135</v>
      </c>
      <c r="J8045" t="s">
        <v>136</v>
      </c>
      <c r="K8045" t="s">
        <v>137</v>
      </c>
      <c r="L8045" t="s">
        <v>22580</v>
      </c>
      <c r="M8045" t="s">
        <v>22581</v>
      </c>
      <c r="N8045">
        <v>1.3816666660000001</v>
      </c>
      <c r="O8045">
        <v>0</v>
      </c>
      <c r="P8045">
        <v>20</v>
      </c>
      <c r="Q8045">
        <v>0</v>
      </c>
      <c r="R8045">
        <v>0</v>
      </c>
      <c r="S8045">
        <v>0</v>
      </c>
      <c r="T8045">
        <v>1</v>
      </c>
      <c r="U8045">
        <v>0</v>
      </c>
      <c r="V8045">
        <v>0</v>
      </c>
      <c r="W8045">
        <v>0</v>
      </c>
      <c r="X8045">
        <v>7.4585847535863561</v>
      </c>
      <c r="Y8045">
        <v>0</v>
      </c>
      <c r="Z8045">
        <v>0</v>
      </c>
      <c r="AA8045">
        <v>0</v>
      </c>
      <c r="AB8045">
        <v>1.6377198713085166</v>
      </c>
      <c r="AC8045">
        <v>0</v>
      </c>
      <c r="AD8045">
        <v>0</v>
      </c>
      <c r="AE8045">
        <v>9.0963046248948736</v>
      </c>
    </row>
    <row r="8046" spans="1:31" x14ac:dyDescent="0.25">
      <c r="A8046">
        <v>1890695</v>
      </c>
      <c r="B8046">
        <v>1</v>
      </c>
      <c r="C8046" t="s">
        <v>81</v>
      </c>
      <c r="D8046" t="s">
        <v>113</v>
      </c>
      <c r="E8046" t="s">
        <v>146</v>
      </c>
      <c r="F8046" t="s">
        <v>22582</v>
      </c>
      <c r="G8046" t="s">
        <v>148</v>
      </c>
      <c r="H8046" t="s">
        <v>143</v>
      </c>
      <c r="I8046" t="s">
        <v>135</v>
      </c>
      <c r="J8046" t="s">
        <v>136</v>
      </c>
      <c r="K8046" t="s">
        <v>137</v>
      </c>
      <c r="L8046" t="s">
        <v>22583</v>
      </c>
      <c r="M8046" t="s">
        <v>22584</v>
      </c>
      <c r="N8046">
        <v>1.3833333329999999</v>
      </c>
      <c r="O8046">
        <v>0</v>
      </c>
      <c r="P8046">
        <v>8</v>
      </c>
      <c r="Q8046">
        <v>0</v>
      </c>
      <c r="R8046">
        <v>0</v>
      </c>
      <c r="S8046">
        <v>0</v>
      </c>
      <c r="T8046">
        <v>0</v>
      </c>
      <c r="U8046">
        <v>0</v>
      </c>
      <c r="V8046">
        <v>0</v>
      </c>
      <c r="W8046">
        <v>0</v>
      </c>
      <c r="X8046">
        <v>2.2634985260195002</v>
      </c>
      <c r="Y8046">
        <v>0</v>
      </c>
      <c r="Z8046">
        <v>0</v>
      </c>
      <c r="AA8046">
        <v>0</v>
      </c>
      <c r="AB8046">
        <v>0</v>
      </c>
      <c r="AC8046">
        <v>0</v>
      </c>
      <c r="AD8046">
        <v>0</v>
      </c>
      <c r="AE8046">
        <v>2.2634985260195002</v>
      </c>
    </row>
    <row r="8047" spans="1:31" x14ac:dyDescent="0.25">
      <c r="A8047">
        <v>1890340</v>
      </c>
      <c r="B8047">
        <v>1</v>
      </c>
      <c r="C8047" t="s">
        <v>80</v>
      </c>
      <c r="D8047" t="s">
        <v>104</v>
      </c>
      <c r="E8047" t="s">
        <v>158</v>
      </c>
      <c r="F8047" t="s">
        <v>22585</v>
      </c>
      <c r="G8047" t="s">
        <v>219</v>
      </c>
      <c r="H8047" t="s">
        <v>134</v>
      </c>
      <c r="I8047" t="s">
        <v>135</v>
      </c>
      <c r="J8047" t="s">
        <v>136</v>
      </c>
      <c r="K8047" t="s">
        <v>137</v>
      </c>
      <c r="L8047" t="s">
        <v>22586</v>
      </c>
      <c r="M8047" t="s">
        <v>22587</v>
      </c>
      <c r="N8047">
        <v>3.468611111</v>
      </c>
      <c r="O8047">
        <v>0</v>
      </c>
      <c r="P8047">
        <v>1</v>
      </c>
      <c r="Q8047">
        <v>0</v>
      </c>
      <c r="R8047">
        <v>22</v>
      </c>
      <c r="S8047">
        <v>0</v>
      </c>
      <c r="T8047">
        <v>5</v>
      </c>
      <c r="U8047">
        <v>0</v>
      </c>
      <c r="V8047">
        <v>0</v>
      </c>
      <c r="W8047">
        <v>0</v>
      </c>
      <c r="X8047">
        <v>2.6561553930168005</v>
      </c>
      <c r="Y8047">
        <v>0</v>
      </c>
      <c r="Z8047">
        <v>42.288990838131546</v>
      </c>
      <c r="AA8047">
        <v>0</v>
      </c>
      <c r="AB8047">
        <v>20.146430629300053</v>
      </c>
      <c r="AC8047">
        <v>0</v>
      </c>
      <c r="AD8047">
        <v>0</v>
      </c>
      <c r="AE8047">
        <v>65.091576860448399</v>
      </c>
    </row>
    <row r="8048" spans="1:31" x14ac:dyDescent="0.25">
      <c r="A8048">
        <v>1890303</v>
      </c>
      <c r="B8048">
        <v>1</v>
      </c>
      <c r="C8048" t="s">
        <v>80</v>
      </c>
      <c r="D8048" t="s">
        <v>90</v>
      </c>
      <c r="E8048" t="s">
        <v>146</v>
      </c>
      <c r="F8048" t="s">
        <v>22588</v>
      </c>
      <c r="G8048" t="s">
        <v>148</v>
      </c>
      <c r="H8048" t="s">
        <v>143</v>
      </c>
      <c r="I8048" t="s">
        <v>135</v>
      </c>
      <c r="J8048" t="s">
        <v>136</v>
      </c>
      <c r="K8048" t="s">
        <v>137</v>
      </c>
      <c r="L8048" t="s">
        <v>22589</v>
      </c>
      <c r="M8048" t="s">
        <v>22590</v>
      </c>
      <c r="N8048">
        <v>2.4811111110000001</v>
      </c>
      <c r="O8048">
        <v>0</v>
      </c>
      <c r="P8048">
        <v>99</v>
      </c>
      <c r="Q8048">
        <v>0</v>
      </c>
      <c r="R8048">
        <v>0</v>
      </c>
      <c r="S8048">
        <v>0</v>
      </c>
      <c r="T8048">
        <v>5</v>
      </c>
      <c r="U8048">
        <v>0</v>
      </c>
      <c r="V8048">
        <v>0</v>
      </c>
      <c r="W8048">
        <v>0</v>
      </c>
      <c r="X8048">
        <v>41.503540239465359</v>
      </c>
      <c r="Y8048">
        <v>0</v>
      </c>
      <c r="Z8048">
        <v>0</v>
      </c>
      <c r="AA8048">
        <v>0</v>
      </c>
      <c r="AB8048">
        <v>2.0503920264190749</v>
      </c>
      <c r="AC8048">
        <v>0</v>
      </c>
      <c r="AD8048">
        <v>0</v>
      </c>
      <c r="AE8048">
        <v>43.553932265884434</v>
      </c>
    </row>
    <row r="8049" spans="1:31" x14ac:dyDescent="0.25">
      <c r="A8049">
        <v>1890489</v>
      </c>
      <c r="B8049">
        <v>1</v>
      </c>
      <c r="C8049" t="s">
        <v>80</v>
      </c>
      <c r="D8049" t="s">
        <v>96</v>
      </c>
      <c r="E8049" t="s">
        <v>222</v>
      </c>
      <c r="F8049" t="s">
        <v>21717</v>
      </c>
      <c r="G8049" t="s">
        <v>501</v>
      </c>
      <c r="H8049" t="s">
        <v>143</v>
      </c>
      <c r="I8049" t="s">
        <v>135</v>
      </c>
      <c r="J8049" t="s">
        <v>136</v>
      </c>
      <c r="K8049" t="s">
        <v>137</v>
      </c>
      <c r="L8049" t="s">
        <v>22591</v>
      </c>
      <c r="M8049" t="s">
        <v>22592</v>
      </c>
      <c r="N8049">
        <v>2.4561111109999998</v>
      </c>
      <c r="O8049">
        <v>0</v>
      </c>
      <c r="P8049">
        <v>46</v>
      </c>
      <c r="Q8049">
        <v>0</v>
      </c>
      <c r="R8049">
        <v>0</v>
      </c>
      <c r="S8049">
        <v>0</v>
      </c>
      <c r="T8049">
        <v>12</v>
      </c>
      <c r="U8049">
        <v>0</v>
      </c>
      <c r="V8049">
        <v>0</v>
      </c>
      <c r="W8049">
        <v>0</v>
      </c>
      <c r="X8049">
        <v>37.829355316701189</v>
      </c>
      <c r="Y8049">
        <v>0</v>
      </c>
      <c r="Z8049">
        <v>0</v>
      </c>
      <c r="AA8049">
        <v>0</v>
      </c>
      <c r="AB8049">
        <v>80.964252965608296</v>
      </c>
      <c r="AC8049">
        <v>0</v>
      </c>
      <c r="AD8049">
        <v>0</v>
      </c>
      <c r="AE8049">
        <v>118.79360828230949</v>
      </c>
    </row>
    <row r="8050" spans="1:31" x14ac:dyDescent="0.25">
      <c r="A8050">
        <v>1890446</v>
      </c>
      <c r="B8050">
        <v>1</v>
      </c>
      <c r="C8050" t="s">
        <v>80</v>
      </c>
      <c r="D8050" t="s">
        <v>100</v>
      </c>
      <c r="E8050" t="s">
        <v>140</v>
      </c>
      <c r="F8050" t="s">
        <v>22593</v>
      </c>
      <c r="G8050" t="s">
        <v>163</v>
      </c>
      <c r="H8050" t="s">
        <v>143</v>
      </c>
      <c r="I8050" t="s">
        <v>135</v>
      </c>
      <c r="J8050" t="s">
        <v>136</v>
      </c>
      <c r="K8050" t="s">
        <v>137</v>
      </c>
      <c r="L8050" t="s">
        <v>22594</v>
      </c>
      <c r="M8050" t="s">
        <v>22595</v>
      </c>
      <c r="N8050">
        <v>4.4636111109999996</v>
      </c>
      <c r="O8050">
        <v>0</v>
      </c>
      <c r="P8050">
        <v>0</v>
      </c>
      <c r="Q8050">
        <v>0</v>
      </c>
      <c r="R8050">
        <v>0</v>
      </c>
      <c r="S8050">
        <v>0</v>
      </c>
      <c r="T8050">
        <v>1</v>
      </c>
      <c r="U8050">
        <v>0</v>
      </c>
      <c r="V8050">
        <v>0</v>
      </c>
      <c r="W8050">
        <v>0</v>
      </c>
      <c r="X8050">
        <v>0</v>
      </c>
      <c r="Y8050">
        <v>0</v>
      </c>
      <c r="Z8050">
        <v>0</v>
      </c>
      <c r="AA8050">
        <v>0</v>
      </c>
      <c r="AB8050">
        <v>0</v>
      </c>
      <c r="AC8050">
        <v>0</v>
      </c>
      <c r="AD8050">
        <v>0</v>
      </c>
      <c r="AE8050">
        <v>0</v>
      </c>
    </row>
    <row r="8051" spans="1:31" x14ac:dyDescent="0.25">
      <c r="A8051">
        <v>1890664</v>
      </c>
      <c r="B8051">
        <v>1</v>
      </c>
      <c r="C8051" t="s">
        <v>81</v>
      </c>
      <c r="D8051" t="s">
        <v>113</v>
      </c>
      <c r="E8051" t="s">
        <v>131</v>
      </c>
      <c r="F8051" t="s">
        <v>22596</v>
      </c>
      <c r="G8051" t="s">
        <v>133</v>
      </c>
      <c r="H8051" t="s">
        <v>134</v>
      </c>
      <c r="I8051" t="s">
        <v>135</v>
      </c>
      <c r="J8051" t="s">
        <v>136</v>
      </c>
      <c r="K8051" t="s">
        <v>137</v>
      </c>
      <c r="L8051" t="s">
        <v>22597</v>
      </c>
      <c r="M8051" t="s">
        <v>22598</v>
      </c>
      <c r="N8051">
        <v>0.47222222200000002</v>
      </c>
      <c r="O8051">
        <v>0</v>
      </c>
      <c r="P8051">
        <v>494</v>
      </c>
      <c r="Q8051">
        <v>0</v>
      </c>
      <c r="R8051">
        <v>4</v>
      </c>
      <c r="S8051">
        <v>0</v>
      </c>
      <c r="T8051">
        <v>55</v>
      </c>
      <c r="U8051">
        <v>0</v>
      </c>
      <c r="V8051">
        <v>0</v>
      </c>
      <c r="W8051">
        <v>0</v>
      </c>
      <c r="X8051">
        <v>46.665801684077124</v>
      </c>
      <c r="Y8051">
        <v>0</v>
      </c>
      <c r="Z8051">
        <v>6.5975210787343324</v>
      </c>
      <c r="AA8051">
        <v>0</v>
      </c>
      <c r="AB8051">
        <v>10.764865727356169</v>
      </c>
      <c r="AC8051">
        <v>0</v>
      </c>
      <c r="AD8051">
        <v>0</v>
      </c>
      <c r="AE8051">
        <v>64.028188490167622</v>
      </c>
    </row>
    <row r="8052" spans="1:31" x14ac:dyDescent="0.25">
      <c r="A8052">
        <v>1890455</v>
      </c>
      <c r="B8052">
        <v>1</v>
      </c>
      <c r="C8052" t="s">
        <v>80</v>
      </c>
      <c r="D8052" t="s">
        <v>101</v>
      </c>
      <c r="E8052" t="s">
        <v>222</v>
      </c>
      <c r="F8052" t="s">
        <v>22599</v>
      </c>
      <c r="G8052" t="s">
        <v>148</v>
      </c>
      <c r="H8052" t="s">
        <v>143</v>
      </c>
      <c r="I8052" t="s">
        <v>135</v>
      </c>
      <c r="J8052" t="s">
        <v>136</v>
      </c>
      <c r="K8052" t="s">
        <v>137</v>
      </c>
      <c r="L8052" t="s">
        <v>22600</v>
      </c>
      <c r="M8052" t="s">
        <v>22601</v>
      </c>
      <c r="N8052">
        <v>1.588333333</v>
      </c>
      <c r="O8052">
        <v>0</v>
      </c>
      <c r="P8052">
        <v>3</v>
      </c>
      <c r="Q8052">
        <v>0</v>
      </c>
      <c r="R8052">
        <v>0</v>
      </c>
      <c r="S8052">
        <v>0</v>
      </c>
      <c r="T8052">
        <v>14</v>
      </c>
      <c r="U8052">
        <v>0</v>
      </c>
      <c r="V8052">
        <v>0</v>
      </c>
      <c r="W8052">
        <v>0</v>
      </c>
      <c r="X8052">
        <v>1.0161203451843066</v>
      </c>
      <c r="Y8052">
        <v>0</v>
      </c>
      <c r="Z8052">
        <v>0</v>
      </c>
      <c r="AA8052">
        <v>0</v>
      </c>
      <c r="AB8052">
        <v>46.463133512537354</v>
      </c>
      <c r="AC8052">
        <v>0</v>
      </c>
      <c r="AD8052">
        <v>0</v>
      </c>
      <c r="AE8052">
        <v>47.479253857721659</v>
      </c>
    </row>
    <row r="8053" spans="1:31" x14ac:dyDescent="0.25">
      <c r="A8053">
        <v>1890309</v>
      </c>
      <c r="B8053">
        <v>1</v>
      </c>
      <c r="C8053" t="s">
        <v>81</v>
      </c>
      <c r="D8053" t="s">
        <v>123</v>
      </c>
      <c r="E8053" t="s">
        <v>210</v>
      </c>
      <c r="F8053" t="s">
        <v>1349</v>
      </c>
      <c r="G8053" t="s">
        <v>133</v>
      </c>
      <c r="H8053" t="s">
        <v>134</v>
      </c>
      <c r="I8053" t="s">
        <v>135</v>
      </c>
      <c r="J8053" t="s">
        <v>136</v>
      </c>
      <c r="K8053" t="s">
        <v>137</v>
      </c>
      <c r="L8053" t="s">
        <v>22602</v>
      </c>
      <c r="M8053" t="s">
        <v>22603</v>
      </c>
      <c r="N8053">
        <v>0.50916666600000005</v>
      </c>
      <c r="O8053">
        <v>7</v>
      </c>
      <c r="P8053">
        <v>1284</v>
      </c>
      <c r="Q8053">
        <v>99</v>
      </c>
      <c r="R8053">
        <v>69</v>
      </c>
      <c r="S8053">
        <v>26</v>
      </c>
      <c r="T8053">
        <v>111</v>
      </c>
      <c r="U8053">
        <v>7</v>
      </c>
      <c r="V8053">
        <v>0</v>
      </c>
      <c r="W8053">
        <v>0.79156513213991408</v>
      </c>
      <c r="X8053">
        <v>88.740312933065738</v>
      </c>
      <c r="Y8053">
        <v>51.471666609338506</v>
      </c>
      <c r="Z8053">
        <v>34.803801111363086</v>
      </c>
      <c r="AA8053">
        <v>48.552511064668153</v>
      </c>
      <c r="AB8053">
        <v>22.252524508491778</v>
      </c>
      <c r="AC8053">
        <v>116.88402880701454</v>
      </c>
      <c r="AD8053">
        <v>0</v>
      </c>
      <c r="AE8053">
        <v>363.49641016608166</v>
      </c>
    </row>
    <row r="8054" spans="1:31" x14ac:dyDescent="0.25">
      <c r="A8054">
        <v>1890432</v>
      </c>
      <c r="B8054">
        <v>1</v>
      </c>
      <c r="C8054" t="s">
        <v>81</v>
      </c>
      <c r="D8054" t="s">
        <v>118</v>
      </c>
      <c r="E8054" t="s">
        <v>146</v>
      </c>
      <c r="F8054" t="s">
        <v>22604</v>
      </c>
      <c r="G8054" t="s">
        <v>142</v>
      </c>
      <c r="H8054" t="s">
        <v>143</v>
      </c>
      <c r="I8054" t="s">
        <v>135</v>
      </c>
      <c r="J8054" t="s">
        <v>136</v>
      </c>
      <c r="K8054" t="s">
        <v>137</v>
      </c>
      <c r="L8054" t="s">
        <v>22605</v>
      </c>
      <c r="M8054" t="s">
        <v>22606</v>
      </c>
      <c r="N8054">
        <v>2.8958333330000001</v>
      </c>
      <c r="O8054">
        <v>0</v>
      </c>
      <c r="P8054">
        <v>134</v>
      </c>
      <c r="Q8054">
        <v>0</v>
      </c>
      <c r="R8054">
        <v>0</v>
      </c>
      <c r="S8054">
        <v>0</v>
      </c>
      <c r="T8054">
        <v>9</v>
      </c>
      <c r="U8054">
        <v>0</v>
      </c>
      <c r="V8054">
        <v>0</v>
      </c>
      <c r="W8054">
        <v>0</v>
      </c>
      <c r="X8054">
        <v>106.58457044772426</v>
      </c>
      <c r="Y8054">
        <v>0</v>
      </c>
      <c r="Z8054">
        <v>0</v>
      </c>
      <c r="AA8054">
        <v>0</v>
      </c>
      <c r="AB8054">
        <v>55.043881791191367</v>
      </c>
      <c r="AC8054">
        <v>0</v>
      </c>
      <c r="AD8054">
        <v>0</v>
      </c>
      <c r="AE8054">
        <v>161.62845223891563</v>
      </c>
    </row>
    <row r="8055" spans="1:31" x14ac:dyDescent="0.25">
      <c r="A8055">
        <v>1890409</v>
      </c>
      <c r="B8055">
        <v>1</v>
      </c>
      <c r="C8055" t="s">
        <v>80</v>
      </c>
      <c r="D8055" t="s">
        <v>82</v>
      </c>
      <c r="E8055" t="s">
        <v>140</v>
      </c>
      <c r="F8055" t="s">
        <v>22607</v>
      </c>
      <c r="G8055" t="s">
        <v>163</v>
      </c>
      <c r="H8055" t="s">
        <v>143</v>
      </c>
      <c r="I8055" t="s">
        <v>135</v>
      </c>
      <c r="J8055" t="s">
        <v>136</v>
      </c>
      <c r="K8055" t="s">
        <v>137</v>
      </c>
      <c r="L8055" t="s">
        <v>22608</v>
      </c>
      <c r="M8055" t="s">
        <v>22609</v>
      </c>
      <c r="N8055">
        <v>1.2411111109999999</v>
      </c>
      <c r="O8055">
        <v>0</v>
      </c>
      <c r="P8055">
        <v>4</v>
      </c>
      <c r="Q8055">
        <v>0</v>
      </c>
      <c r="R8055">
        <v>0</v>
      </c>
      <c r="S8055">
        <v>0</v>
      </c>
      <c r="T8055">
        <v>1</v>
      </c>
      <c r="U8055">
        <v>0</v>
      </c>
      <c r="V8055">
        <v>0</v>
      </c>
      <c r="W8055">
        <v>0</v>
      </c>
      <c r="X8055">
        <v>2.8765442800036514</v>
      </c>
      <c r="Y8055">
        <v>0</v>
      </c>
      <c r="Z8055">
        <v>0</v>
      </c>
      <c r="AA8055">
        <v>0</v>
      </c>
      <c r="AB8055">
        <v>1.206463458164265</v>
      </c>
      <c r="AC8055">
        <v>0</v>
      </c>
      <c r="AD8055">
        <v>0</v>
      </c>
      <c r="AE8055">
        <v>4.0830077381679164</v>
      </c>
    </row>
    <row r="8056" spans="1:31" x14ac:dyDescent="0.25">
      <c r="A8056">
        <v>1890326</v>
      </c>
      <c r="B8056">
        <v>1</v>
      </c>
      <c r="C8056" t="s">
        <v>80</v>
      </c>
      <c r="D8056" t="s">
        <v>110</v>
      </c>
      <c r="E8056" t="s">
        <v>229</v>
      </c>
      <c r="F8056" t="s">
        <v>21669</v>
      </c>
      <c r="G8056" t="s">
        <v>133</v>
      </c>
      <c r="H8056" t="s">
        <v>134</v>
      </c>
      <c r="I8056" t="s">
        <v>135</v>
      </c>
      <c r="J8056" t="s">
        <v>136</v>
      </c>
      <c r="K8056" t="s">
        <v>137</v>
      </c>
      <c r="L8056" t="s">
        <v>22610</v>
      </c>
      <c r="M8056" t="s">
        <v>22611</v>
      </c>
      <c r="N8056">
        <v>0.87472222200000005</v>
      </c>
      <c r="O8056">
        <v>0</v>
      </c>
      <c r="P8056">
        <v>223</v>
      </c>
      <c r="Q8056">
        <v>0</v>
      </c>
      <c r="R8056">
        <v>0</v>
      </c>
      <c r="S8056">
        <v>1</v>
      </c>
      <c r="T8056">
        <v>15</v>
      </c>
      <c r="U8056">
        <v>2</v>
      </c>
      <c r="V8056">
        <v>0</v>
      </c>
      <c r="W8056">
        <v>0</v>
      </c>
      <c r="X8056">
        <v>43.138226936416714</v>
      </c>
      <c r="Y8056">
        <v>0</v>
      </c>
      <c r="Z8056">
        <v>0</v>
      </c>
      <c r="AA8056">
        <v>16.782897107217455</v>
      </c>
      <c r="AB8056">
        <v>6.0298593480230283</v>
      </c>
      <c r="AC8056">
        <v>204.43594441526224</v>
      </c>
      <c r="AD8056">
        <v>0</v>
      </c>
      <c r="AE8056">
        <v>270.3869278069194</v>
      </c>
    </row>
    <row r="8057" spans="1:31" x14ac:dyDescent="0.25">
      <c r="A8057">
        <v>1890372</v>
      </c>
      <c r="B8057">
        <v>1</v>
      </c>
      <c r="C8057" t="s">
        <v>81</v>
      </c>
      <c r="D8057" t="s">
        <v>120</v>
      </c>
      <c r="E8057" t="s">
        <v>210</v>
      </c>
      <c r="F8057" t="s">
        <v>22612</v>
      </c>
      <c r="G8057" t="s">
        <v>133</v>
      </c>
      <c r="H8057" t="s">
        <v>134</v>
      </c>
      <c r="I8057" t="s">
        <v>135</v>
      </c>
      <c r="J8057" t="s">
        <v>136</v>
      </c>
      <c r="K8057" t="s">
        <v>137</v>
      </c>
      <c r="L8057" t="s">
        <v>22613</v>
      </c>
      <c r="M8057" t="s">
        <v>22614</v>
      </c>
      <c r="N8057">
        <v>0.65805555500000001</v>
      </c>
      <c r="O8057">
        <v>0</v>
      </c>
      <c r="P8057">
        <v>1075</v>
      </c>
      <c r="Q8057">
        <v>0</v>
      </c>
      <c r="R8057">
        <v>5</v>
      </c>
      <c r="S8057">
        <v>1</v>
      </c>
      <c r="T8057">
        <v>125</v>
      </c>
      <c r="U8057">
        <v>0</v>
      </c>
      <c r="V8057">
        <v>0</v>
      </c>
      <c r="W8057">
        <v>0</v>
      </c>
      <c r="X8057">
        <v>136.2330970882611</v>
      </c>
      <c r="Y8057">
        <v>0</v>
      </c>
      <c r="Z8057">
        <v>23.383517180031081</v>
      </c>
      <c r="AA8057">
        <v>19.504672641948453</v>
      </c>
      <c r="AB8057">
        <v>33.391695021626532</v>
      </c>
      <c r="AC8057">
        <v>0</v>
      </c>
      <c r="AD8057">
        <v>0</v>
      </c>
      <c r="AE8057">
        <v>212.51298193186716</v>
      </c>
    </row>
    <row r="8058" spans="1:31" x14ac:dyDescent="0.25">
      <c r="A8058">
        <v>1890618</v>
      </c>
      <c r="B8058">
        <v>1</v>
      </c>
      <c r="C8058" t="s">
        <v>80</v>
      </c>
      <c r="D8058" t="s">
        <v>93</v>
      </c>
      <c r="E8058" t="s">
        <v>146</v>
      </c>
      <c r="F8058" t="s">
        <v>22615</v>
      </c>
      <c r="G8058" t="s">
        <v>148</v>
      </c>
      <c r="H8058" t="s">
        <v>143</v>
      </c>
      <c r="I8058" t="s">
        <v>135</v>
      </c>
      <c r="J8058" t="s">
        <v>136</v>
      </c>
      <c r="K8058" t="s">
        <v>137</v>
      </c>
      <c r="L8058" t="s">
        <v>22616</v>
      </c>
      <c r="M8058" t="s">
        <v>22617</v>
      </c>
      <c r="N8058">
        <v>3.585555555</v>
      </c>
      <c r="O8058">
        <v>0</v>
      </c>
      <c r="P8058">
        <v>1</v>
      </c>
      <c r="Q8058">
        <v>0</v>
      </c>
      <c r="R8058">
        <v>2</v>
      </c>
      <c r="S8058">
        <v>0</v>
      </c>
      <c r="T8058">
        <v>1</v>
      </c>
      <c r="U8058">
        <v>0</v>
      </c>
      <c r="V8058">
        <v>0</v>
      </c>
      <c r="W8058">
        <v>0</v>
      </c>
      <c r="X8058">
        <v>0.41588312995826343</v>
      </c>
      <c r="Y8058">
        <v>0</v>
      </c>
      <c r="Z8058">
        <v>14.946957970151258</v>
      </c>
      <c r="AA8058">
        <v>0</v>
      </c>
      <c r="AB8058">
        <v>0.25974816379722526</v>
      </c>
      <c r="AC8058">
        <v>0</v>
      </c>
      <c r="AD8058">
        <v>0</v>
      </c>
      <c r="AE8058">
        <v>15.622589263906747</v>
      </c>
    </row>
    <row r="8059" spans="1:31" x14ac:dyDescent="0.25">
      <c r="A8059">
        <v>1890518</v>
      </c>
      <c r="B8059">
        <v>1</v>
      </c>
      <c r="C8059" t="s">
        <v>80</v>
      </c>
      <c r="D8059" t="s">
        <v>96</v>
      </c>
      <c r="E8059" t="s">
        <v>140</v>
      </c>
      <c r="F8059" t="s">
        <v>22618</v>
      </c>
      <c r="G8059" t="s">
        <v>163</v>
      </c>
      <c r="H8059" t="s">
        <v>143</v>
      </c>
      <c r="I8059" t="s">
        <v>135</v>
      </c>
      <c r="J8059" t="s">
        <v>136</v>
      </c>
      <c r="K8059" t="s">
        <v>137</v>
      </c>
      <c r="L8059" t="s">
        <v>22619</v>
      </c>
      <c r="M8059" t="s">
        <v>22620</v>
      </c>
      <c r="N8059">
        <v>2.3336111110000002</v>
      </c>
      <c r="O8059">
        <v>0</v>
      </c>
      <c r="P8059">
        <v>2</v>
      </c>
      <c r="Q8059">
        <v>0</v>
      </c>
      <c r="R8059">
        <v>0</v>
      </c>
      <c r="S8059">
        <v>0</v>
      </c>
      <c r="T8059">
        <v>0</v>
      </c>
      <c r="U8059">
        <v>0</v>
      </c>
      <c r="V8059">
        <v>0</v>
      </c>
      <c r="W8059">
        <v>0</v>
      </c>
      <c r="X8059">
        <v>2.7418255059568151</v>
      </c>
      <c r="Y8059">
        <v>0</v>
      </c>
      <c r="Z8059">
        <v>0</v>
      </c>
      <c r="AA8059">
        <v>0</v>
      </c>
      <c r="AB8059">
        <v>0</v>
      </c>
      <c r="AC8059">
        <v>0</v>
      </c>
      <c r="AD8059">
        <v>0</v>
      </c>
      <c r="AE8059">
        <v>2.7418255059568151</v>
      </c>
    </row>
    <row r="8060" spans="1:31" x14ac:dyDescent="0.25">
      <c r="A8060">
        <v>1890512</v>
      </c>
      <c r="B8060">
        <v>1</v>
      </c>
      <c r="C8060" t="s">
        <v>80</v>
      </c>
      <c r="D8060" t="s">
        <v>93</v>
      </c>
      <c r="E8060" t="s">
        <v>210</v>
      </c>
      <c r="F8060" t="s">
        <v>18863</v>
      </c>
      <c r="G8060" t="s">
        <v>133</v>
      </c>
      <c r="H8060" t="s">
        <v>134</v>
      </c>
      <c r="I8060" t="s">
        <v>135</v>
      </c>
      <c r="J8060" t="s">
        <v>136</v>
      </c>
      <c r="K8060" t="s">
        <v>137</v>
      </c>
      <c r="L8060" t="s">
        <v>22621</v>
      </c>
      <c r="M8060" t="s">
        <v>22622</v>
      </c>
      <c r="N8060">
        <v>0.94527777700000004</v>
      </c>
      <c r="O8060">
        <v>0</v>
      </c>
      <c r="P8060">
        <v>3638</v>
      </c>
      <c r="Q8060">
        <v>0</v>
      </c>
      <c r="R8060">
        <v>0</v>
      </c>
      <c r="S8060">
        <v>0</v>
      </c>
      <c r="T8060">
        <v>1129</v>
      </c>
      <c r="U8060">
        <v>0</v>
      </c>
      <c r="V8060">
        <v>0</v>
      </c>
      <c r="W8060">
        <v>0</v>
      </c>
      <c r="X8060">
        <v>828.91878879875912</v>
      </c>
      <c r="Y8060">
        <v>0</v>
      </c>
      <c r="Z8060">
        <v>0</v>
      </c>
      <c r="AA8060">
        <v>0</v>
      </c>
      <c r="AB8060">
        <v>1203.7709513779057</v>
      </c>
      <c r="AC8060">
        <v>0</v>
      </c>
      <c r="AD8060">
        <v>0</v>
      </c>
      <c r="AE8060">
        <v>2032.6897401766648</v>
      </c>
    </row>
    <row r="8061" spans="1:31" x14ac:dyDescent="0.25">
      <c r="A8061">
        <v>1890578</v>
      </c>
      <c r="B8061">
        <v>1</v>
      </c>
      <c r="C8061" t="s">
        <v>80</v>
      </c>
      <c r="D8061" t="s">
        <v>88</v>
      </c>
      <c r="E8061" t="s">
        <v>140</v>
      </c>
      <c r="F8061" t="s">
        <v>22623</v>
      </c>
      <c r="G8061" t="s">
        <v>207</v>
      </c>
      <c r="H8061" t="s">
        <v>143</v>
      </c>
      <c r="I8061" t="s">
        <v>135</v>
      </c>
      <c r="J8061" t="s">
        <v>136</v>
      </c>
      <c r="K8061" t="s">
        <v>137</v>
      </c>
      <c r="L8061" t="s">
        <v>22624</v>
      </c>
      <c r="M8061" t="s">
        <v>22625</v>
      </c>
      <c r="N8061">
        <v>0.76166666599999999</v>
      </c>
      <c r="O8061">
        <v>0</v>
      </c>
      <c r="P8061">
        <v>7</v>
      </c>
      <c r="Q8061">
        <v>0</v>
      </c>
      <c r="R8061">
        <v>0</v>
      </c>
      <c r="S8061">
        <v>0</v>
      </c>
      <c r="T8061">
        <v>0</v>
      </c>
      <c r="U8061">
        <v>0</v>
      </c>
      <c r="V8061">
        <v>0</v>
      </c>
      <c r="W8061">
        <v>0</v>
      </c>
      <c r="X8061">
        <v>1.2727983746584439</v>
      </c>
      <c r="Y8061">
        <v>0</v>
      </c>
      <c r="Z8061">
        <v>0</v>
      </c>
      <c r="AA8061">
        <v>0</v>
      </c>
      <c r="AB8061">
        <v>0</v>
      </c>
      <c r="AC8061">
        <v>0</v>
      </c>
      <c r="AD8061">
        <v>0</v>
      </c>
      <c r="AE8061">
        <v>1.2727983746584439</v>
      </c>
    </row>
    <row r="8062" spans="1:31" x14ac:dyDescent="0.25">
      <c r="A8062">
        <v>1890435</v>
      </c>
      <c r="B8062">
        <v>1</v>
      </c>
      <c r="C8062" t="s">
        <v>80</v>
      </c>
      <c r="D8062" t="s">
        <v>108</v>
      </c>
      <c r="E8062" t="s">
        <v>140</v>
      </c>
      <c r="F8062" t="s">
        <v>22626</v>
      </c>
      <c r="G8062" t="s">
        <v>163</v>
      </c>
      <c r="H8062" t="s">
        <v>143</v>
      </c>
      <c r="I8062" t="s">
        <v>135</v>
      </c>
      <c r="J8062" t="s">
        <v>136</v>
      </c>
      <c r="K8062" t="s">
        <v>137</v>
      </c>
      <c r="L8062" t="s">
        <v>22627</v>
      </c>
      <c r="M8062" t="s">
        <v>22628</v>
      </c>
      <c r="N8062">
        <v>1.1105555549999999</v>
      </c>
      <c r="O8062">
        <v>0</v>
      </c>
      <c r="P8062">
        <v>2</v>
      </c>
      <c r="Q8062">
        <v>0</v>
      </c>
      <c r="R8062">
        <v>0</v>
      </c>
      <c r="S8062">
        <v>0</v>
      </c>
      <c r="T8062">
        <v>0</v>
      </c>
      <c r="U8062">
        <v>0</v>
      </c>
      <c r="V8062">
        <v>0</v>
      </c>
      <c r="W8062">
        <v>0</v>
      </c>
      <c r="X8062">
        <v>0.7759293948398549</v>
      </c>
      <c r="Y8062">
        <v>0</v>
      </c>
      <c r="Z8062">
        <v>0</v>
      </c>
      <c r="AA8062">
        <v>0</v>
      </c>
      <c r="AB8062">
        <v>0</v>
      </c>
      <c r="AC8062">
        <v>0</v>
      </c>
      <c r="AD8062">
        <v>0</v>
      </c>
      <c r="AE8062">
        <v>0.7759293948398549</v>
      </c>
    </row>
    <row r="8063" spans="1:31" x14ac:dyDescent="0.25">
      <c r="A8063">
        <v>1890704</v>
      </c>
      <c r="B8063">
        <v>1</v>
      </c>
      <c r="C8063" t="s">
        <v>81</v>
      </c>
      <c r="D8063" t="s">
        <v>117</v>
      </c>
      <c r="E8063" t="s">
        <v>146</v>
      </c>
      <c r="F8063" t="s">
        <v>22629</v>
      </c>
      <c r="G8063" t="s">
        <v>148</v>
      </c>
      <c r="H8063" t="s">
        <v>143</v>
      </c>
      <c r="I8063" t="s">
        <v>135</v>
      </c>
      <c r="J8063" t="s">
        <v>136</v>
      </c>
      <c r="K8063" t="s">
        <v>137</v>
      </c>
      <c r="L8063" t="s">
        <v>22630</v>
      </c>
      <c r="M8063" t="s">
        <v>22631</v>
      </c>
      <c r="N8063">
        <v>1.834166666</v>
      </c>
      <c r="O8063">
        <v>0</v>
      </c>
      <c r="P8063">
        <v>160</v>
      </c>
      <c r="Q8063">
        <v>0</v>
      </c>
      <c r="R8063">
        <v>0</v>
      </c>
      <c r="S8063">
        <v>0</v>
      </c>
      <c r="T8063">
        <v>6</v>
      </c>
      <c r="U8063">
        <v>0</v>
      </c>
      <c r="V8063">
        <v>0</v>
      </c>
      <c r="W8063">
        <v>0</v>
      </c>
      <c r="X8063">
        <v>44.430425317858202</v>
      </c>
      <c r="Y8063">
        <v>0</v>
      </c>
      <c r="Z8063">
        <v>0</v>
      </c>
      <c r="AA8063">
        <v>0</v>
      </c>
      <c r="AB8063">
        <v>0.57298221216577105</v>
      </c>
      <c r="AC8063">
        <v>0</v>
      </c>
      <c r="AD8063">
        <v>0</v>
      </c>
      <c r="AE8063">
        <v>45.003407530023971</v>
      </c>
    </row>
    <row r="8064" spans="1:31" x14ac:dyDescent="0.25">
      <c r="A8064">
        <v>1890678</v>
      </c>
      <c r="B8064">
        <v>1</v>
      </c>
      <c r="C8064" t="s">
        <v>81</v>
      </c>
      <c r="D8064" t="s">
        <v>113</v>
      </c>
      <c r="E8064" t="s">
        <v>158</v>
      </c>
      <c r="F8064" t="s">
        <v>22632</v>
      </c>
      <c r="G8064" t="s">
        <v>133</v>
      </c>
      <c r="H8064" t="s">
        <v>134</v>
      </c>
      <c r="I8064" t="s">
        <v>135</v>
      </c>
      <c r="J8064" t="s">
        <v>136</v>
      </c>
      <c r="K8064" t="s">
        <v>137</v>
      </c>
      <c r="L8064" t="s">
        <v>22633</v>
      </c>
      <c r="M8064" t="s">
        <v>22634</v>
      </c>
      <c r="N8064">
        <v>0.88638888800000004</v>
      </c>
      <c r="O8064">
        <v>0</v>
      </c>
      <c r="P8064">
        <v>22</v>
      </c>
      <c r="Q8064">
        <v>9</v>
      </c>
      <c r="R8064">
        <v>13</v>
      </c>
      <c r="S8064">
        <v>1</v>
      </c>
      <c r="T8064">
        <v>5</v>
      </c>
      <c r="U8064">
        <v>1</v>
      </c>
      <c r="V8064">
        <v>0</v>
      </c>
      <c r="W8064">
        <v>0</v>
      </c>
      <c r="X8064">
        <v>3.6027913594434193</v>
      </c>
      <c r="Y8064">
        <v>137.98205712032998</v>
      </c>
      <c r="Z8064">
        <v>34.847389196635106</v>
      </c>
      <c r="AA8064">
        <v>0.46592310506607665</v>
      </c>
      <c r="AB8064">
        <v>1.6426527680302998</v>
      </c>
      <c r="AC8064">
        <v>88.146102804381059</v>
      </c>
      <c r="AD8064">
        <v>0</v>
      </c>
      <c r="AE8064">
        <v>266.68691635388598</v>
      </c>
    </row>
    <row r="8065" spans="1:31" x14ac:dyDescent="0.25">
      <c r="A8065">
        <v>1890555</v>
      </c>
      <c r="B8065">
        <v>1</v>
      </c>
      <c r="C8065" t="s">
        <v>80</v>
      </c>
      <c r="D8065" t="s">
        <v>88</v>
      </c>
      <c r="E8065" t="s">
        <v>140</v>
      </c>
      <c r="F8065" t="s">
        <v>22635</v>
      </c>
      <c r="G8065" t="s">
        <v>207</v>
      </c>
      <c r="H8065" t="s">
        <v>143</v>
      </c>
      <c r="I8065" t="s">
        <v>135</v>
      </c>
      <c r="J8065" t="s">
        <v>136</v>
      </c>
      <c r="K8065" t="s">
        <v>137</v>
      </c>
      <c r="L8065" t="s">
        <v>22636</v>
      </c>
      <c r="M8065" t="s">
        <v>22637</v>
      </c>
      <c r="N8065">
        <v>0.71222222199999996</v>
      </c>
      <c r="O8065">
        <v>0</v>
      </c>
      <c r="P8065">
        <v>8</v>
      </c>
      <c r="Q8065">
        <v>0</v>
      </c>
      <c r="R8065">
        <v>0</v>
      </c>
      <c r="S8065">
        <v>0</v>
      </c>
      <c r="T8065">
        <v>0</v>
      </c>
      <c r="U8065">
        <v>0</v>
      </c>
      <c r="V8065">
        <v>0</v>
      </c>
      <c r="W8065">
        <v>0</v>
      </c>
      <c r="X8065">
        <v>1.8051331251562939</v>
      </c>
      <c r="Y8065">
        <v>0</v>
      </c>
      <c r="Z8065">
        <v>0</v>
      </c>
      <c r="AA8065">
        <v>0</v>
      </c>
      <c r="AB8065">
        <v>0</v>
      </c>
      <c r="AC8065">
        <v>0</v>
      </c>
      <c r="AD8065">
        <v>0</v>
      </c>
      <c r="AE8065">
        <v>1.8051331251562939</v>
      </c>
    </row>
    <row r="8066" spans="1:31" x14ac:dyDescent="0.25">
      <c r="A8066">
        <v>1890349</v>
      </c>
      <c r="B8066">
        <v>1</v>
      </c>
      <c r="C8066" t="s">
        <v>81</v>
      </c>
      <c r="D8066" t="s">
        <v>118</v>
      </c>
      <c r="E8066" t="s">
        <v>158</v>
      </c>
      <c r="F8066" t="s">
        <v>22638</v>
      </c>
      <c r="G8066" t="s">
        <v>219</v>
      </c>
      <c r="H8066" t="s">
        <v>134</v>
      </c>
      <c r="I8066" t="s">
        <v>135</v>
      </c>
      <c r="J8066" t="s">
        <v>136</v>
      </c>
      <c r="K8066" t="s">
        <v>137</v>
      </c>
      <c r="L8066" t="s">
        <v>22639</v>
      </c>
      <c r="M8066" t="s">
        <v>22640</v>
      </c>
      <c r="N8066">
        <v>1.2725</v>
      </c>
      <c r="O8066">
        <v>0</v>
      </c>
      <c r="P8066">
        <v>23</v>
      </c>
      <c r="Q8066">
        <v>0</v>
      </c>
      <c r="R8066">
        <v>4</v>
      </c>
      <c r="S8066">
        <v>0</v>
      </c>
      <c r="T8066">
        <v>0</v>
      </c>
      <c r="U8066">
        <v>0</v>
      </c>
      <c r="V8066">
        <v>0</v>
      </c>
      <c r="W8066">
        <v>0</v>
      </c>
      <c r="X8066">
        <v>6.1337778086224333</v>
      </c>
      <c r="Y8066">
        <v>0</v>
      </c>
      <c r="Z8066">
        <v>2.7243986934368691</v>
      </c>
      <c r="AA8066">
        <v>0</v>
      </c>
      <c r="AB8066">
        <v>0</v>
      </c>
      <c r="AC8066">
        <v>0</v>
      </c>
      <c r="AD8066">
        <v>0</v>
      </c>
      <c r="AE8066">
        <v>8.8581765020593028</v>
      </c>
    </row>
    <row r="8067" spans="1:31" x14ac:dyDescent="0.25">
      <c r="A8067">
        <v>1890598</v>
      </c>
      <c r="B8067">
        <v>1</v>
      </c>
      <c r="C8067" t="s">
        <v>81</v>
      </c>
      <c r="D8067" t="s">
        <v>121</v>
      </c>
      <c r="E8067" t="s">
        <v>158</v>
      </c>
      <c r="F8067" t="s">
        <v>9448</v>
      </c>
      <c r="G8067" t="s">
        <v>133</v>
      </c>
      <c r="H8067" t="s">
        <v>134</v>
      </c>
      <c r="I8067" t="s">
        <v>135</v>
      </c>
      <c r="J8067" t="s">
        <v>136</v>
      </c>
      <c r="K8067" t="s">
        <v>137</v>
      </c>
      <c r="L8067" t="s">
        <v>22641</v>
      </c>
      <c r="M8067" t="s">
        <v>22642</v>
      </c>
      <c r="N8067">
        <v>0.22638888800000001</v>
      </c>
      <c r="O8067">
        <v>0</v>
      </c>
      <c r="P8067">
        <v>1166</v>
      </c>
      <c r="Q8067">
        <v>0</v>
      </c>
      <c r="R8067">
        <v>10</v>
      </c>
      <c r="S8067">
        <v>5</v>
      </c>
      <c r="T8067">
        <v>256</v>
      </c>
      <c r="U8067">
        <v>0</v>
      </c>
      <c r="V8067">
        <v>0</v>
      </c>
      <c r="W8067">
        <v>0</v>
      </c>
      <c r="X8067">
        <v>50.876863056517244</v>
      </c>
      <c r="Y8067">
        <v>0</v>
      </c>
      <c r="Z8067">
        <v>1.6536828864555864</v>
      </c>
      <c r="AA8067">
        <v>21.250814554185801</v>
      </c>
      <c r="AB8067">
        <v>24.932938896440998</v>
      </c>
      <c r="AC8067">
        <v>0</v>
      </c>
      <c r="AD8067">
        <v>0</v>
      </c>
      <c r="AE8067">
        <v>98.714299393599632</v>
      </c>
    </row>
    <row r="8068" spans="1:31" x14ac:dyDescent="0.25">
      <c r="A8068">
        <v>1890684</v>
      </c>
      <c r="B8068">
        <v>1</v>
      </c>
      <c r="C8068" t="s">
        <v>81</v>
      </c>
      <c r="D8068" t="s">
        <v>115</v>
      </c>
      <c r="E8068" t="s">
        <v>146</v>
      </c>
      <c r="F8068" t="s">
        <v>22643</v>
      </c>
      <c r="G8068" t="s">
        <v>148</v>
      </c>
      <c r="H8068" t="s">
        <v>143</v>
      </c>
      <c r="I8068" t="s">
        <v>135</v>
      </c>
      <c r="J8068" t="s">
        <v>136</v>
      </c>
      <c r="K8068" t="s">
        <v>137</v>
      </c>
      <c r="L8068" t="s">
        <v>22644</v>
      </c>
      <c r="M8068" t="s">
        <v>22645</v>
      </c>
      <c r="N8068">
        <v>7.307222222</v>
      </c>
      <c r="O8068">
        <v>0</v>
      </c>
      <c r="P8068">
        <v>12</v>
      </c>
      <c r="Q8068">
        <v>0</v>
      </c>
      <c r="R8068">
        <v>0</v>
      </c>
      <c r="S8068">
        <v>0</v>
      </c>
      <c r="T8068">
        <v>0</v>
      </c>
      <c r="U8068">
        <v>0</v>
      </c>
      <c r="V8068">
        <v>0</v>
      </c>
      <c r="W8068">
        <v>0</v>
      </c>
      <c r="X8068">
        <v>17.269612697199609</v>
      </c>
      <c r="Y8068">
        <v>0</v>
      </c>
      <c r="Z8068">
        <v>0</v>
      </c>
      <c r="AA8068">
        <v>0</v>
      </c>
      <c r="AB8068">
        <v>0</v>
      </c>
      <c r="AC8068">
        <v>0</v>
      </c>
      <c r="AD8068">
        <v>0</v>
      </c>
      <c r="AE8068">
        <v>17.269612697199609</v>
      </c>
    </row>
    <row r="8069" spans="1:31" x14ac:dyDescent="0.25">
      <c r="A8069">
        <v>1890475</v>
      </c>
      <c r="B8069">
        <v>1</v>
      </c>
      <c r="C8069" t="s">
        <v>81</v>
      </c>
      <c r="D8069" t="s">
        <v>128</v>
      </c>
      <c r="E8069" t="s">
        <v>131</v>
      </c>
      <c r="F8069" t="s">
        <v>13844</v>
      </c>
      <c r="G8069" t="s">
        <v>133</v>
      </c>
      <c r="H8069" t="s">
        <v>134</v>
      </c>
      <c r="I8069" t="s">
        <v>135</v>
      </c>
      <c r="J8069" t="s">
        <v>136</v>
      </c>
      <c r="K8069" t="s">
        <v>137</v>
      </c>
      <c r="L8069" t="s">
        <v>22646</v>
      </c>
      <c r="M8069" t="s">
        <v>22647</v>
      </c>
      <c r="N8069">
        <v>1.7613888879999999</v>
      </c>
      <c r="O8069">
        <v>1</v>
      </c>
      <c r="P8069">
        <v>553</v>
      </c>
      <c r="Q8069">
        <v>2</v>
      </c>
      <c r="R8069">
        <v>3</v>
      </c>
      <c r="S8069">
        <v>3</v>
      </c>
      <c r="T8069">
        <v>38</v>
      </c>
      <c r="U8069">
        <v>0</v>
      </c>
      <c r="V8069">
        <v>0</v>
      </c>
      <c r="W8069">
        <v>0.44189725952044445</v>
      </c>
      <c r="X8069">
        <v>117.37198413841146</v>
      </c>
      <c r="Y8069">
        <v>28.263058885214736</v>
      </c>
      <c r="Z8069">
        <v>0.55091234835530256</v>
      </c>
      <c r="AA8069">
        <v>82.53176273595939</v>
      </c>
      <c r="AB8069">
        <v>38.729813804407442</v>
      </c>
      <c r="AC8069">
        <v>0</v>
      </c>
      <c r="AD8069">
        <v>0</v>
      </c>
      <c r="AE8069">
        <v>267.88942917186881</v>
      </c>
    </row>
    <row r="8070" spans="1:31" x14ac:dyDescent="0.25">
      <c r="A8070">
        <v>1890329</v>
      </c>
      <c r="B8070">
        <v>1</v>
      </c>
      <c r="C8070" t="s">
        <v>81</v>
      </c>
      <c r="D8070" t="s">
        <v>118</v>
      </c>
      <c r="E8070" t="s">
        <v>140</v>
      </c>
      <c r="F8070" t="s">
        <v>22356</v>
      </c>
      <c r="G8070" t="s">
        <v>207</v>
      </c>
      <c r="H8070" t="s">
        <v>143</v>
      </c>
      <c r="I8070" t="s">
        <v>135</v>
      </c>
      <c r="J8070" t="s">
        <v>136</v>
      </c>
      <c r="K8070" t="s">
        <v>137</v>
      </c>
      <c r="L8070" t="s">
        <v>22648</v>
      </c>
      <c r="M8070" t="s">
        <v>22649</v>
      </c>
      <c r="N8070">
        <v>0.97944444399999997</v>
      </c>
      <c r="O8070">
        <v>0</v>
      </c>
      <c r="P8070">
        <v>0</v>
      </c>
      <c r="Q8070">
        <v>0</v>
      </c>
      <c r="R8070">
        <v>0</v>
      </c>
      <c r="S8070">
        <v>0</v>
      </c>
      <c r="T8070">
        <v>14</v>
      </c>
      <c r="U8070">
        <v>0</v>
      </c>
      <c r="V8070">
        <v>0</v>
      </c>
      <c r="W8070">
        <v>0</v>
      </c>
      <c r="X8070">
        <v>0</v>
      </c>
      <c r="Y8070">
        <v>0</v>
      </c>
      <c r="Z8070">
        <v>0</v>
      </c>
      <c r="AA8070">
        <v>0</v>
      </c>
      <c r="AB8070">
        <v>1.9634803183689016</v>
      </c>
      <c r="AC8070">
        <v>0</v>
      </c>
      <c r="AD8070">
        <v>0</v>
      </c>
      <c r="AE8070">
        <v>1.9634803183689016</v>
      </c>
    </row>
    <row r="8071" spans="1:31" x14ac:dyDescent="0.25">
      <c r="A8071">
        <v>1890306</v>
      </c>
      <c r="B8071">
        <v>1</v>
      </c>
      <c r="C8071" t="s">
        <v>81</v>
      </c>
      <c r="D8071" t="s">
        <v>115</v>
      </c>
      <c r="E8071" t="s">
        <v>146</v>
      </c>
      <c r="F8071" t="s">
        <v>13160</v>
      </c>
      <c r="G8071" t="s">
        <v>148</v>
      </c>
      <c r="H8071" t="s">
        <v>143</v>
      </c>
      <c r="I8071" t="s">
        <v>135</v>
      </c>
      <c r="J8071" t="s">
        <v>136</v>
      </c>
      <c r="K8071" t="s">
        <v>137</v>
      </c>
      <c r="L8071" t="s">
        <v>22650</v>
      </c>
      <c r="M8071" t="s">
        <v>22651</v>
      </c>
      <c r="N8071">
        <v>2.3308333330000002</v>
      </c>
      <c r="O8071">
        <v>0</v>
      </c>
      <c r="P8071">
        <v>9</v>
      </c>
      <c r="Q8071">
        <v>0</v>
      </c>
      <c r="R8071">
        <v>1</v>
      </c>
      <c r="S8071">
        <v>0</v>
      </c>
      <c r="T8071">
        <v>0</v>
      </c>
      <c r="U8071">
        <v>0</v>
      </c>
      <c r="V8071">
        <v>0</v>
      </c>
      <c r="W8071">
        <v>0</v>
      </c>
      <c r="X8071">
        <v>0.28451946450595245</v>
      </c>
      <c r="Y8071">
        <v>0</v>
      </c>
      <c r="Z8071">
        <v>2.9682329094445601</v>
      </c>
      <c r="AA8071">
        <v>0</v>
      </c>
      <c r="AB8071">
        <v>0</v>
      </c>
      <c r="AC8071">
        <v>0</v>
      </c>
      <c r="AD8071">
        <v>0</v>
      </c>
      <c r="AE8071">
        <v>3.2527523739505124</v>
      </c>
    </row>
    <row r="8072" spans="1:31" x14ac:dyDescent="0.25">
      <c r="A8072">
        <v>1890575</v>
      </c>
      <c r="B8072">
        <v>1</v>
      </c>
      <c r="C8072" t="s">
        <v>80</v>
      </c>
      <c r="D8072" t="s">
        <v>108</v>
      </c>
      <c r="E8072" t="s">
        <v>146</v>
      </c>
      <c r="F8072" t="s">
        <v>22652</v>
      </c>
      <c r="G8072" t="s">
        <v>363</v>
      </c>
      <c r="H8072" t="s">
        <v>143</v>
      </c>
      <c r="I8072" t="s">
        <v>135</v>
      </c>
      <c r="J8072" t="s">
        <v>136</v>
      </c>
      <c r="K8072" t="s">
        <v>137</v>
      </c>
      <c r="L8072" t="s">
        <v>22653</v>
      </c>
      <c r="M8072" t="s">
        <v>22654</v>
      </c>
      <c r="N8072">
        <v>1.727777777</v>
      </c>
      <c r="O8072">
        <v>0</v>
      </c>
      <c r="P8072">
        <v>0</v>
      </c>
      <c r="Q8072">
        <v>0</v>
      </c>
      <c r="R8072">
        <v>0</v>
      </c>
      <c r="S8072">
        <v>0</v>
      </c>
      <c r="T8072">
        <v>1</v>
      </c>
      <c r="U8072">
        <v>0</v>
      </c>
      <c r="V8072">
        <v>0</v>
      </c>
      <c r="W8072">
        <v>0</v>
      </c>
      <c r="X8072">
        <v>0</v>
      </c>
      <c r="Y8072">
        <v>0</v>
      </c>
      <c r="Z8072">
        <v>0</v>
      </c>
      <c r="AA8072">
        <v>0</v>
      </c>
      <c r="AB8072">
        <v>0.23238289696215003</v>
      </c>
      <c r="AC8072">
        <v>0</v>
      </c>
      <c r="AD8072">
        <v>0</v>
      </c>
      <c r="AE8072">
        <v>0.23238289696215003</v>
      </c>
    </row>
    <row r="8073" spans="1:31" x14ac:dyDescent="0.25">
      <c r="A8073">
        <v>1890621</v>
      </c>
      <c r="B8073">
        <v>1</v>
      </c>
      <c r="C8073" t="s">
        <v>80</v>
      </c>
      <c r="D8073" t="s">
        <v>83</v>
      </c>
      <c r="E8073" t="s">
        <v>229</v>
      </c>
      <c r="F8073" t="s">
        <v>10131</v>
      </c>
      <c r="G8073" t="s">
        <v>133</v>
      </c>
      <c r="H8073" t="s">
        <v>134</v>
      </c>
      <c r="I8073" t="s">
        <v>135</v>
      </c>
      <c r="J8073" t="s">
        <v>136</v>
      </c>
      <c r="K8073" t="s">
        <v>137</v>
      </c>
      <c r="L8073" t="s">
        <v>22655</v>
      </c>
      <c r="M8073" t="s">
        <v>22656</v>
      </c>
      <c r="N8073">
        <v>1.238168333</v>
      </c>
      <c r="O8073">
        <v>5</v>
      </c>
      <c r="P8073">
        <v>326</v>
      </c>
      <c r="Q8073">
        <v>10</v>
      </c>
      <c r="R8073">
        <v>96</v>
      </c>
      <c r="S8073">
        <v>17</v>
      </c>
      <c r="T8073">
        <v>805</v>
      </c>
      <c r="U8073">
        <v>22</v>
      </c>
      <c r="V8073">
        <v>173</v>
      </c>
      <c r="W8073">
        <v>3.2410138989263544</v>
      </c>
      <c r="X8073">
        <v>143.30614927741269</v>
      </c>
      <c r="Y8073">
        <v>271.67483701454836</v>
      </c>
      <c r="Z8073">
        <v>126.66925032077208</v>
      </c>
      <c r="AA8073">
        <v>271.93103557606918</v>
      </c>
      <c r="AB8073">
        <v>1606.5944334287094</v>
      </c>
      <c r="AC8073">
        <v>806.64910936760157</v>
      </c>
      <c r="AD8073">
        <v>1876.3922935504845</v>
      </c>
      <c r="AE8073">
        <v>5106.4581224345238</v>
      </c>
    </row>
    <row r="8074" spans="1:31" x14ac:dyDescent="0.25">
      <c r="A8074">
        <v>1890661</v>
      </c>
      <c r="B8074">
        <v>1</v>
      </c>
      <c r="C8074" t="s">
        <v>80</v>
      </c>
      <c r="D8074" t="s">
        <v>84</v>
      </c>
      <c r="E8074" t="s">
        <v>140</v>
      </c>
      <c r="F8074" t="s">
        <v>6235</v>
      </c>
      <c r="G8074" t="s">
        <v>207</v>
      </c>
      <c r="H8074" t="s">
        <v>143</v>
      </c>
      <c r="I8074" t="s">
        <v>135</v>
      </c>
      <c r="J8074" t="s">
        <v>136</v>
      </c>
      <c r="K8074" t="s">
        <v>137</v>
      </c>
      <c r="L8074" t="s">
        <v>22657</v>
      </c>
      <c r="M8074" t="s">
        <v>22658</v>
      </c>
      <c r="N8074">
        <v>1.2849999999999999</v>
      </c>
      <c r="O8074">
        <v>0</v>
      </c>
      <c r="P8074">
        <v>1</v>
      </c>
      <c r="Q8074">
        <v>0</v>
      </c>
      <c r="R8074">
        <v>0</v>
      </c>
      <c r="S8074">
        <v>0</v>
      </c>
      <c r="T8074">
        <v>0</v>
      </c>
      <c r="U8074">
        <v>0</v>
      </c>
      <c r="V8074">
        <v>0</v>
      </c>
      <c r="W8074">
        <v>0</v>
      </c>
      <c r="X8074">
        <v>0.26352006134354777</v>
      </c>
      <c r="Y8074">
        <v>0</v>
      </c>
      <c r="Z8074">
        <v>0</v>
      </c>
      <c r="AA8074">
        <v>0</v>
      </c>
      <c r="AB8074">
        <v>0</v>
      </c>
      <c r="AC8074">
        <v>0</v>
      </c>
      <c r="AD8074">
        <v>0</v>
      </c>
      <c r="AE8074">
        <v>0.26352006134354777</v>
      </c>
    </row>
    <row r="8075" spans="1:31" x14ac:dyDescent="0.25">
      <c r="A8075">
        <v>1890415</v>
      </c>
      <c r="B8075">
        <v>1</v>
      </c>
      <c r="C8075" t="s">
        <v>81</v>
      </c>
      <c r="D8075" t="s">
        <v>128</v>
      </c>
      <c r="E8075" t="s">
        <v>169</v>
      </c>
      <c r="F8075" t="s">
        <v>22659</v>
      </c>
      <c r="G8075" t="s">
        <v>183</v>
      </c>
      <c r="H8075" t="s">
        <v>143</v>
      </c>
      <c r="I8075" t="s">
        <v>135</v>
      </c>
      <c r="J8075" t="s">
        <v>136</v>
      </c>
      <c r="K8075" t="s">
        <v>137</v>
      </c>
      <c r="L8075" t="s">
        <v>22660</v>
      </c>
      <c r="M8075" t="s">
        <v>22661</v>
      </c>
      <c r="N8075">
        <v>7.790277777</v>
      </c>
      <c r="O8075">
        <v>0</v>
      </c>
      <c r="P8075">
        <v>34</v>
      </c>
      <c r="Q8075">
        <v>0</v>
      </c>
      <c r="R8075">
        <v>1</v>
      </c>
      <c r="S8075">
        <v>0</v>
      </c>
      <c r="T8075">
        <v>1</v>
      </c>
      <c r="U8075">
        <v>0</v>
      </c>
      <c r="V8075">
        <v>0</v>
      </c>
      <c r="W8075">
        <v>0</v>
      </c>
      <c r="X8075">
        <v>36.593459152926933</v>
      </c>
      <c r="Y8075">
        <v>0</v>
      </c>
      <c r="Z8075">
        <v>1.9602608299203104</v>
      </c>
      <c r="AA8075">
        <v>0</v>
      </c>
      <c r="AB8075">
        <v>9.1758481365662226E-2</v>
      </c>
      <c r="AC8075">
        <v>0</v>
      </c>
      <c r="AD8075">
        <v>0</v>
      </c>
      <c r="AE8075">
        <v>38.6454784642129</v>
      </c>
    </row>
    <row r="8076" spans="1:31" x14ac:dyDescent="0.25">
      <c r="A8076">
        <v>1890389</v>
      </c>
      <c r="B8076">
        <v>1</v>
      </c>
      <c r="C8076" t="s">
        <v>80</v>
      </c>
      <c r="D8076" t="s">
        <v>109</v>
      </c>
      <c r="E8076" t="s">
        <v>169</v>
      </c>
      <c r="F8076" t="s">
        <v>22662</v>
      </c>
      <c r="G8076" t="s">
        <v>196</v>
      </c>
      <c r="H8076" t="s">
        <v>143</v>
      </c>
      <c r="I8076" t="s">
        <v>135</v>
      </c>
      <c r="J8076" t="s">
        <v>136</v>
      </c>
      <c r="K8076" t="s">
        <v>172</v>
      </c>
      <c r="L8076" t="s">
        <v>22663</v>
      </c>
      <c r="M8076" t="s">
        <v>22664</v>
      </c>
      <c r="N8076">
        <v>4.938609166</v>
      </c>
      <c r="O8076">
        <v>0</v>
      </c>
      <c r="P8076">
        <v>37</v>
      </c>
      <c r="Q8076">
        <v>0</v>
      </c>
      <c r="R8076">
        <v>4</v>
      </c>
      <c r="S8076">
        <v>0</v>
      </c>
      <c r="T8076">
        <v>13</v>
      </c>
      <c r="U8076">
        <v>0</v>
      </c>
      <c r="V8076">
        <v>0</v>
      </c>
      <c r="W8076">
        <v>0</v>
      </c>
      <c r="X8076">
        <v>23.064254222018857</v>
      </c>
      <c r="Y8076">
        <v>0</v>
      </c>
      <c r="Z8076">
        <v>59.030032235322565</v>
      </c>
      <c r="AA8076">
        <v>0</v>
      </c>
      <c r="AB8076">
        <v>272.11640804319052</v>
      </c>
      <c r="AC8076">
        <v>0</v>
      </c>
      <c r="AD8076">
        <v>0</v>
      </c>
      <c r="AE8076">
        <v>354.21069450053193</v>
      </c>
    </row>
    <row r="8077" spans="1:31" x14ac:dyDescent="0.25">
      <c r="A8077">
        <v>1890701</v>
      </c>
      <c r="B8077">
        <v>1</v>
      </c>
      <c r="C8077" t="s">
        <v>81</v>
      </c>
      <c r="D8077" t="s">
        <v>115</v>
      </c>
      <c r="E8077" t="s">
        <v>131</v>
      </c>
      <c r="F8077" t="s">
        <v>22665</v>
      </c>
      <c r="G8077" t="s">
        <v>133</v>
      </c>
      <c r="H8077" t="s">
        <v>134</v>
      </c>
      <c r="I8077" t="s">
        <v>135</v>
      </c>
      <c r="J8077" t="s">
        <v>136</v>
      </c>
      <c r="K8077" t="s">
        <v>137</v>
      </c>
      <c r="L8077" t="s">
        <v>22666</v>
      </c>
      <c r="M8077" t="s">
        <v>22667</v>
      </c>
      <c r="N8077">
        <v>2.2275</v>
      </c>
      <c r="O8077">
        <v>0</v>
      </c>
      <c r="P8077">
        <v>217</v>
      </c>
      <c r="Q8077">
        <v>0</v>
      </c>
      <c r="R8077">
        <v>11</v>
      </c>
      <c r="S8077">
        <v>3</v>
      </c>
      <c r="T8077">
        <v>9</v>
      </c>
      <c r="U8077">
        <v>0</v>
      </c>
      <c r="V8077">
        <v>0</v>
      </c>
      <c r="W8077">
        <v>0</v>
      </c>
      <c r="X8077">
        <v>39.894825218131601</v>
      </c>
      <c r="Y8077">
        <v>0</v>
      </c>
      <c r="Z8077">
        <v>24.890693036223382</v>
      </c>
      <c r="AA8077">
        <v>13.550364676227272</v>
      </c>
      <c r="AB8077">
        <v>11.412032607858869</v>
      </c>
      <c r="AC8077">
        <v>0</v>
      </c>
      <c r="AD8077">
        <v>0</v>
      </c>
      <c r="AE8077">
        <v>89.747915538441134</v>
      </c>
    </row>
    <row r="8078" spans="1:31" x14ac:dyDescent="0.25">
      <c r="A8078">
        <v>1890681</v>
      </c>
      <c r="B8078">
        <v>1</v>
      </c>
      <c r="C8078" t="s">
        <v>81</v>
      </c>
      <c r="D8078" t="s">
        <v>115</v>
      </c>
      <c r="E8078" t="s">
        <v>146</v>
      </c>
      <c r="F8078" t="s">
        <v>21467</v>
      </c>
      <c r="G8078" t="s">
        <v>148</v>
      </c>
      <c r="H8078" t="s">
        <v>143</v>
      </c>
      <c r="I8078" t="s">
        <v>135</v>
      </c>
      <c r="J8078" t="s">
        <v>136</v>
      </c>
      <c r="K8078" t="s">
        <v>137</v>
      </c>
      <c r="L8078" t="s">
        <v>22668</v>
      </c>
      <c r="M8078" t="s">
        <v>22669</v>
      </c>
      <c r="N8078">
        <v>6.0475000000000003</v>
      </c>
      <c r="O8078">
        <v>0</v>
      </c>
      <c r="P8078">
        <v>2</v>
      </c>
      <c r="Q8078">
        <v>0</v>
      </c>
      <c r="R8078">
        <v>2</v>
      </c>
      <c r="S8078">
        <v>0</v>
      </c>
      <c r="T8078">
        <v>0</v>
      </c>
      <c r="U8078">
        <v>0</v>
      </c>
      <c r="V8078">
        <v>0</v>
      </c>
      <c r="W8078">
        <v>0</v>
      </c>
      <c r="X8078">
        <v>1.5326443748731058</v>
      </c>
      <c r="Y8078">
        <v>0</v>
      </c>
      <c r="Z8078">
        <v>9.1003762023446804</v>
      </c>
      <c r="AA8078">
        <v>0</v>
      </c>
      <c r="AB8078">
        <v>0</v>
      </c>
      <c r="AC8078">
        <v>0</v>
      </c>
      <c r="AD8078">
        <v>0</v>
      </c>
      <c r="AE8078">
        <v>10.633020577217787</v>
      </c>
    </row>
    <row r="8079" spans="1:31" x14ac:dyDescent="0.25">
      <c r="A8079">
        <v>1890538</v>
      </c>
      <c r="B8079">
        <v>1</v>
      </c>
      <c r="C8079" t="s">
        <v>81</v>
      </c>
      <c r="D8079" t="s">
        <v>119</v>
      </c>
      <c r="E8079" t="s">
        <v>140</v>
      </c>
      <c r="F8079" t="s">
        <v>22670</v>
      </c>
      <c r="G8079" t="s">
        <v>163</v>
      </c>
      <c r="H8079" t="s">
        <v>143</v>
      </c>
      <c r="I8079" t="s">
        <v>135</v>
      </c>
      <c r="J8079" t="s">
        <v>136</v>
      </c>
      <c r="K8079" t="s">
        <v>137</v>
      </c>
      <c r="L8079" t="s">
        <v>22671</v>
      </c>
      <c r="M8079" t="s">
        <v>22672</v>
      </c>
      <c r="N8079">
        <v>1.9441666660000001</v>
      </c>
      <c r="O8079">
        <v>0</v>
      </c>
      <c r="P8079">
        <v>1</v>
      </c>
      <c r="Q8079">
        <v>0</v>
      </c>
      <c r="R8079">
        <v>0</v>
      </c>
      <c r="S8079">
        <v>0</v>
      </c>
      <c r="T8079">
        <v>0</v>
      </c>
      <c r="U8079">
        <v>0</v>
      </c>
      <c r="V8079">
        <v>0</v>
      </c>
      <c r="W8079">
        <v>0</v>
      </c>
      <c r="X8079">
        <v>0.50743025575753753</v>
      </c>
      <c r="Y8079">
        <v>0</v>
      </c>
      <c r="Z8079">
        <v>0</v>
      </c>
      <c r="AA8079">
        <v>0</v>
      </c>
      <c r="AB8079">
        <v>0</v>
      </c>
      <c r="AC8079">
        <v>0</v>
      </c>
      <c r="AD8079">
        <v>0</v>
      </c>
      <c r="AE8079">
        <v>0.50743025575753753</v>
      </c>
    </row>
    <row r="8080" spans="1:31" x14ac:dyDescent="0.25">
      <c r="A8080">
        <v>1890352</v>
      </c>
      <c r="B8080">
        <v>1</v>
      </c>
      <c r="C8080" t="s">
        <v>80</v>
      </c>
      <c r="D8080" t="s">
        <v>105</v>
      </c>
      <c r="E8080" t="s">
        <v>140</v>
      </c>
      <c r="F8080" t="s">
        <v>22673</v>
      </c>
      <c r="G8080" t="s">
        <v>163</v>
      </c>
      <c r="H8080" t="s">
        <v>143</v>
      </c>
      <c r="I8080" t="s">
        <v>135</v>
      </c>
      <c r="J8080" t="s">
        <v>136</v>
      </c>
      <c r="K8080" t="s">
        <v>137</v>
      </c>
      <c r="L8080" t="s">
        <v>22674</v>
      </c>
      <c r="M8080" t="s">
        <v>22675</v>
      </c>
      <c r="N8080">
        <v>2.6063888880000001</v>
      </c>
      <c r="O8080">
        <v>0</v>
      </c>
      <c r="P8080">
        <v>1</v>
      </c>
      <c r="Q8080">
        <v>0</v>
      </c>
      <c r="R8080">
        <v>0</v>
      </c>
      <c r="S8080">
        <v>0</v>
      </c>
      <c r="T8080">
        <v>0</v>
      </c>
      <c r="U8080">
        <v>0</v>
      </c>
      <c r="V8080">
        <v>0</v>
      </c>
      <c r="W8080">
        <v>0</v>
      </c>
      <c r="X8080">
        <v>0.90833366600881793</v>
      </c>
      <c r="Y8080">
        <v>0</v>
      </c>
      <c r="Z8080">
        <v>0</v>
      </c>
      <c r="AA8080">
        <v>0</v>
      </c>
      <c r="AB8080">
        <v>0</v>
      </c>
      <c r="AC8080">
        <v>0</v>
      </c>
      <c r="AD8080">
        <v>0</v>
      </c>
      <c r="AE8080">
        <v>0.90833366600881793</v>
      </c>
    </row>
    <row r="8081" spans="1:31" x14ac:dyDescent="0.25">
      <c r="A8081">
        <v>1890495</v>
      </c>
      <c r="B8081">
        <v>1</v>
      </c>
      <c r="C8081" t="s">
        <v>80</v>
      </c>
      <c r="D8081" t="s">
        <v>82</v>
      </c>
      <c r="E8081" t="s">
        <v>140</v>
      </c>
      <c r="F8081" t="s">
        <v>22676</v>
      </c>
      <c r="G8081" t="s">
        <v>200</v>
      </c>
      <c r="H8081" t="s">
        <v>143</v>
      </c>
      <c r="I8081" t="s">
        <v>135</v>
      </c>
      <c r="J8081" t="s">
        <v>136</v>
      </c>
      <c r="K8081" t="s">
        <v>137</v>
      </c>
      <c r="L8081" t="s">
        <v>22677</v>
      </c>
      <c r="M8081" t="s">
        <v>22678</v>
      </c>
      <c r="N8081">
        <v>1.756388888</v>
      </c>
      <c r="O8081">
        <v>0</v>
      </c>
      <c r="P8081">
        <v>0</v>
      </c>
      <c r="Q8081">
        <v>0</v>
      </c>
      <c r="R8081">
        <v>0</v>
      </c>
      <c r="S8081">
        <v>0</v>
      </c>
      <c r="T8081">
        <v>14</v>
      </c>
      <c r="U8081">
        <v>0</v>
      </c>
      <c r="V8081">
        <v>0</v>
      </c>
      <c r="W8081">
        <v>0</v>
      </c>
      <c r="X8081">
        <v>0</v>
      </c>
      <c r="Y8081">
        <v>0</v>
      </c>
      <c r="Z8081">
        <v>0</v>
      </c>
      <c r="AA8081">
        <v>0</v>
      </c>
      <c r="AB8081">
        <v>22.641096008242137</v>
      </c>
      <c r="AC8081">
        <v>0</v>
      </c>
      <c r="AD8081">
        <v>0</v>
      </c>
      <c r="AE8081">
        <v>22.641096008242137</v>
      </c>
    </row>
    <row r="8082" spans="1:31" x14ac:dyDescent="0.25">
      <c r="A8082">
        <v>1890644</v>
      </c>
      <c r="B8082">
        <v>1</v>
      </c>
      <c r="C8082" t="s">
        <v>80</v>
      </c>
      <c r="D8082" t="s">
        <v>98</v>
      </c>
      <c r="E8082" t="s">
        <v>146</v>
      </c>
      <c r="F8082" t="s">
        <v>22679</v>
      </c>
      <c r="G8082" t="s">
        <v>148</v>
      </c>
      <c r="H8082" t="s">
        <v>143</v>
      </c>
      <c r="I8082" t="s">
        <v>135</v>
      </c>
      <c r="J8082" t="s">
        <v>136</v>
      </c>
      <c r="K8082" t="s">
        <v>137</v>
      </c>
      <c r="L8082" t="s">
        <v>22680</v>
      </c>
      <c r="M8082" t="s">
        <v>22681</v>
      </c>
      <c r="N8082">
        <v>1.5686111110000001</v>
      </c>
      <c r="O8082">
        <v>0</v>
      </c>
      <c r="P8082">
        <v>0</v>
      </c>
      <c r="Q8082">
        <v>0</v>
      </c>
      <c r="R8082">
        <v>1</v>
      </c>
      <c r="S8082">
        <v>0</v>
      </c>
      <c r="T8082">
        <v>2</v>
      </c>
      <c r="U8082">
        <v>0</v>
      </c>
      <c r="V8082">
        <v>0</v>
      </c>
      <c r="W8082">
        <v>0</v>
      </c>
      <c r="X8082">
        <v>0</v>
      </c>
      <c r="Y8082">
        <v>0</v>
      </c>
      <c r="Z8082">
        <v>8.5175096362185911</v>
      </c>
      <c r="AA8082">
        <v>0</v>
      </c>
      <c r="AB8082">
        <v>3.0732390848178337</v>
      </c>
      <c r="AC8082">
        <v>0</v>
      </c>
      <c r="AD8082">
        <v>0</v>
      </c>
      <c r="AE8082">
        <v>11.590748721036425</v>
      </c>
    </row>
    <row r="8083" spans="1:31" x14ac:dyDescent="0.25">
      <c r="A8083">
        <v>1890638</v>
      </c>
      <c r="B8083">
        <v>1</v>
      </c>
      <c r="C8083" t="s">
        <v>81</v>
      </c>
      <c r="D8083" t="s">
        <v>120</v>
      </c>
      <c r="E8083" t="s">
        <v>169</v>
      </c>
      <c r="F8083" t="s">
        <v>22682</v>
      </c>
      <c r="G8083" t="s">
        <v>183</v>
      </c>
      <c r="H8083" t="s">
        <v>143</v>
      </c>
      <c r="I8083" t="s">
        <v>135</v>
      </c>
      <c r="J8083" t="s">
        <v>136</v>
      </c>
      <c r="K8083" t="s">
        <v>137</v>
      </c>
      <c r="L8083" t="s">
        <v>22683</v>
      </c>
      <c r="M8083" t="s">
        <v>22684</v>
      </c>
      <c r="N8083">
        <v>0.93777777699999998</v>
      </c>
      <c r="O8083">
        <v>0</v>
      </c>
      <c r="P8083">
        <v>197</v>
      </c>
      <c r="Q8083">
        <v>0</v>
      </c>
      <c r="R8083">
        <v>0</v>
      </c>
      <c r="S8083">
        <v>0</v>
      </c>
      <c r="T8083">
        <v>24</v>
      </c>
      <c r="U8083">
        <v>0</v>
      </c>
      <c r="V8083">
        <v>0</v>
      </c>
      <c r="W8083">
        <v>0</v>
      </c>
      <c r="X8083">
        <v>54.921640935876873</v>
      </c>
      <c r="Y8083">
        <v>0</v>
      </c>
      <c r="Z8083">
        <v>0</v>
      </c>
      <c r="AA8083">
        <v>0</v>
      </c>
      <c r="AB8083">
        <v>13.289468325734612</v>
      </c>
      <c r="AC8083">
        <v>0</v>
      </c>
      <c r="AD8083">
        <v>0</v>
      </c>
      <c r="AE8083">
        <v>68.211109261611483</v>
      </c>
    </row>
    <row r="8084" spans="1:31" x14ac:dyDescent="0.25">
      <c r="A8084">
        <v>1890346</v>
      </c>
      <c r="B8084">
        <v>1</v>
      </c>
      <c r="C8084" t="s">
        <v>81</v>
      </c>
      <c r="D8084" t="s">
        <v>127</v>
      </c>
      <c r="E8084" t="s">
        <v>158</v>
      </c>
      <c r="F8084" t="s">
        <v>22685</v>
      </c>
      <c r="G8084" t="s">
        <v>893</v>
      </c>
      <c r="H8084" t="s">
        <v>134</v>
      </c>
      <c r="I8084" t="s">
        <v>135</v>
      </c>
      <c r="J8084" t="s">
        <v>136</v>
      </c>
      <c r="K8084" t="s">
        <v>137</v>
      </c>
      <c r="L8084" t="s">
        <v>22686</v>
      </c>
      <c r="M8084" t="s">
        <v>22687</v>
      </c>
      <c r="N8084">
        <v>5.4511111110000003</v>
      </c>
      <c r="O8084">
        <v>0</v>
      </c>
      <c r="P8084">
        <v>0</v>
      </c>
      <c r="Q8084">
        <v>0</v>
      </c>
      <c r="R8084">
        <v>2</v>
      </c>
      <c r="S8084">
        <v>0</v>
      </c>
      <c r="T8084">
        <v>0</v>
      </c>
      <c r="U8084">
        <v>0</v>
      </c>
      <c r="V8084">
        <v>0</v>
      </c>
      <c r="W8084">
        <v>0</v>
      </c>
      <c r="X8084">
        <v>0</v>
      </c>
      <c r="Y8084">
        <v>0</v>
      </c>
      <c r="Z8084">
        <v>39.299777502301772</v>
      </c>
      <c r="AA8084">
        <v>0</v>
      </c>
      <c r="AB8084">
        <v>0</v>
      </c>
      <c r="AC8084">
        <v>0</v>
      </c>
      <c r="AD8084">
        <v>0</v>
      </c>
      <c r="AE8084">
        <v>39.299777502301772</v>
      </c>
    </row>
    <row r="8085" spans="1:31" x14ac:dyDescent="0.25">
      <c r="A8085">
        <v>1890733</v>
      </c>
      <c r="B8085">
        <v>1</v>
      </c>
      <c r="C8085" t="s">
        <v>81</v>
      </c>
      <c r="D8085" t="s">
        <v>123</v>
      </c>
      <c r="E8085" t="s">
        <v>210</v>
      </c>
      <c r="F8085" t="s">
        <v>22688</v>
      </c>
      <c r="G8085" t="s">
        <v>133</v>
      </c>
      <c r="H8085" t="s">
        <v>134</v>
      </c>
      <c r="I8085" t="s">
        <v>135</v>
      </c>
      <c r="J8085" t="s">
        <v>136</v>
      </c>
      <c r="K8085" t="s">
        <v>137</v>
      </c>
      <c r="L8085" t="s">
        <v>22689</v>
      </c>
      <c r="M8085" t="s">
        <v>22690</v>
      </c>
      <c r="N8085">
        <v>0.26750000000000002</v>
      </c>
      <c r="O8085">
        <v>1</v>
      </c>
      <c r="P8085">
        <v>7000</v>
      </c>
      <c r="Q8085">
        <v>15</v>
      </c>
      <c r="R8085">
        <v>70</v>
      </c>
      <c r="S8085">
        <v>14</v>
      </c>
      <c r="T8085">
        <v>334</v>
      </c>
      <c r="U8085">
        <v>4</v>
      </c>
      <c r="V8085">
        <v>0</v>
      </c>
      <c r="W8085">
        <v>9.821572782880001E-3</v>
      </c>
      <c r="X8085">
        <v>295.53918313930103</v>
      </c>
      <c r="Y8085">
        <v>13.717540889682002</v>
      </c>
      <c r="Z8085">
        <v>14.042689435034765</v>
      </c>
      <c r="AA8085">
        <v>18.1116367629823</v>
      </c>
      <c r="AB8085">
        <v>44.991969331034952</v>
      </c>
      <c r="AC8085">
        <v>7.0969398803504857</v>
      </c>
      <c r="AD8085">
        <v>0</v>
      </c>
      <c r="AE8085">
        <v>393.50978101116846</v>
      </c>
    </row>
    <row r="8086" spans="1:31" x14ac:dyDescent="0.25">
      <c r="A8086">
        <v>1891397</v>
      </c>
      <c r="B8086">
        <v>1</v>
      </c>
      <c r="C8086" t="s">
        <v>81</v>
      </c>
      <c r="D8086" t="s">
        <v>119</v>
      </c>
      <c r="E8086" t="s">
        <v>146</v>
      </c>
      <c r="F8086" t="s">
        <v>22691</v>
      </c>
      <c r="G8086" t="s">
        <v>148</v>
      </c>
      <c r="H8086" t="s">
        <v>143</v>
      </c>
      <c r="I8086" t="s">
        <v>135</v>
      </c>
      <c r="J8086" t="s">
        <v>136</v>
      </c>
      <c r="K8086" t="s">
        <v>137</v>
      </c>
      <c r="L8086" t="s">
        <v>22692</v>
      </c>
      <c r="M8086" t="s">
        <v>22693</v>
      </c>
      <c r="N8086">
        <v>4.2944444439999998</v>
      </c>
      <c r="O8086">
        <v>0</v>
      </c>
      <c r="P8086">
        <v>56</v>
      </c>
      <c r="Q8086">
        <v>0</v>
      </c>
      <c r="R8086">
        <v>0</v>
      </c>
      <c r="S8086">
        <v>0</v>
      </c>
      <c r="T8086">
        <v>2</v>
      </c>
      <c r="U8086">
        <v>0</v>
      </c>
      <c r="V8086">
        <v>0</v>
      </c>
      <c r="W8086">
        <v>0</v>
      </c>
      <c r="X8086">
        <v>62.998222263826491</v>
      </c>
      <c r="Y8086">
        <v>0</v>
      </c>
      <c r="Z8086">
        <v>0</v>
      </c>
      <c r="AA8086">
        <v>0</v>
      </c>
      <c r="AB8086">
        <v>2.2118504005888891E-2</v>
      </c>
      <c r="AC8086">
        <v>0</v>
      </c>
      <c r="AD8086">
        <v>0</v>
      </c>
      <c r="AE8086">
        <v>63.02034076783238</v>
      </c>
    </row>
    <row r="8087" spans="1:31" x14ac:dyDescent="0.25">
      <c r="A8087">
        <v>1891520</v>
      </c>
      <c r="B8087">
        <v>1</v>
      </c>
      <c r="C8087" t="s">
        <v>81</v>
      </c>
      <c r="D8087" t="s">
        <v>119</v>
      </c>
      <c r="E8087" t="s">
        <v>158</v>
      </c>
      <c r="F8087" t="s">
        <v>22694</v>
      </c>
      <c r="G8087" t="s">
        <v>560</v>
      </c>
      <c r="H8087" t="s">
        <v>134</v>
      </c>
      <c r="I8087" t="s">
        <v>135</v>
      </c>
      <c r="J8087" t="s">
        <v>136</v>
      </c>
      <c r="K8087" t="s">
        <v>137</v>
      </c>
      <c r="L8087" t="s">
        <v>22695</v>
      </c>
      <c r="M8087" t="s">
        <v>22696</v>
      </c>
      <c r="N8087">
        <v>9.5558333330000007</v>
      </c>
      <c r="O8087">
        <v>0</v>
      </c>
      <c r="P8087">
        <v>370</v>
      </c>
      <c r="Q8087">
        <v>0</v>
      </c>
      <c r="R8087">
        <v>7</v>
      </c>
      <c r="S8087">
        <v>0</v>
      </c>
      <c r="T8087">
        <v>8</v>
      </c>
      <c r="U8087">
        <v>0</v>
      </c>
      <c r="V8087">
        <v>2</v>
      </c>
      <c r="W8087">
        <v>0</v>
      </c>
      <c r="X8087">
        <v>588.68812024625061</v>
      </c>
      <c r="Y8087">
        <v>0</v>
      </c>
      <c r="Z8087">
        <v>7.0553986470863927</v>
      </c>
      <c r="AA8087">
        <v>0</v>
      </c>
      <c r="AB8087">
        <v>10.579465480482956</v>
      </c>
      <c r="AC8087">
        <v>0</v>
      </c>
      <c r="AD8087">
        <v>12.45432075620681</v>
      </c>
      <c r="AE8087">
        <v>618.77730513002678</v>
      </c>
    </row>
    <row r="8088" spans="1:31" x14ac:dyDescent="0.25">
      <c r="A8088">
        <v>1890856</v>
      </c>
      <c r="B8088">
        <v>1</v>
      </c>
      <c r="C8088" t="s">
        <v>80</v>
      </c>
      <c r="D8088" t="s">
        <v>93</v>
      </c>
      <c r="E8088" t="s">
        <v>146</v>
      </c>
      <c r="F8088" t="s">
        <v>22697</v>
      </c>
      <c r="G8088" t="s">
        <v>469</v>
      </c>
      <c r="H8088" t="s">
        <v>143</v>
      </c>
      <c r="I8088" t="s">
        <v>135</v>
      </c>
      <c r="J8088" t="s">
        <v>136</v>
      </c>
      <c r="K8088" t="s">
        <v>137</v>
      </c>
      <c r="L8088" t="s">
        <v>22698</v>
      </c>
      <c r="M8088" t="s">
        <v>22699</v>
      </c>
      <c r="N8088">
        <v>1.8574999999999999</v>
      </c>
      <c r="O8088">
        <v>0</v>
      </c>
      <c r="P8088">
        <v>13</v>
      </c>
      <c r="Q8088">
        <v>0</v>
      </c>
      <c r="R8088">
        <v>0</v>
      </c>
      <c r="S8088">
        <v>0</v>
      </c>
      <c r="T8088">
        <v>2</v>
      </c>
      <c r="U8088">
        <v>0</v>
      </c>
      <c r="V8088">
        <v>1</v>
      </c>
      <c r="W8088">
        <v>0</v>
      </c>
      <c r="X8088">
        <v>4.3562923736239823</v>
      </c>
      <c r="Y8088">
        <v>0</v>
      </c>
      <c r="Z8088">
        <v>0</v>
      </c>
      <c r="AA8088">
        <v>0</v>
      </c>
      <c r="AB8088">
        <v>2.9404015347211003</v>
      </c>
      <c r="AC8088">
        <v>0</v>
      </c>
      <c r="AD8088">
        <v>1.1209388825695668</v>
      </c>
      <c r="AE8088">
        <v>8.4176327909146487</v>
      </c>
    </row>
    <row r="8089" spans="1:31" x14ac:dyDescent="0.25">
      <c r="A8089">
        <v>1890919</v>
      </c>
      <c r="B8089">
        <v>1</v>
      </c>
      <c r="C8089" t="s">
        <v>80</v>
      </c>
      <c r="D8089" t="s">
        <v>103</v>
      </c>
      <c r="E8089" t="s">
        <v>229</v>
      </c>
      <c r="F8089" t="s">
        <v>22700</v>
      </c>
      <c r="G8089" t="s">
        <v>133</v>
      </c>
      <c r="H8089" t="s">
        <v>232</v>
      </c>
      <c r="I8089" t="s">
        <v>135</v>
      </c>
      <c r="J8089" t="s">
        <v>136</v>
      </c>
      <c r="K8089" t="s">
        <v>137</v>
      </c>
      <c r="L8089" t="s">
        <v>22701</v>
      </c>
      <c r="M8089" t="s">
        <v>22702</v>
      </c>
      <c r="N8089">
        <v>0.41055555500000002</v>
      </c>
      <c r="O8089">
        <v>20</v>
      </c>
      <c r="P8089">
        <v>5300</v>
      </c>
      <c r="Q8089">
        <v>59</v>
      </c>
      <c r="R8089">
        <v>557</v>
      </c>
      <c r="S8089">
        <v>98</v>
      </c>
      <c r="T8089">
        <v>1116</v>
      </c>
      <c r="U8089">
        <v>17</v>
      </c>
      <c r="V8089">
        <v>3</v>
      </c>
      <c r="W8089">
        <v>5.1542871750167158</v>
      </c>
      <c r="X8089">
        <v>416.49612151992892</v>
      </c>
      <c r="Y8089">
        <v>200.01336080996938</v>
      </c>
      <c r="Z8089">
        <v>116.20259070180602</v>
      </c>
      <c r="AA8089">
        <v>239.56132797377879</v>
      </c>
      <c r="AB8089">
        <v>211.14578870327446</v>
      </c>
      <c r="AC8089">
        <v>315.28296786636571</v>
      </c>
      <c r="AD8089">
        <v>27.666928985131332</v>
      </c>
      <c r="AE8089">
        <v>1531.5233737352712</v>
      </c>
    </row>
    <row r="8090" spans="1:31" x14ac:dyDescent="0.25">
      <c r="A8090">
        <v>1891211</v>
      </c>
      <c r="B8090">
        <v>1</v>
      </c>
      <c r="C8090" t="s">
        <v>80</v>
      </c>
      <c r="D8090" t="s">
        <v>85</v>
      </c>
      <c r="E8090" t="s">
        <v>140</v>
      </c>
      <c r="F8090" t="s">
        <v>22703</v>
      </c>
      <c r="G8090" t="s">
        <v>207</v>
      </c>
      <c r="H8090" t="s">
        <v>143</v>
      </c>
      <c r="I8090" t="s">
        <v>135</v>
      </c>
      <c r="J8090" t="s">
        <v>136</v>
      </c>
      <c r="K8090" t="s">
        <v>137</v>
      </c>
      <c r="L8090" t="s">
        <v>22704</v>
      </c>
      <c r="M8090" t="s">
        <v>22705</v>
      </c>
      <c r="N8090">
        <v>1.3758333330000001</v>
      </c>
      <c r="O8090">
        <v>0</v>
      </c>
      <c r="P8090">
        <v>7</v>
      </c>
      <c r="Q8090">
        <v>0</v>
      </c>
      <c r="R8090">
        <v>0</v>
      </c>
      <c r="S8090">
        <v>0</v>
      </c>
      <c r="T8090">
        <v>2</v>
      </c>
      <c r="U8090">
        <v>0</v>
      </c>
      <c r="V8090">
        <v>0</v>
      </c>
      <c r="W8090">
        <v>0</v>
      </c>
      <c r="X8090">
        <v>3.7135932710739663</v>
      </c>
      <c r="Y8090">
        <v>0</v>
      </c>
      <c r="Z8090">
        <v>0</v>
      </c>
      <c r="AA8090">
        <v>0</v>
      </c>
      <c r="AB8090">
        <v>0.19248046322565251</v>
      </c>
      <c r="AC8090">
        <v>0</v>
      </c>
      <c r="AD8090">
        <v>0</v>
      </c>
      <c r="AE8090">
        <v>3.906073734299619</v>
      </c>
    </row>
    <row r="8091" spans="1:31" x14ac:dyDescent="0.25">
      <c r="A8091">
        <v>1890770</v>
      </c>
      <c r="B8091">
        <v>1</v>
      </c>
      <c r="C8091" t="s">
        <v>80</v>
      </c>
      <c r="D8091" t="s">
        <v>91</v>
      </c>
      <c r="E8091" t="s">
        <v>131</v>
      </c>
      <c r="F8091" t="s">
        <v>22706</v>
      </c>
      <c r="G8091" t="s">
        <v>476</v>
      </c>
      <c r="H8091" t="s">
        <v>134</v>
      </c>
      <c r="I8091" t="s">
        <v>152</v>
      </c>
      <c r="J8091" t="s">
        <v>136</v>
      </c>
      <c r="K8091" t="s">
        <v>137</v>
      </c>
      <c r="L8091" t="s">
        <v>22707</v>
      </c>
      <c r="M8091" t="s">
        <v>22708</v>
      </c>
      <c r="N8091">
        <v>1.3333332999999999E-2</v>
      </c>
      <c r="O8091">
        <v>7</v>
      </c>
      <c r="P8091">
        <v>1524</v>
      </c>
      <c r="Q8091">
        <v>10</v>
      </c>
      <c r="R8091">
        <v>60</v>
      </c>
      <c r="S8091">
        <v>8</v>
      </c>
      <c r="T8091">
        <v>72</v>
      </c>
      <c r="U8091">
        <v>0</v>
      </c>
      <c r="V8091">
        <v>2</v>
      </c>
      <c r="W8091">
        <v>0.35886987805106674</v>
      </c>
      <c r="X8091">
        <v>3.4464387713388267</v>
      </c>
      <c r="Y8091">
        <v>0.53195309071876007</v>
      </c>
      <c r="Z8091">
        <v>2.668823159988654</v>
      </c>
      <c r="AA8091">
        <v>2.1214140576527334</v>
      </c>
      <c r="AB8091">
        <v>1.1461578042799732</v>
      </c>
      <c r="AC8091">
        <v>0</v>
      </c>
      <c r="AD8091">
        <v>8.8213191213333347E-2</v>
      </c>
      <c r="AE8091">
        <v>10.361869953243346</v>
      </c>
    </row>
    <row r="8092" spans="1:31" x14ac:dyDescent="0.25">
      <c r="A8092">
        <v>1891460</v>
      </c>
      <c r="B8092">
        <v>1</v>
      </c>
      <c r="C8092" t="s">
        <v>80</v>
      </c>
      <c r="D8092" t="s">
        <v>93</v>
      </c>
      <c r="E8092" t="s">
        <v>146</v>
      </c>
      <c r="F8092" t="s">
        <v>22709</v>
      </c>
      <c r="G8092" t="s">
        <v>148</v>
      </c>
      <c r="H8092" t="s">
        <v>143</v>
      </c>
      <c r="I8092" t="s">
        <v>135</v>
      </c>
      <c r="J8092" t="s">
        <v>136</v>
      </c>
      <c r="K8092" t="s">
        <v>137</v>
      </c>
      <c r="L8092" t="s">
        <v>22710</v>
      </c>
      <c r="M8092" t="s">
        <v>22711</v>
      </c>
      <c r="N8092">
        <v>3.4219444440000002</v>
      </c>
      <c r="O8092">
        <v>0</v>
      </c>
      <c r="P8092">
        <v>3</v>
      </c>
      <c r="Q8092">
        <v>0</v>
      </c>
      <c r="R8092">
        <v>7</v>
      </c>
      <c r="S8092">
        <v>0</v>
      </c>
      <c r="T8092">
        <v>0</v>
      </c>
      <c r="U8092">
        <v>0</v>
      </c>
      <c r="V8092">
        <v>0</v>
      </c>
      <c r="W8092">
        <v>0</v>
      </c>
      <c r="X8092">
        <v>1.4855681835570158</v>
      </c>
      <c r="Y8092">
        <v>0</v>
      </c>
      <c r="Z8092">
        <v>19.876767617408536</v>
      </c>
      <c r="AA8092">
        <v>0</v>
      </c>
      <c r="AB8092">
        <v>0</v>
      </c>
      <c r="AC8092">
        <v>0</v>
      </c>
      <c r="AD8092">
        <v>0</v>
      </c>
      <c r="AE8092">
        <v>21.362335800965553</v>
      </c>
    </row>
    <row r="8093" spans="1:31" x14ac:dyDescent="0.25">
      <c r="A8093">
        <v>1890796</v>
      </c>
      <c r="B8093">
        <v>1</v>
      </c>
      <c r="C8093" t="s">
        <v>80</v>
      </c>
      <c r="D8093" t="s">
        <v>104</v>
      </c>
      <c r="E8093" t="s">
        <v>146</v>
      </c>
      <c r="F8093" t="s">
        <v>21944</v>
      </c>
      <c r="G8093" t="s">
        <v>148</v>
      </c>
      <c r="H8093" t="s">
        <v>143</v>
      </c>
      <c r="I8093" t="s">
        <v>135</v>
      </c>
      <c r="J8093" t="s">
        <v>136</v>
      </c>
      <c r="K8093" t="s">
        <v>137</v>
      </c>
      <c r="L8093" t="s">
        <v>22712</v>
      </c>
      <c r="M8093" t="s">
        <v>22713</v>
      </c>
      <c r="N8093">
        <v>0.43527777699999998</v>
      </c>
      <c r="O8093">
        <v>0</v>
      </c>
      <c r="P8093">
        <v>1</v>
      </c>
      <c r="Q8093">
        <v>0</v>
      </c>
      <c r="R8093">
        <v>1</v>
      </c>
      <c r="S8093">
        <v>0</v>
      </c>
      <c r="T8093">
        <v>0</v>
      </c>
      <c r="U8093">
        <v>0</v>
      </c>
      <c r="V8093">
        <v>0</v>
      </c>
      <c r="W8093">
        <v>0</v>
      </c>
      <c r="X8093">
        <v>0.18848201479393609</v>
      </c>
      <c r="Y8093">
        <v>0</v>
      </c>
      <c r="Z8093">
        <v>0.17808347107247893</v>
      </c>
      <c r="AA8093">
        <v>0</v>
      </c>
      <c r="AB8093">
        <v>0</v>
      </c>
      <c r="AC8093">
        <v>0</v>
      </c>
      <c r="AD8093">
        <v>0</v>
      </c>
      <c r="AE8093">
        <v>0.36656548586641502</v>
      </c>
    </row>
    <row r="8094" spans="1:31" x14ac:dyDescent="0.25">
      <c r="A8094">
        <v>1891337</v>
      </c>
      <c r="B8094">
        <v>1</v>
      </c>
      <c r="C8094" t="s">
        <v>80</v>
      </c>
      <c r="D8094" t="s">
        <v>104</v>
      </c>
      <c r="E8094" t="s">
        <v>146</v>
      </c>
      <c r="F8094" t="s">
        <v>22714</v>
      </c>
      <c r="G8094" t="s">
        <v>148</v>
      </c>
      <c r="H8094" t="s">
        <v>143</v>
      </c>
      <c r="I8094" t="s">
        <v>135</v>
      </c>
      <c r="J8094" t="s">
        <v>136</v>
      </c>
      <c r="K8094" t="s">
        <v>137</v>
      </c>
      <c r="L8094" t="s">
        <v>22715</v>
      </c>
      <c r="M8094" t="s">
        <v>22716</v>
      </c>
      <c r="N8094">
        <v>3.1419444439999999</v>
      </c>
      <c r="O8094">
        <v>0</v>
      </c>
      <c r="P8094">
        <v>0</v>
      </c>
      <c r="Q8094">
        <v>0</v>
      </c>
      <c r="R8094">
        <v>0</v>
      </c>
      <c r="S8094">
        <v>0</v>
      </c>
      <c r="T8094">
        <v>1</v>
      </c>
      <c r="U8094">
        <v>0</v>
      </c>
      <c r="V8094">
        <v>0</v>
      </c>
      <c r="W8094">
        <v>0</v>
      </c>
      <c r="X8094">
        <v>0</v>
      </c>
      <c r="Y8094">
        <v>0</v>
      </c>
      <c r="Z8094">
        <v>0</v>
      </c>
      <c r="AA8094">
        <v>0</v>
      </c>
      <c r="AB8094">
        <v>1.5211308039510751</v>
      </c>
      <c r="AC8094">
        <v>0</v>
      </c>
      <c r="AD8094">
        <v>0</v>
      </c>
      <c r="AE8094">
        <v>1.5211308039510751</v>
      </c>
    </row>
    <row r="8095" spans="1:31" x14ac:dyDescent="0.25">
      <c r="A8095">
        <v>1891437</v>
      </c>
      <c r="B8095">
        <v>1</v>
      </c>
      <c r="C8095" t="s">
        <v>81</v>
      </c>
      <c r="D8095" t="s">
        <v>113</v>
      </c>
      <c r="E8095" t="s">
        <v>146</v>
      </c>
      <c r="F8095" t="s">
        <v>22717</v>
      </c>
      <c r="G8095" t="s">
        <v>596</v>
      </c>
      <c r="H8095" t="s">
        <v>143</v>
      </c>
      <c r="I8095" t="s">
        <v>135</v>
      </c>
      <c r="J8095" t="s">
        <v>136</v>
      </c>
      <c r="K8095" t="s">
        <v>137</v>
      </c>
      <c r="L8095" t="s">
        <v>22718</v>
      </c>
      <c r="M8095" t="s">
        <v>22719</v>
      </c>
      <c r="N8095">
        <v>4.1808333329999998</v>
      </c>
      <c r="O8095">
        <v>0</v>
      </c>
      <c r="P8095">
        <v>3</v>
      </c>
      <c r="Q8095">
        <v>0</v>
      </c>
      <c r="R8095">
        <v>1</v>
      </c>
      <c r="S8095">
        <v>0</v>
      </c>
      <c r="T8095">
        <v>0</v>
      </c>
      <c r="U8095">
        <v>0</v>
      </c>
      <c r="V8095">
        <v>0</v>
      </c>
      <c r="W8095">
        <v>0</v>
      </c>
      <c r="X8095">
        <v>1.1790343587782259</v>
      </c>
      <c r="Y8095">
        <v>0</v>
      </c>
      <c r="Z8095">
        <v>9.7377166052877264</v>
      </c>
      <c r="AA8095">
        <v>0</v>
      </c>
      <c r="AB8095">
        <v>0</v>
      </c>
      <c r="AC8095">
        <v>0</v>
      </c>
      <c r="AD8095">
        <v>0</v>
      </c>
      <c r="AE8095">
        <v>10.916750964065953</v>
      </c>
    </row>
    <row r="8096" spans="1:31" x14ac:dyDescent="0.25">
      <c r="A8096">
        <v>1891317</v>
      </c>
      <c r="B8096">
        <v>1</v>
      </c>
      <c r="C8096" t="s">
        <v>81</v>
      </c>
      <c r="D8096" t="s">
        <v>118</v>
      </c>
      <c r="E8096" t="s">
        <v>158</v>
      </c>
      <c r="F8096" t="s">
        <v>22720</v>
      </c>
      <c r="G8096" t="s">
        <v>219</v>
      </c>
      <c r="H8096" t="s">
        <v>134</v>
      </c>
      <c r="I8096" t="s">
        <v>135</v>
      </c>
      <c r="J8096" t="s">
        <v>136</v>
      </c>
      <c r="K8096" t="s">
        <v>137</v>
      </c>
      <c r="L8096" t="s">
        <v>22721</v>
      </c>
      <c r="M8096" t="s">
        <v>22722</v>
      </c>
      <c r="N8096">
        <v>3.3</v>
      </c>
      <c r="O8096">
        <v>0</v>
      </c>
      <c r="P8096">
        <v>0</v>
      </c>
      <c r="Q8096">
        <v>9</v>
      </c>
      <c r="R8096">
        <v>0</v>
      </c>
      <c r="S8096">
        <v>7</v>
      </c>
      <c r="T8096">
        <v>0</v>
      </c>
      <c r="U8096">
        <v>0</v>
      </c>
      <c r="V8096">
        <v>0</v>
      </c>
      <c r="W8096">
        <v>0</v>
      </c>
      <c r="X8096">
        <v>0</v>
      </c>
      <c r="Y8096">
        <v>121.5570179554782</v>
      </c>
      <c r="Z8096">
        <v>0</v>
      </c>
      <c r="AA8096">
        <v>36.34929656678954</v>
      </c>
      <c r="AB8096">
        <v>0</v>
      </c>
      <c r="AC8096">
        <v>0</v>
      </c>
      <c r="AD8096">
        <v>0</v>
      </c>
      <c r="AE8096">
        <v>157.90631452226773</v>
      </c>
    </row>
    <row r="8097" spans="1:31" x14ac:dyDescent="0.25">
      <c r="A8097">
        <v>1891274</v>
      </c>
      <c r="B8097">
        <v>1</v>
      </c>
      <c r="C8097" t="s">
        <v>80</v>
      </c>
      <c r="D8097" t="s">
        <v>96</v>
      </c>
      <c r="E8097" t="s">
        <v>222</v>
      </c>
      <c r="F8097" t="s">
        <v>22723</v>
      </c>
      <c r="G8097" t="s">
        <v>924</v>
      </c>
      <c r="H8097" t="s">
        <v>143</v>
      </c>
      <c r="I8097" t="s">
        <v>135</v>
      </c>
      <c r="J8097" t="s">
        <v>136</v>
      </c>
      <c r="K8097" t="s">
        <v>137</v>
      </c>
      <c r="L8097" t="s">
        <v>22724</v>
      </c>
      <c r="M8097" t="s">
        <v>22725</v>
      </c>
      <c r="N8097">
        <v>1.116944444</v>
      </c>
      <c r="O8097">
        <v>0</v>
      </c>
      <c r="P8097">
        <v>12</v>
      </c>
      <c r="Q8097">
        <v>0</v>
      </c>
      <c r="R8097">
        <v>0</v>
      </c>
      <c r="S8097">
        <v>0</v>
      </c>
      <c r="T8097">
        <v>0</v>
      </c>
      <c r="U8097">
        <v>0</v>
      </c>
      <c r="V8097">
        <v>0</v>
      </c>
      <c r="W8097">
        <v>0</v>
      </c>
      <c r="X8097">
        <v>6.4197108522559452</v>
      </c>
      <c r="Y8097">
        <v>0</v>
      </c>
      <c r="Z8097">
        <v>0</v>
      </c>
      <c r="AA8097">
        <v>0</v>
      </c>
      <c r="AB8097">
        <v>0</v>
      </c>
      <c r="AC8097">
        <v>0</v>
      </c>
      <c r="AD8097">
        <v>0</v>
      </c>
      <c r="AE8097">
        <v>6.4197108522559452</v>
      </c>
    </row>
    <row r="8098" spans="1:31" x14ac:dyDescent="0.25">
      <c r="A8098">
        <v>1890896</v>
      </c>
      <c r="B8098">
        <v>1</v>
      </c>
      <c r="C8098" t="s">
        <v>81</v>
      </c>
      <c r="D8098" t="s">
        <v>117</v>
      </c>
      <c r="E8098" t="s">
        <v>158</v>
      </c>
      <c r="F8098" t="s">
        <v>22726</v>
      </c>
      <c r="G8098" t="s">
        <v>219</v>
      </c>
      <c r="H8098" t="s">
        <v>134</v>
      </c>
      <c r="I8098" t="s">
        <v>135</v>
      </c>
      <c r="J8098" t="s">
        <v>136</v>
      </c>
      <c r="K8098" t="s">
        <v>137</v>
      </c>
      <c r="L8098" t="s">
        <v>22727</v>
      </c>
      <c r="M8098" t="s">
        <v>22728</v>
      </c>
      <c r="N8098">
        <v>0.63388888799999998</v>
      </c>
      <c r="O8098">
        <v>0</v>
      </c>
      <c r="P8098">
        <v>6</v>
      </c>
      <c r="Q8098">
        <v>0</v>
      </c>
      <c r="R8098">
        <v>0</v>
      </c>
      <c r="S8098">
        <v>0</v>
      </c>
      <c r="T8098">
        <v>1</v>
      </c>
      <c r="U8098">
        <v>0</v>
      </c>
      <c r="V8098">
        <v>0</v>
      </c>
      <c r="W8098">
        <v>0</v>
      </c>
      <c r="X8098">
        <v>0.59474453652185399</v>
      </c>
      <c r="Y8098">
        <v>0</v>
      </c>
      <c r="Z8098">
        <v>0</v>
      </c>
      <c r="AA8098">
        <v>0</v>
      </c>
      <c r="AB8098">
        <v>0.9021451114386666</v>
      </c>
      <c r="AC8098">
        <v>0</v>
      </c>
      <c r="AD8098">
        <v>0</v>
      </c>
      <c r="AE8098">
        <v>1.4968896479605207</v>
      </c>
    </row>
    <row r="8099" spans="1:31" x14ac:dyDescent="0.25">
      <c r="A8099">
        <v>1890833</v>
      </c>
      <c r="B8099">
        <v>1</v>
      </c>
      <c r="C8099" t="s">
        <v>81</v>
      </c>
      <c r="D8099" t="s">
        <v>128</v>
      </c>
      <c r="E8099" t="s">
        <v>131</v>
      </c>
      <c r="F8099" t="s">
        <v>5356</v>
      </c>
      <c r="G8099" t="s">
        <v>133</v>
      </c>
      <c r="H8099" t="s">
        <v>134</v>
      </c>
      <c r="I8099" t="s">
        <v>135</v>
      </c>
      <c r="J8099" t="s">
        <v>136</v>
      </c>
      <c r="K8099" t="s">
        <v>137</v>
      </c>
      <c r="L8099" t="s">
        <v>22729</v>
      </c>
      <c r="M8099" t="s">
        <v>22730</v>
      </c>
      <c r="N8099">
        <v>2.0708333329999999</v>
      </c>
      <c r="O8099">
        <v>3</v>
      </c>
      <c r="P8099">
        <v>497</v>
      </c>
      <c r="Q8099">
        <v>89</v>
      </c>
      <c r="R8099">
        <v>26</v>
      </c>
      <c r="S8099">
        <v>6</v>
      </c>
      <c r="T8099">
        <v>55</v>
      </c>
      <c r="U8099">
        <v>0</v>
      </c>
      <c r="V8099">
        <v>0</v>
      </c>
      <c r="W8099">
        <v>2.1610483289580604</v>
      </c>
      <c r="X8099">
        <v>156.28887529325127</v>
      </c>
      <c r="Y8099">
        <v>241.49941684228239</v>
      </c>
      <c r="Z8099">
        <v>27.48879955083045</v>
      </c>
      <c r="AA8099">
        <v>42.049906294990656</v>
      </c>
      <c r="AB8099">
        <v>35.467417997061162</v>
      </c>
      <c r="AC8099">
        <v>0</v>
      </c>
      <c r="AD8099">
        <v>0</v>
      </c>
      <c r="AE8099">
        <v>504.95546430737392</v>
      </c>
    </row>
    <row r="8100" spans="1:31" x14ac:dyDescent="0.25">
      <c r="A8100">
        <v>1890939</v>
      </c>
      <c r="B8100">
        <v>1</v>
      </c>
      <c r="C8100" t="s">
        <v>80</v>
      </c>
      <c r="D8100" t="s">
        <v>92</v>
      </c>
      <c r="E8100" t="s">
        <v>140</v>
      </c>
      <c r="F8100" t="s">
        <v>22731</v>
      </c>
      <c r="G8100" t="s">
        <v>207</v>
      </c>
      <c r="H8100" t="s">
        <v>143</v>
      </c>
      <c r="I8100" t="s">
        <v>135</v>
      </c>
      <c r="J8100" t="s">
        <v>136</v>
      </c>
      <c r="K8100" t="s">
        <v>137</v>
      </c>
      <c r="L8100" t="s">
        <v>22732</v>
      </c>
      <c r="M8100" t="s">
        <v>22733</v>
      </c>
      <c r="N8100">
        <v>2.7733333330000001</v>
      </c>
      <c r="O8100">
        <v>0</v>
      </c>
      <c r="P8100">
        <v>1</v>
      </c>
      <c r="Q8100">
        <v>0</v>
      </c>
      <c r="R8100">
        <v>0</v>
      </c>
      <c r="S8100">
        <v>0</v>
      </c>
      <c r="T8100">
        <v>0</v>
      </c>
      <c r="U8100">
        <v>0</v>
      </c>
      <c r="V8100">
        <v>0</v>
      </c>
      <c r="W8100">
        <v>0</v>
      </c>
      <c r="X8100">
        <v>0.84913041131695277</v>
      </c>
      <c r="Y8100">
        <v>0</v>
      </c>
      <c r="Z8100">
        <v>0</v>
      </c>
      <c r="AA8100">
        <v>0</v>
      </c>
      <c r="AB8100">
        <v>0</v>
      </c>
      <c r="AC8100">
        <v>0</v>
      </c>
      <c r="AD8100">
        <v>0</v>
      </c>
      <c r="AE8100">
        <v>0.84913041131695277</v>
      </c>
    </row>
    <row r="8101" spans="1:31" x14ac:dyDescent="0.25">
      <c r="A8101">
        <v>1891480</v>
      </c>
      <c r="B8101">
        <v>1</v>
      </c>
      <c r="C8101" t="s">
        <v>81</v>
      </c>
      <c r="D8101" t="s">
        <v>112</v>
      </c>
      <c r="E8101" t="s">
        <v>146</v>
      </c>
      <c r="F8101" t="s">
        <v>22734</v>
      </c>
      <c r="G8101" t="s">
        <v>148</v>
      </c>
      <c r="H8101" t="s">
        <v>143</v>
      </c>
      <c r="I8101" t="s">
        <v>135</v>
      </c>
      <c r="J8101" t="s">
        <v>136</v>
      </c>
      <c r="K8101" t="s">
        <v>137</v>
      </c>
      <c r="L8101" t="s">
        <v>22735</v>
      </c>
      <c r="M8101" t="s">
        <v>22736</v>
      </c>
      <c r="N8101">
        <v>2.8916666659999999</v>
      </c>
      <c r="O8101">
        <v>0</v>
      </c>
      <c r="P8101">
        <v>41</v>
      </c>
      <c r="Q8101">
        <v>0</v>
      </c>
      <c r="R8101">
        <v>0</v>
      </c>
      <c r="S8101">
        <v>0</v>
      </c>
      <c r="T8101">
        <v>4</v>
      </c>
      <c r="U8101">
        <v>0</v>
      </c>
      <c r="V8101">
        <v>0</v>
      </c>
      <c r="W8101">
        <v>0</v>
      </c>
      <c r="X8101">
        <v>13.516148214774759</v>
      </c>
      <c r="Y8101">
        <v>0</v>
      </c>
      <c r="Z8101">
        <v>0</v>
      </c>
      <c r="AA8101">
        <v>0</v>
      </c>
      <c r="AB8101">
        <v>1.2244738786099476</v>
      </c>
      <c r="AC8101">
        <v>0</v>
      </c>
      <c r="AD8101">
        <v>0</v>
      </c>
      <c r="AE8101">
        <v>14.740622093384706</v>
      </c>
    </row>
    <row r="8102" spans="1:31" x14ac:dyDescent="0.25">
      <c r="A8102">
        <v>1891231</v>
      </c>
      <c r="B8102">
        <v>1</v>
      </c>
      <c r="C8102" t="s">
        <v>80</v>
      </c>
      <c r="D8102" t="s">
        <v>106</v>
      </c>
      <c r="E8102" t="s">
        <v>146</v>
      </c>
      <c r="F8102" t="s">
        <v>22737</v>
      </c>
      <c r="G8102" t="s">
        <v>148</v>
      </c>
      <c r="H8102" t="s">
        <v>143</v>
      </c>
      <c r="I8102" t="s">
        <v>135</v>
      </c>
      <c r="J8102" t="s">
        <v>136</v>
      </c>
      <c r="K8102" t="s">
        <v>137</v>
      </c>
      <c r="L8102" t="s">
        <v>22738</v>
      </c>
      <c r="M8102" t="s">
        <v>22739</v>
      </c>
      <c r="N8102">
        <v>2.0491666660000001</v>
      </c>
      <c r="O8102">
        <v>0</v>
      </c>
      <c r="P8102">
        <v>0</v>
      </c>
      <c r="Q8102">
        <v>0</v>
      </c>
      <c r="R8102">
        <v>0</v>
      </c>
      <c r="S8102">
        <v>0</v>
      </c>
      <c r="T8102">
        <v>1</v>
      </c>
      <c r="U8102">
        <v>0</v>
      </c>
      <c r="V8102">
        <v>0</v>
      </c>
      <c r="W8102">
        <v>0</v>
      </c>
      <c r="X8102">
        <v>0</v>
      </c>
      <c r="Y8102">
        <v>0</v>
      </c>
      <c r="Z8102">
        <v>0</v>
      </c>
      <c r="AA8102">
        <v>0</v>
      </c>
      <c r="AB8102">
        <v>1.67450881461198</v>
      </c>
      <c r="AC8102">
        <v>0</v>
      </c>
      <c r="AD8102">
        <v>0</v>
      </c>
      <c r="AE8102">
        <v>1.67450881461198</v>
      </c>
    </row>
    <row r="8103" spans="1:31" x14ac:dyDescent="0.25">
      <c r="A8103">
        <v>1891380</v>
      </c>
      <c r="B8103">
        <v>1</v>
      </c>
      <c r="C8103" t="s">
        <v>80</v>
      </c>
      <c r="D8103" t="s">
        <v>94</v>
      </c>
      <c r="E8103" t="s">
        <v>210</v>
      </c>
      <c r="F8103" t="s">
        <v>12629</v>
      </c>
      <c r="G8103" t="s">
        <v>133</v>
      </c>
      <c r="H8103" t="s">
        <v>134</v>
      </c>
      <c r="I8103" t="s">
        <v>135</v>
      </c>
      <c r="J8103" t="s">
        <v>136</v>
      </c>
      <c r="K8103" t="s">
        <v>137</v>
      </c>
      <c r="L8103" t="s">
        <v>22740</v>
      </c>
      <c r="M8103" t="s">
        <v>22741</v>
      </c>
      <c r="N8103">
        <v>0.41777777700000002</v>
      </c>
      <c r="O8103">
        <v>0</v>
      </c>
      <c r="P8103">
        <v>363</v>
      </c>
      <c r="Q8103">
        <v>1</v>
      </c>
      <c r="R8103">
        <v>30</v>
      </c>
      <c r="S8103">
        <v>2</v>
      </c>
      <c r="T8103">
        <v>52</v>
      </c>
      <c r="U8103">
        <v>1</v>
      </c>
      <c r="V8103">
        <v>0</v>
      </c>
      <c r="W8103">
        <v>0</v>
      </c>
      <c r="X8103">
        <v>31.738953295674332</v>
      </c>
      <c r="Y8103">
        <v>0.11831732996719112</v>
      </c>
      <c r="Z8103">
        <v>13.844141502706316</v>
      </c>
      <c r="AA8103">
        <v>2.0441938573592355</v>
      </c>
      <c r="AB8103">
        <v>11.609923183226238</v>
      </c>
      <c r="AC8103">
        <v>7.3000593574376627</v>
      </c>
      <c r="AD8103">
        <v>0</v>
      </c>
      <c r="AE8103">
        <v>66.655588526370977</v>
      </c>
    </row>
    <row r="8104" spans="1:31" x14ac:dyDescent="0.25">
      <c r="A8104">
        <v>1891022</v>
      </c>
      <c r="B8104">
        <v>1</v>
      </c>
      <c r="C8104" t="s">
        <v>80</v>
      </c>
      <c r="D8104" t="s">
        <v>104</v>
      </c>
      <c r="E8104" t="s">
        <v>158</v>
      </c>
      <c r="F8104" t="s">
        <v>17174</v>
      </c>
      <c r="G8104" t="s">
        <v>133</v>
      </c>
      <c r="H8104" t="s">
        <v>134</v>
      </c>
      <c r="I8104" t="s">
        <v>135</v>
      </c>
      <c r="J8104" t="s">
        <v>136</v>
      </c>
      <c r="K8104" t="s">
        <v>137</v>
      </c>
      <c r="L8104" t="s">
        <v>22742</v>
      </c>
      <c r="M8104" t="s">
        <v>22743</v>
      </c>
      <c r="N8104">
        <v>0.242777777</v>
      </c>
      <c r="O8104">
        <v>3</v>
      </c>
      <c r="P8104">
        <v>0</v>
      </c>
      <c r="Q8104">
        <v>15</v>
      </c>
      <c r="R8104">
        <v>0</v>
      </c>
      <c r="S8104">
        <v>12</v>
      </c>
      <c r="T8104">
        <v>0</v>
      </c>
      <c r="U8104">
        <v>1</v>
      </c>
      <c r="V8104">
        <v>0</v>
      </c>
      <c r="W8104">
        <v>0.53379035972923339</v>
      </c>
      <c r="X8104">
        <v>0</v>
      </c>
      <c r="Y8104">
        <v>2.481329924396587</v>
      </c>
      <c r="Z8104">
        <v>0</v>
      </c>
      <c r="AA8104">
        <v>14.356703731661048</v>
      </c>
      <c r="AB8104">
        <v>0</v>
      </c>
      <c r="AC8104">
        <v>1.2760278834444818</v>
      </c>
      <c r="AD8104">
        <v>0</v>
      </c>
      <c r="AE8104">
        <v>18.647851899231348</v>
      </c>
    </row>
    <row r="8105" spans="1:31" x14ac:dyDescent="0.25">
      <c r="A8105">
        <v>1890922</v>
      </c>
      <c r="B8105">
        <v>1</v>
      </c>
      <c r="C8105" t="s">
        <v>80</v>
      </c>
      <c r="D8105" t="s">
        <v>84</v>
      </c>
      <c r="E8105" t="s">
        <v>146</v>
      </c>
      <c r="F8105" t="s">
        <v>22744</v>
      </c>
      <c r="G8105" t="s">
        <v>148</v>
      </c>
      <c r="H8105" t="s">
        <v>143</v>
      </c>
      <c r="I8105" t="s">
        <v>135</v>
      </c>
      <c r="J8105" t="s">
        <v>136</v>
      </c>
      <c r="K8105" t="s">
        <v>137</v>
      </c>
      <c r="L8105" t="s">
        <v>22745</v>
      </c>
      <c r="M8105" t="s">
        <v>22746</v>
      </c>
      <c r="N8105">
        <v>1.119444444</v>
      </c>
      <c r="O8105">
        <v>0</v>
      </c>
      <c r="P8105">
        <v>10</v>
      </c>
      <c r="Q8105">
        <v>0</v>
      </c>
      <c r="R8105">
        <v>0</v>
      </c>
      <c r="S8105">
        <v>0</v>
      </c>
      <c r="T8105">
        <v>0</v>
      </c>
      <c r="U8105">
        <v>0</v>
      </c>
      <c r="V8105">
        <v>0</v>
      </c>
      <c r="W8105">
        <v>0</v>
      </c>
      <c r="X8105">
        <v>1.6500758572848</v>
      </c>
      <c r="Y8105">
        <v>0</v>
      </c>
      <c r="Z8105">
        <v>0</v>
      </c>
      <c r="AA8105">
        <v>0</v>
      </c>
      <c r="AB8105">
        <v>0</v>
      </c>
      <c r="AC8105">
        <v>0</v>
      </c>
      <c r="AD8105">
        <v>0</v>
      </c>
      <c r="AE8105">
        <v>1.6500758572848</v>
      </c>
    </row>
    <row r="8106" spans="1:31" x14ac:dyDescent="0.25">
      <c r="A8106">
        <v>1890899</v>
      </c>
      <c r="B8106">
        <v>1</v>
      </c>
      <c r="C8106" t="s">
        <v>81</v>
      </c>
      <c r="D8106" t="s">
        <v>119</v>
      </c>
      <c r="E8106" t="s">
        <v>158</v>
      </c>
      <c r="F8106" t="s">
        <v>22747</v>
      </c>
      <c r="G8106" t="s">
        <v>293</v>
      </c>
      <c r="H8106" t="s">
        <v>134</v>
      </c>
      <c r="I8106" t="s">
        <v>135</v>
      </c>
      <c r="J8106" t="s">
        <v>136</v>
      </c>
      <c r="K8106" t="s">
        <v>137</v>
      </c>
      <c r="L8106" t="s">
        <v>22748</v>
      </c>
      <c r="M8106" t="s">
        <v>22749</v>
      </c>
      <c r="N8106">
        <v>4.2605555549999998</v>
      </c>
      <c r="O8106">
        <v>0</v>
      </c>
      <c r="P8106">
        <v>181</v>
      </c>
      <c r="Q8106">
        <v>0</v>
      </c>
      <c r="R8106">
        <v>17</v>
      </c>
      <c r="S8106">
        <v>0</v>
      </c>
      <c r="T8106">
        <v>8</v>
      </c>
      <c r="U8106">
        <v>0</v>
      </c>
      <c r="V8106">
        <v>0</v>
      </c>
      <c r="W8106">
        <v>0</v>
      </c>
      <c r="X8106">
        <v>71.143711212078415</v>
      </c>
      <c r="Y8106">
        <v>0</v>
      </c>
      <c r="Z8106">
        <v>86.080172082496418</v>
      </c>
      <c r="AA8106">
        <v>0</v>
      </c>
      <c r="AB8106">
        <v>1.9228877767449306</v>
      </c>
      <c r="AC8106">
        <v>0</v>
      </c>
      <c r="AD8106">
        <v>0</v>
      </c>
      <c r="AE8106">
        <v>159.14677107131976</v>
      </c>
    </row>
    <row r="8107" spans="1:31" x14ac:dyDescent="0.25">
      <c r="A8107">
        <v>1891394</v>
      </c>
      <c r="B8107">
        <v>1</v>
      </c>
      <c r="C8107" t="s">
        <v>81</v>
      </c>
      <c r="D8107" t="s">
        <v>120</v>
      </c>
      <c r="E8107" t="s">
        <v>140</v>
      </c>
      <c r="F8107" t="s">
        <v>22750</v>
      </c>
      <c r="G8107" t="s">
        <v>163</v>
      </c>
      <c r="H8107" t="s">
        <v>143</v>
      </c>
      <c r="I8107" t="s">
        <v>135</v>
      </c>
      <c r="J8107" t="s">
        <v>136</v>
      </c>
      <c r="K8107" t="s">
        <v>137</v>
      </c>
      <c r="L8107" t="s">
        <v>22751</v>
      </c>
      <c r="M8107" t="s">
        <v>22752</v>
      </c>
      <c r="N8107">
        <v>1.2877777770000001</v>
      </c>
      <c r="O8107">
        <v>0</v>
      </c>
      <c r="P8107">
        <v>3</v>
      </c>
      <c r="Q8107">
        <v>0</v>
      </c>
      <c r="R8107">
        <v>0</v>
      </c>
      <c r="S8107">
        <v>0</v>
      </c>
      <c r="T8107">
        <v>0</v>
      </c>
      <c r="U8107">
        <v>0</v>
      </c>
      <c r="V8107">
        <v>0</v>
      </c>
      <c r="W8107">
        <v>0</v>
      </c>
      <c r="X8107">
        <v>0.93356850124484891</v>
      </c>
      <c r="Y8107">
        <v>0</v>
      </c>
      <c r="Z8107">
        <v>0</v>
      </c>
      <c r="AA8107">
        <v>0</v>
      </c>
      <c r="AB8107">
        <v>0</v>
      </c>
      <c r="AC8107">
        <v>0</v>
      </c>
      <c r="AD8107">
        <v>0</v>
      </c>
      <c r="AE8107">
        <v>0.93356850124484891</v>
      </c>
    </row>
    <row r="8108" spans="1:31" x14ac:dyDescent="0.25">
      <c r="A8108">
        <v>1890753</v>
      </c>
      <c r="B8108">
        <v>1</v>
      </c>
      <c r="C8108" t="s">
        <v>81</v>
      </c>
      <c r="D8108" t="s">
        <v>123</v>
      </c>
      <c r="E8108" t="s">
        <v>229</v>
      </c>
      <c r="F8108" t="s">
        <v>22753</v>
      </c>
      <c r="G8108" t="s">
        <v>133</v>
      </c>
      <c r="H8108" t="s">
        <v>232</v>
      </c>
      <c r="I8108" t="s">
        <v>135</v>
      </c>
      <c r="J8108" t="s">
        <v>136</v>
      </c>
      <c r="K8108" t="s">
        <v>137</v>
      </c>
      <c r="L8108" t="s">
        <v>22754</v>
      </c>
      <c r="M8108" t="s">
        <v>22755</v>
      </c>
      <c r="N8108">
        <v>0.30061944400000001</v>
      </c>
      <c r="O8108">
        <v>14</v>
      </c>
      <c r="P8108">
        <v>2350</v>
      </c>
      <c r="Q8108">
        <v>459</v>
      </c>
      <c r="R8108">
        <v>569</v>
      </c>
      <c r="S8108">
        <v>54</v>
      </c>
      <c r="T8108">
        <v>332</v>
      </c>
      <c r="U8108">
        <v>1</v>
      </c>
      <c r="V8108">
        <v>0</v>
      </c>
      <c r="W8108">
        <v>2.4978031078936067</v>
      </c>
      <c r="X8108">
        <v>72.85814214815241</v>
      </c>
      <c r="Y8108">
        <v>168.59265817230278</v>
      </c>
      <c r="Z8108">
        <v>89.38110159230385</v>
      </c>
      <c r="AA8108">
        <v>25.90727893781855</v>
      </c>
      <c r="AB8108">
        <v>38.448027790801035</v>
      </c>
      <c r="AC8108">
        <v>4.638332434444516</v>
      </c>
      <c r="AD8108">
        <v>0</v>
      </c>
      <c r="AE8108">
        <v>402.32334418371676</v>
      </c>
    </row>
    <row r="8109" spans="1:31" x14ac:dyDescent="0.25">
      <c r="A8109">
        <v>1890859</v>
      </c>
      <c r="B8109">
        <v>1</v>
      </c>
      <c r="C8109" t="s">
        <v>80</v>
      </c>
      <c r="D8109" t="s">
        <v>93</v>
      </c>
      <c r="E8109" t="s">
        <v>146</v>
      </c>
      <c r="F8109" t="s">
        <v>22756</v>
      </c>
      <c r="G8109" t="s">
        <v>564</v>
      </c>
      <c r="H8109" t="s">
        <v>143</v>
      </c>
      <c r="I8109" t="s">
        <v>135</v>
      </c>
      <c r="J8109" t="s">
        <v>136</v>
      </c>
      <c r="K8109" t="s">
        <v>137</v>
      </c>
      <c r="L8109" t="s">
        <v>22757</v>
      </c>
      <c r="M8109" t="s">
        <v>22758</v>
      </c>
      <c r="N8109">
        <v>4.261111111</v>
      </c>
      <c r="O8109">
        <v>0</v>
      </c>
      <c r="P8109">
        <v>7</v>
      </c>
      <c r="Q8109">
        <v>0</v>
      </c>
      <c r="R8109">
        <v>6</v>
      </c>
      <c r="S8109">
        <v>0</v>
      </c>
      <c r="T8109">
        <v>1</v>
      </c>
      <c r="U8109">
        <v>0</v>
      </c>
      <c r="V8109">
        <v>0</v>
      </c>
      <c r="W8109">
        <v>0</v>
      </c>
      <c r="X8109">
        <v>58.236103517688562</v>
      </c>
      <c r="Y8109">
        <v>0</v>
      </c>
      <c r="Z8109">
        <v>65.95470741956639</v>
      </c>
      <c r="AA8109">
        <v>0</v>
      </c>
      <c r="AB8109">
        <v>5.0818924191303338</v>
      </c>
      <c r="AC8109">
        <v>0</v>
      </c>
      <c r="AD8109">
        <v>0</v>
      </c>
      <c r="AE8109">
        <v>129.27270335638528</v>
      </c>
    </row>
    <row r="8110" spans="1:31" x14ac:dyDescent="0.25">
      <c r="A8110">
        <v>1891463</v>
      </c>
      <c r="B8110">
        <v>1</v>
      </c>
      <c r="C8110" t="s">
        <v>80</v>
      </c>
      <c r="D8110" t="s">
        <v>94</v>
      </c>
      <c r="E8110" t="s">
        <v>146</v>
      </c>
      <c r="F8110" t="s">
        <v>21137</v>
      </c>
      <c r="G8110" t="s">
        <v>148</v>
      </c>
      <c r="H8110" t="s">
        <v>143</v>
      </c>
      <c r="I8110" t="s">
        <v>135</v>
      </c>
      <c r="J8110" t="s">
        <v>136</v>
      </c>
      <c r="K8110" t="s">
        <v>137</v>
      </c>
      <c r="L8110" t="s">
        <v>22759</v>
      </c>
      <c r="M8110" t="s">
        <v>22760</v>
      </c>
      <c r="N8110">
        <v>0.93083333300000004</v>
      </c>
      <c r="O8110">
        <v>0</v>
      </c>
      <c r="P8110">
        <v>23</v>
      </c>
      <c r="Q8110">
        <v>0</v>
      </c>
      <c r="R8110">
        <v>15</v>
      </c>
      <c r="S8110">
        <v>0</v>
      </c>
      <c r="T8110">
        <v>2</v>
      </c>
      <c r="U8110">
        <v>0</v>
      </c>
      <c r="V8110">
        <v>0</v>
      </c>
      <c r="W8110">
        <v>0</v>
      </c>
      <c r="X8110">
        <v>5.8417143433500138</v>
      </c>
      <c r="Y8110">
        <v>0</v>
      </c>
      <c r="Z8110">
        <v>3.1833553532323338</v>
      </c>
      <c r="AA8110">
        <v>0</v>
      </c>
      <c r="AB8110">
        <v>4.7195512282844252</v>
      </c>
      <c r="AC8110">
        <v>0</v>
      </c>
      <c r="AD8110">
        <v>0</v>
      </c>
      <c r="AE8110">
        <v>13.744620924866773</v>
      </c>
    </row>
    <row r="8111" spans="1:31" x14ac:dyDescent="0.25">
      <c r="A8111">
        <v>1891500</v>
      </c>
      <c r="B8111">
        <v>1</v>
      </c>
      <c r="C8111" t="s">
        <v>81</v>
      </c>
      <c r="D8111" t="s">
        <v>123</v>
      </c>
      <c r="E8111" t="s">
        <v>140</v>
      </c>
      <c r="F8111" t="s">
        <v>22761</v>
      </c>
      <c r="G8111" t="s">
        <v>200</v>
      </c>
      <c r="H8111" t="s">
        <v>143</v>
      </c>
      <c r="I8111" t="s">
        <v>135</v>
      </c>
      <c r="J8111" t="s">
        <v>136</v>
      </c>
      <c r="K8111" t="s">
        <v>137</v>
      </c>
      <c r="L8111" t="s">
        <v>22762</v>
      </c>
      <c r="M8111" t="s">
        <v>22763</v>
      </c>
      <c r="N8111">
        <v>2.8622222220000002</v>
      </c>
      <c r="O8111">
        <v>0</v>
      </c>
      <c r="P8111">
        <v>1</v>
      </c>
      <c r="Q8111">
        <v>0</v>
      </c>
      <c r="R8111">
        <v>0</v>
      </c>
      <c r="S8111">
        <v>0</v>
      </c>
      <c r="T8111">
        <v>0</v>
      </c>
      <c r="U8111">
        <v>0</v>
      </c>
      <c r="V8111">
        <v>0</v>
      </c>
      <c r="W8111">
        <v>0</v>
      </c>
      <c r="X8111">
        <v>0.9391631665465473</v>
      </c>
      <c r="Y8111">
        <v>0</v>
      </c>
      <c r="Z8111">
        <v>0</v>
      </c>
      <c r="AA8111">
        <v>0</v>
      </c>
      <c r="AB8111">
        <v>0</v>
      </c>
      <c r="AC8111">
        <v>0</v>
      </c>
      <c r="AD8111">
        <v>0</v>
      </c>
      <c r="AE8111">
        <v>0.9391631665465473</v>
      </c>
    </row>
    <row r="8112" spans="1:31" x14ac:dyDescent="0.25">
      <c r="A8112">
        <v>1891354</v>
      </c>
      <c r="B8112">
        <v>1</v>
      </c>
      <c r="C8112" t="s">
        <v>80</v>
      </c>
      <c r="D8112" t="s">
        <v>93</v>
      </c>
      <c r="E8112" t="s">
        <v>210</v>
      </c>
      <c r="F8112" t="s">
        <v>22764</v>
      </c>
      <c r="G8112" t="s">
        <v>133</v>
      </c>
      <c r="H8112" t="s">
        <v>134</v>
      </c>
      <c r="I8112" t="s">
        <v>135</v>
      </c>
      <c r="J8112" t="s">
        <v>136</v>
      </c>
      <c r="K8112" t="s">
        <v>137</v>
      </c>
      <c r="L8112" t="s">
        <v>22765</v>
      </c>
      <c r="M8112" t="s">
        <v>22766</v>
      </c>
      <c r="N8112">
        <v>0.56916666599999999</v>
      </c>
      <c r="O8112">
        <v>1</v>
      </c>
      <c r="P8112">
        <v>307</v>
      </c>
      <c r="Q8112">
        <v>37</v>
      </c>
      <c r="R8112">
        <v>160</v>
      </c>
      <c r="S8112">
        <v>7</v>
      </c>
      <c r="T8112">
        <v>95</v>
      </c>
      <c r="U8112">
        <v>0</v>
      </c>
      <c r="V8112">
        <v>0</v>
      </c>
      <c r="W8112">
        <v>1.5526020132721037</v>
      </c>
      <c r="X8112">
        <v>57.392618636137996</v>
      </c>
      <c r="Y8112">
        <v>813.4296863648417</v>
      </c>
      <c r="Z8112">
        <v>477.97982442619457</v>
      </c>
      <c r="AA8112">
        <v>49.535377315781176</v>
      </c>
      <c r="AB8112">
        <v>167.43921234042696</v>
      </c>
      <c r="AC8112">
        <v>0</v>
      </c>
      <c r="AD8112">
        <v>0</v>
      </c>
      <c r="AE8112">
        <v>1567.3293210966547</v>
      </c>
    </row>
    <row r="8113" spans="1:31" x14ac:dyDescent="0.25">
      <c r="A8113">
        <v>1890916</v>
      </c>
      <c r="B8113">
        <v>1</v>
      </c>
      <c r="C8113" t="s">
        <v>81</v>
      </c>
      <c r="D8113" t="s">
        <v>115</v>
      </c>
      <c r="E8113" t="s">
        <v>158</v>
      </c>
      <c r="F8113" t="s">
        <v>22767</v>
      </c>
      <c r="G8113" t="s">
        <v>893</v>
      </c>
      <c r="H8113" t="s">
        <v>134</v>
      </c>
      <c r="I8113" t="s">
        <v>135</v>
      </c>
      <c r="J8113" t="s">
        <v>136</v>
      </c>
      <c r="K8113" t="s">
        <v>137</v>
      </c>
      <c r="L8113" t="s">
        <v>22768</v>
      </c>
      <c r="M8113" t="s">
        <v>22769</v>
      </c>
      <c r="N8113">
        <v>11.008611111</v>
      </c>
      <c r="O8113">
        <v>0</v>
      </c>
      <c r="P8113">
        <v>39</v>
      </c>
      <c r="Q8113">
        <v>0</v>
      </c>
      <c r="R8113">
        <v>20</v>
      </c>
      <c r="S8113">
        <v>0</v>
      </c>
      <c r="T8113">
        <v>1</v>
      </c>
      <c r="U8113">
        <v>0</v>
      </c>
      <c r="V8113">
        <v>0</v>
      </c>
      <c r="W8113">
        <v>0</v>
      </c>
      <c r="X8113">
        <v>44.860654540588371</v>
      </c>
      <c r="Y8113">
        <v>0</v>
      </c>
      <c r="Z8113">
        <v>78.019591613686345</v>
      </c>
      <c r="AA8113">
        <v>0</v>
      </c>
      <c r="AB8113">
        <v>3.0980750408333453</v>
      </c>
      <c r="AC8113">
        <v>0</v>
      </c>
      <c r="AD8113">
        <v>0</v>
      </c>
      <c r="AE8113">
        <v>125.97832119510807</v>
      </c>
    </row>
    <row r="8114" spans="1:31" x14ac:dyDescent="0.25">
      <c r="A8114">
        <v>1890813</v>
      </c>
      <c r="B8114">
        <v>1</v>
      </c>
      <c r="C8114" t="s">
        <v>80</v>
      </c>
      <c r="D8114" t="s">
        <v>98</v>
      </c>
      <c r="E8114" t="s">
        <v>158</v>
      </c>
      <c r="F8114" t="s">
        <v>22770</v>
      </c>
      <c r="G8114" t="s">
        <v>219</v>
      </c>
      <c r="H8114" t="s">
        <v>134</v>
      </c>
      <c r="I8114" t="s">
        <v>135</v>
      </c>
      <c r="J8114" t="s">
        <v>136</v>
      </c>
      <c r="K8114" t="s">
        <v>137</v>
      </c>
      <c r="L8114" t="s">
        <v>22771</v>
      </c>
      <c r="M8114" t="s">
        <v>22772</v>
      </c>
      <c r="N8114">
        <v>1.946111111</v>
      </c>
      <c r="O8114">
        <v>0</v>
      </c>
      <c r="P8114">
        <v>45</v>
      </c>
      <c r="Q8114">
        <v>0</v>
      </c>
      <c r="R8114">
        <v>9</v>
      </c>
      <c r="S8114">
        <v>0</v>
      </c>
      <c r="T8114">
        <v>6</v>
      </c>
      <c r="U8114">
        <v>0</v>
      </c>
      <c r="V8114">
        <v>0</v>
      </c>
      <c r="W8114">
        <v>0</v>
      </c>
      <c r="X8114">
        <v>19.262485859659101</v>
      </c>
      <c r="Y8114">
        <v>0</v>
      </c>
      <c r="Z8114">
        <v>45.975095495316445</v>
      </c>
      <c r="AA8114">
        <v>0</v>
      </c>
      <c r="AB8114">
        <v>22.44602547096569</v>
      </c>
      <c r="AC8114">
        <v>0</v>
      </c>
      <c r="AD8114">
        <v>0</v>
      </c>
      <c r="AE8114">
        <v>87.68360682594124</v>
      </c>
    </row>
    <row r="8115" spans="1:31" x14ac:dyDescent="0.25">
      <c r="A8115">
        <v>1891208</v>
      </c>
      <c r="B8115">
        <v>1</v>
      </c>
      <c r="C8115" t="s">
        <v>80</v>
      </c>
      <c r="D8115" t="s">
        <v>82</v>
      </c>
      <c r="E8115" t="s">
        <v>140</v>
      </c>
      <c r="F8115" t="s">
        <v>22773</v>
      </c>
      <c r="G8115" t="s">
        <v>142</v>
      </c>
      <c r="H8115" t="s">
        <v>143</v>
      </c>
      <c r="I8115" t="s">
        <v>135</v>
      </c>
      <c r="J8115" t="s">
        <v>136</v>
      </c>
      <c r="K8115" t="s">
        <v>137</v>
      </c>
      <c r="L8115" t="s">
        <v>22774</v>
      </c>
      <c r="M8115" t="s">
        <v>22775</v>
      </c>
      <c r="N8115">
        <v>2.491944444</v>
      </c>
      <c r="O8115">
        <v>0</v>
      </c>
      <c r="P8115">
        <v>0</v>
      </c>
      <c r="Q8115">
        <v>0</v>
      </c>
      <c r="R8115">
        <v>0</v>
      </c>
      <c r="S8115">
        <v>0</v>
      </c>
      <c r="T8115">
        <v>6</v>
      </c>
      <c r="U8115">
        <v>0</v>
      </c>
      <c r="V8115">
        <v>1</v>
      </c>
      <c r="W8115">
        <v>0</v>
      </c>
      <c r="X8115">
        <v>0</v>
      </c>
      <c r="Y8115">
        <v>0</v>
      </c>
      <c r="Z8115">
        <v>0</v>
      </c>
      <c r="AA8115">
        <v>0</v>
      </c>
      <c r="AB8115">
        <v>10.579794105420081</v>
      </c>
      <c r="AC8115">
        <v>0</v>
      </c>
      <c r="AD8115">
        <v>0.15829799488445664</v>
      </c>
      <c r="AE8115">
        <v>10.738092100304538</v>
      </c>
    </row>
    <row r="8116" spans="1:31" x14ac:dyDescent="0.25">
      <c r="A8116">
        <v>1890936</v>
      </c>
      <c r="B8116">
        <v>1</v>
      </c>
      <c r="C8116" t="s">
        <v>81</v>
      </c>
      <c r="D8116" t="s">
        <v>117</v>
      </c>
      <c r="E8116" t="s">
        <v>210</v>
      </c>
      <c r="F8116" t="s">
        <v>6682</v>
      </c>
      <c r="G8116" t="s">
        <v>133</v>
      </c>
      <c r="H8116" t="s">
        <v>134</v>
      </c>
      <c r="I8116" t="s">
        <v>135</v>
      </c>
      <c r="J8116" t="s">
        <v>136</v>
      </c>
      <c r="K8116" t="s">
        <v>137</v>
      </c>
      <c r="L8116" t="s">
        <v>22776</v>
      </c>
      <c r="M8116" t="s">
        <v>22777</v>
      </c>
      <c r="N8116">
        <v>0.13666666599999999</v>
      </c>
      <c r="O8116">
        <v>1</v>
      </c>
      <c r="P8116">
        <v>490</v>
      </c>
      <c r="Q8116">
        <v>10</v>
      </c>
      <c r="R8116">
        <v>33</v>
      </c>
      <c r="S8116">
        <v>2</v>
      </c>
      <c r="T8116">
        <v>13</v>
      </c>
      <c r="U8116">
        <v>0</v>
      </c>
      <c r="V8116">
        <v>0</v>
      </c>
      <c r="W8116">
        <v>9.7498746823473342E-2</v>
      </c>
      <c r="X8116">
        <v>9.9216131038471271</v>
      </c>
      <c r="Y8116">
        <v>1.21155049341286</v>
      </c>
      <c r="Z8116">
        <v>2.2639666654379567</v>
      </c>
      <c r="AA8116">
        <v>0.15295079795957334</v>
      </c>
      <c r="AB8116">
        <v>0.34116408637326334</v>
      </c>
      <c r="AC8116">
        <v>0</v>
      </c>
      <c r="AD8116">
        <v>0</v>
      </c>
      <c r="AE8116">
        <v>13.988743893854254</v>
      </c>
    </row>
    <row r="8117" spans="1:31" x14ac:dyDescent="0.25">
      <c r="A8117">
        <v>1891457</v>
      </c>
      <c r="B8117">
        <v>1</v>
      </c>
      <c r="C8117" t="s">
        <v>81</v>
      </c>
      <c r="D8117" t="s">
        <v>112</v>
      </c>
      <c r="E8117" t="s">
        <v>146</v>
      </c>
      <c r="F8117" t="s">
        <v>22778</v>
      </c>
      <c r="G8117" t="s">
        <v>148</v>
      </c>
      <c r="H8117" t="s">
        <v>143</v>
      </c>
      <c r="I8117" t="s">
        <v>135</v>
      </c>
      <c r="J8117" t="s">
        <v>136</v>
      </c>
      <c r="K8117" t="s">
        <v>137</v>
      </c>
      <c r="L8117" t="s">
        <v>22779</v>
      </c>
      <c r="M8117" t="s">
        <v>22780</v>
      </c>
      <c r="N8117">
        <v>1.0119444440000001</v>
      </c>
      <c r="O8117">
        <v>0</v>
      </c>
      <c r="P8117">
        <v>2</v>
      </c>
      <c r="Q8117">
        <v>0</v>
      </c>
      <c r="R8117">
        <v>2</v>
      </c>
      <c r="S8117">
        <v>0</v>
      </c>
      <c r="T8117">
        <v>0</v>
      </c>
      <c r="U8117">
        <v>0</v>
      </c>
      <c r="V8117">
        <v>0</v>
      </c>
      <c r="W8117">
        <v>0</v>
      </c>
      <c r="X8117">
        <v>1.5106423003500522</v>
      </c>
      <c r="Y8117">
        <v>0</v>
      </c>
      <c r="Z8117">
        <v>0.48506325669115524</v>
      </c>
      <c r="AA8117">
        <v>0</v>
      </c>
      <c r="AB8117">
        <v>0</v>
      </c>
      <c r="AC8117">
        <v>0</v>
      </c>
      <c r="AD8117">
        <v>0</v>
      </c>
      <c r="AE8117">
        <v>1.9957055570412074</v>
      </c>
    </row>
    <row r="8118" spans="1:31" x14ac:dyDescent="0.25">
      <c r="A8118">
        <v>1891291</v>
      </c>
      <c r="B8118">
        <v>1</v>
      </c>
      <c r="C8118" t="s">
        <v>81</v>
      </c>
      <c r="D8118" t="s">
        <v>128</v>
      </c>
      <c r="E8118" t="s">
        <v>140</v>
      </c>
      <c r="F8118" t="s">
        <v>22781</v>
      </c>
      <c r="G8118" t="s">
        <v>163</v>
      </c>
      <c r="H8118" t="s">
        <v>143</v>
      </c>
      <c r="I8118" t="s">
        <v>135</v>
      </c>
      <c r="J8118" t="s">
        <v>136</v>
      </c>
      <c r="K8118" t="s">
        <v>137</v>
      </c>
      <c r="L8118" t="s">
        <v>22782</v>
      </c>
      <c r="M8118" t="s">
        <v>22783</v>
      </c>
      <c r="N8118">
        <v>3.2080555550000001</v>
      </c>
      <c r="O8118">
        <v>0</v>
      </c>
      <c r="P8118">
        <v>0</v>
      </c>
      <c r="Q8118">
        <v>0</v>
      </c>
      <c r="R8118">
        <v>0</v>
      </c>
      <c r="S8118">
        <v>0</v>
      </c>
      <c r="T8118">
        <v>1</v>
      </c>
      <c r="U8118">
        <v>0</v>
      </c>
      <c r="V8118">
        <v>0</v>
      </c>
      <c r="W8118">
        <v>0</v>
      </c>
      <c r="X8118">
        <v>0</v>
      </c>
      <c r="Y8118">
        <v>0</v>
      </c>
      <c r="Z8118">
        <v>0</v>
      </c>
      <c r="AA8118">
        <v>0</v>
      </c>
      <c r="AB8118">
        <v>5.5438354942529175E-2</v>
      </c>
      <c r="AC8118">
        <v>0</v>
      </c>
      <c r="AD8118">
        <v>0</v>
      </c>
      <c r="AE8118">
        <v>5.5438354942529175E-2</v>
      </c>
    </row>
    <row r="8119" spans="1:31" x14ac:dyDescent="0.25">
      <c r="A8119">
        <v>1891483</v>
      </c>
      <c r="B8119">
        <v>1</v>
      </c>
      <c r="C8119" t="s">
        <v>80</v>
      </c>
      <c r="D8119" t="s">
        <v>93</v>
      </c>
      <c r="E8119" t="s">
        <v>146</v>
      </c>
      <c r="F8119" t="s">
        <v>22784</v>
      </c>
      <c r="G8119" t="s">
        <v>148</v>
      </c>
      <c r="H8119" t="s">
        <v>143</v>
      </c>
      <c r="I8119" t="s">
        <v>135</v>
      </c>
      <c r="J8119" t="s">
        <v>136</v>
      </c>
      <c r="K8119" t="s">
        <v>137</v>
      </c>
      <c r="L8119" t="s">
        <v>22785</v>
      </c>
      <c r="M8119" t="s">
        <v>22786</v>
      </c>
      <c r="N8119">
        <v>4.8194444440000002</v>
      </c>
      <c r="O8119">
        <v>0</v>
      </c>
      <c r="P8119">
        <v>1</v>
      </c>
      <c r="Q8119">
        <v>0</v>
      </c>
      <c r="R8119">
        <v>8</v>
      </c>
      <c r="S8119">
        <v>0</v>
      </c>
      <c r="T8119">
        <v>1</v>
      </c>
      <c r="U8119">
        <v>0</v>
      </c>
      <c r="V8119">
        <v>0</v>
      </c>
      <c r="W8119">
        <v>0</v>
      </c>
      <c r="X8119">
        <v>0.89274221382173335</v>
      </c>
      <c r="Y8119">
        <v>0</v>
      </c>
      <c r="Z8119">
        <v>169.39826139138728</v>
      </c>
      <c r="AA8119">
        <v>0</v>
      </c>
      <c r="AB8119">
        <v>0.77486502598162388</v>
      </c>
      <c r="AC8119">
        <v>0</v>
      </c>
      <c r="AD8119">
        <v>0</v>
      </c>
      <c r="AE8119">
        <v>171.06586863119063</v>
      </c>
    </row>
    <row r="8120" spans="1:31" x14ac:dyDescent="0.25">
      <c r="A8120">
        <v>1891271</v>
      </c>
      <c r="B8120">
        <v>1</v>
      </c>
      <c r="C8120" t="s">
        <v>81</v>
      </c>
      <c r="D8120" t="s">
        <v>128</v>
      </c>
      <c r="E8120" t="s">
        <v>210</v>
      </c>
      <c r="F8120" t="s">
        <v>22787</v>
      </c>
      <c r="G8120" t="s">
        <v>133</v>
      </c>
      <c r="H8120" t="s">
        <v>134</v>
      </c>
      <c r="I8120" t="s">
        <v>135</v>
      </c>
      <c r="J8120" t="s">
        <v>136</v>
      </c>
      <c r="K8120" t="s">
        <v>137</v>
      </c>
      <c r="L8120" t="s">
        <v>22788</v>
      </c>
      <c r="M8120" t="s">
        <v>22789</v>
      </c>
      <c r="N8120">
        <v>8.7336111110000001</v>
      </c>
      <c r="O8120">
        <v>0</v>
      </c>
      <c r="P8120">
        <v>8</v>
      </c>
      <c r="Q8120">
        <v>0</v>
      </c>
      <c r="R8120">
        <v>0</v>
      </c>
      <c r="S8120">
        <v>0</v>
      </c>
      <c r="T8120">
        <v>0</v>
      </c>
      <c r="U8120">
        <v>1</v>
      </c>
      <c r="V8120">
        <v>0</v>
      </c>
      <c r="W8120">
        <v>0</v>
      </c>
      <c r="X8120">
        <v>32.289040533208173</v>
      </c>
      <c r="Y8120">
        <v>0</v>
      </c>
      <c r="Z8120">
        <v>0</v>
      </c>
      <c r="AA8120">
        <v>0</v>
      </c>
      <c r="AB8120">
        <v>0</v>
      </c>
      <c r="AC8120">
        <v>68.626769023334049</v>
      </c>
      <c r="AD8120">
        <v>0</v>
      </c>
      <c r="AE8120">
        <v>100.91580955654223</v>
      </c>
    </row>
    <row r="8121" spans="1:31" x14ac:dyDescent="0.25">
      <c r="A8121">
        <v>1890773</v>
      </c>
      <c r="B8121">
        <v>1</v>
      </c>
      <c r="C8121" t="s">
        <v>81</v>
      </c>
      <c r="D8121" t="s">
        <v>117</v>
      </c>
      <c r="E8121" t="s">
        <v>158</v>
      </c>
      <c r="F8121" t="s">
        <v>22790</v>
      </c>
      <c r="G8121" t="s">
        <v>219</v>
      </c>
      <c r="H8121" t="s">
        <v>134</v>
      </c>
      <c r="I8121" t="s">
        <v>135</v>
      </c>
      <c r="J8121" t="s">
        <v>136</v>
      </c>
      <c r="K8121" t="s">
        <v>137</v>
      </c>
      <c r="L8121" t="s">
        <v>22791</v>
      </c>
      <c r="M8121" t="s">
        <v>22792</v>
      </c>
      <c r="N8121">
        <v>3.1086111110000001</v>
      </c>
      <c r="O8121">
        <v>0</v>
      </c>
      <c r="P8121">
        <v>11</v>
      </c>
      <c r="Q8121">
        <v>0</v>
      </c>
      <c r="R8121">
        <v>0</v>
      </c>
      <c r="S8121">
        <v>0</v>
      </c>
      <c r="T8121">
        <v>0</v>
      </c>
      <c r="U8121">
        <v>0</v>
      </c>
      <c r="V8121">
        <v>0</v>
      </c>
      <c r="W8121">
        <v>0</v>
      </c>
      <c r="X8121">
        <v>3.9994356953566497</v>
      </c>
      <c r="Y8121">
        <v>0</v>
      </c>
      <c r="Z8121">
        <v>0</v>
      </c>
      <c r="AA8121">
        <v>0</v>
      </c>
      <c r="AB8121">
        <v>0</v>
      </c>
      <c r="AC8121">
        <v>0</v>
      </c>
      <c r="AD8121">
        <v>0</v>
      </c>
      <c r="AE8121">
        <v>3.9994356953566497</v>
      </c>
    </row>
    <row r="8122" spans="1:31" x14ac:dyDescent="0.25">
      <c r="A8122">
        <v>1891248</v>
      </c>
      <c r="B8122">
        <v>1</v>
      </c>
      <c r="C8122" t="s">
        <v>81</v>
      </c>
      <c r="D8122" t="s">
        <v>113</v>
      </c>
      <c r="E8122" t="s">
        <v>169</v>
      </c>
      <c r="F8122" t="s">
        <v>22793</v>
      </c>
      <c r="G8122" t="s">
        <v>183</v>
      </c>
      <c r="H8122" t="s">
        <v>143</v>
      </c>
      <c r="I8122" t="s">
        <v>135</v>
      </c>
      <c r="J8122" t="s">
        <v>136</v>
      </c>
      <c r="K8122" t="s">
        <v>137</v>
      </c>
      <c r="L8122" t="s">
        <v>22794</v>
      </c>
      <c r="M8122" t="s">
        <v>22795</v>
      </c>
      <c r="N8122">
        <v>1.1416666660000001</v>
      </c>
      <c r="O8122">
        <v>0</v>
      </c>
      <c r="P8122">
        <v>23</v>
      </c>
      <c r="Q8122">
        <v>0</v>
      </c>
      <c r="R8122">
        <v>3</v>
      </c>
      <c r="S8122">
        <v>0</v>
      </c>
      <c r="T8122">
        <v>4</v>
      </c>
      <c r="U8122">
        <v>0</v>
      </c>
      <c r="V8122">
        <v>0</v>
      </c>
      <c r="W8122">
        <v>0</v>
      </c>
      <c r="X8122">
        <v>4.8906368718338271</v>
      </c>
      <c r="Y8122">
        <v>0</v>
      </c>
      <c r="Z8122">
        <v>0.87808179700730005</v>
      </c>
      <c r="AA8122">
        <v>0</v>
      </c>
      <c r="AB8122">
        <v>2.4079131908883133</v>
      </c>
      <c r="AC8122">
        <v>0</v>
      </c>
      <c r="AD8122">
        <v>0</v>
      </c>
      <c r="AE8122">
        <v>8.1766318597294401</v>
      </c>
    </row>
    <row r="8123" spans="1:31" x14ac:dyDescent="0.25">
      <c r="A8123">
        <v>1890750</v>
      </c>
      <c r="B8123">
        <v>1</v>
      </c>
      <c r="C8123" t="s">
        <v>80</v>
      </c>
      <c r="D8123" t="s">
        <v>98</v>
      </c>
      <c r="E8123" t="s">
        <v>146</v>
      </c>
      <c r="F8123" t="s">
        <v>22796</v>
      </c>
      <c r="G8123" t="s">
        <v>148</v>
      </c>
      <c r="H8123" t="s">
        <v>143</v>
      </c>
      <c r="I8123" t="s">
        <v>135</v>
      </c>
      <c r="J8123" t="s">
        <v>136</v>
      </c>
      <c r="K8123" t="s">
        <v>137</v>
      </c>
      <c r="L8123" t="s">
        <v>22797</v>
      </c>
      <c r="M8123" t="s">
        <v>22798</v>
      </c>
      <c r="N8123">
        <v>1.680833333</v>
      </c>
      <c r="O8123">
        <v>0</v>
      </c>
      <c r="P8123">
        <v>0</v>
      </c>
      <c r="Q8123">
        <v>0</v>
      </c>
      <c r="R8123">
        <v>9</v>
      </c>
      <c r="S8123">
        <v>0</v>
      </c>
      <c r="T8123">
        <v>1</v>
      </c>
      <c r="U8123">
        <v>0</v>
      </c>
      <c r="V8123">
        <v>0</v>
      </c>
      <c r="W8123">
        <v>0</v>
      </c>
      <c r="X8123">
        <v>0</v>
      </c>
      <c r="Y8123">
        <v>0</v>
      </c>
      <c r="Z8123">
        <v>24.461375553947654</v>
      </c>
      <c r="AA8123">
        <v>0</v>
      </c>
      <c r="AB8123">
        <v>5.8084230727399169E-2</v>
      </c>
      <c r="AC8123">
        <v>0</v>
      </c>
      <c r="AD8123">
        <v>0</v>
      </c>
      <c r="AE8123">
        <v>24.519459784675053</v>
      </c>
    </row>
    <row r="8124" spans="1:31" x14ac:dyDescent="0.25">
      <c r="A8124">
        <v>1890836</v>
      </c>
      <c r="B8124">
        <v>1</v>
      </c>
      <c r="C8124" t="s">
        <v>80</v>
      </c>
      <c r="D8124" t="s">
        <v>106</v>
      </c>
      <c r="E8124" t="s">
        <v>146</v>
      </c>
      <c r="F8124" t="s">
        <v>22799</v>
      </c>
      <c r="G8124" t="s">
        <v>148</v>
      </c>
      <c r="H8124" t="s">
        <v>143</v>
      </c>
      <c r="I8124" t="s">
        <v>135</v>
      </c>
      <c r="J8124" t="s">
        <v>136</v>
      </c>
      <c r="K8124" t="s">
        <v>137</v>
      </c>
      <c r="L8124" t="s">
        <v>22800</v>
      </c>
      <c r="M8124" t="s">
        <v>22801</v>
      </c>
      <c r="N8124">
        <v>1.896111111</v>
      </c>
      <c r="O8124">
        <v>0</v>
      </c>
      <c r="P8124">
        <v>10</v>
      </c>
      <c r="Q8124">
        <v>0</v>
      </c>
      <c r="R8124">
        <v>3</v>
      </c>
      <c r="S8124">
        <v>0</v>
      </c>
      <c r="T8124">
        <v>0</v>
      </c>
      <c r="U8124">
        <v>0</v>
      </c>
      <c r="V8124">
        <v>0</v>
      </c>
      <c r="W8124">
        <v>0</v>
      </c>
      <c r="X8124">
        <v>2.7182312857973785</v>
      </c>
      <c r="Y8124">
        <v>0</v>
      </c>
      <c r="Z8124">
        <v>2.3755425300502182</v>
      </c>
      <c r="AA8124">
        <v>0</v>
      </c>
      <c r="AB8124">
        <v>0</v>
      </c>
      <c r="AC8124">
        <v>0</v>
      </c>
      <c r="AD8124">
        <v>0</v>
      </c>
      <c r="AE8124">
        <v>5.0937738158475963</v>
      </c>
    </row>
    <row r="8125" spans="1:31" x14ac:dyDescent="0.25">
      <c r="A8125">
        <v>1891334</v>
      </c>
      <c r="B8125">
        <v>1</v>
      </c>
      <c r="C8125" t="s">
        <v>80</v>
      </c>
      <c r="D8125" t="s">
        <v>96</v>
      </c>
      <c r="E8125" t="s">
        <v>146</v>
      </c>
      <c r="F8125" t="s">
        <v>22802</v>
      </c>
      <c r="G8125" t="s">
        <v>148</v>
      </c>
      <c r="H8125" t="s">
        <v>143</v>
      </c>
      <c r="I8125" t="s">
        <v>135</v>
      </c>
      <c r="J8125" t="s">
        <v>136</v>
      </c>
      <c r="K8125" t="s">
        <v>137</v>
      </c>
      <c r="L8125" t="s">
        <v>22803</v>
      </c>
      <c r="M8125" t="s">
        <v>22804</v>
      </c>
      <c r="N8125">
        <v>4.0549999999999997</v>
      </c>
      <c r="O8125">
        <v>0</v>
      </c>
      <c r="P8125">
        <v>6</v>
      </c>
      <c r="Q8125">
        <v>0</v>
      </c>
      <c r="R8125">
        <v>0</v>
      </c>
      <c r="S8125">
        <v>0</v>
      </c>
      <c r="T8125">
        <v>0</v>
      </c>
      <c r="U8125">
        <v>0</v>
      </c>
      <c r="V8125">
        <v>0</v>
      </c>
      <c r="W8125">
        <v>0</v>
      </c>
      <c r="X8125">
        <v>21.044121999805071</v>
      </c>
      <c r="Y8125">
        <v>0</v>
      </c>
      <c r="Z8125">
        <v>0</v>
      </c>
      <c r="AA8125">
        <v>0</v>
      </c>
      <c r="AB8125">
        <v>0</v>
      </c>
      <c r="AC8125">
        <v>0</v>
      </c>
      <c r="AD8125">
        <v>0</v>
      </c>
      <c r="AE8125">
        <v>21.044121999805071</v>
      </c>
    </row>
    <row r="8126" spans="1:31" x14ac:dyDescent="0.25">
      <c r="A8126">
        <v>1891228</v>
      </c>
      <c r="B8126">
        <v>1</v>
      </c>
      <c r="C8126" t="s">
        <v>80</v>
      </c>
      <c r="D8126" t="s">
        <v>92</v>
      </c>
      <c r="E8126" t="s">
        <v>146</v>
      </c>
      <c r="F8126" t="s">
        <v>2548</v>
      </c>
      <c r="G8126" t="s">
        <v>148</v>
      </c>
      <c r="H8126" t="s">
        <v>143</v>
      </c>
      <c r="I8126" t="s">
        <v>135</v>
      </c>
      <c r="J8126" t="s">
        <v>136</v>
      </c>
      <c r="K8126" t="s">
        <v>137</v>
      </c>
      <c r="L8126" t="s">
        <v>22805</v>
      </c>
      <c r="M8126" t="s">
        <v>22806</v>
      </c>
      <c r="N8126">
        <v>0.91138888799999995</v>
      </c>
      <c r="O8126">
        <v>0</v>
      </c>
      <c r="P8126">
        <v>186</v>
      </c>
      <c r="Q8126">
        <v>0</v>
      </c>
      <c r="R8126">
        <v>1</v>
      </c>
      <c r="S8126">
        <v>0</v>
      </c>
      <c r="T8126">
        <v>6</v>
      </c>
      <c r="U8126">
        <v>0</v>
      </c>
      <c r="V8126">
        <v>0</v>
      </c>
      <c r="W8126">
        <v>0</v>
      </c>
      <c r="X8126">
        <v>48.276027621842204</v>
      </c>
      <c r="Y8126">
        <v>0</v>
      </c>
      <c r="Z8126">
        <v>6.8997432693611124E-2</v>
      </c>
      <c r="AA8126">
        <v>0</v>
      </c>
      <c r="AB8126">
        <v>0.75316786872080443</v>
      </c>
      <c r="AC8126">
        <v>0</v>
      </c>
      <c r="AD8126">
        <v>0</v>
      </c>
      <c r="AE8126">
        <v>49.098192923256619</v>
      </c>
    </row>
    <row r="8127" spans="1:31" x14ac:dyDescent="0.25">
      <c r="A8127">
        <v>1891377</v>
      </c>
      <c r="B8127">
        <v>1</v>
      </c>
      <c r="C8127" t="s">
        <v>80</v>
      </c>
      <c r="D8127" t="s">
        <v>82</v>
      </c>
      <c r="E8127" t="s">
        <v>140</v>
      </c>
      <c r="F8127" t="s">
        <v>22807</v>
      </c>
      <c r="G8127" t="s">
        <v>163</v>
      </c>
      <c r="H8127" t="s">
        <v>143</v>
      </c>
      <c r="I8127" t="s">
        <v>135</v>
      </c>
      <c r="J8127" t="s">
        <v>136</v>
      </c>
      <c r="K8127" t="s">
        <v>137</v>
      </c>
      <c r="L8127" t="s">
        <v>22808</v>
      </c>
      <c r="M8127" t="s">
        <v>22809</v>
      </c>
      <c r="N8127">
        <v>1.2777777770000001</v>
      </c>
      <c r="O8127">
        <v>0</v>
      </c>
      <c r="P8127">
        <v>1</v>
      </c>
      <c r="Q8127">
        <v>0</v>
      </c>
      <c r="R8127">
        <v>0</v>
      </c>
      <c r="S8127">
        <v>0</v>
      </c>
      <c r="T8127">
        <v>0</v>
      </c>
      <c r="U8127">
        <v>0</v>
      </c>
      <c r="V8127">
        <v>0</v>
      </c>
      <c r="W8127">
        <v>0</v>
      </c>
      <c r="X8127">
        <v>0.17053688807593337</v>
      </c>
      <c r="Y8127">
        <v>0</v>
      </c>
      <c r="Z8127">
        <v>0</v>
      </c>
      <c r="AA8127">
        <v>0</v>
      </c>
      <c r="AB8127">
        <v>0</v>
      </c>
      <c r="AC8127">
        <v>0</v>
      </c>
      <c r="AD8127">
        <v>0</v>
      </c>
      <c r="AE8127">
        <v>0.17053688807593337</v>
      </c>
    </row>
    <row r="8128" spans="1:31" x14ac:dyDescent="0.25">
      <c r="A8128">
        <v>1891477</v>
      </c>
      <c r="B8128">
        <v>1</v>
      </c>
      <c r="C8128" t="s">
        <v>80</v>
      </c>
      <c r="D8128" t="s">
        <v>96</v>
      </c>
      <c r="E8128" t="s">
        <v>158</v>
      </c>
      <c r="F8128" t="s">
        <v>892</v>
      </c>
      <c r="G8128" t="s">
        <v>133</v>
      </c>
      <c r="H8128" t="s">
        <v>134</v>
      </c>
      <c r="I8128" t="s">
        <v>135</v>
      </c>
      <c r="J8128" t="s">
        <v>136</v>
      </c>
      <c r="K8128" t="s">
        <v>137</v>
      </c>
      <c r="L8128" t="s">
        <v>22810</v>
      </c>
      <c r="M8128" t="s">
        <v>22811</v>
      </c>
      <c r="N8128">
        <v>0.79944444400000003</v>
      </c>
      <c r="O8128">
        <v>0</v>
      </c>
      <c r="P8128">
        <v>341</v>
      </c>
      <c r="Q8128">
        <v>0</v>
      </c>
      <c r="R8128">
        <v>2</v>
      </c>
      <c r="S8128">
        <v>0</v>
      </c>
      <c r="T8128">
        <v>23</v>
      </c>
      <c r="U8128">
        <v>0</v>
      </c>
      <c r="V8128">
        <v>0</v>
      </c>
      <c r="W8128">
        <v>0</v>
      </c>
      <c r="X8128">
        <v>116.66864085345846</v>
      </c>
      <c r="Y8128">
        <v>0</v>
      </c>
      <c r="Z8128">
        <v>0.20159081385871336</v>
      </c>
      <c r="AA8128">
        <v>0</v>
      </c>
      <c r="AB8128">
        <v>5.6708990760797375</v>
      </c>
      <c r="AC8128">
        <v>0</v>
      </c>
      <c r="AD8128">
        <v>0</v>
      </c>
      <c r="AE8128">
        <v>122.54113074339691</v>
      </c>
    </row>
    <row r="8129" spans="1:31" x14ac:dyDescent="0.25">
      <c r="A8129">
        <v>1891234</v>
      </c>
      <c r="B8129">
        <v>1</v>
      </c>
      <c r="C8129" t="s">
        <v>80</v>
      </c>
      <c r="D8129" t="s">
        <v>84</v>
      </c>
      <c r="E8129" t="s">
        <v>140</v>
      </c>
      <c r="F8129" t="s">
        <v>22812</v>
      </c>
      <c r="G8129" t="s">
        <v>207</v>
      </c>
      <c r="H8129" t="s">
        <v>143</v>
      </c>
      <c r="I8129" t="s">
        <v>135</v>
      </c>
      <c r="J8129" t="s">
        <v>136</v>
      </c>
      <c r="K8129" t="s">
        <v>137</v>
      </c>
      <c r="L8129" t="s">
        <v>22813</v>
      </c>
      <c r="M8129" t="s">
        <v>22814</v>
      </c>
      <c r="N8129">
        <v>2.0011111110000002</v>
      </c>
      <c r="O8129">
        <v>0</v>
      </c>
      <c r="P8129">
        <v>1</v>
      </c>
      <c r="Q8129">
        <v>0</v>
      </c>
      <c r="R8129">
        <v>0</v>
      </c>
      <c r="S8129">
        <v>0</v>
      </c>
      <c r="T8129">
        <v>0</v>
      </c>
      <c r="U8129">
        <v>0</v>
      </c>
      <c r="V8129">
        <v>0</v>
      </c>
      <c r="W8129">
        <v>0</v>
      </c>
      <c r="X8129">
        <v>0.60783289549483122</v>
      </c>
      <c r="Y8129">
        <v>0</v>
      </c>
      <c r="Z8129">
        <v>0</v>
      </c>
      <c r="AA8129">
        <v>0</v>
      </c>
      <c r="AB8129">
        <v>0</v>
      </c>
      <c r="AC8129">
        <v>0</v>
      </c>
      <c r="AD8129">
        <v>0</v>
      </c>
      <c r="AE8129">
        <v>0.60783289549483122</v>
      </c>
    </row>
    <row r="8130" spans="1:31" x14ac:dyDescent="0.25">
      <c r="A8130">
        <v>1890971</v>
      </c>
      <c r="B8130">
        <v>1</v>
      </c>
      <c r="C8130" t="s">
        <v>80</v>
      </c>
      <c r="D8130" t="s">
        <v>103</v>
      </c>
      <c r="E8130" t="s">
        <v>131</v>
      </c>
      <c r="F8130" t="s">
        <v>22815</v>
      </c>
      <c r="G8130" t="s">
        <v>133</v>
      </c>
      <c r="H8130" t="s">
        <v>134</v>
      </c>
      <c r="I8130" t="s">
        <v>135</v>
      </c>
      <c r="J8130" t="s">
        <v>136</v>
      </c>
      <c r="K8130" t="s">
        <v>137</v>
      </c>
      <c r="L8130" t="s">
        <v>22816</v>
      </c>
      <c r="M8130" t="s">
        <v>22817</v>
      </c>
      <c r="N8130">
        <v>0.29499999999999998</v>
      </c>
      <c r="O8130">
        <v>0</v>
      </c>
      <c r="P8130">
        <v>507</v>
      </c>
      <c r="Q8130">
        <v>19</v>
      </c>
      <c r="R8130">
        <v>2</v>
      </c>
      <c r="S8130">
        <v>1</v>
      </c>
      <c r="T8130">
        <v>49</v>
      </c>
      <c r="U8130">
        <v>1</v>
      </c>
      <c r="V8130">
        <v>5</v>
      </c>
      <c r="W8130">
        <v>0</v>
      </c>
      <c r="X8130">
        <v>37.779622814955438</v>
      </c>
      <c r="Y8130">
        <v>51.35301845500679</v>
      </c>
      <c r="Z8130">
        <v>0.26196725379275998</v>
      </c>
      <c r="AA8130">
        <v>23.235442564069047</v>
      </c>
      <c r="AB8130">
        <v>3.4809440513684904</v>
      </c>
      <c r="AC8130">
        <v>20.160380575202598</v>
      </c>
      <c r="AD8130">
        <v>19.735506536214704</v>
      </c>
      <c r="AE8130">
        <v>156.00688225060983</v>
      </c>
    </row>
    <row r="8131" spans="1:31" x14ac:dyDescent="0.25">
      <c r="A8131">
        <v>1890779</v>
      </c>
      <c r="B8131">
        <v>1</v>
      </c>
      <c r="C8131" t="s">
        <v>80</v>
      </c>
      <c r="D8131" t="s">
        <v>91</v>
      </c>
      <c r="E8131" t="s">
        <v>229</v>
      </c>
      <c r="F8131" t="s">
        <v>22818</v>
      </c>
      <c r="G8131" t="s">
        <v>133</v>
      </c>
      <c r="H8131" t="s">
        <v>232</v>
      </c>
      <c r="I8131" t="s">
        <v>135</v>
      </c>
      <c r="J8131" t="s">
        <v>136</v>
      </c>
      <c r="K8131" t="s">
        <v>137</v>
      </c>
      <c r="L8131" t="s">
        <v>22819</v>
      </c>
      <c r="M8131" t="s">
        <v>22820</v>
      </c>
      <c r="N8131">
        <v>0.21666666600000001</v>
      </c>
      <c r="O8131">
        <v>39</v>
      </c>
      <c r="P8131">
        <v>7765</v>
      </c>
      <c r="Q8131">
        <v>229</v>
      </c>
      <c r="R8131">
        <v>430</v>
      </c>
      <c r="S8131">
        <v>96</v>
      </c>
      <c r="T8131">
        <v>1646</v>
      </c>
      <c r="U8131">
        <v>8</v>
      </c>
      <c r="V8131">
        <v>8</v>
      </c>
      <c r="W8131">
        <v>8.6090601337719335</v>
      </c>
      <c r="X8131">
        <v>252.50775019616268</v>
      </c>
      <c r="Y8131">
        <v>303.02668130597482</v>
      </c>
      <c r="Z8131">
        <v>187.20628058819256</v>
      </c>
      <c r="AA8131">
        <v>169.82377203330589</v>
      </c>
      <c r="AB8131">
        <v>210.9459896771906</v>
      </c>
      <c r="AC8131">
        <v>30.548025917146184</v>
      </c>
      <c r="AD8131">
        <v>20.241586250004385</v>
      </c>
      <c r="AE8131">
        <v>1182.909146101749</v>
      </c>
    </row>
    <row r="8132" spans="1:31" x14ac:dyDescent="0.25">
      <c r="A8132">
        <v>1891443</v>
      </c>
      <c r="B8132">
        <v>1</v>
      </c>
      <c r="C8132" t="s">
        <v>81</v>
      </c>
      <c r="D8132" t="s">
        <v>128</v>
      </c>
      <c r="E8132" t="s">
        <v>210</v>
      </c>
      <c r="F8132" t="s">
        <v>7997</v>
      </c>
      <c r="G8132" t="s">
        <v>133</v>
      </c>
      <c r="H8132" t="s">
        <v>134</v>
      </c>
      <c r="I8132" t="s">
        <v>135</v>
      </c>
      <c r="J8132" t="s">
        <v>136</v>
      </c>
      <c r="K8132" t="s">
        <v>137</v>
      </c>
      <c r="L8132" t="s">
        <v>22821</v>
      </c>
      <c r="M8132" t="s">
        <v>22822</v>
      </c>
      <c r="N8132">
        <v>1.921944444</v>
      </c>
      <c r="O8132">
        <v>0</v>
      </c>
      <c r="P8132">
        <v>969</v>
      </c>
      <c r="Q8132">
        <v>3</v>
      </c>
      <c r="R8132">
        <v>13</v>
      </c>
      <c r="S8132">
        <v>5</v>
      </c>
      <c r="T8132">
        <v>101</v>
      </c>
      <c r="U8132">
        <v>0</v>
      </c>
      <c r="V8132">
        <v>0</v>
      </c>
      <c r="W8132">
        <v>0</v>
      </c>
      <c r="X8132">
        <v>304.32253510923681</v>
      </c>
      <c r="Y8132">
        <v>77.011819258609478</v>
      </c>
      <c r="Z8132">
        <v>35.605978737751371</v>
      </c>
      <c r="AA8132">
        <v>78.292629094990872</v>
      </c>
      <c r="AB8132">
        <v>40.302427935958384</v>
      </c>
      <c r="AC8132">
        <v>0</v>
      </c>
      <c r="AD8132">
        <v>0</v>
      </c>
      <c r="AE8132">
        <v>535.53539013654688</v>
      </c>
    </row>
    <row r="8133" spans="1:31" x14ac:dyDescent="0.25">
      <c r="A8133">
        <v>1891489</v>
      </c>
      <c r="B8133">
        <v>1</v>
      </c>
      <c r="C8133" t="s">
        <v>81</v>
      </c>
      <c r="D8133" t="s">
        <v>123</v>
      </c>
      <c r="E8133" t="s">
        <v>210</v>
      </c>
      <c r="F8133" t="s">
        <v>1349</v>
      </c>
      <c r="G8133" t="s">
        <v>133</v>
      </c>
      <c r="H8133" t="s">
        <v>134</v>
      </c>
      <c r="I8133" t="s">
        <v>135</v>
      </c>
      <c r="J8133" t="s">
        <v>136</v>
      </c>
      <c r="K8133" t="s">
        <v>137</v>
      </c>
      <c r="L8133" t="s">
        <v>22823</v>
      </c>
      <c r="M8133" t="s">
        <v>22824</v>
      </c>
      <c r="N8133">
        <v>1.1994444440000001</v>
      </c>
      <c r="O8133">
        <v>7</v>
      </c>
      <c r="P8133">
        <v>1284</v>
      </c>
      <c r="Q8133">
        <v>99</v>
      </c>
      <c r="R8133">
        <v>69</v>
      </c>
      <c r="S8133">
        <v>26</v>
      </c>
      <c r="T8133">
        <v>111</v>
      </c>
      <c r="U8133">
        <v>7</v>
      </c>
      <c r="V8133">
        <v>0</v>
      </c>
      <c r="W8133">
        <v>3.4977272798574233</v>
      </c>
      <c r="X8133">
        <v>393.25682792720619</v>
      </c>
      <c r="Y8133">
        <v>135.77045215324517</v>
      </c>
      <c r="Z8133">
        <v>84.652283834407356</v>
      </c>
      <c r="AA8133">
        <v>143.09776720068587</v>
      </c>
      <c r="AB8133">
        <v>70.336852141955021</v>
      </c>
      <c r="AC8133">
        <v>194.44327894297331</v>
      </c>
      <c r="AD8133">
        <v>0</v>
      </c>
      <c r="AE8133">
        <v>1025.0551894803305</v>
      </c>
    </row>
    <row r="8134" spans="1:31" x14ac:dyDescent="0.25">
      <c r="A8134">
        <v>1890825</v>
      </c>
      <c r="B8134">
        <v>1</v>
      </c>
      <c r="C8134" t="s">
        <v>81</v>
      </c>
      <c r="D8134" t="s">
        <v>118</v>
      </c>
      <c r="E8134" t="s">
        <v>146</v>
      </c>
      <c r="F8134" t="s">
        <v>22825</v>
      </c>
      <c r="G8134" t="s">
        <v>2417</v>
      </c>
      <c r="H8134" t="s">
        <v>143</v>
      </c>
      <c r="I8134" t="s">
        <v>135</v>
      </c>
      <c r="J8134" t="s">
        <v>136</v>
      </c>
      <c r="K8134" t="s">
        <v>137</v>
      </c>
      <c r="L8134" t="s">
        <v>22826</v>
      </c>
      <c r="M8134" t="s">
        <v>22827</v>
      </c>
      <c r="N8134">
        <v>2.4563888880000002</v>
      </c>
      <c r="O8134">
        <v>0</v>
      </c>
      <c r="P8134">
        <v>4</v>
      </c>
      <c r="Q8134">
        <v>0</v>
      </c>
      <c r="R8134">
        <v>0</v>
      </c>
      <c r="S8134">
        <v>0</v>
      </c>
      <c r="T8134">
        <v>1</v>
      </c>
      <c r="U8134">
        <v>0</v>
      </c>
      <c r="V8134">
        <v>0</v>
      </c>
      <c r="W8134">
        <v>0</v>
      </c>
      <c r="X8134">
        <v>3.2874856846164584</v>
      </c>
      <c r="Y8134">
        <v>0</v>
      </c>
      <c r="Z8134">
        <v>0</v>
      </c>
      <c r="AA8134">
        <v>0</v>
      </c>
      <c r="AB8134">
        <v>1.2390148082761274</v>
      </c>
      <c r="AC8134">
        <v>0</v>
      </c>
      <c r="AD8134">
        <v>0</v>
      </c>
      <c r="AE8134">
        <v>4.5265004928925858</v>
      </c>
    </row>
    <row r="8135" spans="1:31" x14ac:dyDescent="0.25">
      <c r="A8135">
        <v>1890902</v>
      </c>
      <c r="B8135">
        <v>1</v>
      </c>
      <c r="C8135" t="s">
        <v>80</v>
      </c>
      <c r="D8135" t="s">
        <v>103</v>
      </c>
      <c r="E8135" t="s">
        <v>140</v>
      </c>
      <c r="F8135" t="s">
        <v>22828</v>
      </c>
      <c r="G8135" t="s">
        <v>163</v>
      </c>
      <c r="H8135" t="s">
        <v>143</v>
      </c>
      <c r="I8135" t="s">
        <v>135</v>
      </c>
      <c r="J8135" t="s">
        <v>136</v>
      </c>
      <c r="K8135" t="s">
        <v>137</v>
      </c>
      <c r="L8135" t="s">
        <v>22829</v>
      </c>
      <c r="M8135" t="s">
        <v>22830</v>
      </c>
      <c r="N8135">
        <v>1.052777777</v>
      </c>
      <c r="O8135">
        <v>0</v>
      </c>
      <c r="P8135">
        <v>1</v>
      </c>
      <c r="Q8135">
        <v>0</v>
      </c>
      <c r="R8135">
        <v>0</v>
      </c>
      <c r="S8135">
        <v>0</v>
      </c>
      <c r="T8135">
        <v>0</v>
      </c>
      <c r="U8135">
        <v>0</v>
      </c>
      <c r="V8135">
        <v>0</v>
      </c>
      <c r="W8135">
        <v>0</v>
      </c>
      <c r="X8135">
        <v>7.297794847964445E-2</v>
      </c>
      <c r="Y8135">
        <v>0</v>
      </c>
      <c r="Z8135">
        <v>0</v>
      </c>
      <c r="AA8135">
        <v>0</v>
      </c>
      <c r="AB8135">
        <v>0</v>
      </c>
      <c r="AC8135">
        <v>0</v>
      </c>
      <c r="AD8135">
        <v>0</v>
      </c>
      <c r="AE8135">
        <v>7.297794847964445E-2</v>
      </c>
    </row>
    <row r="8136" spans="1:31" x14ac:dyDescent="0.25">
      <c r="A8136">
        <v>1891449</v>
      </c>
      <c r="B8136">
        <v>1</v>
      </c>
      <c r="C8136" t="s">
        <v>80</v>
      </c>
      <c r="D8136" t="s">
        <v>97</v>
      </c>
      <c r="E8136" t="s">
        <v>140</v>
      </c>
      <c r="F8136" t="s">
        <v>22831</v>
      </c>
      <c r="G8136" t="s">
        <v>163</v>
      </c>
      <c r="H8136" t="s">
        <v>143</v>
      </c>
      <c r="I8136" t="s">
        <v>135</v>
      </c>
      <c r="J8136" t="s">
        <v>136</v>
      </c>
      <c r="K8136" t="s">
        <v>137</v>
      </c>
      <c r="L8136" t="s">
        <v>22832</v>
      </c>
      <c r="M8136" t="s">
        <v>22833</v>
      </c>
      <c r="N8136">
        <v>1.791111111</v>
      </c>
      <c r="O8136">
        <v>0</v>
      </c>
      <c r="P8136">
        <v>1</v>
      </c>
      <c r="Q8136">
        <v>0</v>
      </c>
      <c r="R8136">
        <v>0</v>
      </c>
      <c r="S8136">
        <v>0</v>
      </c>
      <c r="T8136">
        <v>0</v>
      </c>
      <c r="U8136">
        <v>0</v>
      </c>
      <c r="V8136">
        <v>0</v>
      </c>
      <c r="W8136">
        <v>0</v>
      </c>
      <c r="X8136">
        <v>2.2644686682360442</v>
      </c>
      <c r="Y8136">
        <v>0</v>
      </c>
      <c r="Z8136">
        <v>0</v>
      </c>
      <c r="AA8136">
        <v>0</v>
      </c>
      <c r="AB8136">
        <v>0</v>
      </c>
      <c r="AC8136">
        <v>0</v>
      </c>
      <c r="AD8136">
        <v>0</v>
      </c>
      <c r="AE8136">
        <v>2.2644686682360442</v>
      </c>
    </row>
    <row r="8137" spans="1:31" x14ac:dyDescent="0.25">
      <c r="A8137">
        <v>1891403</v>
      </c>
      <c r="B8137">
        <v>1</v>
      </c>
      <c r="C8137" t="s">
        <v>80</v>
      </c>
      <c r="D8137" t="s">
        <v>93</v>
      </c>
      <c r="E8137" t="s">
        <v>140</v>
      </c>
      <c r="F8137" t="s">
        <v>22834</v>
      </c>
      <c r="G8137" t="s">
        <v>163</v>
      </c>
      <c r="H8137" t="s">
        <v>143</v>
      </c>
      <c r="I8137" t="s">
        <v>135</v>
      </c>
      <c r="J8137" t="s">
        <v>136</v>
      </c>
      <c r="K8137" t="s">
        <v>137</v>
      </c>
      <c r="L8137" t="s">
        <v>22835</v>
      </c>
      <c r="M8137" t="s">
        <v>22836</v>
      </c>
      <c r="N8137">
        <v>1.7311111109999999</v>
      </c>
      <c r="O8137">
        <v>0</v>
      </c>
      <c r="P8137">
        <v>0</v>
      </c>
      <c r="Q8137">
        <v>0</v>
      </c>
      <c r="R8137">
        <v>1</v>
      </c>
      <c r="S8137">
        <v>0</v>
      </c>
      <c r="T8137">
        <v>2</v>
      </c>
      <c r="U8137">
        <v>0</v>
      </c>
      <c r="V8137">
        <v>0</v>
      </c>
      <c r="W8137">
        <v>0</v>
      </c>
      <c r="X8137">
        <v>0</v>
      </c>
      <c r="Y8137">
        <v>0</v>
      </c>
      <c r="Z8137">
        <v>1.6379899776670221</v>
      </c>
      <c r="AA8137">
        <v>0</v>
      </c>
      <c r="AB8137">
        <v>5.3510714587390735</v>
      </c>
      <c r="AC8137">
        <v>0</v>
      </c>
      <c r="AD8137">
        <v>0</v>
      </c>
      <c r="AE8137">
        <v>6.9890614364060957</v>
      </c>
    </row>
    <row r="8138" spans="1:31" x14ac:dyDescent="0.25">
      <c r="A8138">
        <v>1890716</v>
      </c>
      <c r="B8138">
        <v>1</v>
      </c>
      <c r="C8138" t="s">
        <v>81</v>
      </c>
      <c r="D8138" t="s">
        <v>115</v>
      </c>
      <c r="E8138" t="s">
        <v>169</v>
      </c>
      <c r="F8138" t="s">
        <v>22837</v>
      </c>
      <c r="G8138" t="s">
        <v>183</v>
      </c>
      <c r="H8138" t="s">
        <v>143</v>
      </c>
      <c r="I8138" t="s">
        <v>135</v>
      </c>
      <c r="J8138" t="s">
        <v>136</v>
      </c>
      <c r="K8138" t="s">
        <v>137</v>
      </c>
      <c r="L8138" t="s">
        <v>22838</v>
      </c>
      <c r="M8138" t="s">
        <v>22839</v>
      </c>
      <c r="N8138">
        <v>7.676666666</v>
      </c>
      <c r="O8138">
        <v>0</v>
      </c>
      <c r="P8138">
        <v>28</v>
      </c>
      <c r="Q8138">
        <v>0</v>
      </c>
      <c r="R8138">
        <v>23</v>
      </c>
      <c r="S8138">
        <v>0</v>
      </c>
      <c r="T8138">
        <v>0</v>
      </c>
      <c r="U8138">
        <v>0</v>
      </c>
      <c r="V8138">
        <v>0</v>
      </c>
      <c r="W8138">
        <v>0</v>
      </c>
      <c r="X8138">
        <v>11.507384728209502</v>
      </c>
      <c r="Y8138">
        <v>0</v>
      </c>
      <c r="Z8138">
        <v>9.1717672770034984</v>
      </c>
      <c r="AA8138">
        <v>0</v>
      </c>
      <c r="AB8138">
        <v>0</v>
      </c>
      <c r="AC8138">
        <v>0</v>
      </c>
      <c r="AD8138">
        <v>0</v>
      </c>
      <c r="AE8138">
        <v>20.679152005212998</v>
      </c>
    </row>
    <row r="8139" spans="1:31" x14ac:dyDescent="0.25">
      <c r="A8139">
        <v>1891257</v>
      </c>
      <c r="B8139">
        <v>1</v>
      </c>
      <c r="C8139" t="s">
        <v>80</v>
      </c>
      <c r="D8139" t="s">
        <v>95</v>
      </c>
      <c r="E8139" t="s">
        <v>140</v>
      </c>
      <c r="F8139" t="s">
        <v>22840</v>
      </c>
      <c r="G8139" t="s">
        <v>163</v>
      </c>
      <c r="H8139" t="s">
        <v>143</v>
      </c>
      <c r="I8139" t="s">
        <v>135</v>
      </c>
      <c r="J8139" t="s">
        <v>136</v>
      </c>
      <c r="K8139" t="s">
        <v>137</v>
      </c>
      <c r="L8139" t="s">
        <v>22841</v>
      </c>
      <c r="M8139" t="s">
        <v>22842</v>
      </c>
      <c r="N8139">
        <v>0.6875</v>
      </c>
      <c r="O8139">
        <v>0</v>
      </c>
      <c r="P8139">
        <v>1</v>
      </c>
      <c r="Q8139">
        <v>0</v>
      </c>
      <c r="R8139">
        <v>0</v>
      </c>
      <c r="S8139">
        <v>0</v>
      </c>
      <c r="T8139">
        <v>0</v>
      </c>
      <c r="U8139">
        <v>0</v>
      </c>
      <c r="V8139">
        <v>0</v>
      </c>
      <c r="W8139">
        <v>0</v>
      </c>
      <c r="X8139">
        <v>7.2410401544494452E-3</v>
      </c>
      <c r="Y8139">
        <v>0</v>
      </c>
      <c r="Z8139">
        <v>0</v>
      </c>
      <c r="AA8139">
        <v>0</v>
      </c>
      <c r="AB8139">
        <v>0</v>
      </c>
      <c r="AC8139">
        <v>0</v>
      </c>
      <c r="AD8139">
        <v>0</v>
      </c>
      <c r="AE8139">
        <v>7.2410401544494452E-3</v>
      </c>
    </row>
    <row r="8140" spans="1:31" x14ac:dyDescent="0.25">
      <c r="A8140">
        <v>1891529</v>
      </c>
      <c r="B8140">
        <v>1</v>
      </c>
      <c r="C8140" t="s">
        <v>81</v>
      </c>
      <c r="D8140" t="s">
        <v>118</v>
      </c>
      <c r="E8140" t="s">
        <v>158</v>
      </c>
      <c r="F8140" t="s">
        <v>22843</v>
      </c>
      <c r="G8140" t="s">
        <v>133</v>
      </c>
      <c r="H8140" t="s">
        <v>134</v>
      </c>
      <c r="I8140" t="s">
        <v>135</v>
      </c>
      <c r="J8140" t="s">
        <v>136</v>
      </c>
      <c r="K8140" t="s">
        <v>137</v>
      </c>
      <c r="L8140" t="s">
        <v>22844</v>
      </c>
      <c r="M8140" t="s">
        <v>22845</v>
      </c>
      <c r="N8140">
        <v>1.5508333329999999</v>
      </c>
      <c r="O8140">
        <v>0</v>
      </c>
      <c r="P8140">
        <v>55</v>
      </c>
      <c r="Q8140">
        <v>0</v>
      </c>
      <c r="R8140">
        <v>50</v>
      </c>
      <c r="S8140">
        <v>0</v>
      </c>
      <c r="T8140">
        <v>9</v>
      </c>
      <c r="U8140">
        <v>0</v>
      </c>
      <c r="V8140">
        <v>0</v>
      </c>
      <c r="W8140">
        <v>0</v>
      </c>
      <c r="X8140">
        <v>20.09635778435938</v>
      </c>
      <c r="Y8140">
        <v>0</v>
      </c>
      <c r="Z8140">
        <v>45.693269817165913</v>
      </c>
      <c r="AA8140">
        <v>0</v>
      </c>
      <c r="AB8140">
        <v>4.2249171525660945</v>
      </c>
      <c r="AC8140">
        <v>0</v>
      </c>
      <c r="AD8140">
        <v>0</v>
      </c>
      <c r="AE8140">
        <v>70.014544754091389</v>
      </c>
    </row>
    <row r="8141" spans="1:31" x14ac:dyDescent="0.25">
      <c r="A8141">
        <v>1890819</v>
      </c>
      <c r="B8141">
        <v>1</v>
      </c>
      <c r="C8141" t="s">
        <v>81</v>
      </c>
      <c r="D8141" t="s">
        <v>114</v>
      </c>
      <c r="E8141" t="s">
        <v>158</v>
      </c>
      <c r="F8141" t="s">
        <v>17918</v>
      </c>
      <c r="G8141" t="s">
        <v>219</v>
      </c>
      <c r="H8141" t="s">
        <v>134</v>
      </c>
      <c r="I8141" t="s">
        <v>135</v>
      </c>
      <c r="J8141" t="s">
        <v>136</v>
      </c>
      <c r="K8141" t="s">
        <v>137</v>
      </c>
      <c r="L8141" t="s">
        <v>22846</v>
      </c>
      <c r="M8141" t="s">
        <v>22847</v>
      </c>
      <c r="N8141">
        <v>2.7883333330000002</v>
      </c>
      <c r="O8141">
        <v>0</v>
      </c>
      <c r="P8141">
        <v>22</v>
      </c>
      <c r="Q8141">
        <v>0</v>
      </c>
      <c r="R8141">
        <v>2</v>
      </c>
      <c r="S8141">
        <v>0</v>
      </c>
      <c r="T8141">
        <v>1</v>
      </c>
      <c r="U8141">
        <v>0</v>
      </c>
      <c r="V8141">
        <v>0</v>
      </c>
      <c r="W8141">
        <v>0</v>
      </c>
      <c r="X8141">
        <v>7.6993919846207906</v>
      </c>
      <c r="Y8141">
        <v>0</v>
      </c>
      <c r="Z8141">
        <v>11.446823470154872</v>
      </c>
      <c r="AA8141">
        <v>0</v>
      </c>
      <c r="AB8141">
        <v>0.85471279800645328</v>
      </c>
      <c r="AC8141">
        <v>0</v>
      </c>
      <c r="AD8141">
        <v>0</v>
      </c>
      <c r="AE8141">
        <v>20.000928252782117</v>
      </c>
    </row>
    <row r="8142" spans="1:31" x14ac:dyDescent="0.25">
      <c r="A8142">
        <v>1891386</v>
      </c>
      <c r="B8142">
        <v>1</v>
      </c>
      <c r="C8142" t="s">
        <v>80</v>
      </c>
      <c r="D8142" t="s">
        <v>107</v>
      </c>
      <c r="E8142" t="s">
        <v>140</v>
      </c>
      <c r="F8142" t="s">
        <v>22848</v>
      </c>
      <c r="G8142" t="s">
        <v>200</v>
      </c>
      <c r="H8142" t="s">
        <v>143</v>
      </c>
      <c r="I8142" t="s">
        <v>135</v>
      </c>
      <c r="J8142" t="s">
        <v>136</v>
      </c>
      <c r="K8142" t="s">
        <v>137</v>
      </c>
      <c r="L8142" t="s">
        <v>22849</v>
      </c>
      <c r="M8142" t="s">
        <v>22850</v>
      </c>
      <c r="N8142">
        <v>3.201944444</v>
      </c>
      <c r="O8142">
        <v>0</v>
      </c>
      <c r="P8142">
        <v>7</v>
      </c>
      <c r="Q8142">
        <v>0</v>
      </c>
      <c r="R8142">
        <v>0</v>
      </c>
      <c r="S8142">
        <v>0</v>
      </c>
      <c r="T8142">
        <v>0</v>
      </c>
      <c r="U8142">
        <v>0</v>
      </c>
      <c r="V8142">
        <v>0</v>
      </c>
      <c r="W8142">
        <v>0</v>
      </c>
      <c r="X8142">
        <v>6.9007997011385482</v>
      </c>
      <c r="Y8142">
        <v>0</v>
      </c>
      <c r="Z8142">
        <v>0</v>
      </c>
      <c r="AA8142">
        <v>0</v>
      </c>
      <c r="AB8142">
        <v>0</v>
      </c>
      <c r="AC8142">
        <v>0</v>
      </c>
      <c r="AD8142">
        <v>0</v>
      </c>
      <c r="AE8142">
        <v>6.9007997011385482</v>
      </c>
    </row>
    <row r="8143" spans="1:31" x14ac:dyDescent="0.25">
      <c r="A8143">
        <v>1891343</v>
      </c>
      <c r="B8143">
        <v>1</v>
      </c>
      <c r="C8143" t="s">
        <v>81</v>
      </c>
      <c r="D8143" t="s">
        <v>115</v>
      </c>
      <c r="E8143" t="s">
        <v>169</v>
      </c>
      <c r="F8143" t="s">
        <v>22851</v>
      </c>
      <c r="G8143" t="s">
        <v>183</v>
      </c>
      <c r="H8143" t="s">
        <v>143</v>
      </c>
      <c r="I8143" t="s">
        <v>135</v>
      </c>
      <c r="J8143" t="s">
        <v>136</v>
      </c>
      <c r="K8143" t="s">
        <v>137</v>
      </c>
      <c r="L8143" t="s">
        <v>22852</v>
      </c>
      <c r="M8143" t="s">
        <v>22853</v>
      </c>
      <c r="N8143">
        <v>7.608333333</v>
      </c>
      <c r="O8143">
        <v>0</v>
      </c>
      <c r="P8143">
        <v>106</v>
      </c>
      <c r="Q8143">
        <v>0</v>
      </c>
      <c r="R8143">
        <v>0</v>
      </c>
      <c r="S8143">
        <v>0</v>
      </c>
      <c r="T8143">
        <v>4</v>
      </c>
      <c r="U8143">
        <v>0</v>
      </c>
      <c r="V8143">
        <v>0</v>
      </c>
      <c r="W8143">
        <v>0</v>
      </c>
      <c r="X8143">
        <v>97.004690165238415</v>
      </c>
      <c r="Y8143">
        <v>0</v>
      </c>
      <c r="Z8143">
        <v>0</v>
      </c>
      <c r="AA8143">
        <v>0</v>
      </c>
      <c r="AB8143">
        <v>11.696227714905977</v>
      </c>
      <c r="AC8143">
        <v>0</v>
      </c>
      <c r="AD8143">
        <v>0</v>
      </c>
      <c r="AE8143">
        <v>108.70091788014439</v>
      </c>
    </row>
    <row r="8144" spans="1:31" x14ac:dyDescent="0.25">
      <c r="A8144">
        <v>1891486</v>
      </c>
      <c r="B8144">
        <v>1</v>
      </c>
      <c r="C8144" t="s">
        <v>80</v>
      </c>
      <c r="D8144" t="s">
        <v>93</v>
      </c>
      <c r="E8144" t="s">
        <v>210</v>
      </c>
      <c r="F8144" t="s">
        <v>22854</v>
      </c>
      <c r="G8144" t="s">
        <v>476</v>
      </c>
      <c r="H8144" t="s">
        <v>134</v>
      </c>
      <c r="I8144" t="s">
        <v>135</v>
      </c>
      <c r="J8144" t="s">
        <v>136</v>
      </c>
      <c r="K8144" t="s">
        <v>137</v>
      </c>
      <c r="L8144" t="s">
        <v>22855</v>
      </c>
      <c r="M8144" t="s">
        <v>22856</v>
      </c>
      <c r="N8144">
        <v>1.1288888880000001</v>
      </c>
      <c r="O8144">
        <v>2</v>
      </c>
      <c r="P8144">
        <v>291</v>
      </c>
      <c r="Q8144">
        <v>9</v>
      </c>
      <c r="R8144">
        <v>243</v>
      </c>
      <c r="S8144">
        <v>2</v>
      </c>
      <c r="T8144">
        <v>84</v>
      </c>
      <c r="U8144">
        <v>0</v>
      </c>
      <c r="V8144">
        <v>0</v>
      </c>
      <c r="W8144">
        <v>6.7710728825042334</v>
      </c>
      <c r="X8144">
        <v>77.713189476232202</v>
      </c>
      <c r="Y8144">
        <v>108.751987750685</v>
      </c>
      <c r="Z8144">
        <v>330.55278177931996</v>
      </c>
      <c r="AA8144">
        <v>3.8998364370993004</v>
      </c>
      <c r="AB8144">
        <v>103.50049731663196</v>
      </c>
      <c r="AC8144">
        <v>0</v>
      </c>
      <c r="AD8144">
        <v>0</v>
      </c>
      <c r="AE8144">
        <v>631.18936564247269</v>
      </c>
    </row>
    <row r="8145" spans="1:31" x14ac:dyDescent="0.25">
      <c r="A8145">
        <v>1891323</v>
      </c>
      <c r="B8145">
        <v>1</v>
      </c>
      <c r="C8145" t="s">
        <v>81</v>
      </c>
      <c r="D8145" t="s">
        <v>121</v>
      </c>
      <c r="E8145" t="s">
        <v>131</v>
      </c>
      <c r="F8145" t="s">
        <v>16031</v>
      </c>
      <c r="G8145" t="s">
        <v>133</v>
      </c>
      <c r="H8145" t="s">
        <v>134</v>
      </c>
      <c r="I8145" t="s">
        <v>135</v>
      </c>
      <c r="J8145" t="s">
        <v>136</v>
      </c>
      <c r="K8145" t="s">
        <v>137</v>
      </c>
      <c r="L8145" t="s">
        <v>22857</v>
      </c>
      <c r="M8145" t="s">
        <v>22858</v>
      </c>
      <c r="N8145">
        <v>0.91666666600000002</v>
      </c>
      <c r="O8145">
        <v>0</v>
      </c>
      <c r="P8145">
        <v>242</v>
      </c>
      <c r="Q8145">
        <v>0</v>
      </c>
      <c r="R8145">
        <v>53</v>
      </c>
      <c r="S8145">
        <v>2</v>
      </c>
      <c r="T8145">
        <v>10</v>
      </c>
      <c r="U8145">
        <v>0</v>
      </c>
      <c r="V8145">
        <v>0</v>
      </c>
      <c r="W8145">
        <v>0</v>
      </c>
      <c r="X8145">
        <v>39.367051405081135</v>
      </c>
      <c r="Y8145">
        <v>0</v>
      </c>
      <c r="Z8145">
        <v>16.957989769856066</v>
      </c>
      <c r="AA8145">
        <v>3.4015032325283716</v>
      </c>
      <c r="AB8145">
        <v>15.71240104547668</v>
      </c>
      <c r="AC8145">
        <v>0</v>
      </c>
      <c r="AD8145">
        <v>0</v>
      </c>
      <c r="AE8145">
        <v>75.438945452942249</v>
      </c>
    </row>
    <row r="8146" spans="1:31" x14ac:dyDescent="0.25">
      <c r="A8146">
        <v>1890882</v>
      </c>
      <c r="B8146">
        <v>1</v>
      </c>
      <c r="C8146" t="s">
        <v>81</v>
      </c>
      <c r="D8146" t="s">
        <v>128</v>
      </c>
      <c r="E8146" t="s">
        <v>158</v>
      </c>
      <c r="F8146" t="s">
        <v>22859</v>
      </c>
      <c r="G8146" t="s">
        <v>133</v>
      </c>
      <c r="H8146" t="s">
        <v>134</v>
      </c>
      <c r="I8146" t="s">
        <v>135</v>
      </c>
      <c r="J8146" t="s">
        <v>136</v>
      </c>
      <c r="K8146" t="s">
        <v>137</v>
      </c>
      <c r="L8146" t="s">
        <v>22860</v>
      </c>
      <c r="M8146" t="s">
        <v>22861</v>
      </c>
      <c r="N8146">
        <v>1.456388888</v>
      </c>
      <c r="O8146">
        <v>0</v>
      </c>
      <c r="P8146">
        <v>2036</v>
      </c>
      <c r="Q8146">
        <v>0</v>
      </c>
      <c r="R8146">
        <v>8</v>
      </c>
      <c r="S8146">
        <v>0</v>
      </c>
      <c r="T8146">
        <v>186</v>
      </c>
      <c r="U8146">
        <v>0</v>
      </c>
      <c r="V8146">
        <v>0</v>
      </c>
      <c r="W8146">
        <v>0</v>
      </c>
      <c r="X8146">
        <v>777.15770213161011</v>
      </c>
      <c r="Y8146">
        <v>0</v>
      </c>
      <c r="Z8146">
        <v>6.4864301900737145</v>
      </c>
      <c r="AA8146">
        <v>0</v>
      </c>
      <c r="AB8146">
        <v>145.95756158210489</v>
      </c>
      <c r="AC8146">
        <v>0</v>
      </c>
      <c r="AD8146">
        <v>0</v>
      </c>
      <c r="AE8146">
        <v>929.60169390378871</v>
      </c>
    </row>
    <row r="8147" spans="1:31" x14ac:dyDescent="0.25">
      <c r="A8147">
        <v>1890739</v>
      </c>
      <c r="B8147">
        <v>1</v>
      </c>
      <c r="C8147" t="s">
        <v>80</v>
      </c>
      <c r="D8147" t="s">
        <v>98</v>
      </c>
      <c r="E8147" t="s">
        <v>131</v>
      </c>
      <c r="F8147" t="s">
        <v>22862</v>
      </c>
      <c r="G8147" t="s">
        <v>133</v>
      </c>
      <c r="H8147" t="s">
        <v>134</v>
      </c>
      <c r="I8147" t="s">
        <v>135</v>
      </c>
      <c r="J8147" t="s">
        <v>136</v>
      </c>
      <c r="K8147" t="s">
        <v>137</v>
      </c>
      <c r="L8147" t="s">
        <v>22863</v>
      </c>
      <c r="M8147" t="s">
        <v>22864</v>
      </c>
      <c r="N8147">
        <v>0.45638888799999999</v>
      </c>
      <c r="O8147">
        <v>0</v>
      </c>
      <c r="P8147">
        <v>454</v>
      </c>
      <c r="Q8147">
        <v>13</v>
      </c>
      <c r="R8147">
        <v>93</v>
      </c>
      <c r="S8147">
        <v>15</v>
      </c>
      <c r="T8147">
        <v>83</v>
      </c>
      <c r="U8147">
        <v>0</v>
      </c>
      <c r="V8147">
        <v>0</v>
      </c>
      <c r="W8147">
        <v>0</v>
      </c>
      <c r="X8147">
        <v>19.436958812135476</v>
      </c>
      <c r="Y8147">
        <v>16.085832574654972</v>
      </c>
      <c r="Z8147">
        <v>28.021937651273852</v>
      </c>
      <c r="AA8147">
        <v>23.20931732790125</v>
      </c>
      <c r="AB8147">
        <v>13.861813269836865</v>
      </c>
      <c r="AC8147">
        <v>0</v>
      </c>
      <c r="AD8147">
        <v>0</v>
      </c>
      <c r="AE8147">
        <v>100.61585963580242</v>
      </c>
    </row>
    <row r="8148" spans="1:31" x14ac:dyDescent="0.25">
      <c r="A8148">
        <v>1890888</v>
      </c>
      <c r="B8148">
        <v>1</v>
      </c>
      <c r="C8148" t="s">
        <v>80</v>
      </c>
      <c r="D8148" t="s">
        <v>103</v>
      </c>
      <c r="E8148" t="s">
        <v>210</v>
      </c>
      <c r="F8148" t="s">
        <v>20147</v>
      </c>
      <c r="G8148" t="s">
        <v>476</v>
      </c>
      <c r="H8148" t="s">
        <v>134</v>
      </c>
      <c r="I8148" t="s">
        <v>135</v>
      </c>
      <c r="J8148" t="s">
        <v>136</v>
      </c>
      <c r="K8148" t="s">
        <v>137</v>
      </c>
      <c r="L8148" t="s">
        <v>22865</v>
      </c>
      <c r="M8148" t="s">
        <v>22866</v>
      </c>
      <c r="N8148">
        <v>0.12222222200000001</v>
      </c>
      <c r="O8148">
        <v>0</v>
      </c>
      <c r="P8148">
        <v>1707</v>
      </c>
      <c r="Q8148">
        <v>0</v>
      </c>
      <c r="R8148">
        <v>16</v>
      </c>
      <c r="S8148">
        <v>9</v>
      </c>
      <c r="T8148">
        <v>169</v>
      </c>
      <c r="U8148">
        <v>16</v>
      </c>
      <c r="V8148">
        <v>4</v>
      </c>
      <c r="W8148">
        <v>0</v>
      </c>
      <c r="X8148">
        <v>44.954518474444939</v>
      </c>
      <c r="Y8148">
        <v>0</v>
      </c>
      <c r="Z8148">
        <v>0.54734458082479986</v>
      </c>
      <c r="AA8148">
        <v>67.567846585720076</v>
      </c>
      <c r="AB8148">
        <v>11.812194823660255</v>
      </c>
      <c r="AC8148">
        <v>257.43103812224894</v>
      </c>
      <c r="AD8148">
        <v>2.8139582625924002</v>
      </c>
      <c r="AE8148">
        <v>385.12690084949139</v>
      </c>
    </row>
    <row r="8149" spans="1:31" x14ac:dyDescent="0.25">
      <c r="A8149">
        <v>1891446</v>
      </c>
      <c r="B8149">
        <v>1</v>
      </c>
      <c r="C8149" t="s">
        <v>81</v>
      </c>
      <c r="D8149" t="s">
        <v>119</v>
      </c>
      <c r="E8149" t="s">
        <v>210</v>
      </c>
      <c r="F8149" t="s">
        <v>22867</v>
      </c>
      <c r="G8149" t="s">
        <v>133</v>
      </c>
      <c r="H8149" t="s">
        <v>134</v>
      </c>
      <c r="I8149" t="s">
        <v>135</v>
      </c>
      <c r="J8149" t="s">
        <v>136</v>
      </c>
      <c r="K8149" t="s">
        <v>137</v>
      </c>
      <c r="L8149" t="s">
        <v>22868</v>
      </c>
      <c r="M8149" t="s">
        <v>22869</v>
      </c>
      <c r="N8149">
        <v>0.15444444399999999</v>
      </c>
      <c r="O8149">
        <v>0</v>
      </c>
      <c r="P8149">
        <v>2410</v>
      </c>
      <c r="Q8149">
        <v>133</v>
      </c>
      <c r="R8149">
        <v>296</v>
      </c>
      <c r="S8149">
        <v>2</v>
      </c>
      <c r="T8149">
        <v>165</v>
      </c>
      <c r="U8149">
        <v>0</v>
      </c>
      <c r="V8149">
        <v>0</v>
      </c>
      <c r="W8149">
        <v>0</v>
      </c>
      <c r="X8149">
        <v>84.49614015564056</v>
      </c>
      <c r="Y8149">
        <v>251.40024825793475</v>
      </c>
      <c r="Z8149">
        <v>294.11341658198876</v>
      </c>
      <c r="AA8149">
        <v>4.0691290910502227</v>
      </c>
      <c r="AB8149">
        <v>9.773527957275876</v>
      </c>
      <c r="AC8149">
        <v>0</v>
      </c>
      <c r="AD8149">
        <v>0</v>
      </c>
      <c r="AE8149">
        <v>643.85246204389011</v>
      </c>
    </row>
    <row r="8150" spans="1:31" x14ac:dyDescent="0.25">
      <c r="A8150">
        <v>1891114</v>
      </c>
      <c r="B8150">
        <v>1</v>
      </c>
      <c r="C8150" t="s">
        <v>80</v>
      </c>
      <c r="D8150" t="s">
        <v>108</v>
      </c>
      <c r="E8150" t="s">
        <v>140</v>
      </c>
      <c r="F8150" t="s">
        <v>22870</v>
      </c>
      <c r="G8150" t="s">
        <v>163</v>
      </c>
      <c r="H8150" t="s">
        <v>143</v>
      </c>
      <c r="I8150" t="s">
        <v>135</v>
      </c>
      <c r="J8150" t="s">
        <v>136</v>
      </c>
      <c r="K8150" t="s">
        <v>137</v>
      </c>
      <c r="L8150" t="s">
        <v>22871</v>
      </c>
      <c r="M8150" t="s">
        <v>22872</v>
      </c>
      <c r="N8150">
        <v>3.1163888879999999</v>
      </c>
      <c r="O8150">
        <v>0</v>
      </c>
      <c r="P8150">
        <v>1</v>
      </c>
      <c r="Q8150">
        <v>0</v>
      </c>
      <c r="R8150">
        <v>0</v>
      </c>
      <c r="S8150">
        <v>0</v>
      </c>
      <c r="T8150">
        <v>0</v>
      </c>
      <c r="U8150">
        <v>0</v>
      </c>
      <c r="V8150">
        <v>0</v>
      </c>
      <c r="W8150">
        <v>0</v>
      </c>
      <c r="X8150">
        <v>0.81428143646262252</v>
      </c>
      <c r="Y8150">
        <v>0</v>
      </c>
      <c r="Z8150">
        <v>0</v>
      </c>
      <c r="AA8150">
        <v>0</v>
      </c>
      <c r="AB8150">
        <v>0</v>
      </c>
      <c r="AC8150">
        <v>0</v>
      </c>
      <c r="AD8150">
        <v>0</v>
      </c>
      <c r="AE8150">
        <v>0.81428143646262252</v>
      </c>
    </row>
    <row r="8151" spans="1:31" x14ac:dyDescent="0.25">
      <c r="A8151">
        <v>1890805</v>
      </c>
      <c r="B8151">
        <v>1</v>
      </c>
      <c r="C8151" t="s">
        <v>81</v>
      </c>
      <c r="D8151" t="s">
        <v>115</v>
      </c>
      <c r="E8151" t="s">
        <v>146</v>
      </c>
      <c r="F8151" t="s">
        <v>3059</v>
      </c>
      <c r="G8151" t="s">
        <v>148</v>
      </c>
      <c r="H8151" t="s">
        <v>143</v>
      </c>
      <c r="I8151" t="s">
        <v>135</v>
      </c>
      <c r="J8151" t="s">
        <v>136</v>
      </c>
      <c r="K8151" t="s">
        <v>137</v>
      </c>
      <c r="L8151" t="s">
        <v>22873</v>
      </c>
      <c r="M8151" t="s">
        <v>22874</v>
      </c>
      <c r="N8151">
        <v>6.3416666660000001</v>
      </c>
      <c r="O8151">
        <v>0</v>
      </c>
      <c r="P8151">
        <v>12</v>
      </c>
      <c r="Q8151">
        <v>0</v>
      </c>
      <c r="R8151">
        <v>1</v>
      </c>
      <c r="S8151">
        <v>0</v>
      </c>
      <c r="T8151">
        <v>0</v>
      </c>
      <c r="U8151">
        <v>0</v>
      </c>
      <c r="V8151">
        <v>0</v>
      </c>
      <c r="W8151">
        <v>0</v>
      </c>
      <c r="X8151">
        <v>1.9480022592929025</v>
      </c>
      <c r="Y8151">
        <v>0</v>
      </c>
      <c r="Z8151">
        <v>12.649684703274591</v>
      </c>
      <c r="AA8151">
        <v>0</v>
      </c>
      <c r="AB8151">
        <v>0</v>
      </c>
      <c r="AC8151">
        <v>0</v>
      </c>
      <c r="AD8151">
        <v>0</v>
      </c>
      <c r="AE8151">
        <v>14.597686962567494</v>
      </c>
    </row>
    <row r="8152" spans="1:31" x14ac:dyDescent="0.25">
      <c r="A8152">
        <v>1891469</v>
      </c>
      <c r="B8152">
        <v>1</v>
      </c>
      <c r="C8152" t="s">
        <v>80</v>
      </c>
      <c r="D8152" t="s">
        <v>104</v>
      </c>
      <c r="E8152" t="s">
        <v>131</v>
      </c>
      <c r="F8152" t="s">
        <v>22875</v>
      </c>
      <c r="G8152" t="s">
        <v>133</v>
      </c>
      <c r="H8152" t="s">
        <v>134</v>
      </c>
      <c r="I8152" t="s">
        <v>135</v>
      </c>
      <c r="J8152" t="s">
        <v>136</v>
      </c>
      <c r="K8152" t="s">
        <v>137</v>
      </c>
      <c r="L8152" t="s">
        <v>22876</v>
      </c>
      <c r="M8152" t="s">
        <v>22877</v>
      </c>
      <c r="N8152">
        <v>1.135277777</v>
      </c>
      <c r="O8152">
        <v>0</v>
      </c>
      <c r="P8152">
        <v>0</v>
      </c>
      <c r="Q8152">
        <v>0</v>
      </c>
      <c r="R8152">
        <v>0</v>
      </c>
      <c r="S8152">
        <v>1</v>
      </c>
      <c r="T8152">
        <v>0</v>
      </c>
      <c r="U8152">
        <v>0</v>
      </c>
      <c r="V8152">
        <v>0</v>
      </c>
      <c r="W8152">
        <v>0</v>
      </c>
      <c r="X8152">
        <v>0</v>
      </c>
      <c r="Y8152">
        <v>0</v>
      </c>
      <c r="Z8152">
        <v>0</v>
      </c>
      <c r="AA8152">
        <v>0</v>
      </c>
      <c r="AB8152">
        <v>0</v>
      </c>
      <c r="AC8152">
        <v>0</v>
      </c>
      <c r="AD8152">
        <v>0</v>
      </c>
      <c r="AE8152">
        <v>0</v>
      </c>
    </row>
    <row r="8153" spans="1:31" x14ac:dyDescent="0.25">
      <c r="A8153">
        <v>1891423</v>
      </c>
      <c r="B8153">
        <v>1</v>
      </c>
      <c r="C8153" t="s">
        <v>80</v>
      </c>
      <c r="D8153" t="s">
        <v>94</v>
      </c>
      <c r="E8153" t="s">
        <v>210</v>
      </c>
      <c r="F8153" t="s">
        <v>22878</v>
      </c>
      <c r="G8153" t="s">
        <v>133</v>
      </c>
      <c r="H8153" t="s">
        <v>134</v>
      </c>
      <c r="I8153" t="s">
        <v>135</v>
      </c>
      <c r="J8153" t="s">
        <v>136</v>
      </c>
      <c r="K8153" t="s">
        <v>137</v>
      </c>
      <c r="L8153" t="s">
        <v>22879</v>
      </c>
      <c r="M8153" t="s">
        <v>22880</v>
      </c>
      <c r="N8153">
        <v>0.84166666599999995</v>
      </c>
      <c r="O8153">
        <v>0</v>
      </c>
      <c r="P8153">
        <v>661</v>
      </c>
      <c r="Q8153">
        <v>34</v>
      </c>
      <c r="R8153">
        <v>67</v>
      </c>
      <c r="S8153">
        <v>13</v>
      </c>
      <c r="T8153">
        <v>76</v>
      </c>
      <c r="U8153">
        <v>2</v>
      </c>
      <c r="V8153">
        <v>0</v>
      </c>
      <c r="W8153">
        <v>0</v>
      </c>
      <c r="X8153">
        <v>126.47737007830646</v>
      </c>
      <c r="Y8153">
        <v>249.70158386895235</v>
      </c>
      <c r="Z8153">
        <v>163.45349584967195</v>
      </c>
      <c r="AA8153">
        <v>138.64902354234778</v>
      </c>
      <c r="AB8153">
        <v>66.715213269535298</v>
      </c>
      <c r="AC8153">
        <v>46.330269537751484</v>
      </c>
      <c r="AD8153">
        <v>0</v>
      </c>
      <c r="AE8153">
        <v>791.32695614656541</v>
      </c>
    </row>
    <row r="8154" spans="1:31" x14ac:dyDescent="0.25">
      <c r="A8154">
        <v>1891346</v>
      </c>
      <c r="B8154">
        <v>1</v>
      </c>
      <c r="C8154" t="s">
        <v>80</v>
      </c>
      <c r="D8154" t="s">
        <v>82</v>
      </c>
      <c r="E8154" t="s">
        <v>140</v>
      </c>
      <c r="F8154" t="s">
        <v>22881</v>
      </c>
      <c r="G8154" t="s">
        <v>163</v>
      </c>
      <c r="H8154" t="s">
        <v>143</v>
      </c>
      <c r="I8154" t="s">
        <v>135</v>
      </c>
      <c r="J8154" t="s">
        <v>136</v>
      </c>
      <c r="K8154" t="s">
        <v>137</v>
      </c>
      <c r="L8154" t="s">
        <v>22882</v>
      </c>
      <c r="M8154" t="s">
        <v>22883</v>
      </c>
      <c r="N8154">
        <v>1.928055555</v>
      </c>
      <c r="O8154">
        <v>0</v>
      </c>
      <c r="P8154">
        <v>2</v>
      </c>
      <c r="Q8154">
        <v>0</v>
      </c>
      <c r="R8154">
        <v>0</v>
      </c>
      <c r="S8154">
        <v>0</v>
      </c>
      <c r="T8154">
        <v>0</v>
      </c>
      <c r="U8154">
        <v>0</v>
      </c>
      <c r="V8154">
        <v>0</v>
      </c>
      <c r="W8154">
        <v>0</v>
      </c>
      <c r="X8154">
        <v>1.6023252500258911</v>
      </c>
      <c r="Y8154">
        <v>0</v>
      </c>
      <c r="Z8154">
        <v>0</v>
      </c>
      <c r="AA8154">
        <v>0</v>
      </c>
      <c r="AB8154">
        <v>0</v>
      </c>
      <c r="AC8154">
        <v>0</v>
      </c>
      <c r="AD8154">
        <v>0</v>
      </c>
      <c r="AE8154">
        <v>1.6023252500258911</v>
      </c>
    </row>
    <row r="8155" spans="1:31" x14ac:dyDescent="0.25">
      <c r="A8155">
        <v>1890905</v>
      </c>
      <c r="B8155">
        <v>1</v>
      </c>
      <c r="C8155" t="s">
        <v>81</v>
      </c>
      <c r="D8155" t="s">
        <v>117</v>
      </c>
      <c r="E8155" t="s">
        <v>210</v>
      </c>
      <c r="F8155" t="s">
        <v>6682</v>
      </c>
      <c r="G8155" t="s">
        <v>133</v>
      </c>
      <c r="H8155" t="s">
        <v>134</v>
      </c>
      <c r="I8155" t="s">
        <v>135</v>
      </c>
      <c r="J8155" t="s">
        <v>136</v>
      </c>
      <c r="K8155" t="s">
        <v>137</v>
      </c>
      <c r="L8155" t="s">
        <v>22884</v>
      </c>
      <c r="M8155" t="s">
        <v>22885</v>
      </c>
      <c r="N8155">
        <v>0.40472222200000002</v>
      </c>
      <c r="O8155">
        <v>1</v>
      </c>
      <c r="P8155">
        <v>484</v>
      </c>
      <c r="Q8155">
        <v>10</v>
      </c>
      <c r="R8155">
        <v>33</v>
      </c>
      <c r="S8155">
        <v>2</v>
      </c>
      <c r="T8155">
        <v>12</v>
      </c>
      <c r="U8155">
        <v>0</v>
      </c>
      <c r="V8155">
        <v>0</v>
      </c>
      <c r="W8155">
        <v>0.26189046917140724</v>
      </c>
      <c r="X8155">
        <v>26.268451284856244</v>
      </c>
      <c r="Y8155">
        <v>3.4916031632860682</v>
      </c>
      <c r="Z8155">
        <v>6.8072664293467202</v>
      </c>
      <c r="AA8155">
        <v>0.42316074514532448</v>
      </c>
      <c r="AB8155">
        <v>0.3551871558773676</v>
      </c>
      <c r="AC8155">
        <v>0</v>
      </c>
      <c r="AD8155">
        <v>0</v>
      </c>
      <c r="AE8155">
        <v>37.607559247683135</v>
      </c>
    </row>
    <row r="8156" spans="1:31" x14ac:dyDescent="0.25">
      <c r="A8156">
        <v>1890822</v>
      </c>
      <c r="B8156">
        <v>1</v>
      </c>
      <c r="C8156" t="s">
        <v>81</v>
      </c>
      <c r="D8156" t="s">
        <v>121</v>
      </c>
      <c r="E8156" t="s">
        <v>158</v>
      </c>
      <c r="F8156" t="s">
        <v>8151</v>
      </c>
      <c r="G8156" t="s">
        <v>133</v>
      </c>
      <c r="H8156" t="s">
        <v>134</v>
      </c>
      <c r="I8156" t="s">
        <v>135</v>
      </c>
      <c r="J8156" t="s">
        <v>136</v>
      </c>
      <c r="K8156" t="s">
        <v>137</v>
      </c>
      <c r="L8156" t="s">
        <v>22886</v>
      </c>
      <c r="M8156" t="s">
        <v>22887</v>
      </c>
      <c r="N8156">
        <v>0.52222222200000001</v>
      </c>
      <c r="O8156">
        <v>0</v>
      </c>
      <c r="P8156">
        <v>428</v>
      </c>
      <c r="Q8156">
        <v>0</v>
      </c>
      <c r="R8156">
        <v>112</v>
      </c>
      <c r="S8156">
        <v>0</v>
      </c>
      <c r="T8156">
        <v>49</v>
      </c>
      <c r="U8156">
        <v>0</v>
      </c>
      <c r="V8156">
        <v>0</v>
      </c>
      <c r="W8156">
        <v>0</v>
      </c>
      <c r="X8156">
        <v>39.871071364474503</v>
      </c>
      <c r="Y8156">
        <v>0</v>
      </c>
      <c r="Z8156">
        <v>19.444480694553018</v>
      </c>
      <c r="AA8156">
        <v>0</v>
      </c>
      <c r="AB8156">
        <v>8.5573516106753669</v>
      </c>
      <c r="AC8156">
        <v>0</v>
      </c>
      <c r="AD8156">
        <v>0</v>
      </c>
      <c r="AE8156">
        <v>67.872903669702893</v>
      </c>
    </row>
    <row r="8157" spans="1:31" x14ac:dyDescent="0.25">
      <c r="A8157">
        <v>1891214</v>
      </c>
      <c r="B8157">
        <v>1</v>
      </c>
      <c r="C8157" t="s">
        <v>80</v>
      </c>
      <c r="D8157" t="s">
        <v>94</v>
      </c>
      <c r="E8157" t="s">
        <v>210</v>
      </c>
      <c r="F8157" t="s">
        <v>22888</v>
      </c>
      <c r="G8157" t="s">
        <v>196</v>
      </c>
      <c r="H8157" t="s">
        <v>134</v>
      </c>
      <c r="I8157" t="s">
        <v>135</v>
      </c>
      <c r="J8157" t="s">
        <v>136</v>
      </c>
      <c r="K8157" t="s">
        <v>172</v>
      </c>
      <c r="L8157" t="s">
        <v>22889</v>
      </c>
      <c r="M8157" t="s">
        <v>22890</v>
      </c>
      <c r="N8157">
        <v>0.83499999999999996</v>
      </c>
      <c r="O8157">
        <v>0</v>
      </c>
      <c r="P8157">
        <v>148</v>
      </c>
      <c r="Q8157">
        <v>0</v>
      </c>
      <c r="R8157">
        <v>3</v>
      </c>
      <c r="S8157">
        <v>2</v>
      </c>
      <c r="T8157">
        <v>24</v>
      </c>
      <c r="U8157">
        <v>4</v>
      </c>
      <c r="V8157">
        <v>0</v>
      </c>
      <c r="W8157">
        <v>0</v>
      </c>
      <c r="X8157">
        <v>16.882454350927013</v>
      </c>
      <c r="Y8157">
        <v>0</v>
      </c>
      <c r="Z8157">
        <v>0.16599872545802</v>
      </c>
      <c r="AA8157">
        <v>15.858999820464573</v>
      </c>
      <c r="AB8157">
        <v>18.54687808299586</v>
      </c>
      <c r="AC8157">
        <v>191.41060825067925</v>
      </c>
      <c r="AD8157">
        <v>0</v>
      </c>
      <c r="AE8157">
        <v>242.86493923052473</v>
      </c>
    </row>
    <row r="8158" spans="1:31" x14ac:dyDescent="0.25">
      <c r="A8158">
        <v>1891509</v>
      </c>
      <c r="B8158">
        <v>1</v>
      </c>
      <c r="C8158" t="s">
        <v>80</v>
      </c>
      <c r="D8158" t="s">
        <v>107</v>
      </c>
      <c r="E8158" t="s">
        <v>140</v>
      </c>
      <c r="F8158" t="s">
        <v>22891</v>
      </c>
      <c r="G8158" t="s">
        <v>163</v>
      </c>
      <c r="H8158" t="s">
        <v>143</v>
      </c>
      <c r="I8158" t="s">
        <v>135</v>
      </c>
      <c r="J8158" t="s">
        <v>136</v>
      </c>
      <c r="K8158" t="s">
        <v>137</v>
      </c>
      <c r="L8158" t="s">
        <v>22892</v>
      </c>
      <c r="M8158" t="s">
        <v>22893</v>
      </c>
      <c r="N8158">
        <v>4.7227777770000001</v>
      </c>
      <c r="O8158">
        <v>0</v>
      </c>
      <c r="P8158">
        <v>0</v>
      </c>
      <c r="Q8158">
        <v>0</v>
      </c>
      <c r="R8158">
        <v>0</v>
      </c>
      <c r="S8158">
        <v>0</v>
      </c>
      <c r="T8158">
        <v>1</v>
      </c>
      <c r="U8158">
        <v>0</v>
      </c>
      <c r="V8158">
        <v>0</v>
      </c>
      <c r="W8158">
        <v>0</v>
      </c>
      <c r="X8158">
        <v>0</v>
      </c>
      <c r="Y8158">
        <v>0</v>
      </c>
      <c r="Z8158">
        <v>0</v>
      </c>
      <c r="AA8158">
        <v>0</v>
      </c>
      <c r="AB8158">
        <v>11.251763844423666</v>
      </c>
      <c r="AC8158">
        <v>0</v>
      </c>
      <c r="AD8158">
        <v>0</v>
      </c>
      <c r="AE8158">
        <v>11.251763844423666</v>
      </c>
    </row>
    <row r="8159" spans="1:31" x14ac:dyDescent="0.25">
      <c r="A8159">
        <v>1891360</v>
      </c>
      <c r="B8159">
        <v>1</v>
      </c>
      <c r="C8159" t="s">
        <v>81</v>
      </c>
      <c r="D8159" t="s">
        <v>118</v>
      </c>
      <c r="E8159" t="s">
        <v>229</v>
      </c>
      <c r="F8159" t="s">
        <v>22894</v>
      </c>
      <c r="G8159" t="s">
        <v>133</v>
      </c>
      <c r="H8159" t="s">
        <v>232</v>
      </c>
      <c r="I8159" t="s">
        <v>135</v>
      </c>
      <c r="J8159" t="s">
        <v>136</v>
      </c>
      <c r="K8159" t="s">
        <v>137</v>
      </c>
      <c r="L8159" t="s">
        <v>22895</v>
      </c>
      <c r="M8159" t="s">
        <v>22896</v>
      </c>
      <c r="N8159">
        <v>1.893611111</v>
      </c>
      <c r="O8159">
        <v>3</v>
      </c>
      <c r="P8159">
        <v>3950</v>
      </c>
      <c r="Q8159">
        <v>84</v>
      </c>
      <c r="R8159">
        <v>251</v>
      </c>
      <c r="S8159">
        <v>27</v>
      </c>
      <c r="T8159">
        <v>407</v>
      </c>
      <c r="U8159">
        <v>14</v>
      </c>
      <c r="V8159">
        <v>1</v>
      </c>
      <c r="W8159">
        <v>3.9145340125972004</v>
      </c>
      <c r="X8159">
        <v>1749.5929642957963</v>
      </c>
      <c r="Y8159">
        <v>732.3249661762452</v>
      </c>
      <c r="Z8159">
        <v>725.50402642007748</v>
      </c>
      <c r="AA8159">
        <v>482.00748824258699</v>
      </c>
      <c r="AB8159">
        <v>550.7204103362709</v>
      </c>
      <c r="AC8159">
        <v>788.75585098807699</v>
      </c>
      <c r="AD8159">
        <v>35.98149845153452</v>
      </c>
      <c r="AE8159">
        <v>5068.8017389231854</v>
      </c>
    </row>
    <row r="8160" spans="1:31" x14ac:dyDescent="0.25">
      <c r="A8160">
        <v>1890719</v>
      </c>
      <c r="B8160">
        <v>1</v>
      </c>
      <c r="C8160" t="s">
        <v>80</v>
      </c>
      <c r="D8160" t="s">
        <v>106</v>
      </c>
      <c r="E8160" t="s">
        <v>210</v>
      </c>
      <c r="F8160" t="s">
        <v>22897</v>
      </c>
      <c r="G8160" t="s">
        <v>133</v>
      </c>
      <c r="H8160" t="s">
        <v>134</v>
      </c>
      <c r="I8160" t="s">
        <v>135</v>
      </c>
      <c r="J8160" t="s">
        <v>136</v>
      </c>
      <c r="K8160" t="s">
        <v>137</v>
      </c>
      <c r="L8160" t="s">
        <v>22898</v>
      </c>
      <c r="M8160" t="s">
        <v>22899</v>
      </c>
      <c r="N8160">
        <v>0.20583333300000001</v>
      </c>
      <c r="O8160">
        <v>0</v>
      </c>
      <c r="P8160">
        <v>4</v>
      </c>
      <c r="Q8160">
        <v>30</v>
      </c>
      <c r="R8160">
        <v>225</v>
      </c>
      <c r="S8160">
        <v>8</v>
      </c>
      <c r="T8160">
        <v>44</v>
      </c>
      <c r="U8160">
        <v>0</v>
      </c>
      <c r="V8160">
        <v>0</v>
      </c>
      <c r="W8160">
        <v>0</v>
      </c>
      <c r="X8160">
        <v>1.2517804327364919</v>
      </c>
      <c r="Y8160">
        <v>33.484656616022711</v>
      </c>
      <c r="Z8160">
        <v>165.04029557231004</v>
      </c>
      <c r="AA8160">
        <v>21.641814621152104</v>
      </c>
      <c r="AB8160">
        <v>17.73874631277992</v>
      </c>
      <c r="AC8160">
        <v>0</v>
      </c>
      <c r="AD8160">
        <v>0</v>
      </c>
      <c r="AE8160">
        <v>239.15729355500125</v>
      </c>
    </row>
    <row r="8161" spans="1:31" x14ac:dyDescent="0.25">
      <c r="A8161">
        <v>1891260</v>
      </c>
      <c r="B8161">
        <v>1</v>
      </c>
      <c r="C8161" t="s">
        <v>80</v>
      </c>
      <c r="D8161" t="s">
        <v>100</v>
      </c>
      <c r="E8161" t="s">
        <v>140</v>
      </c>
      <c r="F8161" t="s">
        <v>22900</v>
      </c>
      <c r="G8161" t="s">
        <v>142</v>
      </c>
      <c r="H8161" t="s">
        <v>143</v>
      </c>
      <c r="I8161" t="s">
        <v>135</v>
      </c>
      <c r="J8161" t="s">
        <v>136</v>
      </c>
      <c r="K8161" t="s">
        <v>137</v>
      </c>
      <c r="L8161" t="s">
        <v>22901</v>
      </c>
      <c r="M8161" t="s">
        <v>22902</v>
      </c>
      <c r="N8161">
        <v>0.90888888800000001</v>
      </c>
      <c r="O8161">
        <v>0</v>
      </c>
      <c r="P8161">
        <v>1</v>
      </c>
      <c r="Q8161">
        <v>0</v>
      </c>
      <c r="R8161">
        <v>0</v>
      </c>
      <c r="S8161">
        <v>0</v>
      </c>
      <c r="T8161">
        <v>1</v>
      </c>
      <c r="U8161">
        <v>0</v>
      </c>
      <c r="V8161">
        <v>0</v>
      </c>
      <c r="W8161">
        <v>0</v>
      </c>
      <c r="X8161">
        <v>0.5634842824068379</v>
      </c>
      <c r="Y8161">
        <v>0</v>
      </c>
      <c r="Z8161">
        <v>0</v>
      </c>
      <c r="AA8161">
        <v>0</v>
      </c>
      <c r="AB8161">
        <v>0.86238979736408883</v>
      </c>
      <c r="AC8161">
        <v>0</v>
      </c>
      <c r="AD8161">
        <v>0</v>
      </c>
      <c r="AE8161">
        <v>1.4258740797709266</v>
      </c>
    </row>
    <row r="8162" spans="1:31" x14ac:dyDescent="0.25">
      <c r="A8162">
        <v>1891406</v>
      </c>
      <c r="B8162">
        <v>1</v>
      </c>
      <c r="C8162" t="s">
        <v>80</v>
      </c>
      <c r="D8162" t="s">
        <v>96</v>
      </c>
      <c r="E8162" t="s">
        <v>169</v>
      </c>
      <c r="F8162" t="s">
        <v>22903</v>
      </c>
      <c r="G8162" t="s">
        <v>564</v>
      </c>
      <c r="H8162" t="s">
        <v>143</v>
      </c>
      <c r="I8162" t="s">
        <v>135</v>
      </c>
      <c r="J8162" t="s">
        <v>136</v>
      </c>
      <c r="K8162" t="s">
        <v>137</v>
      </c>
      <c r="L8162" t="s">
        <v>22904</v>
      </c>
      <c r="M8162" t="s">
        <v>22905</v>
      </c>
      <c r="N8162">
        <v>2.511111111</v>
      </c>
      <c r="O8162">
        <v>0</v>
      </c>
      <c r="P8162">
        <v>118</v>
      </c>
      <c r="Q8162">
        <v>0</v>
      </c>
      <c r="R8162">
        <v>0</v>
      </c>
      <c r="S8162">
        <v>0</v>
      </c>
      <c r="T8162">
        <v>0</v>
      </c>
      <c r="U8162">
        <v>0</v>
      </c>
      <c r="V8162">
        <v>0</v>
      </c>
      <c r="W8162">
        <v>0</v>
      </c>
      <c r="X8162">
        <v>109.97690827540058</v>
      </c>
      <c r="Y8162">
        <v>0</v>
      </c>
      <c r="Z8162">
        <v>0</v>
      </c>
      <c r="AA8162">
        <v>0</v>
      </c>
      <c r="AB8162">
        <v>0</v>
      </c>
      <c r="AC8162">
        <v>0</v>
      </c>
      <c r="AD8162">
        <v>0</v>
      </c>
      <c r="AE8162">
        <v>109.97690827540058</v>
      </c>
    </row>
    <row r="8163" spans="1:31" x14ac:dyDescent="0.25">
      <c r="A8163">
        <v>1891197</v>
      </c>
      <c r="B8163">
        <v>1</v>
      </c>
      <c r="C8163" t="s">
        <v>80</v>
      </c>
      <c r="D8163" t="s">
        <v>105</v>
      </c>
      <c r="E8163" t="s">
        <v>140</v>
      </c>
      <c r="F8163" t="s">
        <v>22906</v>
      </c>
      <c r="G8163" t="s">
        <v>163</v>
      </c>
      <c r="H8163" t="s">
        <v>143</v>
      </c>
      <c r="I8163" t="s">
        <v>135</v>
      </c>
      <c r="J8163" t="s">
        <v>136</v>
      </c>
      <c r="K8163" t="s">
        <v>137</v>
      </c>
      <c r="L8163" t="s">
        <v>22907</v>
      </c>
      <c r="M8163" t="s">
        <v>22908</v>
      </c>
      <c r="N8163">
        <v>1.45</v>
      </c>
      <c r="O8163">
        <v>0</v>
      </c>
      <c r="P8163">
        <v>0</v>
      </c>
      <c r="Q8163">
        <v>0</v>
      </c>
      <c r="R8163">
        <v>1</v>
      </c>
      <c r="S8163">
        <v>0</v>
      </c>
      <c r="T8163">
        <v>0</v>
      </c>
      <c r="U8163">
        <v>0</v>
      </c>
      <c r="V8163">
        <v>0</v>
      </c>
      <c r="W8163">
        <v>0</v>
      </c>
      <c r="X8163">
        <v>0</v>
      </c>
      <c r="Y8163">
        <v>0</v>
      </c>
      <c r="Z8163">
        <v>1.2669581607384623</v>
      </c>
      <c r="AA8163">
        <v>0</v>
      </c>
      <c r="AB8163">
        <v>0</v>
      </c>
      <c r="AC8163">
        <v>0</v>
      </c>
      <c r="AD8163">
        <v>0</v>
      </c>
      <c r="AE8163">
        <v>1.2669581607384623</v>
      </c>
    </row>
    <row r="8164" spans="1:31" x14ac:dyDescent="0.25">
      <c r="A8164">
        <v>1890722</v>
      </c>
      <c r="B8164">
        <v>1</v>
      </c>
      <c r="C8164" t="s">
        <v>80</v>
      </c>
      <c r="D8164" t="s">
        <v>106</v>
      </c>
      <c r="E8164" t="s">
        <v>210</v>
      </c>
      <c r="F8164" t="s">
        <v>22897</v>
      </c>
      <c r="G8164" t="s">
        <v>133</v>
      </c>
      <c r="H8164" t="s">
        <v>134</v>
      </c>
      <c r="I8164" t="s">
        <v>135</v>
      </c>
      <c r="J8164" t="s">
        <v>136</v>
      </c>
      <c r="K8164" t="s">
        <v>137</v>
      </c>
      <c r="L8164" t="s">
        <v>22909</v>
      </c>
      <c r="M8164" t="s">
        <v>22910</v>
      </c>
      <c r="N8164">
        <v>0.26777777699999999</v>
      </c>
      <c r="O8164">
        <v>0</v>
      </c>
      <c r="P8164">
        <v>4</v>
      </c>
      <c r="Q8164">
        <v>30</v>
      </c>
      <c r="R8164">
        <v>225</v>
      </c>
      <c r="S8164">
        <v>8</v>
      </c>
      <c r="T8164">
        <v>44</v>
      </c>
      <c r="U8164">
        <v>0</v>
      </c>
      <c r="V8164">
        <v>0</v>
      </c>
      <c r="W8164">
        <v>0</v>
      </c>
      <c r="X8164">
        <v>1.6284970811848556</v>
      </c>
      <c r="Y8164">
        <v>43.561685530156403</v>
      </c>
      <c r="Z8164">
        <v>214.70829275533984</v>
      </c>
      <c r="AA8164">
        <v>28.154803366788979</v>
      </c>
      <c r="AB8164">
        <v>23.07712745684189</v>
      </c>
      <c r="AC8164">
        <v>0</v>
      </c>
      <c r="AD8164">
        <v>0</v>
      </c>
      <c r="AE8164">
        <v>311.13040619031199</v>
      </c>
    </row>
    <row r="8165" spans="1:31" x14ac:dyDescent="0.25">
      <c r="A8165">
        <v>1891320</v>
      </c>
      <c r="B8165">
        <v>1</v>
      </c>
      <c r="C8165" t="s">
        <v>81</v>
      </c>
      <c r="D8165" t="s">
        <v>128</v>
      </c>
      <c r="E8165" t="s">
        <v>158</v>
      </c>
      <c r="F8165" t="s">
        <v>6458</v>
      </c>
      <c r="G8165" t="s">
        <v>133</v>
      </c>
      <c r="H8165" t="s">
        <v>134</v>
      </c>
      <c r="I8165" t="s">
        <v>135</v>
      </c>
      <c r="J8165" t="s">
        <v>136</v>
      </c>
      <c r="K8165" t="s">
        <v>137</v>
      </c>
      <c r="L8165" t="s">
        <v>22911</v>
      </c>
      <c r="M8165" t="s">
        <v>22912</v>
      </c>
      <c r="N8165">
        <v>0.97833333300000003</v>
      </c>
      <c r="O8165">
        <v>0</v>
      </c>
      <c r="P8165">
        <v>15</v>
      </c>
      <c r="Q8165">
        <v>0</v>
      </c>
      <c r="R8165">
        <v>19</v>
      </c>
      <c r="S8165">
        <v>8</v>
      </c>
      <c r="T8165">
        <v>4</v>
      </c>
      <c r="U8165">
        <v>2</v>
      </c>
      <c r="V8165">
        <v>0</v>
      </c>
      <c r="W8165">
        <v>0</v>
      </c>
      <c r="X8165">
        <v>6.1810316812696771</v>
      </c>
      <c r="Y8165">
        <v>0</v>
      </c>
      <c r="Z8165">
        <v>20.939774492221893</v>
      </c>
      <c r="AA8165">
        <v>833.77834399943833</v>
      </c>
      <c r="AB8165">
        <v>11.293850714755097</v>
      </c>
      <c r="AC8165">
        <v>73.320289671772969</v>
      </c>
      <c r="AD8165">
        <v>0</v>
      </c>
      <c r="AE8165">
        <v>945.51329055945803</v>
      </c>
    </row>
    <row r="8166" spans="1:31" x14ac:dyDescent="0.25">
      <c r="A8166">
        <v>1890799</v>
      </c>
      <c r="B8166">
        <v>1</v>
      </c>
      <c r="C8166" t="s">
        <v>80</v>
      </c>
      <c r="D8166" t="s">
        <v>100</v>
      </c>
      <c r="E8166" t="s">
        <v>210</v>
      </c>
      <c r="F8166" t="s">
        <v>22440</v>
      </c>
      <c r="G8166" t="s">
        <v>196</v>
      </c>
      <c r="H8166" t="s">
        <v>134</v>
      </c>
      <c r="I8166" t="s">
        <v>135</v>
      </c>
      <c r="J8166" t="s">
        <v>136</v>
      </c>
      <c r="K8166" t="s">
        <v>172</v>
      </c>
      <c r="L8166" t="s">
        <v>22913</v>
      </c>
      <c r="M8166" t="s">
        <v>22914</v>
      </c>
      <c r="N8166">
        <v>2.8732055550000002</v>
      </c>
      <c r="O8166">
        <v>1</v>
      </c>
      <c r="P8166">
        <v>16610</v>
      </c>
      <c r="Q8166">
        <v>5</v>
      </c>
      <c r="R8166">
        <v>321</v>
      </c>
      <c r="S8166">
        <v>21</v>
      </c>
      <c r="T8166">
        <v>1971</v>
      </c>
      <c r="U8166">
        <v>10</v>
      </c>
      <c r="V8166">
        <v>9</v>
      </c>
      <c r="W8166">
        <v>0.51797556836284719</v>
      </c>
      <c r="X8166">
        <v>9154.0067367544434</v>
      </c>
      <c r="Y8166">
        <v>38.935245694693485</v>
      </c>
      <c r="Z8166">
        <v>621.15880957652018</v>
      </c>
      <c r="AA8166">
        <v>689.42821963597646</v>
      </c>
      <c r="AB8166">
        <v>4768.7627184951843</v>
      </c>
      <c r="AC8166">
        <v>1193.6786409394592</v>
      </c>
      <c r="AD8166">
        <v>392.06234627421912</v>
      </c>
      <c r="AE8166">
        <v>16858.550692938858</v>
      </c>
    </row>
    <row r="8167" spans="1:31" x14ac:dyDescent="0.25">
      <c r="A8167">
        <v>1891283</v>
      </c>
      <c r="B8167">
        <v>1</v>
      </c>
      <c r="C8167" t="s">
        <v>80</v>
      </c>
      <c r="D8167" t="s">
        <v>93</v>
      </c>
      <c r="E8167" t="s">
        <v>146</v>
      </c>
      <c r="F8167" t="s">
        <v>22915</v>
      </c>
      <c r="G8167" t="s">
        <v>469</v>
      </c>
      <c r="H8167" t="s">
        <v>143</v>
      </c>
      <c r="I8167" t="s">
        <v>135</v>
      </c>
      <c r="J8167" t="s">
        <v>136</v>
      </c>
      <c r="K8167" t="s">
        <v>137</v>
      </c>
      <c r="L8167" t="s">
        <v>22916</v>
      </c>
      <c r="M8167" t="s">
        <v>22917</v>
      </c>
      <c r="N8167">
        <v>3.6144444440000001</v>
      </c>
      <c r="O8167">
        <v>0</v>
      </c>
      <c r="P8167">
        <v>4</v>
      </c>
      <c r="Q8167">
        <v>0</v>
      </c>
      <c r="R8167">
        <v>4</v>
      </c>
      <c r="S8167">
        <v>0</v>
      </c>
      <c r="T8167">
        <v>0</v>
      </c>
      <c r="U8167">
        <v>0</v>
      </c>
      <c r="V8167">
        <v>0</v>
      </c>
      <c r="W8167">
        <v>0</v>
      </c>
      <c r="X8167">
        <v>2.44353417661398</v>
      </c>
      <c r="Y8167">
        <v>0</v>
      </c>
      <c r="Z8167">
        <v>60.491136157535479</v>
      </c>
      <c r="AA8167">
        <v>0</v>
      </c>
      <c r="AB8167">
        <v>0</v>
      </c>
      <c r="AC8167">
        <v>0</v>
      </c>
      <c r="AD8167">
        <v>0</v>
      </c>
      <c r="AE8167">
        <v>62.934670334149459</v>
      </c>
    </row>
    <row r="8168" spans="1:31" x14ac:dyDescent="0.25">
      <c r="A8168">
        <v>1891034</v>
      </c>
      <c r="B8168">
        <v>1</v>
      </c>
      <c r="C8168" t="s">
        <v>80</v>
      </c>
      <c r="D8168" t="s">
        <v>84</v>
      </c>
      <c r="E8168" t="s">
        <v>140</v>
      </c>
      <c r="F8168" t="s">
        <v>22918</v>
      </c>
      <c r="G8168" t="s">
        <v>142</v>
      </c>
      <c r="H8168" t="s">
        <v>143</v>
      </c>
      <c r="I8168" t="s">
        <v>135</v>
      </c>
      <c r="J8168" t="s">
        <v>136</v>
      </c>
      <c r="K8168" t="s">
        <v>137</v>
      </c>
      <c r="L8168" t="s">
        <v>22919</v>
      </c>
      <c r="M8168" t="s">
        <v>22920</v>
      </c>
      <c r="N8168">
        <v>0.63</v>
      </c>
      <c r="O8168">
        <v>0</v>
      </c>
      <c r="P8168">
        <v>1</v>
      </c>
      <c r="Q8168">
        <v>0</v>
      </c>
      <c r="R8168">
        <v>0</v>
      </c>
      <c r="S8168">
        <v>0</v>
      </c>
      <c r="T8168">
        <v>0</v>
      </c>
      <c r="U8168">
        <v>0</v>
      </c>
      <c r="V8168">
        <v>0</v>
      </c>
      <c r="W8168">
        <v>0</v>
      </c>
      <c r="X8168">
        <v>3.1233507805866666E-2</v>
      </c>
      <c r="Y8168">
        <v>0</v>
      </c>
      <c r="Z8168">
        <v>0</v>
      </c>
      <c r="AA8168">
        <v>0</v>
      </c>
      <c r="AB8168">
        <v>0</v>
      </c>
      <c r="AC8168">
        <v>0</v>
      </c>
      <c r="AD8168">
        <v>0</v>
      </c>
      <c r="AE8168">
        <v>3.1233507805866666E-2</v>
      </c>
    </row>
    <row r="8169" spans="1:31" x14ac:dyDescent="0.25">
      <c r="A8169">
        <v>1891426</v>
      </c>
      <c r="B8169">
        <v>1</v>
      </c>
      <c r="C8169" t="s">
        <v>81</v>
      </c>
      <c r="D8169" t="s">
        <v>118</v>
      </c>
      <c r="E8169" t="s">
        <v>229</v>
      </c>
      <c r="F8169" t="s">
        <v>22921</v>
      </c>
      <c r="G8169" t="s">
        <v>133</v>
      </c>
      <c r="H8169" t="s">
        <v>232</v>
      </c>
      <c r="I8169" t="s">
        <v>135</v>
      </c>
      <c r="J8169" t="s">
        <v>136</v>
      </c>
      <c r="K8169" t="s">
        <v>137</v>
      </c>
      <c r="L8169" t="s">
        <v>22922</v>
      </c>
      <c r="M8169" t="s">
        <v>22923</v>
      </c>
      <c r="N8169">
        <v>1.646111111</v>
      </c>
      <c r="O8169">
        <v>7</v>
      </c>
      <c r="P8169">
        <v>2730</v>
      </c>
      <c r="Q8169">
        <v>435</v>
      </c>
      <c r="R8169">
        <v>550</v>
      </c>
      <c r="S8169">
        <v>36</v>
      </c>
      <c r="T8169">
        <v>309</v>
      </c>
      <c r="U8169">
        <v>3</v>
      </c>
      <c r="V8169">
        <v>1</v>
      </c>
      <c r="W8169">
        <v>13.70754208898358</v>
      </c>
      <c r="X8169">
        <v>909.52973890588964</v>
      </c>
      <c r="Y8169">
        <v>4927.4440380949</v>
      </c>
      <c r="Z8169">
        <v>3170.9047459002445</v>
      </c>
      <c r="AA8169">
        <v>267.1996519891938</v>
      </c>
      <c r="AB8169">
        <v>374.98741251035665</v>
      </c>
      <c r="AC8169">
        <v>26.585179843325278</v>
      </c>
      <c r="AD8169">
        <v>7.5973135030368899E-2</v>
      </c>
      <c r="AE8169">
        <v>9690.4342824679225</v>
      </c>
    </row>
    <row r="8170" spans="1:31" x14ac:dyDescent="0.25">
      <c r="A8170">
        <v>1890885</v>
      </c>
      <c r="B8170">
        <v>1</v>
      </c>
      <c r="C8170" t="s">
        <v>81</v>
      </c>
      <c r="D8170" t="s">
        <v>113</v>
      </c>
      <c r="E8170" t="s">
        <v>169</v>
      </c>
      <c r="F8170" t="s">
        <v>22924</v>
      </c>
      <c r="G8170" t="s">
        <v>183</v>
      </c>
      <c r="H8170" t="s">
        <v>143</v>
      </c>
      <c r="I8170" t="s">
        <v>135</v>
      </c>
      <c r="J8170" t="s">
        <v>136</v>
      </c>
      <c r="K8170" t="s">
        <v>137</v>
      </c>
      <c r="L8170" t="s">
        <v>22925</v>
      </c>
      <c r="M8170" t="s">
        <v>22926</v>
      </c>
      <c r="N8170">
        <v>3.5444444439999998</v>
      </c>
      <c r="O8170">
        <v>0</v>
      </c>
      <c r="P8170">
        <v>6</v>
      </c>
      <c r="Q8170">
        <v>0</v>
      </c>
      <c r="R8170">
        <v>0</v>
      </c>
      <c r="S8170">
        <v>0</v>
      </c>
      <c r="T8170">
        <v>0</v>
      </c>
      <c r="U8170">
        <v>0</v>
      </c>
      <c r="V8170">
        <v>0</v>
      </c>
      <c r="W8170">
        <v>0</v>
      </c>
      <c r="X8170">
        <v>2.167968898617266</v>
      </c>
      <c r="Y8170">
        <v>0</v>
      </c>
      <c r="Z8170">
        <v>0</v>
      </c>
      <c r="AA8170">
        <v>0</v>
      </c>
      <c r="AB8170">
        <v>0</v>
      </c>
      <c r="AC8170">
        <v>0</v>
      </c>
      <c r="AD8170">
        <v>0</v>
      </c>
      <c r="AE8170">
        <v>2.167968898617266</v>
      </c>
    </row>
    <row r="8171" spans="1:31" x14ac:dyDescent="0.25">
      <c r="A8171">
        <v>1890742</v>
      </c>
      <c r="B8171">
        <v>1</v>
      </c>
      <c r="C8171" t="s">
        <v>80</v>
      </c>
      <c r="D8171" t="s">
        <v>107</v>
      </c>
      <c r="E8171" t="s">
        <v>169</v>
      </c>
      <c r="F8171" t="s">
        <v>22927</v>
      </c>
      <c r="G8171" t="s">
        <v>183</v>
      </c>
      <c r="H8171" t="s">
        <v>143</v>
      </c>
      <c r="I8171" t="s">
        <v>135</v>
      </c>
      <c r="J8171" t="s">
        <v>136</v>
      </c>
      <c r="K8171" t="s">
        <v>137</v>
      </c>
      <c r="L8171" t="s">
        <v>22928</v>
      </c>
      <c r="M8171" t="s">
        <v>22929</v>
      </c>
      <c r="N8171">
        <v>0.66277777699999996</v>
      </c>
      <c r="O8171">
        <v>0</v>
      </c>
      <c r="P8171">
        <v>570</v>
      </c>
      <c r="Q8171">
        <v>0</v>
      </c>
      <c r="R8171">
        <v>0</v>
      </c>
      <c r="S8171">
        <v>0</v>
      </c>
      <c r="T8171">
        <v>26</v>
      </c>
      <c r="U8171">
        <v>0</v>
      </c>
      <c r="V8171">
        <v>0</v>
      </c>
      <c r="W8171">
        <v>0</v>
      </c>
      <c r="X8171">
        <v>65.678346274011233</v>
      </c>
      <c r="Y8171">
        <v>0</v>
      </c>
      <c r="Z8171">
        <v>0</v>
      </c>
      <c r="AA8171">
        <v>0</v>
      </c>
      <c r="AB8171">
        <v>7.225563695064781</v>
      </c>
      <c r="AC8171">
        <v>0</v>
      </c>
      <c r="AD8171">
        <v>0</v>
      </c>
      <c r="AE8171">
        <v>72.903909969076011</v>
      </c>
    </row>
    <row r="8172" spans="1:31" x14ac:dyDescent="0.25">
      <c r="A8172">
        <v>1890985</v>
      </c>
      <c r="B8172">
        <v>1</v>
      </c>
      <c r="C8172" t="s">
        <v>81</v>
      </c>
      <c r="D8172" t="s">
        <v>112</v>
      </c>
      <c r="E8172" t="s">
        <v>140</v>
      </c>
      <c r="F8172" t="s">
        <v>22930</v>
      </c>
      <c r="G8172" t="s">
        <v>163</v>
      </c>
      <c r="H8172" t="s">
        <v>143</v>
      </c>
      <c r="I8172" t="s">
        <v>135</v>
      </c>
      <c r="J8172" t="s">
        <v>136</v>
      </c>
      <c r="K8172" t="s">
        <v>137</v>
      </c>
      <c r="L8172" t="s">
        <v>22931</v>
      </c>
      <c r="M8172" t="s">
        <v>22932</v>
      </c>
      <c r="N8172">
        <v>1.369444444</v>
      </c>
      <c r="O8172">
        <v>0</v>
      </c>
      <c r="P8172">
        <v>1</v>
      </c>
      <c r="Q8172">
        <v>0</v>
      </c>
      <c r="R8172">
        <v>0</v>
      </c>
      <c r="S8172">
        <v>0</v>
      </c>
      <c r="T8172">
        <v>0</v>
      </c>
      <c r="U8172">
        <v>0</v>
      </c>
      <c r="V8172">
        <v>0</v>
      </c>
      <c r="W8172">
        <v>0</v>
      </c>
      <c r="X8172">
        <v>0.65678257761642012</v>
      </c>
      <c r="Y8172">
        <v>0</v>
      </c>
      <c r="Z8172">
        <v>0</v>
      </c>
      <c r="AA8172">
        <v>0</v>
      </c>
      <c r="AB8172">
        <v>0</v>
      </c>
      <c r="AC8172">
        <v>0</v>
      </c>
      <c r="AD8172">
        <v>0</v>
      </c>
      <c r="AE8172">
        <v>0.65678257761642012</v>
      </c>
    </row>
    <row r="8173" spans="1:31" x14ac:dyDescent="0.25">
      <c r="A8173">
        <v>1891518</v>
      </c>
      <c r="B8173">
        <v>1</v>
      </c>
      <c r="C8173" t="s">
        <v>81</v>
      </c>
      <c r="D8173" t="s">
        <v>123</v>
      </c>
      <c r="E8173" t="s">
        <v>146</v>
      </c>
      <c r="F8173" t="s">
        <v>22933</v>
      </c>
      <c r="G8173" t="s">
        <v>148</v>
      </c>
      <c r="H8173" t="s">
        <v>143</v>
      </c>
      <c r="I8173" t="s">
        <v>135</v>
      </c>
      <c r="J8173" t="s">
        <v>136</v>
      </c>
      <c r="K8173" t="s">
        <v>137</v>
      </c>
      <c r="L8173" t="s">
        <v>22934</v>
      </c>
      <c r="M8173" t="s">
        <v>22935</v>
      </c>
      <c r="N8173">
        <v>4.5322222219999997</v>
      </c>
      <c r="O8173">
        <v>0</v>
      </c>
      <c r="P8173">
        <v>63</v>
      </c>
      <c r="Q8173">
        <v>0</v>
      </c>
      <c r="R8173">
        <v>4</v>
      </c>
      <c r="S8173">
        <v>0</v>
      </c>
      <c r="T8173">
        <v>2</v>
      </c>
      <c r="U8173">
        <v>0</v>
      </c>
      <c r="V8173">
        <v>0</v>
      </c>
      <c r="W8173">
        <v>0</v>
      </c>
      <c r="X8173">
        <v>49.826712891310862</v>
      </c>
      <c r="Y8173">
        <v>0</v>
      </c>
      <c r="Z8173">
        <v>17.042345374086441</v>
      </c>
      <c r="AA8173">
        <v>0</v>
      </c>
      <c r="AB8173">
        <v>1.12311063344564</v>
      </c>
      <c r="AC8173">
        <v>0</v>
      </c>
      <c r="AD8173">
        <v>0</v>
      </c>
      <c r="AE8173">
        <v>67.992168898842934</v>
      </c>
    </row>
    <row r="8174" spans="1:31" x14ac:dyDescent="0.25">
      <c r="A8174">
        <v>1891349</v>
      </c>
      <c r="B8174">
        <v>1</v>
      </c>
      <c r="C8174" t="s">
        <v>81</v>
      </c>
      <c r="D8174" t="s">
        <v>119</v>
      </c>
      <c r="E8174" t="s">
        <v>158</v>
      </c>
      <c r="F8174" t="s">
        <v>22936</v>
      </c>
      <c r="G8174" t="s">
        <v>133</v>
      </c>
      <c r="H8174" t="s">
        <v>134</v>
      </c>
      <c r="I8174" t="s">
        <v>135</v>
      </c>
      <c r="J8174" t="s">
        <v>136</v>
      </c>
      <c r="K8174" t="s">
        <v>137</v>
      </c>
      <c r="L8174" t="s">
        <v>22937</v>
      </c>
      <c r="M8174" t="s">
        <v>22938</v>
      </c>
      <c r="N8174">
        <v>1.3705555549999999</v>
      </c>
      <c r="O8174">
        <v>0</v>
      </c>
      <c r="P8174">
        <v>331</v>
      </c>
      <c r="Q8174">
        <v>29</v>
      </c>
      <c r="R8174">
        <v>111</v>
      </c>
      <c r="S8174">
        <v>0</v>
      </c>
      <c r="T8174">
        <v>17</v>
      </c>
      <c r="U8174">
        <v>0</v>
      </c>
      <c r="V8174">
        <v>0</v>
      </c>
      <c r="W8174">
        <v>0</v>
      </c>
      <c r="X8174">
        <v>104.0014668378203</v>
      </c>
      <c r="Y8174">
        <v>253.41448230435668</v>
      </c>
      <c r="Z8174">
        <v>692.699406615371</v>
      </c>
      <c r="AA8174">
        <v>0</v>
      </c>
      <c r="AB8174">
        <v>47.214233379270837</v>
      </c>
      <c r="AC8174">
        <v>0</v>
      </c>
      <c r="AD8174">
        <v>0</v>
      </c>
      <c r="AE8174">
        <v>1097.3295891368189</v>
      </c>
    </row>
    <row r="8175" spans="1:31" x14ac:dyDescent="0.25">
      <c r="A8175">
        <v>1891472</v>
      </c>
      <c r="B8175">
        <v>1</v>
      </c>
      <c r="C8175" t="s">
        <v>80</v>
      </c>
      <c r="D8175" t="s">
        <v>98</v>
      </c>
      <c r="E8175" t="s">
        <v>169</v>
      </c>
      <c r="F8175" t="s">
        <v>19202</v>
      </c>
      <c r="G8175" t="s">
        <v>183</v>
      </c>
      <c r="H8175" t="s">
        <v>143</v>
      </c>
      <c r="I8175" t="s">
        <v>135</v>
      </c>
      <c r="J8175" t="s">
        <v>136</v>
      </c>
      <c r="K8175" t="s">
        <v>137</v>
      </c>
      <c r="L8175" t="s">
        <v>22939</v>
      </c>
      <c r="M8175" t="s">
        <v>22940</v>
      </c>
      <c r="N8175">
        <v>3.0161111109999998</v>
      </c>
      <c r="O8175">
        <v>0</v>
      </c>
      <c r="P8175">
        <v>78</v>
      </c>
      <c r="Q8175">
        <v>0</v>
      </c>
      <c r="R8175">
        <v>36</v>
      </c>
      <c r="S8175">
        <v>0</v>
      </c>
      <c r="T8175">
        <v>21</v>
      </c>
      <c r="U8175">
        <v>0</v>
      </c>
      <c r="V8175">
        <v>0</v>
      </c>
      <c r="W8175">
        <v>0</v>
      </c>
      <c r="X8175">
        <v>92.572595690982766</v>
      </c>
      <c r="Y8175">
        <v>0</v>
      </c>
      <c r="Z8175">
        <v>74.492975770765014</v>
      </c>
      <c r="AA8175">
        <v>0</v>
      </c>
      <c r="AB8175">
        <v>69.495683520211699</v>
      </c>
      <c r="AC8175">
        <v>0</v>
      </c>
      <c r="AD8175">
        <v>0</v>
      </c>
      <c r="AE8175">
        <v>236.56125498195945</v>
      </c>
    </row>
    <row r="8176" spans="1:31" x14ac:dyDescent="0.25">
      <c r="A8176">
        <v>1891372</v>
      </c>
      <c r="B8176">
        <v>1</v>
      </c>
      <c r="C8176" t="s">
        <v>80</v>
      </c>
      <c r="D8176" t="s">
        <v>98</v>
      </c>
      <c r="E8176" t="s">
        <v>146</v>
      </c>
      <c r="F8176" t="s">
        <v>22941</v>
      </c>
      <c r="G8176" t="s">
        <v>148</v>
      </c>
      <c r="H8176" t="s">
        <v>143</v>
      </c>
      <c r="I8176" t="s">
        <v>135</v>
      </c>
      <c r="J8176" t="s">
        <v>136</v>
      </c>
      <c r="K8176" t="s">
        <v>137</v>
      </c>
      <c r="L8176" t="s">
        <v>22942</v>
      </c>
      <c r="M8176" t="s">
        <v>22943</v>
      </c>
      <c r="N8176">
        <v>2.2108333330000001</v>
      </c>
      <c r="O8176">
        <v>0</v>
      </c>
      <c r="P8176">
        <v>31</v>
      </c>
      <c r="Q8176">
        <v>0</v>
      </c>
      <c r="R8176">
        <v>1</v>
      </c>
      <c r="S8176">
        <v>0</v>
      </c>
      <c r="T8176">
        <v>2</v>
      </c>
      <c r="U8176">
        <v>0</v>
      </c>
      <c r="V8176">
        <v>0</v>
      </c>
      <c r="W8176">
        <v>0</v>
      </c>
      <c r="X8176">
        <v>22.223689975257539</v>
      </c>
      <c r="Y8176">
        <v>0</v>
      </c>
      <c r="Z8176">
        <v>9.3516990971444442E-4</v>
      </c>
      <c r="AA8176">
        <v>0</v>
      </c>
      <c r="AB8176">
        <v>7.6500014241742935</v>
      </c>
      <c r="AC8176">
        <v>0</v>
      </c>
      <c r="AD8176">
        <v>0</v>
      </c>
      <c r="AE8176">
        <v>29.874626569341544</v>
      </c>
    </row>
    <row r="8177" spans="1:31" x14ac:dyDescent="0.25">
      <c r="A8177">
        <v>1891000</v>
      </c>
      <c r="B8177">
        <v>1</v>
      </c>
      <c r="C8177" t="s">
        <v>80</v>
      </c>
      <c r="D8177" t="s">
        <v>104</v>
      </c>
      <c r="E8177" t="s">
        <v>158</v>
      </c>
      <c r="F8177" t="s">
        <v>22944</v>
      </c>
      <c r="G8177" t="s">
        <v>219</v>
      </c>
      <c r="H8177" t="s">
        <v>134</v>
      </c>
      <c r="I8177" t="s">
        <v>135</v>
      </c>
      <c r="J8177" t="s">
        <v>136</v>
      </c>
      <c r="K8177" t="s">
        <v>137</v>
      </c>
      <c r="L8177" t="s">
        <v>22945</v>
      </c>
      <c r="M8177" t="s">
        <v>22946</v>
      </c>
      <c r="N8177">
        <v>6.2469444440000004</v>
      </c>
      <c r="O8177">
        <v>0</v>
      </c>
      <c r="P8177">
        <v>128</v>
      </c>
      <c r="Q8177">
        <v>0</v>
      </c>
      <c r="R8177">
        <v>0</v>
      </c>
      <c r="S8177">
        <v>0</v>
      </c>
      <c r="T8177">
        <v>25</v>
      </c>
      <c r="U8177">
        <v>0</v>
      </c>
      <c r="V8177">
        <v>0</v>
      </c>
      <c r="W8177">
        <v>0</v>
      </c>
      <c r="X8177">
        <v>213.6463353454391</v>
      </c>
      <c r="Y8177">
        <v>0</v>
      </c>
      <c r="Z8177">
        <v>0</v>
      </c>
      <c r="AA8177">
        <v>0</v>
      </c>
      <c r="AB8177">
        <v>132.63756131008381</v>
      </c>
      <c r="AC8177">
        <v>0</v>
      </c>
      <c r="AD8177">
        <v>0</v>
      </c>
      <c r="AE8177">
        <v>346.28389665552288</v>
      </c>
    </row>
    <row r="8178" spans="1:31" x14ac:dyDescent="0.25">
      <c r="A8178">
        <v>1890954</v>
      </c>
      <c r="B8178">
        <v>1</v>
      </c>
      <c r="C8178" t="s">
        <v>80</v>
      </c>
      <c r="D8178" t="s">
        <v>91</v>
      </c>
      <c r="E8178" t="s">
        <v>210</v>
      </c>
      <c r="F8178" t="s">
        <v>22947</v>
      </c>
      <c r="G8178" t="s">
        <v>133</v>
      </c>
      <c r="H8178" t="s">
        <v>134</v>
      </c>
      <c r="I8178" t="s">
        <v>135</v>
      </c>
      <c r="J8178" t="s">
        <v>136</v>
      </c>
      <c r="K8178" t="s">
        <v>137</v>
      </c>
      <c r="L8178" t="s">
        <v>22948</v>
      </c>
      <c r="M8178" t="s">
        <v>22949</v>
      </c>
      <c r="N8178">
        <v>0.254722222</v>
      </c>
      <c r="O8178">
        <v>22</v>
      </c>
      <c r="P8178">
        <v>210</v>
      </c>
      <c r="Q8178">
        <v>39</v>
      </c>
      <c r="R8178">
        <v>58</v>
      </c>
      <c r="S8178">
        <v>25</v>
      </c>
      <c r="T8178">
        <v>179</v>
      </c>
      <c r="U8178">
        <v>1</v>
      </c>
      <c r="V8178">
        <v>0</v>
      </c>
      <c r="W8178">
        <v>6.5606729341229784</v>
      </c>
      <c r="X8178">
        <v>13.164448358829127</v>
      </c>
      <c r="Y8178">
        <v>13.704966204303521</v>
      </c>
      <c r="Z8178">
        <v>16.488445315183199</v>
      </c>
      <c r="AA8178">
        <v>20.645826196269876</v>
      </c>
      <c r="AB8178">
        <v>47.005927440926577</v>
      </c>
      <c r="AC8178">
        <v>0.75008714115630559</v>
      </c>
      <c r="AD8178">
        <v>0</v>
      </c>
      <c r="AE8178">
        <v>118.32037359079159</v>
      </c>
    </row>
    <row r="8179" spans="1:31" x14ac:dyDescent="0.25">
      <c r="A8179">
        <v>1890871</v>
      </c>
      <c r="B8179">
        <v>1</v>
      </c>
      <c r="C8179" t="s">
        <v>81</v>
      </c>
      <c r="D8179" t="s">
        <v>123</v>
      </c>
      <c r="E8179" t="s">
        <v>131</v>
      </c>
      <c r="F8179" t="s">
        <v>22950</v>
      </c>
      <c r="G8179" t="s">
        <v>133</v>
      </c>
      <c r="H8179" t="s">
        <v>134</v>
      </c>
      <c r="I8179" t="s">
        <v>135</v>
      </c>
      <c r="J8179" t="s">
        <v>136</v>
      </c>
      <c r="K8179" t="s">
        <v>137</v>
      </c>
      <c r="L8179" t="s">
        <v>22951</v>
      </c>
      <c r="M8179" t="s">
        <v>22952</v>
      </c>
      <c r="N8179">
        <v>2.2327777769999999</v>
      </c>
      <c r="O8179">
        <v>0</v>
      </c>
      <c r="P8179">
        <v>1051</v>
      </c>
      <c r="Q8179">
        <v>0</v>
      </c>
      <c r="R8179">
        <v>0</v>
      </c>
      <c r="S8179">
        <v>1</v>
      </c>
      <c r="T8179">
        <v>50</v>
      </c>
      <c r="U8179">
        <v>0</v>
      </c>
      <c r="V8179">
        <v>0</v>
      </c>
      <c r="W8179">
        <v>0</v>
      </c>
      <c r="X8179">
        <v>436.95914845639857</v>
      </c>
      <c r="Y8179">
        <v>0</v>
      </c>
      <c r="Z8179">
        <v>0</v>
      </c>
      <c r="AA8179">
        <v>21.644107404935504</v>
      </c>
      <c r="AB8179">
        <v>30.625686574178573</v>
      </c>
      <c r="AC8179">
        <v>0</v>
      </c>
      <c r="AD8179">
        <v>0</v>
      </c>
      <c r="AE8179">
        <v>489.22894243551264</v>
      </c>
    </row>
    <row r="8180" spans="1:31" x14ac:dyDescent="0.25">
      <c r="A8180">
        <v>1891203</v>
      </c>
      <c r="B8180">
        <v>1</v>
      </c>
      <c r="C8180" t="s">
        <v>81</v>
      </c>
      <c r="D8180" t="s">
        <v>112</v>
      </c>
      <c r="E8180" t="s">
        <v>140</v>
      </c>
      <c r="F8180" t="s">
        <v>22953</v>
      </c>
      <c r="G8180" t="s">
        <v>163</v>
      </c>
      <c r="H8180" t="s">
        <v>143</v>
      </c>
      <c r="I8180" t="s">
        <v>135</v>
      </c>
      <c r="J8180" t="s">
        <v>136</v>
      </c>
      <c r="K8180" t="s">
        <v>137</v>
      </c>
      <c r="L8180" t="s">
        <v>22954</v>
      </c>
      <c r="M8180" t="s">
        <v>22955</v>
      </c>
      <c r="N8180">
        <v>3.5049999999999999</v>
      </c>
      <c r="O8180">
        <v>0</v>
      </c>
      <c r="P8180">
        <v>1</v>
      </c>
      <c r="Q8180">
        <v>0</v>
      </c>
      <c r="R8180">
        <v>0</v>
      </c>
      <c r="S8180">
        <v>0</v>
      </c>
      <c r="T8180">
        <v>0</v>
      </c>
      <c r="U8180">
        <v>0</v>
      </c>
      <c r="V8180">
        <v>0</v>
      </c>
      <c r="W8180">
        <v>0</v>
      </c>
      <c r="X8180">
        <v>0.52856829195646171</v>
      </c>
      <c r="Y8180">
        <v>0</v>
      </c>
      <c r="Z8180">
        <v>0</v>
      </c>
      <c r="AA8180">
        <v>0</v>
      </c>
      <c r="AB8180">
        <v>0</v>
      </c>
      <c r="AC8180">
        <v>0</v>
      </c>
      <c r="AD8180">
        <v>0</v>
      </c>
      <c r="AE8180">
        <v>0.52856829195646171</v>
      </c>
    </row>
    <row r="8181" spans="1:31" x14ac:dyDescent="0.25">
      <c r="A8181">
        <v>1891249</v>
      </c>
      <c r="B8181">
        <v>1</v>
      </c>
      <c r="C8181" t="s">
        <v>80</v>
      </c>
      <c r="D8181" t="s">
        <v>103</v>
      </c>
      <c r="E8181" t="s">
        <v>229</v>
      </c>
      <c r="F8181" t="s">
        <v>19623</v>
      </c>
      <c r="G8181" t="s">
        <v>133</v>
      </c>
      <c r="H8181" t="s">
        <v>232</v>
      </c>
      <c r="I8181" t="s">
        <v>135</v>
      </c>
      <c r="J8181" t="s">
        <v>136</v>
      </c>
      <c r="K8181" t="s">
        <v>137</v>
      </c>
      <c r="L8181" t="s">
        <v>22956</v>
      </c>
      <c r="M8181" t="s">
        <v>22957</v>
      </c>
      <c r="N8181">
        <v>1.1486111109999999</v>
      </c>
      <c r="O8181">
        <v>0</v>
      </c>
      <c r="P8181">
        <v>0</v>
      </c>
      <c r="Q8181">
        <v>8</v>
      </c>
      <c r="R8181">
        <v>5</v>
      </c>
      <c r="S8181">
        <v>5</v>
      </c>
      <c r="T8181">
        <v>24</v>
      </c>
      <c r="U8181">
        <v>11</v>
      </c>
      <c r="V8181">
        <v>2</v>
      </c>
      <c r="W8181">
        <v>0</v>
      </c>
      <c r="X8181">
        <v>0</v>
      </c>
      <c r="Y8181">
        <v>97.459677318940408</v>
      </c>
      <c r="Z8181">
        <v>24.656869321497204</v>
      </c>
      <c r="AA8181">
        <v>266.26107727531928</v>
      </c>
      <c r="AB8181">
        <v>55.729766328580581</v>
      </c>
      <c r="AC8181">
        <v>2748.1632525640252</v>
      </c>
      <c r="AD8181">
        <v>61.364432253052463</v>
      </c>
      <c r="AE8181">
        <v>3253.6350750614156</v>
      </c>
    </row>
    <row r="8182" spans="1:31" x14ac:dyDescent="0.25">
      <c r="A8182">
        <v>1891458</v>
      </c>
      <c r="B8182">
        <v>1</v>
      </c>
      <c r="C8182" t="s">
        <v>80</v>
      </c>
      <c r="D8182" t="s">
        <v>92</v>
      </c>
      <c r="E8182" t="s">
        <v>169</v>
      </c>
      <c r="F8182" t="s">
        <v>6390</v>
      </c>
      <c r="G8182" t="s">
        <v>2576</v>
      </c>
      <c r="H8182" t="s">
        <v>143</v>
      </c>
      <c r="I8182" t="s">
        <v>135</v>
      </c>
      <c r="J8182" t="s">
        <v>136</v>
      </c>
      <c r="K8182" t="s">
        <v>137</v>
      </c>
      <c r="L8182" t="s">
        <v>22958</v>
      </c>
      <c r="M8182" t="s">
        <v>22959</v>
      </c>
      <c r="N8182">
        <v>2.1122222220000002</v>
      </c>
      <c r="O8182">
        <v>0</v>
      </c>
      <c r="P8182">
        <v>582</v>
      </c>
      <c r="Q8182">
        <v>0</v>
      </c>
      <c r="R8182">
        <v>1</v>
      </c>
      <c r="S8182">
        <v>0</v>
      </c>
      <c r="T8182">
        <v>18</v>
      </c>
      <c r="U8182">
        <v>0</v>
      </c>
      <c r="V8182">
        <v>0</v>
      </c>
      <c r="W8182">
        <v>0</v>
      </c>
      <c r="X8182">
        <v>375.43845381854106</v>
      </c>
      <c r="Y8182">
        <v>0</v>
      </c>
      <c r="Z8182">
        <v>0.15866728739333336</v>
      </c>
      <c r="AA8182">
        <v>0</v>
      </c>
      <c r="AB8182">
        <v>31.945307721082145</v>
      </c>
      <c r="AC8182">
        <v>0</v>
      </c>
      <c r="AD8182">
        <v>0</v>
      </c>
      <c r="AE8182">
        <v>407.54242882701652</v>
      </c>
    </row>
    <row r="8183" spans="1:31" x14ac:dyDescent="0.25">
      <c r="A8183">
        <v>1890745</v>
      </c>
      <c r="B8183">
        <v>1</v>
      </c>
      <c r="C8183" t="s">
        <v>80</v>
      </c>
      <c r="D8183" t="s">
        <v>94</v>
      </c>
      <c r="E8183" t="s">
        <v>210</v>
      </c>
      <c r="F8183" t="s">
        <v>22960</v>
      </c>
      <c r="G8183" t="s">
        <v>133</v>
      </c>
      <c r="H8183" t="s">
        <v>134</v>
      </c>
      <c r="I8183" t="s">
        <v>152</v>
      </c>
      <c r="J8183" t="s">
        <v>136</v>
      </c>
      <c r="K8183" t="s">
        <v>137</v>
      </c>
      <c r="L8183" t="s">
        <v>22961</v>
      </c>
      <c r="M8183" t="s">
        <v>22962</v>
      </c>
      <c r="N8183">
        <v>0.03</v>
      </c>
      <c r="O8183">
        <v>0</v>
      </c>
      <c r="P8183">
        <v>3243</v>
      </c>
      <c r="Q8183">
        <v>80</v>
      </c>
      <c r="R8183">
        <v>736</v>
      </c>
      <c r="S8183">
        <v>18</v>
      </c>
      <c r="T8183">
        <v>395</v>
      </c>
      <c r="U8183">
        <v>4</v>
      </c>
      <c r="V8183">
        <v>2</v>
      </c>
      <c r="W8183">
        <v>0</v>
      </c>
      <c r="X8183">
        <v>12.087988604915498</v>
      </c>
      <c r="Y8183">
        <v>9.665804665703039</v>
      </c>
      <c r="Z8183">
        <v>41.004715492872549</v>
      </c>
      <c r="AA8183">
        <v>2.6295579023523894</v>
      </c>
      <c r="AB8183">
        <v>5.440232367940439</v>
      </c>
      <c r="AC8183">
        <v>16.754284160791467</v>
      </c>
      <c r="AD8183">
        <v>1.9612667625599999E-2</v>
      </c>
      <c r="AE8183">
        <v>87.602195862200986</v>
      </c>
    </row>
    <row r="8184" spans="1:31" x14ac:dyDescent="0.25">
      <c r="A8184">
        <v>1891409</v>
      </c>
      <c r="B8184">
        <v>1</v>
      </c>
      <c r="C8184" t="s">
        <v>81</v>
      </c>
      <c r="D8184" t="s">
        <v>119</v>
      </c>
      <c r="E8184" t="s">
        <v>146</v>
      </c>
      <c r="F8184" t="s">
        <v>22963</v>
      </c>
      <c r="G8184" t="s">
        <v>148</v>
      </c>
      <c r="H8184" t="s">
        <v>143</v>
      </c>
      <c r="I8184" t="s">
        <v>135</v>
      </c>
      <c r="J8184" t="s">
        <v>136</v>
      </c>
      <c r="K8184" t="s">
        <v>137</v>
      </c>
      <c r="L8184" t="s">
        <v>22964</v>
      </c>
      <c r="M8184" t="s">
        <v>22965</v>
      </c>
      <c r="N8184">
        <v>6.2341666660000001</v>
      </c>
      <c r="O8184">
        <v>0</v>
      </c>
      <c r="P8184">
        <v>42</v>
      </c>
      <c r="Q8184">
        <v>0</v>
      </c>
      <c r="R8184">
        <v>0</v>
      </c>
      <c r="S8184">
        <v>0</v>
      </c>
      <c r="T8184">
        <v>1</v>
      </c>
      <c r="U8184">
        <v>0</v>
      </c>
      <c r="V8184">
        <v>0</v>
      </c>
      <c r="W8184">
        <v>0</v>
      </c>
      <c r="X8184">
        <v>50.573791647045354</v>
      </c>
      <c r="Y8184">
        <v>0</v>
      </c>
      <c r="Z8184">
        <v>0</v>
      </c>
      <c r="AA8184">
        <v>0</v>
      </c>
      <c r="AB8184">
        <v>1.1717353160268888E-2</v>
      </c>
      <c r="AC8184">
        <v>0</v>
      </c>
      <c r="AD8184">
        <v>0</v>
      </c>
      <c r="AE8184">
        <v>50.585509000205626</v>
      </c>
    </row>
    <row r="8185" spans="1:31" x14ac:dyDescent="0.25">
      <c r="A8185">
        <v>1891266</v>
      </c>
      <c r="B8185">
        <v>1</v>
      </c>
      <c r="C8185" t="s">
        <v>80</v>
      </c>
      <c r="D8185" t="s">
        <v>106</v>
      </c>
      <c r="E8185" t="s">
        <v>146</v>
      </c>
      <c r="F8185" t="s">
        <v>22966</v>
      </c>
      <c r="G8185" t="s">
        <v>148</v>
      </c>
      <c r="H8185" t="s">
        <v>143</v>
      </c>
      <c r="I8185" t="s">
        <v>135</v>
      </c>
      <c r="J8185" t="s">
        <v>136</v>
      </c>
      <c r="K8185" t="s">
        <v>137</v>
      </c>
      <c r="L8185" t="s">
        <v>22967</v>
      </c>
      <c r="M8185" t="s">
        <v>22968</v>
      </c>
      <c r="N8185">
        <v>3.3177777769999999</v>
      </c>
      <c r="O8185">
        <v>0</v>
      </c>
      <c r="P8185">
        <v>31</v>
      </c>
      <c r="Q8185">
        <v>0</v>
      </c>
      <c r="R8185">
        <v>0</v>
      </c>
      <c r="S8185">
        <v>0</v>
      </c>
      <c r="T8185">
        <v>0</v>
      </c>
      <c r="U8185">
        <v>0</v>
      </c>
      <c r="V8185">
        <v>0</v>
      </c>
      <c r="W8185">
        <v>0</v>
      </c>
      <c r="X8185">
        <v>20.384389233974034</v>
      </c>
      <c r="Y8185">
        <v>0</v>
      </c>
      <c r="Z8185">
        <v>0</v>
      </c>
      <c r="AA8185">
        <v>0</v>
      </c>
      <c r="AB8185">
        <v>0</v>
      </c>
      <c r="AC8185">
        <v>0</v>
      </c>
      <c r="AD8185">
        <v>0</v>
      </c>
      <c r="AE8185">
        <v>20.384389233974034</v>
      </c>
    </row>
    <row r="8186" spans="1:31" x14ac:dyDescent="0.25">
      <c r="A8186">
        <v>1891392</v>
      </c>
      <c r="B8186">
        <v>1</v>
      </c>
      <c r="C8186" t="s">
        <v>81</v>
      </c>
      <c r="D8186" t="s">
        <v>119</v>
      </c>
      <c r="E8186" t="s">
        <v>146</v>
      </c>
      <c r="F8186" t="s">
        <v>22969</v>
      </c>
      <c r="G8186" t="s">
        <v>469</v>
      </c>
      <c r="H8186" t="s">
        <v>143</v>
      </c>
      <c r="I8186" t="s">
        <v>135</v>
      </c>
      <c r="J8186" t="s">
        <v>136</v>
      </c>
      <c r="K8186" t="s">
        <v>137</v>
      </c>
      <c r="L8186" t="s">
        <v>22970</v>
      </c>
      <c r="M8186" t="s">
        <v>22971</v>
      </c>
      <c r="N8186">
        <v>7.7855555550000002</v>
      </c>
      <c r="O8186">
        <v>0</v>
      </c>
      <c r="P8186">
        <v>0</v>
      </c>
      <c r="Q8186">
        <v>0</v>
      </c>
      <c r="R8186">
        <v>1</v>
      </c>
      <c r="S8186">
        <v>0</v>
      </c>
      <c r="T8186">
        <v>0</v>
      </c>
      <c r="U8186">
        <v>0</v>
      </c>
      <c r="V8186">
        <v>0</v>
      </c>
      <c r="W8186">
        <v>0</v>
      </c>
      <c r="X8186">
        <v>0</v>
      </c>
      <c r="Y8186">
        <v>0</v>
      </c>
      <c r="Z8186">
        <v>15.4842588185523</v>
      </c>
      <c r="AA8186">
        <v>0</v>
      </c>
      <c r="AB8186">
        <v>0</v>
      </c>
      <c r="AC8186">
        <v>0</v>
      </c>
      <c r="AD8186">
        <v>0</v>
      </c>
      <c r="AE8186">
        <v>15.4842588185523</v>
      </c>
    </row>
    <row r="8187" spans="1:31" x14ac:dyDescent="0.25">
      <c r="A8187">
        <v>1890788</v>
      </c>
      <c r="B8187">
        <v>1</v>
      </c>
      <c r="C8187" t="s">
        <v>81</v>
      </c>
      <c r="D8187" t="s">
        <v>123</v>
      </c>
      <c r="E8187" t="s">
        <v>169</v>
      </c>
      <c r="F8187" t="s">
        <v>22972</v>
      </c>
      <c r="G8187" t="s">
        <v>183</v>
      </c>
      <c r="H8187" t="s">
        <v>143</v>
      </c>
      <c r="I8187" t="s">
        <v>135</v>
      </c>
      <c r="J8187" t="s">
        <v>136</v>
      </c>
      <c r="K8187" t="s">
        <v>137</v>
      </c>
      <c r="L8187" t="s">
        <v>22973</v>
      </c>
      <c r="M8187" t="s">
        <v>22974</v>
      </c>
      <c r="N8187">
        <v>1.8674999999999999</v>
      </c>
      <c r="O8187">
        <v>0</v>
      </c>
      <c r="P8187">
        <v>101</v>
      </c>
      <c r="Q8187">
        <v>0</v>
      </c>
      <c r="R8187">
        <v>15</v>
      </c>
      <c r="S8187">
        <v>0</v>
      </c>
      <c r="T8187">
        <v>12</v>
      </c>
      <c r="U8187">
        <v>0</v>
      </c>
      <c r="V8187">
        <v>0</v>
      </c>
      <c r="W8187">
        <v>0</v>
      </c>
      <c r="X8187">
        <v>28.890590010086811</v>
      </c>
      <c r="Y8187">
        <v>0</v>
      </c>
      <c r="Z8187">
        <v>52.772396079449109</v>
      </c>
      <c r="AA8187">
        <v>0</v>
      </c>
      <c r="AB8187">
        <v>8.8213736501937294</v>
      </c>
      <c r="AC8187">
        <v>0</v>
      </c>
      <c r="AD8187">
        <v>0</v>
      </c>
      <c r="AE8187">
        <v>90.484359739729655</v>
      </c>
    </row>
    <row r="8188" spans="1:31" x14ac:dyDescent="0.25">
      <c r="A8188">
        <v>1890894</v>
      </c>
      <c r="B8188">
        <v>1</v>
      </c>
      <c r="C8188" t="s">
        <v>80</v>
      </c>
      <c r="D8188" t="s">
        <v>93</v>
      </c>
      <c r="E8188" t="s">
        <v>158</v>
      </c>
      <c r="F8188" t="s">
        <v>22975</v>
      </c>
      <c r="G8188" t="s">
        <v>171</v>
      </c>
      <c r="H8188" t="s">
        <v>134</v>
      </c>
      <c r="I8188" t="s">
        <v>135</v>
      </c>
      <c r="J8188" t="s">
        <v>136</v>
      </c>
      <c r="K8188" t="s">
        <v>172</v>
      </c>
      <c r="L8188" t="s">
        <v>22976</v>
      </c>
      <c r="M8188" t="s">
        <v>22977</v>
      </c>
      <c r="N8188">
        <v>8.2438888880000007</v>
      </c>
      <c r="O8188">
        <v>0</v>
      </c>
      <c r="P8188">
        <v>62</v>
      </c>
      <c r="Q8188">
        <v>0</v>
      </c>
      <c r="R8188">
        <v>15</v>
      </c>
      <c r="S8188">
        <v>0</v>
      </c>
      <c r="T8188">
        <v>7</v>
      </c>
      <c r="U8188">
        <v>0</v>
      </c>
      <c r="V8188">
        <v>0</v>
      </c>
      <c r="W8188">
        <v>0</v>
      </c>
      <c r="X8188">
        <v>138.58861642476248</v>
      </c>
      <c r="Y8188">
        <v>0</v>
      </c>
      <c r="Z8188">
        <v>472.66223005302891</v>
      </c>
      <c r="AA8188">
        <v>0</v>
      </c>
      <c r="AB8188">
        <v>78.686723707119015</v>
      </c>
      <c r="AC8188">
        <v>0</v>
      </c>
      <c r="AD8188">
        <v>0</v>
      </c>
      <c r="AE8188">
        <v>689.93757018491033</v>
      </c>
    </row>
    <row r="8189" spans="1:31" x14ac:dyDescent="0.25">
      <c r="A8189">
        <v>1891229</v>
      </c>
      <c r="B8189">
        <v>1</v>
      </c>
      <c r="C8189" t="s">
        <v>80</v>
      </c>
      <c r="D8189" t="s">
        <v>95</v>
      </c>
      <c r="E8189" t="s">
        <v>140</v>
      </c>
      <c r="F8189" t="s">
        <v>22978</v>
      </c>
      <c r="G8189" t="s">
        <v>163</v>
      </c>
      <c r="H8189" t="s">
        <v>143</v>
      </c>
      <c r="I8189" t="s">
        <v>135</v>
      </c>
      <c r="J8189" t="s">
        <v>136</v>
      </c>
      <c r="K8189" t="s">
        <v>137</v>
      </c>
      <c r="L8189" t="s">
        <v>22979</v>
      </c>
      <c r="M8189" t="s">
        <v>22980</v>
      </c>
      <c r="N8189">
        <v>0.84</v>
      </c>
      <c r="O8189">
        <v>0</v>
      </c>
      <c r="P8189">
        <v>1</v>
      </c>
      <c r="Q8189">
        <v>0</v>
      </c>
      <c r="R8189">
        <v>0</v>
      </c>
      <c r="S8189">
        <v>0</v>
      </c>
      <c r="T8189">
        <v>0</v>
      </c>
      <c r="U8189">
        <v>0</v>
      </c>
      <c r="V8189">
        <v>0</v>
      </c>
      <c r="W8189">
        <v>0</v>
      </c>
      <c r="X8189">
        <v>0.36375506498144006</v>
      </c>
      <c r="Y8189">
        <v>0</v>
      </c>
      <c r="Z8189">
        <v>0</v>
      </c>
      <c r="AA8189">
        <v>0</v>
      </c>
      <c r="AB8189">
        <v>0</v>
      </c>
      <c r="AC8189">
        <v>0</v>
      </c>
      <c r="AD8189">
        <v>0</v>
      </c>
      <c r="AE8189">
        <v>0.36375506498144006</v>
      </c>
    </row>
    <row r="8190" spans="1:31" x14ac:dyDescent="0.25">
      <c r="A8190">
        <v>1891478</v>
      </c>
      <c r="B8190">
        <v>1</v>
      </c>
      <c r="C8190" t="s">
        <v>81</v>
      </c>
      <c r="D8190" t="s">
        <v>122</v>
      </c>
      <c r="E8190" t="s">
        <v>210</v>
      </c>
      <c r="F8190" t="s">
        <v>22981</v>
      </c>
      <c r="G8190" t="s">
        <v>2221</v>
      </c>
      <c r="H8190" t="s">
        <v>134</v>
      </c>
      <c r="I8190" t="s">
        <v>135</v>
      </c>
      <c r="J8190" t="s">
        <v>5</v>
      </c>
      <c r="K8190" t="s">
        <v>137</v>
      </c>
      <c r="L8190" t="s">
        <v>22982</v>
      </c>
      <c r="M8190" t="s">
        <v>22983</v>
      </c>
      <c r="N8190">
        <v>2.6858333330000002</v>
      </c>
      <c r="O8190">
        <v>0</v>
      </c>
      <c r="P8190">
        <v>41</v>
      </c>
      <c r="Q8190">
        <v>0</v>
      </c>
      <c r="R8190">
        <v>0</v>
      </c>
      <c r="S8190">
        <v>2</v>
      </c>
      <c r="T8190">
        <v>0</v>
      </c>
      <c r="U8190">
        <v>3</v>
      </c>
      <c r="V8190">
        <v>0</v>
      </c>
      <c r="W8190">
        <v>0</v>
      </c>
      <c r="X8190">
        <v>36.168562238754397</v>
      </c>
      <c r="Y8190">
        <v>0</v>
      </c>
      <c r="Z8190">
        <v>0</v>
      </c>
      <c r="AA8190">
        <v>7.0807461441547765</v>
      </c>
      <c r="AB8190">
        <v>0</v>
      </c>
      <c r="AC8190">
        <v>530.17890014832153</v>
      </c>
      <c r="AD8190">
        <v>0</v>
      </c>
      <c r="AE8190">
        <v>573.42820853123067</v>
      </c>
    </row>
    <row r="8191" spans="1:31" x14ac:dyDescent="0.25">
      <c r="A8191">
        <v>1891375</v>
      </c>
      <c r="B8191">
        <v>1</v>
      </c>
      <c r="C8191" t="s">
        <v>80</v>
      </c>
      <c r="D8191" t="s">
        <v>87</v>
      </c>
      <c r="E8191" t="s">
        <v>140</v>
      </c>
      <c r="F8191" t="s">
        <v>22984</v>
      </c>
      <c r="G8191" t="s">
        <v>163</v>
      </c>
      <c r="H8191" t="s">
        <v>143</v>
      </c>
      <c r="I8191" t="s">
        <v>135</v>
      </c>
      <c r="J8191" t="s">
        <v>136</v>
      </c>
      <c r="K8191" t="s">
        <v>137</v>
      </c>
      <c r="L8191" t="s">
        <v>22985</v>
      </c>
      <c r="M8191" t="s">
        <v>22986</v>
      </c>
      <c r="N8191">
        <v>1.031111111</v>
      </c>
      <c r="O8191">
        <v>0</v>
      </c>
      <c r="P8191">
        <v>1</v>
      </c>
      <c r="Q8191">
        <v>0</v>
      </c>
      <c r="R8191">
        <v>0</v>
      </c>
      <c r="S8191">
        <v>0</v>
      </c>
      <c r="T8191">
        <v>0</v>
      </c>
      <c r="U8191">
        <v>0</v>
      </c>
      <c r="V8191">
        <v>0</v>
      </c>
      <c r="W8191">
        <v>0</v>
      </c>
      <c r="X8191">
        <v>0.60142528999827083</v>
      </c>
      <c r="Y8191">
        <v>0</v>
      </c>
      <c r="Z8191">
        <v>0</v>
      </c>
      <c r="AA8191">
        <v>0</v>
      </c>
      <c r="AB8191">
        <v>0</v>
      </c>
      <c r="AC8191">
        <v>0</v>
      </c>
      <c r="AD8191">
        <v>0</v>
      </c>
      <c r="AE8191">
        <v>0.60142528999827083</v>
      </c>
    </row>
    <row r="8192" spans="1:31" x14ac:dyDescent="0.25">
      <c r="A8192">
        <v>1890874</v>
      </c>
      <c r="B8192">
        <v>1</v>
      </c>
      <c r="C8192" t="s">
        <v>81</v>
      </c>
      <c r="D8192" t="s">
        <v>115</v>
      </c>
      <c r="E8192" t="s">
        <v>158</v>
      </c>
      <c r="F8192" t="s">
        <v>22987</v>
      </c>
      <c r="G8192" t="s">
        <v>219</v>
      </c>
      <c r="H8192" t="s">
        <v>134</v>
      </c>
      <c r="I8192" t="s">
        <v>135</v>
      </c>
      <c r="J8192" t="s">
        <v>136</v>
      </c>
      <c r="K8192" t="s">
        <v>137</v>
      </c>
      <c r="L8192" t="s">
        <v>22988</v>
      </c>
      <c r="M8192" t="s">
        <v>22989</v>
      </c>
      <c r="N8192">
        <v>8.3919444439999999</v>
      </c>
      <c r="O8192">
        <v>0</v>
      </c>
      <c r="P8192">
        <v>156</v>
      </c>
      <c r="Q8192">
        <v>0</v>
      </c>
      <c r="R8192">
        <v>0</v>
      </c>
      <c r="S8192">
        <v>0</v>
      </c>
      <c r="T8192">
        <v>10</v>
      </c>
      <c r="U8192">
        <v>0</v>
      </c>
      <c r="V8192">
        <v>0</v>
      </c>
      <c r="W8192">
        <v>0</v>
      </c>
      <c r="X8192">
        <v>123.3177553556513</v>
      </c>
      <c r="Y8192">
        <v>0</v>
      </c>
      <c r="Z8192">
        <v>0</v>
      </c>
      <c r="AA8192">
        <v>0</v>
      </c>
      <c r="AB8192">
        <v>13.517995706369963</v>
      </c>
      <c r="AC8192">
        <v>0</v>
      </c>
      <c r="AD8192">
        <v>0</v>
      </c>
      <c r="AE8192">
        <v>136.83575106202127</v>
      </c>
    </row>
    <row r="8193" spans="1:31" x14ac:dyDescent="0.25">
      <c r="A8193">
        <v>1891538</v>
      </c>
      <c r="B8193">
        <v>1</v>
      </c>
      <c r="C8193" t="s">
        <v>81</v>
      </c>
      <c r="D8193" t="s">
        <v>119</v>
      </c>
      <c r="E8193" t="s">
        <v>140</v>
      </c>
      <c r="F8193" t="s">
        <v>22990</v>
      </c>
      <c r="G8193" t="s">
        <v>163</v>
      </c>
      <c r="H8193" t="s">
        <v>143</v>
      </c>
      <c r="I8193" t="s">
        <v>135</v>
      </c>
      <c r="J8193" t="s">
        <v>136</v>
      </c>
      <c r="K8193" t="s">
        <v>137</v>
      </c>
      <c r="L8193" t="s">
        <v>22991</v>
      </c>
      <c r="M8193" t="s">
        <v>22992</v>
      </c>
      <c r="N8193">
        <v>9.7080555549999996</v>
      </c>
      <c r="O8193">
        <v>0</v>
      </c>
      <c r="P8193">
        <v>1</v>
      </c>
      <c r="Q8193">
        <v>0</v>
      </c>
      <c r="R8193">
        <v>0</v>
      </c>
      <c r="S8193">
        <v>0</v>
      </c>
      <c r="T8193">
        <v>0</v>
      </c>
      <c r="U8193">
        <v>0</v>
      </c>
      <c r="V8193">
        <v>0</v>
      </c>
      <c r="W8193">
        <v>0</v>
      </c>
      <c r="X8193">
        <v>1.3736356960209002</v>
      </c>
      <c r="Y8193">
        <v>0</v>
      </c>
      <c r="Z8193">
        <v>0</v>
      </c>
      <c r="AA8193">
        <v>0</v>
      </c>
      <c r="AB8193">
        <v>0</v>
      </c>
      <c r="AC8193">
        <v>0</v>
      </c>
      <c r="AD8193">
        <v>0</v>
      </c>
      <c r="AE8193">
        <v>1.3736356960209002</v>
      </c>
    </row>
    <row r="8194" spans="1:31" x14ac:dyDescent="0.25">
      <c r="A8194">
        <v>1890828</v>
      </c>
      <c r="B8194">
        <v>1</v>
      </c>
      <c r="C8194" t="s">
        <v>81</v>
      </c>
      <c r="D8194" t="s">
        <v>115</v>
      </c>
      <c r="E8194" t="s">
        <v>169</v>
      </c>
      <c r="F8194" t="s">
        <v>22993</v>
      </c>
      <c r="G8194" t="s">
        <v>183</v>
      </c>
      <c r="H8194" t="s">
        <v>143</v>
      </c>
      <c r="I8194" t="s">
        <v>135</v>
      </c>
      <c r="J8194" t="s">
        <v>136</v>
      </c>
      <c r="K8194" t="s">
        <v>137</v>
      </c>
      <c r="L8194" t="s">
        <v>22994</v>
      </c>
      <c r="M8194" t="s">
        <v>22995</v>
      </c>
      <c r="N8194">
        <v>1.388055555</v>
      </c>
      <c r="O8194">
        <v>0</v>
      </c>
      <c r="P8194">
        <v>101</v>
      </c>
      <c r="Q8194">
        <v>0</v>
      </c>
      <c r="R8194">
        <v>0</v>
      </c>
      <c r="S8194">
        <v>0</v>
      </c>
      <c r="T8194">
        <v>11</v>
      </c>
      <c r="U8194">
        <v>0</v>
      </c>
      <c r="V8194">
        <v>0</v>
      </c>
      <c r="W8194">
        <v>0</v>
      </c>
      <c r="X8194">
        <v>5.5110363599758356</v>
      </c>
      <c r="Y8194">
        <v>0</v>
      </c>
      <c r="Z8194">
        <v>0</v>
      </c>
      <c r="AA8194">
        <v>0</v>
      </c>
      <c r="AB8194">
        <v>0.35529932080799448</v>
      </c>
      <c r="AC8194">
        <v>0</v>
      </c>
      <c r="AD8194">
        <v>0</v>
      </c>
      <c r="AE8194">
        <v>5.8663356807838305</v>
      </c>
    </row>
    <row r="8195" spans="1:31" x14ac:dyDescent="0.25">
      <c r="A8195">
        <v>1891515</v>
      </c>
      <c r="B8195">
        <v>1</v>
      </c>
      <c r="C8195" t="s">
        <v>81</v>
      </c>
      <c r="D8195" t="s">
        <v>113</v>
      </c>
      <c r="E8195" t="s">
        <v>146</v>
      </c>
      <c r="F8195" t="s">
        <v>22996</v>
      </c>
      <c r="G8195" t="s">
        <v>363</v>
      </c>
      <c r="H8195" t="s">
        <v>143</v>
      </c>
      <c r="I8195" t="s">
        <v>135</v>
      </c>
      <c r="J8195" t="s">
        <v>136</v>
      </c>
      <c r="K8195" t="s">
        <v>137</v>
      </c>
      <c r="L8195" t="s">
        <v>22997</v>
      </c>
      <c r="M8195" t="s">
        <v>22998</v>
      </c>
      <c r="N8195">
        <v>1.9186111109999999</v>
      </c>
      <c r="O8195">
        <v>0</v>
      </c>
      <c r="P8195">
        <v>53</v>
      </c>
      <c r="Q8195">
        <v>0</v>
      </c>
      <c r="R8195">
        <v>0</v>
      </c>
      <c r="S8195">
        <v>0</v>
      </c>
      <c r="T8195">
        <v>2</v>
      </c>
      <c r="U8195">
        <v>0</v>
      </c>
      <c r="V8195">
        <v>0</v>
      </c>
      <c r="W8195">
        <v>0</v>
      </c>
      <c r="X8195">
        <v>20.005853054293066</v>
      </c>
      <c r="Y8195">
        <v>0</v>
      </c>
      <c r="Z8195">
        <v>0</v>
      </c>
      <c r="AA8195">
        <v>0</v>
      </c>
      <c r="AB8195">
        <v>2.0061452496708587</v>
      </c>
      <c r="AC8195">
        <v>0</v>
      </c>
      <c r="AD8195">
        <v>0</v>
      </c>
      <c r="AE8195">
        <v>22.011998303963924</v>
      </c>
    </row>
    <row r="8196" spans="1:31" x14ac:dyDescent="0.25">
      <c r="A8196">
        <v>1891452</v>
      </c>
      <c r="B8196">
        <v>1</v>
      </c>
      <c r="C8196" t="s">
        <v>81</v>
      </c>
      <c r="D8196" t="s">
        <v>112</v>
      </c>
      <c r="E8196" t="s">
        <v>140</v>
      </c>
      <c r="F8196" t="s">
        <v>22999</v>
      </c>
      <c r="G8196" t="s">
        <v>163</v>
      </c>
      <c r="H8196" t="s">
        <v>143</v>
      </c>
      <c r="I8196" t="s">
        <v>135</v>
      </c>
      <c r="J8196" t="s">
        <v>136</v>
      </c>
      <c r="K8196" t="s">
        <v>137</v>
      </c>
      <c r="L8196" t="s">
        <v>23000</v>
      </c>
      <c r="M8196" t="s">
        <v>23001</v>
      </c>
      <c r="N8196">
        <v>2.9280555549999998</v>
      </c>
      <c r="O8196">
        <v>0</v>
      </c>
      <c r="P8196">
        <v>1</v>
      </c>
      <c r="Q8196">
        <v>0</v>
      </c>
      <c r="R8196">
        <v>0</v>
      </c>
      <c r="S8196">
        <v>0</v>
      </c>
      <c r="T8196">
        <v>0</v>
      </c>
      <c r="U8196">
        <v>0</v>
      </c>
      <c r="V8196">
        <v>0</v>
      </c>
      <c r="W8196">
        <v>0</v>
      </c>
      <c r="X8196">
        <v>0.26003144347609919</v>
      </c>
      <c r="Y8196">
        <v>0</v>
      </c>
      <c r="Z8196">
        <v>0</v>
      </c>
      <c r="AA8196">
        <v>0</v>
      </c>
      <c r="AB8196">
        <v>0</v>
      </c>
      <c r="AC8196">
        <v>0</v>
      </c>
      <c r="AD8196">
        <v>0</v>
      </c>
      <c r="AE8196">
        <v>0.26003144347609919</v>
      </c>
    </row>
    <row r="8197" spans="1:31" x14ac:dyDescent="0.25">
      <c r="A8197">
        <v>1890811</v>
      </c>
      <c r="B8197">
        <v>1</v>
      </c>
      <c r="C8197" t="s">
        <v>80</v>
      </c>
      <c r="D8197" t="s">
        <v>82</v>
      </c>
      <c r="E8197" t="s">
        <v>222</v>
      </c>
      <c r="F8197" t="s">
        <v>23002</v>
      </c>
      <c r="G8197" t="s">
        <v>148</v>
      </c>
      <c r="H8197" t="s">
        <v>143</v>
      </c>
      <c r="I8197" t="s">
        <v>135</v>
      </c>
      <c r="J8197" t="s">
        <v>136</v>
      </c>
      <c r="K8197" t="s">
        <v>137</v>
      </c>
      <c r="L8197" t="s">
        <v>23003</v>
      </c>
      <c r="M8197" t="s">
        <v>23004</v>
      </c>
      <c r="N8197">
        <v>3.9452777769999998</v>
      </c>
      <c r="O8197">
        <v>0</v>
      </c>
      <c r="P8197">
        <v>0</v>
      </c>
      <c r="Q8197">
        <v>0</v>
      </c>
      <c r="R8197">
        <v>0</v>
      </c>
      <c r="S8197">
        <v>0</v>
      </c>
      <c r="T8197">
        <v>16</v>
      </c>
      <c r="U8197">
        <v>0</v>
      </c>
      <c r="V8197">
        <v>0</v>
      </c>
      <c r="W8197">
        <v>0</v>
      </c>
      <c r="X8197">
        <v>0</v>
      </c>
      <c r="Y8197">
        <v>0</v>
      </c>
      <c r="Z8197">
        <v>0</v>
      </c>
      <c r="AA8197">
        <v>0</v>
      </c>
      <c r="AB8197">
        <v>300.36456797219864</v>
      </c>
      <c r="AC8197">
        <v>0</v>
      </c>
      <c r="AD8197">
        <v>0</v>
      </c>
      <c r="AE8197">
        <v>300.36456797219864</v>
      </c>
    </row>
    <row r="8198" spans="1:31" x14ac:dyDescent="0.25">
      <c r="A8198">
        <v>1890868</v>
      </c>
      <c r="B8198">
        <v>1</v>
      </c>
      <c r="C8198" t="s">
        <v>81</v>
      </c>
      <c r="D8198" t="s">
        <v>115</v>
      </c>
      <c r="E8198" t="s">
        <v>131</v>
      </c>
      <c r="F8198" t="s">
        <v>23005</v>
      </c>
      <c r="G8198" t="s">
        <v>133</v>
      </c>
      <c r="H8198" t="s">
        <v>134</v>
      </c>
      <c r="I8198" t="s">
        <v>135</v>
      </c>
      <c r="J8198" t="s">
        <v>136</v>
      </c>
      <c r="K8198" t="s">
        <v>137</v>
      </c>
      <c r="L8198" t="s">
        <v>23006</v>
      </c>
      <c r="M8198" t="s">
        <v>23007</v>
      </c>
      <c r="N8198">
        <v>0.39972222200000002</v>
      </c>
      <c r="O8198">
        <v>0</v>
      </c>
      <c r="P8198">
        <v>21</v>
      </c>
      <c r="Q8198">
        <v>0</v>
      </c>
      <c r="R8198">
        <v>1</v>
      </c>
      <c r="S8198">
        <v>0</v>
      </c>
      <c r="T8198">
        <v>5</v>
      </c>
      <c r="U8198">
        <v>0</v>
      </c>
      <c r="V8198">
        <v>0</v>
      </c>
      <c r="W8198">
        <v>0</v>
      </c>
      <c r="X8198">
        <v>0.83160008849653999</v>
      </c>
      <c r="Y8198">
        <v>0</v>
      </c>
      <c r="Z8198">
        <v>2.458389697742222E-2</v>
      </c>
      <c r="AA8198">
        <v>0</v>
      </c>
      <c r="AB8198">
        <v>0.78709321745636496</v>
      </c>
      <c r="AC8198">
        <v>0</v>
      </c>
      <c r="AD8198">
        <v>0</v>
      </c>
      <c r="AE8198">
        <v>1.6432772029303271</v>
      </c>
    </row>
    <row r="8199" spans="1:31" x14ac:dyDescent="0.25">
      <c r="A8199">
        <v>1890911</v>
      </c>
      <c r="B8199">
        <v>1</v>
      </c>
      <c r="C8199" t="s">
        <v>80</v>
      </c>
      <c r="D8199" t="s">
        <v>106</v>
      </c>
      <c r="E8199" t="s">
        <v>210</v>
      </c>
      <c r="F8199" t="s">
        <v>836</v>
      </c>
      <c r="G8199" t="s">
        <v>133</v>
      </c>
      <c r="H8199" t="s">
        <v>134</v>
      </c>
      <c r="I8199" t="s">
        <v>135</v>
      </c>
      <c r="J8199" t="s">
        <v>136</v>
      </c>
      <c r="K8199" t="s">
        <v>137</v>
      </c>
      <c r="L8199" t="s">
        <v>23008</v>
      </c>
      <c r="M8199" t="s">
        <v>23009</v>
      </c>
      <c r="N8199">
        <v>0.45861111100000002</v>
      </c>
      <c r="O8199">
        <v>0</v>
      </c>
      <c r="P8199">
        <v>2</v>
      </c>
      <c r="Q8199">
        <v>51</v>
      </c>
      <c r="R8199">
        <v>202</v>
      </c>
      <c r="S8199">
        <v>13</v>
      </c>
      <c r="T8199">
        <v>32</v>
      </c>
      <c r="U8199">
        <v>0</v>
      </c>
      <c r="V8199">
        <v>0</v>
      </c>
      <c r="W8199">
        <v>0</v>
      </c>
      <c r="X8199">
        <v>0.57315577161189835</v>
      </c>
      <c r="Y8199">
        <v>230.41592325492496</v>
      </c>
      <c r="Z8199">
        <v>581.45000276338408</v>
      </c>
      <c r="AA8199">
        <v>42.394524422325794</v>
      </c>
      <c r="AB8199">
        <v>66.063644382864453</v>
      </c>
      <c r="AC8199">
        <v>0</v>
      </c>
      <c r="AD8199">
        <v>0</v>
      </c>
      <c r="AE8199">
        <v>920.89725059511125</v>
      </c>
    </row>
    <row r="8200" spans="1:31" x14ac:dyDescent="0.25">
      <c r="A8200">
        <v>1890914</v>
      </c>
      <c r="B8200">
        <v>1</v>
      </c>
      <c r="C8200" t="s">
        <v>81</v>
      </c>
      <c r="D8200" t="s">
        <v>115</v>
      </c>
      <c r="E8200" t="s">
        <v>158</v>
      </c>
      <c r="F8200" t="s">
        <v>23010</v>
      </c>
      <c r="G8200" t="s">
        <v>219</v>
      </c>
      <c r="H8200" t="s">
        <v>134</v>
      </c>
      <c r="I8200" t="s">
        <v>135</v>
      </c>
      <c r="J8200" t="s">
        <v>136</v>
      </c>
      <c r="K8200" t="s">
        <v>137</v>
      </c>
      <c r="L8200" t="s">
        <v>23011</v>
      </c>
      <c r="M8200" t="s">
        <v>23012</v>
      </c>
      <c r="N8200">
        <v>3.5016666660000002</v>
      </c>
      <c r="O8200">
        <v>0</v>
      </c>
      <c r="P8200">
        <v>15</v>
      </c>
      <c r="Q8200">
        <v>0</v>
      </c>
      <c r="R8200">
        <v>0</v>
      </c>
      <c r="S8200">
        <v>0</v>
      </c>
      <c r="T8200">
        <v>0</v>
      </c>
      <c r="U8200">
        <v>0</v>
      </c>
      <c r="V8200">
        <v>0</v>
      </c>
      <c r="W8200">
        <v>0</v>
      </c>
      <c r="X8200">
        <v>2.5526863756432951</v>
      </c>
      <c r="Y8200">
        <v>0</v>
      </c>
      <c r="Z8200">
        <v>0</v>
      </c>
      <c r="AA8200">
        <v>0</v>
      </c>
      <c r="AB8200">
        <v>0</v>
      </c>
      <c r="AC8200">
        <v>0</v>
      </c>
      <c r="AD8200">
        <v>0</v>
      </c>
      <c r="AE8200">
        <v>2.5526863756432951</v>
      </c>
    </row>
    <row r="8201" spans="1:31" x14ac:dyDescent="0.25">
      <c r="A8201">
        <v>1890748</v>
      </c>
      <c r="B8201">
        <v>1</v>
      </c>
      <c r="C8201" t="s">
        <v>80</v>
      </c>
      <c r="D8201" t="s">
        <v>108</v>
      </c>
      <c r="E8201" t="s">
        <v>131</v>
      </c>
      <c r="F8201" t="s">
        <v>2129</v>
      </c>
      <c r="G8201" t="s">
        <v>133</v>
      </c>
      <c r="H8201" t="s">
        <v>134</v>
      </c>
      <c r="I8201" t="s">
        <v>135</v>
      </c>
      <c r="J8201" t="s">
        <v>136</v>
      </c>
      <c r="K8201" t="s">
        <v>137</v>
      </c>
      <c r="L8201" t="s">
        <v>23013</v>
      </c>
      <c r="M8201" t="s">
        <v>23014</v>
      </c>
      <c r="N8201">
        <v>2.1769444440000001</v>
      </c>
      <c r="O8201">
        <v>0</v>
      </c>
      <c r="P8201">
        <v>587</v>
      </c>
      <c r="Q8201">
        <v>0</v>
      </c>
      <c r="R8201">
        <v>364</v>
      </c>
      <c r="S8201">
        <v>4</v>
      </c>
      <c r="T8201">
        <v>169</v>
      </c>
      <c r="U8201">
        <v>1</v>
      </c>
      <c r="V8201">
        <v>0</v>
      </c>
      <c r="W8201">
        <v>0</v>
      </c>
      <c r="X8201">
        <v>242.07853185414271</v>
      </c>
      <c r="Y8201">
        <v>0</v>
      </c>
      <c r="Z8201">
        <v>1702.5027887001656</v>
      </c>
      <c r="AA8201">
        <v>139.33046140115087</v>
      </c>
      <c r="AB8201">
        <v>378.35905228175631</v>
      </c>
      <c r="AC8201">
        <v>27.131366065357149</v>
      </c>
      <c r="AD8201">
        <v>0</v>
      </c>
      <c r="AE8201">
        <v>2489.402200302573</v>
      </c>
    </row>
    <row r="8202" spans="1:31" x14ac:dyDescent="0.25">
      <c r="A8202">
        <v>1891369</v>
      </c>
      <c r="B8202">
        <v>1</v>
      </c>
      <c r="C8202" t="s">
        <v>81</v>
      </c>
      <c r="D8202" t="s">
        <v>123</v>
      </c>
      <c r="E8202" t="s">
        <v>210</v>
      </c>
      <c r="F8202" t="s">
        <v>10481</v>
      </c>
      <c r="G8202" t="s">
        <v>133</v>
      </c>
      <c r="H8202" t="s">
        <v>134</v>
      </c>
      <c r="I8202" t="s">
        <v>135</v>
      </c>
      <c r="J8202" t="s">
        <v>136</v>
      </c>
      <c r="K8202" t="s">
        <v>137</v>
      </c>
      <c r="L8202" t="s">
        <v>23015</v>
      </c>
      <c r="M8202" t="s">
        <v>23016</v>
      </c>
      <c r="N8202">
        <v>0.24472222199999999</v>
      </c>
      <c r="O8202">
        <v>0</v>
      </c>
      <c r="P8202">
        <v>1004</v>
      </c>
      <c r="Q8202">
        <v>10</v>
      </c>
      <c r="R8202">
        <v>108</v>
      </c>
      <c r="S8202">
        <v>6</v>
      </c>
      <c r="T8202">
        <v>73</v>
      </c>
      <c r="U8202">
        <v>2</v>
      </c>
      <c r="V8202">
        <v>0</v>
      </c>
      <c r="W8202">
        <v>0</v>
      </c>
      <c r="X8202">
        <v>48.466307416955161</v>
      </c>
      <c r="Y8202">
        <v>6.539889781473617</v>
      </c>
      <c r="Z8202">
        <v>74.973849091510473</v>
      </c>
      <c r="AA8202">
        <v>18.951913106137876</v>
      </c>
      <c r="AB8202">
        <v>13.543995183848557</v>
      </c>
      <c r="AC8202">
        <v>4.7115633475276253</v>
      </c>
      <c r="AD8202">
        <v>0</v>
      </c>
      <c r="AE8202">
        <v>167.18751792745331</v>
      </c>
    </row>
    <row r="8203" spans="1:31" x14ac:dyDescent="0.25">
      <c r="A8203">
        <v>1890848</v>
      </c>
      <c r="B8203">
        <v>1</v>
      </c>
      <c r="C8203" t="s">
        <v>80</v>
      </c>
      <c r="D8203" t="s">
        <v>91</v>
      </c>
      <c r="E8203" t="s">
        <v>158</v>
      </c>
      <c r="F8203" t="s">
        <v>10578</v>
      </c>
      <c r="G8203" t="s">
        <v>219</v>
      </c>
      <c r="H8203" t="s">
        <v>134</v>
      </c>
      <c r="I8203" t="s">
        <v>135</v>
      </c>
      <c r="J8203" t="s">
        <v>136</v>
      </c>
      <c r="K8203" t="s">
        <v>137</v>
      </c>
      <c r="L8203" t="s">
        <v>23017</v>
      </c>
      <c r="M8203" t="s">
        <v>23018</v>
      </c>
      <c r="N8203">
        <v>1.0161111110000001</v>
      </c>
      <c r="O8203">
        <v>0</v>
      </c>
      <c r="P8203">
        <v>6</v>
      </c>
      <c r="Q8203">
        <v>0</v>
      </c>
      <c r="R8203">
        <v>17</v>
      </c>
      <c r="S8203">
        <v>0</v>
      </c>
      <c r="T8203">
        <v>3</v>
      </c>
      <c r="U8203">
        <v>0</v>
      </c>
      <c r="V8203">
        <v>0</v>
      </c>
      <c r="W8203">
        <v>0</v>
      </c>
      <c r="X8203">
        <v>1.3117698748533335</v>
      </c>
      <c r="Y8203">
        <v>0</v>
      </c>
      <c r="Z8203">
        <v>22.800160732422775</v>
      </c>
      <c r="AA8203">
        <v>0</v>
      </c>
      <c r="AB8203">
        <v>3.3588595582597218</v>
      </c>
      <c r="AC8203">
        <v>0</v>
      </c>
      <c r="AD8203">
        <v>0</v>
      </c>
      <c r="AE8203">
        <v>27.470790165535831</v>
      </c>
    </row>
    <row r="8204" spans="1:31" x14ac:dyDescent="0.25">
      <c r="A8204">
        <v>1891040</v>
      </c>
      <c r="B8204">
        <v>1</v>
      </c>
      <c r="C8204" t="s">
        <v>81</v>
      </c>
      <c r="D8204" t="s">
        <v>112</v>
      </c>
      <c r="E8204" t="s">
        <v>158</v>
      </c>
      <c r="F8204" t="s">
        <v>14506</v>
      </c>
      <c r="G8204" t="s">
        <v>219</v>
      </c>
      <c r="H8204" t="s">
        <v>134</v>
      </c>
      <c r="I8204" t="s">
        <v>135</v>
      </c>
      <c r="J8204" t="s">
        <v>136</v>
      </c>
      <c r="K8204" t="s">
        <v>137</v>
      </c>
      <c r="L8204" t="s">
        <v>23019</v>
      </c>
      <c r="M8204" t="s">
        <v>23020</v>
      </c>
      <c r="N8204">
        <v>2.6475</v>
      </c>
      <c r="O8204">
        <v>0</v>
      </c>
      <c r="P8204">
        <v>76</v>
      </c>
      <c r="Q8204">
        <v>0</v>
      </c>
      <c r="R8204">
        <v>9</v>
      </c>
      <c r="S8204">
        <v>0</v>
      </c>
      <c r="T8204">
        <v>11</v>
      </c>
      <c r="U8204">
        <v>0</v>
      </c>
      <c r="V8204">
        <v>0</v>
      </c>
      <c r="W8204">
        <v>0</v>
      </c>
      <c r="X8204">
        <v>48.432968727521207</v>
      </c>
      <c r="Y8204">
        <v>0</v>
      </c>
      <c r="Z8204">
        <v>4.9211779576347849</v>
      </c>
      <c r="AA8204">
        <v>0</v>
      </c>
      <c r="AB8204">
        <v>0.41962073310976006</v>
      </c>
      <c r="AC8204">
        <v>0</v>
      </c>
      <c r="AD8204">
        <v>0</v>
      </c>
      <c r="AE8204">
        <v>53.773767418265749</v>
      </c>
    </row>
    <row r="8205" spans="1:31" x14ac:dyDescent="0.25">
      <c r="A8205">
        <v>1890934</v>
      </c>
      <c r="B8205">
        <v>1</v>
      </c>
      <c r="C8205" t="s">
        <v>81</v>
      </c>
      <c r="D8205" t="s">
        <v>123</v>
      </c>
      <c r="E8205" t="s">
        <v>158</v>
      </c>
      <c r="F8205" t="s">
        <v>23021</v>
      </c>
      <c r="G8205" t="s">
        <v>133</v>
      </c>
      <c r="H8205" t="s">
        <v>134</v>
      </c>
      <c r="I8205" t="s">
        <v>135</v>
      </c>
      <c r="J8205" t="s">
        <v>136</v>
      </c>
      <c r="K8205" t="s">
        <v>137</v>
      </c>
      <c r="L8205" t="s">
        <v>23022</v>
      </c>
      <c r="M8205" t="s">
        <v>23023</v>
      </c>
      <c r="N8205">
        <v>3.5616666659999998</v>
      </c>
      <c r="O8205">
        <v>1</v>
      </c>
      <c r="P8205">
        <v>356</v>
      </c>
      <c r="Q8205">
        <v>4</v>
      </c>
      <c r="R8205">
        <v>13</v>
      </c>
      <c r="S8205">
        <v>4</v>
      </c>
      <c r="T8205">
        <v>15</v>
      </c>
      <c r="U8205">
        <v>2</v>
      </c>
      <c r="V8205">
        <v>0</v>
      </c>
      <c r="W8205">
        <v>0.17424229878964503</v>
      </c>
      <c r="X8205">
        <v>264.52805509403805</v>
      </c>
      <c r="Y8205">
        <v>131.53671675600816</v>
      </c>
      <c r="Z8205">
        <v>32.960840056127928</v>
      </c>
      <c r="AA8205">
        <v>74.013040237737641</v>
      </c>
      <c r="AB8205">
        <v>35.917746676091326</v>
      </c>
      <c r="AC8205">
        <v>55.633216218301946</v>
      </c>
      <c r="AD8205">
        <v>0</v>
      </c>
      <c r="AE8205">
        <v>594.76385733709469</v>
      </c>
    </row>
    <row r="8206" spans="1:31" x14ac:dyDescent="0.25">
      <c r="A8206">
        <v>1891432</v>
      </c>
      <c r="B8206">
        <v>1</v>
      </c>
      <c r="C8206" t="s">
        <v>80</v>
      </c>
      <c r="D8206" t="s">
        <v>104</v>
      </c>
      <c r="E8206" t="s">
        <v>131</v>
      </c>
      <c r="F8206" t="s">
        <v>23024</v>
      </c>
      <c r="G8206" t="s">
        <v>133</v>
      </c>
      <c r="H8206" t="s">
        <v>134</v>
      </c>
      <c r="I8206" t="s">
        <v>135</v>
      </c>
      <c r="J8206" t="s">
        <v>136</v>
      </c>
      <c r="K8206" t="s">
        <v>137</v>
      </c>
      <c r="L8206" t="s">
        <v>23025</v>
      </c>
      <c r="M8206" t="s">
        <v>23026</v>
      </c>
      <c r="N8206">
        <v>0.88027777699999998</v>
      </c>
      <c r="O8206">
        <v>1</v>
      </c>
      <c r="P8206">
        <v>94</v>
      </c>
      <c r="Q8206">
        <v>6</v>
      </c>
      <c r="R8206">
        <v>9</v>
      </c>
      <c r="S8206">
        <v>3</v>
      </c>
      <c r="T8206">
        <v>35</v>
      </c>
      <c r="U8206">
        <v>0</v>
      </c>
      <c r="V8206">
        <v>0</v>
      </c>
      <c r="W8206">
        <v>0.43178952179970331</v>
      </c>
      <c r="X8206">
        <v>33.512780157953799</v>
      </c>
      <c r="Y8206">
        <v>9.6019235126115525</v>
      </c>
      <c r="Z8206">
        <v>21.96427859326554</v>
      </c>
      <c r="AA8206">
        <v>6.4435592168961504</v>
      </c>
      <c r="AB8206">
        <v>21.824874380345783</v>
      </c>
      <c r="AC8206">
        <v>0</v>
      </c>
      <c r="AD8206">
        <v>0</v>
      </c>
      <c r="AE8206">
        <v>93.779205382872533</v>
      </c>
    </row>
    <row r="8207" spans="1:31" x14ac:dyDescent="0.25">
      <c r="A8207">
        <v>1891083</v>
      </c>
      <c r="B8207">
        <v>1</v>
      </c>
      <c r="C8207" t="s">
        <v>80</v>
      </c>
      <c r="D8207" t="s">
        <v>104</v>
      </c>
      <c r="E8207" t="s">
        <v>131</v>
      </c>
      <c r="F8207" t="s">
        <v>23027</v>
      </c>
      <c r="G8207" t="s">
        <v>133</v>
      </c>
      <c r="H8207" t="s">
        <v>134</v>
      </c>
      <c r="I8207" t="s">
        <v>135</v>
      </c>
      <c r="J8207" t="s">
        <v>136</v>
      </c>
      <c r="K8207" t="s">
        <v>137</v>
      </c>
      <c r="L8207" t="s">
        <v>23028</v>
      </c>
      <c r="M8207" t="s">
        <v>23029</v>
      </c>
      <c r="N8207">
        <v>0.100277777</v>
      </c>
      <c r="O8207">
        <v>2</v>
      </c>
      <c r="P8207">
        <v>673</v>
      </c>
      <c r="Q8207">
        <v>13</v>
      </c>
      <c r="R8207">
        <v>76</v>
      </c>
      <c r="S8207">
        <v>3</v>
      </c>
      <c r="T8207">
        <v>132</v>
      </c>
      <c r="U8207">
        <v>3</v>
      </c>
      <c r="V8207">
        <v>0</v>
      </c>
      <c r="W8207">
        <v>5.1359144858798333E-2</v>
      </c>
      <c r="X8207">
        <v>14.766335802078597</v>
      </c>
      <c r="Y8207">
        <v>1.3931169056523778</v>
      </c>
      <c r="Z8207">
        <v>2.3085140311013403</v>
      </c>
      <c r="AA8207">
        <v>0.38023749591191114</v>
      </c>
      <c r="AB8207">
        <v>6.586567660300739</v>
      </c>
      <c r="AC8207">
        <v>3.8601819293662851</v>
      </c>
      <c r="AD8207">
        <v>0</v>
      </c>
      <c r="AE8207">
        <v>29.346312969270045</v>
      </c>
    </row>
    <row r="8208" spans="1:31" x14ac:dyDescent="0.25">
      <c r="A8208">
        <v>1891332</v>
      </c>
      <c r="B8208">
        <v>1</v>
      </c>
      <c r="C8208" t="s">
        <v>81</v>
      </c>
      <c r="D8208" t="s">
        <v>112</v>
      </c>
      <c r="E8208" t="s">
        <v>140</v>
      </c>
      <c r="F8208" t="s">
        <v>23030</v>
      </c>
      <c r="G8208" t="s">
        <v>163</v>
      </c>
      <c r="H8208" t="s">
        <v>143</v>
      </c>
      <c r="I8208" t="s">
        <v>135</v>
      </c>
      <c r="J8208" t="s">
        <v>136</v>
      </c>
      <c r="K8208" t="s">
        <v>137</v>
      </c>
      <c r="L8208" t="s">
        <v>23031</v>
      </c>
      <c r="M8208" t="s">
        <v>23032</v>
      </c>
      <c r="N8208">
        <v>4.6241666659999998</v>
      </c>
      <c r="O8208">
        <v>0</v>
      </c>
      <c r="P8208">
        <v>1</v>
      </c>
      <c r="Q8208">
        <v>0</v>
      </c>
      <c r="R8208">
        <v>1</v>
      </c>
      <c r="S8208">
        <v>0</v>
      </c>
      <c r="T8208">
        <v>0</v>
      </c>
      <c r="U8208">
        <v>0</v>
      </c>
      <c r="V8208">
        <v>0</v>
      </c>
      <c r="W8208">
        <v>0</v>
      </c>
      <c r="X8208">
        <v>0.63337178783052483</v>
      </c>
      <c r="Y8208">
        <v>0</v>
      </c>
      <c r="Z8208">
        <v>5.486468980850001E-4</v>
      </c>
      <c r="AA8208">
        <v>0</v>
      </c>
      <c r="AB8208">
        <v>0</v>
      </c>
      <c r="AC8208">
        <v>0</v>
      </c>
      <c r="AD8208">
        <v>0</v>
      </c>
      <c r="AE8208">
        <v>0.63392043472860982</v>
      </c>
    </row>
    <row r="8209" spans="1:31" x14ac:dyDescent="0.25">
      <c r="A8209">
        <v>1891183</v>
      </c>
      <c r="B8209">
        <v>1</v>
      </c>
      <c r="C8209" t="s">
        <v>80</v>
      </c>
      <c r="D8209" t="s">
        <v>103</v>
      </c>
      <c r="E8209" t="s">
        <v>210</v>
      </c>
      <c r="F8209" t="s">
        <v>20168</v>
      </c>
      <c r="G8209" t="s">
        <v>476</v>
      </c>
      <c r="H8209" t="s">
        <v>134</v>
      </c>
      <c r="I8209" t="s">
        <v>152</v>
      </c>
      <c r="J8209" t="s">
        <v>136</v>
      </c>
      <c r="K8209" t="s">
        <v>137</v>
      </c>
      <c r="L8209" t="s">
        <v>23033</v>
      </c>
      <c r="M8209" t="s">
        <v>23034</v>
      </c>
      <c r="N8209">
        <v>9.4444439999999998E-3</v>
      </c>
      <c r="O8209">
        <v>0</v>
      </c>
      <c r="P8209">
        <v>27</v>
      </c>
      <c r="Q8209">
        <v>6</v>
      </c>
      <c r="R8209">
        <v>8</v>
      </c>
      <c r="S8209">
        <v>20</v>
      </c>
      <c r="T8209">
        <v>29</v>
      </c>
      <c r="U8209">
        <v>28</v>
      </c>
      <c r="V8209">
        <v>9</v>
      </c>
      <c r="W8209">
        <v>0</v>
      </c>
      <c r="X8209">
        <v>0.16285748581588333</v>
      </c>
      <c r="Y8209">
        <v>1.4108170325781599</v>
      </c>
      <c r="Z8209">
        <v>0.84339617454668336</v>
      </c>
      <c r="AA8209">
        <v>1.443439338244497</v>
      </c>
      <c r="AB8209">
        <v>0.46162359700249894</v>
      </c>
      <c r="AC8209">
        <v>11.081041637561142</v>
      </c>
      <c r="AD8209">
        <v>2.7897495944465733</v>
      </c>
      <c r="AE8209">
        <v>18.19292486019544</v>
      </c>
    </row>
    <row r="8210" spans="1:31" x14ac:dyDescent="0.25">
      <c r="A8210">
        <v>1890877</v>
      </c>
      <c r="B8210">
        <v>1</v>
      </c>
      <c r="C8210" t="s">
        <v>81</v>
      </c>
      <c r="D8210" t="s">
        <v>115</v>
      </c>
      <c r="E8210" t="s">
        <v>158</v>
      </c>
      <c r="F8210" t="s">
        <v>23035</v>
      </c>
      <c r="G8210" t="s">
        <v>293</v>
      </c>
      <c r="H8210" t="s">
        <v>134</v>
      </c>
      <c r="I8210" t="s">
        <v>135</v>
      </c>
      <c r="J8210" t="s">
        <v>136</v>
      </c>
      <c r="K8210" t="s">
        <v>137</v>
      </c>
      <c r="L8210" t="s">
        <v>23036</v>
      </c>
      <c r="M8210" t="s">
        <v>23037</v>
      </c>
      <c r="N8210">
        <v>0.73250000000000004</v>
      </c>
      <c r="O8210">
        <v>0</v>
      </c>
      <c r="P8210">
        <v>12</v>
      </c>
      <c r="Q8210">
        <v>0</v>
      </c>
      <c r="R8210">
        <v>19</v>
      </c>
      <c r="S8210">
        <v>0</v>
      </c>
      <c r="T8210">
        <v>1</v>
      </c>
      <c r="U8210">
        <v>0</v>
      </c>
      <c r="V8210">
        <v>0</v>
      </c>
      <c r="W8210">
        <v>0</v>
      </c>
      <c r="X8210">
        <v>1.44705852884355</v>
      </c>
      <c r="Y8210">
        <v>0</v>
      </c>
      <c r="Z8210">
        <v>21.062706292184398</v>
      </c>
      <c r="AA8210">
        <v>0</v>
      </c>
      <c r="AB8210">
        <v>2.248615587911162</v>
      </c>
      <c r="AC8210">
        <v>0</v>
      </c>
      <c r="AD8210">
        <v>0</v>
      </c>
      <c r="AE8210">
        <v>24.758380408939107</v>
      </c>
    </row>
    <row r="8211" spans="1:31" x14ac:dyDescent="0.25">
      <c r="A8211">
        <v>1890731</v>
      </c>
      <c r="B8211">
        <v>1</v>
      </c>
      <c r="C8211" t="s">
        <v>81</v>
      </c>
      <c r="D8211" t="s">
        <v>127</v>
      </c>
      <c r="E8211" t="s">
        <v>229</v>
      </c>
      <c r="F8211" t="s">
        <v>23038</v>
      </c>
      <c r="G8211" t="s">
        <v>133</v>
      </c>
      <c r="H8211" t="s">
        <v>134</v>
      </c>
      <c r="I8211" t="s">
        <v>135</v>
      </c>
      <c r="J8211" t="s">
        <v>136</v>
      </c>
      <c r="K8211" t="s">
        <v>137</v>
      </c>
      <c r="L8211" t="s">
        <v>23039</v>
      </c>
      <c r="M8211" t="s">
        <v>23040</v>
      </c>
      <c r="N8211">
        <v>2.0833333330000001</v>
      </c>
      <c r="O8211">
        <v>9</v>
      </c>
      <c r="P8211">
        <v>4475</v>
      </c>
      <c r="Q8211">
        <v>578</v>
      </c>
      <c r="R8211">
        <v>405</v>
      </c>
      <c r="S8211">
        <v>74</v>
      </c>
      <c r="T8211">
        <v>475</v>
      </c>
      <c r="U8211">
        <v>20</v>
      </c>
      <c r="V8211">
        <v>2</v>
      </c>
      <c r="W8211">
        <v>7.6155432960399976</v>
      </c>
      <c r="X8211">
        <v>1456.0458130899056</v>
      </c>
      <c r="Y8211">
        <v>2727.8720744948669</v>
      </c>
      <c r="Z8211">
        <v>1097.1392040942621</v>
      </c>
      <c r="AA8211">
        <v>1632.754451727762</v>
      </c>
      <c r="AB8211">
        <v>311.29833741703396</v>
      </c>
      <c r="AC8211">
        <v>1679.8323201144385</v>
      </c>
      <c r="AD8211">
        <v>3.4152974695753331</v>
      </c>
      <c r="AE8211">
        <v>8915.9730417038845</v>
      </c>
    </row>
    <row r="8212" spans="1:31" x14ac:dyDescent="0.25">
      <c r="A8212">
        <v>1890754</v>
      </c>
      <c r="B8212">
        <v>1</v>
      </c>
      <c r="C8212" t="s">
        <v>81</v>
      </c>
      <c r="D8212" t="s">
        <v>123</v>
      </c>
      <c r="E8212" t="s">
        <v>229</v>
      </c>
      <c r="F8212" t="s">
        <v>23041</v>
      </c>
      <c r="G8212" t="s">
        <v>133</v>
      </c>
      <c r="H8212" t="s">
        <v>232</v>
      </c>
      <c r="I8212" t="s">
        <v>135</v>
      </c>
      <c r="J8212" t="s">
        <v>136</v>
      </c>
      <c r="K8212" t="s">
        <v>137</v>
      </c>
      <c r="L8212" t="s">
        <v>23042</v>
      </c>
      <c r="M8212" t="s">
        <v>23043</v>
      </c>
      <c r="N8212">
        <v>0.28555555500000002</v>
      </c>
      <c r="O8212">
        <v>2</v>
      </c>
      <c r="P8212">
        <v>5881</v>
      </c>
      <c r="Q8212">
        <v>171</v>
      </c>
      <c r="R8212">
        <v>337</v>
      </c>
      <c r="S8212">
        <v>35</v>
      </c>
      <c r="T8212">
        <v>731</v>
      </c>
      <c r="U8212">
        <v>7</v>
      </c>
      <c r="V8212">
        <v>1</v>
      </c>
      <c r="W8212">
        <v>1.8820926576208665</v>
      </c>
      <c r="X8212">
        <v>226.54213373178484</v>
      </c>
      <c r="Y8212">
        <v>143.18558431351846</v>
      </c>
      <c r="Z8212">
        <v>156.25032466941187</v>
      </c>
      <c r="AA8212">
        <v>38.565168551480717</v>
      </c>
      <c r="AB8212">
        <v>68.000900211395148</v>
      </c>
      <c r="AC8212">
        <v>316.36905100575842</v>
      </c>
      <c r="AD8212">
        <v>3.247905119555556E-2</v>
      </c>
      <c r="AE8212">
        <v>950.82773419216585</v>
      </c>
    </row>
    <row r="8213" spans="1:31" x14ac:dyDescent="0.25">
      <c r="A8213">
        <v>1890923</v>
      </c>
      <c r="B8213">
        <v>1</v>
      </c>
      <c r="C8213" t="s">
        <v>80</v>
      </c>
      <c r="D8213" t="s">
        <v>107</v>
      </c>
      <c r="E8213" t="s">
        <v>131</v>
      </c>
      <c r="F8213" t="s">
        <v>23044</v>
      </c>
      <c r="G8213" t="s">
        <v>133</v>
      </c>
      <c r="H8213" t="s">
        <v>134</v>
      </c>
      <c r="I8213" t="s">
        <v>135</v>
      </c>
      <c r="J8213" t="s">
        <v>136</v>
      </c>
      <c r="K8213" t="s">
        <v>137</v>
      </c>
      <c r="L8213" t="s">
        <v>23045</v>
      </c>
      <c r="M8213" t="s">
        <v>23046</v>
      </c>
      <c r="N8213">
        <v>1.1202777770000001</v>
      </c>
      <c r="O8213">
        <v>1</v>
      </c>
      <c r="P8213">
        <v>1395</v>
      </c>
      <c r="Q8213">
        <v>9</v>
      </c>
      <c r="R8213">
        <v>1</v>
      </c>
      <c r="S8213">
        <v>4</v>
      </c>
      <c r="T8213">
        <v>43</v>
      </c>
      <c r="U8213">
        <v>0</v>
      </c>
      <c r="V8213">
        <v>3</v>
      </c>
      <c r="W8213">
        <v>51.106991167459128</v>
      </c>
      <c r="X8213">
        <v>415.82085976044368</v>
      </c>
      <c r="Y8213">
        <v>21.446777180356641</v>
      </c>
      <c r="Z8213">
        <v>0.52251915305131746</v>
      </c>
      <c r="AA8213">
        <v>8.1877212555293131</v>
      </c>
      <c r="AB8213">
        <v>53.695927647246371</v>
      </c>
      <c r="AC8213">
        <v>0</v>
      </c>
      <c r="AD8213">
        <v>8.2599109490934541</v>
      </c>
      <c r="AE8213">
        <v>559.04070711317979</v>
      </c>
    </row>
    <row r="8214" spans="1:31" x14ac:dyDescent="0.25">
      <c r="A8214">
        <v>1891418</v>
      </c>
      <c r="B8214">
        <v>1</v>
      </c>
      <c r="C8214" t="s">
        <v>81</v>
      </c>
      <c r="D8214" t="s">
        <v>122</v>
      </c>
      <c r="E8214" t="s">
        <v>210</v>
      </c>
      <c r="F8214" t="s">
        <v>23047</v>
      </c>
      <c r="G8214" t="s">
        <v>2221</v>
      </c>
      <c r="H8214" t="s">
        <v>134</v>
      </c>
      <c r="I8214" t="s">
        <v>135</v>
      </c>
      <c r="J8214" t="s">
        <v>5</v>
      </c>
      <c r="K8214" t="s">
        <v>137</v>
      </c>
      <c r="L8214" t="s">
        <v>23048</v>
      </c>
      <c r="M8214" t="s">
        <v>23049</v>
      </c>
      <c r="N8214">
        <v>2.8008333329999999</v>
      </c>
      <c r="O8214">
        <v>0</v>
      </c>
      <c r="P8214">
        <v>123</v>
      </c>
      <c r="Q8214">
        <v>0</v>
      </c>
      <c r="R8214">
        <v>0</v>
      </c>
      <c r="S8214">
        <v>4</v>
      </c>
      <c r="T8214">
        <v>12</v>
      </c>
      <c r="U8214">
        <v>4</v>
      </c>
      <c r="V8214">
        <v>0</v>
      </c>
      <c r="W8214">
        <v>0</v>
      </c>
      <c r="X8214">
        <v>54.784310847555936</v>
      </c>
      <c r="Y8214">
        <v>0</v>
      </c>
      <c r="Z8214">
        <v>0</v>
      </c>
      <c r="AA8214">
        <v>20.072454655954623</v>
      </c>
      <c r="AB8214">
        <v>13.952466783131316</v>
      </c>
      <c r="AC8214">
        <v>295.61903235037062</v>
      </c>
      <c r="AD8214">
        <v>0</v>
      </c>
      <c r="AE8214">
        <v>384.42826463701249</v>
      </c>
    </row>
    <row r="8215" spans="1:31" x14ac:dyDescent="0.25">
      <c r="A8215">
        <v>1890777</v>
      </c>
      <c r="B8215">
        <v>1</v>
      </c>
      <c r="C8215" t="s">
        <v>81</v>
      </c>
      <c r="D8215" t="s">
        <v>123</v>
      </c>
      <c r="E8215" t="s">
        <v>158</v>
      </c>
      <c r="F8215" t="s">
        <v>2103</v>
      </c>
      <c r="G8215" t="s">
        <v>133</v>
      </c>
      <c r="H8215" t="s">
        <v>134</v>
      </c>
      <c r="I8215" t="s">
        <v>135</v>
      </c>
      <c r="J8215" t="s">
        <v>136</v>
      </c>
      <c r="K8215" t="s">
        <v>137</v>
      </c>
      <c r="L8215" t="s">
        <v>23050</v>
      </c>
      <c r="M8215" t="s">
        <v>23051</v>
      </c>
      <c r="N8215">
        <v>0.77805555500000001</v>
      </c>
      <c r="O8215">
        <v>5</v>
      </c>
      <c r="P8215">
        <v>7</v>
      </c>
      <c r="Q8215">
        <v>178</v>
      </c>
      <c r="R8215">
        <v>128</v>
      </c>
      <c r="S8215">
        <v>28</v>
      </c>
      <c r="T8215">
        <v>15</v>
      </c>
      <c r="U8215">
        <v>0</v>
      </c>
      <c r="V8215">
        <v>0</v>
      </c>
      <c r="W8215">
        <v>2.9568724203038381</v>
      </c>
      <c r="X8215">
        <v>4.9080748774785787</v>
      </c>
      <c r="Y8215">
        <v>168.38268465758432</v>
      </c>
      <c r="Z8215">
        <v>174.7315433998597</v>
      </c>
      <c r="AA8215">
        <v>20.15747258172912</v>
      </c>
      <c r="AB8215">
        <v>14.832508786950578</v>
      </c>
      <c r="AC8215">
        <v>0</v>
      </c>
      <c r="AD8215">
        <v>0</v>
      </c>
      <c r="AE8215">
        <v>385.96915672390611</v>
      </c>
    </row>
    <row r="8216" spans="1:31" x14ac:dyDescent="0.25">
      <c r="A8216">
        <v>1890900</v>
      </c>
      <c r="B8216">
        <v>1</v>
      </c>
      <c r="C8216" t="s">
        <v>80</v>
      </c>
      <c r="D8216" t="s">
        <v>82</v>
      </c>
      <c r="E8216" t="s">
        <v>140</v>
      </c>
      <c r="F8216" t="s">
        <v>23052</v>
      </c>
      <c r="G8216" t="s">
        <v>207</v>
      </c>
      <c r="H8216" t="s">
        <v>143</v>
      </c>
      <c r="I8216" t="s">
        <v>135</v>
      </c>
      <c r="J8216" t="s">
        <v>136</v>
      </c>
      <c r="K8216" t="s">
        <v>137</v>
      </c>
      <c r="L8216" t="s">
        <v>23053</v>
      </c>
      <c r="M8216" t="s">
        <v>23054</v>
      </c>
      <c r="N8216">
        <v>2.849722222</v>
      </c>
      <c r="O8216">
        <v>0</v>
      </c>
      <c r="P8216">
        <v>0</v>
      </c>
      <c r="Q8216">
        <v>0</v>
      </c>
      <c r="R8216">
        <v>0</v>
      </c>
      <c r="S8216">
        <v>0</v>
      </c>
      <c r="T8216">
        <v>1</v>
      </c>
      <c r="U8216">
        <v>0</v>
      </c>
      <c r="V8216">
        <v>0</v>
      </c>
      <c r="W8216">
        <v>0</v>
      </c>
      <c r="X8216">
        <v>0</v>
      </c>
      <c r="Y8216">
        <v>0</v>
      </c>
      <c r="Z8216">
        <v>0</v>
      </c>
      <c r="AA8216">
        <v>0</v>
      </c>
      <c r="AB8216">
        <v>0.94974019720095293</v>
      </c>
      <c r="AC8216">
        <v>0</v>
      </c>
      <c r="AD8216">
        <v>0</v>
      </c>
      <c r="AE8216">
        <v>0.94974019720095293</v>
      </c>
    </row>
    <row r="8217" spans="1:31" x14ac:dyDescent="0.25">
      <c r="A8217">
        <v>1891441</v>
      </c>
      <c r="B8217">
        <v>1</v>
      </c>
      <c r="C8217" t="s">
        <v>81</v>
      </c>
      <c r="D8217" t="s">
        <v>113</v>
      </c>
      <c r="E8217" t="s">
        <v>146</v>
      </c>
      <c r="F8217" t="s">
        <v>22996</v>
      </c>
      <c r="G8217" t="s">
        <v>924</v>
      </c>
      <c r="H8217" t="s">
        <v>143</v>
      </c>
      <c r="I8217" t="s">
        <v>135</v>
      </c>
      <c r="J8217" t="s">
        <v>136</v>
      </c>
      <c r="K8217" t="s">
        <v>137</v>
      </c>
      <c r="L8217" t="s">
        <v>23055</v>
      </c>
      <c r="M8217" t="s">
        <v>23056</v>
      </c>
      <c r="N8217">
        <v>2.025555555</v>
      </c>
      <c r="O8217">
        <v>0</v>
      </c>
      <c r="P8217">
        <v>53</v>
      </c>
      <c r="Q8217">
        <v>0</v>
      </c>
      <c r="R8217">
        <v>0</v>
      </c>
      <c r="S8217">
        <v>0</v>
      </c>
      <c r="T8217">
        <v>2</v>
      </c>
      <c r="U8217">
        <v>0</v>
      </c>
      <c r="V8217">
        <v>0</v>
      </c>
      <c r="W8217">
        <v>0</v>
      </c>
      <c r="X8217">
        <v>22.047199980019197</v>
      </c>
      <c r="Y8217">
        <v>0</v>
      </c>
      <c r="Z8217">
        <v>0</v>
      </c>
      <c r="AA8217">
        <v>0</v>
      </c>
      <c r="AB8217">
        <v>2.7253502387830446</v>
      </c>
      <c r="AC8217">
        <v>0</v>
      </c>
      <c r="AD8217">
        <v>0</v>
      </c>
      <c r="AE8217">
        <v>24.772550218802241</v>
      </c>
    </row>
    <row r="8218" spans="1:31" x14ac:dyDescent="0.25">
      <c r="A8218">
        <v>1891464</v>
      </c>
      <c r="B8218">
        <v>1</v>
      </c>
      <c r="C8218" t="s">
        <v>81</v>
      </c>
      <c r="D8218" t="s">
        <v>119</v>
      </c>
      <c r="E8218" t="s">
        <v>210</v>
      </c>
      <c r="F8218" t="s">
        <v>23057</v>
      </c>
      <c r="G8218" t="s">
        <v>133</v>
      </c>
      <c r="H8218" t="s">
        <v>134</v>
      </c>
      <c r="I8218" t="s">
        <v>135</v>
      </c>
      <c r="J8218" t="s">
        <v>136</v>
      </c>
      <c r="K8218" t="s">
        <v>137</v>
      </c>
      <c r="L8218" t="s">
        <v>23058</v>
      </c>
      <c r="M8218" t="s">
        <v>23059</v>
      </c>
      <c r="N8218">
        <v>0.30583333299999999</v>
      </c>
      <c r="O8218">
        <v>0</v>
      </c>
      <c r="P8218">
        <v>1796</v>
      </c>
      <c r="Q8218">
        <v>0</v>
      </c>
      <c r="R8218">
        <v>57</v>
      </c>
      <c r="S8218">
        <v>0</v>
      </c>
      <c r="T8218">
        <v>664</v>
      </c>
      <c r="U8218">
        <v>0</v>
      </c>
      <c r="V8218">
        <v>1</v>
      </c>
      <c r="W8218">
        <v>0</v>
      </c>
      <c r="X8218">
        <v>155.64208535750498</v>
      </c>
      <c r="Y8218">
        <v>0</v>
      </c>
      <c r="Z8218">
        <v>29.421591309810495</v>
      </c>
      <c r="AA8218">
        <v>0</v>
      </c>
      <c r="AB8218">
        <v>119.51586525811837</v>
      </c>
      <c r="AC8218">
        <v>0</v>
      </c>
      <c r="AD8218">
        <v>2.1172084270075005E-2</v>
      </c>
      <c r="AE8218">
        <v>304.60071400970389</v>
      </c>
    </row>
    <row r="8219" spans="1:31" x14ac:dyDescent="0.25">
      <c r="A8219">
        <v>1890814</v>
      </c>
      <c r="B8219">
        <v>1</v>
      </c>
      <c r="C8219" t="s">
        <v>81</v>
      </c>
      <c r="D8219" t="s">
        <v>115</v>
      </c>
      <c r="E8219" t="s">
        <v>158</v>
      </c>
      <c r="F8219" t="s">
        <v>23060</v>
      </c>
      <c r="G8219" t="s">
        <v>893</v>
      </c>
      <c r="H8219" t="s">
        <v>134</v>
      </c>
      <c r="I8219" t="s">
        <v>135</v>
      </c>
      <c r="J8219" t="s">
        <v>136</v>
      </c>
      <c r="K8219" t="s">
        <v>137</v>
      </c>
      <c r="L8219" t="s">
        <v>23061</v>
      </c>
      <c r="M8219" t="s">
        <v>23062</v>
      </c>
      <c r="N8219">
        <v>8.2119444440000002</v>
      </c>
      <c r="O8219">
        <v>0</v>
      </c>
      <c r="P8219">
        <v>27</v>
      </c>
      <c r="Q8219">
        <v>0</v>
      </c>
      <c r="R8219">
        <v>3</v>
      </c>
      <c r="S8219">
        <v>0</v>
      </c>
      <c r="T8219">
        <v>0</v>
      </c>
      <c r="U8219">
        <v>0</v>
      </c>
      <c r="V8219">
        <v>0</v>
      </c>
      <c r="W8219">
        <v>0</v>
      </c>
      <c r="X8219">
        <v>47.362099822440378</v>
      </c>
      <c r="Y8219">
        <v>0</v>
      </c>
      <c r="Z8219">
        <v>2.5933048546344555</v>
      </c>
      <c r="AA8219">
        <v>0</v>
      </c>
      <c r="AB8219">
        <v>0</v>
      </c>
      <c r="AC8219">
        <v>0</v>
      </c>
      <c r="AD8219">
        <v>0</v>
      </c>
      <c r="AE8219">
        <v>49.955404677074831</v>
      </c>
    </row>
    <row r="8220" spans="1:31" x14ac:dyDescent="0.25">
      <c r="A8220">
        <v>1891315</v>
      </c>
      <c r="B8220">
        <v>1</v>
      </c>
      <c r="C8220" t="s">
        <v>81</v>
      </c>
      <c r="D8220" t="s">
        <v>113</v>
      </c>
      <c r="E8220" t="s">
        <v>158</v>
      </c>
      <c r="F8220" t="s">
        <v>23063</v>
      </c>
      <c r="G8220" t="s">
        <v>893</v>
      </c>
      <c r="H8220" t="s">
        <v>134</v>
      </c>
      <c r="I8220" t="s">
        <v>135</v>
      </c>
      <c r="J8220" t="s">
        <v>136</v>
      </c>
      <c r="K8220" t="s">
        <v>137</v>
      </c>
      <c r="L8220" t="s">
        <v>23064</v>
      </c>
      <c r="M8220" t="s">
        <v>23065</v>
      </c>
      <c r="N8220">
        <v>4.3766666660000002</v>
      </c>
      <c r="O8220">
        <v>0</v>
      </c>
      <c r="P8220">
        <v>55</v>
      </c>
      <c r="Q8220">
        <v>0</v>
      </c>
      <c r="R8220">
        <v>39</v>
      </c>
      <c r="S8220">
        <v>0</v>
      </c>
      <c r="T8220">
        <v>0</v>
      </c>
      <c r="U8220">
        <v>0</v>
      </c>
      <c r="V8220">
        <v>0</v>
      </c>
      <c r="W8220">
        <v>0</v>
      </c>
      <c r="X8220">
        <v>39.704518209349089</v>
      </c>
      <c r="Y8220">
        <v>0</v>
      </c>
      <c r="Z8220">
        <v>108.471253145471</v>
      </c>
      <c r="AA8220">
        <v>0</v>
      </c>
      <c r="AB8220">
        <v>0</v>
      </c>
      <c r="AC8220">
        <v>0</v>
      </c>
      <c r="AD8220">
        <v>0</v>
      </c>
      <c r="AE8220">
        <v>148.17577135482009</v>
      </c>
    </row>
    <row r="8221" spans="1:31" x14ac:dyDescent="0.25">
      <c r="A8221">
        <v>1890751</v>
      </c>
      <c r="B8221">
        <v>1</v>
      </c>
      <c r="C8221" t="s">
        <v>81</v>
      </c>
      <c r="D8221" t="s">
        <v>123</v>
      </c>
      <c r="E8221" t="s">
        <v>210</v>
      </c>
      <c r="F8221" t="s">
        <v>1349</v>
      </c>
      <c r="G8221" t="s">
        <v>133</v>
      </c>
      <c r="H8221" t="s">
        <v>232</v>
      </c>
      <c r="I8221" t="s">
        <v>135</v>
      </c>
      <c r="J8221" t="s">
        <v>136</v>
      </c>
      <c r="K8221" t="s">
        <v>137</v>
      </c>
      <c r="L8221" t="s">
        <v>23066</v>
      </c>
      <c r="M8221" t="s">
        <v>23067</v>
      </c>
      <c r="N8221">
        <v>0.86361111099999999</v>
      </c>
      <c r="O8221">
        <v>7</v>
      </c>
      <c r="P8221">
        <v>1284</v>
      </c>
      <c r="Q8221">
        <v>99</v>
      </c>
      <c r="R8221">
        <v>69</v>
      </c>
      <c r="S8221">
        <v>26</v>
      </c>
      <c r="T8221">
        <v>111</v>
      </c>
      <c r="U8221">
        <v>7</v>
      </c>
      <c r="V8221">
        <v>0</v>
      </c>
      <c r="W8221">
        <v>1.4659791364287882</v>
      </c>
      <c r="X8221">
        <v>164.09024828224523</v>
      </c>
      <c r="Y8221">
        <v>80.068250991096136</v>
      </c>
      <c r="Z8221">
        <v>48.75338995662257</v>
      </c>
      <c r="AA8221">
        <v>78.928794855376893</v>
      </c>
      <c r="AB8221">
        <v>33.688272414892644</v>
      </c>
      <c r="AC8221">
        <v>165.5588291666692</v>
      </c>
      <c r="AD8221">
        <v>0</v>
      </c>
      <c r="AE8221">
        <v>572.55376480333143</v>
      </c>
    </row>
    <row r="8222" spans="1:31" x14ac:dyDescent="0.25">
      <c r="A8222">
        <v>1891341</v>
      </c>
      <c r="B8222">
        <v>1</v>
      </c>
      <c r="C8222" t="s">
        <v>81</v>
      </c>
      <c r="D8222" t="s">
        <v>118</v>
      </c>
      <c r="E8222" t="s">
        <v>169</v>
      </c>
      <c r="F8222" t="s">
        <v>23068</v>
      </c>
      <c r="G8222" t="s">
        <v>183</v>
      </c>
      <c r="H8222" t="s">
        <v>143</v>
      </c>
      <c r="I8222" t="s">
        <v>135</v>
      </c>
      <c r="J8222" t="s">
        <v>136</v>
      </c>
      <c r="K8222" t="s">
        <v>137</v>
      </c>
      <c r="L8222" t="s">
        <v>23069</v>
      </c>
      <c r="M8222" t="s">
        <v>23070</v>
      </c>
      <c r="N8222">
        <v>1.3772222220000001</v>
      </c>
      <c r="O8222">
        <v>0</v>
      </c>
      <c r="P8222">
        <v>42</v>
      </c>
      <c r="Q8222">
        <v>0</v>
      </c>
      <c r="R8222">
        <v>8</v>
      </c>
      <c r="S8222">
        <v>0</v>
      </c>
      <c r="T8222">
        <v>0</v>
      </c>
      <c r="U8222">
        <v>0</v>
      </c>
      <c r="V8222">
        <v>0</v>
      </c>
      <c r="W8222">
        <v>0</v>
      </c>
      <c r="X8222">
        <v>15.392462886009467</v>
      </c>
      <c r="Y8222">
        <v>0</v>
      </c>
      <c r="Z8222">
        <v>12.065050525799599</v>
      </c>
      <c r="AA8222">
        <v>0</v>
      </c>
      <c r="AB8222">
        <v>0</v>
      </c>
      <c r="AC8222">
        <v>0</v>
      </c>
      <c r="AD8222">
        <v>0</v>
      </c>
      <c r="AE8222">
        <v>27.457513411809067</v>
      </c>
    </row>
    <row r="8223" spans="1:31" x14ac:dyDescent="0.25">
      <c r="A8223">
        <v>1891521</v>
      </c>
      <c r="B8223">
        <v>1</v>
      </c>
      <c r="C8223" t="s">
        <v>81</v>
      </c>
      <c r="D8223" t="s">
        <v>119</v>
      </c>
      <c r="E8223" t="s">
        <v>146</v>
      </c>
      <c r="F8223" t="s">
        <v>23071</v>
      </c>
      <c r="G8223" t="s">
        <v>148</v>
      </c>
      <c r="H8223" t="s">
        <v>143</v>
      </c>
      <c r="I8223" t="s">
        <v>135</v>
      </c>
      <c r="J8223" t="s">
        <v>136</v>
      </c>
      <c r="K8223" t="s">
        <v>137</v>
      </c>
      <c r="L8223" t="s">
        <v>23072</v>
      </c>
      <c r="M8223" t="s">
        <v>23073</v>
      </c>
      <c r="N8223">
        <v>1.9302777769999999</v>
      </c>
      <c r="O8223">
        <v>0</v>
      </c>
      <c r="P8223">
        <v>0</v>
      </c>
      <c r="Q8223">
        <v>0</v>
      </c>
      <c r="R8223">
        <v>1</v>
      </c>
      <c r="S8223">
        <v>0</v>
      </c>
      <c r="T8223">
        <v>0</v>
      </c>
      <c r="U8223">
        <v>0</v>
      </c>
      <c r="V8223">
        <v>0</v>
      </c>
      <c r="W8223">
        <v>0</v>
      </c>
      <c r="X8223">
        <v>0</v>
      </c>
      <c r="Y8223">
        <v>0</v>
      </c>
      <c r="Z8223">
        <v>10.517325915819486</v>
      </c>
      <c r="AA8223">
        <v>0</v>
      </c>
      <c r="AB8223">
        <v>0</v>
      </c>
      <c r="AC8223">
        <v>0</v>
      </c>
      <c r="AD8223">
        <v>0</v>
      </c>
      <c r="AE8223">
        <v>10.517325915819486</v>
      </c>
    </row>
    <row r="8224" spans="1:31" x14ac:dyDescent="0.25">
      <c r="A8224">
        <v>1891378</v>
      </c>
      <c r="B8224">
        <v>1</v>
      </c>
      <c r="C8224" t="s">
        <v>80</v>
      </c>
      <c r="D8224" t="s">
        <v>93</v>
      </c>
      <c r="E8224" t="s">
        <v>210</v>
      </c>
      <c r="F8224" t="s">
        <v>7762</v>
      </c>
      <c r="G8224" t="s">
        <v>133</v>
      </c>
      <c r="H8224" t="s">
        <v>134</v>
      </c>
      <c r="I8224" t="s">
        <v>135</v>
      </c>
      <c r="J8224" t="s">
        <v>136</v>
      </c>
      <c r="K8224" t="s">
        <v>137</v>
      </c>
      <c r="L8224" t="s">
        <v>23074</v>
      </c>
      <c r="M8224" t="s">
        <v>23075</v>
      </c>
      <c r="N8224">
        <v>0.97833333300000003</v>
      </c>
      <c r="O8224">
        <v>2</v>
      </c>
      <c r="P8224">
        <v>291</v>
      </c>
      <c r="Q8224">
        <v>9</v>
      </c>
      <c r="R8224">
        <v>243</v>
      </c>
      <c r="S8224">
        <v>2</v>
      </c>
      <c r="T8224">
        <v>84</v>
      </c>
      <c r="U8224">
        <v>0</v>
      </c>
      <c r="V8224">
        <v>0</v>
      </c>
      <c r="W8224">
        <v>5.4297074534638439</v>
      </c>
      <c r="X8224">
        <v>62.318024332106923</v>
      </c>
      <c r="Y8224">
        <v>105.63679148725991</v>
      </c>
      <c r="Z8224">
        <v>314.96477491086068</v>
      </c>
      <c r="AA8224">
        <v>3.5722367912863557</v>
      </c>
      <c r="AB8224">
        <v>101.30235431678796</v>
      </c>
      <c r="AC8224">
        <v>0</v>
      </c>
      <c r="AD8224">
        <v>0</v>
      </c>
      <c r="AE8224">
        <v>593.22388929176566</v>
      </c>
    </row>
    <row r="8225" spans="1:31" x14ac:dyDescent="0.25">
      <c r="A8225">
        <v>1891278</v>
      </c>
      <c r="B8225">
        <v>1</v>
      </c>
      <c r="C8225" t="s">
        <v>80</v>
      </c>
      <c r="D8225" t="s">
        <v>97</v>
      </c>
      <c r="E8225" t="s">
        <v>210</v>
      </c>
      <c r="F8225" t="s">
        <v>20275</v>
      </c>
      <c r="G8225" t="s">
        <v>133</v>
      </c>
      <c r="H8225" t="s">
        <v>134</v>
      </c>
      <c r="I8225" t="s">
        <v>135</v>
      </c>
      <c r="J8225" t="s">
        <v>136</v>
      </c>
      <c r="K8225" t="s">
        <v>137</v>
      </c>
      <c r="L8225" t="s">
        <v>23076</v>
      </c>
      <c r="M8225" t="s">
        <v>23077</v>
      </c>
      <c r="N8225">
        <v>0.77472222199999996</v>
      </c>
      <c r="O8225">
        <v>18</v>
      </c>
      <c r="P8225">
        <v>101</v>
      </c>
      <c r="Q8225">
        <v>4</v>
      </c>
      <c r="R8225">
        <v>28</v>
      </c>
      <c r="S8225">
        <v>3</v>
      </c>
      <c r="T8225">
        <v>15</v>
      </c>
      <c r="U8225">
        <v>0</v>
      </c>
      <c r="V8225">
        <v>0</v>
      </c>
      <c r="W8225">
        <v>64.185692007505637</v>
      </c>
      <c r="X8225">
        <v>63.083009838792783</v>
      </c>
      <c r="Y8225">
        <v>3.0875846483659224</v>
      </c>
      <c r="Z8225">
        <v>14.933448631459887</v>
      </c>
      <c r="AA8225">
        <v>15.091328555887676</v>
      </c>
      <c r="AB8225">
        <v>6.067283498539477</v>
      </c>
      <c r="AC8225">
        <v>0</v>
      </c>
      <c r="AD8225">
        <v>0</v>
      </c>
      <c r="AE8225">
        <v>166.44834718055139</v>
      </c>
    </row>
    <row r="8226" spans="1:31" x14ac:dyDescent="0.25">
      <c r="A8226">
        <v>1890737</v>
      </c>
      <c r="B8226">
        <v>1</v>
      </c>
      <c r="C8226" t="s">
        <v>80</v>
      </c>
      <c r="D8226" t="s">
        <v>95</v>
      </c>
      <c r="E8226" t="s">
        <v>229</v>
      </c>
      <c r="F8226" t="s">
        <v>8218</v>
      </c>
      <c r="G8226" t="s">
        <v>1557</v>
      </c>
      <c r="H8226" t="s">
        <v>134</v>
      </c>
      <c r="I8226" t="s">
        <v>135</v>
      </c>
      <c r="J8226" t="s">
        <v>136</v>
      </c>
      <c r="K8226" t="s">
        <v>137</v>
      </c>
      <c r="L8226" t="s">
        <v>23078</v>
      </c>
      <c r="M8226" t="s">
        <v>23079</v>
      </c>
      <c r="N8226">
        <v>3.1636266659999999</v>
      </c>
      <c r="O8226">
        <v>49</v>
      </c>
      <c r="P8226">
        <v>4282</v>
      </c>
      <c r="Q8226">
        <v>78</v>
      </c>
      <c r="R8226">
        <v>153</v>
      </c>
      <c r="S8226">
        <v>73</v>
      </c>
      <c r="T8226">
        <v>510</v>
      </c>
      <c r="U8226">
        <v>13</v>
      </c>
      <c r="V8226">
        <v>1</v>
      </c>
      <c r="W8226">
        <v>97.82409974915106</v>
      </c>
      <c r="X8226">
        <v>2690.541274773489</v>
      </c>
      <c r="Y8226">
        <v>2642.9205348754713</v>
      </c>
      <c r="Z8226">
        <v>195.25290843254149</v>
      </c>
      <c r="AA8226">
        <v>1564.9058924431401</v>
      </c>
      <c r="AB8226">
        <v>1075.0071594057356</v>
      </c>
      <c r="AC8226">
        <v>1406.4439458386546</v>
      </c>
      <c r="AD8226">
        <v>0.88348635790491659</v>
      </c>
      <c r="AE8226">
        <v>9673.7793018760894</v>
      </c>
    </row>
    <row r="8227" spans="1:31" x14ac:dyDescent="0.25">
      <c r="A8227">
        <v>1891235</v>
      </c>
      <c r="B8227">
        <v>1</v>
      </c>
      <c r="C8227" t="s">
        <v>80</v>
      </c>
      <c r="D8227" t="s">
        <v>98</v>
      </c>
      <c r="E8227" t="s">
        <v>169</v>
      </c>
      <c r="F8227" t="s">
        <v>23080</v>
      </c>
      <c r="G8227" t="s">
        <v>183</v>
      </c>
      <c r="H8227" t="s">
        <v>143</v>
      </c>
      <c r="I8227" t="s">
        <v>135</v>
      </c>
      <c r="J8227" t="s">
        <v>136</v>
      </c>
      <c r="K8227" t="s">
        <v>137</v>
      </c>
      <c r="L8227" t="s">
        <v>23081</v>
      </c>
      <c r="M8227" t="s">
        <v>23082</v>
      </c>
      <c r="N8227">
        <v>0.53555555499999996</v>
      </c>
      <c r="O8227">
        <v>0</v>
      </c>
      <c r="P8227">
        <v>38</v>
      </c>
      <c r="Q8227">
        <v>0</v>
      </c>
      <c r="R8227">
        <v>40</v>
      </c>
      <c r="S8227">
        <v>0</v>
      </c>
      <c r="T8227">
        <v>23</v>
      </c>
      <c r="U8227">
        <v>0</v>
      </c>
      <c r="V8227">
        <v>0</v>
      </c>
      <c r="W8227">
        <v>0</v>
      </c>
      <c r="X8227">
        <v>7.0730449662625832</v>
      </c>
      <c r="Y8227">
        <v>0</v>
      </c>
      <c r="Z8227">
        <v>20.523506687262351</v>
      </c>
      <c r="AA8227">
        <v>0</v>
      </c>
      <c r="AB8227">
        <v>31.242573669894991</v>
      </c>
      <c r="AC8227">
        <v>0</v>
      </c>
      <c r="AD8227">
        <v>0</v>
      </c>
      <c r="AE8227">
        <v>58.839125323419921</v>
      </c>
    </row>
    <row r="8228" spans="1:31" x14ac:dyDescent="0.25">
      <c r="A8228">
        <v>1891421</v>
      </c>
      <c r="B8228">
        <v>1</v>
      </c>
      <c r="C8228" t="s">
        <v>81</v>
      </c>
      <c r="D8228" t="s">
        <v>121</v>
      </c>
      <c r="E8228" t="s">
        <v>146</v>
      </c>
      <c r="F8228" t="s">
        <v>23083</v>
      </c>
      <c r="G8228" t="s">
        <v>148</v>
      </c>
      <c r="H8228" t="s">
        <v>143</v>
      </c>
      <c r="I8228" t="s">
        <v>135</v>
      </c>
      <c r="J8228" t="s">
        <v>136</v>
      </c>
      <c r="K8228" t="s">
        <v>137</v>
      </c>
      <c r="L8228" t="s">
        <v>23084</v>
      </c>
      <c r="M8228" t="s">
        <v>23085</v>
      </c>
      <c r="N8228">
        <v>1.034444444</v>
      </c>
      <c r="O8228">
        <v>0</v>
      </c>
      <c r="P8228">
        <v>31</v>
      </c>
      <c r="Q8228">
        <v>0</v>
      </c>
      <c r="R8228">
        <v>0</v>
      </c>
      <c r="S8228">
        <v>0</v>
      </c>
      <c r="T8228">
        <v>2</v>
      </c>
      <c r="U8228">
        <v>0</v>
      </c>
      <c r="V8228">
        <v>0</v>
      </c>
      <c r="W8228">
        <v>0</v>
      </c>
      <c r="X8228">
        <v>4.5296749724049858</v>
      </c>
      <c r="Y8228">
        <v>0</v>
      </c>
      <c r="Z8228">
        <v>0</v>
      </c>
      <c r="AA8228">
        <v>0</v>
      </c>
      <c r="AB8228">
        <v>1.0394076458589678</v>
      </c>
      <c r="AC8228">
        <v>0</v>
      </c>
      <c r="AD8228">
        <v>0</v>
      </c>
      <c r="AE8228">
        <v>5.5690826182639537</v>
      </c>
    </row>
    <row r="8229" spans="1:31" x14ac:dyDescent="0.25">
      <c r="A8229">
        <v>1890897</v>
      </c>
      <c r="B8229">
        <v>1</v>
      </c>
      <c r="C8229" t="s">
        <v>80</v>
      </c>
      <c r="D8229" t="s">
        <v>108</v>
      </c>
      <c r="E8229" t="s">
        <v>131</v>
      </c>
      <c r="F8229" t="s">
        <v>2129</v>
      </c>
      <c r="G8229" t="s">
        <v>133</v>
      </c>
      <c r="H8229" t="s">
        <v>134</v>
      </c>
      <c r="I8229" t="s">
        <v>135</v>
      </c>
      <c r="J8229" t="s">
        <v>136</v>
      </c>
      <c r="K8229" t="s">
        <v>137</v>
      </c>
      <c r="L8229" t="s">
        <v>23086</v>
      </c>
      <c r="M8229" t="s">
        <v>23087</v>
      </c>
      <c r="N8229">
        <v>0.71888888799999995</v>
      </c>
      <c r="O8229">
        <v>0</v>
      </c>
      <c r="P8229">
        <v>587</v>
      </c>
      <c r="Q8229">
        <v>0</v>
      </c>
      <c r="R8229">
        <v>364</v>
      </c>
      <c r="S8229">
        <v>4</v>
      </c>
      <c r="T8229">
        <v>169</v>
      </c>
      <c r="U8229">
        <v>1</v>
      </c>
      <c r="V8229">
        <v>0</v>
      </c>
      <c r="W8229">
        <v>0</v>
      </c>
      <c r="X8229">
        <v>101.29515817824925</v>
      </c>
      <c r="Y8229">
        <v>0</v>
      </c>
      <c r="Z8229">
        <v>750.10110898119592</v>
      </c>
      <c r="AA8229">
        <v>56.0271364867979</v>
      </c>
      <c r="AB8229">
        <v>177.77371959485373</v>
      </c>
      <c r="AC8229">
        <v>9.0042359555702003</v>
      </c>
      <c r="AD8229">
        <v>0</v>
      </c>
      <c r="AE8229">
        <v>1094.201359196667</v>
      </c>
    </row>
    <row r="8230" spans="1:31" x14ac:dyDescent="0.25">
      <c r="A8230">
        <v>1891358</v>
      </c>
      <c r="B8230">
        <v>1</v>
      </c>
      <c r="C8230" t="s">
        <v>80</v>
      </c>
      <c r="D8230" t="s">
        <v>93</v>
      </c>
      <c r="E8230" t="s">
        <v>210</v>
      </c>
      <c r="F8230" t="s">
        <v>296</v>
      </c>
      <c r="G8230" t="s">
        <v>476</v>
      </c>
      <c r="H8230" t="s">
        <v>134</v>
      </c>
      <c r="I8230" t="s">
        <v>152</v>
      </c>
      <c r="J8230" t="s">
        <v>136</v>
      </c>
      <c r="K8230" t="s">
        <v>172</v>
      </c>
      <c r="L8230" t="s">
        <v>23088</v>
      </c>
      <c r="M8230" t="s">
        <v>23089</v>
      </c>
      <c r="N8230">
        <v>4.8514722000000003E-2</v>
      </c>
      <c r="O8230">
        <v>0</v>
      </c>
      <c r="P8230">
        <v>1598</v>
      </c>
      <c r="Q8230">
        <v>35</v>
      </c>
      <c r="R8230">
        <v>152</v>
      </c>
      <c r="S8230">
        <v>11</v>
      </c>
      <c r="T8230">
        <v>214</v>
      </c>
      <c r="U8230">
        <v>1</v>
      </c>
      <c r="V8230">
        <v>1</v>
      </c>
      <c r="W8230">
        <v>0</v>
      </c>
      <c r="X8230">
        <v>18.599944704342594</v>
      </c>
      <c r="Y8230">
        <v>11.20591509012247</v>
      </c>
      <c r="Z8230">
        <v>25.672474784868552</v>
      </c>
      <c r="AA8230">
        <v>3.4553176014784586</v>
      </c>
      <c r="AB8230">
        <v>14.042583205550672</v>
      </c>
      <c r="AC8230">
        <v>12.831607954114933</v>
      </c>
      <c r="AD8230">
        <v>0.38750055587886806</v>
      </c>
      <c r="AE8230">
        <v>86.195343896356547</v>
      </c>
    </row>
    <row r="8231" spans="1:31" x14ac:dyDescent="0.25">
      <c r="A8231">
        <v>1891258</v>
      </c>
      <c r="B8231">
        <v>1</v>
      </c>
      <c r="C8231" t="s">
        <v>80</v>
      </c>
      <c r="D8231" t="s">
        <v>105</v>
      </c>
      <c r="E8231" t="s">
        <v>140</v>
      </c>
      <c r="F8231" t="s">
        <v>23090</v>
      </c>
      <c r="G8231" t="s">
        <v>163</v>
      </c>
      <c r="H8231" t="s">
        <v>143</v>
      </c>
      <c r="I8231" t="s">
        <v>135</v>
      </c>
      <c r="J8231" t="s">
        <v>136</v>
      </c>
      <c r="K8231" t="s">
        <v>137</v>
      </c>
      <c r="L8231" t="s">
        <v>23091</v>
      </c>
      <c r="M8231" t="s">
        <v>23092</v>
      </c>
      <c r="N8231">
        <v>1.050277777</v>
      </c>
      <c r="O8231">
        <v>0</v>
      </c>
      <c r="P8231">
        <v>1</v>
      </c>
      <c r="Q8231">
        <v>0</v>
      </c>
      <c r="R8231">
        <v>0</v>
      </c>
      <c r="S8231">
        <v>0</v>
      </c>
      <c r="T8231">
        <v>0</v>
      </c>
      <c r="U8231">
        <v>0</v>
      </c>
      <c r="V8231">
        <v>0</v>
      </c>
      <c r="W8231">
        <v>0</v>
      </c>
      <c r="X8231">
        <v>0.42682850179241755</v>
      </c>
      <c r="Y8231">
        <v>0</v>
      </c>
      <c r="Z8231">
        <v>0</v>
      </c>
      <c r="AA8231">
        <v>0</v>
      </c>
      <c r="AB8231">
        <v>0</v>
      </c>
      <c r="AC8231">
        <v>0</v>
      </c>
      <c r="AD8231">
        <v>0</v>
      </c>
      <c r="AE8231">
        <v>0.42682850179241755</v>
      </c>
    </row>
    <row r="8232" spans="1:31" x14ac:dyDescent="0.25">
      <c r="A8232">
        <v>1891338</v>
      </c>
      <c r="B8232">
        <v>1</v>
      </c>
      <c r="C8232" t="s">
        <v>81</v>
      </c>
      <c r="D8232" t="s">
        <v>115</v>
      </c>
      <c r="E8232" t="s">
        <v>140</v>
      </c>
      <c r="F8232" t="s">
        <v>23093</v>
      </c>
      <c r="G8232" t="s">
        <v>163</v>
      </c>
      <c r="H8232" t="s">
        <v>143</v>
      </c>
      <c r="I8232" t="s">
        <v>135</v>
      </c>
      <c r="J8232" t="s">
        <v>136</v>
      </c>
      <c r="K8232" t="s">
        <v>137</v>
      </c>
      <c r="L8232" t="s">
        <v>23094</v>
      </c>
      <c r="M8232" t="s">
        <v>23095</v>
      </c>
      <c r="N8232">
        <v>7.9116666660000003</v>
      </c>
      <c r="O8232">
        <v>0</v>
      </c>
      <c r="P8232">
        <v>1</v>
      </c>
      <c r="Q8232">
        <v>0</v>
      </c>
      <c r="R8232">
        <v>0</v>
      </c>
      <c r="S8232">
        <v>0</v>
      </c>
      <c r="T8232">
        <v>0</v>
      </c>
      <c r="U8232">
        <v>0</v>
      </c>
      <c r="V8232">
        <v>0</v>
      </c>
      <c r="W8232">
        <v>0</v>
      </c>
      <c r="X8232">
        <v>0.78149378935186664</v>
      </c>
      <c r="Y8232">
        <v>0</v>
      </c>
      <c r="Z8232">
        <v>0</v>
      </c>
      <c r="AA8232">
        <v>0</v>
      </c>
      <c r="AB8232">
        <v>0</v>
      </c>
      <c r="AC8232">
        <v>0</v>
      </c>
      <c r="AD8232">
        <v>0</v>
      </c>
      <c r="AE8232">
        <v>0.78149378935186664</v>
      </c>
    </row>
    <row r="8233" spans="1:31" x14ac:dyDescent="0.25">
      <c r="A8233">
        <v>1890820</v>
      </c>
      <c r="B8233">
        <v>1</v>
      </c>
      <c r="C8233" t="s">
        <v>80</v>
      </c>
      <c r="D8233" t="s">
        <v>91</v>
      </c>
      <c r="E8233" t="s">
        <v>131</v>
      </c>
      <c r="F8233" t="s">
        <v>4290</v>
      </c>
      <c r="G8233" t="s">
        <v>347</v>
      </c>
      <c r="H8233" t="s">
        <v>134</v>
      </c>
      <c r="I8233" t="s">
        <v>135</v>
      </c>
      <c r="J8233" t="s">
        <v>136</v>
      </c>
      <c r="K8233" t="s">
        <v>137</v>
      </c>
      <c r="L8233" t="s">
        <v>23096</v>
      </c>
      <c r="M8233" t="s">
        <v>23097</v>
      </c>
      <c r="N8233">
        <v>1.1002777770000001</v>
      </c>
      <c r="O8233">
        <v>2</v>
      </c>
      <c r="P8233">
        <v>9</v>
      </c>
      <c r="Q8233">
        <v>12</v>
      </c>
      <c r="R8233">
        <v>16</v>
      </c>
      <c r="S8233">
        <v>5</v>
      </c>
      <c r="T8233">
        <v>53</v>
      </c>
      <c r="U8233">
        <v>1</v>
      </c>
      <c r="V8233">
        <v>0</v>
      </c>
      <c r="W8233">
        <v>0.49682849517996663</v>
      </c>
      <c r="X8233">
        <v>1.1975982776298899</v>
      </c>
      <c r="Y8233">
        <v>29.706228192057232</v>
      </c>
      <c r="Z8233">
        <v>13.930066339043211</v>
      </c>
      <c r="AA8233">
        <v>37.341652653224173</v>
      </c>
      <c r="AB8233">
        <v>29.200499172974535</v>
      </c>
      <c r="AC8233">
        <v>3.9433365930163342</v>
      </c>
      <c r="AD8233">
        <v>0</v>
      </c>
      <c r="AE8233">
        <v>115.81620972312534</v>
      </c>
    </row>
    <row r="8234" spans="1:31" x14ac:dyDescent="0.25">
      <c r="A8234">
        <v>1891295</v>
      </c>
      <c r="B8234">
        <v>1</v>
      </c>
      <c r="C8234" t="s">
        <v>80</v>
      </c>
      <c r="D8234" t="s">
        <v>106</v>
      </c>
      <c r="E8234" t="s">
        <v>210</v>
      </c>
      <c r="F8234" t="s">
        <v>1518</v>
      </c>
      <c r="G8234" t="s">
        <v>476</v>
      </c>
      <c r="H8234" t="s">
        <v>134</v>
      </c>
      <c r="I8234" t="s">
        <v>135</v>
      </c>
      <c r="J8234" t="s">
        <v>136</v>
      </c>
      <c r="K8234" t="s">
        <v>137</v>
      </c>
      <c r="L8234" t="s">
        <v>23098</v>
      </c>
      <c r="M8234" t="s">
        <v>23099</v>
      </c>
      <c r="N8234">
        <v>0.29166666600000002</v>
      </c>
      <c r="O8234">
        <v>1</v>
      </c>
      <c r="P8234">
        <v>0</v>
      </c>
      <c r="Q8234">
        <v>20</v>
      </c>
      <c r="R8234">
        <v>208</v>
      </c>
      <c r="S8234">
        <v>5</v>
      </c>
      <c r="T8234">
        <v>43</v>
      </c>
      <c r="U8234">
        <v>0</v>
      </c>
      <c r="V8234">
        <v>0</v>
      </c>
      <c r="W8234">
        <v>0.30664055514487504</v>
      </c>
      <c r="X8234">
        <v>0</v>
      </c>
      <c r="Y8234">
        <v>60.429846352711493</v>
      </c>
      <c r="Z8234">
        <v>321.10933478641283</v>
      </c>
      <c r="AA8234">
        <v>21.61825102174792</v>
      </c>
      <c r="AB8234">
        <v>40.86489259150666</v>
      </c>
      <c r="AC8234">
        <v>0</v>
      </c>
      <c r="AD8234">
        <v>0</v>
      </c>
      <c r="AE8234">
        <v>444.32896530752379</v>
      </c>
    </row>
    <row r="8235" spans="1:31" x14ac:dyDescent="0.25">
      <c r="A8235">
        <v>1891461</v>
      </c>
      <c r="B8235">
        <v>1</v>
      </c>
      <c r="C8235" t="s">
        <v>80</v>
      </c>
      <c r="D8235" t="s">
        <v>104</v>
      </c>
      <c r="E8235" t="s">
        <v>140</v>
      </c>
      <c r="F8235" t="s">
        <v>23100</v>
      </c>
      <c r="G8235" t="s">
        <v>163</v>
      </c>
      <c r="H8235" t="s">
        <v>143</v>
      </c>
      <c r="I8235" t="s">
        <v>135</v>
      </c>
      <c r="J8235" t="s">
        <v>136</v>
      </c>
      <c r="K8235" t="s">
        <v>137</v>
      </c>
      <c r="L8235" t="s">
        <v>23101</v>
      </c>
      <c r="M8235" t="s">
        <v>23102</v>
      </c>
      <c r="N8235">
        <v>2.2969444440000002</v>
      </c>
      <c r="O8235">
        <v>0</v>
      </c>
      <c r="P8235">
        <v>1</v>
      </c>
      <c r="Q8235">
        <v>0</v>
      </c>
      <c r="R8235">
        <v>0</v>
      </c>
      <c r="S8235">
        <v>0</v>
      </c>
      <c r="T8235">
        <v>0</v>
      </c>
      <c r="U8235">
        <v>0</v>
      </c>
      <c r="V8235">
        <v>0</v>
      </c>
      <c r="W8235">
        <v>0</v>
      </c>
      <c r="X8235">
        <v>0</v>
      </c>
      <c r="Y8235">
        <v>0</v>
      </c>
      <c r="Z8235">
        <v>0</v>
      </c>
      <c r="AA8235">
        <v>0</v>
      </c>
      <c r="AB8235">
        <v>0</v>
      </c>
      <c r="AC8235">
        <v>0</v>
      </c>
      <c r="AD8235">
        <v>0</v>
      </c>
      <c r="AE8235">
        <v>0</v>
      </c>
    </row>
    <row r="8236" spans="1:31" x14ac:dyDescent="0.25">
      <c r="A8236">
        <v>1890797</v>
      </c>
      <c r="B8236">
        <v>1</v>
      </c>
      <c r="C8236" t="s">
        <v>81</v>
      </c>
      <c r="D8236" t="s">
        <v>114</v>
      </c>
      <c r="E8236" t="s">
        <v>140</v>
      </c>
      <c r="F8236" t="s">
        <v>23103</v>
      </c>
      <c r="G8236" t="s">
        <v>163</v>
      </c>
      <c r="H8236" t="s">
        <v>143</v>
      </c>
      <c r="I8236" t="s">
        <v>135</v>
      </c>
      <c r="J8236" t="s">
        <v>136</v>
      </c>
      <c r="K8236" t="s">
        <v>137</v>
      </c>
      <c r="L8236" t="s">
        <v>23104</v>
      </c>
      <c r="M8236" t="s">
        <v>23105</v>
      </c>
      <c r="N8236">
        <v>2.1180555550000002</v>
      </c>
      <c r="O8236">
        <v>0</v>
      </c>
      <c r="P8236">
        <v>1</v>
      </c>
      <c r="Q8236">
        <v>0</v>
      </c>
      <c r="R8236">
        <v>0</v>
      </c>
      <c r="S8236">
        <v>0</v>
      </c>
      <c r="T8236">
        <v>0</v>
      </c>
      <c r="U8236">
        <v>0</v>
      </c>
      <c r="V8236">
        <v>0</v>
      </c>
      <c r="W8236">
        <v>0</v>
      </c>
      <c r="X8236">
        <v>0.18647570514725584</v>
      </c>
      <c r="Y8236">
        <v>0</v>
      </c>
      <c r="Z8236">
        <v>0</v>
      </c>
      <c r="AA8236">
        <v>0</v>
      </c>
      <c r="AB8236">
        <v>0</v>
      </c>
      <c r="AC8236">
        <v>0</v>
      </c>
      <c r="AD8236">
        <v>0</v>
      </c>
      <c r="AE8236">
        <v>0.18647570514725584</v>
      </c>
    </row>
    <row r="8237" spans="1:31" x14ac:dyDescent="0.25">
      <c r="A8237">
        <v>1891438</v>
      </c>
      <c r="B8237">
        <v>1</v>
      </c>
      <c r="C8237" t="s">
        <v>80</v>
      </c>
      <c r="D8237" t="s">
        <v>93</v>
      </c>
      <c r="E8237" t="s">
        <v>146</v>
      </c>
      <c r="F8237" t="s">
        <v>23106</v>
      </c>
      <c r="G8237" t="s">
        <v>148</v>
      </c>
      <c r="H8237" t="s">
        <v>143</v>
      </c>
      <c r="I8237" t="s">
        <v>135</v>
      </c>
      <c r="J8237" t="s">
        <v>136</v>
      </c>
      <c r="K8237" t="s">
        <v>137</v>
      </c>
      <c r="L8237" t="s">
        <v>23107</v>
      </c>
      <c r="M8237" t="s">
        <v>23108</v>
      </c>
      <c r="N8237">
        <v>2.7997222220000002</v>
      </c>
      <c r="O8237">
        <v>0</v>
      </c>
      <c r="P8237">
        <v>4</v>
      </c>
      <c r="Q8237">
        <v>0</v>
      </c>
      <c r="R8237">
        <v>8</v>
      </c>
      <c r="S8237">
        <v>0</v>
      </c>
      <c r="T8237">
        <v>1</v>
      </c>
      <c r="U8237">
        <v>0</v>
      </c>
      <c r="V8237">
        <v>0</v>
      </c>
      <c r="W8237">
        <v>0</v>
      </c>
      <c r="X8237">
        <v>1.9773242198771193</v>
      </c>
      <c r="Y8237">
        <v>0</v>
      </c>
      <c r="Z8237">
        <v>27.004809352563875</v>
      </c>
      <c r="AA8237">
        <v>0</v>
      </c>
      <c r="AB8237">
        <v>4.6231875600860892</v>
      </c>
      <c r="AC8237">
        <v>0</v>
      </c>
      <c r="AD8237">
        <v>0</v>
      </c>
      <c r="AE8237">
        <v>33.605321132527081</v>
      </c>
    </row>
    <row r="8238" spans="1:31" x14ac:dyDescent="0.25">
      <c r="A8238">
        <v>1891381</v>
      </c>
      <c r="B8238">
        <v>1</v>
      </c>
      <c r="C8238" t="s">
        <v>81</v>
      </c>
      <c r="D8238" t="s">
        <v>124</v>
      </c>
      <c r="E8238" t="s">
        <v>146</v>
      </c>
      <c r="F8238" t="s">
        <v>23109</v>
      </c>
      <c r="G8238" t="s">
        <v>148</v>
      </c>
      <c r="H8238" t="s">
        <v>143</v>
      </c>
      <c r="I8238" t="s">
        <v>135</v>
      </c>
      <c r="J8238" t="s">
        <v>136</v>
      </c>
      <c r="K8238" t="s">
        <v>137</v>
      </c>
      <c r="L8238" t="s">
        <v>23110</v>
      </c>
      <c r="M8238" t="s">
        <v>23111</v>
      </c>
      <c r="N8238">
        <v>0.90944444400000002</v>
      </c>
      <c r="O8238">
        <v>0</v>
      </c>
      <c r="P8238">
        <v>48</v>
      </c>
      <c r="Q8238">
        <v>0</v>
      </c>
      <c r="R8238">
        <v>3</v>
      </c>
      <c r="S8238">
        <v>0</v>
      </c>
      <c r="T8238">
        <v>0</v>
      </c>
      <c r="U8238">
        <v>0</v>
      </c>
      <c r="V8238">
        <v>0</v>
      </c>
      <c r="W8238">
        <v>0</v>
      </c>
      <c r="X8238">
        <v>7.2225392752320445</v>
      </c>
      <c r="Y8238">
        <v>0</v>
      </c>
      <c r="Z8238">
        <v>4.3561691063368322</v>
      </c>
      <c r="AA8238">
        <v>0</v>
      </c>
      <c r="AB8238">
        <v>0</v>
      </c>
      <c r="AC8238">
        <v>0</v>
      </c>
      <c r="AD8238">
        <v>0</v>
      </c>
      <c r="AE8238">
        <v>11.578708381568877</v>
      </c>
    </row>
    <row r="8239" spans="1:31" x14ac:dyDescent="0.25">
      <c r="A8239">
        <v>1891524</v>
      </c>
      <c r="B8239">
        <v>1</v>
      </c>
      <c r="C8239" t="s">
        <v>81</v>
      </c>
      <c r="D8239" t="s">
        <v>123</v>
      </c>
      <c r="E8239" t="s">
        <v>210</v>
      </c>
      <c r="F8239" t="s">
        <v>23112</v>
      </c>
      <c r="G8239" t="s">
        <v>133</v>
      </c>
      <c r="H8239" t="s">
        <v>134</v>
      </c>
      <c r="I8239" t="s">
        <v>135</v>
      </c>
      <c r="J8239" t="s">
        <v>136</v>
      </c>
      <c r="K8239" t="s">
        <v>137</v>
      </c>
      <c r="L8239" t="s">
        <v>23113</v>
      </c>
      <c r="M8239" t="s">
        <v>23114</v>
      </c>
      <c r="N8239">
        <v>1.8730555550000001</v>
      </c>
      <c r="O8239">
        <v>7</v>
      </c>
      <c r="P8239">
        <v>1284</v>
      </c>
      <c r="Q8239">
        <v>99</v>
      </c>
      <c r="R8239">
        <v>69</v>
      </c>
      <c r="S8239">
        <v>26</v>
      </c>
      <c r="T8239">
        <v>111</v>
      </c>
      <c r="U8239">
        <v>7</v>
      </c>
      <c r="V8239">
        <v>0</v>
      </c>
      <c r="W8239">
        <v>4.7598293765954374</v>
      </c>
      <c r="X8239">
        <v>532.77810029271234</v>
      </c>
      <c r="Y8239">
        <v>192.11956858332718</v>
      </c>
      <c r="Z8239">
        <v>115.28382280913443</v>
      </c>
      <c r="AA8239">
        <v>197.84923717594509</v>
      </c>
      <c r="AB8239">
        <v>88.263383483731445</v>
      </c>
      <c r="AC8239">
        <v>306.08792605584199</v>
      </c>
      <c r="AD8239">
        <v>0</v>
      </c>
      <c r="AE8239">
        <v>1437.1418677772879</v>
      </c>
    </row>
    <row r="8240" spans="1:31" x14ac:dyDescent="0.25">
      <c r="A8240">
        <v>1890940</v>
      </c>
      <c r="B8240">
        <v>1</v>
      </c>
      <c r="C8240" t="s">
        <v>81</v>
      </c>
      <c r="D8240" t="s">
        <v>118</v>
      </c>
      <c r="E8240" t="s">
        <v>140</v>
      </c>
      <c r="F8240" t="s">
        <v>23115</v>
      </c>
      <c r="G8240" t="s">
        <v>163</v>
      </c>
      <c r="H8240" t="s">
        <v>143</v>
      </c>
      <c r="I8240" t="s">
        <v>135</v>
      </c>
      <c r="J8240" t="s">
        <v>136</v>
      </c>
      <c r="K8240" t="s">
        <v>137</v>
      </c>
      <c r="L8240" t="s">
        <v>23116</v>
      </c>
      <c r="M8240" t="s">
        <v>23117</v>
      </c>
      <c r="N8240">
        <v>3.031666666</v>
      </c>
      <c r="O8240">
        <v>0</v>
      </c>
      <c r="P8240">
        <v>2</v>
      </c>
      <c r="Q8240">
        <v>0</v>
      </c>
      <c r="R8240">
        <v>0</v>
      </c>
      <c r="S8240">
        <v>0</v>
      </c>
      <c r="T8240">
        <v>0</v>
      </c>
      <c r="U8240">
        <v>0</v>
      </c>
      <c r="V8240">
        <v>0</v>
      </c>
      <c r="W8240">
        <v>0</v>
      </c>
      <c r="X8240">
        <v>0.60533990566850893</v>
      </c>
      <c r="Y8240">
        <v>0</v>
      </c>
      <c r="Z8240">
        <v>0</v>
      </c>
      <c r="AA8240">
        <v>0</v>
      </c>
      <c r="AB8240">
        <v>0</v>
      </c>
      <c r="AC8240">
        <v>0</v>
      </c>
      <c r="AD8240">
        <v>0</v>
      </c>
      <c r="AE8240">
        <v>0.60533990566850893</v>
      </c>
    </row>
    <row r="8241" spans="1:31" x14ac:dyDescent="0.25">
      <c r="A8241">
        <v>1890806</v>
      </c>
      <c r="B8241">
        <v>1</v>
      </c>
      <c r="C8241" t="s">
        <v>80</v>
      </c>
      <c r="D8241" t="s">
        <v>92</v>
      </c>
      <c r="E8241" t="s">
        <v>158</v>
      </c>
      <c r="F8241" t="s">
        <v>23118</v>
      </c>
      <c r="G8241" t="s">
        <v>219</v>
      </c>
      <c r="H8241" t="s">
        <v>134</v>
      </c>
      <c r="I8241" t="s">
        <v>135</v>
      </c>
      <c r="J8241" t="s">
        <v>136</v>
      </c>
      <c r="K8241" t="s">
        <v>137</v>
      </c>
      <c r="L8241" t="s">
        <v>23119</v>
      </c>
      <c r="M8241" t="s">
        <v>23120</v>
      </c>
      <c r="N8241">
        <v>2.83</v>
      </c>
      <c r="O8241">
        <v>0</v>
      </c>
      <c r="P8241">
        <v>281</v>
      </c>
      <c r="Q8241">
        <v>0</v>
      </c>
      <c r="R8241">
        <v>0</v>
      </c>
      <c r="S8241">
        <v>0</v>
      </c>
      <c r="T8241">
        <v>11</v>
      </c>
      <c r="U8241">
        <v>0</v>
      </c>
      <c r="V8241">
        <v>0</v>
      </c>
      <c r="W8241">
        <v>0</v>
      </c>
      <c r="X8241">
        <v>156.53373170682673</v>
      </c>
      <c r="Y8241">
        <v>0</v>
      </c>
      <c r="Z8241">
        <v>0</v>
      </c>
      <c r="AA8241">
        <v>0</v>
      </c>
      <c r="AB8241">
        <v>57.051233511110752</v>
      </c>
      <c r="AC8241">
        <v>0</v>
      </c>
      <c r="AD8241">
        <v>0</v>
      </c>
      <c r="AE8241">
        <v>213.58496521793748</v>
      </c>
    </row>
    <row r="8242" spans="1:31" x14ac:dyDescent="0.25">
      <c r="A8242">
        <v>1891493</v>
      </c>
      <c r="B8242">
        <v>1</v>
      </c>
      <c r="C8242" t="s">
        <v>81</v>
      </c>
      <c r="D8242" t="s">
        <v>121</v>
      </c>
      <c r="E8242" t="s">
        <v>146</v>
      </c>
      <c r="F8242" t="s">
        <v>23121</v>
      </c>
      <c r="G8242" t="s">
        <v>148</v>
      </c>
      <c r="H8242" t="s">
        <v>143</v>
      </c>
      <c r="I8242" t="s">
        <v>135</v>
      </c>
      <c r="J8242" t="s">
        <v>136</v>
      </c>
      <c r="K8242" t="s">
        <v>137</v>
      </c>
      <c r="L8242" t="s">
        <v>23122</v>
      </c>
      <c r="M8242" t="s">
        <v>23123</v>
      </c>
      <c r="N8242">
        <v>5.3658333330000003</v>
      </c>
      <c r="O8242">
        <v>0</v>
      </c>
      <c r="P8242">
        <v>5</v>
      </c>
      <c r="Q8242">
        <v>0</v>
      </c>
      <c r="R8242">
        <v>0</v>
      </c>
      <c r="S8242">
        <v>0</v>
      </c>
      <c r="T8242">
        <v>0</v>
      </c>
      <c r="U8242">
        <v>0</v>
      </c>
      <c r="V8242">
        <v>0</v>
      </c>
      <c r="W8242">
        <v>0</v>
      </c>
      <c r="X8242">
        <v>3.867422830762695</v>
      </c>
      <c r="Y8242">
        <v>0</v>
      </c>
      <c r="Z8242">
        <v>0</v>
      </c>
      <c r="AA8242">
        <v>0</v>
      </c>
      <c r="AB8242">
        <v>0</v>
      </c>
      <c r="AC8242">
        <v>0</v>
      </c>
      <c r="AD8242">
        <v>0</v>
      </c>
      <c r="AE8242">
        <v>3.867422830762695</v>
      </c>
    </row>
    <row r="8243" spans="1:31" x14ac:dyDescent="0.25">
      <c r="A8243">
        <v>1890760</v>
      </c>
      <c r="B8243">
        <v>1</v>
      </c>
      <c r="C8243" t="s">
        <v>81</v>
      </c>
      <c r="D8243" t="s">
        <v>123</v>
      </c>
      <c r="E8243" t="s">
        <v>229</v>
      </c>
      <c r="F8243" t="s">
        <v>23124</v>
      </c>
      <c r="G8243" t="s">
        <v>133</v>
      </c>
      <c r="H8243" t="s">
        <v>232</v>
      </c>
      <c r="I8243" t="s">
        <v>135</v>
      </c>
      <c r="J8243" t="s">
        <v>136</v>
      </c>
      <c r="K8243" t="s">
        <v>137</v>
      </c>
      <c r="L8243" t="s">
        <v>23125</v>
      </c>
      <c r="M8243" t="s">
        <v>23126</v>
      </c>
      <c r="N8243">
        <v>0.30194444399999998</v>
      </c>
      <c r="O8243">
        <v>0</v>
      </c>
      <c r="P8243">
        <v>536</v>
      </c>
      <c r="Q8243">
        <v>2</v>
      </c>
      <c r="R8243">
        <v>1</v>
      </c>
      <c r="S8243">
        <v>9</v>
      </c>
      <c r="T8243">
        <v>37</v>
      </c>
      <c r="U8243">
        <v>2</v>
      </c>
      <c r="V8243">
        <v>0</v>
      </c>
      <c r="W8243">
        <v>0</v>
      </c>
      <c r="X8243">
        <v>27.533156137539638</v>
      </c>
      <c r="Y8243">
        <v>3.8224501962400008E-2</v>
      </c>
      <c r="Z8243">
        <v>0.12196997539644416</v>
      </c>
      <c r="AA8243">
        <v>14.036304407209741</v>
      </c>
      <c r="AB8243">
        <v>12.894057440756127</v>
      </c>
      <c r="AC8243">
        <v>732.38471643509683</v>
      </c>
      <c r="AD8243">
        <v>0</v>
      </c>
      <c r="AE8243">
        <v>787.00842889796115</v>
      </c>
    </row>
    <row r="8244" spans="1:31" x14ac:dyDescent="0.25">
      <c r="A8244">
        <v>1890783</v>
      </c>
      <c r="B8244">
        <v>1</v>
      </c>
      <c r="C8244" t="s">
        <v>81</v>
      </c>
      <c r="D8244" t="s">
        <v>113</v>
      </c>
      <c r="E8244" t="s">
        <v>131</v>
      </c>
      <c r="F8244" t="s">
        <v>16580</v>
      </c>
      <c r="G8244" t="s">
        <v>133</v>
      </c>
      <c r="H8244" t="s">
        <v>134</v>
      </c>
      <c r="I8244" t="s">
        <v>135</v>
      </c>
      <c r="J8244" t="s">
        <v>136</v>
      </c>
      <c r="K8244" t="s">
        <v>137</v>
      </c>
      <c r="L8244" t="s">
        <v>23127</v>
      </c>
      <c r="M8244" t="s">
        <v>23128</v>
      </c>
      <c r="N8244">
        <v>1.8997222220000001</v>
      </c>
      <c r="O8244">
        <v>0</v>
      </c>
      <c r="P8244">
        <v>79</v>
      </c>
      <c r="Q8244">
        <v>22</v>
      </c>
      <c r="R8244">
        <v>44</v>
      </c>
      <c r="S8244">
        <v>0</v>
      </c>
      <c r="T8244">
        <v>4</v>
      </c>
      <c r="U8244">
        <v>0</v>
      </c>
      <c r="V8244">
        <v>0</v>
      </c>
      <c r="W8244">
        <v>0</v>
      </c>
      <c r="X8244">
        <v>16.165196398728522</v>
      </c>
      <c r="Y8244">
        <v>455.39453053830857</v>
      </c>
      <c r="Z8244">
        <v>704.25692659274921</v>
      </c>
      <c r="AA8244">
        <v>0</v>
      </c>
      <c r="AB8244">
        <v>1.3214307821731404</v>
      </c>
      <c r="AC8244">
        <v>0</v>
      </c>
      <c r="AD8244">
        <v>0</v>
      </c>
      <c r="AE8244">
        <v>1177.1380843119596</v>
      </c>
    </row>
    <row r="8245" spans="1:31" x14ac:dyDescent="0.25">
      <c r="A8245">
        <v>1890946</v>
      </c>
      <c r="B8245">
        <v>1</v>
      </c>
      <c r="C8245" t="s">
        <v>80</v>
      </c>
      <c r="D8245" t="s">
        <v>106</v>
      </c>
      <c r="E8245" t="s">
        <v>158</v>
      </c>
      <c r="F8245" t="s">
        <v>23129</v>
      </c>
      <c r="G8245" t="s">
        <v>219</v>
      </c>
      <c r="H8245" t="s">
        <v>134</v>
      </c>
      <c r="I8245" t="s">
        <v>135</v>
      </c>
      <c r="J8245" t="s">
        <v>136</v>
      </c>
      <c r="K8245" t="s">
        <v>137</v>
      </c>
      <c r="L8245" t="s">
        <v>23130</v>
      </c>
      <c r="M8245" t="s">
        <v>23131</v>
      </c>
      <c r="N8245">
        <v>2.8125</v>
      </c>
      <c r="O8245">
        <v>0</v>
      </c>
      <c r="P8245">
        <v>55</v>
      </c>
      <c r="Q8245">
        <v>0</v>
      </c>
      <c r="R8245">
        <v>5</v>
      </c>
      <c r="S8245">
        <v>0</v>
      </c>
      <c r="T8245">
        <v>10</v>
      </c>
      <c r="U8245">
        <v>0</v>
      </c>
      <c r="V8245">
        <v>0</v>
      </c>
      <c r="W8245">
        <v>0</v>
      </c>
      <c r="X8245">
        <v>54.433799391278903</v>
      </c>
      <c r="Y8245">
        <v>0</v>
      </c>
      <c r="Z8245">
        <v>45.056355709889317</v>
      </c>
      <c r="AA8245">
        <v>0</v>
      </c>
      <c r="AB8245">
        <v>14.802349179622352</v>
      </c>
      <c r="AC8245">
        <v>0</v>
      </c>
      <c r="AD8245">
        <v>0</v>
      </c>
      <c r="AE8245">
        <v>114.29250428079058</v>
      </c>
    </row>
    <row r="8246" spans="1:31" x14ac:dyDescent="0.25">
      <c r="A8246">
        <v>1890823</v>
      </c>
      <c r="B8246">
        <v>1</v>
      </c>
      <c r="C8246" t="s">
        <v>81</v>
      </c>
      <c r="D8246" t="s">
        <v>114</v>
      </c>
      <c r="E8246" t="s">
        <v>158</v>
      </c>
      <c r="F8246" t="s">
        <v>12552</v>
      </c>
      <c r="G8246" t="s">
        <v>219</v>
      </c>
      <c r="H8246" t="s">
        <v>134</v>
      </c>
      <c r="I8246" t="s">
        <v>135</v>
      </c>
      <c r="J8246" t="s">
        <v>136</v>
      </c>
      <c r="K8246" t="s">
        <v>137</v>
      </c>
      <c r="L8246" t="s">
        <v>23132</v>
      </c>
      <c r="M8246" t="s">
        <v>23133</v>
      </c>
      <c r="N8246">
        <v>2.8869444440000001</v>
      </c>
      <c r="O8246">
        <v>0</v>
      </c>
      <c r="P8246">
        <v>260</v>
      </c>
      <c r="Q8246">
        <v>0</v>
      </c>
      <c r="R8246">
        <v>2</v>
      </c>
      <c r="S8246">
        <v>0</v>
      </c>
      <c r="T8246">
        <v>12</v>
      </c>
      <c r="U8246">
        <v>0</v>
      </c>
      <c r="V8246">
        <v>0</v>
      </c>
      <c r="W8246">
        <v>0</v>
      </c>
      <c r="X8246">
        <v>50.391405066223186</v>
      </c>
      <c r="Y8246">
        <v>0</v>
      </c>
      <c r="Z8246">
        <v>5.4191234537520012E-2</v>
      </c>
      <c r="AA8246">
        <v>0</v>
      </c>
      <c r="AB8246">
        <v>4.7742356763483524</v>
      </c>
      <c r="AC8246">
        <v>0</v>
      </c>
      <c r="AD8246">
        <v>0</v>
      </c>
      <c r="AE8246">
        <v>55.21983197710906</v>
      </c>
    </row>
    <row r="8247" spans="1:31" x14ac:dyDescent="0.25">
      <c r="A8247">
        <v>1890869</v>
      </c>
      <c r="B8247">
        <v>1</v>
      </c>
      <c r="C8247" t="s">
        <v>81</v>
      </c>
      <c r="D8247" t="s">
        <v>113</v>
      </c>
      <c r="E8247" t="s">
        <v>158</v>
      </c>
      <c r="F8247" t="s">
        <v>23134</v>
      </c>
      <c r="G8247" t="s">
        <v>293</v>
      </c>
      <c r="H8247" t="s">
        <v>134</v>
      </c>
      <c r="I8247" t="s">
        <v>135</v>
      </c>
      <c r="J8247" t="s">
        <v>136</v>
      </c>
      <c r="K8247" t="s">
        <v>137</v>
      </c>
      <c r="L8247" t="s">
        <v>23135</v>
      </c>
      <c r="M8247" t="s">
        <v>23136</v>
      </c>
      <c r="N8247">
        <v>4.0527777770000002</v>
      </c>
      <c r="O8247">
        <v>0</v>
      </c>
      <c r="P8247">
        <v>0</v>
      </c>
      <c r="Q8247">
        <v>0</v>
      </c>
      <c r="R8247">
        <v>13</v>
      </c>
      <c r="S8247">
        <v>0</v>
      </c>
      <c r="T8247">
        <v>0</v>
      </c>
      <c r="U8247">
        <v>0</v>
      </c>
      <c r="V8247">
        <v>0</v>
      </c>
      <c r="W8247">
        <v>0</v>
      </c>
      <c r="X8247">
        <v>0</v>
      </c>
      <c r="Y8247">
        <v>0</v>
      </c>
      <c r="Z8247">
        <v>659.01246804680591</v>
      </c>
      <c r="AA8247">
        <v>0</v>
      </c>
      <c r="AB8247">
        <v>0</v>
      </c>
      <c r="AC8247">
        <v>0</v>
      </c>
      <c r="AD8247">
        <v>0</v>
      </c>
      <c r="AE8247">
        <v>659.01246804680591</v>
      </c>
    </row>
    <row r="8248" spans="1:31" x14ac:dyDescent="0.25">
      <c r="A8248">
        <v>1890906</v>
      </c>
      <c r="B8248">
        <v>1</v>
      </c>
      <c r="C8248" t="s">
        <v>81</v>
      </c>
      <c r="D8248" t="s">
        <v>118</v>
      </c>
      <c r="E8248" t="s">
        <v>140</v>
      </c>
      <c r="F8248" t="s">
        <v>23137</v>
      </c>
      <c r="G8248" t="s">
        <v>163</v>
      </c>
      <c r="H8248" t="s">
        <v>143</v>
      </c>
      <c r="I8248" t="s">
        <v>135</v>
      </c>
      <c r="J8248" t="s">
        <v>136</v>
      </c>
      <c r="K8248" t="s">
        <v>137</v>
      </c>
      <c r="L8248" t="s">
        <v>23138</v>
      </c>
      <c r="M8248" t="s">
        <v>23139</v>
      </c>
      <c r="N8248">
        <v>1.0563888880000001</v>
      </c>
      <c r="O8248">
        <v>0</v>
      </c>
      <c r="P8248">
        <v>1</v>
      </c>
      <c r="Q8248">
        <v>0</v>
      </c>
      <c r="R8248">
        <v>0</v>
      </c>
      <c r="S8248">
        <v>0</v>
      </c>
      <c r="T8248">
        <v>0</v>
      </c>
      <c r="U8248">
        <v>0</v>
      </c>
      <c r="V8248">
        <v>0</v>
      </c>
      <c r="W8248">
        <v>0</v>
      </c>
      <c r="X8248">
        <v>0.39562288123071399</v>
      </c>
      <c r="Y8248">
        <v>0</v>
      </c>
      <c r="Z8248">
        <v>0</v>
      </c>
      <c r="AA8248">
        <v>0</v>
      </c>
      <c r="AB8248">
        <v>0</v>
      </c>
      <c r="AC8248">
        <v>0</v>
      </c>
      <c r="AD8248">
        <v>0</v>
      </c>
      <c r="AE8248">
        <v>0.39562288123071399</v>
      </c>
    </row>
    <row r="8249" spans="1:31" x14ac:dyDescent="0.25">
      <c r="A8249">
        <v>1891301</v>
      </c>
      <c r="B8249">
        <v>1</v>
      </c>
      <c r="C8249" t="s">
        <v>80</v>
      </c>
      <c r="D8249" t="s">
        <v>106</v>
      </c>
      <c r="E8249" t="s">
        <v>146</v>
      </c>
      <c r="F8249" t="s">
        <v>23140</v>
      </c>
      <c r="G8249" t="s">
        <v>148</v>
      </c>
      <c r="H8249" t="s">
        <v>143</v>
      </c>
      <c r="I8249" t="s">
        <v>135</v>
      </c>
      <c r="J8249" t="s">
        <v>136</v>
      </c>
      <c r="K8249" t="s">
        <v>137</v>
      </c>
      <c r="L8249" t="s">
        <v>23141</v>
      </c>
      <c r="M8249" t="s">
        <v>23142</v>
      </c>
      <c r="N8249">
        <v>3.6263888880000001</v>
      </c>
      <c r="O8249">
        <v>0</v>
      </c>
      <c r="P8249">
        <v>9</v>
      </c>
      <c r="Q8249">
        <v>0</v>
      </c>
      <c r="R8249">
        <v>0</v>
      </c>
      <c r="S8249">
        <v>0</v>
      </c>
      <c r="T8249">
        <v>8</v>
      </c>
      <c r="U8249">
        <v>0</v>
      </c>
      <c r="V8249">
        <v>0</v>
      </c>
      <c r="W8249">
        <v>0</v>
      </c>
      <c r="X8249">
        <v>12.256642534758495</v>
      </c>
      <c r="Y8249">
        <v>0</v>
      </c>
      <c r="Z8249">
        <v>0</v>
      </c>
      <c r="AA8249">
        <v>0</v>
      </c>
      <c r="AB8249">
        <v>33.389057854746973</v>
      </c>
      <c r="AC8249">
        <v>0</v>
      </c>
      <c r="AD8249">
        <v>0</v>
      </c>
      <c r="AE8249">
        <v>45.645700389505464</v>
      </c>
    </row>
    <row r="8250" spans="1:31" x14ac:dyDescent="0.25">
      <c r="A8250">
        <v>1891407</v>
      </c>
      <c r="B8250">
        <v>1</v>
      </c>
      <c r="C8250" t="s">
        <v>81</v>
      </c>
      <c r="D8250" t="s">
        <v>119</v>
      </c>
      <c r="E8250" t="s">
        <v>146</v>
      </c>
      <c r="F8250" t="s">
        <v>23143</v>
      </c>
      <c r="G8250" t="s">
        <v>148</v>
      </c>
      <c r="H8250" t="s">
        <v>143</v>
      </c>
      <c r="I8250" t="s">
        <v>135</v>
      </c>
      <c r="J8250" t="s">
        <v>136</v>
      </c>
      <c r="K8250" t="s">
        <v>137</v>
      </c>
      <c r="L8250" t="s">
        <v>23144</v>
      </c>
      <c r="M8250" t="s">
        <v>23145</v>
      </c>
      <c r="N8250">
        <v>2.284444444</v>
      </c>
      <c r="O8250">
        <v>0</v>
      </c>
      <c r="P8250">
        <v>81</v>
      </c>
      <c r="Q8250">
        <v>0</v>
      </c>
      <c r="R8250">
        <v>1</v>
      </c>
      <c r="S8250">
        <v>0</v>
      </c>
      <c r="T8250">
        <v>6</v>
      </c>
      <c r="U8250">
        <v>0</v>
      </c>
      <c r="V8250">
        <v>0</v>
      </c>
      <c r="W8250">
        <v>0</v>
      </c>
      <c r="X8250">
        <v>66.543852295985474</v>
      </c>
      <c r="Y8250">
        <v>0</v>
      </c>
      <c r="Z8250">
        <v>8.6105458977099161E-2</v>
      </c>
      <c r="AA8250">
        <v>0</v>
      </c>
      <c r="AB8250">
        <v>1.5463111357230115</v>
      </c>
      <c r="AC8250">
        <v>0</v>
      </c>
      <c r="AD8250">
        <v>0</v>
      </c>
      <c r="AE8250">
        <v>68.176268890685591</v>
      </c>
    </row>
    <row r="8251" spans="1:31" x14ac:dyDescent="0.25">
      <c r="A8251">
        <v>1891009</v>
      </c>
      <c r="B8251">
        <v>1</v>
      </c>
      <c r="C8251" t="s">
        <v>81</v>
      </c>
      <c r="D8251" t="s">
        <v>118</v>
      </c>
      <c r="E8251" t="s">
        <v>169</v>
      </c>
      <c r="F8251" t="s">
        <v>23146</v>
      </c>
      <c r="G8251" t="s">
        <v>183</v>
      </c>
      <c r="H8251" t="s">
        <v>143</v>
      </c>
      <c r="I8251" t="s">
        <v>135</v>
      </c>
      <c r="J8251" t="s">
        <v>136</v>
      </c>
      <c r="K8251" t="s">
        <v>137</v>
      </c>
      <c r="L8251" t="s">
        <v>23147</v>
      </c>
      <c r="M8251" t="s">
        <v>23148</v>
      </c>
      <c r="N8251">
        <v>4.2424999999999997</v>
      </c>
      <c r="O8251">
        <v>0</v>
      </c>
      <c r="P8251">
        <v>0</v>
      </c>
      <c r="Q8251">
        <v>0</v>
      </c>
      <c r="R8251">
        <v>2</v>
      </c>
      <c r="S8251">
        <v>0</v>
      </c>
      <c r="T8251">
        <v>0</v>
      </c>
      <c r="U8251">
        <v>0</v>
      </c>
      <c r="V8251">
        <v>0</v>
      </c>
      <c r="W8251">
        <v>0</v>
      </c>
      <c r="X8251">
        <v>0</v>
      </c>
      <c r="Y8251">
        <v>0</v>
      </c>
      <c r="Z8251">
        <v>147.18754951075567</v>
      </c>
      <c r="AA8251">
        <v>0</v>
      </c>
      <c r="AB8251">
        <v>0</v>
      </c>
      <c r="AC8251">
        <v>0</v>
      </c>
      <c r="AD8251">
        <v>0</v>
      </c>
      <c r="AE8251">
        <v>147.18754951075567</v>
      </c>
    </row>
    <row r="8252" spans="1:31" x14ac:dyDescent="0.25">
      <c r="A8252">
        <v>1891221</v>
      </c>
      <c r="B8252">
        <v>1</v>
      </c>
      <c r="C8252" t="s">
        <v>81</v>
      </c>
      <c r="D8252" t="s">
        <v>115</v>
      </c>
      <c r="E8252" t="s">
        <v>146</v>
      </c>
      <c r="F8252" t="s">
        <v>23149</v>
      </c>
      <c r="G8252" t="s">
        <v>148</v>
      </c>
      <c r="H8252" t="s">
        <v>143</v>
      </c>
      <c r="I8252" t="s">
        <v>135</v>
      </c>
      <c r="J8252" t="s">
        <v>136</v>
      </c>
      <c r="K8252" t="s">
        <v>137</v>
      </c>
      <c r="L8252" t="s">
        <v>23150</v>
      </c>
      <c r="M8252" t="s">
        <v>23151</v>
      </c>
      <c r="N8252">
        <v>8.0522222219999993</v>
      </c>
      <c r="O8252">
        <v>0</v>
      </c>
      <c r="P8252">
        <v>4</v>
      </c>
      <c r="Q8252">
        <v>0</v>
      </c>
      <c r="R8252">
        <v>1</v>
      </c>
      <c r="S8252">
        <v>0</v>
      </c>
      <c r="T8252">
        <v>0</v>
      </c>
      <c r="U8252">
        <v>0</v>
      </c>
      <c r="V8252">
        <v>0</v>
      </c>
      <c r="W8252">
        <v>0</v>
      </c>
      <c r="X8252">
        <v>9.5524607234709951</v>
      </c>
      <c r="Y8252">
        <v>0</v>
      </c>
      <c r="Z8252">
        <v>22.334934945296609</v>
      </c>
      <c r="AA8252">
        <v>0</v>
      </c>
      <c r="AB8252">
        <v>0</v>
      </c>
      <c r="AC8252">
        <v>0</v>
      </c>
      <c r="AD8252">
        <v>0</v>
      </c>
      <c r="AE8252">
        <v>31.887395668767603</v>
      </c>
    </row>
    <row r="8253" spans="1:31" x14ac:dyDescent="0.25">
      <c r="A8253">
        <v>1891364</v>
      </c>
      <c r="B8253">
        <v>1</v>
      </c>
      <c r="C8253" t="s">
        <v>80</v>
      </c>
      <c r="D8253" t="s">
        <v>84</v>
      </c>
      <c r="E8253" t="s">
        <v>158</v>
      </c>
      <c r="F8253" t="s">
        <v>23152</v>
      </c>
      <c r="G8253" t="s">
        <v>179</v>
      </c>
      <c r="H8253" t="s">
        <v>134</v>
      </c>
      <c r="I8253" t="s">
        <v>135</v>
      </c>
      <c r="J8253" t="s">
        <v>136</v>
      </c>
      <c r="K8253" t="s">
        <v>137</v>
      </c>
      <c r="L8253" t="s">
        <v>23153</v>
      </c>
      <c r="M8253" t="s">
        <v>23154</v>
      </c>
      <c r="N8253">
        <v>0.20694444400000001</v>
      </c>
      <c r="O8253">
        <v>0</v>
      </c>
      <c r="P8253">
        <v>538</v>
      </c>
      <c r="Q8253">
        <v>0</v>
      </c>
      <c r="R8253">
        <v>0</v>
      </c>
      <c r="S8253">
        <v>0</v>
      </c>
      <c r="T8253">
        <v>59</v>
      </c>
      <c r="U8253">
        <v>0</v>
      </c>
      <c r="V8253">
        <v>0</v>
      </c>
      <c r="W8253">
        <v>0</v>
      </c>
      <c r="X8253">
        <v>29.939112634775221</v>
      </c>
      <c r="Y8253">
        <v>0</v>
      </c>
      <c r="Z8253">
        <v>0</v>
      </c>
      <c r="AA8253">
        <v>0</v>
      </c>
      <c r="AB8253">
        <v>13.297696807068196</v>
      </c>
      <c r="AC8253">
        <v>0</v>
      </c>
      <c r="AD8253">
        <v>0</v>
      </c>
      <c r="AE8253">
        <v>43.23680944184342</v>
      </c>
    </row>
    <row r="8254" spans="1:31" x14ac:dyDescent="0.25">
      <c r="A8254">
        <v>1890866</v>
      </c>
      <c r="B8254">
        <v>1</v>
      </c>
      <c r="C8254" t="s">
        <v>80</v>
      </c>
      <c r="D8254" t="s">
        <v>93</v>
      </c>
      <c r="E8254" t="s">
        <v>146</v>
      </c>
      <c r="F8254" t="s">
        <v>23155</v>
      </c>
      <c r="G8254" t="s">
        <v>148</v>
      </c>
      <c r="H8254" t="s">
        <v>143</v>
      </c>
      <c r="I8254" t="s">
        <v>135</v>
      </c>
      <c r="J8254" t="s">
        <v>136</v>
      </c>
      <c r="K8254" t="s">
        <v>137</v>
      </c>
      <c r="L8254" t="s">
        <v>23156</v>
      </c>
      <c r="M8254" t="s">
        <v>23157</v>
      </c>
      <c r="N8254">
        <v>3.1277777769999999</v>
      </c>
      <c r="O8254">
        <v>0</v>
      </c>
      <c r="P8254">
        <v>9</v>
      </c>
      <c r="Q8254">
        <v>0</v>
      </c>
      <c r="R8254">
        <v>2</v>
      </c>
      <c r="S8254">
        <v>0</v>
      </c>
      <c r="T8254">
        <v>5</v>
      </c>
      <c r="U8254">
        <v>0</v>
      </c>
      <c r="V8254">
        <v>0</v>
      </c>
      <c r="W8254">
        <v>0</v>
      </c>
      <c r="X8254">
        <v>4.4757183650010006</v>
      </c>
      <c r="Y8254">
        <v>0</v>
      </c>
      <c r="Z8254">
        <v>31.578330298953443</v>
      </c>
      <c r="AA8254">
        <v>0</v>
      </c>
      <c r="AB8254">
        <v>2.2987194912293947</v>
      </c>
      <c r="AC8254">
        <v>0</v>
      </c>
      <c r="AD8254">
        <v>0</v>
      </c>
      <c r="AE8254">
        <v>38.352768155183838</v>
      </c>
    </row>
    <row r="8255" spans="1:31" x14ac:dyDescent="0.25">
      <c r="A8255">
        <v>1891390</v>
      </c>
      <c r="B8255">
        <v>1</v>
      </c>
      <c r="C8255" t="s">
        <v>80</v>
      </c>
      <c r="D8255" t="s">
        <v>95</v>
      </c>
      <c r="E8255" t="s">
        <v>210</v>
      </c>
      <c r="F8255" t="s">
        <v>23158</v>
      </c>
      <c r="G8255" t="s">
        <v>133</v>
      </c>
      <c r="H8255" t="s">
        <v>134</v>
      </c>
      <c r="I8255" t="s">
        <v>135</v>
      </c>
      <c r="J8255" t="s">
        <v>136</v>
      </c>
      <c r="K8255" t="s">
        <v>137</v>
      </c>
      <c r="L8255" t="s">
        <v>23159</v>
      </c>
      <c r="M8255" t="s">
        <v>23160</v>
      </c>
      <c r="N8255">
        <v>0.449444444</v>
      </c>
      <c r="O8255">
        <v>0</v>
      </c>
      <c r="P8255">
        <v>719</v>
      </c>
      <c r="Q8255">
        <v>0</v>
      </c>
      <c r="R8255">
        <v>0</v>
      </c>
      <c r="S8255">
        <v>0</v>
      </c>
      <c r="T8255">
        <v>431</v>
      </c>
      <c r="U8255">
        <v>0</v>
      </c>
      <c r="V8255">
        <v>0</v>
      </c>
      <c r="W8255">
        <v>0</v>
      </c>
      <c r="X8255">
        <v>71.575933995916046</v>
      </c>
      <c r="Y8255">
        <v>0</v>
      </c>
      <c r="Z8255">
        <v>0</v>
      </c>
      <c r="AA8255">
        <v>0</v>
      </c>
      <c r="AB8255">
        <v>154.58895698137988</v>
      </c>
      <c r="AC8255">
        <v>0</v>
      </c>
      <c r="AD8255">
        <v>0</v>
      </c>
      <c r="AE8255">
        <v>226.16489097729593</v>
      </c>
    </row>
    <row r="8256" spans="1:31" x14ac:dyDescent="0.25">
      <c r="A8256">
        <v>1891321</v>
      </c>
      <c r="B8256">
        <v>1</v>
      </c>
      <c r="C8256" t="s">
        <v>81</v>
      </c>
      <c r="D8256" t="s">
        <v>112</v>
      </c>
      <c r="E8256" t="s">
        <v>210</v>
      </c>
      <c r="F8256" t="s">
        <v>23161</v>
      </c>
      <c r="G8256" t="s">
        <v>133</v>
      </c>
      <c r="H8256" t="s">
        <v>134</v>
      </c>
      <c r="I8256" t="s">
        <v>135</v>
      </c>
      <c r="J8256" t="s">
        <v>136</v>
      </c>
      <c r="K8256" t="s">
        <v>137</v>
      </c>
      <c r="L8256" t="s">
        <v>23162</v>
      </c>
      <c r="M8256" t="s">
        <v>22803</v>
      </c>
      <c r="N8256">
        <v>0.61750000000000005</v>
      </c>
      <c r="O8256">
        <v>0</v>
      </c>
      <c r="P8256">
        <v>3</v>
      </c>
      <c r="Q8256">
        <v>8</v>
      </c>
      <c r="R8256">
        <v>53</v>
      </c>
      <c r="S8256">
        <v>5</v>
      </c>
      <c r="T8256">
        <v>3</v>
      </c>
      <c r="U8256">
        <v>0</v>
      </c>
      <c r="V8256">
        <v>0</v>
      </c>
      <c r="W8256">
        <v>0</v>
      </c>
      <c r="X8256">
        <v>0.65352590808212507</v>
      </c>
      <c r="Y8256">
        <v>341.9987730782475</v>
      </c>
      <c r="Z8256">
        <v>246.2732949945476</v>
      </c>
      <c r="AA8256">
        <v>35.900417493798656</v>
      </c>
      <c r="AB8256">
        <v>18.100692248755838</v>
      </c>
      <c r="AC8256">
        <v>0</v>
      </c>
      <c r="AD8256">
        <v>0</v>
      </c>
      <c r="AE8256">
        <v>642.92670372343173</v>
      </c>
    </row>
    <row r="8257" spans="1:31" x14ac:dyDescent="0.25">
      <c r="A8257">
        <v>1891533</v>
      </c>
      <c r="B8257">
        <v>1</v>
      </c>
      <c r="C8257" t="s">
        <v>80</v>
      </c>
      <c r="D8257" t="s">
        <v>82</v>
      </c>
      <c r="E8257" t="s">
        <v>146</v>
      </c>
      <c r="F8257" t="s">
        <v>23163</v>
      </c>
      <c r="G8257" t="s">
        <v>469</v>
      </c>
      <c r="H8257" t="s">
        <v>143</v>
      </c>
      <c r="I8257" t="s">
        <v>135</v>
      </c>
      <c r="J8257" t="s">
        <v>136</v>
      </c>
      <c r="K8257" t="s">
        <v>137</v>
      </c>
      <c r="L8257" t="s">
        <v>23164</v>
      </c>
      <c r="M8257" t="s">
        <v>23165</v>
      </c>
      <c r="N8257">
        <v>1.0947222219999999</v>
      </c>
      <c r="O8257">
        <v>0</v>
      </c>
      <c r="P8257">
        <v>218</v>
      </c>
      <c r="Q8257">
        <v>0</v>
      </c>
      <c r="R8257">
        <v>0</v>
      </c>
      <c r="S8257">
        <v>0</v>
      </c>
      <c r="T8257">
        <v>14</v>
      </c>
      <c r="U8257">
        <v>0</v>
      </c>
      <c r="V8257">
        <v>0</v>
      </c>
      <c r="W8257">
        <v>0</v>
      </c>
      <c r="X8257">
        <v>62.778235785795204</v>
      </c>
      <c r="Y8257">
        <v>0</v>
      </c>
      <c r="Z8257">
        <v>0</v>
      </c>
      <c r="AA8257">
        <v>0</v>
      </c>
      <c r="AB8257">
        <v>5.5908711889873892</v>
      </c>
      <c r="AC8257">
        <v>0</v>
      </c>
      <c r="AD8257">
        <v>0</v>
      </c>
      <c r="AE8257">
        <v>68.369106974782596</v>
      </c>
    </row>
    <row r="8258" spans="1:31" x14ac:dyDescent="0.25">
      <c r="A8258">
        <v>1890786</v>
      </c>
      <c r="B8258">
        <v>1</v>
      </c>
      <c r="C8258" t="s">
        <v>80</v>
      </c>
      <c r="D8258" t="s">
        <v>91</v>
      </c>
      <c r="E8258" t="s">
        <v>229</v>
      </c>
      <c r="F8258" t="s">
        <v>23166</v>
      </c>
      <c r="G8258" t="s">
        <v>133</v>
      </c>
      <c r="H8258" t="s">
        <v>232</v>
      </c>
      <c r="I8258" t="s">
        <v>135</v>
      </c>
      <c r="J8258" t="s">
        <v>136</v>
      </c>
      <c r="K8258" t="s">
        <v>137</v>
      </c>
      <c r="L8258" t="s">
        <v>23167</v>
      </c>
      <c r="M8258" t="s">
        <v>23168</v>
      </c>
      <c r="N8258">
        <v>0.64138888800000005</v>
      </c>
      <c r="O8258">
        <v>39</v>
      </c>
      <c r="P8258">
        <v>7763</v>
      </c>
      <c r="Q8258">
        <v>229</v>
      </c>
      <c r="R8258">
        <v>419</v>
      </c>
      <c r="S8258">
        <v>96</v>
      </c>
      <c r="T8258">
        <v>1639</v>
      </c>
      <c r="U8258">
        <v>8</v>
      </c>
      <c r="V8258">
        <v>8</v>
      </c>
      <c r="W8258">
        <v>25.007165057585848</v>
      </c>
      <c r="X8258">
        <v>732.64448119070812</v>
      </c>
      <c r="Y8258">
        <v>899.82000397223942</v>
      </c>
      <c r="Z8258">
        <v>529.79953994585651</v>
      </c>
      <c r="AA8258">
        <v>497.9711186895459</v>
      </c>
      <c r="AB8258">
        <v>614.24550976314788</v>
      </c>
      <c r="AC8258">
        <v>86.790910191903606</v>
      </c>
      <c r="AD8258">
        <v>58.160313341312232</v>
      </c>
      <c r="AE8258">
        <v>3444.4390421522994</v>
      </c>
    </row>
    <row r="8259" spans="1:31" x14ac:dyDescent="0.25">
      <c r="A8259">
        <v>1891284</v>
      </c>
      <c r="B8259">
        <v>1</v>
      </c>
      <c r="C8259" t="s">
        <v>81</v>
      </c>
      <c r="D8259" t="s">
        <v>118</v>
      </c>
      <c r="E8259" t="s">
        <v>158</v>
      </c>
      <c r="F8259" t="s">
        <v>22720</v>
      </c>
      <c r="G8259" t="s">
        <v>219</v>
      </c>
      <c r="H8259" t="s">
        <v>134</v>
      </c>
      <c r="I8259" t="s">
        <v>135</v>
      </c>
      <c r="J8259" t="s">
        <v>136</v>
      </c>
      <c r="K8259" t="s">
        <v>137</v>
      </c>
      <c r="L8259" t="s">
        <v>23169</v>
      </c>
      <c r="M8259" t="s">
        <v>23170</v>
      </c>
      <c r="N8259">
        <v>0.74638888800000003</v>
      </c>
      <c r="O8259">
        <v>0</v>
      </c>
      <c r="P8259">
        <v>0</v>
      </c>
      <c r="Q8259">
        <v>9</v>
      </c>
      <c r="R8259">
        <v>0</v>
      </c>
      <c r="S8259">
        <v>7</v>
      </c>
      <c r="T8259">
        <v>0</v>
      </c>
      <c r="U8259">
        <v>0</v>
      </c>
      <c r="V8259">
        <v>0</v>
      </c>
      <c r="W8259">
        <v>0</v>
      </c>
      <c r="X8259">
        <v>0</v>
      </c>
      <c r="Y8259">
        <v>27.546192027224702</v>
      </c>
      <c r="Z8259">
        <v>0</v>
      </c>
      <c r="AA8259">
        <v>8.4366939851821776</v>
      </c>
      <c r="AB8259">
        <v>0</v>
      </c>
      <c r="AC8259">
        <v>0</v>
      </c>
      <c r="AD8259">
        <v>0</v>
      </c>
      <c r="AE8259">
        <v>35.98288601240688</v>
      </c>
    </row>
    <row r="8260" spans="1:31" x14ac:dyDescent="0.25">
      <c r="A8260">
        <v>1891427</v>
      </c>
      <c r="B8260">
        <v>1</v>
      </c>
      <c r="C8260" t="s">
        <v>81</v>
      </c>
      <c r="D8260" t="s">
        <v>123</v>
      </c>
      <c r="E8260" t="s">
        <v>210</v>
      </c>
      <c r="F8260" t="s">
        <v>1349</v>
      </c>
      <c r="G8260" t="s">
        <v>133</v>
      </c>
      <c r="H8260" t="s">
        <v>134</v>
      </c>
      <c r="I8260" t="s">
        <v>135</v>
      </c>
      <c r="J8260" t="s">
        <v>136</v>
      </c>
      <c r="K8260" t="s">
        <v>137</v>
      </c>
      <c r="L8260" t="s">
        <v>23171</v>
      </c>
      <c r="M8260" t="s">
        <v>23172</v>
      </c>
      <c r="N8260">
        <v>8.6944443999999996E-2</v>
      </c>
      <c r="O8260">
        <v>7</v>
      </c>
      <c r="P8260">
        <v>1284</v>
      </c>
      <c r="Q8260">
        <v>99</v>
      </c>
      <c r="R8260">
        <v>69</v>
      </c>
      <c r="S8260">
        <v>26</v>
      </c>
      <c r="T8260">
        <v>111</v>
      </c>
      <c r="U8260">
        <v>7</v>
      </c>
      <c r="V8260">
        <v>0</v>
      </c>
      <c r="W8260">
        <v>0.23391650988755253</v>
      </c>
      <c r="X8260">
        <v>26.302518025061573</v>
      </c>
      <c r="Y8260">
        <v>11.120824492314862</v>
      </c>
      <c r="Z8260">
        <v>6.8574253464917714</v>
      </c>
      <c r="AA8260">
        <v>10.98451339621371</v>
      </c>
      <c r="AB8260">
        <v>5.8193430085286533</v>
      </c>
      <c r="AC8260">
        <v>14.279943044810548</v>
      </c>
      <c r="AD8260">
        <v>0</v>
      </c>
      <c r="AE8260">
        <v>75.598483823308669</v>
      </c>
    </row>
    <row r="8261" spans="1:31" x14ac:dyDescent="0.25">
      <c r="A8261">
        <v>1891304</v>
      </c>
      <c r="B8261">
        <v>1</v>
      </c>
      <c r="C8261" t="s">
        <v>80</v>
      </c>
      <c r="D8261" t="s">
        <v>98</v>
      </c>
      <c r="E8261" t="s">
        <v>140</v>
      </c>
      <c r="F8261" t="s">
        <v>23173</v>
      </c>
      <c r="G8261" t="s">
        <v>142</v>
      </c>
      <c r="H8261" t="s">
        <v>143</v>
      </c>
      <c r="I8261" t="s">
        <v>135</v>
      </c>
      <c r="J8261" t="s">
        <v>136</v>
      </c>
      <c r="K8261" t="s">
        <v>137</v>
      </c>
      <c r="L8261" t="s">
        <v>23174</v>
      </c>
      <c r="M8261" t="s">
        <v>23175</v>
      </c>
      <c r="N8261">
        <v>1.604166666</v>
      </c>
      <c r="O8261">
        <v>0</v>
      </c>
      <c r="P8261">
        <v>1</v>
      </c>
      <c r="Q8261">
        <v>0</v>
      </c>
      <c r="R8261">
        <v>0</v>
      </c>
      <c r="S8261">
        <v>0</v>
      </c>
      <c r="T8261">
        <v>0</v>
      </c>
      <c r="U8261">
        <v>0</v>
      </c>
      <c r="V8261">
        <v>0</v>
      </c>
      <c r="W8261">
        <v>0</v>
      </c>
      <c r="X8261">
        <v>0.72520947971981009</v>
      </c>
      <c r="Y8261">
        <v>0</v>
      </c>
      <c r="Z8261">
        <v>0</v>
      </c>
      <c r="AA8261">
        <v>0</v>
      </c>
      <c r="AB8261">
        <v>0</v>
      </c>
      <c r="AC8261">
        <v>0</v>
      </c>
      <c r="AD8261">
        <v>0</v>
      </c>
      <c r="AE8261">
        <v>0.72520947971981009</v>
      </c>
    </row>
    <row r="8262" spans="1:31" x14ac:dyDescent="0.25">
      <c r="A8262">
        <v>1890780</v>
      </c>
      <c r="B8262">
        <v>1</v>
      </c>
      <c r="C8262" t="s">
        <v>81</v>
      </c>
      <c r="D8262" t="s">
        <v>119</v>
      </c>
      <c r="E8262" t="s">
        <v>210</v>
      </c>
      <c r="F8262" t="s">
        <v>1926</v>
      </c>
      <c r="G8262" t="s">
        <v>133</v>
      </c>
      <c r="H8262" t="s">
        <v>134</v>
      </c>
      <c r="I8262" t="s">
        <v>135</v>
      </c>
      <c r="J8262" t="s">
        <v>136</v>
      </c>
      <c r="K8262" t="s">
        <v>137</v>
      </c>
      <c r="L8262" t="s">
        <v>23176</v>
      </c>
      <c r="M8262" t="s">
        <v>23177</v>
      </c>
      <c r="N8262">
        <v>0.54166666600000002</v>
      </c>
      <c r="O8262">
        <v>0</v>
      </c>
      <c r="P8262">
        <v>471</v>
      </c>
      <c r="Q8262">
        <v>45</v>
      </c>
      <c r="R8262">
        <v>109</v>
      </c>
      <c r="S8262">
        <v>2</v>
      </c>
      <c r="T8262">
        <v>17</v>
      </c>
      <c r="U8262">
        <v>0</v>
      </c>
      <c r="V8262">
        <v>0</v>
      </c>
      <c r="W8262">
        <v>0</v>
      </c>
      <c r="X8262">
        <v>26.690543581579593</v>
      </c>
      <c r="Y8262">
        <v>98.903132534691352</v>
      </c>
      <c r="Z8262">
        <v>198.0613445765934</v>
      </c>
      <c r="AA8262">
        <v>3.3999212500527083</v>
      </c>
      <c r="AB8262">
        <v>1.5496146859624165</v>
      </c>
      <c r="AC8262">
        <v>0</v>
      </c>
      <c r="AD8262">
        <v>0</v>
      </c>
      <c r="AE8262">
        <v>328.60455662887949</v>
      </c>
    </row>
    <row r="8263" spans="1:31" x14ac:dyDescent="0.25">
      <c r="A8263">
        <v>1891118</v>
      </c>
      <c r="B8263">
        <v>1</v>
      </c>
      <c r="C8263" t="s">
        <v>80</v>
      </c>
      <c r="D8263" t="s">
        <v>109</v>
      </c>
      <c r="E8263" t="s">
        <v>146</v>
      </c>
      <c r="F8263" t="s">
        <v>23178</v>
      </c>
      <c r="G8263" t="s">
        <v>148</v>
      </c>
      <c r="H8263" t="s">
        <v>143</v>
      </c>
      <c r="I8263" t="s">
        <v>135</v>
      </c>
      <c r="J8263" t="s">
        <v>136</v>
      </c>
      <c r="K8263" t="s">
        <v>137</v>
      </c>
      <c r="L8263" t="s">
        <v>23179</v>
      </c>
      <c r="M8263" t="s">
        <v>23180</v>
      </c>
      <c r="N8263">
        <v>2.1397222220000001</v>
      </c>
      <c r="O8263">
        <v>0</v>
      </c>
      <c r="P8263">
        <v>0</v>
      </c>
      <c r="Q8263">
        <v>0</v>
      </c>
      <c r="R8263">
        <v>1</v>
      </c>
      <c r="S8263">
        <v>0</v>
      </c>
      <c r="T8263">
        <v>0</v>
      </c>
      <c r="U8263">
        <v>0</v>
      </c>
      <c r="V8263">
        <v>0</v>
      </c>
      <c r="W8263">
        <v>0</v>
      </c>
      <c r="X8263">
        <v>0</v>
      </c>
      <c r="Y8263">
        <v>0</v>
      </c>
      <c r="Z8263">
        <v>0.44625113685868334</v>
      </c>
      <c r="AA8263">
        <v>0</v>
      </c>
      <c r="AB8263">
        <v>0</v>
      </c>
      <c r="AC8263">
        <v>0</v>
      </c>
      <c r="AD8263">
        <v>0</v>
      </c>
      <c r="AE8263">
        <v>0.44625113685868334</v>
      </c>
    </row>
    <row r="8264" spans="1:31" x14ac:dyDescent="0.25">
      <c r="A8264">
        <v>1890926</v>
      </c>
      <c r="B8264">
        <v>1</v>
      </c>
      <c r="C8264" t="s">
        <v>80</v>
      </c>
      <c r="D8264" t="s">
        <v>106</v>
      </c>
      <c r="E8264" t="s">
        <v>222</v>
      </c>
      <c r="F8264" t="s">
        <v>23181</v>
      </c>
      <c r="G8264" t="s">
        <v>148</v>
      </c>
      <c r="H8264" t="s">
        <v>143</v>
      </c>
      <c r="I8264" t="s">
        <v>135</v>
      </c>
      <c r="J8264" t="s">
        <v>136</v>
      </c>
      <c r="K8264" t="s">
        <v>137</v>
      </c>
      <c r="L8264" t="s">
        <v>23182</v>
      </c>
      <c r="M8264" t="s">
        <v>23183</v>
      </c>
      <c r="N8264">
        <v>4.3555555549999996</v>
      </c>
      <c r="O8264">
        <v>0</v>
      </c>
      <c r="P8264">
        <v>23</v>
      </c>
      <c r="Q8264">
        <v>0</v>
      </c>
      <c r="R8264">
        <v>0</v>
      </c>
      <c r="S8264">
        <v>0</v>
      </c>
      <c r="T8264">
        <v>3</v>
      </c>
      <c r="U8264">
        <v>0</v>
      </c>
      <c r="V8264">
        <v>0</v>
      </c>
      <c r="W8264">
        <v>0</v>
      </c>
      <c r="X8264">
        <v>17.854176353161673</v>
      </c>
      <c r="Y8264">
        <v>0</v>
      </c>
      <c r="Z8264">
        <v>0</v>
      </c>
      <c r="AA8264">
        <v>0</v>
      </c>
      <c r="AB8264">
        <v>2.1020088204877667</v>
      </c>
      <c r="AC8264">
        <v>0</v>
      </c>
      <c r="AD8264">
        <v>0</v>
      </c>
      <c r="AE8264">
        <v>19.956185173649441</v>
      </c>
    </row>
    <row r="8265" spans="1:31" x14ac:dyDescent="0.25">
      <c r="A8265">
        <v>1891513</v>
      </c>
      <c r="B8265">
        <v>1</v>
      </c>
      <c r="C8265" t="s">
        <v>81</v>
      </c>
      <c r="D8265" t="s">
        <v>113</v>
      </c>
      <c r="E8265" t="s">
        <v>146</v>
      </c>
      <c r="F8265" t="s">
        <v>23184</v>
      </c>
      <c r="G8265" t="s">
        <v>148</v>
      </c>
      <c r="H8265" t="s">
        <v>143</v>
      </c>
      <c r="I8265" t="s">
        <v>135</v>
      </c>
      <c r="J8265" t="s">
        <v>136</v>
      </c>
      <c r="K8265" t="s">
        <v>137</v>
      </c>
      <c r="L8265" t="s">
        <v>23185</v>
      </c>
      <c r="M8265" t="s">
        <v>23186</v>
      </c>
      <c r="N8265">
        <v>2.380833333</v>
      </c>
      <c r="O8265">
        <v>0</v>
      </c>
      <c r="P8265">
        <v>12</v>
      </c>
      <c r="Q8265">
        <v>0</v>
      </c>
      <c r="R8265">
        <v>2</v>
      </c>
      <c r="S8265">
        <v>0</v>
      </c>
      <c r="T8265">
        <v>1</v>
      </c>
      <c r="U8265">
        <v>0</v>
      </c>
      <c r="V8265">
        <v>0</v>
      </c>
      <c r="W8265">
        <v>0</v>
      </c>
      <c r="X8265">
        <v>4.8866478884187421</v>
      </c>
      <c r="Y8265">
        <v>0</v>
      </c>
      <c r="Z8265">
        <v>2.1906749603140798</v>
      </c>
      <c r="AA8265">
        <v>0</v>
      </c>
      <c r="AB8265">
        <v>5.7525645696200013E-3</v>
      </c>
      <c r="AC8265">
        <v>0</v>
      </c>
      <c r="AD8265">
        <v>0</v>
      </c>
      <c r="AE8265">
        <v>7.0830754133024412</v>
      </c>
    </row>
    <row r="8266" spans="1:31" x14ac:dyDescent="0.25">
      <c r="A8266">
        <v>1890826</v>
      </c>
      <c r="B8266">
        <v>1</v>
      </c>
      <c r="C8266" t="s">
        <v>81</v>
      </c>
      <c r="D8266" t="s">
        <v>123</v>
      </c>
      <c r="E8266" t="s">
        <v>210</v>
      </c>
      <c r="F8266" t="s">
        <v>4261</v>
      </c>
      <c r="G8266" t="s">
        <v>133</v>
      </c>
      <c r="H8266" t="s">
        <v>134</v>
      </c>
      <c r="I8266" t="s">
        <v>135</v>
      </c>
      <c r="J8266" t="s">
        <v>136</v>
      </c>
      <c r="K8266" t="s">
        <v>137</v>
      </c>
      <c r="L8266" t="s">
        <v>23187</v>
      </c>
      <c r="M8266" t="s">
        <v>23188</v>
      </c>
      <c r="N8266">
        <v>0.99555555500000004</v>
      </c>
      <c r="O8266">
        <v>1</v>
      </c>
      <c r="P8266">
        <v>1</v>
      </c>
      <c r="Q8266">
        <v>62</v>
      </c>
      <c r="R8266">
        <v>62</v>
      </c>
      <c r="S8266">
        <v>9</v>
      </c>
      <c r="T8266">
        <v>7</v>
      </c>
      <c r="U8266">
        <v>0</v>
      </c>
      <c r="V8266">
        <v>0</v>
      </c>
      <c r="W8266">
        <v>1.4158392718645598</v>
      </c>
      <c r="X8266">
        <v>0.21748488169837557</v>
      </c>
      <c r="Y8266">
        <v>144.91000017880518</v>
      </c>
      <c r="Z8266">
        <v>172.53904654431784</v>
      </c>
      <c r="AA8266">
        <v>24.093019331846556</v>
      </c>
      <c r="AB8266">
        <v>13.200752614672217</v>
      </c>
      <c r="AC8266">
        <v>0</v>
      </c>
      <c r="AD8266">
        <v>0</v>
      </c>
      <c r="AE8266">
        <v>356.37614282320476</v>
      </c>
    </row>
    <row r="8267" spans="1:31" x14ac:dyDescent="0.25">
      <c r="A8267">
        <v>1891490</v>
      </c>
      <c r="B8267">
        <v>1</v>
      </c>
      <c r="C8267" t="s">
        <v>81</v>
      </c>
      <c r="D8267" t="s">
        <v>119</v>
      </c>
      <c r="E8267" t="s">
        <v>146</v>
      </c>
      <c r="F8267" t="s">
        <v>23189</v>
      </c>
      <c r="G8267" t="s">
        <v>469</v>
      </c>
      <c r="H8267" t="s">
        <v>143</v>
      </c>
      <c r="I8267" t="s">
        <v>135</v>
      </c>
      <c r="J8267" t="s">
        <v>136</v>
      </c>
      <c r="K8267" t="s">
        <v>137</v>
      </c>
      <c r="L8267" t="s">
        <v>23190</v>
      </c>
      <c r="M8267" t="s">
        <v>23191</v>
      </c>
      <c r="N8267">
        <v>14.523333333</v>
      </c>
      <c r="O8267">
        <v>0</v>
      </c>
      <c r="P8267">
        <v>4</v>
      </c>
      <c r="Q8267">
        <v>0</v>
      </c>
      <c r="R8267">
        <v>0</v>
      </c>
      <c r="S8267">
        <v>0</v>
      </c>
      <c r="T8267">
        <v>0</v>
      </c>
      <c r="U8267">
        <v>0</v>
      </c>
      <c r="V8267">
        <v>0</v>
      </c>
      <c r="W8267">
        <v>0</v>
      </c>
      <c r="X8267">
        <v>7.9427969655182507</v>
      </c>
      <c r="Y8267">
        <v>0</v>
      </c>
      <c r="Z8267">
        <v>0</v>
      </c>
      <c r="AA8267">
        <v>0</v>
      </c>
      <c r="AB8267">
        <v>0</v>
      </c>
      <c r="AC8267">
        <v>0</v>
      </c>
      <c r="AD8267">
        <v>0</v>
      </c>
      <c r="AE8267">
        <v>7.9427969655182507</v>
      </c>
    </row>
    <row r="8268" spans="1:31" x14ac:dyDescent="0.25">
      <c r="A8268">
        <v>1891264</v>
      </c>
      <c r="B8268">
        <v>1</v>
      </c>
      <c r="C8268" t="s">
        <v>80</v>
      </c>
      <c r="D8268" t="s">
        <v>98</v>
      </c>
      <c r="E8268" t="s">
        <v>131</v>
      </c>
      <c r="F8268" t="s">
        <v>23192</v>
      </c>
      <c r="G8268" t="s">
        <v>133</v>
      </c>
      <c r="H8268" t="s">
        <v>134</v>
      </c>
      <c r="I8268" t="s">
        <v>135</v>
      </c>
      <c r="J8268" t="s">
        <v>136</v>
      </c>
      <c r="K8268" t="s">
        <v>137</v>
      </c>
      <c r="L8268" t="s">
        <v>23193</v>
      </c>
      <c r="M8268" t="s">
        <v>23194</v>
      </c>
      <c r="N8268">
        <v>0.54749999999999999</v>
      </c>
      <c r="O8268">
        <v>0</v>
      </c>
      <c r="P8268">
        <v>1124</v>
      </c>
      <c r="Q8268">
        <v>2</v>
      </c>
      <c r="R8268">
        <v>178</v>
      </c>
      <c r="S8268">
        <v>6</v>
      </c>
      <c r="T8268">
        <v>268</v>
      </c>
      <c r="U8268">
        <v>0</v>
      </c>
      <c r="V8268">
        <v>0</v>
      </c>
      <c r="W8268">
        <v>0</v>
      </c>
      <c r="X8268">
        <v>98.227999401696465</v>
      </c>
      <c r="Y8268">
        <v>1.4482391585681249</v>
      </c>
      <c r="Z8268">
        <v>34.279126047183659</v>
      </c>
      <c r="AA8268">
        <v>7.2504008401642652</v>
      </c>
      <c r="AB8268">
        <v>71.011893993177083</v>
      </c>
      <c r="AC8268">
        <v>0</v>
      </c>
      <c r="AD8268">
        <v>0</v>
      </c>
      <c r="AE8268">
        <v>212.21765944078959</v>
      </c>
    </row>
    <row r="8269" spans="1:31" x14ac:dyDescent="0.25">
      <c r="A8269">
        <v>1891450</v>
      </c>
      <c r="B8269">
        <v>1</v>
      </c>
      <c r="C8269" t="s">
        <v>81</v>
      </c>
      <c r="D8269" t="s">
        <v>118</v>
      </c>
      <c r="E8269" t="s">
        <v>158</v>
      </c>
      <c r="F8269" t="s">
        <v>10791</v>
      </c>
      <c r="G8269" t="s">
        <v>133</v>
      </c>
      <c r="H8269" t="s">
        <v>134</v>
      </c>
      <c r="I8269" t="s">
        <v>135</v>
      </c>
      <c r="J8269" t="s">
        <v>136</v>
      </c>
      <c r="K8269" t="s">
        <v>137</v>
      </c>
      <c r="L8269" t="s">
        <v>23195</v>
      </c>
      <c r="M8269" t="s">
        <v>23196</v>
      </c>
      <c r="N8269">
        <v>3.2827777770000002</v>
      </c>
      <c r="O8269">
        <v>0</v>
      </c>
      <c r="P8269">
        <v>17</v>
      </c>
      <c r="Q8269">
        <v>0</v>
      </c>
      <c r="R8269">
        <v>4</v>
      </c>
      <c r="S8269">
        <v>0</v>
      </c>
      <c r="T8269">
        <v>2</v>
      </c>
      <c r="U8269">
        <v>0</v>
      </c>
      <c r="V8269">
        <v>0</v>
      </c>
      <c r="W8269">
        <v>0</v>
      </c>
      <c r="X8269">
        <v>16.19829186428202</v>
      </c>
      <c r="Y8269">
        <v>0</v>
      </c>
      <c r="Z8269">
        <v>7.3732705468315665</v>
      </c>
      <c r="AA8269">
        <v>0</v>
      </c>
      <c r="AB8269">
        <v>1.6539536415960936</v>
      </c>
      <c r="AC8269">
        <v>0</v>
      </c>
      <c r="AD8269">
        <v>0</v>
      </c>
      <c r="AE8269">
        <v>25.225516052709679</v>
      </c>
    </row>
    <row r="8270" spans="1:31" x14ac:dyDescent="0.25">
      <c r="A8270">
        <v>1890909</v>
      </c>
      <c r="B8270">
        <v>1</v>
      </c>
      <c r="C8270" t="s">
        <v>80</v>
      </c>
      <c r="D8270" t="s">
        <v>93</v>
      </c>
      <c r="E8270" t="s">
        <v>140</v>
      </c>
      <c r="F8270" t="s">
        <v>23197</v>
      </c>
      <c r="G8270" t="s">
        <v>163</v>
      </c>
      <c r="H8270" t="s">
        <v>143</v>
      </c>
      <c r="I8270" t="s">
        <v>135</v>
      </c>
      <c r="J8270" t="s">
        <v>136</v>
      </c>
      <c r="K8270" t="s">
        <v>137</v>
      </c>
      <c r="L8270" t="s">
        <v>23198</v>
      </c>
      <c r="M8270" t="s">
        <v>23199</v>
      </c>
      <c r="N8270">
        <v>6.443888888</v>
      </c>
      <c r="O8270">
        <v>0</v>
      </c>
      <c r="P8270">
        <v>1</v>
      </c>
      <c r="Q8270">
        <v>0</v>
      </c>
      <c r="R8270">
        <v>0</v>
      </c>
      <c r="S8270">
        <v>0</v>
      </c>
      <c r="T8270">
        <v>0</v>
      </c>
      <c r="U8270">
        <v>0</v>
      </c>
      <c r="V8270">
        <v>0</v>
      </c>
      <c r="W8270">
        <v>0</v>
      </c>
      <c r="X8270">
        <v>1.1542448369396068</v>
      </c>
      <c r="Y8270">
        <v>0</v>
      </c>
      <c r="Z8270">
        <v>0</v>
      </c>
      <c r="AA8270">
        <v>0</v>
      </c>
      <c r="AB8270">
        <v>0</v>
      </c>
      <c r="AC8270">
        <v>0</v>
      </c>
      <c r="AD8270">
        <v>0</v>
      </c>
      <c r="AE8270">
        <v>1.1542448369396068</v>
      </c>
    </row>
    <row r="8271" spans="1:31" x14ac:dyDescent="0.25">
      <c r="A8271">
        <v>1891404</v>
      </c>
      <c r="B8271">
        <v>1</v>
      </c>
      <c r="C8271" t="s">
        <v>81</v>
      </c>
      <c r="D8271" t="s">
        <v>118</v>
      </c>
      <c r="E8271" t="s">
        <v>229</v>
      </c>
      <c r="F8271" t="s">
        <v>23200</v>
      </c>
      <c r="G8271" t="s">
        <v>133</v>
      </c>
      <c r="H8271" t="s">
        <v>232</v>
      </c>
      <c r="I8271" t="s">
        <v>135</v>
      </c>
      <c r="J8271" t="s">
        <v>136</v>
      </c>
      <c r="K8271" t="s">
        <v>137</v>
      </c>
      <c r="L8271" t="s">
        <v>23201</v>
      </c>
      <c r="M8271" t="s">
        <v>23202</v>
      </c>
      <c r="N8271">
        <v>0.4</v>
      </c>
      <c r="O8271">
        <v>0</v>
      </c>
      <c r="P8271">
        <v>9439</v>
      </c>
      <c r="Q8271">
        <v>0</v>
      </c>
      <c r="R8271">
        <v>1</v>
      </c>
      <c r="S8271">
        <v>4</v>
      </c>
      <c r="T8271">
        <v>2324</v>
      </c>
      <c r="U8271">
        <v>0</v>
      </c>
      <c r="V8271">
        <v>7</v>
      </c>
      <c r="W8271">
        <v>0</v>
      </c>
      <c r="X8271">
        <v>921.96637591346905</v>
      </c>
      <c r="Y8271">
        <v>0</v>
      </c>
      <c r="Z8271">
        <v>0.83678137794360008</v>
      </c>
      <c r="AA8271">
        <v>30.486590692590397</v>
      </c>
      <c r="AB8271">
        <v>970.93902528449826</v>
      </c>
      <c r="AC8271">
        <v>0</v>
      </c>
      <c r="AD8271">
        <v>6.9811614048512016</v>
      </c>
      <c r="AE8271">
        <v>1931.2099346733526</v>
      </c>
    </row>
    <row r="8272" spans="1:31" x14ac:dyDescent="0.25">
      <c r="A8272">
        <v>1891410</v>
      </c>
      <c r="B8272">
        <v>1</v>
      </c>
      <c r="C8272" t="s">
        <v>81</v>
      </c>
      <c r="D8272" t="s">
        <v>128</v>
      </c>
      <c r="E8272" t="s">
        <v>210</v>
      </c>
      <c r="F8272" t="s">
        <v>7997</v>
      </c>
      <c r="G8272" t="s">
        <v>133</v>
      </c>
      <c r="H8272" t="s">
        <v>134</v>
      </c>
      <c r="I8272" t="s">
        <v>135</v>
      </c>
      <c r="J8272" t="s">
        <v>136</v>
      </c>
      <c r="K8272" t="s">
        <v>137</v>
      </c>
      <c r="L8272" t="s">
        <v>23203</v>
      </c>
      <c r="M8272" t="s">
        <v>23204</v>
      </c>
      <c r="N8272">
        <v>0.238055555</v>
      </c>
      <c r="O8272">
        <v>0</v>
      </c>
      <c r="P8272">
        <v>969</v>
      </c>
      <c r="Q8272">
        <v>3</v>
      </c>
      <c r="R8272">
        <v>13</v>
      </c>
      <c r="S8272">
        <v>5</v>
      </c>
      <c r="T8272">
        <v>101</v>
      </c>
      <c r="U8272">
        <v>0</v>
      </c>
      <c r="V8272">
        <v>0</v>
      </c>
      <c r="W8272">
        <v>0</v>
      </c>
      <c r="X8272">
        <v>36.576373653793489</v>
      </c>
      <c r="Y8272">
        <v>9.9477802291113804</v>
      </c>
      <c r="Z8272">
        <v>4.4987611919158805</v>
      </c>
      <c r="AA8272">
        <v>9.9709987952176764</v>
      </c>
      <c r="AB8272">
        <v>5.2171383732209859</v>
      </c>
      <c r="AC8272">
        <v>0</v>
      </c>
      <c r="AD8272">
        <v>0</v>
      </c>
      <c r="AE8272">
        <v>66.211052243259417</v>
      </c>
    </row>
    <row r="8273" spans="1:31" x14ac:dyDescent="0.25">
      <c r="A8273">
        <v>1891075</v>
      </c>
      <c r="B8273">
        <v>1</v>
      </c>
      <c r="C8273" t="s">
        <v>80</v>
      </c>
      <c r="D8273" t="s">
        <v>94</v>
      </c>
      <c r="E8273" t="s">
        <v>146</v>
      </c>
      <c r="F8273" t="s">
        <v>23205</v>
      </c>
      <c r="G8273" t="s">
        <v>148</v>
      </c>
      <c r="H8273" t="s">
        <v>143</v>
      </c>
      <c r="I8273" t="s">
        <v>135</v>
      </c>
      <c r="J8273" t="s">
        <v>136</v>
      </c>
      <c r="K8273" t="s">
        <v>137</v>
      </c>
      <c r="L8273" t="s">
        <v>23206</v>
      </c>
      <c r="M8273" t="s">
        <v>23207</v>
      </c>
      <c r="N8273">
        <v>1.7627777769999999</v>
      </c>
      <c r="O8273">
        <v>0</v>
      </c>
      <c r="P8273">
        <v>27</v>
      </c>
      <c r="Q8273">
        <v>0</v>
      </c>
      <c r="R8273">
        <v>0</v>
      </c>
      <c r="S8273">
        <v>0</v>
      </c>
      <c r="T8273">
        <v>1</v>
      </c>
      <c r="U8273">
        <v>0</v>
      </c>
      <c r="V8273">
        <v>0</v>
      </c>
      <c r="W8273">
        <v>0</v>
      </c>
      <c r="X8273">
        <v>8.0894153006178442</v>
      </c>
      <c r="Y8273">
        <v>0</v>
      </c>
      <c r="Z8273">
        <v>0</v>
      </c>
      <c r="AA8273">
        <v>0</v>
      </c>
      <c r="AB8273">
        <v>0.79597795774622782</v>
      </c>
      <c r="AC8273">
        <v>0</v>
      </c>
      <c r="AD8273">
        <v>0</v>
      </c>
      <c r="AE8273">
        <v>8.885393258364072</v>
      </c>
    </row>
    <row r="8274" spans="1:31" x14ac:dyDescent="0.25">
      <c r="A8274">
        <v>1891367</v>
      </c>
      <c r="B8274">
        <v>1</v>
      </c>
      <c r="C8274" t="s">
        <v>81</v>
      </c>
      <c r="D8274" t="s">
        <v>119</v>
      </c>
      <c r="E8274" t="s">
        <v>210</v>
      </c>
      <c r="F8274" t="s">
        <v>22867</v>
      </c>
      <c r="G8274" t="s">
        <v>133</v>
      </c>
      <c r="H8274" t="s">
        <v>134</v>
      </c>
      <c r="I8274" t="s">
        <v>135</v>
      </c>
      <c r="J8274" t="s">
        <v>136</v>
      </c>
      <c r="K8274" t="s">
        <v>137</v>
      </c>
      <c r="L8274" t="s">
        <v>23208</v>
      </c>
      <c r="M8274" t="s">
        <v>23209</v>
      </c>
      <c r="N8274">
        <v>0.13305555499999999</v>
      </c>
      <c r="O8274">
        <v>0</v>
      </c>
      <c r="P8274">
        <v>2410</v>
      </c>
      <c r="Q8274">
        <v>133</v>
      </c>
      <c r="R8274">
        <v>296</v>
      </c>
      <c r="S8274">
        <v>2</v>
      </c>
      <c r="T8274">
        <v>165</v>
      </c>
      <c r="U8274">
        <v>0</v>
      </c>
      <c r="V8274">
        <v>0</v>
      </c>
      <c r="W8274">
        <v>0</v>
      </c>
      <c r="X8274">
        <v>68.50484883173398</v>
      </c>
      <c r="Y8274">
        <v>220.70632951389257</v>
      </c>
      <c r="Z8274">
        <v>242.48872195820041</v>
      </c>
      <c r="AA8274">
        <v>3.6514023236805651</v>
      </c>
      <c r="AB8274">
        <v>8.8128239315151315</v>
      </c>
      <c r="AC8274">
        <v>0</v>
      </c>
      <c r="AD8274">
        <v>0</v>
      </c>
      <c r="AE8274">
        <v>544.16412655902275</v>
      </c>
    </row>
    <row r="8275" spans="1:31" x14ac:dyDescent="0.25">
      <c r="A8275">
        <v>1891487</v>
      </c>
      <c r="B8275">
        <v>1</v>
      </c>
      <c r="C8275" t="s">
        <v>81</v>
      </c>
      <c r="D8275" t="s">
        <v>118</v>
      </c>
      <c r="E8275" t="s">
        <v>146</v>
      </c>
      <c r="F8275" t="s">
        <v>23210</v>
      </c>
      <c r="G8275" t="s">
        <v>148</v>
      </c>
      <c r="H8275" t="s">
        <v>143</v>
      </c>
      <c r="I8275" t="s">
        <v>135</v>
      </c>
      <c r="J8275" t="s">
        <v>136</v>
      </c>
      <c r="K8275" t="s">
        <v>137</v>
      </c>
      <c r="L8275" t="s">
        <v>23211</v>
      </c>
      <c r="M8275" t="s">
        <v>23212</v>
      </c>
      <c r="N8275">
        <v>1.8386111110000001</v>
      </c>
      <c r="O8275">
        <v>0</v>
      </c>
      <c r="P8275">
        <v>29</v>
      </c>
      <c r="Q8275">
        <v>0</v>
      </c>
      <c r="R8275">
        <v>0</v>
      </c>
      <c r="S8275">
        <v>0</v>
      </c>
      <c r="T8275">
        <v>0</v>
      </c>
      <c r="U8275">
        <v>0</v>
      </c>
      <c r="V8275">
        <v>0</v>
      </c>
      <c r="W8275">
        <v>0</v>
      </c>
      <c r="X8275">
        <v>8.7764968092186209</v>
      </c>
      <c r="Y8275">
        <v>0</v>
      </c>
      <c r="Z8275">
        <v>0</v>
      </c>
      <c r="AA8275">
        <v>0</v>
      </c>
      <c r="AB8275">
        <v>0</v>
      </c>
      <c r="AC8275">
        <v>0</v>
      </c>
      <c r="AD8275">
        <v>0</v>
      </c>
      <c r="AE8275">
        <v>8.7764968092186209</v>
      </c>
    </row>
    <row r="8276" spans="1:31" x14ac:dyDescent="0.25">
      <c r="A8276">
        <v>1890846</v>
      </c>
      <c r="B8276">
        <v>1</v>
      </c>
      <c r="C8276" t="s">
        <v>81</v>
      </c>
      <c r="D8276" t="s">
        <v>115</v>
      </c>
      <c r="E8276" t="s">
        <v>146</v>
      </c>
      <c r="F8276" t="s">
        <v>18543</v>
      </c>
      <c r="G8276" t="s">
        <v>148</v>
      </c>
      <c r="H8276" t="s">
        <v>143</v>
      </c>
      <c r="I8276" t="s">
        <v>135</v>
      </c>
      <c r="J8276" t="s">
        <v>136</v>
      </c>
      <c r="K8276" t="s">
        <v>137</v>
      </c>
      <c r="L8276" t="s">
        <v>23213</v>
      </c>
      <c r="M8276" t="s">
        <v>23214</v>
      </c>
      <c r="N8276">
        <v>0.48555555500000003</v>
      </c>
      <c r="O8276">
        <v>0</v>
      </c>
      <c r="P8276">
        <v>5</v>
      </c>
      <c r="Q8276">
        <v>0</v>
      </c>
      <c r="R8276">
        <v>1</v>
      </c>
      <c r="S8276">
        <v>0</v>
      </c>
      <c r="T8276">
        <v>0</v>
      </c>
      <c r="U8276">
        <v>0</v>
      </c>
      <c r="V8276">
        <v>0</v>
      </c>
      <c r="W8276">
        <v>0</v>
      </c>
      <c r="X8276">
        <v>1.6411627277153067</v>
      </c>
      <c r="Y8276">
        <v>0</v>
      </c>
      <c r="Z8276">
        <v>0.34005494799546671</v>
      </c>
      <c r="AA8276">
        <v>0</v>
      </c>
      <c r="AB8276">
        <v>0</v>
      </c>
      <c r="AC8276">
        <v>0</v>
      </c>
      <c r="AD8276">
        <v>0</v>
      </c>
      <c r="AE8276">
        <v>1.9812176757107733</v>
      </c>
    </row>
    <row r="8277" spans="1:31" x14ac:dyDescent="0.25">
      <c r="A8277">
        <v>1891324</v>
      </c>
      <c r="B8277">
        <v>1</v>
      </c>
      <c r="C8277" t="s">
        <v>80</v>
      </c>
      <c r="D8277" t="s">
        <v>97</v>
      </c>
      <c r="E8277" t="s">
        <v>140</v>
      </c>
      <c r="F8277" t="s">
        <v>23215</v>
      </c>
      <c r="G8277" t="s">
        <v>163</v>
      </c>
      <c r="H8277" t="s">
        <v>143</v>
      </c>
      <c r="I8277" t="s">
        <v>135</v>
      </c>
      <c r="J8277" t="s">
        <v>136</v>
      </c>
      <c r="K8277" t="s">
        <v>137</v>
      </c>
      <c r="L8277" t="s">
        <v>23216</v>
      </c>
      <c r="M8277" t="s">
        <v>23217</v>
      </c>
      <c r="N8277">
        <v>1.9724999999999999</v>
      </c>
      <c r="O8277">
        <v>0</v>
      </c>
      <c r="P8277">
        <v>1</v>
      </c>
      <c r="Q8277">
        <v>0</v>
      </c>
      <c r="R8277">
        <v>0</v>
      </c>
      <c r="S8277">
        <v>0</v>
      </c>
      <c r="T8277">
        <v>0</v>
      </c>
      <c r="U8277">
        <v>0</v>
      </c>
      <c r="V8277">
        <v>0</v>
      </c>
      <c r="W8277">
        <v>0</v>
      </c>
      <c r="X8277">
        <v>1.0310454454883748</v>
      </c>
      <c r="Y8277">
        <v>0</v>
      </c>
      <c r="Z8277">
        <v>0</v>
      </c>
      <c r="AA8277">
        <v>0</v>
      </c>
      <c r="AB8277">
        <v>0</v>
      </c>
      <c r="AC8277">
        <v>0</v>
      </c>
      <c r="AD8277">
        <v>0</v>
      </c>
      <c r="AE8277">
        <v>1.0310454454883748</v>
      </c>
    </row>
    <row r="8278" spans="1:31" x14ac:dyDescent="0.25">
      <c r="A8278">
        <v>1891473</v>
      </c>
      <c r="B8278">
        <v>1</v>
      </c>
      <c r="C8278" t="s">
        <v>80</v>
      </c>
      <c r="D8278" t="s">
        <v>103</v>
      </c>
      <c r="E8278" t="s">
        <v>146</v>
      </c>
      <c r="F8278" t="s">
        <v>23218</v>
      </c>
      <c r="G8278" t="s">
        <v>541</v>
      </c>
      <c r="H8278" t="s">
        <v>143</v>
      </c>
      <c r="I8278" t="s">
        <v>135</v>
      </c>
      <c r="J8278" t="s">
        <v>136</v>
      </c>
      <c r="K8278" t="s">
        <v>137</v>
      </c>
      <c r="L8278" t="s">
        <v>23219</v>
      </c>
      <c r="M8278" t="s">
        <v>23220</v>
      </c>
      <c r="N8278">
        <v>0.89722222200000001</v>
      </c>
      <c r="O8278">
        <v>0</v>
      </c>
      <c r="P8278">
        <v>46</v>
      </c>
      <c r="Q8278">
        <v>0</v>
      </c>
      <c r="R8278">
        <v>2</v>
      </c>
      <c r="S8278">
        <v>0</v>
      </c>
      <c r="T8278">
        <v>5</v>
      </c>
      <c r="U8278">
        <v>0</v>
      </c>
      <c r="V8278">
        <v>0</v>
      </c>
      <c r="W8278">
        <v>0</v>
      </c>
      <c r="X8278">
        <v>9.878079916673455</v>
      </c>
      <c r="Y8278">
        <v>0</v>
      </c>
      <c r="Z8278">
        <v>0.28007974276955439</v>
      </c>
      <c r="AA8278">
        <v>0</v>
      </c>
      <c r="AB8278">
        <v>1.1923558511295202</v>
      </c>
      <c r="AC8278">
        <v>0</v>
      </c>
      <c r="AD8278">
        <v>0</v>
      </c>
      <c r="AE8278">
        <v>11.35051551057253</v>
      </c>
    </row>
    <row r="8279" spans="1:31" x14ac:dyDescent="0.25">
      <c r="A8279">
        <v>1891430</v>
      </c>
      <c r="B8279">
        <v>1</v>
      </c>
      <c r="C8279" t="s">
        <v>81</v>
      </c>
      <c r="D8279" t="s">
        <v>112</v>
      </c>
      <c r="E8279" t="s">
        <v>140</v>
      </c>
      <c r="F8279" t="s">
        <v>23221</v>
      </c>
      <c r="G8279" t="s">
        <v>163</v>
      </c>
      <c r="H8279" t="s">
        <v>143</v>
      </c>
      <c r="I8279" t="s">
        <v>135</v>
      </c>
      <c r="J8279" t="s">
        <v>136</v>
      </c>
      <c r="K8279" t="s">
        <v>137</v>
      </c>
      <c r="L8279" t="s">
        <v>23222</v>
      </c>
      <c r="M8279" t="s">
        <v>23223</v>
      </c>
      <c r="N8279">
        <v>1.504444444</v>
      </c>
      <c r="O8279">
        <v>0</v>
      </c>
      <c r="P8279">
        <v>1</v>
      </c>
      <c r="Q8279">
        <v>0</v>
      </c>
      <c r="R8279">
        <v>0</v>
      </c>
      <c r="S8279">
        <v>0</v>
      </c>
      <c r="T8279">
        <v>0</v>
      </c>
      <c r="U8279">
        <v>0</v>
      </c>
      <c r="V8279">
        <v>0</v>
      </c>
      <c r="W8279">
        <v>0</v>
      </c>
      <c r="X8279">
        <v>0.19445985429425444</v>
      </c>
      <c r="Y8279">
        <v>0</v>
      </c>
      <c r="Z8279">
        <v>0</v>
      </c>
      <c r="AA8279">
        <v>0</v>
      </c>
      <c r="AB8279">
        <v>0</v>
      </c>
      <c r="AC8279">
        <v>0</v>
      </c>
      <c r="AD8279">
        <v>0</v>
      </c>
      <c r="AE8279">
        <v>0.19445985429425444</v>
      </c>
    </row>
    <row r="8280" spans="1:31" x14ac:dyDescent="0.25">
      <c r="A8280">
        <v>1890740</v>
      </c>
      <c r="B8280">
        <v>1</v>
      </c>
      <c r="C8280" t="s">
        <v>81</v>
      </c>
      <c r="D8280" t="s">
        <v>123</v>
      </c>
      <c r="E8280" t="s">
        <v>210</v>
      </c>
      <c r="F8280" t="s">
        <v>10481</v>
      </c>
      <c r="G8280" t="s">
        <v>133</v>
      </c>
      <c r="H8280" t="s">
        <v>134</v>
      </c>
      <c r="I8280" t="s">
        <v>135</v>
      </c>
      <c r="J8280" t="s">
        <v>136</v>
      </c>
      <c r="K8280" t="s">
        <v>137</v>
      </c>
      <c r="L8280" t="s">
        <v>23224</v>
      </c>
      <c r="M8280" t="s">
        <v>23225</v>
      </c>
      <c r="N8280">
        <v>1.1875</v>
      </c>
      <c r="O8280">
        <v>0</v>
      </c>
      <c r="P8280">
        <v>1004</v>
      </c>
      <c r="Q8280">
        <v>10</v>
      </c>
      <c r="R8280">
        <v>108</v>
      </c>
      <c r="S8280">
        <v>6</v>
      </c>
      <c r="T8280">
        <v>73</v>
      </c>
      <c r="U8280">
        <v>2</v>
      </c>
      <c r="V8280">
        <v>0</v>
      </c>
      <c r="W8280">
        <v>0</v>
      </c>
      <c r="X8280">
        <v>156.76246302215733</v>
      </c>
      <c r="Y8280">
        <v>28.433026395837274</v>
      </c>
      <c r="Z8280">
        <v>285.95204551704109</v>
      </c>
      <c r="AA8280">
        <v>65.958160224744844</v>
      </c>
      <c r="AB8280">
        <v>37.894208981808255</v>
      </c>
      <c r="AC8280">
        <v>25.486017294154387</v>
      </c>
      <c r="AD8280">
        <v>0</v>
      </c>
      <c r="AE8280">
        <v>600.48592143574319</v>
      </c>
    </row>
    <row r="8281" spans="1:31" x14ac:dyDescent="0.25">
      <c r="A8281">
        <v>1891281</v>
      </c>
      <c r="B8281">
        <v>1</v>
      </c>
      <c r="C8281" t="s">
        <v>80</v>
      </c>
      <c r="D8281" t="s">
        <v>85</v>
      </c>
      <c r="E8281" t="s">
        <v>222</v>
      </c>
      <c r="F8281" t="s">
        <v>23226</v>
      </c>
      <c r="G8281" t="s">
        <v>663</v>
      </c>
      <c r="H8281" t="s">
        <v>143</v>
      </c>
      <c r="I8281" t="s">
        <v>135</v>
      </c>
      <c r="J8281" t="s">
        <v>136</v>
      </c>
      <c r="K8281" t="s">
        <v>137</v>
      </c>
      <c r="L8281" t="s">
        <v>23227</v>
      </c>
      <c r="M8281" t="s">
        <v>23228</v>
      </c>
      <c r="N8281">
        <v>1.4711111109999999</v>
      </c>
      <c r="O8281">
        <v>0</v>
      </c>
      <c r="P8281">
        <v>78</v>
      </c>
      <c r="Q8281">
        <v>0</v>
      </c>
      <c r="R8281">
        <v>0</v>
      </c>
      <c r="S8281">
        <v>0</v>
      </c>
      <c r="T8281">
        <v>4</v>
      </c>
      <c r="U8281">
        <v>0</v>
      </c>
      <c r="V8281">
        <v>0</v>
      </c>
      <c r="W8281">
        <v>0</v>
      </c>
      <c r="X8281">
        <v>33.41015798024813</v>
      </c>
      <c r="Y8281">
        <v>0</v>
      </c>
      <c r="Z8281">
        <v>0</v>
      </c>
      <c r="AA8281">
        <v>0</v>
      </c>
      <c r="AB8281">
        <v>0.26181975183116668</v>
      </c>
      <c r="AC8281">
        <v>0</v>
      </c>
      <c r="AD8281">
        <v>0</v>
      </c>
      <c r="AE8281">
        <v>33.671977732079299</v>
      </c>
    </row>
    <row r="8282" spans="1:31" x14ac:dyDescent="0.25">
      <c r="A8282">
        <v>1891376</v>
      </c>
      <c r="B8282">
        <v>1</v>
      </c>
      <c r="C8282" t="s">
        <v>80</v>
      </c>
      <c r="D8282" t="s">
        <v>95</v>
      </c>
      <c r="E8282" t="s">
        <v>210</v>
      </c>
      <c r="F8282" t="s">
        <v>23229</v>
      </c>
      <c r="G8282" t="s">
        <v>133</v>
      </c>
      <c r="H8282" t="s">
        <v>134</v>
      </c>
      <c r="I8282" t="s">
        <v>135</v>
      </c>
      <c r="J8282" t="s">
        <v>136</v>
      </c>
      <c r="K8282" t="s">
        <v>137</v>
      </c>
      <c r="L8282" t="s">
        <v>23230</v>
      </c>
      <c r="M8282" t="s">
        <v>23231</v>
      </c>
      <c r="N8282">
        <v>0.33027777699999999</v>
      </c>
      <c r="O8282">
        <v>1</v>
      </c>
      <c r="P8282">
        <v>1568</v>
      </c>
      <c r="Q8282">
        <v>3</v>
      </c>
      <c r="R8282">
        <v>0</v>
      </c>
      <c r="S8282">
        <v>6</v>
      </c>
      <c r="T8282">
        <v>89</v>
      </c>
      <c r="U8282">
        <v>0</v>
      </c>
      <c r="V8282">
        <v>0</v>
      </c>
      <c r="W8282">
        <v>0.15416036401773917</v>
      </c>
      <c r="X8282">
        <v>161.37104984783042</v>
      </c>
      <c r="Y8282">
        <v>1.5221782694098047</v>
      </c>
      <c r="Z8282">
        <v>0</v>
      </c>
      <c r="AA8282">
        <v>71.437691806008132</v>
      </c>
      <c r="AB8282">
        <v>61.892605467998948</v>
      </c>
      <c r="AC8282">
        <v>0</v>
      </c>
      <c r="AD8282">
        <v>0</v>
      </c>
      <c r="AE8282">
        <v>296.37768575526502</v>
      </c>
    </row>
    <row r="8283" spans="1:31" x14ac:dyDescent="0.25">
      <c r="A8283">
        <v>1891516</v>
      </c>
      <c r="B8283">
        <v>1</v>
      </c>
      <c r="C8283" t="s">
        <v>81</v>
      </c>
      <c r="D8283" t="s">
        <v>114</v>
      </c>
      <c r="E8283" t="s">
        <v>146</v>
      </c>
      <c r="F8283" t="s">
        <v>22503</v>
      </c>
      <c r="G8283" t="s">
        <v>148</v>
      </c>
      <c r="H8283" t="s">
        <v>143</v>
      </c>
      <c r="I8283" t="s">
        <v>135</v>
      </c>
      <c r="J8283" t="s">
        <v>136</v>
      </c>
      <c r="K8283" t="s">
        <v>137</v>
      </c>
      <c r="L8283" t="s">
        <v>23232</v>
      </c>
      <c r="M8283" t="s">
        <v>23233</v>
      </c>
      <c r="N8283">
        <v>1.863611111</v>
      </c>
      <c r="O8283">
        <v>0</v>
      </c>
      <c r="P8283">
        <v>20</v>
      </c>
      <c r="Q8283">
        <v>0</v>
      </c>
      <c r="R8283">
        <v>0</v>
      </c>
      <c r="S8283">
        <v>0</v>
      </c>
      <c r="T8283">
        <v>2</v>
      </c>
      <c r="U8283">
        <v>0</v>
      </c>
      <c r="V8283">
        <v>0</v>
      </c>
      <c r="W8283">
        <v>0</v>
      </c>
      <c r="X8283">
        <v>4.8149993972563898</v>
      </c>
      <c r="Y8283">
        <v>0</v>
      </c>
      <c r="Z8283">
        <v>0</v>
      </c>
      <c r="AA8283">
        <v>0</v>
      </c>
      <c r="AB8283">
        <v>3.4519124550283338E-2</v>
      </c>
      <c r="AC8283">
        <v>0</v>
      </c>
      <c r="AD8283">
        <v>0</v>
      </c>
      <c r="AE8283">
        <v>4.8495185218066732</v>
      </c>
    </row>
    <row r="8284" spans="1:31" x14ac:dyDescent="0.25">
      <c r="A8284">
        <v>1890852</v>
      </c>
      <c r="B8284">
        <v>1</v>
      </c>
      <c r="C8284" t="s">
        <v>81</v>
      </c>
      <c r="D8284" t="s">
        <v>119</v>
      </c>
      <c r="E8284" t="s">
        <v>146</v>
      </c>
      <c r="F8284" t="s">
        <v>23234</v>
      </c>
      <c r="G8284" t="s">
        <v>148</v>
      </c>
      <c r="H8284" t="s">
        <v>143</v>
      </c>
      <c r="I8284" t="s">
        <v>135</v>
      </c>
      <c r="J8284" t="s">
        <v>136</v>
      </c>
      <c r="K8284" t="s">
        <v>137</v>
      </c>
      <c r="L8284" t="s">
        <v>23235</v>
      </c>
      <c r="M8284" t="s">
        <v>23236</v>
      </c>
      <c r="N8284">
        <v>1.9855555549999999</v>
      </c>
      <c r="O8284">
        <v>0</v>
      </c>
      <c r="P8284">
        <v>6</v>
      </c>
      <c r="Q8284">
        <v>0</v>
      </c>
      <c r="R8284">
        <v>1</v>
      </c>
      <c r="S8284">
        <v>0</v>
      </c>
      <c r="T8284">
        <v>0</v>
      </c>
      <c r="U8284">
        <v>0</v>
      </c>
      <c r="V8284">
        <v>0</v>
      </c>
      <c r="W8284">
        <v>0</v>
      </c>
      <c r="X8284">
        <v>1.4523919398451128</v>
      </c>
      <c r="Y8284">
        <v>0</v>
      </c>
      <c r="Z8284">
        <v>0.11923171392619999</v>
      </c>
      <c r="AA8284">
        <v>0</v>
      </c>
      <c r="AB8284">
        <v>0</v>
      </c>
      <c r="AC8284">
        <v>0</v>
      </c>
      <c r="AD8284">
        <v>0</v>
      </c>
      <c r="AE8284">
        <v>1.5716236537713129</v>
      </c>
    </row>
    <row r="8285" spans="1:31" x14ac:dyDescent="0.25">
      <c r="A8285">
        <v>1890812</v>
      </c>
      <c r="B8285">
        <v>1</v>
      </c>
      <c r="C8285" t="s">
        <v>80</v>
      </c>
      <c r="D8285" t="s">
        <v>90</v>
      </c>
      <c r="E8285" t="s">
        <v>146</v>
      </c>
      <c r="F8285" t="s">
        <v>22588</v>
      </c>
      <c r="G8285" t="s">
        <v>148</v>
      </c>
      <c r="H8285" t="s">
        <v>143</v>
      </c>
      <c r="I8285" t="s">
        <v>135</v>
      </c>
      <c r="J8285" t="s">
        <v>136</v>
      </c>
      <c r="K8285" t="s">
        <v>137</v>
      </c>
      <c r="L8285" t="s">
        <v>23237</v>
      </c>
      <c r="M8285" t="s">
        <v>23238</v>
      </c>
      <c r="N8285">
        <v>3.2666666659999999</v>
      </c>
      <c r="O8285">
        <v>0</v>
      </c>
      <c r="P8285">
        <v>99</v>
      </c>
      <c r="Q8285">
        <v>0</v>
      </c>
      <c r="R8285">
        <v>0</v>
      </c>
      <c r="S8285">
        <v>0</v>
      </c>
      <c r="T8285">
        <v>5</v>
      </c>
      <c r="U8285">
        <v>0</v>
      </c>
      <c r="V8285">
        <v>0</v>
      </c>
      <c r="W8285">
        <v>0</v>
      </c>
      <c r="X8285">
        <v>60.56102006551324</v>
      </c>
      <c r="Y8285">
        <v>0</v>
      </c>
      <c r="Z8285">
        <v>0</v>
      </c>
      <c r="AA8285">
        <v>0</v>
      </c>
      <c r="AB8285">
        <v>2.7063346311034873</v>
      </c>
      <c r="AC8285">
        <v>0</v>
      </c>
      <c r="AD8285">
        <v>0</v>
      </c>
      <c r="AE8285">
        <v>63.267354696616728</v>
      </c>
    </row>
    <row r="8286" spans="1:31" x14ac:dyDescent="0.25">
      <c r="A8286">
        <v>1891393</v>
      </c>
      <c r="B8286">
        <v>1</v>
      </c>
      <c r="C8286" t="s">
        <v>81</v>
      </c>
      <c r="D8286" t="s">
        <v>119</v>
      </c>
      <c r="E8286" t="s">
        <v>146</v>
      </c>
      <c r="F8286" t="s">
        <v>23239</v>
      </c>
      <c r="G8286" t="s">
        <v>148</v>
      </c>
      <c r="H8286" t="s">
        <v>143</v>
      </c>
      <c r="I8286" t="s">
        <v>135</v>
      </c>
      <c r="J8286" t="s">
        <v>136</v>
      </c>
      <c r="K8286" t="s">
        <v>137</v>
      </c>
      <c r="L8286" t="s">
        <v>23240</v>
      </c>
      <c r="M8286" t="s">
        <v>23241</v>
      </c>
      <c r="N8286">
        <v>4.2030555549999997</v>
      </c>
      <c r="O8286">
        <v>0</v>
      </c>
      <c r="P8286">
        <v>0</v>
      </c>
      <c r="Q8286">
        <v>0</v>
      </c>
      <c r="R8286">
        <v>0</v>
      </c>
      <c r="S8286">
        <v>0</v>
      </c>
      <c r="T8286">
        <v>15</v>
      </c>
      <c r="U8286">
        <v>0</v>
      </c>
      <c r="V8286">
        <v>1</v>
      </c>
      <c r="W8286">
        <v>0</v>
      </c>
      <c r="X8286">
        <v>0</v>
      </c>
      <c r="Y8286">
        <v>0</v>
      </c>
      <c r="Z8286">
        <v>0</v>
      </c>
      <c r="AA8286">
        <v>0</v>
      </c>
      <c r="AB8286">
        <v>40.894707252624478</v>
      </c>
      <c r="AC8286">
        <v>0</v>
      </c>
      <c r="AD8286">
        <v>8.9157530172756516</v>
      </c>
      <c r="AE8286">
        <v>49.810460269900133</v>
      </c>
    </row>
    <row r="8287" spans="1:31" x14ac:dyDescent="0.25">
      <c r="A8287">
        <v>1891499</v>
      </c>
      <c r="B8287">
        <v>1</v>
      </c>
      <c r="C8287" t="s">
        <v>80</v>
      </c>
      <c r="D8287" t="s">
        <v>88</v>
      </c>
      <c r="E8287" t="s">
        <v>146</v>
      </c>
      <c r="F8287" t="s">
        <v>747</v>
      </c>
      <c r="G8287" t="s">
        <v>148</v>
      </c>
      <c r="H8287" t="s">
        <v>143</v>
      </c>
      <c r="I8287" t="s">
        <v>135</v>
      </c>
      <c r="J8287" t="s">
        <v>136</v>
      </c>
      <c r="K8287" t="s">
        <v>137</v>
      </c>
      <c r="L8287" t="s">
        <v>23242</v>
      </c>
      <c r="M8287" t="s">
        <v>23243</v>
      </c>
      <c r="N8287">
        <v>0.99</v>
      </c>
      <c r="O8287">
        <v>0</v>
      </c>
      <c r="P8287">
        <v>67</v>
      </c>
      <c r="Q8287">
        <v>0</v>
      </c>
      <c r="R8287">
        <v>0</v>
      </c>
      <c r="S8287">
        <v>0</v>
      </c>
      <c r="T8287">
        <v>25</v>
      </c>
      <c r="U8287">
        <v>0</v>
      </c>
      <c r="V8287">
        <v>0</v>
      </c>
      <c r="W8287">
        <v>0</v>
      </c>
      <c r="X8287">
        <v>22.281824092943715</v>
      </c>
      <c r="Y8287">
        <v>0</v>
      </c>
      <c r="Z8287">
        <v>0</v>
      </c>
      <c r="AA8287">
        <v>0</v>
      </c>
      <c r="AB8287">
        <v>37.806491880807656</v>
      </c>
      <c r="AC8287">
        <v>0</v>
      </c>
      <c r="AD8287">
        <v>0</v>
      </c>
      <c r="AE8287">
        <v>60.088315973751371</v>
      </c>
    </row>
    <row r="8288" spans="1:31" x14ac:dyDescent="0.25">
      <c r="A8288">
        <v>1890915</v>
      </c>
      <c r="B8288">
        <v>1</v>
      </c>
      <c r="C8288" t="s">
        <v>81</v>
      </c>
      <c r="D8288" t="s">
        <v>113</v>
      </c>
      <c r="E8288" t="s">
        <v>210</v>
      </c>
      <c r="F8288" t="s">
        <v>23244</v>
      </c>
      <c r="G8288" t="s">
        <v>133</v>
      </c>
      <c r="H8288" t="s">
        <v>134</v>
      </c>
      <c r="I8288" t="s">
        <v>135</v>
      </c>
      <c r="J8288" t="s">
        <v>136</v>
      </c>
      <c r="K8288" t="s">
        <v>137</v>
      </c>
      <c r="L8288" t="s">
        <v>23245</v>
      </c>
      <c r="M8288" t="s">
        <v>23246</v>
      </c>
      <c r="N8288">
        <v>0.66777777699999996</v>
      </c>
      <c r="O8288">
        <v>0</v>
      </c>
      <c r="P8288">
        <v>1226</v>
      </c>
      <c r="Q8288">
        <v>2</v>
      </c>
      <c r="R8288">
        <v>391</v>
      </c>
      <c r="S8288">
        <v>2</v>
      </c>
      <c r="T8288">
        <v>54</v>
      </c>
      <c r="U8288">
        <v>0</v>
      </c>
      <c r="V8288">
        <v>1</v>
      </c>
      <c r="W8288">
        <v>0</v>
      </c>
      <c r="X8288">
        <v>116.8237528339691</v>
      </c>
      <c r="Y8288">
        <v>46.160732205637203</v>
      </c>
      <c r="Z8288">
        <v>195.00226213406725</v>
      </c>
      <c r="AA8288">
        <v>1.9821305711709578</v>
      </c>
      <c r="AB8288">
        <v>12.190569316091723</v>
      </c>
      <c r="AC8288">
        <v>0</v>
      </c>
      <c r="AD8288">
        <v>0</v>
      </c>
      <c r="AE8288">
        <v>372.1594470609362</v>
      </c>
    </row>
    <row r="8289" spans="1:31" x14ac:dyDescent="0.25">
      <c r="A8289">
        <v>1891353</v>
      </c>
      <c r="B8289">
        <v>1</v>
      </c>
      <c r="C8289" t="s">
        <v>80</v>
      </c>
      <c r="D8289" t="s">
        <v>93</v>
      </c>
      <c r="E8289" t="s">
        <v>146</v>
      </c>
      <c r="F8289" t="s">
        <v>23247</v>
      </c>
      <c r="G8289" t="s">
        <v>2417</v>
      </c>
      <c r="H8289" t="s">
        <v>143</v>
      </c>
      <c r="I8289" t="s">
        <v>135</v>
      </c>
      <c r="J8289" t="s">
        <v>136</v>
      </c>
      <c r="K8289" t="s">
        <v>137</v>
      </c>
      <c r="L8289" t="s">
        <v>23248</v>
      </c>
      <c r="M8289" t="s">
        <v>23249</v>
      </c>
      <c r="N8289">
        <v>13.073611111</v>
      </c>
      <c r="O8289">
        <v>0</v>
      </c>
      <c r="P8289">
        <v>0</v>
      </c>
      <c r="Q8289">
        <v>0</v>
      </c>
      <c r="R8289">
        <v>2</v>
      </c>
      <c r="S8289">
        <v>0</v>
      </c>
      <c r="T8289">
        <v>3</v>
      </c>
      <c r="U8289">
        <v>0</v>
      </c>
      <c r="V8289">
        <v>0</v>
      </c>
      <c r="W8289">
        <v>0</v>
      </c>
      <c r="X8289">
        <v>0</v>
      </c>
      <c r="Y8289">
        <v>0</v>
      </c>
      <c r="Z8289">
        <v>26.359756074439904</v>
      </c>
      <c r="AA8289">
        <v>0</v>
      </c>
      <c r="AB8289">
        <v>11.98725293129081</v>
      </c>
      <c r="AC8289">
        <v>0</v>
      </c>
      <c r="AD8289">
        <v>0</v>
      </c>
      <c r="AE8289">
        <v>38.347009005730712</v>
      </c>
    </row>
    <row r="8290" spans="1:31" x14ac:dyDescent="0.25">
      <c r="A8290">
        <v>1891207</v>
      </c>
      <c r="B8290">
        <v>1</v>
      </c>
      <c r="C8290" t="s">
        <v>81</v>
      </c>
      <c r="D8290" t="s">
        <v>118</v>
      </c>
      <c r="E8290" t="s">
        <v>140</v>
      </c>
      <c r="F8290" t="s">
        <v>23250</v>
      </c>
      <c r="G8290" t="s">
        <v>163</v>
      </c>
      <c r="H8290" t="s">
        <v>143</v>
      </c>
      <c r="I8290" t="s">
        <v>135</v>
      </c>
      <c r="J8290" t="s">
        <v>136</v>
      </c>
      <c r="K8290" t="s">
        <v>137</v>
      </c>
      <c r="L8290" t="s">
        <v>23251</v>
      </c>
      <c r="M8290" t="s">
        <v>23252</v>
      </c>
      <c r="N8290">
        <v>1.2608333329999999</v>
      </c>
      <c r="O8290">
        <v>0</v>
      </c>
      <c r="P8290">
        <v>10</v>
      </c>
      <c r="Q8290">
        <v>0</v>
      </c>
      <c r="R8290">
        <v>0</v>
      </c>
      <c r="S8290">
        <v>0</v>
      </c>
      <c r="T8290">
        <v>0</v>
      </c>
      <c r="U8290">
        <v>0</v>
      </c>
      <c r="V8290">
        <v>0</v>
      </c>
      <c r="W8290">
        <v>0</v>
      </c>
      <c r="X8290">
        <v>2.7709065020957153</v>
      </c>
      <c r="Y8290">
        <v>0</v>
      </c>
      <c r="Z8290">
        <v>0</v>
      </c>
      <c r="AA8290">
        <v>0</v>
      </c>
      <c r="AB8290">
        <v>0</v>
      </c>
      <c r="AC8290">
        <v>0</v>
      </c>
      <c r="AD8290">
        <v>0</v>
      </c>
      <c r="AE8290">
        <v>2.7709065020957153</v>
      </c>
    </row>
    <row r="8291" spans="1:31" x14ac:dyDescent="0.25">
      <c r="A8291">
        <v>1890772</v>
      </c>
      <c r="B8291">
        <v>1</v>
      </c>
      <c r="C8291" t="s">
        <v>81</v>
      </c>
      <c r="D8291" t="s">
        <v>113</v>
      </c>
      <c r="E8291" t="s">
        <v>146</v>
      </c>
      <c r="F8291" t="s">
        <v>23253</v>
      </c>
      <c r="G8291" t="s">
        <v>148</v>
      </c>
      <c r="H8291" t="s">
        <v>143</v>
      </c>
      <c r="I8291" t="s">
        <v>135</v>
      </c>
      <c r="J8291" t="s">
        <v>136</v>
      </c>
      <c r="K8291" t="s">
        <v>137</v>
      </c>
      <c r="L8291" t="s">
        <v>23254</v>
      </c>
      <c r="M8291" t="s">
        <v>23255</v>
      </c>
      <c r="N8291">
        <v>2.2941666660000002</v>
      </c>
      <c r="O8291">
        <v>0</v>
      </c>
      <c r="P8291">
        <v>5</v>
      </c>
      <c r="Q8291">
        <v>0</v>
      </c>
      <c r="R8291">
        <v>2</v>
      </c>
      <c r="S8291">
        <v>0</v>
      </c>
      <c r="T8291">
        <v>0</v>
      </c>
      <c r="U8291">
        <v>0</v>
      </c>
      <c r="V8291">
        <v>0</v>
      </c>
      <c r="W8291">
        <v>0</v>
      </c>
      <c r="X8291">
        <v>1.1031299574728335</v>
      </c>
      <c r="Y8291">
        <v>0</v>
      </c>
      <c r="Z8291">
        <v>4.2276941521953795</v>
      </c>
      <c r="AA8291">
        <v>0</v>
      </c>
      <c r="AB8291">
        <v>0</v>
      </c>
      <c r="AC8291">
        <v>0</v>
      </c>
      <c r="AD8291">
        <v>0</v>
      </c>
      <c r="AE8291">
        <v>5.330824109668213</v>
      </c>
    </row>
    <row r="8292" spans="1:31" x14ac:dyDescent="0.25">
      <c r="A8292">
        <v>1891433</v>
      </c>
      <c r="B8292">
        <v>1</v>
      </c>
      <c r="C8292" t="s">
        <v>80</v>
      </c>
      <c r="D8292" t="s">
        <v>108</v>
      </c>
      <c r="E8292" t="s">
        <v>146</v>
      </c>
      <c r="F8292" t="s">
        <v>23256</v>
      </c>
      <c r="G8292" t="s">
        <v>148</v>
      </c>
      <c r="H8292" t="s">
        <v>143</v>
      </c>
      <c r="I8292" t="s">
        <v>135</v>
      </c>
      <c r="J8292" t="s">
        <v>136</v>
      </c>
      <c r="K8292" t="s">
        <v>137</v>
      </c>
      <c r="L8292" t="s">
        <v>23257</v>
      </c>
      <c r="M8292" t="s">
        <v>23258</v>
      </c>
      <c r="N8292">
        <v>4.4233333330000004</v>
      </c>
      <c r="O8292">
        <v>0</v>
      </c>
      <c r="P8292">
        <v>2</v>
      </c>
      <c r="Q8292">
        <v>0</v>
      </c>
      <c r="R8292">
        <v>1</v>
      </c>
      <c r="S8292">
        <v>0</v>
      </c>
      <c r="T8292">
        <v>0</v>
      </c>
      <c r="U8292">
        <v>0</v>
      </c>
      <c r="V8292">
        <v>0</v>
      </c>
      <c r="W8292">
        <v>0</v>
      </c>
      <c r="X8292">
        <v>0.88643896427902324</v>
      </c>
      <c r="Y8292">
        <v>0</v>
      </c>
      <c r="Z8292">
        <v>3.6622408716177155</v>
      </c>
      <c r="AA8292">
        <v>0</v>
      </c>
      <c r="AB8292">
        <v>0</v>
      </c>
      <c r="AC8292">
        <v>0</v>
      </c>
      <c r="AD8292">
        <v>0</v>
      </c>
      <c r="AE8292">
        <v>4.5486798358967384</v>
      </c>
    </row>
    <row r="8293" spans="1:31" x14ac:dyDescent="0.25">
      <c r="A8293">
        <v>1891313</v>
      </c>
      <c r="B8293">
        <v>1</v>
      </c>
      <c r="C8293" t="s">
        <v>80</v>
      </c>
      <c r="D8293" t="s">
        <v>96</v>
      </c>
      <c r="E8293" t="s">
        <v>222</v>
      </c>
      <c r="F8293" t="s">
        <v>23259</v>
      </c>
      <c r="G8293" t="s">
        <v>148</v>
      </c>
      <c r="H8293" t="s">
        <v>143</v>
      </c>
      <c r="I8293" t="s">
        <v>135</v>
      </c>
      <c r="J8293" t="s">
        <v>136</v>
      </c>
      <c r="K8293" t="s">
        <v>137</v>
      </c>
      <c r="L8293" t="s">
        <v>23260</v>
      </c>
      <c r="M8293" t="s">
        <v>23261</v>
      </c>
      <c r="N8293">
        <v>2.0708333329999999</v>
      </c>
      <c r="O8293">
        <v>0</v>
      </c>
      <c r="P8293">
        <v>28</v>
      </c>
      <c r="Q8293">
        <v>0</v>
      </c>
      <c r="R8293">
        <v>0</v>
      </c>
      <c r="S8293">
        <v>0</v>
      </c>
      <c r="T8293">
        <v>14</v>
      </c>
      <c r="U8293">
        <v>0</v>
      </c>
      <c r="V8293">
        <v>0</v>
      </c>
      <c r="W8293">
        <v>0</v>
      </c>
      <c r="X8293">
        <v>30.572602868483315</v>
      </c>
      <c r="Y8293">
        <v>0</v>
      </c>
      <c r="Z8293">
        <v>0</v>
      </c>
      <c r="AA8293">
        <v>0</v>
      </c>
      <c r="AB8293">
        <v>97.733233025894577</v>
      </c>
      <c r="AC8293">
        <v>0</v>
      </c>
      <c r="AD8293">
        <v>0</v>
      </c>
      <c r="AE8293">
        <v>128.30583589437788</v>
      </c>
    </row>
    <row r="8294" spans="1:31" x14ac:dyDescent="0.25">
      <c r="A8294">
        <v>1891247</v>
      </c>
      <c r="B8294">
        <v>1</v>
      </c>
      <c r="C8294" t="s">
        <v>81</v>
      </c>
      <c r="D8294" t="s">
        <v>121</v>
      </c>
      <c r="E8294" t="s">
        <v>131</v>
      </c>
      <c r="F8294" t="s">
        <v>6698</v>
      </c>
      <c r="G8294" t="s">
        <v>133</v>
      </c>
      <c r="H8294" t="s">
        <v>134</v>
      </c>
      <c r="I8294" t="s">
        <v>135</v>
      </c>
      <c r="J8294" t="s">
        <v>136</v>
      </c>
      <c r="K8294" t="s">
        <v>137</v>
      </c>
      <c r="L8294" t="s">
        <v>23262</v>
      </c>
      <c r="M8294" t="s">
        <v>23263</v>
      </c>
      <c r="N8294">
        <v>0.961388888</v>
      </c>
      <c r="O8294">
        <v>0</v>
      </c>
      <c r="P8294">
        <v>324</v>
      </c>
      <c r="Q8294">
        <v>1</v>
      </c>
      <c r="R8294">
        <v>29</v>
      </c>
      <c r="S8294">
        <v>0</v>
      </c>
      <c r="T8294">
        <v>26</v>
      </c>
      <c r="U8294">
        <v>0</v>
      </c>
      <c r="V8294">
        <v>0</v>
      </c>
      <c r="W8294">
        <v>0</v>
      </c>
      <c r="X8294">
        <v>41.558911440419145</v>
      </c>
      <c r="Y8294">
        <v>1.66792468585981</v>
      </c>
      <c r="Z8294">
        <v>11.077188071581935</v>
      </c>
      <c r="AA8294">
        <v>0</v>
      </c>
      <c r="AB8294">
        <v>22.332126873332335</v>
      </c>
      <c r="AC8294">
        <v>0</v>
      </c>
      <c r="AD8294">
        <v>0</v>
      </c>
      <c r="AE8294">
        <v>76.636151071193225</v>
      </c>
    </row>
    <row r="8295" spans="1:31" x14ac:dyDescent="0.25">
      <c r="A8295">
        <v>1891290</v>
      </c>
      <c r="B8295">
        <v>1</v>
      </c>
      <c r="C8295" t="s">
        <v>80</v>
      </c>
      <c r="D8295" t="s">
        <v>106</v>
      </c>
      <c r="E8295" t="s">
        <v>158</v>
      </c>
      <c r="F8295" t="s">
        <v>23264</v>
      </c>
      <c r="G8295" t="s">
        <v>293</v>
      </c>
      <c r="H8295" t="s">
        <v>134</v>
      </c>
      <c r="I8295" t="s">
        <v>135</v>
      </c>
      <c r="J8295" t="s">
        <v>136</v>
      </c>
      <c r="K8295" t="s">
        <v>137</v>
      </c>
      <c r="L8295" t="s">
        <v>23265</v>
      </c>
      <c r="M8295" t="s">
        <v>23266</v>
      </c>
      <c r="N8295">
        <v>1.4069444440000001</v>
      </c>
      <c r="O8295">
        <v>0</v>
      </c>
      <c r="P8295">
        <v>0</v>
      </c>
      <c r="Q8295">
        <v>0</v>
      </c>
      <c r="R8295">
        <v>11</v>
      </c>
      <c r="S8295">
        <v>0</v>
      </c>
      <c r="T8295">
        <v>1</v>
      </c>
      <c r="U8295">
        <v>0</v>
      </c>
      <c r="V8295">
        <v>0</v>
      </c>
      <c r="W8295">
        <v>0</v>
      </c>
      <c r="X8295">
        <v>0</v>
      </c>
      <c r="Y8295">
        <v>0</v>
      </c>
      <c r="Z8295">
        <v>25.669284794823039</v>
      </c>
      <c r="AA8295">
        <v>0</v>
      </c>
      <c r="AB8295">
        <v>11.103416744545001</v>
      </c>
      <c r="AC8295">
        <v>0</v>
      </c>
      <c r="AD8295">
        <v>0</v>
      </c>
      <c r="AE8295">
        <v>36.772701539368043</v>
      </c>
    </row>
    <row r="8296" spans="1:31" x14ac:dyDescent="0.25">
      <c r="A8296">
        <v>1891413</v>
      </c>
      <c r="B8296">
        <v>1</v>
      </c>
      <c r="C8296" t="s">
        <v>81</v>
      </c>
      <c r="D8296" t="s">
        <v>121</v>
      </c>
      <c r="E8296" t="s">
        <v>146</v>
      </c>
      <c r="F8296" t="s">
        <v>20467</v>
      </c>
      <c r="G8296" t="s">
        <v>148</v>
      </c>
      <c r="H8296" t="s">
        <v>143</v>
      </c>
      <c r="I8296" t="s">
        <v>135</v>
      </c>
      <c r="J8296" t="s">
        <v>136</v>
      </c>
      <c r="K8296" t="s">
        <v>137</v>
      </c>
      <c r="L8296" t="s">
        <v>23267</v>
      </c>
      <c r="M8296" t="s">
        <v>23268</v>
      </c>
      <c r="N8296">
        <v>2.9427777769999999</v>
      </c>
      <c r="O8296">
        <v>0</v>
      </c>
      <c r="P8296">
        <v>7</v>
      </c>
      <c r="Q8296">
        <v>0</v>
      </c>
      <c r="R8296">
        <v>1</v>
      </c>
      <c r="S8296">
        <v>0</v>
      </c>
      <c r="T8296">
        <v>2</v>
      </c>
      <c r="U8296">
        <v>0</v>
      </c>
      <c r="V8296">
        <v>0</v>
      </c>
      <c r="W8296">
        <v>0</v>
      </c>
      <c r="X8296">
        <v>5.4586281397728502</v>
      </c>
      <c r="Y8296">
        <v>0</v>
      </c>
      <c r="Z8296">
        <v>3.7629292825584004</v>
      </c>
      <c r="AA8296">
        <v>0</v>
      </c>
      <c r="AB8296">
        <v>5.3844944551329176E-2</v>
      </c>
      <c r="AC8296">
        <v>0</v>
      </c>
      <c r="AD8296">
        <v>0</v>
      </c>
      <c r="AE8296">
        <v>9.2754023668825809</v>
      </c>
    </row>
    <row r="8297" spans="1:31" x14ac:dyDescent="0.25">
      <c r="A8297">
        <v>1890749</v>
      </c>
      <c r="B8297">
        <v>1</v>
      </c>
      <c r="C8297" t="s">
        <v>80</v>
      </c>
      <c r="D8297" t="s">
        <v>105</v>
      </c>
      <c r="E8297" t="s">
        <v>210</v>
      </c>
      <c r="F8297" t="s">
        <v>23269</v>
      </c>
      <c r="G8297" t="s">
        <v>133</v>
      </c>
      <c r="H8297" t="s">
        <v>134</v>
      </c>
      <c r="I8297" t="s">
        <v>135</v>
      </c>
      <c r="J8297" t="s">
        <v>136</v>
      </c>
      <c r="K8297" t="s">
        <v>137</v>
      </c>
      <c r="L8297" t="s">
        <v>23270</v>
      </c>
      <c r="M8297" t="s">
        <v>23271</v>
      </c>
      <c r="N8297">
        <v>1.313055555</v>
      </c>
      <c r="O8297">
        <v>0</v>
      </c>
      <c r="P8297">
        <v>0</v>
      </c>
      <c r="Q8297">
        <v>0</v>
      </c>
      <c r="R8297">
        <v>0</v>
      </c>
      <c r="S8297">
        <v>1</v>
      </c>
      <c r="T8297">
        <v>0</v>
      </c>
      <c r="U8297">
        <v>0</v>
      </c>
      <c r="V8297">
        <v>0</v>
      </c>
      <c r="W8297">
        <v>0</v>
      </c>
      <c r="X8297">
        <v>0</v>
      </c>
      <c r="Y8297">
        <v>0</v>
      </c>
      <c r="Z8297">
        <v>0</v>
      </c>
      <c r="AA8297">
        <v>276.97864875708922</v>
      </c>
      <c r="AB8297">
        <v>0</v>
      </c>
      <c r="AC8297">
        <v>0</v>
      </c>
      <c r="AD8297">
        <v>0</v>
      </c>
      <c r="AE8297">
        <v>276.97864875708922</v>
      </c>
    </row>
    <row r="8298" spans="1:31" x14ac:dyDescent="0.25">
      <c r="A8298">
        <v>1891439</v>
      </c>
      <c r="B8298">
        <v>1</v>
      </c>
      <c r="C8298" t="s">
        <v>81</v>
      </c>
      <c r="D8298" t="s">
        <v>113</v>
      </c>
      <c r="E8298" t="s">
        <v>146</v>
      </c>
      <c r="F8298" t="s">
        <v>23272</v>
      </c>
      <c r="G8298" t="s">
        <v>148</v>
      </c>
      <c r="H8298" t="s">
        <v>143</v>
      </c>
      <c r="I8298" t="s">
        <v>135</v>
      </c>
      <c r="J8298" t="s">
        <v>136</v>
      </c>
      <c r="K8298" t="s">
        <v>137</v>
      </c>
      <c r="L8298" t="s">
        <v>23273</v>
      </c>
      <c r="M8298" t="s">
        <v>23274</v>
      </c>
      <c r="N8298">
        <v>0.79027777700000001</v>
      </c>
      <c r="O8298">
        <v>0</v>
      </c>
      <c r="P8298">
        <v>79</v>
      </c>
      <c r="Q8298">
        <v>0</v>
      </c>
      <c r="R8298">
        <v>1</v>
      </c>
      <c r="S8298">
        <v>0</v>
      </c>
      <c r="T8298">
        <v>6</v>
      </c>
      <c r="U8298">
        <v>0</v>
      </c>
      <c r="V8298">
        <v>0</v>
      </c>
      <c r="W8298">
        <v>0</v>
      </c>
      <c r="X8298">
        <v>18.382715360576562</v>
      </c>
      <c r="Y8298">
        <v>0</v>
      </c>
      <c r="Z8298">
        <v>0</v>
      </c>
      <c r="AA8298">
        <v>0</v>
      </c>
      <c r="AB8298">
        <v>2.316564553761689</v>
      </c>
      <c r="AC8298">
        <v>0</v>
      </c>
      <c r="AD8298">
        <v>0</v>
      </c>
      <c r="AE8298">
        <v>20.699279914338252</v>
      </c>
    </row>
    <row r="8299" spans="1:31" x14ac:dyDescent="0.25">
      <c r="A8299">
        <v>1891270</v>
      </c>
      <c r="B8299">
        <v>1</v>
      </c>
      <c r="C8299" t="s">
        <v>81</v>
      </c>
      <c r="D8299" t="s">
        <v>112</v>
      </c>
      <c r="E8299" t="s">
        <v>146</v>
      </c>
      <c r="F8299" t="s">
        <v>23275</v>
      </c>
      <c r="G8299" t="s">
        <v>212</v>
      </c>
      <c r="H8299" t="s">
        <v>143</v>
      </c>
      <c r="I8299" t="s">
        <v>135</v>
      </c>
      <c r="J8299" t="s">
        <v>3</v>
      </c>
      <c r="K8299" t="s">
        <v>137</v>
      </c>
      <c r="L8299" t="s">
        <v>23276</v>
      </c>
      <c r="M8299" t="s">
        <v>23277</v>
      </c>
      <c r="N8299">
        <v>2.0613888880000002</v>
      </c>
      <c r="O8299">
        <v>0</v>
      </c>
      <c r="P8299">
        <v>0</v>
      </c>
      <c r="Q8299">
        <v>0</v>
      </c>
      <c r="R8299">
        <v>5</v>
      </c>
      <c r="S8299">
        <v>0</v>
      </c>
      <c r="T8299">
        <v>5</v>
      </c>
      <c r="U8299">
        <v>0</v>
      </c>
      <c r="V8299">
        <v>0</v>
      </c>
      <c r="W8299">
        <v>0</v>
      </c>
      <c r="X8299">
        <v>0</v>
      </c>
      <c r="Y8299">
        <v>0</v>
      </c>
      <c r="Z8299">
        <v>17.035788182332283</v>
      </c>
      <c r="AA8299">
        <v>0</v>
      </c>
      <c r="AB8299">
        <v>3.049910445323408</v>
      </c>
      <c r="AC8299">
        <v>0</v>
      </c>
      <c r="AD8299">
        <v>0</v>
      </c>
      <c r="AE8299">
        <v>20.085698627655692</v>
      </c>
    </row>
    <row r="8300" spans="1:31" x14ac:dyDescent="0.25">
      <c r="A8300">
        <v>1890729</v>
      </c>
      <c r="B8300">
        <v>1</v>
      </c>
      <c r="C8300" t="s">
        <v>80</v>
      </c>
      <c r="D8300" t="s">
        <v>104</v>
      </c>
      <c r="E8300" t="s">
        <v>210</v>
      </c>
      <c r="F8300" t="s">
        <v>23278</v>
      </c>
      <c r="G8300" t="s">
        <v>133</v>
      </c>
      <c r="H8300" t="s">
        <v>134</v>
      </c>
      <c r="I8300" t="s">
        <v>135</v>
      </c>
      <c r="J8300" t="s">
        <v>136</v>
      </c>
      <c r="K8300" t="s">
        <v>137</v>
      </c>
      <c r="L8300" t="s">
        <v>23279</v>
      </c>
      <c r="M8300" t="s">
        <v>23280</v>
      </c>
      <c r="N8300">
        <v>1.2536111109999999</v>
      </c>
      <c r="O8300">
        <v>19</v>
      </c>
      <c r="P8300">
        <v>83</v>
      </c>
      <c r="Q8300">
        <v>143</v>
      </c>
      <c r="R8300">
        <v>294</v>
      </c>
      <c r="S8300">
        <v>34</v>
      </c>
      <c r="T8300">
        <v>68</v>
      </c>
      <c r="U8300">
        <v>17</v>
      </c>
      <c r="V8300">
        <v>0</v>
      </c>
      <c r="W8300">
        <v>5.5030567618802193</v>
      </c>
      <c r="X8300">
        <v>26.52299264014345</v>
      </c>
      <c r="Y8300">
        <v>498.50221125695077</v>
      </c>
      <c r="Z8300">
        <v>647.0626680429757</v>
      </c>
      <c r="AA8300">
        <v>319.9040007814562</v>
      </c>
      <c r="AB8300">
        <v>79.184337603709935</v>
      </c>
      <c r="AC8300">
        <v>1524.9695341669726</v>
      </c>
      <c r="AD8300">
        <v>0</v>
      </c>
      <c r="AE8300">
        <v>3101.648801254089</v>
      </c>
    </row>
    <row r="8301" spans="1:31" x14ac:dyDescent="0.25">
      <c r="A8301">
        <v>1891227</v>
      </c>
      <c r="B8301">
        <v>1</v>
      </c>
      <c r="C8301" t="s">
        <v>81</v>
      </c>
      <c r="D8301" t="s">
        <v>124</v>
      </c>
      <c r="E8301" t="s">
        <v>158</v>
      </c>
      <c r="F8301" t="s">
        <v>23281</v>
      </c>
      <c r="G8301" t="s">
        <v>219</v>
      </c>
      <c r="H8301" t="s">
        <v>134</v>
      </c>
      <c r="I8301" t="s">
        <v>135</v>
      </c>
      <c r="J8301" t="s">
        <v>136</v>
      </c>
      <c r="K8301" t="s">
        <v>137</v>
      </c>
      <c r="L8301" t="s">
        <v>23282</v>
      </c>
      <c r="M8301" t="s">
        <v>23283</v>
      </c>
      <c r="N8301">
        <v>1.118333333</v>
      </c>
      <c r="O8301">
        <v>0</v>
      </c>
      <c r="P8301">
        <v>0</v>
      </c>
      <c r="Q8301">
        <v>0</v>
      </c>
      <c r="R8301">
        <v>0</v>
      </c>
      <c r="S8301">
        <v>1</v>
      </c>
      <c r="T8301">
        <v>0</v>
      </c>
      <c r="U8301">
        <v>0</v>
      </c>
      <c r="V8301">
        <v>0</v>
      </c>
      <c r="W8301">
        <v>0</v>
      </c>
      <c r="X8301">
        <v>0</v>
      </c>
      <c r="Y8301">
        <v>0</v>
      </c>
      <c r="Z8301">
        <v>0</v>
      </c>
      <c r="AA8301">
        <v>26.477711768961896</v>
      </c>
      <c r="AB8301">
        <v>0</v>
      </c>
      <c r="AC8301">
        <v>0</v>
      </c>
      <c r="AD8301">
        <v>0</v>
      </c>
      <c r="AE8301">
        <v>26.477711768961896</v>
      </c>
    </row>
    <row r="8302" spans="1:31" x14ac:dyDescent="0.25">
      <c r="A8302">
        <v>1891333</v>
      </c>
      <c r="B8302">
        <v>1</v>
      </c>
      <c r="C8302" t="s">
        <v>81</v>
      </c>
      <c r="D8302" t="s">
        <v>113</v>
      </c>
      <c r="E8302" t="s">
        <v>146</v>
      </c>
      <c r="F8302" t="s">
        <v>21494</v>
      </c>
      <c r="G8302" t="s">
        <v>148</v>
      </c>
      <c r="H8302" t="s">
        <v>143</v>
      </c>
      <c r="I8302" t="s">
        <v>135</v>
      </c>
      <c r="J8302" t="s">
        <v>136</v>
      </c>
      <c r="K8302" t="s">
        <v>137</v>
      </c>
      <c r="L8302" t="s">
        <v>23284</v>
      </c>
      <c r="M8302" t="s">
        <v>23285</v>
      </c>
      <c r="N8302">
        <v>1.8022222219999999</v>
      </c>
      <c r="O8302">
        <v>0</v>
      </c>
      <c r="P8302">
        <v>2</v>
      </c>
      <c r="Q8302">
        <v>0</v>
      </c>
      <c r="R8302">
        <v>1</v>
      </c>
      <c r="S8302">
        <v>0</v>
      </c>
      <c r="T8302">
        <v>1</v>
      </c>
      <c r="U8302">
        <v>0</v>
      </c>
      <c r="V8302">
        <v>0</v>
      </c>
      <c r="W8302">
        <v>0</v>
      </c>
      <c r="X8302">
        <v>1.1925989795558145</v>
      </c>
      <c r="Y8302">
        <v>0</v>
      </c>
      <c r="Z8302">
        <v>1.3843260162832889</v>
      </c>
      <c r="AA8302">
        <v>0</v>
      </c>
      <c r="AB8302">
        <v>3.1340352414827999</v>
      </c>
      <c r="AC8302">
        <v>0</v>
      </c>
      <c r="AD8302">
        <v>0</v>
      </c>
      <c r="AE8302">
        <v>5.7109602373219035</v>
      </c>
    </row>
    <row r="8303" spans="1:31" x14ac:dyDescent="0.25">
      <c r="A8303">
        <v>1891370</v>
      </c>
      <c r="B8303">
        <v>1</v>
      </c>
      <c r="C8303" t="s">
        <v>80</v>
      </c>
      <c r="D8303" t="s">
        <v>85</v>
      </c>
      <c r="E8303" t="s">
        <v>169</v>
      </c>
      <c r="F8303" t="s">
        <v>23286</v>
      </c>
      <c r="G8303" t="s">
        <v>469</v>
      </c>
      <c r="H8303" t="s">
        <v>143</v>
      </c>
      <c r="I8303" t="s">
        <v>135</v>
      </c>
      <c r="J8303" t="s">
        <v>136</v>
      </c>
      <c r="K8303" t="s">
        <v>137</v>
      </c>
      <c r="L8303" t="s">
        <v>23287</v>
      </c>
      <c r="M8303" t="s">
        <v>23288</v>
      </c>
      <c r="N8303">
        <v>1.9269444440000001</v>
      </c>
      <c r="O8303">
        <v>0</v>
      </c>
      <c r="P8303">
        <v>781</v>
      </c>
      <c r="Q8303">
        <v>0</v>
      </c>
      <c r="R8303">
        <v>0</v>
      </c>
      <c r="S8303">
        <v>0</v>
      </c>
      <c r="T8303">
        <v>24</v>
      </c>
      <c r="U8303">
        <v>0</v>
      </c>
      <c r="V8303">
        <v>0</v>
      </c>
      <c r="W8303">
        <v>0</v>
      </c>
      <c r="X8303">
        <v>461.50781112507491</v>
      </c>
      <c r="Y8303">
        <v>0</v>
      </c>
      <c r="Z8303">
        <v>0</v>
      </c>
      <c r="AA8303">
        <v>0</v>
      </c>
      <c r="AB8303">
        <v>36.475760579366927</v>
      </c>
      <c r="AC8303">
        <v>0</v>
      </c>
      <c r="AD8303">
        <v>0</v>
      </c>
      <c r="AE8303">
        <v>497.98357170444183</v>
      </c>
    </row>
    <row r="8304" spans="1:31" x14ac:dyDescent="0.25">
      <c r="A8304">
        <v>1891190</v>
      </c>
      <c r="B8304">
        <v>1</v>
      </c>
      <c r="C8304" t="s">
        <v>81</v>
      </c>
      <c r="D8304" t="s">
        <v>118</v>
      </c>
      <c r="E8304" t="s">
        <v>169</v>
      </c>
      <c r="F8304" t="s">
        <v>23289</v>
      </c>
      <c r="G8304" t="s">
        <v>183</v>
      </c>
      <c r="H8304" t="s">
        <v>143</v>
      </c>
      <c r="I8304" t="s">
        <v>135</v>
      </c>
      <c r="J8304" t="s">
        <v>136</v>
      </c>
      <c r="K8304" t="s">
        <v>137</v>
      </c>
      <c r="L8304" t="s">
        <v>23290</v>
      </c>
      <c r="M8304" t="s">
        <v>23291</v>
      </c>
      <c r="N8304">
        <v>0.93055555499999998</v>
      </c>
      <c r="O8304">
        <v>0</v>
      </c>
      <c r="P8304">
        <v>53</v>
      </c>
      <c r="Q8304">
        <v>0</v>
      </c>
      <c r="R8304">
        <v>5</v>
      </c>
      <c r="S8304">
        <v>0</v>
      </c>
      <c r="T8304">
        <v>11</v>
      </c>
      <c r="U8304">
        <v>0</v>
      </c>
      <c r="V8304">
        <v>0</v>
      </c>
      <c r="W8304">
        <v>0</v>
      </c>
      <c r="X8304">
        <v>9.270147171788361</v>
      </c>
      <c r="Y8304">
        <v>0</v>
      </c>
      <c r="Z8304">
        <v>19.875959791625263</v>
      </c>
      <c r="AA8304">
        <v>0</v>
      </c>
      <c r="AB8304">
        <v>32.414048182379439</v>
      </c>
      <c r="AC8304">
        <v>0</v>
      </c>
      <c r="AD8304">
        <v>0</v>
      </c>
      <c r="AE8304">
        <v>61.560155145793061</v>
      </c>
    </row>
    <row r="8305" spans="1:31" x14ac:dyDescent="0.25">
      <c r="A8305">
        <v>1890892</v>
      </c>
      <c r="B8305">
        <v>1</v>
      </c>
      <c r="C8305" t="s">
        <v>80</v>
      </c>
      <c r="D8305" t="s">
        <v>93</v>
      </c>
      <c r="E8305" t="s">
        <v>210</v>
      </c>
      <c r="F8305" t="s">
        <v>296</v>
      </c>
      <c r="G8305" t="s">
        <v>476</v>
      </c>
      <c r="H8305" t="s">
        <v>134</v>
      </c>
      <c r="I8305" t="s">
        <v>152</v>
      </c>
      <c r="J8305" t="s">
        <v>136</v>
      </c>
      <c r="K8305" t="s">
        <v>172</v>
      </c>
      <c r="L8305" t="s">
        <v>23292</v>
      </c>
      <c r="M8305" t="s">
        <v>23293</v>
      </c>
      <c r="N8305">
        <v>9.36111E-4</v>
      </c>
      <c r="O8305">
        <v>0</v>
      </c>
      <c r="P8305">
        <v>1598</v>
      </c>
      <c r="Q8305">
        <v>35</v>
      </c>
      <c r="R8305">
        <v>152</v>
      </c>
      <c r="S8305">
        <v>11</v>
      </c>
      <c r="T8305">
        <v>214</v>
      </c>
      <c r="U8305">
        <v>1</v>
      </c>
      <c r="V8305">
        <v>1</v>
      </c>
      <c r="W8305">
        <v>0</v>
      </c>
      <c r="X8305">
        <v>0.34657614389970021</v>
      </c>
      <c r="Y8305">
        <v>0.23620055273098006</v>
      </c>
      <c r="Z8305">
        <v>0.5836475029834638</v>
      </c>
      <c r="AA8305">
        <v>6.7914836461786685E-2</v>
      </c>
      <c r="AB8305">
        <v>0.25950038514283674</v>
      </c>
      <c r="AC8305">
        <v>0.17814828536783334</v>
      </c>
      <c r="AD8305">
        <v>1.0798477806697779E-2</v>
      </c>
      <c r="AE8305">
        <v>1.6827861843932987</v>
      </c>
    </row>
    <row r="8306" spans="1:31" x14ac:dyDescent="0.25">
      <c r="A8306">
        <v>1890792</v>
      </c>
      <c r="B8306">
        <v>1</v>
      </c>
      <c r="C8306" t="s">
        <v>80</v>
      </c>
      <c r="D8306" t="s">
        <v>104</v>
      </c>
      <c r="E8306" t="s">
        <v>158</v>
      </c>
      <c r="F8306" t="s">
        <v>23294</v>
      </c>
      <c r="G8306" t="s">
        <v>219</v>
      </c>
      <c r="H8306" t="s">
        <v>134</v>
      </c>
      <c r="I8306" t="s">
        <v>135</v>
      </c>
      <c r="J8306" t="s">
        <v>136</v>
      </c>
      <c r="K8306" t="s">
        <v>137</v>
      </c>
      <c r="L8306" t="s">
        <v>23295</v>
      </c>
      <c r="M8306" t="s">
        <v>23296</v>
      </c>
      <c r="N8306">
        <v>5.4413888879999996</v>
      </c>
      <c r="O8306">
        <v>0</v>
      </c>
      <c r="P8306">
        <v>0</v>
      </c>
      <c r="Q8306">
        <v>0</v>
      </c>
      <c r="R8306">
        <v>1</v>
      </c>
      <c r="S8306">
        <v>0</v>
      </c>
      <c r="T8306">
        <v>1</v>
      </c>
      <c r="U8306">
        <v>0</v>
      </c>
      <c r="V8306">
        <v>0</v>
      </c>
      <c r="W8306">
        <v>0</v>
      </c>
      <c r="X8306">
        <v>0</v>
      </c>
      <c r="Y8306">
        <v>0</v>
      </c>
      <c r="Z8306">
        <v>106.30189881791739</v>
      </c>
      <c r="AA8306">
        <v>0</v>
      </c>
      <c r="AB8306">
        <v>30.031350997539651</v>
      </c>
      <c r="AC8306">
        <v>0</v>
      </c>
      <c r="AD8306">
        <v>0</v>
      </c>
      <c r="AE8306">
        <v>136.33324981545704</v>
      </c>
    </row>
    <row r="8307" spans="1:31" x14ac:dyDescent="0.25">
      <c r="A8307">
        <v>1890935</v>
      </c>
      <c r="B8307">
        <v>1</v>
      </c>
      <c r="C8307" t="s">
        <v>80</v>
      </c>
      <c r="D8307" t="s">
        <v>96</v>
      </c>
      <c r="E8307" t="s">
        <v>140</v>
      </c>
      <c r="F8307" t="s">
        <v>23297</v>
      </c>
      <c r="G8307" t="s">
        <v>207</v>
      </c>
      <c r="H8307" t="s">
        <v>143</v>
      </c>
      <c r="I8307" t="s">
        <v>135</v>
      </c>
      <c r="J8307" t="s">
        <v>136</v>
      </c>
      <c r="K8307" t="s">
        <v>137</v>
      </c>
      <c r="L8307" t="s">
        <v>23298</v>
      </c>
      <c r="M8307" t="s">
        <v>23299</v>
      </c>
      <c r="N8307">
        <v>1.250555555</v>
      </c>
      <c r="O8307">
        <v>0</v>
      </c>
      <c r="P8307">
        <v>1</v>
      </c>
      <c r="Q8307">
        <v>0</v>
      </c>
      <c r="R8307">
        <v>0</v>
      </c>
      <c r="S8307">
        <v>0</v>
      </c>
      <c r="T8307">
        <v>0</v>
      </c>
      <c r="U8307">
        <v>0</v>
      </c>
      <c r="V8307">
        <v>0</v>
      </c>
      <c r="W8307">
        <v>0</v>
      </c>
      <c r="X8307">
        <v>0.58538575903037504</v>
      </c>
      <c r="Y8307">
        <v>0</v>
      </c>
      <c r="Z8307">
        <v>0</v>
      </c>
      <c r="AA8307">
        <v>0</v>
      </c>
      <c r="AB8307">
        <v>0</v>
      </c>
      <c r="AC8307">
        <v>0</v>
      </c>
      <c r="AD8307">
        <v>0</v>
      </c>
      <c r="AE8307">
        <v>0.58538575903037504</v>
      </c>
    </row>
    <row r="8308" spans="1:31" x14ac:dyDescent="0.25">
      <c r="A8308">
        <v>1891210</v>
      </c>
      <c r="B8308">
        <v>1</v>
      </c>
      <c r="C8308" t="s">
        <v>80</v>
      </c>
      <c r="D8308" t="s">
        <v>100</v>
      </c>
      <c r="E8308" t="s">
        <v>169</v>
      </c>
      <c r="F8308" t="s">
        <v>23300</v>
      </c>
      <c r="G8308" t="s">
        <v>2258</v>
      </c>
      <c r="H8308" t="s">
        <v>143</v>
      </c>
      <c r="I8308" t="s">
        <v>135</v>
      </c>
      <c r="J8308" t="s">
        <v>136</v>
      </c>
      <c r="K8308" t="s">
        <v>137</v>
      </c>
      <c r="L8308" t="s">
        <v>23301</v>
      </c>
      <c r="M8308" t="s">
        <v>23302</v>
      </c>
      <c r="N8308">
        <v>1.3658333330000001</v>
      </c>
      <c r="O8308">
        <v>0</v>
      </c>
      <c r="P8308">
        <v>14</v>
      </c>
      <c r="Q8308">
        <v>0</v>
      </c>
      <c r="R8308">
        <v>9</v>
      </c>
      <c r="S8308">
        <v>0</v>
      </c>
      <c r="T8308">
        <v>3</v>
      </c>
      <c r="U8308">
        <v>0</v>
      </c>
      <c r="V8308">
        <v>0</v>
      </c>
      <c r="W8308">
        <v>0</v>
      </c>
      <c r="X8308">
        <v>22.900049151190348</v>
      </c>
      <c r="Y8308">
        <v>0</v>
      </c>
      <c r="Z8308">
        <v>4.0002151801736234</v>
      </c>
      <c r="AA8308">
        <v>0</v>
      </c>
      <c r="AB8308">
        <v>1.8411282249468</v>
      </c>
      <c r="AC8308">
        <v>0</v>
      </c>
      <c r="AD8308">
        <v>0</v>
      </c>
      <c r="AE8308">
        <v>28.741392556310771</v>
      </c>
    </row>
    <row r="8309" spans="1:31" x14ac:dyDescent="0.25">
      <c r="A8309">
        <v>1891187</v>
      </c>
      <c r="B8309">
        <v>1</v>
      </c>
      <c r="C8309" t="s">
        <v>80</v>
      </c>
      <c r="D8309" t="s">
        <v>98</v>
      </c>
      <c r="E8309" t="s">
        <v>140</v>
      </c>
      <c r="F8309" t="s">
        <v>23303</v>
      </c>
      <c r="G8309" t="s">
        <v>163</v>
      </c>
      <c r="H8309" t="s">
        <v>143</v>
      </c>
      <c r="I8309" t="s">
        <v>135</v>
      </c>
      <c r="J8309" t="s">
        <v>136</v>
      </c>
      <c r="K8309" t="s">
        <v>137</v>
      </c>
      <c r="L8309" t="s">
        <v>23304</v>
      </c>
      <c r="M8309" t="s">
        <v>23305</v>
      </c>
      <c r="N8309">
        <v>1.003333333</v>
      </c>
      <c r="O8309">
        <v>0</v>
      </c>
      <c r="P8309">
        <v>0</v>
      </c>
      <c r="Q8309">
        <v>0</v>
      </c>
      <c r="R8309">
        <v>2</v>
      </c>
      <c r="S8309">
        <v>0</v>
      </c>
      <c r="T8309">
        <v>0</v>
      </c>
      <c r="U8309">
        <v>0</v>
      </c>
      <c r="V8309">
        <v>0</v>
      </c>
      <c r="W8309">
        <v>0</v>
      </c>
      <c r="X8309">
        <v>0</v>
      </c>
      <c r="Y8309">
        <v>0</v>
      </c>
      <c r="Z8309">
        <v>14.703610581193683</v>
      </c>
      <c r="AA8309">
        <v>0</v>
      </c>
      <c r="AB8309">
        <v>0</v>
      </c>
      <c r="AC8309">
        <v>0</v>
      </c>
      <c r="AD8309">
        <v>0</v>
      </c>
      <c r="AE8309">
        <v>14.703610581193683</v>
      </c>
    </row>
    <row r="8310" spans="1:31" x14ac:dyDescent="0.25">
      <c r="A8310">
        <v>1891350</v>
      </c>
      <c r="B8310">
        <v>1</v>
      </c>
      <c r="C8310" t="s">
        <v>81</v>
      </c>
      <c r="D8310" t="s">
        <v>123</v>
      </c>
      <c r="E8310" t="s">
        <v>140</v>
      </c>
      <c r="F8310" t="s">
        <v>23306</v>
      </c>
      <c r="G8310" t="s">
        <v>163</v>
      </c>
      <c r="H8310" t="s">
        <v>143</v>
      </c>
      <c r="I8310" t="s">
        <v>135</v>
      </c>
      <c r="J8310" t="s">
        <v>136</v>
      </c>
      <c r="K8310" t="s">
        <v>137</v>
      </c>
      <c r="L8310" t="s">
        <v>23307</v>
      </c>
      <c r="M8310" t="s">
        <v>23308</v>
      </c>
      <c r="N8310">
        <v>3.1297222219999998</v>
      </c>
      <c r="O8310">
        <v>0</v>
      </c>
      <c r="P8310">
        <v>6</v>
      </c>
      <c r="Q8310">
        <v>0</v>
      </c>
      <c r="R8310">
        <v>0</v>
      </c>
      <c r="S8310">
        <v>0</v>
      </c>
      <c r="T8310">
        <v>0</v>
      </c>
      <c r="U8310">
        <v>0</v>
      </c>
      <c r="V8310">
        <v>0</v>
      </c>
      <c r="W8310">
        <v>0</v>
      </c>
      <c r="X8310">
        <v>3.2299204673060147</v>
      </c>
      <c r="Y8310">
        <v>0</v>
      </c>
      <c r="Z8310">
        <v>0</v>
      </c>
      <c r="AA8310">
        <v>0</v>
      </c>
      <c r="AB8310">
        <v>0</v>
      </c>
      <c r="AC8310">
        <v>0</v>
      </c>
      <c r="AD8310">
        <v>0</v>
      </c>
      <c r="AE8310">
        <v>3.2299204673060147</v>
      </c>
    </row>
    <row r="8311" spans="1:31" x14ac:dyDescent="0.25">
      <c r="A8311">
        <v>1891519</v>
      </c>
      <c r="B8311">
        <v>1</v>
      </c>
      <c r="C8311" t="s">
        <v>80</v>
      </c>
      <c r="D8311" t="s">
        <v>94</v>
      </c>
      <c r="E8311" t="s">
        <v>140</v>
      </c>
      <c r="F8311" t="s">
        <v>23309</v>
      </c>
      <c r="G8311" t="s">
        <v>163</v>
      </c>
      <c r="H8311" t="s">
        <v>143</v>
      </c>
      <c r="I8311" t="s">
        <v>135</v>
      </c>
      <c r="J8311" t="s">
        <v>136</v>
      </c>
      <c r="K8311" t="s">
        <v>137</v>
      </c>
      <c r="L8311" t="s">
        <v>23310</v>
      </c>
      <c r="M8311" t="s">
        <v>23311</v>
      </c>
      <c r="N8311">
        <v>1.0902777770000001</v>
      </c>
      <c r="O8311">
        <v>0</v>
      </c>
      <c r="P8311">
        <v>1</v>
      </c>
      <c r="Q8311">
        <v>0</v>
      </c>
      <c r="R8311">
        <v>0</v>
      </c>
      <c r="S8311">
        <v>0</v>
      </c>
      <c r="T8311">
        <v>0</v>
      </c>
      <c r="U8311">
        <v>0</v>
      </c>
      <c r="V8311">
        <v>0</v>
      </c>
      <c r="W8311">
        <v>0</v>
      </c>
      <c r="X8311">
        <v>0.20361877028388753</v>
      </c>
      <c r="Y8311">
        <v>0</v>
      </c>
      <c r="Z8311">
        <v>0</v>
      </c>
      <c r="AA8311">
        <v>0</v>
      </c>
      <c r="AB8311">
        <v>0</v>
      </c>
      <c r="AC8311">
        <v>0</v>
      </c>
      <c r="AD8311">
        <v>0</v>
      </c>
      <c r="AE8311">
        <v>0.20361877028388753</v>
      </c>
    </row>
    <row r="8312" spans="1:31" x14ac:dyDescent="0.25">
      <c r="A8312">
        <v>1890832</v>
      </c>
      <c r="B8312">
        <v>1</v>
      </c>
      <c r="C8312" t="s">
        <v>80</v>
      </c>
      <c r="D8312" t="s">
        <v>98</v>
      </c>
      <c r="E8312" t="s">
        <v>131</v>
      </c>
      <c r="F8312" t="s">
        <v>23312</v>
      </c>
      <c r="G8312" t="s">
        <v>133</v>
      </c>
      <c r="H8312" t="s">
        <v>134</v>
      </c>
      <c r="I8312" t="s">
        <v>135</v>
      </c>
      <c r="J8312" t="s">
        <v>136</v>
      </c>
      <c r="K8312" t="s">
        <v>137</v>
      </c>
      <c r="L8312" t="s">
        <v>23313</v>
      </c>
      <c r="M8312" t="s">
        <v>23314</v>
      </c>
      <c r="N8312">
        <v>1.6586111109999999</v>
      </c>
      <c r="O8312">
        <v>0</v>
      </c>
      <c r="P8312">
        <v>520</v>
      </c>
      <c r="Q8312">
        <v>14</v>
      </c>
      <c r="R8312">
        <v>33</v>
      </c>
      <c r="S8312">
        <v>4</v>
      </c>
      <c r="T8312">
        <v>80</v>
      </c>
      <c r="U8312">
        <v>0</v>
      </c>
      <c r="V8312">
        <v>0</v>
      </c>
      <c r="W8312">
        <v>0</v>
      </c>
      <c r="X8312">
        <v>98.544935796034366</v>
      </c>
      <c r="Y8312">
        <v>26.760256725881902</v>
      </c>
      <c r="Z8312">
        <v>27.828181531925186</v>
      </c>
      <c r="AA8312">
        <v>5.3614663075316074</v>
      </c>
      <c r="AB8312">
        <v>53.609570756618012</v>
      </c>
      <c r="AC8312">
        <v>0</v>
      </c>
      <c r="AD8312">
        <v>0</v>
      </c>
      <c r="AE8312">
        <v>212.10441111799108</v>
      </c>
    </row>
    <row r="8313" spans="1:31" x14ac:dyDescent="0.25">
      <c r="A8313">
        <v>1891373</v>
      </c>
      <c r="B8313">
        <v>1</v>
      </c>
      <c r="C8313" t="s">
        <v>80</v>
      </c>
      <c r="D8313" t="s">
        <v>104</v>
      </c>
      <c r="E8313" t="s">
        <v>146</v>
      </c>
      <c r="F8313" t="s">
        <v>23315</v>
      </c>
      <c r="G8313" t="s">
        <v>148</v>
      </c>
      <c r="H8313" t="s">
        <v>143</v>
      </c>
      <c r="I8313" t="s">
        <v>135</v>
      </c>
      <c r="J8313" t="s">
        <v>136</v>
      </c>
      <c r="K8313" t="s">
        <v>137</v>
      </c>
      <c r="L8313" t="s">
        <v>23316</v>
      </c>
      <c r="M8313" t="s">
        <v>23317</v>
      </c>
      <c r="N8313">
        <v>2.6458333330000001</v>
      </c>
      <c r="O8313">
        <v>0</v>
      </c>
      <c r="P8313">
        <v>23</v>
      </c>
      <c r="Q8313">
        <v>0</v>
      </c>
      <c r="R8313">
        <v>0</v>
      </c>
      <c r="S8313">
        <v>0</v>
      </c>
      <c r="T8313">
        <v>0</v>
      </c>
      <c r="U8313">
        <v>0</v>
      </c>
      <c r="V8313">
        <v>0</v>
      </c>
      <c r="W8313">
        <v>0</v>
      </c>
      <c r="X8313">
        <v>10.797717410319686</v>
      </c>
      <c r="Y8313">
        <v>0</v>
      </c>
      <c r="Z8313">
        <v>0</v>
      </c>
      <c r="AA8313">
        <v>0</v>
      </c>
      <c r="AB8313">
        <v>0</v>
      </c>
      <c r="AC8313">
        <v>0</v>
      </c>
      <c r="AD8313">
        <v>0</v>
      </c>
      <c r="AE8313">
        <v>10.797717410319686</v>
      </c>
    </row>
    <row r="8314" spans="1:31" x14ac:dyDescent="0.25">
      <c r="A8314">
        <v>1890732</v>
      </c>
      <c r="B8314">
        <v>1</v>
      </c>
      <c r="C8314" t="s">
        <v>80</v>
      </c>
      <c r="D8314" t="s">
        <v>108</v>
      </c>
      <c r="E8314" t="s">
        <v>146</v>
      </c>
      <c r="F8314" t="s">
        <v>21876</v>
      </c>
      <c r="G8314" t="s">
        <v>148</v>
      </c>
      <c r="H8314" t="s">
        <v>143</v>
      </c>
      <c r="I8314" t="s">
        <v>135</v>
      </c>
      <c r="J8314" t="s">
        <v>136</v>
      </c>
      <c r="K8314" t="s">
        <v>137</v>
      </c>
      <c r="L8314" t="s">
        <v>23318</v>
      </c>
      <c r="M8314" t="s">
        <v>23319</v>
      </c>
      <c r="N8314">
        <v>0.96694444400000001</v>
      </c>
      <c r="O8314">
        <v>0</v>
      </c>
      <c r="P8314">
        <v>16</v>
      </c>
      <c r="Q8314">
        <v>0</v>
      </c>
      <c r="R8314">
        <v>9</v>
      </c>
      <c r="S8314">
        <v>0</v>
      </c>
      <c r="T8314">
        <v>3</v>
      </c>
      <c r="U8314">
        <v>0</v>
      </c>
      <c r="V8314">
        <v>0</v>
      </c>
      <c r="W8314">
        <v>0</v>
      </c>
      <c r="X8314">
        <v>1.8856909430063029</v>
      </c>
      <c r="Y8314">
        <v>0</v>
      </c>
      <c r="Z8314">
        <v>7.9716502777753115</v>
      </c>
      <c r="AA8314">
        <v>0</v>
      </c>
      <c r="AB8314">
        <v>0.1610471328155689</v>
      </c>
      <c r="AC8314">
        <v>0</v>
      </c>
      <c r="AD8314">
        <v>0</v>
      </c>
      <c r="AE8314">
        <v>10.018388353597183</v>
      </c>
    </row>
    <row r="8315" spans="1:31" x14ac:dyDescent="0.25">
      <c r="A8315">
        <v>1891396</v>
      </c>
      <c r="B8315">
        <v>1</v>
      </c>
      <c r="C8315" t="s">
        <v>81</v>
      </c>
      <c r="D8315" t="s">
        <v>119</v>
      </c>
      <c r="E8315" t="s">
        <v>146</v>
      </c>
      <c r="F8315" t="s">
        <v>23320</v>
      </c>
      <c r="G8315" t="s">
        <v>148</v>
      </c>
      <c r="H8315" t="s">
        <v>143</v>
      </c>
      <c r="I8315" t="s">
        <v>135</v>
      </c>
      <c r="J8315" t="s">
        <v>136</v>
      </c>
      <c r="K8315" t="s">
        <v>137</v>
      </c>
      <c r="L8315" t="s">
        <v>23321</v>
      </c>
      <c r="M8315" t="s">
        <v>23322</v>
      </c>
      <c r="N8315">
        <v>9.9552777769999992</v>
      </c>
      <c r="O8315">
        <v>0</v>
      </c>
      <c r="P8315">
        <v>116</v>
      </c>
      <c r="Q8315">
        <v>0</v>
      </c>
      <c r="R8315">
        <v>1</v>
      </c>
      <c r="S8315">
        <v>0</v>
      </c>
      <c r="T8315">
        <v>5</v>
      </c>
      <c r="U8315">
        <v>0</v>
      </c>
      <c r="V8315">
        <v>0</v>
      </c>
      <c r="W8315">
        <v>0</v>
      </c>
      <c r="X8315">
        <v>213.88685041383707</v>
      </c>
      <c r="Y8315">
        <v>0</v>
      </c>
      <c r="Z8315">
        <v>1.1374506057184248</v>
      </c>
      <c r="AA8315">
        <v>0</v>
      </c>
      <c r="AB8315">
        <v>53.249971329671816</v>
      </c>
      <c r="AC8315">
        <v>0</v>
      </c>
      <c r="AD8315">
        <v>0</v>
      </c>
      <c r="AE8315">
        <v>268.27427234922732</v>
      </c>
    </row>
    <row r="8316" spans="1:31" x14ac:dyDescent="0.25">
      <c r="A8316">
        <v>1890872</v>
      </c>
      <c r="B8316">
        <v>1</v>
      </c>
      <c r="C8316" t="s">
        <v>80</v>
      </c>
      <c r="D8316" t="s">
        <v>103</v>
      </c>
      <c r="E8316" t="s">
        <v>169</v>
      </c>
      <c r="F8316" t="s">
        <v>23323</v>
      </c>
      <c r="G8316" t="s">
        <v>1124</v>
      </c>
      <c r="H8316" t="s">
        <v>143</v>
      </c>
      <c r="I8316" t="s">
        <v>135</v>
      </c>
      <c r="J8316" t="s">
        <v>136</v>
      </c>
      <c r="K8316" t="s">
        <v>137</v>
      </c>
      <c r="L8316" t="s">
        <v>23324</v>
      </c>
      <c r="M8316" t="s">
        <v>23325</v>
      </c>
      <c r="N8316">
        <v>2.2241666659999999</v>
      </c>
      <c r="O8316">
        <v>0</v>
      </c>
      <c r="P8316">
        <v>17</v>
      </c>
      <c r="Q8316">
        <v>0</v>
      </c>
      <c r="R8316">
        <v>4</v>
      </c>
      <c r="S8316">
        <v>0</v>
      </c>
      <c r="T8316">
        <v>5</v>
      </c>
      <c r="U8316">
        <v>0</v>
      </c>
      <c r="V8316">
        <v>0</v>
      </c>
      <c r="W8316">
        <v>0</v>
      </c>
      <c r="X8316">
        <v>7.6825933301244076</v>
      </c>
      <c r="Y8316">
        <v>0</v>
      </c>
      <c r="Z8316">
        <v>52.583990132152884</v>
      </c>
      <c r="AA8316">
        <v>0</v>
      </c>
      <c r="AB8316">
        <v>36.321546661582147</v>
      </c>
      <c r="AC8316">
        <v>0</v>
      </c>
      <c r="AD8316">
        <v>0</v>
      </c>
      <c r="AE8316">
        <v>96.588130123859429</v>
      </c>
    </row>
    <row r="8317" spans="1:31" x14ac:dyDescent="0.25">
      <c r="A8317">
        <v>1890815</v>
      </c>
      <c r="B8317">
        <v>1</v>
      </c>
      <c r="C8317" t="s">
        <v>80</v>
      </c>
      <c r="D8317" t="s">
        <v>98</v>
      </c>
      <c r="E8317" t="s">
        <v>210</v>
      </c>
      <c r="F8317" t="s">
        <v>2502</v>
      </c>
      <c r="G8317" t="s">
        <v>133</v>
      </c>
      <c r="H8317" t="s">
        <v>134</v>
      </c>
      <c r="I8317" t="s">
        <v>135</v>
      </c>
      <c r="J8317" t="s">
        <v>136</v>
      </c>
      <c r="K8317" t="s">
        <v>137</v>
      </c>
      <c r="L8317" t="s">
        <v>23326</v>
      </c>
      <c r="M8317" t="s">
        <v>23327</v>
      </c>
      <c r="N8317">
        <v>2.7036111109999998</v>
      </c>
      <c r="O8317">
        <v>1</v>
      </c>
      <c r="P8317">
        <v>230</v>
      </c>
      <c r="Q8317">
        <v>3</v>
      </c>
      <c r="R8317">
        <v>12</v>
      </c>
      <c r="S8317">
        <v>6</v>
      </c>
      <c r="T8317">
        <v>52</v>
      </c>
      <c r="U8317">
        <v>2</v>
      </c>
      <c r="V8317">
        <v>0</v>
      </c>
      <c r="W8317">
        <v>1.0172518924353249</v>
      </c>
      <c r="X8317">
        <v>122.04663743828777</v>
      </c>
      <c r="Y8317">
        <v>15.119706545087229</v>
      </c>
      <c r="Z8317">
        <v>76.647731217599244</v>
      </c>
      <c r="AA8317">
        <v>130.39635210362624</v>
      </c>
      <c r="AB8317">
        <v>133.19736321197323</v>
      </c>
      <c r="AC8317">
        <v>131.9134068522709</v>
      </c>
      <c r="AD8317">
        <v>0</v>
      </c>
      <c r="AE8317">
        <v>610.33844926127995</v>
      </c>
    </row>
    <row r="8318" spans="1:31" x14ac:dyDescent="0.25">
      <c r="A8318">
        <v>1891456</v>
      </c>
      <c r="B8318">
        <v>1</v>
      </c>
      <c r="C8318" t="s">
        <v>81</v>
      </c>
      <c r="D8318" t="s">
        <v>118</v>
      </c>
      <c r="E8318" t="s">
        <v>146</v>
      </c>
      <c r="F8318" t="s">
        <v>23328</v>
      </c>
      <c r="G8318" t="s">
        <v>148</v>
      </c>
      <c r="H8318" t="s">
        <v>143</v>
      </c>
      <c r="I8318" t="s">
        <v>135</v>
      </c>
      <c r="J8318" t="s">
        <v>136</v>
      </c>
      <c r="K8318" t="s">
        <v>137</v>
      </c>
      <c r="L8318" t="s">
        <v>23329</v>
      </c>
      <c r="M8318" t="s">
        <v>23330</v>
      </c>
      <c r="N8318">
        <v>4.1174999999999997</v>
      </c>
      <c r="O8318">
        <v>0</v>
      </c>
      <c r="P8318">
        <v>34</v>
      </c>
      <c r="Q8318">
        <v>0</v>
      </c>
      <c r="R8318">
        <v>0</v>
      </c>
      <c r="S8318">
        <v>0</v>
      </c>
      <c r="T8318">
        <v>0</v>
      </c>
      <c r="U8318">
        <v>0</v>
      </c>
      <c r="V8318">
        <v>0</v>
      </c>
      <c r="W8318">
        <v>0</v>
      </c>
      <c r="X8318">
        <v>30.036182151614806</v>
      </c>
      <c r="Y8318">
        <v>0</v>
      </c>
      <c r="Z8318">
        <v>0</v>
      </c>
      <c r="AA8318">
        <v>0</v>
      </c>
      <c r="AB8318">
        <v>0</v>
      </c>
      <c r="AC8318">
        <v>0</v>
      </c>
      <c r="AD8318">
        <v>0</v>
      </c>
      <c r="AE8318">
        <v>30.036182151614806</v>
      </c>
    </row>
    <row r="8319" spans="1:31" x14ac:dyDescent="0.25">
      <c r="A8319">
        <v>1891356</v>
      </c>
      <c r="B8319">
        <v>1</v>
      </c>
      <c r="C8319" t="s">
        <v>81</v>
      </c>
      <c r="D8319" t="s">
        <v>118</v>
      </c>
      <c r="E8319" t="s">
        <v>229</v>
      </c>
      <c r="F8319" t="s">
        <v>23331</v>
      </c>
      <c r="G8319" t="s">
        <v>133</v>
      </c>
      <c r="H8319" t="s">
        <v>232</v>
      </c>
      <c r="I8319" t="s">
        <v>135</v>
      </c>
      <c r="J8319" t="s">
        <v>136</v>
      </c>
      <c r="K8319" t="s">
        <v>137</v>
      </c>
      <c r="L8319" t="s">
        <v>23332</v>
      </c>
      <c r="M8319" t="s">
        <v>23333</v>
      </c>
      <c r="N8319">
        <v>0.40666666600000001</v>
      </c>
      <c r="O8319">
        <v>28</v>
      </c>
      <c r="P8319">
        <v>1070</v>
      </c>
      <c r="Q8319">
        <v>177</v>
      </c>
      <c r="R8319">
        <v>271</v>
      </c>
      <c r="S8319">
        <v>61</v>
      </c>
      <c r="T8319">
        <v>154</v>
      </c>
      <c r="U8319">
        <v>3</v>
      </c>
      <c r="V8319">
        <v>2</v>
      </c>
      <c r="W8319">
        <v>12.036652817993762</v>
      </c>
      <c r="X8319">
        <v>133.55164133787321</v>
      </c>
      <c r="Y8319">
        <v>323.57388460105267</v>
      </c>
      <c r="Z8319">
        <v>408.8341448073329</v>
      </c>
      <c r="AA8319">
        <v>303.0933160705298</v>
      </c>
      <c r="AB8319">
        <v>71.402503406604012</v>
      </c>
      <c r="AC8319">
        <v>205.41573800717572</v>
      </c>
      <c r="AD8319">
        <v>4.5521166798342412</v>
      </c>
      <c r="AE8319">
        <v>1462.4599977283963</v>
      </c>
    </row>
    <row r="8320" spans="1:31" x14ac:dyDescent="0.25">
      <c r="A8320">
        <v>1891436</v>
      </c>
      <c r="B8320">
        <v>1</v>
      </c>
      <c r="C8320" t="s">
        <v>81</v>
      </c>
      <c r="D8320" t="s">
        <v>126</v>
      </c>
      <c r="E8320" t="s">
        <v>131</v>
      </c>
      <c r="F8320" t="s">
        <v>23334</v>
      </c>
      <c r="G8320" t="s">
        <v>476</v>
      </c>
      <c r="H8320" t="s">
        <v>134</v>
      </c>
      <c r="I8320" t="s">
        <v>135</v>
      </c>
      <c r="J8320" t="s">
        <v>136</v>
      </c>
      <c r="K8320" t="s">
        <v>137</v>
      </c>
      <c r="L8320" t="s">
        <v>23335</v>
      </c>
      <c r="M8320" t="s">
        <v>23336</v>
      </c>
      <c r="N8320">
        <v>0.30111111099999999</v>
      </c>
      <c r="O8320">
        <v>3</v>
      </c>
      <c r="P8320">
        <v>6545</v>
      </c>
      <c r="Q8320">
        <v>148</v>
      </c>
      <c r="R8320">
        <v>945</v>
      </c>
      <c r="S8320">
        <v>40</v>
      </c>
      <c r="T8320">
        <v>868</v>
      </c>
      <c r="U8320">
        <v>3</v>
      </c>
      <c r="V8320">
        <v>1</v>
      </c>
      <c r="W8320">
        <v>0.34128845196933666</v>
      </c>
      <c r="X8320">
        <v>318.76248553791879</v>
      </c>
      <c r="Y8320">
        <v>411.88257024882091</v>
      </c>
      <c r="Z8320">
        <v>224.60201684904692</v>
      </c>
      <c r="AA8320">
        <v>66.729562931582635</v>
      </c>
      <c r="AB8320">
        <v>200.31637905062757</v>
      </c>
      <c r="AC8320">
        <v>18.054927599957029</v>
      </c>
      <c r="AD8320">
        <v>0.8968778434625001</v>
      </c>
      <c r="AE8320">
        <v>1241.5861085133859</v>
      </c>
    </row>
    <row r="8321" spans="1:31" x14ac:dyDescent="0.25">
      <c r="A8321">
        <v>1890769</v>
      </c>
      <c r="B8321">
        <v>1</v>
      </c>
      <c r="C8321" t="s">
        <v>81</v>
      </c>
      <c r="D8321" t="s">
        <v>127</v>
      </c>
      <c r="E8321" t="s">
        <v>210</v>
      </c>
      <c r="F8321" t="s">
        <v>23337</v>
      </c>
      <c r="G8321" t="s">
        <v>133</v>
      </c>
      <c r="H8321" t="s">
        <v>134</v>
      </c>
      <c r="I8321" t="s">
        <v>135</v>
      </c>
      <c r="J8321" t="s">
        <v>136</v>
      </c>
      <c r="K8321" t="s">
        <v>137</v>
      </c>
      <c r="L8321" t="s">
        <v>23338</v>
      </c>
      <c r="M8321" t="s">
        <v>23339</v>
      </c>
      <c r="N8321">
        <v>0.83138888799999999</v>
      </c>
      <c r="O8321">
        <v>0</v>
      </c>
      <c r="P8321">
        <v>0</v>
      </c>
      <c r="Q8321">
        <v>0</v>
      </c>
      <c r="R8321">
        <v>0</v>
      </c>
      <c r="S8321">
        <v>2</v>
      </c>
      <c r="T8321">
        <v>0</v>
      </c>
      <c r="U8321">
        <v>0</v>
      </c>
      <c r="V8321">
        <v>0</v>
      </c>
      <c r="W8321">
        <v>0</v>
      </c>
      <c r="X8321">
        <v>0</v>
      </c>
      <c r="Y8321">
        <v>0</v>
      </c>
      <c r="Z8321">
        <v>0</v>
      </c>
      <c r="AA8321">
        <v>1802.3734702490428</v>
      </c>
      <c r="AB8321">
        <v>0</v>
      </c>
      <c r="AC8321">
        <v>0</v>
      </c>
      <c r="AD8321">
        <v>0</v>
      </c>
      <c r="AE8321">
        <v>1802.3734702490428</v>
      </c>
    </row>
    <row r="8322" spans="1:31" x14ac:dyDescent="0.25">
      <c r="A8322">
        <v>1890746</v>
      </c>
      <c r="B8322">
        <v>1</v>
      </c>
      <c r="C8322" t="s">
        <v>81</v>
      </c>
      <c r="D8322" t="s">
        <v>123</v>
      </c>
      <c r="E8322" t="s">
        <v>210</v>
      </c>
      <c r="F8322" t="s">
        <v>4261</v>
      </c>
      <c r="G8322" t="s">
        <v>133</v>
      </c>
      <c r="H8322" t="s">
        <v>134</v>
      </c>
      <c r="I8322" t="s">
        <v>135</v>
      </c>
      <c r="J8322" t="s">
        <v>136</v>
      </c>
      <c r="K8322" t="s">
        <v>137</v>
      </c>
      <c r="L8322" t="s">
        <v>23340</v>
      </c>
      <c r="M8322" t="s">
        <v>23341</v>
      </c>
      <c r="N8322">
        <v>1.246388888</v>
      </c>
      <c r="O8322">
        <v>1</v>
      </c>
      <c r="P8322">
        <v>1</v>
      </c>
      <c r="Q8322">
        <v>62</v>
      </c>
      <c r="R8322">
        <v>62</v>
      </c>
      <c r="S8322">
        <v>9</v>
      </c>
      <c r="T8322">
        <v>7</v>
      </c>
      <c r="U8322">
        <v>0</v>
      </c>
      <c r="V8322">
        <v>0</v>
      </c>
      <c r="W8322">
        <v>1.7962326890437361</v>
      </c>
      <c r="X8322">
        <v>0.2759165264323889</v>
      </c>
      <c r="Y8322">
        <v>155.93346006941465</v>
      </c>
      <c r="Z8322">
        <v>172.4226963224524</v>
      </c>
      <c r="AA8322">
        <v>28.723001878643814</v>
      </c>
      <c r="AB8322">
        <v>14.053009763818663</v>
      </c>
      <c r="AC8322">
        <v>0</v>
      </c>
      <c r="AD8322">
        <v>0</v>
      </c>
      <c r="AE8322">
        <v>373.20431724980563</v>
      </c>
    </row>
    <row r="8323" spans="1:31" x14ac:dyDescent="0.25">
      <c r="A8323">
        <v>1891267</v>
      </c>
      <c r="B8323">
        <v>1</v>
      </c>
      <c r="C8323" t="s">
        <v>81</v>
      </c>
      <c r="D8323" t="s">
        <v>128</v>
      </c>
      <c r="E8323" t="s">
        <v>140</v>
      </c>
      <c r="F8323" t="s">
        <v>23342</v>
      </c>
      <c r="G8323" t="s">
        <v>207</v>
      </c>
      <c r="H8323" t="s">
        <v>143</v>
      </c>
      <c r="I8323" t="s">
        <v>135</v>
      </c>
      <c r="J8323" t="s">
        <v>136</v>
      </c>
      <c r="K8323" t="s">
        <v>137</v>
      </c>
      <c r="L8323" t="s">
        <v>23343</v>
      </c>
      <c r="M8323" t="s">
        <v>23344</v>
      </c>
      <c r="N8323">
        <v>1.436388888</v>
      </c>
      <c r="O8323">
        <v>0</v>
      </c>
      <c r="P8323">
        <v>2</v>
      </c>
      <c r="Q8323">
        <v>0</v>
      </c>
      <c r="R8323">
        <v>0</v>
      </c>
      <c r="S8323">
        <v>0</v>
      </c>
      <c r="T8323">
        <v>0</v>
      </c>
      <c r="U8323">
        <v>0</v>
      </c>
      <c r="V8323">
        <v>0</v>
      </c>
      <c r="W8323">
        <v>0</v>
      </c>
      <c r="X8323">
        <v>0.55023178314682508</v>
      </c>
      <c r="Y8323">
        <v>0</v>
      </c>
      <c r="Z8323">
        <v>0</v>
      </c>
      <c r="AA8323">
        <v>0</v>
      </c>
      <c r="AB8323">
        <v>0</v>
      </c>
      <c r="AC8323">
        <v>0</v>
      </c>
      <c r="AD8323">
        <v>0</v>
      </c>
      <c r="AE8323">
        <v>0.55023178314682508</v>
      </c>
    </row>
    <row r="8324" spans="1:31" x14ac:dyDescent="0.25">
      <c r="A8324">
        <v>1891416</v>
      </c>
      <c r="B8324">
        <v>1</v>
      </c>
      <c r="C8324" t="s">
        <v>81</v>
      </c>
      <c r="D8324" t="s">
        <v>119</v>
      </c>
      <c r="E8324" t="s">
        <v>146</v>
      </c>
      <c r="F8324" t="s">
        <v>23345</v>
      </c>
      <c r="G8324" t="s">
        <v>148</v>
      </c>
      <c r="H8324" t="s">
        <v>143</v>
      </c>
      <c r="I8324" t="s">
        <v>135</v>
      </c>
      <c r="J8324" t="s">
        <v>136</v>
      </c>
      <c r="K8324" t="s">
        <v>137</v>
      </c>
      <c r="L8324" t="s">
        <v>23346</v>
      </c>
      <c r="M8324" t="s">
        <v>23347</v>
      </c>
      <c r="N8324">
        <v>0.99666666599999998</v>
      </c>
      <c r="O8324">
        <v>0</v>
      </c>
      <c r="P8324">
        <v>130</v>
      </c>
      <c r="Q8324">
        <v>0</v>
      </c>
      <c r="R8324">
        <v>1</v>
      </c>
      <c r="S8324">
        <v>0</v>
      </c>
      <c r="T8324">
        <v>8</v>
      </c>
      <c r="U8324">
        <v>0</v>
      </c>
      <c r="V8324">
        <v>0</v>
      </c>
      <c r="W8324">
        <v>0</v>
      </c>
      <c r="X8324">
        <v>25.230357301901176</v>
      </c>
      <c r="Y8324">
        <v>0</v>
      </c>
      <c r="Z8324">
        <v>0.52332341230865331</v>
      </c>
      <c r="AA8324">
        <v>0</v>
      </c>
      <c r="AB8324">
        <v>3.9875856567991166</v>
      </c>
      <c r="AC8324">
        <v>0</v>
      </c>
      <c r="AD8324">
        <v>0</v>
      </c>
      <c r="AE8324">
        <v>29.741266371008944</v>
      </c>
    </row>
    <row r="8325" spans="1:31" x14ac:dyDescent="0.25">
      <c r="A8325">
        <v>1890895</v>
      </c>
      <c r="B8325">
        <v>1</v>
      </c>
      <c r="C8325" t="s">
        <v>80</v>
      </c>
      <c r="D8325" t="s">
        <v>94</v>
      </c>
      <c r="E8325" t="s">
        <v>140</v>
      </c>
      <c r="F8325" t="s">
        <v>23348</v>
      </c>
      <c r="G8325" t="s">
        <v>212</v>
      </c>
      <c r="H8325" t="s">
        <v>143</v>
      </c>
      <c r="I8325" t="s">
        <v>135</v>
      </c>
      <c r="J8325" t="s">
        <v>3</v>
      </c>
      <c r="K8325" t="s">
        <v>137</v>
      </c>
      <c r="L8325" t="s">
        <v>23349</v>
      </c>
      <c r="M8325" t="s">
        <v>23350</v>
      </c>
      <c r="N8325">
        <v>1.662222222</v>
      </c>
      <c r="O8325">
        <v>0</v>
      </c>
      <c r="P8325">
        <v>2</v>
      </c>
      <c r="Q8325">
        <v>0</v>
      </c>
      <c r="R8325">
        <v>0</v>
      </c>
      <c r="S8325">
        <v>0</v>
      </c>
      <c r="T8325">
        <v>0</v>
      </c>
      <c r="U8325">
        <v>0</v>
      </c>
      <c r="V8325">
        <v>0</v>
      </c>
      <c r="W8325">
        <v>0</v>
      </c>
      <c r="X8325">
        <v>2.9100160841522226E-3</v>
      </c>
      <c r="Y8325">
        <v>0</v>
      </c>
      <c r="Z8325">
        <v>0</v>
      </c>
      <c r="AA8325">
        <v>0</v>
      </c>
      <c r="AB8325">
        <v>0</v>
      </c>
      <c r="AC8325">
        <v>0</v>
      </c>
      <c r="AD8325">
        <v>0</v>
      </c>
      <c r="AE8325">
        <v>2.9100160841522226E-3</v>
      </c>
    </row>
    <row r="8326" spans="1:31" x14ac:dyDescent="0.25">
      <c r="A8326">
        <v>1891522</v>
      </c>
      <c r="B8326">
        <v>1</v>
      </c>
      <c r="C8326" t="s">
        <v>81</v>
      </c>
      <c r="D8326" t="s">
        <v>119</v>
      </c>
      <c r="E8326" t="s">
        <v>146</v>
      </c>
      <c r="F8326" t="s">
        <v>23351</v>
      </c>
      <c r="G8326" t="s">
        <v>148</v>
      </c>
      <c r="H8326" t="s">
        <v>143</v>
      </c>
      <c r="I8326" t="s">
        <v>135</v>
      </c>
      <c r="J8326" t="s">
        <v>136</v>
      </c>
      <c r="K8326" t="s">
        <v>137</v>
      </c>
      <c r="L8326" t="s">
        <v>23352</v>
      </c>
      <c r="M8326" t="s">
        <v>23353</v>
      </c>
      <c r="N8326">
        <v>1.207222222</v>
      </c>
      <c r="O8326">
        <v>0</v>
      </c>
      <c r="P8326">
        <v>62</v>
      </c>
      <c r="Q8326">
        <v>0</v>
      </c>
      <c r="R8326">
        <v>0</v>
      </c>
      <c r="S8326">
        <v>0</v>
      </c>
      <c r="T8326">
        <v>2</v>
      </c>
      <c r="U8326">
        <v>0</v>
      </c>
      <c r="V8326">
        <v>0</v>
      </c>
      <c r="W8326">
        <v>0</v>
      </c>
      <c r="X8326">
        <v>14.588913961260909</v>
      </c>
      <c r="Y8326">
        <v>0</v>
      </c>
      <c r="Z8326">
        <v>0</v>
      </c>
      <c r="AA8326">
        <v>0</v>
      </c>
      <c r="AB8326">
        <v>0.64197709100202005</v>
      </c>
      <c r="AC8326">
        <v>0</v>
      </c>
      <c r="AD8326">
        <v>0</v>
      </c>
      <c r="AE8326">
        <v>15.23089105226293</v>
      </c>
    </row>
    <row r="8327" spans="1:31" x14ac:dyDescent="0.25">
      <c r="A8327">
        <v>1891287</v>
      </c>
      <c r="B8327">
        <v>1</v>
      </c>
      <c r="C8327" t="s">
        <v>81</v>
      </c>
      <c r="D8327" t="s">
        <v>115</v>
      </c>
      <c r="E8327" t="s">
        <v>146</v>
      </c>
      <c r="F8327" t="s">
        <v>23354</v>
      </c>
      <c r="G8327" t="s">
        <v>148</v>
      </c>
      <c r="H8327" t="s">
        <v>143</v>
      </c>
      <c r="I8327" t="s">
        <v>135</v>
      </c>
      <c r="J8327" t="s">
        <v>136</v>
      </c>
      <c r="K8327" t="s">
        <v>137</v>
      </c>
      <c r="L8327" t="s">
        <v>23355</v>
      </c>
      <c r="M8327" t="s">
        <v>23356</v>
      </c>
      <c r="N8327">
        <v>4.108055555</v>
      </c>
      <c r="O8327">
        <v>0</v>
      </c>
      <c r="P8327">
        <v>14</v>
      </c>
      <c r="Q8327">
        <v>0</v>
      </c>
      <c r="R8327">
        <v>1</v>
      </c>
      <c r="S8327">
        <v>0</v>
      </c>
      <c r="T8327">
        <v>0</v>
      </c>
      <c r="U8327">
        <v>0</v>
      </c>
      <c r="V8327">
        <v>0</v>
      </c>
      <c r="W8327">
        <v>0</v>
      </c>
      <c r="X8327">
        <v>4.7197598609051807</v>
      </c>
      <c r="Y8327">
        <v>0</v>
      </c>
      <c r="Z8327">
        <v>1.1608433939458611E-2</v>
      </c>
      <c r="AA8327">
        <v>0</v>
      </c>
      <c r="AB8327">
        <v>0</v>
      </c>
      <c r="AC8327">
        <v>0</v>
      </c>
      <c r="AD8327">
        <v>0</v>
      </c>
      <c r="AE8327">
        <v>4.7313682948446392</v>
      </c>
    </row>
    <row r="8328" spans="1:31" x14ac:dyDescent="0.25">
      <c r="A8328">
        <v>1891479</v>
      </c>
      <c r="B8328">
        <v>1</v>
      </c>
      <c r="C8328" t="s">
        <v>80</v>
      </c>
      <c r="D8328" t="s">
        <v>96</v>
      </c>
      <c r="E8328" t="s">
        <v>210</v>
      </c>
      <c r="F8328" t="s">
        <v>10267</v>
      </c>
      <c r="G8328" t="s">
        <v>133</v>
      </c>
      <c r="H8328" t="s">
        <v>134</v>
      </c>
      <c r="I8328" t="s">
        <v>135</v>
      </c>
      <c r="J8328" t="s">
        <v>136</v>
      </c>
      <c r="K8328" t="s">
        <v>137</v>
      </c>
      <c r="L8328" t="s">
        <v>23357</v>
      </c>
      <c r="M8328" t="s">
        <v>23358</v>
      </c>
      <c r="N8328">
        <v>0.59388888799999995</v>
      </c>
      <c r="O8328">
        <v>0</v>
      </c>
      <c r="P8328">
        <v>2904</v>
      </c>
      <c r="Q8328">
        <v>0</v>
      </c>
      <c r="R8328">
        <v>3</v>
      </c>
      <c r="S8328">
        <v>7</v>
      </c>
      <c r="T8328">
        <v>357</v>
      </c>
      <c r="U8328">
        <v>0</v>
      </c>
      <c r="V8328">
        <v>0</v>
      </c>
      <c r="W8328">
        <v>0</v>
      </c>
      <c r="X8328">
        <v>1297.3533007407761</v>
      </c>
      <c r="Y8328">
        <v>0</v>
      </c>
      <c r="Z8328">
        <v>0.29232869528729333</v>
      </c>
      <c r="AA8328">
        <v>116.99041594240386</v>
      </c>
      <c r="AB8328">
        <v>620.05348155642321</v>
      </c>
      <c r="AC8328">
        <v>0</v>
      </c>
      <c r="AD8328">
        <v>0</v>
      </c>
      <c r="AE8328">
        <v>2034.6895269348906</v>
      </c>
    </row>
    <row r="8329" spans="1:31" x14ac:dyDescent="0.25">
      <c r="A8329">
        <v>1890938</v>
      </c>
      <c r="B8329">
        <v>1</v>
      </c>
      <c r="C8329" t="s">
        <v>81</v>
      </c>
      <c r="D8329" t="s">
        <v>118</v>
      </c>
      <c r="E8329" t="s">
        <v>169</v>
      </c>
      <c r="F8329" t="s">
        <v>7855</v>
      </c>
      <c r="G8329" t="s">
        <v>183</v>
      </c>
      <c r="H8329" t="s">
        <v>143</v>
      </c>
      <c r="I8329" t="s">
        <v>135</v>
      </c>
      <c r="J8329" t="s">
        <v>136</v>
      </c>
      <c r="K8329" t="s">
        <v>137</v>
      </c>
      <c r="L8329" t="s">
        <v>23359</v>
      </c>
      <c r="M8329" t="s">
        <v>23360</v>
      </c>
      <c r="N8329">
        <v>1.9566666660000001</v>
      </c>
      <c r="O8329">
        <v>0</v>
      </c>
      <c r="P8329">
        <v>4</v>
      </c>
      <c r="Q8329">
        <v>0</v>
      </c>
      <c r="R8329">
        <v>0</v>
      </c>
      <c r="S8329">
        <v>0</v>
      </c>
      <c r="T8329">
        <v>1</v>
      </c>
      <c r="U8329">
        <v>0</v>
      </c>
      <c r="V8329">
        <v>0</v>
      </c>
      <c r="W8329">
        <v>0</v>
      </c>
      <c r="X8329">
        <v>3.4216279781700001</v>
      </c>
      <c r="Y8329">
        <v>0</v>
      </c>
      <c r="Z8329">
        <v>0</v>
      </c>
      <c r="AA8329">
        <v>0</v>
      </c>
      <c r="AB8329">
        <v>1.2612413852162168</v>
      </c>
      <c r="AC8329">
        <v>0</v>
      </c>
      <c r="AD8329">
        <v>0</v>
      </c>
      <c r="AE8329">
        <v>4.6828693633862173</v>
      </c>
    </row>
    <row r="8330" spans="1:31" x14ac:dyDescent="0.25">
      <c r="A8330">
        <v>1890789</v>
      </c>
      <c r="B8330">
        <v>1</v>
      </c>
      <c r="C8330" t="s">
        <v>80</v>
      </c>
      <c r="D8330" t="s">
        <v>106</v>
      </c>
      <c r="E8330" t="s">
        <v>140</v>
      </c>
      <c r="F8330" t="s">
        <v>23361</v>
      </c>
      <c r="G8330" t="s">
        <v>163</v>
      </c>
      <c r="H8330" t="s">
        <v>143</v>
      </c>
      <c r="I8330" t="s">
        <v>135</v>
      </c>
      <c r="J8330" t="s">
        <v>136</v>
      </c>
      <c r="K8330" t="s">
        <v>137</v>
      </c>
      <c r="L8330" t="s">
        <v>23362</v>
      </c>
      <c r="M8330" t="s">
        <v>23363</v>
      </c>
      <c r="N8330">
        <v>1.4750000000000001</v>
      </c>
      <c r="O8330">
        <v>0</v>
      </c>
      <c r="P8330">
        <v>1</v>
      </c>
      <c r="Q8330">
        <v>0</v>
      </c>
      <c r="R8330">
        <v>0</v>
      </c>
      <c r="S8330">
        <v>0</v>
      </c>
      <c r="T8330">
        <v>0</v>
      </c>
      <c r="U8330">
        <v>0</v>
      </c>
      <c r="V8330">
        <v>0</v>
      </c>
      <c r="W8330">
        <v>0</v>
      </c>
      <c r="X8330">
        <v>0.20886072858129445</v>
      </c>
      <c r="Y8330">
        <v>0</v>
      </c>
      <c r="Z8330">
        <v>0</v>
      </c>
      <c r="AA8330">
        <v>0</v>
      </c>
      <c r="AB8330">
        <v>0</v>
      </c>
      <c r="AC8330">
        <v>0</v>
      </c>
      <c r="AD8330">
        <v>0</v>
      </c>
      <c r="AE8330">
        <v>0.20886072858129445</v>
      </c>
    </row>
    <row r="8331" spans="1:31" x14ac:dyDescent="0.25">
      <c r="A8331">
        <v>1890712</v>
      </c>
      <c r="B8331">
        <v>1</v>
      </c>
      <c r="C8331" t="s">
        <v>81</v>
      </c>
      <c r="D8331" t="s">
        <v>123</v>
      </c>
      <c r="E8331" t="s">
        <v>158</v>
      </c>
      <c r="F8331" t="s">
        <v>23364</v>
      </c>
      <c r="G8331" t="s">
        <v>133</v>
      </c>
      <c r="H8331" t="s">
        <v>134</v>
      </c>
      <c r="I8331" t="s">
        <v>135</v>
      </c>
      <c r="J8331" t="s">
        <v>136</v>
      </c>
      <c r="K8331" t="s">
        <v>137</v>
      </c>
      <c r="L8331" t="s">
        <v>23365</v>
      </c>
      <c r="M8331" t="s">
        <v>23366</v>
      </c>
      <c r="N8331">
        <v>1.122777777</v>
      </c>
      <c r="O8331">
        <v>1</v>
      </c>
      <c r="P8331">
        <v>850</v>
      </c>
      <c r="Q8331">
        <v>15</v>
      </c>
      <c r="R8331">
        <v>69</v>
      </c>
      <c r="S8331">
        <v>12</v>
      </c>
      <c r="T8331">
        <v>50</v>
      </c>
      <c r="U8331">
        <v>4</v>
      </c>
      <c r="V8331">
        <v>0</v>
      </c>
      <c r="W8331">
        <v>5.0889334227217781E-2</v>
      </c>
      <c r="X8331">
        <v>168.91714125585253</v>
      </c>
      <c r="Y8331">
        <v>61.487859517222169</v>
      </c>
      <c r="Z8331">
        <v>64.970509460252373</v>
      </c>
      <c r="AA8331">
        <v>70.66414550720225</v>
      </c>
      <c r="AB8331">
        <v>23.768212148293966</v>
      </c>
      <c r="AC8331">
        <v>30.479149946712692</v>
      </c>
      <c r="AD8331">
        <v>0</v>
      </c>
      <c r="AE8331">
        <v>420.33790716976324</v>
      </c>
    </row>
    <row r="8332" spans="1:31" x14ac:dyDescent="0.25">
      <c r="A8332">
        <v>1890781</v>
      </c>
      <c r="B8332">
        <v>1</v>
      </c>
      <c r="C8332" t="s">
        <v>80</v>
      </c>
      <c r="D8332" t="s">
        <v>91</v>
      </c>
      <c r="E8332" t="s">
        <v>131</v>
      </c>
      <c r="F8332" t="s">
        <v>4290</v>
      </c>
      <c r="G8332" t="s">
        <v>133</v>
      </c>
      <c r="H8332" t="s">
        <v>134</v>
      </c>
      <c r="I8332" t="s">
        <v>135</v>
      </c>
      <c r="J8332" t="s">
        <v>136</v>
      </c>
      <c r="K8332" t="s">
        <v>137</v>
      </c>
      <c r="L8332" t="s">
        <v>23367</v>
      </c>
      <c r="M8332" t="s">
        <v>23368</v>
      </c>
      <c r="N8332">
        <v>1.467777777</v>
      </c>
      <c r="O8332">
        <v>2</v>
      </c>
      <c r="P8332">
        <v>9</v>
      </c>
      <c r="Q8332">
        <v>12</v>
      </c>
      <c r="R8332">
        <v>16</v>
      </c>
      <c r="S8332">
        <v>5</v>
      </c>
      <c r="T8332">
        <v>53</v>
      </c>
      <c r="U8332">
        <v>1</v>
      </c>
      <c r="V8332">
        <v>0</v>
      </c>
      <c r="W8332">
        <v>0.65579937722757786</v>
      </c>
      <c r="X8332">
        <v>1.5807954098003403</v>
      </c>
      <c r="Y8332">
        <v>35.54066819906167</v>
      </c>
      <c r="Z8332">
        <v>15.504397160654895</v>
      </c>
      <c r="AA8332">
        <v>48.178236754900659</v>
      </c>
      <c r="AB8332">
        <v>34.971325653151169</v>
      </c>
      <c r="AC8332">
        <v>5.6245078629133349</v>
      </c>
      <c r="AD8332">
        <v>0</v>
      </c>
      <c r="AE8332">
        <v>142.05573041770964</v>
      </c>
    </row>
    <row r="8333" spans="1:31" x14ac:dyDescent="0.25">
      <c r="A8333">
        <v>1891445</v>
      </c>
      <c r="B8333">
        <v>1</v>
      </c>
      <c r="C8333" t="s">
        <v>80</v>
      </c>
      <c r="D8333" t="s">
        <v>104</v>
      </c>
      <c r="E8333" t="s">
        <v>146</v>
      </c>
      <c r="F8333" t="s">
        <v>21706</v>
      </c>
      <c r="G8333" t="s">
        <v>148</v>
      </c>
      <c r="H8333" t="s">
        <v>143</v>
      </c>
      <c r="I8333" t="s">
        <v>135</v>
      </c>
      <c r="J8333" t="s">
        <v>136</v>
      </c>
      <c r="K8333" t="s">
        <v>137</v>
      </c>
      <c r="L8333" t="s">
        <v>23369</v>
      </c>
      <c r="M8333" t="s">
        <v>23370</v>
      </c>
      <c r="N8333">
        <v>1.535555555</v>
      </c>
      <c r="O8333">
        <v>0</v>
      </c>
      <c r="P8333">
        <v>1</v>
      </c>
      <c r="Q8333">
        <v>0</v>
      </c>
      <c r="R8333">
        <v>2</v>
      </c>
      <c r="S8333">
        <v>0</v>
      </c>
      <c r="T8333">
        <v>0</v>
      </c>
      <c r="U8333">
        <v>0</v>
      </c>
      <c r="V8333">
        <v>0</v>
      </c>
      <c r="W8333">
        <v>0</v>
      </c>
      <c r="X8333">
        <v>0.3293444598449583</v>
      </c>
      <c r="Y8333">
        <v>0</v>
      </c>
      <c r="Z8333">
        <v>1.0139605188967284</v>
      </c>
      <c r="AA8333">
        <v>0</v>
      </c>
      <c r="AB8333">
        <v>0</v>
      </c>
      <c r="AC8333">
        <v>0</v>
      </c>
      <c r="AD8333">
        <v>0</v>
      </c>
      <c r="AE8333">
        <v>1.3433049787416866</v>
      </c>
    </row>
    <row r="8334" spans="1:31" x14ac:dyDescent="0.25">
      <c r="A8334">
        <v>1890904</v>
      </c>
      <c r="B8334">
        <v>1</v>
      </c>
      <c r="C8334" t="s">
        <v>80</v>
      </c>
      <c r="D8334" t="s">
        <v>94</v>
      </c>
      <c r="E8334" t="s">
        <v>140</v>
      </c>
      <c r="F8334" t="s">
        <v>23371</v>
      </c>
      <c r="G8334" t="s">
        <v>163</v>
      </c>
      <c r="H8334" t="s">
        <v>143</v>
      </c>
      <c r="I8334" t="s">
        <v>135</v>
      </c>
      <c r="J8334" t="s">
        <v>136</v>
      </c>
      <c r="K8334" t="s">
        <v>137</v>
      </c>
      <c r="L8334" t="s">
        <v>23011</v>
      </c>
      <c r="M8334" t="s">
        <v>23372</v>
      </c>
      <c r="N8334">
        <v>1.601111111</v>
      </c>
      <c r="O8334">
        <v>0</v>
      </c>
      <c r="P8334">
        <v>1</v>
      </c>
      <c r="Q8334">
        <v>0</v>
      </c>
      <c r="R8334">
        <v>0</v>
      </c>
      <c r="S8334">
        <v>0</v>
      </c>
      <c r="T8334">
        <v>0</v>
      </c>
      <c r="U8334">
        <v>0</v>
      </c>
      <c r="V8334">
        <v>0</v>
      </c>
      <c r="W8334">
        <v>0</v>
      </c>
      <c r="X8334">
        <v>8.6693594824999998E-3</v>
      </c>
      <c r="Y8334">
        <v>0</v>
      </c>
      <c r="Z8334">
        <v>0</v>
      </c>
      <c r="AA8334">
        <v>0</v>
      </c>
      <c r="AB8334">
        <v>0</v>
      </c>
      <c r="AC8334">
        <v>0</v>
      </c>
      <c r="AD8334">
        <v>0</v>
      </c>
      <c r="AE8334">
        <v>8.6693594824999998E-3</v>
      </c>
    </row>
    <row r="8335" spans="1:31" x14ac:dyDescent="0.25">
      <c r="A8335">
        <v>1890921</v>
      </c>
      <c r="B8335">
        <v>1</v>
      </c>
      <c r="C8335" t="s">
        <v>80</v>
      </c>
      <c r="D8335" t="s">
        <v>84</v>
      </c>
      <c r="E8335" t="s">
        <v>140</v>
      </c>
      <c r="F8335" t="s">
        <v>23373</v>
      </c>
      <c r="G8335" t="s">
        <v>212</v>
      </c>
      <c r="H8335" t="s">
        <v>143</v>
      </c>
      <c r="I8335" t="s">
        <v>135</v>
      </c>
      <c r="J8335" t="s">
        <v>3</v>
      </c>
      <c r="K8335" t="s">
        <v>137</v>
      </c>
      <c r="L8335" t="s">
        <v>23374</v>
      </c>
      <c r="M8335" t="s">
        <v>23375</v>
      </c>
      <c r="N8335">
        <v>2.7566666660000001</v>
      </c>
      <c r="O8335">
        <v>0</v>
      </c>
      <c r="P8335">
        <v>1</v>
      </c>
      <c r="Q8335">
        <v>0</v>
      </c>
      <c r="R8335">
        <v>0</v>
      </c>
      <c r="S8335">
        <v>0</v>
      </c>
      <c r="T8335">
        <v>0</v>
      </c>
      <c r="U8335">
        <v>0</v>
      </c>
      <c r="V8335">
        <v>0</v>
      </c>
      <c r="W8335">
        <v>0</v>
      </c>
      <c r="X8335">
        <v>0.41608178549860009</v>
      </c>
      <c r="Y8335">
        <v>0</v>
      </c>
      <c r="Z8335">
        <v>0</v>
      </c>
      <c r="AA8335">
        <v>0</v>
      </c>
      <c r="AB8335">
        <v>0</v>
      </c>
      <c r="AC8335">
        <v>0</v>
      </c>
      <c r="AD8335">
        <v>0</v>
      </c>
      <c r="AE8335">
        <v>0.41608178549860009</v>
      </c>
    </row>
    <row r="8336" spans="1:31" x14ac:dyDescent="0.25">
      <c r="A8336">
        <v>1891468</v>
      </c>
      <c r="B8336">
        <v>1</v>
      </c>
      <c r="C8336" t="s">
        <v>80</v>
      </c>
      <c r="D8336" t="s">
        <v>93</v>
      </c>
      <c r="E8336" t="s">
        <v>146</v>
      </c>
      <c r="F8336" t="s">
        <v>23376</v>
      </c>
      <c r="G8336" t="s">
        <v>148</v>
      </c>
      <c r="H8336" t="s">
        <v>143</v>
      </c>
      <c r="I8336" t="s">
        <v>135</v>
      </c>
      <c r="J8336" t="s">
        <v>136</v>
      </c>
      <c r="K8336" t="s">
        <v>137</v>
      </c>
      <c r="L8336" t="s">
        <v>23377</v>
      </c>
      <c r="M8336" t="s">
        <v>23378</v>
      </c>
      <c r="N8336">
        <v>2.6727777769999999</v>
      </c>
      <c r="O8336">
        <v>0</v>
      </c>
      <c r="P8336">
        <v>4</v>
      </c>
      <c r="Q8336">
        <v>0</v>
      </c>
      <c r="R8336">
        <v>3</v>
      </c>
      <c r="S8336">
        <v>0</v>
      </c>
      <c r="T8336">
        <v>1</v>
      </c>
      <c r="U8336">
        <v>0</v>
      </c>
      <c r="V8336">
        <v>0</v>
      </c>
      <c r="W8336">
        <v>0</v>
      </c>
      <c r="X8336">
        <v>20.955952455444738</v>
      </c>
      <c r="Y8336">
        <v>0</v>
      </c>
      <c r="Z8336">
        <v>18.089167486774176</v>
      </c>
      <c r="AA8336">
        <v>0</v>
      </c>
      <c r="AB8336">
        <v>0.13631210650155667</v>
      </c>
      <c r="AC8336">
        <v>0</v>
      </c>
      <c r="AD8336">
        <v>0</v>
      </c>
      <c r="AE8336">
        <v>39.181432048720474</v>
      </c>
    </row>
    <row r="8337" spans="1:31" x14ac:dyDescent="0.25">
      <c r="A8337">
        <v>1891405</v>
      </c>
      <c r="B8337">
        <v>1</v>
      </c>
      <c r="C8337" t="s">
        <v>80</v>
      </c>
      <c r="D8337" t="s">
        <v>108</v>
      </c>
      <c r="E8337" t="s">
        <v>140</v>
      </c>
      <c r="F8337" t="s">
        <v>23379</v>
      </c>
      <c r="G8337" t="s">
        <v>163</v>
      </c>
      <c r="H8337" t="s">
        <v>143</v>
      </c>
      <c r="I8337" t="s">
        <v>135</v>
      </c>
      <c r="J8337" t="s">
        <v>136</v>
      </c>
      <c r="K8337" t="s">
        <v>137</v>
      </c>
      <c r="L8337" t="s">
        <v>23380</v>
      </c>
      <c r="M8337" t="s">
        <v>23381</v>
      </c>
      <c r="N8337">
        <v>1.6174999999999999</v>
      </c>
      <c r="O8337">
        <v>0</v>
      </c>
      <c r="P8337">
        <v>1</v>
      </c>
      <c r="Q8337">
        <v>0</v>
      </c>
      <c r="R8337">
        <v>0</v>
      </c>
      <c r="S8337">
        <v>0</v>
      </c>
      <c r="T8337">
        <v>0</v>
      </c>
      <c r="U8337">
        <v>0</v>
      </c>
      <c r="V8337">
        <v>0</v>
      </c>
      <c r="W8337">
        <v>0</v>
      </c>
      <c r="X8337">
        <v>0.13565089424489749</v>
      </c>
      <c r="Y8337">
        <v>0</v>
      </c>
      <c r="Z8337">
        <v>0</v>
      </c>
      <c r="AA8337">
        <v>0</v>
      </c>
      <c r="AB8337">
        <v>0</v>
      </c>
      <c r="AC8337">
        <v>0</v>
      </c>
      <c r="AD8337">
        <v>0</v>
      </c>
      <c r="AE8337">
        <v>0.13565089424489749</v>
      </c>
    </row>
    <row r="8338" spans="1:31" x14ac:dyDescent="0.25">
      <c r="A8338">
        <v>1890858</v>
      </c>
      <c r="B8338">
        <v>1</v>
      </c>
      <c r="C8338" t="s">
        <v>81</v>
      </c>
      <c r="D8338" t="s">
        <v>127</v>
      </c>
      <c r="E8338" t="s">
        <v>131</v>
      </c>
      <c r="F8338" t="s">
        <v>23382</v>
      </c>
      <c r="G8338" t="s">
        <v>5788</v>
      </c>
      <c r="H8338" t="s">
        <v>134</v>
      </c>
      <c r="I8338" t="s">
        <v>135</v>
      </c>
      <c r="J8338" t="s">
        <v>136</v>
      </c>
      <c r="K8338" t="s">
        <v>137</v>
      </c>
      <c r="L8338" t="s">
        <v>23383</v>
      </c>
      <c r="M8338" t="s">
        <v>23384</v>
      </c>
      <c r="N8338">
        <v>6.3022222220000002</v>
      </c>
      <c r="O8338">
        <v>0</v>
      </c>
      <c r="P8338">
        <v>0</v>
      </c>
      <c r="Q8338">
        <v>25</v>
      </c>
      <c r="R8338">
        <v>6</v>
      </c>
      <c r="S8338">
        <v>2</v>
      </c>
      <c r="T8338">
        <v>0</v>
      </c>
      <c r="U8338">
        <v>0</v>
      </c>
      <c r="V8338">
        <v>0</v>
      </c>
      <c r="W8338">
        <v>0</v>
      </c>
      <c r="X8338">
        <v>0</v>
      </c>
      <c r="Y8338">
        <v>969.77768610430985</v>
      </c>
      <c r="Z8338">
        <v>97.706621302453257</v>
      </c>
      <c r="AA8338">
        <v>28.999401984062423</v>
      </c>
      <c r="AB8338">
        <v>0</v>
      </c>
      <c r="AC8338">
        <v>0</v>
      </c>
      <c r="AD8338">
        <v>0</v>
      </c>
      <c r="AE8338">
        <v>1096.4837093908254</v>
      </c>
    </row>
    <row r="8339" spans="1:31" x14ac:dyDescent="0.25">
      <c r="A8339">
        <v>1891299</v>
      </c>
      <c r="B8339">
        <v>1</v>
      </c>
      <c r="C8339" t="s">
        <v>80</v>
      </c>
      <c r="D8339" t="s">
        <v>85</v>
      </c>
      <c r="E8339" t="s">
        <v>140</v>
      </c>
      <c r="F8339" t="s">
        <v>23385</v>
      </c>
      <c r="G8339" t="s">
        <v>207</v>
      </c>
      <c r="H8339" t="s">
        <v>143</v>
      </c>
      <c r="I8339" t="s">
        <v>135</v>
      </c>
      <c r="J8339" t="s">
        <v>136</v>
      </c>
      <c r="K8339" t="s">
        <v>137</v>
      </c>
      <c r="L8339" t="s">
        <v>23386</v>
      </c>
      <c r="M8339" t="s">
        <v>23387</v>
      </c>
      <c r="N8339">
        <v>1.5166666660000001</v>
      </c>
      <c r="O8339">
        <v>0</v>
      </c>
      <c r="P8339">
        <v>11</v>
      </c>
      <c r="Q8339">
        <v>0</v>
      </c>
      <c r="R8339">
        <v>0</v>
      </c>
      <c r="S8339">
        <v>0</v>
      </c>
      <c r="T8339">
        <v>2</v>
      </c>
      <c r="U8339">
        <v>0</v>
      </c>
      <c r="V8339">
        <v>0</v>
      </c>
      <c r="W8339">
        <v>0</v>
      </c>
      <c r="X8339">
        <v>4.7477643573545887</v>
      </c>
      <c r="Y8339">
        <v>0</v>
      </c>
      <c r="Z8339">
        <v>0</v>
      </c>
      <c r="AA8339">
        <v>0</v>
      </c>
      <c r="AB8339">
        <v>0.80328238553578335</v>
      </c>
      <c r="AC8339">
        <v>0</v>
      </c>
      <c r="AD8339">
        <v>0</v>
      </c>
      <c r="AE8339">
        <v>5.5510467428903718</v>
      </c>
    </row>
    <row r="8340" spans="1:31" x14ac:dyDescent="0.25">
      <c r="A8340">
        <v>1890864</v>
      </c>
      <c r="B8340">
        <v>1</v>
      </c>
      <c r="C8340" t="s">
        <v>80</v>
      </c>
      <c r="D8340" t="s">
        <v>106</v>
      </c>
      <c r="E8340" t="s">
        <v>210</v>
      </c>
      <c r="F8340" t="s">
        <v>11209</v>
      </c>
      <c r="G8340" t="s">
        <v>133</v>
      </c>
      <c r="H8340" t="s">
        <v>134</v>
      </c>
      <c r="I8340" t="s">
        <v>135</v>
      </c>
      <c r="J8340" t="s">
        <v>136</v>
      </c>
      <c r="K8340" t="s">
        <v>137</v>
      </c>
      <c r="L8340" t="s">
        <v>23388</v>
      </c>
      <c r="M8340" t="s">
        <v>23389</v>
      </c>
      <c r="N8340">
        <v>0.138333333</v>
      </c>
      <c r="O8340">
        <v>7</v>
      </c>
      <c r="P8340">
        <v>2139</v>
      </c>
      <c r="Q8340">
        <v>58</v>
      </c>
      <c r="R8340">
        <v>235</v>
      </c>
      <c r="S8340">
        <v>24</v>
      </c>
      <c r="T8340">
        <v>304</v>
      </c>
      <c r="U8340">
        <v>0</v>
      </c>
      <c r="V8340">
        <v>0</v>
      </c>
      <c r="W8340">
        <v>0.3165702200544</v>
      </c>
      <c r="X8340">
        <v>37.332216991662932</v>
      </c>
      <c r="Y8340">
        <v>52.012830482170394</v>
      </c>
      <c r="Z8340">
        <v>104.55786735766041</v>
      </c>
      <c r="AA8340">
        <v>25.301484428899236</v>
      </c>
      <c r="AB8340">
        <v>33.105578357768714</v>
      </c>
      <c r="AC8340">
        <v>0</v>
      </c>
      <c r="AD8340">
        <v>0</v>
      </c>
      <c r="AE8340">
        <v>252.62654783821608</v>
      </c>
    </row>
    <row r="8341" spans="1:31" x14ac:dyDescent="0.25">
      <c r="A8341">
        <v>1891482</v>
      </c>
      <c r="B8341">
        <v>1</v>
      </c>
      <c r="C8341" t="s">
        <v>80</v>
      </c>
      <c r="D8341" t="s">
        <v>94</v>
      </c>
      <c r="E8341" t="s">
        <v>210</v>
      </c>
      <c r="F8341" t="s">
        <v>5660</v>
      </c>
      <c r="G8341" t="s">
        <v>133</v>
      </c>
      <c r="H8341" t="s">
        <v>134</v>
      </c>
      <c r="I8341" t="s">
        <v>135</v>
      </c>
      <c r="J8341" t="s">
        <v>136</v>
      </c>
      <c r="K8341" t="s">
        <v>137</v>
      </c>
      <c r="L8341" t="s">
        <v>23390</v>
      </c>
      <c r="M8341" t="s">
        <v>23391</v>
      </c>
      <c r="N8341">
        <v>1.4794444440000001</v>
      </c>
      <c r="O8341">
        <v>1</v>
      </c>
      <c r="P8341">
        <v>302</v>
      </c>
      <c r="Q8341">
        <v>24</v>
      </c>
      <c r="R8341">
        <v>50</v>
      </c>
      <c r="S8341">
        <v>13</v>
      </c>
      <c r="T8341">
        <v>86</v>
      </c>
      <c r="U8341">
        <v>6</v>
      </c>
      <c r="V8341">
        <v>0</v>
      </c>
      <c r="W8341">
        <v>1.9768278589696577</v>
      </c>
      <c r="X8341">
        <v>81.897254152910605</v>
      </c>
      <c r="Y8341">
        <v>96.266148946089942</v>
      </c>
      <c r="Z8341">
        <v>149.78826960241449</v>
      </c>
      <c r="AA8341">
        <v>229.77836725316854</v>
      </c>
      <c r="AB8341">
        <v>32.148196729068438</v>
      </c>
      <c r="AC8341">
        <v>229.63569851171349</v>
      </c>
      <c r="AD8341">
        <v>0</v>
      </c>
      <c r="AE8341">
        <v>821.49076305433516</v>
      </c>
    </row>
    <row r="8342" spans="1:31" x14ac:dyDescent="0.25">
      <c r="A8342">
        <v>1891505</v>
      </c>
      <c r="B8342">
        <v>1</v>
      </c>
      <c r="C8342" t="s">
        <v>81</v>
      </c>
      <c r="D8342" t="s">
        <v>119</v>
      </c>
      <c r="E8342" t="s">
        <v>146</v>
      </c>
      <c r="F8342" t="s">
        <v>23392</v>
      </c>
      <c r="G8342" t="s">
        <v>148</v>
      </c>
      <c r="H8342" t="s">
        <v>143</v>
      </c>
      <c r="I8342" t="s">
        <v>135</v>
      </c>
      <c r="J8342" t="s">
        <v>136</v>
      </c>
      <c r="K8342" t="s">
        <v>137</v>
      </c>
      <c r="L8342" t="s">
        <v>23393</v>
      </c>
      <c r="M8342" t="s">
        <v>23394</v>
      </c>
      <c r="N8342">
        <v>2.6238888880000002</v>
      </c>
      <c r="O8342">
        <v>0</v>
      </c>
      <c r="P8342">
        <v>25</v>
      </c>
      <c r="Q8342">
        <v>0</v>
      </c>
      <c r="R8342">
        <v>2</v>
      </c>
      <c r="S8342">
        <v>0</v>
      </c>
      <c r="T8342">
        <v>0</v>
      </c>
      <c r="U8342">
        <v>0</v>
      </c>
      <c r="V8342">
        <v>0</v>
      </c>
      <c r="W8342">
        <v>0</v>
      </c>
      <c r="X8342">
        <v>11.397796026817682</v>
      </c>
      <c r="Y8342">
        <v>0</v>
      </c>
      <c r="Z8342">
        <v>17.680473531485294</v>
      </c>
      <c r="AA8342">
        <v>0</v>
      </c>
      <c r="AB8342">
        <v>0</v>
      </c>
      <c r="AC8342">
        <v>0</v>
      </c>
      <c r="AD8342">
        <v>0</v>
      </c>
      <c r="AE8342">
        <v>29.078269558302978</v>
      </c>
    </row>
    <row r="8343" spans="1:31" x14ac:dyDescent="0.25">
      <c r="A8343">
        <v>1890841</v>
      </c>
      <c r="B8343">
        <v>1</v>
      </c>
      <c r="C8343" t="s">
        <v>80</v>
      </c>
      <c r="D8343" t="s">
        <v>104</v>
      </c>
      <c r="E8343" t="s">
        <v>158</v>
      </c>
      <c r="F8343" t="s">
        <v>23395</v>
      </c>
      <c r="G8343" t="s">
        <v>219</v>
      </c>
      <c r="H8343" t="s">
        <v>134</v>
      </c>
      <c r="I8343" t="s">
        <v>135</v>
      </c>
      <c r="J8343" t="s">
        <v>136</v>
      </c>
      <c r="K8343" t="s">
        <v>137</v>
      </c>
      <c r="L8343" t="s">
        <v>23396</v>
      </c>
      <c r="M8343" t="s">
        <v>23397</v>
      </c>
      <c r="N8343">
        <v>3.62</v>
      </c>
      <c r="O8343">
        <v>0</v>
      </c>
      <c r="P8343">
        <v>83</v>
      </c>
      <c r="Q8343">
        <v>0</v>
      </c>
      <c r="R8343">
        <v>3</v>
      </c>
      <c r="S8343">
        <v>0</v>
      </c>
      <c r="T8343">
        <v>22</v>
      </c>
      <c r="U8343">
        <v>0</v>
      </c>
      <c r="V8343">
        <v>0</v>
      </c>
      <c r="W8343">
        <v>0</v>
      </c>
      <c r="X8343">
        <v>69.998905173818628</v>
      </c>
      <c r="Y8343">
        <v>0</v>
      </c>
      <c r="Z8343">
        <v>1.2107311895725201</v>
      </c>
      <c r="AA8343">
        <v>0</v>
      </c>
      <c r="AB8343">
        <v>38.974520046871639</v>
      </c>
      <c r="AC8343">
        <v>0</v>
      </c>
      <c r="AD8343">
        <v>0</v>
      </c>
      <c r="AE8343">
        <v>110.18415641026277</v>
      </c>
    </row>
    <row r="8344" spans="1:31" x14ac:dyDescent="0.25">
      <c r="A8344">
        <v>1890821</v>
      </c>
      <c r="B8344">
        <v>1</v>
      </c>
      <c r="C8344" t="s">
        <v>81</v>
      </c>
      <c r="D8344" t="s">
        <v>113</v>
      </c>
      <c r="E8344" t="s">
        <v>146</v>
      </c>
      <c r="F8344" t="s">
        <v>23398</v>
      </c>
      <c r="G8344" t="s">
        <v>148</v>
      </c>
      <c r="H8344" t="s">
        <v>143</v>
      </c>
      <c r="I8344" t="s">
        <v>135</v>
      </c>
      <c r="J8344" t="s">
        <v>136</v>
      </c>
      <c r="K8344" t="s">
        <v>137</v>
      </c>
      <c r="L8344" t="s">
        <v>23399</v>
      </c>
      <c r="M8344" t="s">
        <v>23400</v>
      </c>
      <c r="N8344">
        <v>2.3461111109999999</v>
      </c>
      <c r="O8344">
        <v>0</v>
      </c>
      <c r="P8344">
        <v>25</v>
      </c>
      <c r="Q8344">
        <v>0</v>
      </c>
      <c r="R8344">
        <v>4</v>
      </c>
      <c r="S8344">
        <v>0</v>
      </c>
      <c r="T8344">
        <v>2</v>
      </c>
      <c r="U8344">
        <v>0</v>
      </c>
      <c r="V8344">
        <v>0</v>
      </c>
      <c r="W8344">
        <v>0</v>
      </c>
      <c r="X8344">
        <v>5.5483287000153698</v>
      </c>
      <c r="Y8344">
        <v>0</v>
      </c>
      <c r="Z8344">
        <v>17.723515384663067</v>
      </c>
      <c r="AA8344">
        <v>0</v>
      </c>
      <c r="AB8344">
        <v>0.47381739179228277</v>
      </c>
      <c r="AC8344">
        <v>0</v>
      </c>
      <c r="AD8344">
        <v>0</v>
      </c>
      <c r="AE8344">
        <v>23.745661476470719</v>
      </c>
    </row>
    <row r="8345" spans="1:31" x14ac:dyDescent="0.25">
      <c r="A8345">
        <v>1890798</v>
      </c>
      <c r="B8345">
        <v>1</v>
      </c>
      <c r="C8345" t="s">
        <v>80</v>
      </c>
      <c r="D8345" t="s">
        <v>100</v>
      </c>
      <c r="E8345" t="s">
        <v>210</v>
      </c>
      <c r="F8345" t="s">
        <v>2792</v>
      </c>
      <c r="G8345" t="s">
        <v>196</v>
      </c>
      <c r="H8345" t="s">
        <v>134</v>
      </c>
      <c r="I8345" t="s">
        <v>135</v>
      </c>
      <c r="J8345" t="s">
        <v>136</v>
      </c>
      <c r="K8345" t="s">
        <v>172</v>
      </c>
      <c r="L8345" t="s">
        <v>23401</v>
      </c>
      <c r="M8345" t="s">
        <v>23402</v>
      </c>
      <c r="N8345">
        <v>2.8612155549999998</v>
      </c>
      <c r="O8345">
        <v>6</v>
      </c>
      <c r="P8345">
        <v>937</v>
      </c>
      <c r="Q8345">
        <v>68</v>
      </c>
      <c r="R8345">
        <v>58</v>
      </c>
      <c r="S8345">
        <v>7</v>
      </c>
      <c r="T8345">
        <v>117</v>
      </c>
      <c r="U8345">
        <v>0</v>
      </c>
      <c r="V8345">
        <v>0</v>
      </c>
      <c r="W8345">
        <v>9.1422986295898632</v>
      </c>
      <c r="X8345">
        <v>521.2068190110034</v>
      </c>
      <c r="Y8345">
        <v>278.7230065788541</v>
      </c>
      <c r="Z8345">
        <v>160.15095443320811</v>
      </c>
      <c r="AA8345">
        <v>76.790062793660908</v>
      </c>
      <c r="AB8345">
        <v>174.50521215219297</v>
      </c>
      <c r="AC8345">
        <v>0</v>
      </c>
      <c r="AD8345">
        <v>0</v>
      </c>
      <c r="AE8345">
        <v>1220.5183535985093</v>
      </c>
    </row>
    <row r="8346" spans="1:31" x14ac:dyDescent="0.25">
      <c r="A8346">
        <v>1891239</v>
      </c>
      <c r="B8346">
        <v>1</v>
      </c>
      <c r="C8346" t="s">
        <v>80</v>
      </c>
      <c r="D8346" t="s">
        <v>101</v>
      </c>
      <c r="E8346" t="s">
        <v>146</v>
      </c>
      <c r="F8346" t="s">
        <v>23403</v>
      </c>
      <c r="G8346" t="s">
        <v>453</v>
      </c>
      <c r="H8346" t="s">
        <v>143</v>
      </c>
      <c r="I8346" t="s">
        <v>135</v>
      </c>
      <c r="J8346" t="s">
        <v>136</v>
      </c>
      <c r="K8346" t="s">
        <v>137</v>
      </c>
      <c r="L8346" t="s">
        <v>23404</v>
      </c>
      <c r="M8346" t="s">
        <v>23405</v>
      </c>
      <c r="N8346">
        <v>3.0305555549999998</v>
      </c>
      <c r="O8346">
        <v>0</v>
      </c>
      <c r="P8346">
        <v>102</v>
      </c>
      <c r="Q8346">
        <v>0</v>
      </c>
      <c r="R8346">
        <v>1</v>
      </c>
      <c r="S8346">
        <v>0</v>
      </c>
      <c r="T8346">
        <v>3</v>
      </c>
      <c r="U8346">
        <v>0</v>
      </c>
      <c r="V8346">
        <v>0</v>
      </c>
      <c r="W8346">
        <v>0</v>
      </c>
      <c r="X8346">
        <v>80.520798960308582</v>
      </c>
      <c r="Y8346">
        <v>0</v>
      </c>
      <c r="Z8346">
        <v>1.41273025803312</v>
      </c>
      <c r="AA8346">
        <v>0</v>
      </c>
      <c r="AB8346">
        <v>0.27065069510926998</v>
      </c>
      <c r="AC8346">
        <v>0</v>
      </c>
      <c r="AD8346">
        <v>0</v>
      </c>
      <c r="AE8346">
        <v>82.204179913450972</v>
      </c>
    </row>
    <row r="8347" spans="1:31" x14ac:dyDescent="0.25">
      <c r="A8347">
        <v>1891488</v>
      </c>
      <c r="B8347">
        <v>1</v>
      </c>
      <c r="C8347" t="s">
        <v>81</v>
      </c>
      <c r="D8347" t="s">
        <v>118</v>
      </c>
      <c r="E8347" t="s">
        <v>146</v>
      </c>
      <c r="F8347" t="s">
        <v>23406</v>
      </c>
      <c r="G8347" t="s">
        <v>501</v>
      </c>
      <c r="H8347" t="s">
        <v>143</v>
      </c>
      <c r="I8347" t="s">
        <v>135</v>
      </c>
      <c r="J8347" t="s">
        <v>136</v>
      </c>
      <c r="K8347" t="s">
        <v>137</v>
      </c>
      <c r="L8347" t="s">
        <v>23407</v>
      </c>
      <c r="M8347" t="s">
        <v>23408</v>
      </c>
      <c r="N8347">
        <v>7.1094444440000002</v>
      </c>
      <c r="O8347">
        <v>0</v>
      </c>
      <c r="P8347">
        <v>41</v>
      </c>
      <c r="Q8347">
        <v>0</v>
      </c>
      <c r="R8347">
        <v>2</v>
      </c>
      <c r="S8347">
        <v>0</v>
      </c>
      <c r="T8347">
        <v>3</v>
      </c>
      <c r="U8347">
        <v>0</v>
      </c>
      <c r="V8347">
        <v>0</v>
      </c>
      <c r="W8347">
        <v>0</v>
      </c>
      <c r="X8347">
        <v>51.438090224034624</v>
      </c>
      <c r="Y8347">
        <v>0</v>
      </c>
      <c r="Z8347">
        <v>37.696614434586877</v>
      </c>
      <c r="AA8347">
        <v>0</v>
      </c>
      <c r="AB8347">
        <v>15.345767937781503</v>
      </c>
      <c r="AC8347">
        <v>0</v>
      </c>
      <c r="AD8347">
        <v>0</v>
      </c>
      <c r="AE8347">
        <v>104.480472596403</v>
      </c>
    </row>
    <row r="8348" spans="1:31" x14ac:dyDescent="0.25">
      <c r="A8348">
        <v>1891382</v>
      </c>
      <c r="B8348">
        <v>1</v>
      </c>
      <c r="C8348" t="s">
        <v>81</v>
      </c>
      <c r="D8348" t="s">
        <v>121</v>
      </c>
      <c r="E8348" t="s">
        <v>131</v>
      </c>
      <c r="F8348" t="s">
        <v>6698</v>
      </c>
      <c r="G8348" t="s">
        <v>133</v>
      </c>
      <c r="H8348" t="s">
        <v>134</v>
      </c>
      <c r="I8348" t="s">
        <v>135</v>
      </c>
      <c r="J8348" t="s">
        <v>136</v>
      </c>
      <c r="K8348" t="s">
        <v>137</v>
      </c>
      <c r="L8348" t="s">
        <v>23409</v>
      </c>
      <c r="M8348" t="s">
        <v>23410</v>
      </c>
      <c r="N8348">
        <v>1.1216666660000001</v>
      </c>
      <c r="O8348">
        <v>0</v>
      </c>
      <c r="P8348">
        <v>324</v>
      </c>
      <c r="Q8348">
        <v>1</v>
      </c>
      <c r="R8348">
        <v>29</v>
      </c>
      <c r="S8348">
        <v>0</v>
      </c>
      <c r="T8348">
        <v>26</v>
      </c>
      <c r="U8348">
        <v>0</v>
      </c>
      <c r="V8348">
        <v>0</v>
      </c>
      <c r="W8348">
        <v>0</v>
      </c>
      <c r="X8348">
        <v>49.755780618414015</v>
      </c>
      <c r="Y8348">
        <v>1.9101222914637335</v>
      </c>
      <c r="Z8348">
        <v>8.6945965762994657</v>
      </c>
      <c r="AA8348">
        <v>0</v>
      </c>
      <c r="AB8348">
        <v>25.894647940883246</v>
      </c>
      <c r="AC8348">
        <v>0</v>
      </c>
      <c r="AD8348">
        <v>0</v>
      </c>
      <c r="AE8348">
        <v>86.255147427060464</v>
      </c>
    </row>
    <row r="8349" spans="1:31" x14ac:dyDescent="0.25">
      <c r="A8349">
        <v>1891276</v>
      </c>
      <c r="B8349">
        <v>1</v>
      </c>
      <c r="C8349" t="s">
        <v>81</v>
      </c>
      <c r="D8349" t="s">
        <v>113</v>
      </c>
      <c r="E8349" t="s">
        <v>169</v>
      </c>
      <c r="F8349" t="s">
        <v>23411</v>
      </c>
      <c r="G8349" t="s">
        <v>183</v>
      </c>
      <c r="H8349" t="s">
        <v>143</v>
      </c>
      <c r="I8349" t="s">
        <v>135</v>
      </c>
      <c r="J8349" t="s">
        <v>136</v>
      </c>
      <c r="K8349" t="s">
        <v>137</v>
      </c>
      <c r="L8349" t="s">
        <v>22842</v>
      </c>
      <c r="M8349" t="s">
        <v>23412</v>
      </c>
      <c r="N8349">
        <v>0.68388888800000003</v>
      </c>
      <c r="O8349">
        <v>0</v>
      </c>
      <c r="P8349">
        <v>57</v>
      </c>
      <c r="Q8349">
        <v>0</v>
      </c>
      <c r="R8349">
        <v>15</v>
      </c>
      <c r="S8349">
        <v>0</v>
      </c>
      <c r="T8349">
        <v>1</v>
      </c>
      <c r="U8349">
        <v>0</v>
      </c>
      <c r="V8349">
        <v>0</v>
      </c>
      <c r="W8349">
        <v>0</v>
      </c>
      <c r="X8349">
        <v>4.2184515211554778</v>
      </c>
      <c r="Y8349">
        <v>0</v>
      </c>
      <c r="Z8349">
        <v>11.034071097241297</v>
      </c>
      <c r="AA8349">
        <v>0</v>
      </c>
      <c r="AB8349">
        <v>8.5688587023844437E-2</v>
      </c>
      <c r="AC8349">
        <v>0</v>
      </c>
      <c r="AD8349">
        <v>0</v>
      </c>
      <c r="AE8349">
        <v>15.338211205420619</v>
      </c>
    </row>
    <row r="8350" spans="1:31" x14ac:dyDescent="0.25">
      <c r="A8350">
        <v>1891425</v>
      </c>
      <c r="B8350">
        <v>1</v>
      </c>
      <c r="C8350" t="s">
        <v>81</v>
      </c>
      <c r="D8350" t="s">
        <v>124</v>
      </c>
      <c r="E8350" t="s">
        <v>146</v>
      </c>
      <c r="F8350" t="s">
        <v>23413</v>
      </c>
      <c r="G8350" t="s">
        <v>148</v>
      </c>
      <c r="H8350" t="s">
        <v>143</v>
      </c>
      <c r="I8350" t="s">
        <v>135</v>
      </c>
      <c r="J8350" t="s">
        <v>136</v>
      </c>
      <c r="K8350" t="s">
        <v>137</v>
      </c>
      <c r="L8350" t="s">
        <v>23414</v>
      </c>
      <c r="M8350" t="s">
        <v>23415</v>
      </c>
      <c r="N8350">
        <v>0.59444444399999996</v>
      </c>
      <c r="O8350">
        <v>0</v>
      </c>
      <c r="P8350">
        <v>2</v>
      </c>
      <c r="Q8350">
        <v>0</v>
      </c>
      <c r="R8350">
        <v>0</v>
      </c>
      <c r="S8350">
        <v>0</v>
      </c>
      <c r="T8350">
        <v>0</v>
      </c>
      <c r="U8350">
        <v>0</v>
      </c>
      <c r="V8350">
        <v>0</v>
      </c>
      <c r="W8350">
        <v>0</v>
      </c>
      <c r="X8350">
        <v>3.1204483478044232</v>
      </c>
      <c r="Y8350">
        <v>0</v>
      </c>
      <c r="Z8350">
        <v>0</v>
      </c>
      <c r="AA8350">
        <v>0</v>
      </c>
      <c r="AB8350">
        <v>0</v>
      </c>
      <c r="AC8350">
        <v>0</v>
      </c>
      <c r="AD8350">
        <v>0</v>
      </c>
      <c r="AE8350">
        <v>3.1204483478044232</v>
      </c>
    </row>
    <row r="8351" spans="1:31" x14ac:dyDescent="0.25">
      <c r="A8351">
        <v>1891525</v>
      </c>
      <c r="B8351">
        <v>1</v>
      </c>
      <c r="C8351" t="s">
        <v>81</v>
      </c>
      <c r="D8351" t="s">
        <v>119</v>
      </c>
      <c r="E8351" t="s">
        <v>146</v>
      </c>
      <c r="F8351" t="s">
        <v>23416</v>
      </c>
      <c r="G8351" t="s">
        <v>148</v>
      </c>
      <c r="H8351" t="s">
        <v>143</v>
      </c>
      <c r="I8351" t="s">
        <v>135</v>
      </c>
      <c r="J8351" t="s">
        <v>136</v>
      </c>
      <c r="K8351" t="s">
        <v>137</v>
      </c>
      <c r="L8351" t="s">
        <v>23417</v>
      </c>
      <c r="M8351" t="s">
        <v>23418</v>
      </c>
      <c r="N8351">
        <v>1.144722222</v>
      </c>
      <c r="O8351">
        <v>0</v>
      </c>
      <c r="P8351">
        <v>30</v>
      </c>
      <c r="Q8351">
        <v>0</v>
      </c>
      <c r="R8351">
        <v>7</v>
      </c>
      <c r="S8351">
        <v>0</v>
      </c>
      <c r="T8351">
        <v>2</v>
      </c>
      <c r="U8351">
        <v>0</v>
      </c>
      <c r="V8351">
        <v>0</v>
      </c>
      <c r="W8351">
        <v>0</v>
      </c>
      <c r="X8351">
        <v>5.2290551292914449</v>
      </c>
      <c r="Y8351">
        <v>0</v>
      </c>
      <c r="Z8351">
        <v>16.729169478450956</v>
      </c>
      <c r="AA8351">
        <v>0</v>
      </c>
      <c r="AB8351">
        <v>1.4712273355103167</v>
      </c>
      <c r="AC8351">
        <v>0</v>
      </c>
      <c r="AD8351">
        <v>0</v>
      </c>
      <c r="AE8351">
        <v>23.429451943252719</v>
      </c>
    </row>
    <row r="8352" spans="1:31" x14ac:dyDescent="0.25">
      <c r="A8352">
        <v>1891047</v>
      </c>
      <c r="B8352">
        <v>1</v>
      </c>
      <c r="C8352" t="s">
        <v>80</v>
      </c>
      <c r="D8352" t="s">
        <v>88</v>
      </c>
      <c r="E8352" t="s">
        <v>146</v>
      </c>
      <c r="F8352" t="s">
        <v>23419</v>
      </c>
      <c r="G8352" t="s">
        <v>142</v>
      </c>
      <c r="H8352" t="s">
        <v>143</v>
      </c>
      <c r="I8352" t="s">
        <v>135</v>
      </c>
      <c r="J8352" t="s">
        <v>136</v>
      </c>
      <c r="K8352" t="s">
        <v>137</v>
      </c>
      <c r="L8352" t="s">
        <v>23420</v>
      </c>
      <c r="M8352" t="s">
        <v>23421</v>
      </c>
      <c r="N8352">
        <v>4.7561111110000001</v>
      </c>
      <c r="O8352">
        <v>0</v>
      </c>
      <c r="P8352">
        <v>18</v>
      </c>
      <c r="Q8352">
        <v>0</v>
      </c>
      <c r="R8352">
        <v>0</v>
      </c>
      <c r="S8352">
        <v>0</v>
      </c>
      <c r="T8352">
        <v>0</v>
      </c>
      <c r="U8352">
        <v>0</v>
      </c>
      <c r="V8352">
        <v>0</v>
      </c>
      <c r="W8352">
        <v>0</v>
      </c>
      <c r="X8352">
        <v>28.891336303703564</v>
      </c>
      <c r="Y8352">
        <v>0</v>
      </c>
      <c r="Z8352">
        <v>0</v>
      </c>
      <c r="AA8352">
        <v>0</v>
      </c>
      <c r="AB8352">
        <v>0</v>
      </c>
      <c r="AC8352">
        <v>0</v>
      </c>
      <c r="AD8352">
        <v>0</v>
      </c>
      <c r="AE8352">
        <v>28.891336303703564</v>
      </c>
    </row>
    <row r="8353" spans="1:31" x14ac:dyDescent="0.25">
      <c r="A8353">
        <v>1890801</v>
      </c>
      <c r="B8353">
        <v>1</v>
      </c>
      <c r="C8353" t="s">
        <v>80</v>
      </c>
      <c r="D8353" t="s">
        <v>108</v>
      </c>
      <c r="E8353" t="s">
        <v>146</v>
      </c>
      <c r="F8353" t="s">
        <v>23422</v>
      </c>
      <c r="G8353" t="s">
        <v>148</v>
      </c>
      <c r="H8353" t="s">
        <v>143</v>
      </c>
      <c r="I8353" t="s">
        <v>135</v>
      </c>
      <c r="J8353" t="s">
        <v>136</v>
      </c>
      <c r="K8353" t="s">
        <v>137</v>
      </c>
      <c r="L8353" t="s">
        <v>23423</v>
      </c>
      <c r="M8353" t="s">
        <v>23424</v>
      </c>
      <c r="N8353">
        <v>3.9975000000000001</v>
      </c>
      <c r="O8353">
        <v>0</v>
      </c>
      <c r="P8353">
        <v>21</v>
      </c>
      <c r="Q8353">
        <v>0</v>
      </c>
      <c r="R8353">
        <v>2</v>
      </c>
      <c r="S8353">
        <v>0</v>
      </c>
      <c r="T8353">
        <v>2</v>
      </c>
      <c r="U8353">
        <v>0</v>
      </c>
      <c r="V8353">
        <v>0</v>
      </c>
      <c r="W8353">
        <v>0</v>
      </c>
      <c r="X8353">
        <v>6.8510236782937737</v>
      </c>
      <c r="Y8353">
        <v>0</v>
      </c>
      <c r="Z8353">
        <v>8.7730006118110904</v>
      </c>
      <c r="AA8353">
        <v>0</v>
      </c>
      <c r="AB8353">
        <v>0.61319523325409342</v>
      </c>
      <c r="AC8353">
        <v>0</v>
      </c>
      <c r="AD8353">
        <v>0</v>
      </c>
      <c r="AE8353">
        <v>16.237219523358956</v>
      </c>
    </row>
    <row r="8354" spans="1:31" x14ac:dyDescent="0.25">
      <c r="A8354">
        <v>1891402</v>
      </c>
      <c r="B8354">
        <v>1</v>
      </c>
      <c r="C8354" t="s">
        <v>81</v>
      </c>
      <c r="D8354" t="s">
        <v>113</v>
      </c>
      <c r="E8354" t="s">
        <v>229</v>
      </c>
      <c r="F8354" t="s">
        <v>312</v>
      </c>
      <c r="G8354" t="s">
        <v>133</v>
      </c>
      <c r="H8354" t="s">
        <v>232</v>
      </c>
      <c r="I8354" t="s">
        <v>135</v>
      </c>
      <c r="J8354" t="s">
        <v>136</v>
      </c>
      <c r="K8354" t="s">
        <v>137</v>
      </c>
      <c r="L8354" t="s">
        <v>23425</v>
      </c>
      <c r="M8354" t="s">
        <v>23426</v>
      </c>
      <c r="N8354">
        <v>7.4934165999999996E-2</v>
      </c>
      <c r="O8354">
        <v>15</v>
      </c>
      <c r="P8354">
        <v>3673</v>
      </c>
      <c r="Q8354">
        <v>252</v>
      </c>
      <c r="R8354">
        <v>1095</v>
      </c>
      <c r="S8354">
        <v>30</v>
      </c>
      <c r="T8354">
        <v>245</v>
      </c>
      <c r="U8354">
        <v>4</v>
      </c>
      <c r="V8354">
        <v>0</v>
      </c>
      <c r="W8354">
        <v>0.64036610261223736</v>
      </c>
      <c r="X8354">
        <v>60.360786521326482</v>
      </c>
      <c r="Y8354">
        <v>111.32470315462746</v>
      </c>
      <c r="Z8354">
        <v>245.81815797155338</v>
      </c>
      <c r="AA8354">
        <v>12.850666024228103</v>
      </c>
      <c r="AB8354">
        <v>12.111035156320265</v>
      </c>
      <c r="AC8354">
        <v>7.2769770884459239</v>
      </c>
      <c r="AD8354">
        <v>0</v>
      </c>
      <c r="AE8354">
        <v>450.38269201911379</v>
      </c>
    </row>
    <row r="8355" spans="1:31" x14ac:dyDescent="0.25">
      <c r="A8355">
        <v>1890861</v>
      </c>
      <c r="B8355">
        <v>1</v>
      </c>
      <c r="C8355" t="s">
        <v>81</v>
      </c>
      <c r="D8355" t="s">
        <v>113</v>
      </c>
      <c r="E8355" t="s">
        <v>146</v>
      </c>
      <c r="F8355" t="s">
        <v>23427</v>
      </c>
      <c r="G8355" t="s">
        <v>924</v>
      </c>
      <c r="H8355" t="s">
        <v>143</v>
      </c>
      <c r="I8355" t="s">
        <v>135</v>
      </c>
      <c r="J8355" t="s">
        <v>136</v>
      </c>
      <c r="K8355" t="s">
        <v>137</v>
      </c>
      <c r="L8355" t="s">
        <v>23428</v>
      </c>
      <c r="M8355" t="s">
        <v>23429</v>
      </c>
      <c r="N8355">
        <v>1.0963888879999999</v>
      </c>
      <c r="O8355">
        <v>0</v>
      </c>
      <c r="P8355">
        <v>40</v>
      </c>
      <c r="Q8355">
        <v>0</v>
      </c>
      <c r="R8355">
        <v>2</v>
      </c>
      <c r="S8355">
        <v>0</v>
      </c>
      <c r="T8355">
        <v>0</v>
      </c>
      <c r="U8355">
        <v>0</v>
      </c>
      <c r="V8355">
        <v>0</v>
      </c>
      <c r="W8355">
        <v>0</v>
      </c>
      <c r="X8355">
        <v>7.0628316268273847</v>
      </c>
      <c r="Y8355">
        <v>0</v>
      </c>
      <c r="Z8355">
        <v>0.89836013588262842</v>
      </c>
      <c r="AA8355">
        <v>0</v>
      </c>
      <c r="AB8355">
        <v>0</v>
      </c>
      <c r="AC8355">
        <v>0</v>
      </c>
      <c r="AD8355">
        <v>0</v>
      </c>
      <c r="AE8355">
        <v>7.9611917627100128</v>
      </c>
    </row>
    <row r="8356" spans="1:31" x14ac:dyDescent="0.25">
      <c r="A8356">
        <v>1890715</v>
      </c>
      <c r="B8356">
        <v>1</v>
      </c>
      <c r="C8356" t="s">
        <v>81</v>
      </c>
      <c r="D8356" t="s">
        <v>115</v>
      </c>
      <c r="E8356" t="s">
        <v>131</v>
      </c>
      <c r="F8356" t="s">
        <v>23430</v>
      </c>
      <c r="G8356" t="s">
        <v>133</v>
      </c>
      <c r="H8356" t="s">
        <v>134</v>
      </c>
      <c r="I8356" t="s">
        <v>135</v>
      </c>
      <c r="J8356" t="s">
        <v>136</v>
      </c>
      <c r="K8356" t="s">
        <v>137</v>
      </c>
      <c r="L8356" t="s">
        <v>23431</v>
      </c>
      <c r="M8356" t="s">
        <v>23432</v>
      </c>
      <c r="N8356">
        <v>0.62055555500000004</v>
      </c>
      <c r="O8356">
        <v>0</v>
      </c>
      <c r="P8356">
        <v>745</v>
      </c>
      <c r="Q8356">
        <v>1</v>
      </c>
      <c r="R8356">
        <v>33</v>
      </c>
      <c r="S8356">
        <v>1</v>
      </c>
      <c r="T8356">
        <v>30</v>
      </c>
      <c r="U8356">
        <v>1</v>
      </c>
      <c r="V8356">
        <v>0</v>
      </c>
      <c r="W8356">
        <v>0</v>
      </c>
      <c r="X8356">
        <v>61.056378267421046</v>
      </c>
      <c r="Y8356">
        <v>1.7523611140117983</v>
      </c>
      <c r="Z8356">
        <v>11.662333518093266</v>
      </c>
      <c r="AA8356">
        <v>0.71334838891293006</v>
      </c>
      <c r="AB8356">
        <v>3.5114741007685684</v>
      </c>
      <c r="AC8356">
        <v>6.6935263156736067</v>
      </c>
      <c r="AD8356">
        <v>0</v>
      </c>
      <c r="AE8356">
        <v>85.389421704881215</v>
      </c>
    </row>
    <row r="8357" spans="1:31" x14ac:dyDescent="0.25">
      <c r="A8357">
        <v>1890818</v>
      </c>
      <c r="B8357">
        <v>1</v>
      </c>
      <c r="C8357" t="s">
        <v>81</v>
      </c>
      <c r="D8357" t="s">
        <v>115</v>
      </c>
      <c r="E8357" t="s">
        <v>146</v>
      </c>
      <c r="F8357" t="s">
        <v>23433</v>
      </c>
      <c r="G8357" t="s">
        <v>148</v>
      </c>
      <c r="H8357" t="s">
        <v>143</v>
      </c>
      <c r="I8357" t="s">
        <v>135</v>
      </c>
      <c r="J8357" t="s">
        <v>136</v>
      </c>
      <c r="K8357" t="s">
        <v>137</v>
      </c>
      <c r="L8357" t="s">
        <v>23434</v>
      </c>
      <c r="M8357" t="s">
        <v>23435</v>
      </c>
      <c r="N8357">
        <v>10.415277777</v>
      </c>
      <c r="O8357">
        <v>0</v>
      </c>
      <c r="P8357">
        <v>3</v>
      </c>
      <c r="Q8357">
        <v>0</v>
      </c>
      <c r="R8357">
        <v>0</v>
      </c>
      <c r="S8357">
        <v>0</v>
      </c>
      <c r="T8357">
        <v>0</v>
      </c>
      <c r="U8357">
        <v>0</v>
      </c>
      <c r="V8357">
        <v>0</v>
      </c>
      <c r="W8357">
        <v>0</v>
      </c>
      <c r="X8357">
        <v>0.26832704263507778</v>
      </c>
      <c r="Y8357">
        <v>0</v>
      </c>
      <c r="Z8357">
        <v>0</v>
      </c>
      <c r="AA8357">
        <v>0</v>
      </c>
      <c r="AB8357">
        <v>0</v>
      </c>
      <c r="AC8357">
        <v>0</v>
      </c>
      <c r="AD8357">
        <v>0</v>
      </c>
      <c r="AE8357">
        <v>0.26832704263507778</v>
      </c>
    </row>
    <row r="8358" spans="1:31" x14ac:dyDescent="0.25">
      <c r="A8358">
        <v>1891316</v>
      </c>
      <c r="B8358">
        <v>1</v>
      </c>
      <c r="C8358" t="s">
        <v>80</v>
      </c>
      <c r="D8358" t="s">
        <v>88</v>
      </c>
      <c r="E8358" t="s">
        <v>146</v>
      </c>
      <c r="F8358" t="s">
        <v>23436</v>
      </c>
      <c r="G8358" t="s">
        <v>469</v>
      </c>
      <c r="H8358" t="s">
        <v>143</v>
      </c>
      <c r="I8358" t="s">
        <v>135</v>
      </c>
      <c r="J8358" t="s">
        <v>136</v>
      </c>
      <c r="K8358" t="s">
        <v>137</v>
      </c>
      <c r="L8358" t="s">
        <v>23437</v>
      </c>
      <c r="M8358" t="s">
        <v>23438</v>
      </c>
      <c r="N8358">
        <v>1.2166666660000001</v>
      </c>
      <c r="O8358">
        <v>0</v>
      </c>
      <c r="P8358">
        <v>105</v>
      </c>
      <c r="Q8358">
        <v>0</v>
      </c>
      <c r="R8358">
        <v>0</v>
      </c>
      <c r="S8358">
        <v>0</v>
      </c>
      <c r="T8358">
        <v>2</v>
      </c>
      <c r="U8358">
        <v>0</v>
      </c>
      <c r="V8358">
        <v>0</v>
      </c>
      <c r="W8358">
        <v>0</v>
      </c>
      <c r="X8358">
        <v>35.577040553900936</v>
      </c>
      <c r="Y8358">
        <v>0</v>
      </c>
      <c r="Z8358">
        <v>0</v>
      </c>
      <c r="AA8358">
        <v>0</v>
      </c>
      <c r="AB8358">
        <v>0.20926764189333336</v>
      </c>
      <c r="AC8358">
        <v>0</v>
      </c>
      <c r="AD8358">
        <v>0</v>
      </c>
      <c r="AE8358">
        <v>35.78630819579427</v>
      </c>
    </row>
    <row r="8359" spans="1:31" x14ac:dyDescent="0.25">
      <c r="A8359">
        <v>1891173</v>
      </c>
      <c r="B8359">
        <v>1</v>
      </c>
      <c r="C8359" t="s">
        <v>80</v>
      </c>
      <c r="D8359" t="s">
        <v>104</v>
      </c>
      <c r="E8359" t="s">
        <v>131</v>
      </c>
      <c r="F8359" t="s">
        <v>23439</v>
      </c>
      <c r="G8359" t="s">
        <v>133</v>
      </c>
      <c r="H8359" t="s">
        <v>134</v>
      </c>
      <c r="I8359" t="s">
        <v>135</v>
      </c>
      <c r="J8359" t="s">
        <v>136</v>
      </c>
      <c r="K8359" t="s">
        <v>137</v>
      </c>
      <c r="L8359" t="s">
        <v>23440</v>
      </c>
      <c r="M8359" t="s">
        <v>23441</v>
      </c>
      <c r="N8359">
        <v>1.0027777769999999</v>
      </c>
      <c r="O8359">
        <v>9</v>
      </c>
      <c r="P8359">
        <v>203</v>
      </c>
      <c r="Q8359">
        <v>32</v>
      </c>
      <c r="R8359">
        <v>13</v>
      </c>
      <c r="S8359">
        <v>34</v>
      </c>
      <c r="T8359">
        <v>36</v>
      </c>
      <c r="U8359">
        <v>10</v>
      </c>
      <c r="V8359">
        <v>0</v>
      </c>
      <c r="W8359">
        <v>4.5913994238108602</v>
      </c>
      <c r="X8359">
        <v>68.960708941454513</v>
      </c>
      <c r="Y8359">
        <v>28.077742507633204</v>
      </c>
      <c r="Z8359">
        <v>8.9517247249782557</v>
      </c>
      <c r="AA8359">
        <v>206.65128485076394</v>
      </c>
      <c r="AB8359">
        <v>32.701822169357733</v>
      </c>
      <c r="AC8359">
        <v>808.10139223531837</v>
      </c>
      <c r="AD8359">
        <v>0</v>
      </c>
      <c r="AE8359">
        <v>1158.0360748533169</v>
      </c>
    </row>
    <row r="8360" spans="1:31" x14ac:dyDescent="0.25">
      <c r="A8360">
        <v>1890795</v>
      </c>
      <c r="B8360">
        <v>1</v>
      </c>
      <c r="C8360" t="s">
        <v>80</v>
      </c>
      <c r="D8360" t="s">
        <v>106</v>
      </c>
      <c r="E8360" t="s">
        <v>169</v>
      </c>
      <c r="F8360" t="s">
        <v>23442</v>
      </c>
      <c r="G8360" t="s">
        <v>183</v>
      </c>
      <c r="H8360" t="s">
        <v>143</v>
      </c>
      <c r="I8360" t="s">
        <v>135</v>
      </c>
      <c r="J8360" t="s">
        <v>136</v>
      </c>
      <c r="K8360" t="s">
        <v>137</v>
      </c>
      <c r="L8360" t="s">
        <v>23443</v>
      </c>
      <c r="M8360" t="s">
        <v>23444</v>
      </c>
      <c r="N8360">
        <v>2.8997222219999998</v>
      </c>
      <c r="O8360">
        <v>0</v>
      </c>
      <c r="P8360">
        <v>0</v>
      </c>
      <c r="Q8360">
        <v>2</v>
      </c>
      <c r="R8360">
        <v>0</v>
      </c>
      <c r="S8360">
        <v>1</v>
      </c>
      <c r="T8360">
        <v>0</v>
      </c>
      <c r="U8360">
        <v>0</v>
      </c>
      <c r="V8360">
        <v>0</v>
      </c>
      <c r="W8360">
        <v>0</v>
      </c>
      <c r="X8360">
        <v>0</v>
      </c>
      <c r="Y8360">
        <v>10.02609865099175</v>
      </c>
      <c r="Z8360">
        <v>0</v>
      </c>
      <c r="AA8360">
        <v>14.973761841455888</v>
      </c>
      <c r="AB8360">
        <v>0</v>
      </c>
      <c r="AC8360">
        <v>0</v>
      </c>
      <c r="AD8360">
        <v>0</v>
      </c>
      <c r="AE8360">
        <v>24.999860492447638</v>
      </c>
    </row>
    <row r="8361" spans="1:31" x14ac:dyDescent="0.25">
      <c r="A8361">
        <v>1891508</v>
      </c>
      <c r="B8361">
        <v>1</v>
      </c>
      <c r="C8361" t="s">
        <v>80</v>
      </c>
      <c r="D8361" t="s">
        <v>108</v>
      </c>
      <c r="E8361" t="s">
        <v>146</v>
      </c>
      <c r="F8361" t="s">
        <v>23445</v>
      </c>
      <c r="G8361" t="s">
        <v>469</v>
      </c>
      <c r="H8361" t="s">
        <v>143</v>
      </c>
      <c r="I8361" t="s">
        <v>135</v>
      </c>
      <c r="J8361" t="s">
        <v>136</v>
      </c>
      <c r="K8361" t="s">
        <v>137</v>
      </c>
      <c r="L8361" t="s">
        <v>23446</v>
      </c>
      <c r="M8361" t="s">
        <v>23447</v>
      </c>
      <c r="N8361">
        <v>1.738888888</v>
      </c>
      <c r="O8361">
        <v>0</v>
      </c>
      <c r="P8361">
        <v>14</v>
      </c>
      <c r="Q8361">
        <v>0</v>
      </c>
      <c r="R8361">
        <v>2</v>
      </c>
      <c r="S8361">
        <v>0</v>
      </c>
      <c r="T8361">
        <v>2</v>
      </c>
      <c r="U8361">
        <v>0</v>
      </c>
      <c r="V8361">
        <v>0</v>
      </c>
      <c r="W8361">
        <v>0</v>
      </c>
      <c r="X8361">
        <v>8.3960769244929683</v>
      </c>
      <c r="Y8361">
        <v>0</v>
      </c>
      <c r="Z8361">
        <v>3.4380842333290307</v>
      </c>
      <c r="AA8361">
        <v>0</v>
      </c>
      <c r="AB8361">
        <v>1.7744459358993749</v>
      </c>
      <c r="AC8361">
        <v>0</v>
      </c>
      <c r="AD8361">
        <v>0</v>
      </c>
      <c r="AE8361">
        <v>13.608607093721375</v>
      </c>
    </row>
    <row r="8362" spans="1:31" x14ac:dyDescent="0.25">
      <c r="A8362">
        <v>1891193</v>
      </c>
      <c r="B8362">
        <v>1</v>
      </c>
      <c r="C8362" t="s">
        <v>81</v>
      </c>
      <c r="D8362" t="s">
        <v>114</v>
      </c>
      <c r="E8362" t="s">
        <v>158</v>
      </c>
      <c r="F8362" t="s">
        <v>19662</v>
      </c>
      <c r="G8362" t="s">
        <v>219</v>
      </c>
      <c r="H8362" t="s">
        <v>134</v>
      </c>
      <c r="I8362" t="s">
        <v>135</v>
      </c>
      <c r="J8362" t="s">
        <v>136</v>
      </c>
      <c r="K8362" t="s">
        <v>137</v>
      </c>
      <c r="L8362" t="s">
        <v>23448</v>
      </c>
      <c r="M8362" t="s">
        <v>23449</v>
      </c>
      <c r="N8362">
        <v>1.373611111</v>
      </c>
      <c r="O8362">
        <v>0</v>
      </c>
      <c r="P8362">
        <v>120</v>
      </c>
      <c r="Q8362">
        <v>0</v>
      </c>
      <c r="R8362">
        <v>0</v>
      </c>
      <c r="S8362">
        <v>0</v>
      </c>
      <c r="T8362">
        <v>8</v>
      </c>
      <c r="U8362">
        <v>0</v>
      </c>
      <c r="V8362">
        <v>0</v>
      </c>
      <c r="W8362">
        <v>0</v>
      </c>
      <c r="X8362">
        <v>16.231252134464064</v>
      </c>
      <c r="Y8362">
        <v>0</v>
      </c>
      <c r="Z8362">
        <v>0</v>
      </c>
      <c r="AA8362">
        <v>0</v>
      </c>
      <c r="AB8362">
        <v>1.0227724647921179</v>
      </c>
      <c r="AC8362">
        <v>0</v>
      </c>
      <c r="AD8362">
        <v>0</v>
      </c>
      <c r="AE8362">
        <v>17.254024599256184</v>
      </c>
    </row>
    <row r="8363" spans="1:31" x14ac:dyDescent="0.25">
      <c r="A8363">
        <v>1890775</v>
      </c>
      <c r="B8363">
        <v>1</v>
      </c>
      <c r="C8363" t="s">
        <v>81</v>
      </c>
      <c r="D8363" t="s">
        <v>115</v>
      </c>
      <c r="E8363" t="s">
        <v>158</v>
      </c>
      <c r="F8363" t="s">
        <v>23450</v>
      </c>
      <c r="G8363" t="s">
        <v>293</v>
      </c>
      <c r="H8363" t="s">
        <v>134</v>
      </c>
      <c r="I8363" t="s">
        <v>135</v>
      </c>
      <c r="J8363" t="s">
        <v>136</v>
      </c>
      <c r="K8363" t="s">
        <v>137</v>
      </c>
      <c r="L8363" t="s">
        <v>23451</v>
      </c>
      <c r="M8363" t="s">
        <v>23452</v>
      </c>
      <c r="N8363">
        <v>1.8244444440000001</v>
      </c>
      <c r="O8363">
        <v>0</v>
      </c>
      <c r="P8363">
        <v>117</v>
      </c>
      <c r="Q8363">
        <v>2</v>
      </c>
      <c r="R8363">
        <v>10</v>
      </c>
      <c r="S8363">
        <v>2</v>
      </c>
      <c r="T8363">
        <v>2</v>
      </c>
      <c r="U8363">
        <v>0</v>
      </c>
      <c r="V8363">
        <v>0</v>
      </c>
      <c r="W8363">
        <v>0</v>
      </c>
      <c r="X8363">
        <v>25.923487360843808</v>
      </c>
      <c r="Y8363">
        <v>21.021496640569595</v>
      </c>
      <c r="Z8363">
        <v>20.30115181805315</v>
      </c>
      <c r="AA8363">
        <v>1.3408830671019603</v>
      </c>
      <c r="AB8363">
        <v>5.3181541489433336E-3</v>
      </c>
      <c r="AC8363">
        <v>0</v>
      </c>
      <c r="AD8363">
        <v>0</v>
      </c>
      <c r="AE8363">
        <v>68.592337040717453</v>
      </c>
    </row>
    <row r="8364" spans="1:31" x14ac:dyDescent="0.25">
      <c r="A8364">
        <v>1891342</v>
      </c>
      <c r="B8364">
        <v>1</v>
      </c>
      <c r="C8364" t="s">
        <v>81</v>
      </c>
      <c r="D8364" t="s">
        <v>115</v>
      </c>
      <c r="E8364" t="s">
        <v>146</v>
      </c>
      <c r="F8364" t="s">
        <v>18558</v>
      </c>
      <c r="G8364" t="s">
        <v>148</v>
      </c>
      <c r="H8364" t="s">
        <v>143</v>
      </c>
      <c r="I8364" t="s">
        <v>135</v>
      </c>
      <c r="J8364" t="s">
        <v>136</v>
      </c>
      <c r="K8364" t="s">
        <v>137</v>
      </c>
      <c r="L8364" t="s">
        <v>23453</v>
      </c>
      <c r="M8364" t="s">
        <v>23454</v>
      </c>
      <c r="N8364">
        <v>8.5311111109999995</v>
      </c>
      <c r="O8364">
        <v>0</v>
      </c>
      <c r="P8364">
        <v>5</v>
      </c>
      <c r="Q8364">
        <v>0</v>
      </c>
      <c r="R8364">
        <v>0</v>
      </c>
      <c r="S8364">
        <v>0</v>
      </c>
      <c r="T8364">
        <v>0</v>
      </c>
      <c r="U8364">
        <v>0</v>
      </c>
      <c r="V8364">
        <v>0</v>
      </c>
      <c r="W8364">
        <v>0</v>
      </c>
      <c r="X8364">
        <v>3.1293304142897775</v>
      </c>
      <c r="Y8364">
        <v>0</v>
      </c>
      <c r="Z8364">
        <v>0</v>
      </c>
      <c r="AA8364">
        <v>0</v>
      </c>
      <c r="AB8364">
        <v>0</v>
      </c>
      <c r="AC8364">
        <v>0</v>
      </c>
      <c r="AD8364">
        <v>0</v>
      </c>
      <c r="AE8364">
        <v>3.1293304142897775</v>
      </c>
    </row>
    <row r="8365" spans="1:31" x14ac:dyDescent="0.25">
      <c r="A8365">
        <v>1890738</v>
      </c>
      <c r="B8365">
        <v>1</v>
      </c>
      <c r="C8365" t="s">
        <v>81</v>
      </c>
      <c r="D8365" t="s">
        <v>126</v>
      </c>
      <c r="E8365" t="s">
        <v>131</v>
      </c>
      <c r="F8365" t="s">
        <v>23455</v>
      </c>
      <c r="G8365" t="s">
        <v>133</v>
      </c>
      <c r="H8365" t="s">
        <v>134</v>
      </c>
      <c r="I8365" t="s">
        <v>135</v>
      </c>
      <c r="J8365" t="s">
        <v>136</v>
      </c>
      <c r="K8365" t="s">
        <v>137</v>
      </c>
      <c r="L8365" t="s">
        <v>23456</v>
      </c>
      <c r="M8365" t="s">
        <v>23457</v>
      </c>
      <c r="N8365">
        <v>1.1475</v>
      </c>
      <c r="O8365">
        <v>1</v>
      </c>
      <c r="P8365">
        <v>550</v>
      </c>
      <c r="Q8365">
        <v>21</v>
      </c>
      <c r="R8365">
        <v>153</v>
      </c>
      <c r="S8365">
        <v>5</v>
      </c>
      <c r="T8365">
        <v>34</v>
      </c>
      <c r="U8365">
        <v>0</v>
      </c>
      <c r="V8365">
        <v>0</v>
      </c>
      <c r="W8365">
        <v>0.28013303397930328</v>
      </c>
      <c r="X8365">
        <v>52.096183759296423</v>
      </c>
      <c r="Y8365">
        <v>571.72442806934214</v>
      </c>
      <c r="Z8365">
        <v>71.369515846369666</v>
      </c>
      <c r="AA8365">
        <v>17.768414634242841</v>
      </c>
      <c r="AB8365">
        <v>7.9427890414379752</v>
      </c>
      <c r="AC8365">
        <v>0</v>
      </c>
      <c r="AD8365">
        <v>0</v>
      </c>
      <c r="AE8365">
        <v>721.1814643846684</v>
      </c>
    </row>
    <row r="8366" spans="1:31" x14ac:dyDescent="0.25">
      <c r="A8366">
        <v>1891279</v>
      </c>
      <c r="B8366">
        <v>1</v>
      </c>
      <c r="C8366" t="s">
        <v>80</v>
      </c>
      <c r="D8366" t="s">
        <v>97</v>
      </c>
      <c r="E8366" t="s">
        <v>158</v>
      </c>
      <c r="F8366" t="s">
        <v>23458</v>
      </c>
      <c r="G8366" t="s">
        <v>133</v>
      </c>
      <c r="H8366" t="s">
        <v>134</v>
      </c>
      <c r="I8366" t="s">
        <v>135</v>
      </c>
      <c r="J8366" t="s">
        <v>136</v>
      </c>
      <c r="K8366" t="s">
        <v>137</v>
      </c>
      <c r="L8366" t="s">
        <v>23459</v>
      </c>
      <c r="M8366" t="s">
        <v>23460</v>
      </c>
      <c r="N8366">
        <v>0.24111111099999999</v>
      </c>
      <c r="O8366">
        <v>9</v>
      </c>
      <c r="P8366">
        <v>1708</v>
      </c>
      <c r="Q8366">
        <v>0</v>
      </c>
      <c r="R8366">
        <v>28</v>
      </c>
      <c r="S8366">
        <v>5</v>
      </c>
      <c r="T8366">
        <v>158</v>
      </c>
      <c r="U8366">
        <v>0</v>
      </c>
      <c r="V8366">
        <v>1</v>
      </c>
      <c r="W8366">
        <v>54.400093881700919</v>
      </c>
      <c r="X8366">
        <v>155.55054626698782</v>
      </c>
      <c r="Y8366">
        <v>0</v>
      </c>
      <c r="Z8366">
        <v>3.5770711980511196</v>
      </c>
      <c r="AA8366">
        <v>89.32818516495999</v>
      </c>
      <c r="AB8366">
        <v>29.556833218528787</v>
      </c>
      <c r="AC8366">
        <v>0</v>
      </c>
      <c r="AD8366">
        <v>0.62250116738162897</v>
      </c>
      <c r="AE8366">
        <v>333.03523089761023</v>
      </c>
    </row>
    <row r="8367" spans="1:31" x14ac:dyDescent="0.25">
      <c r="A8367">
        <v>1891379</v>
      </c>
      <c r="B8367">
        <v>1</v>
      </c>
      <c r="C8367" t="s">
        <v>81</v>
      </c>
      <c r="D8367" t="s">
        <v>115</v>
      </c>
      <c r="E8367" t="s">
        <v>169</v>
      </c>
      <c r="F8367" t="s">
        <v>23461</v>
      </c>
      <c r="G8367" t="s">
        <v>183</v>
      </c>
      <c r="H8367" t="s">
        <v>143</v>
      </c>
      <c r="I8367" t="s">
        <v>135</v>
      </c>
      <c r="J8367" t="s">
        <v>136</v>
      </c>
      <c r="K8367" t="s">
        <v>137</v>
      </c>
      <c r="L8367" t="s">
        <v>23261</v>
      </c>
      <c r="M8367" t="s">
        <v>23462</v>
      </c>
      <c r="N8367">
        <v>5.8602777770000003</v>
      </c>
      <c r="O8367">
        <v>0</v>
      </c>
      <c r="P8367">
        <v>14</v>
      </c>
      <c r="Q8367">
        <v>0</v>
      </c>
      <c r="R8367">
        <v>2</v>
      </c>
      <c r="S8367">
        <v>0</v>
      </c>
      <c r="T8367">
        <v>0</v>
      </c>
      <c r="U8367">
        <v>0</v>
      </c>
      <c r="V8367">
        <v>0</v>
      </c>
      <c r="W8367">
        <v>0</v>
      </c>
      <c r="X8367">
        <v>5.9825510775193225</v>
      </c>
      <c r="Y8367">
        <v>0</v>
      </c>
      <c r="Z8367">
        <v>1.992468666056E-2</v>
      </c>
      <c r="AA8367">
        <v>0</v>
      </c>
      <c r="AB8367">
        <v>0</v>
      </c>
      <c r="AC8367">
        <v>0</v>
      </c>
      <c r="AD8367">
        <v>0</v>
      </c>
      <c r="AE8367">
        <v>6.0024757641798825</v>
      </c>
    </row>
    <row r="8368" spans="1:31" x14ac:dyDescent="0.25">
      <c r="A8368">
        <v>1890838</v>
      </c>
      <c r="B8368">
        <v>1</v>
      </c>
      <c r="C8368" t="s">
        <v>80</v>
      </c>
      <c r="D8368" t="s">
        <v>100</v>
      </c>
      <c r="E8368" t="s">
        <v>158</v>
      </c>
      <c r="F8368" t="s">
        <v>3408</v>
      </c>
      <c r="G8368" t="s">
        <v>219</v>
      </c>
      <c r="H8368" t="s">
        <v>134</v>
      </c>
      <c r="I8368" t="s">
        <v>135</v>
      </c>
      <c r="J8368" t="s">
        <v>136</v>
      </c>
      <c r="K8368" t="s">
        <v>137</v>
      </c>
      <c r="L8368" t="s">
        <v>23463</v>
      </c>
      <c r="M8368" t="s">
        <v>23464</v>
      </c>
      <c r="N8368">
        <v>2.1377777770000002</v>
      </c>
      <c r="O8368">
        <v>0</v>
      </c>
      <c r="P8368">
        <v>85</v>
      </c>
      <c r="Q8368">
        <v>0</v>
      </c>
      <c r="R8368">
        <v>46</v>
      </c>
      <c r="S8368">
        <v>0</v>
      </c>
      <c r="T8368">
        <v>31</v>
      </c>
      <c r="U8368">
        <v>0</v>
      </c>
      <c r="V8368">
        <v>0</v>
      </c>
      <c r="W8368">
        <v>0</v>
      </c>
      <c r="X8368">
        <v>39.446873499563111</v>
      </c>
      <c r="Y8368">
        <v>0</v>
      </c>
      <c r="Z8368">
        <v>92.148304236164975</v>
      </c>
      <c r="AA8368">
        <v>0</v>
      </c>
      <c r="AB8368">
        <v>35.896152392664575</v>
      </c>
      <c r="AC8368">
        <v>0</v>
      </c>
      <c r="AD8368">
        <v>0</v>
      </c>
      <c r="AE8368">
        <v>167.49133012839269</v>
      </c>
    </row>
    <row r="8369" spans="1:31" x14ac:dyDescent="0.25">
      <c r="A8369">
        <v>1891328</v>
      </c>
      <c r="B8369">
        <v>1</v>
      </c>
      <c r="C8369" t="s">
        <v>81</v>
      </c>
      <c r="D8369" t="s">
        <v>120</v>
      </c>
      <c r="E8369" t="s">
        <v>140</v>
      </c>
      <c r="F8369" t="s">
        <v>23465</v>
      </c>
      <c r="G8369" t="s">
        <v>163</v>
      </c>
      <c r="H8369" t="s">
        <v>143</v>
      </c>
      <c r="I8369" t="s">
        <v>135</v>
      </c>
      <c r="J8369" t="s">
        <v>136</v>
      </c>
      <c r="K8369" t="s">
        <v>137</v>
      </c>
      <c r="L8369" t="s">
        <v>23466</v>
      </c>
      <c r="M8369" t="s">
        <v>23467</v>
      </c>
      <c r="N8369">
        <v>2.1730555549999999</v>
      </c>
      <c r="O8369">
        <v>0</v>
      </c>
      <c r="P8369">
        <v>1</v>
      </c>
      <c r="Q8369">
        <v>0</v>
      </c>
      <c r="R8369">
        <v>0</v>
      </c>
      <c r="S8369">
        <v>0</v>
      </c>
      <c r="T8369">
        <v>0</v>
      </c>
      <c r="U8369">
        <v>0</v>
      </c>
      <c r="V8369">
        <v>0</v>
      </c>
      <c r="W8369">
        <v>0</v>
      </c>
      <c r="X8369">
        <v>0.25679325248886753</v>
      </c>
      <c r="Y8369">
        <v>0</v>
      </c>
      <c r="Z8369">
        <v>0</v>
      </c>
      <c r="AA8369">
        <v>0</v>
      </c>
      <c r="AB8369">
        <v>0</v>
      </c>
      <c r="AC8369">
        <v>0</v>
      </c>
      <c r="AD8369">
        <v>0</v>
      </c>
      <c r="AE8369">
        <v>0.25679325248886753</v>
      </c>
    </row>
    <row r="8370" spans="1:31" x14ac:dyDescent="0.25">
      <c r="A8370">
        <v>1891351</v>
      </c>
      <c r="B8370">
        <v>1</v>
      </c>
      <c r="C8370" t="s">
        <v>81</v>
      </c>
      <c r="D8370" t="s">
        <v>119</v>
      </c>
      <c r="E8370" t="s">
        <v>210</v>
      </c>
      <c r="F8370" t="s">
        <v>23468</v>
      </c>
      <c r="G8370" t="s">
        <v>133</v>
      </c>
      <c r="H8370" t="s">
        <v>134</v>
      </c>
      <c r="I8370" t="s">
        <v>135</v>
      </c>
      <c r="J8370" t="s">
        <v>136</v>
      </c>
      <c r="K8370" t="s">
        <v>137</v>
      </c>
      <c r="L8370" t="s">
        <v>23469</v>
      </c>
      <c r="M8370" t="s">
        <v>23470</v>
      </c>
      <c r="N8370">
        <v>0.35361111099999998</v>
      </c>
      <c r="O8370">
        <v>0</v>
      </c>
      <c r="P8370">
        <v>933</v>
      </c>
      <c r="Q8370">
        <v>17</v>
      </c>
      <c r="R8370">
        <v>204</v>
      </c>
      <c r="S8370">
        <v>0</v>
      </c>
      <c r="T8370">
        <v>54</v>
      </c>
      <c r="U8370">
        <v>0</v>
      </c>
      <c r="V8370">
        <v>0</v>
      </c>
      <c r="W8370">
        <v>0</v>
      </c>
      <c r="X8370">
        <v>75.204660173235354</v>
      </c>
      <c r="Y8370">
        <v>37.081275662832965</v>
      </c>
      <c r="Z8370">
        <v>295.43503379071586</v>
      </c>
      <c r="AA8370">
        <v>0</v>
      </c>
      <c r="AB8370">
        <v>13.091198508759975</v>
      </c>
      <c r="AC8370">
        <v>0</v>
      </c>
      <c r="AD8370">
        <v>0</v>
      </c>
      <c r="AE8370">
        <v>420.81216813554414</v>
      </c>
    </row>
    <row r="8371" spans="1:31" x14ac:dyDescent="0.25">
      <c r="A8371">
        <v>1890827</v>
      </c>
      <c r="B8371">
        <v>1</v>
      </c>
      <c r="C8371" t="s">
        <v>80</v>
      </c>
      <c r="D8371" t="s">
        <v>108</v>
      </c>
      <c r="E8371" t="s">
        <v>146</v>
      </c>
      <c r="F8371" t="s">
        <v>23471</v>
      </c>
      <c r="G8371" t="s">
        <v>148</v>
      </c>
      <c r="H8371" t="s">
        <v>143</v>
      </c>
      <c r="I8371" t="s">
        <v>135</v>
      </c>
      <c r="J8371" t="s">
        <v>136</v>
      </c>
      <c r="K8371" t="s">
        <v>137</v>
      </c>
      <c r="L8371" t="s">
        <v>23472</v>
      </c>
      <c r="M8371" t="s">
        <v>23473</v>
      </c>
      <c r="N8371">
        <v>4.3277777769999997</v>
      </c>
      <c r="O8371">
        <v>0</v>
      </c>
      <c r="P8371">
        <v>4</v>
      </c>
      <c r="Q8371">
        <v>0</v>
      </c>
      <c r="R8371">
        <v>2</v>
      </c>
      <c r="S8371">
        <v>0</v>
      </c>
      <c r="T8371">
        <v>1</v>
      </c>
      <c r="U8371">
        <v>0</v>
      </c>
      <c r="V8371">
        <v>0</v>
      </c>
      <c r="W8371">
        <v>0</v>
      </c>
      <c r="X8371">
        <v>1.3916008369509978</v>
      </c>
      <c r="Y8371">
        <v>0</v>
      </c>
      <c r="Z8371">
        <v>5.4173934092661593</v>
      </c>
      <c r="AA8371">
        <v>0</v>
      </c>
      <c r="AB8371">
        <v>2.1879780857287137</v>
      </c>
      <c r="AC8371">
        <v>0</v>
      </c>
      <c r="AD8371">
        <v>0</v>
      </c>
      <c r="AE8371">
        <v>8.9969723319458712</v>
      </c>
    </row>
    <row r="8372" spans="1:31" x14ac:dyDescent="0.25">
      <c r="A8372">
        <v>1890850</v>
      </c>
      <c r="B8372">
        <v>1</v>
      </c>
      <c r="C8372" t="s">
        <v>81</v>
      </c>
      <c r="D8372" t="s">
        <v>121</v>
      </c>
      <c r="E8372" t="s">
        <v>131</v>
      </c>
      <c r="F8372" t="s">
        <v>14250</v>
      </c>
      <c r="G8372" t="s">
        <v>133</v>
      </c>
      <c r="H8372" t="s">
        <v>134</v>
      </c>
      <c r="I8372" t="s">
        <v>152</v>
      </c>
      <c r="J8372" t="s">
        <v>136</v>
      </c>
      <c r="K8372" t="s">
        <v>137</v>
      </c>
      <c r="L8372" t="s">
        <v>23474</v>
      </c>
      <c r="M8372" t="s">
        <v>23475</v>
      </c>
      <c r="N8372">
        <v>1.6666666E-2</v>
      </c>
      <c r="O8372">
        <v>0</v>
      </c>
      <c r="P8372">
        <v>1394</v>
      </c>
      <c r="Q8372">
        <v>5</v>
      </c>
      <c r="R8372">
        <v>58</v>
      </c>
      <c r="S8372">
        <v>4</v>
      </c>
      <c r="T8372">
        <v>49</v>
      </c>
      <c r="U8372">
        <v>0</v>
      </c>
      <c r="V8372">
        <v>0</v>
      </c>
      <c r="W8372">
        <v>0</v>
      </c>
      <c r="X8372">
        <v>2.524672875974149</v>
      </c>
      <c r="Y8372">
        <v>0.11782006827625001</v>
      </c>
      <c r="Z8372">
        <v>0.64206466328373324</v>
      </c>
      <c r="AA8372">
        <v>0.13343258204673333</v>
      </c>
      <c r="AB8372">
        <v>0.2122180777381166</v>
      </c>
      <c r="AC8372">
        <v>0</v>
      </c>
      <c r="AD8372">
        <v>0</v>
      </c>
      <c r="AE8372">
        <v>3.6302082673189822</v>
      </c>
    </row>
    <row r="8373" spans="1:31" x14ac:dyDescent="0.25">
      <c r="A8373">
        <v>1891096</v>
      </c>
      <c r="B8373">
        <v>1</v>
      </c>
      <c r="C8373" t="s">
        <v>80</v>
      </c>
      <c r="D8373" t="s">
        <v>94</v>
      </c>
      <c r="E8373" t="s">
        <v>140</v>
      </c>
      <c r="F8373" t="s">
        <v>23476</v>
      </c>
      <c r="G8373" t="s">
        <v>163</v>
      </c>
      <c r="H8373" t="s">
        <v>143</v>
      </c>
      <c r="I8373" t="s">
        <v>135</v>
      </c>
      <c r="J8373" t="s">
        <v>136</v>
      </c>
      <c r="K8373" t="s">
        <v>137</v>
      </c>
      <c r="L8373" t="s">
        <v>23477</v>
      </c>
      <c r="M8373" t="s">
        <v>23478</v>
      </c>
      <c r="N8373">
        <v>3.468611111</v>
      </c>
      <c r="O8373">
        <v>0</v>
      </c>
      <c r="P8373">
        <v>1</v>
      </c>
      <c r="Q8373">
        <v>0</v>
      </c>
      <c r="R8373">
        <v>0</v>
      </c>
      <c r="S8373">
        <v>0</v>
      </c>
      <c r="T8373">
        <v>0</v>
      </c>
      <c r="U8373">
        <v>0</v>
      </c>
      <c r="V8373">
        <v>0</v>
      </c>
      <c r="W8373">
        <v>0</v>
      </c>
      <c r="X8373">
        <v>7.7107027232323905E-2</v>
      </c>
      <c r="Y8373">
        <v>0</v>
      </c>
      <c r="Z8373">
        <v>0</v>
      </c>
      <c r="AA8373">
        <v>0</v>
      </c>
      <c r="AB8373">
        <v>0</v>
      </c>
      <c r="AC8373">
        <v>0</v>
      </c>
      <c r="AD8373">
        <v>0</v>
      </c>
      <c r="AE8373">
        <v>7.7107027232323905E-2</v>
      </c>
    </row>
    <row r="8374" spans="1:31" x14ac:dyDescent="0.25">
      <c r="A8374">
        <v>1891013</v>
      </c>
      <c r="B8374">
        <v>1</v>
      </c>
      <c r="C8374" t="s">
        <v>80</v>
      </c>
      <c r="D8374" t="s">
        <v>104</v>
      </c>
      <c r="E8374" t="s">
        <v>131</v>
      </c>
      <c r="F8374" t="s">
        <v>4025</v>
      </c>
      <c r="G8374" t="s">
        <v>196</v>
      </c>
      <c r="H8374" t="s">
        <v>134</v>
      </c>
      <c r="I8374" t="s">
        <v>135</v>
      </c>
      <c r="J8374" t="s">
        <v>136</v>
      </c>
      <c r="K8374" t="s">
        <v>172</v>
      </c>
      <c r="L8374" t="s">
        <v>23479</v>
      </c>
      <c r="M8374" t="s">
        <v>23480</v>
      </c>
      <c r="N8374">
        <v>3.923333333</v>
      </c>
      <c r="O8374">
        <v>1</v>
      </c>
      <c r="P8374">
        <v>22</v>
      </c>
      <c r="Q8374">
        <v>0</v>
      </c>
      <c r="R8374">
        <v>61</v>
      </c>
      <c r="S8374">
        <v>1</v>
      </c>
      <c r="T8374">
        <v>8</v>
      </c>
      <c r="U8374">
        <v>4</v>
      </c>
      <c r="V8374">
        <v>0</v>
      </c>
      <c r="W8374">
        <v>2.5599121093390802</v>
      </c>
      <c r="X8374">
        <v>34.23165592155771</v>
      </c>
      <c r="Y8374">
        <v>0</v>
      </c>
      <c r="Z8374">
        <v>174.74738863284111</v>
      </c>
      <c r="AA8374">
        <v>0</v>
      </c>
      <c r="AB8374">
        <v>11.373714977375275</v>
      </c>
      <c r="AC8374">
        <v>1025.9057188581173</v>
      </c>
      <c r="AD8374">
        <v>0</v>
      </c>
      <c r="AE8374">
        <v>1248.8183904992304</v>
      </c>
    </row>
    <row r="8375" spans="1:31" x14ac:dyDescent="0.25">
      <c r="A8375">
        <v>1891345</v>
      </c>
      <c r="B8375">
        <v>1</v>
      </c>
      <c r="C8375" t="s">
        <v>81</v>
      </c>
      <c r="D8375" t="s">
        <v>122</v>
      </c>
      <c r="E8375" t="s">
        <v>140</v>
      </c>
      <c r="F8375" t="s">
        <v>23481</v>
      </c>
      <c r="G8375" t="s">
        <v>163</v>
      </c>
      <c r="H8375" t="s">
        <v>143</v>
      </c>
      <c r="I8375" t="s">
        <v>135</v>
      </c>
      <c r="J8375" t="s">
        <v>136</v>
      </c>
      <c r="K8375" t="s">
        <v>137</v>
      </c>
      <c r="L8375" t="s">
        <v>23482</v>
      </c>
      <c r="M8375" t="s">
        <v>23483</v>
      </c>
      <c r="N8375">
        <v>3.6580555549999998</v>
      </c>
      <c r="O8375">
        <v>0</v>
      </c>
      <c r="P8375">
        <v>1</v>
      </c>
      <c r="Q8375">
        <v>0</v>
      </c>
      <c r="R8375">
        <v>0</v>
      </c>
      <c r="S8375">
        <v>0</v>
      </c>
      <c r="T8375">
        <v>0</v>
      </c>
      <c r="U8375">
        <v>0</v>
      </c>
      <c r="V8375">
        <v>0</v>
      </c>
      <c r="W8375">
        <v>0</v>
      </c>
      <c r="X8375">
        <v>0.35961463975936891</v>
      </c>
      <c r="Y8375">
        <v>0</v>
      </c>
      <c r="Z8375">
        <v>0</v>
      </c>
      <c r="AA8375">
        <v>0</v>
      </c>
      <c r="AB8375">
        <v>0</v>
      </c>
      <c r="AC8375">
        <v>0</v>
      </c>
      <c r="AD8375">
        <v>0</v>
      </c>
      <c r="AE8375">
        <v>0.35961463975936891</v>
      </c>
    </row>
    <row r="8376" spans="1:31" x14ac:dyDescent="0.25">
      <c r="A8376">
        <v>1891497</v>
      </c>
      <c r="B8376">
        <v>1</v>
      </c>
      <c r="C8376" t="s">
        <v>80</v>
      </c>
      <c r="D8376" t="s">
        <v>99</v>
      </c>
      <c r="E8376" t="s">
        <v>140</v>
      </c>
      <c r="F8376" t="s">
        <v>23484</v>
      </c>
      <c r="G8376" t="s">
        <v>163</v>
      </c>
      <c r="H8376" t="s">
        <v>143</v>
      </c>
      <c r="I8376" t="s">
        <v>135</v>
      </c>
      <c r="J8376" t="s">
        <v>136</v>
      </c>
      <c r="K8376" t="s">
        <v>137</v>
      </c>
      <c r="L8376" t="s">
        <v>23485</v>
      </c>
      <c r="M8376" t="s">
        <v>23486</v>
      </c>
      <c r="N8376">
        <v>2.8877777770000002</v>
      </c>
      <c r="O8376">
        <v>0</v>
      </c>
      <c r="P8376">
        <v>1</v>
      </c>
      <c r="Q8376">
        <v>0</v>
      </c>
      <c r="R8376">
        <v>0</v>
      </c>
      <c r="S8376">
        <v>0</v>
      </c>
      <c r="T8376">
        <v>0</v>
      </c>
      <c r="U8376">
        <v>0</v>
      </c>
      <c r="V8376">
        <v>0</v>
      </c>
      <c r="W8376">
        <v>0</v>
      </c>
      <c r="X8376">
        <v>0.42859203868810003</v>
      </c>
      <c r="Y8376">
        <v>0</v>
      </c>
      <c r="Z8376">
        <v>0</v>
      </c>
      <c r="AA8376">
        <v>0</v>
      </c>
      <c r="AB8376">
        <v>0</v>
      </c>
      <c r="AC8376">
        <v>0</v>
      </c>
      <c r="AD8376">
        <v>0</v>
      </c>
      <c r="AE8376">
        <v>0.42859203868810003</v>
      </c>
    </row>
    <row r="8377" spans="1:31" x14ac:dyDescent="0.25">
      <c r="A8377">
        <v>1891205</v>
      </c>
      <c r="B8377">
        <v>1</v>
      </c>
      <c r="C8377" t="s">
        <v>81</v>
      </c>
      <c r="D8377" t="s">
        <v>121</v>
      </c>
      <c r="E8377" t="s">
        <v>131</v>
      </c>
      <c r="F8377" t="s">
        <v>4429</v>
      </c>
      <c r="G8377" t="s">
        <v>133</v>
      </c>
      <c r="H8377" t="s">
        <v>134</v>
      </c>
      <c r="I8377" t="s">
        <v>135</v>
      </c>
      <c r="J8377" t="s">
        <v>136</v>
      </c>
      <c r="K8377" t="s">
        <v>137</v>
      </c>
      <c r="L8377" t="s">
        <v>23487</v>
      </c>
      <c r="M8377" t="s">
        <v>23488</v>
      </c>
      <c r="N8377">
        <v>0.513055555</v>
      </c>
      <c r="O8377">
        <v>0</v>
      </c>
      <c r="P8377">
        <v>442</v>
      </c>
      <c r="Q8377">
        <v>0</v>
      </c>
      <c r="R8377">
        <v>0</v>
      </c>
      <c r="S8377">
        <v>1</v>
      </c>
      <c r="T8377">
        <v>24</v>
      </c>
      <c r="U8377">
        <v>0</v>
      </c>
      <c r="V8377">
        <v>0</v>
      </c>
      <c r="W8377">
        <v>0</v>
      </c>
      <c r="X8377">
        <v>28.387379552066722</v>
      </c>
      <c r="Y8377">
        <v>0</v>
      </c>
      <c r="Z8377">
        <v>0</v>
      </c>
      <c r="AA8377">
        <v>0.5544385095791301</v>
      </c>
      <c r="AB8377">
        <v>1.5237242009987122</v>
      </c>
      <c r="AC8377">
        <v>0</v>
      </c>
      <c r="AD8377">
        <v>0</v>
      </c>
      <c r="AE8377">
        <v>30.465542262644561</v>
      </c>
    </row>
    <row r="8378" spans="1:31" x14ac:dyDescent="0.25">
      <c r="A8378">
        <v>1891451</v>
      </c>
      <c r="B8378">
        <v>1</v>
      </c>
      <c r="C8378" t="s">
        <v>80</v>
      </c>
      <c r="D8378" t="s">
        <v>106</v>
      </c>
      <c r="E8378" t="s">
        <v>146</v>
      </c>
      <c r="F8378" t="s">
        <v>23489</v>
      </c>
      <c r="G8378" t="s">
        <v>148</v>
      </c>
      <c r="H8378" t="s">
        <v>143</v>
      </c>
      <c r="I8378" t="s">
        <v>135</v>
      </c>
      <c r="J8378" t="s">
        <v>136</v>
      </c>
      <c r="K8378" t="s">
        <v>137</v>
      </c>
      <c r="L8378" t="s">
        <v>23490</v>
      </c>
      <c r="M8378" t="s">
        <v>23491</v>
      </c>
      <c r="N8378">
        <v>0.99916666600000004</v>
      </c>
      <c r="O8378">
        <v>0</v>
      </c>
      <c r="P8378">
        <v>1</v>
      </c>
      <c r="Q8378">
        <v>0</v>
      </c>
      <c r="R8378">
        <v>2</v>
      </c>
      <c r="S8378">
        <v>0</v>
      </c>
      <c r="T8378">
        <v>1</v>
      </c>
      <c r="U8378">
        <v>0</v>
      </c>
      <c r="V8378">
        <v>0</v>
      </c>
      <c r="W8378">
        <v>0</v>
      </c>
      <c r="X8378">
        <v>0.28564866407042999</v>
      </c>
      <c r="Y8378">
        <v>0</v>
      </c>
      <c r="Z8378">
        <v>6.304185656373761</v>
      </c>
      <c r="AA8378">
        <v>0</v>
      </c>
      <c r="AB8378">
        <v>0.99777443568214563</v>
      </c>
      <c r="AC8378">
        <v>0</v>
      </c>
      <c r="AD8378">
        <v>0</v>
      </c>
      <c r="AE8378">
        <v>7.5876087561263361</v>
      </c>
    </row>
    <row r="8379" spans="1:31" x14ac:dyDescent="0.25">
      <c r="A8379">
        <v>1890764</v>
      </c>
      <c r="B8379">
        <v>1</v>
      </c>
      <c r="C8379" t="s">
        <v>81</v>
      </c>
      <c r="D8379" t="s">
        <v>117</v>
      </c>
      <c r="E8379" t="s">
        <v>210</v>
      </c>
      <c r="F8379" t="s">
        <v>4488</v>
      </c>
      <c r="G8379" t="s">
        <v>133</v>
      </c>
      <c r="H8379" t="s">
        <v>134</v>
      </c>
      <c r="I8379" t="s">
        <v>135</v>
      </c>
      <c r="J8379" t="s">
        <v>136</v>
      </c>
      <c r="K8379" t="s">
        <v>137</v>
      </c>
      <c r="L8379" t="s">
        <v>23492</v>
      </c>
      <c r="M8379" t="s">
        <v>23493</v>
      </c>
      <c r="N8379">
        <v>6.1944444000000001E-2</v>
      </c>
      <c r="O8379">
        <v>0</v>
      </c>
      <c r="P8379">
        <v>2228</v>
      </c>
      <c r="Q8379">
        <v>33</v>
      </c>
      <c r="R8379">
        <v>76</v>
      </c>
      <c r="S8379">
        <v>17</v>
      </c>
      <c r="T8379">
        <v>191</v>
      </c>
      <c r="U8379">
        <v>7</v>
      </c>
      <c r="V8379">
        <v>1</v>
      </c>
      <c r="W8379">
        <v>0</v>
      </c>
      <c r="X8379">
        <v>13.900285335596545</v>
      </c>
      <c r="Y8379">
        <v>18.951472378986555</v>
      </c>
      <c r="Z8379">
        <v>2.8644666049286016</v>
      </c>
      <c r="AA8379">
        <v>3.7864386572803164</v>
      </c>
      <c r="AB8379">
        <v>3.8079663072234071</v>
      </c>
      <c r="AC8379">
        <v>20.076562306788283</v>
      </c>
      <c r="AD8379">
        <v>9.1489418625652782E-2</v>
      </c>
      <c r="AE8379">
        <v>63.478681009429366</v>
      </c>
    </row>
    <row r="8380" spans="1:31" x14ac:dyDescent="0.25">
      <c r="A8380">
        <v>1890913</v>
      </c>
      <c r="B8380">
        <v>1</v>
      </c>
      <c r="C8380" t="s">
        <v>81</v>
      </c>
      <c r="D8380" t="s">
        <v>115</v>
      </c>
      <c r="E8380" t="s">
        <v>146</v>
      </c>
      <c r="F8380" t="s">
        <v>23494</v>
      </c>
      <c r="G8380" t="s">
        <v>148</v>
      </c>
      <c r="H8380" t="s">
        <v>143</v>
      </c>
      <c r="I8380" t="s">
        <v>135</v>
      </c>
      <c r="J8380" t="s">
        <v>136</v>
      </c>
      <c r="K8380" t="s">
        <v>137</v>
      </c>
      <c r="L8380" t="s">
        <v>23495</v>
      </c>
      <c r="M8380" t="s">
        <v>23496</v>
      </c>
      <c r="N8380">
        <v>2.656666666</v>
      </c>
      <c r="O8380">
        <v>0</v>
      </c>
      <c r="P8380">
        <v>7</v>
      </c>
      <c r="Q8380">
        <v>0</v>
      </c>
      <c r="R8380">
        <v>1</v>
      </c>
      <c r="S8380">
        <v>0</v>
      </c>
      <c r="T8380">
        <v>1</v>
      </c>
      <c r="U8380">
        <v>0</v>
      </c>
      <c r="V8380">
        <v>0</v>
      </c>
      <c r="W8380">
        <v>0</v>
      </c>
      <c r="X8380">
        <v>9.9907779193036124</v>
      </c>
      <c r="Y8380">
        <v>0</v>
      </c>
      <c r="Z8380">
        <v>0.83072745840380136</v>
      </c>
      <c r="AA8380">
        <v>0</v>
      </c>
      <c r="AB8380">
        <v>4.0790354752187872</v>
      </c>
      <c r="AC8380">
        <v>0</v>
      </c>
      <c r="AD8380">
        <v>0</v>
      </c>
      <c r="AE8380">
        <v>14.900540852926202</v>
      </c>
    </row>
    <row r="8381" spans="1:31" x14ac:dyDescent="0.25">
      <c r="A8381">
        <v>1890747</v>
      </c>
      <c r="B8381">
        <v>1</v>
      </c>
      <c r="C8381" t="s">
        <v>81</v>
      </c>
      <c r="D8381" t="s">
        <v>115</v>
      </c>
      <c r="E8381" t="s">
        <v>146</v>
      </c>
      <c r="F8381" t="s">
        <v>11765</v>
      </c>
      <c r="G8381" t="s">
        <v>148</v>
      </c>
      <c r="H8381" t="s">
        <v>143</v>
      </c>
      <c r="I8381" t="s">
        <v>135</v>
      </c>
      <c r="J8381" t="s">
        <v>136</v>
      </c>
      <c r="K8381" t="s">
        <v>137</v>
      </c>
      <c r="L8381" t="s">
        <v>23497</v>
      </c>
      <c r="M8381" t="s">
        <v>23498</v>
      </c>
      <c r="N8381">
        <v>5.085555555</v>
      </c>
      <c r="O8381">
        <v>0</v>
      </c>
      <c r="P8381">
        <v>20</v>
      </c>
      <c r="Q8381">
        <v>0</v>
      </c>
      <c r="R8381">
        <v>1</v>
      </c>
      <c r="S8381">
        <v>0</v>
      </c>
      <c r="T8381">
        <v>2</v>
      </c>
      <c r="U8381">
        <v>0</v>
      </c>
      <c r="V8381">
        <v>0</v>
      </c>
      <c r="W8381">
        <v>0</v>
      </c>
      <c r="X8381">
        <v>6.1922795340784589</v>
      </c>
      <c r="Y8381">
        <v>0</v>
      </c>
      <c r="Z8381">
        <v>3.0547388987664541</v>
      </c>
      <c r="AA8381">
        <v>0</v>
      </c>
      <c r="AB8381">
        <v>2.2663364405648969</v>
      </c>
      <c r="AC8381">
        <v>0</v>
      </c>
      <c r="AD8381">
        <v>0</v>
      </c>
      <c r="AE8381">
        <v>11.51335487340981</v>
      </c>
    </row>
    <row r="8382" spans="1:31" x14ac:dyDescent="0.25">
      <c r="A8382">
        <v>1891411</v>
      </c>
      <c r="B8382">
        <v>1</v>
      </c>
      <c r="C8382" t="s">
        <v>80</v>
      </c>
      <c r="D8382" t="s">
        <v>96</v>
      </c>
      <c r="E8382" t="s">
        <v>222</v>
      </c>
      <c r="F8382" t="s">
        <v>23499</v>
      </c>
      <c r="G8382" t="s">
        <v>564</v>
      </c>
      <c r="H8382" t="s">
        <v>143</v>
      </c>
      <c r="I8382" t="s">
        <v>135</v>
      </c>
      <c r="J8382" t="s">
        <v>136</v>
      </c>
      <c r="K8382" t="s">
        <v>137</v>
      </c>
      <c r="L8382" t="s">
        <v>23500</v>
      </c>
      <c r="M8382" t="s">
        <v>23501</v>
      </c>
      <c r="N8382">
        <v>1.1811111110000001</v>
      </c>
      <c r="O8382">
        <v>0</v>
      </c>
      <c r="P8382">
        <v>3</v>
      </c>
      <c r="Q8382">
        <v>0</v>
      </c>
      <c r="R8382">
        <v>0</v>
      </c>
      <c r="S8382">
        <v>0</v>
      </c>
      <c r="T8382">
        <v>0</v>
      </c>
      <c r="U8382">
        <v>0</v>
      </c>
      <c r="V8382">
        <v>0</v>
      </c>
      <c r="W8382">
        <v>0</v>
      </c>
      <c r="X8382">
        <v>3.0671321756279859</v>
      </c>
      <c r="Y8382">
        <v>0</v>
      </c>
      <c r="Z8382">
        <v>0</v>
      </c>
      <c r="AA8382">
        <v>0</v>
      </c>
      <c r="AB8382">
        <v>0</v>
      </c>
      <c r="AC8382">
        <v>0</v>
      </c>
      <c r="AD8382">
        <v>0</v>
      </c>
      <c r="AE8382">
        <v>3.0671321756279859</v>
      </c>
    </row>
    <row r="8383" spans="1:31" x14ac:dyDescent="0.25">
      <c r="A8383">
        <v>1890890</v>
      </c>
      <c r="B8383">
        <v>1</v>
      </c>
      <c r="C8383" t="s">
        <v>80</v>
      </c>
      <c r="D8383" t="s">
        <v>103</v>
      </c>
      <c r="E8383" t="s">
        <v>210</v>
      </c>
      <c r="F8383" t="s">
        <v>20168</v>
      </c>
      <c r="G8383" t="s">
        <v>476</v>
      </c>
      <c r="H8383" t="s">
        <v>134</v>
      </c>
      <c r="I8383" t="s">
        <v>152</v>
      </c>
      <c r="J8383" t="s">
        <v>136</v>
      </c>
      <c r="K8383" t="s">
        <v>137</v>
      </c>
      <c r="L8383" t="s">
        <v>23502</v>
      </c>
      <c r="M8383" t="s">
        <v>23503</v>
      </c>
      <c r="N8383">
        <v>1.6944443999999999E-2</v>
      </c>
      <c r="O8383">
        <v>0</v>
      </c>
      <c r="P8383">
        <v>27</v>
      </c>
      <c r="Q8383">
        <v>6</v>
      </c>
      <c r="R8383">
        <v>8</v>
      </c>
      <c r="S8383">
        <v>20</v>
      </c>
      <c r="T8383">
        <v>29</v>
      </c>
      <c r="U8383">
        <v>28</v>
      </c>
      <c r="V8383">
        <v>9</v>
      </c>
      <c r="W8383">
        <v>0</v>
      </c>
      <c r="X8383">
        <v>0.25375284262879588</v>
      </c>
      <c r="Y8383">
        <v>2.4172595926216198</v>
      </c>
      <c r="Z8383">
        <v>1.5450930302845918</v>
      </c>
      <c r="AA8383">
        <v>2.3052735116493661</v>
      </c>
      <c r="AB8383">
        <v>0.703588189595859</v>
      </c>
      <c r="AC8383">
        <v>18.916247315795427</v>
      </c>
      <c r="AD8383">
        <v>4.7717200798384134</v>
      </c>
      <c r="AE8383">
        <v>30.912934562414073</v>
      </c>
    </row>
    <row r="8384" spans="1:31" x14ac:dyDescent="0.25">
      <c r="A8384">
        <v>1891388</v>
      </c>
      <c r="B8384">
        <v>1</v>
      </c>
      <c r="C8384" t="s">
        <v>81</v>
      </c>
      <c r="D8384" t="s">
        <v>113</v>
      </c>
      <c r="E8384" t="s">
        <v>146</v>
      </c>
      <c r="F8384" t="s">
        <v>23504</v>
      </c>
      <c r="G8384" t="s">
        <v>363</v>
      </c>
      <c r="H8384" t="s">
        <v>143</v>
      </c>
      <c r="I8384" t="s">
        <v>135</v>
      </c>
      <c r="J8384" t="s">
        <v>136</v>
      </c>
      <c r="K8384" t="s">
        <v>137</v>
      </c>
      <c r="L8384" t="s">
        <v>23505</v>
      </c>
      <c r="M8384" t="s">
        <v>23506</v>
      </c>
      <c r="N8384">
        <v>4.8766666660000002</v>
      </c>
      <c r="O8384">
        <v>0</v>
      </c>
      <c r="P8384">
        <v>16</v>
      </c>
      <c r="Q8384">
        <v>0</v>
      </c>
      <c r="R8384">
        <v>14</v>
      </c>
      <c r="S8384">
        <v>0</v>
      </c>
      <c r="T8384">
        <v>1</v>
      </c>
      <c r="U8384">
        <v>0</v>
      </c>
      <c r="V8384">
        <v>0</v>
      </c>
      <c r="W8384">
        <v>0</v>
      </c>
      <c r="X8384">
        <v>9.5733086203014324</v>
      </c>
      <c r="Y8384">
        <v>0</v>
      </c>
      <c r="Z8384">
        <v>23.400419505371566</v>
      </c>
      <c r="AA8384">
        <v>0</v>
      </c>
      <c r="AB8384">
        <v>0.20610008087287668</v>
      </c>
      <c r="AC8384">
        <v>0</v>
      </c>
      <c r="AD8384">
        <v>0</v>
      </c>
      <c r="AE8384">
        <v>33.179828206545878</v>
      </c>
    </row>
    <row r="8385" spans="1:31" x14ac:dyDescent="0.25">
      <c r="A8385">
        <v>1891368</v>
      </c>
      <c r="B8385">
        <v>1</v>
      </c>
      <c r="C8385" t="s">
        <v>80</v>
      </c>
      <c r="D8385" t="s">
        <v>94</v>
      </c>
      <c r="E8385" t="s">
        <v>140</v>
      </c>
      <c r="F8385" t="s">
        <v>23507</v>
      </c>
      <c r="G8385" t="s">
        <v>163</v>
      </c>
      <c r="H8385" t="s">
        <v>143</v>
      </c>
      <c r="I8385" t="s">
        <v>135</v>
      </c>
      <c r="J8385" t="s">
        <v>136</v>
      </c>
      <c r="K8385" t="s">
        <v>137</v>
      </c>
      <c r="L8385" t="s">
        <v>23508</v>
      </c>
      <c r="M8385" t="s">
        <v>23509</v>
      </c>
      <c r="N8385">
        <v>2.7377777769999998</v>
      </c>
      <c r="O8385">
        <v>0</v>
      </c>
      <c r="P8385">
        <v>1</v>
      </c>
      <c r="Q8385">
        <v>0</v>
      </c>
      <c r="R8385">
        <v>0</v>
      </c>
      <c r="S8385">
        <v>0</v>
      </c>
      <c r="T8385">
        <v>0</v>
      </c>
      <c r="U8385">
        <v>0</v>
      </c>
      <c r="V8385">
        <v>0</v>
      </c>
      <c r="W8385">
        <v>0</v>
      </c>
      <c r="X8385">
        <v>0.37883489818460003</v>
      </c>
      <c r="Y8385">
        <v>0</v>
      </c>
      <c r="Z8385">
        <v>0</v>
      </c>
      <c r="AA8385">
        <v>0</v>
      </c>
      <c r="AB8385">
        <v>0</v>
      </c>
      <c r="AC8385">
        <v>0</v>
      </c>
      <c r="AD8385">
        <v>0</v>
      </c>
      <c r="AE8385">
        <v>0.37883489818460003</v>
      </c>
    </row>
    <row r="8386" spans="1:31" x14ac:dyDescent="0.25">
      <c r="A8386">
        <v>1890727</v>
      </c>
      <c r="B8386">
        <v>1</v>
      </c>
      <c r="C8386" t="s">
        <v>81</v>
      </c>
      <c r="D8386" t="s">
        <v>127</v>
      </c>
      <c r="E8386" t="s">
        <v>146</v>
      </c>
      <c r="F8386" t="s">
        <v>21023</v>
      </c>
      <c r="G8386" t="s">
        <v>148</v>
      </c>
      <c r="H8386" t="s">
        <v>143</v>
      </c>
      <c r="I8386" t="s">
        <v>135</v>
      </c>
      <c r="J8386" t="s">
        <v>136</v>
      </c>
      <c r="K8386" t="s">
        <v>137</v>
      </c>
      <c r="L8386" t="s">
        <v>23510</v>
      </c>
      <c r="M8386" t="s">
        <v>23511</v>
      </c>
      <c r="N8386">
        <v>5.3622222219999998</v>
      </c>
      <c r="O8386">
        <v>0</v>
      </c>
      <c r="P8386">
        <v>12</v>
      </c>
      <c r="Q8386">
        <v>0</v>
      </c>
      <c r="R8386">
        <v>0</v>
      </c>
      <c r="S8386">
        <v>0</v>
      </c>
      <c r="T8386">
        <v>3</v>
      </c>
      <c r="U8386">
        <v>0</v>
      </c>
      <c r="V8386">
        <v>0</v>
      </c>
      <c r="W8386">
        <v>0</v>
      </c>
      <c r="X8386">
        <v>9.3249198917895662</v>
      </c>
      <c r="Y8386">
        <v>0</v>
      </c>
      <c r="Z8386">
        <v>0</v>
      </c>
      <c r="AA8386">
        <v>0</v>
      </c>
      <c r="AB8386">
        <v>0.41337425139180339</v>
      </c>
      <c r="AC8386">
        <v>0</v>
      </c>
      <c r="AD8386">
        <v>0</v>
      </c>
      <c r="AE8386">
        <v>9.7382941431813688</v>
      </c>
    </row>
    <row r="8387" spans="1:31" x14ac:dyDescent="0.25">
      <c r="A8387">
        <v>1891225</v>
      </c>
      <c r="B8387">
        <v>1</v>
      </c>
      <c r="C8387" t="s">
        <v>81</v>
      </c>
      <c r="D8387" t="s">
        <v>125</v>
      </c>
      <c r="E8387" t="s">
        <v>131</v>
      </c>
      <c r="F8387" t="s">
        <v>23512</v>
      </c>
      <c r="G8387" t="s">
        <v>133</v>
      </c>
      <c r="H8387" t="s">
        <v>134</v>
      </c>
      <c r="I8387" t="s">
        <v>135</v>
      </c>
      <c r="J8387" t="s">
        <v>136</v>
      </c>
      <c r="K8387" t="s">
        <v>137</v>
      </c>
      <c r="L8387" t="s">
        <v>23513</v>
      </c>
      <c r="M8387" t="s">
        <v>23514</v>
      </c>
      <c r="N8387">
        <v>0.87694444400000005</v>
      </c>
      <c r="O8387">
        <v>0</v>
      </c>
      <c r="P8387">
        <v>78</v>
      </c>
      <c r="Q8387">
        <v>0</v>
      </c>
      <c r="R8387">
        <v>1</v>
      </c>
      <c r="S8387">
        <v>0</v>
      </c>
      <c r="T8387">
        <v>5</v>
      </c>
      <c r="U8387">
        <v>0</v>
      </c>
      <c r="V8387">
        <v>0</v>
      </c>
      <c r="W8387">
        <v>0</v>
      </c>
      <c r="X8387">
        <v>10.608993399725023</v>
      </c>
      <c r="Y8387">
        <v>0</v>
      </c>
      <c r="Z8387">
        <v>0.74764917831860755</v>
      </c>
      <c r="AA8387">
        <v>0</v>
      </c>
      <c r="AB8387">
        <v>8.8633816935140537</v>
      </c>
      <c r="AC8387">
        <v>0</v>
      </c>
      <c r="AD8387">
        <v>0</v>
      </c>
      <c r="AE8387">
        <v>20.220024271557683</v>
      </c>
    </row>
    <row r="8388" spans="1:31" x14ac:dyDescent="0.25">
      <c r="A8388">
        <v>1890933</v>
      </c>
      <c r="B8388">
        <v>1</v>
      </c>
      <c r="C8388" t="s">
        <v>81</v>
      </c>
      <c r="D8388" t="s">
        <v>115</v>
      </c>
      <c r="E8388" t="s">
        <v>169</v>
      </c>
      <c r="F8388" t="s">
        <v>23515</v>
      </c>
      <c r="G8388" t="s">
        <v>148</v>
      </c>
      <c r="H8388" t="s">
        <v>143</v>
      </c>
      <c r="I8388" t="s">
        <v>135</v>
      </c>
      <c r="J8388" t="s">
        <v>136</v>
      </c>
      <c r="K8388" t="s">
        <v>137</v>
      </c>
      <c r="L8388" t="s">
        <v>23516</v>
      </c>
      <c r="M8388" t="s">
        <v>23517</v>
      </c>
      <c r="N8388">
        <v>1.7497222219999999</v>
      </c>
      <c r="O8388">
        <v>0</v>
      </c>
      <c r="P8388">
        <v>30</v>
      </c>
      <c r="Q8388">
        <v>0</v>
      </c>
      <c r="R8388">
        <v>4</v>
      </c>
      <c r="S8388">
        <v>0</v>
      </c>
      <c r="T8388">
        <v>1</v>
      </c>
      <c r="U8388">
        <v>0</v>
      </c>
      <c r="V8388">
        <v>0</v>
      </c>
      <c r="W8388">
        <v>0</v>
      </c>
      <c r="X8388">
        <v>9.0186320602825827</v>
      </c>
      <c r="Y8388">
        <v>0</v>
      </c>
      <c r="Z8388">
        <v>22.872658530048817</v>
      </c>
      <c r="AA8388">
        <v>0</v>
      </c>
      <c r="AB8388">
        <v>8.3380244231800009E-3</v>
      </c>
      <c r="AC8388">
        <v>0</v>
      </c>
      <c r="AD8388">
        <v>0</v>
      </c>
      <c r="AE8388">
        <v>31.89962861475458</v>
      </c>
    </row>
    <row r="8389" spans="1:31" x14ac:dyDescent="0.25">
      <c r="A8389">
        <v>1891474</v>
      </c>
      <c r="B8389">
        <v>1</v>
      </c>
      <c r="C8389" t="s">
        <v>80</v>
      </c>
      <c r="D8389" t="s">
        <v>95</v>
      </c>
      <c r="E8389" t="s">
        <v>140</v>
      </c>
      <c r="F8389" t="s">
        <v>23518</v>
      </c>
      <c r="G8389" t="s">
        <v>163</v>
      </c>
      <c r="H8389" t="s">
        <v>143</v>
      </c>
      <c r="I8389" t="s">
        <v>135</v>
      </c>
      <c r="J8389" t="s">
        <v>136</v>
      </c>
      <c r="K8389" t="s">
        <v>137</v>
      </c>
      <c r="L8389" t="s">
        <v>23519</v>
      </c>
      <c r="M8389" t="s">
        <v>23520</v>
      </c>
      <c r="N8389">
        <v>22.295000000000002</v>
      </c>
      <c r="O8389">
        <v>0</v>
      </c>
      <c r="P8389">
        <v>1</v>
      </c>
      <c r="Q8389">
        <v>0</v>
      </c>
      <c r="R8389">
        <v>0</v>
      </c>
      <c r="S8389">
        <v>0</v>
      </c>
      <c r="T8389">
        <v>0</v>
      </c>
      <c r="U8389">
        <v>0</v>
      </c>
      <c r="V8389">
        <v>0</v>
      </c>
      <c r="W8389">
        <v>0</v>
      </c>
      <c r="X8389">
        <v>5.4160436886147769</v>
      </c>
      <c r="Y8389">
        <v>0</v>
      </c>
      <c r="Z8389">
        <v>0</v>
      </c>
      <c r="AA8389">
        <v>0</v>
      </c>
      <c r="AB8389">
        <v>0</v>
      </c>
      <c r="AC8389">
        <v>0</v>
      </c>
      <c r="AD8389">
        <v>0</v>
      </c>
      <c r="AE8389">
        <v>5.4160436886147769</v>
      </c>
    </row>
    <row r="8390" spans="1:31" x14ac:dyDescent="0.25">
      <c r="A8390">
        <v>1891282</v>
      </c>
      <c r="B8390">
        <v>1</v>
      </c>
      <c r="C8390" t="s">
        <v>81</v>
      </c>
      <c r="D8390" t="s">
        <v>114</v>
      </c>
      <c r="E8390" t="s">
        <v>210</v>
      </c>
      <c r="F8390" t="s">
        <v>23521</v>
      </c>
      <c r="G8390" t="s">
        <v>5744</v>
      </c>
      <c r="H8390" t="s">
        <v>134</v>
      </c>
      <c r="I8390" t="s">
        <v>135</v>
      </c>
      <c r="J8390" t="s">
        <v>136</v>
      </c>
      <c r="K8390" t="s">
        <v>137</v>
      </c>
      <c r="L8390" t="s">
        <v>23522</v>
      </c>
      <c r="M8390" t="s">
        <v>23523</v>
      </c>
      <c r="N8390">
        <v>4.9558333330000002</v>
      </c>
      <c r="O8390">
        <v>0</v>
      </c>
      <c r="P8390">
        <v>1609</v>
      </c>
      <c r="Q8390">
        <v>0</v>
      </c>
      <c r="R8390">
        <v>43</v>
      </c>
      <c r="S8390">
        <v>2</v>
      </c>
      <c r="T8390">
        <v>139</v>
      </c>
      <c r="U8390">
        <v>0</v>
      </c>
      <c r="V8390">
        <v>1</v>
      </c>
      <c r="W8390">
        <v>0</v>
      </c>
      <c r="X8390">
        <v>865.24410291787365</v>
      </c>
      <c r="Y8390">
        <v>0</v>
      </c>
      <c r="Z8390">
        <v>37.021952154182316</v>
      </c>
      <c r="AA8390">
        <v>19.072363599413368</v>
      </c>
      <c r="AB8390">
        <v>156.05644959010988</v>
      </c>
      <c r="AC8390">
        <v>0</v>
      </c>
      <c r="AD8390">
        <v>0</v>
      </c>
      <c r="AE8390">
        <v>1077.3948682615792</v>
      </c>
    </row>
    <row r="8391" spans="1:31" x14ac:dyDescent="0.25">
      <c r="A8391">
        <v>1890830</v>
      </c>
      <c r="B8391">
        <v>1</v>
      </c>
      <c r="C8391" t="s">
        <v>80</v>
      </c>
      <c r="D8391" t="s">
        <v>88</v>
      </c>
      <c r="E8391" t="s">
        <v>140</v>
      </c>
      <c r="F8391" t="s">
        <v>23524</v>
      </c>
      <c r="G8391" t="s">
        <v>200</v>
      </c>
      <c r="H8391" t="s">
        <v>143</v>
      </c>
      <c r="I8391" t="s">
        <v>135</v>
      </c>
      <c r="J8391" t="s">
        <v>136</v>
      </c>
      <c r="K8391" t="s">
        <v>137</v>
      </c>
      <c r="L8391" t="s">
        <v>23525</v>
      </c>
      <c r="M8391" t="s">
        <v>23526</v>
      </c>
      <c r="N8391">
        <v>5.79</v>
      </c>
      <c r="O8391">
        <v>0</v>
      </c>
      <c r="P8391">
        <v>9</v>
      </c>
      <c r="Q8391">
        <v>0</v>
      </c>
      <c r="R8391">
        <v>0</v>
      </c>
      <c r="S8391">
        <v>0</v>
      </c>
      <c r="T8391">
        <v>0</v>
      </c>
      <c r="U8391">
        <v>0</v>
      </c>
      <c r="V8391">
        <v>0</v>
      </c>
      <c r="W8391">
        <v>0</v>
      </c>
      <c r="X8391">
        <v>14.028749715564304</v>
      </c>
      <c r="Y8391">
        <v>0</v>
      </c>
      <c r="Z8391">
        <v>0</v>
      </c>
      <c r="AA8391">
        <v>0</v>
      </c>
      <c r="AB8391">
        <v>0</v>
      </c>
      <c r="AC8391">
        <v>0</v>
      </c>
      <c r="AD8391">
        <v>0</v>
      </c>
      <c r="AE8391">
        <v>14.028749715564304</v>
      </c>
    </row>
    <row r="8392" spans="1:31" x14ac:dyDescent="0.25">
      <c r="A8392">
        <v>1891494</v>
      </c>
      <c r="B8392">
        <v>1</v>
      </c>
      <c r="C8392" t="s">
        <v>80</v>
      </c>
      <c r="D8392" t="s">
        <v>98</v>
      </c>
      <c r="E8392" t="s">
        <v>140</v>
      </c>
      <c r="F8392" t="s">
        <v>23527</v>
      </c>
      <c r="G8392" t="s">
        <v>163</v>
      </c>
      <c r="H8392" t="s">
        <v>143</v>
      </c>
      <c r="I8392" t="s">
        <v>135</v>
      </c>
      <c r="J8392" t="s">
        <v>136</v>
      </c>
      <c r="K8392" t="s">
        <v>137</v>
      </c>
      <c r="L8392" t="s">
        <v>23528</v>
      </c>
      <c r="M8392" t="s">
        <v>23529</v>
      </c>
      <c r="N8392">
        <v>4.6836111110000003</v>
      </c>
      <c r="O8392">
        <v>0</v>
      </c>
      <c r="P8392">
        <v>1</v>
      </c>
      <c r="Q8392">
        <v>0</v>
      </c>
      <c r="R8392">
        <v>0</v>
      </c>
      <c r="S8392">
        <v>0</v>
      </c>
      <c r="T8392">
        <v>0</v>
      </c>
      <c r="U8392">
        <v>0</v>
      </c>
      <c r="V8392">
        <v>0</v>
      </c>
      <c r="W8392">
        <v>0</v>
      </c>
      <c r="X8392">
        <v>18.615807371202823</v>
      </c>
      <c r="Y8392">
        <v>0</v>
      </c>
      <c r="Z8392">
        <v>0</v>
      </c>
      <c r="AA8392">
        <v>0</v>
      </c>
      <c r="AB8392">
        <v>0</v>
      </c>
      <c r="AC8392">
        <v>0</v>
      </c>
      <c r="AD8392">
        <v>0</v>
      </c>
      <c r="AE8392">
        <v>18.615807371202823</v>
      </c>
    </row>
    <row r="8393" spans="1:31" x14ac:dyDescent="0.25">
      <c r="A8393">
        <v>1891517</v>
      </c>
      <c r="B8393">
        <v>1</v>
      </c>
      <c r="C8393" t="s">
        <v>80</v>
      </c>
      <c r="D8393" t="s">
        <v>96</v>
      </c>
      <c r="E8393" t="s">
        <v>158</v>
      </c>
      <c r="F8393" t="s">
        <v>23530</v>
      </c>
      <c r="G8393" t="s">
        <v>133</v>
      </c>
      <c r="H8393" t="s">
        <v>134</v>
      </c>
      <c r="I8393" t="s">
        <v>135</v>
      </c>
      <c r="J8393" t="s">
        <v>136</v>
      </c>
      <c r="K8393" t="s">
        <v>137</v>
      </c>
      <c r="L8393" t="s">
        <v>23531</v>
      </c>
      <c r="M8393" t="s">
        <v>23532</v>
      </c>
      <c r="N8393">
        <v>0.48083333299999997</v>
      </c>
      <c r="O8393">
        <v>0</v>
      </c>
      <c r="P8393">
        <v>58</v>
      </c>
      <c r="Q8393">
        <v>0</v>
      </c>
      <c r="R8393">
        <v>3</v>
      </c>
      <c r="S8393">
        <v>1</v>
      </c>
      <c r="T8393">
        <v>8</v>
      </c>
      <c r="U8393">
        <v>0</v>
      </c>
      <c r="V8393">
        <v>0</v>
      </c>
      <c r="W8393">
        <v>0</v>
      </c>
      <c r="X8393">
        <v>6.5101854641143433</v>
      </c>
      <c r="Y8393">
        <v>0</v>
      </c>
      <c r="Z8393">
        <v>0.44130138623636139</v>
      </c>
      <c r="AA8393">
        <v>45.109733285434359</v>
      </c>
      <c r="AB8393">
        <v>1.3706074313266028</v>
      </c>
      <c r="AC8393">
        <v>0</v>
      </c>
      <c r="AD8393">
        <v>0</v>
      </c>
      <c r="AE8393">
        <v>53.431827567111668</v>
      </c>
    </row>
    <row r="8394" spans="1:31" x14ac:dyDescent="0.25">
      <c r="A8394">
        <v>1891185</v>
      </c>
      <c r="B8394">
        <v>1</v>
      </c>
      <c r="C8394" t="s">
        <v>80</v>
      </c>
      <c r="D8394" t="s">
        <v>96</v>
      </c>
      <c r="E8394" t="s">
        <v>140</v>
      </c>
      <c r="F8394" t="s">
        <v>23533</v>
      </c>
      <c r="G8394" t="s">
        <v>163</v>
      </c>
      <c r="H8394" t="s">
        <v>143</v>
      </c>
      <c r="I8394" t="s">
        <v>135</v>
      </c>
      <c r="J8394" t="s">
        <v>136</v>
      </c>
      <c r="K8394" t="s">
        <v>137</v>
      </c>
      <c r="L8394" t="s">
        <v>23534</v>
      </c>
      <c r="M8394" t="s">
        <v>23535</v>
      </c>
      <c r="N8394">
        <v>2.0394444439999999</v>
      </c>
      <c r="O8394">
        <v>0</v>
      </c>
      <c r="P8394">
        <v>1</v>
      </c>
      <c r="Q8394">
        <v>0</v>
      </c>
      <c r="R8394">
        <v>0</v>
      </c>
      <c r="S8394">
        <v>0</v>
      </c>
      <c r="T8394">
        <v>0</v>
      </c>
      <c r="U8394">
        <v>0</v>
      </c>
      <c r="V8394">
        <v>0</v>
      </c>
      <c r="W8394">
        <v>0</v>
      </c>
      <c r="X8394">
        <v>0.68714182047080263</v>
      </c>
      <c r="Y8394">
        <v>0</v>
      </c>
      <c r="Z8394">
        <v>0</v>
      </c>
      <c r="AA8394">
        <v>0</v>
      </c>
      <c r="AB8394">
        <v>0</v>
      </c>
      <c r="AC8394">
        <v>0</v>
      </c>
      <c r="AD8394">
        <v>0</v>
      </c>
      <c r="AE8394">
        <v>0.68714182047080263</v>
      </c>
    </row>
    <row r="8395" spans="1:31" x14ac:dyDescent="0.25">
      <c r="A8395">
        <v>1890784</v>
      </c>
      <c r="B8395">
        <v>1</v>
      </c>
      <c r="C8395" t="s">
        <v>80</v>
      </c>
      <c r="D8395" t="s">
        <v>94</v>
      </c>
      <c r="E8395" t="s">
        <v>210</v>
      </c>
      <c r="F8395" t="s">
        <v>8393</v>
      </c>
      <c r="G8395" t="s">
        <v>133</v>
      </c>
      <c r="H8395" t="s">
        <v>134</v>
      </c>
      <c r="I8395" t="s">
        <v>152</v>
      </c>
      <c r="J8395" t="s">
        <v>136</v>
      </c>
      <c r="K8395" t="s">
        <v>137</v>
      </c>
      <c r="L8395" t="s">
        <v>23536</v>
      </c>
      <c r="M8395" t="s">
        <v>23537</v>
      </c>
      <c r="N8395">
        <v>1.1111111E-2</v>
      </c>
      <c r="O8395">
        <v>3</v>
      </c>
      <c r="P8395">
        <v>3195</v>
      </c>
      <c r="Q8395">
        <v>64</v>
      </c>
      <c r="R8395">
        <v>378</v>
      </c>
      <c r="S8395">
        <v>29</v>
      </c>
      <c r="T8395">
        <v>287</v>
      </c>
      <c r="U8395">
        <v>0</v>
      </c>
      <c r="V8395">
        <v>0</v>
      </c>
      <c r="W8395">
        <v>8.242147166636668E-2</v>
      </c>
      <c r="X8395">
        <v>3.1578646575688336</v>
      </c>
      <c r="Y8395">
        <v>2.1125096476763545</v>
      </c>
      <c r="Z8395">
        <v>2.1662946389361109</v>
      </c>
      <c r="AA8395">
        <v>0.96201904216220002</v>
      </c>
      <c r="AB8395">
        <v>0.78012991795897768</v>
      </c>
      <c r="AC8395">
        <v>0</v>
      </c>
      <c r="AD8395">
        <v>0</v>
      </c>
      <c r="AE8395">
        <v>9.2612393759688416</v>
      </c>
    </row>
    <row r="8396" spans="1:31" x14ac:dyDescent="0.25">
      <c r="A8396">
        <v>1891471</v>
      </c>
      <c r="B8396">
        <v>1</v>
      </c>
      <c r="C8396" t="s">
        <v>80</v>
      </c>
      <c r="D8396" t="s">
        <v>96</v>
      </c>
      <c r="E8396" t="s">
        <v>210</v>
      </c>
      <c r="F8396" t="s">
        <v>1984</v>
      </c>
      <c r="G8396" t="s">
        <v>133</v>
      </c>
      <c r="H8396" t="s">
        <v>134</v>
      </c>
      <c r="I8396" t="s">
        <v>135</v>
      </c>
      <c r="J8396" t="s">
        <v>136</v>
      </c>
      <c r="K8396" t="s">
        <v>137</v>
      </c>
      <c r="L8396" t="s">
        <v>23538</v>
      </c>
      <c r="M8396" t="s">
        <v>22735</v>
      </c>
      <c r="N8396">
        <v>0.117777777</v>
      </c>
      <c r="O8396">
        <v>0</v>
      </c>
      <c r="P8396">
        <v>3245</v>
      </c>
      <c r="Q8396">
        <v>0</v>
      </c>
      <c r="R8396">
        <v>5</v>
      </c>
      <c r="S8396">
        <v>7</v>
      </c>
      <c r="T8396">
        <v>380</v>
      </c>
      <c r="U8396">
        <v>0</v>
      </c>
      <c r="V8396">
        <v>0</v>
      </c>
      <c r="W8396">
        <v>0</v>
      </c>
      <c r="X8396">
        <v>274.47430784534561</v>
      </c>
      <c r="Y8396">
        <v>0</v>
      </c>
      <c r="Z8396">
        <v>8.7672783223119999E-2</v>
      </c>
      <c r="AA8396">
        <v>23.201092778100669</v>
      </c>
      <c r="AB8396">
        <v>123.80210248078461</v>
      </c>
      <c r="AC8396">
        <v>0</v>
      </c>
      <c r="AD8396">
        <v>0</v>
      </c>
      <c r="AE8396">
        <v>421.56517588745396</v>
      </c>
    </row>
    <row r="8397" spans="1:31" x14ac:dyDescent="0.25">
      <c r="A8397">
        <v>1890807</v>
      </c>
      <c r="B8397">
        <v>1</v>
      </c>
      <c r="C8397" t="s">
        <v>81</v>
      </c>
      <c r="D8397" t="s">
        <v>128</v>
      </c>
      <c r="E8397" t="s">
        <v>158</v>
      </c>
      <c r="F8397" t="s">
        <v>4693</v>
      </c>
      <c r="G8397" t="s">
        <v>133</v>
      </c>
      <c r="H8397" t="s">
        <v>134</v>
      </c>
      <c r="I8397" t="s">
        <v>135</v>
      </c>
      <c r="J8397" t="s">
        <v>136</v>
      </c>
      <c r="K8397" t="s">
        <v>137</v>
      </c>
      <c r="L8397" t="s">
        <v>23539</v>
      </c>
      <c r="M8397" t="s">
        <v>23540</v>
      </c>
      <c r="N8397">
        <v>8.4277777769999993</v>
      </c>
      <c r="O8397">
        <v>0</v>
      </c>
      <c r="P8397">
        <v>15</v>
      </c>
      <c r="Q8397">
        <v>0</v>
      </c>
      <c r="R8397">
        <v>19</v>
      </c>
      <c r="S8397">
        <v>8</v>
      </c>
      <c r="T8397">
        <v>4</v>
      </c>
      <c r="U8397">
        <v>2</v>
      </c>
      <c r="V8397">
        <v>0</v>
      </c>
      <c r="W8397">
        <v>0</v>
      </c>
      <c r="X8397">
        <v>44.714695485743434</v>
      </c>
      <c r="Y8397">
        <v>0</v>
      </c>
      <c r="Z8397">
        <v>176.20078751468887</v>
      </c>
      <c r="AA8397">
        <v>6279.595979697343</v>
      </c>
      <c r="AB8397">
        <v>81.693587736385439</v>
      </c>
      <c r="AC8397">
        <v>647.10131397779116</v>
      </c>
      <c r="AD8397">
        <v>0</v>
      </c>
      <c r="AE8397">
        <v>7229.3063644119529</v>
      </c>
    </row>
    <row r="8398" spans="1:31" x14ac:dyDescent="0.25">
      <c r="A8398">
        <v>1890824</v>
      </c>
      <c r="B8398">
        <v>1</v>
      </c>
      <c r="C8398" t="s">
        <v>81</v>
      </c>
      <c r="D8398" t="s">
        <v>120</v>
      </c>
      <c r="E8398" t="s">
        <v>169</v>
      </c>
      <c r="F8398" t="s">
        <v>23541</v>
      </c>
      <c r="G8398" t="s">
        <v>183</v>
      </c>
      <c r="H8398" t="s">
        <v>143</v>
      </c>
      <c r="I8398" t="s">
        <v>135</v>
      </c>
      <c r="J8398" t="s">
        <v>136</v>
      </c>
      <c r="K8398" t="s">
        <v>137</v>
      </c>
      <c r="L8398" t="s">
        <v>23542</v>
      </c>
      <c r="M8398" t="s">
        <v>23543</v>
      </c>
      <c r="N8398">
        <v>1.7341666659999999</v>
      </c>
      <c r="O8398">
        <v>0</v>
      </c>
      <c r="P8398">
        <v>157</v>
      </c>
      <c r="Q8398">
        <v>0</v>
      </c>
      <c r="R8398">
        <v>0</v>
      </c>
      <c r="S8398">
        <v>0</v>
      </c>
      <c r="T8398">
        <v>5</v>
      </c>
      <c r="U8398">
        <v>0</v>
      </c>
      <c r="V8398">
        <v>0</v>
      </c>
      <c r="W8398">
        <v>0</v>
      </c>
      <c r="X8398">
        <v>17.554301760825268</v>
      </c>
      <c r="Y8398">
        <v>0</v>
      </c>
      <c r="Z8398">
        <v>0</v>
      </c>
      <c r="AA8398">
        <v>0</v>
      </c>
      <c r="AB8398">
        <v>2.3208184645447929</v>
      </c>
      <c r="AC8398">
        <v>0</v>
      </c>
      <c r="AD8398">
        <v>0</v>
      </c>
      <c r="AE8398">
        <v>19.875120225370061</v>
      </c>
    </row>
    <row r="8399" spans="1:31" x14ac:dyDescent="0.25">
      <c r="A8399">
        <v>1891202</v>
      </c>
      <c r="B8399">
        <v>1</v>
      </c>
      <c r="C8399" t="s">
        <v>80</v>
      </c>
      <c r="D8399" t="s">
        <v>98</v>
      </c>
      <c r="E8399" t="s">
        <v>140</v>
      </c>
      <c r="F8399" t="s">
        <v>23544</v>
      </c>
      <c r="G8399" t="s">
        <v>163</v>
      </c>
      <c r="H8399" t="s">
        <v>143</v>
      </c>
      <c r="I8399" t="s">
        <v>135</v>
      </c>
      <c r="J8399" t="s">
        <v>136</v>
      </c>
      <c r="K8399" t="s">
        <v>137</v>
      </c>
      <c r="L8399" t="s">
        <v>23545</v>
      </c>
      <c r="M8399" t="s">
        <v>23546</v>
      </c>
      <c r="N8399">
        <v>2.826944444</v>
      </c>
      <c r="O8399">
        <v>0</v>
      </c>
      <c r="P8399">
        <v>1</v>
      </c>
      <c r="Q8399">
        <v>0</v>
      </c>
      <c r="R8399">
        <v>0</v>
      </c>
      <c r="S8399">
        <v>0</v>
      </c>
      <c r="T8399">
        <v>0</v>
      </c>
      <c r="U8399">
        <v>0</v>
      </c>
      <c r="V8399">
        <v>0</v>
      </c>
      <c r="W8399">
        <v>0</v>
      </c>
      <c r="X8399">
        <v>0.34770575709370832</v>
      </c>
      <c r="Y8399">
        <v>0</v>
      </c>
      <c r="Z8399">
        <v>0</v>
      </c>
      <c r="AA8399">
        <v>0</v>
      </c>
      <c r="AB8399">
        <v>0</v>
      </c>
      <c r="AC8399">
        <v>0</v>
      </c>
      <c r="AD8399">
        <v>0</v>
      </c>
      <c r="AE8399">
        <v>0.34770575709370832</v>
      </c>
    </row>
    <row r="8400" spans="1:31" x14ac:dyDescent="0.25">
      <c r="A8400">
        <v>1890870</v>
      </c>
      <c r="B8400">
        <v>1</v>
      </c>
      <c r="C8400" t="s">
        <v>81</v>
      </c>
      <c r="D8400" t="s">
        <v>112</v>
      </c>
      <c r="E8400" t="s">
        <v>146</v>
      </c>
      <c r="F8400" t="s">
        <v>23547</v>
      </c>
      <c r="G8400" t="s">
        <v>148</v>
      </c>
      <c r="H8400" t="s">
        <v>143</v>
      </c>
      <c r="I8400" t="s">
        <v>135</v>
      </c>
      <c r="J8400" t="s">
        <v>136</v>
      </c>
      <c r="K8400" t="s">
        <v>137</v>
      </c>
      <c r="L8400" t="s">
        <v>23548</v>
      </c>
      <c r="M8400" t="s">
        <v>23549</v>
      </c>
      <c r="N8400">
        <v>3.935277777</v>
      </c>
      <c r="O8400">
        <v>0</v>
      </c>
      <c r="P8400">
        <v>0</v>
      </c>
      <c r="Q8400">
        <v>0</v>
      </c>
      <c r="R8400">
        <v>0</v>
      </c>
      <c r="S8400">
        <v>0</v>
      </c>
      <c r="T8400">
        <v>9</v>
      </c>
      <c r="U8400">
        <v>0</v>
      </c>
      <c r="V8400">
        <v>0</v>
      </c>
      <c r="W8400">
        <v>0</v>
      </c>
      <c r="X8400">
        <v>0</v>
      </c>
      <c r="Y8400">
        <v>0</v>
      </c>
      <c r="Z8400">
        <v>0</v>
      </c>
      <c r="AA8400">
        <v>0</v>
      </c>
      <c r="AB8400">
        <v>1.0238680414363739</v>
      </c>
      <c r="AC8400">
        <v>0</v>
      </c>
      <c r="AD8400">
        <v>0</v>
      </c>
      <c r="AE8400">
        <v>1.0238680414363739</v>
      </c>
    </row>
    <row r="8401" spans="1:31" x14ac:dyDescent="0.25">
      <c r="A8401">
        <v>1891348</v>
      </c>
      <c r="B8401">
        <v>1</v>
      </c>
      <c r="C8401" t="s">
        <v>81</v>
      </c>
      <c r="D8401" t="s">
        <v>118</v>
      </c>
      <c r="E8401" t="s">
        <v>146</v>
      </c>
      <c r="F8401" t="s">
        <v>23550</v>
      </c>
      <c r="G8401" t="s">
        <v>148</v>
      </c>
      <c r="H8401" t="s">
        <v>143</v>
      </c>
      <c r="I8401" t="s">
        <v>135</v>
      </c>
      <c r="J8401" t="s">
        <v>136</v>
      </c>
      <c r="K8401" t="s">
        <v>137</v>
      </c>
      <c r="L8401" t="s">
        <v>23551</v>
      </c>
      <c r="M8401" t="s">
        <v>23552</v>
      </c>
      <c r="N8401">
        <v>2.1863888880000002</v>
      </c>
      <c r="O8401">
        <v>0</v>
      </c>
      <c r="P8401">
        <v>6</v>
      </c>
      <c r="Q8401">
        <v>0</v>
      </c>
      <c r="R8401">
        <v>0</v>
      </c>
      <c r="S8401">
        <v>0</v>
      </c>
      <c r="T8401">
        <v>0</v>
      </c>
      <c r="U8401">
        <v>0</v>
      </c>
      <c r="V8401">
        <v>0</v>
      </c>
      <c r="W8401">
        <v>0</v>
      </c>
      <c r="X8401">
        <v>0.6299669820513778</v>
      </c>
      <c r="Y8401">
        <v>0</v>
      </c>
      <c r="Z8401">
        <v>0</v>
      </c>
      <c r="AA8401">
        <v>0</v>
      </c>
      <c r="AB8401">
        <v>0</v>
      </c>
      <c r="AC8401">
        <v>0</v>
      </c>
      <c r="AD8401">
        <v>0</v>
      </c>
      <c r="AE8401">
        <v>0.6299669820513778</v>
      </c>
    </row>
    <row r="8402" spans="1:31" x14ac:dyDescent="0.25">
      <c r="A8402">
        <v>1890724</v>
      </c>
      <c r="B8402">
        <v>1</v>
      </c>
      <c r="C8402" t="s">
        <v>80</v>
      </c>
      <c r="D8402" t="s">
        <v>103</v>
      </c>
      <c r="E8402" t="s">
        <v>229</v>
      </c>
      <c r="F8402" t="s">
        <v>7363</v>
      </c>
      <c r="G8402" t="s">
        <v>133</v>
      </c>
      <c r="H8402" t="s">
        <v>134</v>
      </c>
      <c r="I8402" t="s">
        <v>135</v>
      </c>
      <c r="J8402" t="s">
        <v>136</v>
      </c>
      <c r="K8402" t="s">
        <v>137</v>
      </c>
      <c r="L8402" t="s">
        <v>23553</v>
      </c>
      <c r="M8402" t="s">
        <v>23554</v>
      </c>
      <c r="N8402">
        <v>5.1331387999999999E-2</v>
      </c>
      <c r="O8402">
        <v>2</v>
      </c>
      <c r="P8402">
        <v>454</v>
      </c>
      <c r="Q8402">
        <v>121</v>
      </c>
      <c r="R8402">
        <v>17</v>
      </c>
      <c r="S8402">
        <v>31</v>
      </c>
      <c r="T8402">
        <v>27</v>
      </c>
      <c r="U8402">
        <v>1</v>
      </c>
      <c r="V8402">
        <v>0</v>
      </c>
      <c r="W8402">
        <v>6.7104716291397776E-2</v>
      </c>
      <c r="X8402">
        <v>4.7541299406927697</v>
      </c>
      <c r="Y8402">
        <v>57.345676149171354</v>
      </c>
      <c r="Z8402">
        <v>4.0276722798365254</v>
      </c>
      <c r="AA8402">
        <v>11.819671475227501</v>
      </c>
      <c r="AB8402">
        <v>0.71058048853149769</v>
      </c>
      <c r="AC8402">
        <v>0.10072600803525335</v>
      </c>
      <c r="AD8402">
        <v>0</v>
      </c>
      <c r="AE8402">
        <v>78.825561057786302</v>
      </c>
    </row>
    <row r="8403" spans="1:31" x14ac:dyDescent="0.25">
      <c r="A8403">
        <v>1891199</v>
      </c>
      <c r="B8403">
        <v>1</v>
      </c>
      <c r="C8403" t="s">
        <v>80</v>
      </c>
      <c r="D8403" t="s">
        <v>93</v>
      </c>
      <c r="E8403" t="s">
        <v>146</v>
      </c>
      <c r="F8403" t="s">
        <v>11718</v>
      </c>
      <c r="G8403" t="s">
        <v>469</v>
      </c>
      <c r="H8403" t="s">
        <v>143</v>
      </c>
      <c r="I8403" t="s">
        <v>135</v>
      </c>
      <c r="J8403" t="s">
        <v>136</v>
      </c>
      <c r="K8403" t="s">
        <v>137</v>
      </c>
      <c r="L8403" t="s">
        <v>23555</v>
      </c>
      <c r="M8403" t="s">
        <v>23556</v>
      </c>
      <c r="N8403">
        <v>4.2108333330000001</v>
      </c>
      <c r="O8403">
        <v>0</v>
      </c>
      <c r="P8403">
        <v>8</v>
      </c>
      <c r="Q8403">
        <v>0</v>
      </c>
      <c r="R8403">
        <v>3</v>
      </c>
      <c r="S8403">
        <v>0</v>
      </c>
      <c r="T8403">
        <v>1</v>
      </c>
      <c r="U8403">
        <v>0</v>
      </c>
      <c r="V8403">
        <v>0</v>
      </c>
      <c r="W8403">
        <v>0</v>
      </c>
      <c r="X8403">
        <v>7.1982409969223644</v>
      </c>
      <c r="Y8403">
        <v>0</v>
      </c>
      <c r="Z8403">
        <v>73.30111241717384</v>
      </c>
      <c r="AA8403">
        <v>0</v>
      </c>
      <c r="AB8403">
        <v>1.8233276623337287</v>
      </c>
      <c r="AC8403">
        <v>0</v>
      </c>
      <c r="AD8403">
        <v>0</v>
      </c>
      <c r="AE8403">
        <v>82.32268107642993</v>
      </c>
    </row>
    <row r="8404" spans="1:31" x14ac:dyDescent="0.25">
      <c r="A8404">
        <v>1891365</v>
      </c>
      <c r="B8404">
        <v>1</v>
      </c>
      <c r="C8404" t="s">
        <v>81</v>
      </c>
      <c r="D8404" t="s">
        <v>118</v>
      </c>
      <c r="E8404" t="s">
        <v>229</v>
      </c>
      <c r="F8404" t="s">
        <v>23557</v>
      </c>
      <c r="G8404" t="s">
        <v>133</v>
      </c>
      <c r="H8404" t="s">
        <v>232</v>
      </c>
      <c r="I8404" t="s">
        <v>135</v>
      </c>
      <c r="J8404" t="s">
        <v>136</v>
      </c>
      <c r="K8404" t="s">
        <v>137</v>
      </c>
      <c r="L8404" t="s">
        <v>23558</v>
      </c>
      <c r="M8404" t="s">
        <v>23559</v>
      </c>
      <c r="N8404">
        <v>0.66666666600000002</v>
      </c>
      <c r="O8404">
        <v>0</v>
      </c>
      <c r="P8404">
        <v>9439</v>
      </c>
      <c r="Q8404">
        <v>0</v>
      </c>
      <c r="R8404">
        <v>1</v>
      </c>
      <c r="S8404">
        <v>4</v>
      </c>
      <c r="T8404">
        <v>2323</v>
      </c>
      <c r="U8404">
        <v>0</v>
      </c>
      <c r="V8404">
        <v>7</v>
      </c>
      <c r="W8404">
        <v>0</v>
      </c>
      <c r="X8404">
        <v>1503.6937172083369</v>
      </c>
      <c r="Y8404">
        <v>0</v>
      </c>
      <c r="Z8404">
        <v>1.3440167185983001</v>
      </c>
      <c r="AA8404">
        <v>51.67164228440879</v>
      </c>
      <c r="AB8404">
        <v>1637.9453558121591</v>
      </c>
      <c r="AC8404">
        <v>0</v>
      </c>
      <c r="AD8404">
        <v>12.706493101809933</v>
      </c>
      <c r="AE8404">
        <v>3207.361225125313</v>
      </c>
    </row>
    <row r="8405" spans="1:31" x14ac:dyDescent="0.25">
      <c r="A8405">
        <v>1891391</v>
      </c>
      <c r="B8405">
        <v>1</v>
      </c>
      <c r="C8405" t="s">
        <v>80</v>
      </c>
      <c r="D8405" t="s">
        <v>108</v>
      </c>
      <c r="E8405" t="s">
        <v>158</v>
      </c>
      <c r="F8405" t="s">
        <v>23560</v>
      </c>
      <c r="G8405" t="s">
        <v>219</v>
      </c>
      <c r="H8405" t="s">
        <v>134</v>
      </c>
      <c r="I8405" t="s">
        <v>135</v>
      </c>
      <c r="J8405" t="s">
        <v>136</v>
      </c>
      <c r="K8405" t="s">
        <v>137</v>
      </c>
      <c r="L8405" t="s">
        <v>23561</v>
      </c>
      <c r="M8405" t="s">
        <v>23562</v>
      </c>
      <c r="N8405">
        <v>3.1894444439999998</v>
      </c>
      <c r="O8405">
        <v>0</v>
      </c>
      <c r="P8405">
        <v>28</v>
      </c>
      <c r="Q8405">
        <v>0</v>
      </c>
      <c r="R8405">
        <v>8</v>
      </c>
      <c r="S8405">
        <v>0</v>
      </c>
      <c r="T8405">
        <v>4</v>
      </c>
      <c r="U8405">
        <v>0</v>
      </c>
      <c r="V8405">
        <v>0</v>
      </c>
      <c r="W8405">
        <v>0</v>
      </c>
      <c r="X8405">
        <v>15.585948208331757</v>
      </c>
      <c r="Y8405">
        <v>0</v>
      </c>
      <c r="Z8405">
        <v>34.885162564515916</v>
      </c>
      <c r="AA8405">
        <v>0</v>
      </c>
      <c r="AB8405">
        <v>14.72146646314286</v>
      </c>
      <c r="AC8405">
        <v>0</v>
      </c>
      <c r="AD8405">
        <v>0</v>
      </c>
      <c r="AE8405">
        <v>65.192577235990541</v>
      </c>
    </row>
    <row r="8406" spans="1:31" x14ac:dyDescent="0.25">
      <c r="A8406">
        <v>1891371</v>
      </c>
      <c r="B8406">
        <v>1</v>
      </c>
      <c r="C8406" t="s">
        <v>81</v>
      </c>
      <c r="D8406" t="s">
        <v>128</v>
      </c>
      <c r="E8406" t="s">
        <v>210</v>
      </c>
      <c r="F8406" t="s">
        <v>20509</v>
      </c>
      <c r="G8406" t="s">
        <v>133</v>
      </c>
      <c r="H8406" t="s">
        <v>134</v>
      </c>
      <c r="I8406" t="s">
        <v>135</v>
      </c>
      <c r="J8406" t="s">
        <v>136</v>
      </c>
      <c r="K8406" t="s">
        <v>137</v>
      </c>
      <c r="L8406" t="s">
        <v>23563</v>
      </c>
      <c r="M8406" t="s">
        <v>23564</v>
      </c>
      <c r="N8406">
        <v>0.17333333300000001</v>
      </c>
      <c r="O8406">
        <v>0</v>
      </c>
      <c r="P8406">
        <v>507</v>
      </c>
      <c r="Q8406">
        <v>1</v>
      </c>
      <c r="R8406">
        <v>63</v>
      </c>
      <c r="S8406">
        <v>3</v>
      </c>
      <c r="T8406">
        <v>106</v>
      </c>
      <c r="U8406">
        <v>1</v>
      </c>
      <c r="V8406">
        <v>0</v>
      </c>
      <c r="W8406">
        <v>0</v>
      </c>
      <c r="X8406">
        <v>19.68628413116959</v>
      </c>
      <c r="Y8406">
        <v>8.7798553600929594</v>
      </c>
      <c r="Z8406">
        <v>8.8500183191860273</v>
      </c>
      <c r="AA8406">
        <v>1.3792206399767468</v>
      </c>
      <c r="AB8406">
        <v>10.52659512359225</v>
      </c>
      <c r="AC8406">
        <v>2.6938836857746669</v>
      </c>
      <c r="AD8406">
        <v>0</v>
      </c>
      <c r="AE8406">
        <v>51.915857259792233</v>
      </c>
    </row>
    <row r="8407" spans="1:31" x14ac:dyDescent="0.25">
      <c r="A8407">
        <v>1891534</v>
      </c>
      <c r="B8407">
        <v>1</v>
      </c>
      <c r="C8407" t="s">
        <v>80</v>
      </c>
      <c r="D8407" t="s">
        <v>101</v>
      </c>
      <c r="E8407" t="s">
        <v>140</v>
      </c>
      <c r="F8407" t="s">
        <v>23565</v>
      </c>
      <c r="G8407" t="s">
        <v>163</v>
      </c>
      <c r="H8407" t="s">
        <v>143</v>
      </c>
      <c r="I8407" t="s">
        <v>135</v>
      </c>
      <c r="J8407" t="s">
        <v>136</v>
      </c>
      <c r="K8407" t="s">
        <v>137</v>
      </c>
      <c r="L8407" t="s">
        <v>23566</v>
      </c>
      <c r="M8407" t="s">
        <v>23567</v>
      </c>
      <c r="N8407">
        <v>2.1011111109999998</v>
      </c>
      <c r="O8407">
        <v>0</v>
      </c>
      <c r="P8407">
        <v>2</v>
      </c>
      <c r="Q8407">
        <v>0</v>
      </c>
      <c r="R8407">
        <v>0</v>
      </c>
      <c r="S8407">
        <v>0</v>
      </c>
      <c r="T8407">
        <v>1</v>
      </c>
      <c r="U8407">
        <v>0</v>
      </c>
      <c r="V8407">
        <v>0</v>
      </c>
      <c r="W8407">
        <v>0</v>
      </c>
      <c r="X8407">
        <v>1.5263870960365336</v>
      </c>
      <c r="Y8407">
        <v>0</v>
      </c>
      <c r="Z8407">
        <v>0</v>
      </c>
      <c r="AA8407">
        <v>0</v>
      </c>
      <c r="AB8407">
        <v>3.5445055555693328E-2</v>
      </c>
      <c r="AC8407">
        <v>0</v>
      </c>
      <c r="AD8407">
        <v>0</v>
      </c>
      <c r="AE8407">
        <v>1.5618321515922269</v>
      </c>
    </row>
    <row r="8408" spans="1:31" x14ac:dyDescent="0.25">
      <c r="A8408">
        <v>1891285</v>
      </c>
      <c r="B8408">
        <v>1</v>
      </c>
      <c r="C8408" t="s">
        <v>80</v>
      </c>
      <c r="D8408" t="s">
        <v>104</v>
      </c>
      <c r="E8408" t="s">
        <v>146</v>
      </c>
      <c r="F8408" t="s">
        <v>2162</v>
      </c>
      <c r="G8408" t="s">
        <v>148</v>
      </c>
      <c r="H8408" t="s">
        <v>143</v>
      </c>
      <c r="I8408" t="s">
        <v>135</v>
      </c>
      <c r="J8408" t="s">
        <v>136</v>
      </c>
      <c r="K8408" t="s">
        <v>137</v>
      </c>
      <c r="L8408" t="s">
        <v>23568</v>
      </c>
      <c r="M8408" t="s">
        <v>23569</v>
      </c>
      <c r="N8408">
        <v>1.0844444440000001</v>
      </c>
      <c r="O8408">
        <v>0</v>
      </c>
      <c r="P8408">
        <v>207</v>
      </c>
      <c r="Q8408">
        <v>0</v>
      </c>
      <c r="R8408">
        <v>0</v>
      </c>
      <c r="S8408">
        <v>0</v>
      </c>
      <c r="T8408">
        <v>34</v>
      </c>
      <c r="U8408">
        <v>0</v>
      </c>
      <c r="V8408">
        <v>0</v>
      </c>
      <c r="W8408">
        <v>0</v>
      </c>
      <c r="X8408">
        <v>56.45660386158044</v>
      </c>
      <c r="Y8408">
        <v>0</v>
      </c>
      <c r="Z8408">
        <v>0</v>
      </c>
      <c r="AA8408">
        <v>0</v>
      </c>
      <c r="AB8408">
        <v>41.963844082352267</v>
      </c>
      <c r="AC8408">
        <v>0</v>
      </c>
      <c r="AD8408">
        <v>0</v>
      </c>
      <c r="AE8408">
        <v>98.420447943932714</v>
      </c>
    </row>
    <row r="8409" spans="1:31" x14ac:dyDescent="0.25">
      <c r="A8409">
        <v>1890930</v>
      </c>
      <c r="B8409">
        <v>1</v>
      </c>
      <c r="C8409" t="s">
        <v>80</v>
      </c>
      <c r="D8409" t="s">
        <v>108</v>
      </c>
      <c r="E8409" t="s">
        <v>158</v>
      </c>
      <c r="F8409" t="s">
        <v>23570</v>
      </c>
      <c r="G8409" t="s">
        <v>219</v>
      </c>
      <c r="H8409" t="s">
        <v>134</v>
      </c>
      <c r="I8409" t="s">
        <v>135</v>
      </c>
      <c r="J8409" t="s">
        <v>136</v>
      </c>
      <c r="K8409" t="s">
        <v>137</v>
      </c>
      <c r="L8409" t="s">
        <v>23571</v>
      </c>
      <c r="M8409" t="s">
        <v>23572</v>
      </c>
      <c r="N8409">
        <v>0.450833333</v>
      </c>
      <c r="O8409">
        <v>0</v>
      </c>
      <c r="P8409">
        <v>27</v>
      </c>
      <c r="Q8409">
        <v>0</v>
      </c>
      <c r="R8409">
        <v>29</v>
      </c>
      <c r="S8409">
        <v>0</v>
      </c>
      <c r="T8409">
        <v>15</v>
      </c>
      <c r="U8409">
        <v>0</v>
      </c>
      <c r="V8409">
        <v>0</v>
      </c>
      <c r="W8409">
        <v>0</v>
      </c>
      <c r="X8409">
        <v>6.04915386760179</v>
      </c>
      <c r="Y8409">
        <v>0</v>
      </c>
      <c r="Z8409">
        <v>33.987793748792953</v>
      </c>
      <c r="AA8409">
        <v>0</v>
      </c>
      <c r="AB8409">
        <v>6.0894645902613345</v>
      </c>
      <c r="AC8409">
        <v>0</v>
      </c>
      <c r="AD8409">
        <v>0</v>
      </c>
      <c r="AE8409">
        <v>46.126412206656077</v>
      </c>
    </row>
    <row r="8410" spans="1:31" x14ac:dyDescent="0.25">
      <c r="A8410">
        <v>1890893</v>
      </c>
      <c r="B8410">
        <v>1</v>
      </c>
      <c r="C8410" t="s">
        <v>81</v>
      </c>
      <c r="D8410" t="s">
        <v>112</v>
      </c>
      <c r="E8410" t="s">
        <v>158</v>
      </c>
      <c r="F8410" t="s">
        <v>23573</v>
      </c>
      <c r="G8410" t="s">
        <v>219</v>
      </c>
      <c r="H8410" t="s">
        <v>134</v>
      </c>
      <c r="I8410" t="s">
        <v>135</v>
      </c>
      <c r="J8410" t="s">
        <v>136</v>
      </c>
      <c r="K8410" t="s">
        <v>137</v>
      </c>
      <c r="L8410" t="s">
        <v>23574</v>
      </c>
      <c r="M8410" t="s">
        <v>23575</v>
      </c>
      <c r="N8410">
        <v>1.927777777</v>
      </c>
      <c r="O8410">
        <v>0</v>
      </c>
      <c r="P8410">
        <v>176</v>
      </c>
      <c r="Q8410">
        <v>0</v>
      </c>
      <c r="R8410">
        <v>0</v>
      </c>
      <c r="S8410">
        <v>0</v>
      </c>
      <c r="T8410">
        <v>0</v>
      </c>
      <c r="U8410">
        <v>0</v>
      </c>
      <c r="V8410">
        <v>0</v>
      </c>
      <c r="W8410">
        <v>0</v>
      </c>
      <c r="X8410">
        <v>32.449982649185522</v>
      </c>
      <c r="Y8410">
        <v>0</v>
      </c>
      <c r="Z8410">
        <v>0</v>
      </c>
      <c r="AA8410">
        <v>0</v>
      </c>
      <c r="AB8410">
        <v>0</v>
      </c>
      <c r="AC8410">
        <v>0</v>
      </c>
      <c r="AD8410">
        <v>0</v>
      </c>
      <c r="AE8410">
        <v>32.449982649185522</v>
      </c>
    </row>
    <row r="8411" spans="1:31" x14ac:dyDescent="0.25">
      <c r="A8411">
        <v>1890744</v>
      </c>
      <c r="B8411">
        <v>1</v>
      </c>
      <c r="C8411" t="s">
        <v>81</v>
      </c>
      <c r="D8411" t="s">
        <v>123</v>
      </c>
      <c r="E8411" t="s">
        <v>210</v>
      </c>
      <c r="F8411" t="s">
        <v>12273</v>
      </c>
      <c r="G8411" t="s">
        <v>133</v>
      </c>
      <c r="H8411" t="s">
        <v>134</v>
      </c>
      <c r="I8411" t="s">
        <v>135</v>
      </c>
      <c r="J8411" t="s">
        <v>136</v>
      </c>
      <c r="K8411" t="s">
        <v>137</v>
      </c>
      <c r="L8411" t="s">
        <v>23576</v>
      </c>
      <c r="M8411" t="s">
        <v>23577</v>
      </c>
      <c r="N8411">
        <v>0.87444444399999999</v>
      </c>
      <c r="O8411">
        <v>1</v>
      </c>
      <c r="P8411">
        <v>8483</v>
      </c>
      <c r="Q8411">
        <v>14</v>
      </c>
      <c r="R8411">
        <v>138</v>
      </c>
      <c r="S8411">
        <v>6</v>
      </c>
      <c r="T8411">
        <v>435</v>
      </c>
      <c r="U8411">
        <v>1</v>
      </c>
      <c r="V8411">
        <v>2</v>
      </c>
      <c r="W8411">
        <v>0.43192784065399553</v>
      </c>
      <c r="X8411">
        <v>1172.1034836747849</v>
      </c>
      <c r="Y8411">
        <v>37.045002148349376</v>
      </c>
      <c r="Z8411">
        <v>69.355655133927755</v>
      </c>
      <c r="AA8411">
        <v>65.407875835112108</v>
      </c>
      <c r="AB8411">
        <v>171.48744550478722</v>
      </c>
      <c r="AC8411">
        <v>1.1844010654753767</v>
      </c>
      <c r="AD8411">
        <v>3.6515213959133312</v>
      </c>
      <c r="AE8411">
        <v>1520.6673125990039</v>
      </c>
    </row>
    <row r="8412" spans="1:31" x14ac:dyDescent="0.25">
      <c r="A8412">
        <v>1891136</v>
      </c>
      <c r="B8412">
        <v>1</v>
      </c>
      <c r="C8412" t="s">
        <v>80</v>
      </c>
      <c r="D8412" t="s">
        <v>103</v>
      </c>
      <c r="E8412" t="s">
        <v>210</v>
      </c>
      <c r="F8412" t="s">
        <v>20147</v>
      </c>
      <c r="G8412" t="s">
        <v>133</v>
      </c>
      <c r="H8412" t="s">
        <v>134</v>
      </c>
      <c r="I8412" t="s">
        <v>152</v>
      </c>
      <c r="J8412" t="s">
        <v>136</v>
      </c>
      <c r="K8412" t="s">
        <v>137</v>
      </c>
      <c r="L8412" t="s">
        <v>23578</v>
      </c>
      <c r="M8412" t="s">
        <v>23579</v>
      </c>
      <c r="N8412">
        <v>2.3888888E-2</v>
      </c>
      <c r="O8412">
        <v>0</v>
      </c>
      <c r="P8412">
        <v>1707</v>
      </c>
      <c r="Q8412">
        <v>0</v>
      </c>
      <c r="R8412">
        <v>16</v>
      </c>
      <c r="S8412">
        <v>9</v>
      </c>
      <c r="T8412">
        <v>169</v>
      </c>
      <c r="U8412">
        <v>16</v>
      </c>
      <c r="V8412">
        <v>4</v>
      </c>
      <c r="W8412">
        <v>0</v>
      </c>
      <c r="X8412">
        <v>10.117351011244201</v>
      </c>
      <c r="Y8412">
        <v>0</v>
      </c>
      <c r="Z8412">
        <v>0.1047694237298967</v>
      </c>
      <c r="AA8412">
        <v>14.835892543520821</v>
      </c>
      <c r="AB8412">
        <v>2.7176688993005924</v>
      </c>
      <c r="AC8412">
        <v>52.881434710896428</v>
      </c>
      <c r="AD8412">
        <v>0.57690540570297</v>
      </c>
      <c r="AE8412">
        <v>81.234021994394908</v>
      </c>
    </row>
    <row r="8413" spans="1:31" x14ac:dyDescent="0.25">
      <c r="A8413">
        <v>1890787</v>
      </c>
      <c r="B8413">
        <v>1</v>
      </c>
      <c r="C8413" t="s">
        <v>80</v>
      </c>
      <c r="D8413" t="s">
        <v>90</v>
      </c>
      <c r="E8413" t="s">
        <v>146</v>
      </c>
      <c r="F8413" t="s">
        <v>10174</v>
      </c>
      <c r="G8413" t="s">
        <v>148</v>
      </c>
      <c r="H8413" t="s">
        <v>143</v>
      </c>
      <c r="I8413" t="s">
        <v>135</v>
      </c>
      <c r="J8413" t="s">
        <v>136</v>
      </c>
      <c r="K8413" t="s">
        <v>137</v>
      </c>
      <c r="L8413" t="s">
        <v>23580</v>
      </c>
      <c r="M8413" t="s">
        <v>23581</v>
      </c>
      <c r="N8413">
        <v>6.8441666659999996</v>
      </c>
      <c r="O8413">
        <v>0</v>
      </c>
      <c r="P8413">
        <v>78</v>
      </c>
      <c r="Q8413">
        <v>0</v>
      </c>
      <c r="R8413">
        <v>0</v>
      </c>
      <c r="S8413">
        <v>0</v>
      </c>
      <c r="T8413">
        <v>8</v>
      </c>
      <c r="U8413">
        <v>0</v>
      </c>
      <c r="V8413">
        <v>0</v>
      </c>
      <c r="W8413">
        <v>0</v>
      </c>
      <c r="X8413">
        <v>116.65922755656445</v>
      </c>
      <c r="Y8413">
        <v>0</v>
      </c>
      <c r="Z8413">
        <v>0</v>
      </c>
      <c r="AA8413">
        <v>0</v>
      </c>
      <c r="AB8413">
        <v>123.66362157191625</v>
      </c>
      <c r="AC8413">
        <v>0</v>
      </c>
      <c r="AD8413">
        <v>0</v>
      </c>
      <c r="AE8413">
        <v>240.3228491284807</v>
      </c>
    </row>
    <row r="8414" spans="1:31" x14ac:dyDescent="0.25">
      <c r="A8414">
        <v>1890887</v>
      </c>
      <c r="B8414">
        <v>1</v>
      </c>
      <c r="C8414" t="s">
        <v>81</v>
      </c>
      <c r="D8414" t="s">
        <v>127</v>
      </c>
      <c r="E8414" t="s">
        <v>131</v>
      </c>
      <c r="F8414" t="s">
        <v>4358</v>
      </c>
      <c r="G8414" t="s">
        <v>133</v>
      </c>
      <c r="H8414" t="s">
        <v>134</v>
      </c>
      <c r="I8414" t="s">
        <v>135</v>
      </c>
      <c r="J8414" t="s">
        <v>136</v>
      </c>
      <c r="K8414" t="s">
        <v>137</v>
      </c>
      <c r="L8414" t="s">
        <v>23582</v>
      </c>
      <c r="M8414" t="s">
        <v>23583</v>
      </c>
      <c r="N8414">
        <v>1.9083333330000001</v>
      </c>
      <c r="O8414">
        <v>2</v>
      </c>
      <c r="P8414">
        <v>2</v>
      </c>
      <c r="Q8414">
        <v>44</v>
      </c>
      <c r="R8414">
        <v>16</v>
      </c>
      <c r="S8414">
        <v>1</v>
      </c>
      <c r="T8414">
        <v>1</v>
      </c>
      <c r="U8414">
        <v>0</v>
      </c>
      <c r="V8414">
        <v>0</v>
      </c>
      <c r="W8414">
        <v>2.8898930842050001</v>
      </c>
      <c r="X8414">
        <v>3.096233791692562</v>
      </c>
      <c r="Y8414">
        <v>213.54055734113166</v>
      </c>
      <c r="Z8414">
        <v>394.74796855794301</v>
      </c>
      <c r="AA8414">
        <v>2.8143736930645002</v>
      </c>
      <c r="AB8414">
        <v>0</v>
      </c>
      <c r="AC8414">
        <v>0</v>
      </c>
      <c r="AD8414">
        <v>0</v>
      </c>
      <c r="AE8414">
        <v>617.08902646803665</v>
      </c>
    </row>
    <row r="8415" spans="1:31" x14ac:dyDescent="0.25">
      <c r="A8415">
        <v>1892061</v>
      </c>
      <c r="B8415">
        <v>1</v>
      </c>
      <c r="C8415" t="s">
        <v>80</v>
      </c>
      <c r="D8415" t="s">
        <v>104</v>
      </c>
      <c r="E8415" t="s">
        <v>140</v>
      </c>
      <c r="F8415" t="s">
        <v>23584</v>
      </c>
      <c r="G8415" t="s">
        <v>200</v>
      </c>
      <c r="H8415" t="s">
        <v>143</v>
      </c>
      <c r="I8415" t="s">
        <v>135</v>
      </c>
      <c r="J8415" t="s">
        <v>136</v>
      </c>
      <c r="K8415" t="s">
        <v>137</v>
      </c>
      <c r="L8415" t="s">
        <v>23585</v>
      </c>
      <c r="M8415" t="s">
        <v>23586</v>
      </c>
      <c r="N8415">
        <v>1.5986111110000001</v>
      </c>
      <c r="O8415">
        <v>0</v>
      </c>
      <c r="P8415">
        <v>1</v>
      </c>
      <c r="Q8415">
        <v>0</v>
      </c>
      <c r="R8415">
        <v>0</v>
      </c>
      <c r="S8415">
        <v>0</v>
      </c>
      <c r="T8415">
        <v>0</v>
      </c>
      <c r="U8415">
        <v>0</v>
      </c>
      <c r="V8415">
        <v>0</v>
      </c>
      <c r="W8415">
        <v>0</v>
      </c>
      <c r="X8415">
        <v>0.52191484276658995</v>
      </c>
      <c r="Y8415">
        <v>0</v>
      </c>
      <c r="Z8415">
        <v>0</v>
      </c>
      <c r="AA8415">
        <v>0</v>
      </c>
      <c r="AB8415">
        <v>0</v>
      </c>
      <c r="AC8415">
        <v>0</v>
      </c>
      <c r="AD8415">
        <v>0</v>
      </c>
      <c r="AE8415">
        <v>0.52191484276658995</v>
      </c>
    </row>
    <row r="8416" spans="1:31" x14ac:dyDescent="0.25">
      <c r="A8416">
        <v>1891706</v>
      </c>
      <c r="B8416">
        <v>1</v>
      </c>
      <c r="C8416" t="s">
        <v>80</v>
      </c>
      <c r="D8416" t="s">
        <v>104</v>
      </c>
      <c r="E8416" t="s">
        <v>131</v>
      </c>
      <c r="F8416" t="s">
        <v>23587</v>
      </c>
      <c r="G8416" t="s">
        <v>196</v>
      </c>
      <c r="H8416" t="s">
        <v>134</v>
      </c>
      <c r="I8416" t="s">
        <v>135</v>
      </c>
      <c r="J8416" t="s">
        <v>136</v>
      </c>
      <c r="K8416" t="s">
        <v>172</v>
      </c>
      <c r="L8416" t="s">
        <v>23588</v>
      </c>
      <c r="M8416" t="s">
        <v>23589</v>
      </c>
      <c r="N8416">
        <v>2.1291666660000002</v>
      </c>
      <c r="O8416">
        <v>2</v>
      </c>
      <c r="P8416">
        <v>673</v>
      </c>
      <c r="Q8416">
        <v>13</v>
      </c>
      <c r="R8416">
        <v>76</v>
      </c>
      <c r="S8416">
        <v>3</v>
      </c>
      <c r="T8416">
        <v>132</v>
      </c>
      <c r="U8416">
        <v>3</v>
      </c>
      <c r="V8416">
        <v>0</v>
      </c>
      <c r="W8416">
        <v>1.0272771764189441</v>
      </c>
      <c r="X8416">
        <v>295.35382555986087</v>
      </c>
      <c r="Y8416">
        <v>30.894940706399343</v>
      </c>
      <c r="Z8416">
        <v>52.133993542097578</v>
      </c>
      <c r="AA8416">
        <v>11.0588950037108</v>
      </c>
      <c r="AB8416">
        <v>201.7042880752912</v>
      </c>
      <c r="AC8416">
        <v>186.97534562050194</v>
      </c>
      <c r="AD8416">
        <v>0</v>
      </c>
      <c r="AE8416">
        <v>779.14856568428058</v>
      </c>
    </row>
    <row r="8417" spans="1:31" x14ac:dyDescent="0.25">
      <c r="A8417">
        <v>1892084</v>
      </c>
      <c r="B8417">
        <v>1</v>
      </c>
      <c r="C8417" t="s">
        <v>80</v>
      </c>
      <c r="D8417" t="s">
        <v>100</v>
      </c>
      <c r="E8417" t="s">
        <v>146</v>
      </c>
      <c r="F8417" t="s">
        <v>23590</v>
      </c>
      <c r="G8417" t="s">
        <v>148</v>
      </c>
      <c r="H8417" t="s">
        <v>143</v>
      </c>
      <c r="I8417" t="s">
        <v>135</v>
      </c>
      <c r="J8417" t="s">
        <v>136</v>
      </c>
      <c r="K8417" t="s">
        <v>137</v>
      </c>
      <c r="L8417" t="s">
        <v>23591</v>
      </c>
      <c r="M8417" t="s">
        <v>23592</v>
      </c>
      <c r="N8417">
        <v>0.65666666600000001</v>
      </c>
      <c r="O8417">
        <v>0</v>
      </c>
      <c r="P8417">
        <v>0</v>
      </c>
      <c r="Q8417">
        <v>0</v>
      </c>
      <c r="R8417">
        <v>0</v>
      </c>
      <c r="S8417">
        <v>0</v>
      </c>
      <c r="T8417">
        <v>8</v>
      </c>
      <c r="U8417">
        <v>0</v>
      </c>
      <c r="V8417">
        <v>0</v>
      </c>
      <c r="W8417">
        <v>0</v>
      </c>
      <c r="X8417">
        <v>0</v>
      </c>
      <c r="Y8417">
        <v>0</v>
      </c>
      <c r="Z8417">
        <v>0</v>
      </c>
      <c r="AA8417">
        <v>0</v>
      </c>
      <c r="AB8417">
        <v>13.436174130016003</v>
      </c>
      <c r="AC8417">
        <v>0</v>
      </c>
      <c r="AD8417">
        <v>0</v>
      </c>
      <c r="AE8417">
        <v>13.436174130016003</v>
      </c>
    </row>
    <row r="8418" spans="1:31" x14ac:dyDescent="0.25">
      <c r="A8418">
        <v>1891566</v>
      </c>
      <c r="B8418">
        <v>1</v>
      </c>
      <c r="C8418" t="s">
        <v>81</v>
      </c>
      <c r="D8418" t="s">
        <v>113</v>
      </c>
      <c r="E8418" t="s">
        <v>210</v>
      </c>
      <c r="F8418" t="s">
        <v>6075</v>
      </c>
      <c r="G8418" t="s">
        <v>133</v>
      </c>
      <c r="H8418" t="s">
        <v>134</v>
      </c>
      <c r="I8418" t="s">
        <v>135</v>
      </c>
      <c r="J8418" t="s">
        <v>136</v>
      </c>
      <c r="K8418" t="s">
        <v>137</v>
      </c>
      <c r="L8418" t="s">
        <v>23593</v>
      </c>
      <c r="M8418" t="s">
        <v>23594</v>
      </c>
      <c r="N8418">
        <v>0.84416666600000001</v>
      </c>
      <c r="O8418">
        <v>2</v>
      </c>
      <c r="P8418">
        <v>0</v>
      </c>
      <c r="Q8418">
        <v>13</v>
      </c>
      <c r="R8418">
        <v>83</v>
      </c>
      <c r="S8418">
        <v>6</v>
      </c>
      <c r="T8418">
        <v>2</v>
      </c>
      <c r="U8418">
        <v>0</v>
      </c>
      <c r="V8418">
        <v>0</v>
      </c>
      <c r="W8418">
        <v>0.89040979822572552</v>
      </c>
      <c r="X8418">
        <v>0</v>
      </c>
      <c r="Y8418">
        <v>42.025340052695583</v>
      </c>
      <c r="Z8418">
        <v>132.0627036725256</v>
      </c>
      <c r="AA8418">
        <v>27.300393418087886</v>
      </c>
      <c r="AB8418">
        <v>11.527434541495071</v>
      </c>
      <c r="AC8418">
        <v>0</v>
      </c>
      <c r="AD8418">
        <v>0</v>
      </c>
      <c r="AE8418">
        <v>213.80628148302986</v>
      </c>
    </row>
    <row r="8419" spans="1:31" x14ac:dyDescent="0.25">
      <c r="A8419">
        <v>1891712</v>
      </c>
      <c r="B8419">
        <v>1</v>
      </c>
      <c r="C8419" t="s">
        <v>80</v>
      </c>
      <c r="D8419" t="s">
        <v>97</v>
      </c>
      <c r="E8419" t="s">
        <v>210</v>
      </c>
      <c r="F8419" t="s">
        <v>23595</v>
      </c>
      <c r="G8419" t="s">
        <v>476</v>
      </c>
      <c r="H8419" t="s">
        <v>134</v>
      </c>
      <c r="I8419" t="s">
        <v>135</v>
      </c>
      <c r="J8419" t="s">
        <v>136</v>
      </c>
      <c r="K8419" t="s">
        <v>172</v>
      </c>
      <c r="L8419" t="s">
        <v>23596</v>
      </c>
      <c r="M8419" t="s">
        <v>23597</v>
      </c>
      <c r="N8419">
        <v>0.27672777700000001</v>
      </c>
      <c r="O8419">
        <v>0</v>
      </c>
      <c r="P8419">
        <v>521</v>
      </c>
      <c r="Q8419">
        <v>0</v>
      </c>
      <c r="R8419">
        <v>63</v>
      </c>
      <c r="S8419">
        <v>1</v>
      </c>
      <c r="T8419">
        <v>73</v>
      </c>
      <c r="U8419">
        <v>1</v>
      </c>
      <c r="V8419">
        <v>0</v>
      </c>
      <c r="W8419">
        <v>0</v>
      </c>
      <c r="X8419">
        <v>39.511554450547401</v>
      </c>
      <c r="Y8419">
        <v>0</v>
      </c>
      <c r="Z8419">
        <v>16.090346752286649</v>
      </c>
      <c r="AA8419">
        <v>13.668826665826181</v>
      </c>
      <c r="AB8419">
        <v>30.969119409795283</v>
      </c>
      <c r="AC8419">
        <v>12.309036308244526</v>
      </c>
      <c r="AD8419">
        <v>0</v>
      </c>
      <c r="AE8419">
        <v>112.54888358670004</v>
      </c>
    </row>
    <row r="8420" spans="1:31" x14ac:dyDescent="0.25">
      <c r="A8420">
        <v>1891689</v>
      </c>
      <c r="B8420">
        <v>1</v>
      </c>
      <c r="C8420" t="s">
        <v>81</v>
      </c>
      <c r="D8420" t="s">
        <v>117</v>
      </c>
      <c r="E8420" t="s">
        <v>158</v>
      </c>
      <c r="F8420" t="s">
        <v>23598</v>
      </c>
      <c r="G8420" t="s">
        <v>9796</v>
      </c>
      <c r="H8420" t="s">
        <v>134</v>
      </c>
      <c r="I8420" t="s">
        <v>135</v>
      </c>
      <c r="J8420" t="s">
        <v>136</v>
      </c>
      <c r="K8420" t="s">
        <v>137</v>
      </c>
      <c r="L8420" t="s">
        <v>23599</v>
      </c>
      <c r="M8420" t="s">
        <v>23600</v>
      </c>
      <c r="N8420">
        <v>0.395277777</v>
      </c>
      <c r="O8420">
        <v>0</v>
      </c>
      <c r="P8420">
        <v>25</v>
      </c>
      <c r="Q8420">
        <v>0</v>
      </c>
      <c r="R8420">
        <v>12</v>
      </c>
      <c r="S8420">
        <v>0</v>
      </c>
      <c r="T8420">
        <v>6</v>
      </c>
      <c r="U8420">
        <v>0</v>
      </c>
      <c r="V8420">
        <v>0</v>
      </c>
      <c r="W8420">
        <v>0</v>
      </c>
      <c r="X8420">
        <v>2.1783202476974135</v>
      </c>
      <c r="Y8420">
        <v>0</v>
      </c>
      <c r="Z8420">
        <v>2.6537745187156561</v>
      </c>
      <c r="AA8420">
        <v>0</v>
      </c>
      <c r="AB8420">
        <v>2.0756524447965927</v>
      </c>
      <c r="AC8420">
        <v>0</v>
      </c>
      <c r="AD8420">
        <v>0</v>
      </c>
      <c r="AE8420">
        <v>6.9077472112096618</v>
      </c>
    </row>
    <row r="8421" spans="1:31" x14ac:dyDescent="0.25">
      <c r="A8421">
        <v>1891938</v>
      </c>
      <c r="B8421">
        <v>1</v>
      </c>
      <c r="C8421" t="s">
        <v>80</v>
      </c>
      <c r="D8421" t="s">
        <v>83</v>
      </c>
      <c r="E8421" t="s">
        <v>140</v>
      </c>
      <c r="F8421" t="s">
        <v>23601</v>
      </c>
      <c r="G8421" t="s">
        <v>163</v>
      </c>
      <c r="H8421" t="s">
        <v>143</v>
      </c>
      <c r="I8421" t="s">
        <v>135</v>
      </c>
      <c r="J8421" t="s">
        <v>136</v>
      </c>
      <c r="K8421" t="s">
        <v>137</v>
      </c>
      <c r="L8421" t="s">
        <v>23602</v>
      </c>
      <c r="M8421" t="s">
        <v>23603</v>
      </c>
      <c r="N8421">
        <v>1.768888888</v>
      </c>
      <c r="O8421">
        <v>0</v>
      </c>
      <c r="P8421">
        <v>1</v>
      </c>
      <c r="Q8421">
        <v>0</v>
      </c>
      <c r="R8421">
        <v>0</v>
      </c>
      <c r="S8421">
        <v>0</v>
      </c>
      <c r="T8421">
        <v>0</v>
      </c>
      <c r="U8421">
        <v>0</v>
      </c>
      <c r="V8421">
        <v>0</v>
      </c>
      <c r="W8421">
        <v>0</v>
      </c>
      <c r="X8421">
        <v>2.8139346366684892</v>
      </c>
      <c r="Y8421">
        <v>0</v>
      </c>
      <c r="Z8421">
        <v>0</v>
      </c>
      <c r="AA8421">
        <v>0</v>
      </c>
      <c r="AB8421">
        <v>0</v>
      </c>
      <c r="AC8421">
        <v>0</v>
      </c>
      <c r="AD8421">
        <v>0</v>
      </c>
      <c r="AE8421">
        <v>2.8139346366684892</v>
      </c>
    </row>
    <row r="8422" spans="1:31" x14ac:dyDescent="0.25">
      <c r="A8422">
        <v>1891606</v>
      </c>
      <c r="B8422">
        <v>1</v>
      </c>
      <c r="C8422" t="s">
        <v>80</v>
      </c>
      <c r="D8422" t="s">
        <v>82</v>
      </c>
      <c r="E8422" t="s">
        <v>146</v>
      </c>
      <c r="F8422" t="s">
        <v>23604</v>
      </c>
      <c r="G8422" t="s">
        <v>207</v>
      </c>
      <c r="H8422" t="s">
        <v>143</v>
      </c>
      <c r="I8422" t="s">
        <v>135</v>
      </c>
      <c r="J8422" t="s">
        <v>136</v>
      </c>
      <c r="K8422" t="s">
        <v>137</v>
      </c>
      <c r="L8422" t="s">
        <v>23605</v>
      </c>
      <c r="M8422" t="s">
        <v>23606</v>
      </c>
      <c r="N8422">
        <v>1.1119444439999999</v>
      </c>
      <c r="O8422">
        <v>0</v>
      </c>
      <c r="P8422">
        <v>0</v>
      </c>
      <c r="Q8422">
        <v>0</v>
      </c>
      <c r="R8422">
        <v>0</v>
      </c>
      <c r="S8422">
        <v>0</v>
      </c>
      <c r="T8422">
        <v>1</v>
      </c>
      <c r="U8422">
        <v>0</v>
      </c>
      <c r="V8422">
        <v>0</v>
      </c>
      <c r="W8422">
        <v>0</v>
      </c>
      <c r="X8422">
        <v>0</v>
      </c>
      <c r="Y8422">
        <v>0</v>
      </c>
      <c r="Z8422">
        <v>0</v>
      </c>
      <c r="AA8422">
        <v>0</v>
      </c>
      <c r="AB8422">
        <v>3.101841482666667E-5</v>
      </c>
      <c r="AC8422">
        <v>0</v>
      </c>
      <c r="AD8422">
        <v>0</v>
      </c>
      <c r="AE8422">
        <v>3.101841482666667E-5</v>
      </c>
    </row>
    <row r="8423" spans="1:31" x14ac:dyDescent="0.25">
      <c r="A8423">
        <v>1891560</v>
      </c>
      <c r="B8423">
        <v>1</v>
      </c>
      <c r="C8423" t="s">
        <v>80</v>
      </c>
      <c r="D8423" t="s">
        <v>90</v>
      </c>
      <c r="E8423" t="s">
        <v>146</v>
      </c>
      <c r="F8423" t="s">
        <v>22588</v>
      </c>
      <c r="G8423" t="s">
        <v>148</v>
      </c>
      <c r="H8423" t="s">
        <v>143</v>
      </c>
      <c r="I8423" t="s">
        <v>135</v>
      </c>
      <c r="J8423" t="s">
        <v>136</v>
      </c>
      <c r="K8423" t="s">
        <v>137</v>
      </c>
      <c r="L8423" t="s">
        <v>23607</v>
      </c>
      <c r="M8423" t="s">
        <v>23608</v>
      </c>
      <c r="N8423">
        <v>2.5027777769999999</v>
      </c>
      <c r="O8423">
        <v>0</v>
      </c>
      <c r="P8423">
        <v>99</v>
      </c>
      <c r="Q8423">
        <v>0</v>
      </c>
      <c r="R8423">
        <v>0</v>
      </c>
      <c r="S8423">
        <v>0</v>
      </c>
      <c r="T8423">
        <v>5</v>
      </c>
      <c r="U8423">
        <v>0</v>
      </c>
      <c r="V8423">
        <v>0</v>
      </c>
      <c r="W8423">
        <v>0</v>
      </c>
      <c r="X8423">
        <v>42.524406275100027</v>
      </c>
      <c r="Y8423">
        <v>0</v>
      </c>
      <c r="Z8423">
        <v>0</v>
      </c>
      <c r="AA8423">
        <v>0</v>
      </c>
      <c r="AB8423">
        <v>1.6460588803813556</v>
      </c>
      <c r="AC8423">
        <v>0</v>
      </c>
      <c r="AD8423">
        <v>0</v>
      </c>
      <c r="AE8423">
        <v>44.170465155481381</v>
      </c>
    </row>
    <row r="8424" spans="1:31" x14ac:dyDescent="0.25">
      <c r="A8424">
        <v>1892190</v>
      </c>
      <c r="B8424">
        <v>1</v>
      </c>
      <c r="C8424" t="s">
        <v>80</v>
      </c>
      <c r="D8424" t="s">
        <v>108</v>
      </c>
      <c r="E8424" t="s">
        <v>169</v>
      </c>
      <c r="F8424" t="s">
        <v>21207</v>
      </c>
      <c r="G8424" t="s">
        <v>183</v>
      </c>
      <c r="H8424" t="s">
        <v>143</v>
      </c>
      <c r="I8424" t="s">
        <v>135</v>
      </c>
      <c r="J8424" t="s">
        <v>136</v>
      </c>
      <c r="K8424" t="s">
        <v>137</v>
      </c>
      <c r="L8424" t="s">
        <v>23609</v>
      </c>
      <c r="M8424" t="s">
        <v>23610</v>
      </c>
      <c r="N8424">
        <v>1.8366666659999999</v>
      </c>
      <c r="O8424">
        <v>0</v>
      </c>
      <c r="P8424">
        <v>28</v>
      </c>
      <c r="Q8424">
        <v>0</v>
      </c>
      <c r="R8424">
        <v>8</v>
      </c>
      <c r="S8424">
        <v>0</v>
      </c>
      <c r="T8424">
        <v>4</v>
      </c>
      <c r="U8424">
        <v>0</v>
      </c>
      <c r="V8424">
        <v>0</v>
      </c>
      <c r="W8424">
        <v>0</v>
      </c>
      <c r="X8424">
        <v>7.1943454555897173</v>
      </c>
      <c r="Y8424">
        <v>0</v>
      </c>
      <c r="Z8424">
        <v>15.799602939306446</v>
      </c>
      <c r="AA8424">
        <v>0</v>
      </c>
      <c r="AB8424">
        <v>5.8515860382380476</v>
      </c>
      <c r="AC8424">
        <v>0</v>
      </c>
      <c r="AD8424">
        <v>0</v>
      </c>
      <c r="AE8424">
        <v>28.845534433134212</v>
      </c>
    </row>
    <row r="8425" spans="1:31" x14ac:dyDescent="0.25">
      <c r="A8425">
        <v>1891752</v>
      </c>
      <c r="B8425">
        <v>1</v>
      </c>
      <c r="C8425" t="s">
        <v>80</v>
      </c>
      <c r="D8425" t="s">
        <v>107</v>
      </c>
      <c r="E8425" t="s">
        <v>158</v>
      </c>
      <c r="F8425" t="s">
        <v>23611</v>
      </c>
      <c r="G8425" t="s">
        <v>219</v>
      </c>
      <c r="H8425" t="s">
        <v>134</v>
      </c>
      <c r="I8425" t="s">
        <v>135</v>
      </c>
      <c r="J8425" t="s">
        <v>136</v>
      </c>
      <c r="K8425" t="s">
        <v>137</v>
      </c>
      <c r="L8425" t="s">
        <v>23612</v>
      </c>
      <c r="M8425" t="s">
        <v>23613</v>
      </c>
      <c r="N8425">
        <v>2.8244444440000001</v>
      </c>
      <c r="O8425">
        <v>0</v>
      </c>
      <c r="P8425">
        <v>129</v>
      </c>
      <c r="Q8425">
        <v>0</v>
      </c>
      <c r="R8425">
        <v>0</v>
      </c>
      <c r="S8425">
        <v>0</v>
      </c>
      <c r="T8425">
        <v>4</v>
      </c>
      <c r="U8425">
        <v>0</v>
      </c>
      <c r="V8425">
        <v>1</v>
      </c>
      <c r="W8425">
        <v>0</v>
      </c>
      <c r="X8425">
        <v>91.870925326003302</v>
      </c>
      <c r="Y8425">
        <v>0</v>
      </c>
      <c r="Z8425">
        <v>0</v>
      </c>
      <c r="AA8425">
        <v>0</v>
      </c>
      <c r="AB8425">
        <v>10.285841869092616</v>
      </c>
      <c r="AC8425">
        <v>0</v>
      </c>
      <c r="AD8425">
        <v>11.564511291482496</v>
      </c>
      <c r="AE8425">
        <v>113.72127848657843</v>
      </c>
    </row>
    <row r="8426" spans="1:31" x14ac:dyDescent="0.25">
      <c r="A8426">
        <v>1891898</v>
      </c>
      <c r="B8426">
        <v>1</v>
      </c>
      <c r="C8426" t="s">
        <v>80</v>
      </c>
      <c r="D8426" t="s">
        <v>84</v>
      </c>
      <c r="E8426" t="s">
        <v>146</v>
      </c>
      <c r="F8426" t="s">
        <v>23614</v>
      </c>
      <c r="G8426" t="s">
        <v>148</v>
      </c>
      <c r="H8426" t="s">
        <v>143</v>
      </c>
      <c r="I8426" t="s">
        <v>135</v>
      </c>
      <c r="J8426" t="s">
        <v>136</v>
      </c>
      <c r="K8426" t="s">
        <v>137</v>
      </c>
      <c r="L8426" t="s">
        <v>23615</v>
      </c>
      <c r="M8426" t="s">
        <v>23616</v>
      </c>
      <c r="N8426">
        <v>0.88888888799999999</v>
      </c>
      <c r="O8426">
        <v>0</v>
      </c>
      <c r="P8426">
        <v>30</v>
      </c>
      <c r="Q8426">
        <v>0</v>
      </c>
      <c r="R8426">
        <v>0</v>
      </c>
      <c r="S8426">
        <v>0</v>
      </c>
      <c r="T8426">
        <v>49</v>
      </c>
      <c r="U8426">
        <v>0</v>
      </c>
      <c r="V8426">
        <v>0</v>
      </c>
      <c r="W8426">
        <v>0</v>
      </c>
      <c r="X8426">
        <v>4.5700488905375742</v>
      </c>
      <c r="Y8426">
        <v>0</v>
      </c>
      <c r="Z8426">
        <v>0</v>
      </c>
      <c r="AA8426">
        <v>0</v>
      </c>
      <c r="AB8426">
        <v>37.127508664802455</v>
      </c>
      <c r="AC8426">
        <v>0</v>
      </c>
      <c r="AD8426">
        <v>0</v>
      </c>
      <c r="AE8426">
        <v>41.697557555340026</v>
      </c>
    </row>
    <row r="8427" spans="1:31" x14ac:dyDescent="0.25">
      <c r="A8427">
        <v>1892144</v>
      </c>
      <c r="B8427">
        <v>1</v>
      </c>
      <c r="C8427" t="s">
        <v>80</v>
      </c>
      <c r="D8427" t="s">
        <v>96</v>
      </c>
      <c r="E8427" t="s">
        <v>140</v>
      </c>
      <c r="F8427" t="s">
        <v>11780</v>
      </c>
      <c r="G8427" t="s">
        <v>207</v>
      </c>
      <c r="H8427" t="s">
        <v>143</v>
      </c>
      <c r="I8427" t="s">
        <v>135</v>
      </c>
      <c r="J8427" t="s">
        <v>136</v>
      </c>
      <c r="K8427" t="s">
        <v>137</v>
      </c>
      <c r="L8427" t="s">
        <v>23617</v>
      </c>
      <c r="M8427" t="s">
        <v>23618</v>
      </c>
      <c r="N8427">
        <v>1.280277777</v>
      </c>
      <c r="O8427">
        <v>0</v>
      </c>
      <c r="P8427">
        <v>0</v>
      </c>
      <c r="Q8427">
        <v>0</v>
      </c>
      <c r="R8427">
        <v>0</v>
      </c>
      <c r="S8427">
        <v>0</v>
      </c>
      <c r="T8427">
        <v>14</v>
      </c>
      <c r="U8427">
        <v>0</v>
      </c>
      <c r="V8427">
        <v>0</v>
      </c>
      <c r="W8427">
        <v>0</v>
      </c>
      <c r="X8427">
        <v>0</v>
      </c>
      <c r="Y8427">
        <v>0</v>
      </c>
      <c r="Z8427">
        <v>0</v>
      </c>
      <c r="AA8427">
        <v>0</v>
      </c>
      <c r="AB8427">
        <v>5.3989910396192231</v>
      </c>
      <c r="AC8427">
        <v>0</v>
      </c>
      <c r="AD8427">
        <v>0</v>
      </c>
      <c r="AE8427">
        <v>5.3989910396192231</v>
      </c>
    </row>
    <row r="8428" spans="1:31" x14ac:dyDescent="0.25">
      <c r="A8428">
        <v>1892170</v>
      </c>
      <c r="B8428">
        <v>1</v>
      </c>
      <c r="C8428" t="s">
        <v>81</v>
      </c>
      <c r="D8428" t="s">
        <v>113</v>
      </c>
      <c r="E8428" t="s">
        <v>146</v>
      </c>
      <c r="F8428" t="s">
        <v>23619</v>
      </c>
      <c r="G8428" t="s">
        <v>148</v>
      </c>
      <c r="H8428" t="s">
        <v>143</v>
      </c>
      <c r="I8428" t="s">
        <v>135</v>
      </c>
      <c r="J8428" t="s">
        <v>136</v>
      </c>
      <c r="K8428" t="s">
        <v>137</v>
      </c>
      <c r="L8428" t="s">
        <v>23620</v>
      </c>
      <c r="M8428" t="s">
        <v>23621</v>
      </c>
      <c r="N8428">
        <v>0.48722222199999998</v>
      </c>
      <c r="O8428">
        <v>0</v>
      </c>
      <c r="P8428">
        <v>17</v>
      </c>
      <c r="Q8428">
        <v>0</v>
      </c>
      <c r="R8428">
        <v>0</v>
      </c>
      <c r="S8428">
        <v>0</v>
      </c>
      <c r="T8428">
        <v>0</v>
      </c>
      <c r="U8428">
        <v>0</v>
      </c>
      <c r="V8428">
        <v>0</v>
      </c>
      <c r="W8428">
        <v>0</v>
      </c>
      <c r="X8428">
        <v>0.88220583383344708</v>
      </c>
      <c r="Y8428">
        <v>0</v>
      </c>
      <c r="Z8428">
        <v>0</v>
      </c>
      <c r="AA8428">
        <v>0</v>
      </c>
      <c r="AB8428">
        <v>0</v>
      </c>
      <c r="AC8428">
        <v>0</v>
      </c>
      <c r="AD8428">
        <v>0</v>
      </c>
      <c r="AE8428">
        <v>0.88220583383344708</v>
      </c>
    </row>
    <row r="8429" spans="1:31" x14ac:dyDescent="0.25">
      <c r="A8429">
        <v>1892001</v>
      </c>
      <c r="B8429">
        <v>1</v>
      </c>
      <c r="C8429" t="s">
        <v>80</v>
      </c>
      <c r="D8429" t="s">
        <v>89</v>
      </c>
      <c r="E8429" t="s">
        <v>140</v>
      </c>
      <c r="F8429" t="s">
        <v>23622</v>
      </c>
      <c r="G8429" t="s">
        <v>207</v>
      </c>
      <c r="H8429" t="s">
        <v>143</v>
      </c>
      <c r="I8429" t="s">
        <v>135</v>
      </c>
      <c r="J8429" t="s">
        <v>136</v>
      </c>
      <c r="K8429" t="s">
        <v>137</v>
      </c>
      <c r="L8429" t="s">
        <v>23623</v>
      </c>
      <c r="M8429" t="s">
        <v>23624</v>
      </c>
      <c r="N8429">
        <v>0.71805555499999996</v>
      </c>
      <c r="O8429">
        <v>0</v>
      </c>
      <c r="P8429">
        <v>1</v>
      </c>
      <c r="Q8429">
        <v>0</v>
      </c>
      <c r="R8429">
        <v>0</v>
      </c>
      <c r="S8429">
        <v>0</v>
      </c>
      <c r="T8429">
        <v>0</v>
      </c>
      <c r="U8429">
        <v>0</v>
      </c>
      <c r="V8429">
        <v>0</v>
      </c>
      <c r="W8429">
        <v>0</v>
      </c>
      <c r="X8429">
        <v>0</v>
      </c>
      <c r="Y8429">
        <v>0</v>
      </c>
      <c r="Z8429">
        <v>0</v>
      </c>
      <c r="AA8429">
        <v>0</v>
      </c>
      <c r="AB8429">
        <v>0</v>
      </c>
      <c r="AC8429">
        <v>0</v>
      </c>
      <c r="AD8429">
        <v>0</v>
      </c>
      <c r="AE8429">
        <v>0</v>
      </c>
    </row>
    <row r="8430" spans="1:31" x14ac:dyDescent="0.25">
      <c r="A8430">
        <v>1891692</v>
      </c>
      <c r="B8430">
        <v>1</v>
      </c>
      <c r="C8430" t="s">
        <v>81</v>
      </c>
      <c r="D8430" t="s">
        <v>118</v>
      </c>
      <c r="E8430" t="s">
        <v>210</v>
      </c>
      <c r="F8430" t="s">
        <v>23625</v>
      </c>
      <c r="G8430" t="s">
        <v>196</v>
      </c>
      <c r="H8430" t="s">
        <v>134</v>
      </c>
      <c r="I8430" t="s">
        <v>135</v>
      </c>
      <c r="J8430" t="s">
        <v>136</v>
      </c>
      <c r="K8430" t="s">
        <v>172</v>
      </c>
      <c r="L8430" t="s">
        <v>23626</v>
      </c>
      <c r="M8430" t="s">
        <v>23627</v>
      </c>
      <c r="N8430">
        <v>5.5774999999999997</v>
      </c>
      <c r="O8430">
        <v>0</v>
      </c>
      <c r="P8430">
        <v>8012</v>
      </c>
      <c r="Q8430">
        <v>1</v>
      </c>
      <c r="R8430">
        <v>74</v>
      </c>
      <c r="S8430">
        <v>47</v>
      </c>
      <c r="T8430">
        <v>587</v>
      </c>
      <c r="U8430">
        <v>1</v>
      </c>
      <c r="V8430">
        <v>2</v>
      </c>
      <c r="W8430">
        <v>0</v>
      </c>
      <c r="X8430">
        <v>10033.31613570226</v>
      </c>
      <c r="Y8430">
        <v>0</v>
      </c>
      <c r="Z8430">
        <v>443.36232135282046</v>
      </c>
      <c r="AA8430">
        <v>6087.7972634143107</v>
      </c>
      <c r="AB8430">
        <v>5281.127364082442</v>
      </c>
      <c r="AC8430">
        <v>905.74579740087859</v>
      </c>
      <c r="AD8430">
        <v>47.126127417229533</v>
      </c>
      <c r="AE8430">
        <v>22798.47500936994</v>
      </c>
    </row>
    <row r="8431" spans="1:31" x14ac:dyDescent="0.25">
      <c r="A8431">
        <v>1891935</v>
      </c>
      <c r="B8431">
        <v>1</v>
      </c>
      <c r="C8431" t="s">
        <v>80</v>
      </c>
      <c r="D8431" t="s">
        <v>95</v>
      </c>
      <c r="E8431" t="s">
        <v>131</v>
      </c>
      <c r="F8431" t="s">
        <v>23628</v>
      </c>
      <c r="G8431" t="s">
        <v>476</v>
      </c>
      <c r="H8431" t="s">
        <v>134</v>
      </c>
      <c r="I8431" t="s">
        <v>135</v>
      </c>
      <c r="J8431" t="s">
        <v>136</v>
      </c>
      <c r="K8431" t="s">
        <v>137</v>
      </c>
      <c r="L8431" t="s">
        <v>23629</v>
      </c>
      <c r="M8431" t="s">
        <v>23630</v>
      </c>
      <c r="N8431">
        <v>0.36944444399999998</v>
      </c>
      <c r="O8431">
        <v>0</v>
      </c>
      <c r="P8431">
        <v>0</v>
      </c>
      <c r="Q8431">
        <v>0</v>
      </c>
      <c r="R8431">
        <v>0</v>
      </c>
      <c r="S8431">
        <v>5</v>
      </c>
      <c r="T8431">
        <v>0</v>
      </c>
      <c r="U8431">
        <v>1</v>
      </c>
      <c r="V8431">
        <v>0</v>
      </c>
      <c r="W8431">
        <v>0</v>
      </c>
      <c r="X8431">
        <v>0</v>
      </c>
      <c r="Y8431">
        <v>0</v>
      </c>
      <c r="Z8431">
        <v>0</v>
      </c>
      <c r="AA8431">
        <v>32.697827288970004</v>
      </c>
      <c r="AB8431">
        <v>0</v>
      </c>
      <c r="AC8431">
        <v>33.071024000088137</v>
      </c>
      <c r="AD8431">
        <v>0</v>
      </c>
      <c r="AE8431">
        <v>65.768851289058148</v>
      </c>
    </row>
    <row r="8432" spans="1:31" x14ac:dyDescent="0.25">
      <c r="A8432">
        <v>1891772</v>
      </c>
      <c r="B8432">
        <v>1</v>
      </c>
      <c r="C8432" t="s">
        <v>80</v>
      </c>
      <c r="D8432" t="s">
        <v>82</v>
      </c>
      <c r="E8432" t="s">
        <v>140</v>
      </c>
      <c r="F8432" t="s">
        <v>23631</v>
      </c>
      <c r="G8432" t="s">
        <v>200</v>
      </c>
      <c r="H8432" t="s">
        <v>143</v>
      </c>
      <c r="I8432" t="s">
        <v>135</v>
      </c>
      <c r="J8432" t="s">
        <v>136</v>
      </c>
      <c r="K8432" t="s">
        <v>137</v>
      </c>
      <c r="L8432" t="s">
        <v>23632</v>
      </c>
      <c r="M8432" t="s">
        <v>23633</v>
      </c>
      <c r="N8432">
        <v>11.630833333</v>
      </c>
      <c r="O8432">
        <v>0</v>
      </c>
      <c r="P8432">
        <v>0</v>
      </c>
      <c r="Q8432">
        <v>0</v>
      </c>
      <c r="R8432">
        <v>0</v>
      </c>
      <c r="S8432">
        <v>0</v>
      </c>
      <c r="T8432">
        <v>1</v>
      </c>
      <c r="U8432">
        <v>0</v>
      </c>
      <c r="V8432">
        <v>0</v>
      </c>
      <c r="W8432">
        <v>0</v>
      </c>
      <c r="X8432">
        <v>0</v>
      </c>
      <c r="Y8432">
        <v>0</v>
      </c>
      <c r="Z8432">
        <v>0</v>
      </c>
      <c r="AA8432">
        <v>0</v>
      </c>
      <c r="AB8432">
        <v>3.0291003335365758</v>
      </c>
      <c r="AC8432">
        <v>0</v>
      </c>
      <c r="AD8432">
        <v>0</v>
      </c>
      <c r="AE8432">
        <v>3.0291003335365758</v>
      </c>
    </row>
    <row r="8433" spans="1:31" x14ac:dyDescent="0.25">
      <c r="A8433">
        <v>1891629</v>
      </c>
      <c r="B8433">
        <v>1</v>
      </c>
      <c r="C8433" t="s">
        <v>80</v>
      </c>
      <c r="D8433" t="s">
        <v>100</v>
      </c>
      <c r="E8433" t="s">
        <v>169</v>
      </c>
      <c r="F8433" t="s">
        <v>23634</v>
      </c>
      <c r="G8433" t="s">
        <v>148</v>
      </c>
      <c r="H8433" t="s">
        <v>143</v>
      </c>
      <c r="I8433" t="s">
        <v>135</v>
      </c>
      <c r="J8433" t="s">
        <v>136</v>
      </c>
      <c r="K8433" t="s">
        <v>137</v>
      </c>
      <c r="L8433" t="s">
        <v>23635</v>
      </c>
      <c r="M8433" t="s">
        <v>23636</v>
      </c>
      <c r="N8433">
        <v>1.956388888</v>
      </c>
      <c r="O8433">
        <v>0</v>
      </c>
      <c r="P8433">
        <v>0</v>
      </c>
      <c r="Q8433">
        <v>0</v>
      </c>
      <c r="R8433">
        <v>0</v>
      </c>
      <c r="S8433">
        <v>0</v>
      </c>
      <c r="T8433">
        <v>23</v>
      </c>
      <c r="U8433">
        <v>0</v>
      </c>
      <c r="V8433">
        <v>8</v>
      </c>
      <c r="W8433">
        <v>0</v>
      </c>
      <c r="X8433">
        <v>0</v>
      </c>
      <c r="Y8433">
        <v>0</v>
      </c>
      <c r="Z8433">
        <v>0</v>
      </c>
      <c r="AA8433">
        <v>0</v>
      </c>
      <c r="AB8433">
        <v>133.86107319893898</v>
      </c>
      <c r="AC8433">
        <v>0</v>
      </c>
      <c r="AD8433">
        <v>439.44798678211475</v>
      </c>
      <c r="AE8433">
        <v>573.30905998105368</v>
      </c>
    </row>
    <row r="8434" spans="1:31" x14ac:dyDescent="0.25">
      <c r="A8434">
        <v>1891666</v>
      </c>
      <c r="B8434">
        <v>1</v>
      </c>
      <c r="C8434" t="s">
        <v>81</v>
      </c>
      <c r="D8434" t="s">
        <v>126</v>
      </c>
      <c r="E8434" t="s">
        <v>146</v>
      </c>
      <c r="F8434" t="s">
        <v>23637</v>
      </c>
      <c r="G8434" t="s">
        <v>148</v>
      </c>
      <c r="H8434" t="s">
        <v>143</v>
      </c>
      <c r="I8434" t="s">
        <v>135</v>
      </c>
      <c r="J8434" t="s">
        <v>136</v>
      </c>
      <c r="K8434" t="s">
        <v>137</v>
      </c>
      <c r="L8434" t="s">
        <v>23638</v>
      </c>
      <c r="M8434" t="s">
        <v>23639</v>
      </c>
      <c r="N8434">
        <v>1.4113888880000001</v>
      </c>
      <c r="O8434">
        <v>0</v>
      </c>
      <c r="P8434">
        <v>13</v>
      </c>
      <c r="Q8434">
        <v>0</v>
      </c>
      <c r="R8434">
        <v>1</v>
      </c>
      <c r="S8434">
        <v>0</v>
      </c>
      <c r="T8434">
        <v>0</v>
      </c>
      <c r="U8434">
        <v>0</v>
      </c>
      <c r="V8434">
        <v>0</v>
      </c>
      <c r="W8434">
        <v>0</v>
      </c>
      <c r="X8434">
        <v>2.2858951275889696</v>
      </c>
      <c r="Y8434">
        <v>0</v>
      </c>
      <c r="Z8434">
        <v>0.16590738846714223</v>
      </c>
      <c r="AA8434">
        <v>0</v>
      </c>
      <c r="AB8434">
        <v>0</v>
      </c>
      <c r="AC8434">
        <v>0</v>
      </c>
      <c r="AD8434">
        <v>0</v>
      </c>
      <c r="AE8434">
        <v>2.4518025160561119</v>
      </c>
    </row>
    <row r="8435" spans="1:31" x14ac:dyDescent="0.25">
      <c r="A8435">
        <v>1891915</v>
      </c>
      <c r="B8435">
        <v>1</v>
      </c>
      <c r="C8435" t="s">
        <v>81</v>
      </c>
      <c r="D8435" t="s">
        <v>128</v>
      </c>
      <c r="E8435" t="s">
        <v>210</v>
      </c>
      <c r="F8435" t="s">
        <v>7485</v>
      </c>
      <c r="G8435" t="s">
        <v>212</v>
      </c>
      <c r="H8435" t="s">
        <v>134</v>
      </c>
      <c r="I8435" t="s">
        <v>135</v>
      </c>
      <c r="J8435" t="s">
        <v>3</v>
      </c>
      <c r="K8435" t="s">
        <v>137</v>
      </c>
      <c r="L8435" t="s">
        <v>23640</v>
      </c>
      <c r="M8435" t="s">
        <v>23641</v>
      </c>
      <c r="N8435">
        <v>1.0436111109999999</v>
      </c>
      <c r="O8435">
        <v>1</v>
      </c>
      <c r="P8435">
        <v>16507</v>
      </c>
      <c r="Q8435">
        <v>5</v>
      </c>
      <c r="R8435">
        <v>68</v>
      </c>
      <c r="S8435">
        <v>12</v>
      </c>
      <c r="T8435">
        <v>762</v>
      </c>
      <c r="U8435">
        <v>1</v>
      </c>
      <c r="V8435">
        <v>1</v>
      </c>
      <c r="W8435">
        <v>0.23516874733289167</v>
      </c>
      <c r="X8435">
        <v>5394.6746386317509</v>
      </c>
      <c r="Y8435">
        <v>27.570466185819829</v>
      </c>
      <c r="Z8435">
        <v>66.444948424887855</v>
      </c>
      <c r="AA8435">
        <v>577.91822804658182</v>
      </c>
      <c r="AB8435">
        <v>1475.6386361817242</v>
      </c>
      <c r="AC8435">
        <v>99.154604561202575</v>
      </c>
      <c r="AD8435">
        <v>17.871683332388475</v>
      </c>
      <c r="AE8435">
        <v>7659.5083741116887</v>
      </c>
    </row>
    <row r="8436" spans="1:31" x14ac:dyDescent="0.25">
      <c r="A8436">
        <v>1891878</v>
      </c>
      <c r="B8436">
        <v>1</v>
      </c>
      <c r="C8436" t="s">
        <v>81</v>
      </c>
      <c r="D8436" t="s">
        <v>112</v>
      </c>
      <c r="E8436" t="s">
        <v>140</v>
      </c>
      <c r="F8436" t="s">
        <v>23642</v>
      </c>
      <c r="G8436" t="s">
        <v>163</v>
      </c>
      <c r="H8436" t="s">
        <v>143</v>
      </c>
      <c r="I8436" t="s">
        <v>135</v>
      </c>
      <c r="J8436" t="s">
        <v>136</v>
      </c>
      <c r="K8436" t="s">
        <v>137</v>
      </c>
      <c r="L8436" t="s">
        <v>23643</v>
      </c>
      <c r="M8436" t="s">
        <v>23644</v>
      </c>
      <c r="N8436">
        <v>5.625555555</v>
      </c>
      <c r="O8436">
        <v>0</v>
      </c>
      <c r="P8436">
        <v>1</v>
      </c>
      <c r="Q8436">
        <v>0</v>
      </c>
      <c r="R8436">
        <v>0</v>
      </c>
      <c r="S8436">
        <v>0</v>
      </c>
      <c r="T8436">
        <v>0</v>
      </c>
      <c r="U8436">
        <v>0</v>
      </c>
      <c r="V8436">
        <v>0</v>
      </c>
      <c r="W8436">
        <v>0</v>
      </c>
      <c r="X8436">
        <v>1.8542812056829665</v>
      </c>
      <c r="Y8436">
        <v>0</v>
      </c>
      <c r="Z8436">
        <v>0</v>
      </c>
      <c r="AA8436">
        <v>0</v>
      </c>
      <c r="AB8436">
        <v>0</v>
      </c>
      <c r="AC8436">
        <v>0</v>
      </c>
      <c r="AD8436">
        <v>0</v>
      </c>
      <c r="AE8436">
        <v>1.8542812056829665</v>
      </c>
    </row>
    <row r="8437" spans="1:31" x14ac:dyDescent="0.25">
      <c r="A8437">
        <v>1891872</v>
      </c>
      <c r="B8437">
        <v>1</v>
      </c>
      <c r="C8437" t="s">
        <v>81</v>
      </c>
      <c r="D8437" t="s">
        <v>120</v>
      </c>
      <c r="E8437" t="s">
        <v>140</v>
      </c>
      <c r="F8437" t="s">
        <v>23645</v>
      </c>
      <c r="G8437" t="s">
        <v>163</v>
      </c>
      <c r="H8437" t="s">
        <v>143</v>
      </c>
      <c r="I8437" t="s">
        <v>135</v>
      </c>
      <c r="J8437" t="s">
        <v>136</v>
      </c>
      <c r="K8437" t="s">
        <v>137</v>
      </c>
      <c r="L8437" t="s">
        <v>23646</v>
      </c>
      <c r="M8437" t="s">
        <v>23647</v>
      </c>
      <c r="N8437">
        <v>2.411944444</v>
      </c>
      <c r="O8437">
        <v>0</v>
      </c>
      <c r="P8437">
        <v>1</v>
      </c>
      <c r="Q8437">
        <v>0</v>
      </c>
      <c r="R8437">
        <v>0</v>
      </c>
      <c r="S8437">
        <v>0</v>
      </c>
      <c r="T8437">
        <v>0</v>
      </c>
      <c r="U8437">
        <v>0</v>
      </c>
      <c r="V8437">
        <v>0</v>
      </c>
      <c r="W8437">
        <v>0</v>
      </c>
      <c r="X8437">
        <v>0.15996856841757529</v>
      </c>
      <c r="Y8437">
        <v>0</v>
      </c>
      <c r="Z8437">
        <v>0</v>
      </c>
      <c r="AA8437">
        <v>0</v>
      </c>
      <c r="AB8437">
        <v>0</v>
      </c>
      <c r="AC8437">
        <v>0</v>
      </c>
      <c r="AD8437">
        <v>0</v>
      </c>
      <c r="AE8437">
        <v>0.15996856841757529</v>
      </c>
    </row>
    <row r="8438" spans="1:31" x14ac:dyDescent="0.25">
      <c r="A8438">
        <v>1892064</v>
      </c>
      <c r="B8438">
        <v>1</v>
      </c>
      <c r="C8438" t="s">
        <v>81</v>
      </c>
      <c r="D8438" t="s">
        <v>113</v>
      </c>
      <c r="E8438" t="s">
        <v>140</v>
      </c>
      <c r="F8438" t="s">
        <v>23648</v>
      </c>
      <c r="G8438" t="s">
        <v>163</v>
      </c>
      <c r="H8438" t="s">
        <v>143</v>
      </c>
      <c r="I8438" t="s">
        <v>135</v>
      </c>
      <c r="J8438" t="s">
        <v>136</v>
      </c>
      <c r="K8438" t="s">
        <v>137</v>
      </c>
      <c r="L8438" t="s">
        <v>23649</v>
      </c>
      <c r="M8438" t="s">
        <v>23650</v>
      </c>
      <c r="N8438">
        <v>1.0988888880000001</v>
      </c>
      <c r="O8438">
        <v>0</v>
      </c>
      <c r="P8438">
        <v>1</v>
      </c>
      <c r="Q8438">
        <v>0</v>
      </c>
      <c r="R8438">
        <v>0</v>
      </c>
      <c r="S8438">
        <v>0</v>
      </c>
      <c r="T8438">
        <v>0</v>
      </c>
      <c r="U8438">
        <v>0</v>
      </c>
      <c r="V8438">
        <v>0</v>
      </c>
      <c r="W8438">
        <v>0</v>
      </c>
      <c r="X8438">
        <v>0.28897481190491503</v>
      </c>
      <c r="Y8438">
        <v>0</v>
      </c>
      <c r="Z8438">
        <v>0</v>
      </c>
      <c r="AA8438">
        <v>0</v>
      </c>
      <c r="AB8438">
        <v>0</v>
      </c>
      <c r="AC8438">
        <v>0</v>
      </c>
      <c r="AD8438">
        <v>0</v>
      </c>
      <c r="AE8438">
        <v>0.28897481190491503</v>
      </c>
    </row>
    <row r="8439" spans="1:31" x14ac:dyDescent="0.25">
      <c r="A8439">
        <v>1892087</v>
      </c>
      <c r="B8439">
        <v>1</v>
      </c>
      <c r="C8439" t="s">
        <v>81</v>
      </c>
      <c r="D8439" t="s">
        <v>112</v>
      </c>
      <c r="E8439" t="s">
        <v>146</v>
      </c>
      <c r="F8439" t="s">
        <v>23651</v>
      </c>
      <c r="G8439" t="s">
        <v>148</v>
      </c>
      <c r="H8439" t="s">
        <v>143</v>
      </c>
      <c r="I8439" t="s">
        <v>135</v>
      </c>
      <c r="J8439" t="s">
        <v>136</v>
      </c>
      <c r="K8439" t="s">
        <v>137</v>
      </c>
      <c r="L8439" t="s">
        <v>23652</v>
      </c>
      <c r="M8439" t="s">
        <v>23653</v>
      </c>
      <c r="N8439">
        <v>2.596944444</v>
      </c>
      <c r="O8439">
        <v>0</v>
      </c>
      <c r="P8439">
        <v>6</v>
      </c>
      <c r="Q8439">
        <v>0</v>
      </c>
      <c r="R8439">
        <v>0</v>
      </c>
      <c r="S8439">
        <v>0</v>
      </c>
      <c r="T8439">
        <v>0</v>
      </c>
      <c r="U8439">
        <v>0</v>
      </c>
      <c r="V8439">
        <v>0</v>
      </c>
      <c r="W8439">
        <v>0</v>
      </c>
      <c r="X8439">
        <v>2.5367337129950771</v>
      </c>
      <c r="Y8439">
        <v>0</v>
      </c>
      <c r="Z8439">
        <v>0</v>
      </c>
      <c r="AA8439">
        <v>0</v>
      </c>
      <c r="AB8439">
        <v>0</v>
      </c>
      <c r="AC8439">
        <v>0</v>
      </c>
      <c r="AD8439">
        <v>0</v>
      </c>
      <c r="AE8439">
        <v>2.5367337129950771</v>
      </c>
    </row>
    <row r="8440" spans="1:31" x14ac:dyDescent="0.25">
      <c r="A8440">
        <v>1891609</v>
      </c>
      <c r="B8440">
        <v>1</v>
      </c>
      <c r="C8440" t="s">
        <v>81</v>
      </c>
      <c r="D8440" t="s">
        <v>112</v>
      </c>
      <c r="E8440" t="s">
        <v>158</v>
      </c>
      <c r="F8440" t="s">
        <v>23654</v>
      </c>
      <c r="G8440" t="s">
        <v>219</v>
      </c>
      <c r="H8440" t="s">
        <v>134</v>
      </c>
      <c r="I8440" t="s">
        <v>135</v>
      </c>
      <c r="J8440" t="s">
        <v>136</v>
      </c>
      <c r="K8440" t="s">
        <v>137</v>
      </c>
      <c r="L8440" t="s">
        <v>23655</v>
      </c>
      <c r="M8440" t="s">
        <v>23656</v>
      </c>
      <c r="N8440">
        <v>5.2255555549999997</v>
      </c>
      <c r="O8440">
        <v>0</v>
      </c>
      <c r="P8440">
        <v>52</v>
      </c>
      <c r="Q8440">
        <v>0</v>
      </c>
      <c r="R8440">
        <v>9</v>
      </c>
      <c r="S8440">
        <v>0</v>
      </c>
      <c r="T8440">
        <v>0</v>
      </c>
      <c r="U8440">
        <v>0</v>
      </c>
      <c r="V8440">
        <v>0</v>
      </c>
      <c r="W8440">
        <v>0</v>
      </c>
      <c r="X8440">
        <v>29.982214202439884</v>
      </c>
      <c r="Y8440">
        <v>0</v>
      </c>
      <c r="Z8440">
        <v>8.4371770587036323</v>
      </c>
      <c r="AA8440">
        <v>0</v>
      </c>
      <c r="AB8440">
        <v>0</v>
      </c>
      <c r="AC8440">
        <v>0</v>
      </c>
      <c r="AD8440">
        <v>0</v>
      </c>
      <c r="AE8440">
        <v>38.419391261143517</v>
      </c>
    </row>
    <row r="8441" spans="1:31" x14ac:dyDescent="0.25">
      <c r="A8441">
        <v>1891686</v>
      </c>
      <c r="B8441">
        <v>1</v>
      </c>
      <c r="C8441" t="s">
        <v>80</v>
      </c>
      <c r="D8441" t="s">
        <v>96</v>
      </c>
      <c r="E8441" t="s">
        <v>140</v>
      </c>
      <c r="F8441" t="s">
        <v>23657</v>
      </c>
      <c r="G8441" t="s">
        <v>163</v>
      </c>
      <c r="H8441" t="s">
        <v>143</v>
      </c>
      <c r="I8441" t="s">
        <v>135</v>
      </c>
      <c r="J8441" t="s">
        <v>136</v>
      </c>
      <c r="K8441" t="s">
        <v>137</v>
      </c>
      <c r="L8441" t="s">
        <v>23658</v>
      </c>
      <c r="M8441" t="s">
        <v>23659</v>
      </c>
      <c r="N8441">
        <v>2.8852777770000002</v>
      </c>
      <c r="O8441">
        <v>0</v>
      </c>
      <c r="P8441">
        <v>1</v>
      </c>
      <c r="Q8441">
        <v>0</v>
      </c>
      <c r="R8441">
        <v>0</v>
      </c>
      <c r="S8441">
        <v>0</v>
      </c>
      <c r="T8441">
        <v>0</v>
      </c>
      <c r="U8441">
        <v>0</v>
      </c>
      <c r="V8441">
        <v>0</v>
      </c>
      <c r="W8441">
        <v>0</v>
      </c>
      <c r="X8441">
        <v>1.5259163919383925</v>
      </c>
      <c r="Y8441">
        <v>0</v>
      </c>
      <c r="Z8441">
        <v>0</v>
      </c>
      <c r="AA8441">
        <v>0</v>
      </c>
      <c r="AB8441">
        <v>0</v>
      </c>
      <c r="AC8441">
        <v>0</v>
      </c>
      <c r="AD8441">
        <v>0</v>
      </c>
      <c r="AE8441">
        <v>1.5259163919383925</v>
      </c>
    </row>
    <row r="8442" spans="1:31" x14ac:dyDescent="0.25">
      <c r="A8442">
        <v>1891586</v>
      </c>
      <c r="B8442">
        <v>1</v>
      </c>
      <c r="C8442" t="s">
        <v>80</v>
      </c>
      <c r="D8442" t="s">
        <v>109</v>
      </c>
      <c r="E8442" t="s">
        <v>210</v>
      </c>
      <c r="F8442" t="s">
        <v>19628</v>
      </c>
      <c r="G8442" t="s">
        <v>133</v>
      </c>
      <c r="H8442" t="s">
        <v>134</v>
      </c>
      <c r="I8442" t="s">
        <v>135</v>
      </c>
      <c r="J8442" t="s">
        <v>136</v>
      </c>
      <c r="K8442" t="s">
        <v>137</v>
      </c>
      <c r="L8442" t="s">
        <v>23660</v>
      </c>
      <c r="M8442" t="s">
        <v>23661</v>
      </c>
      <c r="N8442">
        <v>0.33805555500000001</v>
      </c>
      <c r="O8442">
        <v>0</v>
      </c>
      <c r="P8442">
        <v>127</v>
      </c>
      <c r="Q8442">
        <v>0</v>
      </c>
      <c r="R8442">
        <v>46</v>
      </c>
      <c r="S8442">
        <v>4</v>
      </c>
      <c r="T8442">
        <v>57</v>
      </c>
      <c r="U8442">
        <v>2</v>
      </c>
      <c r="V8442">
        <v>0</v>
      </c>
      <c r="W8442">
        <v>0</v>
      </c>
      <c r="X8442">
        <v>7.9298831888631511</v>
      </c>
      <c r="Y8442">
        <v>0</v>
      </c>
      <c r="Z8442">
        <v>44.296099324520377</v>
      </c>
      <c r="AA8442">
        <v>35.62704602439149</v>
      </c>
      <c r="AB8442">
        <v>17.799083979910407</v>
      </c>
      <c r="AC8442">
        <v>58.135240025070885</v>
      </c>
      <c r="AD8442">
        <v>0</v>
      </c>
      <c r="AE8442">
        <v>163.78735254275631</v>
      </c>
    </row>
    <row r="8443" spans="1:31" x14ac:dyDescent="0.25">
      <c r="A8443">
        <v>1891709</v>
      </c>
      <c r="B8443">
        <v>1</v>
      </c>
      <c r="C8443" t="s">
        <v>80</v>
      </c>
      <c r="D8443" t="s">
        <v>103</v>
      </c>
      <c r="E8443" t="s">
        <v>140</v>
      </c>
      <c r="F8443" t="s">
        <v>23662</v>
      </c>
      <c r="G8443" t="s">
        <v>163</v>
      </c>
      <c r="H8443" t="s">
        <v>143</v>
      </c>
      <c r="I8443" t="s">
        <v>135</v>
      </c>
      <c r="J8443" t="s">
        <v>136</v>
      </c>
      <c r="K8443" t="s">
        <v>137</v>
      </c>
      <c r="L8443" t="s">
        <v>23663</v>
      </c>
      <c r="M8443" t="s">
        <v>23664</v>
      </c>
      <c r="N8443">
        <v>3.9019444440000002</v>
      </c>
      <c r="O8443">
        <v>0</v>
      </c>
      <c r="P8443">
        <v>1</v>
      </c>
      <c r="Q8443">
        <v>0</v>
      </c>
      <c r="R8443">
        <v>0</v>
      </c>
      <c r="S8443">
        <v>0</v>
      </c>
      <c r="T8443">
        <v>0</v>
      </c>
      <c r="U8443">
        <v>0</v>
      </c>
      <c r="V8443">
        <v>0</v>
      </c>
      <c r="W8443">
        <v>0</v>
      </c>
      <c r="X8443">
        <v>1.0661091903050313</v>
      </c>
      <c r="Y8443">
        <v>0</v>
      </c>
      <c r="Z8443">
        <v>0</v>
      </c>
      <c r="AA8443">
        <v>0</v>
      </c>
      <c r="AB8443">
        <v>0</v>
      </c>
      <c r="AC8443">
        <v>0</v>
      </c>
      <c r="AD8443">
        <v>0</v>
      </c>
      <c r="AE8443">
        <v>1.0661091903050313</v>
      </c>
    </row>
    <row r="8444" spans="1:31" x14ac:dyDescent="0.25">
      <c r="A8444">
        <v>1892150</v>
      </c>
      <c r="B8444">
        <v>1</v>
      </c>
      <c r="C8444" t="s">
        <v>81</v>
      </c>
      <c r="D8444" t="s">
        <v>120</v>
      </c>
      <c r="E8444" t="s">
        <v>146</v>
      </c>
      <c r="F8444" t="s">
        <v>23665</v>
      </c>
      <c r="G8444" t="s">
        <v>148</v>
      </c>
      <c r="H8444" t="s">
        <v>143</v>
      </c>
      <c r="I8444" t="s">
        <v>135</v>
      </c>
      <c r="J8444" t="s">
        <v>136</v>
      </c>
      <c r="K8444" t="s">
        <v>137</v>
      </c>
      <c r="L8444" t="s">
        <v>23666</v>
      </c>
      <c r="M8444" t="s">
        <v>23667</v>
      </c>
      <c r="N8444">
        <v>0.28277777700000001</v>
      </c>
      <c r="O8444">
        <v>0</v>
      </c>
      <c r="P8444">
        <v>29</v>
      </c>
      <c r="Q8444">
        <v>0</v>
      </c>
      <c r="R8444">
        <v>0</v>
      </c>
      <c r="S8444">
        <v>0</v>
      </c>
      <c r="T8444">
        <v>0</v>
      </c>
      <c r="U8444">
        <v>0</v>
      </c>
      <c r="V8444">
        <v>0</v>
      </c>
      <c r="W8444">
        <v>0</v>
      </c>
      <c r="X8444">
        <v>1.8582067504268251</v>
      </c>
      <c r="Y8444">
        <v>0</v>
      </c>
      <c r="Z8444">
        <v>0</v>
      </c>
      <c r="AA8444">
        <v>0</v>
      </c>
      <c r="AB8444">
        <v>0</v>
      </c>
      <c r="AC8444">
        <v>0</v>
      </c>
      <c r="AD8444">
        <v>0</v>
      </c>
      <c r="AE8444">
        <v>1.8582067504268251</v>
      </c>
    </row>
    <row r="8445" spans="1:31" x14ac:dyDescent="0.25">
      <c r="A8445">
        <v>1891603</v>
      </c>
      <c r="B8445">
        <v>1</v>
      </c>
      <c r="C8445" t="s">
        <v>80</v>
      </c>
      <c r="D8445" t="s">
        <v>91</v>
      </c>
      <c r="E8445" t="s">
        <v>210</v>
      </c>
      <c r="F8445" t="s">
        <v>437</v>
      </c>
      <c r="G8445" t="s">
        <v>133</v>
      </c>
      <c r="H8445" t="s">
        <v>134</v>
      </c>
      <c r="I8445" t="s">
        <v>135</v>
      </c>
      <c r="J8445" t="s">
        <v>136</v>
      </c>
      <c r="K8445" t="s">
        <v>137</v>
      </c>
      <c r="L8445" t="s">
        <v>23668</v>
      </c>
      <c r="M8445" t="s">
        <v>23669</v>
      </c>
      <c r="N8445">
        <v>8.0555555000000001E-2</v>
      </c>
      <c r="O8445">
        <v>1</v>
      </c>
      <c r="P8445">
        <v>31</v>
      </c>
      <c r="Q8445">
        <v>21</v>
      </c>
      <c r="R8445">
        <v>265</v>
      </c>
      <c r="S8445">
        <v>8</v>
      </c>
      <c r="T8445">
        <v>44</v>
      </c>
      <c r="U8445">
        <v>3</v>
      </c>
      <c r="V8445">
        <v>0</v>
      </c>
      <c r="W8445">
        <v>4.123594389436111E-2</v>
      </c>
      <c r="X8445">
        <v>0.88531862852758358</v>
      </c>
      <c r="Y8445">
        <v>9.7810063880059666</v>
      </c>
      <c r="Z8445">
        <v>34.786523434340666</v>
      </c>
      <c r="AA8445">
        <v>6.6322590401663888</v>
      </c>
      <c r="AB8445">
        <v>4.0616973729712917</v>
      </c>
      <c r="AC8445">
        <v>4.9672378698474997</v>
      </c>
      <c r="AD8445">
        <v>0</v>
      </c>
      <c r="AE8445">
        <v>61.155278677753763</v>
      </c>
    </row>
    <row r="8446" spans="1:31" x14ac:dyDescent="0.25">
      <c r="A8446">
        <v>1891941</v>
      </c>
      <c r="B8446">
        <v>1</v>
      </c>
      <c r="C8446" t="s">
        <v>80</v>
      </c>
      <c r="D8446" t="s">
        <v>85</v>
      </c>
      <c r="E8446" t="s">
        <v>140</v>
      </c>
      <c r="F8446" t="s">
        <v>23670</v>
      </c>
      <c r="G8446" t="s">
        <v>207</v>
      </c>
      <c r="H8446" t="s">
        <v>143</v>
      </c>
      <c r="I8446" t="s">
        <v>135</v>
      </c>
      <c r="J8446" t="s">
        <v>136</v>
      </c>
      <c r="K8446" t="s">
        <v>137</v>
      </c>
      <c r="L8446" t="s">
        <v>23671</v>
      </c>
      <c r="M8446" t="s">
        <v>23672</v>
      </c>
      <c r="N8446">
        <v>3.2716666659999998</v>
      </c>
      <c r="O8446">
        <v>0</v>
      </c>
      <c r="P8446">
        <v>4</v>
      </c>
      <c r="Q8446">
        <v>0</v>
      </c>
      <c r="R8446">
        <v>0</v>
      </c>
      <c r="S8446">
        <v>0</v>
      </c>
      <c r="T8446">
        <v>0</v>
      </c>
      <c r="U8446">
        <v>0</v>
      </c>
      <c r="V8446">
        <v>0</v>
      </c>
      <c r="W8446">
        <v>0</v>
      </c>
      <c r="X8446">
        <v>2.6982393281150419</v>
      </c>
      <c r="Y8446">
        <v>0</v>
      </c>
      <c r="Z8446">
        <v>0</v>
      </c>
      <c r="AA8446">
        <v>0</v>
      </c>
      <c r="AB8446">
        <v>0</v>
      </c>
      <c r="AC8446">
        <v>0</v>
      </c>
      <c r="AD8446">
        <v>0</v>
      </c>
      <c r="AE8446">
        <v>2.6982393281150419</v>
      </c>
    </row>
    <row r="8447" spans="1:31" x14ac:dyDescent="0.25">
      <c r="A8447">
        <v>1891649</v>
      </c>
      <c r="B8447">
        <v>1</v>
      </c>
      <c r="C8447" t="s">
        <v>80</v>
      </c>
      <c r="D8447" t="s">
        <v>90</v>
      </c>
      <c r="E8447" t="s">
        <v>140</v>
      </c>
      <c r="F8447" t="s">
        <v>23673</v>
      </c>
      <c r="G8447" t="s">
        <v>207</v>
      </c>
      <c r="H8447" t="s">
        <v>143</v>
      </c>
      <c r="I8447" t="s">
        <v>135</v>
      </c>
      <c r="J8447" t="s">
        <v>136</v>
      </c>
      <c r="K8447" t="s">
        <v>137</v>
      </c>
      <c r="L8447" t="s">
        <v>23674</v>
      </c>
      <c r="M8447" t="s">
        <v>23675</v>
      </c>
      <c r="N8447">
        <v>3.591388888</v>
      </c>
      <c r="O8447">
        <v>0</v>
      </c>
      <c r="P8447">
        <v>1</v>
      </c>
      <c r="Q8447">
        <v>0</v>
      </c>
      <c r="R8447">
        <v>0</v>
      </c>
      <c r="S8447">
        <v>0</v>
      </c>
      <c r="T8447">
        <v>0</v>
      </c>
      <c r="U8447">
        <v>0</v>
      </c>
      <c r="V8447">
        <v>0</v>
      </c>
      <c r="W8447">
        <v>0</v>
      </c>
      <c r="X8447">
        <v>0.18737062892126999</v>
      </c>
      <c r="Y8447">
        <v>0</v>
      </c>
      <c r="Z8447">
        <v>0</v>
      </c>
      <c r="AA8447">
        <v>0</v>
      </c>
      <c r="AB8447">
        <v>0</v>
      </c>
      <c r="AC8447">
        <v>0</v>
      </c>
      <c r="AD8447">
        <v>0</v>
      </c>
      <c r="AE8447">
        <v>0.18737062892126999</v>
      </c>
    </row>
    <row r="8448" spans="1:31" x14ac:dyDescent="0.25">
      <c r="A8448">
        <v>1891961</v>
      </c>
      <c r="B8448">
        <v>1</v>
      </c>
      <c r="C8448" t="s">
        <v>81</v>
      </c>
      <c r="D8448" t="s">
        <v>122</v>
      </c>
      <c r="E8448" t="s">
        <v>158</v>
      </c>
      <c r="F8448" t="s">
        <v>14823</v>
      </c>
      <c r="G8448" t="s">
        <v>219</v>
      </c>
      <c r="H8448" t="s">
        <v>134</v>
      </c>
      <c r="I8448" t="s">
        <v>135</v>
      </c>
      <c r="J8448" t="s">
        <v>136</v>
      </c>
      <c r="K8448" t="s">
        <v>137</v>
      </c>
      <c r="L8448" t="s">
        <v>23676</v>
      </c>
      <c r="M8448" t="s">
        <v>23677</v>
      </c>
      <c r="N8448">
        <v>4.1530555549999999</v>
      </c>
      <c r="O8448">
        <v>0</v>
      </c>
      <c r="P8448">
        <v>158</v>
      </c>
      <c r="Q8448">
        <v>0</v>
      </c>
      <c r="R8448">
        <v>0</v>
      </c>
      <c r="S8448">
        <v>1</v>
      </c>
      <c r="T8448">
        <v>11</v>
      </c>
      <c r="U8448">
        <v>0</v>
      </c>
      <c r="V8448">
        <v>0</v>
      </c>
      <c r="W8448">
        <v>0</v>
      </c>
      <c r="X8448">
        <v>88.392592092266185</v>
      </c>
      <c r="Y8448">
        <v>0</v>
      </c>
      <c r="Z8448">
        <v>0</v>
      </c>
      <c r="AA8448">
        <v>6.777403254430113</v>
      </c>
      <c r="AB8448">
        <v>42.154586746556383</v>
      </c>
      <c r="AC8448">
        <v>0</v>
      </c>
      <c r="AD8448">
        <v>0</v>
      </c>
      <c r="AE8448">
        <v>137.32458209325267</v>
      </c>
    </row>
    <row r="8449" spans="1:31" x14ac:dyDescent="0.25">
      <c r="A8449">
        <v>1891832</v>
      </c>
      <c r="B8449">
        <v>1</v>
      </c>
      <c r="C8449" t="s">
        <v>81</v>
      </c>
      <c r="D8449" t="s">
        <v>120</v>
      </c>
      <c r="E8449" t="s">
        <v>140</v>
      </c>
      <c r="F8449" t="s">
        <v>23678</v>
      </c>
      <c r="G8449" t="s">
        <v>163</v>
      </c>
      <c r="H8449" t="s">
        <v>143</v>
      </c>
      <c r="I8449" t="s">
        <v>135</v>
      </c>
      <c r="J8449" t="s">
        <v>136</v>
      </c>
      <c r="K8449" t="s">
        <v>137</v>
      </c>
      <c r="L8449" t="s">
        <v>23679</v>
      </c>
      <c r="M8449" t="s">
        <v>23680</v>
      </c>
      <c r="N8449">
        <v>2.6038888880000002</v>
      </c>
      <c r="O8449">
        <v>0</v>
      </c>
      <c r="P8449">
        <v>1</v>
      </c>
      <c r="Q8449">
        <v>0</v>
      </c>
      <c r="R8449">
        <v>0</v>
      </c>
      <c r="S8449">
        <v>0</v>
      </c>
      <c r="T8449">
        <v>0</v>
      </c>
      <c r="U8449">
        <v>0</v>
      </c>
      <c r="V8449">
        <v>0</v>
      </c>
      <c r="W8449">
        <v>0</v>
      </c>
      <c r="X8449">
        <v>0.55893071302955333</v>
      </c>
      <c r="Y8449">
        <v>0</v>
      </c>
      <c r="Z8449">
        <v>0</v>
      </c>
      <c r="AA8449">
        <v>0</v>
      </c>
      <c r="AB8449">
        <v>0</v>
      </c>
      <c r="AC8449">
        <v>0</v>
      </c>
      <c r="AD8449">
        <v>0</v>
      </c>
      <c r="AE8449">
        <v>0.55893071302955333</v>
      </c>
    </row>
    <row r="8450" spans="1:31" x14ac:dyDescent="0.25">
      <c r="A8450">
        <v>1891583</v>
      </c>
      <c r="B8450">
        <v>1</v>
      </c>
      <c r="C8450" t="s">
        <v>80</v>
      </c>
      <c r="D8450" t="s">
        <v>108</v>
      </c>
      <c r="E8450" t="s">
        <v>131</v>
      </c>
      <c r="F8450" t="s">
        <v>16287</v>
      </c>
      <c r="G8450" t="s">
        <v>133</v>
      </c>
      <c r="H8450" t="s">
        <v>134</v>
      </c>
      <c r="I8450" t="s">
        <v>135</v>
      </c>
      <c r="J8450" t="s">
        <v>136</v>
      </c>
      <c r="K8450" t="s">
        <v>137</v>
      </c>
      <c r="L8450" t="s">
        <v>23681</v>
      </c>
      <c r="M8450" t="s">
        <v>23682</v>
      </c>
      <c r="N8450">
        <v>0.55111111099999999</v>
      </c>
      <c r="O8450">
        <v>0</v>
      </c>
      <c r="P8450">
        <v>380</v>
      </c>
      <c r="Q8450">
        <v>2</v>
      </c>
      <c r="R8450">
        <v>114</v>
      </c>
      <c r="S8450">
        <v>2</v>
      </c>
      <c r="T8450">
        <v>110</v>
      </c>
      <c r="U8450">
        <v>0</v>
      </c>
      <c r="V8450">
        <v>0</v>
      </c>
      <c r="W8450">
        <v>0</v>
      </c>
      <c r="X8450">
        <v>29.740445670489088</v>
      </c>
      <c r="Y8450">
        <v>8.635256954708197</v>
      </c>
      <c r="Z8450">
        <v>216.04840888655315</v>
      </c>
      <c r="AA8450">
        <v>10.772184367644444</v>
      </c>
      <c r="AB8450">
        <v>43.21177991123497</v>
      </c>
      <c r="AC8450">
        <v>0</v>
      </c>
      <c r="AD8450">
        <v>0</v>
      </c>
      <c r="AE8450">
        <v>308.40807579062982</v>
      </c>
    </row>
    <row r="8451" spans="1:31" x14ac:dyDescent="0.25">
      <c r="A8451">
        <v>1891769</v>
      </c>
      <c r="B8451">
        <v>1</v>
      </c>
      <c r="C8451" t="s">
        <v>80</v>
      </c>
      <c r="D8451" t="s">
        <v>83</v>
      </c>
      <c r="E8451" t="s">
        <v>158</v>
      </c>
      <c r="F8451" t="s">
        <v>23683</v>
      </c>
      <c r="G8451" t="s">
        <v>219</v>
      </c>
      <c r="H8451" t="s">
        <v>134</v>
      </c>
      <c r="I8451" t="s">
        <v>135</v>
      </c>
      <c r="J8451" t="s">
        <v>136</v>
      </c>
      <c r="K8451" t="s">
        <v>137</v>
      </c>
      <c r="L8451" t="s">
        <v>23684</v>
      </c>
      <c r="M8451" t="s">
        <v>23685</v>
      </c>
      <c r="N8451">
        <v>3.150833333</v>
      </c>
      <c r="O8451">
        <v>0</v>
      </c>
      <c r="P8451">
        <v>29</v>
      </c>
      <c r="Q8451">
        <v>0</v>
      </c>
      <c r="R8451">
        <v>7</v>
      </c>
      <c r="S8451">
        <v>0</v>
      </c>
      <c r="T8451">
        <v>20</v>
      </c>
      <c r="U8451">
        <v>0</v>
      </c>
      <c r="V8451">
        <v>0</v>
      </c>
      <c r="W8451">
        <v>0</v>
      </c>
      <c r="X8451">
        <v>59.491593821617528</v>
      </c>
      <c r="Y8451">
        <v>0</v>
      </c>
      <c r="Z8451">
        <v>62.579318948889174</v>
      </c>
      <c r="AA8451">
        <v>0</v>
      </c>
      <c r="AB8451">
        <v>169.36311508752999</v>
      </c>
      <c r="AC8451">
        <v>0</v>
      </c>
      <c r="AD8451">
        <v>0</v>
      </c>
      <c r="AE8451">
        <v>291.4340278580367</v>
      </c>
    </row>
    <row r="8452" spans="1:31" x14ac:dyDescent="0.25">
      <c r="A8452">
        <v>1892067</v>
      </c>
      <c r="B8452">
        <v>1</v>
      </c>
      <c r="C8452" t="s">
        <v>80</v>
      </c>
      <c r="D8452" t="s">
        <v>95</v>
      </c>
      <c r="E8452" t="s">
        <v>210</v>
      </c>
      <c r="F8452" t="s">
        <v>20333</v>
      </c>
      <c r="G8452" t="s">
        <v>133</v>
      </c>
      <c r="H8452" t="s">
        <v>134</v>
      </c>
      <c r="I8452" t="s">
        <v>135</v>
      </c>
      <c r="J8452" t="s">
        <v>136</v>
      </c>
      <c r="K8452" t="s">
        <v>137</v>
      </c>
      <c r="L8452" t="s">
        <v>23686</v>
      </c>
      <c r="M8452" t="s">
        <v>23687</v>
      </c>
      <c r="N8452">
        <v>0.59750000000000003</v>
      </c>
      <c r="O8452">
        <v>0</v>
      </c>
      <c r="P8452">
        <v>0</v>
      </c>
      <c r="Q8452">
        <v>0</v>
      </c>
      <c r="R8452">
        <v>0</v>
      </c>
      <c r="S8452">
        <v>2</v>
      </c>
      <c r="T8452">
        <v>0</v>
      </c>
      <c r="U8452">
        <v>3</v>
      </c>
      <c r="V8452">
        <v>0</v>
      </c>
      <c r="W8452">
        <v>0</v>
      </c>
      <c r="X8452">
        <v>0</v>
      </c>
      <c r="Y8452">
        <v>0</v>
      </c>
      <c r="Z8452">
        <v>0</v>
      </c>
      <c r="AA8452">
        <v>35.764600051981233</v>
      </c>
      <c r="AB8452">
        <v>0</v>
      </c>
      <c r="AC8452">
        <v>139.44304390795992</v>
      </c>
      <c r="AD8452">
        <v>0</v>
      </c>
      <c r="AE8452">
        <v>175.20764395994115</v>
      </c>
    </row>
    <row r="8453" spans="1:31" x14ac:dyDescent="0.25">
      <c r="A8453">
        <v>1891612</v>
      </c>
      <c r="B8453">
        <v>1</v>
      </c>
      <c r="C8453" t="s">
        <v>81</v>
      </c>
      <c r="D8453" t="s">
        <v>128</v>
      </c>
      <c r="E8453" t="s">
        <v>210</v>
      </c>
      <c r="F8453" t="s">
        <v>6169</v>
      </c>
      <c r="G8453" t="s">
        <v>133</v>
      </c>
      <c r="H8453" t="s">
        <v>134</v>
      </c>
      <c r="I8453" t="s">
        <v>135</v>
      </c>
      <c r="J8453" t="s">
        <v>136</v>
      </c>
      <c r="K8453" t="s">
        <v>137</v>
      </c>
      <c r="L8453" t="s">
        <v>23688</v>
      </c>
      <c r="M8453" t="s">
        <v>23689</v>
      </c>
      <c r="N8453">
        <v>1.168055555</v>
      </c>
      <c r="O8453">
        <v>15</v>
      </c>
      <c r="P8453">
        <v>82</v>
      </c>
      <c r="Q8453">
        <v>248</v>
      </c>
      <c r="R8453">
        <v>76</v>
      </c>
      <c r="S8453">
        <v>3</v>
      </c>
      <c r="T8453">
        <v>1</v>
      </c>
      <c r="U8453">
        <v>0</v>
      </c>
      <c r="V8453">
        <v>0</v>
      </c>
      <c r="W8453">
        <v>14.145180439727648</v>
      </c>
      <c r="X8453">
        <v>20.413234502112207</v>
      </c>
      <c r="Y8453">
        <v>588.64432685724432</v>
      </c>
      <c r="Z8453">
        <v>131.10449664106602</v>
      </c>
      <c r="AA8453">
        <v>3.3778049441526252</v>
      </c>
      <c r="AB8453">
        <v>1.6990949179358332</v>
      </c>
      <c r="AC8453">
        <v>0</v>
      </c>
      <c r="AD8453">
        <v>0</v>
      </c>
      <c r="AE8453">
        <v>759.38413830223863</v>
      </c>
    </row>
    <row r="8454" spans="1:31" x14ac:dyDescent="0.25">
      <c r="A8454">
        <v>1891944</v>
      </c>
      <c r="B8454">
        <v>1</v>
      </c>
      <c r="C8454" t="s">
        <v>80</v>
      </c>
      <c r="D8454" t="s">
        <v>84</v>
      </c>
      <c r="E8454" t="s">
        <v>140</v>
      </c>
      <c r="F8454" t="s">
        <v>23690</v>
      </c>
      <c r="G8454" t="s">
        <v>212</v>
      </c>
      <c r="H8454" t="s">
        <v>143</v>
      </c>
      <c r="I8454" t="s">
        <v>135</v>
      </c>
      <c r="J8454" t="s">
        <v>3</v>
      </c>
      <c r="K8454" t="s">
        <v>137</v>
      </c>
      <c r="L8454" t="s">
        <v>23691</v>
      </c>
      <c r="M8454" t="s">
        <v>23692</v>
      </c>
      <c r="N8454">
        <v>6.0633333330000001</v>
      </c>
      <c r="O8454">
        <v>0</v>
      </c>
      <c r="P8454">
        <v>8</v>
      </c>
      <c r="Q8454">
        <v>0</v>
      </c>
      <c r="R8454">
        <v>0</v>
      </c>
      <c r="S8454">
        <v>0</v>
      </c>
      <c r="T8454">
        <v>1</v>
      </c>
      <c r="U8454">
        <v>0</v>
      </c>
      <c r="V8454">
        <v>0</v>
      </c>
      <c r="W8454">
        <v>0</v>
      </c>
      <c r="X8454">
        <v>11.761149640271784</v>
      </c>
      <c r="Y8454">
        <v>0</v>
      </c>
      <c r="Z8454">
        <v>0</v>
      </c>
      <c r="AA8454">
        <v>0</v>
      </c>
      <c r="AB8454">
        <v>3.9714763163398188</v>
      </c>
      <c r="AC8454">
        <v>0</v>
      </c>
      <c r="AD8454">
        <v>0</v>
      </c>
      <c r="AE8454">
        <v>15.732625956611603</v>
      </c>
    </row>
    <row r="8455" spans="1:31" x14ac:dyDescent="0.25">
      <c r="A8455">
        <v>1891635</v>
      </c>
      <c r="B8455">
        <v>1</v>
      </c>
      <c r="C8455" t="s">
        <v>81</v>
      </c>
      <c r="D8455" t="s">
        <v>113</v>
      </c>
      <c r="E8455" t="s">
        <v>169</v>
      </c>
      <c r="F8455" t="s">
        <v>23693</v>
      </c>
      <c r="G8455" t="s">
        <v>183</v>
      </c>
      <c r="H8455" t="s">
        <v>143</v>
      </c>
      <c r="I8455" t="s">
        <v>135</v>
      </c>
      <c r="J8455" t="s">
        <v>136</v>
      </c>
      <c r="K8455" t="s">
        <v>137</v>
      </c>
      <c r="L8455" t="s">
        <v>23694</v>
      </c>
      <c r="M8455" t="s">
        <v>23695</v>
      </c>
      <c r="N8455">
        <v>2.4877777769999998</v>
      </c>
      <c r="O8455">
        <v>0</v>
      </c>
      <c r="P8455">
        <v>0</v>
      </c>
      <c r="Q8455">
        <v>0</v>
      </c>
      <c r="R8455">
        <v>11</v>
      </c>
      <c r="S8455">
        <v>0</v>
      </c>
      <c r="T8455">
        <v>0</v>
      </c>
      <c r="U8455">
        <v>0</v>
      </c>
      <c r="V8455">
        <v>0</v>
      </c>
      <c r="W8455">
        <v>0</v>
      </c>
      <c r="X8455">
        <v>0</v>
      </c>
      <c r="Y8455">
        <v>0</v>
      </c>
      <c r="Z8455">
        <v>80.298164118171641</v>
      </c>
      <c r="AA8455">
        <v>0</v>
      </c>
      <c r="AB8455">
        <v>0</v>
      </c>
      <c r="AC8455">
        <v>0</v>
      </c>
      <c r="AD8455">
        <v>0</v>
      </c>
      <c r="AE8455">
        <v>80.298164118171641</v>
      </c>
    </row>
    <row r="8456" spans="1:31" x14ac:dyDescent="0.25">
      <c r="A8456">
        <v>1891990</v>
      </c>
      <c r="B8456">
        <v>1</v>
      </c>
      <c r="C8456" t="s">
        <v>80</v>
      </c>
      <c r="D8456" t="s">
        <v>83</v>
      </c>
      <c r="E8456" t="s">
        <v>146</v>
      </c>
      <c r="F8456" t="s">
        <v>1387</v>
      </c>
      <c r="G8456" t="s">
        <v>148</v>
      </c>
      <c r="H8456" t="s">
        <v>143</v>
      </c>
      <c r="I8456" t="s">
        <v>135</v>
      </c>
      <c r="J8456" t="s">
        <v>136</v>
      </c>
      <c r="K8456" t="s">
        <v>137</v>
      </c>
      <c r="L8456" t="s">
        <v>23696</v>
      </c>
      <c r="M8456" t="s">
        <v>23697</v>
      </c>
      <c r="N8456">
        <v>1.0622222219999999</v>
      </c>
      <c r="O8456">
        <v>0</v>
      </c>
      <c r="P8456">
        <v>45</v>
      </c>
      <c r="Q8456">
        <v>0</v>
      </c>
      <c r="R8456">
        <v>0</v>
      </c>
      <c r="S8456">
        <v>0</v>
      </c>
      <c r="T8456">
        <v>14</v>
      </c>
      <c r="U8456">
        <v>0</v>
      </c>
      <c r="V8456">
        <v>0</v>
      </c>
      <c r="W8456">
        <v>0</v>
      </c>
      <c r="X8456">
        <v>12.247781842629019</v>
      </c>
      <c r="Y8456">
        <v>0</v>
      </c>
      <c r="Z8456">
        <v>0</v>
      </c>
      <c r="AA8456">
        <v>0</v>
      </c>
      <c r="AB8456">
        <v>24.898825903401359</v>
      </c>
      <c r="AC8456">
        <v>0</v>
      </c>
      <c r="AD8456">
        <v>0</v>
      </c>
      <c r="AE8456">
        <v>37.146607746030377</v>
      </c>
    </row>
    <row r="8457" spans="1:31" x14ac:dyDescent="0.25">
      <c r="A8457">
        <v>1891658</v>
      </c>
      <c r="B8457">
        <v>1</v>
      </c>
      <c r="C8457" t="s">
        <v>80</v>
      </c>
      <c r="D8457" t="s">
        <v>89</v>
      </c>
      <c r="E8457" t="s">
        <v>140</v>
      </c>
      <c r="F8457" t="s">
        <v>23698</v>
      </c>
      <c r="G8457" t="s">
        <v>163</v>
      </c>
      <c r="H8457" t="s">
        <v>143</v>
      </c>
      <c r="I8457" t="s">
        <v>135</v>
      </c>
      <c r="J8457" t="s">
        <v>136</v>
      </c>
      <c r="K8457" t="s">
        <v>137</v>
      </c>
      <c r="L8457" t="s">
        <v>23699</v>
      </c>
      <c r="M8457" t="s">
        <v>23700</v>
      </c>
      <c r="N8457">
        <v>0.43277777699999997</v>
      </c>
      <c r="O8457">
        <v>0</v>
      </c>
      <c r="P8457">
        <v>1</v>
      </c>
      <c r="Q8457">
        <v>0</v>
      </c>
      <c r="R8457">
        <v>0</v>
      </c>
      <c r="S8457">
        <v>0</v>
      </c>
      <c r="T8457">
        <v>0</v>
      </c>
      <c r="U8457">
        <v>0</v>
      </c>
      <c r="V8457">
        <v>0</v>
      </c>
      <c r="W8457">
        <v>0</v>
      </c>
      <c r="X8457">
        <v>0</v>
      </c>
      <c r="Y8457">
        <v>0</v>
      </c>
      <c r="Z8457">
        <v>0</v>
      </c>
      <c r="AA8457">
        <v>0</v>
      </c>
      <c r="AB8457">
        <v>0</v>
      </c>
      <c r="AC8457">
        <v>0</v>
      </c>
      <c r="AD8457">
        <v>0</v>
      </c>
      <c r="AE8457">
        <v>0</v>
      </c>
    </row>
    <row r="8458" spans="1:31" x14ac:dyDescent="0.25">
      <c r="A8458">
        <v>1892153</v>
      </c>
      <c r="B8458">
        <v>1</v>
      </c>
      <c r="C8458" t="s">
        <v>80</v>
      </c>
      <c r="D8458" t="s">
        <v>96</v>
      </c>
      <c r="E8458" t="s">
        <v>140</v>
      </c>
      <c r="F8458" t="s">
        <v>6701</v>
      </c>
      <c r="G8458" t="s">
        <v>200</v>
      </c>
      <c r="H8458" t="s">
        <v>143</v>
      </c>
      <c r="I8458" t="s">
        <v>135</v>
      </c>
      <c r="J8458" t="s">
        <v>136</v>
      </c>
      <c r="K8458" t="s">
        <v>137</v>
      </c>
      <c r="L8458" t="s">
        <v>23701</v>
      </c>
      <c r="M8458" t="s">
        <v>23702</v>
      </c>
      <c r="N8458">
        <v>1.4952777770000001</v>
      </c>
      <c r="O8458">
        <v>0</v>
      </c>
      <c r="P8458">
        <v>1</v>
      </c>
      <c r="Q8458">
        <v>0</v>
      </c>
      <c r="R8458">
        <v>0</v>
      </c>
      <c r="S8458">
        <v>0</v>
      </c>
      <c r="T8458">
        <v>0</v>
      </c>
      <c r="U8458">
        <v>0</v>
      </c>
      <c r="V8458">
        <v>0</v>
      </c>
      <c r="W8458">
        <v>0</v>
      </c>
      <c r="X8458">
        <v>0.46528386174951392</v>
      </c>
      <c r="Y8458">
        <v>0</v>
      </c>
      <c r="Z8458">
        <v>0</v>
      </c>
      <c r="AA8458">
        <v>0</v>
      </c>
      <c r="AB8458">
        <v>0</v>
      </c>
      <c r="AC8458">
        <v>0</v>
      </c>
      <c r="AD8458">
        <v>0</v>
      </c>
      <c r="AE8458">
        <v>0.46528386174951392</v>
      </c>
    </row>
    <row r="8459" spans="1:31" x14ac:dyDescent="0.25">
      <c r="A8459">
        <v>1891735</v>
      </c>
      <c r="B8459">
        <v>1</v>
      </c>
      <c r="C8459" t="s">
        <v>81</v>
      </c>
      <c r="D8459" t="s">
        <v>128</v>
      </c>
      <c r="E8459" t="s">
        <v>140</v>
      </c>
      <c r="F8459" t="s">
        <v>23703</v>
      </c>
      <c r="G8459" t="s">
        <v>207</v>
      </c>
      <c r="H8459" t="s">
        <v>143</v>
      </c>
      <c r="I8459" t="s">
        <v>135</v>
      </c>
      <c r="J8459" t="s">
        <v>136</v>
      </c>
      <c r="K8459" t="s">
        <v>137</v>
      </c>
      <c r="L8459" t="s">
        <v>23704</v>
      </c>
      <c r="M8459" t="s">
        <v>23705</v>
      </c>
      <c r="N8459">
        <v>1.794166666</v>
      </c>
      <c r="O8459">
        <v>0</v>
      </c>
      <c r="P8459">
        <v>1</v>
      </c>
      <c r="Q8459">
        <v>0</v>
      </c>
      <c r="R8459">
        <v>0</v>
      </c>
      <c r="S8459">
        <v>0</v>
      </c>
      <c r="T8459">
        <v>0</v>
      </c>
      <c r="U8459">
        <v>0</v>
      </c>
      <c r="V8459">
        <v>0</v>
      </c>
      <c r="W8459">
        <v>0</v>
      </c>
      <c r="X8459">
        <v>0.4628336246544999</v>
      </c>
      <c r="Y8459">
        <v>0</v>
      </c>
      <c r="Z8459">
        <v>0</v>
      </c>
      <c r="AA8459">
        <v>0</v>
      </c>
      <c r="AB8459">
        <v>0</v>
      </c>
      <c r="AC8459">
        <v>0</v>
      </c>
      <c r="AD8459">
        <v>0</v>
      </c>
      <c r="AE8459">
        <v>0.4628336246544999</v>
      </c>
    </row>
    <row r="8460" spans="1:31" x14ac:dyDescent="0.25">
      <c r="A8460">
        <v>1891595</v>
      </c>
      <c r="B8460">
        <v>1</v>
      </c>
      <c r="C8460" t="s">
        <v>80</v>
      </c>
      <c r="D8460" t="s">
        <v>84</v>
      </c>
      <c r="E8460" t="s">
        <v>131</v>
      </c>
      <c r="F8460" t="s">
        <v>3355</v>
      </c>
      <c r="G8460" t="s">
        <v>133</v>
      </c>
      <c r="H8460" t="s">
        <v>134</v>
      </c>
      <c r="I8460" t="s">
        <v>135</v>
      </c>
      <c r="J8460" t="s">
        <v>136</v>
      </c>
      <c r="K8460" t="s">
        <v>137</v>
      </c>
      <c r="L8460" t="s">
        <v>23706</v>
      </c>
      <c r="M8460" t="s">
        <v>23707</v>
      </c>
      <c r="N8460">
        <v>0.446111111</v>
      </c>
      <c r="O8460">
        <v>6</v>
      </c>
      <c r="P8460">
        <v>1180</v>
      </c>
      <c r="Q8460">
        <v>13</v>
      </c>
      <c r="R8460">
        <v>261</v>
      </c>
      <c r="S8460">
        <v>26</v>
      </c>
      <c r="T8460">
        <v>174</v>
      </c>
      <c r="U8460">
        <v>1</v>
      </c>
      <c r="V8460">
        <v>0</v>
      </c>
      <c r="W8460">
        <v>1.9648012792569691</v>
      </c>
      <c r="X8460">
        <v>91.442063304309883</v>
      </c>
      <c r="Y8460">
        <v>10.907106136573301</v>
      </c>
      <c r="Z8460">
        <v>44.355178616657163</v>
      </c>
      <c r="AA8460">
        <v>81.405352173297032</v>
      </c>
      <c r="AB8460">
        <v>44.696964162698606</v>
      </c>
      <c r="AC8460">
        <v>32.033611149194058</v>
      </c>
      <c r="AD8460">
        <v>0</v>
      </c>
      <c r="AE8460">
        <v>306.80507682198697</v>
      </c>
    </row>
    <row r="8461" spans="1:31" x14ac:dyDescent="0.25">
      <c r="A8461">
        <v>1891549</v>
      </c>
      <c r="B8461">
        <v>1</v>
      </c>
      <c r="C8461" t="s">
        <v>81</v>
      </c>
      <c r="D8461" t="s">
        <v>118</v>
      </c>
      <c r="E8461" t="s">
        <v>158</v>
      </c>
      <c r="F8461" t="s">
        <v>23708</v>
      </c>
      <c r="G8461" t="s">
        <v>893</v>
      </c>
      <c r="H8461" t="s">
        <v>134</v>
      </c>
      <c r="I8461" t="s">
        <v>135</v>
      </c>
      <c r="J8461" t="s">
        <v>136</v>
      </c>
      <c r="K8461" t="s">
        <v>137</v>
      </c>
      <c r="L8461" t="s">
        <v>23709</v>
      </c>
      <c r="M8461" t="s">
        <v>23710</v>
      </c>
      <c r="N8461">
        <v>6.1133333329999999</v>
      </c>
      <c r="O8461">
        <v>0</v>
      </c>
      <c r="P8461">
        <v>14</v>
      </c>
      <c r="Q8461">
        <v>0</v>
      </c>
      <c r="R8461">
        <v>18</v>
      </c>
      <c r="S8461">
        <v>0</v>
      </c>
      <c r="T8461">
        <v>4</v>
      </c>
      <c r="U8461">
        <v>0</v>
      </c>
      <c r="V8461">
        <v>0</v>
      </c>
      <c r="W8461">
        <v>0</v>
      </c>
      <c r="X8461">
        <v>12.887776685110508</v>
      </c>
      <c r="Y8461">
        <v>0</v>
      </c>
      <c r="Z8461">
        <v>79.169068928382117</v>
      </c>
      <c r="AA8461">
        <v>0</v>
      </c>
      <c r="AB8461">
        <v>6.0514499798451746</v>
      </c>
      <c r="AC8461">
        <v>0</v>
      </c>
      <c r="AD8461">
        <v>0</v>
      </c>
      <c r="AE8461">
        <v>98.1082955933378</v>
      </c>
    </row>
    <row r="8462" spans="1:31" x14ac:dyDescent="0.25">
      <c r="A8462">
        <v>1891652</v>
      </c>
      <c r="B8462">
        <v>1</v>
      </c>
      <c r="C8462" t="s">
        <v>80</v>
      </c>
      <c r="D8462" t="s">
        <v>85</v>
      </c>
      <c r="E8462" t="s">
        <v>140</v>
      </c>
      <c r="F8462" t="s">
        <v>23711</v>
      </c>
      <c r="G8462" t="s">
        <v>200</v>
      </c>
      <c r="H8462" t="s">
        <v>143</v>
      </c>
      <c r="I8462" t="s">
        <v>135</v>
      </c>
      <c r="J8462" t="s">
        <v>136</v>
      </c>
      <c r="K8462" t="s">
        <v>137</v>
      </c>
      <c r="L8462" t="s">
        <v>23712</v>
      </c>
      <c r="M8462" t="s">
        <v>23713</v>
      </c>
      <c r="N8462">
        <v>9.2163888879999991</v>
      </c>
      <c r="O8462">
        <v>0</v>
      </c>
      <c r="P8462">
        <v>3</v>
      </c>
      <c r="Q8462">
        <v>0</v>
      </c>
      <c r="R8462">
        <v>0</v>
      </c>
      <c r="S8462">
        <v>0</v>
      </c>
      <c r="T8462">
        <v>0</v>
      </c>
      <c r="U8462">
        <v>0</v>
      </c>
      <c r="V8462">
        <v>0</v>
      </c>
      <c r="W8462">
        <v>0</v>
      </c>
      <c r="X8462">
        <v>3.7245705331789076</v>
      </c>
      <c r="Y8462">
        <v>0</v>
      </c>
      <c r="Z8462">
        <v>0</v>
      </c>
      <c r="AA8462">
        <v>0</v>
      </c>
      <c r="AB8462">
        <v>0</v>
      </c>
      <c r="AC8462">
        <v>0</v>
      </c>
      <c r="AD8462">
        <v>0</v>
      </c>
      <c r="AE8462">
        <v>3.7245705331789076</v>
      </c>
    </row>
    <row r="8463" spans="1:31" x14ac:dyDescent="0.25">
      <c r="A8463">
        <v>1891798</v>
      </c>
      <c r="B8463">
        <v>1</v>
      </c>
      <c r="C8463" t="s">
        <v>80</v>
      </c>
      <c r="D8463" t="s">
        <v>98</v>
      </c>
      <c r="E8463" t="s">
        <v>169</v>
      </c>
      <c r="F8463" t="s">
        <v>11273</v>
      </c>
      <c r="G8463" t="s">
        <v>183</v>
      </c>
      <c r="H8463" t="s">
        <v>143</v>
      </c>
      <c r="I8463" t="s">
        <v>135</v>
      </c>
      <c r="J8463" t="s">
        <v>136</v>
      </c>
      <c r="K8463" t="s">
        <v>137</v>
      </c>
      <c r="L8463" t="s">
        <v>23714</v>
      </c>
      <c r="M8463" t="s">
        <v>23715</v>
      </c>
      <c r="N8463">
        <v>3.1436111109999998</v>
      </c>
      <c r="O8463">
        <v>0</v>
      </c>
      <c r="P8463">
        <v>27</v>
      </c>
      <c r="Q8463">
        <v>0</v>
      </c>
      <c r="R8463">
        <v>3</v>
      </c>
      <c r="S8463">
        <v>0</v>
      </c>
      <c r="T8463">
        <v>9</v>
      </c>
      <c r="U8463">
        <v>0</v>
      </c>
      <c r="V8463">
        <v>0</v>
      </c>
      <c r="W8463">
        <v>0</v>
      </c>
      <c r="X8463">
        <v>24.950009376114213</v>
      </c>
      <c r="Y8463">
        <v>0</v>
      </c>
      <c r="Z8463">
        <v>19.800922807005627</v>
      </c>
      <c r="AA8463">
        <v>0</v>
      </c>
      <c r="AB8463">
        <v>18.20755784601036</v>
      </c>
      <c r="AC8463">
        <v>0</v>
      </c>
      <c r="AD8463">
        <v>0</v>
      </c>
      <c r="AE8463">
        <v>62.958490029130203</v>
      </c>
    </row>
    <row r="8464" spans="1:31" x14ac:dyDescent="0.25">
      <c r="A8464">
        <v>1891672</v>
      </c>
      <c r="B8464">
        <v>1</v>
      </c>
      <c r="C8464" t="s">
        <v>80</v>
      </c>
      <c r="D8464" t="s">
        <v>83</v>
      </c>
      <c r="E8464" t="s">
        <v>158</v>
      </c>
      <c r="F8464" t="s">
        <v>23716</v>
      </c>
      <c r="G8464" t="s">
        <v>343</v>
      </c>
      <c r="H8464" t="s">
        <v>134</v>
      </c>
      <c r="I8464" t="s">
        <v>135</v>
      </c>
      <c r="J8464" t="s">
        <v>136</v>
      </c>
      <c r="K8464" t="s">
        <v>137</v>
      </c>
      <c r="L8464" t="s">
        <v>23717</v>
      </c>
      <c r="M8464" t="s">
        <v>23718</v>
      </c>
      <c r="N8464">
        <v>5.483333333</v>
      </c>
      <c r="O8464">
        <v>0</v>
      </c>
      <c r="P8464">
        <v>0</v>
      </c>
      <c r="Q8464">
        <v>0</v>
      </c>
      <c r="R8464">
        <v>0</v>
      </c>
      <c r="S8464">
        <v>0</v>
      </c>
      <c r="T8464">
        <v>0</v>
      </c>
      <c r="U8464">
        <v>1</v>
      </c>
      <c r="V8464">
        <v>0</v>
      </c>
      <c r="W8464">
        <v>0</v>
      </c>
      <c r="X8464">
        <v>0</v>
      </c>
      <c r="Y8464">
        <v>0</v>
      </c>
      <c r="Z8464">
        <v>0</v>
      </c>
      <c r="AA8464">
        <v>0</v>
      </c>
      <c r="AB8464">
        <v>0</v>
      </c>
      <c r="AC8464">
        <v>710.97991974221247</v>
      </c>
      <c r="AD8464">
        <v>0</v>
      </c>
      <c r="AE8464">
        <v>710.97991974221247</v>
      </c>
    </row>
    <row r="8465" spans="1:31" x14ac:dyDescent="0.25">
      <c r="A8465">
        <v>1891864</v>
      </c>
      <c r="B8465">
        <v>1</v>
      </c>
      <c r="C8465" t="s">
        <v>80</v>
      </c>
      <c r="D8465" t="s">
        <v>83</v>
      </c>
      <c r="E8465" t="s">
        <v>229</v>
      </c>
      <c r="F8465" t="s">
        <v>23719</v>
      </c>
      <c r="G8465" t="s">
        <v>212</v>
      </c>
      <c r="H8465" t="s">
        <v>134</v>
      </c>
      <c r="I8465" t="s">
        <v>135</v>
      </c>
      <c r="J8465" t="s">
        <v>136</v>
      </c>
      <c r="K8465" t="s">
        <v>137</v>
      </c>
      <c r="L8465" t="s">
        <v>23720</v>
      </c>
      <c r="M8465" t="s">
        <v>23721</v>
      </c>
      <c r="N8465">
        <v>0.43361111099999999</v>
      </c>
      <c r="O8465">
        <v>0</v>
      </c>
      <c r="P8465">
        <v>637</v>
      </c>
      <c r="Q8465">
        <v>0</v>
      </c>
      <c r="R8465">
        <v>0</v>
      </c>
      <c r="S8465">
        <v>1</v>
      </c>
      <c r="T8465">
        <v>757</v>
      </c>
      <c r="U8465">
        <v>0</v>
      </c>
      <c r="V8465">
        <v>0</v>
      </c>
      <c r="W8465">
        <v>0</v>
      </c>
      <c r="X8465">
        <v>651.26616549604216</v>
      </c>
      <c r="Y8465">
        <v>0</v>
      </c>
      <c r="Z8465">
        <v>0</v>
      </c>
      <c r="AA8465">
        <v>24.22291636001653</v>
      </c>
      <c r="AB8465">
        <v>1821.2938148007561</v>
      </c>
      <c r="AC8465">
        <v>0</v>
      </c>
      <c r="AD8465">
        <v>0</v>
      </c>
      <c r="AE8465">
        <v>2496.782896656815</v>
      </c>
    </row>
    <row r="8466" spans="1:31" x14ac:dyDescent="0.25">
      <c r="A8466">
        <v>1891715</v>
      </c>
      <c r="B8466">
        <v>1</v>
      </c>
      <c r="C8466" t="s">
        <v>80</v>
      </c>
      <c r="D8466" t="s">
        <v>106</v>
      </c>
      <c r="E8466" t="s">
        <v>210</v>
      </c>
      <c r="F8466" t="s">
        <v>836</v>
      </c>
      <c r="G8466" t="s">
        <v>133</v>
      </c>
      <c r="H8466" t="s">
        <v>134</v>
      </c>
      <c r="I8466" t="s">
        <v>135</v>
      </c>
      <c r="J8466" t="s">
        <v>136</v>
      </c>
      <c r="K8466" t="s">
        <v>137</v>
      </c>
      <c r="L8466" t="s">
        <v>23722</v>
      </c>
      <c r="M8466" t="s">
        <v>23723</v>
      </c>
      <c r="N8466">
        <v>6.25E-2</v>
      </c>
      <c r="O8466">
        <v>0</v>
      </c>
      <c r="P8466">
        <v>2</v>
      </c>
      <c r="Q8466">
        <v>51</v>
      </c>
      <c r="R8466">
        <v>202</v>
      </c>
      <c r="S8466">
        <v>13</v>
      </c>
      <c r="T8466">
        <v>32</v>
      </c>
      <c r="U8466">
        <v>0</v>
      </c>
      <c r="V8466">
        <v>0</v>
      </c>
      <c r="W8466">
        <v>0</v>
      </c>
      <c r="X8466">
        <v>7.1477559176625002E-2</v>
      </c>
      <c r="Y8466">
        <v>32.45373790333506</v>
      </c>
      <c r="Z8466">
        <v>81.604256667782721</v>
      </c>
      <c r="AA8466">
        <v>7.8461920732325634</v>
      </c>
      <c r="AB8466">
        <v>12.949190894783126</v>
      </c>
      <c r="AC8466">
        <v>0</v>
      </c>
      <c r="AD8466">
        <v>0</v>
      </c>
      <c r="AE8466">
        <v>134.92485509831008</v>
      </c>
    </row>
    <row r="8467" spans="1:31" x14ac:dyDescent="0.25">
      <c r="A8467">
        <v>1891907</v>
      </c>
      <c r="B8467">
        <v>1</v>
      </c>
      <c r="C8467" t="s">
        <v>80</v>
      </c>
      <c r="D8467" t="s">
        <v>95</v>
      </c>
      <c r="E8467" t="s">
        <v>158</v>
      </c>
      <c r="F8467" t="s">
        <v>23724</v>
      </c>
      <c r="G8467" t="s">
        <v>219</v>
      </c>
      <c r="H8467" t="s">
        <v>134</v>
      </c>
      <c r="I8467" t="s">
        <v>135</v>
      </c>
      <c r="J8467" t="s">
        <v>136</v>
      </c>
      <c r="K8467" t="s">
        <v>137</v>
      </c>
      <c r="L8467" t="s">
        <v>23725</v>
      </c>
      <c r="M8467" t="s">
        <v>23726</v>
      </c>
      <c r="N8467">
        <v>1.03</v>
      </c>
      <c r="O8467">
        <v>0</v>
      </c>
      <c r="P8467">
        <v>0</v>
      </c>
      <c r="Q8467">
        <v>0</v>
      </c>
      <c r="R8467">
        <v>0</v>
      </c>
      <c r="S8467">
        <v>1</v>
      </c>
      <c r="T8467">
        <v>0</v>
      </c>
      <c r="U8467">
        <v>1</v>
      </c>
      <c r="V8467">
        <v>0</v>
      </c>
      <c r="W8467">
        <v>0</v>
      </c>
      <c r="X8467">
        <v>0</v>
      </c>
      <c r="Y8467">
        <v>0</v>
      </c>
      <c r="Z8467">
        <v>0</v>
      </c>
      <c r="AA8467">
        <v>4.252203962665555</v>
      </c>
      <c r="AB8467">
        <v>0</v>
      </c>
      <c r="AC8467">
        <v>91.970578908577863</v>
      </c>
      <c r="AD8467">
        <v>0</v>
      </c>
      <c r="AE8467">
        <v>96.222782871243425</v>
      </c>
    </row>
    <row r="8468" spans="1:31" x14ac:dyDescent="0.25">
      <c r="A8468">
        <v>1891678</v>
      </c>
      <c r="B8468">
        <v>1</v>
      </c>
      <c r="C8468" t="s">
        <v>81</v>
      </c>
      <c r="D8468" t="s">
        <v>115</v>
      </c>
      <c r="E8468" t="s">
        <v>210</v>
      </c>
      <c r="F8468" t="s">
        <v>23727</v>
      </c>
      <c r="G8468" t="s">
        <v>133</v>
      </c>
      <c r="H8468" t="s">
        <v>134</v>
      </c>
      <c r="I8468" t="s">
        <v>152</v>
      </c>
      <c r="J8468" t="s">
        <v>136</v>
      </c>
      <c r="K8468" t="s">
        <v>137</v>
      </c>
      <c r="L8468" t="s">
        <v>23728</v>
      </c>
      <c r="M8468" t="s">
        <v>23729</v>
      </c>
      <c r="N8468">
        <v>3.2777777000000001E-2</v>
      </c>
      <c r="O8468">
        <v>0</v>
      </c>
      <c r="P8468">
        <v>13055</v>
      </c>
      <c r="Q8468">
        <v>24</v>
      </c>
      <c r="R8468">
        <v>569</v>
      </c>
      <c r="S8468">
        <v>33</v>
      </c>
      <c r="T8468">
        <v>1596</v>
      </c>
      <c r="U8468">
        <v>5</v>
      </c>
      <c r="V8468">
        <v>3</v>
      </c>
      <c r="W8468">
        <v>0</v>
      </c>
      <c r="X8468">
        <v>44.7815904669351</v>
      </c>
      <c r="Y8468">
        <v>8.9412953690343251</v>
      </c>
      <c r="Z8468">
        <v>22.493546855656621</v>
      </c>
      <c r="AA8468">
        <v>7.6861435982836079</v>
      </c>
      <c r="AB8468">
        <v>30.149676184342255</v>
      </c>
      <c r="AC8468">
        <v>5.2690392590369646</v>
      </c>
      <c r="AD8468">
        <v>0.55459069915100845</v>
      </c>
      <c r="AE8468">
        <v>119.87588243243987</v>
      </c>
    </row>
    <row r="8469" spans="1:31" x14ac:dyDescent="0.25">
      <c r="A8469">
        <v>1891927</v>
      </c>
      <c r="B8469">
        <v>1</v>
      </c>
      <c r="C8469" t="s">
        <v>80</v>
      </c>
      <c r="D8469" t="s">
        <v>108</v>
      </c>
      <c r="E8469" t="s">
        <v>210</v>
      </c>
      <c r="F8469" t="s">
        <v>449</v>
      </c>
      <c r="G8469" t="s">
        <v>133</v>
      </c>
      <c r="H8469" t="s">
        <v>134</v>
      </c>
      <c r="I8469" t="s">
        <v>135</v>
      </c>
      <c r="J8469" t="s">
        <v>136</v>
      </c>
      <c r="K8469" t="s">
        <v>137</v>
      </c>
      <c r="L8469" t="s">
        <v>23730</v>
      </c>
      <c r="M8469" t="s">
        <v>23731</v>
      </c>
      <c r="N8469">
        <v>0.29388888800000001</v>
      </c>
      <c r="O8469">
        <v>0</v>
      </c>
      <c r="P8469">
        <v>2170</v>
      </c>
      <c r="Q8469">
        <v>3</v>
      </c>
      <c r="R8469">
        <v>324</v>
      </c>
      <c r="S8469">
        <v>8</v>
      </c>
      <c r="T8469">
        <v>318</v>
      </c>
      <c r="U8469">
        <v>1</v>
      </c>
      <c r="V8469">
        <v>0</v>
      </c>
      <c r="W8469">
        <v>0</v>
      </c>
      <c r="X8469">
        <v>127.27393210472148</v>
      </c>
      <c r="Y8469">
        <v>12.587184575895716</v>
      </c>
      <c r="Z8469">
        <v>84.501295673286137</v>
      </c>
      <c r="AA8469">
        <v>31.220445095885278</v>
      </c>
      <c r="AB8469">
        <v>116.8271349703497</v>
      </c>
      <c r="AC8469">
        <v>12.223072857687393</v>
      </c>
      <c r="AD8469">
        <v>0</v>
      </c>
      <c r="AE8469">
        <v>384.63306527782572</v>
      </c>
    </row>
    <row r="8470" spans="1:31" x14ac:dyDescent="0.25">
      <c r="A8470">
        <v>1892113</v>
      </c>
      <c r="B8470">
        <v>1</v>
      </c>
      <c r="C8470" t="s">
        <v>81</v>
      </c>
      <c r="D8470" t="s">
        <v>117</v>
      </c>
      <c r="E8470" t="s">
        <v>222</v>
      </c>
      <c r="F8470" t="s">
        <v>21311</v>
      </c>
      <c r="G8470" t="s">
        <v>148</v>
      </c>
      <c r="H8470" t="s">
        <v>143</v>
      </c>
      <c r="I8470" t="s">
        <v>135</v>
      </c>
      <c r="J8470" t="s">
        <v>136</v>
      </c>
      <c r="K8470" t="s">
        <v>137</v>
      </c>
      <c r="L8470" t="s">
        <v>23732</v>
      </c>
      <c r="M8470" t="s">
        <v>23733</v>
      </c>
      <c r="N8470">
        <v>3.019722222</v>
      </c>
      <c r="O8470">
        <v>0</v>
      </c>
      <c r="P8470">
        <v>45</v>
      </c>
      <c r="Q8470">
        <v>0</v>
      </c>
      <c r="R8470">
        <v>0</v>
      </c>
      <c r="S8470">
        <v>0</v>
      </c>
      <c r="T8470">
        <v>15</v>
      </c>
      <c r="U8470">
        <v>0</v>
      </c>
      <c r="V8470">
        <v>0</v>
      </c>
      <c r="W8470">
        <v>0</v>
      </c>
      <c r="X8470">
        <v>36.567384802597111</v>
      </c>
      <c r="Y8470">
        <v>0</v>
      </c>
      <c r="Z8470">
        <v>0</v>
      </c>
      <c r="AA8470">
        <v>0</v>
      </c>
      <c r="AB8470">
        <v>24.361670821541878</v>
      </c>
      <c r="AC8470">
        <v>0</v>
      </c>
      <c r="AD8470">
        <v>0</v>
      </c>
      <c r="AE8470">
        <v>60.929055624138989</v>
      </c>
    </row>
    <row r="8471" spans="1:31" x14ac:dyDescent="0.25">
      <c r="A8471">
        <v>1892133</v>
      </c>
      <c r="B8471">
        <v>1</v>
      </c>
      <c r="C8471" t="s">
        <v>80</v>
      </c>
      <c r="D8471" t="s">
        <v>84</v>
      </c>
      <c r="E8471" t="s">
        <v>140</v>
      </c>
      <c r="F8471" t="s">
        <v>23734</v>
      </c>
      <c r="G8471" t="s">
        <v>142</v>
      </c>
      <c r="H8471" t="s">
        <v>143</v>
      </c>
      <c r="I8471" t="s">
        <v>135</v>
      </c>
      <c r="J8471" t="s">
        <v>136</v>
      </c>
      <c r="K8471" t="s">
        <v>137</v>
      </c>
      <c r="L8471" t="s">
        <v>23735</v>
      </c>
      <c r="M8471" t="s">
        <v>23736</v>
      </c>
      <c r="N8471">
        <v>1.886666666</v>
      </c>
      <c r="O8471">
        <v>0</v>
      </c>
      <c r="P8471">
        <v>37</v>
      </c>
      <c r="Q8471">
        <v>0</v>
      </c>
      <c r="R8471">
        <v>0</v>
      </c>
      <c r="S8471">
        <v>0</v>
      </c>
      <c r="T8471">
        <v>1</v>
      </c>
      <c r="U8471">
        <v>0</v>
      </c>
      <c r="V8471">
        <v>0</v>
      </c>
      <c r="W8471">
        <v>0</v>
      </c>
      <c r="X8471">
        <v>31.232576472249203</v>
      </c>
      <c r="Y8471">
        <v>0</v>
      </c>
      <c r="Z8471">
        <v>0</v>
      </c>
      <c r="AA8471">
        <v>0</v>
      </c>
      <c r="AB8471">
        <v>0.21219688609063334</v>
      </c>
      <c r="AC8471">
        <v>0</v>
      </c>
      <c r="AD8471">
        <v>0</v>
      </c>
      <c r="AE8471">
        <v>31.444773358339837</v>
      </c>
    </row>
    <row r="8472" spans="1:31" x14ac:dyDescent="0.25">
      <c r="A8472">
        <v>1891615</v>
      </c>
      <c r="B8472">
        <v>1</v>
      </c>
      <c r="C8472" t="s">
        <v>80</v>
      </c>
      <c r="D8472" t="s">
        <v>82</v>
      </c>
      <c r="E8472" t="s">
        <v>140</v>
      </c>
      <c r="F8472" t="s">
        <v>23737</v>
      </c>
      <c r="G8472" t="s">
        <v>200</v>
      </c>
      <c r="H8472" t="s">
        <v>143</v>
      </c>
      <c r="I8472" t="s">
        <v>135</v>
      </c>
      <c r="J8472" t="s">
        <v>136</v>
      </c>
      <c r="K8472" t="s">
        <v>137</v>
      </c>
      <c r="L8472" t="s">
        <v>23738</v>
      </c>
      <c r="M8472" t="s">
        <v>23739</v>
      </c>
      <c r="N8472">
        <v>3.3530555550000001</v>
      </c>
      <c r="O8472">
        <v>0</v>
      </c>
      <c r="P8472">
        <v>0</v>
      </c>
      <c r="Q8472">
        <v>0</v>
      </c>
      <c r="R8472">
        <v>0</v>
      </c>
      <c r="S8472">
        <v>0</v>
      </c>
      <c r="T8472">
        <v>1</v>
      </c>
      <c r="U8472">
        <v>0</v>
      </c>
      <c r="V8472">
        <v>0</v>
      </c>
      <c r="W8472">
        <v>0</v>
      </c>
      <c r="X8472">
        <v>0</v>
      </c>
      <c r="Y8472">
        <v>0</v>
      </c>
      <c r="Z8472">
        <v>0</v>
      </c>
      <c r="AA8472">
        <v>0</v>
      </c>
      <c r="AB8472">
        <v>1.8413599529068436</v>
      </c>
      <c r="AC8472">
        <v>0</v>
      </c>
      <c r="AD8472">
        <v>0</v>
      </c>
      <c r="AE8472">
        <v>1.8413599529068436</v>
      </c>
    </row>
    <row r="8473" spans="1:31" x14ac:dyDescent="0.25">
      <c r="A8473">
        <v>1891592</v>
      </c>
      <c r="B8473">
        <v>1</v>
      </c>
      <c r="C8473" t="s">
        <v>80</v>
      </c>
      <c r="D8473" t="s">
        <v>83</v>
      </c>
      <c r="E8473" t="s">
        <v>158</v>
      </c>
      <c r="F8473" t="s">
        <v>23740</v>
      </c>
      <c r="G8473" t="s">
        <v>133</v>
      </c>
      <c r="H8473" t="s">
        <v>134</v>
      </c>
      <c r="I8473" t="s">
        <v>135</v>
      </c>
      <c r="J8473" t="s">
        <v>136</v>
      </c>
      <c r="K8473" t="s">
        <v>137</v>
      </c>
      <c r="L8473" t="s">
        <v>23741</v>
      </c>
      <c r="M8473" t="s">
        <v>23742</v>
      </c>
      <c r="N8473">
        <v>0.22805555499999999</v>
      </c>
      <c r="O8473">
        <v>0</v>
      </c>
      <c r="P8473">
        <v>22</v>
      </c>
      <c r="Q8473">
        <v>0</v>
      </c>
      <c r="R8473">
        <v>11</v>
      </c>
      <c r="S8473">
        <v>4</v>
      </c>
      <c r="T8473">
        <v>628</v>
      </c>
      <c r="U8473">
        <v>4</v>
      </c>
      <c r="V8473">
        <v>17</v>
      </c>
      <c r="W8473">
        <v>0</v>
      </c>
      <c r="X8473">
        <v>1.0338201705183572</v>
      </c>
      <c r="Y8473">
        <v>0</v>
      </c>
      <c r="Z8473">
        <v>2.6595732632229603</v>
      </c>
      <c r="AA8473">
        <v>25.316162284141427</v>
      </c>
      <c r="AB8473">
        <v>121.71632711822286</v>
      </c>
      <c r="AC8473">
        <v>40.433985646333142</v>
      </c>
      <c r="AD8473">
        <v>17.552258181513679</v>
      </c>
      <c r="AE8473">
        <v>208.71212666395243</v>
      </c>
    </row>
    <row r="8474" spans="1:31" x14ac:dyDescent="0.25">
      <c r="A8474">
        <v>1892156</v>
      </c>
      <c r="B8474">
        <v>1</v>
      </c>
      <c r="C8474" t="s">
        <v>80</v>
      </c>
      <c r="D8474" t="s">
        <v>105</v>
      </c>
      <c r="E8474" t="s">
        <v>140</v>
      </c>
      <c r="F8474" t="s">
        <v>23743</v>
      </c>
      <c r="G8474" t="s">
        <v>163</v>
      </c>
      <c r="H8474" t="s">
        <v>143</v>
      </c>
      <c r="I8474" t="s">
        <v>135</v>
      </c>
      <c r="J8474" t="s">
        <v>136</v>
      </c>
      <c r="K8474" t="s">
        <v>137</v>
      </c>
      <c r="L8474" t="s">
        <v>23744</v>
      </c>
      <c r="M8474" t="s">
        <v>23745</v>
      </c>
      <c r="N8474">
        <v>1.697777777</v>
      </c>
      <c r="O8474">
        <v>0</v>
      </c>
      <c r="P8474">
        <v>0</v>
      </c>
      <c r="Q8474">
        <v>0</v>
      </c>
      <c r="R8474">
        <v>0</v>
      </c>
      <c r="S8474">
        <v>0</v>
      </c>
      <c r="T8474">
        <v>12</v>
      </c>
      <c r="U8474">
        <v>0</v>
      </c>
      <c r="V8474">
        <v>0</v>
      </c>
      <c r="W8474">
        <v>0</v>
      </c>
      <c r="X8474">
        <v>0</v>
      </c>
      <c r="Y8474">
        <v>0</v>
      </c>
      <c r="Z8474">
        <v>0</v>
      </c>
      <c r="AA8474">
        <v>0</v>
      </c>
      <c r="AB8474">
        <v>7.4268905538937675</v>
      </c>
      <c r="AC8474">
        <v>0</v>
      </c>
      <c r="AD8474">
        <v>0</v>
      </c>
      <c r="AE8474">
        <v>7.4268905538937675</v>
      </c>
    </row>
    <row r="8475" spans="1:31" x14ac:dyDescent="0.25">
      <c r="A8475">
        <v>1892033</v>
      </c>
      <c r="B8475">
        <v>1</v>
      </c>
      <c r="C8475" t="s">
        <v>81</v>
      </c>
      <c r="D8475" t="s">
        <v>112</v>
      </c>
      <c r="E8475" t="s">
        <v>140</v>
      </c>
      <c r="F8475" t="s">
        <v>23746</v>
      </c>
      <c r="G8475" t="s">
        <v>163</v>
      </c>
      <c r="H8475" t="s">
        <v>143</v>
      </c>
      <c r="I8475" t="s">
        <v>135</v>
      </c>
      <c r="J8475" t="s">
        <v>136</v>
      </c>
      <c r="K8475" t="s">
        <v>137</v>
      </c>
      <c r="L8475" t="s">
        <v>23747</v>
      </c>
      <c r="M8475" t="s">
        <v>23748</v>
      </c>
      <c r="N8475">
        <v>3.644722222</v>
      </c>
      <c r="O8475">
        <v>0</v>
      </c>
      <c r="P8475">
        <v>0</v>
      </c>
      <c r="Q8475">
        <v>0</v>
      </c>
      <c r="R8475">
        <v>1</v>
      </c>
      <c r="S8475">
        <v>0</v>
      </c>
      <c r="T8475">
        <v>0</v>
      </c>
      <c r="U8475">
        <v>0</v>
      </c>
      <c r="V8475">
        <v>0</v>
      </c>
      <c r="W8475">
        <v>0</v>
      </c>
      <c r="X8475">
        <v>0</v>
      </c>
      <c r="Y8475">
        <v>0</v>
      </c>
      <c r="Z8475">
        <v>1.4642588146895408</v>
      </c>
      <c r="AA8475">
        <v>0</v>
      </c>
      <c r="AB8475">
        <v>0</v>
      </c>
      <c r="AC8475">
        <v>0</v>
      </c>
      <c r="AD8475">
        <v>0</v>
      </c>
      <c r="AE8475">
        <v>1.4642588146895408</v>
      </c>
    </row>
    <row r="8476" spans="1:31" x14ac:dyDescent="0.25">
      <c r="A8476">
        <v>1891655</v>
      </c>
      <c r="B8476">
        <v>1</v>
      </c>
      <c r="C8476" t="s">
        <v>81</v>
      </c>
      <c r="D8476" t="s">
        <v>128</v>
      </c>
      <c r="E8476" t="s">
        <v>131</v>
      </c>
      <c r="F8476" t="s">
        <v>6450</v>
      </c>
      <c r="G8476" t="s">
        <v>133</v>
      </c>
      <c r="H8476" t="s">
        <v>134</v>
      </c>
      <c r="I8476" t="s">
        <v>135</v>
      </c>
      <c r="J8476" t="s">
        <v>136</v>
      </c>
      <c r="K8476" t="s">
        <v>137</v>
      </c>
      <c r="L8476" t="s">
        <v>23749</v>
      </c>
      <c r="M8476" t="s">
        <v>23750</v>
      </c>
      <c r="N8476">
        <v>0.170555555</v>
      </c>
      <c r="O8476">
        <v>6</v>
      </c>
      <c r="P8476">
        <v>1247</v>
      </c>
      <c r="Q8476">
        <v>21</v>
      </c>
      <c r="R8476">
        <v>16</v>
      </c>
      <c r="S8476">
        <v>11</v>
      </c>
      <c r="T8476">
        <v>89</v>
      </c>
      <c r="U8476">
        <v>0</v>
      </c>
      <c r="V8476">
        <v>0</v>
      </c>
      <c r="W8476">
        <v>1.7359585198855965</v>
      </c>
      <c r="X8476">
        <v>24.654861417286391</v>
      </c>
      <c r="Y8476">
        <v>50.743078993983048</v>
      </c>
      <c r="Z8476">
        <v>2.8930072692269535</v>
      </c>
      <c r="AA8476">
        <v>15.30308550652728</v>
      </c>
      <c r="AB8476">
        <v>4.5281028487120745</v>
      </c>
      <c r="AC8476">
        <v>0</v>
      </c>
      <c r="AD8476">
        <v>0</v>
      </c>
      <c r="AE8476">
        <v>99.858094555621349</v>
      </c>
    </row>
    <row r="8477" spans="1:31" x14ac:dyDescent="0.25">
      <c r="A8477">
        <v>1891901</v>
      </c>
      <c r="B8477">
        <v>1</v>
      </c>
      <c r="C8477" t="s">
        <v>80</v>
      </c>
      <c r="D8477" t="s">
        <v>95</v>
      </c>
      <c r="E8477" t="s">
        <v>158</v>
      </c>
      <c r="F8477" t="s">
        <v>8510</v>
      </c>
      <c r="G8477" t="s">
        <v>219</v>
      </c>
      <c r="H8477" t="s">
        <v>134</v>
      </c>
      <c r="I8477" t="s">
        <v>135</v>
      </c>
      <c r="J8477" t="s">
        <v>136</v>
      </c>
      <c r="K8477" t="s">
        <v>137</v>
      </c>
      <c r="L8477" t="s">
        <v>23751</v>
      </c>
      <c r="M8477" t="s">
        <v>23752</v>
      </c>
      <c r="N8477">
        <v>1.59</v>
      </c>
      <c r="O8477">
        <v>1</v>
      </c>
      <c r="P8477">
        <v>0</v>
      </c>
      <c r="Q8477">
        <v>2</v>
      </c>
      <c r="R8477">
        <v>0</v>
      </c>
      <c r="S8477">
        <v>3</v>
      </c>
      <c r="T8477">
        <v>0</v>
      </c>
      <c r="U8477">
        <v>0</v>
      </c>
      <c r="V8477">
        <v>0</v>
      </c>
      <c r="W8477">
        <v>0.46007514675282002</v>
      </c>
      <c r="X8477">
        <v>0</v>
      </c>
      <c r="Y8477">
        <v>34.81361171095547</v>
      </c>
      <c r="Z8477">
        <v>0</v>
      </c>
      <c r="AA8477">
        <v>74.071754541994125</v>
      </c>
      <c r="AB8477">
        <v>0</v>
      </c>
      <c r="AC8477">
        <v>0</v>
      </c>
      <c r="AD8477">
        <v>0</v>
      </c>
      <c r="AE8477">
        <v>109.34544139970242</v>
      </c>
    </row>
    <row r="8478" spans="1:31" x14ac:dyDescent="0.25">
      <c r="A8478">
        <v>1891987</v>
      </c>
      <c r="B8478">
        <v>1</v>
      </c>
      <c r="C8478" t="s">
        <v>80</v>
      </c>
      <c r="D8478" t="s">
        <v>96</v>
      </c>
      <c r="E8478" t="s">
        <v>140</v>
      </c>
      <c r="F8478" t="s">
        <v>23753</v>
      </c>
      <c r="G8478" t="s">
        <v>142</v>
      </c>
      <c r="H8478" t="s">
        <v>143</v>
      </c>
      <c r="I8478" t="s">
        <v>135</v>
      </c>
      <c r="J8478" t="s">
        <v>136</v>
      </c>
      <c r="K8478" t="s">
        <v>137</v>
      </c>
      <c r="L8478" t="s">
        <v>23754</v>
      </c>
      <c r="M8478" t="s">
        <v>23755</v>
      </c>
      <c r="N8478">
        <v>5.2249999999999996</v>
      </c>
      <c r="O8478">
        <v>0</v>
      </c>
      <c r="P8478">
        <v>1</v>
      </c>
      <c r="Q8478">
        <v>0</v>
      </c>
      <c r="R8478">
        <v>0</v>
      </c>
      <c r="S8478">
        <v>0</v>
      </c>
      <c r="T8478">
        <v>0</v>
      </c>
      <c r="U8478">
        <v>0</v>
      </c>
      <c r="V8478">
        <v>0</v>
      </c>
      <c r="W8478">
        <v>0</v>
      </c>
      <c r="X8478">
        <v>0.22163092354117722</v>
      </c>
      <c r="Y8478">
        <v>0</v>
      </c>
      <c r="Z8478">
        <v>0</v>
      </c>
      <c r="AA8478">
        <v>0</v>
      </c>
      <c r="AB8478">
        <v>0</v>
      </c>
      <c r="AC8478">
        <v>0</v>
      </c>
      <c r="AD8478">
        <v>0</v>
      </c>
      <c r="AE8478">
        <v>0.22163092354117722</v>
      </c>
    </row>
    <row r="8479" spans="1:31" x14ac:dyDescent="0.25">
      <c r="A8479">
        <v>1891947</v>
      </c>
      <c r="B8479">
        <v>1</v>
      </c>
      <c r="C8479" t="s">
        <v>80</v>
      </c>
      <c r="D8479" t="s">
        <v>93</v>
      </c>
      <c r="E8479" t="s">
        <v>146</v>
      </c>
      <c r="F8479" t="s">
        <v>23756</v>
      </c>
      <c r="G8479" t="s">
        <v>148</v>
      </c>
      <c r="H8479" t="s">
        <v>143</v>
      </c>
      <c r="I8479" t="s">
        <v>135</v>
      </c>
      <c r="J8479" t="s">
        <v>136</v>
      </c>
      <c r="K8479" t="s">
        <v>137</v>
      </c>
      <c r="L8479" t="s">
        <v>23757</v>
      </c>
      <c r="M8479" t="s">
        <v>23758</v>
      </c>
      <c r="N8479">
        <v>3.0802777770000001</v>
      </c>
      <c r="O8479">
        <v>0</v>
      </c>
      <c r="P8479">
        <v>6</v>
      </c>
      <c r="Q8479">
        <v>0</v>
      </c>
      <c r="R8479">
        <v>0</v>
      </c>
      <c r="S8479">
        <v>0</v>
      </c>
      <c r="T8479">
        <v>2</v>
      </c>
      <c r="U8479">
        <v>0</v>
      </c>
      <c r="V8479">
        <v>0</v>
      </c>
      <c r="W8479">
        <v>0</v>
      </c>
      <c r="X8479">
        <v>2.9434847637841743</v>
      </c>
      <c r="Y8479">
        <v>0</v>
      </c>
      <c r="Z8479">
        <v>0</v>
      </c>
      <c r="AA8479">
        <v>0</v>
      </c>
      <c r="AB8479">
        <v>40.916543148587991</v>
      </c>
      <c r="AC8479">
        <v>0</v>
      </c>
      <c r="AD8479">
        <v>0</v>
      </c>
      <c r="AE8479">
        <v>43.860027912372168</v>
      </c>
    </row>
    <row r="8480" spans="1:31" x14ac:dyDescent="0.25">
      <c r="A8480">
        <v>1892047</v>
      </c>
      <c r="B8480">
        <v>1</v>
      </c>
      <c r="C8480" t="s">
        <v>80</v>
      </c>
      <c r="D8480" t="s">
        <v>99</v>
      </c>
      <c r="E8480" t="s">
        <v>210</v>
      </c>
      <c r="F8480" t="s">
        <v>3454</v>
      </c>
      <c r="G8480" t="s">
        <v>133</v>
      </c>
      <c r="H8480" t="s">
        <v>134</v>
      </c>
      <c r="I8480" t="s">
        <v>135</v>
      </c>
      <c r="J8480" t="s">
        <v>136</v>
      </c>
      <c r="K8480" t="s">
        <v>137</v>
      </c>
      <c r="L8480" t="s">
        <v>23759</v>
      </c>
      <c r="M8480" t="s">
        <v>23760</v>
      </c>
      <c r="N8480">
        <v>0.82055555499999999</v>
      </c>
      <c r="O8480">
        <v>4</v>
      </c>
      <c r="P8480">
        <v>808</v>
      </c>
      <c r="Q8480">
        <v>11</v>
      </c>
      <c r="R8480">
        <v>99</v>
      </c>
      <c r="S8480">
        <v>20</v>
      </c>
      <c r="T8480">
        <v>52</v>
      </c>
      <c r="U8480">
        <v>0</v>
      </c>
      <c r="V8480">
        <v>4</v>
      </c>
      <c r="W8480">
        <v>9.5318151462806693</v>
      </c>
      <c r="X8480">
        <v>138.73984798038734</v>
      </c>
      <c r="Y8480">
        <v>45.039581699946133</v>
      </c>
      <c r="Z8480">
        <v>63.379969787867957</v>
      </c>
      <c r="AA8480">
        <v>63.09538197875144</v>
      </c>
      <c r="AB8480">
        <v>24.811132341620407</v>
      </c>
      <c r="AC8480">
        <v>0</v>
      </c>
      <c r="AD8480">
        <v>12.341898383332293</v>
      </c>
      <c r="AE8480">
        <v>356.93962731818624</v>
      </c>
    </row>
    <row r="8481" spans="1:31" x14ac:dyDescent="0.25">
      <c r="A8481">
        <v>1892093</v>
      </c>
      <c r="B8481">
        <v>1</v>
      </c>
      <c r="C8481" t="s">
        <v>80</v>
      </c>
      <c r="D8481" t="s">
        <v>93</v>
      </c>
      <c r="E8481" t="s">
        <v>210</v>
      </c>
      <c r="F8481" t="s">
        <v>296</v>
      </c>
      <c r="G8481" t="s">
        <v>133</v>
      </c>
      <c r="H8481" t="s">
        <v>134</v>
      </c>
      <c r="I8481" t="s">
        <v>135</v>
      </c>
      <c r="J8481" t="s">
        <v>136</v>
      </c>
      <c r="K8481" t="s">
        <v>137</v>
      </c>
      <c r="L8481" t="s">
        <v>23761</v>
      </c>
      <c r="M8481" t="s">
        <v>23762</v>
      </c>
      <c r="N8481">
        <v>2.349722222</v>
      </c>
      <c r="O8481">
        <v>0</v>
      </c>
      <c r="P8481">
        <v>1598</v>
      </c>
      <c r="Q8481">
        <v>35</v>
      </c>
      <c r="R8481">
        <v>152</v>
      </c>
      <c r="S8481">
        <v>11</v>
      </c>
      <c r="T8481">
        <v>214</v>
      </c>
      <c r="U8481">
        <v>1</v>
      </c>
      <c r="V8481">
        <v>1</v>
      </c>
      <c r="W8481">
        <v>0</v>
      </c>
      <c r="X8481">
        <v>954.01700126959224</v>
      </c>
      <c r="Y8481">
        <v>510.9326233969303</v>
      </c>
      <c r="Z8481">
        <v>1250.4430404439147</v>
      </c>
      <c r="AA8481">
        <v>170.54877597588384</v>
      </c>
      <c r="AB8481">
        <v>677.37536817182115</v>
      </c>
      <c r="AC8481">
        <v>1027.4570208270975</v>
      </c>
      <c r="AD8481">
        <v>39.256385623212445</v>
      </c>
      <c r="AE8481">
        <v>4630.0302157084525</v>
      </c>
    </row>
    <row r="8482" spans="1:31" x14ac:dyDescent="0.25">
      <c r="A8482">
        <v>1891695</v>
      </c>
      <c r="B8482">
        <v>1</v>
      </c>
      <c r="C8482" t="s">
        <v>81</v>
      </c>
      <c r="D8482" t="s">
        <v>112</v>
      </c>
      <c r="E8482" t="s">
        <v>140</v>
      </c>
      <c r="F8482" t="s">
        <v>23763</v>
      </c>
      <c r="G8482" t="s">
        <v>200</v>
      </c>
      <c r="H8482" t="s">
        <v>143</v>
      </c>
      <c r="I8482" t="s">
        <v>135</v>
      </c>
      <c r="J8482" t="s">
        <v>136</v>
      </c>
      <c r="K8482" t="s">
        <v>137</v>
      </c>
      <c r="L8482" t="s">
        <v>23764</v>
      </c>
      <c r="M8482" t="s">
        <v>23765</v>
      </c>
      <c r="N8482">
        <v>2.903611111</v>
      </c>
      <c r="O8482">
        <v>0</v>
      </c>
      <c r="P8482">
        <v>1</v>
      </c>
      <c r="Q8482">
        <v>0</v>
      </c>
      <c r="R8482">
        <v>0</v>
      </c>
      <c r="S8482">
        <v>0</v>
      </c>
      <c r="T8482">
        <v>0</v>
      </c>
      <c r="U8482">
        <v>0</v>
      </c>
      <c r="V8482">
        <v>0</v>
      </c>
      <c r="W8482">
        <v>0</v>
      </c>
      <c r="X8482">
        <v>1.0888394400538632</v>
      </c>
      <c r="Y8482">
        <v>0</v>
      </c>
      <c r="Z8482">
        <v>0</v>
      </c>
      <c r="AA8482">
        <v>0</v>
      </c>
      <c r="AB8482">
        <v>0</v>
      </c>
      <c r="AC8482">
        <v>0</v>
      </c>
      <c r="AD8482">
        <v>0</v>
      </c>
      <c r="AE8482">
        <v>1.0888394400538632</v>
      </c>
    </row>
    <row r="8483" spans="1:31" x14ac:dyDescent="0.25">
      <c r="A8483">
        <v>1891861</v>
      </c>
      <c r="B8483">
        <v>1</v>
      </c>
      <c r="C8483" t="s">
        <v>80</v>
      </c>
      <c r="D8483" t="s">
        <v>105</v>
      </c>
      <c r="E8483" t="s">
        <v>140</v>
      </c>
      <c r="F8483" t="s">
        <v>23766</v>
      </c>
      <c r="G8483" t="s">
        <v>163</v>
      </c>
      <c r="H8483" t="s">
        <v>143</v>
      </c>
      <c r="I8483" t="s">
        <v>135</v>
      </c>
      <c r="J8483" t="s">
        <v>136</v>
      </c>
      <c r="K8483" t="s">
        <v>137</v>
      </c>
      <c r="L8483" t="s">
        <v>23767</v>
      </c>
      <c r="M8483" t="s">
        <v>23768</v>
      </c>
      <c r="N8483">
        <v>1.4508333330000001</v>
      </c>
      <c r="O8483">
        <v>0</v>
      </c>
      <c r="P8483">
        <v>1</v>
      </c>
      <c r="Q8483">
        <v>0</v>
      </c>
      <c r="R8483">
        <v>0</v>
      </c>
      <c r="S8483">
        <v>0</v>
      </c>
      <c r="T8483">
        <v>0</v>
      </c>
      <c r="U8483">
        <v>0</v>
      </c>
      <c r="V8483">
        <v>0</v>
      </c>
      <c r="W8483">
        <v>0</v>
      </c>
      <c r="X8483">
        <v>0</v>
      </c>
      <c r="Y8483">
        <v>0</v>
      </c>
      <c r="Z8483">
        <v>0</v>
      </c>
      <c r="AA8483">
        <v>0</v>
      </c>
      <c r="AB8483">
        <v>0</v>
      </c>
      <c r="AC8483">
        <v>0</v>
      </c>
      <c r="AD8483">
        <v>0</v>
      </c>
      <c r="AE8483">
        <v>0</v>
      </c>
    </row>
    <row r="8484" spans="1:31" x14ac:dyDescent="0.25">
      <c r="A8484">
        <v>1892073</v>
      </c>
      <c r="B8484">
        <v>1</v>
      </c>
      <c r="C8484" t="s">
        <v>81</v>
      </c>
      <c r="D8484" t="s">
        <v>118</v>
      </c>
      <c r="E8484" t="s">
        <v>131</v>
      </c>
      <c r="F8484" t="s">
        <v>23769</v>
      </c>
      <c r="G8484" t="s">
        <v>133</v>
      </c>
      <c r="H8484" t="s">
        <v>134</v>
      </c>
      <c r="I8484" t="s">
        <v>135</v>
      </c>
      <c r="J8484" t="s">
        <v>136</v>
      </c>
      <c r="K8484" t="s">
        <v>137</v>
      </c>
      <c r="L8484" t="s">
        <v>23770</v>
      </c>
      <c r="M8484" t="s">
        <v>23771</v>
      </c>
      <c r="N8484">
        <v>1.0075000000000001</v>
      </c>
      <c r="O8484">
        <v>0</v>
      </c>
      <c r="P8484">
        <v>219</v>
      </c>
      <c r="Q8484">
        <v>0</v>
      </c>
      <c r="R8484">
        <v>12</v>
      </c>
      <c r="S8484">
        <v>0</v>
      </c>
      <c r="T8484">
        <v>13</v>
      </c>
      <c r="U8484">
        <v>0</v>
      </c>
      <c r="V8484">
        <v>0</v>
      </c>
      <c r="W8484">
        <v>0</v>
      </c>
      <c r="X8484">
        <v>57.999865901899874</v>
      </c>
      <c r="Y8484">
        <v>0</v>
      </c>
      <c r="Z8484">
        <v>15.244219858519168</v>
      </c>
      <c r="AA8484">
        <v>0</v>
      </c>
      <c r="AB8484">
        <v>9.7102965026504151</v>
      </c>
      <c r="AC8484">
        <v>0</v>
      </c>
      <c r="AD8484">
        <v>0</v>
      </c>
      <c r="AE8484">
        <v>82.954382263069448</v>
      </c>
    </row>
    <row r="8485" spans="1:31" x14ac:dyDescent="0.25">
      <c r="A8485">
        <v>1891718</v>
      </c>
      <c r="B8485">
        <v>1</v>
      </c>
      <c r="C8485" t="s">
        <v>80</v>
      </c>
      <c r="D8485" t="s">
        <v>107</v>
      </c>
      <c r="E8485" t="s">
        <v>222</v>
      </c>
      <c r="F8485" t="s">
        <v>23772</v>
      </c>
      <c r="G8485" t="s">
        <v>469</v>
      </c>
      <c r="H8485" t="s">
        <v>143</v>
      </c>
      <c r="I8485" t="s">
        <v>135</v>
      </c>
      <c r="J8485" t="s">
        <v>136</v>
      </c>
      <c r="K8485" t="s">
        <v>137</v>
      </c>
      <c r="L8485" t="s">
        <v>23773</v>
      </c>
      <c r="M8485" t="s">
        <v>23774</v>
      </c>
      <c r="N8485">
        <v>4.966388888</v>
      </c>
      <c r="O8485">
        <v>0</v>
      </c>
      <c r="P8485">
        <v>11</v>
      </c>
      <c r="Q8485">
        <v>0</v>
      </c>
      <c r="R8485">
        <v>0</v>
      </c>
      <c r="S8485">
        <v>0</v>
      </c>
      <c r="T8485">
        <v>1</v>
      </c>
      <c r="U8485">
        <v>0</v>
      </c>
      <c r="V8485">
        <v>0</v>
      </c>
      <c r="W8485">
        <v>0</v>
      </c>
      <c r="X8485">
        <v>12.915835855500008</v>
      </c>
      <c r="Y8485">
        <v>0</v>
      </c>
      <c r="Z8485">
        <v>0</v>
      </c>
      <c r="AA8485">
        <v>0</v>
      </c>
      <c r="AB8485">
        <v>2.5794153675400009E-3</v>
      </c>
      <c r="AC8485">
        <v>0</v>
      </c>
      <c r="AD8485">
        <v>0</v>
      </c>
      <c r="AE8485">
        <v>12.918415270867548</v>
      </c>
    </row>
    <row r="8486" spans="1:31" x14ac:dyDescent="0.25">
      <c r="A8486">
        <v>1891881</v>
      </c>
      <c r="B8486">
        <v>1</v>
      </c>
      <c r="C8486" t="s">
        <v>80</v>
      </c>
      <c r="D8486" t="s">
        <v>83</v>
      </c>
      <c r="E8486" t="s">
        <v>158</v>
      </c>
      <c r="F8486" t="s">
        <v>23775</v>
      </c>
      <c r="G8486" t="s">
        <v>133</v>
      </c>
      <c r="H8486" t="s">
        <v>134</v>
      </c>
      <c r="I8486" t="s">
        <v>135</v>
      </c>
      <c r="J8486" t="s">
        <v>136</v>
      </c>
      <c r="K8486" t="s">
        <v>137</v>
      </c>
      <c r="L8486" t="s">
        <v>23721</v>
      </c>
      <c r="M8486" t="s">
        <v>23776</v>
      </c>
      <c r="N8486">
        <v>0.18333333299999999</v>
      </c>
      <c r="O8486">
        <v>0</v>
      </c>
      <c r="P8486">
        <v>712</v>
      </c>
      <c r="Q8486">
        <v>0</v>
      </c>
      <c r="R8486">
        <v>0</v>
      </c>
      <c r="S8486">
        <v>0</v>
      </c>
      <c r="T8486">
        <v>25</v>
      </c>
      <c r="U8486">
        <v>0</v>
      </c>
      <c r="V8486">
        <v>0</v>
      </c>
      <c r="W8486">
        <v>0</v>
      </c>
      <c r="X8486">
        <v>60.84687070505511</v>
      </c>
      <c r="Y8486">
        <v>0</v>
      </c>
      <c r="Z8486">
        <v>0</v>
      </c>
      <c r="AA8486">
        <v>0</v>
      </c>
      <c r="AB8486">
        <v>19.615309156079999</v>
      </c>
      <c r="AC8486">
        <v>0</v>
      </c>
      <c r="AD8486">
        <v>0</v>
      </c>
      <c r="AE8486">
        <v>80.462179861135112</v>
      </c>
    </row>
    <row r="8487" spans="1:31" x14ac:dyDescent="0.25">
      <c r="A8487">
        <v>1891738</v>
      </c>
      <c r="B8487">
        <v>1</v>
      </c>
      <c r="C8487" t="s">
        <v>80</v>
      </c>
      <c r="D8487" t="s">
        <v>98</v>
      </c>
      <c r="E8487" t="s">
        <v>140</v>
      </c>
      <c r="F8487" t="s">
        <v>23777</v>
      </c>
      <c r="G8487" t="s">
        <v>163</v>
      </c>
      <c r="H8487" t="s">
        <v>143</v>
      </c>
      <c r="I8487" t="s">
        <v>135</v>
      </c>
      <c r="J8487" t="s">
        <v>136</v>
      </c>
      <c r="K8487" t="s">
        <v>137</v>
      </c>
      <c r="L8487" t="s">
        <v>23778</v>
      </c>
      <c r="M8487" t="s">
        <v>23779</v>
      </c>
      <c r="N8487">
        <v>0.71305555499999995</v>
      </c>
      <c r="O8487">
        <v>0</v>
      </c>
      <c r="P8487">
        <v>0</v>
      </c>
      <c r="Q8487">
        <v>0</v>
      </c>
      <c r="R8487">
        <v>1</v>
      </c>
      <c r="S8487">
        <v>0</v>
      </c>
      <c r="T8487">
        <v>0</v>
      </c>
      <c r="U8487">
        <v>0</v>
      </c>
      <c r="V8487">
        <v>0</v>
      </c>
      <c r="W8487">
        <v>0</v>
      </c>
      <c r="X8487">
        <v>0</v>
      </c>
      <c r="Y8487">
        <v>0</v>
      </c>
      <c r="Z8487">
        <v>1.3820498829891046</v>
      </c>
      <c r="AA8487">
        <v>0</v>
      </c>
      <c r="AB8487">
        <v>0</v>
      </c>
      <c r="AC8487">
        <v>0</v>
      </c>
      <c r="AD8487">
        <v>0</v>
      </c>
      <c r="AE8487">
        <v>1.3820498829891046</v>
      </c>
    </row>
    <row r="8488" spans="1:31" x14ac:dyDescent="0.25">
      <c r="A8488">
        <v>1891924</v>
      </c>
      <c r="B8488">
        <v>1</v>
      </c>
      <c r="C8488" t="s">
        <v>80</v>
      </c>
      <c r="D8488" t="s">
        <v>82</v>
      </c>
      <c r="E8488" t="s">
        <v>169</v>
      </c>
      <c r="F8488" t="s">
        <v>23780</v>
      </c>
      <c r="G8488" t="s">
        <v>142</v>
      </c>
      <c r="H8488" t="s">
        <v>143</v>
      </c>
      <c r="I8488" t="s">
        <v>135</v>
      </c>
      <c r="J8488" t="s">
        <v>136</v>
      </c>
      <c r="K8488" t="s">
        <v>137</v>
      </c>
      <c r="L8488" t="s">
        <v>23781</v>
      </c>
      <c r="M8488" t="s">
        <v>23782</v>
      </c>
      <c r="N8488">
        <v>0.512222222</v>
      </c>
      <c r="O8488">
        <v>0</v>
      </c>
      <c r="P8488">
        <v>682</v>
      </c>
      <c r="Q8488">
        <v>0</v>
      </c>
      <c r="R8488">
        <v>0</v>
      </c>
      <c r="S8488">
        <v>0</v>
      </c>
      <c r="T8488">
        <v>52</v>
      </c>
      <c r="U8488">
        <v>0</v>
      </c>
      <c r="V8488">
        <v>0</v>
      </c>
      <c r="W8488">
        <v>0</v>
      </c>
      <c r="X8488">
        <v>108.39916698490602</v>
      </c>
      <c r="Y8488">
        <v>0</v>
      </c>
      <c r="Z8488">
        <v>0</v>
      </c>
      <c r="AA8488">
        <v>0</v>
      </c>
      <c r="AB8488">
        <v>21.694771889889836</v>
      </c>
      <c r="AC8488">
        <v>0</v>
      </c>
      <c r="AD8488">
        <v>0</v>
      </c>
      <c r="AE8488">
        <v>130.09393887479587</v>
      </c>
    </row>
    <row r="8489" spans="1:31" x14ac:dyDescent="0.25">
      <c r="A8489">
        <v>1891873</v>
      </c>
      <c r="B8489">
        <v>1</v>
      </c>
      <c r="C8489" t="s">
        <v>80</v>
      </c>
      <c r="D8489" t="s">
        <v>95</v>
      </c>
      <c r="E8489" t="s">
        <v>169</v>
      </c>
      <c r="F8489" t="s">
        <v>23783</v>
      </c>
      <c r="G8489" t="s">
        <v>171</v>
      </c>
      <c r="H8489" t="s">
        <v>143</v>
      </c>
      <c r="I8489" t="s">
        <v>135</v>
      </c>
      <c r="J8489" t="s">
        <v>5</v>
      </c>
      <c r="K8489" t="s">
        <v>172</v>
      </c>
      <c r="L8489" t="s">
        <v>23784</v>
      </c>
      <c r="M8489" t="s">
        <v>23785</v>
      </c>
      <c r="N8489">
        <v>5.75</v>
      </c>
      <c r="O8489">
        <v>0</v>
      </c>
      <c r="P8489">
        <v>0</v>
      </c>
      <c r="Q8489">
        <v>0</v>
      </c>
      <c r="R8489">
        <v>1</v>
      </c>
      <c r="S8489">
        <v>2</v>
      </c>
      <c r="T8489">
        <v>0</v>
      </c>
      <c r="U8489">
        <v>0</v>
      </c>
      <c r="V8489">
        <v>0</v>
      </c>
      <c r="W8489">
        <v>0</v>
      </c>
      <c r="X8489">
        <v>0</v>
      </c>
      <c r="Y8489">
        <v>0</v>
      </c>
      <c r="Z8489">
        <v>1.2355097324873836</v>
      </c>
      <c r="AA8489">
        <v>87.890006625091203</v>
      </c>
      <c r="AB8489">
        <v>0</v>
      </c>
      <c r="AC8489">
        <v>0</v>
      </c>
      <c r="AD8489">
        <v>0</v>
      </c>
      <c r="AE8489">
        <v>89.12551635757859</v>
      </c>
    </row>
    <row r="8490" spans="1:31" x14ac:dyDescent="0.25">
      <c r="A8490">
        <v>1892159</v>
      </c>
      <c r="B8490">
        <v>1</v>
      </c>
      <c r="C8490" t="s">
        <v>81</v>
      </c>
      <c r="D8490" t="s">
        <v>119</v>
      </c>
      <c r="E8490" t="s">
        <v>169</v>
      </c>
      <c r="F8490" t="s">
        <v>23786</v>
      </c>
      <c r="G8490" t="s">
        <v>183</v>
      </c>
      <c r="H8490" t="s">
        <v>143</v>
      </c>
      <c r="I8490" t="s">
        <v>135</v>
      </c>
      <c r="J8490" t="s">
        <v>136</v>
      </c>
      <c r="K8490" t="s">
        <v>137</v>
      </c>
      <c r="L8490" t="s">
        <v>23787</v>
      </c>
      <c r="M8490" t="s">
        <v>23788</v>
      </c>
      <c r="N8490">
        <v>1.871111111</v>
      </c>
      <c r="O8490">
        <v>0</v>
      </c>
      <c r="P8490">
        <v>0</v>
      </c>
      <c r="Q8490">
        <v>0</v>
      </c>
      <c r="R8490">
        <v>8</v>
      </c>
      <c r="S8490">
        <v>0</v>
      </c>
      <c r="T8490">
        <v>0</v>
      </c>
      <c r="U8490">
        <v>0</v>
      </c>
      <c r="V8490">
        <v>0</v>
      </c>
      <c r="W8490">
        <v>0</v>
      </c>
      <c r="X8490">
        <v>0</v>
      </c>
      <c r="Y8490">
        <v>0</v>
      </c>
      <c r="Z8490">
        <v>60.98073140382931</v>
      </c>
      <c r="AA8490">
        <v>0</v>
      </c>
      <c r="AB8490">
        <v>0</v>
      </c>
      <c r="AC8490">
        <v>0</v>
      </c>
      <c r="AD8490">
        <v>0</v>
      </c>
      <c r="AE8490">
        <v>60.98073140382931</v>
      </c>
    </row>
    <row r="8491" spans="1:31" x14ac:dyDescent="0.25">
      <c r="A8491">
        <v>1892036</v>
      </c>
      <c r="B8491">
        <v>1</v>
      </c>
      <c r="C8491" t="s">
        <v>80</v>
      </c>
      <c r="D8491" t="s">
        <v>103</v>
      </c>
      <c r="E8491" t="s">
        <v>158</v>
      </c>
      <c r="F8491" t="s">
        <v>23789</v>
      </c>
      <c r="G8491" t="s">
        <v>293</v>
      </c>
      <c r="H8491" t="s">
        <v>134</v>
      </c>
      <c r="I8491" t="s">
        <v>135</v>
      </c>
      <c r="J8491" t="s">
        <v>136</v>
      </c>
      <c r="K8491" t="s">
        <v>137</v>
      </c>
      <c r="L8491" t="s">
        <v>23790</v>
      </c>
      <c r="M8491" t="s">
        <v>23791</v>
      </c>
      <c r="N8491">
        <v>0.36527777700000003</v>
      </c>
      <c r="O8491">
        <v>0</v>
      </c>
      <c r="P8491">
        <v>79</v>
      </c>
      <c r="Q8491">
        <v>0</v>
      </c>
      <c r="R8491">
        <v>0</v>
      </c>
      <c r="S8491">
        <v>0</v>
      </c>
      <c r="T8491">
        <v>2</v>
      </c>
      <c r="U8491">
        <v>0</v>
      </c>
      <c r="V8491">
        <v>0</v>
      </c>
      <c r="W8491">
        <v>0</v>
      </c>
      <c r="X8491">
        <v>8.9557701687440705</v>
      </c>
      <c r="Y8491">
        <v>0</v>
      </c>
      <c r="Z8491">
        <v>0</v>
      </c>
      <c r="AA8491">
        <v>0</v>
      </c>
      <c r="AB8491">
        <v>0.11887273127966111</v>
      </c>
      <c r="AC8491">
        <v>0</v>
      </c>
      <c r="AD8491">
        <v>0</v>
      </c>
      <c r="AE8491">
        <v>9.074642900023731</v>
      </c>
    </row>
    <row r="8492" spans="1:31" x14ac:dyDescent="0.25">
      <c r="A8492">
        <v>1892059</v>
      </c>
      <c r="B8492">
        <v>1</v>
      </c>
      <c r="C8492" t="s">
        <v>80</v>
      </c>
      <c r="D8492" t="s">
        <v>90</v>
      </c>
      <c r="E8492" t="s">
        <v>140</v>
      </c>
      <c r="F8492" t="s">
        <v>23792</v>
      </c>
      <c r="G8492" t="s">
        <v>163</v>
      </c>
      <c r="H8492" t="s">
        <v>143</v>
      </c>
      <c r="I8492" t="s">
        <v>135</v>
      </c>
      <c r="J8492" t="s">
        <v>136</v>
      </c>
      <c r="K8492" t="s">
        <v>137</v>
      </c>
      <c r="L8492" t="s">
        <v>23793</v>
      </c>
      <c r="M8492" t="s">
        <v>23794</v>
      </c>
      <c r="N8492">
        <v>2.8397222219999998</v>
      </c>
      <c r="O8492">
        <v>0</v>
      </c>
      <c r="P8492">
        <v>1</v>
      </c>
      <c r="Q8492">
        <v>0</v>
      </c>
      <c r="R8492">
        <v>0</v>
      </c>
      <c r="S8492">
        <v>0</v>
      </c>
      <c r="T8492">
        <v>0</v>
      </c>
      <c r="U8492">
        <v>0</v>
      </c>
      <c r="V8492">
        <v>0</v>
      </c>
      <c r="W8492">
        <v>0</v>
      </c>
      <c r="X8492">
        <v>0.99983581283445</v>
      </c>
      <c r="Y8492">
        <v>0</v>
      </c>
      <c r="Z8492">
        <v>0</v>
      </c>
      <c r="AA8492">
        <v>0</v>
      </c>
      <c r="AB8492">
        <v>0</v>
      </c>
      <c r="AC8492">
        <v>0</v>
      </c>
      <c r="AD8492">
        <v>0</v>
      </c>
      <c r="AE8492">
        <v>0.99983581283445</v>
      </c>
    </row>
    <row r="8493" spans="1:31" x14ac:dyDescent="0.25">
      <c r="A8493">
        <v>1891664</v>
      </c>
      <c r="B8493">
        <v>1</v>
      </c>
      <c r="C8493" t="s">
        <v>81</v>
      </c>
      <c r="D8493" t="s">
        <v>128</v>
      </c>
      <c r="E8493" t="s">
        <v>158</v>
      </c>
      <c r="F8493" t="s">
        <v>23795</v>
      </c>
      <c r="G8493" t="s">
        <v>133</v>
      </c>
      <c r="H8493" t="s">
        <v>134</v>
      </c>
      <c r="I8493" t="s">
        <v>135</v>
      </c>
      <c r="J8493" t="s">
        <v>136</v>
      </c>
      <c r="K8493" t="s">
        <v>137</v>
      </c>
      <c r="L8493" t="s">
        <v>23796</v>
      </c>
      <c r="M8493" t="s">
        <v>23797</v>
      </c>
      <c r="N8493">
        <v>1.0241666659999999</v>
      </c>
      <c r="O8493">
        <v>2</v>
      </c>
      <c r="P8493">
        <v>206</v>
      </c>
      <c r="Q8493">
        <v>16</v>
      </c>
      <c r="R8493">
        <v>9</v>
      </c>
      <c r="S8493">
        <v>2</v>
      </c>
      <c r="T8493">
        <v>5</v>
      </c>
      <c r="U8493">
        <v>0</v>
      </c>
      <c r="V8493">
        <v>0</v>
      </c>
      <c r="W8493">
        <v>52.20277847414976</v>
      </c>
      <c r="X8493">
        <v>34.567798438914359</v>
      </c>
      <c r="Y8493">
        <v>5.3731591254723483</v>
      </c>
      <c r="Z8493">
        <v>2.6648744104917412</v>
      </c>
      <c r="AA8493">
        <v>3.3548689772458915</v>
      </c>
      <c r="AB8493">
        <v>1.5317501105426561</v>
      </c>
      <c r="AC8493">
        <v>0</v>
      </c>
      <c r="AD8493">
        <v>0</v>
      </c>
      <c r="AE8493">
        <v>99.695229536816754</v>
      </c>
    </row>
    <row r="8494" spans="1:31" x14ac:dyDescent="0.25">
      <c r="A8494">
        <v>1891950</v>
      </c>
      <c r="B8494">
        <v>1</v>
      </c>
      <c r="C8494" t="s">
        <v>80</v>
      </c>
      <c r="D8494" t="s">
        <v>100</v>
      </c>
      <c r="E8494" t="s">
        <v>140</v>
      </c>
      <c r="F8494" t="s">
        <v>23798</v>
      </c>
      <c r="G8494" t="s">
        <v>148</v>
      </c>
      <c r="H8494" t="s">
        <v>143</v>
      </c>
      <c r="I8494" t="s">
        <v>135</v>
      </c>
      <c r="J8494" t="s">
        <v>136</v>
      </c>
      <c r="K8494" t="s">
        <v>137</v>
      </c>
      <c r="L8494" t="s">
        <v>23799</v>
      </c>
      <c r="M8494" t="s">
        <v>23800</v>
      </c>
      <c r="N8494">
        <v>0.57138888799999998</v>
      </c>
      <c r="O8494">
        <v>0</v>
      </c>
      <c r="P8494">
        <v>0</v>
      </c>
      <c r="Q8494">
        <v>0</v>
      </c>
      <c r="R8494">
        <v>0</v>
      </c>
      <c r="S8494">
        <v>0</v>
      </c>
      <c r="T8494">
        <v>1</v>
      </c>
      <c r="U8494">
        <v>0</v>
      </c>
      <c r="V8494">
        <v>0</v>
      </c>
      <c r="W8494">
        <v>0</v>
      </c>
      <c r="X8494">
        <v>0</v>
      </c>
      <c r="Y8494">
        <v>0</v>
      </c>
      <c r="Z8494">
        <v>0</v>
      </c>
      <c r="AA8494">
        <v>0</v>
      </c>
      <c r="AB8494">
        <v>8.2250721971726666</v>
      </c>
      <c r="AC8494">
        <v>0</v>
      </c>
      <c r="AD8494">
        <v>0</v>
      </c>
      <c r="AE8494">
        <v>8.2250721971726666</v>
      </c>
    </row>
    <row r="8495" spans="1:31" x14ac:dyDescent="0.25">
      <c r="A8495">
        <v>1891641</v>
      </c>
      <c r="B8495">
        <v>1</v>
      </c>
      <c r="C8495" t="s">
        <v>80</v>
      </c>
      <c r="D8495" t="s">
        <v>83</v>
      </c>
      <c r="E8495" t="s">
        <v>140</v>
      </c>
      <c r="F8495" t="s">
        <v>23801</v>
      </c>
      <c r="G8495" t="s">
        <v>163</v>
      </c>
      <c r="H8495" t="s">
        <v>143</v>
      </c>
      <c r="I8495" t="s">
        <v>135</v>
      </c>
      <c r="J8495" t="s">
        <v>136</v>
      </c>
      <c r="K8495" t="s">
        <v>137</v>
      </c>
      <c r="L8495" t="s">
        <v>23802</v>
      </c>
      <c r="M8495" t="s">
        <v>23803</v>
      </c>
      <c r="N8495">
        <v>0.67027777700000002</v>
      </c>
      <c r="O8495">
        <v>0</v>
      </c>
      <c r="P8495">
        <v>3</v>
      </c>
      <c r="Q8495">
        <v>0</v>
      </c>
      <c r="R8495">
        <v>0</v>
      </c>
      <c r="S8495">
        <v>0</v>
      </c>
      <c r="T8495">
        <v>0</v>
      </c>
      <c r="U8495">
        <v>0</v>
      </c>
      <c r="V8495">
        <v>0</v>
      </c>
      <c r="W8495">
        <v>0</v>
      </c>
      <c r="X8495">
        <v>0.67843601661606667</v>
      </c>
      <c r="Y8495">
        <v>0</v>
      </c>
      <c r="Z8495">
        <v>0</v>
      </c>
      <c r="AA8495">
        <v>0</v>
      </c>
      <c r="AB8495">
        <v>0</v>
      </c>
      <c r="AC8495">
        <v>0</v>
      </c>
      <c r="AD8495">
        <v>0</v>
      </c>
      <c r="AE8495">
        <v>0.67843601661606667</v>
      </c>
    </row>
    <row r="8496" spans="1:31" x14ac:dyDescent="0.25">
      <c r="A8496">
        <v>1891890</v>
      </c>
      <c r="B8496">
        <v>1</v>
      </c>
      <c r="C8496" t="s">
        <v>80</v>
      </c>
      <c r="D8496" t="s">
        <v>104</v>
      </c>
      <c r="E8496" t="s">
        <v>210</v>
      </c>
      <c r="F8496" t="s">
        <v>23804</v>
      </c>
      <c r="G8496" t="s">
        <v>402</v>
      </c>
      <c r="H8496" t="s">
        <v>134</v>
      </c>
      <c r="I8496" t="s">
        <v>135</v>
      </c>
      <c r="J8496" t="s">
        <v>136</v>
      </c>
      <c r="K8496" t="s">
        <v>172</v>
      </c>
      <c r="L8496" t="s">
        <v>23805</v>
      </c>
      <c r="M8496" t="s">
        <v>23806</v>
      </c>
      <c r="N8496">
        <v>0.95833333300000001</v>
      </c>
      <c r="O8496">
        <v>8</v>
      </c>
      <c r="P8496">
        <v>141</v>
      </c>
      <c r="Q8496">
        <v>10</v>
      </c>
      <c r="R8496">
        <v>24</v>
      </c>
      <c r="S8496">
        <v>11</v>
      </c>
      <c r="T8496">
        <v>50</v>
      </c>
      <c r="U8496">
        <v>1</v>
      </c>
      <c r="V8496">
        <v>0</v>
      </c>
      <c r="W8496">
        <v>23.864350508505424</v>
      </c>
      <c r="X8496">
        <v>56.140515455060097</v>
      </c>
      <c r="Y8496">
        <v>15.262964041733973</v>
      </c>
      <c r="Z8496">
        <v>34.213085439685855</v>
      </c>
      <c r="AA8496">
        <v>116.86158433677872</v>
      </c>
      <c r="AB8496">
        <v>162.82951121014844</v>
      </c>
      <c r="AC8496">
        <v>22.018667889563254</v>
      </c>
      <c r="AD8496">
        <v>0</v>
      </c>
      <c r="AE8496">
        <v>431.19067888147572</v>
      </c>
    </row>
    <row r="8497" spans="1:31" x14ac:dyDescent="0.25">
      <c r="A8497">
        <v>1892142</v>
      </c>
      <c r="B8497">
        <v>1</v>
      </c>
      <c r="C8497" t="s">
        <v>80</v>
      </c>
      <c r="D8497" t="s">
        <v>93</v>
      </c>
      <c r="E8497" t="s">
        <v>140</v>
      </c>
      <c r="F8497" t="s">
        <v>23807</v>
      </c>
      <c r="G8497" t="s">
        <v>163</v>
      </c>
      <c r="H8497" t="s">
        <v>143</v>
      </c>
      <c r="I8497" t="s">
        <v>135</v>
      </c>
      <c r="J8497" t="s">
        <v>136</v>
      </c>
      <c r="K8497" t="s">
        <v>137</v>
      </c>
      <c r="L8497" t="s">
        <v>23808</v>
      </c>
      <c r="M8497" t="s">
        <v>23809</v>
      </c>
      <c r="N8497">
        <v>2.986111111</v>
      </c>
      <c r="O8497">
        <v>0</v>
      </c>
      <c r="P8497">
        <v>0</v>
      </c>
      <c r="Q8497">
        <v>0</v>
      </c>
      <c r="R8497">
        <v>0</v>
      </c>
      <c r="S8497">
        <v>0</v>
      </c>
      <c r="T8497">
        <v>1</v>
      </c>
      <c r="U8497">
        <v>0</v>
      </c>
      <c r="V8497">
        <v>0</v>
      </c>
      <c r="W8497">
        <v>0</v>
      </c>
      <c r="X8497">
        <v>0</v>
      </c>
      <c r="Y8497">
        <v>0</v>
      </c>
      <c r="Z8497">
        <v>0</v>
      </c>
      <c r="AA8497">
        <v>0</v>
      </c>
      <c r="AB8497">
        <v>9.1379963748841664E-2</v>
      </c>
      <c r="AC8497">
        <v>0</v>
      </c>
      <c r="AD8497">
        <v>0</v>
      </c>
      <c r="AE8497">
        <v>9.1379963748841664E-2</v>
      </c>
    </row>
    <row r="8498" spans="1:31" x14ac:dyDescent="0.25">
      <c r="A8498">
        <v>1891956</v>
      </c>
      <c r="B8498">
        <v>1</v>
      </c>
      <c r="C8498" t="s">
        <v>80</v>
      </c>
      <c r="D8498" t="s">
        <v>94</v>
      </c>
      <c r="E8498" t="s">
        <v>210</v>
      </c>
      <c r="F8498" t="s">
        <v>22888</v>
      </c>
      <c r="G8498" t="s">
        <v>212</v>
      </c>
      <c r="H8498" t="s">
        <v>134</v>
      </c>
      <c r="I8498" t="s">
        <v>135</v>
      </c>
      <c r="J8498" t="s">
        <v>3</v>
      </c>
      <c r="K8498" t="s">
        <v>137</v>
      </c>
      <c r="L8498" t="s">
        <v>23810</v>
      </c>
      <c r="M8498" t="s">
        <v>23811</v>
      </c>
      <c r="N8498">
        <v>4.6950000000000003</v>
      </c>
      <c r="O8498">
        <v>0</v>
      </c>
      <c r="P8498">
        <v>148</v>
      </c>
      <c r="Q8498">
        <v>0</v>
      </c>
      <c r="R8498">
        <v>3</v>
      </c>
      <c r="S8498">
        <v>2</v>
      </c>
      <c r="T8498">
        <v>24</v>
      </c>
      <c r="U8498">
        <v>4</v>
      </c>
      <c r="V8498">
        <v>0</v>
      </c>
      <c r="W8498">
        <v>0</v>
      </c>
      <c r="X8498">
        <v>97.07375003388384</v>
      </c>
      <c r="Y8498">
        <v>0</v>
      </c>
      <c r="Z8498">
        <v>0.99432119753070003</v>
      </c>
      <c r="AA8498">
        <v>112.25239939802812</v>
      </c>
      <c r="AB8498">
        <v>135.54049421364672</v>
      </c>
      <c r="AC8498">
        <v>2268.8614234664556</v>
      </c>
      <c r="AD8498">
        <v>0</v>
      </c>
      <c r="AE8498">
        <v>2614.7223883095448</v>
      </c>
    </row>
    <row r="8499" spans="1:31" x14ac:dyDescent="0.25">
      <c r="A8499">
        <v>1892076</v>
      </c>
      <c r="B8499">
        <v>1</v>
      </c>
      <c r="C8499" t="s">
        <v>80</v>
      </c>
      <c r="D8499" t="s">
        <v>108</v>
      </c>
      <c r="E8499" t="s">
        <v>146</v>
      </c>
      <c r="F8499" t="s">
        <v>23812</v>
      </c>
      <c r="G8499" t="s">
        <v>148</v>
      </c>
      <c r="H8499" t="s">
        <v>143</v>
      </c>
      <c r="I8499" t="s">
        <v>135</v>
      </c>
      <c r="J8499" t="s">
        <v>136</v>
      </c>
      <c r="K8499" t="s">
        <v>137</v>
      </c>
      <c r="L8499" t="s">
        <v>23813</v>
      </c>
      <c r="M8499" t="s">
        <v>23814</v>
      </c>
      <c r="N8499">
        <v>0.68194444399999998</v>
      </c>
      <c r="O8499">
        <v>0</v>
      </c>
      <c r="P8499">
        <v>0</v>
      </c>
      <c r="Q8499">
        <v>0</v>
      </c>
      <c r="R8499">
        <v>7</v>
      </c>
      <c r="S8499">
        <v>0</v>
      </c>
      <c r="T8499">
        <v>1</v>
      </c>
      <c r="U8499">
        <v>0</v>
      </c>
      <c r="V8499">
        <v>0</v>
      </c>
      <c r="W8499">
        <v>0</v>
      </c>
      <c r="X8499">
        <v>0</v>
      </c>
      <c r="Y8499">
        <v>0</v>
      </c>
      <c r="Z8499">
        <v>20.438817341403325</v>
      </c>
      <c r="AA8499">
        <v>0</v>
      </c>
      <c r="AB8499">
        <v>0.77193343015854454</v>
      </c>
      <c r="AC8499">
        <v>0</v>
      </c>
      <c r="AD8499">
        <v>0</v>
      </c>
      <c r="AE8499">
        <v>21.210750771561869</v>
      </c>
    </row>
    <row r="8500" spans="1:31" x14ac:dyDescent="0.25">
      <c r="A8500">
        <v>1891764</v>
      </c>
      <c r="B8500">
        <v>1</v>
      </c>
      <c r="C8500" t="s">
        <v>81</v>
      </c>
      <c r="D8500" t="s">
        <v>118</v>
      </c>
      <c r="E8500" t="s">
        <v>158</v>
      </c>
      <c r="F8500" t="s">
        <v>23815</v>
      </c>
      <c r="G8500" t="s">
        <v>133</v>
      </c>
      <c r="H8500" t="s">
        <v>134</v>
      </c>
      <c r="I8500" t="s">
        <v>135</v>
      </c>
      <c r="J8500" t="s">
        <v>136</v>
      </c>
      <c r="K8500" t="s">
        <v>137</v>
      </c>
      <c r="L8500" t="s">
        <v>23816</v>
      </c>
      <c r="M8500" t="s">
        <v>23817</v>
      </c>
      <c r="N8500">
        <v>1.115277777</v>
      </c>
      <c r="O8500">
        <v>0</v>
      </c>
      <c r="P8500">
        <v>0</v>
      </c>
      <c r="Q8500">
        <v>0</v>
      </c>
      <c r="R8500">
        <v>3</v>
      </c>
      <c r="S8500">
        <v>0</v>
      </c>
      <c r="T8500">
        <v>1</v>
      </c>
      <c r="U8500">
        <v>3</v>
      </c>
      <c r="V8500">
        <v>0</v>
      </c>
      <c r="W8500">
        <v>0</v>
      </c>
      <c r="X8500">
        <v>0</v>
      </c>
      <c r="Y8500">
        <v>0</v>
      </c>
      <c r="Z8500">
        <v>9.6704877929325246</v>
      </c>
      <c r="AA8500">
        <v>0</v>
      </c>
      <c r="AB8500">
        <v>0.25340965226201118</v>
      </c>
      <c r="AC8500">
        <v>922.42640281096089</v>
      </c>
      <c r="AD8500">
        <v>0</v>
      </c>
      <c r="AE8500">
        <v>932.35030025615538</v>
      </c>
    </row>
    <row r="8501" spans="1:31" x14ac:dyDescent="0.25">
      <c r="A8501">
        <v>1892056</v>
      </c>
      <c r="B8501">
        <v>1</v>
      </c>
      <c r="C8501" t="s">
        <v>80</v>
      </c>
      <c r="D8501" t="s">
        <v>90</v>
      </c>
      <c r="E8501" t="s">
        <v>146</v>
      </c>
      <c r="F8501" t="s">
        <v>1602</v>
      </c>
      <c r="G8501" t="s">
        <v>148</v>
      </c>
      <c r="H8501" t="s">
        <v>143</v>
      </c>
      <c r="I8501" t="s">
        <v>135</v>
      </c>
      <c r="J8501" t="s">
        <v>136</v>
      </c>
      <c r="K8501" t="s">
        <v>137</v>
      </c>
      <c r="L8501" t="s">
        <v>23818</v>
      </c>
      <c r="M8501" t="s">
        <v>23819</v>
      </c>
      <c r="N8501">
        <v>1.5138888880000001</v>
      </c>
      <c r="O8501">
        <v>0</v>
      </c>
      <c r="P8501">
        <v>47</v>
      </c>
      <c r="Q8501">
        <v>0</v>
      </c>
      <c r="R8501">
        <v>0</v>
      </c>
      <c r="S8501">
        <v>0</v>
      </c>
      <c r="T8501">
        <v>53</v>
      </c>
      <c r="U8501">
        <v>0</v>
      </c>
      <c r="V8501">
        <v>0</v>
      </c>
      <c r="W8501">
        <v>0</v>
      </c>
      <c r="X8501">
        <v>22.646851980980063</v>
      </c>
      <c r="Y8501">
        <v>0</v>
      </c>
      <c r="Z8501">
        <v>0</v>
      </c>
      <c r="AA8501">
        <v>0</v>
      </c>
      <c r="AB8501">
        <v>61.595762838913664</v>
      </c>
      <c r="AC8501">
        <v>0</v>
      </c>
      <c r="AD8501">
        <v>0</v>
      </c>
      <c r="AE8501">
        <v>84.242614819893731</v>
      </c>
    </row>
    <row r="8502" spans="1:31" x14ac:dyDescent="0.25">
      <c r="A8502">
        <v>1891933</v>
      </c>
      <c r="B8502">
        <v>1</v>
      </c>
      <c r="C8502" t="s">
        <v>80</v>
      </c>
      <c r="D8502" t="s">
        <v>102</v>
      </c>
      <c r="E8502" t="s">
        <v>140</v>
      </c>
      <c r="F8502" t="s">
        <v>23820</v>
      </c>
      <c r="G8502" t="s">
        <v>163</v>
      </c>
      <c r="H8502" t="s">
        <v>143</v>
      </c>
      <c r="I8502" t="s">
        <v>135</v>
      </c>
      <c r="J8502" t="s">
        <v>136</v>
      </c>
      <c r="K8502" t="s">
        <v>137</v>
      </c>
      <c r="L8502" t="s">
        <v>23821</v>
      </c>
      <c r="M8502" t="s">
        <v>23822</v>
      </c>
      <c r="N8502">
        <v>1.215833333</v>
      </c>
      <c r="O8502">
        <v>0</v>
      </c>
      <c r="P8502">
        <v>1</v>
      </c>
      <c r="Q8502">
        <v>0</v>
      </c>
      <c r="R8502">
        <v>0</v>
      </c>
      <c r="S8502">
        <v>0</v>
      </c>
      <c r="T8502">
        <v>0</v>
      </c>
      <c r="U8502">
        <v>0</v>
      </c>
      <c r="V8502">
        <v>0</v>
      </c>
      <c r="W8502">
        <v>0</v>
      </c>
      <c r="X8502">
        <v>0.24012721625113251</v>
      </c>
      <c r="Y8502">
        <v>0</v>
      </c>
      <c r="Z8502">
        <v>0</v>
      </c>
      <c r="AA8502">
        <v>0</v>
      </c>
      <c r="AB8502">
        <v>0</v>
      </c>
      <c r="AC8502">
        <v>0</v>
      </c>
      <c r="AD8502">
        <v>0</v>
      </c>
      <c r="AE8502">
        <v>0.24012721625113251</v>
      </c>
    </row>
    <row r="8503" spans="1:31" x14ac:dyDescent="0.25">
      <c r="A8503">
        <v>1891913</v>
      </c>
      <c r="B8503">
        <v>1</v>
      </c>
      <c r="C8503" t="s">
        <v>80</v>
      </c>
      <c r="D8503" t="s">
        <v>94</v>
      </c>
      <c r="E8503" t="s">
        <v>146</v>
      </c>
      <c r="F8503" t="s">
        <v>23823</v>
      </c>
      <c r="G8503" t="s">
        <v>148</v>
      </c>
      <c r="H8503" t="s">
        <v>143</v>
      </c>
      <c r="I8503" t="s">
        <v>135</v>
      </c>
      <c r="J8503" t="s">
        <v>136</v>
      </c>
      <c r="K8503" t="s">
        <v>137</v>
      </c>
      <c r="L8503" t="s">
        <v>23824</v>
      </c>
      <c r="M8503" t="s">
        <v>23825</v>
      </c>
      <c r="N8503">
        <v>1.0052777770000001</v>
      </c>
      <c r="O8503">
        <v>0</v>
      </c>
      <c r="P8503">
        <v>8</v>
      </c>
      <c r="Q8503">
        <v>0</v>
      </c>
      <c r="R8503">
        <v>1</v>
      </c>
      <c r="S8503">
        <v>0</v>
      </c>
      <c r="T8503">
        <v>1</v>
      </c>
      <c r="U8503">
        <v>0</v>
      </c>
      <c r="V8503">
        <v>0</v>
      </c>
      <c r="W8503">
        <v>0</v>
      </c>
      <c r="X8503">
        <v>0.80372906161548008</v>
      </c>
      <c r="Y8503">
        <v>0</v>
      </c>
      <c r="Z8503">
        <v>0.13358318206585001</v>
      </c>
      <c r="AA8503">
        <v>0</v>
      </c>
      <c r="AB8503">
        <v>0</v>
      </c>
      <c r="AC8503">
        <v>0</v>
      </c>
      <c r="AD8503">
        <v>0</v>
      </c>
      <c r="AE8503">
        <v>0.93731224368133015</v>
      </c>
    </row>
    <row r="8504" spans="1:31" x14ac:dyDescent="0.25">
      <c r="A8504">
        <v>1891976</v>
      </c>
      <c r="B8504">
        <v>1</v>
      </c>
      <c r="C8504" t="s">
        <v>80</v>
      </c>
      <c r="D8504" t="s">
        <v>83</v>
      </c>
      <c r="E8504" t="s">
        <v>158</v>
      </c>
      <c r="F8504" t="s">
        <v>23826</v>
      </c>
      <c r="G8504" t="s">
        <v>212</v>
      </c>
      <c r="H8504" t="s">
        <v>134</v>
      </c>
      <c r="I8504" t="s">
        <v>135</v>
      </c>
      <c r="J8504" t="s">
        <v>136</v>
      </c>
      <c r="K8504" t="s">
        <v>137</v>
      </c>
      <c r="L8504" t="s">
        <v>23827</v>
      </c>
      <c r="M8504" t="s">
        <v>23828</v>
      </c>
      <c r="N8504">
        <v>1.1825000000000001</v>
      </c>
      <c r="O8504">
        <v>0</v>
      </c>
      <c r="P8504">
        <v>0</v>
      </c>
      <c r="Q8504">
        <v>0</v>
      </c>
      <c r="R8504">
        <v>0</v>
      </c>
      <c r="S8504">
        <v>0</v>
      </c>
      <c r="T8504">
        <v>0</v>
      </c>
      <c r="U8504">
        <v>1</v>
      </c>
      <c r="V8504">
        <v>0</v>
      </c>
      <c r="W8504">
        <v>0</v>
      </c>
      <c r="X8504">
        <v>0</v>
      </c>
      <c r="Y8504">
        <v>0</v>
      </c>
      <c r="Z8504">
        <v>0</v>
      </c>
      <c r="AA8504">
        <v>0</v>
      </c>
      <c r="AB8504">
        <v>0</v>
      </c>
      <c r="AC8504">
        <v>2694.9812769544251</v>
      </c>
      <c r="AD8504">
        <v>0</v>
      </c>
      <c r="AE8504">
        <v>2694.9812769544251</v>
      </c>
    </row>
    <row r="8505" spans="1:31" x14ac:dyDescent="0.25">
      <c r="A8505">
        <v>1892119</v>
      </c>
      <c r="B8505">
        <v>1</v>
      </c>
      <c r="C8505" t="s">
        <v>80</v>
      </c>
      <c r="D8505" t="s">
        <v>94</v>
      </c>
      <c r="E8505" t="s">
        <v>210</v>
      </c>
      <c r="F8505" t="s">
        <v>13738</v>
      </c>
      <c r="G8505" t="s">
        <v>133</v>
      </c>
      <c r="H8505" t="s">
        <v>134</v>
      </c>
      <c r="I8505" t="s">
        <v>135</v>
      </c>
      <c r="J8505" t="s">
        <v>136</v>
      </c>
      <c r="K8505" t="s">
        <v>137</v>
      </c>
      <c r="L8505" t="s">
        <v>23829</v>
      </c>
      <c r="M8505" t="s">
        <v>23830</v>
      </c>
      <c r="N8505">
        <v>0.30499999999999999</v>
      </c>
      <c r="O8505">
        <v>1</v>
      </c>
      <c r="P8505">
        <v>201</v>
      </c>
      <c r="Q8505">
        <v>24</v>
      </c>
      <c r="R8505">
        <v>49</v>
      </c>
      <c r="S8505">
        <v>13</v>
      </c>
      <c r="T8505">
        <v>65</v>
      </c>
      <c r="U8505">
        <v>6</v>
      </c>
      <c r="V8505">
        <v>0</v>
      </c>
      <c r="W8505">
        <v>0.38429654822910003</v>
      </c>
      <c r="X8505">
        <v>11.754716830826176</v>
      </c>
      <c r="Y8505">
        <v>21.588335266046002</v>
      </c>
      <c r="Z8505">
        <v>33.795021118213675</v>
      </c>
      <c r="AA8505">
        <v>53.584942876401882</v>
      </c>
      <c r="AB8505">
        <v>7.1347986777933894</v>
      </c>
      <c r="AC8505">
        <v>86.439614108658589</v>
      </c>
      <c r="AD8505">
        <v>0</v>
      </c>
      <c r="AE8505">
        <v>214.68172542616881</v>
      </c>
    </row>
    <row r="8506" spans="1:31" x14ac:dyDescent="0.25">
      <c r="A8506">
        <v>1891870</v>
      </c>
      <c r="B8506">
        <v>1</v>
      </c>
      <c r="C8506" t="s">
        <v>81</v>
      </c>
      <c r="D8506" t="s">
        <v>121</v>
      </c>
      <c r="E8506" t="s">
        <v>131</v>
      </c>
      <c r="F8506" t="s">
        <v>4429</v>
      </c>
      <c r="G8506" t="s">
        <v>133</v>
      </c>
      <c r="H8506" t="s">
        <v>134</v>
      </c>
      <c r="I8506" t="s">
        <v>135</v>
      </c>
      <c r="J8506" t="s">
        <v>136</v>
      </c>
      <c r="K8506" t="s">
        <v>137</v>
      </c>
      <c r="L8506" t="s">
        <v>23831</v>
      </c>
      <c r="M8506" t="s">
        <v>23832</v>
      </c>
      <c r="N8506">
        <v>0.70388888800000005</v>
      </c>
      <c r="O8506">
        <v>0</v>
      </c>
      <c r="P8506">
        <v>442</v>
      </c>
      <c r="Q8506">
        <v>0</v>
      </c>
      <c r="R8506">
        <v>0</v>
      </c>
      <c r="S8506">
        <v>1</v>
      </c>
      <c r="T8506">
        <v>24</v>
      </c>
      <c r="U8506">
        <v>0</v>
      </c>
      <c r="V8506">
        <v>0</v>
      </c>
      <c r="W8506">
        <v>0</v>
      </c>
      <c r="X8506">
        <v>37.875233568674112</v>
      </c>
      <c r="Y8506">
        <v>0</v>
      </c>
      <c r="Z8506">
        <v>0</v>
      </c>
      <c r="AA8506">
        <v>1.06042825854559</v>
      </c>
      <c r="AB8506">
        <v>3.0330171758184106</v>
      </c>
      <c r="AC8506">
        <v>0</v>
      </c>
      <c r="AD8506">
        <v>0</v>
      </c>
      <c r="AE8506">
        <v>41.968679003038112</v>
      </c>
    </row>
    <row r="8507" spans="1:31" x14ac:dyDescent="0.25">
      <c r="A8507">
        <v>1891621</v>
      </c>
      <c r="B8507">
        <v>1</v>
      </c>
      <c r="C8507" t="s">
        <v>81</v>
      </c>
      <c r="D8507" t="s">
        <v>127</v>
      </c>
      <c r="E8507" t="s">
        <v>146</v>
      </c>
      <c r="F8507" t="s">
        <v>23833</v>
      </c>
      <c r="G8507" t="s">
        <v>148</v>
      </c>
      <c r="H8507" t="s">
        <v>143</v>
      </c>
      <c r="I8507" t="s">
        <v>135</v>
      </c>
      <c r="J8507" t="s">
        <v>136</v>
      </c>
      <c r="K8507" t="s">
        <v>137</v>
      </c>
      <c r="L8507" t="s">
        <v>23834</v>
      </c>
      <c r="M8507" t="s">
        <v>23835</v>
      </c>
      <c r="N8507">
        <v>4.1233333329999997</v>
      </c>
      <c r="O8507">
        <v>0</v>
      </c>
      <c r="P8507">
        <v>1</v>
      </c>
      <c r="Q8507">
        <v>0</v>
      </c>
      <c r="R8507">
        <v>3</v>
      </c>
      <c r="S8507">
        <v>0</v>
      </c>
      <c r="T8507">
        <v>0</v>
      </c>
      <c r="U8507">
        <v>0</v>
      </c>
      <c r="V8507">
        <v>0</v>
      </c>
      <c r="W8507">
        <v>0</v>
      </c>
      <c r="X8507">
        <v>2.0698011016294166E-2</v>
      </c>
      <c r="Y8507">
        <v>0</v>
      </c>
      <c r="Z8507">
        <v>12.961766014556096</v>
      </c>
      <c r="AA8507">
        <v>0</v>
      </c>
      <c r="AB8507">
        <v>0</v>
      </c>
      <c r="AC8507">
        <v>0</v>
      </c>
      <c r="AD8507">
        <v>0</v>
      </c>
      <c r="AE8507">
        <v>12.982464025572391</v>
      </c>
    </row>
    <row r="8508" spans="1:31" x14ac:dyDescent="0.25">
      <c r="A8508">
        <v>1891727</v>
      </c>
      <c r="B8508">
        <v>1</v>
      </c>
      <c r="C8508" t="s">
        <v>80</v>
      </c>
      <c r="D8508" t="s">
        <v>90</v>
      </c>
      <c r="E8508" t="s">
        <v>169</v>
      </c>
      <c r="F8508" t="s">
        <v>23836</v>
      </c>
      <c r="G8508" t="s">
        <v>453</v>
      </c>
      <c r="H8508" t="s">
        <v>143</v>
      </c>
      <c r="I8508" t="s">
        <v>135</v>
      </c>
      <c r="J8508" t="s">
        <v>136</v>
      </c>
      <c r="K8508" t="s">
        <v>137</v>
      </c>
      <c r="L8508" t="s">
        <v>23837</v>
      </c>
      <c r="M8508" t="s">
        <v>23838</v>
      </c>
      <c r="N8508">
        <v>1.4286111109999999</v>
      </c>
      <c r="O8508">
        <v>0</v>
      </c>
      <c r="P8508">
        <v>549</v>
      </c>
      <c r="Q8508">
        <v>0</v>
      </c>
      <c r="R8508">
        <v>0</v>
      </c>
      <c r="S8508">
        <v>0</v>
      </c>
      <c r="T8508">
        <v>39</v>
      </c>
      <c r="U8508">
        <v>0</v>
      </c>
      <c r="V8508">
        <v>1</v>
      </c>
      <c r="W8508">
        <v>0</v>
      </c>
      <c r="X8508">
        <v>196.24279190261925</v>
      </c>
      <c r="Y8508">
        <v>0</v>
      </c>
      <c r="Z8508">
        <v>0</v>
      </c>
      <c r="AA8508">
        <v>0</v>
      </c>
      <c r="AB8508">
        <v>62.011565151094977</v>
      </c>
      <c r="AC8508">
        <v>0</v>
      </c>
      <c r="AD8508">
        <v>12.322404004409808</v>
      </c>
      <c r="AE8508">
        <v>270.57676105812402</v>
      </c>
    </row>
    <row r="8509" spans="1:31" x14ac:dyDescent="0.25">
      <c r="A8509">
        <v>1891770</v>
      </c>
      <c r="B8509">
        <v>1</v>
      </c>
      <c r="C8509" t="s">
        <v>80</v>
      </c>
      <c r="D8509" t="s">
        <v>83</v>
      </c>
      <c r="E8509" t="s">
        <v>146</v>
      </c>
      <c r="F8509" t="s">
        <v>23839</v>
      </c>
      <c r="G8509" t="s">
        <v>148</v>
      </c>
      <c r="H8509" t="s">
        <v>143</v>
      </c>
      <c r="I8509" t="s">
        <v>135</v>
      </c>
      <c r="J8509" t="s">
        <v>136</v>
      </c>
      <c r="K8509" t="s">
        <v>137</v>
      </c>
      <c r="L8509" t="s">
        <v>23840</v>
      </c>
      <c r="M8509" t="s">
        <v>23841</v>
      </c>
      <c r="N8509">
        <v>1.2547222220000001</v>
      </c>
      <c r="O8509">
        <v>0</v>
      </c>
      <c r="P8509">
        <v>0</v>
      </c>
      <c r="Q8509">
        <v>0</v>
      </c>
      <c r="R8509">
        <v>0</v>
      </c>
      <c r="S8509">
        <v>0</v>
      </c>
      <c r="T8509">
        <v>18</v>
      </c>
      <c r="U8509">
        <v>0</v>
      </c>
      <c r="V8509">
        <v>4</v>
      </c>
      <c r="W8509">
        <v>0</v>
      </c>
      <c r="X8509">
        <v>0</v>
      </c>
      <c r="Y8509">
        <v>0</v>
      </c>
      <c r="Z8509">
        <v>0</v>
      </c>
      <c r="AA8509">
        <v>0</v>
      </c>
      <c r="AB8509">
        <v>47.680540320631664</v>
      </c>
      <c r="AC8509">
        <v>0</v>
      </c>
      <c r="AD8509">
        <v>563.60156271985613</v>
      </c>
      <c r="AE8509">
        <v>611.28210304048775</v>
      </c>
    </row>
    <row r="8510" spans="1:31" x14ac:dyDescent="0.25">
      <c r="A8510">
        <v>1891578</v>
      </c>
      <c r="B8510">
        <v>1</v>
      </c>
      <c r="C8510" t="s">
        <v>81</v>
      </c>
      <c r="D8510" t="s">
        <v>118</v>
      </c>
      <c r="E8510" t="s">
        <v>229</v>
      </c>
      <c r="F8510" t="s">
        <v>23331</v>
      </c>
      <c r="G8510" t="s">
        <v>231</v>
      </c>
      <c r="H8510" t="s">
        <v>232</v>
      </c>
      <c r="I8510" t="s">
        <v>135</v>
      </c>
      <c r="J8510" t="s">
        <v>136</v>
      </c>
      <c r="K8510" t="s">
        <v>137</v>
      </c>
      <c r="L8510" t="s">
        <v>23842</v>
      </c>
      <c r="M8510" t="s">
        <v>23843</v>
      </c>
      <c r="N8510">
        <v>0.75611111099999995</v>
      </c>
      <c r="O8510">
        <v>28</v>
      </c>
      <c r="P8510">
        <v>1070</v>
      </c>
      <c r="Q8510">
        <v>177</v>
      </c>
      <c r="R8510">
        <v>271</v>
      </c>
      <c r="S8510">
        <v>61</v>
      </c>
      <c r="T8510">
        <v>154</v>
      </c>
      <c r="U8510">
        <v>3</v>
      </c>
      <c r="V8510">
        <v>2</v>
      </c>
      <c r="W8510">
        <v>12.46601442835034</v>
      </c>
      <c r="X8510">
        <v>138.43252005031627</v>
      </c>
      <c r="Y8510">
        <v>429.81856001875133</v>
      </c>
      <c r="Z8510">
        <v>603.98657579224664</v>
      </c>
      <c r="AA8510">
        <v>390.81594459139075</v>
      </c>
      <c r="AB8510">
        <v>76.02680710667633</v>
      </c>
      <c r="AC8510">
        <v>386.53658382595268</v>
      </c>
      <c r="AD8510">
        <v>8.4582594434811735</v>
      </c>
      <c r="AE8510">
        <v>2046.5412652571656</v>
      </c>
    </row>
    <row r="8511" spans="1:31" x14ac:dyDescent="0.25">
      <c r="A8511">
        <v>1892039</v>
      </c>
      <c r="B8511">
        <v>1</v>
      </c>
      <c r="C8511" t="s">
        <v>81</v>
      </c>
      <c r="D8511" t="s">
        <v>122</v>
      </c>
      <c r="E8511" t="s">
        <v>210</v>
      </c>
      <c r="F8511" t="s">
        <v>2140</v>
      </c>
      <c r="G8511" t="s">
        <v>133</v>
      </c>
      <c r="H8511" t="s">
        <v>134</v>
      </c>
      <c r="I8511" t="s">
        <v>135</v>
      </c>
      <c r="J8511" t="s">
        <v>136</v>
      </c>
      <c r="K8511" t="s">
        <v>137</v>
      </c>
      <c r="L8511" t="s">
        <v>23844</v>
      </c>
      <c r="M8511" t="s">
        <v>23845</v>
      </c>
      <c r="N8511">
        <v>0.397777777</v>
      </c>
      <c r="O8511">
        <v>12</v>
      </c>
      <c r="P8511">
        <v>819</v>
      </c>
      <c r="Q8511">
        <v>1</v>
      </c>
      <c r="R8511">
        <v>19</v>
      </c>
      <c r="S8511">
        <v>2</v>
      </c>
      <c r="T8511">
        <v>52</v>
      </c>
      <c r="U8511">
        <v>1</v>
      </c>
      <c r="V8511">
        <v>0</v>
      </c>
      <c r="W8511">
        <v>1.2147944215489601</v>
      </c>
      <c r="X8511">
        <v>41.757676326875412</v>
      </c>
      <c r="Y8511">
        <v>8.2844685806222212E-4</v>
      </c>
      <c r="Z8511">
        <v>1.87602824495876</v>
      </c>
      <c r="AA8511">
        <v>31.986395138325157</v>
      </c>
      <c r="AB8511">
        <v>7.26430611186486</v>
      </c>
      <c r="AC8511">
        <v>0.46624836791762669</v>
      </c>
      <c r="AD8511">
        <v>0</v>
      </c>
      <c r="AE8511">
        <v>84.566277058348845</v>
      </c>
    </row>
    <row r="8512" spans="1:31" x14ac:dyDescent="0.25">
      <c r="A8512">
        <v>1891707</v>
      </c>
      <c r="B8512">
        <v>1</v>
      </c>
      <c r="C8512" t="s">
        <v>80</v>
      </c>
      <c r="D8512" t="s">
        <v>97</v>
      </c>
      <c r="E8512" t="s">
        <v>131</v>
      </c>
      <c r="F8512" t="s">
        <v>23846</v>
      </c>
      <c r="G8512" t="s">
        <v>196</v>
      </c>
      <c r="H8512" t="s">
        <v>134</v>
      </c>
      <c r="I8512" t="s">
        <v>135</v>
      </c>
      <c r="J8512" t="s">
        <v>136</v>
      </c>
      <c r="K8512" t="s">
        <v>172</v>
      </c>
      <c r="L8512" t="s">
        <v>23847</v>
      </c>
      <c r="M8512" t="s">
        <v>23848</v>
      </c>
      <c r="N8512">
        <v>7.8427777770000002</v>
      </c>
      <c r="O8512">
        <v>2</v>
      </c>
      <c r="P8512">
        <v>703</v>
      </c>
      <c r="Q8512">
        <v>3</v>
      </c>
      <c r="R8512">
        <v>13</v>
      </c>
      <c r="S8512">
        <v>9</v>
      </c>
      <c r="T8512">
        <v>59</v>
      </c>
      <c r="U8512">
        <v>0</v>
      </c>
      <c r="V8512">
        <v>1</v>
      </c>
      <c r="W8512">
        <v>665.49558803866785</v>
      </c>
      <c r="X8512">
        <v>1198.6700917957448</v>
      </c>
      <c r="Y8512">
        <v>15.284417964640607</v>
      </c>
      <c r="Z8512">
        <v>4.5054575502585736</v>
      </c>
      <c r="AA8512">
        <v>486.08825631120408</v>
      </c>
      <c r="AB8512">
        <v>436.05089365907224</v>
      </c>
      <c r="AC8512">
        <v>0</v>
      </c>
      <c r="AD8512">
        <v>2.5915537966298547</v>
      </c>
      <c r="AE8512">
        <v>2808.686259116218</v>
      </c>
    </row>
    <row r="8513" spans="1:31" x14ac:dyDescent="0.25">
      <c r="A8513">
        <v>1891684</v>
      </c>
      <c r="B8513">
        <v>1</v>
      </c>
      <c r="C8513" t="s">
        <v>81</v>
      </c>
      <c r="D8513" t="s">
        <v>112</v>
      </c>
      <c r="E8513" t="s">
        <v>210</v>
      </c>
      <c r="F8513" t="s">
        <v>23849</v>
      </c>
      <c r="G8513" t="s">
        <v>196</v>
      </c>
      <c r="H8513" t="s">
        <v>134</v>
      </c>
      <c r="I8513" t="s">
        <v>135</v>
      </c>
      <c r="J8513" t="s">
        <v>136</v>
      </c>
      <c r="K8513" t="s">
        <v>172</v>
      </c>
      <c r="L8513" t="s">
        <v>23850</v>
      </c>
      <c r="M8513" t="s">
        <v>23851</v>
      </c>
      <c r="N8513">
        <v>0.83083333299999995</v>
      </c>
      <c r="O8513">
        <v>0</v>
      </c>
      <c r="P8513">
        <v>14811</v>
      </c>
      <c r="Q8513">
        <v>27</v>
      </c>
      <c r="R8513">
        <v>604</v>
      </c>
      <c r="S8513">
        <v>41</v>
      </c>
      <c r="T8513">
        <v>1726</v>
      </c>
      <c r="U8513">
        <v>7</v>
      </c>
      <c r="V8513">
        <v>3</v>
      </c>
      <c r="W8513">
        <v>0</v>
      </c>
      <c r="X8513">
        <v>1325.8677588454029</v>
      </c>
      <c r="Y8513">
        <v>242.37450244174644</v>
      </c>
      <c r="Z8513">
        <v>604.00733126787338</v>
      </c>
      <c r="AA8513">
        <v>219.59436580031127</v>
      </c>
      <c r="AB8513">
        <v>807.04276951014253</v>
      </c>
      <c r="AC8513">
        <v>154.73386868685594</v>
      </c>
      <c r="AD8513">
        <v>14.078453048475259</v>
      </c>
      <c r="AE8513">
        <v>3367.6990496008079</v>
      </c>
    </row>
    <row r="8514" spans="1:31" x14ac:dyDescent="0.25">
      <c r="A8514">
        <v>1892016</v>
      </c>
      <c r="B8514">
        <v>1</v>
      </c>
      <c r="C8514" t="s">
        <v>80</v>
      </c>
      <c r="D8514" t="s">
        <v>105</v>
      </c>
      <c r="E8514" t="s">
        <v>146</v>
      </c>
      <c r="F8514" t="s">
        <v>23852</v>
      </c>
      <c r="G8514" t="s">
        <v>142</v>
      </c>
      <c r="H8514" t="s">
        <v>143</v>
      </c>
      <c r="I8514" t="s">
        <v>135</v>
      </c>
      <c r="J8514" t="s">
        <v>136</v>
      </c>
      <c r="K8514" t="s">
        <v>137</v>
      </c>
      <c r="L8514" t="s">
        <v>23853</v>
      </c>
      <c r="M8514" t="s">
        <v>23854</v>
      </c>
      <c r="N8514">
        <v>2.2149999999999999</v>
      </c>
      <c r="O8514">
        <v>0</v>
      </c>
      <c r="P8514">
        <v>43</v>
      </c>
      <c r="Q8514">
        <v>0</v>
      </c>
      <c r="R8514">
        <v>0</v>
      </c>
      <c r="S8514">
        <v>0</v>
      </c>
      <c r="T8514">
        <v>1</v>
      </c>
      <c r="U8514">
        <v>0</v>
      </c>
      <c r="V8514">
        <v>0</v>
      </c>
      <c r="W8514">
        <v>0</v>
      </c>
      <c r="X8514">
        <v>23.496207018772736</v>
      </c>
      <c r="Y8514">
        <v>0</v>
      </c>
      <c r="Z8514">
        <v>0</v>
      </c>
      <c r="AA8514">
        <v>0</v>
      </c>
      <c r="AB8514">
        <v>0</v>
      </c>
      <c r="AC8514">
        <v>0</v>
      </c>
      <c r="AD8514">
        <v>0</v>
      </c>
      <c r="AE8514">
        <v>23.496207018772736</v>
      </c>
    </row>
    <row r="8515" spans="1:31" x14ac:dyDescent="0.25">
      <c r="A8515">
        <v>1891561</v>
      </c>
      <c r="B8515">
        <v>1</v>
      </c>
      <c r="C8515" t="s">
        <v>81</v>
      </c>
      <c r="D8515" t="s">
        <v>112</v>
      </c>
      <c r="E8515" t="s">
        <v>158</v>
      </c>
      <c r="F8515" t="s">
        <v>2833</v>
      </c>
      <c r="G8515" t="s">
        <v>133</v>
      </c>
      <c r="H8515" t="s">
        <v>134</v>
      </c>
      <c r="I8515" t="s">
        <v>152</v>
      </c>
      <c r="J8515" t="s">
        <v>136</v>
      </c>
      <c r="K8515" t="s">
        <v>137</v>
      </c>
      <c r="L8515" t="s">
        <v>23855</v>
      </c>
      <c r="M8515" t="s">
        <v>23856</v>
      </c>
      <c r="N8515">
        <v>1.3888888E-2</v>
      </c>
      <c r="O8515">
        <v>0</v>
      </c>
      <c r="P8515">
        <v>721</v>
      </c>
      <c r="Q8515">
        <v>0</v>
      </c>
      <c r="R8515">
        <v>21</v>
      </c>
      <c r="S8515">
        <v>0</v>
      </c>
      <c r="T8515">
        <v>85</v>
      </c>
      <c r="U8515">
        <v>0</v>
      </c>
      <c r="V8515">
        <v>0</v>
      </c>
      <c r="W8515">
        <v>0</v>
      </c>
      <c r="X8515">
        <v>1.4334438629256672</v>
      </c>
      <c r="Y8515">
        <v>0</v>
      </c>
      <c r="Z8515">
        <v>1.2765381290260001</v>
      </c>
      <c r="AA8515">
        <v>0</v>
      </c>
      <c r="AB8515">
        <v>0.31871322311291672</v>
      </c>
      <c r="AC8515">
        <v>0</v>
      </c>
      <c r="AD8515">
        <v>0</v>
      </c>
      <c r="AE8515">
        <v>3.0286952150645843</v>
      </c>
    </row>
    <row r="8516" spans="1:31" x14ac:dyDescent="0.25">
      <c r="A8516">
        <v>1891638</v>
      </c>
      <c r="B8516">
        <v>1</v>
      </c>
      <c r="C8516" t="s">
        <v>80</v>
      </c>
      <c r="D8516" t="s">
        <v>83</v>
      </c>
      <c r="E8516" t="s">
        <v>158</v>
      </c>
      <c r="F8516" t="s">
        <v>23857</v>
      </c>
      <c r="G8516" t="s">
        <v>133</v>
      </c>
      <c r="H8516" t="s">
        <v>134</v>
      </c>
      <c r="I8516" t="s">
        <v>135</v>
      </c>
      <c r="J8516" t="s">
        <v>136</v>
      </c>
      <c r="K8516" t="s">
        <v>137</v>
      </c>
      <c r="L8516" t="s">
        <v>23858</v>
      </c>
      <c r="M8516" t="s">
        <v>23717</v>
      </c>
      <c r="N8516">
        <v>0.9</v>
      </c>
      <c r="O8516">
        <v>0</v>
      </c>
      <c r="P8516">
        <v>22</v>
      </c>
      <c r="Q8516">
        <v>0</v>
      </c>
      <c r="R8516">
        <v>7</v>
      </c>
      <c r="S8516">
        <v>1</v>
      </c>
      <c r="T8516">
        <v>17</v>
      </c>
      <c r="U8516">
        <v>2</v>
      </c>
      <c r="V8516">
        <v>0</v>
      </c>
      <c r="W8516">
        <v>0</v>
      </c>
      <c r="X8516">
        <v>4.8611507610057014</v>
      </c>
      <c r="Y8516">
        <v>0</v>
      </c>
      <c r="Z8516">
        <v>2.7299037771666668</v>
      </c>
      <c r="AA8516">
        <v>21.130369564996304</v>
      </c>
      <c r="AB8516">
        <v>59.079474296893174</v>
      </c>
      <c r="AC8516">
        <v>79.030835828555652</v>
      </c>
      <c r="AD8516">
        <v>0</v>
      </c>
      <c r="AE8516">
        <v>166.83173422861751</v>
      </c>
    </row>
    <row r="8517" spans="1:31" x14ac:dyDescent="0.25">
      <c r="A8517">
        <v>1891701</v>
      </c>
      <c r="B8517">
        <v>1</v>
      </c>
      <c r="C8517" t="s">
        <v>81</v>
      </c>
      <c r="D8517" t="s">
        <v>128</v>
      </c>
      <c r="E8517" t="s">
        <v>146</v>
      </c>
      <c r="F8517" t="s">
        <v>15675</v>
      </c>
      <c r="G8517" t="s">
        <v>148</v>
      </c>
      <c r="H8517" t="s">
        <v>143</v>
      </c>
      <c r="I8517" t="s">
        <v>135</v>
      </c>
      <c r="J8517" t="s">
        <v>136</v>
      </c>
      <c r="K8517" t="s">
        <v>137</v>
      </c>
      <c r="L8517" t="s">
        <v>23859</v>
      </c>
      <c r="M8517" t="s">
        <v>23860</v>
      </c>
      <c r="N8517">
        <v>8.5097222220000006</v>
      </c>
      <c r="O8517">
        <v>0</v>
      </c>
      <c r="P8517">
        <v>25</v>
      </c>
      <c r="Q8517">
        <v>0</v>
      </c>
      <c r="R8517">
        <v>3</v>
      </c>
      <c r="S8517">
        <v>0</v>
      </c>
      <c r="T8517">
        <v>1</v>
      </c>
      <c r="U8517">
        <v>0</v>
      </c>
      <c r="V8517">
        <v>0</v>
      </c>
      <c r="W8517">
        <v>0</v>
      </c>
      <c r="X8517">
        <v>23.457334122550719</v>
      </c>
      <c r="Y8517">
        <v>0</v>
      </c>
      <c r="Z8517">
        <v>15.349484881321512</v>
      </c>
      <c r="AA8517">
        <v>0</v>
      </c>
      <c r="AB8517">
        <v>0.21893319758302221</v>
      </c>
      <c r="AC8517">
        <v>0</v>
      </c>
      <c r="AD8517">
        <v>0</v>
      </c>
      <c r="AE8517">
        <v>39.025752201455255</v>
      </c>
    </row>
    <row r="8518" spans="1:31" x14ac:dyDescent="0.25">
      <c r="A8518">
        <v>1892139</v>
      </c>
      <c r="B8518">
        <v>1</v>
      </c>
      <c r="C8518" t="s">
        <v>81</v>
      </c>
      <c r="D8518" t="s">
        <v>113</v>
      </c>
      <c r="E8518" t="s">
        <v>140</v>
      </c>
      <c r="F8518" t="s">
        <v>23861</v>
      </c>
      <c r="G8518" t="s">
        <v>207</v>
      </c>
      <c r="H8518" t="s">
        <v>143</v>
      </c>
      <c r="I8518" t="s">
        <v>135</v>
      </c>
      <c r="J8518" t="s">
        <v>136</v>
      </c>
      <c r="K8518" t="s">
        <v>137</v>
      </c>
      <c r="L8518" t="s">
        <v>23862</v>
      </c>
      <c r="M8518" t="s">
        <v>23863</v>
      </c>
      <c r="N8518">
        <v>1.113611111</v>
      </c>
      <c r="O8518">
        <v>0</v>
      </c>
      <c r="P8518">
        <v>15</v>
      </c>
      <c r="Q8518">
        <v>0</v>
      </c>
      <c r="R8518">
        <v>0</v>
      </c>
      <c r="S8518">
        <v>0</v>
      </c>
      <c r="T8518">
        <v>0</v>
      </c>
      <c r="U8518">
        <v>0</v>
      </c>
      <c r="V8518">
        <v>0</v>
      </c>
      <c r="W8518">
        <v>0</v>
      </c>
      <c r="X8518">
        <v>5.1630482783043519</v>
      </c>
      <c r="Y8518">
        <v>0</v>
      </c>
      <c r="Z8518">
        <v>0</v>
      </c>
      <c r="AA8518">
        <v>0</v>
      </c>
      <c r="AB8518">
        <v>0</v>
      </c>
      <c r="AC8518">
        <v>0</v>
      </c>
      <c r="AD8518">
        <v>0</v>
      </c>
      <c r="AE8518">
        <v>5.1630482783043519</v>
      </c>
    </row>
    <row r="8519" spans="1:31" x14ac:dyDescent="0.25">
      <c r="A8519">
        <v>1891644</v>
      </c>
      <c r="B8519">
        <v>1</v>
      </c>
      <c r="C8519" t="s">
        <v>80</v>
      </c>
      <c r="D8519" t="s">
        <v>93</v>
      </c>
      <c r="E8519" t="s">
        <v>146</v>
      </c>
      <c r="F8519" t="s">
        <v>23864</v>
      </c>
      <c r="G8519" t="s">
        <v>148</v>
      </c>
      <c r="H8519" t="s">
        <v>143</v>
      </c>
      <c r="I8519" t="s">
        <v>135</v>
      </c>
      <c r="J8519" t="s">
        <v>136</v>
      </c>
      <c r="K8519" t="s">
        <v>137</v>
      </c>
      <c r="L8519" t="s">
        <v>23865</v>
      </c>
      <c r="M8519" t="s">
        <v>23866</v>
      </c>
      <c r="N8519">
        <v>2.5263888880000001</v>
      </c>
      <c r="O8519">
        <v>0</v>
      </c>
      <c r="P8519">
        <v>0</v>
      </c>
      <c r="Q8519">
        <v>0</v>
      </c>
      <c r="R8519">
        <v>1</v>
      </c>
      <c r="S8519">
        <v>0</v>
      </c>
      <c r="T8519">
        <v>1</v>
      </c>
      <c r="U8519">
        <v>0</v>
      </c>
      <c r="V8519">
        <v>0</v>
      </c>
      <c r="W8519">
        <v>0</v>
      </c>
      <c r="X8519">
        <v>0</v>
      </c>
      <c r="Y8519">
        <v>0</v>
      </c>
      <c r="Z8519">
        <v>34.724662840019775</v>
      </c>
      <c r="AA8519">
        <v>0</v>
      </c>
      <c r="AB8519">
        <v>31.789101023414247</v>
      </c>
      <c r="AC8519">
        <v>0</v>
      </c>
      <c r="AD8519">
        <v>0</v>
      </c>
      <c r="AE8519">
        <v>66.513763863434022</v>
      </c>
    </row>
    <row r="8520" spans="1:31" x14ac:dyDescent="0.25">
      <c r="A8520">
        <v>1891853</v>
      </c>
      <c r="B8520">
        <v>1</v>
      </c>
      <c r="C8520" t="s">
        <v>81</v>
      </c>
      <c r="D8520" t="s">
        <v>127</v>
      </c>
      <c r="E8520" t="s">
        <v>169</v>
      </c>
      <c r="F8520" t="s">
        <v>23867</v>
      </c>
      <c r="G8520" t="s">
        <v>564</v>
      </c>
      <c r="H8520" t="s">
        <v>143</v>
      </c>
      <c r="I8520" t="s">
        <v>135</v>
      </c>
      <c r="J8520" t="s">
        <v>136</v>
      </c>
      <c r="K8520" t="s">
        <v>137</v>
      </c>
      <c r="L8520" t="s">
        <v>23868</v>
      </c>
      <c r="M8520" t="s">
        <v>23869</v>
      </c>
      <c r="N8520">
        <v>3.8450000000000002</v>
      </c>
      <c r="O8520">
        <v>0</v>
      </c>
      <c r="P8520">
        <v>102</v>
      </c>
      <c r="Q8520">
        <v>0</v>
      </c>
      <c r="R8520">
        <v>2</v>
      </c>
      <c r="S8520">
        <v>0</v>
      </c>
      <c r="T8520">
        <v>15</v>
      </c>
      <c r="U8520">
        <v>0</v>
      </c>
      <c r="V8520">
        <v>0</v>
      </c>
      <c r="W8520">
        <v>0</v>
      </c>
      <c r="X8520">
        <v>90.871400337112021</v>
      </c>
      <c r="Y8520">
        <v>0</v>
      </c>
      <c r="Z8520">
        <v>8.5242163920481335</v>
      </c>
      <c r="AA8520">
        <v>0</v>
      </c>
      <c r="AB8520">
        <v>65.889627128427492</v>
      </c>
      <c r="AC8520">
        <v>0</v>
      </c>
      <c r="AD8520">
        <v>0</v>
      </c>
      <c r="AE8520">
        <v>165.28524385758766</v>
      </c>
    </row>
    <row r="8521" spans="1:31" x14ac:dyDescent="0.25">
      <c r="A8521">
        <v>1891893</v>
      </c>
      <c r="B8521">
        <v>1</v>
      </c>
      <c r="C8521" t="s">
        <v>81</v>
      </c>
      <c r="D8521" t="s">
        <v>118</v>
      </c>
      <c r="E8521" t="s">
        <v>158</v>
      </c>
      <c r="F8521" t="s">
        <v>23870</v>
      </c>
      <c r="G8521" t="s">
        <v>133</v>
      </c>
      <c r="H8521" t="s">
        <v>134</v>
      </c>
      <c r="I8521" t="s">
        <v>135</v>
      </c>
      <c r="J8521" t="s">
        <v>136</v>
      </c>
      <c r="K8521" t="s">
        <v>137</v>
      </c>
      <c r="L8521" t="s">
        <v>23871</v>
      </c>
      <c r="M8521" t="s">
        <v>23872</v>
      </c>
      <c r="N8521">
        <v>0.325555555</v>
      </c>
      <c r="O8521">
        <v>0</v>
      </c>
      <c r="P8521">
        <v>2567</v>
      </c>
      <c r="Q8521">
        <v>0</v>
      </c>
      <c r="R8521">
        <v>0</v>
      </c>
      <c r="S8521">
        <v>0</v>
      </c>
      <c r="T8521">
        <v>85</v>
      </c>
      <c r="U8521">
        <v>0</v>
      </c>
      <c r="V8521">
        <v>0</v>
      </c>
      <c r="W8521">
        <v>0</v>
      </c>
      <c r="X8521">
        <v>194.41780735503002</v>
      </c>
      <c r="Y8521">
        <v>0</v>
      </c>
      <c r="Z8521">
        <v>0</v>
      </c>
      <c r="AA8521">
        <v>0</v>
      </c>
      <c r="AB8521">
        <v>30.615582924707258</v>
      </c>
      <c r="AC8521">
        <v>0</v>
      </c>
      <c r="AD8521">
        <v>0</v>
      </c>
      <c r="AE8521">
        <v>225.03339027973729</v>
      </c>
    </row>
    <row r="8522" spans="1:31" x14ac:dyDescent="0.25">
      <c r="A8522">
        <v>1891624</v>
      </c>
      <c r="B8522">
        <v>1</v>
      </c>
      <c r="C8522" t="s">
        <v>80</v>
      </c>
      <c r="D8522" t="s">
        <v>93</v>
      </c>
      <c r="E8522" t="s">
        <v>146</v>
      </c>
      <c r="F8522" t="s">
        <v>23873</v>
      </c>
      <c r="G8522" t="s">
        <v>596</v>
      </c>
      <c r="H8522" t="s">
        <v>143</v>
      </c>
      <c r="I8522" t="s">
        <v>135</v>
      </c>
      <c r="J8522" t="s">
        <v>136</v>
      </c>
      <c r="K8522" t="s">
        <v>137</v>
      </c>
      <c r="L8522" t="s">
        <v>23874</v>
      </c>
      <c r="M8522" t="s">
        <v>23875</v>
      </c>
      <c r="N8522">
        <v>2.3452777770000002</v>
      </c>
      <c r="O8522">
        <v>0</v>
      </c>
      <c r="P8522">
        <v>0</v>
      </c>
      <c r="Q8522">
        <v>0</v>
      </c>
      <c r="R8522">
        <v>1</v>
      </c>
      <c r="S8522">
        <v>0</v>
      </c>
      <c r="T8522">
        <v>0</v>
      </c>
      <c r="U8522">
        <v>0</v>
      </c>
      <c r="V8522">
        <v>0</v>
      </c>
      <c r="W8522">
        <v>0</v>
      </c>
      <c r="X8522">
        <v>0</v>
      </c>
      <c r="Y8522">
        <v>0</v>
      </c>
      <c r="Z8522">
        <v>1.8413630690905056</v>
      </c>
      <c r="AA8522">
        <v>0</v>
      </c>
      <c r="AB8522">
        <v>0</v>
      </c>
      <c r="AC8522">
        <v>0</v>
      </c>
      <c r="AD8522">
        <v>0</v>
      </c>
      <c r="AE8522">
        <v>1.8413630690905056</v>
      </c>
    </row>
    <row r="8523" spans="1:31" x14ac:dyDescent="0.25">
      <c r="A8523">
        <v>1891744</v>
      </c>
      <c r="B8523">
        <v>1</v>
      </c>
      <c r="C8523" t="s">
        <v>80</v>
      </c>
      <c r="D8523" t="s">
        <v>82</v>
      </c>
      <c r="E8523" t="s">
        <v>140</v>
      </c>
      <c r="F8523" t="s">
        <v>23876</v>
      </c>
      <c r="G8523" t="s">
        <v>200</v>
      </c>
      <c r="H8523" t="s">
        <v>143</v>
      </c>
      <c r="I8523" t="s">
        <v>135</v>
      </c>
      <c r="J8523" t="s">
        <v>136</v>
      </c>
      <c r="K8523" t="s">
        <v>137</v>
      </c>
      <c r="L8523" t="s">
        <v>23877</v>
      </c>
      <c r="M8523" t="s">
        <v>23878</v>
      </c>
      <c r="N8523">
        <v>1.971666666</v>
      </c>
      <c r="O8523">
        <v>0</v>
      </c>
      <c r="P8523">
        <v>0</v>
      </c>
      <c r="Q8523">
        <v>0</v>
      </c>
      <c r="R8523">
        <v>0</v>
      </c>
      <c r="S8523">
        <v>0</v>
      </c>
      <c r="T8523">
        <v>12</v>
      </c>
      <c r="U8523">
        <v>0</v>
      </c>
      <c r="V8523">
        <v>1</v>
      </c>
      <c r="W8523">
        <v>0</v>
      </c>
      <c r="X8523">
        <v>0</v>
      </c>
      <c r="Y8523">
        <v>0</v>
      </c>
      <c r="Z8523">
        <v>0</v>
      </c>
      <c r="AA8523">
        <v>0</v>
      </c>
      <c r="AB8523">
        <v>15.635753448198864</v>
      </c>
      <c r="AC8523">
        <v>0</v>
      </c>
      <c r="AD8523">
        <v>0</v>
      </c>
      <c r="AE8523">
        <v>15.635753448198864</v>
      </c>
    </row>
    <row r="8524" spans="1:31" x14ac:dyDescent="0.25">
      <c r="A8524">
        <v>1891953</v>
      </c>
      <c r="B8524">
        <v>1</v>
      </c>
      <c r="C8524" t="s">
        <v>80</v>
      </c>
      <c r="D8524" t="s">
        <v>107</v>
      </c>
      <c r="E8524" t="s">
        <v>169</v>
      </c>
      <c r="F8524" t="s">
        <v>20044</v>
      </c>
      <c r="G8524" t="s">
        <v>142</v>
      </c>
      <c r="H8524" t="s">
        <v>143</v>
      </c>
      <c r="I8524" t="s">
        <v>135</v>
      </c>
      <c r="J8524" t="s">
        <v>136</v>
      </c>
      <c r="K8524" t="s">
        <v>137</v>
      </c>
      <c r="L8524" t="s">
        <v>23879</v>
      </c>
      <c r="M8524" t="s">
        <v>23880</v>
      </c>
      <c r="N8524">
        <v>0.30388888800000002</v>
      </c>
      <c r="O8524">
        <v>0</v>
      </c>
      <c r="P8524">
        <v>286</v>
      </c>
      <c r="Q8524">
        <v>0</v>
      </c>
      <c r="R8524">
        <v>0</v>
      </c>
      <c r="S8524">
        <v>0</v>
      </c>
      <c r="T8524">
        <v>9</v>
      </c>
      <c r="U8524">
        <v>0</v>
      </c>
      <c r="V8524">
        <v>0</v>
      </c>
      <c r="W8524">
        <v>0</v>
      </c>
      <c r="X8524">
        <v>22.209011776651565</v>
      </c>
      <c r="Y8524">
        <v>0</v>
      </c>
      <c r="Z8524">
        <v>0</v>
      </c>
      <c r="AA8524">
        <v>0</v>
      </c>
      <c r="AB8524">
        <v>8.5486579744653746</v>
      </c>
      <c r="AC8524">
        <v>0</v>
      </c>
      <c r="AD8524">
        <v>0</v>
      </c>
      <c r="AE8524">
        <v>30.757669751116939</v>
      </c>
    </row>
    <row r="8525" spans="1:31" x14ac:dyDescent="0.25">
      <c r="A8525">
        <v>1891936</v>
      </c>
      <c r="B8525">
        <v>1</v>
      </c>
      <c r="C8525" t="s">
        <v>80</v>
      </c>
      <c r="D8525" t="s">
        <v>83</v>
      </c>
      <c r="E8525" t="s">
        <v>158</v>
      </c>
      <c r="F8525" t="s">
        <v>23881</v>
      </c>
      <c r="G8525" t="s">
        <v>476</v>
      </c>
      <c r="H8525" t="s">
        <v>134</v>
      </c>
      <c r="I8525" t="s">
        <v>135</v>
      </c>
      <c r="J8525" t="s">
        <v>136</v>
      </c>
      <c r="K8525" t="s">
        <v>137</v>
      </c>
      <c r="L8525" t="s">
        <v>23882</v>
      </c>
      <c r="M8525" t="s">
        <v>23883</v>
      </c>
      <c r="N8525">
        <v>0.40333333300000002</v>
      </c>
      <c r="O8525">
        <v>0</v>
      </c>
      <c r="P8525">
        <v>2980</v>
      </c>
      <c r="Q8525">
        <v>0</v>
      </c>
      <c r="R8525">
        <v>2</v>
      </c>
      <c r="S8525">
        <v>4</v>
      </c>
      <c r="T8525">
        <v>632</v>
      </c>
      <c r="U8525">
        <v>3</v>
      </c>
      <c r="V8525">
        <v>23</v>
      </c>
      <c r="W8525">
        <v>0</v>
      </c>
      <c r="X8525">
        <v>327.90511753648627</v>
      </c>
      <c r="Y8525">
        <v>0</v>
      </c>
      <c r="Z8525">
        <v>0.73158885241074678</v>
      </c>
      <c r="AA8525">
        <v>27.368252392527893</v>
      </c>
      <c r="AB8525">
        <v>339.69106817224048</v>
      </c>
      <c r="AC8525">
        <v>91.60686881359895</v>
      </c>
      <c r="AD8525">
        <v>363.32443838362281</v>
      </c>
      <c r="AE8525">
        <v>1150.6273341508872</v>
      </c>
    </row>
    <row r="8526" spans="1:31" x14ac:dyDescent="0.25">
      <c r="A8526">
        <v>1891930</v>
      </c>
      <c r="B8526">
        <v>1</v>
      </c>
      <c r="C8526" t="s">
        <v>81</v>
      </c>
      <c r="D8526" t="s">
        <v>118</v>
      </c>
      <c r="E8526" t="s">
        <v>146</v>
      </c>
      <c r="F8526" t="s">
        <v>23884</v>
      </c>
      <c r="G8526" t="s">
        <v>148</v>
      </c>
      <c r="H8526" t="s">
        <v>143</v>
      </c>
      <c r="I8526" t="s">
        <v>135</v>
      </c>
      <c r="J8526" t="s">
        <v>136</v>
      </c>
      <c r="K8526" t="s">
        <v>137</v>
      </c>
      <c r="L8526" t="s">
        <v>23885</v>
      </c>
      <c r="M8526" t="s">
        <v>23886</v>
      </c>
      <c r="N8526">
        <v>0.99361111099999999</v>
      </c>
      <c r="O8526">
        <v>0</v>
      </c>
      <c r="P8526">
        <v>98</v>
      </c>
      <c r="Q8526">
        <v>0</v>
      </c>
      <c r="R8526">
        <v>0</v>
      </c>
      <c r="S8526">
        <v>0</v>
      </c>
      <c r="T8526">
        <v>10</v>
      </c>
      <c r="U8526">
        <v>0</v>
      </c>
      <c r="V8526">
        <v>0</v>
      </c>
      <c r="W8526">
        <v>0</v>
      </c>
      <c r="X8526">
        <v>21.99200900453042</v>
      </c>
      <c r="Y8526">
        <v>0</v>
      </c>
      <c r="Z8526">
        <v>0</v>
      </c>
      <c r="AA8526">
        <v>0</v>
      </c>
      <c r="AB8526">
        <v>5.5931844306602061</v>
      </c>
      <c r="AC8526">
        <v>0</v>
      </c>
      <c r="AD8526">
        <v>0</v>
      </c>
      <c r="AE8526">
        <v>27.585193435190625</v>
      </c>
    </row>
    <row r="8527" spans="1:31" x14ac:dyDescent="0.25">
      <c r="A8527">
        <v>1892102</v>
      </c>
      <c r="B8527">
        <v>1</v>
      </c>
      <c r="C8527" t="s">
        <v>81</v>
      </c>
      <c r="D8527" t="s">
        <v>123</v>
      </c>
      <c r="E8527" t="s">
        <v>140</v>
      </c>
      <c r="F8527" t="s">
        <v>23887</v>
      </c>
      <c r="G8527" t="s">
        <v>163</v>
      </c>
      <c r="H8527" t="s">
        <v>143</v>
      </c>
      <c r="I8527" t="s">
        <v>135</v>
      </c>
      <c r="J8527" t="s">
        <v>136</v>
      </c>
      <c r="K8527" t="s">
        <v>137</v>
      </c>
      <c r="L8527" t="s">
        <v>23888</v>
      </c>
      <c r="M8527" t="s">
        <v>23889</v>
      </c>
      <c r="N8527">
        <v>0.72916666600000002</v>
      </c>
      <c r="O8527">
        <v>0</v>
      </c>
      <c r="P8527">
        <v>1</v>
      </c>
      <c r="Q8527">
        <v>0</v>
      </c>
      <c r="R8527">
        <v>0</v>
      </c>
      <c r="S8527">
        <v>0</v>
      </c>
      <c r="T8527">
        <v>0</v>
      </c>
      <c r="U8527">
        <v>0</v>
      </c>
      <c r="V8527">
        <v>0</v>
      </c>
      <c r="W8527">
        <v>0</v>
      </c>
      <c r="X8527">
        <v>0.1053040528286911</v>
      </c>
      <c r="Y8527">
        <v>0</v>
      </c>
      <c r="Z8527">
        <v>0</v>
      </c>
      <c r="AA8527">
        <v>0</v>
      </c>
      <c r="AB8527">
        <v>0</v>
      </c>
      <c r="AC8527">
        <v>0</v>
      </c>
      <c r="AD8527">
        <v>0</v>
      </c>
      <c r="AE8527">
        <v>0.1053040528286911</v>
      </c>
    </row>
    <row r="8528" spans="1:31" x14ac:dyDescent="0.25">
      <c r="A8528">
        <v>1892079</v>
      </c>
      <c r="B8528">
        <v>1</v>
      </c>
      <c r="C8528" t="s">
        <v>80</v>
      </c>
      <c r="D8528" t="s">
        <v>103</v>
      </c>
      <c r="E8528" t="s">
        <v>210</v>
      </c>
      <c r="F8528" t="s">
        <v>23890</v>
      </c>
      <c r="G8528" t="s">
        <v>133</v>
      </c>
      <c r="H8528" t="s">
        <v>134</v>
      </c>
      <c r="I8528" t="s">
        <v>135</v>
      </c>
      <c r="J8528" t="s">
        <v>136</v>
      </c>
      <c r="K8528" t="s">
        <v>137</v>
      </c>
      <c r="L8528" t="s">
        <v>23891</v>
      </c>
      <c r="M8528" t="s">
        <v>23892</v>
      </c>
      <c r="N8528">
        <v>0.41638888800000001</v>
      </c>
      <c r="O8528">
        <v>1</v>
      </c>
      <c r="P8528">
        <v>98</v>
      </c>
      <c r="Q8528">
        <v>20</v>
      </c>
      <c r="R8528">
        <v>13</v>
      </c>
      <c r="S8528">
        <v>5</v>
      </c>
      <c r="T8528">
        <v>12</v>
      </c>
      <c r="U8528">
        <v>0</v>
      </c>
      <c r="V8528">
        <v>0</v>
      </c>
      <c r="W8528">
        <v>1.1813850767395393</v>
      </c>
      <c r="X8528">
        <v>13.230083295878368</v>
      </c>
      <c r="Y8528">
        <v>108.61354848454457</v>
      </c>
      <c r="Z8528">
        <v>29.010544696691028</v>
      </c>
      <c r="AA8528">
        <v>52.887546004986838</v>
      </c>
      <c r="AB8528">
        <v>13.933498558032047</v>
      </c>
      <c r="AC8528">
        <v>0</v>
      </c>
      <c r="AD8528">
        <v>0</v>
      </c>
      <c r="AE8528">
        <v>218.85660611687237</v>
      </c>
    </row>
    <row r="8529" spans="1:31" x14ac:dyDescent="0.25">
      <c r="A8529">
        <v>1891830</v>
      </c>
      <c r="B8529">
        <v>1</v>
      </c>
      <c r="C8529" t="s">
        <v>80</v>
      </c>
      <c r="D8529" t="s">
        <v>94</v>
      </c>
      <c r="E8529" t="s">
        <v>210</v>
      </c>
      <c r="F8529" t="s">
        <v>7584</v>
      </c>
      <c r="G8529" t="s">
        <v>133</v>
      </c>
      <c r="H8529" t="s">
        <v>134</v>
      </c>
      <c r="I8529" t="s">
        <v>135</v>
      </c>
      <c r="J8529" t="s">
        <v>136</v>
      </c>
      <c r="K8529" t="s">
        <v>137</v>
      </c>
      <c r="L8529" t="s">
        <v>23893</v>
      </c>
      <c r="M8529" t="s">
        <v>23894</v>
      </c>
      <c r="N8529">
        <v>0.32305555499999999</v>
      </c>
      <c r="O8529">
        <v>0</v>
      </c>
      <c r="P8529">
        <v>308</v>
      </c>
      <c r="Q8529">
        <v>3</v>
      </c>
      <c r="R8529">
        <v>72</v>
      </c>
      <c r="S8529">
        <v>2</v>
      </c>
      <c r="T8529">
        <v>37</v>
      </c>
      <c r="U8529">
        <v>0</v>
      </c>
      <c r="V8529">
        <v>0</v>
      </c>
      <c r="W8529">
        <v>0</v>
      </c>
      <c r="X8529">
        <v>23.023750213384858</v>
      </c>
      <c r="Y8529">
        <v>3.5628685094430805</v>
      </c>
      <c r="Z8529">
        <v>47.431433215992747</v>
      </c>
      <c r="AA8529">
        <v>2.3654893099539414</v>
      </c>
      <c r="AB8529">
        <v>12.565330546035817</v>
      </c>
      <c r="AC8529">
        <v>0</v>
      </c>
      <c r="AD8529">
        <v>0</v>
      </c>
      <c r="AE8529">
        <v>88.948871794810458</v>
      </c>
    </row>
    <row r="8530" spans="1:31" x14ac:dyDescent="0.25">
      <c r="A8530">
        <v>1891724</v>
      </c>
      <c r="B8530">
        <v>1</v>
      </c>
      <c r="C8530" t="s">
        <v>80</v>
      </c>
      <c r="D8530" t="s">
        <v>107</v>
      </c>
      <c r="E8530" t="s">
        <v>140</v>
      </c>
      <c r="F8530" t="s">
        <v>23895</v>
      </c>
      <c r="G8530" t="s">
        <v>200</v>
      </c>
      <c r="H8530" t="s">
        <v>143</v>
      </c>
      <c r="I8530" t="s">
        <v>135</v>
      </c>
      <c r="J8530" t="s">
        <v>136</v>
      </c>
      <c r="K8530" t="s">
        <v>137</v>
      </c>
      <c r="L8530" t="s">
        <v>23896</v>
      </c>
      <c r="M8530" t="s">
        <v>23897</v>
      </c>
      <c r="N8530">
        <v>1.4738888880000001</v>
      </c>
      <c r="O8530">
        <v>0</v>
      </c>
      <c r="P8530">
        <v>14</v>
      </c>
      <c r="Q8530">
        <v>0</v>
      </c>
      <c r="R8530">
        <v>0</v>
      </c>
      <c r="S8530">
        <v>0</v>
      </c>
      <c r="T8530">
        <v>3</v>
      </c>
      <c r="U8530">
        <v>0</v>
      </c>
      <c r="V8530">
        <v>0</v>
      </c>
      <c r="W8530">
        <v>0</v>
      </c>
      <c r="X8530">
        <v>5.2016382824062104</v>
      </c>
      <c r="Y8530">
        <v>0</v>
      </c>
      <c r="Z8530">
        <v>0</v>
      </c>
      <c r="AA8530">
        <v>0</v>
      </c>
      <c r="AB8530">
        <v>1.6904376944005532</v>
      </c>
      <c r="AC8530">
        <v>0</v>
      </c>
      <c r="AD8530">
        <v>0</v>
      </c>
      <c r="AE8530">
        <v>6.8920759768067636</v>
      </c>
    </row>
    <row r="8531" spans="1:31" x14ac:dyDescent="0.25">
      <c r="A8531">
        <v>1892088</v>
      </c>
      <c r="B8531">
        <v>1</v>
      </c>
      <c r="C8531" t="s">
        <v>80</v>
      </c>
      <c r="D8531" t="s">
        <v>100</v>
      </c>
      <c r="E8531" t="s">
        <v>146</v>
      </c>
      <c r="F8531" t="s">
        <v>23898</v>
      </c>
      <c r="G8531" t="s">
        <v>148</v>
      </c>
      <c r="H8531" t="s">
        <v>143</v>
      </c>
      <c r="I8531" t="s">
        <v>135</v>
      </c>
      <c r="J8531" t="s">
        <v>136</v>
      </c>
      <c r="K8531" t="s">
        <v>137</v>
      </c>
      <c r="L8531" t="s">
        <v>23899</v>
      </c>
      <c r="M8531" t="s">
        <v>23900</v>
      </c>
      <c r="N8531">
        <v>0.99944444399999999</v>
      </c>
      <c r="O8531">
        <v>0</v>
      </c>
      <c r="P8531">
        <v>10</v>
      </c>
      <c r="Q8531">
        <v>0</v>
      </c>
      <c r="R8531">
        <v>2</v>
      </c>
      <c r="S8531">
        <v>0</v>
      </c>
      <c r="T8531">
        <v>8</v>
      </c>
      <c r="U8531">
        <v>0</v>
      </c>
      <c r="V8531">
        <v>0</v>
      </c>
      <c r="W8531">
        <v>0</v>
      </c>
      <c r="X8531">
        <v>3.3579318311406396</v>
      </c>
      <c r="Y8531">
        <v>0</v>
      </c>
      <c r="Z8531">
        <v>1.9527886850505614</v>
      </c>
      <c r="AA8531">
        <v>0</v>
      </c>
      <c r="AB8531">
        <v>8.2290425669599845</v>
      </c>
      <c r="AC8531">
        <v>0</v>
      </c>
      <c r="AD8531">
        <v>0</v>
      </c>
      <c r="AE8531">
        <v>13.539763083151186</v>
      </c>
    </row>
    <row r="8532" spans="1:31" x14ac:dyDescent="0.25">
      <c r="A8532">
        <v>1891756</v>
      </c>
      <c r="B8532">
        <v>1</v>
      </c>
      <c r="C8532" t="s">
        <v>80</v>
      </c>
      <c r="D8532" t="s">
        <v>109</v>
      </c>
      <c r="E8532" t="s">
        <v>140</v>
      </c>
      <c r="F8532" t="s">
        <v>23901</v>
      </c>
      <c r="G8532" t="s">
        <v>163</v>
      </c>
      <c r="H8532" t="s">
        <v>143</v>
      </c>
      <c r="I8532" t="s">
        <v>135</v>
      </c>
      <c r="J8532" t="s">
        <v>136</v>
      </c>
      <c r="K8532" t="s">
        <v>137</v>
      </c>
      <c r="L8532" t="s">
        <v>23902</v>
      </c>
      <c r="M8532" t="s">
        <v>23903</v>
      </c>
      <c r="N8532">
        <v>3.3455555549999998</v>
      </c>
      <c r="O8532">
        <v>0</v>
      </c>
      <c r="P8532">
        <v>1</v>
      </c>
      <c r="Q8532">
        <v>0</v>
      </c>
      <c r="R8532">
        <v>0</v>
      </c>
      <c r="S8532">
        <v>0</v>
      </c>
      <c r="T8532">
        <v>0</v>
      </c>
      <c r="U8532">
        <v>0</v>
      </c>
      <c r="V8532">
        <v>0</v>
      </c>
      <c r="W8532">
        <v>0</v>
      </c>
      <c r="X8532">
        <v>0.66459504002426895</v>
      </c>
      <c r="Y8532">
        <v>0</v>
      </c>
      <c r="Z8532">
        <v>0</v>
      </c>
      <c r="AA8532">
        <v>0</v>
      </c>
      <c r="AB8532">
        <v>0</v>
      </c>
      <c r="AC8532">
        <v>0</v>
      </c>
      <c r="AD8532">
        <v>0</v>
      </c>
      <c r="AE8532">
        <v>0.66459504002426895</v>
      </c>
    </row>
    <row r="8533" spans="1:31" x14ac:dyDescent="0.25">
      <c r="A8533">
        <v>1891710</v>
      </c>
      <c r="B8533">
        <v>1</v>
      </c>
      <c r="C8533" t="s">
        <v>80</v>
      </c>
      <c r="D8533" t="s">
        <v>93</v>
      </c>
      <c r="E8533" t="s">
        <v>158</v>
      </c>
      <c r="F8533" t="s">
        <v>14060</v>
      </c>
      <c r="G8533" t="s">
        <v>171</v>
      </c>
      <c r="H8533" t="s">
        <v>134</v>
      </c>
      <c r="I8533" t="s">
        <v>135</v>
      </c>
      <c r="J8533" t="s">
        <v>136</v>
      </c>
      <c r="K8533" t="s">
        <v>172</v>
      </c>
      <c r="L8533" t="s">
        <v>23904</v>
      </c>
      <c r="M8533" t="s">
        <v>23905</v>
      </c>
      <c r="N8533">
        <v>7.706848055</v>
      </c>
      <c r="O8533">
        <v>0</v>
      </c>
      <c r="P8533">
        <v>63</v>
      </c>
      <c r="Q8533">
        <v>0</v>
      </c>
      <c r="R8533">
        <v>12</v>
      </c>
      <c r="S8533">
        <v>0</v>
      </c>
      <c r="T8533">
        <v>11</v>
      </c>
      <c r="U8533">
        <v>0</v>
      </c>
      <c r="V8533">
        <v>0</v>
      </c>
      <c r="W8533">
        <v>0</v>
      </c>
      <c r="X8533">
        <v>179.2519797165684</v>
      </c>
      <c r="Y8533">
        <v>0</v>
      </c>
      <c r="Z8533">
        <v>456.52056063653396</v>
      </c>
      <c r="AA8533">
        <v>0</v>
      </c>
      <c r="AB8533">
        <v>776.88624389198992</v>
      </c>
      <c r="AC8533">
        <v>0</v>
      </c>
      <c r="AD8533">
        <v>0</v>
      </c>
      <c r="AE8533">
        <v>1412.6587842450922</v>
      </c>
    </row>
    <row r="8534" spans="1:31" x14ac:dyDescent="0.25">
      <c r="A8534">
        <v>1891733</v>
      </c>
      <c r="B8534">
        <v>1</v>
      </c>
      <c r="C8534" t="s">
        <v>80</v>
      </c>
      <c r="D8534" t="s">
        <v>99</v>
      </c>
      <c r="E8534" t="s">
        <v>158</v>
      </c>
      <c r="F8534" t="s">
        <v>23906</v>
      </c>
      <c r="G8534" t="s">
        <v>219</v>
      </c>
      <c r="H8534" t="s">
        <v>134</v>
      </c>
      <c r="I8534" t="s">
        <v>135</v>
      </c>
      <c r="J8534" t="s">
        <v>136</v>
      </c>
      <c r="K8534" t="s">
        <v>137</v>
      </c>
      <c r="L8534" t="s">
        <v>23907</v>
      </c>
      <c r="M8534" t="s">
        <v>23908</v>
      </c>
      <c r="N8534">
        <v>1.1347222219999999</v>
      </c>
      <c r="O8534">
        <v>0</v>
      </c>
      <c r="P8534">
        <v>105</v>
      </c>
      <c r="Q8534">
        <v>0</v>
      </c>
      <c r="R8534">
        <v>1</v>
      </c>
      <c r="S8534">
        <v>0</v>
      </c>
      <c r="T8534">
        <v>7</v>
      </c>
      <c r="U8534">
        <v>0</v>
      </c>
      <c r="V8534">
        <v>0</v>
      </c>
      <c r="W8534">
        <v>0</v>
      </c>
      <c r="X8534">
        <v>19.850955155879717</v>
      </c>
      <c r="Y8534">
        <v>0</v>
      </c>
      <c r="Z8534">
        <v>0.14491570056725694</v>
      </c>
      <c r="AA8534">
        <v>0</v>
      </c>
      <c r="AB8534">
        <v>12.54846718796701</v>
      </c>
      <c r="AC8534">
        <v>0</v>
      </c>
      <c r="AD8534">
        <v>0</v>
      </c>
      <c r="AE8534">
        <v>32.544338044413983</v>
      </c>
    </row>
    <row r="8535" spans="1:31" x14ac:dyDescent="0.25">
      <c r="A8535">
        <v>1891610</v>
      </c>
      <c r="B8535">
        <v>1</v>
      </c>
      <c r="C8535" t="s">
        <v>80</v>
      </c>
      <c r="D8535" t="s">
        <v>96</v>
      </c>
      <c r="E8535" t="s">
        <v>158</v>
      </c>
      <c r="F8535" t="s">
        <v>23909</v>
      </c>
      <c r="G8535" t="s">
        <v>219</v>
      </c>
      <c r="H8535" t="s">
        <v>134</v>
      </c>
      <c r="I8535" t="s">
        <v>135</v>
      </c>
      <c r="J8535" t="s">
        <v>136</v>
      </c>
      <c r="K8535" t="s">
        <v>137</v>
      </c>
      <c r="L8535" t="s">
        <v>23910</v>
      </c>
      <c r="M8535" t="s">
        <v>23911</v>
      </c>
      <c r="N8535">
        <v>2.61</v>
      </c>
      <c r="O8535">
        <v>0</v>
      </c>
      <c r="P8535">
        <v>42</v>
      </c>
      <c r="Q8535">
        <v>0</v>
      </c>
      <c r="R8535">
        <v>0</v>
      </c>
      <c r="S8535">
        <v>0</v>
      </c>
      <c r="T8535">
        <v>0</v>
      </c>
      <c r="U8535">
        <v>0</v>
      </c>
      <c r="V8535">
        <v>0</v>
      </c>
      <c r="W8535">
        <v>0</v>
      </c>
      <c r="X8535">
        <v>32.920667438376618</v>
      </c>
      <c r="Y8535">
        <v>0</v>
      </c>
      <c r="Z8535">
        <v>0</v>
      </c>
      <c r="AA8535">
        <v>0</v>
      </c>
      <c r="AB8535">
        <v>0</v>
      </c>
      <c r="AC8535">
        <v>0</v>
      </c>
      <c r="AD8535">
        <v>0</v>
      </c>
      <c r="AE8535">
        <v>32.920667438376618</v>
      </c>
    </row>
    <row r="8536" spans="1:31" x14ac:dyDescent="0.25">
      <c r="A8536">
        <v>1891587</v>
      </c>
      <c r="B8536">
        <v>1</v>
      </c>
      <c r="C8536" t="s">
        <v>81</v>
      </c>
      <c r="D8536" t="s">
        <v>113</v>
      </c>
      <c r="E8536" t="s">
        <v>210</v>
      </c>
      <c r="F8536" t="s">
        <v>3937</v>
      </c>
      <c r="G8536" t="s">
        <v>133</v>
      </c>
      <c r="H8536" t="s">
        <v>134</v>
      </c>
      <c r="I8536" t="s">
        <v>135</v>
      </c>
      <c r="J8536" t="s">
        <v>136</v>
      </c>
      <c r="K8536" t="s">
        <v>137</v>
      </c>
      <c r="L8536" t="s">
        <v>23912</v>
      </c>
      <c r="M8536" t="s">
        <v>23913</v>
      </c>
      <c r="N8536">
        <v>0.86083333299999998</v>
      </c>
      <c r="O8536">
        <v>2</v>
      </c>
      <c r="P8536">
        <v>2620</v>
      </c>
      <c r="Q8536">
        <v>42</v>
      </c>
      <c r="R8536">
        <v>741</v>
      </c>
      <c r="S8536">
        <v>9</v>
      </c>
      <c r="T8536">
        <v>158</v>
      </c>
      <c r="U8536">
        <v>0</v>
      </c>
      <c r="V8536">
        <v>2</v>
      </c>
      <c r="W8536">
        <v>0.61480301895010336</v>
      </c>
      <c r="X8536">
        <v>306.7434087295681</v>
      </c>
      <c r="Y8536">
        <v>139.13225875436666</v>
      </c>
      <c r="Z8536">
        <v>924.88349921074996</v>
      </c>
      <c r="AA8536">
        <v>82.807012271330052</v>
      </c>
      <c r="AB8536">
        <v>62.1163331028011</v>
      </c>
      <c r="AC8536">
        <v>0</v>
      </c>
      <c r="AD8536">
        <v>1.0379792681591318</v>
      </c>
      <c r="AE8536">
        <v>1517.335294355925</v>
      </c>
    </row>
    <row r="8537" spans="1:31" x14ac:dyDescent="0.25">
      <c r="A8537">
        <v>1891564</v>
      </c>
      <c r="B8537">
        <v>1</v>
      </c>
      <c r="C8537" t="s">
        <v>81</v>
      </c>
      <c r="D8537" t="s">
        <v>112</v>
      </c>
      <c r="E8537" t="s">
        <v>158</v>
      </c>
      <c r="F8537" t="s">
        <v>19976</v>
      </c>
      <c r="G8537" t="s">
        <v>133</v>
      </c>
      <c r="H8537" t="s">
        <v>134</v>
      </c>
      <c r="I8537" t="s">
        <v>135</v>
      </c>
      <c r="J8537" t="s">
        <v>136</v>
      </c>
      <c r="K8537" t="s">
        <v>137</v>
      </c>
      <c r="L8537" t="s">
        <v>23914</v>
      </c>
      <c r="M8537" t="s">
        <v>23915</v>
      </c>
      <c r="N8537">
        <v>1.2661111110000001</v>
      </c>
      <c r="O8537">
        <v>0</v>
      </c>
      <c r="P8537">
        <v>541</v>
      </c>
      <c r="Q8537">
        <v>0</v>
      </c>
      <c r="R8537">
        <v>11</v>
      </c>
      <c r="S8537">
        <v>0</v>
      </c>
      <c r="T8537">
        <v>64</v>
      </c>
      <c r="U8537">
        <v>0</v>
      </c>
      <c r="V8537">
        <v>0</v>
      </c>
      <c r="W8537">
        <v>0</v>
      </c>
      <c r="X8537">
        <v>95.810593503939145</v>
      </c>
      <c r="Y8537">
        <v>0</v>
      </c>
      <c r="Z8537">
        <v>71.879232926047919</v>
      </c>
      <c r="AA8537">
        <v>0</v>
      </c>
      <c r="AB8537">
        <v>20.705661530533757</v>
      </c>
      <c r="AC8537">
        <v>0</v>
      </c>
      <c r="AD8537">
        <v>0</v>
      </c>
      <c r="AE8537">
        <v>188.39548796052082</v>
      </c>
    </row>
    <row r="8538" spans="1:31" x14ac:dyDescent="0.25">
      <c r="A8538">
        <v>1892151</v>
      </c>
      <c r="B8538">
        <v>1</v>
      </c>
      <c r="C8538" t="s">
        <v>80</v>
      </c>
      <c r="D8538" t="s">
        <v>100</v>
      </c>
      <c r="E8538" t="s">
        <v>140</v>
      </c>
      <c r="F8538" t="s">
        <v>23916</v>
      </c>
      <c r="G8538" t="s">
        <v>163</v>
      </c>
      <c r="H8538" t="s">
        <v>143</v>
      </c>
      <c r="I8538" t="s">
        <v>135</v>
      </c>
      <c r="J8538" t="s">
        <v>136</v>
      </c>
      <c r="K8538" t="s">
        <v>137</v>
      </c>
      <c r="L8538" t="s">
        <v>23917</v>
      </c>
      <c r="M8538" t="s">
        <v>23918</v>
      </c>
      <c r="N8538">
        <v>0.564722222</v>
      </c>
      <c r="O8538">
        <v>0</v>
      </c>
      <c r="P8538">
        <v>1</v>
      </c>
      <c r="Q8538">
        <v>0</v>
      </c>
      <c r="R8538">
        <v>0</v>
      </c>
      <c r="S8538">
        <v>0</v>
      </c>
      <c r="T8538">
        <v>0</v>
      </c>
      <c r="U8538">
        <v>0</v>
      </c>
      <c r="V8538">
        <v>0</v>
      </c>
      <c r="W8538">
        <v>0</v>
      </c>
      <c r="X8538">
        <v>0.11283912218854307</v>
      </c>
      <c r="Y8538">
        <v>0</v>
      </c>
      <c r="Z8538">
        <v>0</v>
      </c>
      <c r="AA8538">
        <v>0</v>
      </c>
      <c r="AB8538">
        <v>0</v>
      </c>
      <c r="AC8538">
        <v>0</v>
      </c>
      <c r="AD8538">
        <v>0</v>
      </c>
      <c r="AE8538">
        <v>0.11283912218854307</v>
      </c>
    </row>
    <row r="8539" spans="1:31" x14ac:dyDescent="0.25">
      <c r="A8539">
        <v>1892048</v>
      </c>
      <c r="B8539">
        <v>1</v>
      </c>
      <c r="C8539" t="s">
        <v>81</v>
      </c>
      <c r="D8539" t="s">
        <v>112</v>
      </c>
      <c r="E8539" t="s">
        <v>158</v>
      </c>
      <c r="F8539" t="s">
        <v>23919</v>
      </c>
      <c r="G8539" t="s">
        <v>133</v>
      </c>
      <c r="H8539" t="s">
        <v>134</v>
      </c>
      <c r="I8539" t="s">
        <v>135</v>
      </c>
      <c r="J8539" t="s">
        <v>136</v>
      </c>
      <c r="K8539" t="s">
        <v>137</v>
      </c>
      <c r="L8539" t="s">
        <v>23920</v>
      </c>
      <c r="M8539" t="s">
        <v>23921</v>
      </c>
      <c r="N8539">
        <v>0.95694444400000001</v>
      </c>
      <c r="O8539">
        <v>1</v>
      </c>
      <c r="P8539">
        <v>121</v>
      </c>
      <c r="Q8539">
        <v>17</v>
      </c>
      <c r="R8539">
        <v>29</v>
      </c>
      <c r="S8539">
        <v>1</v>
      </c>
      <c r="T8539">
        <v>4</v>
      </c>
      <c r="U8539">
        <v>0</v>
      </c>
      <c r="V8539">
        <v>0</v>
      </c>
      <c r="W8539">
        <v>0.19867324454555418</v>
      </c>
      <c r="X8539">
        <v>22.987790798293979</v>
      </c>
      <c r="Y8539">
        <v>15.305131329669921</v>
      </c>
      <c r="Z8539">
        <v>24.406530184020372</v>
      </c>
      <c r="AA8539">
        <v>17.067593482957921</v>
      </c>
      <c r="AB8539">
        <v>0.56819488565706</v>
      </c>
      <c r="AC8539">
        <v>0</v>
      </c>
      <c r="AD8539">
        <v>0</v>
      </c>
      <c r="AE8539">
        <v>80.533913925144802</v>
      </c>
    </row>
    <row r="8540" spans="1:31" x14ac:dyDescent="0.25">
      <c r="A8540">
        <v>1891604</v>
      </c>
      <c r="B8540">
        <v>1</v>
      </c>
      <c r="C8540" t="s">
        <v>81</v>
      </c>
      <c r="D8540" t="s">
        <v>127</v>
      </c>
      <c r="E8540" t="s">
        <v>131</v>
      </c>
      <c r="F8540" t="s">
        <v>4358</v>
      </c>
      <c r="G8540" t="s">
        <v>133</v>
      </c>
      <c r="H8540" t="s">
        <v>134</v>
      </c>
      <c r="I8540" t="s">
        <v>135</v>
      </c>
      <c r="J8540" t="s">
        <v>136</v>
      </c>
      <c r="K8540" t="s">
        <v>137</v>
      </c>
      <c r="L8540" t="s">
        <v>23922</v>
      </c>
      <c r="M8540" t="s">
        <v>23923</v>
      </c>
      <c r="N8540">
        <v>2.6972222220000002</v>
      </c>
      <c r="O8540">
        <v>2</v>
      </c>
      <c r="P8540">
        <v>2</v>
      </c>
      <c r="Q8540">
        <v>44</v>
      </c>
      <c r="R8540">
        <v>16</v>
      </c>
      <c r="S8540">
        <v>1</v>
      </c>
      <c r="T8540">
        <v>1</v>
      </c>
      <c r="U8540">
        <v>0</v>
      </c>
      <c r="V8540">
        <v>0</v>
      </c>
      <c r="W8540">
        <v>3.2539126103340004</v>
      </c>
      <c r="X8540">
        <v>3.4862446069011748</v>
      </c>
      <c r="Y8540">
        <v>284.12846610268377</v>
      </c>
      <c r="Z8540">
        <v>539.52808131584482</v>
      </c>
      <c r="AA8540">
        <v>4.4242717580765003</v>
      </c>
      <c r="AB8540">
        <v>0</v>
      </c>
      <c r="AC8540">
        <v>0</v>
      </c>
      <c r="AD8540">
        <v>0</v>
      </c>
      <c r="AE8540">
        <v>834.82097639384028</v>
      </c>
    </row>
    <row r="8541" spans="1:31" x14ac:dyDescent="0.25">
      <c r="A8541">
        <v>1891942</v>
      </c>
      <c r="B8541">
        <v>1</v>
      </c>
      <c r="C8541" t="s">
        <v>81</v>
      </c>
      <c r="D8541" t="s">
        <v>117</v>
      </c>
      <c r="E8541" t="s">
        <v>169</v>
      </c>
      <c r="F8541" t="s">
        <v>11768</v>
      </c>
      <c r="G8541" t="s">
        <v>183</v>
      </c>
      <c r="H8541" t="s">
        <v>143</v>
      </c>
      <c r="I8541" t="s">
        <v>135</v>
      </c>
      <c r="J8541" t="s">
        <v>136</v>
      </c>
      <c r="K8541" t="s">
        <v>137</v>
      </c>
      <c r="L8541" t="s">
        <v>23924</v>
      </c>
      <c r="M8541" t="s">
        <v>23925</v>
      </c>
      <c r="N8541">
        <v>1.6386111109999999</v>
      </c>
      <c r="O8541">
        <v>0</v>
      </c>
      <c r="P8541">
        <v>49</v>
      </c>
      <c r="Q8541">
        <v>0</v>
      </c>
      <c r="R8541">
        <v>2</v>
      </c>
      <c r="S8541">
        <v>0</v>
      </c>
      <c r="T8541">
        <v>0</v>
      </c>
      <c r="U8541">
        <v>0</v>
      </c>
      <c r="V8541">
        <v>0</v>
      </c>
      <c r="W8541">
        <v>0</v>
      </c>
      <c r="X8541">
        <v>11.073155991564638</v>
      </c>
      <c r="Y8541">
        <v>0</v>
      </c>
      <c r="Z8541">
        <v>0.53406329104720529</v>
      </c>
      <c r="AA8541">
        <v>0</v>
      </c>
      <c r="AB8541">
        <v>0</v>
      </c>
      <c r="AC8541">
        <v>0</v>
      </c>
      <c r="AD8541">
        <v>0</v>
      </c>
      <c r="AE8541">
        <v>11.607219282611844</v>
      </c>
    </row>
    <row r="8542" spans="1:31" x14ac:dyDescent="0.25">
      <c r="A8542">
        <v>1891750</v>
      </c>
      <c r="B8542">
        <v>1</v>
      </c>
      <c r="C8542" t="s">
        <v>80</v>
      </c>
      <c r="D8542" t="s">
        <v>91</v>
      </c>
      <c r="E8542" t="s">
        <v>140</v>
      </c>
      <c r="F8542" t="s">
        <v>23926</v>
      </c>
      <c r="G8542" t="s">
        <v>163</v>
      </c>
      <c r="H8542" t="s">
        <v>143</v>
      </c>
      <c r="I8542" t="s">
        <v>135</v>
      </c>
      <c r="J8542" t="s">
        <v>136</v>
      </c>
      <c r="K8542" t="s">
        <v>137</v>
      </c>
      <c r="L8542" t="s">
        <v>23927</v>
      </c>
      <c r="M8542" t="s">
        <v>23928</v>
      </c>
      <c r="N8542">
        <v>2.2836111109999999</v>
      </c>
      <c r="O8542">
        <v>0</v>
      </c>
      <c r="P8542">
        <v>1</v>
      </c>
      <c r="Q8542">
        <v>0</v>
      </c>
      <c r="R8542">
        <v>0</v>
      </c>
      <c r="S8542">
        <v>0</v>
      </c>
      <c r="T8542">
        <v>0</v>
      </c>
      <c r="U8542">
        <v>0</v>
      </c>
      <c r="V8542">
        <v>0</v>
      </c>
      <c r="W8542">
        <v>0</v>
      </c>
      <c r="X8542">
        <v>0.26205951023788554</v>
      </c>
      <c r="Y8542">
        <v>0</v>
      </c>
      <c r="Z8542">
        <v>0</v>
      </c>
      <c r="AA8542">
        <v>0</v>
      </c>
      <c r="AB8542">
        <v>0</v>
      </c>
      <c r="AC8542">
        <v>0</v>
      </c>
      <c r="AD8542">
        <v>0</v>
      </c>
      <c r="AE8542">
        <v>0.26205951023788554</v>
      </c>
    </row>
    <row r="8543" spans="1:31" x14ac:dyDescent="0.25">
      <c r="A8543">
        <v>1891896</v>
      </c>
      <c r="B8543">
        <v>1</v>
      </c>
      <c r="C8543" t="s">
        <v>80</v>
      </c>
      <c r="D8543" t="s">
        <v>93</v>
      </c>
      <c r="E8543" t="s">
        <v>146</v>
      </c>
      <c r="F8543" t="s">
        <v>23929</v>
      </c>
      <c r="G8543" t="s">
        <v>363</v>
      </c>
      <c r="H8543" t="s">
        <v>143</v>
      </c>
      <c r="I8543" t="s">
        <v>135</v>
      </c>
      <c r="J8543" t="s">
        <v>136</v>
      </c>
      <c r="K8543" t="s">
        <v>137</v>
      </c>
      <c r="L8543" t="s">
        <v>23930</v>
      </c>
      <c r="M8543" t="s">
        <v>23931</v>
      </c>
      <c r="N8543">
        <v>1.568333333</v>
      </c>
      <c r="O8543">
        <v>0</v>
      </c>
      <c r="P8543">
        <v>1</v>
      </c>
      <c r="Q8543">
        <v>0</v>
      </c>
      <c r="R8543">
        <v>3</v>
      </c>
      <c r="S8543">
        <v>0</v>
      </c>
      <c r="T8543">
        <v>9</v>
      </c>
      <c r="U8543">
        <v>0</v>
      </c>
      <c r="V8543">
        <v>0</v>
      </c>
      <c r="W8543">
        <v>0</v>
      </c>
      <c r="X8543">
        <v>0.14548092539219248</v>
      </c>
      <c r="Y8543">
        <v>0</v>
      </c>
      <c r="Z8543">
        <v>5.6887722094933837</v>
      </c>
      <c r="AA8543">
        <v>0</v>
      </c>
      <c r="AB8543">
        <v>22.557988492156309</v>
      </c>
      <c r="AC8543">
        <v>0</v>
      </c>
      <c r="AD8543">
        <v>0</v>
      </c>
      <c r="AE8543">
        <v>28.392241627041884</v>
      </c>
    </row>
    <row r="8544" spans="1:31" x14ac:dyDescent="0.25">
      <c r="A8544">
        <v>1891650</v>
      </c>
      <c r="B8544">
        <v>1</v>
      </c>
      <c r="C8544" t="s">
        <v>80</v>
      </c>
      <c r="D8544" t="s">
        <v>82</v>
      </c>
      <c r="E8544" t="s">
        <v>169</v>
      </c>
      <c r="F8544" t="s">
        <v>23932</v>
      </c>
      <c r="G8544" t="s">
        <v>142</v>
      </c>
      <c r="H8544" t="s">
        <v>143</v>
      </c>
      <c r="I8544" t="s">
        <v>135</v>
      </c>
      <c r="J8544" t="s">
        <v>136</v>
      </c>
      <c r="K8544" t="s">
        <v>137</v>
      </c>
      <c r="L8544" t="s">
        <v>23933</v>
      </c>
      <c r="M8544" t="s">
        <v>23934</v>
      </c>
      <c r="N8544">
        <v>1.456388888</v>
      </c>
      <c r="O8544">
        <v>0</v>
      </c>
      <c r="P8544">
        <v>184</v>
      </c>
      <c r="Q8544">
        <v>0</v>
      </c>
      <c r="R8544">
        <v>0</v>
      </c>
      <c r="S8544">
        <v>0</v>
      </c>
      <c r="T8544">
        <v>9</v>
      </c>
      <c r="U8544">
        <v>0</v>
      </c>
      <c r="V8544">
        <v>0</v>
      </c>
      <c r="W8544">
        <v>0</v>
      </c>
      <c r="X8544">
        <v>39.261592557083354</v>
      </c>
      <c r="Y8544">
        <v>0</v>
      </c>
      <c r="Z8544">
        <v>0</v>
      </c>
      <c r="AA8544">
        <v>0</v>
      </c>
      <c r="AB8544">
        <v>4.6489095811212859</v>
      </c>
      <c r="AC8544">
        <v>0</v>
      </c>
      <c r="AD8544">
        <v>0</v>
      </c>
      <c r="AE8544">
        <v>43.910502138204642</v>
      </c>
    </row>
    <row r="8545" spans="1:31" x14ac:dyDescent="0.25">
      <c r="A8545">
        <v>1891647</v>
      </c>
      <c r="B8545">
        <v>1</v>
      </c>
      <c r="C8545" t="s">
        <v>80</v>
      </c>
      <c r="D8545" t="s">
        <v>109</v>
      </c>
      <c r="E8545" t="s">
        <v>158</v>
      </c>
      <c r="F8545" t="s">
        <v>23935</v>
      </c>
      <c r="G8545" t="s">
        <v>219</v>
      </c>
      <c r="H8545" t="s">
        <v>134</v>
      </c>
      <c r="I8545" t="s">
        <v>135</v>
      </c>
      <c r="J8545" t="s">
        <v>136</v>
      </c>
      <c r="K8545" t="s">
        <v>137</v>
      </c>
      <c r="L8545" t="s">
        <v>23936</v>
      </c>
      <c r="M8545" t="s">
        <v>23937</v>
      </c>
      <c r="N8545">
        <v>1.0902777770000001</v>
      </c>
      <c r="O8545">
        <v>0</v>
      </c>
      <c r="P8545">
        <v>24</v>
      </c>
      <c r="Q8545">
        <v>0</v>
      </c>
      <c r="R8545">
        <v>8</v>
      </c>
      <c r="S8545">
        <v>0</v>
      </c>
      <c r="T8545">
        <v>6</v>
      </c>
      <c r="U8545">
        <v>0</v>
      </c>
      <c r="V8545">
        <v>0</v>
      </c>
      <c r="W8545">
        <v>0</v>
      </c>
      <c r="X8545">
        <v>3.1962572073179798</v>
      </c>
      <c r="Y8545">
        <v>0</v>
      </c>
      <c r="Z8545">
        <v>8.8261133038809891</v>
      </c>
      <c r="AA8545">
        <v>0</v>
      </c>
      <c r="AB8545">
        <v>19.579341658569589</v>
      </c>
      <c r="AC8545">
        <v>0</v>
      </c>
      <c r="AD8545">
        <v>0</v>
      </c>
      <c r="AE8545">
        <v>31.601712169768557</v>
      </c>
    </row>
    <row r="8546" spans="1:31" x14ac:dyDescent="0.25">
      <c r="A8546">
        <v>1891670</v>
      </c>
      <c r="B8546">
        <v>1</v>
      </c>
      <c r="C8546" t="s">
        <v>80</v>
      </c>
      <c r="D8546" t="s">
        <v>100</v>
      </c>
      <c r="E8546" t="s">
        <v>210</v>
      </c>
      <c r="F8546" t="s">
        <v>23938</v>
      </c>
      <c r="G8546" t="s">
        <v>196</v>
      </c>
      <c r="H8546" t="s">
        <v>134</v>
      </c>
      <c r="I8546" t="s">
        <v>135</v>
      </c>
      <c r="J8546" t="s">
        <v>136</v>
      </c>
      <c r="K8546" t="s">
        <v>172</v>
      </c>
      <c r="L8546" t="s">
        <v>23939</v>
      </c>
      <c r="M8546" t="s">
        <v>23940</v>
      </c>
      <c r="N8546">
        <v>8.9882888879999996</v>
      </c>
      <c r="O8546">
        <v>0</v>
      </c>
      <c r="P8546">
        <v>117</v>
      </c>
      <c r="Q8546">
        <v>3</v>
      </c>
      <c r="R8546">
        <v>23</v>
      </c>
      <c r="S8546">
        <v>1</v>
      </c>
      <c r="T8546">
        <v>22</v>
      </c>
      <c r="U8546">
        <v>0</v>
      </c>
      <c r="V8546">
        <v>0</v>
      </c>
      <c r="W8546">
        <v>0</v>
      </c>
      <c r="X8546">
        <v>163.22168656439371</v>
      </c>
      <c r="Y8546">
        <v>246.23462051944549</v>
      </c>
      <c r="Z8546">
        <v>149.61177082577626</v>
      </c>
      <c r="AA8546">
        <v>19.479684464535701</v>
      </c>
      <c r="AB8546">
        <v>125.6515926741192</v>
      </c>
      <c r="AC8546">
        <v>0</v>
      </c>
      <c r="AD8546">
        <v>0</v>
      </c>
      <c r="AE8546">
        <v>704.19935504827038</v>
      </c>
    </row>
    <row r="8547" spans="1:31" x14ac:dyDescent="0.25">
      <c r="A8547">
        <v>1891839</v>
      </c>
      <c r="B8547">
        <v>1</v>
      </c>
      <c r="C8547" t="s">
        <v>80</v>
      </c>
      <c r="D8547" t="s">
        <v>84</v>
      </c>
      <c r="E8547" t="s">
        <v>140</v>
      </c>
      <c r="F8547" t="s">
        <v>23941</v>
      </c>
      <c r="G8547" t="s">
        <v>207</v>
      </c>
      <c r="H8547" t="s">
        <v>143</v>
      </c>
      <c r="I8547" t="s">
        <v>135</v>
      </c>
      <c r="J8547" t="s">
        <v>136</v>
      </c>
      <c r="K8547" t="s">
        <v>137</v>
      </c>
      <c r="L8547" t="s">
        <v>23942</v>
      </c>
      <c r="M8547" t="s">
        <v>23943</v>
      </c>
      <c r="N8547">
        <v>1.6188888880000001</v>
      </c>
      <c r="O8547">
        <v>0</v>
      </c>
      <c r="P8547">
        <v>1</v>
      </c>
      <c r="Q8547">
        <v>0</v>
      </c>
      <c r="R8547">
        <v>0</v>
      </c>
      <c r="S8547">
        <v>0</v>
      </c>
      <c r="T8547">
        <v>0</v>
      </c>
      <c r="U8547">
        <v>0</v>
      </c>
      <c r="V8547">
        <v>0</v>
      </c>
      <c r="W8547">
        <v>0</v>
      </c>
      <c r="X8547">
        <v>4.1546333300895549E-2</v>
      </c>
      <c r="Y8547">
        <v>0</v>
      </c>
      <c r="Z8547">
        <v>0</v>
      </c>
      <c r="AA8547">
        <v>0</v>
      </c>
      <c r="AB8547">
        <v>0</v>
      </c>
      <c r="AC8547">
        <v>0</v>
      </c>
      <c r="AD8547">
        <v>0</v>
      </c>
      <c r="AE8547">
        <v>4.1546333300895549E-2</v>
      </c>
    </row>
    <row r="8548" spans="1:31" x14ac:dyDescent="0.25">
      <c r="A8548">
        <v>1892148</v>
      </c>
      <c r="B8548">
        <v>1</v>
      </c>
      <c r="C8548" t="s">
        <v>80</v>
      </c>
      <c r="D8548" t="s">
        <v>96</v>
      </c>
      <c r="E8548" t="s">
        <v>140</v>
      </c>
      <c r="F8548" t="s">
        <v>23944</v>
      </c>
      <c r="G8548" t="s">
        <v>163</v>
      </c>
      <c r="H8548" t="s">
        <v>143</v>
      </c>
      <c r="I8548" t="s">
        <v>135</v>
      </c>
      <c r="J8548" t="s">
        <v>136</v>
      </c>
      <c r="K8548" t="s">
        <v>137</v>
      </c>
      <c r="L8548" t="s">
        <v>23945</v>
      </c>
      <c r="M8548" t="s">
        <v>23946</v>
      </c>
      <c r="N8548">
        <v>2.7238888879999998</v>
      </c>
      <c r="O8548">
        <v>0</v>
      </c>
      <c r="P8548">
        <v>1</v>
      </c>
      <c r="Q8548">
        <v>0</v>
      </c>
      <c r="R8548">
        <v>0</v>
      </c>
      <c r="S8548">
        <v>0</v>
      </c>
      <c r="T8548">
        <v>0</v>
      </c>
      <c r="U8548">
        <v>0</v>
      </c>
      <c r="V8548">
        <v>0</v>
      </c>
      <c r="W8548">
        <v>0</v>
      </c>
      <c r="X8548">
        <v>0.90492320522917502</v>
      </c>
      <c r="Y8548">
        <v>0</v>
      </c>
      <c r="Z8548">
        <v>0</v>
      </c>
      <c r="AA8548">
        <v>0</v>
      </c>
      <c r="AB8548">
        <v>0</v>
      </c>
      <c r="AC8548">
        <v>0</v>
      </c>
      <c r="AD8548">
        <v>0</v>
      </c>
      <c r="AE8548">
        <v>0.90492320522917502</v>
      </c>
    </row>
    <row r="8549" spans="1:31" x14ac:dyDescent="0.25">
      <c r="A8549">
        <v>1891882</v>
      </c>
      <c r="B8549">
        <v>1</v>
      </c>
      <c r="C8549" t="s">
        <v>80</v>
      </c>
      <c r="D8549" t="s">
        <v>84</v>
      </c>
      <c r="E8549" t="s">
        <v>140</v>
      </c>
      <c r="F8549" t="s">
        <v>23947</v>
      </c>
      <c r="G8549" t="s">
        <v>163</v>
      </c>
      <c r="H8549" t="s">
        <v>143</v>
      </c>
      <c r="I8549" t="s">
        <v>135</v>
      </c>
      <c r="J8549" t="s">
        <v>136</v>
      </c>
      <c r="K8549" t="s">
        <v>137</v>
      </c>
      <c r="L8549" t="s">
        <v>23948</v>
      </c>
      <c r="M8549" t="s">
        <v>23949</v>
      </c>
      <c r="N8549">
        <v>4.5738888879999999</v>
      </c>
      <c r="O8549">
        <v>0</v>
      </c>
      <c r="P8549">
        <v>2</v>
      </c>
      <c r="Q8549">
        <v>0</v>
      </c>
      <c r="R8549">
        <v>0</v>
      </c>
      <c r="S8549">
        <v>0</v>
      </c>
      <c r="T8549">
        <v>0</v>
      </c>
      <c r="U8549">
        <v>0</v>
      </c>
      <c r="V8549">
        <v>0</v>
      </c>
      <c r="W8549">
        <v>0</v>
      </c>
      <c r="X8549">
        <v>3.3011627524184224</v>
      </c>
      <c r="Y8549">
        <v>0</v>
      </c>
      <c r="Z8549">
        <v>0</v>
      </c>
      <c r="AA8549">
        <v>0</v>
      </c>
      <c r="AB8549">
        <v>0</v>
      </c>
      <c r="AC8549">
        <v>0</v>
      </c>
      <c r="AD8549">
        <v>0</v>
      </c>
      <c r="AE8549">
        <v>3.3011627524184224</v>
      </c>
    </row>
    <row r="8550" spans="1:31" x14ac:dyDescent="0.25">
      <c r="A8550">
        <v>1891833</v>
      </c>
      <c r="B8550">
        <v>1</v>
      </c>
      <c r="C8550" t="s">
        <v>80</v>
      </c>
      <c r="D8550" t="s">
        <v>84</v>
      </c>
      <c r="E8550" t="s">
        <v>158</v>
      </c>
      <c r="F8550" t="s">
        <v>23950</v>
      </c>
      <c r="G8550" t="s">
        <v>171</v>
      </c>
      <c r="H8550" t="s">
        <v>134</v>
      </c>
      <c r="I8550" t="s">
        <v>135</v>
      </c>
      <c r="J8550" t="s">
        <v>136</v>
      </c>
      <c r="K8550" t="s">
        <v>172</v>
      </c>
      <c r="L8550" t="s">
        <v>23951</v>
      </c>
      <c r="M8550" t="s">
        <v>23952</v>
      </c>
      <c r="N8550">
        <v>1.8146500000000001</v>
      </c>
      <c r="O8550">
        <v>0</v>
      </c>
      <c r="P8550">
        <v>417</v>
      </c>
      <c r="Q8550">
        <v>0</v>
      </c>
      <c r="R8550">
        <v>14</v>
      </c>
      <c r="S8550">
        <v>26</v>
      </c>
      <c r="T8550">
        <v>249</v>
      </c>
      <c r="U8550">
        <v>6</v>
      </c>
      <c r="V8550">
        <v>2</v>
      </c>
      <c r="W8550">
        <v>0</v>
      </c>
      <c r="X8550">
        <v>256.35921456988524</v>
      </c>
      <c r="Y8550">
        <v>0</v>
      </c>
      <c r="Z8550">
        <v>18.115126979298303</v>
      </c>
      <c r="AA8550">
        <v>299.41202160381158</v>
      </c>
      <c r="AB8550">
        <v>897.94699168539455</v>
      </c>
      <c r="AC8550">
        <v>1669.2648993802668</v>
      </c>
      <c r="AD8550">
        <v>23.607817091085256</v>
      </c>
      <c r="AE8550">
        <v>3164.7060713097417</v>
      </c>
    </row>
    <row r="8551" spans="1:31" x14ac:dyDescent="0.25">
      <c r="A8551">
        <v>1892005</v>
      </c>
      <c r="B8551">
        <v>1</v>
      </c>
      <c r="C8551" t="s">
        <v>81</v>
      </c>
      <c r="D8551" t="s">
        <v>128</v>
      </c>
      <c r="E8551" t="s">
        <v>210</v>
      </c>
      <c r="F8551" t="s">
        <v>6169</v>
      </c>
      <c r="G8551" t="s">
        <v>133</v>
      </c>
      <c r="H8551" t="s">
        <v>134</v>
      </c>
      <c r="I8551" t="s">
        <v>135</v>
      </c>
      <c r="J8551" t="s">
        <v>136</v>
      </c>
      <c r="K8551" t="s">
        <v>137</v>
      </c>
      <c r="L8551" t="s">
        <v>23953</v>
      </c>
      <c r="M8551" t="s">
        <v>23954</v>
      </c>
      <c r="N8551">
        <v>0.111666666</v>
      </c>
      <c r="O8551">
        <v>15</v>
      </c>
      <c r="P8551">
        <v>82</v>
      </c>
      <c r="Q8551">
        <v>248</v>
      </c>
      <c r="R8551">
        <v>76</v>
      </c>
      <c r="S8551">
        <v>3</v>
      </c>
      <c r="T8551">
        <v>1</v>
      </c>
      <c r="U8551">
        <v>0</v>
      </c>
      <c r="V8551">
        <v>0</v>
      </c>
      <c r="W8551">
        <v>1.9088847715502748</v>
      </c>
      <c r="X8551">
        <v>2.7547552865600018</v>
      </c>
      <c r="Y8551">
        <v>67.699169397472261</v>
      </c>
      <c r="Z8551">
        <v>14.353065582627066</v>
      </c>
      <c r="AA8551">
        <v>0.48155370658499996</v>
      </c>
      <c r="AB8551">
        <v>0.27626432909849996</v>
      </c>
      <c r="AC8551">
        <v>0</v>
      </c>
      <c r="AD8551">
        <v>0</v>
      </c>
      <c r="AE8551">
        <v>87.473693073893102</v>
      </c>
    </row>
    <row r="8552" spans="1:31" x14ac:dyDescent="0.25">
      <c r="A8552">
        <v>1891713</v>
      </c>
      <c r="B8552">
        <v>1</v>
      </c>
      <c r="C8552" t="s">
        <v>80</v>
      </c>
      <c r="D8552" t="s">
        <v>104</v>
      </c>
      <c r="E8552" t="s">
        <v>140</v>
      </c>
      <c r="F8552" t="s">
        <v>23955</v>
      </c>
      <c r="G8552" t="s">
        <v>207</v>
      </c>
      <c r="H8552" t="s">
        <v>143</v>
      </c>
      <c r="I8552" t="s">
        <v>135</v>
      </c>
      <c r="J8552" t="s">
        <v>136</v>
      </c>
      <c r="K8552" t="s">
        <v>137</v>
      </c>
      <c r="L8552" t="s">
        <v>23956</v>
      </c>
      <c r="M8552" t="s">
        <v>23957</v>
      </c>
      <c r="N8552">
        <v>5.983333333</v>
      </c>
      <c r="O8552">
        <v>0</v>
      </c>
      <c r="P8552">
        <v>1</v>
      </c>
      <c r="Q8552">
        <v>0</v>
      </c>
      <c r="R8552">
        <v>0</v>
      </c>
      <c r="S8552">
        <v>0</v>
      </c>
      <c r="T8552">
        <v>0</v>
      </c>
      <c r="U8552">
        <v>0</v>
      </c>
      <c r="V8552">
        <v>0</v>
      </c>
      <c r="W8552">
        <v>0</v>
      </c>
      <c r="X8552">
        <v>0</v>
      </c>
      <c r="Y8552">
        <v>0</v>
      </c>
      <c r="Z8552">
        <v>0</v>
      </c>
      <c r="AA8552">
        <v>0</v>
      </c>
      <c r="AB8552">
        <v>0</v>
      </c>
      <c r="AC8552">
        <v>0</v>
      </c>
      <c r="AD8552">
        <v>0</v>
      </c>
      <c r="AE8552">
        <v>0</v>
      </c>
    </row>
    <row r="8553" spans="1:31" x14ac:dyDescent="0.25">
      <c r="A8553">
        <v>1891570</v>
      </c>
      <c r="B8553">
        <v>1</v>
      </c>
      <c r="C8553" t="s">
        <v>81</v>
      </c>
      <c r="D8553" t="s">
        <v>113</v>
      </c>
      <c r="E8553" t="s">
        <v>210</v>
      </c>
      <c r="F8553" t="s">
        <v>23958</v>
      </c>
      <c r="G8553" t="s">
        <v>133</v>
      </c>
      <c r="H8553" t="s">
        <v>134</v>
      </c>
      <c r="I8553" t="s">
        <v>135</v>
      </c>
      <c r="J8553" t="s">
        <v>136</v>
      </c>
      <c r="K8553" t="s">
        <v>137</v>
      </c>
      <c r="L8553" t="s">
        <v>23959</v>
      </c>
      <c r="M8553" t="s">
        <v>23960</v>
      </c>
      <c r="N8553">
        <v>2.2066666659999998</v>
      </c>
      <c r="O8553">
        <v>0</v>
      </c>
      <c r="P8553">
        <v>1176</v>
      </c>
      <c r="Q8553">
        <v>2</v>
      </c>
      <c r="R8553">
        <v>390</v>
      </c>
      <c r="S8553">
        <v>2</v>
      </c>
      <c r="T8553">
        <v>45</v>
      </c>
      <c r="U8553">
        <v>0</v>
      </c>
      <c r="V8553">
        <v>0</v>
      </c>
      <c r="W8553">
        <v>0</v>
      </c>
      <c r="X8553">
        <v>241.8867802182713</v>
      </c>
      <c r="Y8553">
        <v>114.90375123048213</v>
      </c>
      <c r="Z8553">
        <v>498.00590678706493</v>
      </c>
      <c r="AA8553">
        <v>5.5496295480209774</v>
      </c>
      <c r="AB8553">
        <v>19.305442087974978</v>
      </c>
      <c r="AC8553">
        <v>0</v>
      </c>
      <c r="AD8553">
        <v>0</v>
      </c>
      <c r="AE8553">
        <v>879.65150987181437</v>
      </c>
    </row>
    <row r="8554" spans="1:31" x14ac:dyDescent="0.25">
      <c r="A8554">
        <v>1891753</v>
      </c>
      <c r="B8554">
        <v>1</v>
      </c>
      <c r="C8554" t="s">
        <v>80</v>
      </c>
      <c r="D8554" t="s">
        <v>93</v>
      </c>
      <c r="E8554" t="s">
        <v>146</v>
      </c>
      <c r="F8554" t="s">
        <v>20233</v>
      </c>
      <c r="G8554" t="s">
        <v>596</v>
      </c>
      <c r="H8554" t="s">
        <v>143</v>
      </c>
      <c r="I8554" t="s">
        <v>135</v>
      </c>
      <c r="J8554" t="s">
        <v>136</v>
      </c>
      <c r="K8554" t="s">
        <v>137</v>
      </c>
      <c r="L8554" t="s">
        <v>23961</v>
      </c>
      <c r="M8554" t="s">
        <v>23962</v>
      </c>
      <c r="N8554">
        <v>1.0538888879999999</v>
      </c>
      <c r="O8554">
        <v>0</v>
      </c>
      <c r="P8554">
        <v>5</v>
      </c>
      <c r="Q8554">
        <v>0</v>
      </c>
      <c r="R8554">
        <v>3</v>
      </c>
      <c r="S8554">
        <v>0</v>
      </c>
      <c r="T8554">
        <v>1</v>
      </c>
      <c r="U8554">
        <v>0</v>
      </c>
      <c r="V8554">
        <v>0</v>
      </c>
      <c r="W8554">
        <v>0</v>
      </c>
      <c r="X8554">
        <v>3.4876726358560495</v>
      </c>
      <c r="Y8554">
        <v>0</v>
      </c>
      <c r="Z8554">
        <v>8.967995077460861</v>
      </c>
      <c r="AA8554">
        <v>0</v>
      </c>
      <c r="AB8554">
        <v>6.3517664057160026</v>
      </c>
      <c r="AC8554">
        <v>0</v>
      </c>
      <c r="AD8554">
        <v>0</v>
      </c>
      <c r="AE8554">
        <v>18.807434119032912</v>
      </c>
    </row>
    <row r="8555" spans="1:31" x14ac:dyDescent="0.25">
      <c r="A8555">
        <v>1892085</v>
      </c>
      <c r="B8555">
        <v>1</v>
      </c>
      <c r="C8555" t="s">
        <v>80</v>
      </c>
      <c r="D8555" t="s">
        <v>97</v>
      </c>
      <c r="E8555" t="s">
        <v>210</v>
      </c>
      <c r="F8555" t="s">
        <v>23963</v>
      </c>
      <c r="G8555" t="s">
        <v>171</v>
      </c>
      <c r="H8555" t="s">
        <v>134</v>
      </c>
      <c r="I8555" t="s">
        <v>135</v>
      </c>
      <c r="J8555" t="s">
        <v>136</v>
      </c>
      <c r="K8555" t="s">
        <v>172</v>
      </c>
      <c r="L8555" t="s">
        <v>23964</v>
      </c>
      <c r="M8555" t="s">
        <v>23965</v>
      </c>
      <c r="N8555">
        <v>2.3275000000000001</v>
      </c>
      <c r="O8555">
        <v>0</v>
      </c>
      <c r="P8555">
        <v>237</v>
      </c>
      <c r="Q8555">
        <v>0</v>
      </c>
      <c r="R8555">
        <v>3</v>
      </c>
      <c r="S8555">
        <v>0</v>
      </c>
      <c r="T8555">
        <v>4</v>
      </c>
      <c r="U8555">
        <v>0</v>
      </c>
      <c r="V8555">
        <v>0</v>
      </c>
      <c r="W8555">
        <v>0</v>
      </c>
      <c r="X8555">
        <v>184.61961032620394</v>
      </c>
      <c r="Y8555">
        <v>0</v>
      </c>
      <c r="Z8555">
        <v>0.98555023043506018</v>
      </c>
      <c r="AA8555">
        <v>0</v>
      </c>
      <c r="AB8555">
        <v>9.9122334379432289</v>
      </c>
      <c r="AC8555">
        <v>0</v>
      </c>
      <c r="AD8555">
        <v>0</v>
      </c>
      <c r="AE8555">
        <v>195.51739399458222</v>
      </c>
    </row>
    <row r="8556" spans="1:31" x14ac:dyDescent="0.25">
      <c r="A8556">
        <v>1892062</v>
      </c>
      <c r="B8556">
        <v>1</v>
      </c>
      <c r="C8556" t="s">
        <v>81</v>
      </c>
      <c r="D8556" t="s">
        <v>119</v>
      </c>
      <c r="E8556" t="s">
        <v>169</v>
      </c>
      <c r="F8556" t="s">
        <v>23966</v>
      </c>
      <c r="G8556" t="s">
        <v>183</v>
      </c>
      <c r="H8556" t="s">
        <v>143</v>
      </c>
      <c r="I8556" t="s">
        <v>135</v>
      </c>
      <c r="J8556" t="s">
        <v>136</v>
      </c>
      <c r="K8556" t="s">
        <v>137</v>
      </c>
      <c r="L8556" t="s">
        <v>23967</v>
      </c>
      <c r="M8556" t="s">
        <v>23968</v>
      </c>
      <c r="N8556">
        <v>0.75388888799999998</v>
      </c>
      <c r="O8556">
        <v>0</v>
      </c>
      <c r="P8556">
        <v>136</v>
      </c>
      <c r="Q8556">
        <v>0</v>
      </c>
      <c r="R8556">
        <v>11</v>
      </c>
      <c r="S8556">
        <v>0</v>
      </c>
      <c r="T8556">
        <v>3</v>
      </c>
      <c r="U8556">
        <v>0</v>
      </c>
      <c r="V8556">
        <v>0</v>
      </c>
      <c r="W8556">
        <v>0</v>
      </c>
      <c r="X8556">
        <v>22.519869875903265</v>
      </c>
      <c r="Y8556">
        <v>0</v>
      </c>
      <c r="Z8556">
        <v>308.31607847343901</v>
      </c>
      <c r="AA8556">
        <v>0</v>
      </c>
      <c r="AB8556">
        <v>1.5790958339858323</v>
      </c>
      <c r="AC8556">
        <v>0</v>
      </c>
      <c r="AD8556">
        <v>0</v>
      </c>
      <c r="AE8556">
        <v>332.41504418332812</v>
      </c>
    </row>
    <row r="8557" spans="1:31" x14ac:dyDescent="0.25">
      <c r="A8557">
        <v>1892131</v>
      </c>
      <c r="B8557">
        <v>1</v>
      </c>
      <c r="C8557" t="s">
        <v>80</v>
      </c>
      <c r="D8557" t="s">
        <v>93</v>
      </c>
      <c r="E8557" t="s">
        <v>146</v>
      </c>
      <c r="F8557" t="s">
        <v>23969</v>
      </c>
      <c r="G8557" t="s">
        <v>469</v>
      </c>
      <c r="H8557" t="s">
        <v>143</v>
      </c>
      <c r="I8557" t="s">
        <v>135</v>
      </c>
      <c r="J8557" t="s">
        <v>136</v>
      </c>
      <c r="K8557" t="s">
        <v>137</v>
      </c>
      <c r="L8557" t="s">
        <v>23970</v>
      </c>
      <c r="M8557" t="s">
        <v>23971</v>
      </c>
      <c r="N8557">
        <v>2.4622222219999998</v>
      </c>
      <c r="O8557">
        <v>0</v>
      </c>
      <c r="P8557">
        <v>0</v>
      </c>
      <c r="Q8557">
        <v>0</v>
      </c>
      <c r="R8557">
        <v>9</v>
      </c>
      <c r="S8557">
        <v>0</v>
      </c>
      <c r="T8557">
        <v>2</v>
      </c>
      <c r="U8557">
        <v>0</v>
      </c>
      <c r="V8557">
        <v>0</v>
      </c>
      <c r="W8557">
        <v>0</v>
      </c>
      <c r="X8557">
        <v>0</v>
      </c>
      <c r="Y8557">
        <v>0</v>
      </c>
      <c r="Z8557">
        <v>13.707221555959391</v>
      </c>
      <c r="AA8557">
        <v>0</v>
      </c>
      <c r="AB8557">
        <v>0.88247455767206118</v>
      </c>
      <c r="AC8557">
        <v>0</v>
      </c>
      <c r="AD8557">
        <v>0</v>
      </c>
      <c r="AE8557">
        <v>14.589696113631453</v>
      </c>
    </row>
    <row r="8558" spans="1:31" x14ac:dyDescent="0.25">
      <c r="A8558">
        <v>1891544</v>
      </c>
      <c r="B8558">
        <v>1</v>
      </c>
      <c r="C8558" t="s">
        <v>81</v>
      </c>
      <c r="D8558" t="s">
        <v>118</v>
      </c>
      <c r="E8558" t="s">
        <v>158</v>
      </c>
      <c r="F8558" t="s">
        <v>12692</v>
      </c>
      <c r="G8558" t="s">
        <v>219</v>
      </c>
      <c r="H8558" t="s">
        <v>134</v>
      </c>
      <c r="I8558" t="s">
        <v>135</v>
      </c>
      <c r="J8558" t="s">
        <v>136</v>
      </c>
      <c r="K8558" t="s">
        <v>137</v>
      </c>
      <c r="L8558" t="s">
        <v>23972</v>
      </c>
      <c r="M8558" t="s">
        <v>23973</v>
      </c>
      <c r="N8558">
        <v>1.846944444</v>
      </c>
      <c r="O8558">
        <v>0</v>
      </c>
      <c r="P8558">
        <v>0</v>
      </c>
      <c r="Q8558">
        <v>11</v>
      </c>
      <c r="R8558">
        <v>0</v>
      </c>
      <c r="S8558">
        <v>2</v>
      </c>
      <c r="T8558">
        <v>0</v>
      </c>
      <c r="U8558">
        <v>0</v>
      </c>
      <c r="V8558">
        <v>0</v>
      </c>
      <c r="W8558">
        <v>0</v>
      </c>
      <c r="X8558">
        <v>0</v>
      </c>
      <c r="Y8558">
        <v>65.919071923178706</v>
      </c>
      <c r="Z8558">
        <v>0</v>
      </c>
      <c r="AA8558">
        <v>4.3589608218017055</v>
      </c>
      <c r="AB8558">
        <v>0</v>
      </c>
      <c r="AC8558">
        <v>0</v>
      </c>
      <c r="AD8558">
        <v>0</v>
      </c>
      <c r="AE8558">
        <v>70.278032744980408</v>
      </c>
    </row>
    <row r="8559" spans="1:31" x14ac:dyDescent="0.25">
      <c r="A8559">
        <v>1891939</v>
      </c>
      <c r="B8559">
        <v>1</v>
      </c>
      <c r="C8559" t="s">
        <v>80</v>
      </c>
      <c r="D8559" t="s">
        <v>84</v>
      </c>
      <c r="E8559" t="s">
        <v>146</v>
      </c>
      <c r="F8559" t="s">
        <v>23974</v>
      </c>
      <c r="G8559" t="s">
        <v>148</v>
      </c>
      <c r="H8559" t="s">
        <v>143</v>
      </c>
      <c r="I8559" t="s">
        <v>135</v>
      </c>
      <c r="J8559" t="s">
        <v>136</v>
      </c>
      <c r="K8559" t="s">
        <v>137</v>
      </c>
      <c r="L8559" t="s">
        <v>23975</v>
      </c>
      <c r="M8559" t="s">
        <v>23976</v>
      </c>
      <c r="N8559">
        <v>0.92194444399999997</v>
      </c>
      <c r="O8559">
        <v>0</v>
      </c>
      <c r="P8559">
        <v>187</v>
      </c>
      <c r="Q8559">
        <v>0</v>
      </c>
      <c r="R8559">
        <v>0</v>
      </c>
      <c r="S8559">
        <v>0</v>
      </c>
      <c r="T8559">
        <v>9</v>
      </c>
      <c r="U8559">
        <v>0</v>
      </c>
      <c r="V8559">
        <v>0</v>
      </c>
      <c r="W8559">
        <v>0</v>
      </c>
      <c r="X8559">
        <v>43.226873624368039</v>
      </c>
      <c r="Y8559">
        <v>0</v>
      </c>
      <c r="Z8559">
        <v>0</v>
      </c>
      <c r="AA8559">
        <v>0</v>
      </c>
      <c r="AB8559">
        <v>11.37354068714553</v>
      </c>
      <c r="AC8559">
        <v>0</v>
      </c>
      <c r="AD8559">
        <v>0</v>
      </c>
      <c r="AE8559">
        <v>54.600414311513568</v>
      </c>
    </row>
    <row r="8560" spans="1:31" x14ac:dyDescent="0.25">
      <c r="A8560">
        <v>1891793</v>
      </c>
      <c r="B8560">
        <v>1</v>
      </c>
      <c r="C8560" t="s">
        <v>80</v>
      </c>
      <c r="D8560" t="s">
        <v>100</v>
      </c>
      <c r="E8560" t="s">
        <v>210</v>
      </c>
      <c r="F8560" t="s">
        <v>3319</v>
      </c>
      <c r="G8560" t="s">
        <v>133</v>
      </c>
      <c r="H8560" t="s">
        <v>134</v>
      </c>
      <c r="I8560" t="s">
        <v>135</v>
      </c>
      <c r="J8560" t="s">
        <v>136</v>
      </c>
      <c r="K8560" t="s">
        <v>137</v>
      </c>
      <c r="L8560" t="s">
        <v>23977</v>
      </c>
      <c r="M8560" t="s">
        <v>23978</v>
      </c>
      <c r="N8560">
        <v>0.68805555500000004</v>
      </c>
      <c r="O8560">
        <v>0</v>
      </c>
      <c r="P8560">
        <v>636</v>
      </c>
      <c r="Q8560">
        <v>0</v>
      </c>
      <c r="R8560">
        <v>114</v>
      </c>
      <c r="S8560">
        <v>4</v>
      </c>
      <c r="T8560">
        <v>118</v>
      </c>
      <c r="U8560">
        <v>0</v>
      </c>
      <c r="V8560">
        <v>0</v>
      </c>
      <c r="W8560">
        <v>0</v>
      </c>
      <c r="X8560">
        <v>109.05731709114085</v>
      </c>
      <c r="Y8560">
        <v>0</v>
      </c>
      <c r="Z8560">
        <v>46.002305737787168</v>
      </c>
      <c r="AA8560">
        <v>784.3940758325997</v>
      </c>
      <c r="AB8560">
        <v>102.52338201172037</v>
      </c>
      <c r="AC8560">
        <v>0</v>
      </c>
      <c r="AD8560">
        <v>0</v>
      </c>
      <c r="AE8560">
        <v>1041.9770806732481</v>
      </c>
    </row>
    <row r="8561" spans="1:31" x14ac:dyDescent="0.25">
      <c r="A8561">
        <v>1891799</v>
      </c>
      <c r="B8561">
        <v>1</v>
      </c>
      <c r="C8561" t="s">
        <v>81</v>
      </c>
      <c r="D8561" t="s">
        <v>115</v>
      </c>
      <c r="E8561" t="s">
        <v>146</v>
      </c>
      <c r="F8561" t="s">
        <v>23979</v>
      </c>
      <c r="G8561" t="s">
        <v>148</v>
      </c>
      <c r="H8561" t="s">
        <v>143</v>
      </c>
      <c r="I8561" t="s">
        <v>135</v>
      </c>
      <c r="J8561" t="s">
        <v>136</v>
      </c>
      <c r="K8561" t="s">
        <v>137</v>
      </c>
      <c r="L8561" t="s">
        <v>23980</v>
      </c>
      <c r="M8561" t="s">
        <v>23981</v>
      </c>
      <c r="N8561">
        <v>4.4844444440000002</v>
      </c>
      <c r="O8561">
        <v>0</v>
      </c>
      <c r="P8561">
        <v>5</v>
      </c>
      <c r="Q8561">
        <v>0</v>
      </c>
      <c r="R8561">
        <v>0</v>
      </c>
      <c r="S8561">
        <v>0</v>
      </c>
      <c r="T8561">
        <v>0</v>
      </c>
      <c r="U8561">
        <v>0</v>
      </c>
      <c r="V8561">
        <v>0</v>
      </c>
      <c r="W8561">
        <v>0</v>
      </c>
      <c r="X8561">
        <v>3.4876443762124252</v>
      </c>
      <c r="Y8561">
        <v>0</v>
      </c>
      <c r="Z8561">
        <v>0</v>
      </c>
      <c r="AA8561">
        <v>0</v>
      </c>
      <c r="AB8561">
        <v>0</v>
      </c>
      <c r="AC8561">
        <v>0</v>
      </c>
      <c r="AD8561">
        <v>0</v>
      </c>
      <c r="AE8561">
        <v>3.4876443762124252</v>
      </c>
    </row>
    <row r="8562" spans="1:31" x14ac:dyDescent="0.25">
      <c r="A8562">
        <v>1891899</v>
      </c>
      <c r="B8562">
        <v>1</v>
      </c>
      <c r="C8562" t="s">
        <v>81</v>
      </c>
      <c r="D8562" t="s">
        <v>128</v>
      </c>
      <c r="E8562" t="s">
        <v>140</v>
      </c>
      <c r="F8562" t="s">
        <v>23982</v>
      </c>
      <c r="G8562" t="s">
        <v>2616</v>
      </c>
      <c r="H8562" t="s">
        <v>143</v>
      </c>
      <c r="I8562" t="s">
        <v>135</v>
      </c>
      <c r="J8562" t="s">
        <v>136</v>
      </c>
      <c r="K8562" t="s">
        <v>137</v>
      </c>
      <c r="L8562" t="s">
        <v>23983</v>
      </c>
      <c r="M8562" t="s">
        <v>23984</v>
      </c>
      <c r="N8562">
        <v>1.3930555549999999</v>
      </c>
      <c r="O8562">
        <v>0</v>
      </c>
      <c r="P8562">
        <v>1</v>
      </c>
      <c r="Q8562">
        <v>0</v>
      </c>
      <c r="R8562">
        <v>0</v>
      </c>
      <c r="S8562">
        <v>0</v>
      </c>
      <c r="T8562">
        <v>7</v>
      </c>
      <c r="U8562">
        <v>0</v>
      </c>
      <c r="V8562">
        <v>3</v>
      </c>
      <c r="W8562">
        <v>0</v>
      </c>
      <c r="X8562">
        <v>0.61324102920210566</v>
      </c>
      <c r="Y8562">
        <v>0</v>
      </c>
      <c r="Z8562">
        <v>0</v>
      </c>
      <c r="AA8562">
        <v>0</v>
      </c>
      <c r="AB8562">
        <v>7.0376835298843412</v>
      </c>
      <c r="AC8562">
        <v>0</v>
      </c>
      <c r="AD8562">
        <v>54.103808891205468</v>
      </c>
      <c r="AE8562">
        <v>61.754733450291916</v>
      </c>
    </row>
    <row r="8563" spans="1:31" x14ac:dyDescent="0.25">
      <c r="A8563">
        <v>1891979</v>
      </c>
      <c r="B8563">
        <v>1</v>
      </c>
      <c r="C8563" t="s">
        <v>81</v>
      </c>
      <c r="D8563" t="s">
        <v>127</v>
      </c>
      <c r="E8563" t="s">
        <v>146</v>
      </c>
      <c r="F8563" t="s">
        <v>10581</v>
      </c>
      <c r="G8563" t="s">
        <v>148</v>
      </c>
      <c r="H8563" t="s">
        <v>143</v>
      </c>
      <c r="I8563" t="s">
        <v>135</v>
      </c>
      <c r="J8563" t="s">
        <v>136</v>
      </c>
      <c r="K8563" t="s">
        <v>137</v>
      </c>
      <c r="L8563" t="s">
        <v>23985</v>
      </c>
      <c r="M8563" t="s">
        <v>23986</v>
      </c>
      <c r="N8563">
        <v>5.1663888880000002</v>
      </c>
      <c r="O8563">
        <v>0</v>
      </c>
      <c r="P8563">
        <v>16</v>
      </c>
      <c r="Q8563">
        <v>0</v>
      </c>
      <c r="R8563">
        <v>0</v>
      </c>
      <c r="S8563">
        <v>0</v>
      </c>
      <c r="T8563">
        <v>0</v>
      </c>
      <c r="U8563">
        <v>0</v>
      </c>
      <c r="V8563">
        <v>0</v>
      </c>
      <c r="W8563">
        <v>0</v>
      </c>
      <c r="X8563">
        <v>8.1204286327804347</v>
      </c>
      <c r="Y8563">
        <v>0</v>
      </c>
      <c r="Z8563">
        <v>0</v>
      </c>
      <c r="AA8563">
        <v>0</v>
      </c>
      <c r="AB8563">
        <v>0</v>
      </c>
      <c r="AC8563">
        <v>0</v>
      </c>
      <c r="AD8563">
        <v>0</v>
      </c>
      <c r="AE8563">
        <v>8.1204286327804347</v>
      </c>
    </row>
    <row r="8564" spans="1:31" x14ac:dyDescent="0.25">
      <c r="A8564">
        <v>1892028</v>
      </c>
      <c r="B8564">
        <v>1</v>
      </c>
      <c r="C8564" t="s">
        <v>81</v>
      </c>
      <c r="D8564" t="s">
        <v>120</v>
      </c>
      <c r="E8564" t="s">
        <v>140</v>
      </c>
      <c r="F8564" t="s">
        <v>23987</v>
      </c>
      <c r="G8564" t="s">
        <v>163</v>
      </c>
      <c r="H8564" t="s">
        <v>143</v>
      </c>
      <c r="I8564" t="s">
        <v>135</v>
      </c>
      <c r="J8564" t="s">
        <v>136</v>
      </c>
      <c r="K8564" t="s">
        <v>137</v>
      </c>
      <c r="L8564" t="s">
        <v>23988</v>
      </c>
      <c r="M8564" t="s">
        <v>23989</v>
      </c>
      <c r="N8564">
        <v>1.751944444</v>
      </c>
      <c r="O8564">
        <v>0</v>
      </c>
      <c r="P8564">
        <v>1</v>
      </c>
      <c r="Q8564">
        <v>0</v>
      </c>
      <c r="R8564">
        <v>0</v>
      </c>
      <c r="S8564">
        <v>0</v>
      </c>
      <c r="T8564">
        <v>0</v>
      </c>
      <c r="U8564">
        <v>0</v>
      </c>
      <c r="V8564">
        <v>0</v>
      </c>
      <c r="W8564">
        <v>0</v>
      </c>
      <c r="X8564">
        <v>0.541124387365435</v>
      </c>
      <c r="Y8564">
        <v>0</v>
      </c>
      <c r="Z8564">
        <v>0</v>
      </c>
      <c r="AA8564">
        <v>0</v>
      </c>
      <c r="AB8564">
        <v>0</v>
      </c>
      <c r="AC8564">
        <v>0</v>
      </c>
      <c r="AD8564">
        <v>0</v>
      </c>
      <c r="AE8564">
        <v>0.541124387365435</v>
      </c>
    </row>
    <row r="8565" spans="1:31" x14ac:dyDescent="0.25">
      <c r="A8565">
        <v>1891693</v>
      </c>
      <c r="B8565">
        <v>1</v>
      </c>
      <c r="C8565" t="s">
        <v>81</v>
      </c>
      <c r="D8565" t="s">
        <v>118</v>
      </c>
      <c r="E8565" t="s">
        <v>158</v>
      </c>
      <c r="F8565" t="s">
        <v>5371</v>
      </c>
      <c r="G8565" t="s">
        <v>133</v>
      </c>
      <c r="H8565" t="s">
        <v>134</v>
      </c>
      <c r="I8565" t="s">
        <v>135</v>
      </c>
      <c r="J8565" t="s">
        <v>136</v>
      </c>
      <c r="K8565" t="s">
        <v>137</v>
      </c>
      <c r="L8565" t="s">
        <v>23990</v>
      </c>
      <c r="M8565" t="s">
        <v>23991</v>
      </c>
      <c r="N8565">
        <v>1.622222222</v>
      </c>
      <c r="O8565">
        <v>2</v>
      </c>
      <c r="P8565">
        <v>27</v>
      </c>
      <c r="Q8565">
        <v>12</v>
      </c>
      <c r="R8565">
        <v>5</v>
      </c>
      <c r="S8565">
        <v>7</v>
      </c>
      <c r="T8565">
        <v>23</v>
      </c>
      <c r="U8565">
        <v>4</v>
      </c>
      <c r="V8565">
        <v>0</v>
      </c>
      <c r="W8565">
        <v>13.29217535206727</v>
      </c>
      <c r="X8565">
        <v>9.8833375950869335</v>
      </c>
      <c r="Y8565">
        <v>51.957315814804524</v>
      </c>
      <c r="Z8565">
        <v>24.192070189310936</v>
      </c>
      <c r="AA8565">
        <v>403.65166639189681</v>
      </c>
      <c r="AB8565">
        <v>21.678175374000816</v>
      </c>
      <c r="AC8565">
        <v>1339.6132559858693</v>
      </c>
      <c r="AD8565">
        <v>0</v>
      </c>
      <c r="AE8565">
        <v>1864.2679967030367</v>
      </c>
    </row>
    <row r="8566" spans="1:31" x14ac:dyDescent="0.25">
      <c r="A8566">
        <v>1891836</v>
      </c>
      <c r="B8566">
        <v>1</v>
      </c>
      <c r="C8566" t="s">
        <v>80</v>
      </c>
      <c r="D8566" t="s">
        <v>83</v>
      </c>
      <c r="E8566" t="s">
        <v>146</v>
      </c>
      <c r="F8566" t="s">
        <v>23992</v>
      </c>
      <c r="G8566" t="s">
        <v>148</v>
      </c>
      <c r="H8566" t="s">
        <v>143</v>
      </c>
      <c r="I8566" t="s">
        <v>135</v>
      </c>
      <c r="J8566" t="s">
        <v>136</v>
      </c>
      <c r="K8566" t="s">
        <v>137</v>
      </c>
      <c r="L8566" t="s">
        <v>23993</v>
      </c>
      <c r="M8566" t="s">
        <v>23994</v>
      </c>
      <c r="N8566">
        <v>2.6002777770000001</v>
      </c>
      <c r="O8566">
        <v>0</v>
      </c>
      <c r="P8566">
        <v>0</v>
      </c>
      <c r="Q8566">
        <v>0</v>
      </c>
      <c r="R8566">
        <v>0</v>
      </c>
      <c r="S8566">
        <v>0</v>
      </c>
      <c r="T8566">
        <v>8</v>
      </c>
      <c r="U8566">
        <v>0</v>
      </c>
      <c r="V8566">
        <v>1</v>
      </c>
      <c r="W8566">
        <v>0</v>
      </c>
      <c r="X8566">
        <v>0</v>
      </c>
      <c r="Y8566">
        <v>0</v>
      </c>
      <c r="Z8566">
        <v>0</v>
      </c>
      <c r="AA8566">
        <v>0</v>
      </c>
      <c r="AB8566">
        <v>35.422201678828038</v>
      </c>
      <c r="AC8566">
        <v>0</v>
      </c>
      <c r="AD8566">
        <v>2.8778621636288664</v>
      </c>
      <c r="AE8566">
        <v>38.300063842456908</v>
      </c>
    </row>
    <row r="8567" spans="1:31" x14ac:dyDescent="0.25">
      <c r="A8567">
        <v>1892065</v>
      </c>
      <c r="B8567">
        <v>1</v>
      </c>
      <c r="C8567" t="s">
        <v>80</v>
      </c>
      <c r="D8567" t="s">
        <v>90</v>
      </c>
      <c r="E8567" t="s">
        <v>140</v>
      </c>
      <c r="F8567" t="s">
        <v>23995</v>
      </c>
      <c r="G8567" t="s">
        <v>163</v>
      </c>
      <c r="H8567" t="s">
        <v>143</v>
      </c>
      <c r="I8567" t="s">
        <v>135</v>
      </c>
      <c r="J8567" t="s">
        <v>136</v>
      </c>
      <c r="K8567" t="s">
        <v>137</v>
      </c>
      <c r="L8567" t="s">
        <v>23996</v>
      </c>
      <c r="M8567" t="s">
        <v>23997</v>
      </c>
      <c r="N8567">
        <v>1.561111111</v>
      </c>
      <c r="O8567">
        <v>0</v>
      </c>
      <c r="P8567">
        <v>1</v>
      </c>
      <c r="Q8567">
        <v>0</v>
      </c>
      <c r="R8567">
        <v>0</v>
      </c>
      <c r="S8567">
        <v>0</v>
      </c>
      <c r="T8567">
        <v>0</v>
      </c>
      <c r="U8567">
        <v>0</v>
      </c>
      <c r="V8567">
        <v>0</v>
      </c>
      <c r="W8567">
        <v>0</v>
      </c>
      <c r="X8567">
        <v>0.20758493739207001</v>
      </c>
      <c r="Y8567">
        <v>0</v>
      </c>
      <c r="Z8567">
        <v>0</v>
      </c>
      <c r="AA8567">
        <v>0</v>
      </c>
      <c r="AB8567">
        <v>0</v>
      </c>
      <c r="AC8567">
        <v>0</v>
      </c>
      <c r="AD8567">
        <v>0</v>
      </c>
      <c r="AE8567">
        <v>0.20758493739207001</v>
      </c>
    </row>
    <row r="8568" spans="1:31" x14ac:dyDescent="0.25">
      <c r="A8568">
        <v>1891922</v>
      </c>
      <c r="B8568">
        <v>1</v>
      </c>
      <c r="C8568" t="s">
        <v>81</v>
      </c>
      <c r="D8568" t="s">
        <v>123</v>
      </c>
      <c r="E8568" t="s">
        <v>169</v>
      </c>
      <c r="F8568" t="s">
        <v>23998</v>
      </c>
      <c r="G8568" t="s">
        <v>183</v>
      </c>
      <c r="H8568" t="s">
        <v>143</v>
      </c>
      <c r="I8568" t="s">
        <v>135</v>
      </c>
      <c r="J8568" t="s">
        <v>136</v>
      </c>
      <c r="K8568" t="s">
        <v>137</v>
      </c>
      <c r="L8568" t="s">
        <v>23999</v>
      </c>
      <c r="M8568" t="s">
        <v>24000</v>
      </c>
      <c r="N8568">
        <v>1.0863888880000001</v>
      </c>
      <c r="O8568">
        <v>0</v>
      </c>
      <c r="P8568">
        <v>372</v>
      </c>
      <c r="Q8568">
        <v>0</v>
      </c>
      <c r="R8568">
        <v>0</v>
      </c>
      <c r="S8568">
        <v>0</v>
      </c>
      <c r="T8568">
        <v>13</v>
      </c>
      <c r="U8568">
        <v>0</v>
      </c>
      <c r="V8568">
        <v>0</v>
      </c>
      <c r="W8568">
        <v>0</v>
      </c>
      <c r="X8568">
        <v>82.86645539466808</v>
      </c>
      <c r="Y8568">
        <v>0</v>
      </c>
      <c r="Z8568">
        <v>0</v>
      </c>
      <c r="AA8568">
        <v>0</v>
      </c>
      <c r="AB8568">
        <v>15.552446424333707</v>
      </c>
      <c r="AC8568">
        <v>0</v>
      </c>
      <c r="AD8568">
        <v>0</v>
      </c>
      <c r="AE8568">
        <v>98.418901819001789</v>
      </c>
    </row>
    <row r="8569" spans="1:31" x14ac:dyDescent="0.25">
      <c r="A8569">
        <v>1891673</v>
      </c>
      <c r="B8569">
        <v>1</v>
      </c>
      <c r="C8569" t="s">
        <v>81</v>
      </c>
      <c r="D8569" t="s">
        <v>123</v>
      </c>
      <c r="E8569" t="s">
        <v>210</v>
      </c>
      <c r="F8569" t="s">
        <v>11420</v>
      </c>
      <c r="G8569" t="s">
        <v>133</v>
      </c>
      <c r="H8569" t="s">
        <v>134</v>
      </c>
      <c r="I8569" t="s">
        <v>135</v>
      </c>
      <c r="J8569" t="s">
        <v>136</v>
      </c>
      <c r="K8569" t="s">
        <v>137</v>
      </c>
      <c r="L8569" t="s">
        <v>24001</v>
      </c>
      <c r="M8569" t="s">
        <v>24002</v>
      </c>
      <c r="N8569">
        <v>1.3802777770000001</v>
      </c>
      <c r="O8569">
        <v>0</v>
      </c>
      <c r="P8569">
        <v>119</v>
      </c>
      <c r="Q8569">
        <v>0</v>
      </c>
      <c r="R8569">
        <v>0</v>
      </c>
      <c r="S8569">
        <v>0</v>
      </c>
      <c r="T8569">
        <v>0</v>
      </c>
      <c r="U8569">
        <v>0</v>
      </c>
      <c r="V8569">
        <v>0</v>
      </c>
      <c r="W8569">
        <v>0</v>
      </c>
      <c r="X8569">
        <v>71.699798865599107</v>
      </c>
      <c r="Y8569">
        <v>0</v>
      </c>
      <c r="Z8569">
        <v>0</v>
      </c>
      <c r="AA8569">
        <v>0</v>
      </c>
      <c r="AB8569">
        <v>0</v>
      </c>
      <c r="AC8569">
        <v>0</v>
      </c>
      <c r="AD8569">
        <v>0</v>
      </c>
      <c r="AE8569">
        <v>71.699798865599107</v>
      </c>
    </row>
    <row r="8570" spans="1:31" x14ac:dyDescent="0.25">
      <c r="A8570">
        <v>1891802</v>
      </c>
      <c r="B8570">
        <v>1</v>
      </c>
      <c r="C8570" t="s">
        <v>81</v>
      </c>
      <c r="D8570" t="s">
        <v>112</v>
      </c>
      <c r="E8570" t="s">
        <v>146</v>
      </c>
      <c r="F8570" t="s">
        <v>24003</v>
      </c>
      <c r="G8570" t="s">
        <v>469</v>
      </c>
      <c r="H8570" t="s">
        <v>143</v>
      </c>
      <c r="I8570" t="s">
        <v>135</v>
      </c>
      <c r="J8570" t="s">
        <v>136</v>
      </c>
      <c r="K8570" t="s">
        <v>137</v>
      </c>
      <c r="L8570" t="s">
        <v>24004</v>
      </c>
      <c r="M8570" t="s">
        <v>24005</v>
      </c>
      <c r="N8570">
        <v>1.4966666660000001</v>
      </c>
      <c r="O8570">
        <v>0</v>
      </c>
      <c r="P8570">
        <v>115</v>
      </c>
      <c r="Q8570">
        <v>0</v>
      </c>
      <c r="R8570">
        <v>0</v>
      </c>
      <c r="S8570">
        <v>0</v>
      </c>
      <c r="T8570">
        <v>4</v>
      </c>
      <c r="U8570">
        <v>0</v>
      </c>
      <c r="V8570">
        <v>0</v>
      </c>
      <c r="W8570">
        <v>0</v>
      </c>
      <c r="X8570">
        <v>33.56135523477289</v>
      </c>
      <c r="Y8570">
        <v>0</v>
      </c>
      <c r="Z8570">
        <v>0</v>
      </c>
      <c r="AA8570">
        <v>0</v>
      </c>
      <c r="AB8570">
        <v>3.7257864620335148</v>
      </c>
      <c r="AC8570">
        <v>0</v>
      </c>
      <c r="AD8570">
        <v>0</v>
      </c>
      <c r="AE8570">
        <v>37.287141696806401</v>
      </c>
    </row>
    <row r="8571" spans="1:31" x14ac:dyDescent="0.25">
      <c r="A8571">
        <v>1891825</v>
      </c>
      <c r="B8571">
        <v>1</v>
      </c>
      <c r="C8571" t="s">
        <v>81</v>
      </c>
      <c r="D8571" t="s">
        <v>124</v>
      </c>
      <c r="E8571" t="s">
        <v>169</v>
      </c>
      <c r="F8571" t="s">
        <v>24006</v>
      </c>
      <c r="G8571" t="s">
        <v>148</v>
      </c>
      <c r="H8571" t="s">
        <v>143</v>
      </c>
      <c r="I8571" t="s">
        <v>135</v>
      </c>
      <c r="J8571" t="s">
        <v>136</v>
      </c>
      <c r="K8571" t="s">
        <v>137</v>
      </c>
      <c r="L8571" t="s">
        <v>24007</v>
      </c>
      <c r="M8571" t="s">
        <v>24008</v>
      </c>
      <c r="N8571">
        <v>0.31444444399999999</v>
      </c>
      <c r="O8571">
        <v>0</v>
      </c>
      <c r="P8571">
        <v>0</v>
      </c>
      <c r="Q8571">
        <v>0</v>
      </c>
      <c r="R8571">
        <v>1</v>
      </c>
      <c r="S8571">
        <v>0</v>
      </c>
      <c r="T8571">
        <v>32</v>
      </c>
      <c r="U8571">
        <v>0</v>
      </c>
      <c r="V8571">
        <v>0</v>
      </c>
      <c r="W8571">
        <v>0</v>
      </c>
      <c r="X8571">
        <v>0</v>
      </c>
      <c r="Y8571">
        <v>0</v>
      </c>
      <c r="Z8571">
        <v>0.26363371487615173</v>
      </c>
      <c r="AA8571">
        <v>0</v>
      </c>
      <c r="AB8571">
        <v>7.2941155636941701</v>
      </c>
      <c r="AC8571">
        <v>0</v>
      </c>
      <c r="AD8571">
        <v>0</v>
      </c>
      <c r="AE8571">
        <v>7.5577492785703217</v>
      </c>
    </row>
    <row r="8572" spans="1:31" x14ac:dyDescent="0.25">
      <c r="A8572">
        <v>1891633</v>
      </c>
      <c r="B8572">
        <v>1</v>
      </c>
      <c r="C8572" t="s">
        <v>80</v>
      </c>
      <c r="D8572" t="s">
        <v>95</v>
      </c>
      <c r="E8572" t="s">
        <v>229</v>
      </c>
      <c r="F8572" t="s">
        <v>17256</v>
      </c>
      <c r="G8572" t="s">
        <v>133</v>
      </c>
      <c r="H8572" t="s">
        <v>134</v>
      </c>
      <c r="I8572" t="s">
        <v>135</v>
      </c>
      <c r="J8572" t="s">
        <v>136</v>
      </c>
      <c r="K8572" t="s">
        <v>137</v>
      </c>
      <c r="L8572" t="s">
        <v>24009</v>
      </c>
      <c r="M8572" t="s">
        <v>24010</v>
      </c>
      <c r="N8572">
        <v>0.42777777700000003</v>
      </c>
      <c r="O8572">
        <v>0</v>
      </c>
      <c r="P8572">
        <v>426</v>
      </c>
      <c r="Q8572">
        <v>0</v>
      </c>
      <c r="R8572">
        <v>0</v>
      </c>
      <c r="S8572">
        <v>1</v>
      </c>
      <c r="T8572">
        <v>72</v>
      </c>
      <c r="U8572">
        <v>0</v>
      </c>
      <c r="V8572">
        <v>0</v>
      </c>
      <c r="W8572">
        <v>0</v>
      </c>
      <c r="X8572">
        <v>29.385778705149107</v>
      </c>
      <c r="Y8572">
        <v>0</v>
      </c>
      <c r="Z8572">
        <v>0</v>
      </c>
      <c r="AA8572">
        <v>34.422065693618165</v>
      </c>
      <c r="AB8572">
        <v>74.648254094824651</v>
      </c>
      <c r="AC8572">
        <v>0</v>
      </c>
      <c r="AD8572">
        <v>0</v>
      </c>
      <c r="AE8572">
        <v>138.45609849359192</v>
      </c>
    </row>
    <row r="8573" spans="1:31" x14ac:dyDescent="0.25">
      <c r="A8573">
        <v>1891593</v>
      </c>
      <c r="B8573">
        <v>1</v>
      </c>
      <c r="C8573" t="s">
        <v>80</v>
      </c>
      <c r="D8573" t="s">
        <v>103</v>
      </c>
      <c r="E8573" t="s">
        <v>229</v>
      </c>
      <c r="F8573" t="s">
        <v>16257</v>
      </c>
      <c r="G8573" t="s">
        <v>1557</v>
      </c>
      <c r="H8573" t="s">
        <v>134</v>
      </c>
      <c r="I8573" t="s">
        <v>135</v>
      </c>
      <c r="J8573" t="s">
        <v>136</v>
      </c>
      <c r="K8573" t="s">
        <v>137</v>
      </c>
      <c r="L8573" t="s">
        <v>24011</v>
      </c>
      <c r="M8573" t="s">
        <v>24012</v>
      </c>
      <c r="N8573">
        <v>2.5950000000000002</v>
      </c>
      <c r="O8573">
        <v>0</v>
      </c>
      <c r="P8573">
        <v>9</v>
      </c>
      <c r="Q8573">
        <v>37</v>
      </c>
      <c r="R8573">
        <v>61</v>
      </c>
      <c r="S8573">
        <v>7</v>
      </c>
      <c r="T8573">
        <v>17</v>
      </c>
      <c r="U8573">
        <v>5</v>
      </c>
      <c r="V8573">
        <v>0</v>
      </c>
      <c r="W8573">
        <v>0</v>
      </c>
      <c r="X8573">
        <v>2.2778884300019469</v>
      </c>
      <c r="Y8573">
        <v>545.09666435396935</v>
      </c>
      <c r="Z8573">
        <v>574.36487276791536</v>
      </c>
      <c r="AA8573">
        <v>436.74568380330231</v>
      </c>
      <c r="AB8573">
        <v>98.465786371132083</v>
      </c>
      <c r="AC8573">
        <v>2372.4224966278211</v>
      </c>
      <c r="AD8573">
        <v>0</v>
      </c>
      <c r="AE8573">
        <v>4029.3733923541422</v>
      </c>
    </row>
    <row r="8574" spans="1:31" x14ac:dyDescent="0.25">
      <c r="A8574">
        <v>1902562</v>
      </c>
      <c r="B8574">
        <v>1</v>
      </c>
      <c r="C8574" t="s">
        <v>81</v>
      </c>
      <c r="D8574" t="s">
        <v>112</v>
      </c>
      <c r="E8574" t="s">
        <v>210</v>
      </c>
      <c r="F8574" t="s">
        <v>24013</v>
      </c>
      <c r="G8574" t="s">
        <v>133</v>
      </c>
      <c r="H8574" t="s">
        <v>134</v>
      </c>
      <c r="I8574" t="s">
        <v>135</v>
      </c>
      <c r="J8574" t="s">
        <v>136</v>
      </c>
      <c r="K8574" t="s">
        <v>137</v>
      </c>
      <c r="L8574" t="s">
        <v>24014</v>
      </c>
      <c r="M8574" t="s">
        <v>24015</v>
      </c>
      <c r="N8574">
        <v>6.6666665999999999E-2</v>
      </c>
      <c r="O8574">
        <v>0</v>
      </c>
      <c r="P8574">
        <v>1048</v>
      </c>
      <c r="Q8574">
        <v>5</v>
      </c>
      <c r="R8574">
        <v>28</v>
      </c>
      <c r="S8574">
        <v>6</v>
      </c>
      <c r="T8574">
        <v>49</v>
      </c>
      <c r="U8574">
        <v>0</v>
      </c>
      <c r="V8574">
        <v>0</v>
      </c>
      <c r="W8574">
        <v>0</v>
      </c>
      <c r="X8574">
        <v>3.9637401813247992</v>
      </c>
      <c r="Y8574">
        <v>1.334877007592</v>
      </c>
      <c r="Z8574">
        <v>0.36981156596819997</v>
      </c>
      <c r="AA8574">
        <v>0.91523726181520015</v>
      </c>
      <c r="AB8574">
        <v>0.80060006600066691</v>
      </c>
      <c r="AC8574">
        <v>0</v>
      </c>
      <c r="AD8574">
        <v>0</v>
      </c>
      <c r="AE8574">
        <v>7.384266082700865</v>
      </c>
    </row>
    <row r="8575" spans="1:31" x14ac:dyDescent="0.25">
      <c r="A8575">
        <v>1892094</v>
      </c>
      <c r="B8575">
        <v>1</v>
      </c>
      <c r="C8575" t="s">
        <v>81</v>
      </c>
      <c r="D8575" t="s">
        <v>118</v>
      </c>
      <c r="E8575" t="s">
        <v>146</v>
      </c>
      <c r="F8575" t="s">
        <v>1283</v>
      </c>
      <c r="G8575" t="s">
        <v>148</v>
      </c>
      <c r="H8575" t="s">
        <v>143</v>
      </c>
      <c r="I8575" t="s">
        <v>135</v>
      </c>
      <c r="J8575" t="s">
        <v>136</v>
      </c>
      <c r="K8575" t="s">
        <v>137</v>
      </c>
      <c r="L8575" t="s">
        <v>24016</v>
      </c>
      <c r="M8575" t="s">
        <v>24017</v>
      </c>
      <c r="N8575">
        <v>3.5394444439999999</v>
      </c>
      <c r="O8575">
        <v>0</v>
      </c>
      <c r="P8575">
        <v>1</v>
      </c>
      <c r="Q8575">
        <v>0</v>
      </c>
      <c r="R8575">
        <v>0</v>
      </c>
      <c r="S8575">
        <v>0</v>
      </c>
      <c r="T8575">
        <v>0</v>
      </c>
      <c r="U8575">
        <v>0</v>
      </c>
      <c r="V8575">
        <v>0</v>
      </c>
      <c r="W8575">
        <v>0</v>
      </c>
      <c r="X8575">
        <v>0.50872958435543436</v>
      </c>
      <c r="Y8575">
        <v>0</v>
      </c>
      <c r="Z8575">
        <v>0</v>
      </c>
      <c r="AA8575">
        <v>0</v>
      </c>
      <c r="AB8575">
        <v>0</v>
      </c>
      <c r="AC8575">
        <v>0</v>
      </c>
      <c r="AD8575">
        <v>0</v>
      </c>
      <c r="AE8575">
        <v>0.50872958435543436</v>
      </c>
    </row>
    <row r="8576" spans="1:31" x14ac:dyDescent="0.25">
      <c r="A8576">
        <v>1945078</v>
      </c>
      <c r="B8576">
        <v>1</v>
      </c>
      <c r="C8576" t="s">
        <v>81</v>
      </c>
      <c r="D8576" t="s">
        <v>114</v>
      </c>
      <c r="E8576" t="s">
        <v>210</v>
      </c>
      <c r="F8576" t="s">
        <v>24018</v>
      </c>
      <c r="G8576" t="s">
        <v>133</v>
      </c>
      <c r="H8576" t="s">
        <v>232</v>
      </c>
      <c r="I8576" t="s">
        <v>135</v>
      </c>
      <c r="J8576" t="s">
        <v>136</v>
      </c>
      <c r="K8576" t="s">
        <v>137</v>
      </c>
      <c r="L8576" t="s">
        <v>24019</v>
      </c>
      <c r="M8576" t="s">
        <v>24020</v>
      </c>
      <c r="N8576">
        <v>0.55000000000000004</v>
      </c>
      <c r="O8576">
        <v>0</v>
      </c>
      <c r="P8576">
        <v>15504</v>
      </c>
      <c r="Q8576">
        <v>28</v>
      </c>
      <c r="R8576">
        <v>630</v>
      </c>
      <c r="S8576">
        <v>42</v>
      </c>
      <c r="T8576">
        <v>1751</v>
      </c>
      <c r="U8576">
        <v>8</v>
      </c>
      <c r="V8576">
        <v>3</v>
      </c>
      <c r="W8576">
        <v>0</v>
      </c>
      <c r="X8576">
        <v>1212.8694262195775</v>
      </c>
      <c r="Y8576">
        <v>159.32291864802724</v>
      </c>
      <c r="Z8576">
        <v>402.65915256694387</v>
      </c>
      <c r="AA8576">
        <v>119.08884478466888</v>
      </c>
      <c r="AB8576">
        <v>445.37343464139229</v>
      </c>
      <c r="AC8576">
        <v>75.690285540844826</v>
      </c>
      <c r="AD8576">
        <v>4.7917658533640015</v>
      </c>
      <c r="AE8576">
        <v>2419.7958282548184</v>
      </c>
    </row>
    <row r="8577" spans="1:31" x14ac:dyDescent="0.25">
      <c r="A8577">
        <v>1891696</v>
      </c>
      <c r="B8577">
        <v>1</v>
      </c>
      <c r="C8577" t="s">
        <v>81</v>
      </c>
      <c r="D8577" t="s">
        <v>112</v>
      </c>
      <c r="E8577" t="s">
        <v>229</v>
      </c>
      <c r="F8577" t="s">
        <v>24021</v>
      </c>
      <c r="G8577" t="s">
        <v>476</v>
      </c>
      <c r="H8577" t="s">
        <v>134</v>
      </c>
      <c r="I8577" t="s">
        <v>135</v>
      </c>
      <c r="J8577" t="s">
        <v>136</v>
      </c>
      <c r="K8577" t="s">
        <v>172</v>
      </c>
      <c r="L8577" t="s">
        <v>24022</v>
      </c>
      <c r="M8577" t="s">
        <v>24023</v>
      </c>
      <c r="N8577">
        <v>0.153801666</v>
      </c>
      <c r="O8577">
        <v>1</v>
      </c>
      <c r="P8577">
        <v>2483</v>
      </c>
      <c r="Q8577">
        <v>13</v>
      </c>
      <c r="R8577">
        <v>106</v>
      </c>
      <c r="S8577">
        <v>15</v>
      </c>
      <c r="T8577">
        <v>131</v>
      </c>
      <c r="U8577">
        <v>4</v>
      </c>
      <c r="V8577">
        <v>0</v>
      </c>
      <c r="W8577">
        <v>0.47669075103864667</v>
      </c>
      <c r="X8577">
        <v>29.993710517767664</v>
      </c>
      <c r="Y8577">
        <v>11.768320662500688</v>
      </c>
      <c r="Z8577">
        <v>6.5351604240507646</v>
      </c>
      <c r="AA8577">
        <v>8.1261843070245003</v>
      </c>
      <c r="AB8577">
        <v>10.793405432487551</v>
      </c>
      <c r="AC8577">
        <v>141.49327038847593</v>
      </c>
      <c r="AD8577">
        <v>0</v>
      </c>
      <c r="AE8577">
        <v>209.18674248334577</v>
      </c>
    </row>
    <row r="8578" spans="1:31" x14ac:dyDescent="0.25">
      <c r="A8578">
        <v>1891862</v>
      </c>
      <c r="B8578">
        <v>1</v>
      </c>
      <c r="C8578" t="s">
        <v>81</v>
      </c>
      <c r="D8578" t="s">
        <v>118</v>
      </c>
      <c r="E8578" t="s">
        <v>169</v>
      </c>
      <c r="F8578" t="s">
        <v>24024</v>
      </c>
      <c r="G8578" t="s">
        <v>183</v>
      </c>
      <c r="H8578" t="s">
        <v>143</v>
      </c>
      <c r="I8578" t="s">
        <v>135</v>
      </c>
      <c r="J8578" t="s">
        <v>136</v>
      </c>
      <c r="K8578" t="s">
        <v>137</v>
      </c>
      <c r="L8578" t="s">
        <v>24025</v>
      </c>
      <c r="M8578" t="s">
        <v>23931</v>
      </c>
      <c r="N8578">
        <v>2.6019444439999999</v>
      </c>
      <c r="O8578">
        <v>0</v>
      </c>
      <c r="P8578">
        <v>45</v>
      </c>
      <c r="Q8578">
        <v>0</v>
      </c>
      <c r="R8578">
        <v>1</v>
      </c>
      <c r="S8578">
        <v>0</v>
      </c>
      <c r="T8578">
        <v>10</v>
      </c>
      <c r="U8578">
        <v>0</v>
      </c>
      <c r="V8578">
        <v>0</v>
      </c>
      <c r="W8578">
        <v>0</v>
      </c>
      <c r="X8578">
        <v>29.333466192429</v>
      </c>
      <c r="Y8578">
        <v>0</v>
      </c>
      <c r="Z8578">
        <v>0</v>
      </c>
      <c r="AA8578">
        <v>0</v>
      </c>
      <c r="AB8578">
        <v>7.6140041660981712</v>
      </c>
      <c r="AC8578">
        <v>0</v>
      </c>
      <c r="AD8578">
        <v>0</v>
      </c>
      <c r="AE8578">
        <v>36.94747035852717</v>
      </c>
    </row>
    <row r="8579" spans="1:31" x14ac:dyDescent="0.25">
      <c r="A8579">
        <v>1891888</v>
      </c>
      <c r="B8579">
        <v>1</v>
      </c>
      <c r="C8579" t="s">
        <v>80</v>
      </c>
      <c r="D8579" t="s">
        <v>83</v>
      </c>
      <c r="E8579" t="s">
        <v>158</v>
      </c>
      <c r="F8579" t="s">
        <v>24026</v>
      </c>
      <c r="G8579" t="s">
        <v>133</v>
      </c>
      <c r="H8579" t="s">
        <v>134</v>
      </c>
      <c r="I8579" t="s">
        <v>135</v>
      </c>
      <c r="J8579" t="s">
        <v>136</v>
      </c>
      <c r="K8579" t="s">
        <v>137</v>
      </c>
      <c r="L8579" t="s">
        <v>24027</v>
      </c>
      <c r="M8579" t="s">
        <v>24028</v>
      </c>
      <c r="N8579">
        <v>0.21666666600000001</v>
      </c>
      <c r="O8579">
        <v>0</v>
      </c>
      <c r="P8579">
        <v>66</v>
      </c>
      <c r="Q8579">
        <v>0</v>
      </c>
      <c r="R8579">
        <v>0</v>
      </c>
      <c r="S8579">
        <v>0</v>
      </c>
      <c r="T8579">
        <v>2</v>
      </c>
      <c r="U8579">
        <v>0</v>
      </c>
      <c r="V8579">
        <v>0</v>
      </c>
      <c r="W8579">
        <v>0</v>
      </c>
      <c r="X8579">
        <v>9.1367748332410361</v>
      </c>
      <c r="Y8579">
        <v>0</v>
      </c>
      <c r="Z8579">
        <v>0</v>
      </c>
      <c r="AA8579">
        <v>0</v>
      </c>
      <c r="AB8579">
        <v>0.33349574929666675</v>
      </c>
      <c r="AC8579">
        <v>0</v>
      </c>
      <c r="AD8579">
        <v>0</v>
      </c>
      <c r="AE8579">
        <v>9.4702705825377027</v>
      </c>
    </row>
    <row r="8580" spans="1:31" x14ac:dyDescent="0.25">
      <c r="A8580">
        <v>1891739</v>
      </c>
      <c r="B8580">
        <v>1</v>
      </c>
      <c r="C8580" t="s">
        <v>80</v>
      </c>
      <c r="D8580" t="s">
        <v>83</v>
      </c>
      <c r="E8580" t="s">
        <v>140</v>
      </c>
      <c r="F8580" t="s">
        <v>24029</v>
      </c>
      <c r="G8580" t="s">
        <v>207</v>
      </c>
      <c r="H8580" t="s">
        <v>143</v>
      </c>
      <c r="I8580" t="s">
        <v>135</v>
      </c>
      <c r="J8580" t="s">
        <v>136</v>
      </c>
      <c r="K8580" t="s">
        <v>137</v>
      </c>
      <c r="L8580" t="s">
        <v>24030</v>
      </c>
      <c r="M8580" t="s">
        <v>24031</v>
      </c>
      <c r="N8580">
        <v>0.766666666</v>
      </c>
      <c r="O8580">
        <v>0</v>
      </c>
      <c r="P8580">
        <v>28</v>
      </c>
      <c r="Q8580">
        <v>0</v>
      </c>
      <c r="R8580">
        <v>0</v>
      </c>
      <c r="S8580">
        <v>0</v>
      </c>
      <c r="T8580">
        <v>1</v>
      </c>
      <c r="U8580">
        <v>0</v>
      </c>
      <c r="V8580">
        <v>0</v>
      </c>
      <c r="W8580">
        <v>0</v>
      </c>
      <c r="X8580">
        <v>8.1010930764530329</v>
      </c>
      <c r="Y8580">
        <v>0</v>
      </c>
      <c r="Z8580">
        <v>0</v>
      </c>
      <c r="AA8580">
        <v>0</v>
      </c>
      <c r="AB8580">
        <v>8.1292450557055744</v>
      </c>
      <c r="AC8580">
        <v>0</v>
      </c>
      <c r="AD8580">
        <v>0</v>
      </c>
      <c r="AE8580">
        <v>16.230338132158607</v>
      </c>
    </row>
    <row r="8581" spans="1:31" x14ac:dyDescent="0.25">
      <c r="A8581">
        <v>1891905</v>
      </c>
      <c r="B8581">
        <v>1</v>
      </c>
      <c r="C8581" t="s">
        <v>80</v>
      </c>
      <c r="D8581" t="s">
        <v>99</v>
      </c>
      <c r="E8581" t="s">
        <v>140</v>
      </c>
      <c r="F8581" t="s">
        <v>24032</v>
      </c>
      <c r="G8581" t="s">
        <v>163</v>
      </c>
      <c r="H8581" t="s">
        <v>143</v>
      </c>
      <c r="I8581" t="s">
        <v>135</v>
      </c>
      <c r="J8581" t="s">
        <v>136</v>
      </c>
      <c r="K8581" t="s">
        <v>137</v>
      </c>
      <c r="L8581" t="s">
        <v>24033</v>
      </c>
      <c r="M8581" t="s">
        <v>23924</v>
      </c>
      <c r="N8581">
        <v>1.0024999999999999</v>
      </c>
      <c r="O8581">
        <v>0</v>
      </c>
      <c r="P8581">
        <v>2</v>
      </c>
      <c r="Q8581">
        <v>0</v>
      </c>
      <c r="R8581">
        <v>0</v>
      </c>
      <c r="S8581">
        <v>0</v>
      </c>
      <c r="T8581">
        <v>0</v>
      </c>
      <c r="U8581">
        <v>0</v>
      </c>
      <c r="V8581">
        <v>0</v>
      </c>
      <c r="W8581">
        <v>0</v>
      </c>
      <c r="X8581">
        <v>0.22592059932101999</v>
      </c>
      <c r="Y8581">
        <v>0</v>
      </c>
      <c r="Z8581">
        <v>0</v>
      </c>
      <c r="AA8581">
        <v>0</v>
      </c>
      <c r="AB8581">
        <v>0</v>
      </c>
      <c r="AC8581">
        <v>0</v>
      </c>
      <c r="AD8581">
        <v>0</v>
      </c>
      <c r="AE8581">
        <v>0.22592059932101999</v>
      </c>
    </row>
    <row r="8582" spans="1:31" x14ac:dyDescent="0.25">
      <c r="A8582">
        <v>1891762</v>
      </c>
      <c r="B8582">
        <v>1</v>
      </c>
      <c r="C8582" t="s">
        <v>80</v>
      </c>
      <c r="D8582" t="s">
        <v>89</v>
      </c>
      <c r="E8582" t="s">
        <v>131</v>
      </c>
      <c r="F8582" t="s">
        <v>24034</v>
      </c>
      <c r="G8582" t="s">
        <v>171</v>
      </c>
      <c r="H8582" t="s">
        <v>134</v>
      </c>
      <c r="I8582" t="s">
        <v>135</v>
      </c>
      <c r="J8582" t="s">
        <v>136</v>
      </c>
      <c r="K8582" t="s">
        <v>172</v>
      </c>
      <c r="L8582" t="s">
        <v>24035</v>
      </c>
      <c r="M8582" t="s">
        <v>24036</v>
      </c>
      <c r="N8582">
        <v>2.906111111</v>
      </c>
      <c r="O8582">
        <v>0</v>
      </c>
      <c r="P8582">
        <v>308</v>
      </c>
      <c r="Q8582">
        <v>1</v>
      </c>
      <c r="R8582">
        <v>8</v>
      </c>
      <c r="S8582">
        <v>3</v>
      </c>
      <c r="T8582">
        <v>10</v>
      </c>
      <c r="U8582">
        <v>0</v>
      </c>
      <c r="V8582">
        <v>0</v>
      </c>
      <c r="W8582">
        <v>0</v>
      </c>
      <c r="X8582">
        <v>493.32849651982201</v>
      </c>
      <c r="Y8582">
        <v>2.8167946802944095</v>
      </c>
      <c r="Z8582">
        <v>5.2245800286424293</v>
      </c>
      <c r="AA8582">
        <v>28.092661358224113</v>
      </c>
      <c r="AB8582">
        <v>61.006459439644772</v>
      </c>
      <c r="AC8582">
        <v>0</v>
      </c>
      <c r="AD8582">
        <v>0</v>
      </c>
      <c r="AE8582">
        <v>590.4689920266278</v>
      </c>
    </row>
    <row r="8583" spans="1:31" x14ac:dyDescent="0.25">
      <c r="A8583">
        <v>1891931</v>
      </c>
      <c r="B8583">
        <v>1</v>
      </c>
      <c r="C8583" t="s">
        <v>80</v>
      </c>
      <c r="D8583" t="s">
        <v>105</v>
      </c>
      <c r="E8583" t="s">
        <v>222</v>
      </c>
      <c r="F8583" t="s">
        <v>24037</v>
      </c>
      <c r="G8583" t="s">
        <v>501</v>
      </c>
      <c r="H8583" t="s">
        <v>143</v>
      </c>
      <c r="I8583" t="s">
        <v>135</v>
      </c>
      <c r="J8583" t="s">
        <v>136</v>
      </c>
      <c r="K8583" t="s">
        <v>137</v>
      </c>
      <c r="L8583" t="s">
        <v>24038</v>
      </c>
      <c r="M8583" t="s">
        <v>24039</v>
      </c>
      <c r="N8583">
        <v>11.029722222</v>
      </c>
      <c r="O8583">
        <v>0</v>
      </c>
      <c r="P8583">
        <v>67</v>
      </c>
      <c r="Q8583">
        <v>0</v>
      </c>
      <c r="R8583">
        <v>0</v>
      </c>
      <c r="S8583">
        <v>0</v>
      </c>
      <c r="T8583">
        <v>2</v>
      </c>
      <c r="U8583">
        <v>0</v>
      </c>
      <c r="V8583">
        <v>0</v>
      </c>
      <c r="W8583">
        <v>0</v>
      </c>
      <c r="X8583">
        <v>140.99614348550278</v>
      </c>
      <c r="Y8583">
        <v>0</v>
      </c>
      <c r="Z8583">
        <v>0</v>
      </c>
      <c r="AA8583">
        <v>0</v>
      </c>
      <c r="AB8583">
        <v>27.444996154653463</v>
      </c>
      <c r="AC8583">
        <v>0</v>
      </c>
      <c r="AD8583">
        <v>0</v>
      </c>
      <c r="AE8583">
        <v>168.44113964015625</v>
      </c>
    </row>
    <row r="8584" spans="1:31" x14ac:dyDescent="0.25">
      <c r="A8584">
        <v>1892117</v>
      </c>
      <c r="B8584">
        <v>1</v>
      </c>
      <c r="C8584" t="s">
        <v>81</v>
      </c>
      <c r="D8584" t="s">
        <v>123</v>
      </c>
      <c r="E8584" t="s">
        <v>140</v>
      </c>
      <c r="F8584" t="s">
        <v>24040</v>
      </c>
      <c r="G8584" t="s">
        <v>163</v>
      </c>
      <c r="H8584" t="s">
        <v>143</v>
      </c>
      <c r="I8584" t="s">
        <v>135</v>
      </c>
      <c r="J8584" t="s">
        <v>136</v>
      </c>
      <c r="K8584" t="s">
        <v>137</v>
      </c>
      <c r="L8584" t="s">
        <v>24041</v>
      </c>
      <c r="M8584" t="s">
        <v>24042</v>
      </c>
      <c r="N8584">
        <v>1.2497222219999999</v>
      </c>
      <c r="O8584">
        <v>0</v>
      </c>
      <c r="P8584">
        <v>1</v>
      </c>
      <c r="Q8584">
        <v>0</v>
      </c>
      <c r="R8584">
        <v>0</v>
      </c>
      <c r="S8584">
        <v>0</v>
      </c>
      <c r="T8584">
        <v>0</v>
      </c>
      <c r="U8584">
        <v>0</v>
      </c>
      <c r="V8584">
        <v>0</v>
      </c>
      <c r="W8584">
        <v>0</v>
      </c>
      <c r="X8584">
        <v>0.2663722408267708</v>
      </c>
      <c r="Y8584">
        <v>0</v>
      </c>
      <c r="Z8584">
        <v>0</v>
      </c>
      <c r="AA8584">
        <v>0</v>
      </c>
      <c r="AB8584">
        <v>0</v>
      </c>
      <c r="AC8584">
        <v>0</v>
      </c>
      <c r="AD8584">
        <v>0</v>
      </c>
      <c r="AE8584">
        <v>0.2663722408267708</v>
      </c>
    </row>
    <row r="8585" spans="1:31" x14ac:dyDescent="0.25">
      <c r="A8585">
        <v>1891805</v>
      </c>
      <c r="B8585">
        <v>1</v>
      </c>
      <c r="C8585" t="s">
        <v>81</v>
      </c>
      <c r="D8585" t="s">
        <v>120</v>
      </c>
      <c r="E8585" t="s">
        <v>140</v>
      </c>
      <c r="F8585" t="s">
        <v>24043</v>
      </c>
      <c r="G8585" t="s">
        <v>163</v>
      </c>
      <c r="H8585" t="s">
        <v>143</v>
      </c>
      <c r="I8585" t="s">
        <v>135</v>
      </c>
      <c r="J8585" t="s">
        <v>136</v>
      </c>
      <c r="K8585" t="s">
        <v>137</v>
      </c>
      <c r="L8585" t="s">
        <v>24044</v>
      </c>
      <c r="M8585" t="s">
        <v>24045</v>
      </c>
      <c r="N8585">
        <v>1.451944444</v>
      </c>
      <c r="O8585">
        <v>0</v>
      </c>
      <c r="P8585">
        <v>1</v>
      </c>
      <c r="Q8585">
        <v>0</v>
      </c>
      <c r="R8585">
        <v>0</v>
      </c>
      <c r="S8585">
        <v>0</v>
      </c>
      <c r="T8585">
        <v>0</v>
      </c>
      <c r="U8585">
        <v>0</v>
      </c>
      <c r="V8585">
        <v>0</v>
      </c>
      <c r="W8585">
        <v>0</v>
      </c>
      <c r="X8585">
        <v>0.57207145310203433</v>
      </c>
      <c r="Y8585">
        <v>0</v>
      </c>
      <c r="Z8585">
        <v>0</v>
      </c>
      <c r="AA8585">
        <v>0</v>
      </c>
      <c r="AB8585">
        <v>0</v>
      </c>
      <c r="AC8585">
        <v>0</v>
      </c>
      <c r="AD8585">
        <v>0</v>
      </c>
      <c r="AE8585">
        <v>0.57207145310203433</v>
      </c>
    </row>
    <row r="8586" spans="1:31" x14ac:dyDescent="0.25">
      <c r="A8586">
        <v>1891759</v>
      </c>
      <c r="B8586">
        <v>1</v>
      </c>
      <c r="C8586" t="s">
        <v>81</v>
      </c>
      <c r="D8586" t="s">
        <v>119</v>
      </c>
      <c r="E8586" t="s">
        <v>146</v>
      </c>
      <c r="F8586" t="s">
        <v>24046</v>
      </c>
      <c r="G8586" t="s">
        <v>148</v>
      </c>
      <c r="H8586" t="s">
        <v>143</v>
      </c>
      <c r="I8586" t="s">
        <v>135</v>
      </c>
      <c r="J8586" t="s">
        <v>136</v>
      </c>
      <c r="K8586" t="s">
        <v>137</v>
      </c>
      <c r="L8586" t="s">
        <v>24047</v>
      </c>
      <c r="M8586" t="s">
        <v>24048</v>
      </c>
      <c r="N8586">
        <v>4.165</v>
      </c>
      <c r="O8586">
        <v>0</v>
      </c>
      <c r="P8586">
        <v>23</v>
      </c>
      <c r="Q8586">
        <v>0</v>
      </c>
      <c r="R8586">
        <v>2</v>
      </c>
      <c r="S8586">
        <v>0</v>
      </c>
      <c r="T8586">
        <v>0</v>
      </c>
      <c r="U8586">
        <v>0</v>
      </c>
      <c r="V8586">
        <v>0</v>
      </c>
      <c r="W8586">
        <v>0</v>
      </c>
      <c r="X8586">
        <v>22.540869750118176</v>
      </c>
      <c r="Y8586">
        <v>0</v>
      </c>
      <c r="Z8586">
        <v>10.285098251328309</v>
      </c>
      <c r="AA8586">
        <v>0</v>
      </c>
      <c r="AB8586">
        <v>0</v>
      </c>
      <c r="AC8586">
        <v>0</v>
      </c>
      <c r="AD8586">
        <v>0</v>
      </c>
      <c r="AE8586">
        <v>32.825968001446483</v>
      </c>
    </row>
    <row r="8587" spans="1:31" x14ac:dyDescent="0.25">
      <c r="A8587">
        <v>1891613</v>
      </c>
      <c r="B8587">
        <v>1</v>
      </c>
      <c r="C8587" t="s">
        <v>81</v>
      </c>
      <c r="D8587" t="s">
        <v>118</v>
      </c>
      <c r="E8587" t="s">
        <v>146</v>
      </c>
      <c r="F8587" t="s">
        <v>24049</v>
      </c>
      <c r="G8587" t="s">
        <v>148</v>
      </c>
      <c r="H8587" t="s">
        <v>143</v>
      </c>
      <c r="I8587" t="s">
        <v>135</v>
      </c>
      <c r="J8587" t="s">
        <v>136</v>
      </c>
      <c r="K8587" t="s">
        <v>137</v>
      </c>
      <c r="L8587" t="s">
        <v>24050</v>
      </c>
      <c r="M8587" t="s">
        <v>24051</v>
      </c>
      <c r="N8587">
        <v>3.8008333329999999</v>
      </c>
      <c r="O8587">
        <v>0</v>
      </c>
      <c r="P8587">
        <v>1</v>
      </c>
      <c r="Q8587">
        <v>0</v>
      </c>
      <c r="R8587">
        <v>0</v>
      </c>
      <c r="S8587">
        <v>0</v>
      </c>
      <c r="T8587">
        <v>2</v>
      </c>
      <c r="U8587">
        <v>0</v>
      </c>
      <c r="V8587">
        <v>0</v>
      </c>
      <c r="W8587">
        <v>0</v>
      </c>
      <c r="X8587">
        <v>1.4144300425630154</v>
      </c>
      <c r="Y8587">
        <v>0</v>
      </c>
      <c r="Z8587">
        <v>0</v>
      </c>
      <c r="AA8587">
        <v>0</v>
      </c>
      <c r="AB8587">
        <v>2.9338385188129474</v>
      </c>
      <c r="AC8587">
        <v>0</v>
      </c>
      <c r="AD8587">
        <v>0</v>
      </c>
      <c r="AE8587">
        <v>4.3482685613759626</v>
      </c>
    </row>
    <row r="8588" spans="1:31" x14ac:dyDescent="0.25">
      <c r="A8588">
        <v>1891951</v>
      </c>
      <c r="B8588">
        <v>1</v>
      </c>
      <c r="C8588" t="s">
        <v>80</v>
      </c>
      <c r="D8588" t="s">
        <v>95</v>
      </c>
      <c r="E8588" t="s">
        <v>210</v>
      </c>
      <c r="F8588" t="s">
        <v>2334</v>
      </c>
      <c r="G8588" t="s">
        <v>476</v>
      </c>
      <c r="H8588" t="s">
        <v>134</v>
      </c>
      <c r="I8588" t="s">
        <v>135</v>
      </c>
      <c r="J8588" t="s">
        <v>136</v>
      </c>
      <c r="K8588" t="s">
        <v>137</v>
      </c>
      <c r="L8588" t="s">
        <v>24052</v>
      </c>
      <c r="M8588" t="s">
        <v>24053</v>
      </c>
      <c r="N8588">
        <v>0.34499999999999997</v>
      </c>
      <c r="O8588">
        <v>3</v>
      </c>
      <c r="P8588">
        <v>644</v>
      </c>
      <c r="Q8588">
        <v>23</v>
      </c>
      <c r="R8588">
        <v>7</v>
      </c>
      <c r="S8588">
        <v>29</v>
      </c>
      <c r="T8588">
        <v>33</v>
      </c>
      <c r="U8588">
        <v>0</v>
      </c>
      <c r="V8588">
        <v>0</v>
      </c>
      <c r="W8588">
        <v>0.68270357553716998</v>
      </c>
      <c r="X8588">
        <v>52.021170600422423</v>
      </c>
      <c r="Y8588">
        <v>42.729410974820759</v>
      </c>
      <c r="Z8588">
        <v>1.07754906309615</v>
      </c>
      <c r="AA8588">
        <v>256.86110935986244</v>
      </c>
      <c r="AB8588">
        <v>7.8449311458240452</v>
      </c>
      <c r="AC8588">
        <v>0</v>
      </c>
      <c r="AD8588">
        <v>0</v>
      </c>
      <c r="AE8588">
        <v>361.21687471956295</v>
      </c>
    </row>
    <row r="8589" spans="1:31" x14ac:dyDescent="0.25">
      <c r="A8589">
        <v>1891845</v>
      </c>
      <c r="B8589">
        <v>1</v>
      </c>
      <c r="C8589" t="s">
        <v>80</v>
      </c>
      <c r="D8589" t="s">
        <v>105</v>
      </c>
      <c r="E8589" t="s">
        <v>146</v>
      </c>
      <c r="F8589" t="s">
        <v>24054</v>
      </c>
      <c r="G8589" t="s">
        <v>148</v>
      </c>
      <c r="H8589" t="s">
        <v>143</v>
      </c>
      <c r="I8589" t="s">
        <v>135</v>
      </c>
      <c r="J8589" t="s">
        <v>136</v>
      </c>
      <c r="K8589" t="s">
        <v>137</v>
      </c>
      <c r="L8589" t="s">
        <v>24055</v>
      </c>
      <c r="M8589" t="s">
        <v>24056</v>
      </c>
      <c r="N8589">
        <v>1.078333333</v>
      </c>
      <c r="O8589">
        <v>0</v>
      </c>
      <c r="P8589">
        <v>2</v>
      </c>
      <c r="Q8589">
        <v>0</v>
      </c>
      <c r="R8589">
        <v>0</v>
      </c>
      <c r="S8589">
        <v>0</v>
      </c>
      <c r="T8589">
        <v>1</v>
      </c>
      <c r="U8589">
        <v>0</v>
      </c>
      <c r="V8589">
        <v>0</v>
      </c>
      <c r="W8589">
        <v>0</v>
      </c>
      <c r="X8589">
        <v>0.68089213864935072</v>
      </c>
      <c r="Y8589">
        <v>0</v>
      </c>
      <c r="Z8589">
        <v>0</v>
      </c>
      <c r="AA8589">
        <v>0</v>
      </c>
      <c r="AB8589">
        <v>3.3568521989925104</v>
      </c>
      <c r="AC8589">
        <v>0</v>
      </c>
      <c r="AD8589">
        <v>0</v>
      </c>
      <c r="AE8589">
        <v>4.0377443376418611</v>
      </c>
    </row>
    <row r="8590" spans="1:31" x14ac:dyDescent="0.25">
      <c r="A8590">
        <v>1892091</v>
      </c>
      <c r="B8590">
        <v>1</v>
      </c>
      <c r="C8590" t="s">
        <v>81</v>
      </c>
      <c r="D8590" t="s">
        <v>113</v>
      </c>
      <c r="E8590" t="s">
        <v>158</v>
      </c>
      <c r="F8590" t="s">
        <v>24057</v>
      </c>
      <c r="G8590" t="s">
        <v>293</v>
      </c>
      <c r="H8590" t="s">
        <v>134</v>
      </c>
      <c r="I8590" t="s">
        <v>135</v>
      </c>
      <c r="J8590" t="s">
        <v>136</v>
      </c>
      <c r="K8590" t="s">
        <v>137</v>
      </c>
      <c r="L8590" t="s">
        <v>24058</v>
      </c>
      <c r="M8590" t="s">
        <v>24059</v>
      </c>
      <c r="N8590">
        <v>2.1180555550000002</v>
      </c>
      <c r="O8590">
        <v>0</v>
      </c>
      <c r="P8590">
        <v>0</v>
      </c>
      <c r="Q8590">
        <v>6</v>
      </c>
      <c r="R8590">
        <v>83</v>
      </c>
      <c r="S8590">
        <v>0</v>
      </c>
      <c r="T8590">
        <v>2</v>
      </c>
      <c r="U8590">
        <v>0</v>
      </c>
      <c r="V8590">
        <v>0</v>
      </c>
      <c r="W8590">
        <v>0</v>
      </c>
      <c r="X8590">
        <v>0</v>
      </c>
      <c r="Y8590">
        <v>50.17375183747329</v>
      </c>
      <c r="Z8590">
        <v>497.22588240331777</v>
      </c>
      <c r="AA8590">
        <v>0</v>
      </c>
      <c r="AB8590">
        <v>52.467046463624122</v>
      </c>
      <c r="AC8590">
        <v>0</v>
      </c>
      <c r="AD8590">
        <v>0</v>
      </c>
      <c r="AE8590">
        <v>599.86668070441522</v>
      </c>
    </row>
    <row r="8591" spans="1:31" x14ac:dyDescent="0.25">
      <c r="A8591">
        <v>1891945</v>
      </c>
      <c r="B8591">
        <v>1</v>
      </c>
      <c r="C8591" t="s">
        <v>80</v>
      </c>
      <c r="D8591" t="s">
        <v>108</v>
      </c>
      <c r="E8591" t="s">
        <v>131</v>
      </c>
      <c r="F8591" t="s">
        <v>10717</v>
      </c>
      <c r="G8591" t="s">
        <v>343</v>
      </c>
      <c r="H8591" t="s">
        <v>134</v>
      </c>
      <c r="I8591" t="s">
        <v>135</v>
      </c>
      <c r="J8591" t="s">
        <v>136</v>
      </c>
      <c r="K8591" t="s">
        <v>137</v>
      </c>
      <c r="L8591" t="s">
        <v>24060</v>
      </c>
      <c r="M8591" t="s">
        <v>24061</v>
      </c>
      <c r="N8591">
        <v>1.261666666</v>
      </c>
      <c r="O8591">
        <v>0</v>
      </c>
      <c r="P8591">
        <v>622</v>
      </c>
      <c r="Q8591">
        <v>0</v>
      </c>
      <c r="R8591">
        <v>88</v>
      </c>
      <c r="S8591">
        <v>2</v>
      </c>
      <c r="T8591">
        <v>84</v>
      </c>
      <c r="U8591">
        <v>0</v>
      </c>
      <c r="V8591">
        <v>0</v>
      </c>
      <c r="W8591">
        <v>0</v>
      </c>
      <c r="X8591">
        <v>123.63448398275139</v>
      </c>
      <c r="Y8591">
        <v>0</v>
      </c>
      <c r="Z8591">
        <v>80.227634777183567</v>
      </c>
      <c r="AA8591">
        <v>13.083399152230211</v>
      </c>
      <c r="AB8591">
        <v>158.1005478513101</v>
      </c>
      <c r="AC8591">
        <v>0</v>
      </c>
      <c r="AD8591">
        <v>0</v>
      </c>
      <c r="AE8591">
        <v>375.04606576347527</v>
      </c>
    </row>
    <row r="8592" spans="1:31" x14ac:dyDescent="0.25">
      <c r="A8592">
        <v>1891699</v>
      </c>
      <c r="B8592">
        <v>1</v>
      </c>
      <c r="C8592" t="s">
        <v>81</v>
      </c>
      <c r="D8592" t="s">
        <v>113</v>
      </c>
      <c r="E8592" t="s">
        <v>140</v>
      </c>
      <c r="F8592" t="s">
        <v>24062</v>
      </c>
      <c r="G8592" t="s">
        <v>200</v>
      </c>
      <c r="H8592" t="s">
        <v>143</v>
      </c>
      <c r="I8592" t="s">
        <v>135</v>
      </c>
      <c r="J8592" t="s">
        <v>136</v>
      </c>
      <c r="K8592" t="s">
        <v>137</v>
      </c>
      <c r="L8592" t="s">
        <v>24063</v>
      </c>
      <c r="M8592" t="s">
        <v>24064</v>
      </c>
      <c r="N8592">
        <v>4.8586111110000001</v>
      </c>
      <c r="O8592">
        <v>0</v>
      </c>
      <c r="P8592">
        <v>1</v>
      </c>
      <c r="Q8592">
        <v>0</v>
      </c>
      <c r="R8592">
        <v>0</v>
      </c>
      <c r="S8592">
        <v>0</v>
      </c>
      <c r="T8592">
        <v>0</v>
      </c>
      <c r="U8592">
        <v>0</v>
      </c>
      <c r="V8592">
        <v>0</v>
      </c>
      <c r="W8592">
        <v>0</v>
      </c>
      <c r="X8592">
        <v>2.7035121864300003E-3</v>
      </c>
      <c r="Y8592">
        <v>0</v>
      </c>
      <c r="Z8592">
        <v>0</v>
      </c>
      <c r="AA8592">
        <v>0</v>
      </c>
      <c r="AB8592">
        <v>0</v>
      </c>
      <c r="AC8592">
        <v>0</v>
      </c>
      <c r="AD8592">
        <v>0</v>
      </c>
      <c r="AE8592">
        <v>2.7035121864300003E-3</v>
      </c>
    </row>
    <row r="8593" spans="1:31" x14ac:dyDescent="0.25">
      <c r="A8593">
        <v>1891885</v>
      </c>
      <c r="B8593">
        <v>1</v>
      </c>
      <c r="C8593" t="s">
        <v>80</v>
      </c>
      <c r="D8593" t="s">
        <v>96</v>
      </c>
      <c r="E8593" t="s">
        <v>140</v>
      </c>
      <c r="F8593" t="s">
        <v>24065</v>
      </c>
      <c r="G8593" t="s">
        <v>207</v>
      </c>
      <c r="H8593" t="s">
        <v>143</v>
      </c>
      <c r="I8593" t="s">
        <v>135</v>
      </c>
      <c r="J8593" t="s">
        <v>136</v>
      </c>
      <c r="K8593" t="s">
        <v>137</v>
      </c>
      <c r="L8593" t="s">
        <v>24066</v>
      </c>
      <c r="M8593" t="s">
        <v>24067</v>
      </c>
      <c r="N8593">
        <v>6.8227777769999998</v>
      </c>
      <c r="O8593">
        <v>0</v>
      </c>
      <c r="P8593">
        <v>0</v>
      </c>
      <c r="Q8593">
        <v>0</v>
      </c>
      <c r="R8593">
        <v>1</v>
      </c>
      <c r="S8593">
        <v>0</v>
      </c>
      <c r="T8593">
        <v>0</v>
      </c>
      <c r="U8593">
        <v>0</v>
      </c>
      <c r="V8593">
        <v>0</v>
      </c>
      <c r="W8593">
        <v>0</v>
      </c>
      <c r="X8593">
        <v>0</v>
      </c>
      <c r="Y8593">
        <v>0</v>
      </c>
      <c r="Z8593">
        <v>198.788136159592</v>
      </c>
      <c r="AA8593">
        <v>0</v>
      </c>
      <c r="AB8593">
        <v>0</v>
      </c>
      <c r="AC8593">
        <v>0</v>
      </c>
      <c r="AD8593">
        <v>0</v>
      </c>
      <c r="AE8593">
        <v>198.788136159592</v>
      </c>
    </row>
    <row r="8594" spans="1:31" x14ac:dyDescent="0.25">
      <c r="A8594">
        <v>1891742</v>
      </c>
      <c r="B8594">
        <v>1</v>
      </c>
      <c r="C8594" t="s">
        <v>80</v>
      </c>
      <c r="D8594" t="s">
        <v>93</v>
      </c>
      <c r="E8594" t="s">
        <v>210</v>
      </c>
      <c r="F8594" t="s">
        <v>13333</v>
      </c>
      <c r="G8594" t="s">
        <v>133</v>
      </c>
      <c r="H8594" t="s">
        <v>134</v>
      </c>
      <c r="I8594" t="s">
        <v>135</v>
      </c>
      <c r="J8594" t="s">
        <v>136</v>
      </c>
      <c r="K8594" t="s">
        <v>137</v>
      </c>
      <c r="L8594" t="s">
        <v>24068</v>
      </c>
      <c r="M8594" t="s">
        <v>24069</v>
      </c>
      <c r="N8594">
        <v>0.63333333300000005</v>
      </c>
      <c r="O8594">
        <v>0</v>
      </c>
      <c r="P8594">
        <v>46</v>
      </c>
      <c r="Q8594">
        <v>5</v>
      </c>
      <c r="R8594">
        <v>68</v>
      </c>
      <c r="S8594">
        <v>6</v>
      </c>
      <c r="T8594">
        <v>28</v>
      </c>
      <c r="U8594">
        <v>0</v>
      </c>
      <c r="V8594">
        <v>0</v>
      </c>
      <c r="W8594">
        <v>0</v>
      </c>
      <c r="X8594">
        <v>8.6812856394451305</v>
      </c>
      <c r="Y8594">
        <v>18.051494135577531</v>
      </c>
      <c r="Z8594">
        <v>223.65603252300485</v>
      </c>
      <c r="AA8594">
        <v>41.198909230779712</v>
      </c>
      <c r="AB8594">
        <v>107.08814406738601</v>
      </c>
      <c r="AC8594">
        <v>0</v>
      </c>
      <c r="AD8594">
        <v>0</v>
      </c>
      <c r="AE8594">
        <v>398.6758655961932</v>
      </c>
    </row>
    <row r="8595" spans="1:31" x14ac:dyDescent="0.25">
      <c r="A8595">
        <v>1891928</v>
      </c>
      <c r="B8595">
        <v>1</v>
      </c>
      <c r="C8595" t="s">
        <v>80</v>
      </c>
      <c r="D8595" t="s">
        <v>96</v>
      </c>
      <c r="E8595" t="s">
        <v>222</v>
      </c>
      <c r="F8595" t="s">
        <v>24070</v>
      </c>
      <c r="G8595" t="s">
        <v>148</v>
      </c>
      <c r="H8595" t="s">
        <v>143</v>
      </c>
      <c r="I8595" t="s">
        <v>135</v>
      </c>
      <c r="J8595" t="s">
        <v>136</v>
      </c>
      <c r="K8595" t="s">
        <v>137</v>
      </c>
      <c r="L8595" t="s">
        <v>24071</v>
      </c>
      <c r="M8595" t="s">
        <v>24072</v>
      </c>
      <c r="N8595">
        <v>1.436388888</v>
      </c>
      <c r="O8595">
        <v>0</v>
      </c>
      <c r="P8595">
        <v>26</v>
      </c>
      <c r="Q8595">
        <v>0</v>
      </c>
      <c r="R8595">
        <v>0</v>
      </c>
      <c r="S8595">
        <v>0</v>
      </c>
      <c r="T8595">
        <v>3</v>
      </c>
      <c r="U8595">
        <v>0</v>
      </c>
      <c r="V8595">
        <v>0</v>
      </c>
      <c r="W8595">
        <v>0</v>
      </c>
      <c r="X8595">
        <v>20.568744022110955</v>
      </c>
      <c r="Y8595">
        <v>0</v>
      </c>
      <c r="Z8595">
        <v>0</v>
      </c>
      <c r="AA8595">
        <v>0</v>
      </c>
      <c r="AB8595">
        <v>50.431243013265174</v>
      </c>
      <c r="AC8595">
        <v>0</v>
      </c>
      <c r="AD8595">
        <v>0</v>
      </c>
      <c r="AE8595">
        <v>70.999987035376137</v>
      </c>
    </row>
    <row r="8596" spans="1:31" x14ac:dyDescent="0.25">
      <c r="A8596">
        <v>1891722</v>
      </c>
      <c r="B8596">
        <v>1</v>
      </c>
      <c r="C8596" t="s">
        <v>81</v>
      </c>
      <c r="D8596" t="s">
        <v>118</v>
      </c>
      <c r="E8596" t="s">
        <v>146</v>
      </c>
      <c r="F8596" t="s">
        <v>24073</v>
      </c>
      <c r="G8596" t="s">
        <v>148</v>
      </c>
      <c r="H8596" t="s">
        <v>143</v>
      </c>
      <c r="I8596" t="s">
        <v>135</v>
      </c>
      <c r="J8596" t="s">
        <v>136</v>
      </c>
      <c r="K8596" t="s">
        <v>137</v>
      </c>
      <c r="L8596" t="s">
        <v>24074</v>
      </c>
      <c r="M8596" t="s">
        <v>24075</v>
      </c>
      <c r="N8596">
        <v>4.7466666660000003</v>
      </c>
      <c r="O8596">
        <v>0</v>
      </c>
      <c r="P8596">
        <v>26</v>
      </c>
      <c r="Q8596">
        <v>0</v>
      </c>
      <c r="R8596">
        <v>0</v>
      </c>
      <c r="S8596">
        <v>0</v>
      </c>
      <c r="T8596">
        <v>4</v>
      </c>
      <c r="U8596">
        <v>0</v>
      </c>
      <c r="V8596">
        <v>0</v>
      </c>
      <c r="W8596">
        <v>0</v>
      </c>
      <c r="X8596">
        <v>18.94354735331407</v>
      </c>
      <c r="Y8596">
        <v>0</v>
      </c>
      <c r="Z8596">
        <v>0</v>
      </c>
      <c r="AA8596">
        <v>0</v>
      </c>
      <c r="AB8596">
        <v>5.5131317067640611</v>
      </c>
      <c r="AC8596">
        <v>0</v>
      </c>
      <c r="AD8596">
        <v>0</v>
      </c>
      <c r="AE8596">
        <v>24.45667906007813</v>
      </c>
    </row>
    <row r="8597" spans="1:31" x14ac:dyDescent="0.25">
      <c r="A8597">
        <v>1892114</v>
      </c>
      <c r="B8597">
        <v>1</v>
      </c>
      <c r="C8597" t="s">
        <v>80</v>
      </c>
      <c r="D8597" t="s">
        <v>107</v>
      </c>
      <c r="E8597" t="s">
        <v>146</v>
      </c>
      <c r="F8597" t="s">
        <v>24076</v>
      </c>
      <c r="G8597" t="s">
        <v>148</v>
      </c>
      <c r="H8597" t="s">
        <v>143</v>
      </c>
      <c r="I8597" t="s">
        <v>135</v>
      </c>
      <c r="J8597" t="s">
        <v>136</v>
      </c>
      <c r="K8597" t="s">
        <v>137</v>
      </c>
      <c r="L8597" t="s">
        <v>24077</v>
      </c>
      <c r="M8597" t="s">
        <v>24078</v>
      </c>
      <c r="N8597">
        <v>1.8377777769999999</v>
      </c>
      <c r="O8597">
        <v>0</v>
      </c>
      <c r="P8597">
        <v>1</v>
      </c>
      <c r="Q8597">
        <v>0</v>
      </c>
      <c r="R8597">
        <v>4</v>
      </c>
      <c r="S8597">
        <v>0</v>
      </c>
      <c r="T8597">
        <v>0</v>
      </c>
      <c r="U8597">
        <v>0</v>
      </c>
      <c r="V8597">
        <v>0</v>
      </c>
      <c r="W8597">
        <v>0</v>
      </c>
      <c r="X8597">
        <v>0.18492602308967113</v>
      </c>
      <c r="Y8597">
        <v>0</v>
      </c>
      <c r="Z8597">
        <v>2.4783348630029201</v>
      </c>
      <c r="AA8597">
        <v>0</v>
      </c>
      <c r="AB8597">
        <v>0</v>
      </c>
      <c r="AC8597">
        <v>0</v>
      </c>
      <c r="AD8597">
        <v>0</v>
      </c>
      <c r="AE8597">
        <v>2.663260886092591</v>
      </c>
    </row>
    <row r="8598" spans="1:31" x14ac:dyDescent="0.25">
      <c r="A8598">
        <v>1892063</v>
      </c>
      <c r="B8598">
        <v>1</v>
      </c>
      <c r="C8598" t="s">
        <v>81</v>
      </c>
      <c r="D8598" t="s">
        <v>128</v>
      </c>
      <c r="E8598" t="s">
        <v>158</v>
      </c>
      <c r="F8598" t="s">
        <v>6458</v>
      </c>
      <c r="G8598" t="s">
        <v>133</v>
      </c>
      <c r="H8598" t="s">
        <v>134</v>
      </c>
      <c r="I8598" t="s">
        <v>135</v>
      </c>
      <c r="J8598" t="s">
        <v>136</v>
      </c>
      <c r="K8598" t="s">
        <v>137</v>
      </c>
      <c r="L8598" t="s">
        <v>24079</v>
      </c>
      <c r="M8598" t="s">
        <v>24080</v>
      </c>
      <c r="N8598">
        <v>0.72</v>
      </c>
      <c r="O8598">
        <v>0</v>
      </c>
      <c r="P8598">
        <v>15</v>
      </c>
      <c r="Q8598">
        <v>0</v>
      </c>
      <c r="R8598">
        <v>19</v>
      </c>
      <c r="S8598">
        <v>8</v>
      </c>
      <c r="T8598">
        <v>4</v>
      </c>
      <c r="U8598">
        <v>2</v>
      </c>
      <c r="V8598">
        <v>0</v>
      </c>
      <c r="W8598">
        <v>0</v>
      </c>
      <c r="X8598">
        <v>4.6681838929706423</v>
      </c>
      <c r="Y8598">
        <v>0</v>
      </c>
      <c r="Z8598">
        <v>16.655235972549956</v>
      </c>
      <c r="AA8598">
        <v>682.31379068842921</v>
      </c>
      <c r="AB8598">
        <v>9.3786499717789482</v>
      </c>
      <c r="AC8598">
        <v>96.396588598117333</v>
      </c>
      <c r="AD8598">
        <v>0</v>
      </c>
      <c r="AE8598">
        <v>809.41244912384605</v>
      </c>
    </row>
    <row r="8599" spans="1:31" x14ac:dyDescent="0.25">
      <c r="A8599">
        <v>1891731</v>
      </c>
      <c r="B8599">
        <v>1</v>
      </c>
      <c r="C8599" t="s">
        <v>80</v>
      </c>
      <c r="D8599" t="s">
        <v>97</v>
      </c>
      <c r="E8599" t="s">
        <v>210</v>
      </c>
      <c r="F8599" t="s">
        <v>24081</v>
      </c>
      <c r="G8599" t="s">
        <v>171</v>
      </c>
      <c r="H8599" t="s">
        <v>134</v>
      </c>
      <c r="I8599" t="s">
        <v>135</v>
      </c>
      <c r="J8599" t="s">
        <v>136</v>
      </c>
      <c r="K8599" t="s">
        <v>172</v>
      </c>
      <c r="L8599" t="s">
        <v>24082</v>
      </c>
      <c r="M8599" t="s">
        <v>24083</v>
      </c>
      <c r="N8599">
        <v>8.5558250000000005</v>
      </c>
      <c r="O8599">
        <v>0</v>
      </c>
      <c r="P8599">
        <v>3443</v>
      </c>
      <c r="Q8599">
        <v>0</v>
      </c>
      <c r="R8599">
        <v>66</v>
      </c>
      <c r="S8599">
        <v>3</v>
      </c>
      <c r="T8599">
        <v>332</v>
      </c>
      <c r="U8599">
        <v>0</v>
      </c>
      <c r="V8599">
        <v>0</v>
      </c>
      <c r="W8599">
        <v>0</v>
      </c>
      <c r="X8599">
        <v>7905.4764067045135</v>
      </c>
      <c r="Y8599">
        <v>0</v>
      </c>
      <c r="Z8599">
        <v>135.59268324922357</v>
      </c>
      <c r="AA8599">
        <v>260.07236685751081</v>
      </c>
      <c r="AB8599">
        <v>3735.1860566149203</v>
      </c>
      <c r="AC8599">
        <v>0</v>
      </c>
      <c r="AD8599">
        <v>0</v>
      </c>
      <c r="AE8599">
        <v>12036.327513426168</v>
      </c>
    </row>
    <row r="8600" spans="1:31" x14ac:dyDescent="0.25">
      <c r="A8600">
        <v>1892040</v>
      </c>
      <c r="B8600">
        <v>1</v>
      </c>
      <c r="C8600" t="s">
        <v>81</v>
      </c>
      <c r="D8600" t="s">
        <v>128</v>
      </c>
      <c r="E8600" t="s">
        <v>131</v>
      </c>
      <c r="F8600" t="s">
        <v>2045</v>
      </c>
      <c r="G8600" t="s">
        <v>133</v>
      </c>
      <c r="H8600" t="s">
        <v>134</v>
      </c>
      <c r="I8600" t="s">
        <v>152</v>
      </c>
      <c r="J8600" t="s">
        <v>136</v>
      </c>
      <c r="K8600" t="s">
        <v>137</v>
      </c>
      <c r="L8600" t="s">
        <v>24084</v>
      </c>
      <c r="M8600" t="s">
        <v>24085</v>
      </c>
      <c r="N8600">
        <v>4.8055555E-2</v>
      </c>
      <c r="O8600">
        <v>1</v>
      </c>
      <c r="P8600">
        <v>553</v>
      </c>
      <c r="Q8600">
        <v>2</v>
      </c>
      <c r="R8600">
        <v>3</v>
      </c>
      <c r="S8600">
        <v>3</v>
      </c>
      <c r="T8600">
        <v>38</v>
      </c>
      <c r="U8600">
        <v>0</v>
      </c>
      <c r="V8600">
        <v>0</v>
      </c>
      <c r="W8600">
        <v>1.2077777221833331E-2</v>
      </c>
      <c r="X8600">
        <v>3.2065359476965041</v>
      </c>
      <c r="Y8600">
        <v>0.74143821835489077</v>
      </c>
      <c r="Z8600">
        <v>1.5008936192232498E-2</v>
      </c>
      <c r="AA8600">
        <v>2.4718848474401498</v>
      </c>
      <c r="AB8600">
        <v>1.2473315531360449</v>
      </c>
      <c r="AC8600">
        <v>0</v>
      </c>
      <c r="AD8600">
        <v>0</v>
      </c>
      <c r="AE8600">
        <v>7.6942772800416552</v>
      </c>
    </row>
    <row r="8601" spans="1:31" x14ac:dyDescent="0.25">
      <c r="A8601">
        <v>1891708</v>
      </c>
      <c r="B8601">
        <v>1</v>
      </c>
      <c r="C8601" t="s">
        <v>80</v>
      </c>
      <c r="D8601" t="s">
        <v>97</v>
      </c>
      <c r="E8601" t="s">
        <v>140</v>
      </c>
      <c r="F8601" t="s">
        <v>24086</v>
      </c>
      <c r="G8601" t="s">
        <v>2616</v>
      </c>
      <c r="H8601" t="s">
        <v>143</v>
      </c>
      <c r="I8601" t="s">
        <v>135</v>
      </c>
      <c r="J8601" t="s">
        <v>136</v>
      </c>
      <c r="K8601" t="s">
        <v>137</v>
      </c>
      <c r="L8601" t="s">
        <v>24087</v>
      </c>
      <c r="M8601" t="s">
        <v>24088</v>
      </c>
      <c r="N8601">
        <v>1.1525000000000001</v>
      </c>
      <c r="O8601">
        <v>0</v>
      </c>
      <c r="P8601">
        <v>0</v>
      </c>
      <c r="Q8601">
        <v>0</v>
      </c>
      <c r="R8601">
        <v>1</v>
      </c>
      <c r="S8601">
        <v>0</v>
      </c>
      <c r="T8601">
        <v>0</v>
      </c>
      <c r="U8601">
        <v>0</v>
      </c>
      <c r="V8601">
        <v>0</v>
      </c>
      <c r="W8601">
        <v>0</v>
      </c>
      <c r="X8601">
        <v>0</v>
      </c>
      <c r="Y8601">
        <v>0</v>
      </c>
      <c r="Z8601">
        <v>0.50882067087187499</v>
      </c>
      <c r="AA8601">
        <v>0</v>
      </c>
      <c r="AB8601">
        <v>0</v>
      </c>
      <c r="AC8601">
        <v>0</v>
      </c>
      <c r="AD8601">
        <v>0</v>
      </c>
      <c r="AE8601">
        <v>0.50882067087187499</v>
      </c>
    </row>
    <row r="8602" spans="1:31" x14ac:dyDescent="0.25">
      <c r="A8602">
        <v>1891585</v>
      </c>
      <c r="B8602">
        <v>1</v>
      </c>
      <c r="C8602" t="s">
        <v>80</v>
      </c>
      <c r="D8602" t="s">
        <v>84</v>
      </c>
      <c r="E8602" t="s">
        <v>131</v>
      </c>
      <c r="F8602" t="s">
        <v>3355</v>
      </c>
      <c r="G8602" t="s">
        <v>133</v>
      </c>
      <c r="H8602" t="s">
        <v>134</v>
      </c>
      <c r="I8602" t="s">
        <v>135</v>
      </c>
      <c r="J8602" t="s">
        <v>136</v>
      </c>
      <c r="K8602" t="s">
        <v>137</v>
      </c>
      <c r="L8602" t="s">
        <v>24089</v>
      </c>
      <c r="M8602" t="s">
        <v>24090</v>
      </c>
      <c r="N8602">
        <v>0.36861111099999999</v>
      </c>
      <c r="O8602">
        <v>6</v>
      </c>
      <c r="P8602">
        <v>1180</v>
      </c>
      <c r="Q8602">
        <v>13</v>
      </c>
      <c r="R8602">
        <v>261</v>
      </c>
      <c r="S8602">
        <v>26</v>
      </c>
      <c r="T8602">
        <v>174</v>
      </c>
      <c r="U8602">
        <v>1</v>
      </c>
      <c r="V8602">
        <v>0</v>
      </c>
      <c r="W8602">
        <v>1.5497037061209595</v>
      </c>
      <c r="X8602">
        <v>72.123362105572042</v>
      </c>
      <c r="Y8602">
        <v>8.6132560303599401</v>
      </c>
      <c r="Z8602">
        <v>34.439233975231247</v>
      </c>
      <c r="AA8602">
        <v>62.535317243286428</v>
      </c>
      <c r="AB8602">
        <v>33.62403644887145</v>
      </c>
      <c r="AC8602">
        <v>24.038699459704613</v>
      </c>
      <c r="AD8602">
        <v>0</v>
      </c>
      <c r="AE8602">
        <v>236.9236089691467</v>
      </c>
    </row>
    <row r="8603" spans="1:31" x14ac:dyDescent="0.25">
      <c r="A8603">
        <v>1891645</v>
      </c>
      <c r="B8603">
        <v>1</v>
      </c>
      <c r="C8603" t="s">
        <v>81</v>
      </c>
      <c r="D8603" t="s">
        <v>118</v>
      </c>
      <c r="E8603" t="s">
        <v>140</v>
      </c>
      <c r="F8603" t="s">
        <v>24091</v>
      </c>
      <c r="G8603" t="s">
        <v>163</v>
      </c>
      <c r="H8603" t="s">
        <v>143</v>
      </c>
      <c r="I8603" t="s">
        <v>135</v>
      </c>
      <c r="J8603" t="s">
        <v>136</v>
      </c>
      <c r="K8603" t="s">
        <v>137</v>
      </c>
      <c r="L8603" t="s">
        <v>24092</v>
      </c>
      <c r="M8603" t="s">
        <v>24093</v>
      </c>
      <c r="N8603">
        <v>9.3930555550000001</v>
      </c>
      <c r="O8603">
        <v>0</v>
      </c>
      <c r="P8603">
        <v>1</v>
      </c>
      <c r="Q8603">
        <v>0</v>
      </c>
      <c r="R8603">
        <v>0</v>
      </c>
      <c r="S8603">
        <v>0</v>
      </c>
      <c r="T8603">
        <v>0</v>
      </c>
      <c r="U8603">
        <v>0</v>
      </c>
      <c r="V8603">
        <v>0</v>
      </c>
      <c r="W8603">
        <v>0</v>
      </c>
      <c r="X8603">
        <v>1.147038954738725</v>
      </c>
      <c r="Y8603">
        <v>0</v>
      </c>
      <c r="Z8603">
        <v>0</v>
      </c>
      <c r="AA8603">
        <v>0</v>
      </c>
      <c r="AB8603">
        <v>0</v>
      </c>
      <c r="AC8603">
        <v>0</v>
      </c>
      <c r="AD8603">
        <v>0</v>
      </c>
      <c r="AE8603">
        <v>1.147038954738725</v>
      </c>
    </row>
    <row r="8604" spans="1:31" x14ac:dyDescent="0.25">
      <c r="A8604">
        <v>1891599</v>
      </c>
      <c r="B8604">
        <v>1</v>
      </c>
      <c r="C8604" t="s">
        <v>81</v>
      </c>
      <c r="D8604" t="s">
        <v>113</v>
      </c>
      <c r="E8604" t="s">
        <v>131</v>
      </c>
      <c r="F8604" t="s">
        <v>12126</v>
      </c>
      <c r="G8604" t="s">
        <v>133</v>
      </c>
      <c r="H8604" t="s">
        <v>134</v>
      </c>
      <c r="I8604" t="s">
        <v>135</v>
      </c>
      <c r="J8604" t="s">
        <v>136</v>
      </c>
      <c r="K8604" t="s">
        <v>137</v>
      </c>
      <c r="L8604" t="s">
        <v>24094</v>
      </c>
      <c r="M8604" t="s">
        <v>24095</v>
      </c>
      <c r="N8604">
        <v>0.99888888799999997</v>
      </c>
      <c r="O8604">
        <v>0</v>
      </c>
      <c r="P8604">
        <v>311</v>
      </c>
      <c r="Q8604">
        <v>18</v>
      </c>
      <c r="R8604">
        <v>2</v>
      </c>
      <c r="S8604">
        <v>6</v>
      </c>
      <c r="T8604">
        <v>6</v>
      </c>
      <c r="U8604">
        <v>2</v>
      </c>
      <c r="V8604">
        <v>0</v>
      </c>
      <c r="W8604">
        <v>0</v>
      </c>
      <c r="X8604">
        <v>40.564514038742651</v>
      </c>
      <c r="Y8604">
        <v>60.509194130432881</v>
      </c>
      <c r="Z8604">
        <v>3.2604850239754049</v>
      </c>
      <c r="AA8604">
        <v>65.56316895898938</v>
      </c>
      <c r="AB8604">
        <v>1.8843254841947401</v>
      </c>
      <c r="AC8604">
        <v>94.365253723214167</v>
      </c>
      <c r="AD8604">
        <v>0</v>
      </c>
      <c r="AE8604">
        <v>266.1469413595492</v>
      </c>
    </row>
    <row r="8605" spans="1:31" x14ac:dyDescent="0.25">
      <c r="A8605">
        <v>1891602</v>
      </c>
      <c r="B8605">
        <v>1</v>
      </c>
      <c r="C8605" t="s">
        <v>81</v>
      </c>
      <c r="D8605" t="s">
        <v>121</v>
      </c>
      <c r="E8605" t="s">
        <v>210</v>
      </c>
      <c r="F8605" t="s">
        <v>2233</v>
      </c>
      <c r="G8605" t="s">
        <v>133</v>
      </c>
      <c r="H8605" t="s">
        <v>134</v>
      </c>
      <c r="I8605" t="s">
        <v>152</v>
      </c>
      <c r="J8605" t="s">
        <v>136</v>
      </c>
      <c r="K8605" t="s">
        <v>137</v>
      </c>
      <c r="L8605" t="s">
        <v>24096</v>
      </c>
      <c r="M8605" t="s">
        <v>24097</v>
      </c>
      <c r="N8605">
        <v>1.2222222E-2</v>
      </c>
      <c r="O8605">
        <v>0</v>
      </c>
      <c r="P8605">
        <v>1122</v>
      </c>
      <c r="Q8605">
        <v>3</v>
      </c>
      <c r="R8605">
        <v>105</v>
      </c>
      <c r="S8605">
        <v>6</v>
      </c>
      <c r="T8605">
        <v>70</v>
      </c>
      <c r="U8605">
        <v>0</v>
      </c>
      <c r="V8605">
        <v>0</v>
      </c>
      <c r="W8605">
        <v>0</v>
      </c>
      <c r="X8605">
        <v>1.1273900769771439</v>
      </c>
      <c r="Y8605">
        <v>0.18028849215467449</v>
      </c>
      <c r="Z8605">
        <v>0.61039795538829589</v>
      </c>
      <c r="AA8605">
        <v>0.15946049260103115</v>
      </c>
      <c r="AB8605">
        <v>0.22117516292758335</v>
      </c>
      <c r="AC8605">
        <v>0</v>
      </c>
      <c r="AD8605">
        <v>0</v>
      </c>
      <c r="AE8605">
        <v>2.2987121800487289</v>
      </c>
    </row>
    <row r="8606" spans="1:31" x14ac:dyDescent="0.25">
      <c r="A8606">
        <v>1891748</v>
      </c>
      <c r="B8606">
        <v>1</v>
      </c>
      <c r="C8606" t="s">
        <v>81</v>
      </c>
      <c r="D8606" t="s">
        <v>122</v>
      </c>
      <c r="E8606" t="s">
        <v>210</v>
      </c>
      <c r="F8606" t="s">
        <v>4184</v>
      </c>
      <c r="G8606" t="s">
        <v>133</v>
      </c>
      <c r="H8606" t="s">
        <v>134</v>
      </c>
      <c r="I8606" t="s">
        <v>135</v>
      </c>
      <c r="J8606" t="s">
        <v>136</v>
      </c>
      <c r="K8606" t="s">
        <v>137</v>
      </c>
      <c r="L8606" t="s">
        <v>24098</v>
      </c>
      <c r="M8606" t="s">
        <v>24099</v>
      </c>
      <c r="N8606">
        <v>2.4900000000000002</v>
      </c>
      <c r="O8606">
        <v>2</v>
      </c>
      <c r="P8606">
        <v>102</v>
      </c>
      <c r="Q8606">
        <v>11</v>
      </c>
      <c r="R8606">
        <v>0</v>
      </c>
      <c r="S8606">
        <v>7</v>
      </c>
      <c r="T8606">
        <v>3</v>
      </c>
      <c r="U8606">
        <v>2</v>
      </c>
      <c r="V8606">
        <v>0</v>
      </c>
      <c r="W8606">
        <v>1.5838348071093491</v>
      </c>
      <c r="X8606">
        <v>27.533407144278335</v>
      </c>
      <c r="Y8606">
        <v>64.556147370651274</v>
      </c>
      <c r="Z8606">
        <v>0</v>
      </c>
      <c r="AA8606">
        <v>150.58967351296798</v>
      </c>
      <c r="AB8606">
        <v>0.8947369702040584</v>
      </c>
      <c r="AC8606">
        <v>341.33230527974564</v>
      </c>
      <c r="AD8606">
        <v>0</v>
      </c>
      <c r="AE8606">
        <v>586.49010508495667</v>
      </c>
    </row>
    <row r="8607" spans="1:31" x14ac:dyDescent="0.25">
      <c r="A8607">
        <v>1892146</v>
      </c>
      <c r="B8607">
        <v>1</v>
      </c>
      <c r="C8607" t="s">
        <v>80</v>
      </c>
      <c r="D8607" t="s">
        <v>91</v>
      </c>
      <c r="E8607" t="s">
        <v>140</v>
      </c>
      <c r="F8607" t="s">
        <v>24100</v>
      </c>
      <c r="G8607" t="s">
        <v>207</v>
      </c>
      <c r="H8607" t="s">
        <v>143</v>
      </c>
      <c r="I8607" t="s">
        <v>135</v>
      </c>
      <c r="J8607" t="s">
        <v>136</v>
      </c>
      <c r="K8607" t="s">
        <v>137</v>
      </c>
      <c r="L8607" t="s">
        <v>24101</v>
      </c>
      <c r="M8607" t="s">
        <v>24102</v>
      </c>
      <c r="N8607">
        <v>1.305555555</v>
      </c>
      <c r="O8607">
        <v>0</v>
      </c>
      <c r="P8607">
        <v>0</v>
      </c>
      <c r="Q8607">
        <v>0</v>
      </c>
      <c r="R8607">
        <v>0</v>
      </c>
      <c r="S8607">
        <v>0</v>
      </c>
      <c r="T8607">
        <v>1</v>
      </c>
      <c r="U8607">
        <v>0</v>
      </c>
      <c r="V8607">
        <v>0</v>
      </c>
      <c r="W8607">
        <v>0</v>
      </c>
      <c r="X8607">
        <v>0</v>
      </c>
      <c r="Y8607">
        <v>0</v>
      </c>
      <c r="Z8607">
        <v>0</v>
      </c>
      <c r="AA8607">
        <v>0</v>
      </c>
      <c r="AB8607">
        <v>2.0828670833027334</v>
      </c>
      <c r="AC8607">
        <v>0</v>
      </c>
      <c r="AD8607">
        <v>0</v>
      </c>
      <c r="AE8607">
        <v>2.0828670833027334</v>
      </c>
    </row>
    <row r="8608" spans="1:31" x14ac:dyDescent="0.25">
      <c r="A8608">
        <v>1891980</v>
      </c>
      <c r="B8608">
        <v>1</v>
      </c>
      <c r="C8608" t="s">
        <v>80</v>
      </c>
      <c r="D8608" t="s">
        <v>83</v>
      </c>
      <c r="E8608" t="s">
        <v>140</v>
      </c>
      <c r="F8608" t="s">
        <v>24103</v>
      </c>
      <c r="G8608" t="s">
        <v>207</v>
      </c>
      <c r="H8608" t="s">
        <v>143</v>
      </c>
      <c r="I8608" t="s">
        <v>135</v>
      </c>
      <c r="J8608" t="s">
        <v>136</v>
      </c>
      <c r="K8608" t="s">
        <v>137</v>
      </c>
      <c r="L8608" t="s">
        <v>24104</v>
      </c>
      <c r="M8608" t="s">
        <v>24105</v>
      </c>
      <c r="N8608">
        <v>2.4827777769999999</v>
      </c>
      <c r="O8608">
        <v>0</v>
      </c>
      <c r="P8608">
        <v>0</v>
      </c>
      <c r="Q8608">
        <v>0</v>
      </c>
      <c r="R8608">
        <v>0</v>
      </c>
      <c r="S8608">
        <v>0</v>
      </c>
      <c r="T8608">
        <v>1</v>
      </c>
      <c r="U8608">
        <v>0</v>
      </c>
      <c r="V8608">
        <v>0</v>
      </c>
      <c r="W8608">
        <v>0</v>
      </c>
      <c r="X8608">
        <v>0</v>
      </c>
      <c r="Y8608">
        <v>0</v>
      </c>
      <c r="Z8608">
        <v>0</v>
      </c>
      <c r="AA8608">
        <v>0</v>
      </c>
      <c r="AB8608">
        <v>0.74277419563718006</v>
      </c>
      <c r="AC8608">
        <v>0</v>
      </c>
      <c r="AD8608">
        <v>0</v>
      </c>
      <c r="AE8608">
        <v>0.74277419563718006</v>
      </c>
    </row>
    <row r="8609" spans="1:31" x14ac:dyDescent="0.25">
      <c r="A8609">
        <v>1891811</v>
      </c>
      <c r="B8609">
        <v>1</v>
      </c>
      <c r="C8609" t="s">
        <v>80</v>
      </c>
      <c r="D8609" t="s">
        <v>83</v>
      </c>
      <c r="E8609" t="s">
        <v>229</v>
      </c>
      <c r="F8609" t="s">
        <v>24106</v>
      </c>
      <c r="G8609" t="s">
        <v>133</v>
      </c>
      <c r="H8609" t="s">
        <v>134</v>
      </c>
      <c r="I8609" t="s">
        <v>135</v>
      </c>
      <c r="J8609" t="s">
        <v>136</v>
      </c>
      <c r="K8609" t="s">
        <v>137</v>
      </c>
      <c r="L8609" t="s">
        <v>24107</v>
      </c>
      <c r="M8609" t="s">
        <v>24108</v>
      </c>
      <c r="N8609">
        <v>0.98388888799999996</v>
      </c>
      <c r="O8609">
        <v>0</v>
      </c>
      <c r="P8609">
        <v>1436</v>
      </c>
      <c r="Q8609">
        <v>0</v>
      </c>
      <c r="R8609">
        <v>0</v>
      </c>
      <c r="S8609">
        <v>1</v>
      </c>
      <c r="T8609">
        <v>872</v>
      </c>
      <c r="U8609">
        <v>0</v>
      </c>
      <c r="V8609">
        <v>0</v>
      </c>
      <c r="W8609">
        <v>0</v>
      </c>
      <c r="X8609">
        <v>1825.0101423446063</v>
      </c>
      <c r="Y8609">
        <v>0</v>
      </c>
      <c r="Z8609">
        <v>0</v>
      </c>
      <c r="AA8609">
        <v>54.739833452088739</v>
      </c>
      <c r="AB8609">
        <v>4289.083713566888</v>
      </c>
      <c r="AC8609">
        <v>0</v>
      </c>
      <c r="AD8609">
        <v>0</v>
      </c>
      <c r="AE8609">
        <v>6168.8336893635833</v>
      </c>
    </row>
    <row r="8610" spans="1:31" x14ac:dyDescent="0.25">
      <c r="A8610">
        <v>1891788</v>
      </c>
      <c r="B8610">
        <v>1</v>
      </c>
      <c r="C8610" t="s">
        <v>80</v>
      </c>
      <c r="D8610" t="s">
        <v>93</v>
      </c>
      <c r="E8610" t="s">
        <v>146</v>
      </c>
      <c r="F8610" t="s">
        <v>24109</v>
      </c>
      <c r="G8610" t="s">
        <v>148</v>
      </c>
      <c r="H8610" t="s">
        <v>143</v>
      </c>
      <c r="I8610" t="s">
        <v>135</v>
      </c>
      <c r="J8610" t="s">
        <v>136</v>
      </c>
      <c r="K8610" t="s">
        <v>137</v>
      </c>
      <c r="L8610" t="s">
        <v>24110</v>
      </c>
      <c r="M8610" t="s">
        <v>24111</v>
      </c>
      <c r="N8610">
        <v>1.5047222220000001</v>
      </c>
      <c r="O8610">
        <v>0</v>
      </c>
      <c r="P8610">
        <v>0</v>
      </c>
      <c r="Q8610">
        <v>0</v>
      </c>
      <c r="R8610">
        <v>0</v>
      </c>
      <c r="S8610">
        <v>0</v>
      </c>
      <c r="T8610">
        <v>1</v>
      </c>
      <c r="U8610">
        <v>0</v>
      </c>
      <c r="V8610">
        <v>0</v>
      </c>
      <c r="W8610">
        <v>0</v>
      </c>
      <c r="X8610">
        <v>0</v>
      </c>
      <c r="Y8610">
        <v>0</v>
      </c>
      <c r="Z8610">
        <v>0</v>
      </c>
      <c r="AA8610">
        <v>0</v>
      </c>
      <c r="AB8610">
        <v>5.1507766355303071</v>
      </c>
      <c r="AC8610">
        <v>0</v>
      </c>
      <c r="AD8610">
        <v>0</v>
      </c>
      <c r="AE8610">
        <v>5.1507766355303071</v>
      </c>
    </row>
    <row r="8611" spans="1:31" x14ac:dyDescent="0.25">
      <c r="A8611">
        <v>1891911</v>
      </c>
      <c r="B8611">
        <v>1</v>
      </c>
      <c r="C8611" t="s">
        <v>80</v>
      </c>
      <c r="D8611" t="s">
        <v>82</v>
      </c>
      <c r="E8611" t="s">
        <v>140</v>
      </c>
      <c r="F8611" t="s">
        <v>24112</v>
      </c>
      <c r="G8611" t="s">
        <v>163</v>
      </c>
      <c r="H8611" t="s">
        <v>143</v>
      </c>
      <c r="I8611" t="s">
        <v>135</v>
      </c>
      <c r="J8611" t="s">
        <v>136</v>
      </c>
      <c r="K8611" t="s">
        <v>137</v>
      </c>
      <c r="L8611" t="s">
        <v>24113</v>
      </c>
      <c r="M8611" t="s">
        <v>24114</v>
      </c>
      <c r="N8611">
        <v>1.971944444</v>
      </c>
      <c r="O8611">
        <v>0</v>
      </c>
      <c r="P8611">
        <v>1</v>
      </c>
      <c r="Q8611">
        <v>0</v>
      </c>
      <c r="R8611">
        <v>0</v>
      </c>
      <c r="S8611">
        <v>0</v>
      </c>
      <c r="T8611">
        <v>0</v>
      </c>
      <c r="U8611">
        <v>0</v>
      </c>
      <c r="V8611">
        <v>0</v>
      </c>
      <c r="W8611">
        <v>0</v>
      </c>
      <c r="X8611">
        <v>0</v>
      </c>
      <c r="Y8611">
        <v>0</v>
      </c>
      <c r="Z8611">
        <v>0</v>
      </c>
      <c r="AA8611">
        <v>0</v>
      </c>
      <c r="AB8611">
        <v>0</v>
      </c>
      <c r="AC8611">
        <v>0</v>
      </c>
      <c r="AD8611">
        <v>0</v>
      </c>
      <c r="AE8611">
        <v>0</v>
      </c>
    </row>
    <row r="8612" spans="1:31" x14ac:dyDescent="0.25">
      <c r="A8612">
        <v>1891725</v>
      </c>
      <c r="B8612">
        <v>1</v>
      </c>
      <c r="C8612" t="s">
        <v>81</v>
      </c>
      <c r="D8612" t="s">
        <v>112</v>
      </c>
      <c r="E8612" t="s">
        <v>210</v>
      </c>
      <c r="F8612" t="s">
        <v>235</v>
      </c>
      <c r="G8612" t="s">
        <v>133</v>
      </c>
      <c r="H8612" t="s">
        <v>134</v>
      </c>
      <c r="I8612" t="s">
        <v>135</v>
      </c>
      <c r="J8612" t="s">
        <v>136</v>
      </c>
      <c r="K8612" t="s">
        <v>137</v>
      </c>
      <c r="L8612" t="s">
        <v>24115</v>
      </c>
      <c r="M8612" t="s">
        <v>24116</v>
      </c>
      <c r="N8612">
        <v>0.17388888799999999</v>
      </c>
      <c r="O8612">
        <v>3</v>
      </c>
      <c r="P8612">
        <v>698</v>
      </c>
      <c r="Q8612">
        <v>80</v>
      </c>
      <c r="R8612">
        <v>269</v>
      </c>
      <c r="S8612">
        <v>10</v>
      </c>
      <c r="T8612">
        <v>99</v>
      </c>
      <c r="U8612">
        <v>1</v>
      </c>
      <c r="V8612">
        <v>0</v>
      </c>
      <c r="W8612">
        <v>0.15760870309919889</v>
      </c>
      <c r="X8612">
        <v>20.785600962111047</v>
      </c>
      <c r="Y8612">
        <v>57.458795168931985</v>
      </c>
      <c r="Z8612">
        <v>36.166166131577292</v>
      </c>
      <c r="AA8612">
        <v>5.7650258071277269</v>
      </c>
      <c r="AB8612">
        <v>11.502450383263737</v>
      </c>
      <c r="AC8612">
        <v>0.93746979987175227</v>
      </c>
      <c r="AD8612">
        <v>0</v>
      </c>
      <c r="AE8612">
        <v>132.77311695598277</v>
      </c>
    </row>
    <row r="8613" spans="1:31" x14ac:dyDescent="0.25">
      <c r="A8613">
        <v>1891974</v>
      </c>
      <c r="B8613">
        <v>1</v>
      </c>
      <c r="C8613" t="s">
        <v>80</v>
      </c>
      <c r="D8613" t="s">
        <v>93</v>
      </c>
      <c r="E8613" t="s">
        <v>210</v>
      </c>
      <c r="F8613" t="s">
        <v>24117</v>
      </c>
      <c r="G8613" t="s">
        <v>133</v>
      </c>
      <c r="H8613" t="s">
        <v>134</v>
      </c>
      <c r="I8613" t="s">
        <v>135</v>
      </c>
      <c r="J8613" t="s">
        <v>136</v>
      </c>
      <c r="K8613" t="s">
        <v>137</v>
      </c>
      <c r="L8613" t="s">
        <v>24118</v>
      </c>
      <c r="M8613" t="s">
        <v>24119</v>
      </c>
      <c r="N8613">
        <v>0.127222222</v>
      </c>
      <c r="O8613">
        <v>3</v>
      </c>
      <c r="P8613">
        <v>241</v>
      </c>
      <c r="Q8613">
        <v>40</v>
      </c>
      <c r="R8613">
        <v>25</v>
      </c>
      <c r="S8613">
        <v>5</v>
      </c>
      <c r="T8613">
        <v>25</v>
      </c>
      <c r="U8613">
        <v>0</v>
      </c>
      <c r="V8613">
        <v>0</v>
      </c>
      <c r="W8613">
        <v>0.53741716464456279</v>
      </c>
      <c r="X8613">
        <v>7.7806197229454908</v>
      </c>
      <c r="Y8613">
        <v>37.162580867405943</v>
      </c>
      <c r="Z8613">
        <v>22.560451920738199</v>
      </c>
      <c r="AA8613">
        <v>11.844192611460311</v>
      </c>
      <c r="AB8613">
        <v>5.4706429844799658</v>
      </c>
      <c r="AC8613">
        <v>0</v>
      </c>
      <c r="AD8613">
        <v>0</v>
      </c>
      <c r="AE8613">
        <v>85.355905271674473</v>
      </c>
    </row>
    <row r="8614" spans="1:31" x14ac:dyDescent="0.25">
      <c r="A8614">
        <v>1892017</v>
      </c>
      <c r="B8614">
        <v>1</v>
      </c>
      <c r="C8614" t="s">
        <v>80</v>
      </c>
      <c r="D8614" t="s">
        <v>100</v>
      </c>
      <c r="E8614" t="s">
        <v>140</v>
      </c>
      <c r="F8614" t="s">
        <v>24120</v>
      </c>
      <c r="G8614" t="s">
        <v>163</v>
      </c>
      <c r="H8614" t="s">
        <v>143</v>
      </c>
      <c r="I8614" t="s">
        <v>135</v>
      </c>
      <c r="J8614" t="s">
        <v>136</v>
      </c>
      <c r="K8614" t="s">
        <v>137</v>
      </c>
      <c r="L8614" t="s">
        <v>24121</v>
      </c>
      <c r="M8614" t="s">
        <v>24122</v>
      </c>
      <c r="N8614">
        <v>1.9880555550000001</v>
      </c>
      <c r="O8614">
        <v>0</v>
      </c>
      <c r="P8614">
        <v>0</v>
      </c>
      <c r="Q8614">
        <v>0</v>
      </c>
      <c r="R8614">
        <v>0</v>
      </c>
      <c r="S8614">
        <v>0</v>
      </c>
      <c r="T8614">
        <v>1</v>
      </c>
      <c r="U8614">
        <v>0</v>
      </c>
      <c r="V8614">
        <v>0</v>
      </c>
      <c r="W8614">
        <v>0</v>
      </c>
      <c r="X8614">
        <v>0</v>
      </c>
      <c r="Y8614">
        <v>0</v>
      </c>
      <c r="Z8614">
        <v>0</v>
      </c>
      <c r="AA8614">
        <v>0</v>
      </c>
      <c r="AB8614">
        <v>7.4622617768333344E-2</v>
      </c>
      <c r="AC8614">
        <v>0</v>
      </c>
      <c r="AD8614">
        <v>0</v>
      </c>
      <c r="AE8614">
        <v>7.4622617768333344E-2</v>
      </c>
    </row>
    <row r="8615" spans="1:31" x14ac:dyDescent="0.25">
      <c r="A8615">
        <v>1891625</v>
      </c>
      <c r="B8615">
        <v>1</v>
      </c>
      <c r="C8615" t="s">
        <v>81</v>
      </c>
      <c r="D8615" t="s">
        <v>119</v>
      </c>
      <c r="E8615" t="s">
        <v>210</v>
      </c>
      <c r="F8615" t="s">
        <v>1926</v>
      </c>
      <c r="G8615" t="s">
        <v>133</v>
      </c>
      <c r="H8615" t="s">
        <v>134</v>
      </c>
      <c r="I8615" t="s">
        <v>135</v>
      </c>
      <c r="J8615" t="s">
        <v>136</v>
      </c>
      <c r="K8615" t="s">
        <v>137</v>
      </c>
      <c r="L8615" t="s">
        <v>24123</v>
      </c>
      <c r="M8615" t="s">
        <v>24124</v>
      </c>
      <c r="N8615">
        <v>6.1111111000000003E-2</v>
      </c>
      <c r="O8615">
        <v>0</v>
      </c>
      <c r="P8615">
        <v>471</v>
      </c>
      <c r="Q8615">
        <v>45</v>
      </c>
      <c r="R8615">
        <v>109</v>
      </c>
      <c r="S8615">
        <v>2</v>
      </c>
      <c r="T8615">
        <v>17</v>
      </c>
      <c r="U8615">
        <v>0</v>
      </c>
      <c r="V8615">
        <v>0</v>
      </c>
      <c r="W8615">
        <v>0</v>
      </c>
      <c r="X8615">
        <v>3.0159623524080095</v>
      </c>
      <c r="Y8615">
        <v>12.139952306832775</v>
      </c>
      <c r="Z8615">
        <v>26.911453396877814</v>
      </c>
      <c r="AA8615">
        <v>0.44482552622505561</v>
      </c>
      <c r="AB8615">
        <v>0.20300040007836109</v>
      </c>
      <c r="AC8615">
        <v>0</v>
      </c>
      <c r="AD8615">
        <v>0</v>
      </c>
      <c r="AE8615">
        <v>42.715193982422008</v>
      </c>
    </row>
    <row r="8616" spans="1:31" x14ac:dyDescent="0.25">
      <c r="A8616">
        <v>1892166</v>
      </c>
      <c r="B8616">
        <v>1</v>
      </c>
      <c r="C8616" t="s">
        <v>80</v>
      </c>
      <c r="D8616" t="s">
        <v>97</v>
      </c>
      <c r="E8616" t="s">
        <v>140</v>
      </c>
      <c r="F8616" t="s">
        <v>24125</v>
      </c>
      <c r="G8616" t="s">
        <v>142</v>
      </c>
      <c r="H8616" t="s">
        <v>143</v>
      </c>
      <c r="I8616" t="s">
        <v>135</v>
      </c>
      <c r="J8616" t="s">
        <v>136</v>
      </c>
      <c r="K8616" t="s">
        <v>137</v>
      </c>
      <c r="L8616" t="s">
        <v>24126</v>
      </c>
      <c r="M8616" t="s">
        <v>24127</v>
      </c>
      <c r="N8616">
        <v>1.119722222</v>
      </c>
      <c r="O8616">
        <v>0</v>
      </c>
      <c r="P8616">
        <v>1</v>
      </c>
      <c r="Q8616">
        <v>0</v>
      </c>
      <c r="R8616">
        <v>0</v>
      </c>
      <c r="S8616">
        <v>0</v>
      </c>
      <c r="T8616">
        <v>0</v>
      </c>
      <c r="U8616">
        <v>0</v>
      </c>
      <c r="V8616">
        <v>0</v>
      </c>
      <c r="W8616">
        <v>0</v>
      </c>
      <c r="X8616">
        <v>0.34291564299895827</v>
      </c>
      <c r="Y8616">
        <v>0</v>
      </c>
      <c r="Z8616">
        <v>0</v>
      </c>
      <c r="AA8616">
        <v>0</v>
      </c>
      <c r="AB8616">
        <v>0</v>
      </c>
      <c r="AC8616">
        <v>0</v>
      </c>
      <c r="AD8616">
        <v>0</v>
      </c>
      <c r="AE8616">
        <v>0.34291564299895827</v>
      </c>
    </row>
    <row r="8617" spans="1:31" x14ac:dyDescent="0.25">
      <c r="A8617">
        <v>1891874</v>
      </c>
      <c r="B8617">
        <v>1</v>
      </c>
      <c r="C8617" t="s">
        <v>80</v>
      </c>
      <c r="D8617" t="s">
        <v>108</v>
      </c>
      <c r="E8617" t="s">
        <v>140</v>
      </c>
      <c r="F8617" t="s">
        <v>24128</v>
      </c>
      <c r="G8617" t="s">
        <v>163</v>
      </c>
      <c r="H8617" t="s">
        <v>143</v>
      </c>
      <c r="I8617" t="s">
        <v>135</v>
      </c>
      <c r="J8617" t="s">
        <v>136</v>
      </c>
      <c r="K8617" t="s">
        <v>137</v>
      </c>
      <c r="L8617" t="s">
        <v>24129</v>
      </c>
      <c r="M8617" t="s">
        <v>24130</v>
      </c>
      <c r="N8617">
        <v>1.4994444440000001</v>
      </c>
      <c r="O8617">
        <v>0</v>
      </c>
      <c r="P8617">
        <v>0</v>
      </c>
      <c r="Q8617">
        <v>0</v>
      </c>
      <c r="R8617">
        <v>1</v>
      </c>
      <c r="S8617">
        <v>0</v>
      </c>
      <c r="T8617">
        <v>0</v>
      </c>
      <c r="U8617">
        <v>0</v>
      </c>
      <c r="V8617">
        <v>0</v>
      </c>
      <c r="W8617">
        <v>0</v>
      </c>
      <c r="X8617">
        <v>0</v>
      </c>
      <c r="Y8617">
        <v>0</v>
      </c>
      <c r="Z8617">
        <v>3.2934547375665044</v>
      </c>
      <c r="AA8617">
        <v>0</v>
      </c>
      <c r="AB8617">
        <v>0</v>
      </c>
      <c r="AC8617">
        <v>0</v>
      </c>
      <c r="AD8617">
        <v>0</v>
      </c>
      <c r="AE8617">
        <v>3.2934547375665044</v>
      </c>
    </row>
    <row r="8618" spans="1:31" x14ac:dyDescent="0.25">
      <c r="A8618">
        <v>1892037</v>
      </c>
      <c r="B8618">
        <v>1</v>
      </c>
      <c r="C8618" t="s">
        <v>80</v>
      </c>
      <c r="D8618" t="s">
        <v>93</v>
      </c>
      <c r="E8618" t="s">
        <v>210</v>
      </c>
      <c r="F8618" t="s">
        <v>296</v>
      </c>
      <c r="G8618" t="s">
        <v>476</v>
      </c>
      <c r="H8618" t="s">
        <v>134</v>
      </c>
      <c r="I8618" t="s">
        <v>135</v>
      </c>
      <c r="J8618" t="s">
        <v>136</v>
      </c>
      <c r="K8618" t="s">
        <v>172</v>
      </c>
      <c r="L8618" t="s">
        <v>24131</v>
      </c>
      <c r="M8618" t="s">
        <v>24132</v>
      </c>
      <c r="N8618">
        <v>0.24015361099999999</v>
      </c>
      <c r="O8618">
        <v>0</v>
      </c>
      <c r="P8618">
        <v>1598</v>
      </c>
      <c r="Q8618">
        <v>35</v>
      </c>
      <c r="R8618">
        <v>152</v>
      </c>
      <c r="S8618">
        <v>11</v>
      </c>
      <c r="T8618">
        <v>214</v>
      </c>
      <c r="U8618">
        <v>1</v>
      </c>
      <c r="V8618">
        <v>1</v>
      </c>
      <c r="W8618">
        <v>0</v>
      </c>
      <c r="X8618">
        <v>87.713041531064903</v>
      </c>
      <c r="Y8618">
        <v>54.755611328738226</v>
      </c>
      <c r="Z8618">
        <v>131.71559368778594</v>
      </c>
      <c r="AA8618">
        <v>21.075925239748162</v>
      </c>
      <c r="AB8618">
        <v>89.603616270615916</v>
      </c>
      <c r="AC8618">
        <v>143.91707953754499</v>
      </c>
      <c r="AD8618">
        <v>7.6827953275012488</v>
      </c>
      <c r="AE8618">
        <v>536.46366292299945</v>
      </c>
    </row>
    <row r="8619" spans="1:31" x14ac:dyDescent="0.25">
      <c r="A8619">
        <v>1891705</v>
      </c>
      <c r="B8619">
        <v>1</v>
      </c>
      <c r="C8619" t="s">
        <v>80</v>
      </c>
      <c r="D8619" t="s">
        <v>105</v>
      </c>
      <c r="E8619" t="s">
        <v>158</v>
      </c>
      <c r="F8619" t="s">
        <v>24133</v>
      </c>
      <c r="G8619" t="s">
        <v>219</v>
      </c>
      <c r="H8619" t="s">
        <v>134</v>
      </c>
      <c r="I8619" t="s">
        <v>135</v>
      </c>
      <c r="J8619" t="s">
        <v>136</v>
      </c>
      <c r="K8619" t="s">
        <v>137</v>
      </c>
      <c r="L8619" t="s">
        <v>24134</v>
      </c>
      <c r="M8619" t="s">
        <v>24135</v>
      </c>
      <c r="N8619">
        <v>2.2827777770000002</v>
      </c>
      <c r="O8619">
        <v>0</v>
      </c>
      <c r="P8619">
        <v>85</v>
      </c>
      <c r="Q8619">
        <v>0</v>
      </c>
      <c r="R8619">
        <v>6</v>
      </c>
      <c r="S8619">
        <v>0</v>
      </c>
      <c r="T8619">
        <v>9</v>
      </c>
      <c r="U8619">
        <v>1</v>
      </c>
      <c r="V8619">
        <v>0</v>
      </c>
      <c r="W8619">
        <v>0</v>
      </c>
      <c r="X8619">
        <v>39.073764750510648</v>
      </c>
      <c r="Y8619">
        <v>0</v>
      </c>
      <c r="Z8619">
        <v>3.1479869250896391</v>
      </c>
      <c r="AA8619">
        <v>0</v>
      </c>
      <c r="AB8619">
        <v>24.559925658925764</v>
      </c>
      <c r="AC8619">
        <v>93.640658605787849</v>
      </c>
      <c r="AD8619">
        <v>0</v>
      </c>
      <c r="AE8619">
        <v>160.4223359403139</v>
      </c>
    </row>
    <row r="8620" spans="1:31" x14ac:dyDescent="0.25">
      <c r="A8620">
        <v>1891688</v>
      </c>
      <c r="B8620">
        <v>1</v>
      </c>
      <c r="C8620" t="s">
        <v>80</v>
      </c>
      <c r="D8620" t="s">
        <v>105</v>
      </c>
      <c r="E8620" t="s">
        <v>210</v>
      </c>
      <c r="F8620" t="s">
        <v>5448</v>
      </c>
      <c r="G8620" t="s">
        <v>133</v>
      </c>
      <c r="H8620" t="s">
        <v>134</v>
      </c>
      <c r="I8620" t="s">
        <v>135</v>
      </c>
      <c r="J8620" t="s">
        <v>136</v>
      </c>
      <c r="K8620" t="s">
        <v>137</v>
      </c>
      <c r="L8620" t="s">
        <v>24136</v>
      </c>
      <c r="M8620" t="s">
        <v>24137</v>
      </c>
      <c r="N8620">
        <v>0.47944444400000003</v>
      </c>
      <c r="O8620">
        <v>0</v>
      </c>
      <c r="P8620">
        <v>417</v>
      </c>
      <c r="Q8620">
        <v>1</v>
      </c>
      <c r="R8620">
        <v>30</v>
      </c>
      <c r="S8620">
        <v>4</v>
      </c>
      <c r="T8620">
        <v>57</v>
      </c>
      <c r="U8620">
        <v>7</v>
      </c>
      <c r="V8620">
        <v>0</v>
      </c>
      <c r="W8620">
        <v>0</v>
      </c>
      <c r="X8620">
        <v>60.549369567168192</v>
      </c>
      <c r="Y8620">
        <v>3.3896340460474494</v>
      </c>
      <c r="Z8620">
        <v>7.0152481091498569</v>
      </c>
      <c r="AA8620">
        <v>40.08693951771496</v>
      </c>
      <c r="AB8620">
        <v>35.73004357435817</v>
      </c>
      <c r="AC8620">
        <v>246.28866653221627</v>
      </c>
      <c r="AD8620">
        <v>0</v>
      </c>
      <c r="AE8620">
        <v>393.0599013466549</v>
      </c>
    </row>
    <row r="8621" spans="1:31" x14ac:dyDescent="0.25">
      <c r="A8621">
        <v>1891937</v>
      </c>
      <c r="B8621">
        <v>1</v>
      </c>
      <c r="C8621" t="s">
        <v>81</v>
      </c>
      <c r="D8621" t="s">
        <v>118</v>
      </c>
      <c r="E8621" t="s">
        <v>210</v>
      </c>
      <c r="F8621" t="s">
        <v>8289</v>
      </c>
      <c r="G8621" t="s">
        <v>133</v>
      </c>
      <c r="H8621" t="s">
        <v>134</v>
      </c>
      <c r="I8621" t="s">
        <v>135</v>
      </c>
      <c r="J8621" t="s">
        <v>136</v>
      </c>
      <c r="K8621" t="s">
        <v>137</v>
      </c>
      <c r="L8621" t="s">
        <v>24138</v>
      </c>
      <c r="M8621" t="s">
        <v>24139</v>
      </c>
      <c r="N8621">
        <v>1.727777777</v>
      </c>
      <c r="O8621">
        <v>0</v>
      </c>
      <c r="P8621">
        <v>0</v>
      </c>
      <c r="Q8621">
        <v>32</v>
      </c>
      <c r="R8621">
        <v>5</v>
      </c>
      <c r="S8621">
        <v>6</v>
      </c>
      <c r="T8621">
        <v>1</v>
      </c>
      <c r="U8621">
        <v>2</v>
      </c>
      <c r="V8621">
        <v>0</v>
      </c>
      <c r="W8621">
        <v>0</v>
      </c>
      <c r="X8621">
        <v>0</v>
      </c>
      <c r="Y8621">
        <v>306.85444784456462</v>
      </c>
      <c r="Z8621">
        <v>136.83024349656282</v>
      </c>
      <c r="AA8621">
        <v>27.381227936381794</v>
      </c>
      <c r="AB8621">
        <v>6.3441739320848196</v>
      </c>
      <c r="AC8621">
        <v>274.90240054966796</v>
      </c>
      <c r="AD8621">
        <v>0</v>
      </c>
      <c r="AE8621">
        <v>752.312493759262</v>
      </c>
    </row>
    <row r="8622" spans="1:31" x14ac:dyDescent="0.25">
      <c r="A8622">
        <v>1891814</v>
      </c>
      <c r="B8622">
        <v>1</v>
      </c>
      <c r="C8622" t="s">
        <v>81</v>
      </c>
      <c r="D8622" t="s">
        <v>119</v>
      </c>
      <c r="E8622" t="s">
        <v>146</v>
      </c>
      <c r="F8622" t="s">
        <v>24140</v>
      </c>
      <c r="G8622" t="s">
        <v>8129</v>
      </c>
      <c r="H8622" t="s">
        <v>143</v>
      </c>
      <c r="I8622" t="s">
        <v>135</v>
      </c>
      <c r="J8622" t="s">
        <v>136</v>
      </c>
      <c r="K8622" t="s">
        <v>137</v>
      </c>
      <c r="L8622" t="s">
        <v>24141</v>
      </c>
      <c r="M8622" t="s">
        <v>24142</v>
      </c>
      <c r="N8622">
        <v>7.0333333329999999</v>
      </c>
      <c r="O8622">
        <v>0</v>
      </c>
      <c r="P8622">
        <v>23</v>
      </c>
      <c r="Q8622">
        <v>0</v>
      </c>
      <c r="R8622">
        <v>11</v>
      </c>
      <c r="S8622">
        <v>0</v>
      </c>
      <c r="T8622">
        <v>1</v>
      </c>
      <c r="U8622">
        <v>0</v>
      </c>
      <c r="V8622">
        <v>0</v>
      </c>
      <c r="W8622">
        <v>0</v>
      </c>
      <c r="X8622">
        <v>26.390334361921902</v>
      </c>
      <c r="Y8622">
        <v>0</v>
      </c>
      <c r="Z8622">
        <v>76.332925819447013</v>
      </c>
      <c r="AA8622">
        <v>0</v>
      </c>
      <c r="AB8622">
        <v>24.767347783146135</v>
      </c>
      <c r="AC8622">
        <v>0</v>
      </c>
      <c r="AD8622">
        <v>0</v>
      </c>
      <c r="AE8622">
        <v>127.49060796451505</v>
      </c>
    </row>
    <row r="8623" spans="1:31" x14ac:dyDescent="0.25">
      <c r="A8623">
        <v>1891648</v>
      </c>
      <c r="B8623">
        <v>1</v>
      </c>
      <c r="C8623" t="s">
        <v>81</v>
      </c>
      <c r="D8623" t="s">
        <v>123</v>
      </c>
      <c r="E8623" t="s">
        <v>158</v>
      </c>
      <c r="F8623" t="s">
        <v>2103</v>
      </c>
      <c r="G8623" t="s">
        <v>133</v>
      </c>
      <c r="H8623" t="s">
        <v>134</v>
      </c>
      <c r="I8623" t="s">
        <v>135</v>
      </c>
      <c r="J8623" t="s">
        <v>136</v>
      </c>
      <c r="K8623" t="s">
        <v>137</v>
      </c>
      <c r="L8623" t="s">
        <v>24143</v>
      </c>
      <c r="M8623" t="s">
        <v>24144</v>
      </c>
      <c r="N8623">
        <v>1.243055555</v>
      </c>
      <c r="O8623">
        <v>5</v>
      </c>
      <c r="P8623">
        <v>7</v>
      </c>
      <c r="Q8623">
        <v>178</v>
      </c>
      <c r="R8623">
        <v>128</v>
      </c>
      <c r="S8623">
        <v>28</v>
      </c>
      <c r="T8623">
        <v>15</v>
      </c>
      <c r="U8623">
        <v>0</v>
      </c>
      <c r="V8623">
        <v>0</v>
      </c>
      <c r="W8623">
        <v>5.8788040759402742</v>
      </c>
      <c r="X8623">
        <v>9.758152024623449</v>
      </c>
      <c r="Y8623">
        <v>344.20548320592803</v>
      </c>
      <c r="Z8623">
        <v>364.48942398729946</v>
      </c>
      <c r="AA8623">
        <v>53.217325782036291</v>
      </c>
      <c r="AB8623">
        <v>47.642728169458479</v>
      </c>
      <c r="AC8623">
        <v>0</v>
      </c>
      <c r="AD8623">
        <v>0</v>
      </c>
      <c r="AE8623">
        <v>825.19191724528594</v>
      </c>
    </row>
    <row r="8624" spans="1:31" x14ac:dyDescent="0.25">
      <c r="A8624">
        <v>1892100</v>
      </c>
      <c r="B8624">
        <v>1</v>
      </c>
      <c r="C8624" t="s">
        <v>81</v>
      </c>
      <c r="D8624" t="s">
        <v>127</v>
      </c>
      <c r="E8624" t="s">
        <v>169</v>
      </c>
      <c r="F8624" t="s">
        <v>24145</v>
      </c>
      <c r="G8624" t="s">
        <v>183</v>
      </c>
      <c r="H8624" t="s">
        <v>143</v>
      </c>
      <c r="I8624" t="s">
        <v>135</v>
      </c>
      <c r="J8624" t="s">
        <v>136</v>
      </c>
      <c r="K8624" t="s">
        <v>137</v>
      </c>
      <c r="L8624" t="s">
        <v>24146</v>
      </c>
      <c r="M8624" t="s">
        <v>24147</v>
      </c>
      <c r="N8624">
        <v>3.5952777770000002</v>
      </c>
      <c r="O8624">
        <v>0</v>
      </c>
      <c r="P8624">
        <v>71</v>
      </c>
      <c r="Q8624">
        <v>0</v>
      </c>
      <c r="R8624">
        <v>1</v>
      </c>
      <c r="S8624">
        <v>0</v>
      </c>
      <c r="T8624">
        <v>2</v>
      </c>
      <c r="U8624">
        <v>0</v>
      </c>
      <c r="V8624">
        <v>0</v>
      </c>
      <c r="W8624">
        <v>0</v>
      </c>
      <c r="X8624">
        <v>108.27703421508352</v>
      </c>
      <c r="Y8624">
        <v>0</v>
      </c>
      <c r="Z8624">
        <v>39.561383318018798</v>
      </c>
      <c r="AA8624">
        <v>0</v>
      </c>
      <c r="AB8624">
        <v>0.59694284522228891</v>
      </c>
      <c r="AC8624">
        <v>0</v>
      </c>
      <c r="AD8624">
        <v>0</v>
      </c>
      <c r="AE8624">
        <v>148.43536037832459</v>
      </c>
    </row>
    <row r="8625" spans="1:31" x14ac:dyDescent="0.25">
      <c r="A8625">
        <v>1891791</v>
      </c>
      <c r="B8625">
        <v>1</v>
      </c>
      <c r="C8625" t="s">
        <v>81</v>
      </c>
      <c r="D8625" t="s">
        <v>117</v>
      </c>
      <c r="E8625" t="s">
        <v>210</v>
      </c>
      <c r="F8625" t="s">
        <v>6975</v>
      </c>
      <c r="G8625" t="s">
        <v>133</v>
      </c>
      <c r="H8625" t="s">
        <v>134</v>
      </c>
      <c r="I8625" t="s">
        <v>135</v>
      </c>
      <c r="J8625" t="s">
        <v>136</v>
      </c>
      <c r="K8625" t="s">
        <v>137</v>
      </c>
      <c r="L8625" t="s">
        <v>24148</v>
      </c>
      <c r="M8625" t="s">
        <v>24149</v>
      </c>
      <c r="N8625">
        <v>6.8055555000000004E-2</v>
      </c>
      <c r="O8625">
        <v>4</v>
      </c>
      <c r="P8625">
        <v>2189</v>
      </c>
      <c r="Q8625">
        <v>86</v>
      </c>
      <c r="R8625">
        <v>232</v>
      </c>
      <c r="S8625">
        <v>8</v>
      </c>
      <c r="T8625">
        <v>85</v>
      </c>
      <c r="U8625">
        <v>0</v>
      </c>
      <c r="V8625">
        <v>0</v>
      </c>
      <c r="W8625">
        <v>6.5325918732550003E-2</v>
      </c>
      <c r="X8625">
        <v>22.831925850537051</v>
      </c>
      <c r="Y8625">
        <v>24.942733117238358</v>
      </c>
      <c r="Z8625">
        <v>8.2208155237612122</v>
      </c>
      <c r="AA8625">
        <v>1.8408999845260401</v>
      </c>
      <c r="AB8625">
        <v>4.9843835780939845</v>
      </c>
      <c r="AC8625">
        <v>0</v>
      </c>
      <c r="AD8625">
        <v>0</v>
      </c>
      <c r="AE8625">
        <v>62.886083972889196</v>
      </c>
    </row>
    <row r="8626" spans="1:31" x14ac:dyDescent="0.25">
      <c r="A8626">
        <v>1891977</v>
      </c>
      <c r="B8626">
        <v>1</v>
      </c>
      <c r="C8626" t="s">
        <v>80</v>
      </c>
      <c r="D8626" t="s">
        <v>108</v>
      </c>
      <c r="E8626" t="s">
        <v>210</v>
      </c>
      <c r="F8626" t="s">
        <v>449</v>
      </c>
      <c r="G8626" t="s">
        <v>476</v>
      </c>
      <c r="H8626" t="s">
        <v>134</v>
      </c>
      <c r="I8626" t="s">
        <v>135</v>
      </c>
      <c r="J8626" t="s">
        <v>136</v>
      </c>
      <c r="K8626" t="s">
        <v>137</v>
      </c>
      <c r="L8626" t="s">
        <v>24150</v>
      </c>
      <c r="M8626" t="s">
        <v>24151</v>
      </c>
      <c r="N8626">
        <v>0.17972222199999999</v>
      </c>
      <c r="O8626">
        <v>0</v>
      </c>
      <c r="P8626">
        <v>1548</v>
      </c>
      <c r="Q8626">
        <v>3</v>
      </c>
      <c r="R8626">
        <v>236</v>
      </c>
      <c r="S8626">
        <v>6</v>
      </c>
      <c r="T8626">
        <v>234</v>
      </c>
      <c r="U8626">
        <v>1</v>
      </c>
      <c r="V8626">
        <v>0</v>
      </c>
      <c r="W8626">
        <v>0</v>
      </c>
      <c r="X8626">
        <v>61.074315775470986</v>
      </c>
      <c r="Y8626">
        <v>7.6621337157597615</v>
      </c>
      <c r="Z8626">
        <v>40.884625199223855</v>
      </c>
      <c r="AA8626">
        <v>17.014940085849872</v>
      </c>
      <c r="AB8626">
        <v>48.827601724790426</v>
      </c>
      <c r="AC8626">
        <v>7.2365193672110104</v>
      </c>
      <c r="AD8626">
        <v>0</v>
      </c>
      <c r="AE8626">
        <v>182.70013586830592</v>
      </c>
    </row>
    <row r="8627" spans="1:31" x14ac:dyDescent="0.25">
      <c r="A8627">
        <v>1892126</v>
      </c>
      <c r="B8627">
        <v>1</v>
      </c>
      <c r="C8627" t="s">
        <v>80</v>
      </c>
      <c r="D8627" t="s">
        <v>96</v>
      </c>
      <c r="E8627" t="s">
        <v>140</v>
      </c>
      <c r="F8627" t="s">
        <v>11780</v>
      </c>
      <c r="G8627" t="s">
        <v>207</v>
      </c>
      <c r="H8627" t="s">
        <v>143</v>
      </c>
      <c r="I8627" t="s">
        <v>135</v>
      </c>
      <c r="J8627" t="s">
        <v>136</v>
      </c>
      <c r="K8627" t="s">
        <v>137</v>
      </c>
      <c r="L8627" t="s">
        <v>24152</v>
      </c>
      <c r="M8627" t="s">
        <v>24153</v>
      </c>
      <c r="N8627">
        <v>0.6825</v>
      </c>
      <c r="O8627">
        <v>0</v>
      </c>
      <c r="P8627">
        <v>0</v>
      </c>
      <c r="Q8627">
        <v>0</v>
      </c>
      <c r="R8627">
        <v>0</v>
      </c>
      <c r="S8627">
        <v>0</v>
      </c>
      <c r="T8627">
        <v>14</v>
      </c>
      <c r="U8627">
        <v>0</v>
      </c>
      <c r="V8627">
        <v>0</v>
      </c>
      <c r="W8627">
        <v>0</v>
      </c>
      <c r="X8627">
        <v>0</v>
      </c>
      <c r="Y8627">
        <v>0</v>
      </c>
      <c r="Z8627">
        <v>0</v>
      </c>
      <c r="AA8627">
        <v>0</v>
      </c>
      <c r="AB8627">
        <v>3.0903286321766794</v>
      </c>
      <c r="AC8627">
        <v>0</v>
      </c>
      <c r="AD8627">
        <v>0</v>
      </c>
      <c r="AE8627">
        <v>3.0903286321766794</v>
      </c>
    </row>
    <row r="8628" spans="1:31" x14ac:dyDescent="0.25">
      <c r="A8628">
        <v>1891834</v>
      </c>
      <c r="B8628">
        <v>1</v>
      </c>
      <c r="C8628" t="s">
        <v>81</v>
      </c>
      <c r="D8628" t="s">
        <v>127</v>
      </c>
      <c r="E8628" t="s">
        <v>131</v>
      </c>
      <c r="F8628" t="s">
        <v>14498</v>
      </c>
      <c r="G8628" t="s">
        <v>133</v>
      </c>
      <c r="H8628" t="s">
        <v>134</v>
      </c>
      <c r="I8628" t="s">
        <v>135</v>
      </c>
      <c r="J8628" t="s">
        <v>136</v>
      </c>
      <c r="K8628" t="s">
        <v>137</v>
      </c>
      <c r="L8628" t="s">
        <v>24154</v>
      </c>
      <c r="M8628" t="s">
        <v>24155</v>
      </c>
      <c r="N8628">
        <v>0.22416666599999999</v>
      </c>
      <c r="O8628">
        <v>2</v>
      </c>
      <c r="P8628">
        <v>1266</v>
      </c>
      <c r="Q8628">
        <v>25</v>
      </c>
      <c r="R8628">
        <v>68</v>
      </c>
      <c r="S8628">
        <v>6</v>
      </c>
      <c r="T8628">
        <v>88</v>
      </c>
      <c r="U8628">
        <v>2</v>
      </c>
      <c r="V8628">
        <v>0</v>
      </c>
      <c r="W8628">
        <v>0.14360525839136917</v>
      </c>
      <c r="X8628">
        <v>40.721417693801769</v>
      </c>
      <c r="Y8628">
        <v>22.133536413354982</v>
      </c>
      <c r="Z8628">
        <v>16.411531549239111</v>
      </c>
      <c r="AA8628">
        <v>14.111849618721708</v>
      </c>
      <c r="AB8628">
        <v>10.14015174936443</v>
      </c>
      <c r="AC8628">
        <v>0.90362361317199991</v>
      </c>
      <c r="AD8628">
        <v>0</v>
      </c>
      <c r="AE8628">
        <v>104.56571589604538</v>
      </c>
    </row>
    <row r="8629" spans="1:31" x14ac:dyDescent="0.25">
      <c r="A8629">
        <v>1891957</v>
      </c>
      <c r="B8629">
        <v>1</v>
      </c>
      <c r="C8629" t="s">
        <v>80</v>
      </c>
      <c r="D8629" t="s">
        <v>96</v>
      </c>
      <c r="E8629" t="s">
        <v>140</v>
      </c>
      <c r="F8629" t="s">
        <v>24156</v>
      </c>
      <c r="G8629" t="s">
        <v>163</v>
      </c>
      <c r="H8629" t="s">
        <v>143</v>
      </c>
      <c r="I8629" t="s">
        <v>135</v>
      </c>
      <c r="J8629" t="s">
        <v>136</v>
      </c>
      <c r="K8629" t="s">
        <v>137</v>
      </c>
      <c r="L8629" t="s">
        <v>24157</v>
      </c>
      <c r="M8629" t="s">
        <v>24158</v>
      </c>
      <c r="N8629">
        <v>3.3424999999999998</v>
      </c>
      <c r="O8629">
        <v>0</v>
      </c>
      <c r="P8629">
        <v>1</v>
      </c>
      <c r="Q8629">
        <v>0</v>
      </c>
      <c r="R8629">
        <v>0</v>
      </c>
      <c r="S8629">
        <v>0</v>
      </c>
      <c r="T8629">
        <v>0</v>
      </c>
      <c r="U8629">
        <v>0</v>
      </c>
      <c r="V8629">
        <v>0</v>
      </c>
      <c r="W8629">
        <v>0</v>
      </c>
      <c r="X8629">
        <v>1.5624003952467449</v>
      </c>
      <c r="Y8629">
        <v>0</v>
      </c>
      <c r="Z8629">
        <v>0</v>
      </c>
      <c r="AA8629">
        <v>0</v>
      </c>
      <c r="AB8629">
        <v>0</v>
      </c>
      <c r="AC8629">
        <v>0</v>
      </c>
      <c r="AD8629">
        <v>0</v>
      </c>
      <c r="AE8629">
        <v>1.5624003952467449</v>
      </c>
    </row>
    <row r="8630" spans="1:31" x14ac:dyDescent="0.25">
      <c r="A8630">
        <v>1892057</v>
      </c>
      <c r="B8630">
        <v>1</v>
      </c>
      <c r="C8630" t="s">
        <v>80</v>
      </c>
      <c r="D8630" t="s">
        <v>93</v>
      </c>
      <c r="E8630" t="s">
        <v>146</v>
      </c>
      <c r="F8630" t="s">
        <v>24159</v>
      </c>
      <c r="G8630" t="s">
        <v>148</v>
      </c>
      <c r="H8630" t="s">
        <v>143</v>
      </c>
      <c r="I8630" t="s">
        <v>135</v>
      </c>
      <c r="J8630" t="s">
        <v>136</v>
      </c>
      <c r="K8630" t="s">
        <v>137</v>
      </c>
      <c r="L8630" t="s">
        <v>24160</v>
      </c>
      <c r="M8630" t="s">
        <v>24161</v>
      </c>
      <c r="N8630">
        <v>4.2136111109999996</v>
      </c>
      <c r="O8630">
        <v>0</v>
      </c>
      <c r="P8630">
        <v>16</v>
      </c>
      <c r="Q8630">
        <v>0</v>
      </c>
      <c r="R8630">
        <v>3</v>
      </c>
      <c r="S8630">
        <v>0</v>
      </c>
      <c r="T8630">
        <v>2</v>
      </c>
      <c r="U8630">
        <v>0</v>
      </c>
      <c r="V8630">
        <v>0</v>
      </c>
      <c r="W8630">
        <v>0</v>
      </c>
      <c r="X8630">
        <v>25.245663439480982</v>
      </c>
      <c r="Y8630">
        <v>0</v>
      </c>
      <c r="Z8630">
        <v>17.650085119119321</v>
      </c>
      <c r="AA8630">
        <v>0</v>
      </c>
      <c r="AB8630">
        <v>10.151741217159254</v>
      </c>
      <c r="AC8630">
        <v>0</v>
      </c>
      <c r="AD8630">
        <v>0</v>
      </c>
      <c r="AE8630">
        <v>53.047489775759558</v>
      </c>
    </row>
    <row r="8631" spans="1:31" x14ac:dyDescent="0.25">
      <c r="A8631">
        <v>1891665</v>
      </c>
      <c r="B8631">
        <v>1</v>
      </c>
      <c r="C8631" t="s">
        <v>80</v>
      </c>
      <c r="D8631" t="s">
        <v>107</v>
      </c>
      <c r="E8631" t="s">
        <v>131</v>
      </c>
      <c r="F8631" t="s">
        <v>24162</v>
      </c>
      <c r="G8631" t="s">
        <v>133</v>
      </c>
      <c r="H8631" t="s">
        <v>134</v>
      </c>
      <c r="I8631" t="s">
        <v>135</v>
      </c>
      <c r="J8631" t="s">
        <v>136</v>
      </c>
      <c r="K8631" t="s">
        <v>137</v>
      </c>
      <c r="L8631" t="s">
        <v>24163</v>
      </c>
      <c r="M8631" t="s">
        <v>24164</v>
      </c>
      <c r="N8631">
        <v>0.84583333299999997</v>
      </c>
      <c r="O8631">
        <v>0</v>
      </c>
      <c r="P8631">
        <v>181</v>
      </c>
      <c r="Q8631">
        <v>0</v>
      </c>
      <c r="R8631">
        <v>0</v>
      </c>
      <c r="S8631">
        <v>0</v>
      </c>
      <c r="T8631">
        <v>5</v>
      </c>
      <c r="U8631">
        <v>0</v>
      </c>
      <c r="V8631">
        <v>0</v>
      </c>
      <c r="W8631">
        <v>0</v>
      </c>
      <c r="X8631">
        <v>25.385188205647975</v>
      </c>
      <c r="Y8631">
        <v>0</v>
      </c>
      <c r="Z8631">
        <v>0</v>
      </c>
      <c r="AA8631">
        <v>0</v>
      </c>
      <c r="AB8631">
        <v>5.2679080076822213</v>
      </c>
      <c r="AC8631">
        <v>0</v>
      </c>
      <c r="AD8631">
        <v>0</v>
      </c>
      <c r="AE8631">
        <v>30.653096213330194</v>
      </c>
    </row>
    <row r="8632" spans="1:31" x14ac:dyDescent="0.25">
      <c r="A8632">
        <v>1891877</v>
      </c>
      <c r="B8632">
        <v>1</v>
      </c>
      <c r="C8632" t="s">
        <v>80</v>
      </c>
      <c r="D8632" t="s">
        <v>98</v>
      </c>
      <c r="E8632" t="s">
        <v>131</v>
      </c>
      <c r="F8632" t="s">
        <v>24165</v>
      </c>
      <c r="G8632" t="s">
        <v>133</v>
      </c>
      <c r="H8632" t="s">
        <v>134</v>
      </c>
      <c r="I8632" t="s">
        <v>135</v>
      </c>
      <c r="J8632" t="s">
        <v>136</v>
      </c>
      <c r="K8632" t="s">
        <v>137</v>
      </c>
      <c r="L8632" t="s">
        <v>24166</v>
      </c>
      <c r="M8632" t="s">
        <v>24167</v>
      </c>
      <c r="N8632">
        <v>1.2852777769999999</v>
      </c>
      <c r="O8632">
        <v>0</v>
      </c>
      <c r="P8632">
        <v>76</v>
      </c>
      <c r="Q8632">
        <v>0</v>
      </c>
      <c r="R8632">
        <v>15</v>
      </c>
      <c r="S8632">
        <v>0</v>
      </c>
      <c r="T8632">
        <v>24</v>
      </c>
      <c r="U8632">
        <v>0</v>
      </c>
      <c r="V8632">
        <v>0</v>
      </c>
      <c r="W8632">
        <v>0</v>
      </c>
      <c r="X8632">
        <v>44.372585106307284</v>
      </c>
      <c r="Y8632">
        <v>0</v>
      </c>
      <c r="Z8632">
        <v>69.987067353790152</v>
      </c>
      <c r="AA8632">
        <v>0</v>
      </c>
      <c r="AB8632">
        <v>58.293469586143672</v>
      </c>
      <c r="AC8632">
        <v>0</v>
      </c>
      <c r="AD8632">
        <v>0</v>
      </c>
      <c r="AE8632">
        <v>172.65312204624109</v>
      </c>
    </row>
    <row r="8633" spans="1:31" x14ac:dyDescent="0.25">
      <c r="A8633">
        <v>1891579</v>
      </c>
      <c r="B8633">
        <v>1</v>
      </c>
      <c r="C8633" t="s">
        <v>80</v>
      </c>
      <c r="D8633" t="s">
        <v>83</v>
      </c>
      <c r="E8633" t="s">
        <v>229</v>
      </c>
      <c r="F8633" t="s">
        <v>11138</v>
      </c>
      <c r="G8633" t="s">
        <v>133</v>
      </c>
      <c r="H8633" t="s">
        <v>134</v>
      </c>
      <c r="I8633" t="s">
        <v>135</v>
      </c>
      <c r="J8633" t="s">
        <v>136</v>
      </c>
      <c r="K8633" t="s">
        <v>137</v>
      </c>
      <c r="L8633" t="s">
        <v>24168</v>
      </c>
      <c r="M8633" t="s">
        <v>24169</v>
      </c>
      <c r="N8633">
        <v>0.52833333299999996</v>
      </c>
      <c r="O8633">
        <v>0</v>
      </c>
      <c r="P8633">
        <v>750</v>
      </c>
      <c r="Q8633">
        <v>0</v>
      </c>
      <c r="R8633">
        <v>4</v>
      </c>
      <c r="S8633">
        <v>3</v>
      </c>
      <c r="T8633">
        <v>2556</v>
      </c>
      <c r="U8633">
        <v>2</v>
      </c>
      <c r="V8633">
        <v>71</v>
      </c>
      <c r="W8633">
        <v>0</v>
      </c>
      <c r="X8633">
        <v>87.234922164231762</v>
      </c>
      <c r="Y8633">
        <v>0</v>
      </c>
      <c r="Z8633">
        <v>4.0887880967338717</v>
      </c>
      <c r="AA8633">
        <v>42.621240697495679</v>
      </c>
      <c r="AB8633">
        <v>792.03055670128379</v>
      </c>
      <c r="AC8633">
        <v>137.95601330333179</v>
      </c>
      <c r="AD8633">
        <v>239.29555428953989</v>
      </c>
      <c r="AE8633">
        <v>1303.2270752526167</v>
      </c>
    </row>
    <row r="8634" spans="1:31" x14ac:dyDescent="0.25">
      <c r="A8634">
        <v>1891622</v>
      </c>
      <c r="B8634">
        <v>1</v>
      </c>
      <c r="C8634" t="s">
        <v>81</v>
      </c>
      <c r="D8634" t="s">
        <v>127</v>
      </c>
      <c r="E8634" t="s">
        <v>169</v>
      </c>
      <c r="F8634" t="s">
        <v>13139</v>
      </c>
      <c r="G8634" t="s">
        <v>183</v>
      </c>
      <c r="H8634" t="s">
        <v>143</v>
      </c>
      <c r="I8634" t="s">
        <v>135</v>
      </c>
      <c r="J8634" t="s">
        <v>136</v>
      </c>
      <c r="K8634" t="s">
        <v>137</v>
      </c>
      <c r="L8634" t="s">
        <v>24170</v>
      </c>
      <c r="M8634" t="s">
        <v>24171</v>
      </c>
      <c r="N8634">
        <v>3.7405555549999998</v>
      </c>
      <c r="O8634">
        <v>0</v>
      </c>
      <c r="P8634">
        <v>62</v>
      </c>
      <c r="Q8634">
        <v>0</v>
      </c>
      <c r="R8634">
        <v>14</v>
      </c>
      <c r="S8634">
        <v>0</v>
      </c>
      <c r="T8634">
        <v>4</v>
      </c>
      <c r="U8634">
        <v>0</v>
      </c>
      <c r="V8634">
        <v>0</v>
      </c>
      <c r="W8634">
        <v>0</v>
      </c>
      <c r="X8634">
        <v>54.782467338413568</v>
      </c>
      <c r="Y8634">
        <v>0</v>
      </c>
      <c r="Z8634">
        <v>30.774959832437425</v>
      </c>
      <c r="AA8634">
        <v>0</v>
      </c>
      <c r="AB8634">
        <v>6.8406619145722312</v>
      </c>
      <c r="AC8634">
        <v>0</v>
      </c>
      <c r="AD8634">
        <v>0</v>
      </c>
      <c r="AE8634">
        <v>92.398089085423223</v>
      </c>
    </row>
    <row r="8635" spans="1:31" x14ac:dyDescent="0.25">
      <c r="A8635">
        <v>1892120</v>
      </c>
      <c r="B8635">
        <v>1</v>
      </c>
      <c r="C8635" t="s">
        <v>80</v>
      </c>
      <c r="D8635" t="s">
        <v>100</v>
      </c>
      <c r="E8635" t="s">
        <v>140</v>
      </c>
      <c r="F8635" t="s">
        <v>24172</v>
      </c>
      <c r="G8635" t="s">
        <v>200</v>
      </c>
      <c r="H8635" t="s">
        <v>143</v>
      </c>
      <c r="I8635" t="s">
        <v>135</v>
      </c>
      <c r="J8635" t="s">
        <v>136</v>
      </c>
      <c r="K8635" t="s">
        <v>137</v>
      </c>
      <c r="L8635" t="s">
        <v>24173</v>
      </c>
      <c r="M8635" t="s">
        <v>24174</v>
      </c>
      <c r="N8635">
        <v>0.61138888800000002</v>
      </c>
      <c r="O8635">
        <v>0</v>
      </c>
      <c r="P8635">
        <v>1</v>
      </c>
      <c r="Q8635">
        <v>0</v>
      </c>
      <c r="R8635">
        <v>0</v>
      </c>
      <c r="S8635">
        <v>0</v>
      </c>
      <c r="T8635">
        <v>0</v>
      </c>
      <c r="U8635">
        <v>0</v>
      </c>
      <c r="V8635">
        <v>0</v>
      </c>
      <c r="W8635">
        <v>0</v>
      </c>
      <c r="X8635">
        <v>0.29443296263364449</v>
      </c>
      <c r="Y8635">
        <v>0</v>
      </c>
      <c r="Z8635">
        <v>0</v>
      </c>
      <c r="AA8635">
        <v>0</v>
      </c>
      <c r="AB8635">
        <v>0</v>
      </c>
      <c r="AC8635">
        <v>0</v>
      </c>
      <c r="AD8635">
        <v>0</v>
      </c>
      <c r="AE8635">
        <v>0.29443296263364449</v>
      </c>
    </row>
    <row r="8636" spans="1:31" x14ac:dyDescent="0.25">
      <c r="A8636">
        <v>1892020</v>
      </c>
      <c r="B8636">
        <v>1</v>
      </c>
      <c r="C8636" t="s">
        <v>81</v>
      </c>
      <c r="D8636" t="s">
        <v>120</v>
      </c>
      <c r="E8636" t="s">
        <v>146</v>
      </c>
      <c r="F8636" t="s">
        <v>24175</v>
      </c>
      <c r="G8636" t="s">
        <v>596</v>
      </c>
      <c r="H8636" t="s">
        <v>143</v>
      </c>
      <c r="I8636" t="s">
        <v>135</v>
      </c>
      <c r="J8636" t="s">
        <v>136</v>
      </c>
      <c r="K8636" t="s">
        <v>137</v>
      </c>
      <c r="L8636" t="s">
        <v>24176</v>
      </c>
      <c r="M8636" t="s">
        <v>24177</v>
      </c>
      <c r="N8636">
        <v>1.2450000000000001</v>
      </c>
      <c r="O8636">
        <v>0</v>
      </c>
      <c r="P8636">
        <v>1</v>
      </c>
      <c r="Q8636">
        <v>0</v>
      </c>
      <c r="R8636">
        <v>0</v>
      </c>
      <c r="S8636">
        <v>0</v>
      </c>
      <c r="T8636">
        <v>1</v>
      </c>
      <c r="U8636">
        <v>0</v>
      </c>
      <c r="V8636">
        <v>0</v>
      </c>
      <c r="W8636">
        <v>0</v>
      </c>
      <c r="X8636">
        <v>0.94296481932342491</v>
      </c>
      <c r="Y8636">
        <v>0</v>
      </c>
      <c r="Z8636">
        <v>0</v>
      </c>
      <c r="AA8636">
        <v>0</v>
      </c>
      <c r="AB8636">
        <v>1.5256094001946419</v>
      </c>
      <c r="AC8636">
        <v>0</v>
      </c>
      <c r="AD8636">
        <v>0</v>
      </c>
      <c r="AE8636">
        <v>2.4685742195180667</v>
      </c>
    </row>
    <row r="8637" spans="1:31" x14ac:dyDescent="0.25">
      <c r="A8637">
        <v>1891871</v>
      </c>
      <c r="B8637">
        <v>1</v>
      </c>
      <c r="C8637" t="s">
        <v>80</v>
      </c>
      <c r="D8637" t="s">
        <v>104</v>
      </c>
      <c r="E8637" t="s">
        <v>140</v>
      </c>
      <c r="F8637" t="s">
        <v>24178</v>
      </c>
      <c r="G8637" t="s">
        <v>207</v>
      </c>
      <c r="H8637" t="s">
        <v>143</v>
      </c>
      <c r="I8637" t="s">
        <v>135</v>
      </c>
      <c r="J8637" t="s">
        <v>136</v>
      </c>
      <c r="K8637" t="s">
        <v>137</v>
      </c>
      <c r="L8637" t="s">
        <v>24179</v>
      </c>
      <c r="M8637" t="s">
        <v>24180</v>
      </c>
      <c r="N8637">
        <v>1.575555555</v>
      </c>
      <c r="O8637">
        <v>0</v>
      </c>
      <c r="P8637">
        <v>2</v>
      </c>
      <c r="Q8637">
        <v>0</v>
      </c>
      <c r="R8637">
        <v>0</v>
      </c>
      <c r="S8637">
        <v>0</v>
      </c>
      <c r="T8637">
        <v>0</v>
      </c>
      <c r="U8637">
        <v>0</v>
      </c>
      <c r="V8637">
        <v>0</v>
      </c>
      <c r="W8637">
        <v>0</v>
      </c>
      <c r="X8637">
        <v>0.52767865700629324</v>
      </c>
      <c r="Y8637">
        <v>0</v>
      </c>
      <c r="Z8637">
        <v>0</v>
      </c>
      <c r="AA8637">
        <v>0</v>
      </c>
      <c r="AB8637">
        <v>0</v>
      </c>
      <c r="AC8637">
        <v>0</v>
      </c>
      <c r="AD8637">
        <v>0</v>
      </c>
      <c r="AE8637">
        <v>0.52767865700629324</v>
      </c>
    </row>
    <row r="8638" spans="1:31" x14ac:dyDescent="0.25">
      <c r="A8638">
        <v>1892086</v>
      </c>
      <c r="B8638">
        <v>1</v>
      </c>
      <c r="C8638" t="s">
        <v>81</v>
      </c>
      <c r="D8638" t="s">
        <v>119</v>
      </c>
      <c r="E8638" t="s">
        <v>158</v>
      </c>
      <c r="F8638" t="s">
        <v>24181</v>
      </c>
      <c r="G8638" t="s">
        <v>347</v>
      </c>
      <c r="H8638" t="s">
        <v>134</v>
      </c>
      <c r="I8638" t="s">
        <v>135</v>
      </c>
      <c r="J8638" t="s">
        <v>136</v>
      </c>
      <c r="K8638" t="s">
        <v>137</v>
      </c>
      <c r="L8638" t="s">
        <v>24182</v>
      </c>
      <c r="M8638" t="s">
        <v>24183</v>
      </c>
      <c r="N8638">
        <v>0.91833333299999997</v>
      </c>
      <c r="O8638">
        <v>0</v>
      </c>
      <c r="P8638">
        <v>11</v>
      </c>
      <c r="Q8638">
        <v>0</v>
      </c>
      <c r="R8638">
        <v>33</v>
      </c>
      <c r="S8638">
        <v>0</v>
      </c>
      <c r="T8638">
        <v>3</v>
      </c>
      <c r="U8638">
        <v>0</v>
      </c>
      <c r="V8638">
        <v>0</v>
      </c>
      <c r="W8638">
        <v>0</v>
      </c>
      <c r="X8638">
        <v>2.0065435775170006</v>
      </c>
      <c r="Y8638">
        <v>0</v>
      </c>
      <c r="Z8638">
        <v>89.6141536015421</v>
      </c>
      <c r="AA8638">
        <v>0</v>
      </c>
      <c r="AB8638">
        <v>4.4891564878661692</v>
      </c>
      <c r="AC8638">
        <v>0</v>
      </c>
      <c r="AD8638">
        <v>0</v>
      </c>
      <c r="AE8638">
        <v>96.109853666925275</v>
      </c>
    </row>
    <row r="8639" spans="1:31" x14ac:dyDescent="0.25">
      <c r="A8639">
        <v>1891568</v>
      </c>
      <c r="B8639">
        <v>1</v>
      </c>
      <c r="C8639" t="s">
        <v>81</v>
      </c>
      <c r="D8639" t="s">
        <v>112</v>
      </c>
      <c r="E8639" t="s">
        <v>131</v>
      </c>
      <c r="F8639" t="s">
        <v>24184</v>
      </c>
      <c r="G8639" t="s">
        <v>133</v>
      </c>
      <c r="H8639" t="s">
        <v>134</v>
      </c>
      <c r="I8639" t="s">
        <v>152</v>
      </c>
      <c r="J8639" t="s">
        <v>136</v>
      </c>
      <c r="K8639" t="s">
        <v>137</v>
      </c>
      <c r="L8639" t="s">
        <v>24185</v>
      </c>
      <c r="M8639" t="s">
        <v>24186</v>
      </c>
      <c r="N8639">
        <v>8.3333330000000001E-3</v>
      </c>
      <c r="O8639">
        <v>0</v>
      </c>
      <c r="P8639">
        <v>569</v>
      </c>
      <c r="Q8639">
        <v>23</v>
      </c>
      <c r="R8639">
        <v>127</v>
      </c>
      <c r="S8639">
        <v>4</v>
      </c>
      <c r="T8639">
        <v>91</v>
      </c>
      <c r="U8639">
        <v>0</v>
      </c>
      <c r="V8639">
        <v>1</v>
      </c>
      <c r="W8639">
        <v>0</v>
      </c>
      <c r="X8639">
        <v>0.63903291868925094</v>
      </c>
      <c r="Y8639">
        <v>0.40822765342271666</v>
      </c>
      <c r="Z8639">
        <v>0.46336598176565008</v>
      </c>
      <c r="AA8639">
        <v>2.4151733493900002E-2</v>
      </c>
      <c r="AB8639">
        <v>0.10859689177261665</v>
      </c>
      <c r="AC8639">
        <v>0</v>
      </c>
      <c r="AD8639">
        <v>0.34612358785625003</v>
      </c>
      <c r="AE8639">
        <v>1.9894987670003845</v>
      </c>
    </row>
    <row r="8640" spans="1:31" x14ac:dyDescent="0.25">
      <c r="A8640">
        <v>1891591</v>
      </c>
      <c r="B8640">
        <v>1</v>
      </c>
      <c r="C8640" t="s">
        <v>80</v>
      </c>
      <c r="D8640" t="s">
        <v>109</v>
      </c>
      <c r="E8640" t="s">
        <v>210</v>
      </c>
      <c r="F8640" t="s">
        <v>24187</v>
      </c>
      <c r="G8640" t="s">
        <v>133</v>
      </c>
      <c r="H8640" t="s">
        <v>134</v>
      </c>
      <c r="I8640" t="s">
        <v>152</v>
      </c>
      <c r="J8640" t="s">
        <v>136</v>
      </c>
      <c r="K8640" t="s">
        <v>137</v>
      </c>
      <c r="L8640" t="s">
        <v>24188</v>
      </c>
      <c r="M8640" t="s">
        <v>24189</v>
      </c>
      <c r="N8640">
        <v>2.6666665999999999E-2</v>
      </c>
      <c r="O8640">
        <v>0</v>
      </c>
      <c r="P8640">
        <v>475</v>
      </c>
      <c r="Q8640">
        <v>0</v>
      </c>
      <c r="R8640">
        <v>23</v>
      </c>
      <c r="S8640">
        <v>0</v>
      </c>
      <c r="T8640">
        <v>53</v>
      </c>
      <c r="U8640">
        <v>0</v>
      </c>
      <c r="V8640">
        <v>0</v>
      </c>
      <c r="W8640">
        <v>0</v>
      </c>
      <c r="X8640">
        <v>1.0733155885001071</v>
      </c>
      <c r="Y8640">
        <v>0</v>
      </c>
      <c r="Z8640">
        <v>0.34651317711837337</v>
      </c>
      <c r="AA8640">
        <v>0</v>
      </c>
      <c r="AB8640">
        <v>0.43609086001920011</v>
      </c>
      <c r="AC8640">
        <v>0</v>
      </c>
      <c r="AD8640">
        <v>0</v>
      </c>
      <c r="AE8640">
        <v>1.8559196256376806</v>
      </c>
    </row>
    <row r="8641" spans="1:31" x14ac:dyDescent="0.25">
      <c r="A8641">
        <v>1891986</v>
      </c>
      <c r="B8641">
        <v>1</v>
      </c>
      <c r="C8641" t="s">
        <v>80</v>
      </c>
      <c r="D8641" t="s">
        <v>93</v>
      </c>
      <c r="E8641" t="s">
        <v>210</v>
      </c>
      <c r="F8641" t="s">
        <v>507</v>
      </c>
      <c r="G8641" t="s">
        <v>133</v>
      </c>
      <c r="H8641" t="s">
        <v>134</v>
      </c>
      <c r="I8641" t="s">
        <v>135</v>
      </c>
      <c r="J8641" t="s">
        <v>136</v>
      </c>
      <c r="K8641" t="s">
        <v>137</v>
      </c>
      <c r="L8641" t="s">
        <v>24190</v>
      </c>
      <c r="M8641" t="s">
        <v>24191</v>
      </c>
      <c r="N8641">
        <v>0.11444444400000001</v>
      </c>
      <c r="O8641">
        <v>0</v>
      </c>
      <c r="P8641">
        <v>662</v>
      </c>
      <c r="Q8641">
        <v>15</v>
      </c>
      <c r="R8641">
        <v>184</v>
      </c>
      <c r="S8641">
        <v>6</v>
      </c>
      <c r="T8641">
        <v>175</v>
      </c>
      <c r="U8641">
        <v>0</v>
      </c>
      <c r="V8641">
        <v>0</v>
      </c>
      <c r="W8641">
        <v>0</v>
      </c>
      <c r="X8641">
        <v>29.574627838853839</v>
      </c>
      <c r="Y8641">
        <v>11.816430514359862</v>
      </c>
      <c r="Z8641">
        <v>57.890285983327573</v>
      </c>
      <c r="AA8641">
        <v>17.389562161569366</v>
      </c>
      <c r="AB8641">
        <v>43.879414428018293</v>
      </c>
      <c r="AC8641">
        <v>0</v>
      </c>
      <c r="AD8641">
        <v>0</v>
      </c>
      <c r="AE8641">
        <v>160.55032092612893</v>
      </c>
    </row>
    <row r="8642" spans="1:31" x14ac:dyDescent="0.25">
      <c r="A8642">
        <v>1891654</v>
      </c>
      <c r="B8642">
        <v>1</v>
      </c>
      <c r="C8642" t="s">
        <v>80</v>
      </c>
      <c r="D8642" t="s">
        <v>92</v>
      </c>
      <c r="E8642" t="s">
        <v>140</v>
      </c>
      <c r="F8642" t="s">
        <v>24192</v>
      </c>
      <c r="G8642" t="s">
        <v>163</v>
      </c>
      <c r="H8642" t="s">
        <v>143</v>
      </c>
      <c r="I8642" t="s">
        <v>135</v>
      </c>
      <c r="J8642" t="s">
        <v>136</v>
      </c>
      <c r="K8642" t="s">
        <v>137</v>
      </c>
      <c r="L8642" t="s">
        <v>24193</v>
      </c>
      <c r="M8642" t="s">
        <v>24194</v>
      </c>
      <c r="N8642">
        <v>1.8377777769999999</v>
      </c>
      <c r="O8642">
        <v>0</v>
      </c>
      <c r="P8642">
        <v>1</v>
      </c>
      <c r="Q8642">
        <v>0</v>
      </c>
      <c r="R8642">
        <v>0</v>
      </c>
      <c r="S8642">
        <v>0</v>
      </c>
      <c r="T8642">
        <v>0</v>
      </c>
      <c r="U8642">
        <v>0</v>
      </c>
      <c r="V8642">
        <v>0</v>
      </c>
      <c r="W8642">
        <v>0</v>
      </c>
      <c r="X8642">
        <v>1.2343847105429165E-2</v>
      </c>
      <c r="Y8642">
        <v>0</v>
      </c>
      <c r="Z8642">
        <v>0</v>
      </c>
      <c r="AA8642">
        <v>0</v>
      </c>
      <c r="AB8642">
        <v>0</v>
      </c>
      <c r="AC8642">
        <v>0</v>
      </c>
      <c r="AD8642">
        <v>0</v>
      </c>
      <c r="AE8642">
        <v>1.2343847105429165E-2</v>
      </c>
    </row>
    <row r="8643" spans="1:31" x14ac:dyDescent="0.25">
      <c r="A8643">
        <v>1891691</v>
      </c>
      <c r="B8643">
        <v>1</v>
      </c>
      <c r="C8643" t="s">
        <v>80</v>
      </c>
      <c r="D8643" t="s">
        <v>83</v>
      </c>
      <c r="E8643" t="s">
        <v>140</v>
      </c>
      <c r="F8643" t="s">
        <v>24195</v>
      </c>
      <c r="G8643" t="s">
        <v>163</v>
      </c>
      <c r="H8643" t="s">
        <v>143</v>
      </c>
      <c r="I8643" t="s">
        <v>135</v>
      </c>
      <c r="J8643" t="s">
        <v>136</v>
      </c>
      <c r="K8643" t="s">
        <v>137</v>
      </c>
      <c r="L8643" t="s">
        <v>24196</v>
      </c>
      <c r="M8643" t="s">
        <v>24197</v>
      </c>
      <c r="N8643">
        <v>1.5347222220000001</v>
      </c>
      <c r="O8643">
        <v>0</v>
      </c>
      <c r="P8643">
        <v>2</v>
      </c>
      <c r="Q8643">
        <v>0</v>
      </c>
      <c r="R8643">
        <v>0</v>
      </c>
      <c r="S8643">
        <v>0</v>
      </c>
      <c r="T8643">
        <v>0</v>
      </c>
      <c r="U8643">
        <v>0</v>
      </c>
      <c r="V8643">
        <v>0</v>
      </c>
      <c r="W8643">
        <v>0</v>
      </c>
      <c r="X8643">
        <v>0.91211623749480819</v>
      </c>
      <c r="Y8643">
        <v>0</v>
      </c>
      <c r="Z8643">
        <v>0</v>
      </c>
      <c r="AA8643">
        <v>0</v>
      </c>
      <c r="AB8643">
        <v>0</v>
      </c>
      <c r="AC8643">
        <v>0</v>
      </c>
      <c r="AD8643">
        <v>0</v>
      </c>
      <c r="AE8643">
        <v>0.91211623749480819</v>
      </c>
    </row>
    <row r="8644" spans="1:31" x14ac:dyDescent="0.25">
      <c r="A8644">
        <v>1891608</v>
      </c>
      <c r="B8644">
        <v>1</v>
      </c>
      <c r="C8644" t="s">
        <v>81</v>
      </c>
      <c r="D8644" t="s">
        <v>121</v>
      </c>
      <c r="E8644" t="s">
        <v>131</v>
      </c>
      <c r="F8644" t="s">
        <v>6195</v>
      </c>
      <c r="G8644" t="s">
        <v>133</v>
      </c>
      <c r="H8644" t="s">
        <v>134</v>
      </c>
      <c r="I8644" t="s">
        <v>135</v>
      </c>
      <c r="J8644" t="s">
        <v>136</v>
      </c>
      <c r="K8644" t="s">
        <v>137</v>
      </c>
      <c r="L8644" t="s">
        <v>24198</v>
      </c>
      <c r="M8644" t="s">
        <v>24199</v>
      </c>
      <c r="N8644">
        <v>1.2213888879999999</v>
      </c>
      <c r="O8644">
        <v>0</v>
      </c>
      <c r="P8644">
        <v>876</v>
      </c>
      <c r="Q8644">
        <v>1</v>
      </c>
      <c r="R8644">
        <v>43</v>
      </c>
      <c r="S8644">
        <v>2</v>
      </c>
      <c r="T8644">
        <v>59</v>
      </c>
      <c r="U8644">
        <v>0</v>
      </c>
      <c r="V8644">
        <v>0</v>
      </c>
      <c r="W8644">
        <v>0</v>
      </c>
      <c r="X8644">
        <v>93.70313102633439</v>
      </c>
      <c r="Y8644">
        <v>1.6975187898906334</v>
      </c>
      <c r="Z8644">
        <v>19.423550710796764</v>
      </c>
      <c r="AA8644">
        <v>1.1577869531853353</v>
      </c>
      <c r="AB8644">
        <v>28.536046828969347</v>
      </c>
      <c r="AC8644">
        <v>0</v>
      </c>
      <c r="AD8644">
        <v>0</v>
      </c>
      <c r="AE8644">
        <v>144.51803430917647</v>
      </c>
    </row>
    <row r="8645" spans="1:31" x14ac:dyDescent="0.25">
      <c r="A8645">
        <v>1891900</v>
      </c>
      <c r="B8645">
        <v>1</v>
      </c>
      <c r="C8645" t="s">
        <v>81</v>
      </c>
      <c r="D8645" t="s">
        <v>119</v>
      </c>
      <c r="E8645" t="s">
        <v>146</v>
      </c>
      <c r="F8645" t="s">
        <v>24200</v>
      </c>
      <c r="G8645" t="s">
        <v>363</v>
      </c>
      <c r="H8645" t="s">
        <v>143</v>
      </c>
      <c r="I8645" t="s">
        <v>135</v>
      </c>
      <c r="J8645" t="s">
        <v>136</v>
      </c>
      <c r="K8645" t="s">
        <v>137</v>
      </c>
      <c r="L8645" t="s">
        <v>24201</v>
      </c>
      <c r="M8645" t="s">
        <v>24202</v>
      </c>
      <c r="N8645">
        <v>0.58583333299999996</v>
      </c>
      <c r="O8645">
        <v>0</v>
      </c>
      <c r="P8645">
        <v>20</v>
      </c>
      <c r="Q8645">
        <v>0</v>
      </c>
      <c r="R8645">
        <v>0</v>
      </c>
      <c r="S8645">
        <v>0</v>
      </c>
      <c r="T8645">
        <v>0</v>
      </c>
      <c r="U8645">
        <v>0</v>
      </c>
      <c r="V8645">
        <v>0</v>
      </c>
      <c r="W8645">
        <v>0</v>
      </c>
      <c r="X8645">
        <v>1.6912054328552906</v>
      </c>
      <c r="Y8645">
        <v>0</v>
      </c>
      <c r="Z8645">
        <v>0</v>
      </c>
      <c r="AA8645">
        <v>0</v>
      </c>
      <c r="AB8645">
        <v>0</v>
      </c>
      <c r="AC8645">
        <v>0</v>
      </c>
      <c r="AD8645">
        <v>0</v>
      </c>
      <c r="AE8645">
        <v>1.6912054328552906</v>
      </c>
    </row>
    <row r="8646" spans="1:31" x14ac:dyDescent="0.25">
      <c r="A8646">
        <v>1891800</v>
      </c>
      <c r="B8646">
        <v>1</v>
      </c>
      <c r="C8646" t="s">
        <v>81</v>
      </c>
      <c r="D8646" t="s">
        <v>118</v>
      </c>
      <c r="E8646" t="s">
        <v>146</v>
      </c>
      <c r="F8646" t="s">
        <v>24203</v>
      </c>
      <c r="G8646" t="s">
        <v>148</v>
      </c>
      <c r="H8646" t="s">
        <v>143</v>
      </c>
      <c r="I8646" t="s">
        <v>135</v>
      </c>
      <c r="J8646" t="s">
        <v>136</v>
      </c>
      <c r="K8646" t="s">
        <v>137</v>
      </c>
      <c r="L8646" t="s">
        <v>24204</v>
      </c>
      <c r="M8646" t="s">
        <v>24205</v>
      </c>
      <c r="N8646">
        <v>0.50666666599999999</v>
      </c>
      <c r="O8646">
        <v>0</v>
      </c>
      <c r="P8646">
        <v>3</v>
      </c>
      <c r="Q8646">
        <v>0</v>
      </c>
      <c r="R8646">
        <v>2</v>
      </c>
      <c r="S8646">
        <v>0</v>
      </c>
      <c r="T8646">
        <v>5</v>
      </c>
      <c r="U8646">
        <v>0</v>
      </c>
      <c r="V8646">
        <v>0</v>
      </c>
      <c r="W8646">
        <v>0</v>
      </c>
      <c r="X8646">
        <v>2.0949429523122225</v>
      </c>
      <c r="Y8646">
        <v>0</v>
      </c>
      <c r="Z8646">
        <v>2.3860976264909528</v>
      </c>
      <c r="AA8646">
        <v>0</v>
      </c>
      <c r="AB8646">
        <v>10.203566742520088</v>
      </c>
      <c r="AC8646">
        <v>0</v>
      </c>
      <c r="AD8646">
        <v>0</v>
      </c>
      <c r="AE8646">
        <v>14.684607321323263</v>
      </c>
    </row>
    <row r="8647" spans="1:31" x14ac:dyDescent="0.25">
      <c r="A8647">
        <v>1891946</v>
      </c>
      <c r="B8647">
        <v>1</v>
      </c>
      <c r="C8647" t="s">
        <v>81</v>
      </c>
      <c r="D8647" t="s">
        <v>117</v>
      </c>
      <c r="E8647" t="s">
        <v>210</v>
      </c>
      <c r="F8647" t="s">
        <v>24206</v>
      </c>
      <c r="G8647" t="s">
        <v>133</v>
      </c>
      <c r="H8647" t="s">
        <v>134</v>
      </c>
      <c r="I8647" t="s">
        <v>152</v>
      </c>
      <c r="J8647" t="s">
        <v>136</v>
      </c>
      <c r="K8647" t="s">
        <v>137</v>
      </c>
      <c r="L8647" t="s">
        <v>24207</v>
      </c>
      <c r="M8647" t="s">
        <v>24208</v>
      </c>
      <c r="N8647">
        <v>7.4999999999999997E-3</v>
      </c>
      <c r="O8647">
        <v>0</v>
      </c>
      <c r="P8647">
        <v>862</v>
      </c>
      <c r="Q8647">
        <v>15</v>
      </c>
      <c r="R8647">
        <v>28</v>
      </c>
      <c r="S8647">
        <v>10</v>
      </c>
      <c r="T8647">
        <v>39</v>
      </c>
      <c r="U8647">
        <v>2</v>
      </c>
      <c r="V8647">
        <v>0</v>
      </c>
      <c r="W8647">
        <v>0</v>
      </c>
      <c r="X8647">
        <v>0.8762170160210242</v>
      </c>
      <c r="Y8647">
        <v>0.90909023453075244</v>
      </c>
      <c r="Z8647">
        <v>0.26756787246354752</v>
      </c>
      <c r="AA8647">
        <v>0.35769433254980998</v>
      </c>
      <c r="AB8647">
        <v>0.21286077814113002</v>
      </c>
      <c r="AC8647">
        <v>1.7919906419018696</v>
      </c>
      <c r="AD8647">
        <v>0</v>
      </c>
      <c r="AE8647">
        <v>4.4154208756081337</v>
      </c>
    </row>
    <row r="8648" spans="1:31" x14ac:dyDescent="0.25">
      <c r="A8648">
        <v>1892092</v>
      </c>
      <c r="B8648">
        <v>1</v>
      </c>
      <c r="C8648" t="s">
        <v>80</v>
      </c>
      <c r="D8648" t="s">
        <v>92</v>
      </c>
      <c r="E8648" t="s">
        <v>140</v>
      </c>
      <c r="F8648" t="s">
        <v>24209</v>
      </c>
      <c r="G8648" t="s">
        <v>200</v>
      </c>
      <c r="H8648" t="s">
        <v>143</v>
      </c>
      <c r="I8648" t="s">
        <v>135</v>
      </c>
      <c r="J8648" t="s">
        <v>136</v>
      </c>
      <c r="K8648" t="s">
        <v>137</v>
      </c>
      <c r="L8648" t="s">
        <v>24210</v>
      </c>
      <c r="M8648" t="s">
        <v>24211</v>
      </c>
      <c r="N8648">
        <v>2.6</v>
      </c>
      <c r="O8648">
        <v>0</v>
      </c>
      <c r="P8648">
        <v>1</v>
      </c>
      <c r="Q8648">
        <v>0</v>
      </c>
      <c r="R8648">
        <v>0</v>
      </c>
      <c r="S8648">
        <v>0</v>
      </c>
      <c r="T8648">
        <v>0</v>
      </c>
      <c r="U8648">
        <v>0</v>
      </c>
      <c r="V8648">
        <v>0</v>
      </c>
      <c r="W8648">
        <v>0</v>
      </c>
      <c r="X8648">
        <v>1.1603137192329149</v>
      </c>
      <c r="Y8648">
        <v>0</v>
      </c>
      <c r="Z8648">
        <v>0</v>
      </c>
      <c r="AA8648">
        <v>0</v>
      </c>
      <c r="AB8648">
        <v>0</v>
      </c>
      <c r="AC8648">
        <v>0</v>
      </c>
      <c r="AD8648">
        <v>0</v>
      </c>
      <c r="AE8648">
        <v>1.1603137192329149</v>
      </c>
    </row>
    <row r="8649" spans="1:31" x14ac:dyDescent="0.25">
      <c r="A8649">
        <v>1891880</v>
      </c>
      <c r="B8649">
        <v>1</v>
      </c>
      <c r="C8649" t="s">
        <v>81</v>
      </c>
      <c r="D8649" t="s">
        <v>112</v>
      </c>
      <c r="E8649" t="s">
        <v>158</v>
      </c>
      <c r="F8649" t="s">
        <v>24212</v>
      </c>
      <c r="G8649" t="s">
        <v>219</v>
      </c>
      <c r="H8649" t="s">
        <v>134</v>
      </c>
      <c r="I8649" t="s">
        <v>135</v>
      </c>
      <c r="J8649" t="s">
        <v>136</v>
      </c>
      <c r="K8649" t="s">
        <v>137</v>
      </c>
      <c r="L8649" t="s">
        <v>24213</v>
      </c>
      <c r="M8649" t="s">
        <v>24214</v>
      </c>
      <c r="N8649">
        <v>1.4497222219999999</v>
      </c>
      <c r="O8649">
        <v>0</v>
      </c>
      <c r="P8649">
        <v>24</v>
      </c>
      <c r="Q8649">
        <v>0</v>
      </c>
      <c r="R8649">
        <v>0</v>
      </c>
      <c r="S8649">
        <v>0</v>
      </c>
      <c r="T8649">
        <v>0</v>
      </c>
      <c r="U8649">
        <v>0</v>
      </c>
      <c r="V8649">
        <v>0</v>
      </c>
      <c r="W8649">
        <v>0</v>
      </c>
      <c r="X8649">
        <v>1.9902378413866759</v>
      </c>
      <c r="Y8649">
        <v>0</v>
      </c>
      <c r="Z8649">
        <v>0</v>
      </c>
      <c r="AA8649">
        <v>0</v>
      </c>
      <c r="AB8649">
        <v>0</v>
      </c>
      <c r="AC8649">
        <v>0</v>
      </c>
      <c r="AD8649">
        <v>0</v>
      </c>
      <c r="AE8649">
        <v>1.9902378413866759</v>
      </c>
    </row>
    <row r="8650" spans="1:31" x14ac:dyDescent="0.25">
      <c r="A8650">
        <v>1892009</v>
      </c>
      <c r="B8650">
        <v>1</v>
      </c>
      <c r="C8650" t="s">
        <v>80</v>
      </c>
      <c r="D8650" t="s">
        <v>105</v>
      </c>
      <c r="E8650" t="s">
        <v>140</v>
      </c>
      <c r="F8650" t="s">
        <v>24215</v>
      </c>
      <c r="G8650" t="s">
        <v>200</v>
      </c>
      <c r="H8650" t="s">
        <v>143</v>
      </c>
      <c r="I8650" t="s">
        <v>135</v>
      </c>
      <c r="J8650" t="s">
        <v>136</v>
      </c>
      <c r="K8650" t="s">
        <v>137</v>
      </c>
      <c r="L8650" t="s">
        <v>24216</v>
      </c>
      <c r="M8650" t="s">
        <v>24217</v>
      </c>
      <c r="N8650">
        <v>2.6372222220000001</v>
      </c>
      <c r="O8650">
        <v>0</v>
      </c>
      <c r="P8650">
        <v>2</v>
      </c>
      <c r="Q8650">
        <v>0</v>
      </c>
      <c r="R8650">
        <v>0</v>
      </c>
      <c r="S8650">
        <v>0</v>
      </c>
      <c r="T8650">
        <v>0</v>
      </c>
      <c r="U8650">
        <v>0</v>
      </c>
      <c r="V8650">
        <v>0</v>
      </c>
      <c r="W8650">
        <v>0</v>
      </c>
      <c r="X8650">
        <v>1.6363504311817394</v>
      </c>
      <c r="Y8650">
        <v>0</v>
      </c>
      <c r="Z8650">
        <v>0</v>
      </c>
      <c r="AA8650">
        <v>0</v>
      </c>
      <c r="AB8650">
        <v>0</v>
      </c>
      <c r="AC8650">
        <v>0</v>
      </c>
      <c r="AD8650">
        <v>0</v>
      </c>
      <c r="AE8650">
        <v>1.6363504311817394</v>
      </c>
    </row>
    <row r="8651" spans="1:31" x14ac:dyDescent="0.25">
      <c r="A8651">
        <v>1892023</v>
      </c>
      <c r="B8651">
        <v>1</v>
      </c>
      <c r="C8651" t="s">
        <v>81</v>
      </c>
      <c r="D8651" t="s">
        <v>112</v>
      </c>
      <c r="E8651" t="s">
        <v>146</v>
      </c>
      <c r="F8651" t="s">
        <v>24218</v>
      </c>
      <c r="G8651" t="s">
        <v>453</v>
      </c>
      <c r="H8651" t="s">
        <v>143</v>
      </c>
      <c r="I8651" t="s">
        <v>135</v>
      </c>
      <c r="J8651" t="s">
        <v>136</v>
      </c>
      <c r="K8651" t="s">
        <v>137</v>
      </c>
      <c r="L8651" t="s">
        <v>24219</v>
      </c>
      <c r="M8651" t="s">
        <v>24220</v>
      </c>
      <c r="N8651">
        <v>1.079722222</v>
      </c>
      <c r="O8651">
        <v>0</v>
      </c>
      <c r="P8651">
        <v>34</v>
      </c>
      <c r="Q8651">
        <v>0</v>
      </c>
      <c r="R8651">
        <v>0</v>
      </c>
      <c r="S8651">
        <v>0</v>
      </c>
      <c r="T8651">
        <v>4</v>
      </c>
      <c r="U8651">
        <v>0</v>
      </c>
      <c r="V8651">
        <v>0</v>
      </c>
      <c r="W8651">
        <v>0</v>
      </c>
      <c r="X8651">
        <v>7.9166709291859796</v>
      </c>
      <c r="Y8651">
        <v>0</v>
      </c>
      <c r="Z8651">
        <v>0</v>
      </c>
      <c r="AA8651">
        <v>0</v>
      </c>
      <c r="AB8651">
        <v>5.1300061240250905</v>
      </c>
      <c r="AC8651">
        <v>0</v>
      </c>
      <c r="AD8651">
        <v>0</v>
      </c>
      <c r="AE8651">
        <v>13.04667705321107</v>
      </c>
    </row>
    <row r="8652" spans="1:31" x14ac:dyDescent="0.25">
      <c r="A8652">
        <v>1892066</v>
      </c>
      <c r="B8652">
        <v>1</v>
      </c>
      <c r="C8652" t="s">
        <v>80</v>
      </c>
      <c r="D8652" t="s">
        <v>103</v>
      </c>
      <c r="E8652" t="s">
        <v>158</v>
      </c>
      <c r="F8652" t="s">
        <v>4841</v>
      </c>
      <c r="G8652" t="s">
        <v>893</v>
      </c>
      <c r="H8652" t="s">
        <v>134</v>
      </c>
      <c r="I8652" t="s">
        <v>135</v>
      </c>
      <c r="J8652" t="s">
        <v>136</v>
      </c>
      <c r="K8652" t="s">
        <v>137</v>
      </c>
      <c r="L8652" t="s">
        <v>24221</v>
      </c>
      <c r="M8652" t="s">
        <v>24222</v>
      </c>
      <c r="N8652">
        <v>3.4458333329999999</v>
      </c>
      <c r="O8652">
        <v>0</v>
      </c>
      <c r="P8652">
        <v>1</v>
      </c>
      <c r="Q8652">
        <v>0</v>
      </c>
      <c r="R8652">
        <v>10</v>
      </c>
      <c r="S8652">
        <v>0</v>
      </c>
      <c r="T8652">
        <v>5</v>
      </c>
      <c r="U8652">
        <v>0</v>
      </c>
      <c r="V8652">
        <v>0</v>
      </c>
      <c r="W8652">
        <v>0</v>
      </c>
      <c r="X8652">
        <v>1.5961221368182295</v>
      </c>
      <c r="Y8652">
        <v>0</v>
      </c>
      <c r="Z8652">
        <v>333.6461806996569</v>
      </c>
      <c r="AA8652">
        <v>0</v>
      </c>
      <c r="AB8652">
        <v>242.29624798673527</v>
      </c>
      <c r="AC8652">
        <v>0</v>
      </c>
      <c r="AD8652">
        <v>0</v>
      </c>
      <c r="AE8652">
        <v>577.53855082321036</v>
      </c>
    </row>
    <row r="8653" spans="1:31" x14ac:dyDescent="0.25">
      <c r="A8653">
        <v>1892072</v>
      </c>
      <c r="B8653">
        <v>1</v>
      </c>
      <c r="C8653" t="s">
        <v>80</v>
      </c>
      <c r="D8653" t="s">
        <v>98</v>
      </c>
      <c r="E8653" t="s">
        <v>169</v>
      </c>
      <c r="F8653" t="s">
        <v>11273</v>
      </c>
      <c r="G8653" t="s">
        <v>183</v>
      </c>
      <c r="H8653" t="s">
        <v>143</v>
      </c>
      <c r="I8653" t="s">
        <v>135</v>
      </c>
      <c r="J8653" t="s">
        <v>136</v>
      </c>
      <c r="K8653" t="s">
        <v>137</v>
      </c>
      <c r="L8653" t="s">
        <v>24223</v>
      </c>
      <c r="M8653" t="s">
        <v>24224</v>
      </c>
      <c r="N8653">
        <v>0.78638888799999995</v>
      </c>
      <c r="O8653">
        <v>0</v>
      </c>
      <c r="P8653">
        <v>27</v>
      </c>
      <c r="Q8653">
        <v>0</v>
      </c>
      <c r="R8653">
        <v>3</v>
      </c>
      <c r="S8653">
        <v>0</v>
      </c>
      <c r="T8653">
        <v>9</v>
      </c>
      <c r="U8653">
        <v>0</v>
      </c>
      <c r="V8653">
        <v>0</v>
      </c>
      <c r="W8653">
        <v>0</v>
      </c>
      <c r="X8653">
        <v>6.9330281720026097</v>
      </c>
      <c r="Y8653">
        <v>0</v>
      </c>
      <c r="Z8653">
        <v>5.0182951279555494</v>
      </c>
      <c r="AA8653">
        <v>0</v>
      </c>
      <c r="AB8653">
        <v>3.6327713609350005</v>
      </c>
      <c r="AC8653">
        <v>0</v>
      </c>
      <c r="AD8653">
        <v>0</v>
      </c>
      <c r="AE8653">
        <v>15.584094660893159</v>
      </c>
    </row>
    <row r="8654" spans="1:31" x14ac:dyDescent="0.25">
      <c r="A8654">
        <v>1891923</v>
      </c>
      <c r="B8654">
        <v>1</v>
      </c>
      <c r="C8654" t="s">
        <v>80</v>
      </c>
      <c r="D8654" t="s">
        <v>99</v>
      </c>
      <c r="E8654" t="s">
        <v>210</v>
      </c>
      <c r="F8654" t="s">
        <v>12153</v>
      </c>
      <c r="G8654" t="s">
        <v>133</v>
      </c>
      <c r="H8654" t="s">
        <v>134</v>
      </c>
      <c r="I8654" t="s">
        <v>135</v>
      </c>
      <c r="J8654" t="s">
        <v>136</v>
      </c>
      <c r="K8654" t="s">
        <v>137</v>
      </c>
      <c r="L8654" t="s">
        <v>24225</v>
      </c>
      <c r="M8654" t="s">
        <v>24226</v>
      </c>
      <c r="N8654">
        <v>0.20749999999999999</v>
      </c>
      <c r="O8654">
        <v>6</v>
      </c>
      <c r="P8654">
        <v>1280</v>
      </c>
      <c r="Q8654">
        <v>0</v>
      </c>
      <c r="R8654">
        <v>19</v>
      </c>
      <c r="S8654">
        <v>9</v>
      </c>
      <c r="T8654">
        <v>124</v>
      </c>
      <c r="U8654">
        <v>0</v>
      </c>
      <c r="V8654">
        <v>3</v>
      </c>
      <c r="W8654">
        <v>30.216226580072217</v>
      </c>
      <c r="X8654">
        <v>73.981230811426329</v>
      </c>
      <c r="Y8654">
        <v>0</v>
      </c>
      <c r="Z8654">
        <v>0.31522938103464504</v>
      </c>
      <c r="AA8654">
        <v>59.61410879992922</v>
      </c>
      <c r="AB8654">
        <v>33.408596891540576</v>
      </c>
      <c r="AC8654">
        <v>0</v>
      </c>
      <c r="AD8654">
        <v>2.5002053163018849</v>
      </c>
      <c r="AE8654">
        <v>200.03559778030487</v>
      </c>
    </row>
    <row r="8655" spans="1:31" x14ac:dyDescent="0.25">
      <c r="A8655">
        <v>1891774</v>
      </c>
      <c r="B8655">
        <v>1</v>
      </c>
      <c r="C8655" t="s">
        <v>80</v>
      </c>
      <c r="D8655" t="s">
        <v>101</v>
      </c>
      <c r="E8655" t="s">
        <v>169</v>
      </c>
      <c r="F8655" t="s">
        <v>24227</v>
      </c>
      <c r="G8655" t="s">
        <v>564</v>
      </c>
      <c r="H8655" t="s">
        <v>143</v>
      </c>
      <c r="I8655" t="s">
        <v>135</v>
      </c>
      <c r="J8655" t="s">
        <v>136</v>
      </c>
      <c r="K8655" t="s">
        <v>137</v>
      </c>
      <c r="L8655" t="s">
        <v>24228</v>
      </c>
      <c r="M8655" t="s">
        <v>24229</v>
      </c>
      <c r="N8655">
        <v>0.66555555499999997</v>
      </c>
      <c r="O8655">
        <v>0</v>
      </c>
      <c r="P8655">
        <v>45</v>
      </c>
      <c r="Q8655">
        <v>0</v>
      </c>
      <c r="R8655">
        <v>15</v>
      </c>
      <c r="S8655">
        <v>0</v>
      </c>
      <c r="T8655">
        <v>11</v>
      </c>
      <c r="U8655">
        <v>0</v>
      </c>
      <c r="V8655">
        <v>0</v>
      </c>
      <c r="W8655">
        <v>0</v>
      </c>
      <c r="X8655">
        <v>7.5218132702538147</v>
      </c>
      <c r="Y8655">
        <v>0</v>
      </c>
      <c r="Z8655">
        <v>4.1156987920686037</v>
      </c>
      <c r="AA8655">
        <v>0</v>
      </c>
      <c r="AB8655">
        <v>9.7705088176589463</v>
      </c>
      <c r="AC8655">
        <v>0</v>
      </c>
      <c r="AD8655">
        <v>0</v>
      </c>
      <c r="AE8655">
        <v>21.408020879981365</v>
      </c>
    </row>
    <row r="8656" spans="1:31" x14ac:dyDescent="0.25">
      <c r="A8656">
        <v>1891734</v>
      </c>
      <c r="B8656">
        <v>1</v>
      </c>
      <c r="C8656" t="s">
        <v>80</v>
      </c>
      <c r="D8656" t="s">
        <v>94</v>
      </c>
      <c r="E8656" t="s">
        <v>146</v>
      </c>
      <c r="F8656" t="s">
        <v>24230</v>
      </c>
      <c r="G8656" t="s">
        <v>148</v>
      </c>
      <c r="H8656" t="s">
        <v>143</v>
      </c>
      <c r="I8656" t="s">
        <v>135</v>
      </c>
      <c r="J8656" t="s">
        <v>136</v>
      </c>
      <c r="K8656" t="s">
        <v>137</v>
      </c>
      <c r="L8656" t="s">
        <v>24231</v>
      </c>
      <c r="M8656" t="s">
        <v>24232</v>
      </c>
      <c r="N8656">
        <v>2.8730555550000001</v>
      </c>
      <c r="O8656">
        <v>0</v>
      </c>
      <c r="P8656">
        <v>37</v>
      </c>
      <c r="Q8656">
        <v>0</v>
      </c>
      <c r="R8656">
        <v>0</v>
      </c>
      <c r="S8656">
        <v>0</v>
      </c>
      <c r="T8656">
        <v>6</v>
      </c>
      <c r="U8656">
        <v>0</v>
      </c>
      <c r="V8656">
        <v>0</v>
      </c>
      <c r="W8656">
        <v>0</v>
      </c>
      <c r="X8656">
        <v>9.3280368238039628</v>
      </c>
      <c r="Y8656">
        <v>0</v>
      </c>
      <c r="Z8656">
        <v>0</v>
      </c>
      <c r="AA8656">
        <v>0</v>
      </c>
      <c r="AB8656">
        <v>1.2068859211095255</v>
      </c>
      <c r="AC8656">
        <v>0</v>
      </c>
      <c r="AD8656">
        <v>0</v>
      </c>
      <c r="AE8656">
        <v>10.534922744913489</v>
      </c>
    </row>
    <row r="8657" spans="1:31" x14ac:dyDescent="0.25">
      <c r="A8657">
        <v>1891757</v>
      </c>
      <c r="B8657">
        <v>1</v>
      </c>
      <c r="C8657" t="s">
        <v>81</v>
      </c>
      <c r="D8657" t="s">
        <v>113</v>
      </c>
      <c r="E8657" t="s">
        <v>158</v>
      </c>
      <c r="F8657" t="s">
        <v>23063</v>
      </c>
      <c r="G8657" t="s">
        <v>893</v>
      </c>
      <c r="H8657" t="s">
        <v>134</v>
      </c>
      <c r="I8657" t="s">
        <v>135</v>
      </c>
      <c r="J8657" t="s">
        <v>136</v>
      </c>
      <c r="K8657" t="s">
        <v>137</v>
      </c>
      <c r="L8657" t="s">
        <v>23866</v>
      </c>
      <c r="M8657" t="s">
        <v>24233</v>
      </c>
      <c r="N8657">
        <v>12.386111111</v>
      </c>
      <c r="O8657">
        <v>0</v>
      </c>
      <c r="P8657">
        <v>55</v>
      </c>
      <c r="Q8657">
        <v>0</v>
      </c>
      <c r="R8657">
        <v>39</v>
      </c>
      <c r="S8657">
        <v>0</v>
      </c>
      <c r="T8657">
        <v>0</v>
      </c>
      <c r="U8657">
        <v>0</v>
      </c>
      <c r="V8657">
        <v>0</v>
      </c>
      <c r="W8657">
        <v>0</v>
      </c>
      <c r="X8657">
        <v>106.95165709929063</v>
      </c>
      <c r="Y8657">
        <v>0</v>
      </c>
      <c r="Z8657">
        <v>315.71950103503883</v>
      </c>
      <c r="AA8657">
        <v>0</v>
      </c>
      <c r="AB8657">
        <v>0</v>
      </c>
      <c r="AC8657">
        <v>0</v>
      </c>
      <c r="AD8657">
        <v>0</v>
      </c>
      <c r="AE8657">
        <v>422.67115813432946</v>
      </c>
    </row>
    <row r="8658" spans="1:31" x14ac:dyDescent="0.25">
      <c r="A8658">
        <v>1891611</v>
      </c>
      <c r="B8658">
        <v>1</v>
      </c>
      <c r="C8658" t="s">
        <v>80</v>
      </c>
      <c r="D8658" t="s">
        <v>83</v>
      </c>
      <c r="E8658" t="s">
        <v>158</v>
      </c>
      <c r="F8658" t="s">
        <v>24234</v>
      </c>
      <c r="G8658" t="s">
        <v>133</v>
      </c>
      <c r="H8658" t="s">
        <v>134</v>
      </c>
      <c r="I8658" t="s">
        <v>135</v>
      </c>
      <c r="J8658" t="s">
        <v>136</v>
      </c>
      <c r="K8658" t="s">
        <v>137</v>
      </c>
      <c r="L8658" t="s">
        <v>24235</v>
      </c>
      <c r="M8658" t="s">
        <v>24236</v>
      </c>
      <c r="N8658">
        <v>1.5538888879999999</v>
      </c>
      <c r="O8658">
        <v>0</v>
      </c>
      <c r="P8658">
        <v>0</v>
      </c>
      <c r="Q8658">
        <v>0</v>
      </c>
      <c r="R8658">
        <v>3</v>
      </c>
      <c r="S8658">
        <v>2</v>
      </c>
      <c r="T8658">
        <v>60</v>
      </c>
      <c r="U8658">
        <v>1</v>
      </c>
      <c r="V8658">
        <v>2</v>
      </c>
      <c r="W8658">
        <v>0</v>
      </c>
      <c r="X8658">
        <v>0</v>
      </c>
      <c r="Y8658">
        <v>0</v>
      </c>
      <c r="Z8658">
        <v>8.5980439809430074</v>
      </c>
      <c r="AA8658">
        <v>9.493778365699189</v>
      </c>
      <c r="AB8658">
        <v>179.78785564023923</v>
      </c>
      <c r="AC8658">
        <v>141.79951750107628</v>
      </c>
      <c r="AD8658">
        <v>68.403054028265657</v>
      </c>
      <c r="AE8658">
        <v>408.08224951622338</v>
      </c>
    </row>
    <row r="8659" spans="1:31" x14ac:dyDescent="0.25">
      <c r="A8659">
        <v>1892152</v>
      </c>
      <c r="B8659">
        <v>1</v>
      </c>
      <c r="C8659" t="s">
        <v>80</v>
      </c>
      <c r="D8659" t="s">
        <v>85</v>
      </c>
      <c r="E8659" t="s">
        <v>140</v>
      </c>
      <c r="F8659" t="s">
        <v>24237</v>
      </c>
      <c r="G8659" t="s">
        <v>207</v>
      </c>
      <c r="H8659" t="s">
        <v>143</v>
      </c>
      <c r="I8659" t="s">
        <v>135</v>
      </c>
      <c r="J8659" t="s">
        <v>136</v>
      </c>
      <c r="K8659" t="s">
        <v>137</v>
      </c>
      <c r="L8659" t="s">
        <v>24238</v>
      </c>
      <c r="M8659" t="s">
        <v>24239</v>
      </c>
      <c r="N8659">
        <v>0.71611111100000002</v>
      </c>
      <c r="O8659">
        <v>0</v>
      </c>
      <c r="P8659">
        <v>5</v>
      </c>
      <c r="Q8659">
        <v>0</v>
      </c>
      <c r="R8659">
        <v>0</v>
      </c>
      <c r="S8659">
        <v>0</v>
      </c>
      <c r="T8659">
        <v>1</v>
      </c>
      <c r="U8659">
        <v>0</v>
      </c>
      <c r="V8659">
        <v>0</v>
      </c>
      <c r="W8659">
        <v>0</v>
      </c>
      <c r="X8659">
        <v>0.27661180010254727</v>
      </c>
      <c r="Y8659">
        <v>0</v>
      </c>
      <c r="Z8659">
        <v>0</v>
      </c>
      <c r="AA8659">
        <v>0</v>
      </c>
      <c r="AB8659">
        <v>0.14663379887428166</v>
      </c>
      <c r="AC8659">
        <v>0</v>
      </c>
      <c r="AD8659">
        <v>0</v>
      </c>
      <c r="AE8659">
        <v>0.4232455989768289</v>
      </c>
    </row>
    <row r="8660" spans="1:31" x14ac:dyDescent="0.25">
      <c r="A8660">
        <v>1891843</v>
      </c>
      <c r="B8660">
        <v>1</v>
      </c>
      <c r="C8660" t="s">
        <v>80</v>
      </c>
      <c r="D8660" t="s">
        <v>105</v>
      </c>
      <c r="E8660" t="s">
        <v>210</v>
      </c>
      <c r="F8660" t="s">
        <v>4765</v>
      </c>
      <c r="G8660" t="s">
        <v>133</v>
      </c>
      <c r="H8660" t="s">
        <v>134</v>
      </c>
      <c r="I8660" t="s">
        <v>135</v>
      </c>
      <c r="J8660" t="s">
        <v>136</v>
      </c>
      <c r="K8660" t="s">
        <v>137</v>
      </c>
      <c r="L8660" t="s">
        <v>24240</v>
      </c>
      <c r="M8660" t="s">
        <v>24241</v>
      </c>
      <c r="N8660">
        <v>0.45166666599999999</v>
      </c>
      <c r="O8660">
        <v>0</v>
      </c>
      <c r="P8660">
        <v>1725</v>
      </c>
      <c r="Q8660">
        <v>0</v>
      </c>
      <c r="R8660">
        <v>7</v>
      </c>
      <c r="S8660">
        <v>8</v>
      </c>
      <c r="T8660">
        <v>85</v>
      </c>
      <c r="U8660">
        <v>6</v>
      </c>
      <c r="V8660">
        <v>4</v>
      </c>
      <c r="W8660">
        <v>0</v>
      </c>
      <c r="X8660">
        <v>192.18978508908066</v>
      </c>
      <c r="Y8660">
        <v>0</v>
      </c>
      <c r="Z8660">
        <v>1.2380010353003534</v>
      </c>
      <c r="AA8660">
        <v>42.439774575124957</v>
      </c>
      <c r="AB8660">
        <v>54.079646230505475</v>
      </c>
      <c r="AC8660">
        <v>184.86117826512398</v>
      </c>
      <c r="AD8660">
        <v>8.789614129029875</v>
      </c>
      <c r="AE8660">
        <v>483.5979993241653</v>
      </c>
    </row>
    <row r="8661" spans="1:31" x14ac:dyDescent="0.25">
      <c r="A8661">
        <v>1891651</v>
      </c>
      <c r="B8661">
        <v>1</v>
      </c>
      <c r="C8661" t="s">
        <v>80</v>
      </c>
      <c r="D8661" t="s">
        <v>103</v>
      </c>
      <c r="E8661" t="s">
        <v>229</v>
      </c>
      <c r="F8661" t="s">
        <v>24242</v>
      </c>
      <c r="G8661" t="s">
        <v>476</v>
      </c>
      <c r="H8661" t="s">
        <v>134</v>
      </c>
      <c r="I8661" t="s">
        <v>135</v>
      </c>
      <c r="J8661" t="s">
        <v>136</v>
      </c>
      <c r="K8661" t="s">
        <v>137</v>
      </c>
      <c r="L8661" t="s">
        <v>24243</v>
      </c>
      <c r="M8661" t="s">
        <v>24244</v>
      </c>
      <c r="N8661">
        <v>0.251825833</v>
      </c>
      <c r="O8661">
        <v>0</v>
      </c>
      <c r="P8661">
        <v>14</v>
      </c>
      <c r="Q8661">
        <v>0</v>
      </c>
      <c r="R8661">
        <v>0</v>
      </c>
      <c r="S8661">
        <v>12</v>
      </c>
      <c r="T8661">
        <v>14</v>
      </c>
      <c r="U8661">
        <v>19</v>
      </c>
      <c r="V8661">
        <v>6</v>
      </c>
      <c r="W8661">
        <v>0</v>
      </c>
      <c r="X8661">
        <v>0.78381098110638003</v>
      </c>
      <c r="Y8661">
        <v>0</v>
      </c>
      <c r="Z8661">
        <v>0</v>
      </c>
      <c r="AA8661">
        <v>8.231851658870303</v>
      </c>
      <c r="AB8661">
        <v>4.2521604152348988</v>
      </c>
      <c r="AC8661">
        <v>3231.1316746463094</v>
      </c>
      <c r="AD8661">
        <v>36.931147026388587</v>
      </c>
      <c r="AE8661">
        <v>3281.3306447279097</v>
      </c>
    </row>
    <row r="8662" spans="1:31" x14ac:dyDescent="0.25">
      <c r="A8662">
        <v>1892089</v>
      </c>
      <c r="B8662">
        <v>1</v>
      </c>
      <c r="C8662" t="s">
        <v>81</v>
      </c>
      <c r="D8662" t="s">
        <v>117</v>
      </c>
      <c r="E8662" t="s">
        <v>158</v>
      </c>
      <c r="F8662" t="s">
        <v>19530</v>
      </c>
      <c r="G8662" t="s">
        <v>219</v>
      </c>
      <c r="H8662" t="s">
        <v>134</v>
      </c>
      <c r="I8662" t="s">
        <v>135</v>
      </c>
      <c r="J8662" t="s">
        <v>136</v>
      </c>
      <c r="K8662" t="s">
        <v>137</v>
      </c>
      <c r="L8662" t="s">
        <v>24245</v>
      </c>
      <c r="M8662" t="s">
        <v>24246</v>
      </c>
      <c r="N8662">
        <v>1.8869444440000001</v>
      </c>
      <c r="O8662">
        <v>0</v>
      </c>
      <c r="P8662">
        <v>253</v>
      </c>
      <c r="Q8662">
        <v>0</v>
      </c>
      <c r="R8662">
        <v>40</v>
      </c>
      <c r="S8662">
        <v>0</v>
      </c>
      <c r="T8662">
        <v>15</v>
      </c>
      <c r="U8662">
        <v>0</v>
      </c>
      <c r="V8662">
        <v>0</v>
      </c>
      <c r="W8662">
        <v>0</v>
      </c>
      <c r="X8662">
        <v>66.851198529413907</v>
      </c>
      <c r="Y8662">
        <v>0</v>
      </c>
      <c r="Z8662">
        <v>9.765963452109526</v>
      </c>
      <c r="AA8662">
        <v>0</v>
      </c>
      <c r="AB8662">
        <v>14.499421026533422</v>
      </c>
      <c r="AC8662">
        <v>0</v>
      </c>
      <c r="AD8662">
        <v>0</v>
      </c>
      <c r="AE8662">
        <v>91.116583008056864</v>
      </c>
    </row>
    <row r="8663" spans="1:31" x14ac:dyDescent="0.25">
      <c r="A8663">
        <v>1891943</v>
      </c>
      <c r="B8663">
        <v>1</v>
      </c>
      <c r="C8663" t="s">
        <v>80</v>
      </c>
      <c r="D8663" t="s">
        <v>90</v>
      </c>
      <c r="E8663" t="s">
        <v>146</v>
      </c>
      <c r="F8663" t="s">
        <v>845</v>
      </c>
      <c r="G8663" t="s">
        <v>148</v>
      </c>
      <c r="H8663" t="s">
        <v>143</v>
      </c>
      <c r="I8663" t="s">
        <v>135</v>
      </c>
      <c r="J8663" t="s">
        <v>136</v>
      </c>
      <c r="K8663" t="s">
        <v>137</v>
      </c>
      <c r="L8663" t="s">
        <v>24247</v>
      </c>
      <c r="M8663" t="s">
        <v>24248</v>
      </c>
      <c r="N8663">
        <v>2.4397222219999999</v>
      </c>
      <c r="O8663">
        <v>0</v>
      </c>
      <c r="P8663">
        <v>225</v>
      </c>
      <c r="Q8663">
        <v>0</v>
      </c>
      <c r="R8663">
        <v>0</v>
      </c>
      <c r="S8663">
        <v>0</v>
      </c>
      <c r="T8663">
        <v>79</v>
      </c>
      <c r="U8663">
        <v>0</v>
      </c>
      <c r="V8663">
        <v>1</v>
      </c>
      <c r="W8663">
        <v>0</v>
      </c>
      <c r="X8663">
        <v>151.99655698764093</v>
      </c>
      <c r="Y8663">
        <v>0</v>
      </c>
      <c r="Z8663">
        <v>0</v>
      </c>
      <c r="AA8663">
        <v>0</v>
      </c>
      <c r="AB8663">
        <v>208.36065412015111</v>
      </c>
      <c r="AC8663">
        <v>0</v>
      </c>
      <c r="AD8663">
        <v>4.5281277104641324</v>
      </c>
      <c r="AE8663">
        <v>364.88533881825617</v>
      </c>
    </row>
    <row r="8664" spans="1:31" x14ac:dyDescent="0.25">
      <c r="A8664">
        <v>1891797</v>
      </c>
      <c r="B8664">
        <v>1</v>
      </c>
      <c r="C8664" t="s">
        <v>80</v>
      </c>
      <c r="D8664" t="s">
        <v>100</v>
      </c>
      <c r="E8664" t="s">
        <v>140</v>
      </c>
      <c r="F8664" t="s">
        <v>24249</v>
      </c>
      <c r="G8664" t="s">
        <v>2616</v>
      </c>
      <c r="H8664" t="s">
        <v>143</v>
      </c>
      <c r="I8664" t="s">
        <v>135</v>
      </c>
      <c r="J8664" t="s">
        <v>136</v>
      </c>
      <c r="K8664" t="s">
        <v>137</v>
      </c>
      <c r="L8664" t="s">
        <v>24250</v>
      </c>
      <c r="M8664" t="s">
        <v>24251</v>
      </c>
      <c r="N8664">
        <v>0.95083333299999995</v>
      </c>
      <c r="O8664">
        <v>0</v>
      </c>
      <c r="P8664">
        <v>0</v>
      </c>
      <c r="Q8664">
        <v>0</v>
      </c>
      <c r="R8664">
        <v>0</v>
      </c>
      <c r="S8664">
        <v>0</v>
      </c>
      <c r="T8664">
        <v>0</v>
      </c>
      <c r="U8664">
        <v>0</v>
      </c>
      <c r="V8664">
        <v>1</v>
      </c>
      <c r="W8664">
        <v>0</v>
      </c>
      <c r="X8664">
        <v>0</v>
      </c>
      <c r="Y8664">
        <v>0</v>
      </c>
      <c r="Z8664">
        <v>0</v>
      </c>
      <c r="AA8664">
        <v>0</v>
      </c>
      <c r="AB8664">
        <v>0</v>
      </c>
      <c r="AC8664">
        <v>0</v>
      </c>
      <c r="AD8664">
        <v>61.984970408530081</v>
      </c>
      <c r="AE8664">
        <v>61.984970408530081</v>
      </c>
    </row>
    <row r="8665" spans="1:31" x14ac:dyDescent="0.25">
      <c r="A8665">
        <v>1891671</v>
      </c>
      <c r="B8665">
        <v>1</v>
      </c>
      <c r="C8665" t="s">
        <v>81</v>
      </c>
      <c r="D8665" t="s">
        <v>127</v>
      </c>
      <c r="E8665" t="s">
        <v>140</v>
      </c>
      <c r="F8665" t="s">
        <v>24252</v>
      </c>
      <c r="G8665" t="s">
        <v>207</v>
      </c>
      <c r="H8665" t="s">
        <v>143</v>
      </c>
      <c r="I8665" t="s">
        <v>135</v>
      </c>
      <c r="J8665" t="s">
        <v>136</v>
      </c>
      <c r="K8665" t="s">
        <v>137</v>
      </c>
      <c r="L8665" t="s">
        <v>24253</v>
      </c>
      <c r="M8665" t="s">
        <v>24254</v>
      </c>
      <c r="N8665">
        <v>1.655</v>
      </c>
      <c r="O8665">
        <v>0</v>
      </c>
      <c r="P8665">
        <v>0</v>
      </c>
      <c r="Q8665">
        <v>0</v>
      </c>
      <c r="R8665">
        <v>0</v>
      </c>
      <c r="S8665">
        <v>0</v>
      </c>
      <c r="T8665">
        <v>1</v>
      </c>
      <c r="U8665">
        <v>0</v>
      </c>
      <c r="V8665">
        <v>0</v>
      </c>
      <c r="W8665">
        <v>0</v>
      </c>
      <c r="X8665">
        <v>0</v>
      </c>
      <c r="Y8665">
        <v>0</v>
      </c>
      <c r="Z8665">
        <v>0</v>
      </c>
      <c r="AA8665">
        <v>0</v>
      </c>
      <c r="AB8665">
        <v>2.1542961282696358</v>
      </c>
      <c r="AC8665">
        <v>0</v>
      </c>
      <c r="AD8665">
        <v>0</v>
      </c>
      <c r="AE8665">
        <v>2.1542961282696358</v>
      </c>
    </row>
    <row r="8666" spans="1:31" x14ac:dyDescent="0.25">
      <c r="A8666">
        <v>1892026</v>
      </c>
      <c r="B8666">
        <v>1</v>
      </c>
      <c r="C8666" t="s">
        <v>81</v>
      </c>
      <c r="D8666" t="s">
        <v>118</v>
      </c>
      <c r="E8666" t="s">
        <v>158</v>
      </c>
      <c r="F8666" t="s">
        <v>24255</v>
      </c>
      <c r="G8666" t="s">
        <v>219</v>
      </c>
      <c r="H8666" t="s">
        <v>134</v>
      </c>
      <c r="I8666" t="s">
        <v>135</v>
      </c>
      <c r="J8666" t="s">
        <v>136</v>
      </c>
      <c r="K8666" t="s">
        <v>137</v>
      </c>
      <c r="L8666" t="s">
        <v>24256</v>
      </c>
      <c r="M8666" t="s">
        <v>24257</v>
      </c>
      <c r="N8666">
        <v>2.056944444</v>
      </c>
      <c r="O8666">
        <v>0</v>
      </c>
      <c r="P8666">
        <v>0</v>
      </c>
      <c r="Q8666">
        <v>7</v>
      </c>
      <c r="R8666">
        <v>5</v>
      </c>
      <c r="S8666">
        <v>3</v>
      </c>
      <c r="T8666">
        <v>1</v>
      </c>
      <c r="U8666">
        <v>2</v>
      </c>
      <c r="V8666">
        <v>0</v>
      </c>
      <c r="W8666">
        <v>0</v>
      </c>
      <c r="X8666">
        <v>0</v>
      </c>
      <c r="Y8666">
        <v>94.459931646216219</v>
      </c>
      <c r="Z8666">
        <v>159.01291220288269</v>
      </c>
      <c r="AA8666">
        <v>11.528907563658716</v>
      </c>
      <c r="AB8666">
        <v>6.2411688099145683</v>
      </c>
      <c r="AC8666">
        <v>250.56257756948031</v>
      </c>
      <c r="AD8666">
        <v>0</v>
      </c>
      <c r="AE8666">
        <v>521.80549779215244</v>
      </c>
    </row>
    <row r="8667" spans="1:31" x14ac:dyDescent="0.25">
      <c r="A8667">
        <v>1891983</v>
      </c>
      <c r="B8667">
        <v>1</v>
      </c>
      <c r="C8667" t="s">
        <v>80</v>
      </c>
      <c r="D8667" t="s">
        <v>103</v>
      </c>
      <c r="E8667" t="s">
        <v>131</v>
      </c>
      <c r="F8667" t="s">
        <v>24258</v>
      </c>
      <c r="G8667" t="s">
        <v>212</v>
      </c>
      <c r="H8667" t="s">
        <v>134</v>
      </c>
      <c r="I8667" t="s">
        <v>135</v>
      </c>
      <c r="J8667" t="s">
        <v>136</v>
      </c>
      <c r="K8667" t="s">
        <v>137</v>
      </c>
      <c r="L8667" t="s">
        <v>24259</v>
      </c>
      <c r="M8667" t="s">
        <v>24260</v>
      </c>
      <c r="N8667">
        <v>1.2791666660000001</v>
      </c>
      <c r="O8667">
        <v>0</v>
      </c>
      <c r="P8667">
        <v>0</v>
      </c>
      <c r="Q8667">
        <v>3</v>
      </c>
      <c r="R8667">
        <v>0</v>
      </c>
      <c r="S8667">
        <v>9</v>
      </c>
      <c r="T8667">
        <v>2</v>
      </c>
      <c r="U8667">
        <v>6</v>
      </c>
      <c r="V8667">
        <v>4</v>
      </c>
      <c r="W8667">
        <v>0</v>
      </c>
      <c r="X8667">
        <v>0</v>
      </c>
      <c r="Y8667">
        <v>14.805063361488829</v>
      </c>
      <c r="Z8667">
        <v>0</v>
      </c>
      <c r="AA8667">
        <v>490.90503647026969</v>
      </c>
      <c r="AB8667">
        <v>4.2071038534096488</v>
      </c>
      <c r="AC8667">
        <v>674.23219694280215</v>
      </c>
      <c r="AD8667">
        <v>82.974562879069566</v>
      </c>
      <c r="AE8667">
        <v>1267.1239635070399</v>
      </c>
    </row>
    <row r="8668" spans="1:31" x14ac:dyDescent="0.25">
      <c r="A8668">
        <v>1892149</v>
      </c>
      <c r="B8668">
        <v>1</v>
      </c>
      <c r="C8668" t="s">
        <v>81</v>
      </c>
      <c r="D8668" t="s">
        <v>118</v>
      </c>
      <c r="E8668" t="s">
        <v>140</v>
      </c>
      <c r="F8668" t="s">
        <v>24261</v>
      </c>
      <c r="G8668" t="s">
        <v>163</v>
      </c>
      <c r="H8668" t="s">
        <v>143</v>
      </c>
      <c r="I8668" t="s">
        <v>135</v>
      </c>
      <c r="J8668" t="s">
        <v>136</v>
      </c>
      <c r="K8668" t="s">
        <v>137</v>
      </c>
      <c r="L8668" t="s">
        <v>24262</v>
      </c>
      <c r="M8668" t="s">
        <v>24263</v>
      </c>
      <c r="N8668">
        <v>1.0277777770000001</v>
      </c>
      <c r="O8668">
        <v>0</v>
      </c>
      <c r="P8668">
        <v>8</v>
      </c>
      <c r="Q8668">
        <v>0</v>
      </c>
      <c r="R8668">
        <v>0</v>
      </c>
      <c r="S8668">
        <v>0</v>
      </c>
      <c r="T8668">
        <v>0</v>
      </c>
      <c r="U8668">
        <v>0</v>
      </c>
      <c r="V8668">
        <v>0</v>
      </c>
      <c r="W8668">
        <v>0</v>
      </c>
      <c r="X8668">
        <v>1.9388655249779441</v>
      </c>
      <c r="Y8668">
        <v>0</v>
      </c>
      <c r="Z8668">
        <v>0</v>
      </c>
      <c r="AA8668">
        <v>0</v>
      </c>
      <c r="AB8668">
        <v>0</v>
      </c>
      <c r="AC8668">
        <v>0</v>
      </c>
      <c r="AD8668">
        <v>0</v>
      </c>
      <c r="AE8668">
        <v>1.9388655249779441</v>
      </c>
    </row>
    <row r="8669" spans="1:31" x14ac:dyDescent="0.25">
      <c r="A8669">
        <v>1891628</v>
      </c>
      <c r="B8669">
        <v>1</v>
      </c>
      <c r="C8669" t="s">
        <v>80</v>
      </c>
      <c r="D8669" t="s">
        <v>101</v>
      </c>
      <c r="E8669" t="s">
        <v>140</v>
      </c>
      <c r="F8669" t="s">
        <v>24264</v>
      </c>
      <c r="G8669" t="s">
        <v>207</v>
      </c>
      <c r="H8669" t="s">
        <v>143</v>
      </c>
      <c r="I8669" t="s">
        <v>135</v>
      </c>
      <c r="J8669" t="s">
        <v>136</v>
      </c>
      <c r="K8669" t="s">
        <v>137</v>
      </c>
      <c r="L8669" t="s">
        <v>24265</v>
      </c>
      <c r="M8669" t="s">
        <v>24266</v>
      </c>
      <c r="N8669">
        <v>1.8525</v>
      </c>
      <c r="O8669">
        <v>0</v>
      </c>
      <c r="P8669">
        <v>2</v>
      </c>
      <c r="Q8669">
        <v>0</v>
      </c>
      <c r="R8669">
        <v>0</v>
      </c>
      <c r="S8669">
        <v>0</v>
      </c>
      <c r="T8669">
        <v>0</v>
      </c>
      <c r="U8669">
        <v>0</v>
      </c>
      <c r="V8669">
        <v>0</v>
      </c>
      <c r="W8669">
        <v>0</v>
      </c>
      <c r="X8669">
        <v>2.534169396199538</v>
      </c>
      <c r="Y8669">
        <v>0</v>
      </c>
      <c r="Z8669">
        <v>0</v>
      </c>
      <c r="AA8669">
        <v>0</v>
      </c>
      <c r="AB8669">
        <v>0</v>
      </c>
      <c r="AC8669">
        <v>0</v>
      </c>
      <c r="AD8669">
        <v>0</v>
      </c>
      <c r="AE8669">
        <v>2.534169396199538</v>
      </c>
    </row>
    <row r="8670" spans="1:31" x14ac:dyDescent="0.25">
      <c r="A8670">
        <v>1891683</v>
      </c>
      <c r="B8670">
        <v>1</v>
      </c>
      <c r="C8670" t="s">
        <v>81</v>
      </c>
      <c r="D8670" t="s">
        <v>123</v>
      </c>
      <c r="E8670" t="s">
        <v>210</v>
      </c>
      <c r="F8670" t="s">
        <v>24267</v>
      </c>
      <c r="G8670" t="s">
        <v>196</v>
      </c>
      <c r="H8670" t="s">
        <v>134</v>
      </c>
      <c r="I8670" t="s">
        <v>135</v>
      </c>
      <c r="J8670" t="s">
        <v>136</v>
      </c>
      <c r="K8670" t="s">
        <v>172</v>
      </c>
      <c r="L8670" t="s">
        <v>24268</v>
      </c>
      <c r="M8670" t="s">
        <v>24269</v>
      </c>
      <c r="N8670">
        <v>1.9841822220000001</v>
      </c>
      <c r="O8670">
        <v>0</v>
      </c>
      <c r="P8670">
        <v>106</v>
      </c>
      <c r="Q8670">
        <v>3</v>
      </c>
      <c r="R8670">
        <v>31</v>
      </c>
      <c r="S8670">
        <v>2</v>
      </c>
      <c r="T8670">
        <v>13</v>
      </c>
      <c r="U8670">
        <v>0</v>
      </c>
      <c r="V8670">
        <v>0</v>
      </c>
      <c r="W8670">
        <v>0</v>
      </c>
      <c r="X8670">
        <v>25.19359186934123</v>
      </c>
      <c r="Y8670">
        <v>6.0871424696625782</v>
      </c>
      <c r="Z8670">
        <v>52.454216512189888</v>
      </c>
      <c r="AA8670">
        <v>11.435322375702135</v>
      </c>
      <c r="AB8670">
        <v>21.142086190626099</v>
      </c>
      <c r="AC8670">
        <v>0</v>
      </c>
      <c r="AD8670">
        <v>0</v>
      </c>
      <c r="AE8670">
        <v>116.31235941752193</v>
      </c>
    </row>
    <row r="8671" spans="1:31" x14ac:dyDescent="0.25">
      <c r="A8671">
        <v>1891806</v>
      </c>
      <c r="B8671">
        <v>1</v>
      </c>
      <c r="C8671" t="s">
        <v>81</v>
      </c>
      <c r="D8671" t="s">
        <v>119</v>
      </c>
      <c r="E8671" t="s">
        <v>140</v>
      </c>
      <c r="F8671" t="s">
        <v>24270</v>
      </c>
      <c r="G8671" t="s">
        <v>163</v>
      </c>
      <c r="H8671" t="s">
        <v>143</v>
      </c>
      <c r="I8671" t="s">
        <v>135</v>
      </c>
      <c r="J8671" t="s">
        <v>136</v>
      </c>
      <c r="K8671" t="s">
        <v>137</v>
      </c>
      <c r="L8671" t="s">
        <v>24271</v>
      </c>
      <c r="M8671" t="s">
        <v>24272</v>
      </c>
      <c r="N8671">
        <v>6.3905555549999997</v>
      </c>
      <c r="O8671">
        <v>0</v>
      </c>
      <c r="P8671">
        <v>1</v>
      </c>
      <c r="Q8671">
        <v>0</v>
      </c>
      <c r="R8671">
        <v>0</v>
      </c>
      <c r="S8671">
        <v>0</v>
      </c>
      <c r="T8671">
        <v>1</v>
      </c>
      <c r="U8671">
        <v>0</v>
      </c>
      <c r="V8671">
        <v>0</v>
      </c>
      <c r="W8671">
        <v>0</v>
      </c>
      <c r="X8671">
        <v>0.94955579173712001</v>
      </c>
      <c r="Y8671">
        <v>0</v>
      </c>
      <c r="Z8671">
        <v>0</v>
      </c>
      <c r="AA8671">
        <v>0</v>
      </c>
      <c r="AB8671">
        <v>1.1998819960486113E-3</v>
      </c>
      <c r="AC8671">
        <v>0</v>
      </c>
      <c r="AD8671">
        <v>0</v>
      </c>
      <c r="AE8671">
        <v>0.9507556737331686</v>
      </c>
    </row>
    <row r="8672" spans="1:31" x14ac:dyDescent="0.25">
      <c r="A8672">
        <v>1891637</v>
      </c>
      <c r="B8672">
        <v>1</v>
      </c>
      <c r="C8672" t="s">
        <v>80</v>
      </c>
      <c r="D8672" t="s">
        <v>100</v>
      </c>
      <c r="E8672" t="s">
        <v>158</v>
      </c>
      <c r="F8672" t="s">
        <v>24273</v>
      </c>
      <c r="G8672" t="s">
        <v>219</v>
      </c>
      <c r="H8672" t="s">
        <v>134</v>
      </c>
      <c r="I8672" t="s">
        <v>135</v>
      </c>
      <c r="J8672" t="s">
        <v>136</v>
      </c>
      <c r="K8672" t="s">
        <v>137</v>
      </c>
      <c r="L8672" t="s">
        <v>24274</v>
      </c>
      <c r="M8672" t="s">
        <v>24275</v>
      </c>
      <c r="N8672">
        <v>1.1924999999999999</v>
      </c>
      <c r="O8672">
        <v>0</v>
      </c>
      <c r="P8672">
        <v>69</v>
      </c>
      <c r="Q8672">
        <v>0</v>
      </c>
      <c r="R8672">
        <v>5</v>
      </c>
      <c r="S8672">
        <v>0</v>
      </c>
      <c r="T8672">
        <v>16</v>
      </c>
      <c r="U8672">
        <v>0</v>
      </c>
      <c r="V8672">
        <v>0</v>
      </c>
      <c r="W8672">
        <v>0</v>
      </c>
      <c r="X8672">
        <v>19.213213167175848</v>
      </c>
      <c r="Y8672">
        <v>0</v>
      </c>
      <c r="Z8672">
        <v>3.0803156312023408</v>
      </c>
      <c r="AA8672">
        <v>0</v>
      </c>
      <c r="AB8672">
        <v>25.424215736088598</v>
      </c>
      <c r="AC8672">
        <v>0</v>
      </c>
      <c r="AD8672">
        <v>0</v>
      </c>
      <c r="AE8672">
        <v>47.717744534466789</v>
      </c>
    </row>
    <row r="8673" spans="1:31" x14ac:dyDescent="0.25">
      <c r="A8673">
        <v>1891700</v>
      </c>
      <c r="B8673">
        <v>1</v>
      </c>
      <c r="C8673" t="s">
        <v>80</v>
      </c>
      <c r="D8673" t="s">
        <v>99</v>
      </c>
      <c r="E8673" t="s">
        <v>210</v>
      </c>
      <c r="F8673" t="s">
        <v>24276</v>
      </c>
      <c r="G8673" t="s">
        <v>133</v>
      </c>
      <c r="H8673" t="s">
        <v>134</v>
      </c>
      <c r="I8673" t="s">
        <v>135</v>
      </c>
      <c r="J8673" t="s">
        <v>136</v>
      </c>
      <c r="K8673" t="s">
        <v>137</v>
      </c>
      <c r="L8673" t="s">
        <v>24277</v>
      </c>
      <c r="M8673" t="s">
        <v>24278</v>
      </c>
      <c r="N8673">
        <v>0.204166666</v>
      </c>
      <c r="O8673">
        <v>3</v>
      </c>
      <c r="P8673">
        <v>1569</v>
      </c>
      <c r="Q8673">
        <v>1</v>
      </c>
      <c r="R8673">
        <v>26</v>
      </c>
      <c r="S8673">
        <v>6</v>
      </c>
      <c r="T8673">
        <v>126</v>
      </c>
      <c r="U8673">
        <v>0</v>
      </c>
      <c r="V8673">
        <v>2</v>
      </c>
      <c r="W8673">
        <v>2.0586406885252249</v>
      </c>
      <c r="X8673">
        <v>58.405066149983412</v>
      </c>
      <c r="Y8673">
        <v>5.217189552799583E-2</v>
      </c>
      <c r="Z8673">
        <v>1.6974737320282001</v>
      </c>
      <c r="AA8673">
        <v>3.1456818023598627</v>
      </c>
      <c r="AB8673">
        <v>25.875709363729811</v>
      </c>
      <c r="AC8673">
        <v>0</v>
      </c>
      <c r="AD8673">
        <v>0.84918321199311264</v>
      </c>
      <c r="AE8673">
        <v>92.083926844147612</v>
      </c>
    </row>
    <row r="8674" spans="1:31" x14ac:dyDescent="0.25">
      <c r="A8674">
        <v>1891909</v>
      </c>
      <c r="B8674">
        <v>1</v>
      </c>
      <c r="C8674" t="s">
        <v>81</v>
      </c>
      <c r="D8674" t="s">
        <v>112</v>
      </c>
      <c r="E8674" t="s">
        <v>158</v>
      </c>
      <c r="F8674" t="s">
        <v>24279</v>
      </c>
      <c r="G8674" t="s">
        <v>133</v>
      </c>
      <c r="H8674" t="s">
        <v>134</v>
      </c>
      <c r="I8674" t="s">
        <v>135</v>
      </c>
      <c r="J8674" t="s">
        <v>136</v>
      </c>
      <c r="K8674" t="s">
        <v>137</v>
      </c>
      <c r="L8674" t="s">
        <v>24280</v>
      </c>
      <c r="M8674" t="s">
        <v>24281</v>
      </c>
      <c r="N8674">
        <v>1.4613888880000001</v>
      </c>
      <c r="O8674">
        <v>0</v>
      </c>
      <c r="P8674">
        <v>383</v>
      </c>
      <c r="Q8674">
        <v>0</v>
      </c>
      <c r="R8674">
        <v>0</v>
      </c>
      <c r="S8674">
        <v>0</v>
      </c>
      <c r="T8674">
        <v>110</v>
      </c>
      <c r="U8674">
        <v>0</v>
      </c>
      <c r="V8674">
        <v>0</v>
      </c>
      <c r="W8674">
        <v>0</v>
      </c>
      <c r="X8674">
        <v>114.38459113366994</v>
      </c>
      <c r="Y8674">
        <v>0</v>
      </c>
      <c r="Z8674">
        <v>0</v>
      </c>
      <c r="AA8674">
        <v>0</v>
      </c>
      <c r="AB8674">
        <v>107.71873985554885</v>
      </c>
      <c r="AC8674">
        <v>0</v>
      </c>
      <c r="AD8674">
        <v>0</v>
      </c>
      <c r="AE8674">
        <v>222.10333098921879</v>
      </c>
    </row>
    <row r="8675" spans="1:31" x14ac:dyDescent="0.25">
      <c r="A8675">
        <v>1891743</v>
      </c>
      <c r="B8675">
        <v>1</v>
      </c>
      <c r="C8675" t="s">
        <v>81</v>
      </c>
      <c r="D8675" t="s">
        <v>127</v>
      </c>
      <c r="E8675" t="s">
        <v>146</v>
      </c>
      <c r="F8675" t="s">
        <v>24282</v>
      </c>
      <c r="G8675" t="s">
        <v>148</v>
      </c>
      <c r="H8675" t="s">
        <v>143</v>
      </c>
      <c r="I8675" t="s">
        <v>135</v>
      </c>
      <c r="J8675" t="s">
        <v>136</v>
      </c>
      <c r="K8675" t="s">
        <v>137</v>
      </c>
      <c r="L8675" t="s">
        <v>24283</v>
      </c>
      <c r="M8675" t="s">
        <v>24284</v>
      </c>
      <c r="N8675">
        <v>2.8047222220000001</v>
      </c>
      <c r="O8675">
        <v>0</v>
      </c>
      <c r="P8675">
        <v>49</v>
      </c>
      <c r="Q8675">
        <v>0</v>
      </c>
      <c r="R8675">
        <v>0</v>
      </c>
      <c r="S8675">
        <v>0</v>
      </c>
      <c r="T8675">
        <v>13</v>
      </c>
      <c r="U8675">
        <v>0</v>
      </c>
      <c r="V8675">
        <v>0</v>
      </c>
      <c r="W8675">
        <v>0</v>
      </c>
      <c r="X8675">
        <v>20.01914427833087</v>
      </c>
      <c r="Y8675">
        <v>0</v>
      </c>
      <c r="Z8675">
        <v>0</v>
      </c>
      <c r="AA8675">
        <v>0</v>
      </c>
      <c r="AB8675">
        <v>31.621119729585054</v>
      </c>
      <c r="AC8675">
        <v>0</v>
      </c>
      <c r="AD8675">
        <v>0</v>
      </c>
      <c r="AE8675">
        <v>51.640264007915924</v>
      </c>
    </row>
    <row r="8676" spans="1:31" x14ac:dyDescent="0.25">
      <c r="A8676">
        <v>1892052</v>
      </c>
      <c r="B8676">
        <v>1</v>
      </c>
      <c r="C8676" t="s">
        <v>81</v>
      </c>
      <c r="D8676" t="s">
        <v>128</v>
      </c>
      <c r="E8676" t="s">
        <v>158</v>
      </c>
      <c r="F8676" t="s">
        <v>24285</v>
      </c>
      <c r="G8676" t="s">
        <v>293</v>
      </c>
      <c r="H8676" t="s">
        <v>134</v>
      </c>
      <c r="I8676" t="s">
        <v>135</v>
      </c>
      <c r="J8676" t="s">
        <v>136</v>
      </c>
      <c r="K8676" t="s">
        <v>137</v>
      </c>
      <c r="L8676" t="s">
        <v>24286</v>
      </c>
      <c r="M8676" t="s">
        <v>24287</v>
      </c>
      <c r="N8676">
        <v>1.932222222</v>
      </c>
      <c r="O8676">
        <v>0</v>
      </c>
      <c r="P8676">
        <v>74</v>
      </c>
      <c r="Q8676">
        <v>0</v>
      </c>
      <c r="R8676">
        <v>1</v>
      </c>
      <c r="S8676">
        <v>0</v>
      </c>
      <c r="T8676">
        <v>6</v>
      </c>
      <c r="U8676">
        <v>0</v>
      </c>
      <c r="V8676">
        <v>0</v>
      </c>
      <c r="W8676">
        <v>0</v>
      </c>
      <c r="X8676">
        <v>19.385400915178327</v>
      </c>
      <c r="Y8676">
        <v>0</v>
      </c>
      <c r="Z8676">
        <v>0.40201464231412248</v>
      </c>
      <c r="AA8676">
        <v>0</v>
      </c>
      <c r="AB8676">
        <v>21.068700411570493</v>
      </c>
      <c r="AC8676">
        <v>0</v>
      </c>
      <c r="AD8676">
        <v>0</v>
      </c>
      <c r="AE8676">
        <v>40.856115969062941</v>
      </c>
    </row>
    <row r="8677" spans="1:31" x14ac:dyDescent="0.25">
      <c r="A8677">
        <v>1891886</v>
      </c>
      <c r="B8677">
        <v>1</v>
      </c>
      <c r="C8677" t="s">
        <v>80</v>
      </c>
      <c r="D8677" t="s">
        <v>83</v>
      </c>
      <c r="E8677" t="s">
        <v>158</v>
      </c>
      <c r="F8677" t="s">
        <v>24288</v>
      </c>
      <c r="G8677" t="s">
        <v>133</v>
      </c>
      <c r="H8677" t="s">
        <v>134</v>
      </c>
      <c r="I8677" t="s">
        <v>135</v>
      </c>
      <c r="J8677" t="s">
        <v>136</v>
      </c>
      <c r="K8677" t="s">
        <v>137</v>
      </c>
      <c r="L8677" t="s">
        <v>24027</v>
      </c>
      <c r="M8677" t="s">
        <v>24289</v>
      </c>
      <c r="N8677">
        <v>0.16666666599999999</v>
      </c>
      <c r="O8677">
        <v>0</v>
      </c>
      <c r="P8677">
        <v>21</v>
      </c>
      <c r="Q8677">
        <v>0</v>
      </c>
      <c r="R8677">
        <v>0</v>
      </c>
      <c r="S8677">
        <v>0</v>
      </c>
      <c r="T8677">
        <v>88</v>
      </c>
      <c r="U8677">
        <v>0</v>
      </c>
      <c r="V8677">
        <v>0</v>
      </c>
      <c r="W8677">
        <v>0</v>
      </c>
      <c r="X8677">
        <v>1.5245002470130002</v>
      </c>
      <c r="Y8677">
        <v>0</v>
      </c>
      <c r="Z8677">
        <v>0</v>
      </c>
      <c r="AA8677">
        <v>0</v>
      </c>
      <c r="AB8677">
        <v>14.9188952877</v>
      </c>
      <c r="AC8677">
        <v>0</v>
      </c>
      <c r="AD8677">
        <v>0</v>
      </c>
      <c r="AE8677">
        <v>16.443395534713002</v>
      </c>
    </row>
    <row r="8678" spans="1:31" x14ac:dyDescent="0.25">
      <c r="A8678">
        <v>1892121</v>
      </c>
      <c r="B8678">
        <v>1</v>
      </c>
      <c r="C8678" t="s">
        <v>80</v>
      </c>
      <c r="D8678" t="s">
        <v>104</v>
      </c>
      <c r="E8678" t="s">
        <v>158</v>
      </c>
      <c r="F8678" t="s">
        <v>24290</v>
      </c>
      <c r="G8678" t="s">
        <v>219</v>
      </c>
      <c r="H8678" t="s">
        <v>134</v>
      </c>
      <c r="I8678" t="s">
        <v>135</v>
      </c>
      <c r="J8678" t="s">
        <v>136</v>
      </c>
      <c r="K8678" t="s">
        <v>137</v>
      </c>
      <c r="L8678" t="s">
        <v>24291</v>
      </c>
      <c r="M8678" t="s">
        <v>24292</v>
      </c>
      <c r="N8678">
        <v>2.1225000000000001</v>
      </c>
      <c r="O8678">
        <v>0</v>
      </c>
      <c r="P8678">
        <v>3</v>
      </c>
      <c r="Q8678">
        <v>0</v>
      </c>
      <c r="R8678">
        <v>16</v>
      </c>
      <c r="S8678">
        <v>0</v>
      </c>
      <c r="T8678">
        <v>3</v>
      </c>
      <c r="U8678">
        <v>0</v>
      </c>
      <c r="V8678">
        <v>0</v>
      </c>
      <c r="W8678">
        <v>0</v>
      </c>
      <c r="X8678">
        <v>3.5476824758165812</v>
      </c>
      <c r="Y8678">
        <v>0</v>
      </c>
      <c r="Z8678">
        <v>27.836485681719051</v>
      </c>
      <c r="AA8678">
        <v>0</v>
      </c>
      <c r="AB8678">
        <v>4.5030091036691688</v>
      </c>
      <c r="AC8678">
        <v>0</v>
      </c>
      <c r="AD8678">
        <v>0</v>
      </c>
      <c r="AE8678">
        <v>35.887177261204805</v>
      </c>
    </row>
    <row r="8679" spans="1:31" x14ac:dyDescent="0.25">
      <c r="A8679">
        <v>1891617</v>
      </c>
      <c r="B8679">
        <v>1</v>
      </c>
      <c r="C8679" t="s">
        <v>81</v>
      </c>
      <c r="D8679" t="s">
        <v>118</v>
      </c>
      <c r="E8679" t="s">
        <v>158</v>
      </c>
      <c r="F8679" t="s">
        <v>24293</v>
      </c>
      <c r="G8679" t="s">
        <v>293</v>
      </c>
      <c r="H8679" t="s">
        <v>134</v>
      </c>
      <c r="I8679" t="s">
        <v>135</v>
      </c>
      <c r="J8679" t="s">
        <v>136</v>
      </c>
      <c r="K8679" t="s">
        <v>137</v>
      </c>
      <c r="L8679" t="s">
        <v>24294</v>
      </c>
      <c r="M8679" t="s">
        <v>24295</v>
      </c>
      <c r="N8679">
        <v>2.1413888879999998</v>
      </c>
      <c r="O8679">
        <v>0</v>
      </c>
      <c r="P8679">
        <v>414</v>
      </c>
      <c r="Q8679">
        <v>0</v>
      </c>
      <c r="R8679">
        <v>9</v>
      </c>
      <c r="S8679">
        <v>0</v>
      </c>
      <c r="T8679">
        <v>14</v>
      </c>
      <c r="U8679">
        <v>0</v>
      </c>
      <c r="V8679">
        <v>0</v>
      </c>
      <c r="W8679">
        <v>0</v>
      </c>
      <c r="X8679">
        <v>94.145589971842668</v>
      </c>
      <c r="Y8679">
        <v>0</v>
      </c>
      <c r="Z8679">
        <v>35.916725402646691</v>
      </c>
      <c r="AA8679">
        <v>0</v>
      </c>
      <c r="AB8679">
        <v>21.686495054887271</v>
      </c>
      <c r="AC8679">
        <v>0</v>
      </c>
      <c r="AD8679">
        <v>0</v>
      </c>
      <c r="AE8679">
        <v>151.74881042937662</v>
      </c>
    </row>
    <row r="8680" spans="1:31" x14ac:dyDescent="0.25">
      <c r="A8680">
        <v>1891972</v>
      </c>
      <c r="B8680">
        <v>1</v>
      </c>
      <c r="C8680" t="s">
        <v>81</v>
      </c>
      <c r="D8680" t="s">
        <v>117</v>
      </c>
      <c r="E8680" t="s">
        <v>146</v>
      </c>
      <c r="F8680" t="s">
        <v>24296</v>
      </c>
      <c r="G8680" t="s">
        <v>148</v>
      </c>
      <c r="H8680" t="s">
        <v>143</v>
      </c>
      <c r="I8680" t="s">
        <v>135</v>
      </c>
      <c r="J8680" t="s">
        <v>136</v>
      </c>
      <c r="K8680" t="s">
        <v>137</v>
      </c>
      <c r="L8680" t="s">
        <v>24297</v>
      </c>
      <c r="M8680" t="s">
        <v>24298</v>
      </c>
      <c r="N8680">
        <v>1.306944444</v>
      </c>
      <c r="O8680">
        <v>0</v>
      </c>
      <c r="P8680">
        <v>5</v>
      </c>
      <c r="Q8680">
        <v>0</v>
      </c>
      <c r="R8680">
        <v>1</v>
      </c>
      <c r="S8680">
        <v>0</v>
      </c>
      <c r="T8680">
        <v>0</v>
      </c>
      <c r="U8680">
        <v>0</v>
      </c>
      <c r="V8680">
        <v>0</v>
      </c>
      <c r="W8680">
        <v>0</v>
      </c>
      <c r="X8680">
        <v>0.5633719934001834</v>
      </c>
      <c r="Y8680">
        <v>0</v>
      </c>
      <c r="Z8680">
        <v>0.62925376970046509</v>
      </c>
      <c r="AA8680">
        <v>0</v>
      </c>
      <c r="AB8680">
        <v>0</v>
      </c>
      <c r="AC8680">
        <v>0</v>
      </c>
      <c r="AD8680">
        <v>0</v>
      </c>
      <c r="AE8680">
        <v>1.1926257631006485</v>
      </c>
    </row>
    <row r="8681" spans="1:31" x14ac:dyDescent="0.25">
      <c r="A8681">
        <v>1892158</v>
      </c>
      <c r="B8681">
        <v>1</v>
      </c>
      <c r="C8681" t="s">
        <v>80</v>
      </c>
      <c r="D8681" t="s">
        <v>97</v>
      </c>
      <c r="E8681" t="s">
        <v>140</v>
      </c>
      <c r="F8681" t="s">
        <v>24299</v>
      </c>
      <c r="G8681" t="s">
        <v>163</v>
      </c>
      <c r="H8681" t="s">
        <v>143</v>
      </c>
      <c r="I8681" t="s">
        <v>135</v>
      </c>
      <c r="J8681" t="s">
        <v>136</v>
      </c>
      <c r="K8681" t="s">
        <v>137</v>
      </c>
      <c r="L8681" t="s">
        <v>24300</v>
      </c>
      <c r="M8681" t="s">
        <v>24301</v>
      </c>
      <c r="N8681">
        <v>1.298333333</v>
      </c>
      <c r="O8681">
        <v>0</v>
      </c>
      <c r="P8681">
        <v>0</v>
      </c>
      <c r="Q8681">
        <v>0</v>
      </c>
      <c r="R8681">
        <v>1</v>
      </c>
      <c r="S8681">
        <v>0</v>
      </c>
      <c r="T8681">
        <v>0</v>
      </c>
      <c r="U8681">
        <v>0</v>
      </c>
      <c r="V8681">
        <v>0</v>
      </c>
      <c r="W8681">
        <v>0</v>
      </c>
      <c r="X8681">
        <v>0</v>
      </c>
      <c r="Y8681">
        <v>0</v>
      </c>
      <c r="Z8681">
        <v>1.5092349350337135</v>
      </c>
      <c r="AA8681">
        <v>0</v>
      </c>
      <c r="AB8681">
        <v>0</v>
      </c>
      <c r="AC8681">
        <v>0</v>
      </c>
      <c r="AD8681">
        <v>0</v>
      </c>
      <c r="AE8681">
        <v>1.5092349350337135</v>
      </c>
    </row>
    <row r="8682" spans="1:31" x14ac:dyDescent="0.25">
      <c r="A8682">
        <v>1892181</v>
      </c>
      <c r="B8682">
        <v>1</v>
      </c>
      <c r="C8682" t="s">
        <v>80</v>
      </c>
      <c r="D8682" t="s">
        <v>97</v>
      </c>
      <c r="E8682" t="s">
        <v>140</v>
      </c>
      <c r="F8682" t="s">
        <v>24302</v>
      </c>
      <c r="G8682" t="s">
        <v>163</v>
      </c>
      <c r="H8682" t="s">
        <v>143</v>
      </c>
      <c r="I8682" t="s">
        <v>135</v>
      </c>
      <c r="J8682" t="s">
        <v>136</v>
      </c>
      <c r="K8682" t="s">
        <v>137</v>
      </c>
      <c r="L8682" t="s">
        <v>24303</v>
      </c>
      <c r="M8682" t="s">
        <v>24304</v>
      </c>
      <c r="N8682">
        <v>3.4183333330000001</v>
      </c>
      <c r="O8682">
        <v>0</v>
      </c>
      <c r="P8682">
        <v>2</v>
      </c>
      <c r="Q8682">
        <v>0</v>
      </c>
      <c r="R8682">
        <v>0</v>
      </c>
      <c r="S8682">
        <v>0</v>
      </c>
      <c r="T8682">
        <v>2</v>
      </c>
      <c r="U8682">
        <v>0</v>
      </c>
      <c r="V8682">
        <v>0</v>
      </c>
      <c r="W8682">
        <v>0</v>
      </c>
      <c r="X8682">
        <v>2.6900790177047553</v>
      </c>
      <c r="Y8682">
        <v>0</v>
      </c>
      <c r="Z8682">
        <v>0</v>
      </c>
      <c r="AA8682">
        <v>0</v>
      </c>
      <c r="AB8682">
        <v>4.0789102093748415</v>
      </c>
      <c r="AC8682">
        <v>0</v>
      </c>
      <c r="AD8682">
        <v>0</v>
      </c>
      <c r="AE8682">
        <v>6.7689892270795973</v>
      </c>
    </row>
    <row r="8683" spans="1:31" x14ac:dyDescent="0.25">
      <c r="A8683">
        <v>1914070</v>
      </c>
      <c r="B8683">
        <v>1</v>
      </c>
      <c r="C8683" t="s">
        <v>81</v>
      </c>
      <c r="D8683" t="s">
        <v>112</v>
      </c>
      <c r="E8683" t="s">
        <v>210</v>
      </c>
      <c r="F8683" t="s">
        <v>23849</v>
      </c>
      <c r="G8683" t="s">
        <v>133</v>
      </c>
      <c r="H8683" t="s">
        <v>232</v>
      </c>
      <c r="I8683" t="s">
        <v>135</v>
      </c>
      <c r="J8683" t="s">
        <v>136</v>
      </c>
      <c r="K8683" t="s">
        <v>137</v>
      </c>
      <c r="L8683" t="s">
        <v>24305</v>
      </c>
      <c r="M8683" t="s">
        <v>24306</v>
      </c>
      <c r="N8683">
        <v>0.108611111</v>
      </c>
      <c r="O8683">
        <v>0</v>
      </c>
      <c r="P8683">
        <v>15515</v>
      </c>
      <c r="Q8683">
        <v>28</v>
      </c>
      <c r="R8683">
        <v>632</v>
      </c>
      <c r="S8683">
        <v>42</v>
      </c>
      <c r="T8683">
        <v>1752</v>
      </c>
      <c r="U8683">
        <v>8</v>
      </c>
      <c r="V8683">
        <v>3</v>
      </c>
      <c r="W8683">
        <v>0</v>
      </c>
      <c r="X8683">
        <v>237.46949112812186</v>
      </c>
      <c r="Y8683">
        <v>32.280553289381167</v>
      </c>
      <c r="Z8683">
        <v>82.808413175160666</v>
      </c>
      <c r="AA8683">
        <v>24.248530513278155</v>
      </c>
      <c r="AB8683">
        <v>92.00583174492975</v>
      </c>
      <c r="AC8683">
        <v>15.584209787838796</v>
      </c>
      <c r="AD8683">
        <v>1.0414967639085433</v>
      </c>
      <c r="AE8683">
        <v>485.43852640261895</v>
      </c>
    </row>
    <row r="8684" spans="1:31" x14ac:dyDescent="0.25">
      <c r="A8684">
        <v>1891663</v>
      </c>
      <c r="B8684">
        <v>1</v>
      </c>
      <c r="C8684" t="s">
        <v>81</v>
      </c>
      <c r="D8684" t="s">
        <v>122</v>
      </c>
      <c r="E8684" t="s">
        <v>210</v>
      </c>
      <c r="F8684" t="s">
        <v>15276</v>
      </c>
      <c r="G8684" t="s">
        <v>133</v>
      </c>
      <c r="H8684" t="s">
        <v>134</v>
      </c>
      <c r="I8684" t="s">
        <v>135</v>
      </c>
      <c r="J8684" t="s">
        <v>136</v>
      </c>
      <c r="K8684" t="s">
        <v>137</v>
      </c>
      <c r="L8684" t="s">
        <v>24307</v>
      </c>
      <c r="M8684" t="s">
        <v>24308</v>
      </c>
      <c r="N8684">
        <v>0.889444444</v>
      </c>
      <c r="O8684">
        <v>2</v>
      </c>
      <c r="P8684">
        <v>102</v>
      </c>
      <c r="Q8684">
        <v>11</v>
      </c>
      <c r="R8684">
        <v>0</v>
      </c>
      <c r="S8684">
        <v>7</v>
      </c>
      <c r="T8684">
        <v>3</v>
      </c>
      <c r="U8684">
        <v>2</v>
      </c>
      <c r="V8684">
        <v>0</v>
      </c>
      <c r="W8684">
        <v>0.49433276060291509</v>
      </c>
      <c r="X8684">
        <v>8.593487774008576</v>
      </c>
      <c r="Y8684">
        <v>21.984364545099833</v>
      </c>
      <c r="Z8684">
        <v>0</v>
      </c>
      <c r="AA8684">
        <v>48.662822228713502</v>
      </c>
      <c r="AB8684">
        <v>0.28137764724109998</v>
      </c>
      <c r="AC8684">
        <v>119.03845562737824</v>
      </c>
      <c r="AD8684">
        <v>0</v>
      </c>
      <c r="AE8684">
        <v>199.05484058304415</v>
      </c>
    </row>
    <row r="8685" spans="1:31" x14ac:dyDescent="0.25">
      <c r="A8685">
        <v>1891640</v>
      </c>
      <c r="B8685">
        <v>1</v>
      </c>
      <c r="C8685" t="s">
        <v>81</v>
      </c>
      <c r="D8685" t="s">
        <v>115</v>
      </c>
      <c r="E8685" t="s">
        <v>158</v>
      </c>
      <c r="F8685" t="s">
        <v>12104</v>
      </c>
      <c r="G8685" t="s">
        <v>219</v>
      </c>
      <c r="H8685" t="s">
        <v>134</v>
      </c>
      <c r="I8685" t="s">
        <v>135</v>
      </c>
      <c r="J8685" t="s">
        <v>136</v>
      </c>
      <c r="K8685" t="s">
        <v>137</v>
      </c>
      <c r="L8685" t="s">
        <v>24309</v>
      </c>
      <c r="M8685" t="s">
        <v>24310</v>
      </c>
      <c r="N8685">
        <v>2.801666666</v>
      </c>
      <c r="O8685">
        <v>0</v>
      </c>
      <c r="P8685">
        <v>27</v>
      </c>
      <c r="Q8685">
        <v>2</v>
      </c>
      <c r="R8685">
        <v>3</v>
      </c>
      <c r="S8685">
        <v>1</v>
      </c>
      <c r="T8685">
        <v>0</v>
      </c>
      <c r="U8685">
        <v>0</v>
      </c>
      <c r="V8685">
        <v>0</v>
      </c>
      <c r="W8685">
        <v>0</v>
      </c>
      <c r="X8685">
        <v>15.526633851675147</v>
      </c>
      <c r="Y8685">
        <v>43.012903464189094</v>
      </c>
      <c r="Z8685">
        <v>0.91850516072954458</v>
      </c>
      <c r="AA8685">
        <v>2.1418937507083955</v>
      </c>
      <c r="AB8685">
        <v>0</v>
      </c>
      <c r="AC8685">
        <v>0</v>
      </c>
      <c r="AD8685">
        <v>0</v>
      </c>
      <c r="AE8685">
        <v>61.59993622730218</v>
      </c>
    </row>
    <row r="8686" spans="1:31" x14ac:dyDescent="0.25">
      <c r="A8686">
        <v>1891703</v>
      </c>
      <c r="B8686">
        <v>1</v>
      </c>
      <c r="C8686" t="s">
        <v>80</v>
      </c>
      <c r="D8686" t="s">
        <v>93</v>
      </c>
      <c r="E8686" t="s">
        <v>210</v>
      </c>
      <c r="F8686" t="s">
        <v>296</v>
      </c>
      <c r="G8686" t="s">
        <v>171</v>
      </c>
      <c r="H8686" t="s">
        <v>134</v>
      </c>
      <c r="I8686" t="s">
        <v>135</v>
      </c>
      <c r="J8686" t="s">
        <v>136</v>
      </c>
      <c r="K8686" t="s">
        <v>172</v>
      </c>
      <c r="L8686" t="s">
        <v>24311</v>
      </c>
      <c r="M8686" t="s">
        <v>24312</v>
      </c>
      <c r="N8686">
        <v>0.35722222199999998</v>
      </c>
      <c r="O8686">
        <v>0</v>
      </c>
      <c r="P8686">
        <v>1598</v>
      </c>
      <c r="Q8686">
        <v>35</v>
      </c>
      <c r="R8686">
        <v>152</v>
      </c>
      <c r="S8686">
        <v>11</v>
      </c>
      <c r="T8686">
        <v>214</v>
      </c>
      <c r="U8686">
        <v>1</v>
      </c>
      <c r="V8686">
        <v>1</v>
      </c>
      <c r="W8686">
        <v>0</v>
      </c>
      <c r="X8686">
        <v>107.52560766953799</v>
      </c>
      <c r="Y8686">
        <v>79.638078269050979</v>
      </c>
      <c r="Z8686">
        <v>191.71425373844704</v>
      </c>
      <c r="AA8686">
        <v>30.760552495398382</v>
      </c>
      <c r="AB8686">
        <v>125.22576756801922</v>
      </c>
      <c r="AC8686">
        <v>130.74042301463598</v>
      </c>
      <c r="AD8686">
        <v>11.631783156335338</v>
      </c>
      <c r="AE8686">
        <v>677.23646591142494</v>
      </c>
    </row>
    <row r="8687" spans="1:31" x14ac:dyDescent="0.25">
      <c r="A8687">
        <v>1891995</v>
      </c>
      <c r="B8687">
        <v>1</v>
      </c>
      <c r="C8687" t="s">
        <v>80</v>
      </c>
      <c r="D8687" t="s">
        <v>107</v>
      </c>
      <c r="E8687" t="s">
        <v>140</v>
      </c>
      <c r="F8687" t="s">
        <v>24313</v>
      </c>
      <c r="G8687" t="s">
        <v>207</v>
      </c>
      <c r="H8687" t="s">
        <v>143</v>
      </c>
      <c r="I8687" t="s">
        <v>135</v>
      </c>
      <c r="J8687" t="s">
        <v>136</v>
      </c>
      <c r="K8687" t="s">
        <v>137</v>
      </c>
      <c r="L8687" t="s">
        <v>24314</v>
      </c>
      <c r="M8687" t="s">
        <v>24315</v>
      </c>
      <c r="N8687">
        <v>3.3288888879999998</v>
      </c>
      <c r="O8687">
        <v>0</v>
      </c>
      <c r="P8687">
        <v>1</v>
      </c>
      <c r="Q8687">
        <v>0</v>
      </c>
      <c r="R8687">
        <v>0</v>
      </c>
      <c r="S8687">
        <v>0</v>
      </c>
      <c r="T8687">
        <v>0</v>
      </c>
      <c r="U8687">
        <v>0</v>
      </c>
      <c r="V8687">
        <v>0</v>
      </c>
      <c r="W8687">
        <v>0</v>
      </c>
      <c r="X8687">
        <v>0.51265729448688035</v>
      </c>
      <c r="Y8687">
        <v>0</v>
      </c>
      <c r="Z8687">
        <v>0</v>
      </c>
      <c r="AA8687">
        <v>0</v>
      </c>
      <c r="AB8687">
        <v>0</v>
      </c>
      <c r="AC8687">
        <v>0</v>
      </c>
      <c r="AD8687">
        <v>0</v>
      </c>
      <c r="AE8687">
        <v>0.51265729448688035</v>
      </c>
    </row>
    <row r="8688" spans="1:31" x14ac:dyDescent="0.25">
      <c r="A8688">
        <v>1891989</v>
      </c>
      <c r="B8688">
        <v>1</v>
      </c>
      <c r="C8688" t="s">
        <v>81</v>
      </c>
      <c r="D8688" t="s">
        <v>112</v>
      </c>
      <c r="E8688" t="s">
        <v>140</v>
      </c>
      <c r="F8688" t="s">
        <v>24316</v>
      </c>
      <c r="G8688" t="s">
        <v>2616</v>
      </c>
      <c r="H8688" t="s">
        <v>143</v>
      </c>
      <c r="I8688" t="s">
        <v>135</v>
      </c>
      <c r="J8688" t="s">
        <v>136</v>
      </c>
      <c r="K8688" t="s">
        <v>137</v>
      </c>
      <c r="L8688" t="s">
        <v>24317</v>
      </c>
      <c r="M8688" t="s">
        <v>24318</v>
      </c>
      <c r="N8688">
        <v>0.97638888800000001</v>
      </c>
      <c r="O8688">
        <v>0</v>
      </c>
      <c r="P8688">
        <v>0</v>
      </c>
      <c r="Q8688">
        <v>0</v>
      </c>
      <c r="R8688">
        <v>0</v>
      </c>
      <c r="S8688">
        <v>0</v>
      </c>
      <c r="T8688">
        <v>1</v>
      </c>
      <c r="U8688">
        <v>0</v>
      </c>
      <c r="V8688">
        <v>0</v>
      </c>
      <c r="W8688">
        <v>0</v>
      </c>
      <c r="X8688">
        <v>0</v>
      </c>
      <c r="Y8688">
        <v>0</v>
      </c>
      <c r="Z8688">
        <v>0</v>
      </c>
      <c r="AA8688">
        <v>0</v>
      </c>
      <c r="AB8688">
        <v>0.24487374967081252</v>
      </c>
      <c r="AC8688">
        <v>0</v>
      </c>
      <c r="AD8688">
        <v>0</v>
      </c>
      <c r="AE8688">
        <v>0.24487374967081252</v>
      </c>
    </row>
    <row r="8689" spans="1:31" x14ac:dyDescent="0.25">
      <c r="A8689">
        <v>1892141</v>
      </c>
      <c r="B8689">
        <v>1</v>
      </c>
      <c r="C8689" t="s">
        <v>80</v>
      </c>
      <c r="D8689" t="s">
        <v>100</v>
      </c>
      <c r="E8689" t="s">
        <v>140</v>
      </c>
      <c r="F8689" t="s">
        <v>24319</v>
      </c>
      <c r="G8689" t="s">
        <v>163</v>
      </c>
      <c r="H8689" t="s">
        <v>143</v>
      </c>
      <c r="I8689" t="s">
        <v>135</v>
      </c>
      <c r="J8689" t="s">
        <v>136</v>
      </c>
      <c r="K8689" t="s">
        <v>137</v>
      </c>
      <c r="L8689" t="s">
        <v>24320</v>
      </c>
      <c r="M8689" t="s">
        <v>24321</v>
      </c>
      <c r="N8689">
        <v>1.6475</v>
      </c>
      <c r="O8689">
        <v>0</v>
      </c>
      <c r="P8689">
        <v>1</v>
      </c>
      <c r="Q8689">
        <v>0</v>
      </c>
      <c r="R8689">
        <v>0</v>
      </c>
      <c r="S8689">
        <v>0</v>
      </c>
      <c r="T8689">
        <v>0</v>
      </c>
      <c r="U8689">
        <v>0</v>
      </c>
      <c r="V8689">
        <v>0</v>
      </c>
      <c r="W8689">
        <v>0</v>
      </c>
      <c r="X8689">
        <v>0.2676479365329556</v>
      </c>
      <c r="Y8689">
        <v>0</v>
      </c>
      <c r="Z8689">
        <v>0</v>
      </c>
      <c r="AA8689">
        <v>0</v>
      </c>
      <c r="AB8689">
        <v>0</v>
      </c>
      <c r="AC8689">
        <v>0</v>
      </c>
      <c r="AD8689">
        <v>0</v>
      </c>
      <c r="AE8689">
        <v>0.2676479365329556</v>
      </c>
    </row>
    <row r="8690" spans="1:31" x14ac:dyDescent="0.25">
      <c r="A8690">
        <v>1891577</v>
      </c>
      <c r="B8690">
        <v>1</v>
      </c>
      <c r="C8690" t="s">
        <v>80</v>
      </c>
      <c r="D8690" t="s">
        <v>104</v>
      </c>
      <c r="E8690" t="s">
        <v>158</v>
      </c>
      <c r="F8690" t="s">
        <v>24322</v>
      </c>
      <c r="G8690" t="s">
        <v>219</v>
      </c>
      <c r="H8690" t="s">
        <v>134</v>
      </c>
      <c r="I8690" t="s">
        <v>135</v>
      </c>
      <c r="J8690" t="s">
        <v>136</v>
      </c>
      <c r="K8690" t="s">
        <v>137</v>
      </c>
      <c r="L8690" t="s">
        <v>24323</v>
      </c>
      <c r="M8690" t="s">
        <v>24324</v>
      </c>
      <c r="N8690">
        <v>6.8433333330000004</v>
      </c>
      <c r="O8690">
        <v>0</v>
      </c>
      <c r="P8690">
        <v>0</v>
      </c>
      <c r="Q8690">
        <v>2</v>
      </c>
      <c r="R8690">
        <v>0</v>
      </c>
      <c r="S8690">
        <v>0</v>
      </c>
      <c r="T8690">
        <v>0</v>
      </c>
      <c r="U8690">
        <v>0</v>
      </c>
      <c r="V8690">
        <v>0</v>
      </c>
      <c r="W8690">
        <v>0</v>
      </c>
      <c r="X8690">
        <v>0</v>
      </c>
      <c r="Y8690">
        <v>13.121522987316096</v>
      </c>
      <c r="Z8690">
        <v>0</v>
      </c>
      <c r="AA8690">
        <v>0</v>
      </c>
      <c r="AB8690">
        <v>0</v>
      </c>
      <c r="AC8690">
        <v>0</v>
      </c>
      <c r="AD8690">
        <v>0</v>
      </c>
      <c r="AE8690">
        <v>13.121522987316096</v>
      </c>
    </row>
    <row r="8691" spans="1:31" x14ac:dyDescent="0.25">
      <c r="A8691">
        <v>1892098</v>
      </c>
      <c r="B8691">
        <v>1</v>
      </c>
      <c r="C8691" t="s">
        <v>80</v>
      </c>
      <c r="D8691" t="s">
        <v>85</v>
      </c>
      <c r="E8691" t="s">
        <v>140</v>
      </c>
      <c r="F8691" t="s">
        <v>24325</v>
      </c>
      <c r="G8691" t="s">
        <v>207</v>
      </c>
      <c r="H8691" t="s">
        <v>143</v>
      </c>
      <c r="I8691" t="s">
        <v>135</v>
      </c>
      <c r="J8691" t="s">
        <v>136</v>
      </c>
      <c r="K8691" t="s">
        <v>137</v>
      </c>
      <c r="L8691" t="s">
        <v>24326</v>
      </c>
      <c r="M8691" t="s">
        <v>24327</v>
      </c>
      <c r="N8691">
        <v>1.518611111</v>
      </c>
      <c r="O8691">
        <v>0</v>
      </c>
      <c r="P8691">
        <v>7</v>
      </c>
      <c r="Q8691">
        <v>0</v>
      </c>
      <c r="R8691">
        <v>0</v>
      </c>
      <c r="S8691">
        <v>0</v>
      </c>
      <c r="T8691">
        <v>1</v>
      </c>
      <c r="U8691">
        <v>0</v>
      </c>
      <c r="V8691">
        <v>0</v>
      </c>
      <c r="W8691">
        <v>0</v>
      </c>
      <c r="X8691">
        <v>1.5537047184385722</v>
      </c>
      <c r="Y8691">
        <v>0</v>
      </c>
      <c r="Z8691">
        <v>0</v>
      </c>
      <c r="AA8691">
        <v>0</v>
      </c>
      <c r="AB8691">
        <v>1.731463076429689</v>
      </c>
      <c r="AC8691">
        <v>0</v>
      </c>
      <c r="AD8691">
        <v>0</v>
      </c>
      <c r="AE8691">
        <v>3.2851677948682614</v>
      </c>
    </row>
    <row r="8692" spans="1:31" x14ac:dyDescent="0.25">
      <c r="A8692">
        <v>1891740</v>
      </c>
      <c r="B8692">
        <v>1</v>
      </c>
      <c r="C8692" t="s">
        <v>81</v>
      </c>
      <c r="D8692" t="s">
        <v>128</v>
      </c>
      <c r="E8692" t="s">
        <v>169</v>
      </c>
      <c r="F8692" t="s">
        <v>24328</v>
      </c>
      <c r="G8692" t="s">
        <v>183</v>
      </c>
      <c r="H8692" t="s">
        <v>143</v>
      </c>
      <c r="I8692" t="s">
        <v>135</v>
      </c>
      <c r="J8692" t="s">
        <v>136</v>
      </c>
      <c r="K8692" t="s">
        <v>137</v>
      </c>
      <c r="L8692" t="s">
        <v>24329</v>
      </c>
      <c r="M8692" t="s">
        <v>24330</v>
      </c>
      <c r="N8692">
        <v>5.2811111110000004</v>
      </c>
      <c r="O8692">
        <v>0</v>
      </c>
      <c r="P8692">
        <v>66</v>
      </c>
      <c r="Q8692">
        <v>0</v>
      </c>
      <c r="R8692">
        <v>2</v>
      </c>
      <c r="S8692">
        <v>0</v>
      </c>
      <c r="T8692">
        <v>0</v>
      </c>
      <c r="U8692">
        <v>0</v>
      </c>
      <c r="V8692">
        <v>0</v>
      </c>
      <c r="W8692">
        <v>0</v>
      </c>
      <c r="X8692">
        <v>62.855494450854863</v>
      </c>
      <c r="Y8692">
        <v>0</v>
      </c>
      <c r="Z8692">
        <v>1.2777851178145443</v>
      </c>
      <c r="AA8692">
        <v>0</v>
      </c>
      <c r="AB8692">
        <v>0</v>
      </c>
      <c r="AC8692">
        <v>0</v>
      </c>
      <c r="AD8692">
        <v>0</v>
      </c>
      <c r="AE8692">
        <v>64.133279568669408</v>
      </c>
    </row>
    <row r="8693" spans="1:31" x14ac:dyDescent="0.25">
      <c r="A8693">
        <v>1891912</v>
      </c>
      <c r="B8693">
        <v>1</v>
      </c>
      <c r="C8693" t="s">
        <v>80</v>
      </c>
      <c r="D8693" t="s">
        <v>104</v>
      </c>
      <c r="E8693" t="s">
        <v>140</v>
      </c>
      <c r="F8693" t="s">
        <v>24331</v>
      </c>
      <c r="G8693" t="s">
        <v>142</v>
      </c>
      <c r="H8693" t="s">
        <v>143</v>
      </c>
      <c r="I8693" t="s">
        <v>135</v>
      </c>
      <c r="J8693" t="s">
        <v>136</v>
      </c>
      <c r="K8693" t="s">
        <v>137</v>
      </c>
      <c r="L8693" t="s">
        <v>24332</v>
      </c>
      <c r="M8693" t="s">
        <v>24333</v>
      </c>
      <c r="N8693">
        <v>1.2094444440000001</v>
      </c>
      <c r="O8693">
        <v>0</v>
      </c>
      <c r="P8693">
        <v>4</v>
      </c>
      <c r="Q8693">
        <v>0</v>
      </c>
      <c r="R8693">
        <v>0</v>
      </c>
      <c r="S8693">
        <v>0</v>
      </c>
      <c r="T8693">
        <v>0</v>
      </c>
      <c r="U8693">
        <v>0</v>
      </c>
      <c r="V8693">
        <v>0</v>
      </c>
      <c r="W8693">
        <v>0</v>
      </c>
      <c r="X8693">
        <v>1.1760672399162748</v>
      </c>
      <c r="Y8693">
        <v>0</v>
      </c>
      <c r="Z8693">
        <v>0</v>
      </c>
      <c r="AA8693">
        <v>0</v>
      </c>
      <c r="AB8693">
        <v>0</v>
      </c>
      <c r="AC8693">
        <v>0</v>
      </c>
      <c r="AD8693">
        <v>0</v>
      </c>
      <c r="AE8693">
        <v>1.1760672399162748</v>
      </c>
    </row>
    <row r="8694" spans="1:31" x14ac:dyDescent="0.25">
      <c r="A8694">
        <v>1891932</v>
      </c>
      <c r="B8694">
        <v>1</v>
      </c>
      <c r="C8694" t="s">
        <v>80</v>
      </c>
      <c r="D8694" t="s">
        <v>99</v>
      </c>
      <c r="E8694" t="s">
        <v>158</v>
      </c>
      <c r="F8694" t="s">
        <v>12903</v>
      </c>
      <c r="G8694" t="s">
        <v>212</v>
      </c>
      <c r="H8694" t="s">
        <v>134</v>
      </c>
      <c r="I8694" t="s">
        <v>135</v>
      </c>
      <c r="J8694" t="s">
        <v>3</v>
      </c>
      <c r="K8694" t="s">
        <v>137</v>
      </c>
      <c r="L8694" t="s">
        <v>24334</v>
      </c>
      <c r="M8694" t="s">
        <v>24335</v>
      </c>
      <c r="N8694">
        <v>5.7816666659999996</v>
      </c>
      <c r="O8694">
        <v>4</v>
      </c>
      <c r="P8694">
        <v>825</v>
      </c>
      <c r="Q8694">
        <v>0</v>
      </c>
      <c r="R8694">
        <v>5</v>
      </c>
      <c r="S8694">
        <v>8</v>
      </c>
      <c r="T8694">
        <v>54</v>
      </c>
      <c r="U8694">
        <v>0</v>
      </c>
      <c r="V8694">
        <v>1</v>
      </c>
      <c r="W8694">
        <v>541.77000641682389</v>
      </c>
      <c r="X8694">
        <v>1432.5415748137775</v>
      </c>
      <c r="Y8694">
        <v>0</v>
      </c>
      <c r="Z8694">
        <v>2.6728470810031464</v>
      </c>
      <c r="AA8694">
        <v>1454.5011343614465</v>
      </c>
      <c r="AB8694">
        <v>345.98387160200713</v>
      </c>
      <c r="AC8694">
        <v>0</v>
      </c>
      <c r="AD8694">
        <v>29.228455603378606</v>
      </c>
      <c r="AE8694">
        <v>3806.6978898784369</v>
      </c>
    </row>
    <row r="8695" spans="1:31" x14ac:dyDescent="0.25">
      <c r="A8695">
        <v>1892118</v>
      </c>
      <c r="B8695">
        <v>1</v>
      </c>
      <c r="C8695" t="s">
        <v>81</v>
      </c>
      <c r="D8695" t="s">
        <v>122</v>
      </c>
      <c r="E8695" t="s">
        <v>158</v>
      </c>
      <c r="F8695" t="s">
        <v>24336</v>
      </c>
      <c r="G8695" t="s">
        <v>219</v>
      </c>
      <c r="H8695" t="s">
        <v>134</v>
      </c>
      <c r="I8695" t="s">
        <v>135</v>
      </c>
      <c r="J8695" t="s">
        <v>136</v>
      </c>
      <c r="K8695" t="s">
        <v>137</v>
      </c>
      <c r="L8695" t="s">
        <v>24337</v>
      </c>
      <c r="M8695" t="s">
        <v>24338</v>
      </c>
      <c r="N8695">
        <v>1.915277777</v>
      </c>
      <c r="O8695">
        <v>0</v>
      </c>
      <c r="P8695">
        <v>648</v>
      </c>
      <c r="Q8695">
        <v>0</v>
      </c>
      <c r="R8695">
        <v>13</v>
      </c>
      <c r="S8695">
        <v>2</v>
      </c>
      <c r="T8695">
        <v>42</v>
      </c>
      <c r="U8695">
        <v>1</v>
      </c>
      <c r="V8695">
        <v>0</v>
      </c>
      <c r="W8695">
        <v>0</v>
      </c>
      <c r="X8695">
        <v>170.74486822302947</v>
      </c>
      <c r="Y8695">
        <v>0</v>
      </c>
      <c r="Z8695">
        <v>5.1659047279682495</v>
      </c>
      <c r="AA8695">
        <v>127.58705374696443</v>
      </c>
      <c r="AB8695">
        <v>26.495261136767901</v>
      </c>
      <c r="AC8695">
        <v>1.6354206744645901</v>
      </c>
      <c r="AD8695">
        <v>0</v>
      </c>
      <c r="AE8695">
        <v>331.6285085091946</v>
      </c>
    </row>
    <row r="8696" spans="1:31" x14ac:dyDescent="0.25">
      <c r="A8696">
        <v>1891969</v>
      </c>
      <c r="B8696">
        <v>1</v>
      </c>
      <c r="C8696" t="s">
        <v>80</v>
      </c>
      <c r="D8696" t="s">
        <v>93</v>
      </c>
      <c r="E8696" t="s">
        <v>210</v>
      </c>
      <c r="F8696" t="s">
        <v>3922</v>
      </c>
      <c r="G8696" t="s">
        <v>133</v>
      </c>
      <c r="H8696" t="s">
        <v>134</v>
      </c>
      <c r="I8696" t="s">
        <v>152</v>
      </c>
      <c r="J8696" t="s">
        <v>136</v>
      </c>
      <c r="K8696" t="s">
        <v>137</v>
      </c>
      <c r="L8696" t="s">
        <v>24339</v>
      </c>
      <c r="M8696" t="s">
        <v>24340</v>
      </c>
      <c r="N8696">
        <v>4.2777777000000003E-2</v>
      </c>
      <c r="O8696">
        <v>0</v>
      </c>
      <c r="P8696">
        <v>184</v>
      </c>
      <c r="Q8696">
        <v>37</v>
      </c>
      <c r="R8696">
        <v>256</v>
      </c>
      <c r="S8696">
        <v>2</v>
      </c>
      <c r="T8696">
        <v>104</v>
      </c>
      <c r="U8696">
        <v>0</v>
      </c>
      <c r="V8696">
        <v>0</v>
      </c>
      <c r="W8696">
        <v>0</v>
      </c>
      <c r="X8696">
        <v>3.9029013876012417</v>
      </c>
      <c r="Y8696">
        <v>19.433837381055618</v>
      </c>
      <c r="Z8696">
        <v>46.078751863575604</v>
      </c>
      <c r="AA8696">
        <v>0.70318917925880542</v>
      </c>
      <c r="AB8696">
        <v>21.109619871692281</v>
      </c>
      <c r="AC8696">
        <v>0</v>
      </c>
      <c r="AD8696">
        <v>0</v>
      </c>
      <c r="AE8696">
        <v>91.228299683183536</v>
      </c>
    </row>
    <row r="8697" spans="1:31" x14ac:dyDescent="0.25">
      <c r="A8697">
        <v>1892393</v>
      </c>
      <c r="B8697">
        <v>1</v>
      </c>
      <c r="C8697" t="s">
        <v>80</v>
      </c>
      <c r="D8697" t="s">
        <v>100</v>
      </c>
      <c r="E8697" t="s">
        <v>131</v>
      </c>
      <c r="F8697" t="s">
        <v>14641</v>
      </c>
      <c r="G8697" t="s">
        <v>133</v>
      </c>
      <c r="H8697" t="s">
        <v>134</v>
      </c>
      <c r="I8697" t="s">
        <v>135</v>
      </c>
      <c r="J8697" t="s">
        <v>136</v>
      </c>
      <c r="K8697" t="s">
        <v>137</v>
      </c>
      <c r="L8697" t="s">
        <v>24341</v>
      </c>
      <c r="M8697" t="s">
        <v>24342</v>
      </c>
      <c r="N8697">
        <v>0.80444444400000004</v>
      </c>
      <c r="O8697">
        <v>0</v>
      </c>
      <c r="P8697">
        <v>275</v>
      </c>
      <c r="Q8697">
        <v>8</v>
      </c>
      <c r="R8697">
        <v>30</v>
      </c>
      <c r="S8697">
        <v>1</v>
      </c>
      <c r="T8697">
        <v>26</v>
      </c>
      <c r="U8697">
        <v>0</v>
      </c>
      <c r="V8697">
        <v>0</v>
      </c>
      <c r="W8697">
        <v>0</v>
      </c>
      <c r="X8697">
        <v>68.367062989886605</v>
      </c>
      <c r="Y8697">
        <v>35.134242011338088</v>
      </c>
      <c r="Z8697">
        <v>133.48934100146028</v>
      </c>
      <c r="AA8697">
        <v>11.68638515485498</v>
      </c>
      <c r="AB8697">
        <v>18.953224545775871</v>
      </c>
      <c r="AC8697">
        <v>0</v>
      </c>
      <c r="AD8697">
        <v>0</v>
      </c>
      <c r="AE8697">
        <v>267.63025570331581</v>
      </c>
    </row>
    <row r="8698" spans="1:31" x14ac:dyDescent="0.25">
      <c r="A8698">
        <v>1892871</v>
      </c>
      <c r="B8698">
        <v>1</v>
      </c>
      <c r="C8698" t="s">
        <v>81</v>
      </c>
      <c r="D8698" t="s">
        <v>121</v>
      </c>
      <c r="E8698" t="s">
        <v>158</v>
      </c>
      <c r="F8698" t="s">
        <v>24343</v>
      </c>
      <c r="G8698" t="s">
        <v>219</v>
      </c>
      <c r="H8698" t="s">
        <v>134</v>
      </c>
      <c r="I8698" t="s">
        <v>135</v>
      </c>
      <c r="J8698" t="s">
        <v>136</v>
      </c>
      <c r="K8698" t="s">
        <v>137</v>
      </c>
      <c r="L8698" t="s">
        <v>24344</v>
      </c>
      <c r="M8698" t="s">
        <v>24345</v>
      </c>
      <c r="N8698">
        <v>1.6930555549999999</v>
      </c>
      <c r="O8698">
        <v>0</v>
      </c>
      <c r="P8698">
        <v>287</v>
      </c>
      <c r="Q8698">
        <v>0</v>
      </c>
      <c r="R8698">
        <v>10</v>
      </c>
      <c r="S8698">
        <v>0</v>
      </c>
      <c r="T8698">
        <v>7</v>
      </c>
      <c r="U8698">
        <v>0</v>
      </c>
      <c r="V8698">
        <v>0</v>
      </c>
      <c r="W8698">
        <v>0</v>
      </c>
      <c r="X8698">
        <v>60.969486268093007</v>
      </c>
      <c r="Y8698">
        <v>0</v>
      </c>
      <c r="Z8698">
        <v>1.3843294218077502</v>
      </c>
      <c r="AA8698">
        <v>0</v>
      </c>
      <c r="AB8698">
        <v>0.64031736076898349</v>
      </c>
      <c r="AC8698">
        <v>0</v>
      </c>
      <c r="AD8698">
        <v>0</v>
      </c>
      <c r="AE8698">
        <v>62.994133050669738</v>
      </c>
    </row>
    <row r="8699" spans="1:31" x14ac:dyDescent="0.25">
      <c r="A8699">
        <v>1892748</v>
      </c>
      <c r="B8699">
        <v>1</v>
      </c>
      <c r="C8699" t="s">
        <v>80</v>
      </c>
      <c r="D8699" t="s">
        <v>88</v>
      </c>
      <c r="E8699" t="s">
        <v>146</v>
      </c>
      <c r="F8699" t="s">
        <v>16554</v>
      </c>
      <c r="G8699" t="s">
        <v>469</v>
      </c>
      <c r="H8699" t="s">
        <v>143</v>
      </c>
      <c r="I8699" t="s">
        <v>135</v>
      </c>
      <c r="J8699" t="s">
        <v>136</v>
      </c>
      <c r="K8699" t="s">
        <v>137</v>
      </c>
      <c r="L8699" t="s">
        <v>24346</v>
      </c>
      <c r="M8699" t="s">
        <v>24347</v>
      </c>
      <c r="N8699">
        <v>1.4311111110000001</v>
      </c>
      <c r="O8699">
        <v>0</v>
      </c>
      <c r="P8699">
        <v>4</v>
      </c>
      <c r="Q8699">
        <v>0</v>
      </c>
      <c r="R8699">
        <v>0</v>
      </c>
      <c r="S8699">
        <v>0</v>
      </c>
      <c r="T8699">
        <v>0</v>
      </c>
      <c r="U8699">
        <v>0</v>
      </c>
      <c r="V8699">
        <v>0</v>
      </c>
      <c r="W8699">
        <v>0</v>
      </c>
      <c r="X8699">
        <v>2.1670696067715545</v>
      </c>
      <c r="Y8699">
        <v>0</v>
      </c>
      <c r="Z8699">
        <v>0</v>
      </c>
      <c r="AA8699">
        <v>0</v>
      </c>
      <c r="AB8699">
        <v>0</v>
      </c>
      <c r="AC8699">
        <v>0</v>
      </c>
      <c r="AD8699">
        <v>0</v>
      </c>
      <c r="AE8699">
        <v>2.1670696067715545</v>
      </c>
    </row>
    <row r="8700" spans="1:31" x14ac:dyDescent="0.25">
      <c r="A8700">
        <v>1892207</v>
      </c>
      <c r="B8700">
        <v>1</v>
      </c>
      <c r="C8700" t="s">
        <v>80</v>
      </c>
      <c r="D8700" t="s">
        <v>110</v>
      </c>
      <c r="E8700" t="s">
        <v>158</v>
      </c>
      <c r="F8700" t="s">
        <v>24348</v>
      </c>
      <c r="G8700" t="s">
        <v>476</v>
      </c>
      <c r="H8700" t="s">
        <v>134</v>
      </c>
      <c r="I8700" t="s">
        <v>152</v>
      </c>
      <c r="J8700" t="s">
        <v>136</v>
      </c>
      <c r="K8700" t="s">
        <v>172</v>
      </c>
      <c r="L8700" t="s">
        <v>24349</v>
      </c>
      <c r="M8700" t="s">
        <v>24350</v>
      </c>
      <c r="N8700">
        <v>9.4444439999999998E-3</v>
      </c>
      <c r="O8700">
        <v>0</v>
      </c>
      <c r="P8700">
        <v>954</v>
      </c>
      <c r="Q8700">
        <v>0</v>
      </c>
      <c r="R8700">
        <v>0</v>
      </c>
      <c r="S8700">
        <v>0</v>
      </c>
      <c r="T8700">
        <v>162</v>
      </c>
      <c r="U8700">
        <v>0</v>
      </c>
      <c r="V8700">
        <v>0</v>
      </c>
      <c r="W8700">
        <v>0</v>
      </c>
      <c r="X8700">
        <v>1.947457063853917</v>
      </c>
      <c r="Y8700">
        <v>0</v>
      </c>
      <c r="Z8700">
        <v>0</v>
      </c>
      <c r="AA8700">
        <v>0</v>
      </c>
      <c r="AB8700">
        <v>1.6989155715346647</v>
      </c>
      <c r="AC8700">
        <v>0</v>
      </c>
      <c r="AD8700">
        <v>0</v>
      </c>
      <c r="AE8700">
        <v>3.6463726353885817</v>
      </c>
    </row>
    <row r="8701" spans="1:31" x14ac:dyDescent="0.25">
      <c r="A8701">
        <v>1892399</v>
      </c>
      <c r="B8701">
        <v>1</v>
      </c>
      <c r="C8701" t="s">
        <v>81</v>
      </c>
      <c r="D8701" t="s">
        <v>117</v>
      </c>
      <c r="E8701" t="s">
        <v>169</v>
      </c>
      <c r="F8701" t="s">
        <v>24351</v>
      </c>
      <c r="G8701" t="s">
        <v>183</v>
      </c>
      <c r="H8701" t="s">
        <v>143</v>
      </c>
      <c r="I8701" t="s">
        <v>135</v>
      </c>
      <c r="J8701" t="s">
        <v>136</v>
      </c>
      <c r="K8701" t="s">
        <v>137</v>
      </c>
      <c r="L8701" t="s">
        <v>24352</v>
      </c>
      <c r="M8701" t="s">
        <v>24353</v>
      </c>
      <c r="N8701">
        <v>0.66805555500000002</v>
      </c>
      <c r="O8701">
        <v>0</v>
      </c>
      <c r="P8701">
        <v>220</v>
      </c>
      <c r="Q8701">
        <v>0</v>
      </c>
      <c r="R8701">
        <v>0</v>
      </c>
      <c r="S8701">
        <v>0</v>
      </c>
      <c r="T8701">
        <v>30</v>
      </c>
      <c r="U8701">
        <v>0</v>
      </c>
      <c r="V8701">
        <v>3</v>
      </c>
      <c r="W8701">
        <v>0</v>
      </c>
      <c r="X8701">
        <v>23.800574842259167</v>
      </c>
      <c r="Y8701">
        <v>0</v>
      </c>
      <c r="Z8701">
        <v>0</v>
      </c>
      <c r="AA8701">
        <v>0</v>
      </c>
      <c r="AB8701">
        <v>17.492941538540485</v>
      </c>
      <c r="AC8701">
        <v>0</v>
      </c>
      <c r="AD8701">
        <v>4.9876295365110321</v>
      </c>
      <c r="AE8701">
        <v>46.281145917310681</v>
      </c>
    </row>
    <row r="8702" spans="1:31" x14ac:dyDescent="0.25">
      <c r="A8702">
        <v>1892894</v>
      </c>
      <c r="B8702">
        <v>1</v>
      </c>
      <c r="C8702" t="s">
        <v>81</v>
      </c>
      <c r="D8702" t="s">
        <v>119</v>
      </c>
      <c r="E8702" t="s">
        <v>146</v>
      </c>
      <c r="F8702" t="s">
        <v>23351</v>
      </c>
      <c r="G8702" t="s">
        <v>2417</v>
      </c>
      <c r="H8702" t="s">
        <v>143</v>
      </c>
      <c r="I8702" t="s">
        <v>135</v>
      </c>
      <c r="J8702" t="s">
        <v>136</v>
      </c>
      <c r="K8702" t="s">
        <v>137</v>
      </c>
      <c r="L8702" t="s">
        <v>24354</v>
      </c>
      <c r="M8702" t="s">
        <v>24355</v>
      </c>
      <c r="N8702">
        <v>1.259166666</v>
      </c>
      <c r="O8702">
        <v>0</v>
      </c>
      <c r="P8702">
        <v>62</v>
      </c>
      <c r="Q8702">
        <v>0</v>
      </c>
      <c r="R8702">
        <v>0</v>
      </c>
      <c r="S8702">
        <v>0</v>
      </c>
      <c r="T8702">
        <v>2</v>
      </c>
      <c r="U8702">
        <v>0</v>
      </c>
      <c r="V8702">
        <v>0</v>
      </c>
      <c r="W8702">
        <v>0</v>
      </c>
      <c r="X8702">
        <v>15.080279748328172</v>
      </c>
      <c r="Y8702">
        <v>0</v>
      </c>
      <c r="Z8702">
        <v>0</v>
      </c>
      <c r="AA8702">
        <v>0</v>
      </c>
      <c r="AB8702">
        <v>0.70842679414901333</v>
      </c>
      <c r="AC8702">
        <v>0</v>
      </c>
      <c r="AD8702">
        <v>0</v>
      </c>
      <c r="AE8702">
        <v>15.788706542477184</v>
      </c>
    </row>
    <row r="8703" spans="1:31" x14ac:dyDescent="0.25">
      <c r="A8703">
        <v>1892794</v>
      </c>
      <c r="B8703">
        <v>1</v>
      </c>
      <c r="C8703" t="s">
        <v>81</v>
      </c>
      <c r="D8703" t="s">
        <v>112</v>
      </c>
      <c r="E8703" t="s">
        <v>169</v>
      </c>
      <c r="F8703" t="s">
        <v>24356</v>
      </c>
      <c r="G8703" t="s">
        <v>183</v>
      </c>
      <c r="H8703" t="s">
        <v>143</v>
      </c>
      <c r="I8703" t="s">
        <v>135</v>
      </c>
      <c r="J8703" t="s">
        <v>136</v>
      </c>
      <c r="K8703" t="s">
        <v>137</v>
      </c>
      <c r="L8703" t="s">
        <v>24357</v>
      </c>
      <c r="M8703" t="s">
        <v>24358</v>
      </c>
      <c r="N8703">
        <v>1.105</v>
      </c>
      <c r="O8703">
        <v>0</v>
      </c>
      <c r="P8703">
        <v>0</v>
      </c>
      <c r="Q8703">
        <v>0</v>
      </c>
      <c r="R8703">
        <v>18</v>
      </c>
      <c r="S8703">
        <v>0</v>
      </c>
      <c r="T8703">
        <v>3</v>
      </c>
      <c r="U8703">
        <v>0</v>
      </c>
      <c r="V8703">
        <v>0</v>
      </c>
      <c r="W8703">
        <v>0</v>
      </c>
      <c r="X8703">
        <v>0</v>
      </c>
      <c r="Y8703">
        <v>0</v>
      </c>
      <c r="Z8703">
        <v>5.0571253197805985</v>
      </c>
      <c r="AA8703">
        <v>0</v>
      </c>
      <c r="AB8703">
        <v>6.1325220354442773E-2</v>
      </c>
      <c r="AC8703">
        <v>0</v>
      </c>
      <c r="AD8703">
        <v>0</v>
      </c>
      <c r="AE8703">
        <v>5.1184505401350417</v>
      </c>
    </row>
    <row r="8704" spans="1:31" x14ac:dyDescent="0.25">
      <c r="A8704">
        <v>1892685</v>
      </c>
      <c r="B8704">
        <v>1</v>
      </c>
      <c r="C8704" t="s">
        <v>80</v>
      </c>
      <c r="D8704" t="s">
        <v>90</v>
      </c>
      <c r="E8704" t="s">
        <v>146</v>
      </c>
      <c r="F8704" t="s">
        <v>845</v>
      </c>
      <c r="G8704" t="s">
        <v>148</v>
      </c>
      <c r="H8704" t="s">
        <v>143</v>
      </c>
      <c r="I8704" t="s">
        <v>135</v>
      </c>
      <c r="J8704" t="s">
        <v>136</v>
      </c>
      <c r="K8704" t="s">
        <v>137</v>
      </c>
      <c r="L8704" t="s">
        <v>24359</v>
      </c>
      <c r="M8704" t="s">
        <v>24360</v>
      </c>
      <c r="N8704">
        <v>1.433888888</v>
      </c>
      <c r="O8704">
        <v>0</v>
      </c>
      <c r="P8704">
        <v>225</v>
      </c>
      <c r="Q8704">
        <v>0</v>
      </c>
      <c r="R8704">
        <v>0</v>
      </c>
      <c r="S8704">
        <v>0</v>
      </c>
      <c r="T8704">
        <v>79</v>
      </c>
      <c r="U8704">
        <v>0</v>
      </c>
      <c r="V8704">
        <v>1</v>
      </c>
      <c r="W8704">
        <v>0</v>
      </c>
      <c r="X8704">
        <v>89.624771439105913</v>
      </c>
      <c r="Y8704">
        <v>0</v>
      </c>
      <c r="Z8704">
        <v>0</v>
      </c>
      <c r="AA8704">
        <v>0</v>
      </c>
      <c r="AB8704">
        <v>108.66757841010991</v>
      </c>
      <c r="AC8704">
        <v>0</v>
      </c>
      <c r="AD8704">
        <v>2.4054078515375004</v>
      </c>
      <c r="AE8704">
        <v>200.69775770075333</v>
      </c>
    </row>
    <row r="8705" spans="1:31" x14ac:dyDescent="0.25">
      <c r="A8705">
        <v>1892625</v>
      </c>
      <c r="B8705">
        <v>1</v>
      </c>
      <c r="C8705" t="s">
        <v>80</v>
      </c>
      <c r="D8705" t="s">
        <v>93</v>
      </c>
      <c r="E8705" t="s">
        <v>146</v>
      </c>
      <c r="F8705" t="s">
        <v>24361</v>
      </c>
      <c r="G8705" t="s">
        <v>142</v>
      </c>
      <c r="H8705" t="s">
        <v>143</v>
      </c>
      <c r="I8705" t="s">
        <v>135</v>
      </c>
      <c r="J8705" t="s">
        <v>136</v>
      </c>
      <c r="K8705" t="s">
        <v>137</v>
      </c>
      <c r="L8705" t="s">
        <v>24362</v>
      </c>
      <c r="M8705" t="s">
        <v>24363</v>
      </c>
      <c r="N8705">
        <v>3.3461111109999999</v>
      </c>
      <c r="O8705">
        <v>0</v>
      </c>
      <c r="P8705">
        <v>1</v>
      </c>
      <c r="Q8705">
        <v>0</v>
      </c>
      <c r="R8705">
        <v>3</v>
      </c>
      <c r="S8705">
        <v>0</v>
      </c>
      <c r="T8705">
        <v>0</v>
      </c>
      <c r="U8705">
        <v>0</v>
      </c>
      <c r="V8705">
        <v>0</v>
      </c>
      <c r="W8705">
        <v>0</v>
      </c>
      <c r="X8705">
        <v>2.5914561719040004E-2</v>
      </c>
      <c r="Y8705">
        <v>0</v>
      </c>
      <c r="Z8705">
        <v>10.9554460528374</v>
      </c>
      <c r="AA8705">
        <v>0</v>
      </c>
      <c r="AB8705">
        <v>0</v>
      </c>
      <c r="AC8705">
        <v>0</v>
      </c>
      <c r="AD8705">
        <v>0</v>
      </c>
      <c r="AE8705">
        <v>10.98136061455644</v>
      </c>
    </row>
    <row r="8706" spans="1:31" x14ac:dyDescent="0.25">
      <c r="A8706">
        <v>1892293</v>
      </c>
      <c r="B8706">
        <v>1</v>
      </c>
      <c r="C8706" t="s">
        <v>81</v>
      </c>
      <c r="D8706" t="s">
        <v>112</v>
      </c>
      <c r="E8706" t="s">
        <v>146</v>
      </c>
      <c r="F8706" t="s">
        <v>24364</v>
      </c>
      <c r="G8706" t="s">
        <v>148</v>
      </c>
      <c r="H8706" t="s">
        <v>143</v>
      </c>
      <c r="I8706" t="s">
        <v>135</v>
      </c>
      <c r="J8706" t="s">
        <v>136</v>
      </c>
      <c r="K8706" t="s">
        <v>137</v>
      </c>
      <c r="L8706" t="s">
        <v>24365</v>
      </c>
      <c r="M8706" t="s">
        <v>24366</v>
      </c>
      <c r="N8706">
        <v>4.693888888</v>
      </c>
      <c r="O8706">
        <v>0</v>
      </c>
      <c r="P8706">
        <v>6</v>
      </c>
      <c r="Q8706">
        <v>0</v>
      </c>
      <c r="R8706">
        <v>1</v>
      </c>
      <c r="S8706">
        <v>0</v>
      </c>
      <c r="T8706">
        <v>0</v>
      </c>
      <c r="U8706">
        <v>0</v>
      </c>
      <c r="V8706">
        <v>0</v>
      </c>
      <c r="W8706">
        <v>0</v>
      </c>
      <c r="X8706">
        <v>1.8161884909750921</v>
      </c>
      <c r="Y8706">
        <v>0</v>
      </c>
      <c r="Z8706">
        <v>0.19753138782052501</v>
      </c>
      <c r="AA8706">
        <v>0</v>
      </c>
      <c r="AB8706">
        <v>0</v>
      </c>
      <c r="AC8706">
        <v>0</v>
      </c>
      <c r="AD8706">
        <v>0</v>
      </c>
      <c r="AE8706">
        <v>2.0137198787956172</v>
      </c>
    </row>
    <row r="8707" spans="1:31" x14ac:dyDescent="0.25">
      <c r="A8707">
        <v>1892247</v>
      </c>
      <c r="B8707">
        <v>1</v>
      </c>
      <c r="C8707" t="s">
        <v>81</v>
      </c>
      <c r="D8707" t="s">
        <v>116</v>
      </c>
      <c r="E8707" t="s">
        <v>210</v>
      </c>
      <c r="F8707" t="s">
        <v>13573</v>
      </c>
      <c r="G8707" t="s">
        <v>133</v>
      </c>
      <c r="H8707" t="s">
        <v>134</v>
      </c>
      <c r="I8707" t="s">
        <v>135</v>
      </c>
      <c r="J8707" t="s">
        <v>136</v>
      </c>
      <c r="K8707" t="s">
        <v>137</v>
      </c>
      <c r="L8707" t="s">
        <v>24367</v>
      </c>
      <c r="M8707" t="s">
        <v>24368</v>
      </c>
      <c r="N8707">
        <v>0.71388888800000005</v>
      </c>
      <c r="O8707">
        <v>0</v>
      </c>
      <c r="P8707">
        <v>634</v>
      </c>
      <c r="Q8707">
        <v>48</v>
      </c>
      <c r="R8707">
        <v>64</v>
      </c>
      <c r="S8707">
        <v>6</v>
      </c>
      <c r="T8707">
        <v>52</v>
      </c>
      <c r="U8707">
        <v>1</v>
      </c>
      <c r="V8707">
        <v>0</v>
      </c>
      <c r="W8707">
        <v>0</v>
      </c>
      <c r="X8707">
        <v>51.829909103189685</v>
      </c>
      <c r="Y8707">
        <v>287.63367421177122</v>
      </c>
      <c r="Z8707">
        <v>76.402966536378443</v>
      </c>
      <c r="AA8707">
        <v>8.6892291882444042</v>
      </c>
      <c r="AB8707">
        <v>5.0434363236923314</v>
      </c>
      <c r="AC8707">
        <v>0.3964566834588667</v>
      </c>
      <c r="AD8707">
        <v>0</v>
      </c>
      <c r="AE8707">
        <v>429.99567204673491</v>
      </c>
    </row>
    <row r="8708" spans="1:31" x14ac:dyDescent="0.25">
      <c r="A8708">
        <v>1892439</v>
      </c>
      <c r="B8708">
        <v>1</v>
      </c>
      <c r="C8708" t="s">
        <v>81</v>
      </c>
      <c r="D8708" t="s">
        <v>128</v>
      </c>
      <c r="E8708" t="s">
        <v>140</v>
      </c>
      <c r="F8708" t="s">
        <v>24369</v>
      </c>
      <c r="G8708" t="s">
        <v>207</v>
      </c>
      <c r="H8708" t="s">
        <v>143</v>
      </c>
      <c r="I8708" t="s">
        <v>135</v>
      </c>
      <c r="J8708" t="s">
        <v>136</v>
      </c>
      <c r="K8708" t="s">
        <v>137</v>
      </c>
      <c r="L8708" t="s">
        <v>24370</v>
      </c>
      <c r="M8708" t="s">
        <v>24371</v>
      </c>
      <c r="N8708">
        <v>1.5422222219999999</v>
      </c>
      <c r="O8708">
        <v>0</v>
      </c>
      <c r="P8708">
        <v>11</v>
      </c>
      <c r="Q8708">
        <v>0</v>
      </c>
      <c r="R8708">
        <v>0</v>
      </c>
      <c r="S8708">
        <v>0</v>
      </c>
      <c r="T8708">
        <v>3</v>
      </c>
      <c r="U8708">
        <v>0</v>
      </c>
      <c r="V8708">
        <v>0</v>
      </c>
      <c r="W8708">
        <v>0</v>
      </c>
      <c r="X8708">
        <v>3.444825540050775</v>
      </c>
      <c r="Y8708">
        <v>0</v>
      </c>
      <c r="Z8708">
        <v>0</v>
      </c>
      <c r="AA8708">
        <v>0</v>
      </c>
      <c r="AB8708">
        <v>11.803247333680208</v>
      </c>
      <c r="AC8708">
        <v>0</v>
      </c>
      <c r="AD8708">
        <v>0</v>
      </c>
      <c r="AE8708">
        <v>15.248072873730983</v>
      </c>
    </row>
    <row r="8709" spans="1:31" x14ac:dyDescent="0.25">
      <c r="A8709">
        <v>1892877</v>
      </c>
      <c r="B8709">
        <v>1</v>
      </c>
      <c r="C8709" t="s">
        <v>81</v>
      </c>
      <c r="D8709" t="s">
        <v>123</v>
      </c>
      <c r="E8709" t="s">
        <v>146</v>
      </c>
      <c r="F8709" t="s">
        <v>10484</v>
      </c>
      <c r="G8709" t="s">
        <v>148</v>
      </c>
      <c r="H8709" t="s">
        <v>143</v>
      </c>
      <c r="I8709" t="s">
        <v>135</v>
      </c>
      <c r="J8709" t="s">
        <v>136</v>
      </c>
      <c r="K8709" t="s">
        <v>137</v>
      </c>
      <c r="L8709" t="s">
        <v>24372</v>
      </c>
      <c r="M8709" t="s">
        <v>24373</v>
      </c>
      <c r="N8709">
        <v>1.747777777</v>
      </c>
      <c r="O8709">
        <v>0</v>
      </c>
      <c r="P8709">
        <v>0</v>
      </c>
      <c r="Q8709">
        <v>0</v>
      </c>
      <c r="R8709">
        <v>5</v>
      </c>
      <c r="S8709">
        <v>0</v>
      </c>
      <c r="T8709">
        <v>0</v>
      </c>
      <c r="U8709">
        <v>0</v>
      </c>
      <c r="V8709">
        <v>0</v>
      </c>
      <c r="W8709">
        <v>0</v>
      </c>
      <c r="X8709">
        <v>0</v>
      </c>
      <c r="Y8709">
        <v>0</v>
      </c>
      <c r="Z8709">
        <v>3.2733472068113278</v>
      </c>
      <c r="AA8709">
        <v>0</v>
      </c>
      <c r="AB8709">
        <v>0</v>
      </c>
      <c r="AC8709">
        <v>0</v>
      </c>
      <c r="AD8709">
        <v>0</v>
      </c>
      <c r="AE8709">
        <v>3.2733472068113278</v>
      </c>
    </row>
    <row r="8710" spans="1:31" x14ac:dyDescent="0.25">
      <c r="A8710">
        <v>1892731</v>
      </c>
      <c r="B8710">
        <v>1</v>
      </c>
      <c r="C8710" t="s">
        <v>80</v>
      </c>
      <c r="D8710" t="s">
        <v>93</v>
      </c>
      <c r="E8710" t="s">
        <v>146</v>
      </c>
      <c r="F8710" t="s">
        <v>24374</v>
      </c>
      <c r="G8710" t="s">
        <v>148</v>
      </c>
      <c r="H8710" t="s">
        <v>143</v>
      </c>
      <c r="I8710" t="s">
        <v>135</v>
      </c>
      <c r="J8710" t="s">
        <v>136</v>
      </c>
      <c r="K8710" t="s">
        <v>137</v>
      </c>
      <c r="L8710" t="s">
        <v>24375</v>
      </c>
      <c r="M8710" t="s">
        <v>24376</v>
      </c>
      <c r="N8710">
        <v>0.46083333300000001</v>
      </c>
      <c r="O8710">
        <v>0</v>
      </c>
      <c r="P8710">
        <v>25</v>
      </c>
      <c r="Q8710">
        <v>0</v>
      </c>
      <c r="R8710">
        <v>0</v>
      </c>
      <c r="S8710">
        <v>0</v>
      </c>
      <c r="T8710">
        <v>9</v>
      </c>
      <c r="U8710">
        <v>0</v>
      </c>
      <c r="V8710">
        <v>0</v>
      </c>
      <c r="W8710">
        <v>0</v>
      </c>
      <c r="X8710">
        <v>2.7754011113291841</v>
      </c>
      <c r="Y8710">
        <v>0</v>
      </c>
      <c r="Z8710">
        <v>0</v>
      </c>
      <c r="AA8710">
        <v>0</v>
      </c>
      <c r="AB8710">
        <v>3.7274284483044084</v>
      </c>
      <c r="AC8710">
        <v>0</v>
      </c>
      <c r="AD8710">
        <v>0</v>
      </c>
      <c r="AE8710">
        <v>6.502829559633593</v>
      </c>
    </row>
    <row r="8711" spans="1:31" x14ac:dyDescent="0.25">
      <c r="A8711">
        <v>1892834</v>
      </c>
      <c r="B8711">
        <v>1</v>
      </c>
      <c r="C8711" t="s">
        <v>80</v>
      </c>
      <c r="D8711" t="s">
        <v>97</v>
      </c>
      <c r="E8711" t="s">
        <v>140</v>
      </c>
      <c r="F8711" t="s">
        <v>24377</v>
      </c>
      <c r="G8711" t="s">
        <v>163</v>
      </c>
      <c r="H8711" t="s">
        <v>143</v>
      </c>
      <c r="I8711" t="s">
        <v>135</v>
      </c>
      <c r="J8711" t="s">
        <v>136</v>
      </c>
      <c r="K8711" t="s">
        <v>137</v>
      </c>
      <c r="L8711" t="s">
        <v>24378</v>
      </c>
      <c r="M8711" t="s">
        <v>24379</v>
      </c>
      <c r="N8711">
        <v>1.108333333</v>
      </c>
      <c r="O8711">
        <v>0</v>
      </c>
      <c r="P8711">
        <v>12</v>
      </c>
      <c r="Q8711">
        <v>0</v>
      </c>
      <c r="R8711">
        <v>0</v>
      </c>
      <c r="S8711">
        <v>0</v>
      </c>
      <c r="T8711">
        <v>0</v>
      </c>
      <c r="U8711">
        <v>0</v>
      </c>
      <c r="V8711">
        <v>0</v>
      </c>
      <c r="W8711">
        <v>0</v>
      </c>
      <c r="X8711">
        <v>3.2689551750784829</v>
      </c>
      <c r="Y8711">
        <v>0</v>
      </c>
      <c r="Z8711">
        <v>0</v>
      </c>
      <c r="AA8711">
        <v>0</v>
      </c>
      <c r="AB8711">
        <v>0</v>
      </c>
      <c r="AC8711">
        <v>0</v>
      </c>
      <c r="AD8711">
        <v>0</v>
      </c>
      <c r="AE8711">
        <v>3.2689551750784829</v>
      </c>
    </row>
    <row r="8712" spans="1:31" x14ac:dyDescent="0.25">
      <c r="A8712">
        <v>1892642</v>
      </c>
      <c r="B8712">
        <v>1</v>
      </c>
      <c r="C8712" t="s">
        <v>81</v>
      </c>
      <c r="D8712" t="s">
        <v>118</v>
      </c>
      <c r="E8712" t="s">
        <v>210</v>
      </c>
      <c r="F8712" t="s">
        <v>16353</v>
      </c>
      <c r="G8712" t="s">
        <v>133</v>
      </c>
      <c r="H8712" t="s">
        <v>134</v>
      </c>
      <c r="I8712" t="s">
        <v>135</v>
      </c>
      <c r="J8712" t="s">
        <v>136</v>
      </c>
      <c r="K8712" t="s">
        <v>137</v>
      </c>
      <c r="L8712" t="s">
        <v>24380</v>
      </c>
      <c r="M8712" t="s">
        <v>24381</v>
      </c>
      <c r="N8712">
        <v>0.49249999999999999</v>
      </c>
      <c r="O8712">
        <v>19</v>
      </c>
      <c r="P8712">
        <v>1613</v>
      </c>
      <c r="Q8712">
        <v>49</v>
      </c>
      <c r="R8712">
        <v>128</v>
      </c>
      <c r="S8712">
        <v>9</v>
      </c>
      <c r="T8712">
        <v>100</v>
      </c>
      <c r="U8712">
        <v>0</v>
      </c>
      <c r="V8712">
        <v>0</v>
      </c>
      <c r="W8712">
        <v>4.7831666308911176</v>
      </c>
      <c r="X8712">
        <v>119.20717612883203</v>
      </c>
      <c r="Y8712">
        <v>191.61456874369486</v>
      </c>
      <c r="Z8712">
        <v>115.6749469647836</v>
      </c>
      <c r="AA8712">
        <v>13.552470310648244</v>
      </c>
      <c r="AB8712">
        <v>39.93217215230765</v>
      </c>
      <c r="AC8712">
        <v>0</v>
      </c>
      <c r="AD8712">
        <v>0</v>
      </c>
      <c r="AE8712">
        <v>484.7645009311575</v>
      </c>
    </row>
    <row r="8713" spans="1:31" x14ac:dyDescent="0.25">
      <c r="A8713">
        <v>1892811</v>
      </c>
      <c r="B8713">
        <v>1</v>
      </c>
      <c r="C8713" t="s">
        <v>81</v>
      </c>
      <c r="D8713" t="s">
        <v>121</v>
      </c>
      <c r="E8713" t="s">
        <v>131</v>
      </c>
      <c r="F8713" t="s">
        <v>5776</v>
      </c>
      <c r="G8713" t="s">
        <v>133</v>
      </c>
      <c r="H8713" t="s">
        <v>134</v>
      </c>
      <c r="I8713" t="s">
        <v>135</v>
      </c>
      <c r="J8713" t="s">
        <v>136</v>
      </c>
      <c r="K8713" t="s">
        <v>137</v>
      </c>
      <c r="L8713" t="s">
        <v>24382</v>
      </c>
      <c r="M8713" t="s">
        <v>24383</v>
      </c>
      <c r="N8713">
        <v>1.2411111109999999</v>
      </c>
      <c r="O8713">
        <v>0</v>
      </c>
      <c r="P8713">
        <v>633</v>
      </c>
      <c r="Q8713">
        <v>0</v>
      </c>
      <c r="R8713">
        <v>9</v>
      </c>
      <c r="S8713">
        <v>0</v>
      </c>
      <c r="T8713">
        <v>30</v>
      </c>
      <c r="U8713">
        <v>0</v>
      </c>
      <c r="V8713">
        <v>0</v>
      </c>
      <c r="W8713">
        <v>0</v>
      </c>
      <c r="X8713">
        <v>113.18483577788881</v>
      </c>
      <c r="Y8713">
        <v>0</v>
      </c>
      <c r="Z8713">
        <v>2.4151332580525748</v>
      </c>
      <c r="AA8713">
        <v>0</v>
      </c>
      <c r="AB8713">
        <v>14.590298729954551</v>
      </c>
      <c r="AC8713">
        <v>0</v>
      </c>
      <c r="AD8713">
        <v>0</v>
      </c>
      <c r="AE8713">
        <v>130.19026776589592</v>
      </c>
    </row>
    <row r="8714" spans="1:31" x14ac:dyDescent="0.25">
      <c r="A8714">
        <v>1892333</v>
      </c>
      <c r="B8714">
        <v>1</v>
      </c>
      <c r="C8714" t="s">
        <v>81</v>
      </c>
      <c r="D8714" t="s">
        <v>113</v>
      </c>
      <c r="E8714" t="s">
        <v>158</v>
      </c>
      <c r="F8714" t="s">
        <v>24384</v>
      </c>
      <c r="G8714" t="s">
        <v>133</v>
      </c>
      <c r="H8714" t="s">
        <v>134</v>
      </c>
      <c r="I8714" t="s">
        <v>135</v>
      </c>
      <c r="J8714" t="s">
        <v>136</v>
      </c>
      <c r="K8714" t="s">
        <v>137</v>
      </c>
      <c r="L8714" t="s">
        <v>24385</v>
      </c>
      <c r="M8714" t="s">
        <v>24386</v>
      </c>
      <c r="N8714">
        <v>0.778888888</v>
      </c>
      <c r="O8714">
        <v>0</v>
      </c>
      <c r="P8714">
        <v>1723</v>
      </c>
      <c r="Q8714">
        <v>2</v>
      </c>
      <c r="R8714">
        <v>60</v>
      </c>
      <c r="S8714">
        <v>0</v>
      </c>
      <c r="T8714">
        <v>116</v>
      </c>
      <c r="U8714">
        <v>0</v>
      </c>
      <c r="V8714">
        <v>1</v>
      </c>
      <c r="W8714">
        <v>0</v>
      </c>
      <c r="X8714">
        <v>267.9107377282217</v>
      </c>
      <c r="Y8714">
        <v>48.502023513391052</v>
      </c>
      <c r="Z8714">
        <v>83.923836117087333</v>
      </c>
      <c r="AA8714">
        <v>0</v>
      </c>
      <c r="AB8714">
        <v>92.380588245910289</v>
      </c>
      <c r="AC8714">
        <v>0</v>
      </c>
      <c r="AD8714">
        <v>1.0097824564409266</v>
      </c>
      <c r="AE8714">
        <v>493.72696806105131</v>
      </c>
    </row>
    <row r="8715" spans="1:31" x14ac:dyDescent="0.25">
      <c r="A8715">
        <v>1892456</v>
      </c>
      <c r="B8715">
        <v>1</v>
      </c>
      <c r="C8715" t="s">
        <v>80</v>
      </c>
      <c r="D8715" t="s">
        <v>83</v>
      </c>
      <c r="E8715" t="s">
        <v>146</v>
      </c>
      <c r="F8715" t="s">
        <v>24387</v>
      </c>
      <c r="G8715" t="s">
        <v>196</v>
      </c>
      <c r="H8715" t="s">
        <v>143</v>
      </c>
      <c r="I8715" t="s">
        <v>135</v>
      </c>
      <c r="J8715" t="s">
        <v>136</v>
      </c>
      <c r="K8715" t="s">
        <v>172</v>
      </c>
      <c r="L8715" t="s">
        <v>24388</v>
      </c>
      <c r="M8715" t="s">
        <v>24389</v>
      </c>
      <c r="N8715">
        <v>1.35</v>
      </c>
      <c r="O8715">
        <v>0</v>
      </c>
      <c r="P8715">
        <v>83</v>
      </c>
      <c r="Q8715">
        <v>0</v>
      </c>
      <c r="R8715">
        <v>0</v>
      </c>
      <c r="S8715">
        <v>0</v>
      </c>
      <c r="T8715">
        <v>11</v>
      </c>
      <c r="U8715">
        <v>0</v>
      </c>
      <c r="V8715">
        <v>0</v>
      </c>
      <c r="W8715">
        <v>0</v>
      </c>
      <c r="X8715">
        <v>28.404474330434144</v>
      </c>
      <c r="Y8715">
        <v>0</v>
      </c>
      <c r="Z8715">
        <v>0</v>
      </c>
      <c r="AA8715">
        <v>0</v>
      </c>
      <c r="AB8715">
        <v>12.526840214411251</v>
      </c>
      <c r="AC8715">
        <v>0</v>
      </c>
      <c r="AD8715">
        <v>0</v>
      </c>
      <c r="AE8715">
        <v>40.931314544845392</v>
      </c>
    </row>
    <row r="8716" spans="1:31" x14ac:dyDescent="0.25">
      <c r="A8716">
        <v>1892356</v>
      </c>
      <c r="B8716">
        <v>1</v>
      </c>
      <c r="C8716" t="s">
        <v>80</v>
      </c>
      <c r="D8716" t="s">
        <v>93</v>
      </c>
      <c r="E8716" t="s">
        <v>169</v>
      </c>
      <c r="F8716" t="s">
        <v>24390</v>
      </c>
      <c r="G8716" t="s">
        <v>171</v>
      </c>
      <c r="H8716" t="s">
        <v>143</v>
      </c>
      <c r="I8716" t="s">
        <v>135</v>
      </c>
      <c r="J8716" t="s">
        <v>136</v>
      </c>
      <c r="K8716" t="s">
        <v>172</v>
      </c>
      <c r="L8716" t="s">
        <v>24391</v>
      </c>
      <c r="M8716" t="s">
        <v>24392</v>
      </c>
      <c r="N8716">
        <v>2.2312397220000002</v>
      </c>
      <c r="O8716">
        <v>0</v>
      </c>
      <c r="P8716">
        <v>3</v>
      </c>
      <c r="Q8716">
        <v>0</v>
      </c>
      <c r="R8716">
        <v>15</v>
      </c>
      <c r="S8716">
        <v>0</v>
      </c>
      <c r="T8716">
        <v>9</v>
      </c>
      <c r="U8716">
        <v>0</v>
      </c>
      <c r="V8716">
        <v>0</v>
      </c>
      <c r="W8716">
        <v>0</v>
      </c>
      <c r="X8716">
        <v>2.5999274250238384</v>
      </c>
      <c r="Y8716">
        <v>0</v>
      </c>
      <c r="Z8716">
        <v>208.51417853353021</v>
      </c>
      <c r="AA8716">
        <v>0</v>
      </c>
      <c r="AB8716">
        <v>40.573816532965139</v>
      </c>
      <c r="AC8716">
        <v>0</v>
      </c>
      <c r="AD8716">
        <v>0</v>
      </c>
      <c r="AE8716">
        <v>251.6879224915192</v>
      </c>
    </row>
    <row r="8717" spans="1:31" x14ac:dyDescent="0.25">
      <c r="A8717">
        <v>1892648</v>
      </c>
      <c r="B8717">
        <v>1</v>
      </c>
      <c r="C8717" t="s">
        <v>80</v>
      </c>
      <c r="D8717" t="s">
        <v>85</v>
      </c>
      <c r="E8717" t="s">
        <v>222</v>
      </c>
      <c r="F8717" t="s">
        <v>24393</v>
      </c>
      <c r="G8717" t="s">
        <v>142</v>
      </c>
      <c r="H8717" t="s">
        <v>143</v>
      </c>
      <c r="I8717" t="s">
        <v>135</v>
      </c>
      <c r="J8717" t="s">
        <v>136</v>
      </c>
      <c r="K8717" t="s">
        <v>137</v>
      </c>
      <c r="L8717" t="s">
        <v>24394</v>
      </c>
      <c r="M8717" t="s">
        <v>24395</v>
      </c>
      <c r="N8717">
        <v>0.447222222</v>
      </c>
      <c r="O8717">
        <v>0</v>
      </c>
      <c r="P8717">
        <v>149</v>
      </c>
      <c r="Q8717">
        <v>0</v>
      </c>
      <c r="R8717">
        <v>0</v>
      </c>
      <c r="S8717">
        <v>0</v>
      </c>
      <c r="T8717">
        <v>14</v>
      </c>
      <c r="U8717">
        <v>0</v>
      </c>
      <c r="V8717">
        <v>0</v>
      </c>
      <c r="W8717">
        <v>0</v>
      </c>
      <c r="X8717">
        <v>20.533195278127238</v>
      </c>
      <c r="Y8717">
        <v>0</v>
      </c>
      <c r="Z8717">
        <v>0</v>
      </c>
      <c r="AA8717">
        <v>0</v>
      </c>
      <c r="AB8717">
        <v>13.177591257892908</v>
      </c>
      <c r="AC8717">
        <v>0</v>
      </c>
      <c r="AD8717">
        <v>0</v>
      </c>
      <c r="AE8717">
        <v>33.710786536020144</v>
      </c>
    </row>
    <row r="8718" spans="1:31" x14ac:dyDescent="0.25">
      <c r="A8718">
        <v>1892519</v>
      </c>
      <c r="B8718">
        <v>1</v>
      </c>
      <c r="C8718" t="s">
        <v>80</v>
      </c>
      <c r="D8718" t="s">
        <v>105</v>
      </c>
      <c r="E8718" t="s">
        <v>131</v>
      </c>
      <c r="F8718" t="s">
        <v>6084</v>
      </c>
      <c r="G8718" t="s">
        <v>133</v>
      </c>
      <c r="H8718" t="s">
        <v>134</v>
      </c>
      <c r="I8718" t="s">
        <v>135</v>
      </c>
      <c r="J8718" t="s">
        <v>136</v>
      </c>
      <c r="K8718" t="s">
        <v>137</v>
      </c>
      <c r="L8718" t="s">
        <v>24396</v>
      </c>
      <c r="M8718" t="s">
        <v>24397</v>
      </c>
      <c r="N8718">
        <v>0.25027777699999998</v>
      </c>
      <c r="O8718">
        <v>1</v>
      </c>
      <c r="P8718">
        <v>120</v>
      </c>
      <c r="Q8718">
        <v>4</v>
      </c>
      <c r="R8718">
        <v>2</v>
      </c>
      <c r="S8718">
        <v>7</v>
      </c>
      <c r="T8718">
        <v>36</v>
      </c>
      <c r="U8718">
        <v>0</v>
      </c>
      <c r="V8718">
        <v>0</v>
      </c>
      <c r="W8718">
        <v>0.33670984690831779</v>
      </c>
      <c r="X8718">
        <v>11.109467496696547</v>
      </c>
      <c r="Y8718">
        <v>13.109041515224977</v>
      </c>
      <c r="Z8718">
        <v>0.10673299223071112</v>
      </c>
      <c r="AA8718">
        <v>13.174014517725674</v>
      </c>
      <c r="AB8718">
        <v>15.212080369528952</v>
      </c>
      <c r="AC8718">
        <v>0</v>
      </c>
      <c r="AD8718">
        <v>0</v>
      </c>
      <c r="AE8718">
        <v>53.048046738315179</v>
      </c>
    </row>
    <row r="8719" spans="1:31" x14ac:dyDescent="0.25">
      <c r="A8719">
        <v>1892270</v>
      </c>
      <c r="B8719">
        <v>1</v>
      </c>
      <c r="C8719" t="s">
        <v>80</v>
      </c>
      <c r="D8719" t="s">
        <v>108</v>
      </c>
      <c r="E8719" t="s">
        <v>140</v>
      </c>
      <c r="F8719" t="s">
        <v>24398</v>
      </c>
      <c r="G8719" t="s">
        <v>163</v>
      </c>
      <c r="H8719" t="s">
        <v>143</v>
      </c>
      <c r="I8719" t="s">
        <v>135</v>
      </c>
      <c r="J8719" t="s">
        <v>136</v>
      </c>
      <c r="K8719" t="s">
        <v>137</v>
      </c>
      <c r="L8719" t="s">
        <v>24399</v>
      </c>
      <c r="M8719" t="s">
        <v>24400</v>
      </c>
      <c r="N8719">
        <v>2.548888888</v>
      </c>
      <c r="O8719">
        <v>0</v>
      </c>
      <c r="P8719">
        <v>1</v>
      </c>
      <c r="Q8719">
        <v>0</v>
      </c>
      <c r="R8719">
        <v>0</v>
      </c>
      <c r="S8719">
        <v>0</v>
      </c>
      <c r="T8719">
        <v>0</v>
      </c>
      <c r="U8719">
        <v>0</v>
      </c>
      <c r="V8719">
        <v>0</v>
      </c>
      <c r="W8719">
        <v>0</v>
      </c>
      <c r="X8719">
        <v>0.42612489904932888</v>
      </c>
      <c r="Y8719">
        <v>0</v>
      </c>
      <c r="Z8719">
        <v>0</v>
      </c>
      <c r="AA8719">
        <v>0</v>
      </c>
      <c r="AB8719">
        <v>0</v>
      </c>
      <c r="AC8719">
        <v>0</v>
      </c>
      <c r="AD8719">
        <v>0</v>
      </c>
      <c r="AE8719">
        <v>0.42612489904932888</v>
      </c>
    </row>
    <row r="8720" spans="1:31" x14ac:dyDescent="0.25">
      <c r="A8720">
        <v>1892705</v>
      </c>
      <c r="B8720">
        <v>1</v>
      </c>
      <c r="C8720" t="s">
        <v>80</v>
      </c>
      <c r="D8720" t="s">
        <v>100</v>
      </c>
      <c r="E8720" t="s">
        <v>169</v>
      </c>
      <c r="F8720" t="s">
        <v>24401</v>
      </c>
      <c r="G8720" t="s">
        <v>624</v>
      </c>
      <c r="H8720" t="s">
        <v>143</v>
      </c>
      <c r="I8720" t="s">
        <v>135</v>
      </c>
      <c r="J8720" t="s">
        <v>136</v>
      </c>
      <c r="K8720" t="s">
        <v>137</v>
      </c>
      <c r="L8720" t="s">
        <v>24402</v>
      </c>
      <c r="M8720" t="s">
        <v>24403</v>
      </c>
      <c r="N8720">
        <v>2.7250000000000001</v>
      </c>
      <c r="O8720">
        <v>0</v>
      </c>
      <c r="P8720">
        <v>0</v>
      </c>
      <c r="Q8720">
        <v>0</v>
      </c>
      <c r="R8720">
        <v>16</v>
      </c>
      <c r="S8720">
        <v>0</v>
      </c>
      <c r="T8720">
        <v>1</v>
      </c>
      <c r="U8720">
        <v>0</v>
      </c>
      <c r="V8720">
        <v>0</v>
      </c>
      <c r="W8720">
        <v>0</v>
      </c>
      <c r="X8720">
        <v>0</v>
      </c>
      <c r="Y8720">
        <v>0</v>
      </c>
      <c r="Z8720">
        <v>368.91710521802372</v>
      </c>
      <c r="AA8720">
        <v>0</v>
      </c>
      <c r="AB8720">
        <v>1.4608663405725302</v>
      </c>
      <c r="AC8720">
        <v>0</v>
      </c>
      <c r="AD8720">
        <v>0</v>
      </c>
      <c r="AE8720">
        <v>370.37797155859624</v>
      </c>
    </row>
    <row r="8721" spans="1:31" x14ac:dyDescent="0.25">
      <c r="A8721">
        <v>1892562</v>
      </c>
      <c r="B8721">
        <v>1</v>
      </c>
      <c r="C8721" t="s">
        <v>80</v>
      </c>
      <c r="D8721" t="s">
        <v>108</v>
      </c>
      <c r="E8721" t="s">
        <v>131</v>
      </c>
      <c r="F8721" t="s">
        <v>1445</v>
      </c>
      <c r="G8721" t="s">
        <v>476</v>
      </c>
      <c r="H8721" t="s">
        <v>134</v>
      </c>
      <c r="I8721" t="s">
        <v>135</v>
      </c>
      <c r="J8721" t="s">
        <v>136</v>
      </c>
      <c r="K8721" t="s">
        <v>137</v>
      </c>
      <c r="L8721" t="s">
        <v>24404</v>
      </c>
      <c r="M8721" t="s">
        <v>24405</v>
      </c>
      <c r="N8721">
        <v>9.8888887999999994E-2</v>
      </c>
      <c r="O8721">
        <v>0</v>
      </c>
      <c r="P8721">
        <v>1818</v>
      </c>
      <c r="Q8721">
        <v>2</v>
      </c>
      <c r="R8721">
        <v>376</v>
      </c>
      <c r="S8721">
        <v>13</v>
      </c>
      <c r="T8721">
        <v>198</v>
      </c>
      <c r="U8721">
        <v>0</v>
      </c>
      <c r="V8721">
        <v>0</v>
      </c>
      <c r="W8721">
        <v>0</v>
      </c>
      <c r="X8721">
        <v>27.266889938373481</v>
      </c>
      <c r="Y8721">
        <v>0.46521852118387552</v>
      </c>
      <c r="Z8721">
        <v>29.529875657486887</v>
      </c>
      <c r="AA8721">
        <v>9.4087221430293386</v>
      </c>
      <c r="AB8721">
        <v>27.901576783895102</v>
      </c>
      <c r="AC8721">
        <v>0</v>
      </c>
      <c r="AD8721">
        <v>0</v>
      </c>
      <c r="AE8721">
        <v>94.572283043968696</v>
      </c>
    </row>
    <row r="8722" spans="1:31" x14ac:dyDescent="0.25">
      <c r="A8722">
        <v>1892774</v>
      </c>
      <c r="B8722">
        <v>1</v>
      </c>
      <c r="C8722" t="s">
        <v>80</v>
      </c>
      <c r="D8722" t="s">
        <v>94</v>
      </c>
      <c r="E8722" t="s">
        <v>169</v>
      </c>
      <c r="F8722" t="s">
        <v>24406</v>
      </c>
      <c r="G8722" t="s">
        <v>183</v>
      </c>
      <c r="H8722" t="s">
        <v>143</v>
      </c>
      <c r="I8722" t="s">
        <v>135</v>
      </c>
      <c r="J8722" t="s">
        <v>136</v>
      </c>
      <c r="K8722" t="s">
        <v>137</v>
      </c>
      <c r="L8722" t="s">
        <v>24407</v>
      </c>
      <c r="M8722" t="s">
        <v>24408</v>
      </c>
      <c r="N8722">
        <v>1.1277777769999999</v>
      </c>
      <c r="O8722">
        <v>0</v>
      </c>
      <c r="P8722">
        <v>0</v>
      </c>
      <c r="Q8722">
        <v>0</v>
      </c>
      <c r="R8722">
        <v>4</v>
      </c>
      <c r="S8722">
        <v>0</v>
      </c>
      <c r="T8722">
        <v>0</v>
      </c>
      <c r="U8722">
        <v>0</v>
      </c>
      <c r="V8722">
        <v>0</v>
      </c>
      <c r="W8722">
        <v>0</v>
      </c>
      <c r="X8722">
        <v>0</v>
      </c>
      <c r="Y8722">
        <v>0</v>
      </c>
      <c r="Z8722">
        <v>9.395560852639429</v>
      </c>
      <c r="AA8722">
        <v>0</v>
      </c>
      <c r="AB8722">
        <v>0</v>
      </c>
      <c r="AC8722">
        <v>0</v>
      </c>
      <c r="AD8722">
        <v>0</v>
      </c>
      <c r="AE8722">
        <v>9.395560852639429</v>
      </c>
    </row>
    <row r="8723" spans="1:31" x14ac:dyDescent="0.25">
      <c r="A8723">
        <v>1892728</v>
      </c>
      <c r="B8723">
        <v>1</v>
      </c>
      <c r="C8723" t="s">
        <v>80</v>
      </c>
      <c r="D8723" t="s">
        <v>109</v>
      </c>
      <c r="E8723" t="s">
        <v>158</v>
      </c>
      <c r="F8723" t="s">
        <v>24409</v>
      </c>
      <c r="G8723" t="s">
        <v>219</v>
      </c>
      <c r="H8723" t="s">
        <v>134</v>
      </c>
      <c r="I8723" t="s">
        <v>135</v>
      </c>
      <c r="J8723" t="s">
        <v>136</v>
      </c>
      <c r="K8723" t="s">
        <v>137</v>
      </c>
      <c r="L8723" t="s">
        <v>24410</v>
      </c>
      <c r="M8723" t="s">
        <v>24411</v>
      </c>
      <c r="N8723">
        <v>1.758611111</v>
      </c>
      <c r="O8723">
        <v>0</v>
      </c>
      <c r="P8723">
        <v>40</v>
      </c>
      <c r="Q8723">
        <v>0</v>
      </c>
      <c r="R8723">
        <v>0</v>
      </c>
      <c r="S8723">
        <v>0</v>
      </c>
      <c r="T8723">
        <v>4</v>
      </c>
      <c r="U8723">
        <v>0</v>
      </c>
      <c r="V8723">
        <v>0</v>
      </c>
      <c r="W8723">
        <v>0</v>
      </c>
      <c r="X8723">
        <v>13.261945282825145</v>
      </c>
      <c r="Y8723">
        <v>0</v>
      </c>
      <c r="Z8723">
        <v>0</v>
      </c>
      <c r="AA8723">
        <v>0</v>
      </c>
      <c r="AB8723">
        <v>6.708172205334975</v>
      </c>
      <c r="AC8723">
        <v>0</v>
      </c>
      <c r="AD8723">
        <v>0</v>
      </c>
      <c r="AE8723">
        <v>19.97011748816012</v>
      </c>
    </row>
    <row r="8724" spans="1:31" x14ac:dyDescent="0.25">
      <c r="A8724">
        <v>1892419</v>
      </c>
      <c r="B8724">
        <v>1</v>
      </c>
      <c r="C8724" t="s">
        <v>80</v>
      </c>
      <c r="D8724" t="s">
        <v>82</v>
      </c>
      <c r="E8724" t="s">
        <v>146</v>
      </c>
      <c r="F8724" t="s">
        <v>24412</v>
      </c>
      <c r="G8724" t="s">
        <v>1124</v>
      </c>
      <c r="H8724" t="s">
        <v>143</v>
      </c>
      <c r="I8724" t="s">
        <v>135</v>
      </c>
      <c r="J8724" t="s">
        <v>136</v>
      </c>
      <c r="K8724" t="s">
        <v>137</v>
      </c>
      <c r="L8724" t="s">
        <v>24413</v>
      </c>
      <c r="M8724" t="s">
        <v>24414</v>
      </c>
      <c r="N8724">
        <v>3.369722222</v>
      </c>
      <c r="O8724">
        <v>0</v>
      </c>
      <c r="P8724">
        <v>312</v>
      </c>
      <c r="Q8724">
        <v>0</v>
      </c>
      <c r="R8724">
        <v>0</v>
      </c>
      <c r="S8724">
        <v>0</v>
      </c>
      <c r="T8724">
        <v>1</v>
      </c>
      <c r="U8724">
        <v>0</v>
      </c>
      <c r="V8724">
        <v>0</v>
      </c>
      <c r="W8724">
        <v>0</v>
      </c>
      <c r="X8724">
        <v>252.78016006683481</v>
      </c>
      <c r="Y8724">
        <v>0</v>
      </c>
      <c r="Z8724">
        <v>0</v>
      </c>
      <c r="AA8724">
        <v>0</v>
      </c>
      <c r="AB8724">
        <v>6.393710227000001E-4</v>
      </c>
      <c r="AC8724">
        <v>0</v>
      </c>
      <c r="AD8724">
        <v>0</v>
      </c>
      <c r="AE8724">
        <v>252.7807994378575</v>
      </c>
    </row>
    <row r="8725" spans="1:31" x14ac:dyDescent="0.25">
      <c r="A8725">
        <v>1892273</v>
      </c>
      <c r="B8725">
        <v>1</v>
      </c>
      <c r="C8725" t="s">
        <v>81</v>
      </c>
      <c r="D8725" t="s">
        <v>127</v>
      </c>
      <c r="E8725" t="s">
        <v>169</v>
      </c>
      <c r="F8725" t="s">
        <v>24415</v>
      </c>
      <c r="G8725" t="s">
        <v>183</v>
      </c>
      <c r="H8725" t="s">
        <v>143</v>
      </c>
      <c r="I8725" t="s">
        <v>135</v>
      </c>
      <c r="J8725" t="s">
        <v>136</v>
      </c>
      <c r="K8725" t="s">
        <v>137</v>
      </c>
      <c r="L8725" t="s">
        <v>24416</v>
      </c>
      <c r="M8725" t="s">
        <v>24417</v>
      </c>
      <c r="N8725">
        <v>3.5308333329999999</v>
      </c>
      <c r="O8725">
        <v>0</v>
      </c>
      <c r="P8725">
        <v>77</v>
      </c>
      <c r="Q8725">
        <v>0</v>
      </c>
      <c r="R8725">
        <v>9</v>
      </c>
      <c r="S8725">
        <v>0</v>
      </c>
      <c r="T8725">
        <v>4</v>
      </c>
      <c r="U8725">
        <v>0</v>
      </c>
      <c r="V8725">
        <v>0</v>
      </c>
      <c r="W8725">
        <v>0</v>
      </c>
      <c r="X8725">
        <v>37.107387114344355</v>
      </c>
      <c r="Y8725">
        <v>0</v>
      </c>
      <c r="Z8725">
        <v>11.734219466784458</v>
      </c>
      <c r="AA8725">
        <v>0</v>
      </c>
      <c r="AB8725">
        <v>7.49334297321984</v>
      </c>
      <c r="AC8725">
        <v>0</v>
      </c>
      <c r="AD8725">
        <v>0</v>
      </c>
      <c r="AE8725">
        <v>56.334949554348654</v>
      </c>
    </row>
    <row r="8726" spans="1:31" x14ac:dyDescent="0.25">
      <c r="A8726">
        <v>1892250</v>
      </c>
      <c r="B8726">
        <v>1</v>
      </c>
      <c r="C8726" t="s">
        <v>81</v>
      </c>
      <c r="D8726" t="s">
        <v>123</v>
      </c>
      <c r="E8726" t="s">
        <v>210</v>
      </c>
      <c r="F8726" t="s">
        <v>1349</v>
      </c>
      <c r="G8726" t="s">
        <v>133</v>
      </c>
      <c r="H8726" t="s">
        <v>134</v>
      </c>
      <c r="I8726" t="s">
        <v>135</v>
      </c>
      <c r="J8726" t="s">
        <v>136</v>
      </c>
      <c r="K8726" t="s">
        <v>137</v>
      </c>
      <c r="L8726" t="s">
        <v>24418</v>
      </c>
      <c r="M8726" t="s">
        <v>24419</v>
      </c>
      <c r="N8726">
        <v>1.846666666</v>
      </c>
      <c r="O8726">
        <v>7</v>
      </c>
      <c r="P8726">
        <v>1284</v>
      </c>
      <c r="Q8726">
        <v>99</v>
      </c>
      <c r="R8726">
        <v>69</v>
      </c>
      <c r="S8726">
        <v>26</v>
      </c>
      <c r="T8726">
        <v>111</v>
      </c>
      <c r="U8726">
        <v>7</v>
      </c>
      <c r="V8726">
        <v>0</v>
      </c>
      <c r="W8726">
        <v>3.2393500192333566</v>
      </c>
      <c r="X8726">
        <v>363.15511742416214</v>
      </c>
      <c r="Y8726">
        <v>205.50346995849222</v>
      </c>
      <c r="Z8726">
        <v>126.54214280801061</v>
      </c>
      <c r="AA8726">
        <v>228.45210823701677</v>
      </c>
      <c r="AB8726">
        <v>109.08194132388685</v>
      </c>
      <c r="AC8726">
        <v>632.33636996371217</v>
      </c>
      <c r="AD8726">
        <v>0</v>
      </c>
      <c r="AE8726">
        <v>1668.310499734514</v>
      </c>
    </row>
    <row r="8727" spans="1:31" x14ac:dyDescent="0.25">
      <c r="A8727">
        <v>1892227</v>
      </c>
      <c r="B8727">
        <v>1</v>
      </c>
      <c r="C8727" t="s">
        <v>80</v>
      </c>
      <c r="D8727" t="s">
        <v>107</v>
      </c>
      <c r="E8727" t="s">
        <v>131</v>
      </c>
      <c r="F8727" t="s">
        <v>10328</v>
      </c>
      <c r="G8727" t="s">
        <v>133</v>
      </c>
      <c r="H8727" t="s">
        <v>134</v>
      </c>
      <c r="I8727" t="s">
        <v>135</v>
      </c>
      <c r="J8727" t="s">
        <v>136</v>
      </c>
      <c r="K8727" t="s">
        <v>137</v>
      </c>
      <c r="L8727" t="s">
        <v>24420</v>
      </c>
      <c r="M8727" t="s">
        <v>24421</v>
      </c>
      <c r="N8727">
        <v>0.90249999999999997</v>
      </c>
      <c r="O8727">
        <v>2</v>
      </c>
      <c r="P8727">
        <v>300</v>
      </c>
      <c r="Q8727">
        <v>41</v>
      </c>
      <c r="R8727">
        <v>17</v>
      </c>
      <c r="S8727">
        <v>7</v>
      </c>
      <c r="T8727">
        <v>39</v>
      </c>
      <c r="U8727">
        <v>0</v>
      </c>
      <c r="V8727">
        <v>0</v>
      </c>
      <c r="W8727">
        <v>1.2953126186454458</v>
      </c>
      <c r="X8727">
        <v>28.873938584757507</v>
      </c>
      <c r="Y8727">
        <v>86.087131791417463</v>
      </c>
      <c r="Z8727">
        <v>11.04099810479382</v>
      </c>
      <c r="AA8727">
        <v>88.984124525714989</v>
      </c>
      <c r="AB8727">
        <v>7.2608904761530129</v>
      </c>
      <c r="AC8727">
        <v>0</v>
      </c>
      <c r="AD8727">
        <v>0</v>
      </c>
      <c r="AE8727">
        <v>223.54239610148221</v>
      </c>
    </row>
    <row r="8728" spans="1:31" x14ac:dyDescent="0.25">
      <c r="A8728">
        <v>1892436</v>
      </c>
      <c r="B8728">
        <v>1</v>
      </c>
      <c r="C8728" t="s">
        <v>80</v>
      </c>
      <c r="D8728" t="s">
        <v>96</v>
      </c>
      <c r="E8728" t="s">
        <v>140</v>
      </c>
      <c r="F8728" t="s">
        <v>24422</v>
      </c>
      <c r="G8728" t="s">
        <v>163</v>
      </c>
      <c r="H8728" t="s">
        <v>143</v>
      </c>
      <c r="I8728" t="s">
        <v>135</v>
      </c>
      <c r="J8728" t="s">
        <v>136</v>
      </c>
      <c r="K8728" t="s">
        <v>137</v>
      </c>
      <c r="L8728" t="s">
        <v>24423</v>
      </c>
      <c r="M8728" t="s">
        <v>24424</v>
      </c>
      <c r="N8728">
        <v>1.2836111109999999</v>
      </c>
      <c r="O8728">
        <v>0</v>
      </c>
      <c r="P8728">
        <v>1</v>
      </c>
      <c r="Q8728">
        <v>0</v>
      </c>
      <c r="R8728">
        <v>0</v>
      </c>
      <c r="S8728">
        <v>0</v>
      </c>
      <c r="T8728">
        <v>0</v>
      </c>
      <c r="U8728">
        <v>0</v>
      </c>
      <c r="V8728">
        <v>0</v>
      </c>
      <c r="W8728">
        <v>0</v>
      </c>
      <c r="X8728">
        <v>0.4546742370022917</v>
      </c>
      <c r="Y8728">
        <v>0</v>
      </c>
      <c r="Z8728">
        <v>0</v>
      </c>
      <c r="AA8728">
        <v>0</v>
      </c>
      <c r="AB8728">
        <v>0</v>
      </c>
      <c r="AC8728">
        <v>0</v>
      </c>
      <c r="AD8728">
        <v>0</v>
      </c>
      <c r="AE8728">
        <v>0.4546742370022917</v>
      </c>
    </row>
    <row r="8729" spans="1:31" x14ac:dyDescent="0.25">
      <c r="A8729">
        <v>1892791</v>
      </c>
      <c r="B8729">
        <v>1</v>
      </c>
      <c r="C8729" t="s">
        <v>80</v>
      </c>
      <c r="D8729" t="s">
        <v>107</v>
      </c>
      <c r="E8729" t="s">
        <v>140</v>
      </c>
      <c r="F8729" t="s">
        <v>24425</v>
      </c>
      <c r="G8729" t="s">
        <v>163</v>
      </c>
      <c r="H8729" t="s">
        <v>143</v>
      </c>
      <c r="I8729" t="s">
        <v>135</v>
      </c>
      <c r="J8729" t="s">
        <v>136</v>
      </c>
      <c r="K8729" t="s">
        <v>137</v>
      </c>
      <c r="L8729" t="s">
        <v>24426</v>
      </c>
      <c r="M8729" t="s">
        <v>24427</v>
      </c>
      <c r="N8729">
        <v>2.8447222220000001</v>
      </c>
      <c r="O8729">
        <v>0</v>
      </c>
      <c r="P8729">
        <v>1</v>
      </c>
      <c r="Q8729">
        <v>0</v>
      </c>
      <c r="R8729">
        <v>0</v>
      </c>
      <c r="S8729">
        <v>0</v>
      </c>
      <c r="T8729">
        <v>0</v>
      </c>
      <c r="U8729">
        <v>0</v>
      </c>
      <c r="V8729">
        <v>0</v>
      </c>
      <c r="W8729">
        <v>0</v>
      </c>
      <c r="X8729">
        <v>0.32403481430402442</v>
      </c>
      <c r="Y8729">
        <v>0</v>
      </c>
      <c r="Z8729">
        <v>0</v>
      </c>
      <c r="AA8729">
        <v>0</v>
      </c>
      <c r="AB8729">
        <v>0</v>
      </c>
      <c r="AC8729">
        <v>0</v>
      </c>
      <c r="AD8729">
        <v>0</v>
      </c>
      <c r="AE8729">
        <v>0.32403481430402442</v>
      </c>
    </row>
    <row r="8730" spans="1:31" x14ac:dyDescent="0.25">
      <c r="A8730">
        <v>1892482</v>
      </c>
      <c r="B8730">
        <v>1</v>
      </c>
      <c r="C8730" t="s">
        <v>80</v>
      </c>
      <c r="D8730" t="s">
        <v>102</v>
      </c>
      <c r="E8730" t="s">
        <v>169</v>
      </c>
      <c r="F8730" t="s">
        <v>3564</v>
      </c>
      <c r="G8730" t="s">
        <v>148</v>
      </c>
      <c r="H8730" t="s">
        <v>143</v>
      </c>
      <c r="I8730" t="s">
        <v>135</v>
      </c>
      <c r="J8730" t="s">
        <v>136</v>
      </c>
      <c r="K8730" t="s">
        <v>137</v>
      </c>
      <c r="L8730" t="s">
        <v>24428</v>
      </c>
      <c r="M8730" t="s">
        <v>24429</v>
      </c>
      <c r="N8730">
        <v>0.961388888</v>
      </c>
      <c r="O8730">
        <v>0</v>
      </c>
      <c r="P8730">
        <v>0</v>
      </c>
      <c r="Q8730">
        <v>0</v>
      </c>
      <c r="R8730">
        <v>8</v>
      </c>
      <c r="S8730">
        <v>0</v>
      </c>
      <c r="T8730">
        <v>1</v>
      </c>
      <c r="U8730">
        <v>0</v>
      </c>
      <c r="V8730">
        <v>0</v>
      </c>
      <c r="W8730">
        <v>0</v>
      </c>
      <c r="X8730">
        <v>0</v>
      </c>
      <c r="Y8730">
        <v>0</v>
      </c>
      <c r="Z8730">
        <v>37.32879775566952</v>
      </c>
      <c r="AA8730">
        <v>0</v>
      </c>
      <c r="AB8730">
        <v>0.78542947688366616</v>
      </c>
      <c r="AC8730">
        <v>0</v>
      </c>
      <c r="AD8730">
        <v>0</v>
      </c>
      <c r="AE8730">
        <v>38.114227232553183</v>
      </c>
    </row>
    <row r="8731" spans="1:31" x14ac:dyDescent="0.25">
      <c r="A8731">
        <v>1892542</v>
      </c>
      <c r="B8731">
        <v>1</v>
      </c>
      <c r="C8731" t="s">
        <v>81</v>
      </c>
      <c r="D8731" t="s">
        <v>112</v>
      </c>
      <c r="E8731" t="s">
        <v>146</v>
      </c>
      <c r="F8731" t="s">
        <v>24430</v>
      </c>
      <c r="G8731" t="s">
        <v>148</v>
      </c>
      <c r="H8731" t="s">
        <v>143</v>
      </c>
      <c r="I8731" t="s">
        <v>135</v>
      </c>
      <c r="J8731" t="s">
        <v>136</v>
      </c>
      <c r="K8731" t="s">
        <v>137</v>
      </c>
      <c r="L8731" t="s">
        <v>24431</v>
      </c>
      <c r="M8731" t="s">
        <v>24432</v>
      </c>
      <c r="N8731">
        <v>1.655277777</v>
      </c>
      <c r="O8731">
        <v>0</v>
      </c>
      <c r="P8731">
        <v>177</v>
      </c>
      <c r="Q8731">
        <v>0</v>
      </c>
      <c r="R8731">
        <v>0</v>
      </c>
      <c r="S8731">
        <v>0</v>
      </c>
      <c r="T8731">
        <v>7</v>
      </c>
      <c r="U8731">
        <v>0</v>
      </c>
      <c r="V8731">
        <v>0</v>
      </c>
      <c r="W8731">
        <v>0</v>
      </c>
      <c r="X8731">
        <v>51.879404634883876</v>
      </c>
      <c r="Y8731">
        <v>0</v>
      </c>
      <c r="Z8731">
        <v>0</v>
      </c>
      <c r="AA8731">
        <v>0</v>
      </c>
      <c r="AB8731">
        <v>16.555344493512997</v>
      </c>
      <c r="AC8731">
        <v>0</v>
      </c>
      <c r="AD8731">
        <v>0</v>
      </c>
      <c r="AE8731">
        <v>68.434749128396874</v>
      </c>
    </row>
    <row r="8732" spans="1:31" x14ac:dyDescent="0.25">
      <c r="A8732">
        <v>1892582</v>
      </c>
      <c r="B8732">
        <v>1</v>
      </c>
      <c r="C8732" t="s">
        <v>80</v>
      </c>
      <c r="D8732" t="s">
        <v>105</v>
      </c>
      <c r="E8732" t="s">
        <v>146</v>
      </c>
      <c r="F8732" t="s">
        <v>24433</v>
      </c>
      <c r="G8732" t="s">
        <v>142</v>
      </c>
      <c r="H8732" t="s">
        <v>143</v>
      </c>
      <c r="I8732" t="s">
        <v>135</v>
      </c>
      <c r="J8732" t="s">
        <v>136</v>
      </c>
      <c r="K8732" t="s">
        <v>137</v>
      </c>
      <c r="L8732" t="s">
        <v>24434</v>
      </c>
      <c r="M8732" t="s">
        <v>24435</v>
      </c>
      <c r="N8732">
        <v>0.89500000000000002</v>
      </c>
      <c r="O8732">
        <v>0</v>
      </c>
      <c r="P8732">
        <v>23</v>
      </c>
      <c r="Q8732">
        <v>0</v>
      </c>
      <c r="R8732">
        <v>18</v>
      </c>
      <c r="S8732">
        <v>0</v>
      </c>
      <c r="T8732">
        <v>0</v>
      </c>
      <c r="U8732">
        <v>0</v>
      </c>
      <c r="V8732">
        <v>0</v>
      </c>
      <c r="W8732">
        <v>0</v>
      </c>
      <c r="X8732">
        <v>10.439036094023043</v>
      </c>
      <c r="Y8732">
        <v>0</v>
      </c>
      <c r="Z8732">
        <v>4.6579659460113154</v>
      </c>
      <c r="AA8732">
        <v>0</v>
      </c>
      <c r="AB8732">
        <v>0</v>
      </c>
      <c r="AC8732">
        <v>0</v>
      </c>
      <c r="AD8732">
        <v>0</v>
      </c>
      <c r="AE8732">
        <v>15.097002040034358</v>
      </c>
    </row>
    <row r="8733" spans="1:31" x14ac:dyDescent="0.25">
      <c r="A8733">
        <v>1892336</v>
      </c>
      <c r="B8733">
        <v>1</v>
      </c>
      <c r="C8733" t="s">
        <v>81</v>
      </c>
      <c r="D8733" t="s">
        <v>112</v>
      </c>
      <c r="E8733" t="s">
        <v>210</v>
      </c>
      <c r="F8733" t="s">
        <v>23161</v>
      </c>
      <c r="G8733" t="s">
        <v>133</v>
      </c>
      <c r="H8733" t="s">
        <v>134</v>
      </c>
      <c r="I8733" t="s">
        <v>135</v>
      </c>
      <c r="J8733" t="s">
        <v>136</v>
      </c>
      <c r="K8733" t="s">
        <v>137</v>
      </c>
      <c r="L8733" t="s">
        <v>24436</v>
      </c>
      <c r="M8733" t="s">
        <v>24437</v>
      </c>
      <c r="N8733">
        <v>2.0886111110000001</v>
      </c>
      <c r="O8733">
        <v>0</v>
      </c>
      <c r="P8733">
        <v>3</v>
      </c>
      <c r="Q8733">
        <v>8</v>
      </c>
      <c r="R8733">
        <v>53</v>
      </c>
      <c r="S8733">
        <v>5</v>
      </c>
      <c r="T8733">
        <v>3</v>
      </c>
      <c r="U8733">
        <v>0</v>
      </c>
      <c r="V8733">
        <v>0</v>
      </c>
      <c r="W8733">
        <v>0</v>
      </c>
      <c r="X8733">
        <v>1.8666206749731318</v>
      </c>
      <c r="Y8733">
        <v>1124.0482133147198</v>
      </c>
      <c r="Z8733">
        <v>831.87353025462221</v>
      </c>
      <c r="AA8733">
        <v>148.57979548321237</v>
      </c>
      <c r="AB8733">
        <v>75.308291592877197</v>
      </c>
      <c r="AC8733">
        <v>0</v>
      </c>
      <c r="AD8733">
        <v>0</v>
      </c>
      <c r="AE8733">
        <v>2181.6764513204043</v>
      </c>
    </row>
    <row r="8734" spans="1:31" x14ac:dyDescent="0.25">
      <c r="A8734">
        <v>1892502</v>
      </c>
      <c r="B8734">
        <v>1</v>
      </c>
      <c r="C8734" t="s">
        <v>81</v>
      </c>
      <c r="D8734" t="s">
        <v>128</v>
      </c>
      <c r="E8734" t="s">
        <v>140</v>
      </c>
      <c r="F8734" t="s">
        <v>24438</v>
      </c>
      <c r="G8734" t="s">
        <v>163</v>
      </c>
      <c r="H8734" t="s">
        <v>143</v>
      </c>
      <c r="I8734" t="s">
        <v>135</v>
      </c>
      <c r="J8734" t="s">
        <v>136</v>
      </c>
      <c r="K8734" t="s">
        <v>137</v>
      </c>
      <c r="L8734" t="s">
        <v>24439</v>
      </c>
      <c r="M8734" t="s">
        <v>24440</v>
      </c>
      <c r="N8734">
        <v>7.5758333330000003</v>
      </c>
      <c r="O8734">
        <v>0</v>
      </c>
      <c r="P8734">
        <v>1</v>
      </c>
      <c r="Q8734">
        <v>0</v>
      </c>
      <c r="R8734">
        <v>0</v>
      </c>
      <c r="S8734">
        <v>0</v>
      </c>
      <c r="T8734">
        <v>0</v>
      </c>
      <c r="U8734">
        <v>0</v>
      </c>
      <c r="V8734">
        <v>0</v>
      </c>
      <c r="W8734">
        <v>0</v>
      </c>
      <c r="X8734">
        <v>0.26255212057149169</v>
      </c>
      <c r="Y8734">
        <v>0</v>
      </c>
      <c r="Z8734">
        <v>0</v>
      </c>
      <c r="AA8734">
        <v>0</v>
      </c>
      <c r="AB8734">
        <v>0</v>
      </c>
      <c r="AC8734">
        <v>0</v>
      </c>
      <c r="AD8734">
        <v>0</v>
      </c>
      <c r="AE8734">
        <v>0.26255212057149169</v>
      </c>
    </row>
    <row r="8735" spans="1:31" x14ac:dyDescent="0.25">
      <c r="A8735">
        <v>1892310</v>
      </c>
      <c r="B8735">
        <v>1</v>
      </c>
      <c r="C8735" t="s">
        <v>81</v>
      </c>
      <c r="D8735" t="s">
        <v>112</v>
      </c>
      <c r="E8735" t="s">
        <v>210</v>
      </c>
      <c r="F8735" t="s">
        <v>24441</v>
      </c>
      <c r="G8735" t="s">
        <v>133</v>
      </c>
      <c r="H8735" t="s">
        <v>134</v>
      </c>
      <c r="I8735" t="s">
        <v>135</v>
      </c>
      <c r="J8735" t="s">
        <v>136</v>
      </c>
      <c r="K8735" t="s">
        <v>137</v>
      </c>
      <c r="L8735" t="s">
        <v>24442</v>
      </c>
      <c r="M8735" t="s">
        <v>24443</v>
      </c>
      <c r="N8735">
        <v>2.5219444439999998</v>
      </c>
      <c r="O8735">
        <v>1</v>
      </c>
      <c r="P8735">
        <v>43</v>
      </c>
      <c r="Q8735">
        <v>15</v>
      </c>
      <c r="R8735">
        <v>41</v>
      </c>
      <c r="S8735">
        <v>6</v>
      </c>
      <c r="T8735">
        <v>3</v>
      </c>
      <c r="U8735">
        <v>1</v>
      </c>
      <c r="V8735">
        <v>0</v>
      </c>
      <c r="W8735">
        <v>0.13719776414387169</v>
      </c>
      <c r="X8735">
        <v>10.488660860836264</v>
      </c>
      <c r="Y8735">
        <v>758.78846902719772</v>
      </c>
      <c r="Z8735">
        <v>279.02288630576032</v>
      </c>
      <c r="AA8735">
        <v>35.239730074849163</v>
      </c>
      <c r="AB8735">
        <v>20.619724451525741</v>
      </c>
      <c r="AC8735">
        <v>300.42932114331052</v>
      </c>
      <c r="AD8735">
        <v>0</v>
      </c>
      <c r="AE8735">
        <v>1404.7259896276237</v>
      </c>
    </row>
    <row r="8736" spans="1:31" x14ac:dyDescent="0.25">
      <c r="A8736">
        <v>1892379</v>
      </c>
      <c r="B8736">
        <v>1</v>
      </c>
      <c r="C8736" t="s">
        <v>80</v>
      </c>
      <c r="D8736" t="s">
        <v>102</v>
      </c>
      <c r="E8736" t="s">
        <v>140</v>
      </c>
      <c r="F8736" t="s">
        <v>24444</v>
      </c>
      <c r="G8736" t="s">
        <v>163</v>
      </c>
      <c r="H8736" t="s">
        <v>143</v>
      </c>
      <c r="I8736" t="s">
        <v>135</v>
      </c>
      <c r="J8736" t="s">
        <v>136</v>
      </c>
      <c r="K8736" t="s">
        <v>137</v>
      </c>
      <c r="L8736" t="s">
        <v>24445</v>
      </c>
      <c r="M8736" t="s">
        <v>24446</v>
      </c>
      <c r="N8736">
        <v>1.8280555549999999</v>
      </c>
      <c r="O8736">
        <v>0</v>
      </c>
      <c r="P8736">
        <v>1</v>
      </c>
      <c r="Q8736">
        <v>0</v>
      </c>
      <c r="R8736">
        <v>0</v>
      </c>
      <c r="S8736">
        <v>0</v>
      </c>
      <c r="T8736">
        <v>0</v>
      </c>
      <c r="U8736">
        <v>0</v>
      </c>
      <c r="V8736">
        <v>0</v>
      </c>
      <c r="W8736">
        <v>0</v>
      </c>
      <c r="X8736">
        <v>4.2409980851777779E-4</v>
      </c>
      <c r="Y8736">
        <v>0</v>
      </c>
      <c r="Z8736">
        <v>0</v>
      </c>
      <c r="AA8736">
        <v>0</v>
      </c>
      <c r="AB8736">
        <v>0</v>
      </c>
      <c r="AC8736">
        <v>0</v>
      </c>
      <c r="AD8736">
        <v>0</v>
      </c>
      <c r="AE8736">
        <v>4.2409980851777779E-4</v>
      </c>
    </row>
    <row r="8737" spans="1:31" x14ac:dyDescent="0.25">
      <c r="A8737">
        <v>1892814</v>
      </c>
      <c r="B8737">
        <v>1</v>
      </c>
      <c r="C8737" t="s">
        <v>80</v>
      </c>
      <c r="D8737" t="s">
        <v>92</v>
      </c>
      <c r="E8737" t="s">
        <v>146</v>
      </c>
      <c r="F8737" t="s">
        <v>24447</v>
      </c>
      <c r="G8737" t="s">
        <v>148</v>
      </c>
      <c r="H8737" t="s">
        <v>143</v>
      </c>
      <c r="I8737" t="s">
        <v>135</v>
      </c>
      <c r="J8737" t="s">
        <v>136</v>
      </c>
      <c r="K8737" t="s">
        <v>137</v>
      </c>
      <c r="L8737" t="s">
        <v>24448</v>
      </c>
      <c r="M8737" t="s">
        <v>24449</v>
      </c>
      <c r="N8737">
        <v>2.4224999999999999</v>
      </c>
      <c r="O8737">
        <v>0</v>
      </c>
      <c r="P8737">
        <v>7</v>
      </c>
      <c r="Q8737">
        <v>0</v>
      </c>
      <c r="R8737">
        <v>11</v>
      </c>
      <c r="S8737">
        <v>0</v>
      </c>
      <c r="T8737">
        <v>1</v>
      </c>
      <c r="U8737">
        <v>0</v>
      </c>
      <c r="V8737">
        <v>0</v>
      </c>
      <c r="W8737">
        <v>0</v>
      </c>
      <c r="X8737">
        <v>2.3948267310572993</v>
      </c>
      <c r="Y8737">
        <v>0</v>
      </c>
      <c r="Z8737">
        <v>8.8354266415333242</v>
      </c>
      <c r="AA8737">
        <v>0</v>
      </c>
      <c r="AB8737">
        <v>1.3086855833797417</v>
      </c>
      <c r="AC8737">
        <v>0</v>
      </c>
      <c r="AD8737">
        <v>0</v>
      </c>
      <c r="AE8737">
        <v>12.538938955970366</v>
      </c>
    </row>
    <row r="8738" spans="1:31" x14ac:dyDescent="0.25">
      <c r="A8738">
        <v>1892316</v>
      </c>
      <c r="B8738">
        <v>1</v>
      </c>
      <c r="C8738" t="s">
        <v>80</v>
      </c>
      <c r="D8738" t="s">
        <v>108</v>
      </c>
      <c r="E8738" t="s">
        <v>131</v>
      </c>
      <c r="F8738" t="s">
        <v>1445</v>
      </c>
      <c r="G8738" t="s">
        <v>133</v>
      </c>
      <c r="H8738" t="s">
        <v>134</v>
      </c>
      <c r="I8738" t="s">
        <v>152</v>
      </c>
      <c r="J8738" t="s">
        <v>136</v>
      </c>
      <c r="K8738" t="s">
        <v>137</v>
      </c>
      <c r="L8738" t="s">
        <v>24450</v>
      </c>
      <c r="M8738" t="s">
        <v>24451</v>
      </c>
      <c r="N8738">
        <v>1.1111111E-2</v>
      </c>
      <c r="O8738">
        <v>0</v>
      </c>
      <c r="P8738">
        <v>1818</v>
      </c>
      <c r="Q8738">
        <v>2</v>
      </c>
      <c r="R8738">
        <v>376</v>
      </c>
      <c r="S8738">
        <v>13</v>
      </c>
      <c r="T8738">
        <v>198</v>
      </c>
      <c r="U8738">
        <v>0</v>
      </c>
      <c r="V8738">
        <v>0</v>
      </c>
      <c r="W8738">
        <v>0</v>
      </c>
      <c r="X8738">
        <v>2.381878876782543</v>
      </c>
      <c r="Y8738">
        <v>4.8074460715655562E-2</v>
      </c>
      <c r="Z8738">
        <v>3.0569649670031658</v>
      </c>
      <c r="AA8738">
        <v>0.82822712358322226</v>
      </c>
      <c r="AB8738">
        <v>2.2589997928618875</v>
      </c>
      <c r="AC8738">
        <v>0</v>
      </c>
      <c r="AD8738">
        <v>0</v>
      </c>
      <c r="AE8738">
        <v>8.5741452209464732</v>
      </c>
    </row>
    <row r="8739" spans="1:31" x14ac:dyDescent="0.25">
      <c r="A8739">
        <v>1892559</v>
      </c>
      <c r="B8739">
        <v>1</v>
      </c>
      <c r="C8739" t="s">
        <v>81</v>
      </c>
      <c r="D8739" t="s">
        <v>120</v>
      </c>
      <c r="E8739" t="s">
        <v>146</v>
      </c>
      <c r="F8739" t="s">
        <v>14927</v>
      </c>
      <c r="G8739" t="s">
        <v>148</v>
      </c>
      <c r="H8739" t="s">
        <v>143</v>
      </c>
      <c r="I8739" t="s">
        <v>135</v>
      </c>
      <c r="J8739" t="s">
        <v>136</v>
      </c>
      <c r="K8739" t="s">
        <v>137</v>
      </c>
      <c r="L8739" t="s">
        <v>24452</v>
      </c>
      <c r="M8739" t="s">
        <v>24453</v>
      </c>
      <c r="N8739">
        <v>2.0266666660000001</v>
      </c>
      <c r="O8739">
        <v>0</v>
      </c>
      <c r="P8739">
        <v>134</v>
      </c>
      <c r="Q8739">
        <v>0</v>
      </c>
      <c r="R8739">
        <v>0</v>
      </c>
      <c r="S8739">
        <v>0</v>
      </c>
      <c r="T8739">
        <v>23</v>
      </c>
      <c r="U8739">
        <v>0</v>
      </c>
      <c r="V8739">
        <v>0</v>
      </c>
      <c r="W8739">
        <v>0</v>
      </c>
      <c r="X8739">
        <v>58.638621792404564</v>
      </c>
      <c r="Y8739">
        <v>0</v>
      </c>
      <c r="Z8739">
        <v>0</v>
      </c>
      <c r="AA8739">
        <v>0</v>
      </c>
      <c r="AB8739">
        <v>11.28290651334979</v>
      </c>
      <c r="AC8739">
        <v>0</v>
      </c>
      <c r="AD8739">
        <v>0</v>
      </c>
      <c r="AE8739">
        <v>69.92152830575435</v>
      </c>
    </row>
    <row r="8740" spans="1:31" x14ac:dyDescent="0.25">
      <c r="A8740">
        <v>1892276</v>
      </c>
      <c r="B8740">
        <v>1</v>
      </c>
      <c r="C8740" t="s">
        <v>80</v>
      </c>
      <c r="D8740" t="s">
        <v>93</v>
      </c>
      <c r="E8740" t="s">
        <v>146</v>
      </c>
      <c r="F8740" t="s">
        <v>24454</v>
      </c>
      <c r="G8740" t="s">
        <v>148</v>
      </c>
      <c r="H8740" t="s">
        <v>143</v>
      </c>
      <c r="I8740" t="s">
        <v>135</v>
      </c>
      <c r="J8740" t="s">
        <v>136</v>
      </c>
      <c r="K8740" t="s">
        <v>137</v>
      </c>
      <c r="L8740" t="s">
        <v>24455</v>
      </c>
      <c r="M8740" t="s">
        <v>24456</v>
      </c>
      <c r="N8740">
        <v>3.2127777769999999</v>
      </c>
      <c r="O8740">
        <v>0</v>
      </c>
      <c r="P8740">
        <v>1</v>
      </c>
      <c r="Q8740">
        <v>0</v>
      </c>
      <c r="R8740">
        <v>2</v>
      </c>
      <c r="S8740">
        <v>0</v>
      </c>
      <c r="T8740">
        <v>1</v>
      </c>
      <c r="U8740">
        <v>0</v>
      </c>
      <c r="V8740">
        <v>0</v>
      </c>
      <c r="W8740">
        <v>0</v>
      </c>
      <c r="X8740">
        <v>0.79187604941122647</v>
      </c>
      <c r="Y8740">
        <v>0</v>
      </c>
      <c r="Z8740">
        <v>11.427127452231176</v>
      </c>
      <c r="AA8740">
        <v>0</v>
      </c>
      <c r="AB8740">
        <v>6.2384036809465506</v>
      </c>
      <c r="AC8740">
        <v>0</v>
      </c>
      <c r="AD8740">
        <v>0</v>
      </c>
      <c r="AE8740">
        <v>18.457407182588952</v>
      </c>
    </row>
    <row r="8741" spans="1:31" x14ac:dyDescent="0.25">
      <c r="A8741">
        <v>1892631</v>
      </c>
      <c r="B8741">
        <v>1</v>
      </c>
      <c r="C8741" t="s">
        <v>80</v>
      </c>
      <c r="D8741" t="s">
        <v>106</v>
      </c>
      <c r="E8741" t="s">
        <v>146</v>
      </c>
      <c r="F8741" t="s">
        <v>24457</v>
      </c>
      <c r="G8741" t="s">
        <v>363</v>
      </c>
      <c r="H8741" t="s">
        <v>143</v>
      </c>
      <c r="I8741" t="s">
        <v>135</v>
      </c>
      <c r="J8741" t="s">
        <v>136</v>
      </c>
      <c r="K8741" t="s">
        <v>137</v>
      </c>
      <c r="L8741" t="s">
        <v>24458</v>
      </c>
      <c r="M8741" t="s">
        <v>24459</v>
      </c>
      <c r="N8741">
        <v>2.0072222219999998</v>
      </c>
      <c r="O8741">
        <v>0</v>
      </c>
      <c r="P8741">
        <v>7</v>
      </c>
      <c r="Q8741">
        <v>0</v>
      </c>
      <c r="R8741">
        <v>2</v>
      </c>
      <c r="S8741">
        <v>0</v>
      </c>
      <c r="T8741">
        <v>3</v>
      </c>
      <c r="U8741">
        <v>0</v>
      </c>
      <c r="V8741">
        <v>0</v>
      </c>
      <c r="W8741">
        <v>0</v>
      </c>
      <c r="X8741">
        <v>2.2548100643816054</v>
      </c>
      <c r="Y8741">
        <v>0</v>
      </c>
      <c r="Z8741">
        <v>7.9205012487624256</v>
      </c>
      <c r="AA8741">
        <v>0</v>
      </c>
      <c r="AB8741">
        <v>11.308891397581617</v>
      </c>
      <c r="AC8741">
        <v>0</v>
      </c>
      <c r="AD8741">
        <v>0</v>
      </c>
      <c r="AE8741">
        <v>21.484202710725647</v>
      </c>
    </row>
    <row r="8742" spans="1:31" x14ac:dyDescent="0.25">
      <c r="A8742">
        <v>1892654</v>
      </c>
      <c r="B8742">
        <v>1</v>
      </c>
      <c r="C8742" t="s">
        <v>80</v>
      </c>
      <c r="D8742" t="s">
        <v>83</v>
      </c>
      <c r="E8742" t="s">
        <v>140</v>
      </c>
      <c r="F8742" t="s">
        <v>24460</v>
      </c>
      <c r="G8742" t="s">
        <v>207</v>
      </c>
      <c r="H8742" t="s">
        <v>143</v>
      </c>
      <c r="I8742" t="s">
        <v>135</v>
      </c>
      <c r="J8742" t="s">
        <v>136</v>
      </c>
      <c r="K8742" t="s">
        <v>137</v>
      </c>
      <c r="L8742" t="s">
        <v>24461</v>
      </c>
      <c r="M8742" t="s">
        <v>24462</v>
      </c>
      <c r="N8742">
        <v>2.8369444439999998</v>
      </c>
      <c r="O8742">
        <v>0</v>
      </c>
      <c r="P8742">
        <v>35</v>
      </c>
      <c r="Q8742">
        <v>0</v>
      </c>
      <c r="R8742">
        <v>0</v>
      </c>
      <c r="S8742">
        <v>0</v>
      </c>
      <c r="T8742">
        <v>3</v>
      </c>
      <c r="U8742">
        <v>0</v>
      </c>
      <c r="V8742">
        <v>0</v>
      </c>
      <c r="W8742">
        <v>0</v>
      </c>
      <c r="X8742">
        <v>20.955182701969296</v>
      </c>
      <c r="Y8742">
        <v>0</v>
      </c>
      <c r="Z8742">
        <v>0</v>
      </c>
      <c r="AA8742">
        <v>0</v>
      </c>
      <c r="AB8742">
        <v>8.0542947292463651</v>
      </c>
      <c r="AC8742">
        <v>0</v>
      </c>
      <c r="AD8742">
        <v>0</v>
      </c>
      <c r="AE8742">
        <v>29.009477431215661</v>
      </c>
    </row>
    <row r="8743" spans="1:31" x14ac:dyDescent="0.25">
      <c r="A8743">
        <v>1892322</v>
      </c>
      <c r="B8743">
        <v>1</v>
      </c>
      <c r="C8743" t="s">
        <v>81</v>
      </c>
      <c r="D8743" t="s">
        <v>115</v>
      </c>
      <c r="E8743" t="s">
        <v>146</v>
      </c>
      <c r="F8743" t="s">
        <v>24463</v>
      </c>
      <c r="G8743" t="s">
        <v>541</v>
      </c>
      <c r="H8743" t="s">
        <v>143</v>
      </c>
      <c r="I8743" t="s">
        <v>135</v>
      </c>
      <c r="J8743" t="s">
        <v>136</v>
      </c>
      <c r="K8743" t="s">
        <v>137</v>
      </c>
      <c r="L8743" t="s">
        <v>24464</v>
      </c>
      <c r="M8743" t="s">
        <v>24465</v>
      </c>
      <c r="N8743">
        <v>2.4725000000000001</v>
      </c>
      <c r="O8743">
        <v>0</v>
      </c>
      <c r="P8743">
        <v>14</v>
      </c>
      <c r="Q8743">
        <v>0</v>
      </c>
      <c r="R8743">
        <v>2</v>
      </c>
      <c r="S8743">
        <v>0</v>
      </c>
      <c r="T8743">
        <v>0</v>
      </c>
      <c r="U8743">
        <v>0</v>
      </c>
      <c r="V8743">
        <v>0</v>
      </c>
      <c r="W8743">
        <v>0</v>
      </c>
      <c r="X8743">
        <v>2.3728607500026251</v>
      </c>
      <c r="Y8743">
        <v>0</v>
      </c>
      <c r="Z8743">
        <v>0.56029953371041252</v>
      </c>
      <c r="AA8743">
        <v>0</v>
      </c>
      <c r="AB8743">
        <v>0</v>
      </c>
      <c r="AC8743">
        <v>0</v>
      </c>
      <c r="AD8743">
        <v>0</v>
      </c>
      <c r="AE8743">
        <v>2.9331602837130375</v>
      </c>
    </row>
    <row r="8744" spans="1:31" x14ac:dyDescent="0.25">
      <c r="A8744">
        <v>1892491</v>
      </c>
      <c r="B8744">
        <v>1</v>
      </c>
      <c r="C8744" t="s">
        <v>80</v>
      </c>
      <c r="D8744" t="s">
        <v>83</v>
      </c>
      <c r="E8744" t="s">
        <v>140</v>
      </c>
      <c r="F8744" t="s">
        <v>24466</v>
      </c>
      <c r="G8744" t="s">
        <v>207</v>
      </c>
      <c r="H8744" t="s">
        <v>143</v>
      </c>
      <c r="I8744" t="s">
        <v>135</v>
      </c>
      <c r="J8744" t="s">
        <v>136</v>
      </c>
      <c r="K8744" t="s">
        <v>137</v>
      </c>
      <c r="L8744" t="s">
        <v>24467</v>
      </c>
      <c r="M8744" t="s">
        <v>24468</v>
      </c>
      <c r="N8744">
        <v>1.797222222</v>
      </c>
      <c r="O8744">
        <v>0</v>
      </c>
      <c r="P8744">
        <v>1</v>
      </c>
      <c r="Q8744">
        <v>0</v>
      </c>
      <c r="R8744">
        <v>0</v>
      </c>
      <c r="S8744">
        <v>0</v>
      </c>
      <c r="T8744">
        <v>0</v>
      </c>
      <c r="U8744">
        <v>0</v>
      </c>
      <c r="V8744">
        <v>0</v>
      </c>
      <c r="W8744">
        <v>0</v>
      </c>
      <c r="X8744">
        <v>0.87892215926730011</v>
      </c>
      <c r="Y8744">
        <v>0</v>
      </c>
      <c r="Z8744">
        <v>0</v>
      </c>
      <c r="AA8744">
        <v>0</v>
      </c>
      <c r="AB8744">
        <v>0</v>
      </c>
      <c r="AC8744">
        <v>0</v>
      </c>
      <c r="AD8744">
        <v>0</v>
      </c>
      <c r="AE8744">
        <v>0.87892215926730011</v>
      </c>
    </row>
    <row r="8745" spans="1:31" x14ac:dyDescent="0.25">
      <c r="A8745">
        <v>1892800</v>
      </c>
      <c r="B8745">
        <v>1</v>
      </c>
      <c r="C8745" t="s">
        <v>80</v>
      </c>
      <c r="D8745" t="s">
        <v>100</v>
      </c>
      <c r="E8745" t="s">
        <v>131</v>
      </c>
      <c r="F8745" t="s">
        <v>4137</v>
      </c>
      <c r="G8745" t="s">
        <v>133</v>
      </c>
      <c r="H8745" t="s">
        <v>134</v>
      </c>
      <c r="I8745" t="s">
        <v>135</v>
      </c>
      <c r="J8745" t="s">
        <v>136</v>
      </c>
      <c r="K8745" t="s">
        <v>137</v>
      </c>
      <c r="L8745" t="s">
        <v>24469</v>
      </c>
      <c r="M8745" t="s">
        <v>24470</v>
      </c>
      <c r="N8745">
        <v>1.1088888880000001</v>
      </c>
      <c r="O8745">
        <v>5</v>
      </c>
      <c r="P8745">
        <v>148</v>
      </c>
      <c r="Q8745">
        <v>7</v>
      </c>
      <c r="R8745">
        <v>69</v>
      </c>
      <c r="S8745">
        <v>10</v>
      </c>
      <c r="T8745">
        <v>55</v>
      </c>
      <c r="U8745">
        <v>4</v>
      </c>
      <c r="V8745">
        <v>0</v>
      </c>
      <c r="W8745">
        <v>2.7967054249168535</v>
      </c>
      <c r="X8745">
        <v>54.665245420966258</v>
      </c>
      <c r="Y8745">
        <v>148.46667781265285</v>
      </c>
      <c r="Z8745">
        <v>82.718011083535842</v>
      </c>
      <c r="AA8745">
        <v>107.68692893488911</v>
      </c>
      <c r="AB8745">
        <v>35.936791053225107</v>
      </c>
      <c r="AC8745">
        <v>95.632619340968787</v>
      </c>
      <c r="AD8745">
        <v>0</v>
      </c>
      <c r="AE8745">
        <v>527.90297907115473</v>
      </c>
    </row>
    <row r="8746" spans="1:31" x14ac:dyDescent="0.25">
      <c r="A8746">
        <v>1892531</v>
      </c>
      <c r="B8746">
        <v>1</v>
      </c>
      <c r="C8746" t="s">
        <v>81</v>
      </c>
      <c r="D8746" t="s">
        <v>115</v>
      </c>
      <c r="E8746" t="s">
        <v>140</v>
      </c>
      <c r="F8746" t="s">
        <v>24471</v>
      </c>
      <c r="G8746" t="s">
        <v>163</v>
      </c>
      <c r="H8746" t="s">
        <v>143</v>
      </c>
      <c r="I8746" t="s">
        <v>135</v>
      </c>
      <c r="J8746" t="s">
        <v>136</v>
      </c>
      <c r="K8746" t="s">
        <v>137</v>
      </c>
      <c r="L8746" t="s">
        <v>24472</v>
      </c>
      <c r="M8746" t="s">
        <v>24473</v>
      </c>
      <c r="N8746">
        <v>4.2622222220000001</v>
      </c>
      <c r="O8746">
        <v>0</v>
      </c>
      <c r="P8746">
        <v>1</v>
      </c>
      <c r="Q8746">
        <v>0</v>
      </c>
      <c r="R8746">
        <v>0</v>
      </c>
      <c r="S8746">
        <v>0</v>
      </c>
      <c r="T8746">
        <v>0</v>
      </c>
      <c r="U8746">
        <v>0</v>
      </c>
      <c r="V8746">
        <v>0</v>
      </c>
      <c r="W8746">
        <v>0</v>
      </c>
      <c r="X8746">
        <v>0</v>
      </c>
      <c r="Y8746">
        <v>0</v>
      </c>
      <c r="Z8746">
        <v>0</v>
      </c>
      <c r="AA8746">
        <v>0</v>
      </c>
      <c r="AB8746">
        <v>0</v>
      </c>
      <c r="AC8746">
        <v>0</v>
      </c>
      <c r="AD8746">
        <v>0</v>
      </c>
      <c r="AE8746">
        <v>0</v>
      </c>
    </row>
    <row r="8747" spans="1:31" x14ac:dyDescent="0.25">
      <c r="A8747">
        <v>1892840</v>
      </c>
      <c r="B8747">
        <v>1</v>
      </c>
      <c r="C8747" t="s">
        <v>80</v>
      </c>
      <c r="D8747" t="s">
        <v>103</v>
      </c>
      <c r="E8747" t="s">
        <v>146</v>
      </c>
      <c r="F8747" t="s">
        <v>9912</v>
      </c>
      <c r="G8747" t="s">
        <v>148</v>
      </c>
      <c r="H8747" t="s">
        <v>143</v>
      </c>
      <c r="I8747" t="s">
        <v>135</v>
      </c>
      <c r="J8747" t="s">
        <v>136</v>
      </c>
      <c r="K8747" t="s">
        <v>137</v>
      </c>
      <c r="L8747" t="s">
        <v>24474</v>
      </c>
      <c r="M8747" t="s">
        <v>24475</v>
      </c>
      <c r="N8747">
        <v>0.70472222200000001</v>
      </c>
      <c r="O8747">
        <v>0</v>
      </c>
      <c r="P8747">
        <v>69</v>
      </c>
      <c r="Q8747">
        <v>0</v>
      </c>
      <c r="R8747">
        <v>2</v>
      </c>
      <c r="S8747">
        <v>0</v>
      </c>
      <c r="T8747">
        <v>7</v>
      </c>
      <c r="U8747">
        <v>0</v>
      </c>
      <c r="V8747">
        <v>0</v>
      </c>
      <c r="W8747">
        <v>0</v>
      </c>
      <c r="X8747">
        <v>12.96019798737645</v>
      </c>
      <c r="Y8747">
        <v>0</v>
      </c>
      <c r="Z8747">
        <v>7.2966713222649453</v>
      </c>
      <c r="AA8747">
        <v>0</v>
      </c>
      <c r="AB8747">
        <v>20.719114739895065</v>
      </c>
      <c r="AC8747">
        <v>0</v>
      </c>
      <c r="AD8747">
        <v>0</v>
      </c>
      <c r="AE8747">
        <v>40.975984049536464</v>
      </c>
    </row>
    <row r="8748" spans="1:31" x14ac:dyDescent="0.25">
      <c r="A8748">
        <v>1892591</v>
      </c>
      <c r="B8748">
        <v>1</v>
      </c>
      <c r="C8748" t="s">
        <v>80</v>
      </c>
      <c r="D8748" t="s">
        <v>93</v>
      </c>
      <c r="E8748" t="s">
        <v>229</v>
      </c>
      <c r="F8748" t="s">
        <v>24476</v>
      </c>
      <c r="G8748" t="s">
        <v>133</v>
      </c>
      <c r="H8748" t="s">
        <v>134</v>
      </c>
      <c r="I8748" t="s">
        <v>135</v>
      </c>
      <c r="J8748" t="s">
        <v>136</v>
      </c>
      <c r="K8748" t="s">
        <v>137</v>
      </c>
      <c r="L8748" t="s">
        <v>24477</v>
      </c>
      <c r="M8748" t="s">
        <v>24478</v>
      </c>
      <c r="N8748">
        <v>1.396111111</v>
      </c>
      <c r="O8748">
        <v>0</v>
      </c>
      <c r="P8748">
        <v>0</v>
      </c>
      <c r="Q8748">
        <v>0</v>
      </c>
      <c r="R8748">
        <v>0</v>
      </c>
      <c r="S8748">
        <v>3</v>
      </c>
      <c r="T8748">
        <v>17</v>
      </c>
      <c r="U8748">
        <v>0</v>
      </c>
      <c r="V8748">
        <v>1</v>
      </c>
      <c r="W8748">
        <v>0</v>
      </c>
      <c r="X8748">
        <v>0</v>
      </c>
      <c r="Y8748">
        <v>0</v>
      </c>
      <c r="Z8748">
        <v>0</v>
      </c>
      <c r="AA8748">
        <v>1094.7294862347549</v>
      </c>
      <c r="AB8748">
        <v>41.5622448871313</v>
      </c>
      <c r="AC8748">
        <v>0</v>
      </c>
      <c r="AD8748">
        <v>18.110536063919945</v>
      </c>
      <c r="AE8748">
        <v>1154.4022671858061</v>
      </c>
    </row>
    <row r="8749" spans="1:31" x14ac:dyDescent="0.25">
      <c r="A8749">
        <v>1892777</v>
      </c>
      <c r="B8749">
        <v>1</v>
      </c>
      <c r="C8749" t="s">
        <v>81</v>
      </c>
      <c r="D8749" t="s">
        <v>120</v>
      </c>
      <c r="E8749" t="s">
        <v>131</v>
      </c>
      <c r="F8749" t="s">
        <v>24479</v>
      </c>
      <c r="G8749" t="s">
        <v>133</v>
      </c>
      <c r="H8749" t="s">
        <v>134</v>
      </c>
      <c r="I8749" t="s">
        <v>135</v>
      </c>
      <c r="J8749" t="s">
        <v>136</v>
      </c>
      <c r="K8749" t="s">
        <v>137</v>
      </c>
      <c r="L8749" t="s">
        <v>24480</v>
      </c>
      <c r="M8749" t="s">
        <v>24481</v>
      </c>
      <c r="N8749">
        <v>0.891666666</v>
      </c>
      <c r="O8749">
        <v>0</v>
      </c>
      <c r="P8749">
        <v>473</v>
      </c>
      <c r="Q8749">
        <v>23</v>
      </c>
      <c r="R8749">
        <v>43</v>
      </c>
      <c r="S8749">
        <v>3</v>
      </c>
      <c r="T8749">
        <v>24</v>
      </c>
      <c r="U8749">
        <v>0</v>
      </c>
      <c r="V8749">
        <v>0</v>
      </c>
      <c r="W8749">
        <v>0</v>
      </c>
      <c r="X8749">
        <v>120.6883532413225</v>
      </c>
      <c r="Y8749">
        <v>165.19959874792988</v>
      </c>
      <c r="Z8749">
        <v>114.3979671104173</v>
      </c>
      <c r="AA8749">
        <v>28.068479581171037</v>
      </c>
      <c r="AB8749">
        <v>6.4660976251725275</v>
      </c>
      <c r="AC8749">
        <v>0</v>
      </c>
      <c r="AD8749">
        <v>0</v>
      </c>
      <c r="AE8749">
        <v>434.8204963060133</v>
      </c>
    </row>
    <row r="8750" spans="1:31" x14ac:dyDescent="0.25">
      <c r="A8750">
        <v>1892385</v>
      </c>
      <c r="B8750">
        <v>1</v>
      </c>
      <c r="C8750" t="s">
        <v>81</v>
      </c>
      <c r="D8750" t="s">
        <v>128</v>
      </c>
      <c r="E8750" t="s">
        <v>140</v>
      </c>
      <c r="F8750" t="s">
        <v>24482</v>
      </c>
      <c r="G8750" t="s">
        <v>2616</v>
      </c>
      <c r="H8750" t="s">
        <v>143</v>
      </c>
      <c r="I8750" t="s">
        <v>135</v>
      </c>
      <c r="J8750" t="s">
        <v>136</v>
      </c>
      <c r="K8750" t="s">
        <v>137</v>
      </c>
      <c r="L8750" t="s">
        <v>24483</v>
      </c>
      <c r="M8750" t="s">
        <v>24484</v>
      </c>
      <c r="N8750">
        <v>1.099722222</v>
      </c>
      <c r="O8750">
        <v>0</v>
      </c>
      <c r="P8750">
        <v>15</v>
      </c>
      <c r="Q8750">
        <v>0</v>
      </c>
      <c r="R8750">
        <v>0</v>
      </c>
      <c r="S8750">
        <v>0</v>
      </c>
      <c r="T8750">
        <v>0</v>
      </c>
      <c r="U8750">
        <v>0</v>
      </c>
      <c r="V8750">
        <v>0</v>
      </c>
      <c r="W8750">
        <v>0</v>
      </c>
      <c r="X8750">
        <v>4.3002918693584871</v>
      </c>
      <c r="Y8750">
        <v>0</v>
      </c>
      <c r="Z8750">
        <v>0</v>
      </c>
      <c r="AA8750">
        <v>0</v>
      </c>
      <c r="AB8750">
        <v>0</v>
      </c>
      <c r="AC8750">
        <v>0</v>
      </c>
      <c r="AD8750">
        <v>0</v>
      </c>
      <c r="AE8750">
        <v>4.3002918693584871</v>
      </c>
    </row>
    <row r="8751" spans="1:31" x14ac:dyDescent="0.25">
      <c r="A8751">
        <v>1892485</v>
      </c>
      <c r="B8751">
        <v>1</v>
      </c>
      <c r="C8751" t="s">
        <v>80</v>
      </c>
      <c r="D8751" t="s">
        <v>88</v>
      </c>
      <c r="E8751" t="s">
        <v>146</v>
      </c>
      <c r="F8751" t="s">
        <v>8408</v>
      </c>
      <c r="G8751" t="s">
        <v>171</v>
      </c>
      <c r="H8751" t="s">
        <v>143</v>
      </c>
      <c r="I8751" t="s">
        <v>135</v>
      </c>
      <c r="J8751" t="s">
        <v>136</v>
      </c>
      <c r="K8751" t="s">
        <v>172</v>
      </c>
      <c r="L8751" t="s">
        <v>24485</v>
      </c>
      <c r="M8751" t="s">
        <v>24486</v>
      </c>
      <c r="N8751">
        <v>2.5166666659999999</v>
      </c>
      <c r="O8751">
        <v>0</v>
      </c>
      <c r="P8751">
        <v>41</v>
      </c>
      <c r="Q8751">
        <v>0</v>
      </c>
      <c r="R8751">
        <v>0</v>
      </c>
      <c r="S8751">
        <v>0</v>
      </c>
      <c r="T8751">
        <v>6</v>
      </c>
      <c r="U8751">
        <v>0</v>
      </c>
      <c r="V8751">
        <v>0</v>
      </c>
      <c r="W8751">
        <v>0</v>
      </c>
      <c r="X8751">
        <v>22.663738187866986</v>
      </c>
      <c r="Y8751">
        <v>0</v>
      </c>
      <c r="Z8751">
        <v>0</v>
      </c>
      <c r="AA8751">
        <v>0</v>
      </c>
      <c r="AB8751">
        <v>46.010563220895875</v>
      </c>
      <c r="AC8751">
        <v>0</v>
      </c>
      <c r="AD8751">
        <v>0</v>
      </c>
      <c r="AE8751">
        <v>68.674301408762858</v>
      </c>
    </row>
    <row r="8752" spans="1:31" x14ac:dyDescent="0.25">
      <c r="A8752">
        <v>1892339</v>
      </c>
      <c r="B8752">
        <v>1</v>
      </c>
      <c r="C8752" t="s">
        <v>80</v>
      </c>
      <c r="D8752" t="s">
        <v>95</v>
      </c>
      <c r="E8752" t="s">
        <v>222</v>
      </c>
      <c r="F8752" t="s">
        <v>24487</v>
      </c>
      <c r="G8752" t="s">
        <v>142</v>
      </c>
      <c r="H8752" t="s">
        <v>143</v>
      </c>
      <c r="I8752" t="s">
        <v>135</v>
      </c>
      <c r="J8752" t="s">
        <v>136</v>
      </c>
      <c r="K8752" t="s">
        <v>137</v>
      </c>
      <c r="L8752" t="s">
        <v>24488</v>
      </c>
      <c r="M8752" t="s">
        <v>24489</v>
      </c>
      <c r="N8752">
        <v>0.47888888800000001</v>
      </c>
      <c r="O8752">
        <v>0</v>
      </c>
      <c r="P8752">
        <v>0</v>
      </c>
      <c r="Q8752">
        <v>0</v>
      </c>
      <c r="R8752">
        <v>0</v>
      </c>
      <c r="S8752">
        <v>0</v>
      </c>
      <c r="T8752">
        <v>10</v>
      </c>
      <c r="U8752">
        <v>0</v>
      </c>
      <c r="V8752">
        <v>0</v>
      </c>
      <c r="W8752">
        <v>0</v>
      </c>
      <c r="X8752">
        <v>0</v>
      </c>
      <c r="Y8752">
        <v>0</v>
      </c>
      <c r="Z8752">
        <v>0</v>
      </c>
      <c r="AA8752">
        <v>0</v>
      </c>
      <c r="AB8752">
        <v>16.837008372434465</v>
      </c>
      <c r="AC8752">
        <v>0</v>
      </c>
      <c r="AD8752">
        <v>0</v>
      </c>
      <c r="AE8752">
        <v>16.837008372434465</v>
      </c>
    </row>
    <row r="8753" spans="1:31" x14ac:dyDescent="0.25">
      <c r="A8753">
        <v>1892382</v>
      </c>
      <c r="B8753">
        <v>1</v>
      </c>
      <c r="C8753" t="s">
        <v>80</v>
      </c>
      <c r="D8753" t="s">
        <v>94</v>
      </c>
      <c r="E8753" t="s">
        <v>146</v>
      </c>
      <c r="F8753" t="s">
        <v>24490</v>
      </c>
      <c r="G8753" t="s">
        <v>1124</v>
      </c>
      <c r="H8753" t="s">
        <v>143</v>
      </c>
      <c r="I8753" t="s">
        <v>135</v>
      </c>
      <c r="J8753" t="s">
        <v>136</v>
      </c>
      <c r="K8753" t="s">
        <v>137</v>
      </c>
      <c r="L8753" t="s">
        <v>24491</v>
      </c>
      <c r="M8753" t="s">
        <v>24492</v>
      </c>
      <c r="N8753">
        <v>2.7922222219999999</v>
      </c>
      <c r="O8753">
        <v>0</v>
      </c>
      <c r="P8753">
        <v>0</v>
      </c>
      <c r="Q8753">
        <v>0</v>
      </c>
      <c r="R8753">
        <v>2</v>
      </c>
      <c r="S8753">
        <v>0</v>
      </c>
      <c r="T8753">
        <v>0</v>
      </c>
      <c r="U8753">
        <v>0</v>
      </c>
      <c r="V8753">
        <v>0</v>
      </c>
      <c r="W8753">
        <v>0</v>
      </c>
      <c r="X8753">
        <v>0</v>
      </c>
      <c r="Y8753">
        <v>0</v>
      </c>
      <c r="Z8753">
        <v>6.1350766689026086</v>
      </c>
      <c r="AA8753">
        <v>0</v>
      </c>
      <c r="AB8753">
        <v>0</v>
      </c>
      <c r="AC8753">
        <v>0</v>
      </c>
      <c r="AD8753">
        <v>0</v>
      </c>
      <c r="AE8753">
        <v>6.1350766689026086</v>
      </c>
    </row>
    <row r="8754" spans="1:31" x14ac:dyDescent="0.25">
      <c r="A8754">
        <v>1892717</v>
      </c>
      <c r="B8754">
        <v>1</v>
      </c>
      <c r="C8754" t="s">
        <v>80</v>
      </c>
      <c r="D8754" t="s">
        <v>103</v>
      </c>
      <c r="E8754" t="s">
        <v>210</v>
      </c>
      <c r="F8754" t="s">
        <v>24493</v>
      </c>
      <c r="G8754" t="s">
        <v>476</v>
      </c>
      <c r="H8754" t="s">
        <v>134</v>
      </c>
      <c r="I8754" t="s">
        <v>135</v>
      </c>
      <c r="J8754" t="s">
        <v>136</v>
      </c>
      <c r="K8754" t="s">
        <v>137</v>
      </c>
      <c r="L8754" t="s">
        <v>24494</v>
      </c>
      <c r="M8754" t="s">
        <v>24495</v>
      </c>
      <c r="N8754">
        <v>0.35138888800000001</v>
      </c>
      <c r="O8754">
        <v>0</v>
      </c>
      <c r="P8754">
        <v>0</v>
      </c>
      <c r="Q8754">
        <v>3</v>
      </c>
      <c r="R8754">
        <v>0</v>
      </c>
      <c r="S8754">
        <v>24</v>
      </c>
      <c r="T8754">
        <v>4</v>
      </c>
      <c r="U8754">
        <v>31</v>
      </c>
      <c r="V8754">
        <v>5</v>
      </c>
      <c r="W8754">
        <v>0</v>
      </c>
      <c r="X8754">
        <v>0</v>
      </c>
      <c r="Y8754">
        <v>3.9454201371840747</v>
      </c>
      <c r="Z8754">
        <v>0</v>
      </c>
      <c r="AA8754">
        <v>164.71079484953231</v>
      </c>
      <c r="AB8754">
        <v>19.689653044080249</v>
      </c>
      <c r="AC8754">
        <v>1381.0847708084921</v>
      </c>
      <c r="AD8754">
        <v>38.821954972003134</v>
      </c>
      <c r="AE8754">
        <v>1608.2525938112919</v>
      </c>
    </row>
    <row r="8755" spans="1:31" x14ac:dyDescent="0.25">
      <c r="A8755">
        <v>1892803</v>
      </c>
      <c r="B8755">
        <v>1</v>
      </c>
      <c r="C8755" t="s">
        <v>81</v>
      </c>
      <c r="D8755" t="s">
        <v>123</v>
      </c>
      <c r="E8755" t="s">
        <v>146</v>
      </c>
      <c r="F8755" t="s">
        <v>24496</v>
      </c>
      <c r="G8755" t="s">
        <v>148</v>
      </c>
      <c r="H8755" t="s">
        <v>143</v>
      </c>
      <c r="I8755" t="s">
        <v>135</v>
      </c>
      <c r="J8755" t="s">
        <v>136</v>
      </c>
      <c r="K8755" t="s">
        <v>137</v>
      </c>
      <c r="L8755" t="s">
        <v>24497</v>
      </c>
      <c r="M8755" t="s">
        <v>24498</v>
      </c>
      <c r="N8755">
        <v>2.613611111</v>
      </c>
      <c r="O8755">
        <v>0</v>
      </c>
      <c r="P8755">
        <v>143</v>
      </c>
      <c r="Q8755">
        <v>0</v>
      </c>
      <c r="R8755">
        <v>0</v>
      </c>
      <c r="S8755">
        <v>0</v>
      </c>
      <c r="T8755">
        <v>12</v>
      </c>
      <c r="U8755">
        <v>0</v>
      </c>
      <c r="V8755">
        <v>0</v>
      </c>
      <c r="W8755">
        <v>0</v>
      </c>
      <c r="X8755">
        <v>88.931427522987931</v>
      </c>
      <c r="Y8755">
        <v>0</v>
      </c>
      <c r="Z8755">
        <v>0</v>
      </c>
      <c r="AA8755">
        <v>0</v>
      </c>
      <c r="AB8755">
        <v>5.9763495904995256</v>
      </c>
      <c r="AC8755">
        <v>0</v>
      </c>
      <c r="AD8755">
        <v>0</v>
      </c>
      <c r="AE8755">
        <v>94.907777113487455</v>
      </c>
    </row>
    <row r="8756" spans="1:31" x14ac:dyDescent="0.25">
      <c r="A8756">
        <v>1892568</v>
      </c>
      <c r="B8756">
        <v>1</v>
      </c>
      <c r="C8756" t="s">
        <v>81</v>
      </c>
      <c r="D8756" t="s">
        <v>112</v>
      </c>
      <c r="E8756" t="s">
        <v>146</v>
      </c>
      <c r="F8756" t="s">
        <v>24499</v>
      </c>
      <c r="G8756" t="s">
        <v>453</v>
      </c>
      <c r="H8756" t="s">
        <v>143</v>
      </c>
      <c r="I8756" t="s">
        <v>135</v>
      </c>
      <c r="J8756" t="s">
        <v>136</v>
      </c>
      <c r="K8756" t="s">
        <v>137</v>
      </c>
      <c r="L8756" t="s">
        <v>24500</v>
      </c>
      <c r="M8756" t="s">
        <v>24501</v>
      </c>
      <c r="N8756">
        <v>2.1811111109999999</v>
      </c>
      <c r="O8756">
        <v>0</v>
      </c>
      <c r="P8756">
        <v>7</v>
      </c>
      <c r="Q8756">
        <v>0</v>
      </c>
      <c r="R8756">
        <v>0</v>
      </c>
      <c r="S8756">
        <v>0</v>
      </c>
      <c r="T8756">
        <v>2</v>
      </c>
      <c r="U8756">
        <v>0</v>
      </c>
      <c r="V8756">
        <v>0</v>
      </c>
      <c r="W8756">
        <v>0</v>
      </c>
      <c r="X8756">
        <v>3.2712947851281147</v>
      </c>
      <c r="Y8756">
        <v>0</v>
      </c>
      <c r="Z8756">
        <v>0</v>
      </c>
      <c r="AA8756">
        <v>0</v>
      </c>
      <c r="AB8756">
        <v>0.13298850779652915</v>
      </c>
      <c r="AC8756">
        <v>0</v>
      </c>
      <c r="AD8756">
        <v>0</v>
      </c>
      <c r="AE8756">
        <v>3.404283292924644</v>
      </c>
    </row>
    <row r="8757" spans="1:31" x14ac:dyDescent="0.25">
      <c r="A8757">
        <v>1892319</v>
      </c>
      <c r="B8757">
        <v>1</v>
      </c>
      <c r="C8757" t="s">
        <v>81</v>
      </c>
      <c r="D8757" t="s">
        <v>127</v>
      </c>
      <c r="E8757" t="s">
        <v>131</v>
      </c>
      <c r="F8757" t="s">
        <v>1306</v>
      </c>
      <c r="G8757" t="s">
        <v>133</v>
      </c>
      <c r="H8757" t="s">
        <v>134</v>
      </c>
      <c r="I8757" t="s">
        <v>135</v>
      </c>
      <c r="J8757" t="s">
        <v>136</v>
      </c>
      <c r="K8757" t="s">
        <v>137</v>
      </c>
      <c r="L8757" t="s">
        <v>24502</v>
      </c>
      <c r="M8757" t="s">
        <v>24503</v>
      </c>
      <c r="N8757">
        <v>2.048611111</v>
      </c>
      <c r="O8757">
        <v>0</v>
      </c>
      <c r="P8757">
        <v>3</v>
      </c>
      <c r="Q8757">
        <v>35</v>
      </c>
      <c r="R8757">
        <v>32</v>
      </c>
      <c r="S8757">
        <v>1</v>
      </c>
      <c r="T8757">
        <v>0</v>
      </c>
      <c r="U8757">
        <v>0</v>
      </c>
      <c r="V8757">
        <v>0</v>
      </c>
      <c r="W8757">
        <v>0</v>
      </c>
      <c r="X8757">
        <v>1.3085630554447514</v>
      </c>
      <c r="Y8757">
        <v>114.10858970891678</v>
      </c>
      <c r="Z8757">
        <v>135.19752366435267</v>
      </c>
      <c r="AA8757">
        <v>12.299391309979779</v>
      </c>
      <c r="AB8757">
        <v>0</v>
      </c>
      <c r="AC8757">
        <v>0</v>
      </c>
      <c r="AD8757">
        <v>0</v>
      </c>
      <c r="AE8757">
        <v>262.91406773869397</v>
      </c>
    </row>
    <row r="8758" spans="1:31" x14ac:dyDescent="0.25">
      <c r="A8758">
        <v>1892860</v>
      </c>
      <c r="B8758">
        <v>1</v>
      </c>
      <c r="C8758" t="s">
        <v>80</v>
      </c>
      <c r="D8758" t="s">
        <v>106</v>
      </c>
      <c r="E8758" t="s">
        <v>169</v>
      </c>
      <c r="F8758" t="s">
        <v>24504</v>
      </c>
      <c r="G8758" t="s">
        <v>142</v>
      </c>
      <c r="H8758" t="s">
        <v>143</v>
      </c>
      <c r="I8758" t="s">
        <v>135</v>
      </c>
      <c r="J8758" t="s">
        <v>136</v>
      </c>
      <c r="K8758" t="s">
        <v>137</v>
      </c>
      <c r="L8758" t="s">
        <v>24505</v>
      </c>
      <c r="M8758" t="s">
        <v>24506</v>
      </c>
      <c r="N8758">
        <v>3.4472222220000002</v>
      </c>
      <c r="O8758">
        <v>0</v>
      </c>
      <c r="P8758">
        <v>18</v>
      </c>
      <c r="Q8758">
        <v>0</v>
      </c>
      <c r="R8758">
        <v>4</v>
      </c>
      <c r="S8758">
        <v>0</v>
      </c>
      <c r="T8758">
        <v>3</v>
      </c>
      <c r="U8758">
        <v>0</v>
      </c>
      <c r="V8758">
        <v>0</v>
      </c>
      <c r="W8758">
        <v>0</v>
      </c>
      <c r="X8758">
        <v>31.959492603786817</v>
      </c>
      <c r="Y8758">
        <v>0</v>
      </c>
      <c r="Z8758">
        <v>9.9083037106342928</v>
      </c>
      <c r="AA8758">
        <v>0</v>
      </c>
      <c r="AB8758">
        <v>7.088240611279466</v>
      </c>
      <c r="AC8758">
        <v>0</v>
      </c>
      <c r="AD8758">
        <v>0</v>
      </c>
      <c r="AE8758">
        <v>48.95603692570058</v>
      </c>
    </row>
    <row r="8759" spans="1:31" x14ac:dyDescent="0.25">
      <c r="A8759">
        <v>1892362</v>
      </c>
      <c r="B8759">
        <v>1</v>
      </c>
      <c r="C8759" t="s">
        <v>80</v>
      </c>
      <c r="D8759" t="s">
        <v>96</v>
      </c>
      <c r="E8759" t="s">
        <v>140</v>
      </c>
      <c r="F8759" t="s">
        <v>24507</v>
      </c>
      <c r="G8759" t="s">
        <v>663</v>
      </c>
      <c r="H8759" t="s">
        <v>143</v>
      </c>
      <c r="I8759" t="s">
        <v>135</v>
      </c>
      <c r="J8759" t="s">
        <v>136</v>
      </c>
      <c r="K8759" t="s">
        <v>137</v>
      </c>
      <c r="L8759" t="s">
        <v>24508</v>
      </c>
      <c r="M8759" t="s">
        <v>24509</v>
      </c>
      <c r="N8759">
        <v>5.0949999999999998</v>
      </c>
      <c r="O8759">
        <v>0</v>
      </c>
      <c r="P8759">
        <v>1</v>
      </c>
      <c r="Q8759">
        <v>0</v>
      </c>
      <c r="R8759">
        <v>0</v>
      </c>
      <c r="S8759">
        <v>0</v>
      </c>
      <c r="T8759">
        <v>0</v>
      </c>
      <c r="U8759">
        <v>0</v>
      </c>
      <c r="V8759">
        <v>0</v>
      </c>
      <c r="W8759">
        <v>0</v>
      </c>
      <c r="X8759">
        <v>6.3157563189147012</v>
      </c>
      <c r="Y8759">
        <v>0</v>
      </c>
      <c r="Z8759">
        <v>0</v>
      </c>
      <c r="AA8759">
        <v>0</v>
      </c>
      <c r="AB8759">
        <v>0</v>
      </c>
      <c r="AC8759">
        <v>0</v>
      </c>
      <c r="AD8759">
        <v>0</v>
      </c>
      <c r="AE8759">
        <v>6.3157563189147012</v>
      </c>
    </row>
    <row r="8760" spans="1:31" x14ac:dyDescent="0.25">
      <c r="A8760">
        <v>1892262</v>
      </c>
      <c r="B8760">
        <v>1</v>
      </c>
      <c r="C8760" t="s">
        <v>80</v>
      </c>
      <c r="D8760" t="s">
        <v>97</v>
      </c>
      <c r="E8760" t="s">
        <v>229</v>
      </c>
      <c r="F8760" t="s">
        <v>24510</v>
      </c>
      <c r="G8760" t="s">
        <v>133</v>
      </c>
      <c r="H8760" t="s">
        <v>134</v>
      </c>
      <c r="I8760" t="s">
        <v>135</v>
      </c>
      <c r="J8760" t="s">
        <v>136</v>
      </c>
      <c r="K8760" t="s">
        <v>137</v>
      </c>
      <c r="L8760" t="s">
        <v>24511</v>
      </c>
      <c r="M8760" t="s">
        <v>24512</v>
      </c>
      <c r="N8760">
        <v>0.74888888799999997</v>
      </c>
      <c r="O8760">
        <v>7</v>
      </c>
      <c r="P8760">
        <v>700</v>
      </c>
      <c r="Q8760">
        <v>7</v>
      </c>
      <c r="R8760">
        <v>77</v>
      </c>
      <c r="S8760">
        <v>20</v>
      </c>
      <c r="T8760">
        <v>86</v>
      </c>
      <c r="U8760">
        <v>1</v>
      </c>
      <c r="V8760">
        <v>0</v>
      </c>
      <c r="W8760">
        <v>370.24575215210234</v>
      </c>
      <c r="X8760">
        <v>132.360166039273</v>
      </c>
      <c r="Y8760">
        <v>143.41168287475105</v>
      </c>
      <c r="Z8760">
        <v>23.640696969221278</v>
      </c>
      <c r="AA8760">
        <v>127.85113178993349</v>
      </c>
      <c r="AB8760">
        <v>79.330095431271673</v>
      </c>
      <c r="AC8760">
        <v>0</v>
      </c>
      <c r="AD8760">
        <v>0</v>
      </c>
      <c r="AE8760">
        <v>876.83952525655286</v>
      </c>
    </row>
    <row r="8761" spans="1:31" x14ac:dyDescent="0.25">
      <c r="A8761">
        <v>1892511</v>
      </c>
      <c r="B8761">
        <v>1</v>
      </c>
      <c r="C8761" t="s">
        <v>81</v>
      </c>
      <c r="D8761" t="s">
        <v>127</v>
      </c>
      <c r="E8761" t="s">
        <v>169</v>
      </c>
      <c r="F8761" t="s">
        <v>24513</v>
      </c>
      <c r="G8761" t="s">
        <v>183</v>
      </c>
      <c r="H8761" t="s">
        <v>143</v>
      </c>
      <c r="I8761" t="s">
        <v>135</v>
      </c>
      <c r="J8761" t="s">
        <v>136</v>
      </c>
      <c r="K8761" t="s">
        <v>137</v>
      </c>
      <c r="L8761" t="s">
        <v>24514</v>
      </c>
      <c r="M8761" t="s">
        <v>24515</v>
      </c>
      <c r="N8761">
        <v>1.6658333329999999</v>
      </c>
      <c r="O8761">
        <v>0</v>
      </c>
      <c r="P8761">
        <v>50</v>
      </c>
      <c r="Q8761">
        <v>0</v>
      </c>
      <c r="R8761">
        <v>8</v>
      </c>
      <c r="S8761">
        <v>0</v>
      </c>
      <c r="T8761">
        <v>4</v>
      </c>
      <c r="U8761">
        <v>0</v>
      </c>
      <c r="V8761">
        <v>0</v>
      </c>
      <c r="W8761">
        <v>0</v>
      </c>
      <c r="X8761">
        <v>20.271886016877065</v>
      </c>
      <c r="Y8761">
        <v>0</v>
      </c>
      <c r="Z8761">
        <v>22.906726885476377</v>
      </c>
      <c r="AA8761">
        <v>0</v>
      </c>
      <c r="AB8761">
        <v>8.0353498157277574</v>
      </c>
      <c r="AC8761">
        <v>0</v>
      </c>
      <c r="AD8761">
        <v>0</v>
      </c>
      <c r="AE8761">
        <v>51.213962718081198</v>
      </c>
    </row>
    <row r="8762" spans="1:31" x14ac:dyDescent="0.25">
      <c r="A8762">
        <v>1892797</v>
      </c>
      <c r="B8762">
        <v>1</v>
      </c>
      <c r="C8762" t="s">
        <v>80</v>
      </c>
      <c r="D8762" t="s">
        <v>107</v>
      </c>
      <c r="E8762" t="s">
        <v>158</v>
      </c>
      <c r="F8762" t="s">
        <v>24516</v>
      </c>
      <c r="G8762" t="s">
        <v>219</v>
      </c>
      <c r="H8762" t="s">
        <v>134</v>
      </c>
      <c r="I8762" t="s">
        <v>135</v>
      </c>
      <c r="J8762" t="s">
        <v>136</v>
      </c>
      <c r="K8762" t="s">
        <v>137</v>
      </c>
      <c r="L8762" t="s">
        <v>24517</v>
      </c>
      <c r="M8762" t="s">
        <v>24518</v>
      </c>
      <c r="N8762">
        <v>6.4386111110000002</v>
      </c>
      <c r="O8762">
        <v>0</v>
      </c>
      <c r="P8762">
        <v>87</v>
      </c>
      <c r="Q8762">
        <v>0</v>
      </c>
      <c r="R8762">
        <v>0</v>
      </c>
      <c r="S8762">
        <v>0</v>
      </c>
      <c r="T8762">
        <v>0</v>
      </c>
      <c r="U8762">
        <v>0</v>
      </c>
      <c r="V8762">
        <v>0</v>
      </c>
      <c r="W8762">
        <v>0</v>
      </c>
      <c r="X8762">
        <v>112.96762305842083</v>
      </c>
      <c r="Y8762">
        <v>0</v>
      </c>
      <c r="Z8762">
        <v>0</v>
      </c>
      <c r="AA8762">
        <v>0</v>
      </c>
      <c r="AB8762">
        <v>0</v>
      </c>
      <c r="AC8762">
        <v>0</v>
      </c>
      <c r="AD8762">
        <v>0</v>
      </c>
      <c r="AE8762">
        <v>112.96762305842083</v>
      </c>
    </row>
    <row r="8763" spans="1:31" x14ac:dyDescent="0.25">
      <c r="A8763">
        <v>1892279</v>
      </c>
      <c r="B8763">
        <v>1</v>
      </c>
      <c r="C8763" t="s">
        <v>80</v>
      </c>
      <c r="D8763" t="s">
        <v>106</v>
      </c>
      <c r="E8763" t="s">
        <v>158</v>
      </c>
      <c r="F8763" t="s">
        <v>24519</v>
      </c>
      <c r="G8763" t="s">
        <v>508</v>
      </c>
      <c r="H8763" t="s">
        <v>134</v>
      </c>
      <c r="I8763" t="s">
        <v>135</v>
      </c>
      <c r="J8763" t="s">
        <v>136</v>
      </c>
      <c r="K8763" t="s">
        <v>137</v>
      </c>
      <c r="L8763" t="s">
        <v>24520</v>
      </c>
      <c r="M8763" t="s">
        <v>24521</v>
      </c>
      <c r="N8763">
        <v>1.2180555550000001</v>
      </c>
      <c r="O8763">
        <v>0</v>
      </c>
      <c r="P8763">
        <v>2857</v>
      </c>
      <c r="Q8763">
        <v>0</v>
      </c>
      <c r="R8763">
        <v>1</v>
      </c>
      <c r="S8763">
        <v>3</v>
      </c>
      <c r="T8763">
        <v>219</v>
      </c>
      <c r="U8763">
        <v>0</v>
      </c>
      <c r="V8763">
        <v>1</v>
      </c>
      <c r="W8763">
        <v>0</v>
      </c>
      <c r="X8763">
        <v>644.34509768619318</v>
      </c>
      <c r="Y8763">
        <v>0</v>
      </c>
      <c r="Z8763">
        <v>0.29765737472262055</v>
      </c>
      <c r="AA8763">
        <v>53.090144344171854</v>
      </c>
      <c r="AB8763">
        <v>322.59627060723108</v>
      </c>
      <c r="AC8763">
        <v>0</v>
      </c>
      <c r="AD8763">
        <v>0.76720512169886668</v>
      </c>
      <c r="AE8763">
        <v>1021.0963751340176</v>
      </c>
    </row>
    <row r="8764" spans="1:31" x14ac:dyDescent="0.25">
      <c r="A8764">
        <v>1892256</v>
      </c>
      <c r="B8764">
        <v>1</v>
      </c>
      <c r="C8764" t="s">
        <v>81</v>
      </c>
      <c r="D8764" t="s">
        <v>118</v>
      </c>
      <c r="E8764" t="s">
        <v>146</v>
      </c>
      <c r="F8764" t="s">
        <v>24522</v>
      </c>
      <c r="G8764" t="s">
        <v>148</v>
      </c>
      <c r="H8764" t="s">
        <v>143</v>
      </c>
      <c r="I8764" t="s">
        <v>135</v>
      </c>
      <c r="J8764" t="s">
        <v>136</v>
      </c>
      <c r="K8764" t="s">
        <v>137</v>
      </c>
      <c r="L8764" t="s">
        <v>24523</v>
      </c>
      <c r="M8764" t="s">
        <v>24524</v>
      </c>
      <c r="N8764">
        <v>0.72277777700000001</v>
      </c>
      <c r="O8764">
        <v>0</v>
      </c>
      <c r="P8764">
        <v>1</v>
      </c>
      <c r="Q8764">
        <v>0</v>
      </c>
      <c r="R8764">
        <v>4</v>
      </c>
      <c r="S8764">
        <v>0</v>
      </c>
      <c r="T8764">
        <v>0</v>
      </c>
      <c r="U8764">
        <v>0</v>
      </c>
      <c r="V8764">
        <v>0</v>
      </c>
      <c r="W8764">
        <v>0</v>
      </c>
      <c r="X8764">
        <v>6.4630545804266665E-2</v>
      </c>
      <c r="Y8764">
        <v>0</v>
      </c>
      <c r="Z8764">
        <v>1.9721322780533868</v>
      </c>
      <c r="AA8764">
        <v>0</v>
      </c>
      <c r="AB8764">
        <v>0</v>
      </c>
      <c r="AC8764">
        <v>0</v>
      </c>
      <c r="AD8764">
        <v>0</v>
      </c>
      <c r="AE8764">
        <v>2.0367628238576536</v>
      </c>
    </row>
    <row r="8765" spans="1:31" x14ac:dyDescent="0.25">
      <c r="A8765">
        <v>1892820</v>
      </c>
      <c r="B8765">
        <v>1</v>
      </c>
      <c r="C8765" t="s">
        <v>81</v>
      </c>
      <c r="D8765" t="s">
        <v>123</v>
      </c>
      <c r="E8765" t="s">
        <v>146</v>
      </c>
      <c r="F8765" t="s">
        <v>24525</v>
      </c>
      <c r="G8765" t="s">
        <v>469</v>
      </c>
      <c r="H8765" t="s">
        <v>143</v>
      </c>
      <c r="I8765" t="s">
        <v>135</v>
      </c>
      <c r="J8765" t="s">
        <v>136</v>
      </c>
      <c r="K8765" t="s">
        <v>137</v>
      </c>
      <c r="L8765" t="s">
        <v>24526</v>
      </c>
      <c r="M8765" t="s">
        <v>24527</v>
      </c>
      <c r="N8765">
        <v>3.4222222219999998</v>
      </c>
      <c r="O8765">
        <v>0</v>
      </c>
      <c r="P8765">
        <v>23</v>
      </c>
      <c r="Q8765">
        <v>0</v>
      </c>
      <c r="R8765">
        <v>0</v>
      </c>
      <c r="S8765">
        <v>0</v>
      </c>
      <c r="T8765">
        <v>2</v>
      </c>
      <c r="U8765">
        <v>0</v>
      </c>
      <c r="V8765">
        <v>0</v>
      </c>
      <c r="W8765">
        <v>0</v>
      </c>
      <c r="X8765">
        <v>22.002081668911558</v>
      </c>
      <c r="Y8765">
        <v>0</v>
      </c>
      <c r="Z8765">
        <v>0</v>
      </c>
      <c r="AA8765">
        <v>0</v>
      </c>
      <c r="AB8765">
        <v>2.1726804407078864</v>
      </c>
      <c r="AC8765">
        <v>0</v>
      </c>
      <c r="AD8765">
        <v>0</v>
      </c>
      <c r="AE8765">
        <v>24.174762109619444</v>
      </c>
    </row>
    <row r="8766" spans="1:31" x14ac:dyDescent="0.25">
      <c r="A8766">
        <v>1892843</v>
      </c>
      <c r="B8766">
        <v>1</v>
      </c>
      <c r="C8766" t="s">
        <v>81</v>
      </c>
      <c r="D8766" t="s">
        <v>127</v>
      </c>
      <c r="E8766" t="s">
        <v>169</v>
      </c>
      <c r="F8766" t="s">
        <v>7905</v>
      </c>
      <c r="G8766" t="s">
        <v>183</v>
      </c>
      <c r="H8766" t="s">
        <v>143</v>
      </c>
      <c r="I8766" t="s">
        <v>135</v>
      </c>
      <c r="J8766" t="s">
        <v>136</v>
      </c>
      <c r="K8766" t="s">
        <v>137</v>
      </c>
      <c r="L8766" t="s">
        <v>24528</v>
      </c>
      <c r="M8766" t="s">
        <v>24529</v>
      </c>
      <c r="N8766">
        <v>2.2366666660000001</v>
      </c>
      <c r="O8766">
        <v>0</v>
      </c>
      <c r="P8766">
        <v>79</v>
      </c>
      <c r="Q8766">
        <v>0</v>
      </c>
      <c r="R8766">
        <v>23</v>
      </c>
      <c r="S8766">
        <v>0</v>
      </c>
      <c r="T8766">
        <v>1</v>
      </c>
      <c r="U8766">
        <v>0</v>
      </c>
      <c r="V8766">
        <v>0</v>
      </c>
      <c r="W8766">
        <v>0</v>
      </c>
      <c r="X8766">
        <v>31.115441717636376</v>
      </c>
      <c r="Y8766">
        <v>0</v>
      </c>
      <c r="Z8766">
        <v>34.103444654506895</v>
      </c>
      <c r="AA8766">
        <v>0</v>
      </c>
      <c r="AB8766">
        <v>1.5014724474933043</v>
      </c>
      <c r="AC8766">
        <v>0</v>
      </c>
      <c r="AD8766">
        <v>0</v>
      </c>
      <c r="AE8766">
        <v>66.720358819636573</v>
      </c>
    </row>
    <row r="8767" spans="1:31" x14ac:dyDescent="0.25">
      <c r="A8767">
        <v>1892674</v>
      </c>
      <c r="B8767">
        <v>1</v>
      </c>
      <c r="C8767" t="s">
        <v>80</v>
      </c>
      <c r="D8767" t="s">
        <v>82</v>
      </c>
      <c r="E8767" t="s">
        <v>140</v>
      </c>
      <c r="F8767" t="s">
        <v>24530</v>
      </c>
      <c r="G8767" t="s">
        <v>207</v>
      </c>
      <c r="H8767" t="s">
        <v>143</v>
      </c>
      <c r="I8767" t="s">
        <v>135</v>
      </c>
      <c r="J8767" t="s">
        <v>136</v>
      </c>
      <c r="K8767" t="s">
        <v>137</v>
      </c>
      <c r="L8767" t="s">
        <v>24531</v>
      </c>
      <c r="M8767" t="s">
        <v>24532</v>
      </c>
      <c r="N8767">
        <v>1.1950000000000001</v>
      </c>
      <c r="O8767">
        <v>0</v>
      </c>
      <c r="P8767">
        <v>0</v>
      </c>
      <c r="Q8767">
        <v>0</v>
      </c>
      <c r="R8767">
        <v>0</v>
      </c>
      <c r="S8767">
        <v>0</v>
      </c>
      <c r="T8767">
        <v>2</v>
      </c>
      <c r="U8767">
        <v>0</v>
      </c>
      <c r="V8767">
        <v>0</v>
      </c>
      <c r="W8767">
        <v>0</v>
      </c>
      <c r="X8767">
        <v>0</v>
      </c>
      <c r="Y8767">
        <v>0</v>
      </c>
      <c r="Z8767">
        <v>0</v>
      </c>
      <c r="AA8767">
        <v>0</v>
      </c>
      <c r="AB8767">
        <v>1.0320755047665249</v>
      </c>
      <c r="AC8767">
        <v>0</v>
      </c>
      <c r="AD8767">
        <v>0</v>
      </c>
      <c r="AE8767">
        <v>1.0320755047665249</v>
      </c>
    </row>
    <row r="8768" spans="1:31" x14ac:dyDescent="0.25">
      <c r="A8768">
        <v>1892296</v>
      </c>
      <c r="B8768">
        <v>1</v>
      </c>
      <c r="C8768" t="s">
        <v>80</v>
      </c>
      <c r="D8768" t="s">
        <v>98</v>
      </c>
      <c r="E8768" t="s">
        <v>146</v>
      </c>
      <c r="F8768" t="s">
        <v>24533</v>
      </c>
      <c r="G8768" t="s">
        <v>148</v>
      </c>
      <c r="H8768" t="s">
        <v>143</v>
      </c>
      <c r="I8768" t="s">
        <v>135</v>
      </c>
      <c r="J8768" t="s">
        <v>136</v>
      </c>
      <c r="K8768" t="s">
        <v>137</v>
      </c>
      <c r="L8768" t="s">
        <v>24534</v>
      </c>
      <c r="M8768" t="s">
        <v>24535</v>
      </c>
      <c r="N8768">
        <v>1.8891666659999999</v>
      </c>
      <c r="O8768">
        <v>0</v>
      </c>
      <c r="P8768">
        <v>0</v>
      </c>
      <c r="Q8768">
        <v>0</v>
      </c>
      <c r="R8768">
        <v>2</v>
      </c>
      <c r="S8768">
        <v>0</v>
      </c>
      <c r="T8768">
        <v>1</v>
      </c>
      <c r="U8768">
        <v>0</v>
      </c>
      <c r="V8768">
        <v>0</v>
      </c>
      <c r="W8768">
        <v>0</v>
      </c>
      <c r="X8768">
        <v>0</v>
      </c>
      <c r="Y8768">
        <v>0</v>
      </c>
      <c r="Z8768">
        <v>10.724149145424311</v>
      </c>
      <c r="AA8768">
        <v>0</v>
      </c>
      <c r="AB8768">
        <v>6.2140078705872721</v>
      </c>
      <c r="AC8768">
        <v>0</v>
      </c>
      <c r="AD8768">
        <v>0</v>
      </c>
      <c r="AE8768">
        <v>16.938157016011584</v>
      </c>
    </row>
    <row r="8769" spans="1:31" x14ac:dyDescent="0.25">
      <c r="A8769">
        <v>1892588</v>
      </c>
      <c r="B8769">
        <v>1</v>
      </c>
      <c r="C8769" t="s">
        <v>80</v>
      </c>
      <c r="D8769" t="s">
        <v>98</v>
      </c>
      <c r="E8769" t="s">
        <v>140</v>
      </c>
      <c r="F8769" t="s">
        <v>24536</v>
      </c>
      <c r="G8769" t="s">
        <v>142</v>
      </c>
      <c r="H8769" t="s">
        <v>143</v>
      </c>
      <c r="I8769" t="s">
        <v>135</v>
      </c>
      <c r="J8769" t="s">
        <v>136</v>
      </c>
      <c r="K8769" t="s">
        <v>137</v>
      </c>
      <c r="L8769" t="s">
        <v>24537</v>
      </c>
      <c r="M8769" t="s">
        <v>24538</v>
      </c>
      <c r="N8769">
        <v>0.85888888799999996</v>
      </c>
      <c r="O8769">
        <v>0</v>
      </c>
      <c r="P8769">
        <v>0</v>
      </c>
      <c r="Q8769">
        <v>0</v>
      </c>
      <c r="R8769">
        <v>1</v>
      </c>
      <c r="S8769">
        <v>0</v>
      </c>
      <c r="T8769">
        <v>0</v>
      </c>
      <c r="U8769">
        <v>0</v>
      </c>
      <c r="V8769">
        <v>0</v>
      </c>
      <c r="W8769">
        <v>0</v>
      </c>
      <c r="X8769">
        <v>0</v>
      </c>
      <c r="Y8769">
        <v>0</v>
      </c>
      <c r="Z8769">
        <v>3.9418699277777778E-4</v>
      </c>
      <c r="AA8769">
        <v>0</v>
      </c>
      <c r="AB8769">
        <v>0</v>
      </c>
      <c r="AC8769">
        <v>0</v>
      </c>
      <c r="AD8769">
        <v>0</v>
      </c>
      <c r="AE8769">
        <v>3.9418699277777778E-4</v>
      </c>
    </row>
    <row r="8770" spans="1:31" x14ac:dyDescent="0.25">
      <c r="A8770">
        <v>1892239</v>
      </c>
      <c r="B8770">
        <v>1</v>
      </c>
      <c r="C8770" t="s">
        <v>81</v>
      </c>
      <c r="D8770" t="s">
        <v>114</v>
      </c>
      <c r="E8770" t="s">
        <v>158</v>
      </c>
      <c r="F8770" t="s">
        <v>24539</v>
      </c>
      <c r="G8770" t="s">
        <v>219</v>
      </c>
      <c r="H8770" t="s">
        <v>134</v>
      </c>
      <c r="I8770" t="s">
        <v>135</v>
      </c>
      <c r="J8770" t="s">
        <v>136</v>
      </c>
      <c r="K8770" t="s">
        <v>137</v>
      </c>
      <c r="L8770" t="s">
        <v>24540</v>
      </c>
      <c r="M8770" t="s">
        <v>24541</v>
      </c>
      <c r="N8770">
        <v>2.8144444439999998</v>
      </c>
      <c r="O8770">
        <v>0</v>
      </c>
      <c r="P8770">
        <v>47</v>
      </c>
      <c r="Q8770">
        <v>0</v>
      </c>
      <c r="R8770">
        <v>0</v>
      </c>
      <c r="S8770">
        <v>0</v>
      </c>
      <c r="T8770">
        <v>3</v>
      </c>
      <c r="U8770">
        <v>0</v>
      </c>
      <c r="V8770">
        <v>0</v>
      </c>
      <c r="W8770">
        <v>0</v>
      </c>
      <c r="X8770">
        <v>15.568016559981318</v>
      </c>
      <c r="Y8770">
        <v>0</v>
      </c>
      <c r="Z8770">
        <v>0</v>
      </c>
      <c r="AA8770">
        <v>0</v>
      </c>
      <c r="AB8770">
        <v>0.50623060802425224</v>
      </c>
      <c r="AC8770">
        <v>0</v>
      </c>
      <c r="AD8770">
        <v>0</v>
      </c>
      <c r="AE8770">
        <v>16.07424716800557</v>
      </c>
    </row>
    <row r="8771" spans="1:31" x14ac:dyDescent="0.25">
      <c r="A8771">
        <v>1892734</v>
      </c>
      <c r="B8771">
        <v>1</v>
      </c>
      <c r="C8771" t="s">
        <v>81</v>
      </c>
      <c r="D8771" t="s">
        <v>121</v>
      </c>
      <c r="E8771" t="s">
        <v>131</v>
      </c>
      <c r="F8771" t="s">
        <v>5776</v>
      </c>
      <c r="G8771" t="s">
        <v>133</v>
      </c>
      <c r="H8771" t="s">
        <v>134</v>
      </c>
      <c r="I8771" t="s">
        <v>135</v>
      </c>
      <c r="J8771" t="s">
        <v>136</v>
      </c>
      <c r="K8771" t="s">
        <v>137</v>
      </c>
      <c r="L8771" t="s">
        <v>24542</v>
      </c>
      <c r="M8771" t="s">
        <v>24543</v>
      </c>
      <c r="N8771">
        <v>1.04</v>
      </c>
      <c r="O8771">
        <v>0</v>
      </c>
      <c r="P8771">
        <v>633</v>
      </c>
      <c r="Q8771">
        <v>0</v>
      </c>
      <c r="R8771">
        <v>9</v>
      </c>
      <c r="S8771">
        <v>0</v>
      </c>
      <c r="T8771">
        <v>30</v>
      </c>
      <c r="U8771">
        <v>0</v>
      </c>
      <c r="V8771">
        <v>0</v>
      </c>
      <c r="W8771">
        <v>0</v>
      </c>
      <c r="X8771">
        <v>88.43154039245988</v>
      </c>
      <c r="Y8771">
        <v>0</v>
      </c>
      <c r="Z8771">
        <v>2.124447430260398</v>
      </c>
      <c r="AA8771">
        <v>0</v>
      </c>
      <c r="AB8771">
        <v>14.267325823003427</v>
      </c>
      <c r="AC8771">
        <v>0</v>
      </c>
      <c r="AD8771">
        <v>0</v>
      </c>
      <c r="AE8771">
        <v>104.82331364572372</v>
      </c>
    </row>
    <row r="8772" spans="1:31" x14ac:dyDescent="0.25">
      <c r="A8772">
        <v>1892880</v>
      </c>
      <c r="B8772">
        <v>1</v>
      </c>
      <c r="C8772" t="s">
        <v>81</v>
      </c>
      <c r="D8772" t="s">
        <v>114</v>
      </c>
      <c r="E8772" t="s">
        <v>169</v>
      </c>
      <c r="F8772" t="s">
        <v>24544</v>
      </c>
      <c r="G8772" t="s">
        <v>183</v>
      </c>
      <c r="H8772" t="s">
        <v>143</v>
      </c>
      <c r="I8772" t="s">
        <v>135</v>
      </c>
      <c r="J8772" t="s">
        <v>136</v>
      </c>
      <c r="K8772" t="s">
        <v>137</v>
      </c>
      <c r="L8772" t="s">
        <v>24545</v>
      </c>
      <c r="M8772" t="s">
        <v>24546</v>
      </c>
      <c r="N8772">
        <v>2.5408333330000001</v>
      </c>
      <c r="O8772">
        <v>0</v>
      </c>
      <c r="P8772">
        <v>47</v>
      </c>
      <c r="Q8772">
        <v>0</v>
      </c>
      <c r="R8772">
        <v>0</v>
      </c>
      <c r="S8772">
        <v>0</v>
      </c>
      <c r="T8772">
        <v>3</v>
      </c>
      <c r="U8772">
        <v>0</v>
      </c>
      <c r="V8772">
        <v>0</v>
      </c>
      <c r="W8772">
        <v>0</v>
      </c>
      <c r="X8772">
        <v>15.576704066539717</v>
      </c>
      <c r="Y8772">
        <v>0</v>
      </c>
      <c r="Z8772">
        <v>0</v>
      </c>
      <c r="AA8772">
        <v>0</v>
      </c>
      <c r="AB8772">
        <v>0.47807694546612012</v>
      </c>
      <c r="AC8772">
        <v>0</v>
      </c>
      <c r="AD8772">
        <v>0</v>
      </c>
      <c r="AE8772">
        <v>16.054781012005837</v>
      </c>
    </row>
    <row r="8773" spans="1:31" x14ac:dyDescent="0.25">
      <c r="A8773">
        <v>1892737</v>
      </c>
      <c r="B8773">
        <v>1</v>
      </c>
      <c r="C8773" t="s">
        <v>81</v>
      </c>
      <c r="D8773" t="s">
        <v>120</v>
      </c>
      <c r="E8773" t="s">
        <v>169</v>
      </c>
      <c r="F8773" t="s">
        <v>14406</v>
      </c>
      <c r="G8773" t="s">
        <v>183</v>
      </c>
      <c r="H8773" t="s">
        <v>143</v>
      </c>
      <c r="I8773" t="s">
        <v>135</v>
      </c>
      <c r="J8773" t="s">
        <v>136</v>
      </c>
      <c r="K8773" t="s">
        <v>137</v>
      </c>
      <c r="L8773" t="s">
        <v>24547</v>
      </c>
      <c r="M8773" t="s">
        <v>24548</v>
      </c>
      <c r="N8773">
        <v>0.70611111100000001</v>
      </c>
      <c r="O8773">
        <v>0</v>
      </c>
      <c r="P8773">
        <v>0</v>
      </c>
      <c r="Q8773">
        <v>0</v>
      </c>
      <c r="R8773">
        <v>5</v>
      </c>
      <c r="S8773">
        <v>0</v>
      </c>
      <c r="T8773">
        <v>6</v>
      </c>
      <c r="U8773">
        <v>0</v>
      </c>
      <c r="V8773">
        <v>0</v>
      </c>
      <c r="W8773">
        <v>0</v>
      </c>
      <c r="X8773">
        <v>0</v>
      </c>
      <c r="Y8773">
        <v>0</v>
      </c>
      <c r="Z8773">
        <v>26.001169944763689</v>
      </c>
      <c r="AA8773">
        <v>0</v>
      </c>
      <c r="AB8773">
        <v>3.1654405308617588</v>
      </c>
      <c r="AC8773">
        <v>0</v>
      </c>
      <c r="AD8773">
        <v>0</v>
      </c>
      <c r="AE8773">
        <v>29.166610475625447</v>
      </c>
    </row>
    <row r="8774" spans="1:31" x14ac:dyDescent="0.25">
      <c r="A8774">
        <v>1892528</v>
      </c>
      <c r="B8774">
        <v>1</v>
      </c>
      <c r="C8774" t="s">
        <v>80</v>
      </c>
      <c r="D8774" t="s">
        <v>107</v>
      </c>
      <c r="E8774" t="s">
        <v>146</v>
      </c>
      <c r="F8774" t="s">
        <v>24549</v>
      </c>
      <c r="G8774" t="s">
        <v>469</v>
      </c>
      <c r="H8774" t="s">
        <v>143</v>
      </c>
      <c r="I8774" t="s">
        <v>135</v>
      </c>
      <c r="J8774" t="s">
        <v>136</v>
      </c>
      <c r="K8774" t="s">
        <v>137</v>
      </c>
      <c r="L8774" t="s">
        <v>24550</v>
      </c>
      <c r="M8774" t="s">
        <v>24551</v>
      </c>
      <c r="N8774">
        <v>1.172222222</v>
      </c>
      <c r="O8774">
        <v>0</v>
      </c>
      <c r="P8774">
        <v>2</v>
      </c>
      <c r="Q8774">
        <v>0</v>
      </c>
      <c r="R8774">
        <v>2</v>
      </c>
      <c r="S8774">
        <v>0</v>
      </c>
      <c r="T8774">
        <v>80</v>
      </c>
      <c r="U8774">
        <v>0</v>
      </c>
      <c r="V8774">
        <v>0</v>
      </c>
      <c r="W8774">
        <v>0</v>
      </c>
      <c r="X8774">
        <v>0.88953230152889995</v>
      </c>
      <c r="Y8774">
        <v>0</v>
      </c>
      <c r="Z8774">
        <v>1.9904728467531665</v>
      </c>
      <c r="AA8774">
        <v>0</v>
      </c>
      <c r="AB8774">
        <v>53.823095871446242</v>
      </c>
      <c r="AC8774">
        <v>0</v>
      </c>
      <c r="AD8774">
        <v>0</v>
      </c>
      <c r="AE8774">
        <v>56.703101019728308</v>
      </c>
    </row>
    <row r="8775" spans="1:31" x14ac:dyDescent="0.25">
      <c r="A8775">
        <v>1892428</v>
      </c>
      <c r="B8775">
        <v>1</v>
      </c>
      <c r="C8775" t="s">
        <v>80</v>
      </c>
      <c r="D8775" t="s">
        <v>93</v>
      </c>
      <c r="E8775" t="s">
        <v>169</v>
      </c>
      <c r="F8775" t="s">
        <v>24552</v>
      </c>
      <c r="G8775" t="s">
        <v>183</v>
      </c>
      <c r="H8775" t="s">
        <v>143</v>
      </c>
      <c r="I8775" t="s">
        <v>135</v>
      </c>
      <c r="J8775" t="s">
        <v>136</v>
      </c>
      <c r="K8775" t="s">
        <v>137</v>
      </c>
      <c r="L8775" t="s">
        <v>24553</v>
      </c>
      <c r="M8775" t="s">
        <v>24554</v>
      </c>
      <c r="N8775">
        <v>1.71</v>
      </c>
      <c r="O8775">
        <v>0</v>
      </c>
      <c r="P8775">
        <v>12</v>
      </c>
      <c r="Q8775">
        <v>0</v>
      </c>
      <c r="R8775">
        <v>2</v>
      </c>
      <c r="S8775">
        <v>0</v>
      </c>
      <c r="T8775">
        <v>2</v>
      </c>
      <c r="U8775">
        <v>0</v>
      </c>
      <c r="V8775">
        <v>0</v>
      </c>
      <c r="W8775">
        <v>0</v>
      </c>
      <c r="X8775">
        <v>2.3730547401879396</v>
      </c>
      <c r="Y8775">
        <v>0</v>
      </c>
      <c r="Z8775">
        <v>2.2545516937086947</v>
      </c>
      <c r="AA8775">
        <v>0</v>
      </c>
      <c r="AB8775">
        <v>19.116976719720842</v>
      </c>
      <c r="AC8775">
        <v>0</v>
      </c>
      <c r="AD8775">
        <v>0</v>
      </c>
      <c r="AE8775">
        <v>23.744583153617477</v>
      </c>
    </row>
    <row r="8776" spans="1:31" x14ac:dyDescent="0.25">
      <c r="A8776">
        <v>1892551</v>
      </c>
      <c r="B8776">
        <v>1</v>
      </c>
      <c r="C8776" t="s">
        <v>80</v>
      </c>
      <c r="D8776" t="s">
        <v>110</v>
      </c>
      <c r="E8776" t="s">
        <v>140</v>
      </c>
      <c r="F8776" t="s">
        <v>24555</v>
      </c>
      <c r="G8776" t="s">
        <v>142</v>
      </c>
      <c r="H8776" t="s">
        <v>143</v>
      </c>
      <c r="I8776" t="s">
        <v>135</v>
      </c>
      <c r="J8776" t="s">
        <v>136</v>
      </c>
      <c r="K8776" t="s">
        <v>137</v>
      </c>
      <c r="L8776" t="s">
        <v>24556</v>
      </c>
      <c r="M8776" t="s">
        <v>24557</v>
      </c>
      <c r="N8776">
        <v>2.7722222219999999</v>
      </c>
      <c r="O8776">
        <v>0</v>
      </c>
      <c r="P8776">
        <v>1</v>
      </c>
      <c r="Q8776">
        <v>0</v>
      </c>
      <c r="R8776">
        <v>0</v>
      </c>
      <c r="S8776">
        <v>0</v>
      </c>
      <c r="T8776">
        <v>0</v>
      </c>
      <c r="U8776">
        <v>0</v>
      </c>
      <c r="V8776">
        <v>0</v>
      </c>
      <c r="W8776">
        <v>0</v>
      </c>
      <c r="X8776">
        <v>0.42163067865026277</v>
      </c>
      <c r="Y8776">
        <v>0</v>
      </c>
      <c r="Z8776">
        <v>0</v>
      </c>
      <c r="AA8776">
        <v>0</v>
      </c>
      <c r="AB8776">
        <v>0</v>
      </c>
      <c r="AC8776">
        <v>0</v>
      </c>
      <c r="AD8776">
        <v>0</v>
      </c>
      <c r="AE8776">
        <v>0.42163067865026277</v>
      </c>
    </row>
    <row r="8777" spans="1:31" x14ac:dyDescent="0.25">
      <c r="A8777">
        <v>1892594</v>
      </c>
      <c r="B8777">
        <v>1</v>
      </c>
      <c r="C8777" t="s">
        <v>81</v>
      </c>
      <c r="D8777" t="s">
        <v>127</v>
      </c>
      <c r="E8777" t="s">
        <v>140</v>
      </c>
      <c r="F8777" t="s">
        <v>24558</v>
      </c>
      <c r="G8777" t="s">
        <v>212</v>
      </c>
      <c r="H8777" t="s">
        <v>143</v>
      </c>
      <c r="I8777" t="s">
        <v>135</v>
      </c>
      <c r="J8777" t="s">
        <v>3</v>
      </c>
      <c r="K8777" t="s">
        <v>137</v>
      </c>
      <c r="L8777" t="s">
        <v>24559</v>
      </c>
      <c r="M8777" t="s">
        <v>24560</v>
      </c>
      <c r="N8777">
        <v>1.487222222</v>
      </c>
      <c r="O8777">
        <v>0</v>
      </c>
      <c r="P8777">
        <v>5</v>
      </c>
      <c r="Q8777">
        <v>0</v>
      </c>
      <c r="R8777">
        <v>0</v>
      </c>
      <c r="S8777">
        <v>0</v>
      </c>
      <c r="T8777">
        <v>0</v>
      </c>
      <c r="U8777">
        <v>0</v>
      </c>
      <c r="V8777">
        <v>0</v>
      </c>
      <c r="W8777">
        <v>0</v>
      </c>
      <c r="X8777">
        <v>1.2227299515420125</v>
      </c>
      <c r="Y8777">
        <v>0</v>
      </c>
      <c r="Z8777">
        <v>0</v>
      </c>
      <c r="AA8777">
        <v>0</v>
      </c>
      <c r="AB8777">
        <v>0</v>
      </c>
      <c r="AC8777">
        <v>0</v>
      </c>
      <c r="AD8777">
        <v>0</v>
      </c>
      <c r="AE8777">
        <v>1.2227299515420125</v>
      </c>
    </row>
    <row r="8778" spans="1:31" x14ac:dyDescent="0.25">
      <c r="A8778">
        <v>1892402</v>
      </c>
      <c r="B8778">
        <v>1</v>
      </c>
      <c r="C8778" t="s">
        <v>81</v>
      </c>
      <c r="D8778" t="s">
        <v>128</v>
      </c>
      <c r="E8778" t="s">
        <v>146</v>
      </c>
      <c r="F8778" t="s">
        <v>24561</v>
      </c>
      <c r="G8778" t="s">
        <v>148</v>
      </c>
      <c r="H8778" t="s">
        <v>143</v>
      </c>
      <c r="I8778" t="s">
        <v>135</v>
      </c>
      <c r="J8778" t="s">
        <v>136</v>
      </c>
      <c r="K8778" t="s">
        <v>137</v>
      </c>
      <c r="L8778" t="s">
        <v>24562</v>
      </c>
      <c r="M8778" t="s">
        <v>24563</v>
      </c>
      <c r="N8778">
        <v>8.386666666</v>
      </c>
      <c r="O8778">
        <v>0</v>
      </c>
      <c r="P8778">
        <v>38</v>
      </c>
      <c r="Q8778">
        <v>0</v>
      </c>
      <c r="R8778">
        <v>1</v>
      </c>
      <c r="S8778">
        <v>0</v>
      </c>
      <c r="T8778">
        <v>6</v>
      </c>
      <c r="U8778">
        <v>0</v>
      </c>
      <c r="V8778">
        <v>0</v>
      </c>
      <c r="W8778">
        <v>0</v>
      </c>
      <c r="X8778">
        <v>68.177739375502284</v>
      </c>
      <c r="Y8778">
        <v>0</v>
      </c>
      <c r="Z8778">
        <v>0.38413990976336665</v>
      </c>
      <c r="AA8778">
        <v>0</v>
      </c>
      <c r="AB8778">
        <v>26.141865336328145</v>
      </c>
      <c r="AC8778">
        <v>0</v>
      </c>
      <c r="AD8778">
        <v>0</v>
      </c>
      <c r="AE8778">
        <v>94.703744621593785</v>
      </c>
    </row>
    <row r="8779" spans="1:31" x14ac:dyDescent="0.25">
      <c r="A8779">
        <v>1892671</v>
      </c>
      <c r="B8779">
        <v>1</v>
      </c>
      <c r="C8779" t="s">
        <v>80</v>
      </c>
      <c r="D8779" t="s">
        <v>102</v>
      </c>
      <c r="E8779" t="s">
        <v>140</v>
      </c>
      <c r="F8779" t="s">
        <v>24564</v>
      </c>
      <c r="G8779" t="s">
        <v>207</v>
      </c>
      <c r="H8779" t="s">
        <v>143</v>
      </c>
      <c r="I8779" t="s">
        <v>135</v>
      </c>
      <c r="J8779" t="s">
        <v>136</v>
      </c>
      <c r="K8779" t="s">
        <v>137</v>
      </c>
      <c r="L8779" t="s">
        <v>24565</v>
      </c>
      <c r="M8779" t="s">
        <v>24566</v>
      </c>
      <c r="N8779">
        <v>1.965833333</v>
      </c>
      <c r="O8779">
        <v>0</v>
      </c>
      <c r="P8779">
        <v>0</v>
      </c>
      <c r="Q8779">
        <v>0</v>
      </c>
      <c r="R8779">
        <v>0</v>
      </c>
      <c r="S8779">
        <v>0</v>
      </c>
      <c r="T8779">
        <v>1</v>
      </c>
      <c r="U8779">
        <v>0</v>
      </c>
      <c r="V8779">
        <v>0</v>
      </c>
      <c r="W8779">
        <v>0</v>
      </c>
      <c r="X8779">
        <v>0</v>
      </c>
      <c r="Y8779">
        <v>0</v>
      </c>
      <c r="Z8779">
        <v>0</v>
      </c>
      <c r="AA8779">
        <v>0</v>
      </c>
      <c r="AB8779">
        <v>7.325398096732604</v>
      </c>
      <c r="AC8779">
        <v>0</v>
      </c>
      <c r="AD8779">
        <v>0</v>
      </c>
      <c r="AE8779">
        <v>7.325398096732604</v>
      </c>
    </row>
    <row r="8780" spans="1:31" x14ac:dyDescent="0.25">
      <c r="A8780">
        <v>1892614</v>
      </c>
      <c r="B8780">
        <v>1</v>
      </c>
      <c r="C8780" t="s">
        <v>80</v>
      </c>
      <c r="D8780" t="s">
        <v>93</v>
      </c>
      <c r="E8780" t="s">
        <v>146</v>
      </c>
      <c r="F8780" t="s">
        <v>15705</v>
      </c>
      <c r="G8780" t="s">
        <v>148</v>
      </c>
      <c r="H8780" t="s">
        <v>143</v>
      </c>
      <c r="I8780" t="s">
        <v>135</v>
      </c>
      <c r="J8780" t="s">
        <v>136</v>
      </c>
      <c r="K8780" t="s">
        <v>137</v>
      </c>
      <c r="L8780" t="s">
        <v>24567</v>
      </c>
      <c r="M8780" t="s">
        <v>24568</v>
      </c>
      <c r="N8780">
        <v>2.3644444440000001</v>
      </c>
      <c r="O8780">
        <v>0</v>
      </c>
      <c r="P8780">
        <v>2</v>
      </c>
      <c r="Q8780">
        <v>0</v>
      </c>
      <c r="R8780">
        <v>6</v>
      </c>
      <c r="S8780">
        <v>0</v>
      </c>
      <c r="T8780">
        <v>2</v>
      </c>
      <c r="U8780">
        <v>0</v>
      </c>
      <c r="V8780">
        <v>0</v>
      </c>
      <c r="W8780">
        <v>0</v>
      </c>
      <c r="X8780">
        <v>1.824214112206938</v>
      </c>
      <c r="Y8780">
        <v>0</v>
      </c>
      <c r="Z8780">
        <v>29.862469891603926</v>
      </c>
      <c r="AA8780">
        <v>0</v>
      </c>
      <c r="AB8780">
        <v>7.6924086222586006</v>
      </c>
      <c r="AC8780">
        <v>0</v>
      </c>
      <c r="AD8780">
        <v>0</v>
      </c>
      <c r="AE8780">
        <v>39.379092626069465</v>
      </c>
    </row>
    <row r="8781" spans="1:31" x14ac:dyDescent="0.25">
      <c r="A8781">
        <v>1892863</v>
      </c>
      <c r="B8781">
        <v>1</v>
      </c>
      <c r="C8781" t="s">
        <v>81</v>
      </c>
      <c r="D8781" t="s">
        <v>121</v>
      </c>
      <c r="E8781" t="s">
        <v>158</v>
      </c>
      <c r="F8781" t="s">
        <v>4580</v>
      </c>
      <c r="G8781" t="s">
        <v>133</v>
      </c>
      <c r="H8781" t="s">
        <v>134</v>
      </c>
      <c r="I8781" t="s">
        <v>152</v>
      </c>
      <c r="J8781" t="s">
        <v>136</v>
      </c>
      <c r="K8781" t="s">
        <v>137</v>
      </c>
      <c r="L8781" t="s">
        <v>24569</v>
      </c>
      <c r="M8781" t="s">
        <v>24570</v>
      </c>
      <c r="N8781">
        <v>2.7777769999999999E-3</v>
      </c>
      <c r="O8781">
        <v>0</v>
      </c>
      <c r="P8781">
        <v>1034</v>
      </c>
      <c r="Q8781">
        <v>0</v>
      </c>
      <c r="R8781">
        <v>24</v>
      </c>
      <c r="S8781">
        <v>2</v>
      </c>
      <c r="T8781">
        <v>44</v>
      </c>
      <c r="U8781">
        <v>0</v>
      </c>
      <c r="V8781">
        <v>0</v>
      </c>
      <c r="W8781">
        <v>0</v>
      </c>
      <c r="X8781">
        <v>0.42105554059634787</v>
      </c>
      <c r="Y8781">
        <v>0</v>
      </c>
      <c r="Z8781">
        <v>1.2028473144044443E-2</v>
      </c>
      <c r="AA8781">
        <v>1.9638054108399999E-2</v>
      </c>
      <c r="AB8781">
        <v>3.682260118580833E-2</v>
      </c>
      <c r="AC8781">
        <v>0</v>
      </c>
      <c r="AD8781">
        <v>0</v>
      </c>
      <c r="AE8781">
        <v>0.48954466903460064</v>
      </c>
    </row>
    <row r="8782" spans="1:31" x14ac:dyDescent="0.25">
      <c r="A8782">
        <v>1892508</v>
      </c>
      <c r="B8782">
        <v>1</v>
      </c>
      <c r="C8782" t="s">
        <v>80</v>
      </c>
      <c r="D8782" t="s">
        <v>98</v>
      </c>
      <c r="E8782" t="s">
        <v>140</v>
      </c>
      <c r="F8782" t="s">
        <v>24571</v>
      </c>
      <c r="G8782" t="s">
        <v>163</v>
      </c>
      <c r="H8782" t="s">
        <v>143</v>
      </c>
      <c r="I8782" t="s">
        <v>135</v>
      </c>
      <c r="J8782" t="s">
        <v>136</v>
      </c>
      <c r="K8782" t="s">
        <v>137</v>
      </c>
      <c r="L8782" t="s">
        <v>24572</v>
      </c>
      <c r="M8782" t="s">
        <v>24573</v>
      </c>
      <c r="N8782">
        <v>2.8027777770000002</v>
      </c>
      <c r="O8782">
        <v>0</v>
      </c>
      <c r="P8782">
        <v>0</v>
      </c>
      <c r="Q8782">
        <v>0</v>
      </c>
      <c r="R8782">
        <v>1</v>
      </c>
      <c r="S8782">
        <v>0</v>
      </c>
      <c r="T8782">
        <v>0</v>
      </c>
      <c r="U8782">
        <v>0</v>
      </c>
      <c r="V8782">
        <v>0</v>
      </c>
      <c r="W8782">
        <v>0</v>
      </c>
      <c r="X8782">
        <v>0</v>
      </c>
      <c r="Y8782">
        <v>0</v>
      </c>
      <c r="Z8782">
        <v>2.9958366171173019</v>
      </c>
      <c r="AA8782">
        <v>0</v>
      </c>
      <c r="AB8782">
        <v>0</v>
      </c>
      <c r="AC8782">
        <v>0</v>
      </c>
      <c r="AD8782">
        <v>0</v>
      </c>
      <c r="AE8782">
        <v>2.9958366171173019</v>
      </c>
    </row>
    <row r="8783" spans="1:31" x14ac:dyDescent="0.25">
      <c r="A8783">
        <v>1892900</v>
      </c>
      <c r="B8783">
        <v>1</v>
      </c>
      <c r="C8783" t="s">
        <v>80</v>
      </c>
      <c r="D8783" t="s">
        <v>97</v>
      </c>
      <c r="E8783" t="s">
        <v>140</v>
      </c>
      <c r="F8783" t="s">
        <v>24574</v>
      </c>
      <c r="G8783" t="s">
        <v>163</v>
      </c>
      <c r="H8783" t="s">
        <v>143</v>
      </c>
      <c r="I8783" t="s">
        <v>135</v>
      </c>
      <c r="J8783" t="s">
        <v>136</v>
      </c>
      <c r="K8783" t="s">
        <v>137</v>
      </c>
      <c r="L8783" t="s">
        <v>24575</v>
      </c>
      <c r="M8783" t="s">
        <v>24576</v>
      </c>
      <c r="N8783">
        <v>1.4613888880000001</v>
      </c>
      <c r="O8783">
        <v>0</v>
      </c>
      <c r="P8783">
        <v>1</v>
      </c>
      <c r="Q8783">
        <v>0</v>
      </c>
      <c r="R8783">
        <v>0</v>
      </c>
      <c r="S8783">
        <v>0</v>
      </c>
      <c r="T8783">
        <v>0</v>
      </c>
      <c r="U8783">
        <v>0</v>
      </c>
      <c r="V8783">
        <v>0</v>
      </c>
      <c r="W8783">
        <v>0</v>
      </c>
      <c r="X8783">
        <v>0.50249456681306004</v>
      </c>
      <c r="Y8783">
        <v>0</v>
      </c>
      <c r="Z8783">
        <v>0</v>
      </c>
      <c r="AA8783">
        <v>0</v>
      </c>
      <c r="AB8783">
        <v>0</v>
      </c>
      <c r="AC8783">
        <v>0</v>
      </c>
      <c r="AD8783">
        <v>0</v>
      </c>
      <c r="AE8783">
        <v>0.50249456681306004</v>
      </c>
    </row>
    <row r="8784" spans="1:31" x14ac:dyDescent="0.25">
      <c r="A8784">
        <v>1892657</v>
      </c>
      <c r="B8784">
        <v>1</v>
      </c>
      <c r="C8784" t="s">
        <v>80</v>
      </c>
      <c r="D8784" t="s">
        <v>84</v>
      </c>
      <c r="E8784" t="s">
        <v>140</v>
      </c>
      <c r="F8784" t="s">
        <v>24577</v>
      </c>
      <c r="G8784" t="s">
        <v>163</v>
      </c>
      <c r="H8784" t="s">
        <v>143</v>
      </c>
      <c r="I8784" t="s">
        <v>135</v>
      </c>
      <c r="J8784" t="s">
        <v>136</v>
      </c>
      <c r="K8784" t="s">
        <v>137</v>
      </c>
      <c r="L8784" t="s">
        <v>24578</v>
      </c>
      <c r="M8784" t="s">
        <v>24579</v>
      </c>
      <c r="N8784">
        <v>2.858055555</v>
      </c>
      <c r="O8784">
        <v>0</v>
      </c>
      <c r="P8784">
        <v>0</v>
      </c>
      <c r="Q8784">
        <v>0</v>
      </c>
      <c r="R8784">
        <v>0</v>
      </c>
      <c r="S8784">
        <v>0</v>
      </c>
      <c r="T8784">
        <v>1</v>
      </c>
      <c r="U8784">
        <v>0</v>
      </c>
      <c r="V8784">
        <v>0</v>
      </c>
      <c r="W8784">
        <v>0</v>
      </c>
      <c r="X8784">
        <v>0</v>
      </c>
      <c r="Y8784">
        <v>0</v>
      </c>
      <c r="Z8784">
        <v>0</v>
      </c>
      <c r="AA8784">
        <v>0</v>
      </c>
      <c r="AB8784">
        <v>0</v>
      </c>
      <c r="AC8784">
        <v>0</v>
      </c>
      <c r="AD8784">
        <v>0</v>
      </c>
      <c r="AE8784">
        <v>0</v>
      </c>
    </row>
    <row r="8785" spans="1:31" x14ac:dyDescent="0.25">
      <c r="A8785">
        <v>1892906</v>
      </c>
      <c r="B8785">
        <v>1</v>
      </c>
      <c r="C8785" t="s">
        <v>81</v>
      </c>
      <c r="D8785" t="s">
        <v>115</v>
      </c>
      <c r="E8785" t="s">
        <v>169</v>
      </c>
      <c r="F8785" t="s">
        <v>24580</v>
      </c>
      <c r="G8785" t="s">
        <v>183</v>
      </c>
      <c r="H8785" t="s">
        <v>143</v>
      </c>
      <c r="I8785" t="s">
        <v>135</v>
      </c>
      <c r="J8785" t="s">
        <v>136</v>
      </c>
      <c r="K8785" t="s">
        <v>137</v>
      </c>
      <c r="L8785" t="s">
        <v>24581</v>
      </c>
      <c r="M8785" t="s">
        <v>24582</v>
      </c>
      <c r="N8785">
        <v>2.8416666660000001</v>
      </c>
      <c r="O8785">
        <v>0</v>
      </c>
      <c r="P8785">
        <v>38</v>
      </c>
      <c r="Q8785">
        <v>0</v>
      </c>
      <c r="R8785">
        <v>3</v>
      </c>
      <c r="S8785">
        <v>0</v>
      </c>
      <c r="T8785">
        <v>2</v>
      </c>
      <c r="U8785">
        <v>0</v>
      </c>
      <c r="V8785">
        <v>0</v>
      </c>
      <c r="W8785">
        <v>0</v>
      </c>
      <c r="X8785">
        <v>15.009822966673223</v>
      </c>
      <c r="Y8785">
        <v>0</v>
      </c>
      <c r="Z8785">
        <v>8.2414982023888885E-3</v>
      </c>
      <c r="AA8785">
        <v>0</v>
      </c>
      <c r="AB8785">
        <v>4.5598510259749885</v>
      </c>
      <c r="AC8785">
        <v>0</v>
      </c>
      <c r="AD8785">
        <v>0</v>
      </c>
      <c r="AE8785">
        <v>19.5779154908506</v>
      </c>
    </row>
    <row r="8786" spans="1:31" x14ac:dyDescent="0.25">
      <c r="A8786">
        <v>1892846</v>
      </c>
      <c r="B8786">
        <v>1</v>
      </c>
      <c r="C8786" t="s">
        <v>80</v>
      </c>
      <c r="D8786" t="s">
        <v>90</v>
      </c>
      <c r="E8786" t="s">
        <v>146</v>
      </c>
      <c r="F8786" t="s">
        <v>2062</v>
      </c>
      <c r="G8786" t="s">
        <v>148</v>
      </c>
      <c r="H8786" t="s">
        <v>143</v>
      </c>
      <c r="I8786" t="s">
        <v>135</v>
      </c>
      <c r="J8786" t="s">
        <v>136</v>
      </c>
      <c r="K8786" t="s">
        <v>137</v>
      </c>
      <c r="L8786" t="s">
        <v>24583</v>
      </c>
      <c r="M8786" t="s">
        <v>24584</v>
      </c>
      <c r="N8786">
        <v>3.1930555549999999</v>
      </c>
      <c r="O8786">
        <v>0</v>
      </c>
      <c r="P8786">
        <v>294</v>
      </c>
      <c r="Q8786">
        <v>0</v>
      </c>
      <c r="R8786">
        <v>0</v>
      </c>
      <c r="S8786">
        <v>0</v>
      </c>
      <c r="T8786">
        <v>19</v>
      </c>
      <c r="U8786">
        <v>0</v>
      </c>
      <c r="V8786">
        <v>0</v>
      </c>
      <c r="W8786">
        <v>0</v>
      </c>
      <c r="X8786">
        <v>317.30351857772467</v>
      </c>
      <c r="Y8786">
        <v>0</v>
      </c>
      <c r="Z8786">
        <v>0</v>
      </c>
      <c r="AA8786">
        <v>0</v>
      </c>
      <c r="AB8786">
        <v>51.470855393126705</v>
      </c>
      <c r="AC8786">
        <v>0</v>
      </c>
      <c r="AD8786">
        <v>0</v>
      </c>
      <c r="AE8786">
        <v>368.7743739708514</v>
      </c>
    </row>
    <row r="8787" spans="1:31" x14ac:dyDescent="0.25">
      <c r="A8787">
        <v>1892700</v>
      </c>
      <c r="B8787">
        <v>1</v>
      </c>
      <c r="C8787" t="s">
        <v>81</v>
      </c>
      <c r="D8787" t="s">
        <v>115</v>
      </c>
      <c r="E8787" t="s">
        <v>146</v>
      </c>
      <c r="F8787" t="s">
        <v>24585</v>
      </c>
      <c r="G8787" t="s">
        <v>148</v>
      </c>
      <c r="H8787" t="s">
        <v>143</v>
      </c>
      <c r="I8787" t="s">
        <v>135</v>
      </c>
      <c r="J8787" t="s">
        <v>136</v>
      </c>
      <c r="K8787" t="s">
        <v>137</v>
      </c>
      <c r="L8787" t="s">
        <v>24586</v>
      </c>
      <c r="M8787" t="s">
        <v>24587</v>
      </c>
      <c r="N8787">
        <v>1.7669444439999999</v>
      </c>
      <c r="O8787">
        <v>0</v>
      </c>
      <c r="P8787">
        <v>17</v>
      </c>
      <c r="Q8787">
        <v>0</v>
      </c>
      <c r="R8787">
        <v>0</v>
      </c>
      <c r="S8787">
        <v>0</v>
      </c>
      <c r="T8787">
        <v>1</v>
      </c>
      <c r="U8787">
        <v>0</v>
      </c>
      <c r="V8787">
        <v>0</v>
      </c>
      <c r="W8787">
        <v>0</v>
      </c>
      <c r="X8787">
        <v>0.65961496681286191</v>
      </c>
      <c r="Y8787">
        <v>0</v>
      </c>
      <c r="Z8787">
        <v>0</v>
      </c>
      <c r="AA8787">
        <v>0</v>
      </c>
      <c r="AB8787">
        <v>8.1662286872277221</v>
      </c>
      <c r="AC8787">
        <v>0</v>
      </c>
      <c r="AD8787">
        <v>0</v>
      </c>
      <c r="AE8787">
        <v>8.8258436540405842</v>
      </c>
    </row>
    <row r="8788" spans="1:31" x14ac:dyDescent="0.25">
      <c r="A8788">
        <v>1892723</v>
      </c>
      <c r="B8788">
        <v>1</v>
      </c>
      <c r="C8788" t="s">
        <v>80</v>
      </c>
      <c r="D8788" t="s">
        <v>100</v>
      </c>
      <c r="E8788" t="s">
        <v>140</v>
      </c>
      <c r="F8788" t="s">
        <v>24588</v>
      </c>
      <c r="G8788" t="s">
        <v>163</v>
      </c>
      <c r="H8788" t="s">
        <v>143</v>
      </c>
      <c r="I8788" t="s">
        <v>135</v>
      </c>
      <c r="J8788" t="s">
        <v>136</v>
      </c>
      <c r="K8788" t="s">
        <v>137</v>
      </c>
      <c r="L8788" t="s">
        <v>24589</v>
      </c>
      <c r="M8788" t="s">
        <v>24590</v>
      </c>
      <c r="N8788">
        <v>0.85583333299999997</v>
      </c>
      <c r="O8788">
        <v>0</v>
      </c>
      <c r="P8788">
        <v>1</v>
      </c>
      <c r="Q8788">
        <v>0</v>
      </c>
      <c r="R8788">
        <v>0</v>
      </c>
      <c r="S8788">
        <v>0</v>
      </c>
      <c r="T8788">
        <v>0</v>
      </c>
      <c r="U8788">
        <v>0</v>
      </c>
      <c r="V8788">
        <v>0</v>
      </c>
      <c r="W8788">
        <v>0</v>
      </c>
      <c r="X8788">
        <v>0.92166322904973019</v>
      </c>
      <c r="Y8788">
        <v>0</v>
      </c>
      <c r="Z8788">
        <v>0</v>
      </c>
      <c r="AA8788">
        <v>0</v>
      </c>
      <c r="AB8788">
        <v>0</v>
      </c>
      <c r="AC8788">
        <v>0</v>
      </c>
      <c r="AD8788">
        <v>0</v>
      </c>
      <c r="AE8788">
        <v>0.92166322904973019</v>
      </c>
    </row>
    <row r="8789" spans="1:31" x14ac:dyDescent="0.25">
      <c r="A8789">
        <v>1892915</v>
      </c>
      <c r="B8789">
        <v>1</v>
      </c>
      <c r="C8789" t="s">
        <v>81</v>
      </c>
      <c r="D8789" t="s">
        <v>128</v>
      </c>
      <c r="E8789" t="s">
        <v>146</v>
      </c>
      <c r="F8789" t="s">
        <v>24591</v>
      </c>
      <c r="G8789" t="s">
        <v>148</v>
      </c>
      <c r="H8789" t="s">
        <v>143</v>
      </c>
      <c r="I8789" t="s">
        <v>135</v>
      </c>
      <c r="J8789" t="s">
        <v>136</v>
      </c>
      <c r="K8789" t="s">
        <v>137</v>
      </c>
      <c r="L8789" t="s">
        <v>24592</v>
      </c>
      <c r="M8789" t="s">
        <v>24593</v>
      </c>
      <c r="N8789">
        <v>0.44138888799999998</v>
      </c>
      <c r="O8789">
        <v>0</v>
      </c>
      <c r="P8789">
        <v>206</v>
      </c>
      <c r="Q8789">
        <v>0</v>
      </c>
      <c r="R8789">
        <v>0</v>
      </c>
      <c r="S8789">
        <v>0</v>
      </c>
      <c r="T8789">
        <v>19</v>
      </c>
      <c r="U8789">
        <v>0</v>
      </c>
      <c r="V8789">
        <v>0</v>
      </c>
      <c r="W8789">
        <v>0</v>
      </c>
      <c r="X8789">
        <v>84.916475872659902</v>
      </c>
      <c r="Y8789">
        <v>0</v>
      </c>
      <c r="Z8789">
        <v>0</v>
      </c>
      <c r="AA8789">
        <v>0</v>
      </c>
      <c r="AB8789">
        <v>2.0390108731297585</v>
      </c>
      <c r="AC8789">
        <v>0</v>
      </c>
      <c r="AD8789">
        <v>0</v>
      </c>
      <c r="AE8789">
        <v>86.955486745789656</v>
      </c>
    </row>
    <row r="8790" spans="1:31" x14ac:dyDescent="0.25">
      <c r="A8790">
        <v>1892769</v>
      </c>
      <c r="B8790">
        <v>1</v>
      </c>
      <c r="C8790" t="s">
        <v>80</v>
      </c>
      <c r="D8790" t="s">
        <v>103</v>
      </c>
      <c r="E8790" t="s">
        <v>131</v>
      </c>
      <c r="F8790" t="s">
        <v>5196</v>
      </c>
      <c r="G8790" t="s">
        <v>133</v>
      </c>
      <c r="H8790" t="s">
        <v>134</v>
      </c>
      <c r="I8790" t="s">
        <v>135</v>
      </c>
      <c r="J8790" t="s">
        <v>136</v>
      </c>
      <c r="K8790" t="s">
        <v>137</v>
      </c>
      <c r="L8790" t="s">
        <v>24594</v>
      </c>
      <c r="M8790" t="s">
        <v>24595</v>
      </c>
      <c r="N8790">
        <v>0.83750000000000002</v>
      </c>
      <c r="O8790">
        <v>14</v>
      </c>
      <c r="P8790">
        <v>313</v>
      </c>
      <c r="Q8790">
        <v>17</v>
      </c>
      <c r="R8790">
        <v>41</v>
      </c>
      <c r="S8790">
        <v>8</v>
      </c>
      <c r="T8790">
        <v>47</v>
      </c>
      <c r="U8790">
        <v>0</v>
      </c>
      <c r="V8790">
        <v>0</v>
      </c>
      <c r="W8790">
        <v>10.070871640551912</v>
      </c>
      <c r="X8790">
        <v>75.420791617854647</v>
      </c>
      <c r="Y8790">
        <v>77.250269388429174</v>
      </c>
      <c r="Z8790">
        <v>9.5815044754831131</v>
      </c>
      <c r="AA8790">
        <v>33.017153062259894</v>
      </c>
      <c r="AB8790">
        <v>29.568771158586934</v>
      </c>
      <c r="AC8790">
        <v>0</v>
      </c>
      <c r="AD8790">
        <v>0</v>
      </c>
      <c r="AE8790">
        <v>234.90936134316567</v>
      </c>
    </row>
    <row r="8791" spans="1:31" x14ac:dyDescent="0.25">
      <c r="A8791">
        <v>1892245</v>
      </c>
      <c r="B8791">
        <v>1</v>
      </c>
      <c r="C8791" t="s">
        <v>80</v>
      </c>
      <c r="D8791" t="s">
        <v>84</v>
      </c>
      <c r="E8791" t="s">
        <v>229</v>
      </c>
      <c r="F8791" t="s">
        <v>24596</v>
      </c>
      <c r="G8791" t="s">
        <v>133</v>
      </c>
      <c r="H8791" t="s">
        <v>134</v>
      </c>
      <c r="I8791" t="s">
        <v>135</v>
      </c>
      <c r="J8791" t="s">
        <v>136</v>
      </c>
      <c r="K8791" t="s">
        <v>137</v>
      </c>
      <c r="L8791" t="s">
        <v>24597</v>
      </c>
      <c r="M8791" t="s">
        <v>24598</v>
      </c>
      <c r="N8791">
        <v>1.2719444440000001</v>
      </c>
      <c r="O8791">
        <v>0</v>
      </c>
      <c r="P8791">
        <v>10471</v>
      </c>
      <c r="Q8791">
        <v>0</v>
      </c>
      <c r="R8791">
        <v>0</v>
      </c>
      <c r="S8791">
        <v>0</v>
      </c>
      <c r="T8791">
        <v>440</v>
      </c>
      <c r="U8791">
        <v>0</v>
      </c>
      <c r="V8791">
        <v>2</v>
      </c>
      <c r="W8791">
        <v>0</v>
      </c>
      <c r="X8791">
        <v>2168.9047271215745</v>
      </c>
      <c r="Y8791">
        <v>0</v>
      </c>
      <c r="Z8791">
        <v>0</v>
      </c>
      <c r="AA8791">
        <v>0</v>
      </c>
      <c r="AB8791">
        <v>487.51987693794928</v>
      </c>
      <c r="AC8791">
        <v>0</v>
      </c>
      <c r="AD8791">
        <v>136.43900594587092</v>
      </c>
      <c r="AE8791">
        <v>2792.863610005395</v>
      </c>
    </row>
    <row r="8792" spans="1:31" x14ac:dyDescent="0.25">
      <c r="A8792">
        <v>1892783</v>
      </c>
      <c r="B8792">
        <v>1</v>
      </c>
      <c r="C8792" t="s">
        <v>81</v>
      </c>
      <c r="D8792" t="s">
        <v>113</v>
      </c>
      <c r="E8792" t="s">
        <v>131</v>
      </c>
      <c r="F8792" t="s">
        <v>1193</v>
      </c>
      <c r="G8792" t="s">
        <v>133</v>
      </c>
      <c r="H8792" t="s">
        <v>134</v>
      </c>
      <c r="I8792" t="s">
        <v>152</v>
      </c>
      <c r="J8792" t="s">
        <v>136</v>
      </c>
      <c r="K8792" t="s">
        <v>137</v>
      </c>
      <c r="L8792" t="s">
        <v>24599</v>
      </c>
      <c r="M8792" t="s">
        <v>24600</v>
      </c>
      <c r="N8792">
        <v>5.5555550000000002E-3</v>
      </c>
      <c r="O8792">
        <v>1</v>
      </c>
      <c r="P8792">
        <v>1502</v>
      </c>
      <c r="Q8792">
        <v>15</v>
      </c>
      <c r="R8792">
        <v>377</v>
      </c>
      <c r="S8792">
        <v>4</v>
      </c>
      <c r="T8792">
        <v>104</v>
      </c>
      <c r="U8792">
        <v>0</v>
      </c>
      <c r="V8792">
        <v>1</v>
      </c>
      <c r="W8792">
        <v>4.5164964204166668E-3</v>
      </c>
      <c r="X8792">
        <v>1.8614404572404748</v>
      </c>
      <c r="Y8792">
        <v>0.20915797286863885</v>
      </c>
      <c r="Z8792">
        <v>3.7628902142369687</v>
      </c>
      <c r="AA8792">
        <v>0.2391101239384667</v>
      </c>
      <c r="AB8792">
        <v>0.42528349133599441</v>
      </c>
      <c r="AC8792">
        <v>0</v>
      </c>
      <c r="AD8792">
        <v>9.3968245733333337E-3</v>
      </c>
      <c r="AE8792">
        <v>6.5117955806142938</v>
      </c>
    </row>
    <row r="8793" spans="1:31" x14ac:dyDescent="0.25">
      <c r="A8793">
        <v>1892683</v>
      </c>
      <c r="B8793">
        <v>1</v>
      </c>
      <c r="C8793" t="s">
        <v>80</v>
      </c>
      <c r="D8793" t="s">
        <v>93</v>
      </c>
      <c r="E8793" t="s">
        <v>210</v>
      </c>
      <c r="F8793" t="s">
        <v>24601</v>
      </c>
      <c r="G8793" t="s">
        <v>133</v>
      </c>
      <c r="H8793" t="s">
        <v>134</v>
      </c>
      <c r="I8793" t="s">
        <v>135</v>
      </c>
      <c r="J8793" t="s">
        <v>136</v>
      </c>
      <c r="K8793" t="s">
        <v>137</v>
      </c>
      <c r="L8793" t="s">
        <v>24602</v>
      </c>
      <c r="M8793" t="s">
        <v>24603</v>
      </c>
      <c r="N8793">
        <v>0.44166666599999999</v>
      </c>
      <c r="O8793">
        <v>0</v>
      </c>
      <c r="P8793">
        <v>262</v>
      </c>
      <c r="Q8793">
        <v>4</v>
      </c>
      <c r="R8793">
        <v>33</v>
      </c>
      <c r="S8793">
        <v>1</v>
      </c>
      <c r="T8793">
        <v>77</v>
      </c>
      <c r="U8793">
        <v>0</v>
      </c>
      <c r="V8793">
        <v>0</v>
      </c>
      <c r="W8793">
        <v>0</v>
      </c>
      <c r="X8793">
        <v>33.934713733144839</v>
      </c>
      <c r="Y8793">
        <v>8.674605973740416</v>
      </c>
      <c r="Z8793">
        <v>87.383376546522783</v>
      </c>
      <c r="AA8793">
        <v>6.8430127848459232</v>
      </c>
      <c r="AB8793">
        <v>63.044117025411474</v>
      </c>
      <c r="AC8793">
        <v>0</v>
      </c>
      <c r="AD8793">
        <v>0</v>
      </c>
      <c r="AE8793">
        <v>199.87982606366543</v>
      </c>
    </row>
    <row r="8794" spans="1:31" x14ac:dyDescent="0.25">
      <c r="A8794">
        <v>1892454</v>
      </c>
      <c r="B8794">
        <v>1</v>
      </c>
      <c r="C8794" t="s">
        <v>80</v>
      </c>
      <c r="D8794" t="s">
        <v>88</v>
      </c>
      <c r="E8794" t="s">
        <v>140</v>
      </c>
      <c r="F8794" t="s">
        <v>24604</v>
      </c>
      <c r="G8794" t="s">
        <v>207</v>
      </c>
      <c r="H8794" t="s">
        <v>143</v>
      </c>
      <c r="I8794" t="s">
        <v>135</v>
      </c>
      <c r="J8794" t="s">
        <v>136</v>
      </c>
      <c r="K8794" t="s">
        <v>137</v>
      </c>
      <c r="L8794" t="s">
        <v>24605</v>
      </c>
      <c r="M8794" t="s">
        <v>24606</v>
      </c>
      <c r="N8794">
        <v>1.976388888</v>
      </c>
      <c r="O8794">
        <v>0</v>
      </c>
      <c r="P8794">
        <v>4</v>
      </c>
      <c r="Q8794">
        <v>0</v>
      </c>
      <c r="R8794">
        <v>0</v>
      </c>
      <c r="S8794">
        <v>0</v>
      </c>
      <c r="T8794">
        <v>1</v>
      </c>
      <c r="U8794">
        <v>0</v>
      </c>
      <c r="V8794">
        <v>0</v>
      </c>
      <c r="W8794">
        <v>0</v>
      </c>
      <c r="X8794">
        <v>3.16326152784863</v>
      </c>
      <c r="Y8794">
        <v>0</v>
      </c>
      <c r="Z8794">
        <v>0</v>
      </c>
      <c r="AA8794">
        <v>0</v>
      </c>
      <c r="AB8794">
        <v>6.8465441863559989E-2</v>
      </c>
      <c r="AC8794">
        <v>0</v>
      </c>
      <c r="AD8794">
        <v>0</v>
      </c>
      <c r="AE8794">
        <v>3.2317269697121902</v>
      </c>
    </row>
    <row r="8795" spans="1:31" x14ac:dyDescent="0.25">
      <c r="A8795">
        <v>1892431</v>
      </c>
      <c r="B8795">
        <v>1</v>
      </c>
      <c r="C8795" t="s">
        <v>80</v>
      </c>
      <c r="D8795" t="s">
        <v>93</v>
      </c>
      <c r="E8795" t="s">
        <v>210</v>
      </c>
      <c r="F8795" t="s">
        <v>18863</v>
      </c>
      <c r="G8795" t="s">
        <v>133</v>
      </c>
      <c r="H8795" t="s">
        <v>134</v>
      </c>
      <c r="I8795" t="s">
        <v>135</v>
      </c>
      <c r="J8795" t="s">
        <v>136</v>
      </c>
      <c r="K8795" t="s">
        <v>137</v>
      </c>
      <c r="L8795" t="s">
        <v>24607</v>
      </c>
      <c r="M8795" t="s">
        <v>24608</v>
      </c>
      <c r="N8795">
        <v>0.200833333</v>
      </c>
      <c r="O8795">
        <v>0</v>
      </c>
      <c r="P8795">
        <v>3635</v>
      </c>
      <c r="Q8795">
        <v>0</v>
      </c>
      <c r="R8795">
        <v>0</v>
      </c>
      <c r="S8795">
        <v>0</v>
      </c>
      <c r="T8795">
        <v>1126</v>
      </c>
      <c r="U8795">
        <v>0</v>
      </c>
      <c r="V8795">
        <v>0</v>
      </c>
      <c r="W8795">
        <v>0</v>
      </c>
      <c r="X8795">
        <v>161.53497362126521</v>
      </c>
      <c r="Y8795">
        <v>0</v>
      </c>
      <c r="Z8795">
        <v>0</v>
      </c>
      <c r="AA8795">
        <v>0</v>
      </c>
      <c r="AB8795">
        <v>303.18885646127922</v>
      </c>
      <c r="AC8795">
        <v>0</v>
      </c>
      <c r="AD8795">
        <v>0</v>
      </c>
      <c r="AE8795">
        <v>464.7238300825444</v>
      </c>
    </row>
    <row r="8796" spans="1:31" x14ac:dyDescent="0.25">
      <c r="A8796">
        <v>1892623</v>
      </c>
      <c r="B8796">
        <v>1</v>
      </c>
      <c r="C8796" t="s">
        <v>80</v>
      </c>
      <c r="D8796" t="s">
        <v>90</v>
      </c>
      <c r="E8796" t="s">
        <v>146</v>
      </c>
      <c r="F8796" t="s">
        <v>1602</v>
      </c>
      <c r="G8796" t="s">
        <v>148</v>
      </c>
      <c r="H8796" t="s">
        <v>143</v>
      </c>
      <c r="I8796" t="s">
        <v>135</v>
      </c>
      <c r="J8796" t="s">
        <v>136</v>
      </c>
      <c r="K8796" t="s">
        <v>137</v>
      </c>
      <c r="L8796" t="s">
        <v>24609</v>
      </c>
      <c r="M8796" t="s">
        <v>24610</v>
      </c>
      <c r="N8796">
        <v>1.0363888880000001</v>
      </c>
      <c r="O8796">
        <v>0</v>
      </c>
      <c r="P8796">
        <v>47</v>
      </c>
      <c r="Q8796">
        <v>0</v>
      </c>
      <c r="R8796">
        <v>0</v>
      </c>
      <c r="S8796">
        <v>0</v>
      </c>
      <c r="T8796">
        <v>53</v>
      </c>
      <c r="U8796">
        <v>0</v>
      </c>
      <c r="V8796">
        <v>0</v>
      </c>
      <c r="W8796">
        <v>0</v>
      </c>
      <c r="X8796">
        <v>14.831049978067611</v>
      </c>
      <c r="Y8796">
        <v>0</v>
      </c>
      <c r="Z8796">
        <v>0</v>
      </c>
      <c r="AA8796">
        <v>0</v>
      </c>
      <c r="AB8796">
        <v>51.339209041345114</v>
      </c>
      <c r="AC8796">
        <v>0</v>
      </c>
      <c r="AD8796">
        <v>0</v>
      </c>
      <c r="AE8796">
        <v>66.170259019412725</v>
      </c>
    </row>
    <row r="8797" spans="1:31" x14ac:dyDescent="0.25">
      <c r="A8797">
        <v>1892909</v>
      </c>
      <c r="B8797">
        <v>1</v>
      </c>
      <c r="C8797" t="s">
        <v>80</v>
      </c>
      <c r="D8797" t="s">
        <v>93</v>
      </c>
      <c r="E8797" t="s">
        <v>169</v>
      </c>
      <c r="F8797" t="s">
        <v>24611</v>
      </c>
      <c r="G8797" t="s">
        <v>183</v>
      </c>
      <c r="H8797" t="s">
        <v>143</v>
      </c>
      <c r="I8797" t="s">
        <v>135</v>
      </c>
      <c r="J8797" t="s">
        <v>136</v>
      </c>
      <c r="K8797" t="s">
        <v>137</v>
      </c>
      <c r="L8797" t="s">
        <v>24612</v>
      </c>
      <c r="M8797" t="s">
        <v>24613</v>
      </c>
      <c r="N8797">
        <v>2.5366666659999999</v>
      </c>
      <c r="O8797">
        <v>0</v>
      </c>
      <c r="P8797">
        <v>16</v>
      </c>
      <c r="Q8797">
        <v>0</v>
      </c>
      <c r="R8797">
        <v>5</v>
      </c>
      <c r="S8797">
        <v>0</v>
      </c>
      <c r="T8797">
        <v>0</v>
      </c>
      <c r="U8797">
        <v>0</v>
      </c>
      <c r="V8797">
        <v>0</v>
      </c>
      <c r="W8797">
        <v>0</v>
      </c>
      <c r="X8797">
        <v>5.0457183996814789</v>
      </c>
      <c r="Y8797">
        <v>0</v>
      </c>
      <c r="Z8797">
        <v>4.2847936643019011</v>
      </c>
      <c r="AA8797">
        <v>0</v>
      </c>
      <c r="AB8797">
        <v>0</v>
      </c>
      <c r="AC8797">
        <v>0</v>
      </c>
      <c r="AD8797">
        <v>0</v>
      </c>
      <c r="AE8797">
        <v>9.330512063983381</v>
      </c>
    </row>
    <row r="8798" spans="1:31" x14ac:dyDescent="0.25">
      <c r="A8798">
        <v>1892554</v>
      </c>
      <c r="B8798">
        <v>1</v>
      </c>
      <c r="C8798" t="s">
        <v>80</v>
      </c>
      <c r="D8798" t="s">
        <v>110</v>
      </c>
      <c r="E8798" t="s">
        <v>146</v>
      </c>
      <c r="F8798" t="s">
        <v>8303</v>
      </c>
      <c r="G8798" t="s">
        <v>363</v>
      </c>
      <c r="H8798" t="s">
        <v>143</v>
      </c>
      <c r="I8798" t="s">
        <v>135</v>
      </c>
      <c r="J8798" t="s">
        <v>136</v>
      </c>
      <c r="K8798" t="s">
        <v>137</v>
      </c>
      <c r="L8798" t="s">
        <v>24614</v>
      </c>
      <c r="M8798" t="s">
        <v>24615</v>
      </c>
      <c r="N8798">
        <v>0.92222222200000004</v>
      </c>
      <c r="O8798">
        <v>0</v>
      </c>
      <c r="P8798">
        <v>106</v>
      </c>
      <c r="Q8798">
        <v>0</v>
      </c>
      <c r="R8798">
        <v>0</v>
      </c>
      <c r="S8798">
        <v>0</v>
      </c>
      <c r="T8798">
        <v>12</v>
      </c>
      <c r="U8798">
        <v>0</v>
      </c>
      <c r="V8798">
        <v>0</v>
      </c>
      <c r="W8798">
        <v>0</v>
      </c>
      <c r="X8798">
        <v>30.375350074380275</v>
      </c>
      <c r="Y8798">
        <v>0</v>
      </c>
      <c r="Z8798">
        <v>0</v>
      </c>
      <c r="AA8798">
        <v>0</v>
      </c>
      <c r="AB8798">
        <v>39.429254785601977</v>
      </c>
      <c r="AC8798">
        <v>0</v>
      </c>
      <c r="AD8798">
        <v>0</v>
      </c>
      <c r="AE8798">
        <v>69.804604859982248</v>
      </c>
    </row>
    <row r="8799" spans="1:31" x14ac:dyDescent="0.25">
      <c r="A8799">
        <v>1892411</v>
      </c>
      <c r="B8799">
        <v>1</v>
      </c>
      <c r="C8799" t="s">
        <v>80</v>
      </c>
      <c r="D8799" t="s">
        <v>99</v>
      </c>
      <c r="E8799" t="s">
        <v>140</v>
      </c>
      <c r="F8799" t="s">
        <v>24616</v>
      </c>
      <c r="G8799" t="s">
        <v>163</v>
      </c>
      <c r="H8799" t="s">
        <v>143</v>
      </c>
      <c r="I8799" t="s">
        <v>135</v>
      </c>
      <c r="J8799" t="s">
        <v>136</v>
      </c>
      <c r="K8799" t="s">
        <v>137</v>
      </c>
      <c r="L8799" t="s">
        <v>24617</v>
      </c>
      <c r="M8799" t="s">
        <v>24618</v>
      </c>
      <c r="N8799">
        <v>8.0347222219999992</v>
      </c>
      <c r="O8799">
        <v>0</v>
      </c>
      <c r="P8799">
        <v>1</v>
      </c>
      <c r="Q8799">
        <v>0</v>
      </c>
      <c r="R8799">
        <v>0</v>
      </c>
      <c r="S8799">
        <v>0</v>
      </c>
      <c r="T8799">
        <v>0</v>
      </c>
      <c r="U8799">
        <v>0</v>
      </c>
      <c r="V8799">
        <v>0</v>
      </c>
      <c r="W8799">
        <v>0</v>
      </c>
      <c r="X8799">
        <v>9.7507731946363894E-3</v>
      </c>
      <c r="Y8799">
        <v>0</v>
      </c>
      <c r="Z8799">
        <v>0</v>
      </c>
      <c r="AA8799">
        <v>0</v>
      </c>
      <c r="AB8799">
        <v>0</v>
      </c>
      <c r="AC8799">
        <v>0</v>
      </c>
      <c r="AD8799">
        <v>0</v>
      </c>
      <c r="AE8799">
        <v>9.7507731946363894E-3</v>
      </c>
    </row>
    <row r="8800" spans="1:31" x14ac:dyDescent="0.25">
      <c r="A8800">
        <v>1892703</v>
      </c>
      <c r="B8800">
        <v>1</v>
      </c>
      <c r="C8800" t="s">
        <v>81</v>
      </c>
      <c r="D8800" t="s">
        <v>118</v>
      </c>
      <c r="E8800" t="s">
        <v>140</v>
      </c>
      <c r="F8800" t="s">
        <v>24619</v>
      </c>
      <c r="G8800" t="s">
        <v>200</v>
      </c>
      <c r="H8800" t="s">
        <v>143</v>
      </c>
      <c r="I8800" t="s">
        <v>135</v>
      </c>
      <c r="J8800" t="s">
        <v>136</v>
      </c>
      <c r="K8800" t="s">
        <v>137</v>
      </c>
      <c r="L8800" t="s">
        <v>24620</v>
      </c>
      <c r="M8800" t="s">
        <v>24621</v>
      </c>
      <c r="N8800">
        <v>0.70694444400000001</v>
      </c>
      <c r="O8800">
        <v>0</v>
      </c>
      <c r="P8800">
        <v>11</v>
      </c>
      <c r="Q8800">
        <v>0</v>
      </c>
      <c r="R8800">
        <v>0</v>
      </c>
      <c r="S8800">
        <v>0</v>
      </c>
      <c r="T8800">
        <v>0</v>
      </c>
      <c r="U8800">
        <v>0</v>
      </c>
      <c r="V8800">
        <v>0</v>
      </c>
      <c r="W8800">
        <v>0</v>
      </c>
      <c r="X8800">
        <v>1.9791475583700919</v>
      </c>
      <c r="Y8800">
        <v>0</v>
      </c>
      <c r="Z8800">
        <v>0</v>
      </c>
      <c r="AA8800">
        <v>0</v>
      </c>
      <c r="AB8800">
        <v>0</v>
      </c>
      <c r="AC8800">
        <v>0</v>
      </c>
      <c r="AD8800">
        <v>0</v>
      </c>
      <c r="AE8800">
        <v>1.9791475583700919</v>
      </c>
    </row>
    <row r="8801" spans="1:31" x14ac:dyDescent="0.25">
      <c r="A8801">
        <v>1892348</v>
      </c>
      <c r="B8801">
        <v>1</v>
      </c>
      <c r="C8801" t="s">
        <v>81</v>
      </c>
      <c r="D8801" t="s">
        <v>118</v>
      </c>
      <c r="E8801" t="s">
        <v>140</v>
      </c>
      <c r="F8801" t="s">
        <v>24622</v>
      </c>
      <c r="G8801" t="s">
        <v>163</v>
      </c>
      <c r="H8801" t="s">
        <v>143</v>
      </c>
      <c r="I8801" t="s">
        <v>135</v>
      </c>
      <c r="J8801" t="s">
        <v>136</v>
      </c>
      <c r="K8801" t="s">
        <v>137</v>
      </c>
      <c r="L8801" t="s">
        <v>24623</v>
      </c>
      <c r="M8801" t="s">
        <v>24624</v>
      </c>
      <c r="N8801">
        <v>3.4725000000000001</v>
      </c>
      <c r="O8801">
        <v>0</v>
      </c>
      <c r="P8801">
        <v>1</v>
      </c>
      <c r="Q8801">
        <v>0</v>
      </c>
      <c r="R8801">
        <v>0</v>
      </c>
      <c r="S8801">
        <v>0</v>
      </c>
      <c r="T8801">
        <v>0</v>
      </c>
      <c r="U8801">
        <v>0</v>
      </c>
      <c r="V8801">
        <v>0</v>
      </c>
      <c r="W8801">
        <v>0</v>
      </c>
      <c r="X8801">
        <v>0.3393954352634842</v>
      </c>
      <c r="Y8801">
        <v>0</v>
      </c>
      <c r="Z8801">
        <v>0</v>
      </c>
      <c r="AA8801">
        <v>0</v>
      </c>
      <c r="AB8801">
        <v>0</v>
      </c>
      <c r="AC8801">
        <v>0</v>
      </c>
      <c r="AD8801">
        <v>0</v>
      </c>
      <c r="AE8801">
        <v>0.3393954352634842</v>
      </c>
    </row>
    <row r="8802" spans="1:31" x14ac:dyDescent="0.25">
      <c r="A8802">
        <v>1892680</v>
      </c>
      <c r="B8802">
        <v>1</v>
      </c>
      <c r="C8802" t="s">
        <v>80</v>
      </c>
      <c r="D8802" t="s">
        <v>98</v>
      </c>
      <c r="E8802" t="s">
        <v>140</v>
      </c>
      <c r="F8802" t="s">
        <v>24625</v>
      </c>
      <c r="G8802" t="s">
        <v>163</v>
      </c>
      <c r="H8802" t="s">
        <v>143</v>
      </c>
      <c r="I8802" t="s">
        <v>135</v>
      </c>
      <c r="J8802" t="s">
        <v>136</v>
      </c>
      <c r="K8802" t="s">
        <v>137</v>
      </c>
      <c r="L8802" t="s">
        <v>24626</v>
      </c>
      <c r="M8802" t="s">
        <v>24627</v>
      </c>
      <c r="N8802">
        <v>1.238611111</v>
      </c>
      <c r="O8802">
        <v>0</v>
      </c>
      <c r="P8802">
        <v>1</v>
      </c>
      <c r="Q8802">
        <v>0</v>
      </c>
      <c r="R8802">
        <v>0</v>
      </c>
      <c r="S8802">
        <v>0</v>
      </c>
      <c r="T8802">
        <v>0</v>
      </c>
      <c r="U8802">
        <v>0</v>
      </c>
      <c r="V8802">
        <v>0</v>
      </c>
      <c r="W8802">
        <v>0</v>
      </c>
      <c r="X8802">
        <v>0.19260458745908254</v>
      </c>
      <c r="Y8802">
        <v>0</v>
      </c>
      <c r="Z8802">
        <v>0</v>
      </c>
      <c r="AA8802">
        <v>0</v>
      </c>
      <c r="AB8802">
        <v>0</v>
      </c>
      <c r="AC8802">
        <v>0</v>
      </c>
      <c r="AD8802">
        <v>0</v>
      </c>
      <c r="AE8802">
        <v>0.19260458745908254</v>
      </c>
    </row>
    <row r="8803" spans="1:31" x14ac:dyDescent="0.25">
      <c r="A8803">
        <v>1892394</v>
      </c>
      <c r="B8803">
        <v>1</v>
      </c>
      <c r="C8803" t="s">
        <v>80</v>
      </c>
      <c r="D8803" t="s">
        <v>96</v>
      </c>
      <c r="E8803" t="s">
        <v>140</v>
      </c>
      <c r="F8803" t="s">
        <v>17983</v>
      </c>
      <c r="G8803" t="s">
        <v>163</v>
      </c>
      <c r="H8803" t="s">
        <v>143</v>
      </c>
      <c r="I8803" t="s">
        <v>135</v>
      </c>
      <c r="J8803" t="s">
        <v>136</v>
      </c>
      <c r="K8803" t="s">
        <v>137</v>
      </c>
      <c r="L8803" t="s">
        <v>24628</v>
      </c>
      <c r="M8803" t="s">
        <v>24629</v>
      </c>
      <c r="N8803">
        <v>5.5652777770000004</v>
      </c>
      <c r="O8803">
        <v>0</v>
      </c>
      <c r="P8803">
        <v>3</v>
      </c>
      <c r="Q8803">
        <v>0</v>
      </c>
      <c r="R8803">
        <v>0</v>
      </c>
      <c r="S8803">
        <v>0</v>
      </c>
      <c r="T8803">
        <v>0</v>
      </c>
      <c r="U8803">
        <v>0</v>
      </c>
      <c r="V8803">
        <v>0</v>
      </c>
      <c r="W8803">
        <v>0</v>
      </c>
      <c r="X8803">
        <v>8.4981216644799584</v>
      </c>
      <c r="Y8803">
        <v>0</v>
      </c>
      <c r="Z8803">
        <v>0</v>
      </c>
      <c r="AA8803">
        <v>0</v>
      </c>
      <c r="AB8803">
        <v>0</v>
      </c>
      <c r="AC8803">
        <v>0</v>
      </c>
      <c r="AD8803">
        <v>0</v>
      </c>
      <c r="AE8803">
        <v>8.4981216644799584</v>
      </c>
    </row>
    <row r="8804" spans="1:31" x14ac:dyDescent="0.25">
      <c r="A8804">
        <v>1892225</v>
      </c>
      <c r="B8804">
        <v>1</v>
      </c>
      <c r="C8804" t="s">
        <v>80</v>
      </c>
      <c r="D8804" t="s">
        <v>105</v>
      </c>
      <c r="E8804" t="s">
        <v>210</v>
      </c>
      <c r="F8804" t="s">
        <v>24630</v>
      </c>
      <c r="G8804" t="s">
        <v>476</v>
      </c>
      <c r="H8804" t="s">
        <v>134</v>
      </c>
      <c r="I8804" t="s">
        <v>135</v>
      </c>
      <c r="J8804" t="s">
        <v>136</v>
      </c>
      <c r="K8804" t="s">
        <v>137</v>
      </c>
      <c r="L8804" t="s">
        <v>24631</v>
      </c>
      <c r="M8804" t="s">
        <v>24632</v>
      </c>
      <c r="N8804">
        <v>0.82805555500000005</v>
      </c>
      <c r="O8804">
        <v>0</v>
      </c>
      <c r="P8804">
        <v>79</v>
      </c>
      <c r="Q8804">
        <v>0</v>
      </c>
      <c r="R8804">
        <v>64</v>
      </c>
      <c r="S8804">
        <v>0</v>
      </c>
      <c r="T8804">
        <v>21</v>
      </c>
      <c r="U8804">
        <v>0</v>
      </c>
      <c r="V8804">
        <v>0</v>
      </c>
      <c r="W8804">
        <v>0</v>
      </c>
      <c r="X8804">
        <v>16.891695154759109</v>
      </c>
      <c r="Y8804">
        <v>0</v>
      </c>
      <c r="Z8804">
        <v>12.349645714590014</v>
      </c>
      <c r="AA8804">
        <v>0</v>
      </c>
      <c r="AB8804">
        <v>18.973575535719746</v>
      </c>
      <c r="AC8804">
        <v>0</v>
      </c>
      <c r="AD8804">
        <v>0</v>
      </c>
      <c r="AE8804">
        <v>48.21491640506887</v>
      </c>
    </row>
    <row r="8805" spans="1:31" x14ac:dyDescent="0.25">
      <c r="A8805">
        <v>1892826</v>
      </c>
      <c r="B8805">
        <v>1</v>
      </c>
      <c r="C8805" t="s">
        <v>80</v>
      </c>
      <c r="D8805" t="s">
        <v>103</v>
      </c>
      <c r="E8805" t="s">
        <v>146</v>
      </c>
      <c r="F8805" t="s">
        <v>24633</v>
      </c>
      <c r="G8805" t="s">
        <v>148</v>
      </c>
      <c r="H8805" t="s">
        <v>143</v>
      </c>
      <c r="I8805" t="s">
        <v>135</v>
      </c>
      <c r="J8805" t="s">
        <v>136</v>
      </c>
      <c r="K8805" t="s">
        <v>137</v>
      </c>
      <c r="L8805" t="s">
        <v>24634</v>
      </c>
      <c r="M8805" t="s">
        <v>24635</v>
      </c>
      <c r="N8805">
        <v>0.98555555500000003</v>
      </c>
      <c r="O8805">
        <v>0</v>
      </c>
      <c r="P8805">
        <v>44</v>
      </c>
      <c r="Q8805">
        <v>0</v>
      </c>
      <c r="R8805">
        <v>0</v>
      </c>
      <c r="S8805">
        <v>0</v>
      </c>
      <c r="T8805">
        <v>20</v>
      </c>
      <c r="U8805">
        <v>0</v>
      </c>
      <c r="V8805">
        <v>0</v>
      </c>
      <c r="W8805">
        <v>0</v>
      </c>
      <c r="X8805">
        <v>13.544415326335098</v>
      </c>
      <c r="Y8805">
        <v>0</v>
      </c>
      <c r="Z8805">
        <v>0</v>
      </c>
      <c r="AA8805">
        <v>0</v>
      </c>
      <c r="AB8805">
        <v>10.675440713836636</v>
      </c>
      <c r="AC8805">
        <v>0</v>
      </c>
      <c r="AD8805">
        <v>0</v>
      </c>
      <c r="AE8805">
        <v>24.219856040171734</v>
      </c>
    </row>
    <row r="8806" spans="1:31" x14ac:dyDescent="0.25">
      <c r="A8806">
        <v>1892494</v>
      </c>
      <c r="B8806">
        <v>1</v>
      </c>
      <c r="C8806" t="s">
        <v>80</v>
      </c>
      <c r="D8806" t="s">
        <v>95</v>
      </c>
      <c r="E8806" t="s">
        <v>169</v>
      </c>
      <c r="F8806" t="s">
        <v>23783</v>
      </c>
      <c r="G8806" t="s">
        <v>171</v>
      </c>
      <c r="H8806" t="s">
        <v>143</v>
      </c>
      <c r="I8806" t="s">
        <v>135</v>
      </c>
      <c r="J8806" t="s">
        <v>5</v>
      </c>
      <c r="K8806" t="s">
        <v>172</v>
      </c>
      <c r="L8806" t="s">
        <v>24636</v>
      </c>
      <c r="M8806" t="s">
        <v>24637</v>
      </c>
      <c r="N8806">
        <v>7.4666666660000001</v>
      </c>
      <c r="O8806">
        <v>0</v>
      </c>
      <c r="P8806">
        <v>0</v>
      </c>
      <c r="Q8806">
        <v>0</v>
      </c>
      <c r="R8806">
        <v>1</v>
      </c>
      <c r="S8806">
        <v>2</v>
      </c>
      <c r="T8806">
        <v>0</v>
      </c>
      <c r="U8806">
        <v>0</v>
      </c>
      <c r="V8806">
        <v>0</v>
      </c>
      <c r="W8806">
        <v>0</v>
      </c>
      <c r="X8806">
        <v>0</v>
      </c>
      <c r="Y8806">
        <v>0</v>
      </c>
      <c r="Z8806">
        <v>1.5314776563299</v>
      </c>
      <c r="AA8806">
        <v>113.42510673940247</v>
      </c>
      <c r="AB8806">
        <v>0</v>
      </c>
      <c r="AC8806">
        <v>0</v>
      </c>
      <c r="AD8806">
        <v>0</v>
      </c>
      <c r="AE8806">
        <v>114.95658439573236</v>
      </c>
    </row>
    <row r="8807" spans="1:31" x14ac:dyDescent="0.25">
      <c r="A8807">
        <v>1892248</v>
      </c>
      <c r="B8807">
        <v>1</v>
      </c>
      <c r="C8807" t="s">
        <v>81</v>
      </c>
      <c r="D8807" t="s">
        <v>121</v>
      </c>
      <c r="E8807" t="s">
        <v>131</v>
      </c>
      <c r="F8807" t="s">
        <v>203</v>
      </c>
      <c r="G8807" t="s">
        <v>133</v>
      </c>
      <c r="H8807" t="s">
        <v>134</v>
      </c>
      <c r="I8807" t="s">
        <v>152</v>
      </c>
      <c r="J8807" t="s">
        <v>136</v>
      </c>
      <c r="K8807" t="s">
        <v>137</v>
      </c>
      <c r="L8807" t="s">
        <v>24638</v>
      </c>
      <c r="M8807" t="s">
        <v>24639</v>
      </c>
      <c r="N8807">
        <v>1.7777777000000002E-2</v>
      </c>
      <c r="O8807">
        <v>0</v>
      </c>
      <c r="P8807">
        <v>896</v>
      </c>
      <c r="Q8807">
        <v>5</v>
      </c>
      <c r="R8807">
        <v>21</v>
      </c>
      <c r="S8807">
        <v>3</v>
      </c>
      <c r="T8807">
        <v>34</v>
      </c>
      <c r="U8807">
        <v>0</v>
      </c>
      <c r="V8807">
        <v>0</v>
      </c>
      <c r="W8807">
        <v>0</v>
      </c>
      <c r="X8807">
        <v>1.602164226125653</v>
      </c>
      <c r="Y8807">
        <v>0.11288672786240002</v>
      </c>
      <c r="Z8807">
        <v>0.26497597451306665</v>
      </c>
      <c r="AA8807">
        <v>0.14708346705393777</v>
      </c>
      <c r="AB8807">
        <v>0.1722118744590756</v>
      </c>
      <c r="AC8807">
        <v>0</v>
      </c>
      <c r="AD8807">
        <v>0</v>
      </c>
      <c r="AE8807">
        <v>2.2993222700141329</v>
      </c>
    </row>
    <row r="8808" spans="1:31" x14ac:dyDescent="0.25">
      <c r="A8808">
        <v>1892640</v>
      </c>
      <c r="B8808">
        <v>1</v>
      </c>
      <c r="C8808" t="s">
        <v>81</v>
      </c>
      <c r="D8808" t="s">
        <v>122</v>
      </c>
      <c r="E8808" t="s">
        <v>158</v>
      </c>
      <c r="F8808" t="s">
        <v>10805</v>
      </c>
      <c r="G8808" t="s">
        <v>219</v>
      </c>
      <c r="H8808" t="s">
        <v>134</v>
      </c>
      <c r="I8808" t="s">
        <v>135</v>
      </c>
      <c r="J8808" t="s">
        <v>136</v>
      </c>
      <c r="K8808" t="s">
        <v>137</v>
      </c>
      <c r="L8808" t="s">
        <v>24640</v>
      </c>
      <c r="M8808" t="s">
        <v>24641</v>
      </c>
      <c r="N8808">
        <v>2.3138888880000001</v>
      </c>
      <c r="O8808">
        <v>0</v>
      </c>
      <c r="P8808">
        <v>121</v>
      </c>
      <c r="Q8808">
        <v>0</v>
      </c>
      <c r="R8808">
        <v>2</v>
      </c>
      <c r="S8808">
        <v>0</v>
      </c>
      <c r="T8808">
        <v>14</v>
      </c>
      <c r="U8808">
        <v>0</v>
      </c>
      <c r="V8808">
        <v>0</v>
      </c>
      <c r="W8808">
        <v>0</v>
      </c>
      <c r="X8808">
        <v>37.396258183318977</v>
      </c>
      <c r="Y8808">
        <v>0</v>
      </c>
      <c r="Z8808">
        <v>0.14021704335893334</v>
      </c>
      <c r="AA8808">
        <v>0</v>
      </c>
      <c r="AB8808">
        <v>25.149694613887615</v>
      </c>
      <c r="AC8808">
        <v>0</v>
      </c>
      <c r="AD8808">
        <v>0</v>
      </c>
      <c r="AE8808">
        <v>62.686169840565526</v>
      </c>
    </row>
    <row r="8809" spans="1:31" x14ac:dyDescent="0.25">
      <c r="A8809">
        <v>1892540</v>
      </c>
      <c r="B8809">
        <v>1</v>
      </c>
      <c r="C8809" t="s">
        <v>81</v>
      </c>
      <c r="D8809" t="s">
        <v>112</v>
      </c>
      <c r="E8809" t="s">
        <v>210</v>
      </c>
      <c r="F8809" t="s">
        <v>24642</v>
      </c>
      <c r="G8809" t="s">
        <v>133</v>
      </c>
      <c r="H8809" t="s">
        <v>134</v>
      </c>
      <c r="I8809" t="s">
        <v>135</v>
      </c>
      <c r="J8809" t="s">
        <v>136</v>
      </c>
      <c r="K8809" t="s">
        <v>137</v>
      </c>
      <c r="L8809" t="s">
        <v>24643</v>
      </c>
      <c r="M8809" t="s">
        <v>24644</v>
      </c>
      <c r="N8809">
        <v>2.841388888</v>
      </c>
      <c r="O8809">
        <v>0</v>
      </c>
      <c r="P8809">
        <v>3</v>
      </c>
      <c r="Q8809">
        <v>8</v>
      </c>
      <c r="R8809">
        <v>53</v>
      </c>
      <c r="S8809">
        <v>5</v>
      </c>
      <c r="T8809">
        <v>3</v>
      </c>
      <c r="U8809">
        <v>0</v>
      </c>
      <c r="V8809">
        <v>0</v>
      </c>
      <c r="W8809">
        <v>0</v>
      </c>
      <c r="X8809">
        <v>2.8053334733845285</v>
      </c>
      <c r="Y8809">
        <v>1600.3221100730507</v>
      </c>
      <c r="Z8809">
        <v>1159.2457320667859</v>
      </c>
      <c r="AA8809">
        <v>224.19152479043601</v>
      </c>
      <c r="AB8809">
        <v>117.21117241706992</v>
      </c>
      <c r="AC8809">
        <v>0</v>
      </c>
      <c r="AD8809">
        <v>0</v>
      </c>
      <c r="AE8809">
        <v>3103.7758728207273</v>
      </c>
    </row>
    <row r="8810" spans="1:31" x14ac:dyDescent="0.25">
      <c r="A8810">
        <v>1892434</v>
      </c>
      <c r="B8810">
        <v>1</v>
      </c>
      <c r="C8810" t="s">
        <v>81</v>
      </c>
      <c r="D8810" t="s">
        <v>123</v>
      </c>
      <c r="E8810" t="s">
        <v>140</v>
      </c>
      <c r="F8810" t="s">
        <v>24645</v>
      </c>
      <c r="G8810" t="s">
        <v>207</v>
      </c>
      <c r="H8810" t="s">
        <v>143</v>
      </c>
      <c r="I8810" t="s">
        <v>135</v>
      </c>
      <c r="J8810" t="s">
        <v>136</v>
      </c>
      <c r="K8810" t="s">
        <v>137</v>
      </c>
      <c r="L8810" t="s">
        <v>24646</v>
      </c>
      <c r="M8810" t="s">
        <v>24647</v>
      </c>
      <c r="N8810">
        <v>2.7713888880000002</v>
      </c>
      <c r="O8810">
        <v>0</v>
      </c>
      <c r="P8810">
        <v>2</v>
      </c>
      <c r="Q8810">
        <v>0</v>
      </c>
      <c r="R8810">
        <v>0</v>
      </c>
      <c r="S8810">
        <v>0</v>
      </c>
      <c r="T8810">
        <v>0</v>
      </c>
      <c r="U8810">
        <v>0</v>
      </c>
      <c r="V8810">
        <v>0</v>
      </c>
      <c r="W8810">
        <v>0</v>
      </c>
      <c r="X8810">
        <v>0.89507207875911399</v>
      </c>
      <c r="Y8810">
        <v>0</v>
      </c>
      <c r="Z8810">
        <v>0</v>
      </c>
      <c r="AA8810">
        <v>0</v>
      </c>
      <c r="AB8810">
        <v>0</v>
      </c>
      <c r="AC8810">
        <v>0</v>
      </c>
      <c r="AD8810">
        <v>0</v>
      </c>
      <c r="AE8810">
        <v>0.89507207875911399</v>
      </c>
    </row>
    <row r="8811" spans="1:31" x14ac:dyDescent="0.25">
      <c r="A8811">
        <v>1892242</v>
      </c>
      <c r="B8811">
        <v>1</v>
      </c>
      <c r="C8811" t="s">
        <v>80</v>
      </c>
      <c r="D8811" t="s">
        <v>95</v>
      </c>
      <c r="E8811" t="s">
        <v>158</v>
      </c>
      <c r="F8811" t="s">
        <v>8067</v>
      </c>
      <c r="G8811" t="s">
        <v>219</v>
      </c>
      <c r="H8811" t="s">
        <v>134</v>
      </c>
      <c r="I8811" t="s">
        <v>135</v>
      </c>
      <c r="J8811" t="s">
        <v>136</v>
      </c>
      <c r="K8811" t="s">
        <v>137</v>
      </c>
      <c r="L8811" t="s">
        <v>24648</v>
      </c>
      <c r="M8811" t="s">
        <v>24649</v>
      </c>
      <c r="N8811">
        <v>0.704166666</v>
      </c>
      <c r="O8811">
        <v>0</v>
      </c>
      <c r="P8811">
        <v>554</v>
      </c>
      <c r="Q8811">
        <v>0</v>
      </c>
      <c r="R8811">
        <v>1</v>
      </c>
      <c r="S8811">
        <v>2</v>
      </c>
      <c r="T8811">
        <v>53</v>
      </c>
      <c r="U8811">
        <v>0</v>
      </c>
      <c r="V8811">
        <v>0</v>
      </c>
      <c r="W8811">
        <v>0</v>
      </c>
      <c r="X8811">
        <v>58.454638802194424</v>
      </c>
      <c r="Y8811">
        <v>0</v>
      </c>
      <c r="Z8811">
        <v>2.6002923456018887E-2</v>
      </c>
      <c r="AA8811">
        <v>3.0421917651584511</v>
      </c>
      <c r="AB8811">
        <v>22.614673662056362</v>
      </c>
      <c r="AC8811">
        <v>0</v>
      </c>
      <c r="AD8811">
        <v>0</v>
      </c>
      <c r="AE8811">
        <v>84.137507152865254</v>
      </c>
    </row>
    <row r="8812" spans="1:31" x14ac:dyDescent="0.25">
      <c r="A8812">
        <v>1892388</v>
      </c>
      <c r="B8812">
        <v>1</v>
      </c>
      <c r="C8812" t="s">
        <v>80</v>
      </c>
      <c r="D8812" t="s">
        <v>103</v>
      </c>
      <c r="E8812" t="s">
        <v>131</v>
      </c>
      <c r="F8812" t="s">
        <v>24650</v>
      </c>
      <c r="G8812" t="s">
        <v>133</v>
      </c>
      <c r="H8812" t="s">
        <v>134</v>
      </c>
      <c r="I8812" t="s">
        <v>135</v>
      </c>
      <c r="J8812" t="s">
        <v>136</v>
      </c>
      <c r="K8812" t="s">
        <v>137</v>
      </c>
      <c r="L8812" t="s">
        <v>24651</v>
      </c>
      <c r="M8812" t="s">
        <v>24652</v>
      </c>
      <c r="N8812">
        <v>0.35055555500000002</v>
      </c>
      <c r="O8812">
        <v>0</v>
      </c>
      <c r="P8812">
        <v>8</v>
      </c>
      <c r="Q8812">
        <v>0</v>
      </c>
      <c r="R8812">
        <v>22</v>
      </c>
      <c r="S8812">
        <v>5</v>
      </c>
      <c r="T8812">
        <v>26</v>
      </c>
      <c r="U8812">
        <v>30</v>
      </c>
      <c r="V8812">
        <v>2</v>
      </c>
      <c r="W8812">
        <v>0</v>
      </c>
      <c r="X8812">
        <v>1.4996951706883157</v>
      </c>
      <c r="Y8812">
        <v>0</v>
      </c>
      <c r="Z8812">
        <v>8.6946853642697839</v>
      </c>
      <c r="AA8812">
        <v>21.508574553267227</v>
      </c>
      <c r="AB8812">
        <v>23.189264280125958</v>
      </c>
      <c r="AC8812">
        <v>788.67996093575402</v>
      </c>
      <c r="AD8812">
        <v>21.238169483535298</v>
      </c>
      <c r="AE8812">
        <v>864.81034978764069</v>
      </c>
    </row>
    <row r="8813" spans="1:31" x14ac:dyDescent="0.25">
      <c r="A8813">
        <v>1892643</v>
      </c>
      <c r="B8813">
        <v>1</v>
      </c>
      <c r="C8813" t="s">
        <v>80</v>
      </c>
      <c r="D8813" t="s">
        <v>96</v>
      </c>
      <c r="E8813" t="s">
        <v>146</v>
      </c>
      <c r="F8813" t="s">
        <v>24653</v>
      </c>
      <c r="G8813" t="s">
        <v>469</v>
      </c>
      <c r="H8813" t="s">
        <v>143</v>
      </c>
      <c r="I8813" t="s">
        <v>135</v>
      </c>
      <c r="J8813" t="s">
        <v>136</v>
      </c>
      <c r="K8813" t="s">
        <v>137</v>
      </c>
      <c r="L8813" t="s">
        <v>24654</v>
      </c>
      <c r="M8813" t="s">
        <v>24655</v>
      </c>
      <c r="N8813">
        <v>4.4713888879999999</v>
      </c>
      <c r="O8813">
        <v>0</v>
      </c>
      <c r="P8813">
        <v>1</v>
      </c>
      <c r="Q8813">
        <v>0</v>
      </c>
      <c r="R8813">
        <v>1</v>
      </c>
      <c r="S8813">
        <v>0</v>
      </c>
      <c r="T8813">
        <v>3</v>
      </c>
      <c r="U8813">
        <v>0</v>
      </c>
      <c r="V8813">
        <v>0</v>
      </c>
      <c r="W8813">
        <v>0</v>
      </c>
      <c r="X8813">
        <v>0</v>
      </c>
      <c r="Y8813">
        <v>0</v>
      </c>
      <c r="Z8813">
        <v>125.84725197462132</v>
      </c>
      <c r="AA8813">
        <v>0</v>
      </c>
      <c r="AB8813">
        <v>114.30275381284081</v>
      </c>
      <c r="AC8813">
        <v>0</v>
      </c>
      <c r="AD8813">
        <v>0</v>
      </c>
      <c r="AE8813">
        <v>240.15000578746213</v>
      </c>
    </row>
    <row r="8814" spans="1:31" x14ac:dyDescent="0.25">
      <c r="A8814">
        <v>1892477</v>
      </c>
      <c r="B8814">
        <v>1</v>
      </c>
      <c r="C8814" t="s">
        <v>81</v>
      </c>
      <c r="D8814" t="s">
        <v>113</v>
      </c>
      <c r="E8814" t="s">
        <v>169</v>
      </c>
      <c r="F8814" t="s">
        <v>24656</v>
      </c>
      <c r="G8814" t="s">
        <v>148</v>
      </c>
      <c r="H8814" t="s">
        <v>143</v>
      </c>
      <c r="I8814" t="s">
        <v>135</v>
      </c>
      <c r="J8814" t="s">
        <v>136</v>
      </c>
      <c r="K8814" t="s">
        <v>137</v>
      </c>
      <c r="L8814" t="s">
        <v>24657</v>
      </c>
      <c r="M8814" t="s">
        <v>24658</v>
      </c>
      <c r="N8814">
        <v>1.4622222220000001</v>
      </c>
      <c r="O8814">
        <v>0</v>
      </c>
      <c r="P8814">
        <v>419</v>
      </c>
      <c r="Q8814">
        <v>0</v>
      </c>
      <c r="R8814">
        <v>0</v>
      </c>
      <c r="S8814">
        <v>0</v>
      </c>
      <c r="T8814">
        <v>91</v>
      </c>
      <c r="U8814">
        <v>0</v>
      </c>
      <c r="V8814">
        <v>0</v>
      </c>
      <c r="W8814">
        <v>0</v>
      </c>
      <c r="X8814">
        <v>120.76978855101255</v>
      </c>
      <c r="Y8814">
        <v>0</v>
      </c>
      <c r="Z8814">
        <v>0</v>
      </c>
      <c r="AA8814">
        <v>0</v>
      </c>
      <c r="AB8814">
        <v>108.52097175148316</v>
      </c>
      <c r="AC8814">
        <v>0</v>
      </c>
      <c r="AD8814">
        <v>0</v>
      </c>
      <c r="AE8814">
        <v>229.2907603024957</v>
      </c>
    </row>
    <row r="8815" spans="1:31" x14ac:dyDescent="0.25">
      <c r="A8815">
        <v>1892763</v>
      </c>
      <c r="B8815">
        <v>1</v>
      </c>
      <c r="C8815" t="s">
        <v>81</v>
      </c>
      <c r="D8815" t="s">
        <v>122</v>
      </c>
      <c r="E8815" t="s">
        <v>146</v>
      </c>
      <c r="F8815" t="s">
        <v>24659</v>
      </c>
      <c r="G8815" t="s">
        <v>148</v>
      </c>
      <c r="H8815" t="s">
        <v>143</v>
      </c>
      <c r="I8815" t="s">
        <v>135</v>
      </c>
      <c r="J8815" t="s">
        <v>136</v>
      </c>
      <c r="K8815" t="s">
        <v>137</v>
      </c>
      <c r="L8815" t="s">
        <v>24660</v>
      </c>
      <c r="M8815" t="s">
        <v>24661</v>
      </c>
      <c r="N8815">
        <v>0.92583333300000004</v>
      </c>
      <c r="O8815">
        <v>0</v>
      </c>
      <c r="P8815">
        <v>189</v>
      </c>
      <c r="Q8815">
        <v>0</v>
      </c>
      <c r="R8815">
        <v>0</v>
      </c>
      <c r="S8815">
        <v>0</v>
      </c>
      <c r="T8815">
        <v>8</v>
      </c>
      <c r="U8815">
        <v>0</v>
      </c>
      <c r="V8815">
        <v>0</v>
      </c>
      <c r="W8815">
        <v>0</v>
      </c>
      <c r="X8815">
        <v>33.423436428840461</v>
      </c>
      <c r="Y8815">
        <v>0</v>
      </c>
      <c r="Z8815">
        <v>0</v>
      </c>
      <c r="AA8815">
        <v>0</v>
      </c>
      <c r="AB8815">
        <v>1.4543598857952191</v>
      </c>
      <c r="AC8815">
        <v>0</v>
      </c>
      <c r="AD8815">
        <v>0</v>
      </c>
      <c r="AE8815">
        <v>34.877796314635681</v>
      </c>
    </row>
    <row r="8816" spans="1:31" x14ac:dyDescent="0.25">
      <c r="A8816">
        <v>1892451</v>
      </c>
      <c r="B8816">
        <v>1</v>
      </c>
      <c r="C8816" t="s">
        <v>80</v>
      </c>
      <c r="D8816" t="s">
        <v>104</v>
      </c>
      <c r="E8816" t="s">
        <v>210</v>
      </c>
      <c r="F8816" t="s">
        <v>24662</v>
      </c>
      <c r="G8816" t="s">
        <v>560</v>
      </c>
      <c r="H8816" t="s">
        <v>134</v>
      </c>
      <c r="I8816" t="s">
        <v>135</v>
      </c>
      <c r="J8816" t="s">
        <v>136</v>
      </c>
      <c r="K8816" t="s">
        <v>137</v>
      </c>
      <c r="L8816" t="s">
        <v>24663</v>
      </c>
      <c r="M8816" t="s">
        <v>24664</v>
      </c>
      <c r="N8816">
        <v>7.1191666659999999</v>
      </c>
      <c r="O8816">
        <v>0</v>
      </c>
      <c r="P8816">
        <v>0</v>
      </c>
      <c r="Q8816">
        <v>0</v>
      </c>
      <c r="R8816">
        <v>0</v>
      </c>
      <c r="S8816">
        <v>0</v>
      </c>
      <c r="T8816">
        <v>0</v>
      </c>
      <c r="U8816">
        <v>1</v>
      </c>
      <c r="V8816">
        <v>0</v>
      </c>
      <c r="W8816">
        <v>0</v>
      </c>
      <c r="X8816">
        <v>0</v>
      </c>
      <c r="Y8816">
        <v>0</v>
      </c>
      <c r="Z8816">
        <v>0</v>
      </c>
      <c r="AA8816">
        <v>0</v>
      </c>
      <c r="AB8816">
        <v>0</v>
      </c>
      <c r="AC8816">
        <v>2710.2907886318026</v>
      </c>
      <c r="AD8816">
        <v>0</v>
      </c>
      <c r="AE8816">
        <v>2710.2907886318026</v>
      </c>
    </row>
    <row r="8817" spans="1:31" x14ac:dyDescent="0.25">
      <c r="A8817">
        <v>1892849</v>
      </c>
      <c r="B8817">
        <v>1</v>
      </c>
      <c r="C8817" t="s">
        <v>80</v>
      </c>
      <c r="D8817" t="s">
        <v>82</v>
      </c>
      <c r="E8817" t="s">
        <v>140</v>
      </c>
      <c r="F8817" t="s">
        <v>24665</v>
      </c>
      <c r="G8817" t="s">
        <v>163</v>
      </c>
      <c r="H8817" t="s">
        <v>143</v>
      </c>
      <c r="I8817" t="s">
        <v>135</v>
      </c>
      <c r="J8817" t="s">
        <v>136</v>
      </c>
      <c r="K8817" t="s">
        <v>137</v>
      </c>
      <c r="L8817" t="s">
        <v>24666</v>
      </c>
      <c r="M8817" t="s">
        <v>24667</v>
      </c>
      <c r="N8817">
        <v>3.0538888879999999</v>
      </c>
      <c r="O8817">
        <v>0</v>
      </c>
      <c r="P8817">
        <v>3</v>
      </c>
      <c r="Q8817">
        <v>0</v>
      </c>
      <c r="R8817">
        <v>0</v>
      </c>
      <c r="S8817">
        <v>0</v>
      </c>
      <c r="T8817">
        <v>0</v>
      </c>
      <c r="U8817">
        <v>0</v>
      </c>
      <c r="V8817">
        <v>0</v>
      </c>
      <c r="W8817">
        <v>0</v>
      </c>
      <c r="X8817">
        <v>1.9850168344412069</v>
      </c>
      <c r="Y8817">
        <v>0</v>
      </c>
      <c r="Z8817">
        <v>0</v>
      </c>
      <c r="AA8817">
        <v>0</v>
      </c>
      <c r="AB8817">
        <v>0</v>
      </c>
      <c r="AC8817">
        <v>0</v>
      </c>
      <c r="AD8817">
        <v>0</v>
      </c>
      <c r="AE8817">
        <v>1.9850168344412069</v>
      </c>
    </row>
    <row r="8818" spans="1:31" x14ac:dyDescent="0.25">
      <c r="A8818">
        <v>1892706</v>
      </c>
      <c r="B8818">
        <v>1</v>
      </c>
      <c r="C8818" t="s">
        <v>81</v>
      </c>
      <c r="D8818" t="s">
        <v>115</v>
      </c>
      <c r="E8818" t="s">
        <v>146</v>
      </c>
      <c r="F8818" t="s">
        <v>24668</v>
      </c>
      <c r="G8818" t="s">
        <v>148</v>
      </c>
      <c r="H8818" t="s">
        <v>143</v>
      </c>
      <c r="I8818" t="s">
        <v>135</v>
      </c>
      <c r="J8818" t="s">
        <v>136</v>
      </c>
      <c r="K8818" t="s">
        <v>137</v>
      </c>
      <c r="L8818" t="s">
        <v>24669</v>
      </c>
      <c r="M8818" t="s">
        <v>24670</v>
      </c>
      <c r="N8818">
        <v>3.0330555549999998</v>
      </c>
      <c r="O8818">
        <v>0</v>
      </c>
      <c r="P8818">
        <v>4</v>
      </c>
      <c r="Q8818">
        <v>0</v>
      </c>
      <c r="R8818">
        <v>4</v>
      </c>
      <c r="S8818">
        <v>0</v>
      </c>
      <c r="T8818">
        <v>0</v>
      </c>
      <c r="U8818">
        <v>0</v>
      </c>
      <c r="V8818">
        <v>0</v>
      </c>
      <c r="W8818">
        <v>0</v>
      </c>
      <c r="X8818">
        <v>1.1735166740161067</v>
      </c>
      <c r="Y8818">
        <v>0</v>
      </c>
      <c r="Z8818">
        <v>31.478532689474573</v>
      </c>
      <c r="AA8818">
        <v>0</v>
      </c>
      <c r="AB8818">
        <v>0</v>
      </c>
      <c r="AC8818">
        <v>0</v>
      </c>
      <c r="AD8818">
        <v>0</v>
      </c>
      <c r="AE8818">
        <v>32.652049363490683</v>
      </c>
    </row>
    <row r="8819" spans="1:31" x14ac:dyDescent="0.25">
      <c r="A8819">
        <v>1892557</v>
      </c>
      <c r="B8819">
        <v>1</v>
      </c>
      <c r="C8819" t="s">
        <v>81</v>
      </c>
      <c r="D8819" t="s">
        <v>113</v>
      </c>
      <c r="E8819" t="s">
        <v>140</v>
      </c>
      <c r="F8819" t="s">
        <v>22275</v>
      </c>
      <c r="G8819" t="s">
        <v>207</v>
      </c>
      <c r="H8819" t="s">
        <v>143</v>
      </c>
      <c r="I8819" t="s">
        <v>135</v>
      </c>
      <c r="J8819" t="s">
        <v>136</v>
      </c>
      <c r="K8819" t="s">
        <v>137</v>
      </c>
      <c r="L8819" t="s">
        <v>24671</v>
      </c>
      <c r="M8819" t="s">
        <v>24672</v>
      </c>
      <c r="N8819">
        <v>2.2038888879999998</v>
      </c>
      <c r="O8819">
        <v>0</v>
      </c>
      <c r="P8819">
        <v>8</v>
      </c>
      <c r="Q8819">
        <v>0</v>
      </c>
      <c r="R8819">
        <v>0</v>
      </c>
      <c r="S8819">
        <v>0</v>
      </c>
      <c r="T8819">
        <v>6</v>
      </c>
      <c r="U8819">
        <v>0</v>
      </c>
      <c r="V8819">
        <v>0</v>
      </c>
      <c r="W8819">
        <v>0</v>
      </c>
      <c r="X8819">
        <v>4.2514995670812867</v>
      </c>
      <c r="Y8819">
        <v>0</v>
      </c>
      <c r="Z8819">
        <v>0</v>
      </c>
      <c r="AA8819">
        <v>0</v>
      </c>
      <c r="AB8819">
        <v>1.7012058489906052</v>
      </c>
      <c r="AC8819">
        <v>0</v>
      </c>
      <c r="AD8819">
        <v>0</v>
      </c>
      <c r="AE8819">
        <v>5.9527054160718915</v>
      </c>
    </row>
    <row r="8820" spans="1:31" x14ac:dyDescent="0.25">
      <c r="A8820">
        <v>1892265</v>
      </c>
      <c r="B8820">
        <v>1</v>
      </c>
      <c r="C8820" t="s">
        <v>80</v>
      </c>
      <c r="D8820" t="s">
        <v>93</v>
      </c>
      <c r="E8820" t="s">
        <v>146</v>
      </c>
      <c r="F8820" t="s">
        <v>24673</v>
      </c>
      <c r="G8820" t="s">
        <v>596</v>
      </c>
      <c r="H8820" t="s">
        <v>143</v>
      </c>
      <c r="I8820" t="s">
        <v>135</v>
      </c>
      <c r="J8820" t="s">
        <v>136</v>
      </c>
      <c r="K8820" t="s">
        <v>137</v>
      </c>
      <c r="L8820" t="s">
        <v>24674</v>
      </c>
      <c r="M8820" t="s">
        <v>24675</v>
      </c>
      <c r="N8820">
        <v>2.0352777770000001</v>
      </c>
      <c r="O8820">
        <v>0</v>
      </c>
      <c r="P8820">
        <v>0</v>
      </c>
      <c r="Q8820">
        <v>0</v>
      </c>
      <c r="R8820">
        <v>1</v>
      </c>
      <c r="S8820">
        <v>0</v>
      </c>
      <c r="T8820">
        <v>0</v>
      </c>
      <c r="U8820">
        <v>0</v>
      </c>
      <c r="V8820">
        <v>0</v>
      </c>
      <c r="W8820">
        <v>0</v>
      </c>
      <c r="X8820">
        <v>0</v>
      </c>
      <c r="Y8820">
        <v>0</v>
      </c>
      <c r="Z8820">
        <v>4.4437163373689756</v>
      </c>
      <c r="AA8820">
        <v>0</v>
      </c>
      <c r="AB8820">
        <v>0</v>
      </c>
      <c r="AC8820">
        <v>0</v>
      </c>
      <c r="AD8820">
        <v>0</v>
      </c>
      <c r="AE8820">
        <v>4.4437163373689756</v>
      </c>
    </row>
    <row r="8821" spans="1:31" x14ac:dyDescent="0.25">
      <c r="A8821">
        <v>1892752</v>
      </c>
      <c r="B8821">
        <v>1</v>
      </c>
      <c r="C8821" t="s">
        <v>81</v>
      </c>
      <c r="D8821" t="s">
        <v>119</v>
      </c>
      <c r="E8821" t="s">
        <v>146</v>
      </c>
      <c r="F8821" t="s">
        <v>24676</v>
      </c>
      <c r="G8821" t="s">
        <v>2417</v>
      </c>
      <c r="H8821" t="s">
        <v>143</v>
      </c>
      <c r="I8821" t="s">
        <v>135</v>
      </c>
      <c r="J8821" t="s">
        <v>136</v>
      </c>
      <c r="K8821" t="s">
        <v>137</v>
      </c>
      <c r="L8821" t="s">
        <v>24677</v>
      </c>
      <c r="M8821" t="s">
        <v>24678</v>
      </c>
      <c r="N8821">
        <v>0.709166666</v>
      </c>
      <c r="O8821">
        <v>0</v>
      </c>
      <c r="P8821">
        <v>3</v>
      </c>
      <c r="Q8821">
        <v>0</v>
      </c>
      <c r="R8821">
        <v>3</v>
      </c>
      <c r="S8821">
        <v>0</v>
      </c>
      <c r="T8821">
        <v>1</v>
      </c>
      <c r="U8821">
        <v>0</v>
      </c>
      <c r="V8821">
        <v>0</v>
      </c>
      <c r="W8821">
        <v>0</v>
      </c>
      <c r="X8821">
        <v>0.705187497630275</v>
      </c>
      <c r="Y8821">
        <v>0</v>
      </c>
      <c r="Z8821">
        <v>8.0067625255138495</v>
      </c>
      <c r="AA8821">
        <v>0</v>
      </c>
      <c r="AB8821">
        <v>0</v>
      </c>
      <c r="AC8821">
        <v>0</v>
      </c>
      <c r="AD8821">
        <v>0</v>
      </c>
      <c r="AE8821">
        <v>8.7119500231441247</v>
      </c>
    </row>
    <row r="8822" spans="1:31" x14ac:dyDescent="0.25">
      <c r="A8822">
        <v>1892420</v>
      </c>
      <c r="B8822">
        <v>1</v>
      </c>
      <c r="C8822" t="s">
        <v>81</v>
      </c>
      <c r="D8822" t="s">
        <v>118</v>
      </c>
      <c r="E8822" t="s">
        <v>140</v>
      </c>
      <c r="F8822" t="s">
        <v>24679</v>
      </c>
      <c r="G8822" t="s">
        <v>163</v>
      </c>
      <c r="H8822" t="s">
        <v>143</v>
      </c>
      <c r="I8822" t="s">
        <v>135</v>
      </c>
      <c r="J8822" t="s">
        <v>136</v>
      </c>
      <c r="K8822" t="s">
        <v>137</v>
      </c>
      <c r="L8822" t="s">
        <v>24680</v>
      </c>
      <c r="M8822" t="s">
        <v>24681</v>
      </c>
      <c r="N8822">
        <v>3.0661111110000001</v>
      </c>
      <c r="O8822">
        <v>0</v>
      </c>
      <c r="P8822">
        <v>1</v>
      </c>
      <c r="Q8822">
        <v>0</v>
      </c>
      <c r="R8822">
        <v>0</v>
      </c>
      <c r="S8822">
        <v>0</v>
      </c>
      <c r="T8822">
        <v>0</v>
      </c>
      <c r="U8822">
        <v>0</v>
      </c>
      <c r="V8822">
        <v>0</v>
      </c>
      <c r="W8822">
        <v>0</v>
      </c>
      <c r="X8822">
        <v>0.32934177049209862</v>
      </c>
      <c r="Y8822">
        <v>0</v>
      </c>
      <c r="Z8822">
        <v>0</v>
      </c>
      <c r="AA8822">
        <v>0</v>
      </c>
      <c r="AB8822">
        <v>0</v>
      </c>
      <c r="AC8822">
        <v>0</v>
      </c>
      <c r="AD8822">
        <v>0</v>
      </c>
      <c r="AE8822">
        <v>0.32934177049209862</v>
      </c>
    </row>
    <row r="8823" spans="1:31" x14ac:dyDescent="0.25">
      <c r="A8823">
        <v>1892775</v>
      </c>
      <c r="B8823">
        <v>1</v>
      </c>
      <c r="C8823" t="s">
        <v>80</v>
      </c>
      <c r="D8823" t="s">
        <v>82</v>
      </c>
      <c r="E8823" t="s">
        <v>140</v>
      </c>
      <c r="F8823" t="s">
        <v>24682</v>
      </c>
      <c r="G8823" t="s">
        <v>207</v>
      </c>
      <c r="H8823" t="s">
        <v>143</v>
      </c>
      <c r="I8823" t="s">
        <v>135</v>
      </c>
      <c r="J8823" t="s">
        <v>136</v>
      </c>
      <c r="K8823" t="s">
        <v>137</v>
      </c>
      <c r="L8823" t="s">
        <v>24683</v>
      </c>
      <c r="M8823" t="s">
        <v>24684</v>
      </c>
      <c r="N8823">
        <v>1.925</v>
      </c>
      <c r="O8823">
        <v>0</v>
      </c>
      <c r="P8823">
        <v>0</v>
      </c>
      <c r="Q8823">
        <v>0</v>
      </c>
      <c r="R8823">
        <v>0</v>
      </c>
      <c r="S8823">
        <v>0</v>
      </c>
      <c r="T8823">
        <v>1</v>
      </c>
      <c r="U8823">
        <v>0</v>
      </c>
      <c r="V8823">
        <v>0</v>
      </c>
      <c r="W8823">
        <v>0</v>
      </c>
      <c r="X8823">
        <v>0</v>
      </c>
      <c r="Y8823">
        <v>0</v>
      </c>
      <c r="Z8823">
        <v>0</v>
      </c>
      <c r="AA8823">
        <v>0</v>
      </c>
      <c r="AB8823">
        <v>3.3931131602501252</v>
      </c>
      <c r="AC8823">
        <v>0</v>
      </c>
      <c r="AD8823">
        <v>0</v>
      </c>
      <c r="AE8823">
        <v>3.3931131602501252</v>
      </c>
    </row>
    <row r="8824" spans="1:31" x14ac:dyDescent="0.25">
      <c r="A8824">
        <v>1892397</v>
      </c>
      <c r="B8824">
        <v>1</v>
      </c>
      <c r="C8824" t="s">
        <v>81</v>
      </c>
      <c r="D8824" t="s">
        <v>112</v>
      </c>
      <c r="E8824" t="s">
        <v>229</v>
      </c>
      <c r="F8824" t="s">
        <v>24685</v>
      </c>
      <c r="G8824" t="s">
        <v>476</v>
      </c>
      <c r="H8824" t="s">
        <v>134</v>
      </c>
      <c r="I8824" t="s">
        <v>152</v>
      </c>
      <c r="J8824" t="s">
        <v>136</v>
      </c>
      <c r="K8824" t="s">
        <v>172</v>
      </c>
      <c r="L8824" t="s">
        <v>24686</v>
      </c>
      <c r="M8824" t="s">
        <v>24687</v>
      </c>
      <c r="N8824">
        <v>4.4936943999999999E-2</v>
      </c>
      <c r="O8824">
        <v>1</v>
      </c>
      <c r="P8824">
        <v>17294</v>
      </c>
      <c r="Q8824">
        <v>40</v>
      </c>
      <c r="R8824">
        <v>710</v>
      </c>
      <c r="S8824">
        <v>56</v>
      </c>
      <c r="T8824">
        <v>1857</v>
      </c>
      <c r="U8824">
        <v>11</v>
      </c>
      <c r="V8824">
        <v>3</v>
      </c>
      <c r="W8824">
        <v>0.15532907017266001</v>
      </c>
      <c r="X8824">
        <v>88.824165201734559</v>
      </c>
      <c r="Y8824">
        <v>17.041932641883918</v>
      </c>
      <c r="Z8824">
        <v>33.881434623393865</v>
      </c>
      <c r="AA8824">
        <v>15.106476447632478</v>
      </c>
      <c r="AB8824">
        <v>49.844751106130069</v>
      </c>
      <c r="AC8824">
        <v>53.359365529942288</v>
      </c>
      <c r="AD8824">
        <v>0.79207007248372507</v>
      </c>
      <c r="AE8824">
        <v>259.00552469337356</v>
      </c>
    </row>
    <row r="8825" spans="1:31" x14ac:dyDescent="0.25">
      <c r="A8825">
        <v>1892274</v>
      </c>
      <c r="B8825">
        <v>1</v>
      </c>
      <c r="C8825" t="s">
        <v>80</v>
      </c>
      <c r="D8825" t="s">
        <v>100</v>
      </c>
      <c r="E8825" t="s">
        <v>210</v>
      </c>
      <c r="F8825" t="s">
        <v>24688</v>
      </c>
      <c r="G8825" t="s">
        <v>133</v>
      </c>
      <c r="H8825" t="s">
        <v>134</v>
      </c>
      <c r="I8825" t="s">
        <v>135</v>
      </c>
      <c r="J8825" t="s">
        <v>136</v>
      </c>
      <c r="K8825" t="s">
        <v>137</v>
      </c>
      <c r="L8825" t="s">
        <v>24689</v>
      </c>
      <c r="M8825" t="s">
        <v>24690</v>
      </c>
      <c r="N8825">
        <v>0.10666666599999999</v>
      </c>
      <c r="O8825">
        <v>0</v>
      </c>
      <c r="P8825">
        <v>7927</v>
      </c>
      <c r="Q8825">
        <v>0</v>
      </c>
      <c r="R8825">
        <v>16</v>
      </c>
      <c r="S8825">
        <v>2</v>
      </c>
      <c r="T8825">
        <v>700</v>
      </c>
      <c r="U8825">
        <v>3</v>
      </c>
      <c r="V8825">
        <v>3</v>
      </c>
      <c r="W8825">
        <v>0</v>
      </c>
      <c r="X8825">
        <v>157.52509850266554</v>
      </c>
      <c r="Y8825">
        <v>0</v>
      </c>
      <c r="Z8825">
        <v>0.53622762911616018</v>
      </c>
      <c r="AA8825">
        <v>0.49162104669738671</v>
      </c>
      <c r="AB8825">
        <v>62.276531080641568</v>
      </c>
      <c r="AC8825">
        <v>35.212769265986566</v>
      </c>
      <c r="AD8825">
        <v>11.242423413869441</v>
      </c>
      <c r="AE8825">
        <v>267.28467093897666</v>
      </c>
    </row>
    <row r="8826" spans="1:31" x14ac:dyDescent="0.25">
      <c r="A8826">
        <v>1892543</v>
      </c>
      <c r="B8826">
        <v>1</v>
      </c>
      <c r="C8826" t="s">
        <v>81</v>
      </c>
      <c r="D8826" t="s">
        <v>120</v>
      </c>
      <c r="E8826" t="s">
        <v>140</v>
      </c>
      <c r="F8826" t="s">
        <v>24691</v>
      </c>
      <c r="G8826" t="s">
        <v>142</v>
      </c>
      <c r="H8826" t="s">
        <v>143</v>
      </c>
      <c r="I8826" t="s">
        <v>135</v>
      </c>
      <c r="J8826" t="s">
        <v>136</v>
      </c>
      <c r="K8826" t="s">
        <v>137</v>
      </c>
      <c r="L8826" t="s">
        <v>24692</v>
      </c>
      <c r="M8826" t="s">
        <v>24693</v>
      </c>
      <c r="N8826">
        <v>1.333611111</v>
      </c>
      <c r="O8826">
        <v>0</v>
      </c>
      <c r="P8826">
        <v>1</v>
      </c>
      <c r="Q8826">
        <v>0</v>
      </c>
      <c r="R8826">
        <v>0</v>
      </c>
      <c r="S8826">
        <v>0</v>
      </c>
      <c r="T8826">
        <v>0</v>
      </c>
      <c r="U8826">
        <v>0</v>
      </c>
      <c r="V8826">
        <v>0</v>
      </c>
      <c r="W8826">
        <v>0</v>
      </c>
      <c r="X8826">
        <v>0.54662709788633168</v>
      </c>
      <c r="Y8826">
        <v>0</v>
      </c>
      <c r="Z8826">
        <v>0</v>
      </c>
      <c r="AA8826">
        <v>0</v>
      </c>
      <c r="AB8826">
        <v>0</v>
      </c>
      <c r="AC8826">
        <v>0</v>
      </c>
      <c r="AD8826">
        <v>0</v>
      </c>
      <c r="AE8826">
        <v>0.54662709788633168</v>
      </c>
    </row>
    <row r="8827" spans="1:31" x14ac:dyDescent="0.25">
      <c r="A8827">
        <v>1892875</v>
      </c>
      <c r="B8827">
        <v>1</v>
      </c>
      <c r="C8827" t="s">
        <v>81</v>
      </c>
      <c r="D8827" t="s">
        <v>113</v>
      </c>
      <c r="E8827" t="s">
        <v>140</v>
      </c>
      <c r="F8827" t="s">
        <v>24694</v>
      </c>
      <c r="G8827" t="s">
        <v>163</v>
      </c>
      <c r="H8827" t="s">
        <v>143</v>
      </c>
      <c r="I8827" t="s">
        <v>135</v>
      </c>
      <c r="J8827" t="s">
        <v>136</v>
      </c>
      <c r="K8827" t="s">
        <v>137</v>
      </c>
      <c r="L8827" t="s">
        <v>24695</v>
      </c>
      <c r="M8827" t="s">
        <v>24696</v>
      </c>
      <c r="N8827">
        <v>2.6611111109999999</v>
      </c>
      <c r="O8827">
        <v>0</v>
      </c>
      <c r="P8827">
        <v>1</v>
      </c>
      <c r="Q8827">
        <v>0</v>
      </c>
      <c r="R8827">
        <v>0</v>
      </c>
      <c r="S8827">
        <v>0</v>
      </c>
      <c r="T8827">
        <v>0</v>
      </c>
      <c r="U8827">
        <v>0</v>
      </c>
      <c r="V8827">
        <v>0</v>
      </c>
      <c r="W8827">
        <v>0</v>
      </c>
      <c r="X8827">
        <v>0.20271362486545835</v>
      </c>
      <c r="Y8827">
        <v>0</v>
      </c>
      <c r="Z8827">
        <v>0</v>
      </c>
      <c r="AA8827">
        <v>0</v>
      </c>
      <c r="AB8827">
        <v>0</v>
      </c>
      <c r="AC8827">
        <v>0</v>
      </c>
      <c r="AD8827">
        <v>0</v>
      </c>
      <c r="AE8827">
        <v>0.20271362486545835</v>
      </c>
    </row>
    <row r="8828" spans="1:31" x14ac:dyDescent="0.25">
      <c r="A8828">
        <v>1892792</v>
      </c>
      <c r="B8828">
        <v>1</v>
      </c>
      <c r="C8828" t="s">
        <v>80</v>
      </c>
      <c r="D8828" t="s">
        <v>100</v>
      </c>
      <c r="E8828" t="s">
        <v>140</v>
      </c>
      <c r="F8828" t="s">
        <v>24697</v>
      </c>
      <c r="G8828" t="s">
        <v>163</v>
      </c>
      <c r="H8828" t="s">
        <v>143</v>
      </c>
      <c r="I8828" t="s">
        <v>135</v>
      </c>
      <c r="J8828" t="s">
        <v>136</v>
      </c>
      <c r="K8828" t="s">
        <v>137</v>
      </c>
      <c r="L8828" t="s">
        <v>24698</v>
      </c>
      <c r="M8828" t="s">
        <v>24699</v>
      </c>
      <c r="N8828">
        <v>1.8388888880000001</v>
      </c>
      <c r="O8828">
        <v>0</v>
      </c>
      <c r="P8828">
        <v>1</v>
      </c>
      <c r="Q8828">
        <v>0</v>
      </c>
      <c r="R8828">
        <v>0</v>
      </c>
      <c r="S8828">
        <v>0</v>
      </c>
      <c r="T8828">
        <v>0</v>
      </c>
      <c r="U8828">
        <v>0</v>
      </c>
      <c r="V8828">
        <v>0</v>
      </c>
      <c r="W8828">
        <v>0</v>
      </c>
      <c r="X8828">
        <v>0.90096182575011663</v>
      </c>
      <c r="Y8828">
        <v>0</v>
      </c>
      <c r="Z8828">
        <v>0</v>
      </c>
      <c r="AA8828">
        <v>0</v>
      </c>
      <c r="AB8828">
        <v>0</v>
      </c>
      <c r="AC8828">
        <v>0</v>
      </c>
      <c r="AD8828">
        <v>0</v>
      </c>
      <c r="AE8828">
        <v>0.90096182575011663</v>
      </c>
    </row>
    <row r="8829" spans="1:31" x14ac:dyDescent="0.25">
      <c r="A8829">
        <v>1892589</v>
      </c>
      <c r="B8829">
        <v>1</v>
      </c>
      <c r="C8829" t="s">
        <v>80</v>
      </c>
      <c r="D8829" t="s">
        <v>107</v>
      </c>
      <c r="E8829" t="s">
        <v>146</v>
      </c>
      <c r="F8829" t="s">
        <v>24700</v>
      </c>
      <c r="G8829" t="s">
        <v>142</v>
      </c>
      <c r="H8829" t="s">
        <v>143</v>
      </c>
      <c r="I8829" t="s">
        <v>135</v>
      </c>
      <c r="J8829" t="s">
        <v>136</v>
      </c>
      <c r="K8829" t="s">
        <v>137</v>
      </c>
      <c r="L8829" t="s">
        <v>24701</v>
      </c>
      <c r="M8829" t="s">
        <v>24702</v>
      </c>
      <c r="N8829">
        <v>1.348333333</v>
      </c>
      <c r="O8829">
        <v>0</v>
      </c>
      <c r="P8829">
        <v>65</v>
      </c>
      <c r="Q8829">
        <v>0</v>
      </c>
      <c r="R8829">
        <v>1</v>
      </c>
      <c r="S8829">
        <v>0</v>
      </c>
      <c r="T8829">
        <v>4</v>
      </c>
      <c r="U8829">
        <v>0</v>
      </c>
      <c r="V8829">
        <v>0</v>
      </c>
      <c r="W8829">
        <v>0</v>
      </c>
      <c r="X8829">
        <v>16.278483162297722</v>
      </c>
      <c r="Y8829">
        <v>0</v>
      </c>
      <c r="Z8829">
        <v>0.20642225674463335</v>
      </c>
      <c r="AA8829">
        <v>0</v>
      </c>
      <c r="AB8829">
        <v>0.11949951514788665</v>
      </c>
      <c r="AC8829">
        <v>0</v>
      </c>
      <c r="AD8829">
        <v>0</v>
      </c>
      <c r="AE8829">
        <v>16.604404934190242</v>
      </c>
    </row>
    <row r="8830" spans="1:31" x14ac:dyDescent="0.25">
      <c r="A8830">
        <v>1892729</v>
      </c>
      <c r="B8830">
        <v>1</v>
      </c>
      <c r="C8830" t="s">
        <v>80</v>
      </c>
      <c r="D8830" t="s">
        <v>90</v>
      </c>
      <c r="E8830" t="s">
        <v>169</v>
      </c>
      <c r="F8830" t="s">
        <v>24703</v>
      </c>
      <c r="G8830" t="s">
        <v>363</v>
      </c>
      <c r="H8830" t="s">
        <v>143</v>
      </c>
      <c r="I8830" t="s">
        <v>135</v>
      </c>
      <c r="J8830" t="s">
        <v>136</v>
      </c>
      <c r="K8830" t="s">
        <v>137</v>
      </c>
      <c r="L8830" t="s">
        <v>24704</v>
      </c>
      <c r="M8830" t="s">
        <v>24705</v>
      </c>
      <c r="N8830">
        <v>0.507222222</v>
      </c>
      <c r="O8830">
        <v>0</v>
      </c>
      <c r="P8830">
        <v>4</v>
      </c>
      <c r="Q8830">
        <v>0</v>
      </c>
      <c r="R8830">
        <v>0</v>
      </c>
      <c r="S8830">
        <v>0</v>
      </c>
      <c r="T8830">
        <v>141</v>
      </c>
      <c r="U8830">
        <v>0</v>
      </c>
      <c r="V8830">
        <v>1</v>
      </c>
      <c r="W8830">
        <v>0</v>
      </c>
      <c r="X8830">
        <v>0.41413400527455274</v>
      </c>
      <c r="Y8830">
        <v>0</v>
      </c>
      <c r="Z8830">
        <v>0</v>
      </c>
      <c r="AA8830">
        <v>0</v>
      </c>
      <c r="AB8830">
        <v>95.288580742020443</v>
      </c>
      <c r="AC8830">
        <v>0</v>
      </c>
      <c r="AD8830">
        <v>6.24498741985572</v>
      </c>
      <c r="AE8830">
        <v>101.94770216715071</v>
      </c>
    </row>
    <row r="8831" spans="1:31" x14ac:dyDescent="0.25">
      <c r="A8831">
        <v>1892583</v>
      </c>
      <c r="B8831">
        <v>1</v>
      </c>
      <c r="C8831" t="s">
        <v>80</v>
      </c>
      <c r="D8831" t="s">
        <v>104</v>
      </c>
      <c r="E8831" t="s">
        <v>140</v>
      </c>
      <c r="F8831" t="s">
        <v>24706</v>
      </c>
      <c r="G8831" t="s">
        <v>142</v>
      </c>
      <c r="H8831" t="s">
        <v>143</v>
      </c>
      <c r="I8831" t="s">
        <v>135</v>
      </c>
      <c r="J8831" t="s">
        <v>136</v>
      </c>
      <c r="K8831" t="s">
        <v>137</v>
      </c>
      <c r="L8831" t="s">
        <v>24707</v>
      </c>
      <c r="M8831" t="s">
        <v>24708</v>
      </c>
      <c r="N8831">
        <v>3.8458333329999999</v>
      </c>
      <c r="O8831">
        <v>0</v>
      </c>
      <c r="P8831">
        <v>0</v>
      </c>
      <c r="Q8831">
        <v>0</v>
      </c>
      <c r="R8831">
        <v>1</v>
      </c>
      <c r="S8831">
        <v>0</v>
      </c>
      <c r="T8831">
        <v>0</v>
      </c>
      <c r="U8831">
        <v>0</v>
      </c>
      <c r="V8831">
        <v>0</v>
      </c>
      <c r="W8831">
        <v>0</v>
      </c>
      <c r="X8831">
        <v>0</v>
      </c>
      <c r="Y8831">
        <v>0</v>
      </c>
      <c r="Z8831">
        <v>10.700162639802558</v>
      </c>
      <c r="AA8831">
        <v>0</v>
      </c>
      <c r="AB8831">
        <v>0</v>
      </c>
      <c r="AC8831">
        <v>0</v>
      </c>
      <c r="AD8831">
        <v>0</v>
      </c>
      <c r="AE8831">
        <v>10.700162639802558</v>
      </c>
    </row>
    <row r="8832" spans="1:31" x14ac:dyDescent="0.25">
      <c r="A8832">
        <v>1892437</v>
      </c>
      <c r="B8832">
        <v>1</v>
      </c>
      <c r="C8832" t="s">
        <v>81</v>
      </c>
      <c r="D8832" t="s">
        <v>118</v>
      </c>
      <c r="E8832" t="s">
        <v>131</v>
      </c>
      <c r="F8832" t="s">
        <v>4628</v>
      </c>
      <c r="G8832" t="s">
        <v>196</v>
      </c>
      <c r="H8832" t="s">
        <v>134</v>
      </c>
      <c r="I8832" t="s">
        <v>135</v>
      </c>
      <c r="J8832" t="s">
        <v>136</v>
      </c>
      <c r="K8832" t="s">
        <v>172</v>
      </c>
      <c r="L8832" t="s">
        <v>24709</v>
      </c>
      <c r="M8832" t="s">
        <v>24710</v>
      </c>
      <c r="N8832">
        <v>1.135275</v>
      </c>
      <c r="O8832">
        <v>0</v>
      </c>
      <c r="P8832">
        <v>1</v>
      </c>
      <c r="Q8832">
        <v>13</v>
      </c>
      <c r="R8832">
        <v>8</v>
      </c>
      <c r="S8832">
        <v>9</v>
      </c>
      <c r="T8832">
        <v>0</v>
      </c>
      <c r="U8832">
        <v>10</v>
      </c>
      <c r="V8832">
        <v>0</v>
      </c>
      <c r="W8832">
        <v>0</v>
      </c>
      <c r="X8832">
        <v>0.5805461641874845</v>
      </c>
      <c r="Y8832">
        <v>61.681337946096164</v>
      </c>
      <c r="Z8832">
        <v>25.99450182642299</v>
      </c>
      <c r="AA8832">
        <v>186.63714793282205</v>
      </c>
      <c r="AB8832">
        <v>0</v>
      </c>
      <c r="AC8832">
        <v>2169.226338017163</v>
      </c>
      <c r="AD8832">
        <v>0</v>
      </c>
      <c r="AE8832">
        <v>2444.1198718866917</v>
      </c>
    </row>
    <row r="8833" spans="1:31" x14ac:dyDescent="0.25">
      <c r="A8833">
        <v>1892881</v>
      </c>
      <c r="B8833">
        <v>1</v>
      </c>
      <c r="C8833" t="s">
        <v>81</v>
      </c>
      <c r="D8833" t="s">
        <v>113</v>
      </c>
      <c r="E8833" t="s">
        <v>131</v>
      </c>
      <c r="F8833" t="s">
        <v>24711</v>
      </c>
      <c r="G8833" t="s">
        <v>133</v>
      </c>
      <c r="H8833" t="s">
        <v>134</v>
      </c>
      <c r="I8833" t="s">
        <v>135</v>
      </c>
      <c r="J8833" t="s">
        <v>136</v>
      </c>
      <c r="K8833" t="s">
        <v>137</v>
      </c>
      <c r="L8833" t="s">
        <v>24712</v>
      </c>
      <c r="M8833" t="s">
        <v>24713</v>
      </c>
      <c r="N8833">
        <v>0.78777777699999996</v>
      </c>
      <c r="O8833">
        <v>0</v>
      </c>
      <c r="P8833">
        <v>508</v>
      </c>
      <c r="Q8833">
        <v>2</v>
      </c>
      <c r="R8833">
        <v>28</v>
      </c>
      <c r="S8833">
        <v>0</v>
      </c>
      <c r="T8833">
        <v>12</v>
      </c>
      <c r="U8833">
        <v>0</v>
      </c>
      <c r="V8833">
        <v>0</v>
      </c>
      <c r="W8833">
        <v>0</v>
      </c>
      <c r="X8833">
        <v>60.046354842532836</v>
      </c>
      <c r="Y8833">
        <v>5.0522945704019824</v>
      </c>
      <c r="Z8833">
        <v>36.392375852817196</v>
      </c>
      <c r="AA8833">
        <v>0</v>
      </c>
      <c r="AB8833">
        <v>2.8583250812135654</v>
      </c>
      <c r="AC8833">
        <v>0</v>
      </c>
      <c r="AD8833">
        <v>0</v>
      </c>
      <c r="AE8833">
        <v>104.34935034696558</v>
      </c>
    </row>
    <row r="8834" spans="1:31" x14ac:dyDescent="0.25">
      <c r="A8834">
        <v>1892360</v>
      </c>
      <c r="B8834">
        <v>1</v>
      </c>
      <c r="C8834" t="s">
        <v>81</v>
      </c>
      <c r="D8834" t="s">
        <v>124</v>
      </c>
      <c r="E8834" t="s">
        <v>146</v>
      </c>
      <c r="F8834" t="s">
        <v>4462</v>
      </c>
      <c r="G8834" t="s">
        <v>148</v>
      </c>
      <c r="H8834" t="s">
        <v>143</v>
      </c>
      <c r="I8834" t="s">
        <v>135</v>
      </c>
      <c r="J8834" t="s">
        <v>136</v>
      </c>
      <c r="K8834" t="s">
        <v>137</v>
      </c>
      <c r="L8834" t="s">
        <v>24714</v>
      </c>
      <c r="M8834" t="s">
        <v>24715</v>
      </c>
      <c r="N8834">
        <v>2.75</v>
      </c>
      <c r="O8834">
        <v>0</v>
      </c>
      <c r="P8834">
        <v>10</v>
      </c>
      <c r="Q8834">
        <v>0</v>
      </c>
      <c r="R8834">
        <v>0</v>
      </c>
      <c r="S8834">
        <v>0</v>
      </c>
      <c r="T8834">
        <v>2</v>
      </c>
      <c r="U8834">
        <v>0</v>
      </c>
      <c r="V8834">
        <v>0</v>
      </c>
      <c r="W8834">
        <v>0</v>
      </c>
      <c r="X8834">
        <v>4.1043590227068325</v>
      </c>
      <c r="Y8834">
        <v>0</v>
      </c>
      <c r="Z8834">
        <v>0</v>
      </c>
      <c r="AA8834">
        <v>0</v>
      </c>
      <c r="AB8834">
        <v>14.081928696512808</v>
      </c>
      <c r="AC8834">
        <v>0</v>
      </c>
      <c r="AD8834">
        <v>0</v>
      </c>
      <c r="AE8834">
        <v>18.186287719219642</v>
      </c>
    </row>
    <row r="8835" spans="1:31" x14ac:dyDescent="0.25">
      <c r="A8835">
        <v>1892503</v>
      </c>
      <c r="B8835">
        <v>1</v>
      </c>
      <c r="C8835" t="s">
        <v>80</v>
      </c>
      <c r="D8835" t="s">
        <v>100</v>
      </c>
      <c r="E8835" t="s">
        <v>146</v>
      </c>
      <c r="F8835" t="s">
        <v>24716</v>
      </c>
      <c r="G8835" t="s">
        <v>541</v>
      </c>
      <c r="H8835" t="s">
        <v>143</v>
      </c>
      <c r="I8835" t="s">
        <v>135</v>
      </c>
      <c r="J8835" t="s">
        <v>136</v>
      </c>
      <c r="K8835" t="s">
        <v>137</v>
      </c>
      <c r="L8835" t="s">
        <v>24717</v>
      </c>
      <c r="M8835" t="s">
        <v>24718</v>
      </c>
      <c r="N8835">
        <v>7.4591666659999998</v>
      </c>
      <c r="O8835">
        <v>0</v>
      </c>
      <c r="P8835">
        <v>67</v>
      </c>
      <c r="Q8835">
        <v>0</v>
      </c>
      <c r="R8835">
        <v>6</v>
      </c>
      <c r="S8835">
        <v>0</v>
      </c>
      <c r="T8835">
        <v>13</v>
      </c>
      <c r="U8835">
        <v>0</v>
      </c>
      <c r="V8835">
        <v>0</v>
      </c>
      <c r="W8835">
        <v>0</v>
      </c>
      <c r="X8835">
        <v>97.229177565963568</v>
      </c>
      <c r="Y8835">
        <v>0</v>
      </c>
      <c r="Z8835">
        <v>34.246396209627108</v>
      </c>
      <c r="AA8835">
        <v>0</v>
      </c>
      <c r="AB8835">
        <v>205.98062006792401</v>
      </c>
      <c r="AC8835">
        <v>0</v>
      </c>
      <c r="AD8835">
        <v>0</v>
      </c>
      <c r="AE8835">
        <v>337.45619384351471</v>
      </c>
    </row>
    <row r="8836" spans="1:31" x14ac:dyDescent="0.25">
      <c r="A8836">
        <v>1892689</v>
      </c>
      <c r="B8836">
        <v>1</v>
      </c>
      <c r="C8836" t="s">
        <v>80</v>
      </c>
      <c r="D8836" t="s">
        <v>104</v>
      </c>
      <c r="E8836" t="s">
        <v>131</v>
      </c>
      <c r="F8836" t="s">
        <v>24719</v>
      </c>
      <c r="G8836" t="s">
        <v>219</v>
      </c>
      <c r="H8836" t="s">
        <v>134</v>
      </c>
      <c r="I8836" t="s">
        <v>135</v>
      </c>
      <c r="J8836" t="s">
        <v>136</v>
      </c>
      <c r="K8836" t="s">
        <v>137</v>
      </c>
      <c r="L8836" t="s">
        <v>24720</v>
      </c>
      <c r="M8836" t="s">
        <v>24721</v>
      </c>
      <c r="N8836">
        <v>2.2669444439999999</v>
      </c>
      <c r="O8836">
        <v>0</v>
      </c>
      <c r="P8836">
        <v>0</v>
      </c>
      <c r="Q8836">
        <v>0</v>
      </c>
      <c r="R8836">
        <v>0</v>
      </c>
      <c r="S8836">
        <v>0</v>
      </c>
      <c r="T8836">
        <v>0</v>
      </c>
      <c r="U8836">
        <v>1</v>
      </c>
      <c r="V8836">
        <v>0</v>
      </c>
      <c r="W8836">
        <v>0</v>
      </c>
      <c r="X8836">
        <v>0</v>
      </c>
      <c r="Y8836">
        <v>0</v>
      </c>
      <c r="Z8836">
        <v>0</v>
      </c>
      <c r="AA8836">
        <v>0</v>
      </c>
      <c r="AB8836">
        <v>0</v>
      </c>
      <c r="AC8836">
        <v>5767.9210165261629</v>
      </c>
      <c r="AD8836">
        <v>0</v>
      </c>
      <c r="AE8836">
        <v>5767.9210165261629</v>
      </c>
    </row>
    <row r="8837" spans="1:31" x14ac:dyDescent="0.25">
      <c r="A8837">
        <v>1892646</v>
      </c>
      <c r="B8837">
        <v>1</v>
      </c>
      <c r="C8837" t="s">
        <v>80</v>
      </c>
      <c r="D8837" t="s">
        <v>103</v>
      </c>
      <c r="E8837" t="s">
        <v>146</v>
      </c>
      <c r="F8837" t="s">
        <v>24722</v>
      </c>
      <c r="G8837" t="s">
        <v>148</v>
      </c>
      <c r="H8837" t="s">
        <v>143</v>
      </c>
      <c r="I8837" t="s">
        <v>135</v>
      </c>
      <c r="J8837" t="s">
        <v>136</v>
      </c>
      <c r="K8837" t="s">
        <v>137</v>
      </c>
      <c r="L8837" t="s">
        <v>24723</v>
      </c>
      <c r="M8837" t="s">
        <v>24724</v>
      </c>
      <c r="N8837">
        <v>0.84305555499999996</v>
      </c>
      <c r="O8837">
        <v>0</v>
      </c>
      <c r="P8837">
        <v>102</v>
      </c>
      <c r="Q8837">
        <v>0</v>
      </c>
      <c r="R8837">
        <v>0</v>
      </c>
      <c r="S8837">
        <v>0</v>
      </c>
      <c r="T8837">
        <v>5</v>
      </c>
      <c r="U8837">
        <v>0</v>
      </c>
      <c r="V8837">
        <v>0</v>
      </c>
      <c r="W8837">
        <v>0</v>
      </c>
      <c r="X8837">
        <v>23.355913833385728</v>
      </c>
      <c r="Y8837">
        <v>0</v>
      </c>
      <c r="Z8837">
        <v>0</v>
      </c>
      <c r="AA8837">
        <v>0</v>
      </c>
      <c r="AB8837">
        <v>3.5720836348833678</v>
      </c>
      <c r="AC8837">
        <v>0</v>
      </c>
      <c r="AD8837">
        <v>0</v>
      </c>
      <c r="AE8837">
        <v>26.927997468269094</v>
      </c>
    </row>
    <row r="8838" spans="1:31" x14ac:dyDescent="0.25">
      <c r="A8838">
        <v>1892354</v>
      </c>
      <c r="B8838">
        <v>1</v>
      </c>
      <c r="C8838" t="s">
        <v>81</v>
      </c>
      <c r="D8838" t="s">
        <v>112</v>
      </c>
      <c r="E8838" t="s">
        <v>140</v>
      </c>
      <c r="F8838" t="s">
        <v>24725</v>
      </c>
      <c r="G8838" t="s">
        <v>163</v>
      </c>
      <c r="H8838" t="s">
        <v>143</v>
      </c>
      <c r="I8838" t="s">
        <v>135</v>
      </c>
      <c r="J8838" t="s">
        <v>136</v>
      </c>
      <c r="K8838" t="s">
        <v>137</v>
      </c>
      <c r="L8838" t="s">
        <v>24726</v>
      </c>
      <c r="M8838" t="s">
        <v>24727</v>
      </c>
      <c r="N8838">
        <v>1.1627777770000001</v>
      </c>
      <c r="O8838">
        <v>0</v>
      </c>
      <c r="P8838">
        <v>0</v>
      </c>
      <c r="Q8838">
        <v>0</v>
      </c>
      <c r="R8838">
        <v>0</v>
      </c>
      <c r="S8838">
        <v>0</v>
      </c>
      <c r="T8838">
        <v>1</v>
      </c>
      <c r="U8838">
        <v>0</v>
      </c>
      <c r="V8838">
        <v>0</v>
      </c>
      <c r="W8838">
        <v>0</v>
      </c>
      <c r="X8838">
        <v>0</v>
      </c>
      <c r="Y8838">
        <v>0</v>
      </c>
      <c r="Z8838">
        <v>0</v>
      </c>
      <c r="AA8838">
        <v>0</v>
      </c>
      <c r="AB8838">
        <v>2.4903504377585</v>
      </c>
      <c r="AC8838">
        <v>0</v>
      </c>
      <c r="AD8838">
        <v>0</v>
      </c>
      <c r="AE8838">
        <v>2.4903504377585</v>
      </c>
    </row>
    <row r="8839" spans="1:31" x14ac:dyDescent="0.25">
      <c r="A8839">
        <v>1892317</v>
      </c>
      <c r="B8839">
        <v>1</v>
      </c>
      <c r="C8839" t="s">
        <v>81</v>
      </c>
      <c r="D8839" t="s">
        <v>120</v>
      </c>
      <c r="E8839" t="s">
        <v>131</v>
      </c>
      <c r="F8839" t="s">
        <v>1047</v>
      </c>
      <c r="G8839" t="s">
        <v>133</v>
      </c>
      <c r="H8839" t="s">
        <v>134</v>
      </c>
      <c r="I8839" t="s">
        <v>135</v>
      </c>
      <c r="J8839" t="s">
        <v>136</v>
      </c>
      <c r="K8839" t="s">
        <v>137</v>
      </c>
      <c r="L8839" t="s">
        <v>24728</v>
      </c>
      <c r="M8839" t="s">
        <v>24729</v>
      </c>
      <c r="N8839">
        <v>0.51277777700000005</v>
      </c>
      <c r="O8839">
        <v>0</v>
      </c>
      <c r="P8839">
        <v>71</v>
      </c>
      <c r="Q8839">
        <v>54</v>
      </c>
      <c r="R8839">
        <v>9</v>
      </c>
      <c r="S8839">
        <v>11</v>
      </c>
      <c r="T8839">
        <v>3</v>
      </c>
      <c r="U8839">
        <v>0</v>
      </c>
      <c r="V8839">
        <v>0</v>
      </c>
      <c r="W8839">
        <v>0</v>
      </c>
      <c r="X8839">
        <v>11.054009152409847</v>
      </c>
      <c r="Y8839">
        <v>118.86250414719939</v>
      </c>
      <c r="Z8839">
        <v>18.829399740555012</v>
      </c>
      <c r="AA8839">
        <v>22.703900752389426</v>
      </c>
      <c r="AB8839">
        <v>0.37492829579390885</v>
      </c>
      <c r="AC8839">
        <v>0</v>
      </c>
      <c r="AD8839">
        <v>0</v>
      </c>
      <c r="AE8839">
        <v>171.82474208834756</v>
      </c>
    </row>
    <row r="8840" spans="1:31" x14ac:dyDescent="0.25">
      <c r="A8840">
        <v>1892749</v>
      </c>
      <c r="B8840">
        <v>1</v>
      </c>
      <c r="C8840" t="s">
        <v>80</v>
      </c>
      <c r="D8840" t="s">
        <v>97</v>
      </c>
      <c r="E8840" t="s">
        <v>140</v>
      </c>
      <c r="F8840" t="s">
        <v>24730</v>
      </c>
      <c r="G8840" t="s">
        <v>200</v>
      </c>
      <c r="H8840" t="s">
        <v>143</v>
      </c>
      <c r="I8840" t="s">
        <v>135</v>
      </c>
      <c r="J8840" t="s">
        <v>136</v>
      </c>
      <c r="K8840" t="s">
        <v>137</v>
      </c>
      <c r="L8840" t="s">
        <v>24731</v>
      </c>
      <c r="M8840" t="s">
        <v>24732</v>
      </c>
      <c r="N8840">
        <v>2.1436111109999998</v>
      </c>
      <c r="O8840">
        <v>0</v>
      </c>
      <c r="P8840">
        <v>1</v>
      </c>
      <c r="Q8840">
        <v>0</v>
      </c>
      <c r="R8840">
        <v>0</v>
      </c>
      <c r="S8840">
        <v>0</v>
      </c>
      <c r="T8840">
        <v>0</v>
      </c>
      <c r="U8840">
        <v>0</v>
      </c>
      <c r="V8840">
        <v>0</v>
      </c>
      <c r="W8840">
        <v>0</v>
      </c>
      <c r="X8840">
        <v>1.5522693839931807</v>
      </c>
      <c r="Y8840">
        <v>0</v>
      </c>
      <c r="Z8840">
        <v>0</v>
      </c>
      <c r="AA8840">
        <v>0</v>
      </c>
      <c r="AB8840">
        <v>0</v>
      </c>
      <c r="AC8840">
        <v>0</v>
      </c>
      <c r="AD8840">
        <v>0</v>
      </c>
      <c r="AE8840">
        <v>1.5522693839931807</v>
      </c>
    </row>
    <row r="8841" spans="1:31" x14ac:dyDescent="0.25">
      <c r="A8841">
        <v>1892208</v>
      </c>
      <c r="B8841">
        <v>1</v>
      </c>
      <c r="C8841" t="s">
        <v>80</v>
      </c>
      <c r="D8841" t="s">
        <v>83</v>
      </c>
      <c r="E8841" t="s">
        <v>169</v>
      </c>
      <c r="F8841" t="s">
        <v>24733</v>
      </c>
      <c r="G8841" t="s">
        <v>171</v>
      </c>
      <c r="H8841" t="s">
        <v>143</v>
      </c>
      <c r="I8841" t="s">
        <v>135</v>
      </c>
      <c r="J8841" t="s">
        <v>136</v>
      </c>
      <c r="K8841" t="s">
        <v>172</v>
      </c>
      <c r="L8841" t="s">
        <v>24734</v>
      </c>
      <c r="M8841" t="s">
        <v>24735</v>
      </c>
      <c r="N8841">
        <v>3.2493202769999998</v>
      </c>
      <c r="O8841">
        <v>0</v>
      </c>
      <c r="P8841">
        <v>63</v>
      </c>
      <c r="Q8841">
        <v>0</v>
      </c>
      <c r="R8841">
        <v>0</v>
      </c>
      <c r="S8841">
        <v>0</v>
      </c>
      <c r="T8841">
        <v>22</v>
      </c>
      <c r="U8841">
        <v>0</v>
      </c>
      <c r="V8841">
        <v>0</v>
      </c>
      <c r="W8841">
        <v>0</v>
      </c>
      <c r="X8841">
        <v>26.901132113819891</v>
      </c>
      <c r="Y8841">
        <v>0</v>
      </c>
      <c r="Z8841">
        <v>0</v>
      </c>
      <c r="AA8841">
        <v>0</v>
      </c>
      <c r="AB8841">
        <v>186.22289019496026</v>
      </c>
      <c r="AC8841">
        <v>0</v>
      </c>
      <c r="AD8841">
        <v>0</v>
      </c>
      <c r="AE8841">
        <v>213.12402230878016</v>
      </c>
    </row>
    <row r="8842" spans="1:31" x14ac:dyDescent="0.25">
      <c r="A8842">
        <v>1892423</v>
      </c>
      <c r="B8842">
        <v>1</v>
      </c>
      <c r="C8842" t="s">
        <v>80</v>
      </c>
      <c r="D8842" t="s">
        <v>106</v>
      </c>
      <c r="E8842" t="s">
        <v>169</v>
      </c>
      <c r="F8842" t="s">
        <v>24736</v>
      </c>
      <c r="G8842" t="s">
        <v>541</v>
      </c>
      <c r="H8842" t="s">
        <v>143</v>
      </c>
      <c r="I8842" t="s">
        <v>135</v>
      </c>
      <c r="J8842" t="s">
        <v>136</v>
      </c>
      <c r="K8842" t="s">
        <v>137</v>
      </c>
      <c r="L8842" t="s">
        <v>24737</v>
      </c>
      <c r="M8842" t="s">
        <v>24738</v>
      </c>
      <c r="N8842">
        <v>1.9566666660000001</v>
      </c>
      <c r="O8842">
        <v>0</v>
      </c>
      <c r="P8842">
        <v>13</v>
      </c>
      <c r="Q8842">
        <v>0</v>
      </c>
      <c r="R8842">
        <v>15</v>
      </c>
      <c r="S8842">
        <v>0</v>
      </c>
      <c r="T8842">
        <v>5</v>
      </c>
      <c r="U8842">
        <v>0</v>
      </c>
      <c r="V8842">
        <v>0</v>
      </c>
      <c r="W8842">
        <v>0</v>
      </c>
      <c r="X8842">
        <v>21.243786863764949</v>
      </c>
      <c r="Y8842">
        <v>0</v>
      </c>
      <c r="Z8842">
        <v>138.94664797982725</v>
      </c>
      <c r="AA8842">
        <v>0</v>
      </c>
      <c r="AB8842">
        <v>49.203967030846272</v>
      </c>
      <c r="AC8842">
        <v>0</v>
      </c>
      <c r="AD8842">
        <v>0</v>
      </c>
      <c r="AE8842">
        <v>209.39440187443847</v>
      </c>
    </row>
    <row r="8843" spans="1:31" x14ac:dyDescent="0.25">
      <c r="A8843">
        <v>1892277</v>
      </c>
      <c r="B8843">
        <v>1</v>
      </c>
      <c r="C8843" t="s">
        <v>80</v>
      </c>
      <c r="D8843" t="s">
        <v>100</v>
      </c>
      <c r="E8843" t="s">
        <v>210</v>
      </c>
      <c r="F8843" t="s">
        <v>24688</v>
      </c>
      <c r="G8843" t="s">
        <v>133</v>
      </c>
      <c r="H8843" t="s">
        <v>134</v>
      </c>
      <c r="I8843" t="s">
        <v>135</v>
      </c>
      <c r="J8843" t="s">
        <v>136</v>
      </c>
      <c r="K8843" t="s">
        <v>137</v>
      </c>
      <c r="L8843" t="s">
        <v>24739</v>
      </c>
      <c r="M8843" t="s">
        <v>24740</v>
      </c>
      <c r="N8843">
        <v>5.5833332999999999E-2</v>
      </c>
      <c r="O8843">
        <v>0</v>
      </c>
      <c r="P8843">
        <v>7927</v>
      </c>
      <c r="Q8843">
        <v>0</v>
      </c>
      <c r="R8843">
        <v>16</v>
      </c>
      <c r="S8843">
        <v>2</v>
      </c>
      <c r="T8843">
        <v>700</v>
      </c>
      <c r="U8843">
        <v>3</v>
      </c>
      <c r="V8843">
        <v>3</v>
      </c>
      <c r="W8843">
        <v>0</v>
      </c>
      <c r="X8843">
        <v>95.205784787185806</v>
      </c>
      <c r="Y8843">
        <v>0</v>
      </c>
      <c r="Z8843">
        <v>0.28551808871103757</v>
      </c>
      <c r="AA8843">
        <v>0.32884533086465667</v>
      </c>
      <c r="AB8843">
        <v>46.311373845408781</v>
      </c>
      <c r="AC8843">
        <v>28.323314855812022</v>
      </c>
      <c r="AD8843">
        <v>10.783314081896656</v>
      </c>
      <c r="AE8843">
        <v>181.23815098987896</v>
      </c>
    </row>
    <row r="8844" spans="1:31" x14ac:dyDescent="0.25">
      <c r="A8844">
        <v>1892294</v>
      </c>
      <c r="B8844">
        <v>1</v>
      </c>
      <c r="C8844" t="s">
        <v>80</v>
      </c>
      <c r="D8844" t="s">
        <v>100</v>
      </c>
      <c r="E8844" t="s">
        <v>210</v>
      </c>
      <c r="F8844" t="s">
        <v>24688</v>
      </c>
      <c r="G8844" t="s">
        <v>133</v>
      </c>
      <c r="H8844" t="s">
        <v>134</v>
      </c>
      <c r="I8844" t="s">
        <v>152</v>
      </c>
      <c r="J8844" t="s">
        <v>136</v>
      </c>
      <c r="K8844" t="s">
        <v>137</v>
      </c>
      <c r="L8844" t="s">
        <v>24741</v>
      </c>
      <c r="M8844" t="s">
        <v>24742</v>
      </c>
      <c r="N8844">
        <v>4.4999999999999998E-2</v>
      </c>
      <c r="O8844">
        <v>0</v>
      </c>
      <c r="P8844">
        <v>7927</v>
      </c>
      <c r="Q8844">
        <v>0</v>
      </c>
      <c r="R8844">
        <v>16</v>
      </c>
      <c r="S8844">
        <v>2</v>
      </c>
      <c r="T8844">
        <v>700</v>
      </c>
      <c r="U8844">
        <v>3</v>
      </c>
      <c r="V8844">
        <v>3</v>
      </c>
      <c r="W8844">
        <v>0</v>
      </c>
      <c r="X8844">
        <v>76.733020574747329</v>
      </c>
      <c r="Y8844">
        <v>0</v>
      </c>
      <c r="Z8844">
        <v>0.23011905657307505</v>
      </c>
      <c r="AA8844">
        <v>0.26503952039838002</v>
      </c>
      <c r="AB8844">
        <v>37.325584890329488</v>
      </c>
      <c r="AC8844">
        <v>22.827746301699243</v>
      </c>
      <c r="AD8844">
        <v>8.6910292600361103</v>
      </c>
      <c r="AE8844">
        <v>146.07253960378364</v>
      </c>
    </row>
    <row r="8845" spans="1:31" x14ac:dyDescent="0.25">
      <c r="A8845">
        <v>1892626</v>
      </c>
      <c r="B8845">
        <v>1</v>
      </c>
      <c r="C8845" t="s">
        <v>80</v>
      </c>
      <c r="D8845" t="s">
        <v>96</v>
      </c>
      <c r="E8845" t="s">
        <v>140</v>
      </c>
      <c r="F8845" t="s">
        <v>24743</v>
      </c>
      <c r="G8845" t="s">
        <v>163</v>
      </c>
      <c r="H8845" t="s">
        <v>143</v>
      </c>
      <c r="I8845" t="s">
        <v>135</v>
      </c>
      <c r="J8845" t="s">
        <v>136</v>
      </c>
      <c r="K8845" t="s">
        <v>137</v>
      </c>
      <c r="L8845" t="s">
        <v>24744</v>
      </c>
      <c r="M8845" t="s">
        <v>24745</v>
      </c>
      <c r="N8845">
        <v>0.88861111100000001</v>
      </c>
      <c r="O8845">
        <v>0</v>
      </c>
      <c r="P8845">
        <v>0</v>
      </c>
      <c r="Q8845">
        <v>0</v>
      </c>
      <c r="R8845">
        <v>0</v>
      </c>
      <c r="S8845">
        <v>0</v>
      </c>
      <c r="T8845">
        <v>1</v>
      </c>
      <c r="U8845">
        <v>0</v>
      </c>
      <c r="V8845">
        <v>0</v>
      </c>
      <c r="W8845">
        <v>0</v>
      </c>
      <c r="X8845">
        <v>0</v>
      </c>
      <c r="Y8845">
        <v>0</v>
      </c>
      <c r="Z8845">
        <v>0</v>
      </c>
      <c r="AA8845">
        <v>0</v>
      </c>
      <c r="AB8845">
        <v>0.12335378351395165</v>
      </c>
      <c r="AC8845">
        <v>0</v>
      </c>
      <c r="AD8845">
        <v>0</v>
      </c>
      <c r="AE8845">
        <v>0.12335378351395165</v>
      </c>
    </row>
    <row r="8846" spans="1:31" x14ac:dyDescent="0.25">
      <c r="A8846">
        <v>1892377</v>
      </c>
      <c r="B8846">
        <v>1</v>
      </c>
      <c r="C8846" t="s">
        <v>81</v>
      </c>
      <c r="D8846" t="s">
        <v>119</v>
      </c>
      <c r="E8846" t="s">
        <v>169</v>
      </c>
      <c r="F8846" t="s">
        <v>24746</v>
      </c>
      <c r="G8846" t="s">
        <v>183</v>
      </c>
      <c r="H8846" t="s">
        <v>143</v>
      </c>
      <c r="I8846" t="s">
        <v>135</v>
      </c>
      <c r="J8846" t="s">
        <v>136</v>
      </c>
      <c r="K8846" t="s">
        <v>137</v>
      </c>
      <c r="L8846" t="s">
        <v>24747</v>
      </c>
      <c r="M8846" t="s">
        <v>24748</v>
      </c>
      <c r="N8846">
        <v>0.94666666600000005</v>
      </c>
      <c r="O8846">
        <v>0</v>
      </c>
      <c r="P8846">
        <v>0</v>
      </c>
      <c r="Q8846">
        <v>0</v>
      </c>
      <c r="R8846">
        <v>10</v>
      </c>
      <c r="S8846">
        <v>0</v>
      </c>
      <c r="T8846">
        <v>0</v>
      </c>
      <c r="U8846">
        <v>0</v>
      </c>
      <c r="V8846">
        <v>0</v>
      </c>
      <c r="W8846">
        <v>0</v>
      </c>
      <c r="X8846">
        <v>0</v>
      </c>
      <c r="Y8846">
        <v>0</v>
      </c>
      <c r="Z8846">
        <v>79.391650738942346</v>
      </c>
      <c r="AA8846">
        <v>0</v>
      </c>
      <c r="AB8846">
        <v>0</v>
      </c>
      <c r="AC8846">
        <v>0</v>
      </c>
      <c r="AD8846">
        <v>0</v>
      </c>
      <c r="AE8846">
        <v>79.391650738942346</v>
      </c>
    </row>
    <row r="8847" spans="1:31" x14ac:dyDescent="0.25">
      <c r="A8847">
        <v>1892440</v>
      </c>
      <c r="B8847">
        <v>1</v>
      </c>
      <c r="C8847" t="s">
        <v>80</v>
      </c>
      <c r="D8847" t="s">
        <v>105</v>
      </c>
      <c r="E8847" t="s">
        <v>131</v>
      </c>
      <c r="F8847" t="s">
        <v>8157</v>
      </c>
      <c r="G8847" t="s">
        <v>133</v>
      </c>
      <c r="H8847" t="s">
        <v>134</v>
      </c>
      <c r="I8847" t="s">
        <v>135</v>
      </c>
      <c r="J8847" t="s">
        <v>136</v>
      </c>
      <c r="K8847" t="s">
        <v>137</v>
      </c>
      <c r="L8847" t="s">
        <v>24749</v>
      </c>
      <c r="M8847" t="s">
        <v>24750</v>
      </c>
      <c r="N8847">
        <v>0.37833333299999999</v>
      </c>
      <c r="O8847">
        <v>4</v>
      </c>
      <c r="P8847">
        <v>1446</v>
      </c>
      <c r="Q8847">
        <v>5</v>
      </c>
      <c r="R8847">
        <v>10</v>
      </c>
      <c r="S8847">
        <v>21</v>
      </c>
      <c r="T8847">
        <v>175</v>
      </c>
      <c r="U8847">
        <v>3</v>
      </c>
      <c r="V8847">
        <v>0</v>
      </c>
      <c r="W8847">
        <v>3.9036808197323523</v>
      </c>
      <c r="X8847">
        <v>120.55475421662976</v>
      </c>
      <c r="Y8847">
        <v>25.334820237385259</v>
      </c>
      <c r="Z8847">
        <v>3.35202501087395</v>
      </c>
      <c r="AA8847">
        <v>67.69720906432876</v>
      </c>
      <c r="AB8847">
        <v>91.748972419729682</v>
      </c>
      <c r="AC8847">
        <v>168.33047558132486</v>
      </c>
      <c r="AD8847">
        <v>0</v>
      </c>
      <c r="AE8847">
        <v>480.92193735000467</v>
      </c>
    </row>
    <row r="8848" spans="1:31" x14ac:dyDescent="0.25">
      <c r="A8848">
        <v>1892832</v>
      </c>
      <c r="B8848">
        <v>1</v>
      </c>
      <c r="C8848" t="s">
        <v>81</v>
      </c>
      <c r="D8848" t="s">
        <v>123</v>
      </c>
      <c r="E8848" t="s">
        <v>140</v>
      </c>
      <c r="F8848" t="s">
        <v>24751</v>
      </c>
      <c r="G8848" t="s">
        <v>163</v>
      </c>
      <c r="H8848" t="s">
        <v>143</v>
      </c>
      <c r="I8848" t="s">
        <v>135</v>
      </c>
      <c r="J8848" t="s">
        <v>136</v>
      </c>
      <c r="K8848" t="s">
        <v>137</v>
      </c>
      <c r="L8848" t="s">
        <v>24752</v>
      </c>
      <c r="M8848" t="s">
        <v>24753</v>
      </c>
      <c r="N8848">
        <v>2.940833333</v>
      </c>
      <c r="O8848">
        <v>0</v>
      </c>
      <c r="P8848">
        <v>1</v>
      </c>
      <c r="Q8848">
        <v>0</v>
      </c>
      <c r="R8848">
        <v>0</v>
      </c>
      <c r="S8848">
        <v>0</v>
      </c>
      <c r="T8848">
        <v>0</v>
      </c>
      <c r="U8848">
        <v>0</v>
      </c>
      <c r="V8848">
        <v>0</v>
      </c>
      <c r="W8848">
        <v>0</v>
      </c>
      <c r="X8848">
        <v>2.3153996122750559E-2</v>
      </c>
      <c r="Y8848">
        <v>0</v>
      </c>
      <c r="Z8848">
        <v>0</v>
      </c>
      <c r="AA8848">
        <v>0</v>
      </c>
      <c r="AB8848">
        <v>0</v>
      </c>
      <c r="AC8848">
        <v>0</v>
      </c>
      <c r="AD8848">
        <v>0</v>
      </c>
      <c r="AE8848">
        <v>2.3153996122750559E-2</v>
      </c>
    </row>
    <row r="8849" spans="1:31" x14ac:dyDescent="0.25">
      <c r="A8849">
        <v>1892194</v>
      </c>
      <c r="B8849">
        <v>1</v>
      </c>
      <c r="C8849" t="s">
        <v>80</v>
      </c>
      <c r="D8849" t="s">
        <v>85</v>
      </c>
      <c r="E8849" t="s">
        <v>140</v>
      </c>
      <c r="F8849" t="s">
        <v>24754</v>
      </c>
      <c r="G8849" t="s">
        <v>207</v>
      </c>
      <c r="H8849" t="s">
        <v>143</v>
      </c>
      <c r="I8849" t="s">
        <v>135</v>
      </c>
      <c r="J8849" t="s">
        <v>136</v>
      </c>
      <c r="K8849" t="s">
        <v>137</v>
      </c>
      <c r="L8849" t="s">
        <v>24755</v>
      </c>
      <c r="M8849" t="s">
        <v>24756</v>
      </c>
      <c r="N8849">
        <v>0.86805555499999998</v>
      </c>
      <c r="O8849">
        <v>0</v>
      </c>
      <c r="P8849">
        <v>11</v>
      </c>
      <c r="Q8849">
        <v>0</v>
      </c>
      <c r="R8849">
        <v>0</v>
      </c>
      <c r="S8849">
        <v>0</v>
      </c>
      <c r="T8849">
        <v>0</v>
      </c>
      <c r="U8849">
        <v>0</v>
      </c>
      <c r="V8849">
        <v>0</v>
      </c>
      <c r="W8849">
        <v>0</v>
      </c>
      <c r="X8849">
        <v>3.1473754446484379</v>
      </c>
      <c r="Y8849">
        <v>0</v>
      </c>
      <c r="Z8849">
        <v>0</v>
      </c>
      <c r="AA8849">
        <v>0</v>
      </c>
      <c r="AB8849">
        <v>0</v>
      </c>
      <c r="AC8849">
        <v>0</v>
      </c>
      <c r="AD8849">
        <v>0</v>
      </c>
      <c r="AE8849">
        <v>3.1473754446484379</v>
      </c>
    </row>
    <row r="8850" spans="1:31" x14ac:dyDescent="0.25">
      <c r="A8850">
        <v>1892692</v>
      </c>
      <c r="B8850">
        <v>1</v>
      </c>
      <c r="C8850" t="s">
        <v>81</v>
      </c>
      <c r="D8850" t="s">
        <v>120</v>
      </c>
      <c r="E8850" t="s">
        <v>140</v>
      </c>
      <c r="F8850" t="s">
        <v>24757</v>
      </c>
      <c r="G8850" t="s">
        <v>163</v>
      </c>
      <c r="H8850" t="s">
        <v>143</v>
      </c>
      <c r="I8850" t="s">
        <v>135</v>
      </c>
      <c r="J8850" t="s">
        <v>136</v>
      </c>
      <c r="K8850" t="s">
        <v>137</v>
      </c>
      <c r="L8850" t="s">
        <v>24758</v>
      </c>
      <c r="M8850" t="s">
        <v>24759</v>
      </c>
      <c r="N8850">
        <v>2.051388888</v>
      </c>
      <c r="O8850">
        <v>0</v>
      </c>
      <c r="P8850">
        <v>4</v>
      </c>
      <c r="Q8850">
        <v>0</v>
      </c>
      <c r="R8850">
        <v>0</v>
      </c>
      <c r="S8850">
        <v>0</v>
      </c>
      <c r="T8850">
        <v>0</v>
      </c>
      <c r="U8850">
        <v>0</v>
      </c>
      <c r="V8850">
        <v>0</v>
      </c>
      <c r="W8850">
        <v>0</v>
      </c>
      <c r="X8850">
        <v>2.05287320428475</v>
      </c>
      <c r="Y8850">
        <v>0</v>
      </c>
      <c r="Z8850">
        <v>0</v>
      </c>
      <c r="AA8850">
        <v>0</v>
      </c>
      <c r="AB8850">
        <v>0</v>
      </c>
      <c r="AC8850">
        <v>0</v>
      </c>
      <c r="AD8850">
        <v>0</v>
      </c>
      <c r="AE8850">
        <v>2.05287320428475</v>
      </c>
    </row>
    <row r="8851" spans="1:31" x14ac:dyDescent="0.25">
      <c r="A8851">
        <v>1892835</v>
      </c>
      <c r="B8851">
        <v>1</v>
      </c>
      <c r="C8851" t="s">
        <v>80</v>
      </c>
      <c r="D8851" t="s">
        <v>107</v>
      </c>
      <c r="E8851" t="s">
        <v>146</v>
      </c>
      <c r="F8851" t="s">
        <v>24760</v>
      </c>
      <c r="G8851" t="s">
        <v>148</v>
      </c>
      <c r="H8851" t="s">
        <v>143</v>
      </c>
      <c r="I8851" t="s">
        <v>135</v>
      </c>
      <c r="J8851" t="s">
        <v>136</v>
      </c>
      <c r="K8851" t="s">
        <v>137</v>
      </c>
      <c r="L8851" t="s">
        <v>24761</v>
      </c>
      <c r="M8851" t="s">
        <v>24762</v>
      </c>
      <c r="N8851">
        <v>0.80444444400000004</v>
      </c>
      <c r="O8851">
        <v>0</v>
      </c>
      <c r="P8851">
        <v>30</v>
      </c>
      <c r="Q8851">
        <v>0</v>
      </c>
      <c r="R8851">
        <v>0</v>
      </c>
      <c r="S8851">
        <v>0</v>
      </c>
      <c r="T8851">
        <v>4</v>
      </c>
      <c r="U8851">
        <v>0</v>
      </c>
      <c r="V8851">
        <v>0</v>
      </c>
      <c r="W8851">
        <v>0</v>
      </c>
      <c r="X8851">
        <v>5.3768611219129347</v>
      </c>
      <c r="Y8851">
        <v>0</v>
      </c>
      <c r="Z8851">
        <v>0</v>
      </c>
      <c r="AA8851">
        <v>0</v>
      </c>
      <c r="AB8851">
        <v>1.1908393812614801</v>
      </c>
      <c r="AC8851">
        <v>0</v>
      </c>
      <c r="AD8851">
        <v>0</v>
      </c>
      <c r="AE8851">
        <v>6.5677005031744145</v>
      </c>
    </row>
    <row r="8852" spans="1:31" x14ac:dyDescent="0.25">
      <c r="A8852">
        <v>1892812</v>
      </c>
      <c r="B8852">
        <v>1</v>
      </c>
      <c r="C8852" t="s">
        <v>81</v>
      </c>
      <c r="D8852" t="s">
        <v>113</v>
      </c>
      <c r="E8852" t="s">
        <v>146</v>
      </c>
      <c r="F8852" t="s">
        <v>24763</v>
      </c>
      <c r="G8852" t="s">
        <v>148</v>
      </c>
      <c r="H8852" t="s">
        <v>143</v>
      </c>
      <c r="I8852" t="s">
        <v>135</v>
      </c>
      <c r="J8852" t="s">
        <v>136</v>
      </c>
      <c r="K8852" t="s">
        <v>137</v>
      </c>
      <c r="L8852" t="s">
        <v>24764</v>
      </c>
      <c r="M8852" t="s">
        <v>24765</v>
      </c>
      <c r="N8852">
        <v>0.98</v>
      </c>
      <c r="O8852">
        <v>0</v>
      </c>
      <c r="P8852">
        <v>20</v>
      </c>
      <c r="Q8852">
        <v>0</v>
      </c>
      <c r="R8852">
        <v>1</v>
      </c>
      <c r="S8852">
        <v>0</v>
      </c>
      <c r="T8852">
        <v>0</v>
      </c>
      <c r="U8852">
        <v>0</v>
      </c>
      <c r="V8852">
        <v>0</v>
      </c>
      <c r="W8852">
        <v>0</v>
      </c>
      <c r="X8852">
        <v>2.2513402671492599</v>
      </c>
      <c r="Y8852">
        <v>0</v>
      </c>
      <c r="Z8852">
        <v>0.35925504184807999</v>
      </c>
      <c r="AA8852">
        <v>0</v>
      </c>
      <c r="AB8852">
        <v>0</v>
      </c>
      <c r="AC8852">
        <v>0</v>
      </c>
      <c r="AD8852">
        <v>0</v>
      </c>
      <c r="AE8852">
        <v>2.6105953089973397</v>
      </c>
    </row>
    <row r="8853" spans="1:31" x14ac:dyDescent="0.25">
      <c r="A8853">
        <v>1892500</v>
      </c>
      <c r="B8853">
        <v>1</v>
      </c>
      <c r="C8853" t="s">
        <v>80</v>
      </c>
      <c r="D8853" t="s">
        <v>94</v>
      </c>
      <c r="E8853" t="s">
        <v>146</v>
      </c>
      <c r="F8853" t="s">
        <v>24766</v>
      </c>
      <c r="G8853" t="s">
        <v>469</v>
      </c>
      <c r="H8853" t="s">
        <v>143</v>
      </c>
      <c r="I8853" t="s">
        <v>135</v>
      </c>
      <c r="J8853" t="s">
        <v>136</v>
      </c>
      <c r="K8853" t="s">
        <v>137</v>
      </c>
      <c r="L8853" t="s">
        <v>24767</v>
      </c>
      <c r="M8853" t="s">
        <v>24768</v>
      </c>
      <c r="N8853">
        <v>6.9627777770000003</v>
      </c>
      <c r="O8853">
        <v>0</v>
      </c>
      <c r="P8853">
        <v>49</v>
      </c>
      <c r="Q8853">
        <v>0</v>
      </c>
      <c r="R8853">
        <v>0</v>
      </c>
      <c r="S8853">
        <v>0</v>
      </c>
      <c r="T8853">
        <v>0</v>
      </c>
      <c r="U8853">
        <v>0</v>
      </c>
      <c r="V8853">
        <v>0</v>
      </c>
      <c r="W8853">
        <v>0</v>
      </c>
      <c r="X8853">
        <v>29.547711728420133</v>
      </c>
      <c r="Y8853">
        <v>0</v>
      </c>
      <c r="Z8853">
        <v>0</v>
      </c>
      <c r="AA8853">
        <v>0</v>
      </c>
      <c r="AB8853">
        <v>0</v>
      </c>
      <c r="AC8853">
        <v>0</v>
      </c>
      <c r="AD8853">
        <v>0</v>
      </c>
      <c r="AE8853">
        <v>29.547711728420133</v>
      </c>
    </row>
    <row r="8854" spans="1:31" x14ac:dyDescent="0.25">
      <c r="A8854">
        <v>1892649</v>
      </c>
      <c r="B8854">
        <v>1</v>
      </c>
      <c r="C8854" t="s">
        <v>80</v>
      </c>
      <c r="D8854" t="s">
        <v>82</v>
      </c>
      <c r="E8854" t="s">
        <v>140</v>
      </c>
      <c r="F8854" t="s">
        <v>24769</v>
      </c>
      <c r="G8854" t="s">
        <v>207</v>
      </c>
      <c r="H8854" t="s">
        <v>143</v>
      </c>
      <c r="I8854" t="s">
        <v>135</v>
      </c>
      <c r="J8854" t="s">
        <v>136</v>
      </c>
      <c r="K8854" t="s">
        <v>137</v>
      </c>
      <c r="L8854" t="s">
        <v>24770</v>
      </c>
      <c r="M8854" t="s">
        <v>24771</v>
      </c>
      <c r="N8854">
        <v>6.6074999999999999</v>
      </c>
      <c r="O8854">
        <v>0</v>
      </c>
      <c r="P8854">
        <v>0</v>
      </c>
      <c r="Q8854">
        <v>0</v>
      </c>
      <c r="R8854">
        <v>0</v>
      </c>
      <c r="S8854">
        <v>0</v>
      </c>
      <c r="T8854">
        <v>0</v>
      </c>
      <c r="U8854">
        <v>0</v>
      </c>
      <c r="V8854">
        <v>1</v>
      </c>
      <c r="W8854">
        <v>0</v>
      </c>
      <c r="X8854">
        <v>0</v>
      </c>
      <c r="Y8854">
        <v>0</v>
      </c>
      <c r="Z8854">
        <v>0</v>
      </c>
      <c r="AA8854">
        <v>0</v>
      </c>
      <c r="AB8854">
        <v>0</v>
      </c>
      <c r="AC8854">
        <v>0</v>
      </c>
      <c r="AD8854">
        <v>115.40028619419486</v>
      </c>
      <c r="AE8854">
        <v>115.40028619419486</v>
      </c>
    </row>
    <row r="8855" spans="1:31" x14ac:dyDescent="0.25">
      <c r="A8855">
        <v>1892898</v>
      </c>
      <c r="B8855">
        <v>1</v>
      </c>
      <c r="C8855" t="s">
        <v>80</v>
      </c>
      <c r="D8855" t="s">
        <v>106</v>
      </c>
      <c r="E8855" t="s">
        <v>158</v>
      </c>
      <c r="F8855" t="s">
        <v>24772</v>
      </c>
      <c r="G8855" t="s">
        <v>293</v>
      </c>
      <c r="H8855" t="s">
        <v>134</v>
      </c>
      <c r="I8855" t="s">
        <v>135</v>
      </c>
      <c r="J8855" t="s">
        <v>136</v>
      </c>
      <c r="K8855" t="s">
        <v>137</v>
      </c>
      <c r="L8855" t="s">
        <v>24773</v>
      </c>
      <c r="M8855" t="s">
        <v>24774</v>
      </c>
      <c r="N8855">
        <v>1.5352777769999999</v>
      </c>
      <c r="O8855">
        <v>0</v>
      </c>
      <c r="P8855">
        <v>63</v>
      </c>
      <c r="Q8855">
        <v>0</v>
      </c>
      <c r="R8855">
        <v>8</v>
      </c>
      <c r="S8855">
        <v>0</v>
      </c>
      <c r="T8855">
        <v>9</v>
      </c>
      <c r="U8855">
        <v>0</v>
      </c>
      <c r="V8855">
        <v>0</v>
      </c>
      <c r="W8855">
        <v>0</v>
      </c>
      <c r="X8855">
        <v>13.355456157494928</v>
      </c>
      <c r="Y8855">
        <v>0</v>
      </c>
      <c r="Z8855">
        <v>3.4239312713624011</v>
      </c>
      <c r="AA8855">
        <v>0</v>
      </c>
      <c r="AB8855">
        <v>17.557320714539774</v>
      </c>
      <c r="AC8855">
        <v>0</v>
      </c>
      <c r="AD8855">
        <v>0</v>
      </c>
      <c r="AE8855">
        <v>34.336708143397104</v>
      </c>
    </row>
    <row r="8856" spans="1:31" x14ac:dyDescent="0.25">
      <c r="A8856">
        <v>1892463</v>
      </c>
      <c r="B8856">
        <v>1</v>
      </c>
      <c r="C8856" t="s">
        <v>80</v>
      </c>
      <c r="D8856" t="s">
        <v>107</v>
      </c>
      <c r="E8856" t="s">
        <v>158</v>
      </c>
      <c r="F8856" t="s">
        <v>24775</v>
      </c>
      <c r="G8856" t="s">
        <v>219</v>
      </c>
      <c r="H8856" t="s">
        <v>134</v>
      </c>
      <c r="I8856" t="s">
        <v>135</v>
      </c>
      <c r="J8856" t="s">
        <v>136</v>
      </c>
      <c r="K8856" t="s">
        <v>137</v>
      </c>
      <c r="L8856" t="s">
        <v>24776</v>
      </c>
      <c r="M8856" t="s">
        <v>24777</v>
      </c>
      <c r="N8856">
        <v>2.582777777</v>
      </c>
      <c r="O8856">
        <v>0</v>
      </c>
      <c r="P8856">
        <v>85</v>
      </c>
      <c r="Q8856">
        <v>0</v>
      </c>
      <c r="R8856">
        <v>5</v>
      </c>
      <c r="S8856">
        <v>0</v>
      </c>
      <c r="T8856">
        <v>5</v>
      </c>
      <c r="U8856">
        <v>0</v>
      </c>
      <c r="V8856">
        <v>0</v>
      </c>
      <c r="W8856">
        <v>0</v>
      </c>
      <c r="X8856">
        <v>37.495421559401869</v>
      </c>
      <c r="Y8856">
        <v>0</v>
      </c>
      <c r="Z8856">
        <v>11.773270321738586</v>
      </c>
      <c r="AA8856">
        <v>0</v>
      </c>
      <c r="AB8856">
        <v>4.1651533556759412</v>
      </c>
      <c r="AC8856">
        <v>0</v>
      </c>
      <c r="AD8856">
        <v>0</v>
      </c>
      <c r="AE8856">
        <v>53.433845236816396</v>
      </c>
    </row>
    <row r="8857" spans="1:31" x14ac:dyDescent="0.25">
      <c r="A8857">
        <v>1892214</v>
      </c>
      <c r="B8857">
        <v>1</v>
      </c>
      <c r="C8857" t="s">
        <v>80</v>
      </c>
      <c r="D8857" t="s">
        <v>84</v>
      </c>
      <c r="E8857" t="s">
        <v>158</v>
      </c>
      <c r="F8857" t="s">
        <v>24778</v>
      </c>
      <c r="G8857" t="s">
        <v>476</v>
      </c>
      <c r="H8857" t="s">
        <v>134</v>
      </c>
      <c r="I8857" t="s">
        <v>152</v>
      </c>
      <c r="J8857" t="s">
        <v>136</v>
      </c>
      <c r="K8857" t="s">
        <v>172</v>
      </c>
      <c r="L8857" t="s">
        <v>24779</v>
      </c>
      <c r="M8857" t="s">
        <v>24780</v>
      </c>
      <c r="N8857">
        <v>1.8333333E-2</v>
      </c>
      <c r="O8857">
        <v>0</v>
      </c>
      <c r="P8857">
        <v>3345</v>
      </c>
      <c r="Q8857">
        <v>0</v>
      </c>
      <c r="R8857">
        <v>0</v>
      </c>
      <c r="S8857">
        <v>0</v>
      </c>
      <c r="T8857">
        <v>409</v>
      </c>
      <c r="U8857">
        <v>0</v>
      </c>
      <c r="V8857">
        <v>0</v>
      </c>
      <c r="W8857">
        <v>0</v>
      </c>
      <c r="X8857">
        <v>9.9811919149725252</v>
      </c>
      <c r="Y8857">
        <v>0</v>
      </c>
      <c r="Z8857">
        <v>0</v>
      </c>
      <c r="AA8857">
        <v>0</v>
      </c>
      <c r="AB8857">
        <v>6.3189485443170552</v>
      </c>
      <c r="AC8857">
        <v>0</v>
      </c>
      <c r="AD8857">
        <v>0</v>
      </c>
      <c r="AE8857">
        <v>16.30014045928958</v>
      </c>
    </row>
    <row r="8858" spans="1:31" x14ac:dyDescent="0.25">
      <c r="A8858">
        <v>1892855</v>
      </c>
      <c r="B8858">
        <v>1</v>
      </c>
      <c r="C8858" t="s">
        <v>81</v>
      </c>
      <c r="D8858" t="s">
        <v>113</v>
      </c>
      <c r="E8858" t="s">
        <v>146</v>
      </c>
      <c r="F8858" t="s">
        <v>24781</v>
      </c>
      <c r="G8858" t="s">
        <v>148</v>
      </c>
      <c r="H8858" t="s">
        <v>143</v>
      </c>
      <c r="I8858" t="s">
        <v>135</v>
      </c>
      <c r="J8858" t="s">
        <v>136</v>
      </c>
      <c r="K8858" t="s">
        <v>137</v>
      </c>
      <c r="L8858" t="s">
        <v>24782</v>
      </c>
      <c r="M8858" t="s">
        <v>24783</v>
      </c>
      <c r="N8858">
        <v>4.9369444439999999</v>
      </c>
      <c r="O8858">
        <v>0</v>
      </c>
      <c r="P8858">
        <v>17</v>
      </c>
      <c r="Q8858">
        <v>0</v>
      </c>
      <c r="R8858">
        <v>3</v>
      </c>
      <c r="S8858">
        <v>0</v>
      </c>
      <c r="T8858">
        <v>0</v>
      </c>
      <c r="U8858">
        <v>0</v>
      </c>
      <c r="V8858">
        <v>0</v>
      </c>
      <c r="W8858">
        <v>0</v>
      </c>
      <c r="X8858">
        <v>24.25888638487492</v>
      </c>
      <c r="Y8858">
        <v>0</v>
      </c>
      <c r="Z8858">
        <v>18.239251787314988</v>
      </c>
      <c r="AA8858">
        <v>0</v>
      </c>
      <c r="AB8858">
        <v>0</v>
      </c>
      <c r="AC8858">
        <v>0</v>
      </c>
      <c r="AD8858">
        <v>0</v>
      </c>
      <c r="AE8858">
        <v>42.498138172189911</v>
      </c>
    </row>
    <row r="8859" spans="1:31" x14ac:dyDescent="0.25">
      <c r="A8859">
        <v>1892798</v>
      </c>
      <c r="B8859">
        <v>1</v>
      </c>
      <c r="C8859" t="s">
        <v>80</v>
      </c>
      <c r="D8859" t="s">
        <v>97</v>
      </c>
      <c r="E8859" t="s">
        <v>146</v>
      </c>
      <c r="F8859" t="s">
        <v>24784</v>
      </c>
      <c r="G8859" t="s">
        <v>148</v>
      </c>
      <c r="H8859" t="s">
        <v>143</v>
      </c>
      <c r="I8859" t="s">
        <v>135</v>
      </c>
      <c r="J8859" t="s">
        <v>136</v>
      </c>
      <c r="K8859" t="s">
        <v>137</v>
      </c>
      <c r="L8859" t="s">
        <v>24785</v>
      </c>
      <c r="M8859" t="s">
        <v>24786</v>
      </c>
      <c r="N8859">
        <v>0.90194444399999996</v>
      </c>
      <c r="O8859">
        <v>0</v>
      </c>
      <c r="P8859">
        <v>6</v>
      </c>
      <c r="Q8859">
        <v>0</v>
      </c>
      <c r="R8859">
        <v>2</v>
      </c>
      <c r="S8859">
        <v>0</v>
      </c>
      <c r="T8859">
        <v>5</v>
      </c>
      <c r="U8859">
        <v>0</v>
      </c>
      <c r="V8859">
        <v>0</v>
      </c>
      <c r="W8859">
        <v>0</v>
      </c>
      <c r="X8859">
        <v>2.3375594588840292</v>
      </c>
      <c r="Y8859">
        <v>0</v>
      </c>
      <c r="Z8859">
        <v>1.1778315576444267</v>
      </c>
      <c r="AA8859">
        <v>0</v>
      </c>
      <c r="AB8859">
        <v>15.377005250954753</v>
      </c>
      <c r="AC8859">
        <v>0</v>
      </c>
      <c r="AD8859">
        <v>0</v>
      </c>
      <c r="AE8859">
        <v>18.892396267483207</v>
      </c>
    </row>
    <row r="8860" spans="1:31" x14ac:dyDescent="0.25">
      <c r="A8860">
        <v>1892489</v>
      </c>
      <c r="B8860">
        <v>1</v>
      </c>
      <c r="C8860" t="s">
        <v>81</v>
      </c>
      <c r="D8860" t="s">
        <v>123</v>
      </c>
      <c r="E8860" t="s">
        <v>140</v>
      </c>
      <c r="F8860" t="s">
        <v>24787</v>
      </c>
      <c r="G8860" t="s">
        <v>200</v>
      </c>
      <c r="H8860" t="s">
        <v>143</v>
      </c>
      <c r="I8860" t="s">
        <v>135</v>
      </c>
      <c r="J8860" t="s">
        <v>136</v>
      </c>
      <c r="K8860" t="s">
        <v>137</v>
      </c>
      <c r="L8860" t="s">
        <v>24788</v>
      </c>
      <c r="M8860" t="s">
        <v>24789</v>
      </c>
      <c r="N8860">
        <v>3.9158333330000001</v>
      </c>
      <c r="O8860">
        <v>0</v>
      </c>
      <c r="P8860">
        <v>2</v>
      </c>
      <c r="Q8860">
        <v>0</v>
      </c>
      <c r="R8860">
        <v>0</v>
      </c>
      <c r="S8860">
        <v>0</v>
      </c>
      <c r="T8860">
        <v>0</v>
      </c>
      <c r="U8860">
        <v>0</v>
      </c>
      <c r="V8860">
        <v>0</v>
      </c>
      <c r="W8860">
        <v>0</v>
      </c>
      <c r="X8860">
        <v>1.5160588772244825</v>
      </c>
      <c r="Y8860">
        <v>0</v>
      </c>
      <c r="Z8860">
        <v>0</v>
      </c>
      <c r="AA8860">
        <v>0</v>
      </c>
      <c r="AB8860">
        <v>0</v>
      </c>
      <c r="AC8860">
        <v>0</v>
      </c>
      <c r="AD8860">
        <v>0</v>
      </c>
      <c r="AE8860">
        <v>1.5160588772244825</v>
      </c>
    </row>
    <row r="8861" spans="1:31" x14ac:dyDescent="0.25">
      <c r="A8861">
        <v>1892821</v>
      </c>
      <c r="B8861">
        <v>1</v>
      </c>
      <c r="C8861" t="s">
        <v>80</v>
      </c>
      <c r="D8861" t="s">
        <v>85</v>
      </c>
      <c r="E8861" t="s">
        <v>140</v>
      </c>
      <c r="F8861" t="s">
        <v>24790</v>
      </c>
      <c r="G8861" t="s">
        <v>163</v>
      </c>
      <c r="H8861" t="s">
        <v>143</v>
      </c>
      <c r="I8861" t="s">
        <v>135</v>
      </c>
      <c r="J8861" t="s">
        <v>136</v>
      </c>
      <c r="K8861" t="s">
        <v>137</v>
      </c>
      <c r="L8861" t="s">
        <v>24791</v>
      </c>
      <c r="M8861" t="s">
        <v>24792</v>
      </c>
      <c r="N8861">
        <v>4.0377777769999996</v>
      </c>
      <c r="O8861">
        <v>0</v>
      </c>
      <c r="P8861">
        <v>5</v>
      </c>
      <c r="Q8861">
        <v>0</v>
      </c>
      <c r="R8861">
        <v>0</v>
      </c>
      <c r="S8861">
        <v>0</v>
      </c>
      <c r="T8861">
        <v>0</v>
      </c>
      <c r="U8861">
        <v>0</v>
      </c>
      <c r="V8861">
        <v>0</v>
      </c>
      <c r="W8861">
        <v>0</v>
      </c>
      <c r="X8861">
        <v>5.0501237520834961</v>
      </c>
      <c r="Y8861">
        <v>0</v>
      </c>
      <c r="Z8861">
        <v>0</v>
      </c>
      <c r="AA8861">
        <v>0</v>
      </c>
      <c r="AB8861">
        <v>0</v>
      </c>
      <c r="AC8861">
        <v>0</v>
      </c>
      <c r="AD8861">
        <v>0</v>
      </c>
      <c r="AE8861">
        <v>5.0501237520834961</v>
      </c>
    </row>
    <row r="8862" spans="1:31" x14ac:dyDescent="0.25">
      <c r="A8862">
        <v>1892280</v>
      </c>
      <c r="B8862">
        <v>1</v>
      </c>
      <c r="C8862" t="s">
        <v>80</v>
      </c>
      <c r="D8862" t="s">
        <v>100</v>
      </c>
      <c r="E8862" t="s">
        <v>210</v>
      </c>
      <c r="F8862" t="s">
        <v>24688</v>
      </c>
      <c r="G8862" t="s">
        <v>133</v>
      </c>
      <c r="H8862" t="s">
        <v>134</v>
      </c>
      <c r="I8862" t="s">
        <v>135</v>
      </c>
      <c r="J8862" t="s">
        <v>136</v>
      </c>
      <c r="K8862" t="s">
        <v>137</v>
      </c>
      <c r="L8862" t="s">
        <v>24793</v>
      </c>
      <c r="M8862" t="s">
        <v>24794</v>
      </c>
      <c r="N8862">
        <v>0.16277777700000001</v>
      </c>
      <c r="O8862">
        <v>0</v>
      </c>
      <c r="P8862">
        <v>7927</v>
      </c>
      <c r="Q8862">
        <v>0</v>
      </c>
      <c r="R8862">
        <v>16</v>
      </c>
      <c r="S8862">
        <v>2</v>
      </c>
      <c r="T8862">
        <v>700</v>
      </c>
      <c r="U8862">
        <v>3</v>
      </c>
      <c r="V8862">
        <v>3</v>
      </c>
      <c r="W8862">
        <v>0</v>
      </c>
      <c r="X8862">
        <v>277.56512380741538</v>
      </c>
      <c r="Y8862">
        <v>0</v>
      </c>
      <c r="Z8862">
        <v>0.83240597007297523</v>
      </c>
      <c r="AA8862">
        <v>0.95872320341636241</v>
      </c>
      <c r="AB8862">
        <v>135.01723917119179</v>
      </c>
      <c r="AC8862">
        <v>82.574440325899729</v>
      </c>
      <c r="AD8862">
        <v>31.437920656673828</v>
      </c>
      <c r="AE8862">
        <v>528.38585313467001</v>
      </c>
    </row>
    <row r="8863" spans="1:31" x14ac:dyDescent="0.25">
      <c r="A8863">
        <v>1892326</v>
      </c>
      <c r="B8863">
        <v>1</v>
      </c>
      <c r="C8863" t="s">
        <v>81</v>
      </c>
      <c r="D8863" t="s">
        <v>112</v>
      </c>
      <c r="E8863" t="s">
        <v>210</v>
      </c>
      <c r="F8863" t="s">
        <v>23849</v>
      </c>
      <c r="G8863" t="s">
        <v>476</v>
      </c>
      <c r="H8863" t="s">
        <v>134</v>
      </c>
      <c r="I8863" t="s">
        <v>135</v>
      </c>
      <c r="J8863" t="s">
        <v>136</v>
      </c>
      <c r="K8863" t="s">
        <v>172</v>
      </c>
      <c r="L8863" t="s">
        <v>24795</v>
      </c>
      <c r="M8863" t="s">
        <v>24796</v>
      </c>
      <c r="N8863">
        <v>0.204444444</v>
      </c>
      <c r="O8863">
        <v>0</v>
      </c>
      <c r="P8863">
        <v>14811</v>
      </c>
      <c r="Q8863">
        <v>27</v>
      </c>
      <c r="R8863">
        <v>604</v>
      </c>
      <c r="S8863">
        <v>41</v>
      </c>
      <c r="T8863">
        <v>1726</v>
      </c>
      <c r="U8863">
        <v>7</v>
      </c>
      <c r="V8863">
        <v>3</v>
      </c>
      <c r="W8863">
        <v>0</v>
      </c>
      <c r="X8863">
        <v>332.78452158732068</v>
      </c>
      <c r="Y8863">
        <v>60.411718443290468</v>
      </c>
      <c r="Z8863">
        <v>144.71230365716383</v>
      </c>
      <c r="AA8863">
        <v>54.319339577058528</v>
      </c>
      <c r="AB8863">
        <v>196.22567976225724</v>
      </c>
      <c r="AC8863">
        <v>40.755791887986192</v>
      </c>
      <c r="AD8863">
        <v>3.6412109665739116</v>
      </c>
      <c r="AE8863">
        <v>832.85056588165082</v>
      </c>
    </row>
    <row r="8864" spans="1:31" x14ac:dyDescent="0.25">
      <c r="A8864">
        <v>1892721</v>
      </c>
      <c r="B8864">
        <v>1</v>
      </c>
      <c r="C8864" t="s">
        <v>80</v>
      </c>
      <c r="D8864" t="s">
        <v>103</v>
      </c>
      <c r="E8864" t="s">
        <v>158</v>
      </c>
      <c r="F8864" t="s">
        <v>24797</v>
      </c>
      <c r="G8864" t="s">
        <v>293</v>
      </c>
      <c r="H8864" t="s">
        <v>134</v>
      </c>
      <c r="I8864" t="s">
        <v>135</v>
      </c>
      <c r="J8864" t="s">
        <v>136</v>
      </c>
      <c r="K8864" t="s">
        <v>137</v>
      </c>
      <c r="L8864" t="s">
        <v>24798</v>
      </c>
      <c r="M8864" t="s">
        <v>24799</v>
      </c>
      <c r="N8864">
        <v>2.494722222</v>
      </c>
      <c r="O8864">
        <v>0</v>
      </c>
      <c r="P8864">
        <v>564</v>
      </c>
      <c r="Q8864">
        <v>0</v>
      </c>
      <c r="R8864">
        <v>1</v>
      </c>
      <c r="S8864">
        <v>0</v>
      </c>
      <c r="T8864">
        <v>26</v>
      </c>
      <c r="U8864">
        <v>0</v>
      </c>
      <c r="V8864">
        <v>0</v>
      </c>
      <c r="W8864">
        <v>0</v>
      </c>
      <c r="X8864">
        <v>350.55435673784308</v>
      </c>
      <c r="Y8864">
        <v>0</v>
      </c>
      <c r="Z8864">
        <v>0.18337336741937055</v>
      </c>
      <c r="AA8864">
        <v>0</v>
      </c>
      <c r="AB8864">
        <v>31.810069805835891</v>
      </c>
      <c r="AC8864">
        <v>0</v>
      </c>
      <c r="AD8864">
        <v>0</v>
      </c>
      <c r="AE8864">
        <v>382.54779991109837</v>
      </c>
    </row>
    <row r="8865" spans="1:31" x14ac:dyDescent="0.25">
      <c r="A8865">
        <v>1892389</v>
      </c>
      <c r="B8865">
        <v>1</v>
      </c>
      <c r="C8865" t="s">
        <v>81</v>
      </c>
      <c r="D8865" t="s">
        <v>118</v>
      </c>
      <c r="E8865" t="s">
        <v>140</v>
      </c>
      <c r="F8865" t="s">
        <v>24800</v>
      </c>
      <c r="G8865" t="s">
        <v>207</v>
      </c>
      <c r="H8865" t="s">
        <v>143</v>
      </c>
      <c r="I8865" t="s">
        <v>135</v>
      </c>
      <c r="J8865" t="s">
        <v>136</v>
      </c>
      <c r="K8865" t="s">
        <v>137</v>
      </c>
      <c r="L8865" t="s">
        <v>24483</v>
      </c>
      <c r="M8865" t="s">
        <v>24801</v>
      </c>
      <c r="N8865">
        <v>0.69722222199999995</v>
      </c>
      <c r="O8865">
        <v>0</v>
      </c>
      <c r="P8865">
        <v>0</v>
      </c>
      <c r="Q8865">
        <v>0</v>
      </c>
      <c r="R8865">
        <v>0</v>
      </c>
      <c r="S8865">
        <v>0</v>
      </c>
      <c r="T8865">
        <v>1</v>
      </c>
      <c r="U8865">
        <v>0</v>
      </c>
      <c r="V8865">
        <v>0</v>
      </c>
      <c r="W8865">
        <v>0</v>
      </c>
      <c r="X8865">
        <v>0</v>
      </c>
      <c r="Y8865">
        <v>0</v>
      </c>
      <c r="Z8865">
        <v>0</v>
      </c>
      <c r="AA8865">
        <v>0</v>
      </c>
      <c r="AB8865">
        <v>1.5530421392460334</v>
      </c>
      <c r="AC8865">
        <v>0</v>
      </c>
      <c r="AD8865">
        <v>0</v>
      </c>
      <c r="AE8865">
        <v>1.5530421392460334</v>
      </c>
    </row>
    <row r="8866" spans="1:31" x14ac:dyDescent="0.25">
      <c r="A8866">
        <v>1892529</v>
      </c>
      <c r="B8866">
        <v>1</v>
      </c>
      <c r="C8866" t="s">
        <v>80</v>
      </c>
      <c r="D8866" t="s">
        <v>93</v>
      </c>
      <c r="E8866" t="s">
        <v>169</v>
      </c>
      <c r="F8866" t="s">
        <v>24802</v>
      </c>
      <c r="G8866" t="s">
        <v>183</v>
      </c>
      <c r="H8866" t="s">
        <v>143</v>
      </c>
      <c r="I8866" t="s">
        <v>135</v>
      </c>
      <c r="J8866" t="s">
        <v>136</v>
      </c>
      <c r="K8866" t="s">
        <v>137</v>
      </c>
      <c r="L8866" t="s">
        <v>24803</v>
      </c>
      <c r="M8866" t="s">
        <v>24804</v>
      </c>
      <c r="N8866">
        <v>1.94</v>
      </c>
      <c r="O8866">
        <v>0</v>
      </c>
      <c r="P8866">
        <v>15</v>
      </c>
      <c r="Q8866">
        <v>0</v>
      </c>
      <c r="R8866">
        <v>7</v>
      </c>
      <c r="S8866">
        <v>0</v>
      </c>
      <c r="T8866">
        <v>5</v>
      </c>
      <c r="U8866">
        <v>0</v>
      </c>
      <c r="V8866">
        <v>0</v>
      </c>
      <c r="W8866">
        <v>0</v>
      </c>
      <c r="X8866">
        <v>6.1753027713534498</v>
      </c>
      <c r="Y8866">
        <v>0</v>
      </c>
      <c r="Z8866">
        <v>24.71797893640986</v>
      </c>
      <c r="AA8866">
        <v>0</v>
      </c>
      <c r="AB8866">
        <v>23.322393997990929</v>
      </c>
      <c r="AC8866">
        <v>0</v>
      </c>
      <c r="AD8866">
        <v>0</v>
      </c>
      <c r="AE8866">
        <v>54.215675705754236</v>
      </c>
    </row>
    <row r="8867" spans="1:31" x14ac:dyDescent="0.25">
      <c r="A8867">
        <v>1892635</v>
      </c>
      <c r="B8867">
        <v>1</v>
      </c>
      <c r="C8867" t="s">
        <v>80</v>
      </c>
      <c r="D8867" t="s">
        <v>106</v>
      </c>
      <c r="E8867" t="s">
        <v>140</v>
      </c>
      <c r="F8867" t="s">
        <v>684</v>
      </c>
      <c r="G8867" t="s">
        <v>163</v>
      </c>
      <c r="H8867" t="s">
        <v>143</v>
      </c>
      <c r="I8867" t="s">
        <v>135</v>
      </c>
      <c r="J8867" t="s">
        <v>136</v>
      </c>
      <c r="K8867" t="s">
        <v>137</v>
      </c>
      <c r="L8867" t="s">
        <v>24805</v>
      </c>
      <c r="M8867" t="s">
        <v>24806</v>
      </c>
      <c r="N8867">
        <v>2.7574999999999998</v>
      </c>
      <c r="O8867">
        <v>0</v>
      </c>
      <c r="P8867">
        <v>13</v>
      </c>
      <c r="Q8867">
        <v>0</v>
      </c>
      <c r="R8867">
        <v>0</v>
      </c>
      <c r="S8867">
        <v>0</v>
      </c>
      <c r="T8867">
        <v>0</v>
      </c>
      <c r="U8867">
        <v>0</v>
      </c>
      <c r="V8867">
        <v>0</v>
      </c>
      <c r="W8867">
        <v>0</v>
      </c>
      <c r="X8867">
        <v>8.3144715230840234</v>
      </c>
      <c r="Y8867">
        <v>0</v>
      </c>
      <c r="Z8867">
        <v>0</v>
      </c>
      <c r="AA8867">
        <v>0</v>
      </c>
      <c r="AB8867">
        <v>0</v>
      </c>
      <c r="AC8867">
        <v>0</v>
      </c>
      <c r="AD8867">
        <v>0</v>
      </c>
      <c r="AE8867">
        <v>8.3144715230840234</v>
      </c>
    </row>
    <row r="8868" spans="1:31" x14ac:dyDescent="0.25">
      <c r="A8868">
        <v>1892243</v>
      </c>
      <c r="B8868">
        <v>1</v>
      </c>
      <c r="C8868" t="s">
        <v>81</v>
      </c>
      <c r="D8868" t="s">
        <v>120</v>
      </c>
      <c r="E8868" t="s">
        <v>158</v>
      </c>
      <c r="F8868" t="s">
        <v>283</v>
      </c>
      <c r="G8868" t="s">
        <v>133</v>
      </c>
      <c r="H8868" t="s">
        <v>134</v>
      </c>
      <c r="I8868" t="s">
        <v>152</v>
      </c>
      <c r="J8868" t="s">
        <v>136</v>
      </c>
      <c r="K8868" t="s">
        <v>137</v>
      </c>
      <c r="L8868" t="s">
        <v>24807</v>
      </c>
      <c r="M8868" t="s">
        <v>24808</v>
      </c>
      <c r="N8868">
        <v>1.5555555E-2</v>
      </c>
      <c r="O8868">
        <v>1</v>
      </c>
      <c r="P8868">
        <v>1112</v>
      </c>
      <c r="Q8868">
        <v>72</v>
      </c>
      <c r="R8868">
        <v>45</v>
      </c>
      <c r="S8868">
        <v>15</v>
      </c>
      <c r="T8868">
        <v>49</v>
      </c>
      <c r="U8868">
        <v>2</v>
      </c>
      <c r="V8868">
        <v>0</v>
      </c>
      <c r="W8868">
        <v>9.4707339716733323E-3</v>
      </c>
      <c r="X8868">
        <v>2.0192887255187899</v>
      </c>
      <c r="Y8868">
        <v>4.5420714677484524</v>
      </c>
      <c r="Z8868">
        <v>1.2803722939878579</v>
      </c>
      <c r="AA8868">
        <v>0.44073974416789324</v>
      </c>
      <c r="AB8868">
        <v>0.16448102671223996</v>
      </c>
      <c r="AC8868">
        <v>0.46021201952245328</v>
      </c>
      <c r="AD8868">
        <v>0</v>
      </c>
      <c r="AE8868">
        <v>8.9166360116293593</v>
      </c>
    </row>
    <row r="8869" spans="1:31" x14ac:dyDescent="0.25">
      <c r="A8869">
        <v>1892240</v>
      </c>
      <c r="B8869">
        <v>1</v>
      </c>
      <c r="C8869" t="s">
        <v>81</v>
      </c>
      <c r="D8869" t="s">
        <v>123</v>
      </c>
      <c r="E8869" t="s">
        <v>210</v>
      </c>
      <c r="F8869" t="s">
        <v>24809</v>
      </c>
      <c r="G8869" t="s">
        <v>133</v>
      </c>
      <c r="H8869" t="s">
        <v>134</v>
      </c>
      <c r="I8869" t="s">
        <v>135</v>
      </c>
      <c r="J8869" t="s">
        <v>136</v>
      </c>
      <c r="K8869" t="s">
        <v>137</v>
      </c>
      <c r="L8869" t="s">
        <v>24810</v>
      </c>
      <c r="M8869" t="s">
        <v>24811</v>
      </c>
      <c r="N8869">
        <v>2.0750000000000002</v>
      </c>
      <c r="O8869">
        <v>0</v>
      </c>
      <c r="P8869">
        <v>10</v>
      </c>
      <c r="Q8869">
        <v>0</v>
      </c>
      <c r="R8869">
        <v>38</v>
      </c>
      <c r="S8869">
        <v>12</v>
      </c>
      <c r="T8869">
        <v>336</v>
      </c>
      <c r="U8869">
        <v>11</v>
      </c>
      <c r="V8869">
        <v>14</v>
      </c>
      <c r="W8869">
        <v>0</v>
      </c>
      <c r="X8869">
        <v>5.2888880244716452</v>
      </c>
      <c r="Y8869">
        <v>0</v>
      </c>
      <c r="Z8869">
        <v>67.592208931774493</v>
      </c>
      <c r="AA8869">
        <v>354.08882005926654</v>
      </c>
      <c r="AB8869">
        <v>715.49939324785544</v>
      </c>
      <c r="AC8869">
        <v>3218.1203456615144</v>
      </c>
      <c r="AD8869">
        <v>558.42037151009652</v>
      </c>
      <c r="AE8869">
        <v>4919.0100274349797</v>
      </c>
    </row>
    <row r="8870" spans="1:31" x14ac:dyDescent="0.25">
      <c r="A8870">
        <v>1892781</v>
      </c>
      <c r="B8870">
        <v>1</v>
      </c>
      <c r="C8870" t="s">
        <v>80</v>
      </c>
      <c r="D8870" t="s">
        <v>94</v>
      </c>
      <c r="E8870" t="s">
        <v>140</v>
      </c>
      <c r="F8870" t="s">
        <v>24812</v>
      </c>
      <c r="G8870" t="s">
        <v>163</v>
      </c>
      <c r="H8870" t="s">
        <v>143</v>
      </c>
      <c r="I8870" t="s">
        <v>135</v>
      </c>
      <c r="J8870" t="s">
        <v>136</v>
      </c>
      <c r="K8870" t="s">
        <v>137</v>
      </c>
      <c r="L8870" t="s">
        <v>24813</v>
      </c>
      <c r="M8870" t="s">
        <v>24814</v>
      </c>
      <c r="N8870">
        <v>0.80972222199999999</v>
      </c>
      <c r="O8870">
        <v>0</v>
      </c>
      <c r="P8870">
        <v>1</v>
      </c>
      <c r="Q8870">
        <v>0</v>
      </c>
      <c r="R8870">
        <v>0</v>
      </c>
      <c r="S8870">
        <v>0</v>
      </c>
      <c r="T8870">
        <v>0</v>
      </c>
      <c r="U8870">
        <v>0</v>
      </c>
      <c r="V8870">
        <v>0</v>
      </c>
      <c r="W8870">
        <v>0</v>
      </c>
      <c r="X8870">
        <v>0.24452842742291947</v>
      </c>
      <c r="Y8870">
        <v>0</v>
      </c>
      <c r="Z8870">
        <v>0</v>
      </c>
      <c r="AA8870">
        <v>0</v>
      </c>
      <c r="AB8870">
        <v>0</v>
      </c>
      <c r="AC8870">
        <v>0</v>
      </c>
      <c r="AD8870">
        <v>0</v>
      </c>
      <c r="AE8870">
        <v>0.24452842742291947</v>
      </c>
    </row>
    <row r="8871" spans="1:31" x14ac:dyDescent="0.25">
      <c r="A8871">
        <v>1892764</v>
      </c>
      <c r="B8871">
        <v>1</v>
      </c>
      <c r="C8871" t="s">
        <v>80</v>
      </c>
      <c r="D8871" t="s">
        <v>104</v>
      </c>
      <c r="E8871" t="s">
        <v>131</v>
      </c>
      <c r="F8871" t="s">
        <v>24815</v>
      </c>
      <c r="G8871" t="s">
        <v>133</v>
      </c>
      <c r="H8871" t="s">
        <v>134</v>
      </c>
      <c r="I8871" t="s">
        <v>135</v>
      </c>
      <c r="J8871" t="s">
        <v>136</v>
      </c>
      <c r="K8871" t="s">
        <v>137</v>
      </c>
      <c r="L8871" t="s">
        <v>24816</v>
      </c>
      <c r="M8871" t="s">
        <v>24817</v>
      </c>
      <c r="N8871">
        <v>0.91194444399999997</v>
      </c>
      <c r="O8871">
        <v>15</v>
      </c>
      <c r="P8871">
        <v>82</v>
      </c>
      <c r="Q8871">
        <v>19</v>
      </c>
      <c r="R8871">
        <v>19</v>
      </c>
      <c r="S8871">
        <v>28</v>
      </c>
      <c r="T8871">
        <v>18</v>
      </c>
      <c r="U8871">
        <v>10</v>
      </c>
      <c r="V8871">
        <v>2</v>
      </c>
      <c r="W8871">
        <v>18.728690495008422</v>
      </c>
      <c r="X8871">
        <v>55.172643330296502</v>
      </c>
      <c r="Y8871">
        <v>48.849450212668309</v>
      </c>
      <c r="Z8871">
        <v>22.152002511520084</v>
      </c>
      <c r="AA8871">
        <v>152.37021028495315</v>
      </c>
      <c r="AB8871">
        <v>24.874649772726897</v>
      </c>
      <c r="AC8871">
        <v>659.81816225890202</v>
      </c>
      <c r="AD8871">
        <v>133.30539282603897</v>
      </c>
      <c r="AE8871">
        <v>1115.2712016921143</v>
      </c>
    </row>
    <row r="8872" spans="1:31" x14ac:dyDescent="0.25">
      <c r="A8872">
        <v>1892403</v>
      </c>
      <c r="B8872">
        <v>1</v>
      </c>
      <c r="C8872" t="s">
        <v>80</v>
      </c>
      <c r="D8872" t="s">
        <v>93</v>
      </c>
      <c r="E8872" t="s">
        <v>158</v>
      </c>
      <c r="F8872" t="s">
        <v>14060</v>
      </c>
      <c r="G8872" t="s">
        <v>171</v>
      </c>
      <c r="H8872" t="s">
        <v>134</v>
      </c>
      <c r="I8872" t="s">
        <v>135</v>
      </c>
      <c r="J8872" t="s">
        <v>136</v>
      </c>
      <c r="K8872" t="s">
        <v>172</v>
      </c>
      <c r="L8872" t="s">
        <v>24818</v>
      </c>
      <c r="M8872" t="s">
        <v>24819</v>
      </c>
      <c r="N8872">
        <v>7.0952333330000004</v>
      </c>
      <c r="O8872">
        <v>0</v>
      </c>
      <c r="P8872">
        <v>63</v>
      </c>
      <c r="Q8872">
        <v>0</v>
      </c>
      <c r="R8872">
        <v>12</v>
      </c>
      <c r="S8872">
        <v>0</v>
      </c>
      <c r="T8872">
        <v>11</v>
      </c>
      <c r="U8872">
        <v>0</v>
      </c>
      <c r="V8872">
        <v>0</v>
      </c>
      <c r="W8872">
        <v>0</v>
      </c>
      <c r="X8872">
        <v>164.86188192020677</v>
      </c>
      <c r="Y8872">
        <v>0</v>
      </c>
      <c r="Z8872">
        <v>403.07416380740136</v>
      </c>
      <c r="AA8872">
        <v>0</v>
      </c>
      <c r="AB8872">
        <v>712.68393169279329</v>
      </c>
      <c r="AC8872">
        <v>0</v>
      </c>
      <c r="AD8872">
        <v>0</v>
      </c>
      <c r="AE8872">
        <v>1280.6199774204015</v>
      </c>
    </row>
    <row r="8873" spans="1:31" x14ac:dyDescent="0.25">
      <c r="A8873">
        <v>1892595</v>
      </c>
      <c r="B8873">
        <v>1</v>
      </c>
      <c r="C8873" t="s">
        <v>80</v>
      </c>
      <c r="D8873" t="s">
        <v>84</v>
      </c>
      <c r="E8873" t="s">
        <v>158</v>
      </c>
      <c r="F8873" t="s">
        <v>24820</v>
      </c>
      <c r="G8873" t="s">
        <v>219</v>
      </c>
      <c r="H8873" t="s">
        <v>134</v>
      </c>
      <c r="I8873" t="s">
        <v>135</v>
      </c>
      <c r="J8873" t="s">
        <v>136</v>
      </c>
      <c r="K8873" t="s">
        <v>137</v>
      </c>
      <c r="L8873" t="s">
        <v>24821</v>
      </c>
      <c r="M8873" t="s">
        <v>24822</v>
      </c>
      <c r="N8873">
        <v>3.167777777</v>
      </c>
      <c r="O8873">
        <v>0</v>
      </c>
      <c r="P8873">
        <v>1</v>
      </c>
      <c r="Q8873">
        <v>0</v>
      </c>
      <c r="R8873">
        <v>0</v>
      </c>
      <c r="S8873">
        <v>0</v>
      </c>
      <c r="T8873">
        <v>13</v>
      </c>
      <c r="U8873">
        <v>0</v>
      </c>
      <c r="V8873">
        <v>0</v>
      </c>
      <c r="W8873">
        <v>0</v>
      </c>
      <c r="X8873">
        <v>0.85922968444927772</v>
      </c>
      <c r="Y8873">
        <v>0</v>
      </c>
      <c r="Z8873">
        <v>0</v>
      </c>
      <c r="AA8873">
        <v>0</v>
      </c>
      <c r="AB8873">
        <v>15.641687146533689</v>
      </c>
      <c r="AC8873">
        <v>0</v>
      </c>
      <c r="AD8873">
        <v>0</v>
      </c>
      <c r="AE8873">
        <v>16.500916830982966</v>
      </c>
    </row>
    <row r="8874" spans="1:31" x14ac:dyDescent="0.25">
      <c r="A8874">
        <v>1892695</v>
      </c>
      <c r="B8874">
        <v>1</v>
      </c>
      <c r="C8874" t="s">
        <v>81</v>
      </c>
      <c r="D8874" t="s">
        <v>126</v>
      </c>
      <c r="E8874" t="s">
        <v>158</v>
      </c>
      <c r="F8874" t="s">
        <v>13491</v>
      </c>
      <c r="G8874" t="s">
        <v>133</v>
      </c>
      <c r="H8874" t="s">
        <v>134</v>
      </c>
      <c r="I8874" t="s">
        <v>152</v>
      </c>
      <c r="J8874" t="s">
        <v>136</v>
      </c>
      <c r="K8874" t="s">
        <v>137</v>
      </c>
      <c r="L8874" t="s">
        <v>24823</v>
      </c>
      <c r="M8874" t="s">
        <v>24824</v>
      </c>
      <c r="N8874">
        <v>8.3333330000000001E-3</v>
      </c>
      <c r="O8874">
        <v>1</v>
      </c>
      <c r="P8874">
        <v>550</v>
      </c>
      <c r="Q8874">
        <v>21</v>
      </c>
      <c r="R8874">
        <v>153</v>
      </c>
      <c r="S8874">
        <v>5</v>
      </c>
      <c r="T8874">
        <v>34</v>
      </c>
      <c r="U8874">
        <v>0</v>
      </c>
      <c r="V8874">
        <v>0</v>
      </c>
      <c r="W8874">
        <v>2.7549771736583334E-3</v>
      </c>
      <c r="X8874">
        <v>0.51411879415996697</v>
      </c>
      <c r="Y8874">
        <v>2.1886367235444668</v>
      </c>
      <c r="Z8874">
        <v>0.67461327119360026</v>
      </c>
      <c r="AA8874">
        <v>0.21863678802465003</v>
      </c>
      <c r="AB8874">
        <v>0.125377190522725</v>
      </c>
      <c r="AC8874">
        <v>0</v>
      </c>
      <c r="AD8874">
        <v>0</v>
      </c>
      <c r="AE8874">
        <v>3.7241377446190675</v>
      </c>
    </row>
    <row r="8875" spans="1:31" x14ac:dyDescent="0.25">
      <c r="A8875">
        <v>1892572</v>
      </c>
      <c r="B8875">
        <v>1</v>
      </c>
      <c r="C8875" t="s">
        <v>81</v>
      </c>
      <c r="D8875" t="s">
        <v>119</v>
      </c>
      <c r="E8875" t="s">
        <v>140</v>
      </c>
      <c r="F8875" t="s">
        <v>24825</v>
      </c>
      <c r="G8875" t="s">
        <v>163</v>
      </c>
      <c r="H8875" t="s">
        <v>143</v>
      </c>
      <c r="I8875" t="s">
        <v>135</v>
      </c>
      <c r="J8875" t="s">
        <v>136</v>
      </c>
      <c r="K8875" t="s">
        <v>137</v>
      </c>
      <c r="L8875" t="s">
        <v>24826</v>
      </c>
      <c r="M8875" t="s">
        <v>24827</v>
      </c>
      <c r="N8875">
        <v>1.8788888880000001</v>
      </c>
      <c r="O8875">
        <v>0</v>
      </c>
      <c r="P8875">
        <v>1</v>
      </c>
      <c r="Q8875">
        <v>0</v>
      </c>
      <c r="R8875">
        <v>0</v>
      </c>
      <c r="S8875">
        <v>0</v>
      </c>
      <c r="T8875">
        <v>0</v>
      </c>
      <c r="U8875">
        <v>0</v>
      </c>
      <c r="V8875">
        <v>0</v>
      </c>
      <c r="W8875">
        <v>0</v>
      </c>
      <c r="X8875">
        <v>0.14447748343704001</v>
      </c>
      <c r="Y8875">
        <v>0</v>
      </c>
      <c r="Z8875">
        <v>0</v>
      </c>
      <c r="AA8875">
        <v>0</v>
      </c>
      <c r="AB8875">
        <v>0</v>
      </c>
      <c r="AC8875">
        <v>0</v>
      </c>
      <c r="AD8875">
        <v>0</v>
      </c>
      <c r="AE8875">
        <v>0.14447748343704001</v>
      </c>
    </row>
    <row r="8876" spans="1:31" x14ac:dyDescent="0.25">
      <c r="A8876">
        <v>1892366</v>
      </c>
      <c r="B8876">
        <v>1</v>
      </c>
      <c r="C8876" t="s">
        <v>81</v>
      </c>
      <c r="D8876" t="s">
        <v>118</v>
      </c>
      <c r="E8876" t="s">
        <v>158</v>
      </c>
      <c r="F8876" t="s">
        <v>13939</v>
      </c>
      <c r="G8876" t="s">
        <v>196</v>
      </c>
      <c r="H8876" t="s">
        <v>134</v>
      </c>
      <c r="I8876" t="s">
        <v>135</v>
      </c>
      <c r="J8876" t="s">
        <v>136</v>
      </c>
      <c r="K8876" t="s">
        <v>172</v>
      </c>
      <c r="L8876" t="s">
        <v>24828</v>
      </c>
      <c r="M8876" t="s">
        <v>24829</v>
      </c>
      <c r="N8876">
        <v>0.68864888800000001</v>
      </c>
      <c r="O8876">
        <v>0</v>
      </c>
      <c r="P8876">
        <v>1043</v>
      </c>
      <c r="Q8876">
        <v>0</v>
      </c>
      <c r="R8876">
        <v>0</v>
      </c>
      <c r="S8876">
        <v>0</v>
      </c>
      <c r="T8876">
        <v>96</v>
      </c>
      <c r="U8876">
        <v>0</v>
      </c>
      <c r="V8876">
        <v>0</v>
      </c>
      <c r="W8876">
        <v>0</v>
      </c>
      <c r="X8876">
        <v>145.37709940067046</v>
      </c>
      <c r="Y8876">
        <v>0</v>
      </c>
      <c r="Z8876">
        <v>0</v>
      </c>
      <c r="AA8876">
        <v>0</v>
      </c>
      <c r="AB8876">
        <v>97.471578987901751</v>
      </c>
      <c r="AC8876">
        <v>0</v>
      </c>
      <c r="AD8876">
        <v>0</v>
      </c>
      <c r="AE8876">
        <v>242.84867838857221</v>
      </c>
    </row>
    <row r="8877" spans="1:31" x14ac:dyDescent="0.25">
      <c r="A8877">
        <v>1892864</v>
      </c>
      <c r="B8877">
        <v>1</v>
      </c>
      <c r="C8877" t="s">
        <v>81</v>
      </c>
      <c r="D8877" t="s">
        <v>121</v>
      </c>
      <c r="E8877" t="s">
        <v>158</v>
      </c>
      <c r="F8877" t="s">
        <v>4580</v>
      </c>
      <c r="G8877" t="s">
        <v>133</v>
      </c>
      <c r="H8877" t="s">
        <v>134</v>
      </c>
      <c r="I8877" t="s">
        <v>152</v>
      </c>
      <c r="J8877" t="s">
        <v>136</v>
      </c>
      <c r="K8877" t="s">
        <v>137</v>
      </c>
      <c r="L8877" t="s">
        <v>24570</v>
      </c>
      <c r="M8877" t="s">
        <v>24830</v>
      </c>
      <c r="N8877">
        <v>1.6666666E-2</v>
      </c>
      <c r="O8877">
        <v>0</v>
      </c>
      <c r="P8877">
        <v>1034</v>
      </c>
      <c r="Q8877">
        <v>0</v>
      </c>
      <c r="R8877">
        <v>24</v>
      </c>
      <c r="S8877">
        <v>2</v>
      </c>
      <c r="T8877">
        <v>44</v>
      </c>
      <c r="U8877">
        <v>0</v>
      </c>
      <c r="V8877">
        <v>0</v>
      </c>
      <c r="W8877">
        <v>0</v>
      </c>
      <c r="X8877">
        <v>2.5263332435780836</v>
      </c>
      <c r="Y8877">
        <v>0</v>
      </c>
      <c r="Z8877">
        <v>7.2170838864266673E-2</v>
      </c>
      <c r="AA8877">
        <v>0.11782832465040001</v>
      </c>
      <c r="AB8877">
        <v>0.22093560711485002</v>
      </c>
      <c r="AC8877">
        <v>0</v>
      </c>
      <c r="AD8877">
        <v>0</v>
      </c>
      <c r="AE8877">
        <v>2.9372680142076004</v>
      </c>
    </row>
    <row r="8878" spans="1:31" x14ac:dyDescent="0.25">
      <c r="A8878">
        <v>1892615</v>
      </c>
      <c r="B8878">
        <v>1</v>
      </c>
      <c r="C8878" t="s">
        <v>81</v>
      </c>
      <c r="D8878" t="s">
        <v>119</v>
      </c>
      <c r="E8878" t="s">
        <v>146</v>
      </c>
      <c r="F8878" t="s">
        <v>24831</v>
      </c>
      <c r="G8878" t="s">
        <v>148</v>
      </c>
      <c r="H8878" t="s">
        <v>143</v>
      </c>
      <c r="I8878" t="s">
        <v>135</v>
      </c>
      <c r="J8878" t="s">
        <v>136</v>
      </c>
      <c r="K8878" t="s">
        <v>137</v>
      </c>
      <c r="L8878" t="s">
        <v>24832</v>
      </c>
      <c r="M8878" t="s">
        <v>24833</v>
      </c>
      <c r="N8878">
        <v>2.980555555</v>
      </c>
      <c r="O8878">
        <v>0</v>
      </c>
      <c r="P8878">
        <v>27</v>
      </c>
      <c r="Q8878">
        <v>0</v>
      </c>
      <c r="R8878">
        <v>2</v>
      </c>
      <c r="S8878">
        <v>0</v>
      </c>
      <c r="T8878">
        <v>0</v>
      </c>
      <c r="U8878">
        <v>0</v>
      </c>
      <c r="V8878">
        <v>0</v>
      </c>
      <c r="W8878">
        <v>0</v>
      </c>
      <c r="X8878">
        <v>10.386818692539864</v>
      </c>
      <c r="Y8878">
        <v>0</v>
      </c>
      <c r="Z8878">
        <v>4.9364439224026508</v>
      </c>
      <c r="AA8878">
        <v>0</v>
      </c>
      <c r="AB8878">
        <v>0</v>
      </c>
      <c r="AC8878">
        <v>0</v>
      </c>
      <c r="AD8878">
        <v>0</v>
      </c>
      <c r="AE8878">
        <v>15.323262614942514</v>
      </c>
    </row>
    <row r="8879" spans="1:31" x14ac:dyDescent="0.25">
      <c r="A8879">
        <v>1892409</v>
      </c>
      <c r="B8879">
        <v>1</v>
      </c>
      <c r="C8879" t="s">
        <v>80</v>
      </c>
      <c r="D8879" t="s">
        <v>83</v>
      </c>
      <c r="E8879" t="s">
        <v>146</v>
      </c>
      <c r="F8879" t="s">
        <v>23839</v>
      </c>
      <c r="G8879" t="s">
        <v>148</v>
      </c>
      <c r="H8879" t="s">
        <v>143</v>
      </c>
      <c r="I8879" t="s">
        <v>135</v>
      </c>
      <c r="J8879" t="s">
        <v>136</v>
      </c>
      <c r="K8879" t="s">
        <v>137</v>
      </c>
      <c r="L8879" t="s">
        <v>24834</v>
      </c>
      <c r="M8879" t="s">
        <v>24835</v>
      </c>
      <c r="N8879">
        <v>3.1441666659999998</v>
      </c>
      <c r="O8879">
        <v>0</v>
      </c>
      <c r="P8879">
        <v>0</v>
      </c>
      <c r="Q8879">
        <v>0</v>
      </c>
      <c r="R8879">
        <v>0</v>
      </c>
      <c r="S8879">
        <v>0</v>
      </c>
      <c r="T8879">
        <v>18</v>
      </c>
      <c r="U8879">
        <v>0</v>
      </c>
      <c r="V8879">
        <v>4</v>
      </c>
      <c r="W8879">
        <v>0</v>
      </c>
      <c r="X8879">
        <v>0</v>
      </c>
      <c r="Y8879">
        <v>0</v>
      </c>
      <c r="Z8879">
        <v>0</v>
      </c>
      <c r="AA8879">
        <v>0</v>
      </c>
      <c r="AB8879">
        <v>118.23956755096353</v>
      </c>
      <c r="AC8879">
        <v>0</v>
      </c>
      <c r="AD8879">
        <v>1409.3481756249714</v>
      </c>
      <c r="AE8879">
        <v>1527.587743175935</v>
      </c>
    </row>
    <row r="8880" spans="1:31" x14ac:dyDescent="0.25">
      <c r="A8880">
        <v>1892907</v>
      </c>
      <c r="B8880">
        <v>1</v>
      </c>
      <c r="C8880" t="s">
        <v>80</v>
      </c>
      <c r="D8880" t="s">
        <v>93</v>
      </c>
      <c r="E8880" t="s">
        <v>169</v>
      </c>
      <c r="F8880" t="s">
        <v>24836</v>
      </c>
      <c r="G8880" t="s">
        <v>183</v>
      </c>
      <c r="H8880" t="s">
        <v>143</v>
      </c>
      <c r="I8880" t="s">
        <v>135</v>
      </c>
      <c r="J8880" t="s">
        <v>136</v>
      </c>
      <c r="K8880" t="s">
        <v>137</v>
      </c>
      <c r="L8880" t="s">
        <v>24837</v>
      </c>
      <c r="M8880" t="s">
        <v>24838</v>
      </c>
      <c r="N8880">
        <v>1.9372222219999999</v>
      </c>
      <c r="O8880">
        <v>0</v>
      </c>
      <c r="P8880">
        <v>192</v>
      </c>
      <c r="Q8880">
        <v>0</v>
      </c>
      <c r="R8880">
        <v>1</v>
      </c>
      <c r="S8880">
        <v>0</v>
      </c>
      <c r="T8880">
        <v>20</v>
      </c>
      <c r="U8880">
        <v>0</v>
      </c>
      <c r="V8880">
        <v>0</v>
      </c>
      <c r="W8880">
        <v>0</v>
      </c>
      <c r="X8880">
        <v>56.133263345230837</v>
      </c>
      <c r="Y8880">
        <v>0</v>
      </c>
      <c r="Z8880">
        <v>0.88881347529342003</v>
      </c>
      <c r="AA8880">
        <v>0</v>
      </c>
      <c r="AB8880">
        <v>11.893377349345453</v>
      </c>
      <c r="AC8880">
        <v>0</v>
      </c>
      <c r="AD8880">
        <v>0</v>
      </c>
      <c r="AE8880">
        <v>68.915454169869705</v>
      </c>
    </row>
    <row r="8881" spans="1:31" x14ac:dyDescent="0.25">
      <c r="A8881">
        <v>1892758</v>
      </c>
      <c r="B8881">
        <v>1</v>
      </c>
      <c r="C8881" t="s">
        <v>80</v>
      </c>
      <c r="D8881" t="s">
        <v>100</v>
      </c>
      <c r="E8881" t="s">
        <v>222</v>
      </c>
      <c r="F8881" t="s">
        <v>24839</v>
      </c>
      <c r="G8881" t="s">
        <v>148</v>
      </c>
      <c r="H8881" t="s">
        <v>143</v>
      </c>
      <c r="I8881" t="s">
        <v>135</v>
      </c>
      <c r="J8881" t="s">
        <v>136</v>
      </c>
      <c r="K8881" t="s">
        <v>137</v>
      </c>
      <c r="L8881" t="s">
        <v>24840</v>
      </c>
      <c r="M8881" t="s">
        <v>24841</v>
      </c>
      <c r="N8881">
        <v>0.75444444399999999</v>
      </c>
      <c r="O8881">
        <v>0</v>
      </c>
      <c r="P8881">
        <v>0</v>
      </c>
      <c r="Q8881">
        <v>0</v>
      </c>
      <c r="R8881">
        <v>0</v>
      </c>
      <c r="S8881">
        <v>0</v>
      </c>
      <c r="T8881">
        <v>6</v>
      </c>
      <c r="U8881">
        <v>0</v>
      </c>
      <c r="V8881">
        <v>1</v>
      </c>
      <c r="W8881">
        <v>0</v>
      </c>
      <c r="X8881">
        <v>0</v>
      </c>
      <c r="Y8881">
        <v>0</v>
      </c>
      <c r="Z8881">
        <v>0</v>
      </c>
      <c r="AA8881">
        <v>0</v>
      </c>
      <c r="AB8881">
        <v>5.3890230924300173</v>
      </c>
      <c r="AC8881">
        <v>0</v>
      </c>
      <c r="AD8881">
        <v>8.3082510893635568</v>
      </c>
      <c r="AE8881">
        <v>13.697274181793574</v>
      </c>
    </row>
    <row r="8882" spans="1:31" x14ac:dyDescent="0.25">
      <c r="A8882">
        <v>1892346</v>
      </c>
      <c r="B8882">
        <v>1</v>
      </c>
      <c r="C8882" t="s">
        <v>80</v>
      </c>
      <c r="D8882" t="s">
        <v>83</v>
      </c>
      <c r="E8882" t="s">
        <v>146</v>
      </c>
      <c r="F8882" t="s">
        <v>24842</v>
      </c>
      <c r="G8882" t="s">
        <v>196</v>
      </c>
      <c r="H8882" t="s">
        <v>143</v>
      </c>
      <c r="I8882" t="s">
        <v>135</v>
      </c>
      <c r="J8882" t="s">
        <v>136</v>
      </c>
      <c r="K8882" t="s">
        <v>172</v>
      </c>
      <c r="L8882" t="s">
        <v>24843</v>
      </c>
      <c r="M8882" t="s">
        <v>24844</v>
      </c>
      <c r="N8882">
        <v>1.3237000000000001</v>
      </c>
      <c r="O8882">
        <v>0</v>
      </c>
      <c r="P8882">
        <v>218</v>
      </c>
      <c r="Q8882">
        <v>0</v>
      </c>
      <c r="R8882">
        <v>0</v>
      </c>
      <c r="S8882">
        <v>0</v>
      </c>
      <c r="T8882">
        <v>25</v>
      </c>
      <c r="U8882">
        <v>0</v>
      </c>
      <c r="V8882">
        <v>0</v>
      </c>
      <c r="W8882">
        <v>0</v>
      </c>
      <c r="X8882">
        <v>66.327294140366121</v>
      </c>
      <c r="Y8882">
        <v>0</v>
      </c>
      <c r="Z8882">
        <v>0</v>
      </c>
      <c r="AA8882">
        <v>0</v>
      </c>
      <c r="AB8882">
        <v>55.734639570420043</v>
      </c>
      <c r="AC8882">
        <v>0</v>
      </c>
      <c r="AD8882">
        <v>0</v>
      </c>
      <c r="AE8882">
        <v>122.06193371078616</v>
      </c>
    </row>
    <row r="8883" spans="1:31" x14ac:dyDescent="0.25">
      <c r="A8883">
        <v>1892847</v>
      </c>
      <c r="B8883">
        <v>1</v>
      </c>
      <c r="C8883" t="s">
        <v>81</v>
      </c>
      <c r="D8883" t="s">
        <v>119</v>
      </c>
      <c r="E8883" t="s">
        <v>146</v>
      </c>
      <c r="F8883" t="s">
        <v>24845</v>
      </c>
      <c r="G8883" t="s">
        <v>148</v>
      </c>
      <c r="H8883" t="s">
        <v>143</v>
      </c>
      <c r="I8883" t="s">
        <v>135</v>
      </c>
      <c r="J8883" t="s">
        <v>136</v>
      </c>
      <c r="K8883" t="s">
        <v>137</v>
      </c>
      <c r="L8883" t="s">
        <v>24846</v>
      </c>
      <c r="M8883" t="s">
        <v>24847</v>
      </c>
      <c r="N8883">
        <v>1.5405555550000001</v>
      </c>
      <c r="O8883">
        <v>0</v>
      </c>
      <c r="P8883">
        <v>1</v>
      </c>
      <c r="Q8883">
        <v>0</v>
      </c>
      <c r="R8883">
        <v>1</v>
      </c>
      <c r="S8883">
        <v>0</v>
      </c>
      <c r="T8883">
        <v>2</v>
      </c>
      <c r="U8883">
        <v>0</v>
      </c>
      <c r="V8883">
        <v>0</v>
      </c>
      <c r="W8883">
        <v>0</v>
      </c>
      <c r="X8883">
        <v>0.48159271548743054</v>
      </c>
      <c r="Y8883">
        <v>0</v>
      </c>
      <c r="Z8883">
        <v>13.484768131359985</v>
      </c>
      <c r="AA8883">
        <v>0</v>
      </c>
      <c r="AB8883">
        <v>0.73018703161272913</v>
      </c>
      <c r="AC8883">
        <v>0</v>
      </c>
      <c r="AD8883">
        <v>0</v>
      </c>
      <c r="AE8883">
        <v>14.696547878460144</v>
      </c>
    </row>
    <row r="8884" spans="1:31" x14ac:dyDescent="0.25">
      <c r="A8884">
        <v>1892492</v>
      </c>
      <c r="B8884">
        <v>1</v>
      </c>
      <c r="C8884" t="s">
        <v>81</v>
      </c>
      <c r="D8884" t="s">
        <v>117</v>
      </c>
      <c r="E8884" t="s">
        <v>210</v>
      </c>
      <c r="F8884" t="s">
        <v>6682</v>
      </c>
      <c r="G8884" t="s">
        <v>133</v>
      </c>
      <c r="H8884" t="s">
        <v>134</v>
      </c>
      <c r="I8884" t="s">
        <v>152</v>
      </c>
      <c r="J8884" t="s">
        <v>136</v>
      </c>
      <c r="K8884" t="s">
        <v>137</v>
      </c>
      <c r="L8884" t="s">
        <v>24848</v>
      </c>
      <c r="M8884" t="s">
        <v>24849</v>
      </c>
      <c r="N8884">
        <v>4.1666665999999998E-2</v>
      </c>
      <c r="O8884">
        <v>1</v>
      </c>
      <c r="P8884">
        <v>490</v>
      </c>
      <c r="Q8884">
        <v>10</v>
      </c>
      <c r="R8884">
        <v>33</v>
      </c>
      <c r="S8884">
        <v>2</v>
      </c>
      <c r="T8884">
        <v>13</v>
      </c>
      <c r="U8884">
        <v>0</v>
      </c>
      <c r="V8884">
        <v>0</v>
      </c>
      <c r="W8884">
        <v>2.8913272243916665E-2</v>
      </c>
      <c r="X8884">
        <v>2.9422561865747947</v>
      </c>
      <c r="Y8884">
        <v>0.39247426748779168</v>
      </c>
      <c r="Z8884">
        <v>0.70771814442341663</v>
      </c>
      <c r="AA8884">
        <v>6.6685949708E-2</v>
      </c>
      <c r="AB8884">
        <v>0.15931145721833331</v>
      </c>
      <c r="AC8884">
        <v>0</v>
      </c>
      <c r="AD8884">
        <v>0</v>
      </c>
      <c r="AE8884">
        <v>4.2973592776562528</v>
      </c>
    </row>
    <row r="8885" spans="1:31" x14ac:dyDescent="0.25">
      <c r="A8885">
        <v>1892469</v>
      </c>
      <c r="B8885">
        <v>1</v>
      </c>
      <c r="C8885" t="s">
        <v>80</v>
      </c>
      <c r="D8885" t="s">
        <v>85</v>
      </c>
      <c r="E8885" t="s">
        <v>229</v>
      </c>
      <c r="F8885" t="s">
        <v>15581</v>
      </c>
      <c r="G8885" t="s">
        <v>212</v>
      </c>
      <c r="H8885" t="s">
        <v>134</v>
      </c>
      <c r="I8885" t="s">
        <v>135</v>
      </c>
      <c r="J8885" t="s">
        <v>3</v>
      </c>
      <c r="K8885" t="s">
        <v>137</v>
      </c>
      <c r="L8885" t="s">
        <v>24850</v>
      </c>
      <c r="M8885" t="s">
        <v>24851</v>
      </c>
      <c r="N8885">
        <v>0.7</v>
      </c>
      <c r="O8885">
        <v>0</v>
      </c>
      <c r="P8885">
        <v>1637</v>
      </c>
      <c r="Q8885">
        <v>0</v>
      </c>
      <c r="R8885">
        <v>0</v>
      </c>
      <c r="S8885">
        <v>1</v>
      </c>
      <c r="T8885">
        <v>132</v>
      </c>
      <c r="U8885">
        <v>0</v>
      </c>
      <c r="V8885">
        <v>0</v>
      </c>
      <c r="W8885">
        <v>0</v>
      </c>
      <c r="X8885">
        <v>357.84231106006871</v>
      </c>
      <c r="Y8885">
        <v>0</v>
      </c>
      <c r="Z8885">
        <v>0</v>
      </c>
      <c r="AA8885">
        <v>15.706933798575001</v>
      </c>
      <c r="AB8885">
        <v>118.36694342909789</v>
      </c>
      <c r="AC8885">
        <v>0</v>
      </c>
      <c r="AD8885">
        <v>0</v>
      </c>
      <c r="AE8885">
        <v>491.91618828774159</v>
      </c>
    </row>
    <row r="8886" spans="1:31" x14ac:dyDescent="0.25">
      <c r="A8886">
        <v>1892841</v>
      </c>
      <c r="B8886">
        <v>1</v>
      </c>
      <c r="C8886" t="s">
        <v>81</v>
      </c>
      <c r="D8886" t="s">
        <v>113</v>
      </c>
      <c r="E8886" t="s">
        <v>222</v>
      </c>
      <c r="F8886" t="s">
        <v>24852</v>
      </c>
      <c r="G8886" t="s">
        <v>148</v>
      </c>
      <c r="H8886" t="s">
        <v>143</v>
      </c>
      <c r="I8886" t="s">
        <v>135</v>
      </c>
      <c r="J8886" t="s">
        <v>136</v>
      </c>
      <c r="K8886" t="s">
        <v>137</v>
      </c>
      <c r="L8886" t="s">
        <v>24853</v>
      </c>
      <c r="M8886" t="s">
        <v>24854</v>
      </c>
      <c r="N8886">
        <v>1.220555555</v>
      </c>
      <c r="O8886">
        <v>0</v>
      </c>
      <c r="P8886">
        <v>52</v>
      </c>
      <c r="Q8886">
        <v>0</v>
      </c>
      <c r="R8886">
        <v>0</v>
      </c>
      <c r="S8886">
        <v>0</v>
      </c>
      <c r="T8886">
        <v>7</v>
      </c>
      <c r="U8886">
        <v>0</v>
      </c>
      <c r="V8886">
        <v>0</v>
      </c>
      <c r="W8886">
        <v>0</v>
      </c>
      <c r="X8886">
        <v>23.618058743899258</v>
      </c>
      <c r="Y8886">
        <v>0</v>
      </c>
      <c r="Z8886">
        <v>0</v>
      </c>
      <c r="AA8886">
        <v>0</v>
      </c>
      <c r="AB8886">
        <v>1.8487036189556045</v>
      </c>
      <c r="AC8886">
        <v>0</v>
      </c>
      <c r="AD8886">
        <v>0</v>
      </c>
      <c r="AE8886">
        <v>25.466762362854862</v>
      </c>
    </row>
    <row r="8887" spans="1:31" x14ac:dyDescent="0.25">
      <c r="A8887">
        <v>1892532</v>
      </c>
      <c r="B8887">
        <v>1</v>
      </c>
      <c r="C8887" t="s">
        <v>81</v>
      </c>
      <c r="D8887" t="s">
        <v>120</v>
      </c>
      <c r="E8887" t="s">
        <v>140</v>
      </c>
      <c r="F8887" t="s">
        <v>24855</v>
      </c>
      <c r="G8887" t="s">
        <v>163</v>
      </c>
      <c r="H8887" t="s">
        <v>143</v>
      </c>
      <c r="I8887" t="s">
        <v>135</v>
      </c>
      <c r="J8887" t="s">
        <v>136</v>
      </c>
      <c r="K8887" t="s">
        <v>137</v>
      </c>
      <c r="L8887" t="s">
        <v>24856</v>
      </c>
      <c r="M8887" t="s">
        <v>24857</v>
      </c>
      <c r="N8887">
        <v>1.114166666</v>
      </c>
      <c r="O8887">
        <v>0</v>
      </c>
      <c r="P8887">
        <v>1</v>
      </c>
      <c r="Q8887">
        <v>0</v>
      </c>
      <c r="R8887">
        <v>0</v>
      </c>
      <c r="S8887">
        <v>0</v>
      </c>
      <c r="T8887">
        <v>0</v>
      </c>
      <c r="U8887">
        <v>0</v>
      </c>
      <c r="V8887">
        <v>0</v>
      </c>
      <c r="W8887">
        <v>0</v>
      </c>
      <c r="X8887">
        <v>0.42025260761098671</v>
      </c>
      <c r="Y8887">
        <v>0</v>
      </c>
      <c r="Z8887">
        <v>0</v>
      </c>
      <c r="AA8887">
        <v>0</v>
      </c>
      <c r="AB8887">
        <v>0</v>
      </c>
      <c r="AC8887">
        <v>0</v>
      </c>
      <c r="AD8887">
        <v>0</v>
      </c>
      <c r="AE8887">
        <v>0.42025260761098671</v>
      </c>
    </row>
    <row r="8888" spans="1:31" x14ac:dyDescent="0.25">
      <c r="A8888">
        <v>1892283</v>
      </c>
      <c r="B8888">
        <v>1</v>
      </c>
      <c r="C8888" t="s">
        <v>81</v>
      </c>
      <c r="D8888" t="s">
        <v>127</v>
      </c>
      <c r="E8888" t="s">
        <v>222</v>
      </c>
      <c r="F8888" t="s">
        <v>24858</v>
      </c>
      <c r="G8888" t="s">
        <v>521</v>
      </c>
      <c r="H8888" t="s">
        <v>143</v>
      </c>
      <c r="I8888" t="s">
        <v>135</v>
      </c>
      <c r="J8888" t="s">
        <v>136</v>
      </c>
      <c r="K8888" t="s">
        <v>137</v>
      </c>
      <c r="L8888" t="s">
        <v>24859</v>
      </c>
      <c r="M8888" t="s">
        <v>24860</v>
      </c>
      <c r="N8888">
        <v>6.7041666659999999</v>
      </c>
      <c r="O8888">
        <v>0</v>
      </c>
      <c r="P8888">
        <v>152</v>
      </c>
      <c r="Q8888">
        <v>0</v>
      </c>
      <c r="R8888">
        <v>0</v>
      </c>
      <c r="S8888">
        <v>0</v>
      </c>
      <c r="T8888">
        <v>2</v>
      </c>
      <c r="U8888">
        <v>0</v>
      </c>
      <c r="V8888">
        <v>0</v>
      </c>
      <c r="W8888">
        <v>0</v>
      </c>
      <c r="X8888">
        <v>216.40787151424624</v>
      </c>
      <c r="Y8888">
        <v>0</v>
      </c>
      <c r="Z8888">
        <v>0</v>
      </c>
      <c r="AA8888">
        <v>0</v>
      </c>
      <c r="AB8888">
        <v>0.45332180514390003</v>
      </c>
      <c r="AC8888">
        <v>0</v>
      </c>
      <c r="AD8888">
        <v>0</v>
      </c>
      <c r="AE8888">
        <v>216.86119331939014</v>
      </c>
    </row>
    <row r="8889" spans="1:31" x14ac:dyDescent="0.25">
      <c r="A8889">
        <v>1892778</v>
      </c>
      <c r="B8889">
        <v>1</v>
      </c>
      <c r="C8889" t="s">
        <v>81</v>
      </c>
      <c r="D8889" t="s">
        <v>118</v>
      </c>
      <c r="E8889" t="s">
        <v>140</v>
      </c>
      <c r="F8889" t="s">
        <v>24861</v>
      </c>
      <c r="G8889" t="s">
        <v>200</v>
      </c>
      <c r="H8889" t="s">
        <v>143</v>
      </c>
      <c r="I8889" t="s">
        <v>135</v>
      </c>
      <c r="J8889" t="s">
        <v>136</v>
      </c>
      <c r="K8889" t="s">
        <v>137</v>
      </c>
      <c r="L8889" t="s">
        <v>24862</v>
      </c>
      <c r="M8889" t="s">
        <v>24863</v>
      </c>
      <c r="N8889">
        <v>0.60972222200000004</v>
      </c>
      <c r="O8889">
        <v>0</v>
      </c>
      <c r="P8889">
        <v>0</v>
      </c>
      <c r="Q8889">
        <v>0</v>
      </c>
      <c r="R8889">
        <v>0</v>
      </c>
      <c r="S8889">
        <v>0</v>
      </c>
      <c r="T8889">
        <v>1</v>
      </c>
      <c r="U8889">
        <v>0</v>
      </c>
      <c r="V8889">
        <v>0</v>
      </c>
      <c r="W8889">
        <v>0</v>
      </c>
      <c r="X8889">
        <v>0</v>
      </c>
      <c r="Y8889">
        <v>0</v>
      </c>
      <c r="Z8889">
        <v>0</v>
      </c>
      <c r="AA8889">
        <v>0</v>
      </c>
      <c r="AB8889">
        <v>1.1588171931707834</v>
      </c>
      <c r="AC8889">
        <v>0</v>
      </c>
      <c r="AD8889">
        <v>0</v>
      </c>
      <c r="AE8889">
        <v>1.1588171931707834</v>
      </c>
    </row>
    <row r="8890" spans="1:31" x14ac:dyDescent="0.25">
      <c r="A8890">
        <v>1892486</v>
      </c>
      <c r="B8890">
        <v>1</v>
      </c>
      <c r="C8890" t="s">
        <v>80</v>
      </c>
      <c r="D8890" t="s">
        <v>94</v>
      </c>
      <c r="E8890" t="s">
        <v>140</v>
      </c>
      <c r="F8890" t="s">
        <v>24864</v>
      </c>
      <c r="G8890" t="s">
        <v>163</v>
      </c>
      <c r="H8890" t="s">
        <v>143</v>
      </c>
      <c r="I8890" t="s">
        <v>135</v>
      </c>
      <c r="J8890" t="s">
        <v>136</v>
      </c>
      <c r="K8890" t="s">
        <v>137</v>
      </c>
      <c r="L8890" t="s">
        <v>24865</v>
      </c>
      <c r="M8890" t="s">
        <v>24866</v>
      </c>
      <c r="N8890">
        <v>2.7261111109999998</v>
      </c>
      <c r="O8890">
        <v>0</v>
      </c>
      <c r="P8890">
        <v>1</v>
      </c>
      <c r="Q8890">
        <v>0</v>
      </c>
      <c r="R8890">
        <v>0</v>
      </c>
      <c r="S8890">
        <v>0</v>
      </c>
      <c r="T8890">
        <v>0</v>
      </c>
      <c r="U8890">
        <v>0</v>
      </c>
      <c r="V8890">
        <v>0</v>
      </c>
      <c r="W8890">
        <v>0</v>
      </c>
      <c r="X8890">
        <v>0.92952360873131989</v>
      </c>
      <c r="Y8890">
        <v>0</v>
      </c>
      <c r="Z8890">
        <v>0</v>
      </c>
      <c r="AA8890">
        <v>0</v>
      </c>
      <c r="AB8890">
        <v>0</v>
      </c>
      <c r="AC8890">
        <v>0</v>
      </c>
      <c r="AD8890">
        <v>0</v>
      </c>
      <c r="AE8890">
        <v>0.92952360873131989</v>
      </c>
    </row>
    <row r="8891" spans="1:31" x14ac:dyDescent="0.25">
      <c r="A8891">
        <v>1892761</v>
      </c>
      <c r="B8891">
        <v>1</v>
      </c>
      <c r="C8891" t="s">
        <v>81</v>
      </c>
      <c r="D8891" t="s">
        <v>112</v>
      </c>
      <c r="E8891" t="s">
        <v>229</v>
      </c>
      <c r="F8891" t="s">
        <v>24685</v>
      </c>
      <c r="G8891" t="s">
        <v>476</v>
      </c>
      <c r="H8891" t="s">
        <v>134</v>
      </c>
      <c r="I8891" t="s">
        <v>135</v>
      </c>
      <c r="J8891" t="s">
        <v>136</v>
      </c>
      <c r="K8891" t="s">
        <v>172</v>
      </c>
      <c r="L8891" t="s">
        <v>24867</v>
      </c>
      <c r="M8891" t="s">
        <v>24868</v>
      </c>
      <c r="N8891">
        <v>0.43416666599999998</v>
      </c>
      <c r="O8891">
        <v>1</v>
      </c>
      <c r="P8891">
        <v>17294</v>
      </c>
      <c r="Q8891">
        <v>40</v>
      </c>
      <c r="R8891">
        <v>710</v>
      </c>
      <c r="S8891">
        <v>56</v>
      </c>
      <c r="T8891">
        <v>1857</v>
      </c>
      <c r="U8891">
        <v>11</v>
      </c>
      <c r="V8891">
        <v>3</v>
      </c>
      <c r="W8891">
        <v>1.67948012049085</v>
      </c>
      <c r="X8891">
        <v>959.88561962872973</v>
      </c>
      <c r="Y8891">
        <v>161.74858143887059</v>
      </c>
      <c r="Z8891">
        <v>340.32957408508099</v>
      </c>
      <c r="AA8891">
        <v>122.74749871315763</v>
      </c>
      <c r="AB8891">
        <v>415.53873705119315</v>
      </c>
      <c r="AC8891">
        <v>372.15434830331691</v>
      </c>
      <c r="AD8891">
        <v>5.3102982188433332</v>
      </c>
      <c r="AE8891">
        <v>2379.3941375596837</v>
      </c>
    </row>
    <row r="8892" spans="1:31" x14ac:dyDescent="0.25">
      <c r="A8892">
        <v>1892406</v>
      </c>
      <c r="B8892">
        <v>1</v>
      </c>
      <c r="C8892" t="s">
        <v>81</v>
      </c>
      <c r="D8892" t="s">
        <v>127</v>
      </c>
      <c r="E8892" t="s">
        <v>131</v>
      </c>
      <c r="F8892" t="s">
        <v>24869</v>
      </c>
      <c r="G8892" t="s">
        <v>133</v>
      </c>
      <c r="H8892" t="s">
        <v>134</v>
      </c>
      <c r="I8892" t="s">
        <v>135</v>
      </c>
      <c r="J8892" t="s">
        <v>136</v>
      </c>
      <c r="K8892" t="s">
        <v>137</v>
      </c>
      <c r="L8892" t="s">
        <v>24870</v>
      </c>
      <c r="M8892" t="s">
        <v>24871</v>
      </c>
      <c r="N8892">
        <v>0.80861111100000005</v>
      </c>
      <c r="O8892">
        <v>3</v>
      </c>
      <c r="P8892">
        <v>442</v>
      </c>
      <c r="Q8892">
        <v>72</v>
      </c>
      <c r="R8892">
        <v>67</v>
      </c>
      <c r="S8892">
        <v>15</v>
      </c>
      <c r="T8892">
        <v>29</v>
      </c>
      <c r="U8892">
        <v>5</v>
      </c>
      <c r="V8892">
        <v>0</v>
      </c>
      <c r="W8892">
        <v>1.6544021380036216</v>
      </c>
      <c r="X8892">
        <v>69.735423470519322</v>
      </c>
      <c r="Y8892">
        <v>145.02373834022387</v>
      </c>
      <c r="Z8892">
        <v>98.085473141686762</v>
      </c>
      <c r="AA8892">
        <v>496.45365337968491</v>
      </c>
      <c r="AB8892">
        <v>13.298538321318027</v>
      </c>
      <c r="AC8892">
        <v>321.53022613782662</v>
      </c>
      <c r="AD8892">
        <v>0</v>
      </c>
      <c r="AE8892">
        <v>1145.781454929263</v>
      </c>
    </row>
    <row r="8893" spans="1:31" x14ac:dyDescent="0.25">
      <c r="A8893">
        <v>1892718</v>
      </c>
      <c r="B8893">
        <v>1</v>
      </c>
      <c r="C8893" t="s">
        <v>81</v>
      </c>
      <c r="D8893" t="s">
        <v>128</v>
      </c>
      <c r="E8893" t="s">
        <v>222</v>
      </c>
      <c r="F8893" t="s">
        <v>24872</v>
      </c>
      <c r="G8893" t="s">
        <v>501</v>
      </c>
      <c r="H8893" t="s">
        <v>143</v>
      </c>
      <c r="I8893" t="s">
        <v>135</v>
      </c>
      <c r="J8893" t="s">
        <v>136</v>
      </c>
      <c r="K8893" t="s">
        <v>137</v>
      </c>
      <c r="L8893" t="s">
        <v>24873</v>
      </c>
      <c r="M8893" t="s">
        <v>24874</v>
      </c>
      <c r="N8893">
        <v>7.4541666659999999</v>
      </c>
      <c r="O8893">
        <v>0</v>
      </c>
      <c r="P8893">
        <v>20</v>
      </c>
      <c r="Q8893">
        <v>0</v>
      </c>
      <c r="R8893">
        <v>0</v>
      </c>
      <c r="S8893">
        <v>0</v>
      </c>
      <c r="T8893">
        <v>5</v>
      </c>
      <c r="U8893">
        <v>0</v>
      </c>
      <c r="V8893">
        <v>0</v>
      </c>
      <c r="W8893">
        <v>0</v>
      </c>
      <c r="X8893">
        <v>34.178985110689887</v>
      </c>
      <c r="Y8893">
        <v>0</v>
      </c>
      <c r="Z8893">
        <v>0</v>
      </c>
      <c r="AA8893">
        <v>0</v>
      </c>
      <c r="AB8893">
        <v>30.602737722704141</v>
      </c>
      <c r="AC8893">
        <v>0</v>
      </c>
      <c r="AD8893">
        <v>0</v>
      </c>
      <c r="AE8893">
        <v>64.781722833394028</v>
      </c>
    </row>
    <row r="8894" spans="1:31" x14ac:dyDescent="0.25">
      <c r="A8894">
        <v>1892741</v>
      </c>
      <c r="B8894">
        <v>1</v>
      </c>
      <c r="C8894" t="s">
        <v>81</v>
      </c>
      <c r="D8894" t="s">
        <v>112</v>
      </c>
      <c r="E8894" t="s">
        <v>210</v>
      </c>
      <c r="F8894" t="s">
        <v>23849</v>
      </c>
      <c r="G8894" t="s">
        <v>476</v>
      </c>
      <c r="H8894" t="s">
        <v>134</v>
      </c>
      <c r="I8894" t="s">
        <v>135</v>
      </c>
      <c r="J8894" t="s">
        <v>136</v>
      </c>
      <c r="K8894" t="s">
        <v>172</v>
      </c>
      <c r="L8894" t="s">
        <v>24875</v>
      </c>
      <c r="M8894" t="s">
        <v>24876</v>
      </c>
      <c r="N8894">
        <v>9.9166666000000001E-2</v>
      </c>
      <c r="O8894">
        <v>0</v>
      </c>
      <c r="P8894">
        <v>14811</v>
      </c>
      <c r="Q8894">
        <v>27</v>
      </c>
      <c r="R8894">
        <v>604</v>
      </c>
      <c r="S8894">
        <v>41</v>
      </c>
      <c r="T8894">
        <v>1726</v>
      </c>
      <c r="U8894">
        <v>7</v>
      </c>
      <c r="V8894">
        <v>3</v>
      </c>
      <c r="W8894">
        <v>0</v>
      </c>
      <c r="X8894">
        <v>195.2347125962506</v>
      </c>
      <c r="Y8894">
        <v>29.254752746940355</v>
      </c>
      <c r="Z8894">
        <v>73.425361270251813</v>
      </c>
      <c r="AA8894">
        <v>23.198391006063964</v>
      </c>
      <c r="AB8894">
        <v>88.448619063377123</v>
      </c>
      <c r="AC8894">
        <v>14.295634795318193</v>
      </c>
      <c r="AD8894">
        <v>1.2129088062233335</v>
      </c>
      <c r="AE8894">
        <v>425.07038028442531</v>
      </c>
    </row>
    <row r="8895" spans="1:31" x14ac:dyDescent="0.25">
      <c r="A8895">
        <v>1892618</v>
      </c>
      <c r="B8895">
        <v>1</v>
      </c>
      <c r="C8895" t="s">
        <v>80</v>
      </c>
      <c r="D8895" t="s">
        <v>93</v>
      </c>
      <c r="E8895" t="s">
        <v>146</v>
      </c>
      <c r="F8895" t="s">
        <v>24877</v>
      </c>
      <c r="G8895" t="s">
        <v>148</v>
      </c>
      <c r="H8895" t="s">
        <v>143</v>
      </c>
      <c r="I8895" t="s">
        <v>135</v>
      </c>
      <c r="J8895" t="s">
        <v>136</v>
      </c>
      <c r="K8895" t="s">
        <v>137</v>
      </c>
      <c r="L8895" t="s">
        <v>24878</v>
      </c>
      <c r="M8895" t="s">
        <v>24879</v>
      </c>
      <c r="N8895">
        <v>2.0527777770000002</v>
      </c>
      <c r="O8895">
        <v>0</v>
      </c>
      <c r="P8895">
        <v>18</v>
      </c>
      <c r="Q8895">
        <v>0</v>
      </c>
      <c r="R8895">
        <v>0</v>
      </c>
      <c r="S8895">
        <v>0</v>
      </c>
      <c r="T8895">
        <v>2</v>
      </c>
      <c r="U8895">
        <v>0</v>
      </c>
      <c r="V8895">
        <v>0</v>
      </c>
      <c r="W8895">
        <v>0</v>
      </c>
      <c r="X8895">
        <v>10.391576879308243</v>
      </c>
      <c r="Y8895">
        <v>0</v>
      </c>
      <c r="Z8895">
        <v>0</v>
      </c>
      <c r="AA8895">
        <v>0</v>
      </c>
      <c r="AB8895">
        <v>10.455125951618516</v>
      </c>
      <c r="AC8895">
        <v>0</v>
      </c>
      <c r="AD8895">
        <v>0</v>
      </c>
      <c r="AE8895">
        <v>20.846702830926759</v>
      </c>
    </row>
    <row r="8896" spans="1:31" x14ac:dyDescent="0.25">
      <c r="A8896">
        <v>1892575</v>
      </c>
      <c r="B8896">
        <v>1</v>
      </c>
      <c r="C8896" t="s">
        <v>81</v>
      </c>
      <c r="D8896" t="s">
        <v>115</v>
      </c>
      <c r="E8896" t="s">
        <v>140</v>
      </c>
      <c r="F8896" t="s">
        <v>24880</v>
      </c>
      <c r="G8896" t="s">
        <v>163</v>
      </c>
      <c r="H8896" t="s">
        <v>143</v>
      </c>
      <c r="I8896" t="s">
        <v>135</v>
      </c>
      <c r="J8896" t="s">
        <v>136</v>
      </c>
      <c r="K8896" t="s">
        <v>137</v>
      </c>
      <c r="L8896" t="s">
        <v>24881</v>
      </c>
      <c r="M8896" t="s">
        <v>24882</v>
      </c>
      <c r="N8896">
        <v>2.3191666660000001</v>
      </c>
      <c r="O8896">
        <v>0</v>
      </c>
      <c r="P8896">
        <v>1</v>
      </c>
      <c r="Q8896">
        <v>0</v>
      </c>
      <c r="R8896">
        <v>0</v>
      </c>
      <c r="S8896">
        <v>0</v>
      </c>
      <c r="T8896">
        <v>0</v>
      </c>
      <c r="U8896">
        <v>0</v>
      </c>
      <c r="V8896">
        <v>0</v>
      </c>
      <c r="W8896">
        <v>0</v>
      </c>
      <c r="X8896">
        <v>0.30225611188960416</v>
      </c>
      <c r="Y8896">
        <v>0</v>
      </c>
      <c r="Z8896">
        <v>0</v>
      </c>
      <c r="AA8896">
        <v>0</v>
      </c>
      <c r="AB8896">
        <v>0</v>
      </c>
      <c r="AC8896">
        <v>0</v>
      </c>
      <c r="AD8896">
        <v>0</v>
      </c>
      <c r="AE8896">
        <v>0.30225611188960416</v>
      </c>
    </row>
    <row r="8897" spans="1:31" x14ac:dyDescent="0.25">
      <c r="A8897">
        <v>1892426</v>
      </c>
      <c r="B8897">
        <v>1</v>
      </c>
      <c r="C8897" t="s">
        <v>80</v>
      </c>
      <c r="D8897" t="s">
        <v>82</v>
      </c>
      <c r="E8897" t="s">
        <v>140</v>
      </c>
      <c r="F8897" t="s">
        <v>24883</v>
      </c>
      <c r="G8897" t="s">
        <v>212</v>
      </c>
      <c r="H8897" t="s">
        <v>143</v>
      </c>
      <c r="I8897" t="s">
        <v>135</v>
      </c>
      <c r="J8897" t="s">
        <v>136</v>
      </c>
      <c r="K8897" t="s">
        <v>137</v>
      </c>
      <c r="L8897" t="s">
        <v>24884</v>
      </c>
      <c r="M8897" t="s">
        <v>24885</v>
      </c>
      <c r="N8897">
        <v>3.5858333330000001</v>
      </c>
      <c r="O8897">
        <v>0</v>
      </c>
      <c r="P8897">
        <v>1</v>
      </c>
      <c r="Q8897">
        <v>0</v>
      </c>
      <c r="R8897">
        <v>0</v>
      </c>
      <c r="S8897">
        <v>0</v>
      </c>
      <c r="T8897">
        <v>0</v>
      </c>
      <c r="U8897">
        <v>0</v>
      </c>
      <c r="V8897">
        <v>0</v>
      </c>
      <c r="W8897">
        <v>0</v>
      </c>
      <c r="X8897">
        <v>2.0606712059943968</v>
      </c>
      <c r="Y8897">
        <v>0</v>
      </c>
      <c r="Z8897">
        <v>0</v>
      </c>
      <c r="AA8897">
        <v>0</v>
      </c>
      <c r="AB8897">
        <v>0</v>
      </c>
      <c r="AC8897">
        <v>0</v>
      </c>
      <c r="AD8897">
        <v>0</v>
      </c>
      <c r="AE8897">
        <v>2.0606712059943968</v>
      </c>
    </row>
    <row r="8898" spans="1:31" x14ac:dyDescent="0.25">
      <c r="A8898">
        <v>1892804</v>
      </c>
      <c r="B8898">
        <v>1</v>
      </c>
      <c r="C8898" t="s">
        <v>80</v>
      </c>
      <c r="D8898" t="s">
        <v>98</v>
      </c>
      <c r="E8898" t="s">
        <v>158</v>
      </c>
      <c r="F8898" t="s">
        <v>24886</v>
      </c>
      <c r="G8898" t="s">
        <v>179</v>
      </c>
      <c r="H8898" t="s">
        <v>134</v>
      </c>
      <c r="I8898" t="s">
        <v>135</v>
      </c>
      <c r="J8898" t="s">
        <v>136</v>
      </c>
      <c r="K8898" t="s">
        <v>137</v>
      </c>
      <c r="L8898" t="s">
        <v>24887</v>
      </c>
      <c r="M8898" t="s">
        <v>24888</v>
      </c>
      <c r="N8898">
        <v>0.95861111099999996</v>
      </c>
      <c r="O8898">
        <v>0</v>
      </c>
      <c r="P8898">
        <v>15</v>
      </c>
      <c r="Q8898">
        <v>0</v>
      </c>
      <c r="R8898">
        <v>17</v>
      </c>
      <c r="S8898">
        <v>0</v>
      </c>
      <c r="T8898">
        <v>12</v>
      </c>
      <c r="U8898">
        <v>0</v>
      </c>
      <c r="V8898">
        <v>0</v>
      </c>
      <c r="W8898">
        <v>0</v>
      </c>
      <c r="X8898">
        <v>3.9233719406833876</v>
      </c>
      <c r="Y8898">
        <v>0</v>
      </c>
      <c r="Z8898">
        <v>8.335899738488548</v>
      </c>
      <c r="AA8898">
        <v>0</v>
      </c>
      <c r="AB8898">
        <v>21.24931582177275</v>
      </c>
      <c r="AC8898">
        <v>0</v>
      </c>
      <c r="AD8898">
        <v>0</v>
      </c>
      <c r="AE8898">
        <v>33.508587500944685</v>
      </c>
    </row>
    <row r="8899" spans="1:31" x14ac:dyDescent="0.25">
      <c r="A8899">
        <v>1892555</v>
      </c>
      <c r="B8899">
        <v>1</v>
      </c>
      <c r="C8899" t="s">
        <v>80</v>
      </c>
      <c r="D8899" t="s">
        <v>108</v>
      </c>
      <c r="E8899" t="s">
        <v>158</v>
      </c>
      <c r="F8899" t="s">
        <v>24889</v>
      </c>
      <c r="G8899" t="s">
        <v>219</v>
      </c>
      <c r="H8899" t="s">
        <v>134</v>
      </c>
      <c r="I8899" t="s">
        <v>135</v>
      </c>
      <c r="J8899" t="s">
        <v>136</v>
      </c>
      <c r="K8899" t="s">
        <v>137</v>
      </c>
      <c r="L8899" t="s">
        <v>24890</v>
      </c>
      <c r="M8899" t="s">
        <v>24891</v>
      </c>
      <c r="N8899">
        <v>3.2236111109999999</v>
      </c>
      <c r="O8899">
        <v>0</v>
      </c>
      <c r="P8899">
        <v>16</v>
      </c>
      <c r="Q8899">
        <v>0</v>
      </c>
      <c r="R8899">
        <v>8</v>
      </c>
      <c r="S8899">
        <v>1</v>
      </c>
      <c r="T8899">
        <v>5</v>
      </c>
      <c r="U8899">
        <v>0</v>
      </c>
      <c r="V8899">
        <v>0</v>
      </c>
      <c r="W8899">
        <v>0</v>
      </c>
      <c r="X8899">
        <v>19.040280331002148</v>
      </c>
      <c r="Y8899">
        <v>0</v>
      </c>
      <c r="Z8899">
        <v>50.861860144537488</v>
      </c>
      <c r="AA8899">
        <v>115.50416036528226</v>
      </c>
      <c r="AB8899">
        <v>58.631408587043119</v>
      </c>
      <c r="AC8899">
        <v>0</v>
      </c>
      <c r="AD8899">
        <v>0</v>
      </c>
      <c r="AE8899">
        <v>244.03770942786502</v>
      </c>
    </row>
    <row r="8900" spans="1:31" x14ac:dyDescent="0.25">
      <c r="A8900">
        <v>1892698</v>
      </c>
      <c r="B8900">
        <v>1</v>
      </c>
      <c r="C8900" t="s">
        <v>80</v>
      </c>
      <c r="D8900" t="s">
        <v>96</v>
      </c>
      <c r="E8900" t="s">
        <v>210</v>
      </c>
      <c r="F8900" t="s">
        <v>1737</v>
      </c>
      <c r="G8900" t="s">
        <v>133</v>
      </c>
      <c r="H8900" t="s">
        <v>134</v>
      </c>
      <c r="I8900" t="s">
        <v>135</v>
      </c>
      <c r="J8900" t="s">
        <v>136</v>
      </c>
      <c r="K8900" t="s">
        <v>137</v>
      </c>
      <c r="L8900" t="s">
        <v>24892</v>
      </c>
      <c r="M8900" t="s">
        <v>24893</v>
      </c>
      <c r="N8900">
        <v>1.1186111110000001</v>
      </c>
      <c r="O8900">
        <v>0</v>
      </c>
      <c r="P8900">
        <v>715</v>
      </c>
      <c r="Q8900">
        <v>0</v>
      </c>
      <c r="R8900">
        <v>1</v>
      </c>
      <c r="S8900">
        <v>0</v>
      </c>
      <c r="T8900">
        <v>64</v>
      </c>
      <c r="U8900">
        <v>0</v>
      </c>
      <c r="V8900">
        <v>0</v>
      </c>
      <c r="W8900">
        <v>0</v>
      </c>
      <c r="X8900">
        <v>222.83872620444407</v>
      </c>
      <c r="Y8900">
        <v>0</v>
      </c>
      <c r="Z8900">
        <v>0</v>
      </c>
      <c r="AA8900">
        <v>0</v>
      </c>
      <c r="AB8900">
        <v>129.51566131152381</v>
      </c>
      <c r="AC8900">
        <v>0</v>
      </c>
      <c r="AD8900">
        <v>0</v>
      </c>
      <c r="AE8900">
        <v>352.35438751596791</v>
      </c>
    </row>
    <row r="8901" spans="1:31" x14ac:dyDescent="0.25">
      <c r="A8901">
        <v>1892257</v>
      </c>
      <c r="B8901">
        <v>1</v>
      </c>
      <c r="C8901" t="s">
        <v>80</v>
      </c>
      <c r="D8901" t="s">
        <v>92</v>
      </c>
      <c r="E8901" t="s">
        <v>131</v>
      </c>
      <c r="F8901" t="s">
        <v>11074</v>
      </c>
      <c r="G8901" t="s">
        <v>196</v>
      </c>
      <c r="H8901" t="s">
        <v>134</v>
      </c>
      <c r="I8901" t="s">
        <v>135</v>
      </c>
      <c r="J8901" t="s">
        <v>136</v>
      </c>
      <c r="K8901" t="s">
        <v>172</v>
      </c>
      <c r="L8901" t="s">
        <v>24894</v>
      </c>
      <c r="M8901" t="s">
        <v>24895</v>
      </c>
      <c r="N8901">
        <v>6.0930555550000003</v>
      </c>
      <c r="O8901">
        <v>19</v>
      </c>
      <c r="P8901">
        <v>1388</v>
      </c>
      <c r="Q8901">
        <v>3</v>
      </c>
      <c r="R8901">
        <v>24</v>
      </c>
      <c r="S8901">
        <v>21</v>
      </c>
      <c r="T8901">
        <v>152</v>
      </c>
      <c r="U8901">
        <v>1</v>
      </c>
      <c r="V8901">
        <v>1</v>
      </c>
      <c r="W8901">
        <v>2421.265169202768</v>
      </c>
      <c r="X8901">
        <v>2113.7478109482749</v>
      </c>
      <c r="Y8901">
        <v>42.478904124807116</v>
      </c>
      <c r="Z8901">
        <v>59.891527065226967</v>
      </c>
      <c r="AA8901">
        <v>867.5671257597437</v>
      </c>
      <c r="AB8901">
        <v>633.10991318946571</v>
      </c>
      <c r="AC8901">
        <v>6.2855453448886394</v>
      </c>
      <c r="AD8901">
        <v>0.22310776816982172</v>
      </c>
      <c r="AE8901">
        <v>6144.5691034033443</v>
      </c>
    </row>
    <row r="8902" spans="1:31" x14ac:dyDescent="0.25">
      <c r="A8902">
        <v>1892320</v>
      </c>
      <c r="B8902">
        <v>1</v>
      </c>
      <c r="C8902" t="s">
        <v>80</v>
      </c>
      <c r="D8902" t="s">
        <v>100</v>
      </c>
      <c r="E8902" t="s">
        <v>169</v>
      </c>
      <c r="F8902" t="s">
        <v>12212</v>
      </c>
      <c r="G8902" t="s">
        <v>183</v>
      </c>
      <c r="H8902" t="s">
        <v>143</v>
      </c>
      <c r="I8902" t="s">
        <v>135</v>
      </c>
      <c r="J8902" t="s">
        <v>136</v>
      </c>
      <c r="K8902" t="s">
        <v>137</v>
      </c>
      <c r="L8902" t="s">
        <v>24896</v>
      </c>
      <c r="M8902" t="s">
        <v>24897</v>
      </c>
      <c r="N8902">
        <v>1.0774999999999999</v>
      </c>
      <c r="O8902">
        <v>0</v>
      </c>
      <c r="P8902">
        <v>60</v>
      </c>
      <c r="Q8902">
        <v>0</v>
      </c>
      <c r="R8902">
        <v>9</v>
      </c>
      <c r="S8902">
        <v>0</v>
      </c>
      <c r="T8902">
        <v>6</v>
      </c>
      <c r="U8902">
        <v>0</v>
      </c>
      <c r="V8902">
        <v>0</v>
      </c>
      <c r="W8902">
        <v>0</v>
      </c>
      <c r="X8902">
        <v>17.275337519278441</v>
      </c>
      <c r="Y8902">
        <v>0</v>
      </c>
      <c r="Z8902">
        <v>23.090351452357854</v>
      </c>
      <c r="AA8902">
        <v>0</v>
      </c>
      <c r="AB8902">
        <v>6.7331168759294693</v>
      </c>
      <c r="AC8902">
        <v>0</v>
      </c>
      <c r="AD8902">
        <v>0</v>
      </c>
      <c r="AE8902">
        <v>47.098805847565764</v>
      </c>
    </row>
    <row r="8903" spans="1:31" x14ac:dyDescent="0.25">
      <c r="A8903">
        <v>1892861</v>
      </c>
      <c r="B8903">
        <v>1</v>
      </c>
      <c r="C8903" t="s">
        <v>80</v>
      </c>
      <c r="D8903" t="s">
        <v>95</v>
      </c>
      <c r="E8903" t="s">
        <v>146</v>
      </c>
      <c r="F8903" t="s">
        <v>24898</v>
      </c>
      <c r="G8903" t="s">
        <v>469</v>
      </c>
      <c r="H8903" t="s">
        <v>143</v>
      </c>
      <c r="I8903" t="s">
        <v>135</v>
      </c>
      <c r="J8903" t="s">
        <v>136</v>
      </c>
      <c r="K8903" t="s">
        <v>137</v>
      </c>
      <c r="L8903" t="s">
        <v>24899</v>
      </c>
      <c r="M8903" t="s">
        <v>24900</v>
      </c>
      <c r="N8903">
        <v>0.73694444400000003</v>
      </c>
      <c r="O8903">
        <v>0</v>
      </c>
      <c r="P8903">
        <v>68</v>
      </c>
      <c r="Q8903">
        <v>0</v>
      </c>
      <c r="R8903">
        <v>1</v>
      </c>
      <c r="S8903">
        <v>0</v>
      </c>
      <c r="T8903">
        <v>0</v>
      </c>
      <c r="U8903">
        <v>0</v>
      </c>
      <c r="V8903">
        <v>0</v>
      </c>
      <c r="W8903">
        <v>0</v>
      </c>
      <c r="X8903">
        <v>14.33691791172255</v>
      </c>
      <c r="Y8903">
        <v>0</v>
      </c>
      <c r="Z8903">
        <v>9.6996781855174449E-2</v>
      </c>
      <c r="AA8903">
        <v>0</v>
      </c>
      <c r="AB8903">
        <v>0</v>
      </c>
      <c r="AC8903">
        <v>0</v>
      </c>
      <c r="AD8903">
        <v>0</v>
      </c>
      <c r="AE8903">
        <v>14.433914693577725</v>
      </c>
    </row>
    <row r="8904" spans="1:31" x14ac:dyDescent="0.25">
      <c r="A8904">
        <v>1892612</v>
      </c>
      <c r="B8904">
        <v>1</v>
      </c>
      <c r="C8904" t="s">
        <v>81</v>
      </c>
      <c r="D8904" t="s">
        <v>122</v>
      </c>
      <c r="E8904" t="s">
        <v>146</v>
      </c>
      <c r="F8904" t="s">
        <v>24901</v>
      </c>
      <c r="G8904" t="s">
        <v>148</v>
      </c>
      <c r="H8904" t="s">
        <v>143</v>
      </c>
      <c r="I8904" t="s">
        <v>135</v>
      </c>
      <c r="J8904" t="s">
        <v>136</v>
      </c>
      <c r="K8904" t="s">
        <v>137</v>
      </c>
      <c r="L8904" t="s">
        <v>24902</v>
      </c>
      <c r="M8904" t="s">
        <v>24903</v>
      </c>
      <c r="N8904">
        <v>4.1944444440000002</v>
      </c>
      <c r="O8904">
        <v>0</v>
      </c>
      <c r="P8904">
        <v>6</v>
      </c>
      <c r="Q8904">
        <v>0</v>
      </c>
      <c r="R8904">
        <v>0</v>
      </c>
      <c r="S8904">
        <v>0</v>
      </c>
      <c r="T8904">
        <v>2</v>
      </c>
      <c r="U8904">
        <v>0</v>
      </c>
      <c r="V8904">
        <v>0</v>
      </c>
      <c r="W8904">
        <v>0</v>
      </c>
      <c r="X8904">
        <v>4.805301250492291</v>
      </c>
      <c r="Y8904">
        <v>0</v>
      </c>
      <c r="Z8904">
        <v>0</v>
      </c>
      <c r="AA8904">
        <v>0</v>
      </c>
      <c r="AB8904">
        <v>7.0063743355420307</v>
      </c>
      <c r="AC8904">
        <v>0</v>
      </c>
      <c r="AD8904">
        <v>0</v>
      </c>
      <c r="AE8904">
        <v>11.811675586034323</v>
      </c>
    </row>
    <row r="8905" spans="1:31" x14ac:dyDescent="0.25">
      <c r="A8905">
        <v>1892263</v>
      </c>
      <c r="B8905">
        <v>1</v>
      </c>
      <c r="C8905" t="s">
        <v>81</v>
      </c>
      <c r="D8905" t="s">
        <v>113</v>
      </c>
      <c r="E8905" t="s">
        <v>158</v>
      </c>
      <c r="F8905" t="s">
        <v>24904</v>
      </c>
      <c r="G8905" t="s">
        <v>133</v>
      </c>
      <c r="H8905" t="s">
        <v>134</v>
      </c>
      <c r="I8905" t="s">
        <v>152</v>
      </c>
      <c r="J8905" t="s">
        <v>136</v>
      </c>
      <c r="K8905" t="s">
        <v>137</v>
      </c>
      <c r="L8905" t="s">
        <v>24674</v>
      </c>
      <c r="M8905" t="s">
        <v>24905</v>
      </c>
      <c r="N8905">
        <v>1.1111111E-2</v>
      </c>
      <c r="O8905">
        <v>0</v>
      </c>
      <c r="P8905">
        <v>350</v>
      </c>
      <c r="Q8905">
        <v>1</v>
      </c>
      <c r="R8905">
        <v>20</v>
      </c>
      <c r="S8905">
        <v>0</v>
      </c>
      <c r="T8905">
        <v>10</v>
      </c>
      <c r="U8905">
        <v>1</v>
      </c>
      <c r="V8905">
        <v>0</v>
      </c>
      <c r="W8905">
        <v>0</v>
      </c>
      <c r="X8905">
        <v>0.40582908915148885</v>
      </c>
      <c r="Y8905">
        <v>0.18295887344884446</v>
      </c>
      <c r="Z8905">
        <v>0.14576604955977779</v>
      </c>
      <c r="AA8905">
        <v>0</v>
      </c>
      <c r="AB8905">
        <v>2.1069525600133338E-2</v>
      </c>
      <c r="AC8905">
        <v>0.90804088392493332</v>
      </c>
      <c r="AD8905">
        <v>0</v>
      </c>
      <c r="AE8905">
        <v>1.6636644216851777</v>
      </c>
    </row>
    <row r="8906" spans="1:31" x14ac:dyDescent="0.25">
      <c r="A8906">
        <v>1892904</v>
      </c>
      <c r="B8906">
        <v>1</v>
      </c>
      <c r="C8906" t="s">
        <v>80</v>
      </c>
      <c r="D8906" t="s">
        <v>106</v>
      </c>
      <c r="E8906" t="s">
        <v>169</v>
      </c>
      <c r="F8906" t="s">
        <v>6484</v>
      </c>
      <c r="G8906" t="s">
        <v>469</v>
      </c>
      <c r="H8906" t="s">
        <v>143</v>
      </c>
      <c r="I8906" t="s">
        <v>135</v>
      </c>
      <c r="J8906" t="s">
        <v>136</v>
      </c>
      <c r="K8906" t="s">
        <v>137</v>
      </c>
      <c r="L8906" t="s">
        <v>24906</v>
      </c>
      <c r="M8906" t="s">
        <v>24907</v>
      </c>
      <c r="N8906">
        <v>3.730277777</v>
      </c>
      <c r="O8906">
        <v>0</v>
      </c>
      <c r="P8906">
        <v>105</v>
      </c>
      <c r="Q8906">
        <v>0</v>
      </c>
      <c r="R8906">
        <v>11</v>
      </c>
      <c r="S8906">
        <v>0</v>
      </c>
      <c r="T8906">
        <v>17</v>
      </c>
      <c r="U8906">
        <v>0</v>
      </c>
      <c r="V8906">
        <v>0</v>
      </c>
      <c r="W8906">
        <v>0</v>
      </c>
      <c r="X8906">
        <v>124.43123416998299</v>
      </c>
      <c r="Y8906">
        <v>0</v>
      </c>
      <c r="Z8906">
        <v>214.49935576951225</v>
      </c>
      <c r="AA8906">
        <v>0</v>
      </c>
      <c r="AB8906">
        <v>40.939855567196858</v>
      </c>
      <c r="AC8906">
        <v>0</v>
      </c>
      <c r="AD8906">
        <v>0</v>
      </c>
      <c r="AE8906">
        <v>379.87044550669208</v>
      </c>
    </row>
    <row r="8907" spans="1:31" x14ac:dyDescent="0.25">
      <c r="A8907">
        <v>1892727</v>
      </c>
      <c r="B8907">
        <v>1</v>
      </c>
      <c r="C8907" t="s">
        <v>80</v>
      </c>
      <c r="D8907" t="s">
        <v>91</v>
      </c>
      <c r="E8907" t="s">
        <v>140</v>
      </c>
      <c r="F8907" t="s">
        <v>24908</v>
      </c>
      <c r="G8907" t="s">
        <v>163</v>
      </c>
      <c r="H8907" t="s">
        <v>143</v>
      </c>
      <c r="I8907" t="s">
        <v>135</v>
      </c>
      <c r="J8907" t="s">
        <v>136</v>
      </c>
      <c r="K8907" t="s">
        <v>137</v>
      </c>
      <c r="L8907" t="s">
        <v>24909</v>
      </c>
      <c r="M8907" t="s">
        <v>24910</v>
      </c>
      <c r="N8907">
        <v>1.436388888</v>
      </c>
      <c r="O8907">
        <v>0</v>
      </c>
      <c r="P8907">
        <v>1</v>
      </c>
      <c r="Q8907">
        <v>0</v>
      </c>
      <c r="R8907">
        <v>0</v>
      </c>
      <c r="S8907">
        <v>0</v>
      </c>
      <c r="T8907">
        <v>0</v>
      </c>
      <c r="U8907">
        <v>0</v>
      </c>
      <c r="V8907">
        <v>0</v>
      </c>
      <c r="W8907">
        <v>0</v>
      </c>
      <c r="X8907">
        <v>0.33251804110471611</v>
      </c>
      <c r="Y8907">
        <v>0</v>
      </c>
      <c r="Z8907">
        <v>0</v>
      </c>
      <c r="AA8907">
        <v>0</v>
      </c>
      <c r="AB8907">
        <v>0</v>
      </c>
      <c r="AC8907">
        <v>0</v>
      </c>
      <c r="AD8907">
        <v>0</v>
      </c>
      <c r="AE8907">
        <v>0.33251804110471611</v>
      </c>
    </row>
    <row r="8908" spans="1:31" x14ac:dyDescent="0.25">
      <c r="A8908">
        <v>1892704</v>
      </c>
      <c r="B8908">
        <v>1</v>
      </c>
      <c r="C8908" t="s">
        <v>80</v>
      </c>
      <c r="D8908" t="s">
        <v>97</v>
      </c>
      <c r="E8908" t="s">
        <v>146</v>
      </c>
      <c r="F8908" t="s">
        <v>24784</v>
      </c>
      <c r="G8908" t="s">
        <v>148</v>
      </c>
      <c r="H8908" t="s">
        <v>143</v>
      </c>
      <c r="I8908" t="s">
        <v>135</v>
      </c>
      <c r="J8908" t="s">
        <v>136</v>
      </c>
      <c r="K8908" t="s">
        <v>137</v>
      </c>
      <c r="L8908" t="s">
        <v>24911</v>
      </c>
      <c r="M8908" t="s">
        <v>24912</v>
      </c>
      <c r="N8908">
        <v>0.98194444400000003</v>
      </c>
      <c r="O8908">
        <v>0</v>
      </c>
      <c r="P8908">
        <v>6</v>
      </c>
      <c r="Q8908">
        <v>0</v>
      </c>
      <c r="R8908">
        <v>2</v>
      </c>
      <c r="S8908">
        <v>0</v>
      </c>
      <c r="T8908">
        <v>5</v>
      </c>
      <c r="U8908">
        <v>0</v>
      </c>
      <c r="V8908">
        <v>0</v>
      </c>
      <c r="W8908">
        <v>0</v>
      </c>
      <c r="X8908">
        <v>2.3280913110595178</v>
      </c>
      <c r="Y8908">
        <v>0</v>
      </c>
      <c r="Z8908">
        <v>1.2436243687985336</v>
      </c>
      <c r="AA8908">
        <v>0</v>
      </c>
      <c r="AB8908">
        <v>20.458134741913302</v>
      </c>
      <c r="AC8908">
        <v>0</v>
      </c>
      <c r="AD8908">
        <v>0</v>
      </c>
      <c r="AE8908">
        <v>24.029850421771354</v>
      </c>
    </row>
    <row r="8909" spans="1:31" x14ac:dyDescent="0.25">
      <c r="A8909">
        <v>1892372</v>
      </c>
      <c r="B8909">
        <v>1</v>
      </c>
      <c r="C8909" t="s">
        <v>80</v>
      </c>
      <c r="D8909" t="s">
        <v>100</v>
      </c>
      <c r="E8909" t="s">
        <v>140</v>
      </c>
      <c r="F8909" t="s">
        <v>24913</v>
      </c>
      <c r="G8909" t="s">
        <v>163</v>
      </c>
      <c r="H8909" t="s">
        <v>143</v>
      </c>
      <c r="I8909" t="s">
        <v>135</v>
      </c>
      <c r="J8909" t="s">
        <v>136</v>
      </c>
      <c r="K8909" t="s">
        <v>137</v>
      </c>
      <c r="L8909" t="s">
        <v>24914</v>
      </c>
      <c r="M8909" t="s">
        <v>24915</v>
      </c>
      <c r="N8909">
        <v>4.0425000000000004</v>
      </c>
      <c r="O8909">
        <v>0</v>
      </c>
      <c r="P8909">
        <v>1</v>
      </c>
      <c r="Q8909">
        <v>0</v>
      </c>
      <c r="R8909">
        <v>0</v>
      </c>
      <c r="S8909">
        <v>0</v>
      </c>
      <c r="T8909">
        <v>0</v>
      </c>
      <c r="U8909">
        <v>0</v>
      </c>
      <c r="V8909">
        <v>0</v>
      </c>
      <c r="W8909">
        <v>0</v>
      </c>
      <c r="X8909">
        <v>1.4034013745936924</v>
      </c>
      <c r="Y8909">
        <v>0</v>
      </c>
      <c r="Z8909">
        <v>0</v>
      </c>
      <c r="AA8909">
        <v>0</v>
      </c>
      <c r="AB8909">
        <v>0</v>
      </c>
      <c r="AC8909">
        <v>0</v>
      </c>
      <c r="AD8909">
        <v>0</v>
      </c>
      <c r="AE8909">
        <v>1.4034013745936924</v>
      </c>
    </row>
    <row r="8910" spans="1:31" x14ac:dyDescent="0.25">
      <c r="A8910">
        <v>1892890</v>
      </c>
      <c r="B8910">
        <v>1</v>
      </c>
      <c r="C8910" t="s">
        <v>80</v>
      </c>
      <c r="D8910" t="s">
        <v>93</v>
      </c>
      <c r="E8910" t="s">
        <v>210</v>
      </c>
      <c r="F8910" t="s">
        <v>24916</v>
      </c>
      <c r="G8910" t="s">
        <v>133</v>
      </c>
      <c r="H8910" t="s">
        <v>134</v>
      </c>
      <c r="I8910" t="s">
        <v>135</v>
      </c>
      <c r="J8910" t="s">
        <v>136</v>
      </c>
      <c r="K8910" t="s">
        <v>137</v>
      </c>
      <c r="L8910" t="s">
        <v>24917</v>
      </c>
      <c r="M8910" t="s">
        <v>24918</v>
      </c>
      <c r="N8910">
        <v>1.9227777770000001</v>
      </c>
      <c r="O8910">
        <v>0</v>
      </c>
      <c r="P8910">
        <v>637</v>
      </c>
      <c r="Q8910">
        <v>7</v>
      </c>
      <c r="R8910">
        <v>227</v>
      </c>
      <c r="S8910">
        <v>10</v>
      </c>
      <c r="T8910">
        <v>118</v>
      </c>
      <c r="U8910">
        <v>0</v>
      </c>
      <c r="V8910">
        <v>0</v>
      </c>
      <c r="W8910">
        <v>0</v>
      </c>
      <c r="X8910">
        <v>254.1015093606467</v>
      </c>
      <c r="Y8910">
        <v>94.229497567870567</v>
      </c>
      <c r="Z8910">
        <v>1137.155873901834</v>
      </c>
      <c r="AA8910">
        <v>273.41197326914664</v>
      </c>
      <c r="AB8910">
        <v>231.97564179457325</v>
      </c>
      <c r="AC8910">
        <v>0</v>
      </c>
      <c r="AD8910">
        <v>0</v>
      </c>
      <c r="AE8910">
        <v>1990.8744958940711</v>
      </c>
    </row>
    <row r="8911" spans="1:31" x14ac:dyDescent="0.25">
      <c r="A8911">
        <v>1892226</v>
      </c>
      <c r="B8911">
        <v>1</v>
      </c>
      <c r="C8911" t="s">
        <v>80</v>
      </c>
      <c r="D8911" t="s">
        <v>101</v>
      </c>
      <c r="E8911" t="s">
        <v>210</v>
      </c>
      <c r="F8911" t="s">
        <v>24919</v>
      </c>
      <c r="G8911" t="s">
        <v>8093</v>
      </c>
      <c r="H8911" t="s">
        <v>134</v>
      </c>
      <c r="I8911" t="s">
        <v>135</v>
      </c>
      <c r="J8911" t="s">
        <v>136</v>
      </c>
      <c r="K8911" t="s">
        <v>137</v>
      </c>
      <c r="L8911" t="s">
        <v>24920</v>
      </c>
      <c r="M8911" t="s">
        <v>24921</v>
      </c>
      <c r="N8911">
        <v>0.64</v>
      </c>
      <c r="O8911">
        <v>0</v>
      </c>
      <c r="P8911">
        <v>3787</v>
      </c>
      <c r="Q8911">
        <v>0</v>
      </c>
      <c r="R8911">
        <v>2</v>
      </c>
      <c r="S8911">
        <v>7</v>
      </c>
      <c r="T8911">
        <v>166</v>
      </c>
      <c r="U8911">
        <v>0</v>
      </c>
      <c r="V8911">
        <v>0</v>
      </c>
      <c r="W8911">
        <v>0</v>
      </c>
      <c r="X8911">
        <v>395.63864094937401</v>
      </c>
      <c r="Y8911">
        <v>0</v>
      </c>
      <c r="Z8911">
        <v>5.705801621940973E-2</v>
      </c>
      <c r="AA8911">
        <v>233.29089597517753</v>
      </c>
      <c r="AB8911">
        <v>84.177798018621104</v>
      </c>
      <c r="AC8911">
        <v>0</v>
      </c>
      <c r="AD8911">
        <v>0</v>
      </c>
      <c r="AE8911">
        <v>713.16439295939199</v>
      </c>
    </row>
    <row r="8912" spans="1:31" x14ac:dyDescent="0.25">
      <c r="A8912">
        <v>1892249</v>
      </c>
      <c r="B8912">
        <v>1</v>
      </c>
      <c r="C8912" t="s">
        <v>80</v>
      </c>
      <c r="D8912" t="s">
        <v>100</v>
      </c>
      <c r="E8912" t="s">
        <v>210</v>
      </c>
      <c r="F8912" t="s">
        <v>24688</v>
      </c>
      <c r="G8912" t="s">
        <v>133</v>
      </c>
      <c r="H8912" t="s">
        <v>134</v>
      </c>
      <c r="I8912" t="s">
        <v>135</v>
      </c>
      <c r="J8912" t="s">
        <v>136</v>
      </c>
      <c r="K8912" t="s">
        <v>137</v>
      </c>
      <c r="L8912" t="s">
        <v>24922</v>
      </c>
      <c r="M8912" t="s">
        <v>24923</v>
      </c>
      <c r="N8912">
        <v>0.70638888799999999</v>
      </c>
      <c r="O8912">
        <v>0</v>
      </c>
      <c r="P8912">
        <v>7927</v>
      </c>
      <c r="Q8912">
        <v>0</v>
      </c>
      <c r="R8912">
        <v>16</v>
      </c>
      <c r="S8912">
        <v>2</v>
      </c>
      <c r="T8912">
        <v>700</v>
      </c>
      <c r="U8912">
        <v>3</v>
      </c>
      <c r="V8912">
        <v>3</v>
      </c>
      <c r="W8912">
        <v>0</v>
      </c>
      <c r="X8912">
        <v>1043.1935559694764</v>
      </c>
      <c r="Y8912">
        <v>0</v>
      </c>
      <c r="Z8912">
        <v>3.5511116167770695</v>
      </c>
      <c r="AA8912">
        <v>3.2557091712277453</v>
      </c>
      <c r="AB8912">
        <v>412.41983994289598</v>
      </c>
      <c r="AC8912">
        <v>233.19289646719744</v>
      </c>
      <c r="AD8912">
        <v>74.4517779725781</v>
      </c>
      <c r="AE8912">
        <v>1770.0648911401527</v>
      </c>
    </row>
    <row r="8913" spans="1:31" x14ac:dyDescent="0.25">
      <c r="A8913">
        <v>1892827</v>
      </c>
      <c r="B8913">
        <v>1</v>
      </c>
      <c r="C8913" t="s">
        <v>81</v>
      </c>
      <c r="D8913" t="s">
        <v>113</v>
      </c>
      <c r="E8913" t="s">
        <v>146</v>
      </c>
      <c r="F8913" t="s">
        <v>4613</v>
      </c>
      <c r="G8913" t="s">
        <v>148</v>
      </c>
      <c r="H8913" t="s">
        <v>143</v>
      </c>
      <c r="I8913" t="s">
        <v>135</v>
      </c>
      <c r="J8913" t="s">
        <v>136</v>
      </c>
      <c r="K8913" t="s">
        <v>137</v>
      </c>
      <c r="L8913" t="s">
        <v>24924</v>
      </c>
      <c r="M8913" t="s">
        <v>24925</v>
      </c>
      <c r="N8913">
        <v>1.4811111109999999</v>
      </c>
      <c r="O8913">
        <v>0</v>
      </c>
      <c r="P8913">
        <v>102</v>
      </c>
      <c r="Q8913">
        <v>0</v>
      </c>
      <c r="R8913">
        <v>2</v>
      </c>
      <c r="S8913">
        <v>0</v>
      </c>
      <c r="T8913">
        <v>7</v>
      </c>
      <c r="U8913">
        <v>0</v>
      </c>
      <c r="V8913">
        <v>0</v>
      </c>
      <c r="W8913">
        <v>0</v>
      </c>
      <c r="X8913">
        <v>54.042824956665392</v>
      </c>
      <c r="Y8913">
        <v>0</v>
      </c>
      <c r="Z8913">
        <v>8.7258602470674269</v>
      </c>
      <c r="AA8913">
        <v>0</v>
      </c>
      <c r="AB8913">
        <v>6.4755663315850436</v>
      </c>
      <c r="AC8913">
        <v>0</v>
      </c>
      <c r="AD8913">
        <v>0</v>
      </c>
      <c r="AE8913">
        <v>69.244251535317858</v>
      </c>
    </row>
    <row r="8914" spans="1:31" x14ac:dyDescent="0.25">
      <c r="A8914">
        <v>1892873</v>
      </c>
      <c r="B8914">
        <v>1</v>
      </c>
      <c r="C8914" t="s">
        <v>81</v>
      </c>
      <c r="D8914" t="s">
        <v>119</v>
      </c>
      <c r="E8914" t="s">
        <v>146</v>
      </c>
      <c r="F8914" t="s">
        <v>24926</v>
      </c>
      <c r="G8914" t="s">
        <v>148</v>
      </c>
      <c r="H8914" t="s">
        <v>143</v>
      </c>
      <c r="I8914" t="s">
        <v>135</v>
      </c>
      <c r="J8914" t="s">
        <v>136</v>
      </c>
      <c r="K8914" t="s">
        <v>137</v>
      </c>
      <c r="L8914" t="s">
        <v>24927</v>
      </c>
      <c r="M8914" t="s">
        <v>24928</v>
      </c>
      <c r="N8914">
        <v>1.5061111110000001</v>
      </c>
      <c r="O8914">
        <v>0</v>
      </c>
      <c r="P8914">
        <v>1</v>
      </c>
      <c r="Q8914">
        <v>0</v>
      </c>
      <c r="R8914">
        <v>1</v>
      </c>
      <c r="S8914">
        <v>0</v>
      </c>
      <c r="T8914">
        <v>0</v>
      </c>
      <c r="U8914">
        <v>0</v>
      </c>
      <c r="V8914">
        <v>0</v>
      </c>
      <c r="W8914">
        <v>0</v>
      </c>
      <c r="X8914">
        <v>0.6330875781350056</v>
      </c>
      <c r="Y8914">
        <v>0</v>
      </c>
      <c r="Z8914">
        <v>6.8116789432988938</v>
      </c>
      <c r="AA8914">
        <v>0</v>
      </c>
      <c r="AB8914">
        <v>0</v>
      </c>
      <c r="AC8914">
        <v>0</v>
      </c>
      <c r="AD8914">
        <v>0</v>
      </c>
      <c r="AE8914">
        <v>7.4447665214338992</v>
      </c>
    </row>
    <row r="8915" spans="1:31" x14ac:dyDescent="0.25">
      <c r="A8915">
        <v>1892286</v>
      </c>
      <c r="B8915">
        <v>1</v>
      </c>
      <c r="C8915" t="s">
        <v>80</v>
      </c>
      <c r="D8915" t="s">
        <v>101</v>
      </c>
      <c r="E8915" t="s">
        <v>158</v>
      </c>
      <c r="F8915" t="s">
        <v>24929</v>
      </c>
      <c r="G8915" t="s">
        <v>219</v>
      </c>
      <c r="H8915" t="s">
        <v>134</v>
      </c>
      <c r="I8915" t="s">
        <v>135</v>
      </c>
      <c r="J8915" t="s">
        <v>136</v>
      </c>
      <c r="K8915" t="s">
        <v>137</v>
      </c>
      <c r="L8915" t="s">
        <v>24930</v>
      </c>
      <c r="M8915" t="s">
        <v>24931</v>
      </c>
      <c r="N8915">
        <v>2.861111111</v>
      </c>
      <c r="O8915">
        <v>0</v>
      </c>
      <c r="P8915">
        <v>73</v>
      </c>
      <c r="Q8915">
        <v>0</v>
      </c>
      <c r="R8915">
        <v>2</v>
      </c>
      <c r="S8915">
        <v>0</v>
      </c>
      <c r="T8915">
        <v>22</v>
      </c>
      <c r="U8915">
        <v>0</v>
      </c>
      <c r="V8915">
        <v>0</v>
      </c>
      <c r="W8915">
        <v>0</v>
      </c>
      <c r="X8915">
        <v>43.601234224411257</v>
      </c>
      <c r="Y8915">
        <v>0</v>
      </c>
      <c r="Z8915">
        <v>2.5907331868660002</v>
      </c>
      <c r="AA8915">
        <v>0</v>
      </c>
      <c r="AB8915">
        <v>126.01825766606208</v>
      </c>
      <c r="AC8915">
        <v>0</v>
      </c>
      <c r="AD8915">
        <v>0</v>
      </c>
      <c r="AE8915">
        <v>172.21022507733935</v>
      </c>
    </row>
    <row r="8916" spans="1:31" x14ac:dyDescent="0.25">
      <c r="A8916">
        <v>1892581</v>
      </c>
      <c r="B8916">
        <v>1</v>
      </c>
      <c r="C8916" t="s">
        <v>80</v>
      </c>
      <c r="D8916" t="s">
        <v>82</v>
      </c>
      <c r="E8916" t="s">
        <v>140</v>
      </c>
      <c r="F8916" t="s">
        <v>24932</v>
      </c>
      <c r="G8916" t="s">
        <v>207</v>
      </c>
      <c r="H8916" t="s">
        <v>143</v>
      </c>
      <c r="I8916" t="s">
        <v>135</v>
      </c>
      <c r="J8916" t="s">
        <v>136</v>
      </c>
      <c r="K8916" t="s">
        <v>137</v>
      </c>
      <c r="L8916" t="s">
        <v>24933</v>
      </c>
      <c r="M8916" t="s">
        <v>24934</v>
      </c>
      <c r="N8916">
        <v>2.2033333329999998</v>
      </c>
      <c r="O8916">
        <v>0</v>
      </c>
      <c r="P8916">
        <v>0</v>
      </c>
      <c r="Q8916">
        <v>0</v>
      </c>
      <c r="R8916">
        <v>0</v>
      </c>
      <c r="S8916">
        <v>0</v>
      </c>
      <c r="T8916">
        <v>1</v>
      </c>
      <c r="U8916">
        <v>0</v>
      </c>
      <c r="V8916">
        <v>0</v>
      </c>
      <c r="W8916">
        <v>0</v>
      </c>
      <c r="X8916">
        <v>0</v>
      </c>
      <c r="Y8916">
        <v>0</v>
      </c>
      <c r="Z8916">
        <v>0</v>
      </c>
      <c r="AA8916">
        <v>0</v>
      </c>
      <c r="AB8916">
        <v>1.1813927075872335</v>
      </c>
      <c r="AC8916">
        <v>0</v>
      </c>
      <c r="AD8916">
        <v>0</v>
      </c>
      <c r="AE8916">
        <v>1.1813927075872335</v>
      </c>
    </row>
    <row r="8917" spans="1:31" x14ac:dyDescent="0.25">
      <c r="A8917">
        <v>1892478</v>
      </c>
      <c r="B8917">
        <v>1</v>
      </c>
      <c r="C8917" t="s">
        <v>80</v>
      </c>
      <c r="D8917" t="s">
        <v>95</v>
      </c>
      <c r="E8917" t="s">
        <v>146</v>
      </c>
      <c r="F8917" t="s">
        <v>24935</v>
      </c>
      <c r="G8917" t="s">
        <v>142</v>
      </c>
      <c r="H8917" t="s">
        <v>143</v>
      </c>
      <c r="I8917" t="s">
        <v>135</v>
      </c>
      <c r="J8917" t="s">
        <v>136</v>
      </c>
      <c r="K8917" t="s">
        <v>137</v>
      </c>
      <c r="L8917" t="s">
        <v>24936</v>
      </c>
      <c r="M8917" t="s">
        <v>24937</v>
      </c>
      <c r="N8917">
        <v>0.175555555</v>
      </c>
      <c r="O8917">
        <v>0</v>
      </c>
      <c r="P8917">
        <v>25</v>
      </c>
      <c r="Q8917">
        <v>0</v>
      </c>
      <c r="R8917">
        <v>0</v>
      </c>
      <c r="S8917">
        <v>0</v>
      </c>
      <c r="T8917">
        <v>0</v>
      </c>
      <c r="U8917">
        <v>0</v>
      </c>
      <c r="V8917">
        <v>0</v>
      </c>
      <c r="W8917">
        <v>0</v>
      </c>
      <c r="X8917">
        <v>0.76923974021867536</v>
      </c>
      <c r="Y8917">
        <v>0</v>
      </c>
      <c r="Z8917">
        <v>0</v>
      </c>
      <c r="AA8917">
        <v>0</v>
      </c>
      <c r="AB8917">
        <v>0</v>
      </c>
      <c r="AC8917">
        <v>0</v>
      </c>
      <c r="AD8917">
        <v>0</v>
      </c>
      <c r="AE8917">
        <v>0.76923974021867536</v>
      </c>
    </row>
    <row r="8918" spans="1:31" x14ac:dyDescent="0.25">
      <c r="A8918">
        <v>1892644</v>
      </c>
      <c r="B8918">
        <v>1</v>
      </c>
      <c r="C8918" t="s">
        <v>80</v>
      </c>
      <c r="D8918" t="s">
        <v>98</v>
      </c>
      <c r="E8918" t="s">
        <v>146</v>
      </c>
      <c r="F8918" t="s">
        <v>10747</v>
      </c>
      <c r="G8918" t="s">
        <v>148</v>
      </c>
      <c r="H8918" t="s">
        <v>143</v>
      </c>
      <c r="I8918" t="s">
        <v>135</v>
      </c>
      <c r="J8918" t="s">
        <v>136</v>
      </c>
      <c r="K8918" t="s">
        <v>137</v>
      </c>
      <c r="L8918" t="s">
        <v>24938</v>
      </c>
      <c r="M8918" t="s">
        <v>24939</v>
      </c>
      <c r="N8918">
        <v>1.7936111109999999</v>
      </c>
      <c r="O8918">
        <v>0</v>
      </c>
      <c r="P8918">
        <v>2</v>
      </c>
      <c r="Q8918">
        <v>0</v>
      </c>
      <c r="R8918">
        <v>1</v>
      </c>
      <c r="S8918">
        <v>0</v>
      </c>
      <c r="T8918">
        <v>0</v>
      </c>
      <c r="U8918">
        <v>0</v>
      </c>
      <c r="V8918">
        <v>0</v>
      </c>
      <c r="W8918">
        <v>0</v>
      </c>
      <c r="X8918">
        <v>0.3620977104235264</v>
      </c>
      <c r="Y8918">
        <v>0</v>
      </c>
      <c r="Z8918">
        <v>3.6237054284576944</v>
      </c>
      <c r="AA8918">
        <v>0</v>
      </c>
      <c r="AB8918">
        <v>0</v>
      </c>
      <c r="AC8918">
        <v>0</v>
      </c>
      <c r="AD8918">
        <v>0</v>
      </c>
      <c r="AE8918">
        <v>3.985803138881221</v>
      </c>
    </row>
    <row r="8919" spans="1:31" x14ac:dyDescent="0.25">
      <c r="A8919">
        <v>1892501</v>
      </c>
      <c r="B8919">
        <v>1</v>
      </c>
      <c r="C8919" t="s">
        <v>81</v>
      </c>
      <c r="D8919" t="s">
        <v>128</v>
      </c>
      <c r="E8919" t="s">
        <v>140</v>
      </c>
      <c r="F8919" t="s">
        <v>24940</v>
      </c>
      <c r="G8919" t="s">
        <v>142</v>
      </c>
      <c r="H8919" t="s">
        <v>143</v>
      </c>
      <c r="I8919" t="s">
        <v>135</v>
      </c>
      <c r="J8919" t="s">
        <v>136</v>
      </c>
      <c r="K8919" t="s">
        <v>137</v>
      </c>
      <c r="L8919" t="s">
        <v>24941</v>
      </c>
      <c r="M8919" t="s">
        <v>24942</v>
      </c>
      <c r="N8919">
        <v>2.5708333329999999</v>
      </c>
      <c r="O8919">
        <v>0</v>
      </c>
      <c r="P8919">
        <v>13</v>
      </c>
      <c r="Q8919">
        <v>0</v>
      </c>
      <c r="R8919">
        <v>0</v>
      </c>
      <c r="S8919">
        <v>0</v>
      </c>
      <c r="T8919">
        <v>0</v>
      </c>
      <c r="U8919">
        <v>0</v>
      </c>
      <c r="V8919">
        <v>0</v>
      </c>
      <c r="W8919">
        <v>0</v>
      </c>
      <c r="X8919">
        <v>8.6463565026634246</v>
      </c>
      <c r="Y8919">
        <v>0</v>
      </c>
      <c r="Z8919">
        <v>0</v>
      </c>
      <c r="AA8919">
        <v>0</v>
      </c>
      <c r="AB8919">
        <v>0</v>
      </c>
      <c r="AC8919">
        <v>0</v>
      </c>
      <c r="AD8919">
        <v>0</v>
      </c>
      <c r="AE8919">
        <v>8.6463565026634246</v>
      </c>
    </row>
    <row r="8920" spans="1:31" x14ac:dyDescent="0.25">
      <c r="A8920">
        <v>1892813</v>
      </c>
      <c r="B8920">
        <v>1</v>
      </c>
      <c r="C8920" t="s">
        <v>80</v>
      </c>
      <c r="D8920" t="s">
        <v>97</v>
      </c>
      <c r="E8920" t="s">
        <v>229</v>
      </c>
      <c r="F8920" t="s">
        <v>1585</v>
      </c>
      <c r="G8920" t="s">
        <v>133</v>
      </c>
      <c r="H8920" t="s">
        <v>134</v>
      </c>
      <c r="I8920" t="s">
        <v>135</v>
      </c>
      <c r="J8920" t="s">
        <v>136</v>
      </c>
      <c r="K8920" t="s">
        <v>137</v>
      </c>
      <c r="L8920" t="s">
        <v>24943</v>
      </c>
      <c r="M8920" t="s">
        <v>24944</v>
      </c>
      <c r="N8920">
        <v>6.3055554999999999E-2</v>
      </c>
      <c r="O8920">
        <v>7</v>
      </c>
      <c r="P8920">
        <v>700</v>
      </c>
      <c r="Q8920">
        <v>7</v>
      </c>
      <c r="R8920">
        <v>77</v>
      </c>
      <c r="S8920">
        <v>20</v>
      </c>
      <c r="T8920">
        <v>86</v>
      </c>
      <c r="U8920">
        <v>1</v>
      </c>
      <c r="V8920">
        <v>0</v>
      </c>
      <c r="W8920">
        <v>52.507975118186323</v>
      </c>
      <c r="X8920">
        <v>18.693170430492149</v>
      </c>
      <c r="Y8920">
        <v>14.461782971506706</v>
      </c>
      <c r="Z8920">
        <v>2.2448273745555443</v>
      </c>
      <c r="AA8920">
        <v>13.212740677780223</v>
      </c>
      <c r="AB8920">
        <v>9.3315591639726314</v>
      </c>
      <c r="AC8920">
        <v>0</v>
      </c>
      <c r="AD8920">
        <v>0</v>
      </c>
      <c r="AE8920">
        <v>110.45205573649356</v>
      </c>
    </row>
    <row r="8921" spans="1:31" x14ac:dyDescent="0.25">
      <c r="A8921">
        <v>1892521</v>
      </c>
      <c r="B8921">
        <v>1</v>
      </c>
      <c r="C8921" t="s">
        <v>80</v>
      </c>
      <c r="D8921" t="s">
        <v>105</v>
      </c>
      <c r="E8921" t="s">
        <v>131</v>
      </c>
      <c r="F8921" t="s">
        <v>4753</v>
      </c>
      <c r="G8921" t="s">
        <v>133</v>
      </c>
      <c r="H8921" t="s">
        <v>134</v>
      </c>
      <c r="I8921" t="s">
        <v>135</v>
      </c>
      <c r="J8921" t="s">
        <v>136</v>
      </c>
      <c r="K8921" t="s">
        <v>137</v>
      </c>
      <c r="L8921" t="s">
        <v>24945</v>
      </c>
      <c r="M8921" t="s">
        <v>24946</v>
      </c>
      <c r="N8921">
        <v>0.33027777699999999</v>
      </c>
      <c r="O8921">
        <v>3</v>
      </c>
      <c r="P8921">
        <v>40</v>
      </c>
      <c r="Q8921">
        <v>1</v>
      </c>
      <c r="R8921">
        <v>7</v>
      </c>
      <c r="S8921">
        <v>11</v>
      </c>
      <c r="T8921">
        <v>34</v>
      </c>
      <c r="U8921">
        <v>1</v>
      </c>
      <c r="V8921">
        <v>0</v>
      </c>
      <c r="W8921">
        <v>2.9861174515070537</v>
      </c>
      <c r="X8921">
        <v>3.3448571791218278</v>
      </c>
      <c r="Y8921">
        <v>4.2938430849919555</v>
      </c>
      <c r="Z8921">
        <v>2.7612120861552443</v>
      </c>
      <c r="AA8921">
        <v>38.588522008290468</v>
      </c>
      <c r="AB8921">
        <v>13.984911237269065</v>
      </c>
      <c r="AC8921">
        <v>102.25549254712601</v>
      </c>
      <c r="AD8921">
        <v>0</v>
      </c>
      <c r="AE8921">
        <v>168.21495559446163</v>
      </c>
    </row>
    <row r="8922" spans="1:31" x14ac:dyDescent="0.25">
      <c r="A8922">
        <v>1892744</v>
      </c>
      <c r="B8922">
        <v>1</v>
      </c>
      <c r="C8922" t="s">
        <v>80</v>
      </c>
      <c r="D8922" t="s">
        <v>109</v>
      </c>
      <c r="E8922" t="s">
        <v>158</v>
      </c>
      <c r="F8922" t="s">
        <v>24947</v>
      </c>
      <c r="G8922" t="s">
        <v>219</v>
      </c>
      <c r="H8922" t="s">
        <v>134</v>
      </c>
      <c r="I8922" t="s">
        <v>135</v>
      </c>
      <c r="J8922" t="s">
        <v>136</v>
      </c>
      <c r="K8922" t="s">
        <v>137</v>
      </c>
      <c r="L8922" t="s">
        <v>24948</v>
      </c>
      <c r="M8922" t="s">
        <v>24949</v>
      </c>
      <c r="N8922">
        <v>1.993333333</v>
      </c>
      <c r="O8922">
        <v>0</v>
      </c>
      <c r="P8922">
        <v>8</v>
      </c>
      <c r="Q8922">
        <v>0</v>
      </c>
      <c r="R8922">
        <v>24</v>
      </c>
      <c r="S8922">
        <v>0</v>
      </c>
      <c r="T8922">
        <v>12</v>
      </c>
      <c r="U8922">
        <v>0</v>
      </c>
      <c r="V8922">
        <v>0</v>
      </c>
      <c r="W8922">
        <v>0</v>
      </c>
      <c r="X8922">
        <v>5.3835398624513582</v>
      </c>
      <c r="Y8922">
        <v>0</v>
      </c>
      <c r="Z8922">
        <v>83.361979199066582</v>
      </c>
      <c r="AA8922">
        <v>0</v>
      </c>
      <c r="AB8922">
        <v>36.92218425405477</v>
      </c>
      <c r="AC8922">
        <v>0</v>
      </c>
      <c r="AD8922">
        <v>0</v>
      </c>
      <c r="AE8922">
        <v>125.66770331557271</v>
      </c>
    </row>
    <row r="8923" spans="1:31" x14ac:dyDescent="0.25">
      <c r="A8923">
        <v>1892621</v>
      </c>
      <c r="B8923">
        <v>1</v>
      </c>
      <c r="C8923" t="s">
        <v>81</v>
      </c>
      <c r="D8923" t="s">
        <v>118</v>
      </c>
      <c r="E8923" t="s">
        <v>140</v>
      </c>
      <c r="F8923" t="s">
        <v>24950</v>
      </c>
      <c r="G8923" t="s">
        <v>163</v>
      </c>
      <c r="H8923" t="s">
        <v>143</v>
      </c>
      <c r="I8923" t="s">
        <v>135</v>
      </c>
      <c r="J8923" t="s">
        <v>136</v>
      </c>
      <c r="K8923" t="s">
        <v>137</v>
      </c>
      <c r="L8923" t="s">
        <v>24951</v>
      </c>
      <c r="M8923" t="s">
        <v>24952</v>
      </c>
      <c r="N8923">
        <v>1.2822222219999999</v>
      </c>
      <c r="O8923">
        <v>0</v>
      </c>
      <c r="P8923">
        <v>1</v>
      </c>
      <c r="Q8923">
        <v>0</v>
      </c>
      <c r="R8923">
        <v>0</v>
      </c>
      <c r="S8923">
        <v>0</v>
      </c>
      <c r="T8923">
        <v>0</v>
      </c>
      <c r="U8923">
        <v>0</v>
      </c>
      <c r="V8923">
        <v>0</v>
      </c>
      <c r="W8923">
        <v>0</v>
      </c>
      <c r="X8923">
        <v>0.56755928839900338</v>
      </c>
      <c r="Y8923">
        <v>0</v>
      </c>
      <c r="Z8923">
        <v>0</v>
      </c>
      <c r="AA8923">
        <v>0</v>
      </c>
      <c r="AB8923">
        <v>0</v>
      </c>
      <c r="AC8923">
        <v>0</v>
      </c>
      <c r="AD8923">
        <v>0</v>
      </c>
      <c r="AE8923">
        <v>0.56755928839900338</v>
      </c>
    </row>
    <row r="8924" spans="1:31" x14ac:dyDescent="0.25">
      <c r="A8924">
        <v>1892850</v>
      </c>
      <c r="B8924">
        <v>1</v>
      </c>
      <c r="C8924" t="s">
        <v>80</v>
      </c>
      <c r="D8924" t="s">
        <v>96</v>
      </c>
      <c r="E8924" t="s">
        <v>222</v>
      </c>
      <c r="F8924" t="s">
        <v>24953</v>
      </c>
      <c r="G8924" t="s">
        <v>663</v>
      </c>
      <c r="H8924" t="s">
        <v>143</v>
      </c>
      <c r="I8924" t="s">
        <v>135</v>
      </c>
      <c r="J8924" t="s">
        <v>136</v>
      </c>
      <c r="K8924" t="s">
        <v>137</v>
      </c>
      <c r="L8924" t="s">
        <v>24954</v>
      </c>
      <c r="M8924" t="s">
        <v>24955</v>
      </c>
      <c r="N8924">
        <v>1.3402777770000001</v>
      </c>
      <c r="O8924">
        <v>0</v>
      </c>
      <c r="P8924">
        <v>37</v>
      </c>
      <c r="Q8924">
        <v>0</v>
      </c>
      <c r="R8924">
        <v>0</v>
      </c>
      <c r="S8924">
        <v>0</v>
      </c>
      <c r="T8924">
        <v>2</v>
      </c>
      <c r="U8924">
        <v>0</v>
      </c>
      <c r="V8924">
        <v>0</v>
      </c>
      <c r="W8924">
        <v>0</v>
      </c>
      <c r="X8924">
        <v>17.366085166625989</v>
      </c>
      <c r="Y8924">
        <v>0</v>
      </c>
      <c r="Z8924">
        <v>0</v>
      </c>
      <c r="AA8924">
        <v>0</v>
      </c>
      <c r="AB8924">
        <v>0.44247743973391834</v>
      </c>
      <c r="AC8924">
        <v>0</v>
      </c>
      <c r="AD8924">
        <v>0</v>
      </c>
      <c r="AE8924">
        <v>17.808562606359907</v>
      </c>
    </row>
    <row r="8925" spans="1:31" x14ac:dyDescent="0.25">
      <c r="A8925">
        <v>1892601</v>
      </c>
      <c r="B8925">
        <v>1</v>
      </c>
      <c r="C8925" t="s">
        <v>80</v>
      </c>
      <c r="D8925" t="s">
        <v>106</v>
      </c>
      <c r="E8925" t="s">
        <v>140</v>
      </c>
      <c r="F8925" t="s">
        <v>24956</v>
      </c>
      <c r="G8925" t="s">
        <v>163</v>
      </c>
      <c r="H8925" t="s">
        <v>143</v>
      </c>
      <c r="I8925" t="s">
        <v>135</v>
      </c>
      <c r="J8925" t="s">
        <v>136</v>
      </c>
      <c r="K8925" t="s">
        <v>137</v>
      </c>
      <c r="L8925" t="s">
        <v>24957</v>
      </c>
      <c r="M8925" t="s">
        <v>24958</v>
      </c>
      <c r="N8925">
        <v>4.87</v>
      </c>
      <c r="O8925">
        <v>0</v>
      </c>
      <c r="P8925">
        <v>1</v>
      </c>
      <c r="Q8925">
        <v>0</v>
      </c>
      <c r="R8925">
        <v>0</v>
      </c>
      <c r="S8925">
        <v>0</v>
      </c>
      <c r="T8925">
        <v>0</v>
      </c>
      <c r="U8925">
        <v>0</v>
      </c>
      <c r="V8925">
        <v>0</v>
      </c>
      <c r="W8925">
        <v>0</v>
      </c>
      <c r="X8925">
        <v>0.10337405438360001</v>
      </c>
      <c r="Y8925">
        <v>0</v>
      </c>
      <c r="Z8925">
        <v>0</v>
      </c>
      <c r="AA8925">
        <v>0</v>
      </c>
      <c r="AB8925">
        <v>0</v>
      </c>
      <c r="AC8925">
        <v>0</v>
      </c>
      <c r="AD8925">
        <v>0</v>
      </c>
      <c r="AE8925">
        <v>0.10337405438360001</v>
      </c>
    </row>
    <row r="8926" spans="1:31" x14ac:dyDescent="0.25">
      <c r="A8926">
        <v>1892664</v>
      </c>
      <c r="B8926">
        <v>1</v>
      </c>
      <c r="C8926" t="s">
        <v>80</v>
      </c>
      <c r="D8926" t="s">
        <v>103</v>
      </c>
      <c r="E8926" t="s">
        <v>140</v>
      </c>
      <c r="F8926" t="s">
        <v>24959</v>
      </c>
      <c r="G8926" t="s">
        <v>212</v>
      </c>
      <c r="H8926" t="s">
        <v>143</v>
      </c>
      <c r="I8926" t="s">
        <v>135</v>
      </c>
      <c r="J8926" t="s">
        <v>136</v>
      </c>
      <c r="K8926" t="s">
        <v>137</v>
      </c>
      <c r="L8926" t="s">
        <v>24960</v>
      </c>
      <c r="M8926" t="s">
        <v>24961</v>
      </c>
      <c r="N8926">
        <v>3.5813888880000002</v>
      </c>
      <c r="O8926">
        <v>0</v>
      </c>
      <c r="P8926">
        <v>6</v>
      </c>
      <c r="Q8926">
        <v>0</v>
      </c>
      <c r="R8926">
        <v>0</v>
      </c>
      <c r="S8926">
        <v>0</v>
      </c>
      <c r="T8926">
        <v>2</v>
      </c>
      <c r="U8926">
        <v>0</v>
      </c>
      <c r="V8926">
        <v>0</v>
      </c>
      <c r="W8926">
        <v>0</v>
      </c>
      <c r="X8926">
        <v>4.9426953114055658</v>
      </c>
      <c r="Y8926">
        <v>0</v>
      </c>
      <c r="Z8926">
        <v>0</v>
      </c>
      <c r="AA8926">
        <v>0</v>
      </c>
      <c r="AB8926">
        <v>4.0448897188134874</v>
      </c>
      <c r="AC8926">
        <v>0</v>
      </c>
      <c r="AD8926">
        <v>0</v>
      </c>
      <c r="AE8926">
        <v>8.9875850302190532</v>
      </c>
    </row>
    <row r="8927" spans="1:31" x14ac:dyDescent="0.25">
      <c r="A8927">
        <v>1892309</v>
      </c>
      <c r="B8927">
        <v>1</v>
      </c>
      <c r="C8927" t="s">
        <v>80</v>
      </c>
      <c r="D8927" t="s">
        <v>92</v>
      </c>
      <c r="E8927" t="s">
        <v>140</v>
      </c>
      <c r="F8927" t="s">
        <v>24962</v>
      </c>
      <c r="G8927" t="s">
        <v>163</v>
      </c>
      <c r="H8927" t="s">
        <v>143</v>
      </c>
      <c r="I8927" t="s">
        <v>135</v>
      </c>
      <c r="J8927" t="s">
        <v>136</v>
      </c>
      <c r="K8927" t="s">
        <v>137</v>
      </c>
      <c r="L8927" t="s">
        <v>24963</v>
      </c>
      <c r="M8927" t="s">
        <v>24964</v>
      </c>
      <c r="N8927">
        <v>0.99916666600000004</v>
      </c>
      <c r="O8927">
        <v>0</v>
      </c>
      <c r="P8927">
        <v>1</v>
      </c>
      <c r="Q8927">
        <v>0</v>
      </c>
      <c r="R8927">
        <v>0</v>
      </c>
      <c r="S8927">
        <v>0</v>
      </c>
      <c r="T8927">
        <v>0</v>
      </c>
      <c r="U8927">
        <v>0</v>
      </c>
      <c r="V8927">
        <v>0</v>
      </c>
      <c r="W8927">
        <v>0</v>
      </c>
      <c r="X8927">
        <v>0.10469013541863667</v>
      </c>
      <c r="Y8927">
        <v>0</v>
      </c>
      <c r="Z8927">
        <v>0</v>
      </c>
      <c r="AA8927">
        <v>0</v>
      </c>
      <c r="AB8927">
        <v>0</v>
      </c>
      <c r="AC8927">
        <v>0</v>
      </c>
      <c r="AD8927">
        <v>0</v>
      </c>
      <c r="AE8927">
        <v>0.10469013541863667</v>
      </c>
    </row>
    <row r="8928" spans="1:31" x14ac:dyDescent="0.25">
      <c r="A8928">
        <v>1892415</v>
      </c>
      <c r="B8928">
        <v>1</v>
      </c>
      <c r="C8928" t="s">
        <v>80</v>
      </c>
      <c r="D8928" t="s">
        <v>93</v>
      </c>
      <c r="E8928" t="s">
        <v>210</v>
      </c>
      <c r="F8928" t="s">
        <v>13333</v>
      </c>
      <c r="G8928" t="s">
        <v>133</v>
      </c>
      <c r="H8928" t="s">
        <v>134</v>
      </c>
      <c r="I8928" t="s">
        <v>135</v>
      </c>
      <c r="J8928" t="s">
        <v>136</v>
      </c>
      <c r="K8928" t="s">
        <v>137</v>
      </c>
      <c r="L8928" t="s">
        <v>24965</v>
      </c>
      <c r="M8928" t="s">
        <v>24966</v>
      </c>
      <c r="N8928">
        <v>0.34250000000000003</v>
      </c>
      <c r="O8928">
        <v>0</v>
      </c>
      <c r="P8928">
        <v>147</v>
      </c>
      <c r="Q8928">
        <v>5</v>
      </c>
      <c r="R8928">
        <v>70</v>
      </c>
      <c r="S8928">
        <v>6</v>
      </c>
      <c r="T8928">
        <v>38</v>
      </c>
      <c r="U8928">
        <v>0</v>
      </c>
      <c r="V8928">
        <v>0</v>
      </c>
      <c r="W8928">
        <v>0</v>
      </c>
      <c r="X8928">
        <v>10.25690436657411</v>
      </c>
      <c r="Y8928">
        <v>9.7073645640691808</v>
      </c>
      <c r="Z8928">
        <v>115.91220607133594</v>
      </c>
      <c r="AA8928">
        <v>22.043669392992115</v>
      </c>
      <c r="AB8928">
        <v>58.43920778268847</v>
      </c>
      <c r="AC8928">
        <v>0</v>
      </c>
      <c r="AD8928">
        <v>0</v>
      </c>
      <c r="AE8928">
        <v>216.35935217765982</v>
      </c>
    </row>
    <row r="8929" spans="1:31" x14ac:dyDescent="0.25">
      <c r="A8929">
        <v>1892770</v>
      </c>
      <c r="B8929">
        <v>1</v>
      </c>
      <c r="C8929" t="s">
        <v>80</v>
      </c>
      <c r="D8929" t="s">
        <v>90</v>
      </c>
      <c r="E8929" t="s">
        <v>169</v>
      </c>
      <c r="F8929" t="s">
        <v>24967</v>
      </c>
      <c r="G8929" t="s">
        <v>142</v>
      </c>
      <c r="H8929" t="s">
        <v>143</v>
      </c>
      <c r="I8929" t="s">
        <v>135</v>
      </c>
      <c r="J8929" t="s">
        <v>136</v>
      </c>
      <c r="K8929" t="s">
        <v>137</v>
      </c>
      <c r="L8929" t="s">
        <v>24968</v>
      </c>
      <c r="M8929" t="s">
        <v>24969</v>
      </c>
      <c r="N8929">
        <v>0.37388888799999997</v>
      </c>
      <c r="O8929">
        <v>0</v>
      </c>
      <c r="P8929">
        <v>676</v>
      </c>
      <c r="Q8929">
        <v>0</v>
      </c>
      <c r="R8929">
        <v>0</v>
      </c>
      <c r="S8929">
        <v>0</v>
      </c>
      <c r="T8929">
        <v>132</v>
      </c>
      <c r="U8929">
        <v>0</v>
      </c>
      <c r="V8929">
        <v>1</v>
      </c>
      <c r="W8929">
        <v>0</v>
      </c>
      <c r="X8929">
        <v>83.108829867823246</v>
      </c>
      <c r="Y8929">
        <v>0</v>
      </c>
      <c r="Z8929">
        <v>0</v>
      </c>
      <c r="AA8929">
        <v>0</v>
      </c>
      <c r="AB8929">
        <v>51.0506791335457</v>
      </c>
      <c r="AC8929">
        <v>0</v>
      </c>
      <c r="AD8929">
        <v>0.48207183674444448</v>
      </c>
      <c r="AE8929">
        <v>134.64158083811338</v>
      </c>
    </row>
    <row r="8930" spans="1:31" x14ac:dyDescent="0.25">
      <c r="A8930">
        <v>1892876</v>
      </c>
      <c r="B8930">
        <v>1</v>
      </c>
      <c r="C8930" t="s">
        <v>80</v>
      </c>
      <c r="D8930" t="s">
        <v>96</v>
      </c>
      <c r="E8930" t="s">
        <v>140</v>
      </c>
      <c r="F8930" t="s">
        <v>24970</v>
      </c>
      <c r="G8930" t="s">
        <v>163</v>
      </c>
      <c r="H8930" t="s">
        <v>143</v>
      </c>
      <c r="I8930" t="s">
        <v>135</v>
      </c>
      <c r="J8930" t="s">
        <v>136</v>
      </c>
      <c r="K8930" t="s">
        <v>137</v>
      </c>
      <c r="L8930" t="s">
        <v>24971</v>
      </c>
      <c r="M8930" t="s">
        <v>24972</v>
      </c>
      <c r="N8930">
        <v>1.888055555</v>
      </c>
      <c r="O8930">
        <v>0</v>
      </c>
      <c r="P8930">
        <v>0</v>
      </c>
      <c r="Q8930">
        <v>0</v>
      </c>
      <c r="R8930">
        <v>0</v>
      </c>
      <c r="S8930">
        <v>0</v>
      </c>
      <c r="T8930">
        <v>6</v>
      </c>
      <c r="U8930">
        <v>0</v>
      </c>
      <c r="V8930">
        <v>0</v>
      </c>
      <c r="W8930">
        <v>0</v>
      </c>
      <c r="X8930">
        <v>0</v>
      </c>
      <c r="Y8930">
        <v>0</v>
      </c>
      <c r="Z8930">
        <v>0</v>
      </c>
      <c r="AA8930">
        <v>0</v>
      </c>
      <c r="AB8930">
        <v>1.8834060609770666</v>
      </c>
      <c r="AC8930">
        <v>0</v>
      </c>
      <c r="AD8930">
        <v>0</v>
      </c>
      <c r="AE8930">
        <v>1.8834060609770666</v>
      </c>
    </row>
    <row r="8931" spans="1:31" x14ac:dyDescent="0.25">
      <c r="A8931">
        <v>1892292</v>
      </c>
      <c r="B8931">
        <v>1</v>
      </c>
      <c r="C8931" t="s">
        <v>80</v>
      </c>
      <c r="D8931" t="s">
        <v>85</v>
      </c>
      <c r="E8931" t="s">
        <v>140</v>
      </c>
      <c r="F8931" t="s">
        <v>24973</v>
      </c>
      <c r="G8931" t="s">
        <v>207</v>
      </c>
      <c r="H8931" t="s">
        <v>143</v>
      </c>
      <c r="I8931" t="s">
        <v>135</v>
      </c>
      <c r="J8931" t="s">
        <v>136</v>
      </c>
      <c r="K8931" t="s">
        <v>137</v>
      </c>
      <c r="L8931" t="s">
        <v>24974</v>
      </c>
      <c r="M8931" t="s">
        <v>24975</v>
      </c>
      <c r="N8931">
        <v>2.1005555550000001</v>
      </c>
      <c r="O8931">
        <v>0</v>
      </c>
      <c r="P8931">
        <v>2</v>
      </c>
      <c r="Q8931">
        <v>0</v>
      </c>
      <c r="R8931">
        <v>0</v>
      </c>
      <c r="S8931">
        <v>0</v>
      </c>
      <c r="T8931">
        <v>0</v>
      </c>
      <c r="U8931">
        <v>0</v>
      </c>
      <c r="V8931">
        <v>0</v>
      </c>
      <c r="W8931">
        <v>0</v>
      </c>
      <c r="X8931">
        <v>0.77569750701319895</v>
      </c>
      <c r="Y8931">
        <v>0</v>
      </c>
      <c r="Z8931">
        <v>0</v>
      </c>
      <c r="AA8931">
        <v>0</v>
      </c>
      <c r="AB8931">
        <v>0</v>
      </c>
      <c r="AC8931">
        <v>0</v>
      </c>
      <c r="AD8931">
        <v>0</v>
      </c>
      <c r="AE8931">
        <v>0.77569750701319895</v>
      </c>
    </row>
    <row r="8932" spans="1:31" x14ac:dyDescent="0.25">
      <c r="A8932">
        <v>1892438</v>
      </c>
      <c r="B8932">
        <v>1</v>
      </c>
      <c r="C8932" t="s">
        <v>80</v>
      </c>
      <c r="D8932" t="s">
        <v>109</v>
      </c>
      <c r="E8932" t="s">
        <v>146</v>
      </c>
      <c r="F8932" t="s">
        <v>13706</v>
      </c>
      <c r="G8932" t="s">
        <v>148</v>
      </c>
      <c r="H8932" t="s">
        <v>143</v>
      </c>
      <c r="I8932" t="s">
        <v>135</v>
      </c>
      <c r="J8932" t="s">
        <v>136</v>
      </c>
      <c r="K8932" t="s">
        <v>137</v>
      </c>
      <c r="L8932" t="s">
        <v>24976</v>
      </c>
      <c r="M8932" t="s">
        <v>24977</v>
      </c>
      <c r="N8932">
        <v>4.6713888880000001</v>
      </c>
      <c r="O8932">
        <v>0</v>
      </c>
      <c r="P8932">
        <v>33</v>
      </c>
      <c r="Q8932">
        <v>0</v>
      </c>
      <c r="R8932">
        <v>1</v>
      </c>
      <c r="S8932">
        <v>0</v>
      </c>
      <c r="T8932">
        <v>3</v>
      </c>
      <c r="U8932">
        <v>0</v>
      </c>
      <c r="V8932">
        <v>0</v>
      </c>
      <c r="W8932">
        <v>0</v>
      </c>
      <c r="X8932">
        <v>20.560261486655111</v>
      </c>
      <c r="Y8932">
        <v>0</v>
      </c>
      <c r="Z8932">
        <v>12.906984763905825</v>
      </c>
      <c r="AA8932">
        <v>0</v>
      </c>
      <c r="AB8932">
        <v>1.2525861760777786</v>
      </c>
      <c r="AC8932">
        <v>0</v>
      </c>
      <c r="AD8932">
        <v>0</v>
      </c>
      <c r="AE8932">
        <v>34.71983242663871</v>
      </c>
    </row>
    <row r="8933" spans="1:31" x14ac:dyDescent="0.25">
      <c r="A8933">
        <v>1892810</v>
      </c>
      <c r="B8933">
        <v>1</v>
      </c>
      <c r="C8933" t="s">
        <v>80</v>
      </c>
      <c r="D8933" t="s">
        <v>95</v>
      </c>
      <c r="E8933" t="s">
        <v>229</v>
      </c>
      <c r="F8933" t="s">
        <v>24978</v>
      </c>
      <c r="G8933" t="s">
        <v>133</v>
      </c>
      <c r="H8933" t="s">
        <v>134</v>
      </c>
      <c r="I8933" t="s">
        <v>135</v>
      </c>
      <c r="J8933" t="s">
        <v>136</v>
      </c>
      <c r="K8933" t="s">
        <v>137</v>
      </c>
      <c r="L8933" t="s">
        <v>24732</v>
      </c>
      <c r="M8933" t="s">
        <v>24979</v>
      </c>
      <c r="N8933">
        <v>0.32888888799999999</v>
      </c>
      <c r="O8933">
        <v>1</v>
      </c>
      <c r="P8933">
        <v>437</v>
      </c>
      <c r="Q8933">
        <v>0</v>
      </c>
      <c r="R8933">
        <v>1</v>
      </c>
      <c r="S8933">
        <v>18</v>
      </c>
      <c r="T8933">
        <v>33</v>
      </c>
      <c r="U8933">
        <v>5</v>
      </c>
      <c r="V8933">
        <v>0</v>
      </c>
      <c r="W8933">
        <v>0.13070197721664001</v>
      </c>
      <c r="X8933">
        <v>37.188001759603054</v>
      </c>
      <c r="Y8933">
        <v>0</v>
      </c>
      <c r="Z8933">
        <v>0.11366189660821333</v>
      </c>
      <c r="AA8933">
        <v>97.074125626389289</v>
      </c>
      <c r="AB8933">
        <v>12.208739483513572</v>
      </c>
      <c r="AC8933">
        <v>131.92770437953862</v>
      </c>
      <c r="AD8933">
        <v>0</v>
      </c>
      <c r="AE8933">
        <v>278.6429351228694</v>
      </c>
    </row>
    <row r="8934" spans="1:31" x14ac:dyDescent="0.25">
      <c r="A8934">
        <v>1892432</v>
      </c>
      <c r="B8934">
        <v>1</v>
      </c>
      <c r="C8934" t="s">
        <v>81</v>
      </c>
      <c r="D8934" t="s">
        <v>113</v>
      </c>
      <c r="E8934" t="s">
        <v>131</v>
      </c>
      <c r="F8934" t="s">
        <v>13441</v>
      </c>
      <c r="G8934" t="s">
        <v>133</v>
      </c>
      <c r="H8934" t="s">
        <v>134</v>
      </c>
      <c r="I8934" t="s">
        <v>152</v>
      </c>
      <c r="J8934" t="s">
        <v>136</v>
      </c>
      <c r="K8934" t="s">
        <v>137</v>
      </c>
      <c r="L8934" t="s">
        <v>24980</v>
      </c>
      <c r="M8934" t="s">
        <v>24981</v>
      </c>
      <c r="N8934">
        <v>8.3333330000000001E-3</v>
      </c>
      <c r="O8934">
        <v>2</v>
      </c>
      <c r="P8934">
        <v>395</v>
      </c>
      <c r="Q8934">
        <v>23</v>
      </c>
      <c r="R8934">
        <v>86</v>
      </c>
      <c r="S8934">
        <v>4</v>
      </c>
      <c r="T8934">
        <v>1</v>
      </c>
      <c r="U8934">
        <v>0</v>
      </c>
      <c r="V8934">
        <v>0</v>
      </c>
      <c r="W8934">
        <v>1.0355755219225E-2</v>
      </c>
      <c r="X8934">
        <v>0.54791570624028296</v>
      </c>
      <c r="Y8934">
        <v>1.6558352399152667</v>
      </c>
      <c r="Z8934">
        <v>2.0439088430822343</v>
      </c>
      <c r="AA8934">
        <v>1.015697161686725</v>
      </c>
      <c r="AB8934">
        <v>1.3410374056500001E-3</v>
      </c>
      <c r="AC8934">
        <v>0</v>
      </c>
      <c r="AD8934">
        <v>0</v>
      </c>
      <c r="AE8934">
        <v>5.2750537435493845</v>
      </c>
    </row>
    <row r="8935" spans="1:31" x14ac:dyDescent="0.25">
      <c r="A8935">
        <v>1892624</v>
      </c>
      <c r="B8935">
        <v>1</v>
      </c>
      <c r="C8935" t="s">
        <v>81</v>
      </c>
      <c r="D8935" t="s">
        <v>128</v>
      </c>
      <c r="E8935" t="s">
        <v>140</v>
      </c>
      <c r="F8935" t="s">
        <v>9626</v>
      </c>
      <c r="G8935" t="s">
        <v>207</v>
      </c>
      <c r="H8935" t="s">
        <v>143</v>
      </c>
      <c r="I8935" t="s">
        <v>135</v>
      </c>
      <c r="J8935" t="s">
        <v>136</v>
      </c>
      <c r="K8935" t="s">
        <v>137</v>
      </c>
      <c r="L8935" t="s">
        <v>24982</v>
      </c>
      <c r="M8935" t="s">
        <v>24983</v>
      </c>
      <c r="N8935">
        <v>0.4975</v>
      </c>
      <c r="O8935">
        <v>0</v>
      </c>
      <c r="P8935">
        <v>1</v>
      </c>
      <c r="Q8935">
        <v>0</v>
      </c>
      <c r="R8935">
        <v>0</v>
      </c>
      <c r="S8935">
        <v>0</v>
      </c>
      <c r="T8935">
        <v>0</v>
      </c>
      <c r="U8935">
        <v>0</v>
      </c>
      <c r="V8935">
        <v>0</v>
      </c>
      <c r="W8935">
        <v>0</v>
      </c>
      <c r="X8935">
        <v>6.5643388906090006E-2</v>
      </c>
      <c r="Y8935">
        <v>0</v>
      </c>
      <c r="Z8935">
        <v>0</v>
      </c>
      <c r="AA8935">
        <v>0</v>
      </c>
      <c r="AB8935">
        <v>0</v>
      </c>
      <c r="AC8935">
        <v>0</v>
      </c>
      <c r="AD8935">
        <v>0</v>
      </c>
      <c r="AE8935">
        <v>6.5643388906090006E-2</v>
      </c>
    </row>
    <row r="8936" spans="1:31" x14ac:dyDescent="0.25">
      <c r="A8936">
        <v>1892598</v>
      </c>
      <c r="B8936">
        <v>1</v>
      </c>
      <c r="C8936" t="s">
        <v>80</v>
      </c>
      <c r="D8936" t="s">
        <v>106</v>
      </c>
      <c r="E8936" t="s">
        <v>158</v>
      </c>
      <c r="F8936" t="s">
        <v>24984</v>
      </c>
      <c r="G8936" t="s">
        <v>179</v>
      </c>
      <c r="H8936" t="s">
        <v>134</v>
      </c>
      <c r="I8936" t="s">
        <v>135</v>
      </c>
      <c r="J8936" t="s">
        <v>136</v>
      </c>
      <c r="K8936" t="s">
        <v>137</v>
      </c>
      <c r="L8936" t="s">
        <v>24985</v>
      </c>
      <c r="M8936" t="s">
        <v>24986</v>
      </c>
      <c r="N8936">
        <v>0.58722222199999996</v>
      </c>
      <c r="O8936">
        <v>0</v>
      </c>
      <c r="P8936">
        <v>0</v>
      </c>
      <c r="Q8936">
        <v>0</v>
      </c>
      <c r="R8936">
        <v>0</v>
      </c>
      <c r="S8936">
        <v>0</v>
      </c>
      <c r="T8936">
        <v>69</v>
      </c>
      <c r="U8936">
        <v>0</v>
      </c>
      <c r="V8936">
        <v>0</v>
      </c>
      <c r="W8936">
        <v>0</v>
      </c>
      <c r="X8936">
        <v>0</v>
      </c>
      <c r="Y8936">
        <v>0</v>
      </c>
      <c r="Z8936">
        <v>0</v>
      </c>
      <c r="AA8936">
        <v>0</v>
      </c>
      <c r="AB8936">
        <v>43.931791195173638</v>
      </c>
      <c r="AC8936">
        <v>0</v>
      </c>
      <c r="AD8936">
        <v>0</v>
      </c>
      <c r="AE8936">
        <v>43.931791195173638</v>
      </c>
    </row>
    <row r="8937" spans="1:31" x14ac:dyDescent="0.25">
      <c r="A8937">
        <v>1892498</v>
      </c>
      <c r="B8937">
        <v>1</v>
      </c>
      <c r="C8937" t="s">
        <v>81</v>
      </c>
      <c r="D8937" t="s">
        <v>112</v>
      </c>
      <c r="E8937" t="s">
        <v>146</v>
      </c>
      <c r="F8937" t="s">
        <v>22404</v>
      </c>
      <c r="G8937" t="s">
        <v>2417</v>
      </c>
      <c r="H8937" t="s">
        <v>143</v>
      </c>
      <c r="I8937" t="s">
        <v>135</v>
      </c>
      <c r="J8937" t="s">
        <v>136</v>
      </c>
      <c r="K8937" t="s">
        <v>137</v>
      </c>
      <c r="L8937" t="s">
        <v>24987</v>
      </c>
      <c r="M8937" t="s">
        <v>24988</v>
      </c>
      <c r="N8937">
        <v>2.8650000000000002</v>
      </c>
      <c r="O8937">
        <v>0</v>
      </c>
      <c r="P8937">
        <v>6</v>
      </c>
      <c r="Q8937">
        <v>0</v>
      </c>
      <c r="R8937">
        <v>0</v>
      </c>
      <c r="S8937">
        <v>0</v>
      </c>
      <c r="T8937">
        <v>0</v>
      </c>
      <c r="U8937">
        <v>0</v>
      </c>
      <c r="V8937">
        <v>0</v>
      </c>
      <c r="W8937">
        <v>0</v>
      </c>
      <c r="X8937">
        <v>0.50837052773611002</v>
      </c>
      <c r="Y8937">
        <v>0</v>
      </c>
      <c r="Z8937">
        <v>0</v>
      </c>
      <c r="AA8937">
        <v>0</v>
      </c>
      <c r="AB8937">
        <v>0</v>
      </c>
      <c r="AC8937">
        <v>0</v>
      </c>
      <c r="AD8937">
        <v>0</v>
      </c>
      <c r="AE8937">
        <v>0.50837052773611002</v>
      </c>
    </row>
    <row r="8938" spans="1:31" x14ac:dyDescent="0.25">
      <c r="A8938">
        <v>1892853</v>
      </c>
      <c r="B8938">
        <v>1</v>
      </c>
      <c r="C8938" t="s">
        <v>80</v>
      </c>
      <c r="D8938" t="s">
        <v>97</v>
      </c>
      <c r="E8938" t="s">
        <v>140</v>
      </c>
      <c r="F8938" t="s">
        <v>24989</v>
      </c>
      <c r="G8938" t="s">
        <v>163</v>
      </c>
      <c r="H8938" t="s">
        <v>143</v>
      </c>
      <c r="I8938" t="s">
        <v>135</v>
      </c>
      <c r="J8938" t="s">
        <v>136</v>
      </c>
      <c r="K8938" t="s">
        <v>137</v>
      </c>
      <c r="L8938" t="s">
        <v>24990</v>
      </c>
      <c r="M8938" t="s">
        <v>24991</v>
      </c>
      <c r="N8938">
        <v>1.9594444440000001</v>
      </c>
      <c r="O8938">
        <v>0</v>
      </c>
      <c r="P8938">
        <v>1</v>
      </c>
      <c r="Q8938">
        <v>0</v>
      </c>
      <c r="R8938">
        <v>0</v>
      </c>
      <c r="S8938">
        <v>0</v>
      </c>
      <c r="T8938">
        <v>0</v>
      </c>
      <c r="U8938">
        <v>0</v>
      </c>
      <c r="V8938">
        <v>0</v>
      </c>
      <c r="W8938">
        <v>0</v>
      </c>
      <c r="X8938">
        <v>1.3045112058530375</v>
      </c>
      <c r="Y8938">
        <v>0</v>
      </c>
      <c r="Z8938">
        <v>0</v>
      </c>
      <c r="AA8938">
        <v>0</v>
      </c>
      <c r="AB8938">
        <v>0</v>
      </c>
      <c r="AC8938">
        <v>0</v>
      </c>
      <c r="AD8938">
        <v>0</v>
      </c>
      <c r="AE8938">
        <v>1.3045112058530375</v>
      </c>
    </row>
    <row r="8939" spans="1:31" x14ac:dyDescent="0.25">
      <c r="A8939">
        <v>1892412</v>
      </c>
      <c r="B8939">
        <v>1</v>
      </c>
      <c r="C8939" t="s">
        <v>81</v>
      </c>
      <c r="D8939" t="s">
        <v>112</v>
      </c>
      <c r="E8939" t="s">
        <v>210</v>
      </c>
      <c r="F8939" t="s">
        <v>24992</v>
      </c>
      <c r="G8939" t="s">
        <v>133</v>
      </c>
      <c r="H8939" t="s">
        <v>134</v>
      </c>
      <c r="I8939" t="s">
        <v>135</v>
      </c>
      <c r="J8939" t="s">
        <v>136</v>
      </c>
      <c r="K8939" t="s">
        <v>137</v>
      </c>
      <c r="L8939" t="s">
        <v>24993</v>
      </c>
      <c r="M8939" t="s">
        <v>24994</v>
      </c>
      <c r="N8939">
        <v>1.368055555</v>
      </c>
      <c r="O8939">
        <v>0</v>
      </c>
      <c r="P8939">
        <v>0</v>
      </c>
      <c r="Q8939">
        <v>22</v>
      </c>
      <c r="R8939">
        <v>15</v>
      </c>
      <c r="S8939">
        <v>2</v>
      </c>
      <c r="T8939">
        <v>1</v>
      </c>
      <c r="U8939">
        <v>0</v>
      </c>
      <c r="V8939">
        <v>0</v>
      </c>
      <c r="W8939">
        <v>0</v>
      </c>
      <c r="X8939">
        <v>0</v>
      </c>
      <c r="Y8939">
        <v>523.39507439762428</v>
      </c>
      <c r="Z8939">
        <v>321.10787092034906</v>
      </c>
      <c r="AA8939">
        <v>107.49125421685704</v>
      </c>
      <c r="AB8939">
        <v>5.9246034941838666</v>
      </c>
      <c r="AC8939">
        <v>0</v>
      </c>
      <c r="AD8939">
        <v>0</v>
      </c>
      <c r="AE8939">
        <v>957.91880302901427</v>
      </c>
    </row>
    <row r="8940" spans="1:31" x14ac:dyDescent="0.25">
      <c r="A8940">
        <v>1892441</v>
      </c>
      <c r="B8940">
        <v>1</v>
      </c>
      <c r="C8940" t="s">
        <v>80</v>
      </c>
      <c r="D8940" t="s">
        <v>106</v>
      </c>
      <c r="E8940" t="s">
        <v>169</v>
      </c>
      <c r="F8940" t="s">
        <v>24995</v>
      </c>
      <c r="G8940" t="s">
        <v>183</v>
      </c>
      <c r="H8940" t="s">
        <v>143</v>
      </c>
      <c r="I8940" t="s">
        <v>135</v>
      </c>
      <c r="J8940" t="s">
        <v>136</v>
      </c>
      <c r="K8940" t="s">
        <v>137</v>
      </c>
      <c r="L8940" t="s">
        <v>24996</v>
      </c>
      <c r="M8940" t="s">
        <v>24997</v>
      </c>
      <c r="N8940">
        <v>2.4836111110000001</v>
      </c>
      <c r="O8940">
        <v>0</v>
      </c>
      <c r="P8940">
        <v>10</v>
      </c>
      <c r="Q8940">
        <v>0</v>
      </c>
      <c r="R8940">
        <v>2</v>
      </c>
      <c r="S8940">
        <v>0</v>
      </c>
      <c r="T8940">
        <v>5</v>
      </c>
      <c r="U8940">
        <v>0</v>
      </c>
      <c r="V8940">
        <v>0</v>
      </c>
      <c r="W8940">
        <v>0</v>
      </c>
      <c r="X8940">
        <v>2.8936595121799957</v>
      </c>
      <c r="Y8940">
        <v>0</v>
      </c>
      <c r="Z8940">
        <v>9.6829194519391688</v>
      </c>
      <c r="AA8940">
        <v>0</v>
      </c>
      <c r="AB8940">
        <v>18.519496152630904</v>
      </c>
      <c r="AC8940">
        <v>0</v>
      </c>
      <c r="AD8940">
        <v>0</v>
      </c>
      <c r="AE8940">
        <v>31.096075116750068</v>
      </c>
    </row>
    <row r="8941" spans="1:31" x14ac:dyDescent="0.25">
      <c r="A8941">
        <v>1892773</v>
      </c>
      <c r="B8941">
        <v>1</v>
      </c>
      <c r="C8941" t="s">
        <v>81</v>
      </c>
      <c r="D8941" t="s">
        <v>119</v>
      </c>
      <c r="E8941" t="s">
        <v>140</v>
      </c>
      <c r="F8941" t="s">
        <v>24998</v>
      </c>
      <c r="G8941" t="s">
        <v>163</v>
      </c>
      <c r="H8941" t="s">
        <v>143</v>
      </c>
      <c r="I8941" t="s">
        <v>135</v>
      </c>
      <c r="J8941" t="s">
        <v>136</v>
      </c>
      <c r="K8941" t="s">
        <v>137</v>
      </c>
      <c r="L8941" t="s">
        <v>24999</v>
      </c>
      <c r="M8941" t="s">
        <v>25000</v>
      </c>
      <c r="N8941">
        <v>1.6030555550000001</v>
      </c>
      <c r="O8941">
        <v>0</v>
      </c>
      <c r="P8941">
        <v>0</v>
      </c>
      <c r="Q8941">
        <v>0</v>
      </c>
      <c r="R8941">
        <v>0</v>
      </c>
      <c r="S8941">
        <v>0</v>
      </c>
      <c r="T8941">
        <v>1</v>
      </c>
      <c r="U8941">
        <v>0</v>
      </c>
      <c r="V8941">
        <v>0</v>
      </c>
      <c r="W8941">
        <v>0</v>
      </c>
      <c r="X8941">
        <v>0</v>
      </c>
      <c r="Y8941">
        <v>0</v>
      </c>
      <c r="Z8941">
        <v>0</v>
      </c>
      <c r="AA8941">
        <v>0</v>
      </c>
      <c r="AB8941">
        <v>5.7532503087237501E-2</v>
      </c>
      <c r="AC8941">
        <v>0</v>
      </c>
      <c r="AD8941">
        <v>0</v>
      </c>
      <c r="AE8941">
        <v>5.7532503087237501E-2</v>
      </c>
    </row>
    <row r="8942" spans="1:31" x14ac:dyDescent="0.25">
      <c r="A8942">
        <v>1892819</v>
      </c>
      <c r="B8942">
        <v>1</v>
      </c>
      <c r="C8942" t="s">
        <v>80</v>
      </c>
      <c r="D8942" t="s">
        <v>97</v>
      </c>
      <c r="E8942" t="s">
        <v>158</v>
      </c>
      <c r="F8942" t="s">
        <v>25001</v>
      </c>
      <c r="G8942" t="s">
        <v>900</v>
      </c>
      <c r="H8942" t="s">
        <v>134</v>
      </c>
      <c r="I8942" t="s">
        <v>135</v>
      </c>
      <c r="J8942" t="s">
        <v>136</v>
      </c>
      <c r="K8942" t="s">
        <v>137</v>
      </c>
      <c r="L8942" t="s">
        <v>25002</v>
      </c>
      <c r="M8942" t="s">
        <v>25003</v>
      </c>
      <c r="N8942">
        <v>3.6702777769999999</v>
      </c>
      <c r="O8942">
        <v>0</v>
      </c>
      <c r="P8942">
        <v>145</v>
      </c>
      <c r="Q8942">
        <v>0</v>
      </c>
      <c r="R8942">
        <v>39</v>
      </c>
      <c r="S8942">
        <v>0</v>
      </c>
      <c r="T8942">
        <v>26</v>
      </c>
      <c r="U8942">
        <v>0</v>
      </c>
      <c r="V8942">
        <v>0</v>
      </c>
      <c r="W8942">
        <v>0</v>
      </c>
      <c r="X8942">
        <v>244.07533334034829</v>
      </c>
      <c r="Y8942">
        <v>0</v>
      </c>
      <c r="Z8942">
        <v>68.012630832031661</v>
      </c>
      <c r="AA8942">
        <v>0</v>
      </c>
      <c r="AB8942">
        <v>91.460761010465376</v>
      </c>
      <c r="AC8942">
        <v>0</v>
      </c>
      <c r="AD8942">
        <v>0</v>
      </c>
      <c r="AE8942">
        <v>403.54872518284532</v>
      </c>
    </row>
    <row r="8943" spans="1:31" x14ac:dyDescent="0.25">
      <c r="A8943">
        <v>1892796</v>
      </c>
      <c r="B8943">
        <v>1</v>
      </c>
      <c r="C8943" t="s">
        <v>81</v>
      </c>
      <c r="D8943" t="s">
        <v>118</v>
      </c>
      <c r="E8943" t="s">
        <v>146</v>
      </c>
      <c r="F8943" t="s">
        <v>25004</v>
      </c>
      <c r="G8943" t="s">
        <v>148</v>
      </c>
      <c r="H8943" t="s">
        <v>143</v>
      </c>
      <c r="I8943" t="s">
        <v>135</v>
      </c>
      <c r="J8943" t="s">
        <v>136</v>
      </c>
      <c r="K8943" t="s">
        <v>137</v>
      </c>
      <c r="L8943" t="s">
        <v>25005</v>
      </c>
      <c r="M8943" t="s">
        <v>25006</v>
      </c>
      <c r="N8943">
        <v>3.3833333329999999</v>
      </c>
      <c r="O8943">
        <v>0</v>
      </c>
      <c r="P8943">
        <v>2</v>
      </c>
      <c r="Q8943">
        <v>0</v>
      </c>
      <c r="R8943">
        <v>0</v>
      </c>
      <c r="S8943">
        <v>0</v>
      </c>
      <c r="T8943">
        <v>0</v>
      </c>
      <c r="U8943">
        <v>0</v>
      </c>
      <c r="V8943">
        <v>0</v>
      </c>
      <c r="W8943">
        <v>0</v>
      </c>
      <c r="X8943">
        <v>2.1349053718541002</v>
      </c>
      <c r="Y8943">
        <v>0</v>
      </c>
      <c r="Z8943">
        <v>0</v>
      </c>
      <c r="AA8943">
        <v>0</v>
      </c>
      <c r="AB8943">
        <v>0</v>
      </c>
      <c r="AC8943">
        <v>0</v>
      </c>
      <c r="AD8943">
        <v>0</v>
      </c>
      <c r="AE8943">
        <v>2.1349053718541002</v>
      </c>
    </row>
    <row r="8944" spans="1:31" x14ac:dyDescent="0.25">
      <c r="A8944">
        <v>1892278</v>
      </c>
      <c r="B8944">
        <v>1</v>
      </c>
      <c r="C8944" t="s">
        <v>81</v>
      </c>
      <c r="D8944" t="s">
        <v>128</v>
      </c>
      <c r="E8944" t="s">
        <v>169</v>
      </c>
      <c r="F8944" t="s">
        <v>22659</v>
      </c>
      <c r="G8944" t="s">
        <v>183</v>
      </c>
      <c r="H8944" t="s">
        <v>143</v>
      </c>
      <c r="I8944" t="s">
        <v>135</v>
      </c>
      <c r="J8944" t="s">
        <v>136</v>
      </c>
      <c r="K8944" t="s">
        <v>137</v>
      </c>
      <c r="L8944" t="s">
        <v>25007</v>
      </c>
      <c r="M8944" t="s">
        <v>25008</v>
      </c>
      <c r="N8944">
        <v>3.2402777770000002</v>
      </c>
      <c r="O8944">
        <v>0</v>
      </c>
      <c r="P8944">
        <v>34</v>
      </c>
      <c r="Q8944">
        <v>0</v>
      </c>
      <c r="R8944">
        <v>1</v>
      </c>
      <c r="S8944">
        <v>0</v>
      </c>
      <c r="T8944">
        <v>1</v>
      </c>
      <c r="U8944">
        <v>0</v>
      </c>
      <c r="V8944">
        <v>0</v>
      </c>
      <c r="W8944">
        <v>0</v>
      </c>
      <c r="X8944">
        <v>12.589454517306223</v>
      </c>
      <c r="Y8944">
        <v>0</v>
      </c>
      <c r="Z8944">
        <v>0.75031346259500997</v>
      </c>
      <c r="AA8944">
        <v>0</v>
      </c>
      <c r="AB8944">
        <v>4.2990199529431665E-2</v>
      </c>
      <c r="AC8944">
        <v>0</v>
      </c>
      <c r="AD8944">
        <v>0</v>
      </c>
      <c r="AE8944">
        <v>13.382758179430663</v>
      </c>
    </row>
    <row r="8945" spans="1:31" x14ac:dyDescent="0.25">
      <c r="A8945">
        <v>1892424</v>
      </c>
      <c r="B8945">
        <v>1</v>
      </c>
      <c r="C8945" t="s">
        <v>80</v>
      </c>
      <c r="D8945" t="s">
        <v>102</v>
      </c>
      <c r="E8945" t="s">
        <v>210</v>
      </c>
      <c r="F8945" t="s">
        <v>660</v>
      </c>
      <c r="G8945" t="s">
        <v>133</v>
      </c>
      <c r="H8945" t="s">
        <v>134</v>
      </c>
      <c r="I8945" t="s">
        <v>135</v>
      </c>
      <c r="J8945" t="s">
        <v>136</v>
      </c>
      <c r="K8945" t="s">
        <v>137</v>
      </c>
      <c r="L8945" t="s">
        <v>25009</v>
      </c>
      <c r="M8945" t="s">
        <v>25010</v>
      </c>
      <c r="N8945">
        <v>1.029722222</v>
      </c>
      <c r="O8945">
        <v>1</v>
      </c>
      <c r="P8945">
        <v>961</v>
      </c>
      <c r="Q8945">
        <v>2</v>
      </c>
      <c r="R8945">
        <v>11</v>
      </c>
      <c r="S8945">
        <v>4</v>
      </c>
      <c r="T8945">
        <v>59</v>
      </c>
      <c r="U8945">
        <v>0</v>
      </c>
      <c r="V8945">
        <v>0</v>
      </c>
      <c r="W8945">
        <v>3.6785560205515209</v>
      </c>
      <c r="X8945">
        <v>127.11471747276634</v>
      </c>
      <c r="Y8945">
        <v>4.6111697509415359</v>
      </c>
      <c r="Z8945">
        <v>22.368144304731491</v>
      </c>
      <c r="AA8945">
        <v>46.529814663410086</v>
      </c>
      <c r="AB8945">
        <v>34.460464148735909</v>
      </c>
      <c r="AC8945">
        <v>0</v>
      </c>
      <c r="AD8945">
        <v>0</v>
      </c>
      <c r="AE8945">
        <v>238.7628663611369</v>
      </c>
    </row>
    <row r="8946" spans="1:31" x14ac:dyDescent="0.25">
      <c r="A8946">
        <v>1892301</v>
      </c>
      <c r="B8946">
        <v>1</v>
      </c>
      <c r="C8946" t="s">
        <v>80</v>
      </c>
      <c r="D8946" t="s">
        <v>100</v>
      </c>
      <c r="E8946" t="s">
        <v>210</v>
      </c>
      <c r="F8946" t="s">
        <v>25011</v>
      </c>
      <c r="G8946" t="s">
        <v>212</v>
      </c>
      <c r="H8946" t="s">
        <v>134</v>
      </c>
      <c r="I8946" t="s">
        <v>135</v>
      </c>
      <c r="J8946" t="s">
        <v>136</v>
      </c>
      <c r="K8946" t="s">
        <v>137</v>
      </c>
      <c r="L8946" t="s">
        <v>25012</v>
      </c>
      <c r="M8946" t="s">
        <v>25013</v>
      </c>
      <c r="N8946">
        <v>5.6747222219999998</v>
      </c>
      <c r="O8946">
        <v>0</v>
      </c>
      <c r="P8946">
        <v>1065</v>
      </c>
      <c r="Q8946">
        <v>0</v>
      </c>
      <c r="R8946">
        <v>0</v>
      </c>
      <c r="S8946">
        <v>0</v>
      </c>
      <c r="T8946">
        <v>36</v>
      </c>
      <c r="U8946">
        <v>0</v>
      </c>
      <c r="V8946">
        <v>1</v>
      </c>
      <c r="W8946">
        <v>0</v>
      </c>
      <c r="X8946">
        <v>1624.6016501297456</v>
      </c>
      <c r="Y8946">
        <v>0</v>
      </c>
      <c r="Z8946">
        <v>0</v>
      </c>
      <c r="AA8946">
        <v>0</v>
      </c>
      <c r="AB8946">
        <v>347.02277606248822</v>
      </c>
      <c r="AC8946">
        <v>0</v>
      </c>
      <c r="AD8946">
        <v>812.72771261829178</v>
      </c>
      <c r="AE8946">
        <v>2784.3521388105255</v>
      </c>
    </row>
    <row r="8947" spans="1:31" x14ac:dyDescent="0.25">
      <c r="A8947">
        <v>1892733</v>
      </c>
      <c r="B8947">
        <v>1</v>
      </c>
      <c r="C8947" t="s">
        <v>81</v>
      </c>
      <c r="D8947" t="s">
        <v>122</v>
      </c>
      <c r="E8947" t="s">
        <v>210</v>
      </c>
      <c r="F8947" t="s">
        <v>25014</v>
      </c>
      <c r="G8947" t="s">
        <v>133</v>
      </c>
      <c r="H8947" t="s">
        <v>134</v>
      </c>
      <c r="I8947" t="s">
        <v>135</v>
      </c>
      <c r="J8947" t="s">
        <v>136</v>
      </c>
      <c r="K8947" t="s">
        <v>137</v>
      </c>
      <c r="L8947" t="s">
        <v>25015</v>
      </c>
      <c r="M8947" t="s">
        <v>25016</v>
      </c>
      <c r="N8947">
        <v>0.40333333300000002</v>
      </c>
      <c r="O8947">
        <v>0</v>
      </c>
      <c r="P8947">
        <v>2561</v>
      </c>
      <c r="Q8947">
        <v>0</v>
      </c>
      <c r="R8947">
        <v>0</v>
      </c>
      <c r="S8947">
        <v>2</v>
      </c>
      <c r="T8947">
        <v>564</v>
      </c>
      <c r="U8947">
        <v>0</v>
      </c>
      <c r="V8947">
        <v>0</v>
      </c>
      <c r="W8947">
        <v>0</v>
      </c>
      <c r="X8947">
        <v>210.17054790607631</v>
      </c>
      <c r="Y8947">
        <v>0</v>
      </c>
      <c r="Z8947">
        <v>0</v>
      </c>
      <c r="AA8947">
        <v>3.7775627991389271</v>
      </c>
      <c r="AB8947">
        <v>117.1535239950327</v>
      </c>
      <c r="AC8947">
        <v>0</v>
      </c>
      <c r="AD8947">
        <v>0</v>
      </c>
      <c r="AE8947">
        <v>331.10163470024793</v>
      </c>
    </row>
    <row r="8948" spans="1:31" x14ac:dyDescent="0.25">
      <c r="A8948">
        <v>1892341</v>
      </c>
      <c r="B8948">
        <v>1</v>
      </c>
      <c r="C8948" t="s">
        <v>81</v>
      </c>
      <c r="D8948" t="s">
        <v>123</v>
      </c>
      <c r="E8948" t="s">
        <v>146</v>
      </c>
      <c r="F8948" t="s">
        <v>25017</v>
      </c>
      <c r="G8948" t="s">
        <v>148</v>
      </c>
      <c r="H8948" t="s">
        <v>143</v>
      </c>
      <c r="I8948" t="s">
        <v>135</v>
      </c>
      <c r="J8948" t="s">
        <v>136</v>
      </c>
      <c r="K8948" t="s">
        <v>137</v>
      </c>
      <c r="L8948" t="s">
        <v>25018</v>
      </c>
      <c r="M8948" t="s">
        <v>25019</v>
      </c>
      <c r="N8948">
        <v>2.713333333</v>
      </c>
      <c r="O8948">
        <v>0</v>
      </c>
      <c r="P8948">
        <v>125</v>
      </c>
      <c r="Q8948">
        <v>0</v>
      </c>
      <c r="R8948">
        <v>5</v>
      </c>
      <c r="S8948">
        <v>0</v>
      </c>
      <c r="T8948">
        <v>7</v>
      </c>
      <c r="U8948">
        <v>0</v>
      </c>
      <c r="V8948">
        <v>0</v>
      </c>
      <c r="W8948">
        <v>0</v>
      </c>
      <c r="X8948">
        <v>70.847508028122363</v>
      </c>
      <c r="Y8948">
        <v>0</v>
      </c>
      <c r="Z8948">
        <v>5.7183493489973447</v>
      </c>
      <c r="AA8948">
        <v>0</v>
      </c>
      <c r="AB8948">
        <v>12.644662527184881</v>
      </c>
      <c r="AC8948">
        <v>0</v>
      </c>
      <c r="AD8948">
        <v>0</v>
      </c>
      <c r="AE8948">
        <v>89.21051990430459</v>
      </c>
    </row>
    <row r="8949" spans="1:31" x14ac:dyDescent="0.25">
      <c r="A8949">
        <v>1892627</v>
      </c>
      <c r="B8949">
        <v>1</v>
      </c>
      <c r="C8949" t="s">
        <v>81</v>
      </c>
      <c r="D8949" t="s">
        <v>120</v>
      </c>
      <c r="E8949" t="s">
        <v>140</v>
      </c>
      <c r="F8949" t="s">
        <v>25020</v>
      </c>
      <c r="G8949" t="s">
        <v>142</v>
      </c>
      <c r="H8949" t="s">
        <v>143</v>
      </c>
      <c r="I8949" t="s">
        <v>135</v>
      </c>
      <c r="J8949" t="s">
        <v>136</v>
      </c>
      <c r="K8949" t="s">
        <v>137</v>
      </c>
      <c r="L8949" t="s">
        <v>25021</v>
      </c>
      <c r="M8949" t="s">
        <v>25022</v>
      </c>
      <c r="N8949">
        <v>0.58833333300000001</v>
      </c>
      <c r="O8949">
        <v>0</v>
      </c>
      <c r="P8949">
        <v>0</v>
      </c>
      <c r="Q8949">
        <v>0</v>
      </c>
      <c r="R8949">
        <v>0</v>
      </c>
      <c r="S8949">
        <v>0</v>
      </c>
      <c r="T8949">
        <v>1</v>
      </c>
      <c r="U8949">
        <v>0</v>
      </c>
      <c r="V8949">
        <v>0</v>
      </c>
      <c r="W8949">
        <v>0</v>
      </c>
      <c r="X8949">
        <v>0</v>
      </c>
      <c r="Y8949">
        <v>0</v>
      </c>
      <c r="Z8949">
        <v>0</v>
      </c>
      <c r="AA8949">
        <v>0</v>
      </c>
      <c r="AB8949">
        <v>1.4652943567597001</v>
      </c>
      <c r="AC8949">
        <v>0</v>
      </c>
      <c r="AD8949">
        <v>0</v>
      </c>
      <c r="AE8949">
        <v>1.4652943567597001</v>
      </c>
    </row>
    <row r="8950" spans="1:31" x14ac:dyDescent="0.25">
      <c r="A8950">
        <v>1892295</v>
      </c>
      <c r="B8950">
        <v>1</v>
      </c>
      <c r="C8950" t="s">
        <v>80</v>
      </c>
      <c r="D8950" t="s">
        <v>93</v>
      </c>
      <c r="E8950" t="s">
        <v>146</v>
      </c>
      <c r="F8950" t="s">
        <v>25023</v>
      </c>
      <c r="G8950" t="s">
        <v>148</v>
      </c>
      <c r="H8950" t="s">
        <v>143</v>
      </c>
      <c r="I8950" t="s">
        <v>135</v>
      </c>
      <c r="J8950" t="s">
        <v>136</v>
      </c>
      <c r="K8950" t="s">
        <v>137</v>
      </c>
      <c r="L8950" t="s">
        <v>25024</v>
      </c>
      <c r="M8950" t="s">
        <v>25025</v>
      </c>
      <c r="N8950">
        <v>2.1955555549999999</v>
      </c>
      <c r="O8950">
        <v>0</v>
      </c>
      <c r="P8950">
        <v>0</v>
      </c>
      <c r="Q8950">
        <v>0</v>
      </c>
      <c r="R8950">
        <v>3</v>
      </c>
      <c r="S8950">
        <v>0</v>
      </c>
      <c r="T8950">
        <v>1</v>
      </c>
      <c r="U8950">
        <v>0</v>
      </c>
      <c r="V8950">
        <v>0</v>
      </c>
      <c r="W8950">
        <v>0</v>
      </c>
      <c r="X8950">
        <v>0</v>
      </c>
      <c r="Y8950">
        <v>0</v>
      </c>
      <c r="Z8950">
        <v>17.47692828656983</v>
      </c>
      <c r="AA8950">
        <v>0</v>
      </c>
      <c r="AB8950">
        <v>0.95818667055691997</v>
      </c>
      <c r="AC8950">
        <v>0</v>
      </c>
      <c r="AD8950">
        <v>0</v>
      </c>
      <c r="AE8950">
        <v>18.43511495712675</v>
      </c>
    </row>
    <row r="8951" spans="1:31" x14ac:dyDescent="0.25">
      <c r="A8951">
        <v>1892238</v>
      </c>
      <c r="B8951">
        <v>1</v>
      </c>
      <c r="C8951" t="s">
        <v>80</v>
      </c>
      <c r="D8951" t="s">
        <v>107</v>
      </c>
      <c r="E8951" t="s">
        <v>131</v>
      </c>
      <c r="F8951" t="s">
        <v>23044</v>
      </c>
      <c r="G8951" t="s">
        <v>133</v>
      </c>
      <c r="H8951" t="s">
        <v>134</v>
      </c>
      <c r="I8951" t="s">
        <v>135</v>
      </c>
      <c r="J8951" t="s">
        <v>136</v>
      </c>
      <c r="K8951" t="s">
        <v>137</v>
      </c>
      <c r="L8951" t="s">
        <v>25026</v>
      </c>
      <c r="M8951" t="s">
        <v>25027</v>
      </c>
      <c r="N8951">
        <v>2.6947222219999998</v>
      </c>
      <c r="O8951">
        <v>1</v>
      </c>
      <c r="P8951">
        <v>1395</v>
      </c>
      <c r="Q8951">
        <v>9</v>
      </c>
      <c r="R8951">
        <v>1</v>
      </c>
      <c r="S8951">
        <v>4</v>
      </c>
      <c r="T8951">
        <v>43</v>
      </c>
      <c r="U8951">
        <v>0</v>
      </c>
      <c r="V8951">
        <v>3</v>
      </c>
      <c r="W8951">
        <v>85.672271664037766</v>
      </c>
      <c r="X8951">
        <v>696.26100427551034</v>
      </c>
      <c r="Y8951">
        <v>44.345549468599643</v>
      </c>
      <c r="Z8951">
        <v>1.1399594153345989</v>
      </c>
      <c r="AA8951">
        <v>18.567044488078643</v>
      </c>
      <c r="AB8951">
        <v>111.73188084537425</v>
      </c>
      <c r="AC8951">
        <v>0</v>
      </c>
      <c r="AD8951">
        <v>36.99635588166089</v>
      </c>
      <c r="AE8951">
        <v>994.71406603859612</v>
      </c>
    </row>
    <row r="8952" spans="1:31" x14ac:dyDescent="0.25">
      <c r="A8952">
        <v>1892481</v>
      </c>
      <c r="B8952">
        <v>1</v>
      </c>
      <c r="C8952" t="s">
        <v>80</v>
      </c>
      <c r="D8952" t="s">
        <v>99</v>
      </c>
      <c r="E8952" t="s">
        <v>222</v>
      </c>
      <c r="F8952" t="s">
        <v>25028</v>
      </c>
      <c r="G8952" t="s">
        <v>2576</v>
      </c>
      <c r="H8952" t="s">
        <v>143</v>
      </c>
      <c r="I8952" t="s">
        <v>135</v>
      </c>
      <c r="J8952" t="s">
        <v>136</v>
      </c>
      <c r="K8952" t="s">
        <v>137</v>
      </c>
      <c r="L8952" t="s">
        <v>25029</v>
      </c>
      <c r="M8952" t="s">
        <v>25030</v>
      </c>
      <c r="N8952">
        <v>1.9750000000000001</v>
      </c>
      <c r="O8952">
        <v>0</v>
      </c>
      <c r="P8952">
        <v>19</v>
      </c>
      <c r="Q8952">
        <v>0</v>
      </c>
      <c r="R8952">
        <v>0</v>
      </c>
      <c r="S8952">
        <v>0</v>
      </c>
      <c r="T8952">
        <v>1</v>
      </c>
      <c r="U8952">
        <v>0</v>
      </c>
      <c r="V8952">
        <v>0</v>
      </c>
      <c r="W8952">
        <v>0</v>
      </c>
      <c r="X8952">
        <v>7.556595731757068</v>
      </c>
      <c r="Y8952">
        <v>0</v>
      </c>
      <c r="Z8952">
        <v>0</v>
      </c>
      <c r="AA8952">
        <v>0</v>
      </c>
      <c r="AB8952">
        <v>1.06720956686E-2</v>
      </c>
      <c r="AC8952">
        <v>0</v>
      </c>
      <c r="AD8952">
        <v>0</v>
      </c>
      <c r="AE8952">
        <v>7.5672678274256677</v>
      </c>
    </row>
    <row r="8953" spans="1:31" x14ac:dyDescent="0.25">
      <c r="A8953">
        <v>1892587</v>
      </c>
      <c r="B8953">
        <v>1</v>
      </c>
      <c r="C8953" t="s">
        <v>80</v>
      </c>
      <c r="D8953" t="s">
        <v>107</v>
      </c>
      <c r="E8953" t="s">
        <v>146</v>
      </c>
      <c r="F8953" t="s">
        <v>25031</v>
      </c>
      <c r="G8953" t="s">
        <v>469</v>
      </c>
      <c r="H8953" t="s">
        <v>143</v>
      </c>
      <c r="I8953" t="s">
        <v>135</v>
      </c>
      <c r="J8953" t="s">
        <v>136</v>
      </c>
      <c r="K8953" t="s">
        <v>137</v>
      </c>
      <c r="L8953" t="s">
        <v>25032</v>
      </c>
      <c r="M8953" t="s">
        <v>25033</v>
      </c>
      <c r="N8953">
        <v>0.99416666600000003</v>
      </c>
      <c r="O8953">
        <v>0</v>
      </c>
      <c r="P8953">
        <v>42</v>
      </c>
      <c r="Q8953">
        <v>0</v>
      </c>
      <c r="R8953">
        <v>1</v>
      </c>
      <c r="S8953">
        <v>0</v>
      </c>
      <c r="T8953">
        <v>13</v>
      </c>
      <c r="U8953">
        <v>0</v>
      </c>
      <c r="V8953">
        <v>1</v>
      </c>
      <c r="W8953">
        <v>0</v>
      </c>
      <c r="X8953">
        <v>9.0101313585609475</v>
      </c>
      <c r="Y8953">
        <v>0</v>
      </c>
      <c r="Z8953">
        <v>0.16040637723533085</v>
      </c>
      <c r="AA8953">
        <v>0</v>
      </c>
      <c r="AB8953">
        <v>8.8714208045574807</v>
      </c>
      <c r="AC8953">
        <v>0</v>
      </c>
      <c r="AD8953">
        <v>26.026057548714419</v>
      </c>
      <c r="AE8953">
        <v>44.06801608906818</v>
      </c>
    </row>
    <row r="8954" spans="1:31" x14ac:dyDescent="0.25">
      <c r="A8954">
        <v>1892779</v>
      </c>
      <c r="B8954">
        <v>1</v>
      </c>
      <c r="C8954" t="s">
        <v>81</v>
      </c>
      <c r="D8954" t="s">
        <v>123</v>
      </c>
      <c r="E8954" t="s">
        <v>169</v>
      </c>
      <c r="F8954" t="s">
        <v>25034</v>
      </c>
      <c r="G8954" t="s">
        <v>183</v>
      </c>
      <c r="H8954" t="s">
        <v>143</v>
      </c>
      <c r="I8954" t="s">
        <v>135</v>
      </c>
      <c r="J8954" t="s">
        <v>136</v>
      </c>
      <c r="K8954" t="s">
        <v>137</v>
      </c>
      <c r="L8954" t="s">
        <v>25035</v>
      </c>
      <c r="M8954" t="s">
        <v>25036</v>
      </c>
      <c r="N8954">
        <v>5.2063888880000002</v>
      </c>
      <c r="O8954">
        <v>0</v>
      </c>
      <c r="P8954">
        <v>0</v>
      </c>
      <c r="Q8954">
        <v>0</v>
      </c>
      <c r="R8954">
        <v>1</v>
      </c>
      <c r="S8954">
        <v>0</v>
      </c>
      <c r="T8954">
        <v>0</v>
      </c>
      <c r="U8954">
        <v>0</v>
      </c>
      <c r="V8954">
        <v>0</v>
      </c>
      <c r="W8954">
        <v>0</v>
      </c>
      <c r="X8954">
        <v>0</v>
      </c>
      <c r="Y8954">
        <v>0</v>
      </c>
      <c r="Z8954">
        <v>7.3627425283828901E-2</v>
      </c>
      <c r="AA8954">
        <v>0</v>
      </c>
      <c r="AB8954">
        <v>0</v>
      </c>
      <c r="AC8954">
        <v>0</v>
      </c>
      <c r="AD8954">
        <v>0</v>
      </c>
      <c r="AE8954">
        <v>7.3627425283828901E-2</v>
      </c>
    </row>
    <row r="8955" spans="1:31" x14ac:dyDescent="0.25">
      <c r="A8955">
        <v>1892879</v>
      </c>
      <c r="B8955">
        <v>1</v>
      </c>
      <c r="C8955" t="s">
        <v>80</v>
      </c>
      <c r="D8955" t="s">
        <v>99</v>
      </c>
      <c r="E8955" t="s">
        <v>140</v>
      </c>
      <c r="F8955" t="s">
        <v>25037</v>
      </c>
      <c r="G8955" t="s">
        <v>163</v>
      </c>
      <c r="H8955" t="s">
        <v>143</v>
      </c>
      <c r="I8955" t="s">
        <v>135</v>
      </c>
      <c r="J8955" t="s">
        <v>136</v>
      </c>
      <c r="K8955" t="s">
        <v>137</v>
      </c>
      <c r="L8955" t="s">
        <v>25038</v>
      </c>
      <c r="M8955" t="s">
        <v>25039</v>
      </c>
      <c r="N8955">
        <v>2.131388888</v>
      </c>
      <c r="O8955">
        <v>0</v>
      </c>
      <c r="P8955">
        <v>1</v>
      </c>
      <c r="Q8955">
        <v>0</v>
      </c>
      <c r="R8955">
        <v>0</v>
      </c>
      <c r="S8955">
        <v>0</v>
      </c>
      <c r="T8955">
        <v>0</v>
      </c>
      <c r="U8955">
        <v>0</v>
      </c>
      <c r="V8955">
        <v>0</v>
      </c>
      <c r="W8955">
        <v>0</v>
      </c>
      <c r="X8955">
        <v>8.7242672732308346E-2</v>
      </c>
      <c r="Y8955">
        <v>0</v>
      </c>
      <c r="Z8955">
        <v>0</v>
      </c>
      <c r="AA8955">
        <v>0</v>
      </c>
      <c r="AB8955">
        <v>0</v>
      </c>
      <c r="AC8955">
        <v>0</v>
      </c>
      <c r="AD8955">
        <v>0</v>
      </c>
      <c r="AE8955">
        <v>8.7242672732308346E-2</v>
      </c>
    </row>
    <row r="8956" spans="1:31" x14ac:dyDescent="0.25">
      <c r="A8956">
        <v>1892550</v>
      </c>
      <c r="B8956">
        <v>1</v>
      </c>
      <c r="C8956" t="s">
        <v>81</v>
      </c>
      <c r="D8956" t="s">
        <v>113</v>
      </c>
      <c r="E8956" t="s">
        <v>146</v>
      </c>
      <c r="F8956" t="s">
        <v>25040</v>
      </c>
      <c r="G8956" t="s">
        <v>363</v>
      </c>
      <c r="H8956" t="s">
        <v>143</v>
      </c>
      <c r="I8956" t="s">
        <v>135</v>
      </c>
      <c r="J8956" t="s">
        <v>136</v>
      </c>
      <c r="K8956" t="s">
        <v>137</v>
      </c>
      <c r="L8956" t="s">
        <v>25041</v>
      </c>
      <c r="M8956" t="s">
        <v>25042</v>
      </c>
      <c r="N8956">
        <v>4.5522222220000002</v>
      </c>
      <c r="O8956">
        <v>0</v>
      </c>
      <c r="P8956">
        <v>72</v>
      </c>
      <c r="Q8956">
        <v>0</v>
      </c>
      <c r="R8956">
        <v>4</v>
      </c>
      <c r="S8956">
        <v>0</v>
      </c>
      <c r="T8956">
        <v>2</v>
      </c>
      <c r="U8956">
        <v>0</v>
      </c>
      <c r="V8956">
        <v>0</v>
      </c>
      <c r="W8956">
        <v>0</v>
      </c>
      <c r="X8956">
        <v>76.955089803352465</v>
      </c>
      <c r="Y8956">
        <v>0</v>
      </c>
      <c r="Z8956">
        <v>7.082470048727914</v>
      </c>
      <c r="AA8956">
        <v>0</v>
      </c>
      <c r="AB8956">
        <v>14.070163442927537</v>
      </c>
      <c r="AC8956">
        <v>0</v>
      </c>
      <c r="AD8956">
        <v>0</v>
      </c>
      <c r="AE8956">
        <v>98.107723295007915</v>
      </c>
    </row>
    <row r="8957" spans="1:31" x14ac:dyDescent="0.25">
      <c r="A8957">
        <v>1892836</v>
      </c>
      <c r="B8957">
        <v>1</v>
      </c>
      <c r="C8957" t="s">
        <v>80</v>
      </c>
      <c r="D8957" t="s">
        <v>100</v>
      </c>
      <c r="E8957" t="s">
        <v>158</v>
      </c>
      <c r="F8957" t="s">
        <v>25043</v>
      </c>
      <c r="G8957" t="s">
        <v>893</v>
      </c>
      <c r="H8957" t="s">
        <v>134</v>
      </c>
      <c r="I8957" t="s">
        <v>135</v>
      </c>
      <c r="J8957" t="s">
        <v>136</v>
      </c>
      <c r="K8957" t="s">
        <v>137</v>
      </c>
      <c r="L8957" t="s">
        <v>25044</v>
      </c>
      <c r="M8957" t="s">
        <v>25045</v>
      </c>
      <c r="N8957">
        <v>3.039722222</v>
      </c>
      <c r="O8957">
        <v>0</v>
      </c>
      <c r="P8957">
        <v>63</v>
      </c>
      <c r="Q8957">
        <v>0</v>
      </c>
      <c r="R8957">
        <v>5</v>
      </c>
      <c r="S8957">
        <v>0</v>
      </c>
      <c r="T8957">
        <v>9</v>
      </c>
      <c r="U8957">
        <v>0</v>
      </c>
      <c r="V8957">
        <v>3</v>
      </c>
      <c r="W8957">
        <v>0</v>
      </c>
      <c r="X8957">
        <v>74.594552409941016</v>
      </c>
      <c r="Y8957">
        <v>0</v>
      </c>
      <c r="Z8957">
        <v>6.0976308586275998</v>
      </c>
      <c r="AA8957">
        <v>0</v>
      </c>
      <c r="AB8957">
        <v>27.27044884518131</v>
      </c>
      <c r="AC8957">
        <v>0</v>
      </c>
      <c r="AD8957">
        <v>407.16355108595531</v>
      </c>
      <c r="AE8957">
        <v>515.12618319970522</v>
      </c>
    </row>
    <row r="8958" spans="1:31" x14ac:dyDescent="0.25">
      <c r="A8958">
        <v>1892670</v>
      </c>
      <c r="B8958">
        <v>1</v>
      </c>
      <c r="C8958" t="s">
        <v>81</v>
      </c>
      <c r="D8958" t="s">
        <v>117</v>
      </c>
      <c r="E8958" t="s">
        <v>158</v>
      </c>
      <c r="F8958" t="s">
        <v>25046</v>
      </c>
      <c r="G8958" t="s">
        <v>219</v>
      </c>
      <c r="H8958" t="s">
        <v>134</v>
      </c>
      <c r="I8958" t="s">
        <v>135</v>
      </c>
      <c r="J8958" t="s">
        <v>136</v>
      </c>
      <c r="K8958" t="s">
        <v>137</v>
      </c>
      <c r="L8958" t="s">
        <v>25047</v>
      </c>
      <c r="M8958" t="s">
        <v>25048</v>
      </c>
      <c r="N8958">
        <v>1.058611111</v>
      </c>
      <c r="O8958">
        <v>0</v>
      </c>
      <c r="P8958">
        <v>43</v>
      </c>
      <c r="Q8958">
        <v>0</v>
      </c>
      <c r="R8958">
        <v>0</v>
      </c>
      <c r="S8958">
        <v>0</v>
      </c>
      <c r="T8958">
        <v>0</v>
      </c>
      <c r="U8958">
        <v>0</v>
      </c>
      <c r="V8958">
        <v>0</v>
      </c>
      <c r="W8958">
        <v>0</v>
      </c>
      <c r="X8958">
        <v>6.8164801881312895</v>
      </c>
      <c r="Y8958">
        <v>0</v>
      </c>
      <c r="Z8958">
        <v>0</v>
      </c>
      <c r="AA8958">
        <v>0</v>
      </c>
      <c r="AB8958">
        <v>0</v>
      </c>
      <c r="AC8958">
        <v>0</v>
      </c>
      <c r="AD8958">
        <v>0</v>
      </c>
      <c r="AE8958">
        <v>6.8164801881312895</v>
      </c>
    </row>
    <row r="8959" spans="1:31" x14ac:dyDescent="0.25">
      <c r="A8959">
        <v>1892401</v>
      </c>
      <c r="B8959">
        <v>1</v>
      </c>
      <c r="C8959" t="s">
        <v>80</v>
      </c>
      <c r="D8959" t="s">
        <v>84</v>
      </c>
      <c r="E8959" t="s">
        <v>140</v>
      </c>
      <c r="F8959" t="s">
        <v>25049</v>
      </c>
      <c r="G8959" t="s">
        <v>212</v>
      </c>
      <c r="H8959" t="s">
        <v>143</v>
      </c>
      <c r="I8959" t="s">
        <v>135</v>
      </c>
      <c r="J8959" t="s">
        <v>3</v>
      </c>
      <c r="K8959" t="s">
        <v>137</v>
      </c>
      <c r="L8959" t="s">
        <v>25050</v>
      </c>
      <c r="M8959" t="s">
        <v>25051</v>
      </c>
      <c r="N8959">
        <v>3.0233333330000001</v>
      </c>
      <c r="O8959">
        <v>0</v>
      </c>
      <c r="P8959">
        <v>3</v>
      </c>
      <c r="Q8959">
        <v>0</v>
      </c>
      <c r="R8959">
        <v>0</v>
      </c>
      <c r="S8959">
        <v>0</v>
      </c>
      <c r="T8959">
        <v>0</v>
      </c>
      <c r="U8959">
        <v>0</v>
      </c>
      <c r="V8959">
        <v>0</v>
      </c>
      <c r="W8959">
        <v>0</v>
      </c>
      <c r="X8959">
        <v>2.5194364186647475</v>
      </c>
      <c r="Y8959">
        <v>0</v>
      </c>
      <c r="Z8959">
        <v>0</v>
      </c>
      <c r="AA8959">
        <v>0</v>
      </c>
      <c r="AB8959">
        <v>0</v>
      </c>
      <c r="AC8959">
        <v>0</v>
      </c>
      <c r="AD8959">
        <v>0</v>
      </c>
      <c r="AE8959">
        <v>2.5194364186647475</v>
      </c>
    </row>
    <row r="8960" spans="1:31" x14ac:dyDescent="0.25">
      <c r="A8960">
        <v>1892507</v>
      </c>
      <c r="B8960">
        <v>1</v>
      </c>
      <c r="C8960" t="s">
        <v>81</v>
      </c>
      <c r="D8960" t="s">
        <v>123</v>
      </c>
      <c r="E8960" t="s">
        <v>146</v>
      </c>
      <c r="F8960" t="s">
        <v>25052</v>
      </c>
      <c r="G8960" t="s">
        <v>148</v>
      </c>
      <c r="H8960" t="s">
        <v>143</v>
      </c>
      <c r="I8960" t="s">
        <v>135</v>
      </c>
      <c r="J8960" t="s">
        <v>136</v>
      </c>
      <c r="K8960" t="s">
        <v>137</v>
      </c>
      <c r="L8960" t="s">
        <v>25053</v>
      </c>
      <c r="M8960" t="s">
        <v>25054</v>
      </c>
      <c r="N8960">
        <v>3.0877777769999999</v>
      </c>
      <c r="O8960">
        <v>0</v>
      </c>
      <c r="P8960">
        <v>126</v>
      </c>
      <c r="Q8960">
        <v>0</v>
      </c>
      <c r="R8960">
        <v>0</v>
      </c>
      <c r="S8960">
        <v>0</v>
      </c>
      <c r="T8960">
        <v>8</v>
      </c>
      <c r="U8960">
        <v>0</v>
      </c>
      <c r="V8960">
        <v>0</v>
      </c>
      <c r="W8960">
        <v>0</v>
      </c>
      <c r="X8960">
        <v>86.728225339340057</v>
      </c>
      <c r="Y8960">
        <v>0</v>
      </c>
      <c r="Z8960">
        <v>0</v>
      </c>
      <c r="AA8960">
        <v>0</v>
      </c>
      <c r="AB8960">
        <v>26.133992859648004</v>
      </c>
      <c r="AC8960">
        <v>0</v>
      </c>
      <c r="AD8960">
        <v>0</v>
      </c>
      <c r="AE8960">
        <v>112.86221819898806</v>
      </c>
    </row>
    <row r="8961" spans="1:31" x14ac:dyDescent="0.25">
      <c r="A8961">
        <v>1892613</v>
      </c>
      <c r="B8961">
        <v>1</v>
      </c>
      <c r="C8961" t="s">
        <v>80</v>
      </c>
      <c r="D8961" t="s">
        <v>83</v>
      </c>
      <c r="E8961" t="s">
        <v>146</v>
      </c>
      <c r="F8961" t="s">
        <v>25055</v>
      </c>
      <c r="G8961" t="s">
        <v>212</v>
      </c>
      <c r="H8961" t="s">
        <v>143</v>
      </c>
      <c r="I8961" t="s">
        <v>135</v>
      </c>
      <c r="J8961" t="s">
        <v>136</v>
      </c>
      <c r="K8961" t="s">
        <v>137</v>
      </c>
      <c r="L8961" t="s">
        <v>25056</v>
      </c>
      <c r="M8961" t="s">
        <v>25057</v>
      </c>
      <c r="N8961">
        <v>9.5902777770000007</v>
      </c>
      <c r="O8961">
        <v>0</v>
      </c>
      <c r="P8961">
        <v>22</v>
      </c>
      <c r="Q8961">
        <v>0</v>
      </c>
      <c r="R8961">
        <v>0</v>
      </c>
      <c r="S8961">
        <v>0</v>
      </c>
      <c r="T8961">
        <v>1</v>
      </c>
      <c r="U8961">
        <v>0</v>
      </c>
      <c r="V8961">
        <v>0</v>
      </c>
      <c r="W8961">
        <v>0</v>
      </c>
      <c r="X8961">
        <v>55.695087266695673</v>
      </c>
      <c r="Y8961">
        <v>0</v>
      </c>
      <c r="Z8961">
        <v>0</v>
      </c>
      <c r="AA8961">
        <v>0</v>
      </c>
      <c r="AB8961">
        <v>17.465491529326751</v>
      </c>
      <c r="AC8961">
        <v>0</v>
      </c>
      <c r="AD8961">
        <v>0</v>
      </c>
      <c r="AE8961">
        <v>73.160578796022421</v>
      </c>
    </row>
    <row r="8962" spans="1:31" x14ac:dyDescent="0.25">
      <c r="A8962">
        <v>1892862</v>
      </c>
      <c r="B8962">
        <v>1</v>
      </c>
      <c r="C8962" t="s">
        <v>80</v>
      </c>
      <c r="D8962" t="s">
        <v>84</v>
      </c>
      <c r="E8962" t="s">
        <v>140</v>
      </c>
      <c r="F8962" t="s">
        <v>25058</v>
      </c>
      <c r="G8962" t="s">
        <v>163</v>
      </c>
      <c r="H8962" t="s">
        <v>143</v>
      </c>
      <c r="I8962" t="s">
        <v>135</v>
      </c>
      <c r="J8962" t="s">
        <v>136</v>
      </c>
      <c r="K8962" t="s">
        <v>137</v>
      </c>
      <c r="L8962" t="s">
        <v>25059</v>
      </c>
      <c r="M8962" t="s">
        <v>25060</v>
      </c>
      <c r="N8962">
        <v>1.339444444</v>
      </c>
      <c r="O8962">
        <v>0</v>
      </c>
      <c r="P8962">
        <v>4</v>
      </c>
      <c r="Q8962">
        <v>0</v>
      </c>
      <c r="R8962">
        <v>0</v>
      </c>
      <c r="S8962">
        <v>0</v>
      </c>
      <c r="T8962">
        <v>0</v>
      </c>
      <c r="U8962">
        <v>0</v>
      </c>
      <c r="V8962">
        <v>0</v>
      </c>
      <c r="W8962">
        <v>0</v>
      </c>
      <c r="X8962">
        <v>1.0330069975734109</v>
      </c>
      <c r="Y8962">
        <v>0</v>
      </c>
      <c r="Z8962">
        <v>0</v>
      </c>
      <c r="AA8962">
        <v>0</v>
      </c>
      <c r="AB8962">
        <v>0</v>
      </c>
      <c r="AC8962">
        <v>0</v>
      </c>
      <c r="AD8962">
        <v>0</v>
      </c>
      <c r="AE8962">
        <v>1.0330069975734109</v>
      </c>
    </row>
    <row r="8963" spans="1:31" x14ac:dyDescent="0.25">
      <c r="A8963">
        <v>1892856</v>
      </c>
      <c r="B8963">
        <v>1</v>
      </c>
      <c r="C8963" t="s">
        <v>80</v>
      </c>
      <c r="D8963" t="s">
        <v>107</v>
      </c>
      <c r="E8963" t="s">
        <v>146</v>
      </c>
      <c r="F8963" t="s">
        <v>25061</v>
      </c>
      <c r="G8963" t="s">
        <v>148</v>
      </c>
      <c r="H8963" t="s">
        <v>143</v>
      </c>
      <c r="I8963" t="s">
        <v>135</v>
      </c>
      <c r="J8963" t="s">
        <v>136</v>
      </c>
      <c r="K8963" t="s">
        <v>137</v>
      </c>
      <c r="L8963" t="s">
        <v>25062</v>
      </c>
      <c r="M8963" t="s">
        <v>25063</v>
      </c>
      <c r="N8963">
        <v>4.8961111109999997</v>
      </c>
      <c r="O8963">
        <v>0</v>
      </c>
      <c r="P8963">
        <v>0</v>
      </c>
      <c r="Q8963">
        <v>0</v>
      </c>
      <c r="R8963">
        <v>2</v>
      </c>
      <c r="S8963">
        <v>0</v>
      </c>
      <c r="T8963">
        <v>0</v>
      </c>
      <c r="U8963">
        <v>0</v>
      </c>
      <c r="V8963">
        <v>0</v>
      </c>
      <c r="W8963">
        <v>0</v>
      </c>
      <c r="X8963">
        <v>0</v>
      </c>
      <c r="Y8963">
        <v>0</v>
      </c>
      <c r="Z8963">
        <v>21.028680824270889</v>
      </c>
      <c r="AA8963">
        <v>0</v>
      </c>
      <c r="AB8963">
        <v>0</v>
      </c>
      <c r="AC8963">
        <v>0</v>
      </c>
      <c r="AD8963">
        <v>0</v>
      </c>
      <c r="AE8963">
        <v>21.028680824270889</v>
      </c>
    </row>
    <row r="8964" spans="1:31" x14ac:dyDescent="0.25">
      <c r="A8964">
        <v>1892756</v>
      </c>
      <c r="B8964">
        <v>1</v>
      </c>
      <c r="C8964" t="s">
        <v>81</v>
      </c>
      <c r="D8964" t="s">
        <v>117</v>
      </c>
      <c r="E8964" t="s">
        <v>131</v>
      </c>
      <c r="F8964" t="s">
        <v>556</v>
      </c>
      <c r="G8964" t="s">
        <v>133</v>
      </c>
      <c r="H8964" t="s">
        <v>134</v>
      </c>
      <c r="I8964" t="s">
        <v>152</v>
      </c>
      <c r="J8964" t="s">
        <v>136</v>
      </c>
      <c r="K8964" t="s">
        <v>137</v>
      </c>
      <c r="L8964" t="s">
        <v>25064</v>
      </c>
      <c r="M8964" t="s">
        <v>25065</v>
      </c>
      <c r="N8964">
        <v>2.5000000000000001E-2</v>
      </c>
      <c r="O8964">
        <v>0</v>
      </c>
      <c r="P8964">
        <v>959</v>
      </c>
      <c r="Q8964">
        <v>8</v>
      </c>
      <c r="R8964">
        <v>49</v>
      </c>
      <c r="S8964">
        <v>5</v>
      </c>
      <c r="T8964">
        <v>102</v>
      </c>
      <c r="U8964">
        <v>2</v>
      </c>
      <c r="V8964">
        <v>0</v>
      </c>
      <c r="W8964">
        <v>0</v>
      </c>
      <c r="X8964">
        <v>3.5307952282752266</v>
      </c>
      <c r="Y8964">
        <v>4.310832519883375</v>
      </c>
      <c r="Z8964">
        <v>0.72623217161127529</v>
      </c>
      <c r="AA8964">
        <v>0.62862171813000012</v>
      </c>
      <c r="AB8964">
        <v>1.7925069887698506</v>
      </c>
      <c r="AC8964">
        <v>1.5628720798078999</v>
      </c>
      <c r="AD8964">
        <v>0</v>
      </c>
      <c r="AE8964">
        <v>12.551860706477628</v>
      </c>
    </row>
    <row r="8965" spans="1:31" x14ac:dyDescent="0.25">
      <c r="A8965">
        <v>1892444</v>
      </c>
      <c r="B8965">
        <v>1</v>
      </c>
      <c r="C8965" t="s">
        <v>80</v>
      </c>
      <c r="D8965" t="s">
        <v>83</v>
      </c>
      <c r="E8965" t="s">
        <v>169</v>
      </c>
      <c r="F8965" t="s">
        <v>25066</v>
      </c>
      <c r="G8965" t="s">
        <v>183</v>
      </c>
      <c r="H8965" t="s">
        <v>143</v>
      </c>
      <c r="I8965" t="s">
        <v>135</v>
      </c>
      <c r="J8965" t="s">
        <v>136</v>
      </c>
      <c r="K8965" t="s">
        <v>137</v>
      </c>
      <c r="L8965" t="s">
        <v>25067</v>
      </c>
      <c r="M8965" t="s">
        <v>25068</v>
      </c>
      <c r="N8965">
        <v>2.6177777770000001</v>
      </c>
      <c r="O8965">
        <v>0</v>
      </c>
      <c r="P8965">
        <v>0</v>
      </c>
      <c r="Q8965">
        <v>0</v>
      </c>
      <c r="R8965">
        <v>0</v>
      </c>
      <c r="S8965">
        <v>0</v>
      </c>
      <c r="T8965">
        <v>20</v>
      </c>
      <c r="U8965">
        <v>0</v>
      </c>
      <c r="V8965">
        <v>4</v>
      </c>
      <c r="W8965">
        <v>0</v>
      </c>
      <c r="X8965">
        <v>0</v>
      </c>
      <c r="Y8965">
        <v>0</v>
      </c>
      <c r="Z8965">
        <v>0</v>
      </c>
      <c r="AA8965">
        <v>0</v>
      </c>
      <c r="AB8965">
        <v>91.671708306315779</v>
      </c>
      <c r="AC8965">
        <v>0</v>
      </c>
      <c r="AD8965">
        <v>212.45151102679696</v>
      </c>
      <c r="AE8965">
        <v>304.12321933311273</v>
      </c>
    </row>
    <row r="8966" spans="1:31" x14ac:dyDescent="0.25">
      <c r="A8966">
        <v>1892467</v>
      </c>
      <c r="B8966">
        <v>1</v>
      </c>
      <c r="C8966" t="s">
        <v>80</v>
      </c>
      <c r="D8966" t="s">
        <v>104</v>
      </c>
      <c r="E8966" t="s">
        <v>158</v>
      </c>
      <c r="F8966" t="s">
        <v>17174</v>
      </c>
      <c r="G8966" t="s">
        <v>5788</v>
      </c>
      <c r="H8966" t="s">
        <v>134</v>
      </c>
      <c r="I8966" t="s">
        <v>135</v>
      </c>
      <c r="J8966" t="s">
        <v>136</v>
      </c>
      <c r="K8966" t="s">
        <v>137</v>
      </c>
      <c r="L8966" t="s">
        <v>25069</v>
      </c>
      <c r="M8966" t="s">
        <v>25070</v>
      </c>
      <c r="N8966">
        <v>8.6513888879999996</v>
      </c>
      <c r="O8966">
        <v>3</v>
      </c>
      <c r="P8966">
        <v>0</v>
      </c>
      <c r="Q8966">
        <v>15</v>
      </c>
      <c r="R8966">
        <v>0</v>
      </c>
      <c r="S8966">
        <v>12</v>
      </c>
      <c r="T8966">
        <v>0</v>
      </c>
      <c r="U8966">
        <v>1</v>
      </c>
      <c r="V8966">
        <v>0</v>
      </c>
      <c r="W8966">
        <v>19.55499579118208</v>
      </c>
      <c r="X8966">
        <v>0</v>
      </c>
      <c r="Y8966">
        <v>93.241287807247758</v>
      </c>
      <c r="Z8966">
        <v>0</v>
      </c>
      <c r="AA8966">
        <v>702.47532443217926</v>
      </c>
      <c r="AB8966">
        <v>0</v>
      </c>
      <c r="AC8966">
        <v>98.401797972146895</v>
      </c>
      <c r="AD8966">
        <v>0</v>
      </c>
      <c r="AE8966">
        <v>913.673406002756</v>
      </c>
    </row>
    <row r="8967" spans="1:31" x14ac:dyDescent="0.25">
      <c r="A8967">
        <v>1892398</v>
      </c>
      <c r="B8967">
        <v>1</v>
      </c>
      <c r="C8967" t="s">
        <v>80</v>
      </c>
      <c r="D8967" t="s">
        <v>93</v>
      </c>
      <c r="E8967" t="s">
        <v>210</v>
      </c>
      <c r="F8967" t="s">
        <v>296</v>
      </c>
      <c r="G8967" t="s">
        <v>476</v>
      </c>
      <c r="H8967" t="s">
        <v>134</v>
      </c>
      <c r="I8967" t="s">
        <v>135</v>
      </c>
      <c r="J8967" t="s">
        <v>136</v>
      </c>
      <c r="K8967" t="s">
        <v>172</v>
      </c>
      <c r="L8967" t="s">
        <v>25071</v>
      </c>
      <c r="M8967" t="s">
        <v>25072</v>
      </c>
      <c r="N8967">
        <v>0.38861111100000001</v>
      </c>
      <c r="O8967">
        <v>0</v>
      </c>
      <c r="P8967">
        <v>1598</v>
      </c>
      <c r="Q8967">
        <v>35</v>
      </c>
      <c r="R8967">
        <v>152</v>
      </c>
      <c r="S8967">
        <v>11</v>
      </c>
      <c r="T8967">
        <v>214</v>
      </c>
      <c r="U8967">
        <v>1</v>
      </c>
      <c r="V8967">
        <v>1</v>
      </c>
      <c r="W8967">
        <v>0</v>
      </c>
      <c r="X8967">
        <v>127.98195235415211</v>
      </c>
      <c r="Y8967">
        <v>88.964938441652365</v>
      </c>
      <c r="Z8967">
        <v>204.5380530064096</v>
      </c>
      <c r="AA8967">
        <v>35.147579297426319</v>
      </c>
      <c r="AB8967">
        <v>143.26435891122566</v>
      </c>
      <c r="AC8967">
        <v>152.56205529502458</v>
      </c>
      <c r="AD8967">
        <v>13.203960113171334</v>
      </c>
      <c r="AE8967">
        <v>765.66289741906189</v>
      </c>
    </row>
    <row r="8968" spans="1:31" x14ac:dyDescent="0.25">
      <c r="A8968">
        <v>1892421</v>
      </c>
      <c r="B8968">
        <v>1</v>
      </c>
      <c r="C8968" t="s">
        <v>80</v>
      </c>
      <c r="D8968" t="s">
        <v>108</v>
      </c>
      <c r="E8968" t="s">
        <v>158</v>
      </c>
      <c r="F8968" t="s">
        <v>25073</v>
      </c>
      <c r="G8968" t="s">
        <v>219</v>
      </c>
      <c r="H8968" t="s">
        <v>134</v>
      </c>
      <c r="I8968" t="s">
        <v>135</v>
      </c>
      <c r="J8968" t="s">
        <v>136</v>
      </c>
      <c r="K8968" t="s">
        <v>137</v>
      </c>
      <c r="L8968" t="s">
        <v>25074</v>
      </c>
      <c r="M8968" t="s">
        <v>25075</v>
      </c>
      <c r="N8968">
        <v>3.7094444439999998</v>
      </c>
      <c r="O8968">
        <v>0</v>
      </c>
      <c r="P8968">
        <v>53</v>
      </c>
      <c r="Q8968">
        <v>0</v>
      </c>
      <c r="R8968">
        <v>11</v>
      </c>
      <c r="S8968">
        <v>0</v>
      </c>
      <c r="T8968">
        <v>3</v>
      </c>
      <c r="U8968">
        <v>0</v>
      </c>
      <c r="V8968">
        <v>0</v>
      </c>
      <c r="W8968">
        <v>0</v>
      </c>
      <c r="X8968">
        <v>29.278039817663114</v>
      </c>
      <c r="Y8968">
        <v>0</v>
      </c>
      <c r="Z8968">
        <v>37.125101427192504</v>
      </c>
      <c r="AA8968">
        <v>0</v>
      </c>
      <c r="AB8968">
        <v>9.9538191517287462</v>
      </c>
      <c r="AC8968">
        <v>0</v>
      </c>
      <c r="AD8968">
        <v>0</v>
      </c>
      <c r="AE8968">
        <v>76.35696039658437</v>
      </c>
    </row>
    <row r="8969" spans="1:31" x14ac:dyDescent="0.25">
      <c r="A8969">
        <v>1892275</v>
      </c>
      <c r="B8969">
        <v>1</v>
      </c>
      <c r="C8969" t="s">
        <v>81</v>
      </c>
      <c r="D8969" t="s">
        <v>128</v>
      </c>
      <c r="E8969" t="s">
        <v>210</v>
      </c>
      <c r="F8969" t="s">
        <v>25076</v>
      </c>
      <c r="G8969" t="s">
        <v>133</v>
      </c>
      <c r="H8969" t="s">
        <v>134</v>
      </c>
      <c r="I8969" t="s">
        <v>135</v>
      </c>
      <c r="J8969" t="s">
        <v>136</v>
      </c>
      <c r="K8969" t="s">
        <v>137</v>
      </c>
      <c r="L8969" t="s">
        <v>25077</v>
      </c>
      <c r="M8969" t="s">
        <v>25078</v>
      </c>
      <c r="N8969">
        <v>2.7225000000000001</v>
      </c>
      <c r="O8969">
        <v>0</v>
      </c>
      <c r="P8969">
        <v>0</v>
      </c>
      <c r="Q8969">
        <v>0</v>
      </c>
      <c r="R8969">
        <v>0</v>
      </c>
      <c r="S8969">
        <v>6</v>
      </c>
      <c r="T8969">
        <v>0</v>
      </c>
      <c r="U8969">
        <v>6</v>
      </c>
      <c r="V8969">
        <v>0</v>
      </c>
      <c r="W8969">
        <v>0</v>
      </c>
      <c r="X8969">
        <v>0</v>
      </c>
      <c r="Y8969">
        <v>0</v>
      </c>
      <c r="Z8969">
        <v>0</v>
      </c>
      <c r="AA8969">
        <v>96.130015956832892</v>
      </c>
      <c r="AB8969">
        <v>0</v>
      </c>
      <c r="AC8969">
        <v>161.96030763767607</v>
      </c>
      <c r="AD8969">
        <v>0</v>
      </c>
      <c r="AE8969">
        <v>258.09032359450896</v>
      </c>
    </row>
    <row r="8970" spans="1:31" x14ac:dyDescent="0.25">
      <c r="A8970">
        <v>1892793</v>
      </c>
      <c r="B8970">
        <v>1</v>
      </c>
      <c r="C8970" t="s">
        <v>80</v>
      </c>
      <c r="D8970" t="s">
        <v>96</v>
      </c>
      <c r="E8970" t="s">
        <v>222</v>
      </c>
      <c r="F8970" t="s">
        <v>1640</v>
      </c>
      <c r="G8970" t="s">
        <v>148</v>
      </c>
      <c r="H8970" t="s">
        <v>143</v>
      </c>
      <c r="I8970" t="s">
        <v>135</v>
      </c>
      <c r="J8970" t="s">
        <v>136</v>
      </c>
      <c r="K8970" t="s">
        <v>137</v>
      </c>
      <c r="L8970" t="s">
        <v>25079</v>
      </c>
      <c r="M8970" t="s">
        <v>25080</v>
      </c>
      <c r="N8970">
        <v>2.8019444440000001</v>
      </c>
      <c r="O8970">
        <v>0</v>
      </c>
      <c r="P8970">
        <v>23</v>
      </c>
      <c r="Q8970">
        <v>0</v>
      </c>
      <c r="R8970">
        <v>0</v>
      </c>
      <c r="S8970">
        <v>0</v>
      </c>
      <c r="T8970">
        <v>5</v>
      </c>
      <c r="U8970">
        <v>0</v>
      </c>
      <c r="V8970">
        <v>0</v>
      </c>
      <c r="W8970">
        <v>0</v>
      </c>
      <c r="X8970">
        <v>23.639159474892093</v>
      </c>
      <c r="Y8970">
        <v>0</v>
      </c>
      <c r="Z8970">
        <v>0</v>
      </c>
      <c r="AA8970">
        <v>0</v>
      </c>
      <c r="AB8970">
        <v>27.090255385432698</v>
      </c>
      <c r="AC8970">
        <v>0</v>
      </c>
      <c r="AD8970">
        <v>0</v>
      </c>
      <c r="AE8970">
        <v>50.729414860324795</v>
      </c>
    </row>
    <row r="8971" spans="1:31" x14ac:dyDescent="0.25">
      <c r="A8971">
        <v>1892235</v>
      </c>
      <c r="B8971">
        <v>1</v>
      </c>
      <c r="C8971" t="s">
        <v>80</v>
      </c>
      <c r="D8971" t="s">
        <v>93</v>
      </c>
      <c r="E8971" t="s">
        <v>146</v>
      </c>
      <c r="F8971" t="s">
        <v>25081</v>
      </c>
      <c r="G8971" t="s">
        <v>148</v>
      </c>
      <c r="H8971" t="s">
        <v>143</v>
      </c>
      <c r="I8971" t="s">
        <v>135</v>
      </c>
      <c r="J8971" t="s">
        <v>136</v>
      </c>
      <c r="K8971" t="s">
        <v>137</v>
      </c>
      <c r="L8971" t="s">
        <v>25082</v>
      </c>
      <c r="M8971" t="s">
        <v>25083</v>
      </c>
      <c r="N8971">
        <v>0.96027777700000005</v>
      </c>
      <c r="O8971">
        <v>0</v>
      </c>
      <c r="P8971">
        <v>3</v>
      </c>
      <c r="Q8971">
        <v>0</v>
      </c>
      <c r="R8971">
        <v>4</v>
      </c>
      <c r="S8971">
        <v>0</v>
      </c>
      <c r="T8971">
        <v>4</v>
      </c>
      <c r="U8971">
        <v>0</v>
      </c>
      <c r="V8971">
        <v>0</v>
      </c>
      <c r="W8971">
        <v>0</v>
      </c>
      <c r="X8971">
        <v>0.49579481719912172</v>
      </c>
      <c r="Y8971">
        <v>0</v>
      </c>
      <c r="Z8971">
        <v>17.968527286039702</v>
      </c>
      <c r="AA8971">
        <v>0</v>
      </c>
      <c r="AB8971">
        <v>0.60606362849805284</v>
      </c>
      <c r="AC8971">
        <v>0</v>
      </c>
      <c r="AD8971">
        <v>0</v>
      </c>
      <c r="AE8971">
        <v>19.070385731736877</v>
      </c>
    </row>
    <row r="8972" spans="1:31" x14ac:dyDescent="0.25">
      <c r="A8972">
        <v>1892839</v>
      </c>
      <c r="B8972">
        <v>1</v>
      </c>
      <c r="C8972" t="s">
        <v>80</v>
      </c>
      <c r="D8972" t="s">
        <v>91</v>
      </c>
      <c r="E8972" t="s">
        <v>146</v>
      </c>
      <c r="F8972" t="s">
        <v>25084</v>
      </c>
      <c r="G8972" t="s">
        <v>541</v>
      </c>
      <c r="H8972" t="s">
        <v>143</v>
      </c>
      <c r="I8972" t="s">
        <v>135</v>
      </c>
      <c r="J8972" t="s">
        <v>136</v>
      </c>
      <c r="K8972" t="s">
        <v>137</v>
      </c>
      <c r="L8972" t="s">
        <v>25085</v>
      </c>
      <c r="M8972" t="s">
        <v>25086</v>
      </c>
      <c r="N8972">
        <v>1.033055555</v>
      </c>
      <c r="O8972">
        <v>0</v>
      </c>
      <c r="P8972">
        <v>198</v>
      </c>
      <c r="Q8972">
        <v>0</v>
      </c>
      <c r="R8972">
        <v>2</v>
      </c>
      <c r="S8972">
        <v>0</v>
      </c>
      <c r="T8972">
        <v>28</v>
      </c>
      <c r="U8972">
        <v>0</v>
      </c>
      <c r="V8972">
        <v>0</v>
      </c>
      <c r="W8972">
        <v>0</v>
      </c>
      <c r="X8972">
        <v>53.86338007103231</v>
      </c>
      <c r="Y8972">
        <v>0</v>
      </c>
      <c r="Z8972">
        <v>2.8510524293710513</v>
      </c>
      <c r="AA8972">
        <v>0</v>
      </c>
      <c r="AB8972">
        <v>17.291312794668215</v>
      </c>
      <c r="AC8972">
        <v>0</v>
      </c>
      <c r="AD8972">
        <v>0</v>
      </c>
      <c r="AE8972">
        <v>74.005745295071577</v>
      </c>
    </row>
    <row r="8973" spans="1:31" x14ac:dyDescent="0.25">
      <c r="A8973">
        <v>1892530</v>
      </c>
      <c r="B8973">
        <v>1</v>
      </c>
      <c r="C8973" t="s">
        <v>80</v>
      </c>
      <c r="D8973" t="s">
        <v>102</v>
      </c>
      <c r="E8973" t="s">
        <v>158</v>
      </c>
      <c r="F8973" t="s">
        <v>25087</v>
      </c>
      <c r="G8973" t="s">
        <v>219</v>
      </c>
      <c r="H8973" t="s">
        <v>134</v>
      </c>
      <c r="I8973" t="s">
        <v>135</v>
      </c>
      <c r="J8973" t="s">
        <v>136</v>
      </c>
      <c r="K8973" t="s">
        <v>137</v>
      </c>
      <c r="L8973" t="s">
        <v>25088</v>
      </c>
      <c r="M8973" t="s">
        <v>25089</v>
      </c>
      <c r="N8973">
        <v>2.4416666660000002</v>
      </c>
      <c r="O8973">
        <v>0</v>
      </c>
      <c r="P8973">
        <v>0</v>
      </c>
      <c r="Q8973">
        <v>0</v>
      </c>
      <c r="R8973">
        <v>13</v>
      </c>
      <c r="S8973">
        <v>0</v>
      </c>
      <c r="T8973">
        <v>6</v>
      </c>
      <c r="U8973">
        <v>0</v>
      </c>
      <c r="V8973">
        <v>0</v>
      </c>
      <c r="W8973">
        <v>0</v>
      </c>
      <c r="X8973">
        <v>0</v>
      </c>
      <c r="Y8973">
        <v>0</v>
      </c>
      <c r="Z8973">
        <v>226.22833393399125</v>
      </c>
      <c r="AA8973">
        <v>0</v>
      </c>
      <c r="AB8973">
        <v>73.283862748773032</v>
      </c>
      <c r="AC8973">
        <v>0</v>
      </c>
      <c r="AD8973">
        <v>0</v>
      </c>
      <c r="AE8973">
        <v>299.51219668276428</v>
      </c>
    </row>
    <row r="8974" spans="1:31" x14ac:dyDescent="0.25">
      <c r="A8974">
        <v>1892736</v>
      </c>
      <c r="B8974">
        <v>1</v>
      </c>
      <c r="C8974" t="s">
        <v>80</v>
      </c>
      <c r="D8974" t="s">
        <v>107</v>
      </c>
      <c r="E8974" t="s">
        <v>140</v>
      </c>
      <c r="F8974" t="s">
        <v>25090</v>
      </c>
      <c r="G8974" t="s">
        <v>200</v>
      </c>
      <c r="H8974" t="s">
        <v>143</v>
      </c>
      <c r="I8974" t="s">
        <v>135</v>
      </c>
      <c r="J8974" t="s">
        <v>136</v>
      </c>
      <c r="K8974" t="s">
        <v>137</v>
      </c>
      <c r="L8974" t="s">
        <v>25091</v>
      </c>
      <c r="M8974" t="s">
        <v>25092</v>
      </c>
      <c r="N8974">
        <v>2.3547222219999999</v>
      </c>
      <c r="O8974">
        <v>0</v>
      </c>
      <c r="P8974">
        <v>1</v>
      </c>
      <c r="Q8974">
        <v>0</v>
      </c>
      <c r="R8974">
        <v>0</v>
      </c>
      <c r="S8974">
        <v>0</v>
      </c>
      <c r="T8974">
        <v>0</v>
      </c>
      <c r="U8974">
        <v>0</v>
      </c>
      <c r="V8974">
        <v>0</v>
      </c>
      <c r="W8974">
        <v>0</v>
      </c>
      <c r="X8974">
        <v>0.71815190933305528</v>
      </c>
      <c r="Y8974">
        <v>0</v>
      </c>
      <c r="Z8974">
        <v>0</v>
      </c>
      <c r="AA8974">
        <v>0</v>
      </c>
      <c r="AB8974">
        <v>0</v>
      </c>
      <c r="AC8974">
        <v>0</v>
      </c>
      <c r="AD8974">
        <v>0</v>
      </c>
      <c r="AE8974">
        <v>0.71815190933305528</v>
      </c>
    </row>
    <row r="8975" spans="1:31" x14ac:dyDescent="0.25">
      <c r="A8975">
        <v>1892630</v>
      </c>
      <c r="B8975">
        <v>1</v>
      </c>
      <c r="C8975" t="s">
        <v>80</v>
      </c>
      <c r="D8975" t="s">
        <v>92</v>
      </c>
      <c r="E8975" t="s">
        <v>140</v>
      </c>
      <c r="F8975" t="s">
        <v>25093</v>
      </c>
      <c r="G8975" t="s">
        <v>200</v>
      </c>
      <c r="H8975" t="s">
        <v>143</v>
      </c>
      <c r="I8975" t="s">
        <v>135</v>
      </c>
      <c r="J8975" t="s">
        <v>136</v>
      </c>
      <c r="K8975" t="s">
        <v>137</v>
      </c>
      <c r="L8975" t="s">
        <v>25094</v>
      </c>
      <c r="M8975" t="s">
        <v>25095</v>
      </c>
      <c r="N8975">
        <v>3.6527777769999998</v>
      </c>
      <c r="O8975">
        <v>0</v>
      </c>
      <c r="P8975">
        <v>1</v>
      </c>
      <c r="Q8975">
        <v>0</v>
      </c>
      <c r="R8975">
        <v>0</v>
      </c>
      <c r="S8975">
        <v>0</v>
      </c>
      <c r="T8975">
        <v>0</v>
      </c>
      <c r="U8975">
        <v>0</v>
      </c>
      <c r="V8975">
        <v>0</v>
      </c>
      <c r="W8975">
        <v>0</v>
      </c>
      <c r="X8975">
        <v>1.9866055910592246</v>
      </c>
      <c r="Y8975">
        <v>0</v>
      </c>
      <c r="Z8975">
        <v>0</v>
      </c>
      <c r="AA8975">
        <v>0</v>
      </c>
      <c r="AB8975">
        <v>0</v>
      </c>
      <c r="AC8975">
        <v>0</v>
      </c>
      <c r="AD8975">
        <v>0</v>
      </c>
      <c r="AE8975">
        <v>1.9866055910592246</v>
      </c>
    </row>
    <row r="8976" spans="1:31" x14ac:dyDescent="0.25">
      <c r="A8976">
        <v>1892338</v>
      </c>
      <c r="B8976">
        <v>1</v>
      </c>
      <c r="C8976" t="s">
        <v>80</v>
      </c>
      <c r="D8976" t="s">
        <v>103</v>
      </c>
      <c r="E8976" t="s">
        <v>146</v>
      </c>
      <c r="F8976" t="s">
        <v>25096</v>
      </c>
      <c r="G8976" t="s">
        <v>469</v>
      </c>
      <c r="H8976" t="s">
        <v>143</v>
      </c>
      <c r="I8976" t="s">
        <v>135</v>
      </c>
      <c r="J8976" t="s">
        <v>136</v>
      </c>
      <c r="K8976" t="s">
        <v>137</v>
      </c>
      <c r="L8976" t="s">
        <v>24795</v>
      </c>
      <c r="M8976" t="s">
        <v>25097</v>
      </c>
      <c r="N8976">
        <v>6.2108333330000001</v>
      </c>
      <c r="O8976">
        <v>0</v>
      </c>
      <c r="P8976">
        <v>91</v>
      </c>
      <c r="Q8976">
        <v>0</v>
      </c>
      <c r="R8976">
        <v>0</v>
      </c>
      <c r="S8976">
        <v>0</v>
      </c>
      <c r="T8976">
        <v>6</v>
      </c>
      <c r="U8976">
        <v>0</v>
      </c>
      <c r="V8976">
        <v>0</v>
      </c>
      <c r="W8976">
        <v>0</v>
      </c>
      <c r="X8976">
        <v>126.78849356192673</v>
      </c>
      <c r="Y8976">
        <v>0</v>
      </c>
      <c r="Z8976">
        <v>0</v>
      </c>
      <c r="AA8976">
        <v>0</v>
      </c>
      <c r="AB8976">
        <v>19.842367173787924</v>
      </c>
      <c r="AC8976">
        <v>0</v>
      </c>
      <c r="AD8976">
        <v>0</v>
      </c>
      <c r="AE8976">
        <v>146.63086073571466</v>
      </c>
    </row>
    <row r="8977" spans="1:31" x14ac:dyDescent="0.25">
      <c r="A8977">
        <v>1892882</v>
      </c>
      <c r="B8977">
        <v>1</v>
      </c>
      <c r="C8977" t="s">
        <v>80</v>
      </c>
      <c r="D8977" t="s">
        <v>103</v>
      </c>
      <c r="E8977" t="s">
        <v>146</v>
      </c>
      <c r="F8977" t="s">
        <v>25098</v>
      </c>
      <c r="G8977" t="s">
        <v>148</v>
      </c>
      <c r="H8977" t="s">
        <v>143</v>
      </c>
      <c r="I8977" t="s">
        <v>135</v>
      </c>
      <c r="J8977" t="s">
        <v>136</v>
      </c>
      <c r="K8977" t="s">
        <v>137</v>
      </c>
      <c r="L8977" t="s">
        <v>25099</v>
      </c>
      <c r="M8977" t="s">
        <v>25100</v>
      </c>
      <c r="N8977">
        <v>0.89055555500000005</v>
      </c>
      <c r="O8977">
        <v>0</v>
      </c>
      <c r="P8977">
        <v>0</v>
      </c>
      <c r="Q8977">
        <v>0</v>
      </c>
      <c r="R8977">
        <v>0</v>
      </c>
      <c r="S8977">
        <v>0</v>
      </c>
      <c r="T8977">
        <v>11</v>
      </c>
      <c r="U8977">
        <v>0</v>
      </c>
      <c r="V8977">
        <v>0</v>
      </c>
      <c r="W8977">
        <v>0</v>
      </c>
      <c r="X8977">
        <v>0</v>
      </c>
      <c r="Y8977">
        <v>0</v>
      </c>
      <c r="Z8977">
        <v>0</v>
      </c>
      <c r="AA8977">
        <v>0</v>
      </c>
      <c r="AB8977">
        <v>10.833229193047693</v>
      </c>
      <c r="AC8977">
        <v>0</v>
      </c>
      <c r="AD8977">
        <v>0</v>
      </c>
      <c r="AE8977">
        <v>10.833229193047693</v>
      </c>
    </row>
    <row r="8978" spans="1:31" x14ac:dyDescent="0.25">
      <c r="A8978">
        <v>1892690</v>
      </c>
      <c r="B8978">
        <v>1</v>
      </c>
      <c r="C8978" t="s">
        <v>81</v>
      </c>
      <c r="D8978" t="s">
        <v>128</v>
      </c>
      <c r="E8978" t="s">
        <v>146</v>
      </c>
      <c r="F8978" t="s">
        <v>24591</v>
      </c>
      <c r="G8978" t="s">
        <v>541</v>
      </c>
      <c r="H8978" t="s">
        <v>143</v>
      </c>
      <c r="I8978" t="s">
        <v>135</v>
      </c>
      <c r="J8978" t="s">
        <v>136</v>
      </c>
      <c r="K8978" t="s">
        <v>137</v>
      </c>
      <c r="L8978" t="s">
        <v>25101</v>
      </c>
      <c r="M8978" t="s">
        <v>25102</v>
      </c>
      <c r="N8978">
        <v>4.09</v>
      </c>
      <c r="O8978">
        <v>0</v>
      </c>
      <c r="P8978">
        <v>206</v>
      </c>
      <c r="Q8978">
        <v>0</v>
      </c>
      <c r="R8978">
        <v>0</v>
      </c>
      <c r="S8978">
        <v>0</v>
      </c>
      <c r="T8978">
        <v>19</v>
      </c>
      <c r="U8978">
        <v>0</v>
      </c>
      <c r="V8978">
        <v>0</v>
      </c>
      <c r="W8978">
        <v>0</v>
      </c>
      <c r="X8978">
        <v>883.09961439440247</v>
      </c>
      <c r="Y8978">
        <v>0</v>
      </c>
      <c r="Z8978">
        <v>0</v>
      </c>
      <c r="AA8978">
        <v>0</v>
      </c>
      <c r="AB8978">
        <v>26.658228279981856</v>
      </c>
      <c r="AC8978">
        <v>0</v>
      </c>
      <c r="AD8978">
        <v>0</v>
      </c>
      <c r="AE8978">
        <v>909.75784267438428</v>
      </c>
    </row>
    <row r="8979" spans="1:31" x14ac:dyDescent="0.25">
      <c r="A8979">
        <v>1892859</v>
      </c>
      <c r="B8979">
        <v>1</v>
      </c>
      <c r="C8979" t="s">
        <v>81</v>
      </c>
      <c r="D8979" t="s">
        <v>123</v>
      </c>
      <c r="E8979" t="s">
        <v>146</v>
      </c>
      <c r="F8979" t="s">
        <v>25103</v>
      </c>
      <c r="G8979" t="s">
        <v>148</v>
      </c>
      <c r="H8979" t="s">
        <v>143</v>
      </c>
      <c r="I8979" t="s">
        <v>135</v>
      </c>
      <c r="J8979" t="s">
        <v>136</v>
      </c>
      <c r="K8979" t="s">
        <v>137</v>
      </c>
      <c r="L8979" t="s">
        <v>25104</v>
      </c>
      <c r="M8979" t="s">
        <v>25105</v>
      </c>
      <c r="N8979">
        <v>1.2308333330000001</v>
      </c>
      <c r="O8979">
        <v>0</v>
      </c>
      <c r="P8979">
        <v>19</v>
      </c>
      <c r="Q8979">
        <v>0</v>
      </c>
      <c r="R8979">
        <v>3</v>
      </c>
      <c r="S8979">
        <v>0</v>
      </c>
      <c r="T8979">
        <v>3</v>
      </c>
      <c r="U8979">
        <v>0</v>
      </c>
      <c r="V8979">
        <v>0</v>
      </c>
      <c r="W8979">
        <v>0</v>
      </c>
      <c r="X8979">
        <v>7.9555391597259053</v>
      </c>
      <c r="Y8979">
        <v>0</v>
      </c>
      <c r="Z8979">
        <v>7.9602042016822274</v>
      </c>
      <c r="AA8979">
        <v>0</v>
      </c>
      <c r="AB8979">
        <v>0.46530327849942571</v>
      </c>
      <c r="AC8979">
        <v>0</v>
      </c>
      <c r="AD8979">
        <v>0</v>
      </c>
      <c r="AE8979">
        <v>16.381046639907559</v>
      </c>
    </row>
    <row r="8980" spans="1:31" x14ac:dyDescent="0.25">
      <c r="A8980">
        <v>1892504</v>
      </c>
      <c r="B8980">
        <v>1</v>
      </c>
      <c r="C8980" t="s">
        <v>81</v>
      </c>
      <c r="D8980" t="s">
        <v>118</v>
      </c>
      <c r="E8980" t="s">
        <v>140</v>
      </c>
      <c r="F8980" t="s">
        <v>25106</v>
      </c>
      <c r="G8980" t="s">
        <v>163</v>
      </c>
      <c r="H8980" t="s">
        <v>143</v>
      </c>
      <c r="I8980" t="s">
        <v>135</v>
      </c>
      <c r="J8980" t="s">
        <v>136</v>
      </c>
      <c r="K8980" t="s">
        <v>137</v>
      </c>
      <c r="L8980" t="s">
        <v>25107</v>
      </c>
      <c r="M8980" t="s">
        <v>25108</v>
      </c>
      <c r="N8980">
        <v>3.0477777769999999</v>
      </c>
      <c r="O8980">
        <v>0</v>
      </c>
      <c r="P8980">
        <v>1</v>
      </c>
      <c r="Q8980">
        <v>0</v>
      </c>
      <c r="R8980">
        <v>0</v>
      </c>
      <c r="S8980">
        <v>0</v>
      </c>
      <c r="T8980">
        <v>0</v>
      </c>
      <c r="U8980">
        <v>0</v>
      </c>
      <c r="V8980">
        <v>0</v>
      </c>
      <c r="W8980">
        <v>0</v>
      </c>
      <c r="X8980">
        <v>0.45425920812897003</v>
      </c>
      <c r="Y8980">
        <v>0</v>
      </c>
      <c r="Z8980">
        <v>0</v>
      </c>
      <c r="AA8980">
        <v>0</v>
      </c>
      <c r="AB8980">
        <v>0</v>
      </c>
      <c r="AC8980">
        <v>0</v>
      </c>
      <c r="AD8980">
        <v>0</v>
      </c>
      <c r="AE8980">
        <v>0.45425920812897003</v>
      </c>
    </row>
    <row r="8981" spans="1:31" x14ac:dyDescent="0.25">
      <c r="A8981">
        <v>1892547</v>
      </c>
      <c r="B8981">
        <v>1</v>
      </c>
      <c r="C8981" t="s">
        <v>80</v>
      </c>
      <c r="D8981" t="s">
        <v>100</v>
      </c>
      <c r="E8981" t="s">
        <v>146</v>
      </c>
      <c r="F8981" t="s">
        <v>25109</v>
      </c>
      <c r="G8981" t="s">
        <v>148</v>
      </c>
      <c r="H8981" t="s">
        <v>143</v>
      </c>
      <c r="I8981" t="s">
        <v>135</v>
      </c>
      <c r="J8981" t="s">
        <v>136</v>
      </c>
      <c r="K8981" t="s">
        <v>137</v>
      </c>
      <c r="L8981" t="s">
        <v>25110</v>
      </c>
      <c r="M8981" t="s">
        <v>25111</v>
      </c>
      <c r="N8981">
        <v>2.6894444439999998</v>
      </c>
      <c r="O8981">
        <v>0</v>
      </c>
      <c r="P8981">
        <v>54</v>
      </c>
      <c r="Q8981">
        <v>0</v>
      </c>
      <c r="R8981">
        <v>4</v>
      </c>
      <c r="S8981">
        <v>0</v>
      </c>
      <c r="T8981">
        <v>2</v>
      </c>
      <c r="U8981">
        <v>0</v>
      </c>
      <c r="V8981">
        <v>0</v>
      </c>
      <c r="W8981">
        <v>0</v>
      </c>
      <c r="X8981">
        <v>47.474185374057456</v>
      </c>
      <c r="Y8981">
        <v>0</v>
      </c>
      <c r="Z8981">
        <v>18.731376741161931</v>
      </c>
      <c r="AA8981">
        <v>0</v>
      </c>
      <c r="AB8981">
        <v>4.2546540488336264</v>
      </c>
      <c r="AC8981">
        <v>0</v>
      </c>
      <c r="AD8981">
        <v>0</v>
      </c>
      <c r="AE8981">
        <v>70.460216164053008</v>
      </c>
    </row>
    <row r="8982" spans="1:31" x14ac:dyDescent="0.25">
      <c r="A8982">
        <v>1892816</v>
      </c>
      <c r="B8982">
        <v>1</v>
      </c>
      <c r="C8982" t="s">
        <v>80</v>
      </c>
      <c r="D8982" t="s">
        <v>82</v>
      </c>
      <c r="E8982" t="s">
        <v>146</v>
      </c>
      <c r="F8982" t="s">
        <v>25112</v>
      </c>
      <c r="G8982" t="s">
        <v>469</v>
      </c>
      <c r="H8982" t="s">
        <v>143</v>
      </c>
      <c r="I8982" t="s">
        <v>135</v>
      </c>
      <c r="J8982" t="s">
        <v>136</v>
      </c>
      <c r="K8982" t="s">
        <v>137</v>
      </c>
      <c r="L8982" t="s">
        <v>25113</v>
      </c>
      <c r="M8982" t="s">
        <v>25114</v>
      </c>
      <c r="N8982">
        <v>1.3333333329999999</v>
      </c>
      <c r="O8982">
        <v>0</v>
      </c>
      <c r="P8982">
        <v>141</v>
      </c>
      <c r="Q8982">
        <v>0</v>
      </c>
      <c r="R8982">
        <v>0</v>
      </c>
      <c r="S8982">
        <v>0</v>
      </c>
      <c r="T8982">
        <v>1</v>
      </c>
      <c r="U8982">
        <v>0</v>
      </c>
      <c r="V8982">
        <v>0</v>
      </c>
      <c r="W8982">
        <v>0</v>
      </c>
      <c r="X8982">
        <v>65.031269402451116</v>
      </c>
      <c r="Y8982">
        <v>0</v>
      </c>
      <c r="Z8982">
        <v>0</v>
      </c>
      <c r="AA8982">
        <v>0</v>
      </c>
      <c r="AB8982">
        <v>1.0969074626385167</v>
      </c>
      <c r="AC8982">
        <v>0</v>
      </c>
      <c r="AD8982">
        <v>0</v>
      </c>
      <c r="AE8982">
        <v>66.128176865089628</v>
      </c>
    </row>
    <row r="8983" spans="1:31" x14ac:dyDescent="0.25">
      <c r="A8983">
        <v>1892710</v>
      </c>
      <c r="B8983">
        <v>1</v>
      </c>
      <c r="C8983" t="s">
        <v>81</v>
      </c>
      <c r="D8983" t="s">
        <v>121</v>
      </c>
      <c r="E8983" t="s">
        <v>131</v>
      </c>
      <c r="F8983" t="s">
        <v>17884</v>
      </c>
      <c r="G8983" t="s">
        <v>133</v>
      </c>
      <c r="H8983" t="s">
        <v>134</v>
      </c>
      <c r="I8983" t="s">
        <v>152</v>
      </c>
      <c r="J8983" t="s">
        <v>136</v>
      </c>
      <c r="K8983" t="s">
        <v>137</v>
      </c>
      <c r="L8983" t="s">
        <v>25115</v>
      </c>
      <c r="M8983" t="s">
        <v>25116</v>
      </c>
      <c r="N8983">
        <v>6.3888879999999997E-3</v>
      </c>
      <c r="O8983">
        <v>0</v>
      </c>
      <c r="P8983">
        <v>633</v>
      </c>
      <c r="Q8983">
        <v>0</v>
      </c>
      <c r="R8983">
        <v>9</v>
      </c>
      <c r="S8983">
        <v>0</v>
      </c>
      <c r="T8983">
        <v>30</v>
      </c>
      <c r="U8983">
        <v>0</v>
      </c>
      <c r="V8983">
        <v>0</v>
      </c>
      <c r="W8983">
        <v>0</v>
      </c>
      <c r="X8983">
        <v>0.52129416909554094</v>
      </c>
      <c r="Y8983">
        <v>0</v>
      </c>
      <c r="Z8983">
        <v>1.2423039498926111E-2</v>
      </c>
      <c r="AA8983">
        <v>0</v>
      </c>
      <c r="AB8983">
        <v>9.7600300954243352E-2</v>
      </c>
      <c r="AC8983">
        <v>0</v>
      </c>
      <c r="AD8983">
        <v>0</v>
      </c>
      <c r="AE8983">
        <v>0.63131750954871035</v>
      </c>
    </row>
    <row r="8984" spans="1:31" x14ac:dyDescent="0.25">
      <c r="A8984">
        <v>1892653</v>
      </c>
      <c r="B8984">
        <v>1</v>
      </c>
      <c r="C8984" t="s">
        <v>81</v>
      </c>
      <c r="D8984" t="s">
        <v>113</v>
      </c>
      <c r="E8984" t="s">
        <v>140</v>
      </c>
      <c r="F8984" t="s">
        <v>25117</v>
      </c>
      <c r="G8984" t="s">
        <v>163</v>
      </c>
      <c r="H8984" t="s">
        <v>143</v>
      </c>
      <c r="I8984" t="s">
        <v>135</v>
      </c>
      <c r="J8984" t="s">
        <v>136</v>
      </c>
      <c r="K8984" t="s">
        <v>137</v>
      </c>
      <c r="L8984" t="s">
        <v>25118</v>
      </c>
      <c r="M8984" t="s">
        <v>25119</v>
      </c>
      <c r="N8984">
        <v>2.4905555549999998</v>
      </c>
      <c r="O8984">
        <v>0</v>
      </c>
      <c r="P8984">
        <v>0</v>
      </c>
      <c r="Q8984">
        <v>0</v>
      </c>
      <c r="R8984">
        <v>0</v>
      </c>
      <c r="S8984">
        <v>0</v>
      </c>
      <c r="T8984">
        <v>2</v>
      </c>
      <c r="U8984">
        <v>0</v>
      </c>
      <c r="V8984">
        <v>0</v>
      </c>
      <c r="W8984">
        <v>0</v>
      </c>
      <c r="X8984">
        <v>0</v>
      </c>
      <c r="Y8984">
        <v>0</v>
      </c>
      <c r="Z8984">
        <v>0</v>
      </c>
      <c r="AA8984">
        <v>0</v>
      </c>
      <c r="AB8984">
        <v>6.3906296337517814</v>
      </c>
      <c r="AC8984">
        <v>0</v>
      </c>
      <c r="AD8984">
        <v>0</v>
      </c>
      <c r="AE8984">
        <v>6.3906296337517814</v>
      </c>
    </row>
    <row r="8985" spans="1:31" x14ac:dyDescent="0.25">
      <c r="A8985">
        <v>1892753</v>
      </c>
      <c r="B8985">
        <v>1</v>
      </c>
      <c r="C8985" t="s">
        <v>81</v>
      </c>
      <c r="D8985" t="s">
        <v>112</v>
      </c>
      <c r="E8985" t="s">
        <v>169</v>
      </c>
      <c r="F8985" t="s">
        <v>25120</v>
      </c>
      <c r="G8985" t="s">
        <v>148</v>
      </c>
      <c r="H8985" t="s">
        <v>143</v>
      </c>
      <c r="I8985" t="s">
        <v>135</v>
      </c>
      <c r="J8985" t="s">
        <v>136</v>
      </c>
      <c r="K8985" t="s">
        <v>137</v>
      </c>
      <c r="L8985" t="s">
        <v>25121</v>
      </c>
      <c r="M8985" t="s">
        <v>25122</v>
      </c>
      <c r="N8985">
        <v>5.4455555550000003</v>
      </c>
      <c r="O8985">
        <v>0</v>
      </c>
      <c r="P8985">
        <v>0</v>
      </c>
      <c r="Q8985">
        <v>0</v>
      </c>
      <c r="R8985">
        <v>7</v>
      </c>
      <c r="S8985">
        <v>0</v>
      </c>
      <c r="T8985">
        <v>0</v>
      </c>
      <c r="U8985">
        <v>0</v>
      </c>
      <c r="V8985">
        <v>0</v>
      </c>
      <c r="W8985">
        <v>0</v>
      </c>
      <c r="X8985">
        <v>0</v>
      </c>
      <c r="Y8985">
        <v>0</v>
      </c>
      <c r="Z8985">
        <v>441.59582578284602</v>
      </c>
      <c r="AA8985">
        <v>0</v>
      </c>
      <c r="AB8985">
        <v>0</v>
      </c>
      <c r="AC8985">
        <v>0</v>
      </c>
      <c r="AD8985">
        <v>0</v>
      </c>
      <c r="AE8985">
        <v>441.59582578284602</v>
      </c>
    </row>
    <row r="8986" spans="1:31" x14ac:dyDescent="0.25">
      <c r="A8986">
        <v>1892361</v>
      </c>
      <c r="B8986">
        <v>1</v>
      </c>
      <c r="C8986" t="s">
        <v>80</v>
      </c>
      <c r="D8986" t="s">
        <v>95</v>
      </c>
      <c r="E8986" t="s">
        <v>140</v>
      </c>
      <c r="F8986" t="s">
        <v>25123</v>
      </c>
      <c r="G8986" t="s">
        <v>200</v>
      </c>
      <c r="H8986" t="s">
        <v>143</v>
      </c>
      <c r="I8986" t="s">
        <v>135</v>
      </c>
      <c r="J8986" t="s">
        <v>136</v>
      </c>
      <c r="K8986" t="s">
        <v>137</v>
      </c>
      <c r="L8986" t="s">
        <v>25124</v>
      </c>
      <c r="M8986" t="s">
        <v>25125</v>
      </c>
      <c r="N8986">
        <v>4.4725000000000001</v>
      </c>
      <c r="O8986">
        <v>0</v>
      </c>
      <c r="P8986">
        <v>4</v>
      </c>
      <c r="Q8986">
        <v>0</v>
      </c>
      <c r="R8986">
        <v>0</v>
      </c>
      <c r="S8986">
        <v>0</v>
      </c>
      <c r="T8986">
        <v>3</v>
      </c>
      <c r="U8986">
        <v>0</v>
      </c>
      <c r="V8986">
        <v>0</v>
      </c>
      <c r="W8986">
        <v>0</v>
      </c>
      <c r="X8986">
        <v>5.729709655700999</v>
      </c>
      <c r="Y8986">
        <v>0</v>
      </c>
      <c r="Z8986">
        <v>0</v>
      </c>
      <c r="AA8986">
        <v>0</v>
      </c>
      <c r="AB8986">
        <v>29.326274786157033</v>
      </c>
      <c r="AC8986">
        <v>0</v>
      </c>
      <c r="AD8986">
        <v>0</v>
      </c>
      <c r="AE8986">
        <v>35.05598444185803</v>
      </c>
    </row>
    <row r="8987" spans="1:31" x14ac:dyDescent="0.25">
      <c r="A8987">
        <v>1892324</v>
      </c>
      <c r="B8987">
        <v>1</v>
      </c>
      <c r="C8987" t="s">
        <v>81</v>
      </c>
      <c r="D8987" t="s">
        <v>121</v>
      </c>
      <c r="E8987" t="s">
        <v>169</v>
      </c>
      <c r="F8987" t="s">
        <v>25126</v>
      </c>
      <c r="G8987" t="s">
        <v>148</v>
      </c>
      <c r="H8987" t="s">
        <v>143</v>
      </c>
      <c r="I8987" t="s">
        <v>135</v>
      </c>
      <c r="J8987" t="s">
        <v>136</v>
      </c>
      <c r="K8987" t="s">
        <v>137</v>
      </c>
      <c r="L8987" t="s">
        <v>25127</v>
      </c>
      <c r="M8987" t="s">
        <v>25128</v>
      </c>
      <c r="N8987">
        <v>1.378055555</v>
      </c>
      <c r="O8987">
        <v>0</v>
      </c>
      <c r="P8987">
        <v>63</v>
      </c>
      <c r="Q8987">
        <v>0</v>
      </c>
      <c r="R8987">
        <v>4</v>
      </c>
      <c r="S8987">
        <v>0</v>
      </c>
      <c r="T8987">
        <v>6</v>
      </c>
      <c r="U8987">
        <v>0</v>
      </c>
      <c r="V8987">
        <v>0</v>
      </c>
      <c r="W8987">
        <v>0</v>
      </c>
      <c r="X8987">
        <v>11.057392953952998</v>
      </c>
      <c r="Y8987">
        <v>0</v>
      </c>
      <c r="Z8987">
        <v>0.66461391847562934</v>
      </c>
      <c r="AA8987">
        <v>0</v>
      </c>
      <c r="AB8987">
        <v>7.8526783078717344</v>
      </c>
      <c r="AC8987">
        <v>0</v>
      </c>
      <c r="AD8987">
        <v>0</v>
      </c>
      <c r="AE8987">
        <v>19.574685180300364</v>
      </c>
    </row>
    <row r="8988" spans="1:31" x14ac:dyDescent="0.25">
      <c r="A8988">
        <v>1892516</v>
      </c>
      <c r="B8988">
        <v>1</v>
      </c>
      <c r="C8988" t="s">
        <v>80</v>
      </c>
      <c r="D8988" t="s">
        <v>110</v>
      </c>
      <c r="E8988" t="s">
        <v>140</v>
      </c>
      <c r="F8988" t="s">
        <v>25129</v>
      </c>
      <c r="G8988" t="s">
        <v>163</v>
      </c>
      <c r="H8988" t="s">
        <v>143</v>
      </c>
      <c r="I8988" t="s">
        <v>135</v>
      </c>
      <c r="J8988" t="s">
        <v>136</v>
      </c>
      <c r="K8988" t="s">
        <v>137</v>
      </c>
      <c r="L8988" t="s">
        <v>25130</v>
      </c>
      <c r="M8988" t="s">
        <v>25131</v>
      </c>
      <c r="N8988">
        <v>1.5780555549999999</v>
      </c>
      <c r="O8988">
        <v>0</v>
      </c>
      <c r="P8988">
        <v>0</v>
      </c>
      <c r="Q8988">
        <v>0</v>
      </c>
      <c r="R8988">
        <v>0</v>
      </c>
      <c r="S8988">
        <v>0</v>
      </c>
      <c r="T8988">
        <v>1</v>
      </c>
      <c r="U8988">
        <v>0</v>
      </c>
      <c r="V8988">
        <v>0</v>
      </c>
      <c r="W8988">
        <v>0</v>
      </c>
      <c r="X8988">
        <v>0</v>
      </c>
      <c r="Y8988">
        <v>0</v>
      </c>
      <c r="Z8988">
        <v>0</v>
      </c>
      <c r="AA8988">
        <v>0</v>
      </c>
      <c r="AB8988">
        <v>15.78717279016433</v>
      </c>
      <c r="AC8988">
        <v>0</v>
      </c>
      <c r="AD8988">
        <v>0</v>
      </c>
      <c r="AE8988">
        <v>15.78717279016433</v>
      </c>
    </row>
    <row r="8989" spans="1:31" x14ac:dyDescent="0.25">
      <c r="A8989">
        <v>1892493</v>
      </c>
      <c r="B8989">
        <v>1</v>
      </c>
      <c r="C8989" t="s">
        <v>80</v>
      </c>
      <c r="D8989" t="s">
        <v>82</v>
      </c>
      <c r="E8989" t="s">
        <v>169</v>
      </c>
      <c r="F8989" t="s">
        <v>3901</v>
      </c>
      <c r="G8989" t="s">
        <v>142</v>
      </c>
      <c r="H8989" t="s">
        <v>143</v>
      </c>
      <c r="I8989" t="s">
        <v>135</v>
      </c>
      <c r="J8989" t="s">
        <v>136</v>
      </c>
      <c r="K8989" t="s">
        <v>137</v>
      </c>
      <c r="L8989" t="s">
        <v>25132</v>
      </c>
      <c r="M8989" t="s">
        <v>25133</v>
      </c>
      <c r="N8989">
        <v>0.58499999999999996</v>
      </c>
      <c r="O8989">
        <v>0</v>
      </c>
      <c r="P8989">
        <v>839</v>
      </c>
      <c r="Q8989">
        <v>0</v>
      </c>
      <c r="R8989">
        <v>0</v>
      </c>
      <c r="S8989">
        <v>0</v>
      </c>
      <c r="T8989">
        <v>94</v>
      </c>
      <c r="U8989">
        <v>0</v>
      </c>
      <c r="V8989">
        <v>0</v>
      </c>
      <c r="W8989">
        <v>0</v>
      </c>
      <c r="X8989">
        <v>141.32654926527383</v>
      </c>
      <c r="Y8989">
        <v>0</v>
      </c>
      <c r="Z8989">
        <v>0</v>
      </c>
      <c r="AA8989">
        <v>0</v>
      </c>
      <c r="AB8989">
        <v>73.618471319485607</v>
      </c>
      <c r="AC8989">
        <v>0</v>
      </c>
      <c r="AD8989">
        <v>0</v>
      </c>
      <c r="AE8989">
        <v>214.94502058475945</v>
      </c>
    </row>
    <row r="8990" spans="1:31" x14ac:dyDescent="0.25">
      <c r="A8990">
        <v>1892579</v>
      </c>
      <c r="B8990">
        <v>1</v>
      </c>
      <c r="C8990" t="s">
        <v>80</v>
      </c>
      <c r="D8990" t="s">
        <v>100</v>
      </c>
      <c r="E8990" t="s">
        <v>169</v>
      </c>
      <c r="F8990" t="s">
        <v>25134</v>
      </c>
      <c r="G8990" t="s">
        <v>183</v>
      </c>
      <c r="H8990" t="s">
        <v>143</v>
      </c>
      <c r="I8990" t="s">
        <v>135</v>
      </c>
      <c r="J8990" t="s">
        <v>136</v>
      </c>
      <c r="K8990" t="s">
        <v>137</v>
      </c>
      <c r="L8990" t="s">
        <v>25135</v>
      </c>
      <c r="M8990" t="s">
        <v>25136</v>
      </c>
      <c r="N8990">
        <v>0.97611111100000003</v>
      </c>
      <c r="O8990">
        <v>0</v>
      </c>
      <c r="P8990">
        <v>100</v>
      </c>
      <c r="Q8990">
        <v>0</v>
      </c>
      <c r="R8990">
        <v>1</v>
      </c>
      <c r="S8990">
        <v>0</v>
      </c>
      <c r="T8990">
        <v>3</v>
      </c>
      <c r="U8990">
        <v>0</v>
      </c>
      <c r="V8990">
        <v>0</v>
      </c>
      <c r="W8990">
        <v>0</v>
      </c>
      <c r="X8990">
        <v>32.465397606317786</v>
      </c>
      <c r="Y8990">
        <v>0</v>
      </c>
      <c r="Z8990">
        <v>8.3027467668666654E-3</v>
      </c>
      <c r="AA8990">
        <v>0</v>
      </c>
      <c r="AB8990">
        <v>3.1018490370942802</v>
      </c>
      <c r="AC8990">
        <v>0</v>
      </c>
      <c r="AD8990">
        <v>0</v>
      </c>
      <c r="AE8990">
        <v>35.575549390178935</v>
      </c>
    </row>
    <row r="8991" spans="1:31" x14ac:dyDescent="0.25">
      <c r="A8991">
        <v>1892639</v>
      </c>
      <c r="B8991">
        <v>1</v>
      </c>
      <c r="C8991" t="s">
        <v>80</v>
      </c>
      <c r="D8991" t="s">
        <v>83</v>
      </c>
      <c r="E8991" t="s">
        <v>222</v>
      </c>
      <c r="F8991" t="s">
        <v>25137</v>
      </c>
      <c r="G8991" t="s">
        <v>1124</v>
      </c>
      <c r="H8991" t="s">
        <v>143</v>
      </c>
      <c r="I8991" t="s">
        <v>135</v>
      </c>
      <c r="J8991" t="s">
        <v>136</v>
      </c>
      <c r="K8991" t="s">
        <v>137</v>
      </c>
      <c r="L8991" t="s">
        <v>25138</v>
      </c>
      <c r="M8991" t="s">
        <v>25139</v>
      </c>
      <c r="N8991">
        <v>1.3344444440000001</v>
      </c>
      <c r="O8991">
        <v>0</v>
      </c>
      <c r="P8991">
        <v>0</v>
      </c>
      <c r="Q8991">
        <v>0</v>
      </c>
      <c r="R8991">
        <v>0</v>
      </c>
      <c r="S8991">
        <v>0</v>
      </c>
      <c r="T8991">
        <v>13</v>
      </c>
      <c r="U8991">
        <v>0</v>
      </c>
      <c r="V8991">
        <v>0</v>
      </c>
      <c r="W8991">
        <v>0</v>
      </c>
      <c r="X8991">
        <v>0</v>
      </c>
      <c r="Y8991">
        <v>0</v>
      </c>
      <c r="Z8991">
        <v>0</v>
      </c>
      <c r="AA8991">
        <v>0</v>
      </c>
      <c r="AB8991">
        <v>40.064915592118709</v>
      </c>
      <c r="AC8991">
        <v>0</v>
      </c>
      <c r="AD8991">
        <v>0</v>
      </c>
      <c r="AE8991">
        <v>40.064915592118709</v>
      </c>
    </row>
    <row r="8992" spans="1:31" x14ac:dyDescent="0.25">
      <c r="A8992">
        <v>1892825</v>
      </c>
      <c r="B8992">
        <v>1</v>
      </c>
      <c r="C8992" t="s">
        <v>80</v>
      </c>
      <c r="D8992" t="s">
        <v>105</v>
      </c>
      <c r="E8992" t="s">
        <v>229</v>
      </c>
      <c r="F8992" t="s">
        <v>25140</v>
      </c>
      <c r="G8992" t="s">
        <v>133</v>
      </c>
      <c r="H8992" t="s">
        <v>134</v>
      </c>
      <c r="I8992" t="s">
        <v>135</v>
      </c>
      <c r="J8992" t="s">
        <v>136</v>
      </c>
      <c r="K8992" t="s">
        <v>137</v>
      </c>
      <c r="L8992" t="s">
        <v>25141</v>
      </c>
      <c r="M8992" t="s">
        <v>25142</v>
      </c>
      <c r="N8992">
        <v>0.95083333299999995</v>
      </c>
      <c r="O8992">
        <v>0</v>
      </c>
      <c r="P8992">
        <v>0</v>
      </c>
      <c r="Q8992">
        <v>0</v>
      </c>
      <c r="R8992">
        <v>0</v>
      </c>
      <c r="S8992">
        <v>3</v>
      </c>
      <c r="T8992">
        <v>0</v>
      </c>
      <c r="U8992">
        <v>0</v>
      </c>
      <c r="V8992">
        <v>0</v>
      </c>
      <c r="W8992">
        <v>0</v>
      </c>
      <c r="X8992">
        <v>0</v>
      </c>
      <c r="Y8992">
        <v>0</v>
      </c>
      <c r="Z8992">
        <v>0</v>
      </c>
      <c r="AA8992">
        <v>634.23159191407649</v>
      </c>
      <c r="AB8992">
        <v>0</v>
      </c>
      <c r="AC8992">
        <v>0</v>
      </c>
      <c r="AD8992">
        <v>0</v>
      </c>
      <c r="AE8992">
        <v>634.23159191407649</v>
      </c>
    </row>
    <row r="8993" spans="1:31" x14ac:dyDescent="0.25">
      <c r="A8993">
        <v>1892762</v>
      </c>
      <c r="B8993">
        <v>1</v>
      </c>
      <c r="C8993" t="s">
        <v>81</v>
      </c>
      <c r="D8993" t="s">
        <v>118</v>
      </c>
      <c r="E8993" t="s">
        <v>131</v>
      </c>
      <c r="F8993" t="s">
        <v>8874</v>
      </c>
      <c r="G8993" t="s">
        <v>133</v>
      </c>
      <c r="H8993" t="s">
        <v>134</v>
      </c>
      <c r="I8993" t="s">
        <v>152</v>
      </c>
      <c r="J8993" t="s">
        <v>136</v>
      </c>
      <c r="K8993" t="s">
        <v>137</v>
      </c>
      <c r="L8993" t="s">
        <v>25143</v>
      </c>
      <c r="M8993" t="s">
        <v>25144</v>
      </c>
      <c r="N8993">
        <v>1.0277777E-2</v>
      </c>
      <c r="O8993">
        <v>1</v>
      </c>
      <c r="P8993">
        <v>442</v>
      </c>
      <c r="Q8993">
        <v>34</v>
      </c>
      <c r="R8993">
        <v>55</v>
      </c>
      <c r="S8993">
        <v>15</v>
      </c>
      <c r="T8993">
        <v>46</v>
      </c>
      <c r="U8993">
        <v>0</v>
      </c>
      <c r="V8993">
        <v>0</v>
      </c>
      <c r="W8993">
        <v>1.2660259157570835E-2</v>
      </c>
      <c r="X8993">
        <v>1.2927236721621547</v>
      </c>
      <c r="Y8993">
        <v>1.7217513035888141</v>
      </c>
      <c r="Z8993">
        <v>1.0859834632313279</v>
      </c>
      <c r="AA8993">
        <v>1.6959162674330066</v>
      </c>
      <c r="AB8993">
        <v>0.33243102817866721</v>
      </c>
      <c r="AC8993">
        <v>0</v>
      </c>
      <c r="AD8993">
        <v>0</v>
      </c>
      <c r="AE8993">
        <v>6.1414659937515417</v>
      </c>
    </row>
    <row r="8994" spans="1:31" x14ac:dyDescent="0.25">
      <c r="A8994">
        <v>1892427</v>
      </c>
      <c r="B8994">
        <v>1</v>
      </c>
      <c r="C8994" t="s">
        <v>80</v>
      </c>
      <c r="D8994" t="s">
        <v>87</v>
      </c>
      <c r="E8994" t="s">
        <v>146</v>
      </c>
      <c r="F8994" t="s">
        <v>25145</v>
      </c>
      <c r="G8994" t="s">
        <v>1108</v>
      </c>
      <c r="H8994" t="s">
        <v>143</v>
      </c>
      <c r="I8994" t="s">
        <v>135</v>
      </c>
      <c r="J8994" t="s">
        <v>136</v>
      </c>
      <c r="K8994" t="s">
        <v>137</v>
      </c>
      <c r="L8994" t="s">
        <v>25146</v>
      </c>
      <c r="M8994" t="s">
        <v>25147</v>
      </c>
      <c r="N8994">
        <v>2.3797222219999998</v>
      </c>
      <c r="O8994">
        <v>0</v>
      </c>
      <c r="P8994">
        <v>10</v>
      </c>
      <c r="Q8994">
        <v>0</v>
      </c>
      <c r="R8994">
        <v>0</v>
      </c>
      <c r="S8994">
        <v>0</v>
      </c>
      <c r="T8994">
        <v>9</v>
      </c>
      <c r="U8994">
        <v>0</v>
      </c>
      <c r="V8994">
        <v>0</v>
      </c>
      <c r="W8994">
        <v>0</v>
      </c>
      <c r="X8994">
        <v>5.2708783477469963</v>
      </c>
      <c r="Y8994">
        <v>0</v>
      </c>
      <c r="Z8994">
        <v>0</v>
      </c>
      <c r="AA8994">
        <v>0</v>
      </c>
      <c r="AB8994">
        <v>34.743622185878905</v>
      </c>
      <c r="AC8994">
        <v>0</v>
      </c>
      <c r="AD8994">
        <v>0</v>
      </c>
      <c r="AE8994">
        <v>40.014500533625899</v>
      </c>
    </row>
    <row r="8995" spans="1:31" x14ac:dyDescent="0.25">
      <c r="A8995">
        <v>1892619</v>
      </c>
      <c r="B8995">
        <v>1</v>
      </c>
      <c r="C8995" t="s">
        <v>80</v>
      </c>
      <c r="D8995" t="s">
        <v>103</v>
      </c>
      <c r="E8995" t="s">
        <v>210</v>
      </c>
      <c r="F8995" t="s">
        <v>24493</v>
      </c>
      <c r="G8995" t="s">
        <v>212</v>
      </c>
      <c r="H8995" t="s">
        <v>134</v>
      </c>
      <c r="I8995" t="s">
        <v>135</v>
      </c>
      <c r="J8995" t="s">
        <v>3</v>
      </c>
      <c r="K8995" t="s">
        <v>137</v>
      </c>
      <c r="L8995" t="s">
        <v>25148</v>
      </c>
      <c r="M8995" t="s">
        <v>25149</v>
      </c>
      <c r="N8995">
        <v>1.7763888880000001</v>
      </c>
      <c r="O8995">
        <v>0</v>
      </c>
      <c r="P8995">
        <v>0</v>
      </c>
      <c r="Q8995">
        <v>3</v>
      </c>
      <c r="R8995">
        <v>0</v>
      </c>
      <c r="S8995">
        <v>24</v>
      </c>
      <c r="T8995">
        <v>4</v>
      </c>
      <c r="U8995">
        <v>31</v>
      </c>
      <c r="V8995">
        <v>5</v>
      </c>
      <c r="W8995">
        <v>0</v>
      </c>
      <c r="X8995">
        <v>0</v>
      </c>
      <c r="Y8995">
        <v>20.626682579954576</v>
      </c>
      <c r="Z8995">
        <v>0</v>
      </c>
      <c r="AA8995">
        <v>926.56720998425362</v>
      </c>
      <c r="AB8995">
        <v>110.81288370603764</v>
      </c>
      <c r="AC8995">
        <v>7959.0443910480462</v>
      </c>
      <c r="AD8995">
        <v>211.64860833358628</v>
      </c>
      <c r="AE8995">
        <v>9228.6997756518776</v>
      </c>
    </row>
    <row r="8996" spans="1:31" x14ac:dyDescent="0.25">
      <c r="A8996">
        <v>1892450</v>
      </c>
      <c r="B8996">
        <v>1</v>
      </c>
      <c r="C8996" t="s">
        <v>80</v>
      </c>
      <c r="D8996" t="s">
        <v>105</v>
      </c>
      <c r="E8996" t="s">
        <v>210</v>
      </c>
      <c r="F8996" t="s">
        <v>16280</v>
      </c>
      <c r="G8996" t="s">
        <v>133</v>
      </c>
      <c r="H8996" t="s">
        <v>134</v>
      </c>
      <c r="I8996" t="s">
        <v>135</v>
      </c>
      <c r="J8996" t="s">
        <v>136</v>
      </c>
      <c r="K8996" t="s">
        <v>137</v>
      </c>
      <c r="L8996" t="s">
        <v>25150</v>
      </c>
      <c r="M8996" t="s">
        <v>25151</v>
      </c>
      <c r="N8996">
        <v>0.85027777699999996</v>
      </c>
      <c r="O8996">
        <v>0</v>
      </c>
      <c r="P8996">
        <v>279</v>
      </c>
      <c r="Q8996">
        <v>1</v>
      </c>
      <c r="R8996">
        <v>14</v>
      </c>
      <c r="S8996">
        <v>14</v>
      </c>
      <c r="T8996">
        <v>50</v>
      </c>
      <c r="U8996">
        <v>3</v>
      </c>
      <c r="V8996">
        <v>0</v>
      </c>
      <c r="W8996">
        <v>0</v>
      </c>
      <c r="X8996">
        <v>61.598151566974643</v>
      </c>
      <c r="Y8996">
        <v>0.55624828172624463</v>
      </c>
      <c r="Z8996">
        <v>6.2456996093752739</v>
      </c>
      <c r="AA8996">
        <v>70.842449207323099</v>
      </c>
      <c r="AB8996">
        <v>54.162450853261483</v>
      </c>
      <c r="AC8996">
        <v>38.049531652222178</v>
      </c>
      <c r="AD8996">
        <v>0</v>
      </c>
      <c r="AE8996">
        <v>231.45453117088294</v>
      </c>
    </row>
    <row r="8997" spans="1:31" x14ac:dyDescent="0.25">
      <c r="A8997">
        <v>1892911</v>
      </c>
      <c r="B8997">
        <v>1</v>
      </c>
      <c r="C8997" t="s">
        <v>81</v>
      </c>
      <c r="D8997" t="s">
        <v>113</v>
      </c>
      <c r="E8997" t="s">
        <v>146</v>
      </c>
      <c r="F8997" t="s">
        <v>25152</v>
      </c>
      <c r="G8997" t="s">
        <v>148</v>
      </c>
      <c r="H8997" t="s">
        <v>143</v>
      </c>
      <c r="I8997" t="s">
        <v>135</v>
      </c>
      <c r="J8997" t="s">
        <v>136</v>
      </c>
      <c r="K8997" t="s">
        <v>137</v>
      </c>
      <c r="L8997" t="s">
        <v>25153</v>
      </c>
      <c r="M8997" t="s">
        <v>25154</v>
      </c>
      <c r="N8997">
        <v>1.2552777770000001</v>
      </c>
      <c r="O8997">
        <v>0</v>
      </c>
      <c r="P8997">
        <v>2</v>
      </c>
      <c r="Q8997">
        <v>0</v>
      </c>
      <c r="R8997">
        <v>4</v>
      </c>
      <c r="S8997">
        <v>0</v>
      </c>
      <c r="T8997">
        <v>0</v>
      </c>
      <c r="U8997">
        <v>0</v>
      </c>
      <c r="V8997">
        <v>0</v>
      </c>
      <c r="W8997">
        <v>0</v>
      </c>
      <c r="X8997">
        <v>0.20379445796687504</v>
      </c>
      <c r="Y8997">
        <v>0</v>
      </c>
      <c r="Z8997">
        <v>47.177759282678039</v>
      </c>
      <c r="AA8997">
        <v>0</v>
      </c>
      <c r="AB8997">
        <v>0</v>
      </c>
      <c r="AC8997">
        <v>0</v>
      </c>
      <c r="AD8997">
        <v>0</v>
      </c>
      <c r="AE8997">
        <v>47.381553740644911</v>
      </c>
    </row>
    <row r="8998" spans="1:31" x14ac:dyDescent="0.25">
      <c r="A8998">
        <v>1892221</v>
      </c>
      <c r="B8998">
        <v>1</v>
      </c>
      <c r="C8998" t="s">
        <v>80</v>
      </c>
      <c r="D8998" t="s">
        <v>105</v>
      </c>
      <c r="E8998" t="s">
        <v>158</v>
      </c>
      <c r="F8998" t="s">
        <v>25155</v>
      </c>
      <c r="G8998" t="s">
        <v>133</v>
      </c>
      <c r="H8998" t="s">
        <v>134</v>
      </c>
      <c r="I8998" t="s">
        <v>135</v>
      </c>
      <c r="J8998" t="s">
        <v>136</v>
      </c>
      <c r="K8998" t="s">
        <v>137</v>
      </c>
      <c r="L8998" t="s">
        <v>25156</v>
      </c>
      <c r="M8998" t="s">
        <v>25157</v>
      </c>
      <c r="N8998">
        <v>0.62694444400000005</v>
      </c>
      <c r="O8998">
        <v>0</v>
      </c>
      <c r="P8998">
        <v>404</v>
      </c>
      <c r="Q8998">
        <v>0</v>
      </c>
      <c r="R8998">
        <v>0</v>
      </c>
      <c r="S8998">
        <v>0</v>
      </c>
      <c r="T8998">
        <v>23</v>
      </c>
      <c r="U8998">
        <v>0</v>
      </c>
      <c r="V8998">
        <v>0</v>
      </c>
      <c r="W8998">
        <v>0</v>
      </c>
      <c r="X8998">
        <v>43.645243732208741</v>
      </c>
      <c r="Y8998">
        <v>0</v>
      </c>
      <c r="Z8998">
        <v>0</v>
      </c>
      <c r="AA8998">
        <v>0</v>
      </c>
      <c r="AB8998">
        <v>5.9914446359395965</v>
      </c>
      <c r="AC8998">
        <v>0</v>
      </c>
      <c r="AD8998">
        <v>0</v>
      </c>
      <c r="AE8998">
        <v>49.636688368148334</v>
      </c>
    </row>
    <row r="8999" spans="1:31" x14ac:dyDescent="0.25">
      <c r="A8999">
        <v>1892805</v>
      </c>
      <c r="B8999">
        <v>1</v>
      </c>
      <c r="C8999" t="s">
        <v>80</v>
      </c>
      <c r="D8999" t="s">
        <v>98</v>
      </c>
      <c r="E8999" t="s">
        <v>146</v>
      </c>
      <c r="F8999" t="s">
        <v>25158</v>
      </c>
      <c r="G8999" t="s">
        <v>148</v>
      </c>
      <c r="H8999" t="s">
        <v>143</v>
      </c>
      <c r="I8999" t="s">
        <v>135</v>
      </c>
      <c r="J8999" t="s">
        <v>136</v>
      </c>
      <c r="K8999" t="s">
        <v>137</v>
      </c>
      <c r="L8999" t="s">
        <v>25159</v>
      </c>
      <c r="M8999" t="s">
        <v>25160</v>
      </c>
      <c r="N8999">
        <v>1.298888888</v>
      </c>
      <c r="O8999">
        <v>0</v>
      </c>
      <c r="P8999">
        <v>28</v>
      </c>
      <c r="Q8999">
        <v>0</v>
      </c>
      <c r="R8999">
        <v>0</v>
      </c>
      <c r="S8999">
        <v>0</v>
      </c>
      <c r="T8999">
        <v>3</v>
      </c>
      <c r="U8999">
        <v>0</v>
      </c>
      <c r="V8999">
        <v>0</v>
      </c>
      <c r="W8999">
        <v>0</v>
      </c>
      <c r="X8999">
        <v>9.0680312182791685</v>
      </c>
      <c r="Y8999">
        <v>0</v>
      </c>
      <c r="Z8999">
        <v>0</v>
      </c>
      <c r="AA8999">
        <v>0</v>
      </c>
      <c r="AB8999">
        <v>2.6919551212853468</v>
      </c>
      <c r="AC8999">
        <v>0</v>
      </c>
      <c r="AD8999">
        <v>0</v>
      </c>
      <c r="AE8999">
        <v>11.759986339564515</v>
      </c>
    </row>
    <row r="9000" spans="1:31" x14ac:dyDescent="0.25">
      <c r="A9000">
        <v>1892490</v>
      </c>
      <c r="B9000">
        <v>1</v>
      </c>
      <c r="C9000" t="s">
        <v>80</v>
      </c>
      <c r="D9000" t="s">
        <v>100</v>
      </c>
      <c r="E9000" t="s">
        <v>210</v>
      </c>
      <c r="F9000" t="s">
        <v>1080</v>
      </c>
      <c r="G9000" t="s">
        <v>476</v>
      </c>
      <c r="H9000" t="s">
        <v>134</v>
      </c>
      <c r="I9000" t="s">
        <v>135</v>
      </c>
      <c r="J9000" t="s">
        <v>136</v>
      </c>
      <c r="K9000" t="s">
        <v>137</v>
      </c>
      <c r="L9000" t="s">
        <v>25161</v>
      </c>
      <c r="M9000" t="s">
        <v>25162</v>
      </c>
      <c r="N9000">
        <v>0.15333333299999999</v>
      </c>
      <c r="O9000">
        <v>1</v>
      </c>
      <c r="P9000">
        <v>1289</v>
      </c>
      <c r="Q9000">
        <v>15</v>
      </c>
      <c r="R9000">
        <v>150</v>
      </c>
      <c r="S9000">
        <v>29</v>
      </c>
      <c r="T9000">
        <v>101</v>
      </c>
      <c r="U9000">
        <v>2</v>
      </c>
      <c r="V9000">
        <v>0</v>
      </c>
      <c r="W9000">
        <v>6.7233230054216678E-2</v>
      </c>
      <c r="X9000">
        <v>78.250053362995388</v>
      </c>
      <c r="Y9000">
        <v>6.571829341870524</v>
      </c>
      <c r="Z9000">
        <v>24.787320036167156</v>
      </c>
      <c r="AA9000">
        <v>39.862460250948303</v>
      </c>
      <c r="AB9000">
        <v>22.615502706004641</v>
      </c>
      <c r="AC9000">
        <v>31.296896448476666</v>
      </c>
      <c r="AD9000">
        <v>0</v>
      </c>
      <c r="AE9000">
        <v>203.4512953765169</v>
      </c>
    </row>
    <row r="9001" spans="1:31" x14ac:dyDescent="0.25">
      <c r="A9001">
        <v>1892822</v>
      </c>
      <c r="B9001">
        <v>1</v>
      </c>
      <c r="C9001" t="s">
        <v>80</v>
      </c>
      <c r="D9001" t="s">
        <v>88</v>
      </c>
      <c r="E9001" t="s">
        <v>210</v>
      </c>
      <c r="F9001" t="s">
        <v>14177</v>
      </c>
      <c r="G9001" t="s">
        <v>133</v>
      </c>
      <c r="H9001" t="s">
        <v>134</v>
      </c>
      <c r="I9001" t="s">
        <v>135</v>
      </c>
      <c r="J9001" t="s">
        <v>136</v>
      </c>
      <c r="K9001" t="s">
        <v>137</v>
      </c>
      <c r="L9001" t="s">
        <v>25163</v>
      </c>
      <c r="M9001" t="s">
        <v>25164</v>
      </c>
      <c r="N9001">
        <v>0.163611111</v>
      </c>
      <c r="O9001">
        <v>0</v>
      </c>
      <c r="P9001">
        <v>4674</v>
      </c>
      <c r="Q9001">
        <v>0</v>
      </c>
      <c r="R9001">
        <v>1</v>
      </c>
      <c r="S9001">
        <v>1</v>
      </c>
      <c r="T9001">
        <v>249</v>
      </c>
      <c r="U9001">
        <v>0</v>
      </c>
      <c r="V9001">
        <v>0</v>
      </c>
      <c r="W9001">
        <v>0</v>
      </c>
      <c r="X9001">
        <v>233.57424892422731</v>
      </c>
      <c r="Y9001">
        <v>0</v>
      </c>
      <c r="Z9001">
        <v>1.4857094317310001E-2</v>
      </c>
      <c r="AA9001">
        <v>0</v>
      </c>
      <c r="AB9001">
        <v>29.680434637932716</v>
      </c>
      <c r="AC9001">
        <v>0</v>
      </c>
      <c r="AD9001">
        <v>0</v>
      </c>
      <c r="AE9001">
        <v>263.26954065647732</v>
      </c>
    </row>
    <row r="9002" spans="1:31" x14ac:dyDescent="0.25">
      <c r="A9002">
        <v>1892845</v>
      </c>
      <c r="B9002">
        <v>1</v>
      </c>
      <c r="C9002" t="s">
        <v>80</v>
      </c>
      <c r="D9002" t="s">
        <v>82</v>
      </c>
      <c r="E9002" t="s">
        <v>169</v>
      </c>
      <c r="F9002" t="s">
        <v>23780</v>
      </c>
      <c r="G9002" t="s">
        <v>469</v>
      </c>
      <c r="H9002" t="s">
        <v>143</v>
      </c>
      <c r="I9002" t="s">
        <v>135</v>
      </c>
      <c r="J9002" t="s">
        <v>136</v>
      </c>
      <c r="K9002" t="s">
        <v>137</v>
      </c>
      <c r="L9002" t="s">
        <v>25165</v>
      </c>
      <c r="M9002" t="s">
        <v>25166</v>
      </c>
      <c r="N9002">
        <v>0.83666666599999995</v>
      </c>
      <c r="O9002">
        <v>0</v>
      </c>
      <c r="P9002">
        <v>675</v>
      </c>
      <c r="Q9002">
        <v>0</v>
      </c>
      <c r="R9002">
        <v>0</v>
      </c>
      <c r="S9002">
        <v>0</v>
      </c>
      <c r="T9002">
        <v>51</v>
      </c>
      <c r="U9002">
        <v>0</v>
      </c>
      <c r="V9002">
        <v>0</v>
      </c>
      <c r="W9002">
        <v>0</v>
      </c>
      <c r="X9002">
        <v>203.20535021233994</v>
      </c>
      <c r="Y9002">
        <v>0</v>
      </c>
      <c r="Z9002">
        <v>0</v>
      </c>
      <c r="AA9002">
        <v>0</v>
      </c>
      <c r="AB9002">
        <v>17.863251156866696</v>
      </c>
      <c r="AC9002">
        <v>0</v>
      </c>
      <c r="AD9002">
        <v>0</v>
      </c>
      <c r="AE9002">
        <v>221.06860136920665</v>
      </c>
    </row>
    <row r="9003" spans="1:31" x14ac:dyDescent="0.25">
      <c r="A9003">
        <v>1892350</v>
      </c>
      <c r="B9003">
        <v>1</v>
      </c>
      <c r="C9003" t="s">
        <v>81</v>
      </c>
      <c r="D9003" t="s">
        <v>123</v>
      </c>
      <c r="E9003" t="s">
        <v>146</v>
      </c>
      <c r="F9003" t="s">
        <v>6445</v>
      </c>
      <c r="G9003" t="s">
        <v>148</v>
      </c>
      <c r="H9003" t="s">
        <v>143</v>
      </c>
      <c r="I9003" t="s">
        <v>135</v>
      </c>
      <c r="J9003" t="s">
        <v>136</v>
      </c>
      <c r="K9003" t="s">
        <v>137</v>
      </c>
      <c r="L9003" t="s">
        <v>25167</v>
      </c>
      <c r="M9003" t="s">
        <v>25168</v>
      </c>
      <c r="N9003">
        <v>0.96166666599999995</v>
      </c>
      <c r="O9003">
        <v>0</v>
      </c>
      <c r="P9003">
        <v>10</v>
      </c>
      <c r="Q9003">
        <v>0</v>
      </c>
      <c r="R9003">
        <v>4</v>
      </c>
      <c r="S9003">
        <v>0</v>
      </c>
      <c r="T9003">
        <v>4</v>
      </c>
      <c r="U9003">
        <v>0</v>
      </c>
      <c r="V9003">
        <v>0</v>
      </c>
      <c r="W9003">
        <v>0</v>
      </c>
      <c r="X9003">
        <v>1.3764012228003732</v>
      </c>
      <c r="Y9003">
        <v>0</v>
      </c>
      <c r="Z9003">
        <v>2.9877808425654302</v>
      </c>
      <c r="AA9003">
        <v>0</v>
      </c>
      <c r="AB9003">
        <v>3.3174060921686257</v>
      </c>
      <c r="AC9003">
        <v>0</v>
      </c>
      <c r="AD9003">
        <v>0</v>
      </c>
      <c r="AE9003">
        <v>7.6815881575344287</v>
      </c>
    </row>
    <row r="9004" spans="1:31" x14ac:dyDescent="0.25">
      <c r="A9004">
        <v>1892891</v>
      </c>
      <c r="B9004">
        <v>1</v>
      </c>
      <c r="C9004" t="s">
        <v>80</v>
      </c>
      <c r="D9004" t="s">
        <v>106</v>
      </c>
      <c r="E9004" t="s">
        <v>146</v>
      </c>
      <c r="F9004" t="s">
        <v>22966</v>
      </c>
      <c r="G9004" t="s">
        <v>148</v>
      </c>
      <c r="H9004" t="s">
        <v>143</v>
      </c>
      <c r="I9004" t="s">
        <v>135</v>
      </c>
      <c r="J9004" t="s">
        <v>136</v>
      </c>
      <c r="K9004" t="s">
        <v>137</v>
      </c>
      <c r="L9004" t="s">
        <v>25169</v>
      </c>
      <c r="M9004" t="s">
        <v>25170</v>
      </c>
      <c r="N9004">
        <v>1.6588888879999999</v>
      </c>
      <c r="O9004">
        <v>0</v>
      </c>
      <c r="P9004">
        <v>31</v>
      </c>
      <c r="Q9004">
        <v>0</v>
      </c>
      <c r="R9004">
        <v>0</v>
      </c>
      <c r="S9004">
        <v>0</v>
      </c>
      <c r="T9004">
        <v>0</v>
      </c>
      <c r="U9004">
        <v>0</v>
      </c>
      <c r="V9004">
        <v>0</v>
      </c>
      <c r="W9004">
        <v>0</v>
      </c>
      <c r="X9004">
        <v>10.304421632344017</v>
      </c>
      <c r="Y9004">
        <v>0</v>
      </c>
      <c r="Z9004">
        <v>0</v>
      </c>
      <c r="AA9004">
        <v>0</v>
      </c>
      <c r="AB9004">
        <v>0</v>
      </c>
      <c r="AC9004">
        <v>0</v>
      </c>
      <c r="AD9004">
        <v>0</v>
      </c>
      <c r="AE9004">
        <v>10.304421632344017</v>
      </c>
    </row>
    <row r="9005" spans="1:31" x14ac:dyDescent="0.25">
      <c r="A9005">
        <v>1892722</v>
      </c>
      <c r="B9005">
        <v>1</v>
      </c>
      <c r="C9005" t="s">
        <v>81</v>
      </c>
      <c r="D9005" t="s">
        <v>112</v>
      </c>
      <c r="E9005" t="s">
        <v>169</v>
      </c>
      <c r="F9005" t="s">
        <v>25171</v>
      </c>
      <c r="G9005" t="s">
        <v>183</v>
      </c>
      <c r="H9005" t="s">
        <v>143</v>
      </c>
      <c r="I9005" t="s">
        <v>135</v>
      </c>
      <c r="J9005" t="s">
        <v>136</v>
      </c>
      <c r="K9005" t="s">
        <v>137</v>
      </c>
      <c r="L9005" t="s">
        <v>25172</v>
      </c>
      <c r="M9005" t="s">
        <v>25173</v>
      </c>
      <c r="N9005">
        <v>1.093611111</v>
      </c>
      <c r="O9005">
        <v>0</v>
      </c>
      <c r="P9005">
        <v>13</v>
      </c>
      <c r="Q9005">
        <v>0</v>
      </c>
      <c r="R9005">
        <v>27</v>
      </c>
      <c r="S9005">
        <v>0</v>
      </c>
      <c r="T9005">
        <v>6</v>
      </c>
      <c r="U9005">
        <v>0</v>
      </c>
      <c r="V9005">
        <v>4</v>
      </c>
      <c r="W9005">
        <v>0</v>
      </c>
      <c r="X9005">
        <v>4.3220862868599799</v>
      </c>
      <c r="Y9005">
        <v>0</v>
      </c>
      <c r="Z9005">
        <v>13.556422554054436</v>
      </c>
      <c r="AA9005">
        <v>0</v>
      </c>
      <c r="AB9005">
        <v>34.946517570735772</v>
      </c>
      <c r="AC9005">
        <v>0</v>
      </c>
      <c r="AD9005">
        <v>50.57991376439972</v>
      </c>
      <c r="AE9005">
        <v>103.40494017604991</v>
      </c>
    </row>
    <row r="9006" spans="1:31" x14ac:dyDescent="0.25">
      <c r="A9006">
        <v>1892281</v>
      </c>
      <c r="B9006">
        <v>1</v>
      </c>
      <c r="C9006" t="s">
        <v>81</v>
      </c>
      <c r="D9006" t="s">
        <v>112</v>
      </c>
      <c r="E9006" t="s">
        <v>131</v>
      </c>
      <c r="F9006" t="s">
        <v>16098</v>
      </c>
      <c r="G9006" t="s">
        <v>133</v>
      </c>
      <c r="H9006" t="s">
        <v>134</v>
      </c>
      <c r="I9006" t="s">
        <v>152</v>
      </c>
      <c r="J9006" t="s">
        <v>136</v>
      </c>
      <c r="K9006" t="s">
        <v>137</v>
      </c>
      <c r="L9006" t="s">
        <v>25174</v>
      </c>
      <c r="M9006" t="s">
        <v>25175</v>
      </c>
      <c r="N9006">
        <v>0.01</v>
      </c>
      <c r="O9006">
        <v>0</v>
      </c>
      <c r="P9006">
        <v>215</v>
      </c>
      <c r="Q9006">
        <v>44</v>
      </c>
      <c r="R9006">
        <v>14</v>
      </c>
      <c r="S9006">
        <v>2</v>
      </c>
      <c r="T9006">
        <v>12</v>
      </c>
      <c r="U9006">
        <v>1</v>
      </c>
      <c r="V9006">
        <v>0</v>
      </c>
      <c r="W9006">
        <v>0</v>
      </c>
      <c r="X9006">
        <v>0.22618813270964019</v>
      </c>
      <c r="Y9006">
        <v>3.4922842981810711</v>
      </c>
      <c r="Z9006">
        <v>0.58042573470854997</v>
      </c>
      <c r="AA9006">
        <v>6.5886538131180006E-2</v>
      </c>
      <c r="AB9006">
        <v>6.270663126576001E-2</v>
      </c>
      <c r="AC9006">
        <v>0.32817987542175003</v>
      </c>
      <c r="AD9006">
        <v>0</v>
      </c>
      <c r="AE9006">
        <v>4.7556712104179519</v>
      </c>
    </row>
    <row r="9007" spans="1:31" x14ac:dyDescent="0.25">
      <c r="A9007">
        <v>1892885</v>
      </c>
      <c r="B9007">
        <v>1</v>
      </c>
      <c r="C9007" t="s">
        <v>80</v>
      </c>
      <c r="D9007" t="s">
        <v>82</v>
      </c>
      <c r="E9007" t="s">
        <v>169</v>
      </c>
      <c r="F9007" t="s">
        <v>25176</v>
      </c>
      <c r="G9007" t="s">
        <v>142</v>
      </c>
      <c r="H9007" t="s">
        <v>143</v>
      </c>
      <c r="I9007" t="s">
        <v>135</v>
      </c>
      <c r="J9007" t="s">
        <v>136</v>
      </c>
      <c r="K9007" t="s">
        <v>137</v>
      </c>
      <c r="L9007" t="s">
        <v>25177</v>
      </c>
      <c r="M9007" t="s">
        <v>25178</v>
      </c>
      <c r="N9007">
        <v>1.0916666660000001</v>
      </c>
      <c r="O9007">
        <v>0</v>
      </c>
      <c r="P9007">
        <v>1</v>
      </c>
      <c r="Q9007">
        <v>0</v>
      </c>
      <c r="R9007">
        <v>0</v>
      </c>
      <c r="S9007">
        <v>0</v>
      </c>
      <c r="T9007">
        <v>289</v>
      </c>
      <c r="U9007">
        <v>0</v>
      </c>
      <c r="V9007">
        <v>13</v>
      </c>
      <c r="W9007">
        <v>0</v>
      </c>
      <c r="X9007">
        <v>0.32512124767429168</v>
      </c>
      <c r="Y9007">
        <v>0</v>
      </c>
      <c r="Z9007">
        <v>0</v>
      </c>
      <c r="AA9007">
        <v>0</v>
      </c>
      <c r="AB9007">
        <v>255.8042196891906</v>
      </c>
      <c r="AC9007">
        <v>0</v>
      </c>
      <c r="AD9007">
        <v>87.16040691735509</v>
      </c>
      <c r="AE9007">
        <v>343.28974785421997</v>
      </c>
    </row>
    <row r="9008" spans="1:31" x14ac:dyDescent="0.25">
      <c r="A9008">
        <v>1892244</v>
      </c>
      <c r="B9008">
        <v>1</v>
      </c>
      <c r="C9008" t="s">
        <v>80</v>
      </c>
      <c r="D9008" t="s">
        <v>107</v>
      </c>
      <c r="E9008" t="s">
        <v>158</v>
      </c>
      <c r="F9008" t="s">
        <v>24775</v>
      </c>
      <c r="G9008" t="s">
        <v>219</v>
      </c>
      <c r="H9008" t="s">
        <v>134</v>
      </c>
      <c r="I9008" t="s">
        <v>135</v>
      </c>
      <c r="J9008" t="s">
        <v>136</v>
      </c>
      <c r="K9008" t="s">
        <v>137</v>
      </c>
      <c r="L9008" t="s">
        <v>25179</v>
      </c>
      <c r="M9008" t="s">
        <v>25180</v>
      </c>
      <c r="N9008">
        <v>4.3036111110000004</v>
      </c>
      <c r="O9008">
        <v>0</v>
      </c>
      <c r="P9008">
        <v>85</v>
      </c>
      <c r="Q9008">
        <v>0</v>
      </c>
      <c r="R9008">
        <v>5</v>
      </c>
      <c r="S9008">
        <v>0</v>
      </c>
      <c r="T9008">
        <v>5</v>
      </c>
      <c r="U9008">
        <v>0</v>
      </c>
      <c r="V9008">
        <v>0</v>
      </c>
      <c r="W9008">
        <v>0</v>
      </c>
      <c r="X9008">
        <v>51.331940971121377</v>
      </c>
      <c r="Y9008">
        <v>0</v>
      </c>
      <c r="Z9008">
        <v>18.461027160286896</v>
      </c>
      <c r="AA9008">
        <v>0</v>
      </c>
      <c r="AB9008">
        <v>5.153172719384667</v>
      </c>
      <c r="AC9008">
        <v>0</v>
      </c>
      <c r="AD9008">
        <v>0</v>
      </c>
      <c r="AE9008">
        <v>74.946140850792943</v>
      </c>
    </row>
    <row r="9009" spans="1:31" x14ac:dyDescent="0.25">
      <c r="A9009">
        <v>1892287</v>
      </c>
      <c r="B9009">
        <v>1</v>
      </c>
      <c r="C9009" t="s">
        <v>80</v>
      </c>
      <c r="D9009" t="s">
        <v>97</v>
      </c>
      <c r="E9009" t="s">
        <v>210</v>
      </c>
      <c r="F9009" t="s">
        <v>25181</v>
      </c>
      <c r="G9009" t="s">
        <v>5788</v>
      </c>
      <c r="H9009" t="s">
        <v>134</v>
      </c>
      <c r="I9009" t="s">
        <v>135</v>
      </c>
      <c r="J9009" t="s">
        <v>136</v>
      </c>
      <c r="K9009" t="s">
        <v>137</v>
      </c>
      <c r="L9009" t="s">
        <v>25182</v>
      </c>
      <c r="M9009" t="s">
        <v>25183</v>
      </c>
      <c r="N9009">
        <v>1.7636111109999999</v>
      </c>
      <c r="O9009">
        <v>7</v>
      </c>
      <c r="P9009">
        <v>274</v>
      </c>
      <c r="Q9009">
        <v>10</v>
      </c>
      <c r="R9009">
        <v>155</v>
      </c>
      <c r="S9009">
        <v>16</v>
      </c>
      <c r="T9009">
        <v>68</v>
      </c>
      <c r="U9009">
        <v>1</v>
      </c>
      <c r="V9009">
        <v>0</v>
      </c>
      <c r="W9009">
        <v>131.20220550240577</v>
      </c>
      <c r="X9009">
        <v>191.69339626260111</v>
      </c>
      <c r="Y9009">
        <v>160.42714492319161</v>
      </c>
      <c r="Z9009">
        <v>182.72596650843667</v>
      </c>
      <c r="AA9009">
        <v>285.98932314825583</v>
      </c>
      <c r="AB9009">
        <v>180.73133805111115</v>
      </c>
      <c r="AC9009">
        <v>0</v>
      </c>
      <c r="AD9009">
        <v>0</v>
      </c>
      <c r="AE9009">
        <v>1132.7693743960021</v>
      </c>
    </row>
    <row r="9010" spans="1:31" x14ac:dyDescent="0.25">
      <c r="A9010">
        <v>1892573</v>
      </c>
      <c r="B9010">
        <v>1</v>
      </c>
      <c r="C9010" t="s">
        <v>80</v>
      </c>
      <c r="D9010" t="s">
        <v>108</v>
      </c>
      <c r="E9010" t="s">
        <v>140</v>
      </c>
      <c r="F9010" t="s">
        <v>25184</v>
      </c>
      <c r="G9010" t="s">
        <v>163</v>
      </c>
      <c r="H9010" t="s">
        <v>143</v>
      </c>
      <c r="I9010" t="s">
        <v>135</v>
      </c>
      <c r="J9010" t="s">
        <v>136</v>
      </c>
      <c r="K9010" t="s">
        <v>137</v>
      </c>
      <c r="L9010" t="s">
        <v>25185</v>
      </c>
      <c r="M9010" t="s">
        <v>25186</v>
      </c>
      <c r="N9010">
        <v>4.4352777769999996</v>
      </c>
      <c r="O9010">
        <v>0</v>
      </c>
      <c r="P9010">
        <v>1</v>
      </c>
      <c r="Q9010">
        <v>0</v>
      </c>
      <c r="R9010">
        <v>0</v>
      </c>
      <c r="S9010">
        <v>0</v>
      </c>
      <c r="T9010">
        <v>0</v>
      </c>
      <c r="U9010">
        <v>0</v>
      </c>
      <c r="V9010">
        <v>0</v>
      </c>
      <c r="W9010">
        <v>0</v>
      </c>
      <c r="X9010">
        <v>0.83173068126555849</v>
      </c>
      <c r="Y9010">
        <v>0</v>
      </c>
      <c r="Z9010">
        <v>0</v>
      </c>
      <c r="AA9010">
        <v>0</v>
      </c>
      <c r="AB9010">
        <v>0</v>
      </c>
      <c r="AC9010">
        <v>0</v>
      </c>
      <c r="AD9010">
        <v>0</v>
      </c>
      <c r="AE9010">
        <v>0.83173068126555849</v>
      </c>
    </row>
    <row r="9011" spans="1:31" x14ac:dyDescent="0.25">
      <c r="A9011">
        <v>1892218</v>
      </c>
      <c r="B9011">
        <v>1</v>
      </c>
      <c r="C9011" t="s">
        <v>80</v>
      </c>
      <c r="D9011" t="s">
        <v>96</v>
      </c>
      <c r="E9011" t="s">
        <v>158</v>
      </c>
      <c r="F9011" t="s">
        <v>25187</v>
      </c>
      <c r="G9011" t="s">
        <v>133</v>
      </c>
      <c r="H9011" t="s">
        <v>134</v>
      </c>
      <c r="I9011" t="s">
        <v>135</v>
      </c>
      <c r="J9011" t="s">
        <v>136</v>
      </c>
      <c r="K9011" t="s">
        <v>137</v>
      </c>
      <c r="L9011" t="s">
        <v>25188</v>
      </c>
      <c r="M9011" t="s">
        <v>25189</v>
      </c>
      <c r="N9011">
        <v>1.0891666659999999</v>
      </c>
      <c r="O9011">
        <v>0</v>
      </c>
      <c r="P9011">
        <v>14</v>
      </c>
      <c r="Q9011">
        <v>0</v>
      </c>
      <c r="R9011">
        <v>0</v>
      </c>
      <c r="S9011">
        <v>0</v>
      </c>
      <c r="T9011">
        <v>9</v>
      </c>
      <c r="U9011">
        <v>0</v>
      </c>
      <c r="V9011">
        <v>0</v>
      </c>
      <c r="W9011">
        <v>0</v>
      </c>
      <c r="X9011">
        <v>0</v>
      </c>
      <c r="Y9011">
        <v>0</v>
      </c>
      <c r="Z9011">
        <v>0</v>
      </c>
      <c r="AA9011">
        <v>0</v>
      </c>
      <c r="AB9011">
        <v>9.8295330496754545</v>
      </c>
      <c r="AC9011">
        <v>0</v>
      </c>
      <c r="AD9011">
        <v>0</v>
      </c>
      <c r="AE9011">
        <v>9.8295330496754545</v>
      </c>
    </row>
    <row r="9012" spans="1:31" x14ac:dyDescent="0.25">
      <c r="A9012">
        <v>1892453</v>
      </c>
      <c r="B9012">
        <v>1</v>
      </c>
      <c r="C9012" t="s">
        <v>81</v>
      </c>
      <c r="D9012" t="s">
        <v>117</v>
      </c>
      <c r="E9012" t="s">
        <v>146</v>
      </c>
      <c r="F9012" t="s">
        <v>25190</v>
      </c>
      <c r="G9012" t="s">
        <v>453</v>
      </c>
      <c r="H9012" t="s">
        <v>143</v>
      </c>
      <c r="I9012" t="s">
        <v>135</v>
      </c>
      <c r="J9012" t="s">
        <v>136</v>
      </c>
      <c r="K9012" t="s">
        <v>137</v>
      </c>
      <c r="L9012" t="s">
        <v>25191</v>
      </c>
      <c r="M9012" t="s">
        <v>25192</v>
      </c>
      <c r="N9012">
        <v>1.7694444439999999</v>
      </c>
      <c r="O9012">
        <v>0</v>
      </c>
      <c r="P9012">
        <v>37</v>
      </c>
      <c r="Q9012">
        <v>0</v>
      </c>
      <c r="R9012">
        <v>0</v>
      </c>
      <c r="S9012">
        <v>0</v>
      </c>
      <c r="T9012">
        <v>3</v>
      </c>
      <c r="U9012">
        <v>0</v>
      </c>
      <c r="V9012">
        <v>0</v>
      </c>
      <c r="W9012">
        <v>0</v>
      </c>
      <c r="X9012">
        <v>11.399141812538902</v>
      </c>
      <c r="Y9012">
        <v>0</v>
      </c>
      <c r="Z9012">
        <v>0</v>
      </c>
      <c r="AA9012">
        <v>0</v>
      </c>
      <c r="AB9012">
        <v>8.32219203738914</v>
      </c>
      <c r="AC9012">
        <v>0</v>
      </c>
      <c r="AD9012">
        <v>0</v>
      </c>
      <c r="AE9012">
        <v>19.721333849928044</v>
      </c>
    </row>
    <row r="9013" spans="1:31" x14ac:dyDescent="0.25">
      <c r="A9013">
        <v>1892224</v>
      </c>
      <c r="B9013">
        <v>1</v>
      </c>
      <c r="C9013" t="s">
        <v>81</v>
      </c>
      <c r="D9013" t="s">
        <v>121</v>
      </c>
      <c r="E9013" t="s">
        <v>158</v>
      </c>
      <c r="F9013" t="s">
        <v>4580</v>
      </c>
      <c r="G9013" t="s">
        <v>133</v>
      </c>
      <c r="H9013" t="s">
        <v>134</v>
      </c>
      <c r="I9013" t="s">
        <v>152</v>
      </c>
      <c r="J9013" t="s">
        <v>136</v>
      </c>
      <c r="K9013" t="s">
        <v>137</v>
      </c>
      <c r="L9013" t="s">
        <v>25193</v>
      </c>
      <c r="M9013" t="s">
        <v>25194</v>
      </c>
      <c r="N9013">
        <v>1.8333333E-2</v>
      </c>
      <c r="O9013">
        <v>0</v>
      </c>
      <c r="P9013">
        <v>1034</v>
      </c>
      <c r="Q9013">
        <v>0</v>
      </c>
      <c r="R9013">
        <v>24</v>
      </c>
      <c r="S9013">
        <v>2</v>
      </c>
      <c r="T9013">
        <v>44</v>
      </c>
      <c r="U9013">
        <v>0</v>
      </c>
      <c r="V9013">
        <v>0</v>
      </c>
      <c r="W9013">
        <v>0</v>
      </c>
      <c r="X9013">
        <v>1.566476750367175</v>
      </c>
      <c r="Y9013">
        <v>0</v>
      </c>
      <c r="Z9013">
        <v>5.0929641335173338E-2</v>
      </c>
      <c r="AA9013">
        <v>9.548043445218668E-2</v>
      </c>
      <c r="AB9013">
        <v>0.15677713290829334</v>
      </c>
      <c r="AC9013">
        <v>0</v>
      </c>
      <c r="AD9013">
        <v>0</v>
      </c>
      <c r="AE9013">
        <v>1.8696639590628286</v>
      </c>
    </row>
    <row r="9014" spans="1:31" x14ac:dyDescent="0.25">
      <c r="A9014">
        <v>1892908</v>
      </c>
      <c r="B9014">
        <v>1</v>
      </c>
      <c r="C9014" t="s">
        <v>81</v>
      </c>
      <c r="D9014" t="s">
        <v>113</v>
      </c>
      <c r="E9014" t="s">
        <v>169</v>
      </c>
      <c r="F9014" t="s">
        <v>25195</v>
      </c>
      <c r="G9014" t="s">
        <v>183</v>
      </c>
      <c r="H9014" t="s">
        <v>143</v>
      </c>
      <c r="I9014" t="s">
        <v>135</v>
      </c>
      <c r="J9014" t="s">
        <v>136</v>
      </c>
      <c r="K9014" t="s">
        <v>137</v>
      </c>
      <c r="L9014" t="s">
        <v>25196</v>
      </c>
      <c r="M9014" t="s">
        <v>25197</v>
      </c>
      <c r="N9014">
        <v>1.0161111110000001</v>
      </c>
      <c r="O9014">
        <v>0</v>
      </c>
      <c r="P9014">
        <v>16</v>
      </c>
      <c r="Q9014">
        <v>0</v>
      </c>
      <c r="R9014">
        <v>0</v>
      </c>
      <c r="S9014">
        <v>0</v>
      </c>
      <c r="T9014">
        <v>0</v>
      </c>
      <c r="U9014">
        <v>0</v>
      </c>
      <c r="V9014">
        <v>0</v>
      </c>
      <c r="W9014">
        <v>0</v>
      </c>
      <c r="X9014">
        <v>2.1853260430242192</v>
      </c>
      <c r="Y9014">
        <v>0</v>
      </c>
      <c r="Z9014">
        <v>0</v>
      </c>
      <c r="AA9014">
        <v>0</v>
      </c>
      <c r="AB9014">
        <v>0</v>
      </c>
      <c r="AC9014">
        <v>0</v>
      </c>
      <c r="AD9014">
        <v>0</v>
      </c>
      <c r="AE9014">
        <v>2.1853260430242192</v>
      </c>
    </row>
    <row r="9015" spans="1:31" x14ac:dyDescent="0.25">
      <c r="A9015">
        <v>1892267</v>
      </c>
      <c r="B9015">
        <v>1</v>
      </c>
      <c r="C9015" t="s">
        <v>81</v>
      </c>
      <c r="D9015" t="s">
        <v>118</v>
      </c>
      <c r="E9015" t="s">
        <v>131</v>
      </c>
      <c r="F9015" t="s">
        <v>25198</v>
      </c>
      <c r="G9015" t="s">
        <v>133</v>
      </c>
      <c r="H9015" t="s">
        <v>134</v>
      </c>
      <c r="I9015" t="s">
        <v>152</v>
      </c>
      <c r="J9015" t="s">
        <v>136</v>
      </c>
      <c r="K9015" t="s">
        <v>137</v>
      </c>
      <c r="L9015" t="s">
        <v>25199</v>
      </c>
      <c r="M9015" t="s">
        <v>25200</v>
      </c>
      <c r="N9015">
        <v>2.0555555E-2</v>
      </c>
      <c r="O9015">
        <v>0</v>
      </c>
      <c r="P9015">
        <v>762</v>
      </c>
      <c r="Q9015">
        <v>2</v>
      </c>
      <c r="R9015">
        <v>98</v>
      </c>
      <c r="S9015">
        <v>0</v>
      </c>
      <c r="T9015">
        <v>54</v>
      </c>
      <c r="U9015">
        <v>0</v>
      </c>
      <c r="V9015">
        <v>0</v>
      </c>
      <c r="W9015">
        <v>0</v>
      </c>
      <c r="X9015">
        <v>1.635422565713798</v>
      </c>
      <c r="Y9015">
        <v>0.13954616837178224</v>
      </c>
      <c r="Z9015">
        <v>1.9766395021648997</v>
      </c>
      <c r="AA9015">
        <v>0</v>
      </c>
      <c r="AB9015">
        <v>0.2451403496089973</v>
      </c>
      <c r="AC9015">
        <v>0</v>
      </c>
      <c r="AD9015">
        <v>0</v>
      </c>
      <c r="AE9015">
        <v>3.9967485858594771</v>
      </c>
    </row>
    <row r="9016" spans="1:31" x14ac:dyDescent="0.25">
      <c r="A9016">
        <v>1892261</v>
      </c>
      <c r="B9016">
        <v>1</v>
      </c>
      <c r="C9016" t="s">
        <v>80</v>
      </c>
      <c r="D9016" t="s">
        <v>97</v>
      </c>
      <c r="E9016" t="s">
        <v>210</v>
      </c>
      <c r="F9016" t="s">
        <v>25201</v>
      </c>
      <c r="G9016" t="s">
        <v>133</v>
      </c>
      <c r="H9016" t="s">
        <v>134</v>
      </c>
      <c r="I9016" t="s">
        <v>135</v>
      </c>
      <c r="J9016" t="s">
        <v>136</v>
      </c>
      <c r="K9016" t="s">
        <v>137</v>
      </c>
      <c r="L9016" t="s">
        <v>24511</v>
      </c>
      <c r="M9016" t="s">
        <v>25202</v>
      </c>
      <c r="N9016">
        <v>0.625</v>
      </c>
      <c r="O9016">
        <v>6</v>
      </c>
      <c r="P9016">
        <v>1070</v>
      </c>
      <c r="Q9016">
        <v>11</v>
      </c>
      <c r="R9016">
        <v>129</v>
      </c>
      <c r="S9016">
        <v>26</v>
      </c>
      <c r="T9016">
        <v>160</v>
      </c>
      <c r="U9016">
        <v>0</v>
      </c>
      <c r="V9016">
        <v>0</v>
      </c>
      <c r="W9016">
        <v>5.3716890031750006</v>
      </c>
      <c r="X9016">
        <v>118.12610687607261</v>
      </c>
      <c r="Y9016">
        <v>12.5674677065825</v>
      </c>
      <c r="Z9016">
        <v>39.29750798639877</v>
      </c>
      <c r="AA9016">
        <v>241.04215187119249</v>
      </c>
      <c r="AB9016">
        <v>51.898139607288101</v>
      </c>
      <c r="AC9016">
        <v>0</v>
      </c>
      <c r="AD9016">
        <v>0</v>
      </c>
      <c r="AE9016">
        <v>468.30306305070945</v>
      </c>
    </row>
    <row r="9017" spans="1:31" x14ac:dyDescent="0.25">
      <c r="A9017">
        <v>1892808</v>
      </c>
      <c r="B9017">
        <v>1</v>
      </c>
      <c r="C9017" t="s">
        <v>80</v>
      </c>
      <c r="D9017" t="s">
        <v>103</v>
      </c>
      <c r="E9017" t="s">
        <v>146</v>
      </c>
      <c r="F9017" t="s">
        <v>3777</v>
      </c>
      <c r="G9017" t="s">
        <v>148</v>
      </c>
      <c r="H9017" t="s">
        <v>143</v>
      </c>
      <c r="I9017" t="s">
        <v>135</v>
      </c>
      <c r="J9017" t="s">
        <v>136</v>
      </c>
      <c r="K9017" t="s">
        <v>137</v>
      </c>
      <c r="L9017" t="s">
        <v>25203</v>
      </c>
      <c r="M9017" t="s">
        <v>25204</v>
      </c>
      <c r="N9017">
        <v>1.0536111109999999</v>
      </c>
      <c r="O9017">
        <v>0</v>
      </c>
      <c r="P9017">
        <v>144</v>
      </c>
      <c r="Q9017">
        <v>0</v>
      </c>
      <c r="R9017">
        <v>0</v>
      </c>
      <c r="S9017">
        <v>0</v>
      </c>
      <c r="T9017">
        <v>29</v>
      </c>
      <c r="U9017">
        <v>0</v>
      </c>
      <c r="V9017">
        <v>0</v>
      </c>
      <c r="W9017">
        <v>0</v>
      </c>
      <c r="X9017">
        <v>48.551006607524897</v>
      </c>
      <c r="Y9017">
        <v>0</v>
      </c>
      <c r="Z9017">
        <v>0</v>
      </c>
      <c r="AA9017">
        <v>0</v>
      </c>
      <c r="AB9017">
        <v>19.57213292721627</v>
      </c>
      <c r="AC9017">
        <v>0</v>
      </c>
      <c r="AD9017">
        <v>0</v>
      </c>
      <c r="AE9017">
        <v>68.123139534741171</v>
      </c>
    </row>
    <row r="9018" spans="1:31" x14ac:dyDescent="0.25">
      <c r="A9018">
        <v>1892759</v>
      </c>
      <c r="B9018">
        <v>1</v>
      </c>
      <c r="C9018" t="s">
        <v>80</v>
      </c>
      <c r="D9018" t="s">
        <v>107</v>
      </c>
      <c r="E9018" t="s">
        <v>146</v>
      </c>
      <c r="F9018" t="s">
        <v>25205</v>
      </c>
      <c r="G9018" t="s">
        <v>148</v>
      </c>
      <c r="H9018" t="s">
        <v>143</v>
      </c>
      <c r="I9018" t="s">
        <v>135</v>
      </c>
      <c r="J9018" t="s">
        <v>136</v>
      </c>
      <c r="K9018" t="s">
        <v>137</v>
      </c>
      <c r="L9018" t="s">
        <v>25206</v>
      </c>
      <c r="M9018" t="s">
        <v>25207</v>
      </c>
      <c r="N9018">
        <v>5.5080555550000003</v>
      </c>
      <c r="O9018">
        <v>0</v>
      </c>
      <c r="P9018">
        <v>0</v>
      </c>
      <c r="Q9018">
        <v>0</v>
      </c>
      <c r="R9018">
        <v>1</v>
      </c>
      <c r="S9018">
        <v>0</v>
      </c>
      <c r="T9018">
        <v>0</v>
      </c>
      <c r="U9018">
        <v>0</v>
      </c>
      <c r="V9018">
        <v>0</v>
      </c>
      <c r="W9018">
        <v>0</v>
      </c>
      <c r="X9018">
        <v>0</v>
      </c>
      <c r="Y9018">
        <v>0</v>
      </c>
      <c r="Z9018">
        <v>25.599849816330995</v>
      </c>
      <c r="AA9018">
        <v>0</v>
      </c>
      <c r="AB9018">
        <v>0</v>
      </c>
      <c r="AC9018">
        <v>0</v>
      </c>
      <c r="AD9018">
        <v>0</v>
      </c>
      <c r="AE9018">
        <v>25.599849816330995</v>
      </c>
    </row>
    <row r="9019" spans="1:31" x14ac:dyDescent="0.25">
      <c r="A9019">
        <v>1892919</v>
      </c>
      <c r="B9019">
        <v>1</v>
      </c>
      <c r="C9019" t="s">
        <v>80</v>
      </c>
      <c r="D9019" t="s">
        <v>84</v>
      </c>
      <c r="E9019" t="s">
        <v>222</v>
      </c>
      <c r="F9019" t="s">
        <v>25208</v>
      </c>
      <c r="G9019" t="s">
        <v>663</v>
      </c>
      <c r="H9019" t="s">
        <v>143</v>
      </c>
      <c r="I9019" t="s">
        <v>135</v>
      </c>
      <c r="J9019" t="s">
        <v>136</v>
      </c>
      <c r="K9019" t="s">
        <v>137</v>
      </c>
      <c r="L9019" t="s">
        <v>25209</v>
      </c>
      <c r="M9019" t="s">
        <v>25210</v>
      </c>
      <c r="N9019">
        <v>1.1133333329999999</v>
      </c>
      <c r="O9019">
        <v>0</v>
      </c>
      <c r="P9019">
        <v>17</v>
      </c>
      <c r="Q9019">
        <v>0</v>
      </c>
      <c r="R9019">
        <v>0</v>
      </c>
      <c r="S9019">
        <v>0</v>
      </c>
      <c r="T9019">
        <v>1</v>
      </c>
      <c r="U9019">
        <v>0</v>
      </c>
      <c r="V9019">
        <v>0</v>
      </c>
      <c r="W9019">
        <v>0</v>
      </c>
      <c r="X9019">
        <v>3.6443417678158281</v>
      </c>
      <c r="Y9019">
        <v>0</v>
      </c>
      <c r="Z9019">
        <v>0</v>
      </c>
      <c r="AA9019">
        <v>0</v>
      </c>
      <c r="AB9019">
        <v>2.3251042287993334E-2</v>
      </c>
      <c r="AC9019">
        <v>0</v>
      </c>
      <c r="AD9019">
        <v>0</v>
      </c>
      <c r="AE9019">
        <v>3.6675928101038213</v>
      </c>
    </row>
    <row r="9020" spans="1:31" x14ac:dyDescent="0.25">
      <c r="A9020">
        <v>1892920</v>
      </c>
      <c r="B9020">
        <v>1</v>
      </c>
      <c r="C9020" t="s">
        <v>80</v>
      </c>
      <c r="D9020" t="s">
        <v>90</v>
      </c>
      <c r="E9020" t="s">
        <v>140</v>
      </c>
      <c r="F9020" t="s">
        <v>25211</v>
      </c>
      <c r="G9020" t="s">
        <v>2616</v>
      </c>
      <c r="H9020" t="s">
        <v>143</v>
      </c>
      <c r="I9020" t="s">
        <v>135</v>
      </c>
      <c r="J9020" t="s">
        <v>136</v>
      </c>
      <c r="K9020" t="s">
        <v>137</v>
      </c>
      <c r="L9020" t="s">
        <v>25212</v>
      </c>
      <c r="M9020" t="s">
        <v>25213</v>
      </c>
      <c r="N9020">
        <v>1.271666666</v>
      </c>
      <c r="O9020">
        <v>0</v>
      </c>
      <c r="P9020">
        <v>2</v>
      </c>
      <c r="Q9020">
        <v>0</v>
      </c>
      <c r="R9020">
        <v>0</v>
      </c>
      <c r="S9020">
        <v>0</v>
      </c>
      <c r="T9020">
        <v>0</v>
      </c>
      <c r="U9020">
        <v>0</v>
      </c>
      <c r="V9020">
        <v>0</v>
      </c>
      <c r="W9020">
        <v>0</v>
      </c>
      <c r="X9020">
        <v>0.5842828196076667</v>
      </c>
      <c r="Y9020">
        <v>0</v>
      </c>
      <c r="Z9020">
        <v>0</v>
      </c>
      <c r="AA9020">
        <v>0</v>
      </c>
      <c r="AB9020">
        <v>0</v>
      </c>
      <c r="AC9020">
        <v>0</v>
      </c>
      <c r="AD9020">
        <v>0</v>
      </c>
      <c r="AE9020">
        <v>0.5842828196076667</v>
      </c>
    </row>
    <row r="9021" spans="1:31" x14ac:dyDescent="0.25">
      <c r="A9021">
        <v>1892921</v>
      </c>
      <c r="B9021">
        <v>1</v>
      </c>
      <c r="C9021" t="s">
        <v>80</v>
      </c>
      <c r="D9021" t="s">
        <v>96</v>
      </c>
      <c r="E9021" t="s">
        <v>146</v>
      </c>
      <c r="F9021" t="s">
        <v>18701</v>
      </c>
      <c r="G9021" t="s">
        <v>148</v>
      </c>
      <c r="H9021" t="s">
        <v>143</v>
      </c>
      <c r="I9021" t="s">
        <v>135</v>
      </c>
      <c r="J9021" t="s">
        <v>136</v>
      </c>
      <c r="K9021" t="s">
        <v>137</v>
      </c>
      <c r="L9021" t="s">
        <v>25214</v>
      </c>
      <c r="M9021" t="s">
        <v>25215</v>
      </c>
      <c r="N9021">
        <v>0.60916666600000002</v>
      </c>
      <c r="O9021">
        <v>0</v>
      </c>
      <c r="P9021">
        <v>83</v>
      </c>
      <c r="Q9021">
        <v>0</v>
      </c>
      <c r="R9021">
        <v>1</v>
      </c>
      <c r="S9021">
        <v>0</v>
      </c>
      <c r="T9021">
        <v>10</v>
      </c>
      <c r="U9021">
        <v>0</v>
      </c>
      <c r="V9021">
        <v>0</v>
      </c>
      <c r="W9021">
        <v>0</v>
      </c>
      <c r="X9021">
        <v>28.592708055728547</v>
      </c>
      <c r="Y9021">
        <v>0</v>
      </c>
      <c r="Z9021">
        <v>0.51211864201231216</v>
      </c>
      <c r="AA9021">
        <v>0</v>
      </c>
      <c r="AB9021">
        <v>12.067227258248934</v>
      </c>
      <c r="AC9021">
        <v>0</v>
      </c>
      <c r="AD9021">
        <v>0</v>
      </c>
      <c r="AE9021">
        <v>41.172053955989796</v>
      </c>
    </row>
    <row r="9022" spans="1:31" x14ac:dyDescent="0.25">
      <c r="A9022">
        <v>1892922</v>
      </c>
      <c r="B9022">
        <v>1</v>
      </c>
      <c r="C9022" t="s">
        <v>80</v>
      </c>
      <c r="D9022" t="s">
        <v>93</v>
      </c>
      <c r="E9022" t="s">
        <v>146</v>
      </c>
      <c r="F9022" t="s">
        <v>13090</v>
      </c>
      <c r="G9022" t="s">
        <v>596</v>
      </c>
      <c r="H9022" t="s">
        <v>143</v>
      </c>
      <c r="I9022" t="s">
        <v>135</v>
      </c>
      <c r="J9022" t="s">
        <v>136</v>
      </c>
      <c r="K9022" t="s">
        <v>137</v>
      </c>
      <c r="L9022" t="s">
        <v>25216</v>
      </c>
      <c r="M9022" t="s">
        <v>25217</v>
      </c>
      <c r="N9022">
        <v>1.2963888880000001</v>
      </c>
      <c r="O9022">
        <v>0</v>
      </c>
      <c r="P9022">
        <v>0</v>
      </c>
      <c r="Q9022">
        <v>0</v>
      </c>
      <c r="R9022">
        <v>1</v>
      </c>
      <c r="S9022">
        <v>0</v>
      </c>
      <c r="T9022">
        <v>0</v>
      </c>
      <c r="U9022">
        <v>0</v>
      </c>
      <c r="V9022">
        <v>0</v>
      </c>
      <c r="W9022">
        <v>0</v>
      </c>
      <c r="X9022">
        <v>0</v>
      </c>
      <c r="Y9022">
        <v>0</v>
      </c>
      <c r="Z9022">
        <v>5.5096908862499285</v>
      </c>
      <c r="AA9022">
        <v>0</v>
      </c>
      <c r="AB9022">
        <v>0</v>
      </c>
      <c r="AC9022">
        <v>0</v>
      </c>
      <c r="AD9022">
        <v>0</v>
      </c>
      <c r="AE9022">
        <v>5.5096908862499285</v>
      </c>
    </row>
    <row r="9023" spans="1:31" x14ac:dyDescent="0.25">
      <c r="A9023">
        <v>1892925</v>
      </c>
      <c r="B9023">
        <v>1</v>
      </c>
      <c r="C9023" t="s">
        <v>80</v>
      </c>
      <c r="D9023" t="s">
        <v>83</v>
      </c>
      <c r="E9023" t="s">
        <v>169</v>
      </c>
      <c r="F9023" t="s">
        <v>25218</v>
      </c>
      <c r="G9023" t="s">
        <v>171</v>
      </c>
      <c r="H9023" t="s">
        <v>143</v>
      </c>
      <c r="I9023" t="s">
        <v>135</v>
      </c>
      <c r="J9023" t="s">
        <v>136</v>
      </c>
      <c r="K9023" t="s">
        <v>172</v>
      </c>
      <c r="L9023" t="s">
        <v>25219</v>
      </c>
      <c r="M9023" t="s">
        <v>25220</v>
      </c>
      <c r="N9023">
        <v>1.7740238880000001</v>
      </c>
      <c r="O9023">
        <v>0</v>
      </c>
      <c r="P9023">
        <v>0</v>
      </c>
      <c r="Q9023">
        <v>0</v>
      </c>
      <c r="R9023">
        <v>0</v>
      </c>
      <c r="S9023">
        <v>0</v>
      </c>
      <c r="T9023">
        <v>109</v>
      </c>
      <c r="U9023">
        <v>0</v>
      </c>
      <c r="V9023">
        <v>0</v>
      </c>
      <c r="W9023">
        <v>0</v>
      </c>
      <c r="X9023">
        <v>0</v>
      </c>
      <c r="Y9023">
        <v>0</v>
      </c>
      <c r="Z9023">
        <v>0</v>
      </c>
      <c r="AA9023">
        <v>0</v>
      </c>
      <c r="AB9023">
        <v>662.24226919026728</v>
      </c>
      <c r="AC9023">
        <v>0</v>
      </c>
      <c r="AD9023">
        <v>0</v>
      </c>
      <c r="AE9023">
        <v>662.24226919026728</v>
      </c>
    </row>
    <row r="9024" spans="1:31" x14ac:dyDescent="0.25">
      <c r="A9024">
        <v>1892926</v>
      </c>
      <c r="B9024">
        <v>1</v>
      </c>
      <c r="C9024" t="s">
        <v>81</v>
      </c>
      <c r="D9024" t="s">
        <v>128</v>
      </c>
      <c r="E9024" t="s">
        <v>146</v>
      </c>
      <c r="F9024" t="s">
        <v>25221</v>
      </c>
      <c r="G9024" t="s">
        <v>564</v>
      </c>
      <c r="H9024" t="s">
        <v>143</v>
      </c>
      <c r="I9024" t="s">
        <v>135</v>
      </c>
      <c r="J9024" t="s">
        <v>136</v>
      </c>
      <c r="K9024" t="s">
        <v>137</v>
      </c>
      <c r="L9024" t="s">
        <v>25222</v>
      </c>
      <c r="M9024" t="s">
        <v>25223</v>
      </c>
      <c r="N9024">
        <v>6.4138888879999998</v>
      </c>
      <c r="O9024">
        <v>0</v>
      </c>
      <c r="P9024">
        <v>11</v>
      </c>
      <c r="Q9024">
        <v>0</v>
      </c>
      <c r="R9024">
        <v>0</v>
      </c>
      <c r="S9024">
        <v>0</v>
      </c>
      <c r="T9024">
        <v>3</v>
      </c>
      <c r="U9024">
        <v>0</v>
      </c>
      <c r="V9024">
        <v>0</v>
      </c>
      <c r="W9024">
        <v>0</v>
      </c>
      <c r="X9024">
        <v>12.991470639411007</v>
      </c>
      <c r="Y9024">
        <v>0</v>
      </c>
      <c r="Z9024">
        <v>0</v>
      </c>
      <c r="AA9024">
        <v>0</v>
      </c>
      <c r="AB9024">
        <v>4.3913681334287347</v>
      </c>
      <c r="AC9024">
        <v>0</v>
      </c>
      <c r="AD9024">
        <v>0</v>
      </c>
      <c r="AE9024">
        <v>17.38283877283974</v>
      </c>
    </row>
    <row r="9025" spans="1:31" x14ac:dyDescent="0.25">
      <c r="A9025">
        <v>1892927</v>
      </c>
      <c r="B9025">
        <v>1</v>
      </c>
      <c r="C9025" t="s">
        <v>80</v>
      </c>
      <c r="D9025" t="s">
        <v>106</v>
      </c>
      <c r="E9025" t="s">
        <v>131</v>
      </c>
      <c r="F9025" t="s">
        <v>12827</v>
      </c>
      <c r="G9025" t="s">
        <v>133</v>
      </c>
      <c r="H9025" t="s">
        <v>134</v>
      </c>
      <c r="I9025" t="s">
        <v>152</v>
      </c>
      <c r="J9025" t="s">
        <v>136</v>
      </c>
      <c r="K9025" t="s">
        <v>137</v>
      </c>
      <c r="L9025" t="s">
        <v>25224</v>
      </c>
      <c r="M9025" t="s">
        <v>25225</v>
      </c>
      <c r="N9025">
        <v>4.7222219999999999E-3</v>
      </c>
      <c r="O9025">
        <v>0</v>
      </c>
      <c r="P9025">
        <v>268</v>
      </c>
      <c r="Q9025">
        <v>0</v>
      </c>
      <c r="R9025">
        <v>4</v>
      </c>
      <c r="S9025">
        <v>1</v>
      </c>
      <c r="T9025">
        <v>32</v>
      </c>
      <c r="U9025">
        <v>0</v>
      </c>
      <c r="V9025">
        <v>0</v>
      </c>
      <c r="W9025">
        <v>0</v>
      </c>
      <c r="X9025">
        <v>0.10795337669027995</v>
      </c>
      <c r="Y9025">
        <v>0</v>
      </c>
      <c r="Z9025">
        <v>4.2838830447883332E-3</v>
      </c>
      <c r="AA9025">
        <v>0</v>
      </c>
      <c r="AB9025">
        <v>5.2742500410380012E-2</v>
      </c>
      <c r="AC9025">
        <v>0</v>
      </c>
      <c r="AD9025">
        <v>0</v>
      </c>
      <c r="AE9025">
        <v>0.1649797601454483</v>
      </c>
    </row>
    <row r="9026" spans="1:31" x14ac:dyDescent="0.25">
      <c r="A9026">
        <v>1892933</v>
      </c>
      <c r="B9026">
        <v>1</v>
      </c>
      <c r="C9026" t="s">
        <v>81</v>
      </c>
      <c r="D9026" t="s">
        <v>128</v>
      </c>
      <c r="E9026" t="s">
        <v>158</v>
      </c>
      <c r="F9026" t="s">
        <v>4693</v>
      </c>
      <c r="G9026" t="s">
        <v>133</v>
      </c>
      <c r="H9026" t="s">
        <v>134</v>
      </c>
      <c r="I9026" t="s">
        <v>135</v>
      </c>
      <c r="J9026" t="s">
        <v>136</v>
      </c>
      <c r="K9026" t="s">
        <v>137</v>
      </c>
      <c r="L9026" t="s">
        <v>25226</v>
      </c>
      <c r="M9026" t="s">
        <v>25227</v>
      </c>
      <c r="N9026">
        <v>3.636666666</v>
      </c>
      <c r="O9026">
        <v>0</v>
      </c>
      <c r="P9026">
        <v>15</v>
      </c>
      <c r="Q9026">
        <v>0</v>
      </c>
      <c r="R9026">
        <v>19</v>
      </c>
      <c r="S9026">
        <v>8</v>
      </c>
      <c r="T9026">
        <v>4</v>
      </c>
      <c r="U9026">
        <v>2</v>
      </c>
      <c r="V9026">
        <v>0</v>
      </c>
      <c r="W9026">
        <v>0</v>
      </c>
      <c r="X9026">
        <v>16.265919083866315</v>
      </c>
      <c r="Y9026">
        <v>0</v>
      </c>
      <c r="Z9026">
        <v>71.259219600819691</v>
      </c>
      <c r="AA9026">
        <v>2982.1354926788813</v>
      </c>
      <c r="AB9026">
        <v>38.182946594362136</v>
      </c>
      <c r="AC9026">
        <v>528.03160059086929</v>
      </c>
      <c r="AD9026">
        <v>0</v>
      </c>
      <c r="AE9026">
        <v>3635.8751785487989</v>
      </c>
    </row>
    <row r="9027" spans="1:31" x14ac:dyDescent="0.25">
      <c r="A9027">
        <v>1892934</v>
      </c>
      <c r="B9027">
        <v>1</v>
      </c>
      <c r="C9027" t="s">
        <v>81</v>
      </c>
      <c r="D9027" t="s">
        <v>120</v>
      </c>
      <c r="E9027" t="s">
        <v>158</v>
      </c>
      <c r="F9027" t="s">
        <v>25228</v>
      </c>
      <c r="G9027" t="s">
        <v>133</v>
      </c>
      <c r="H9027" t="s">
        <v>134</v>
      </c>
      <c r="I9027" t="s">
        <v>135</v>
      </c>
      <c r="J9027" t="s">
        <v>136</v>
      </c>
      <c r="K9027" t="s">
        <v>137</v>
      </c>
      <c r="L9027" t="s">
        <v>25229</v>
      </c>
      <c r="M9027" t="s">
        <v>25230</v>
      </c>
      <c r="N9027">
        <v>4.7794444440000001</v>
      </c>
      <c r="O9027">
        <v>0</v>
      </c>
      <c r="P9027">
        <v>127</v>
      </c>
      <c r="Q9027">
        <v>0</v>
      </c>
      <c r="R9027">
        <v>3</v>
      </c>
      <c r="S9027">
        <v>0</v>
      </c>
      <c r="T9027">
        <v>12</v>
      </c>
      <c r="U9027">
        <v>0</v>
      </c>
      <c r="V9027">
        <v>0</v>
      </c>
      <c r="W9027">
        <v>0</v>
      </c>
      <c r="X9027">
        <v>109.66427620162989</v>
      </c>
      <c r="Y9027">
        <v>0</v>
      </c>
      <c r="Z9027">
        <v>28.298990892256239</v>
      </c>
      <c r="AA9027">
        <v>0</v>
      </c>
      <c r="AB9027">
        <v>54.999717074825767</v>
      </c>
      <c r="AC9027">
        <v>0</v>
      </c>
      <c r="AD9027">
        <v>0</v>
      </c>
      <c r="AE9027">
        <v>192.9629841687119</v>
      </c>
    </row>
    <row r="9028" spans="1:31" x14ac:dyDescent="0.25">
      <c r="A9028">
        <v>1892935</v>
      </c>
      <c r="B9028">
        <v>1</v>
      </c>
      <c r="C9028" t="s">
        <v>80</v>
      </c>
      <c r="D9028" t="s">
        <v>105</v>
      </c>
      <c r="E9028" t="s">
        <v>210</v>
      </c>
      <c r="F9028" t="s">
        <v>15344</v>
      </c>
      <c r="G9028" t="s">
        <v>133</v>
      </c>
      <c r="H9028" t="s">
        <v>134</v>
      </c>
      <c r="I9028" t="s">
        <v>135</v>
      </c>
      <c r="J9028" t="s">
        <v>136</v>
      </c>
      <c r="K9028" t="s">
        <v>137</v>
      </c>
      <c r="L9028" t="s">
        <v>25231</v>
      </c>
      <c r="M9028" t="s">
        <v>25232</v>
      </c>
      <c r="N9028">
        <v>0.71666666599999995</v>
      </c>
      <c r="O9028">
        <v>15</v>
      </c>
      <c r="P9028">
        <v>29</v>
      </c>
      <c r="Q9028">
        <v>18</v>
      </c>
      <c r="R9028">
        <v>0</v>
      </c>
      <c r="S9028">
        <v>13</v>
      </c>
      <c r="T9028">
        <v>0</v>
      </c>
      <c r="U9028">
        <v>0</v>
      </c>
      <c r="V9028">
        <v>0</v>
      </c>
      <c r="W9028">
        <v>6.6181352601184997</v>
      </c>
      <c r="X9028">
        <v>3.4659303388793341</v>
      </c>
      <c r="Y9028">
        <v>42.282279564864922</v>
      </c>
      <c r="Z9028">
        <v>0</v>
      </c>
      <c r="AA9028">
        <v>57.772494969873947</v>
      </c>
      <c r="AB9028">
        <v>0</v>
      </c>
      <c r="AC9028">
        <v>0</v>
      </c>
      <c r="AD9028">
        <v>0</v>
      </c>
      <c r="AE9028">
        <v>110.13884013373669</v>
      </c>
    </row>
    <row r="9029" spans="1:31" x14ac:dyDescent="0.25">
      <c r="A9029">
        <v>1892937</v>
      </c>
      <c r="B9029">
        <v>1</v>
      </c>
      <c r="C9029" t="s">
        <v>80</v>
      </c>
      <c r="D9029" t="s">
        <v>96</v>
      </c>
      <c r="E9029" t="s">
        <v>210</v>
      </c>
      <c r="F9029" t="s">
        <v>18743</v>
      </c>
      <c r="G9029" t="s">
        <v>171</v>
      </c>
      <c r="H9029" t="s">
        <v>134</v>
      </c>
      <c r="I9029" t="s">
        <v>135</v>
      </c>
      <c r="J9029" t="s">
        <v>136</v>
      </c>
      <c r="K9029" t="s">
        <v>172</v>
      </c>
      <c r="L9029" t="s">
        <v>25233</v>
      </c>
      <c r="M9029" t="s">
        <v>25234</v>
      </c>
      <c r="N9029">
        <v>2.639444444</v>
      </c>
      <c r="O9029">
        <v>8</v>
      </c>
      <c r="P9029">
        <v>1005</v>
      </c>
      <c r="Q9029">
        <v>17</v>
      </c>
      <c r="R9029">
        <v>55</v>
      </c>
      <c r="S9029">
        <v>5</v>
      </c>
      <c r="T9029">
        <v>16</v>
      </c>
      <c r="U9029">
        <v>0</v>
      </c>
      <c r="V9029">
        <v>1</v>
      </c>
      <c r="W9029">
        <v>175.88799164495302</v>
      </c>
      <c r="X9029">
        <v>640.20852343119884</v>
      </c>
      <c r="Y9029">
        <v>103.19593624231658</v>
      </c>
      <c r="Z9029">
        <v>154.80408300220654</v>
      </c>
      <c r="AA9029">
        <v>123.9510753788102</v>
      </c>
      <c r="AB9029">
        <v>27.078243632579483</v>
      </c>
      <c r="AC9029">
        <v>0</v>
      </c>
      <c r="AD9029">
        <v>7.7260664761911766</v>
      </c>
      <c r="AE9029">
        <v>1232.8519198082556</v>
      </c>
    </row>
    <row r="9030" spans="1:31" x14ac:dyDescent="0.25">
      <c r="A9030">
        <v>1892938</v>
      </c>
      <c r="B9030">
        <v>1</v>
      </c>
      <c r="C9030" t="s">
        <v>80</v>
      </c>
      <c r="D9030" t="s">
        <v>103</v>
      </c>
      <c r="E9030" t="s">
        <v>210</v>
      </c>
      <c r="F9030" t="s">
        <v>25235</v>
      </c>
      <c r="G9030" t="s">
        <v>133</v>
      </c>
      <c r="H9030" t="s">
        <v>134</v>
      </c>
      <c r="I9030" t="s">
        <v>135</v>
      </c>
      <c r="J9030" t="s">
        <v>136</v>
      </c>
      <c r="K9030" t="s">
        <v>137</v>
      </c>
      <c r="L9030" t="s">
        <v>25236</v>
      </c>
      <c r="M9030" t="s">
        <v>25237</v>
      </c>
      <c r="N9030">
        <v>3.1586111109999999</v>
      </c>
      <c r="O9030">
        <v>0</v>
      </c>
      <c r="P9030">
        <v>0</v>
      </c>
      <c r="Q9030">
        <v>0</v>
      </c>
      <c r="R9030">
        <v>0</v>
      </c>
      <c r="S9030">
        <v>1</v>
      </c>
      <c r="T9030">
        <v>0</v>
      </c>
      <c r="U9030">
        <v>5</v>
      </c>
      <c r="V9030">
        <v>0</v>
      </c>
      <c r="W9030">
        <v>0</v>
      </c>
      <c r="X9030">
        <v>0</v>
      </c>
      <c r="Y9030">
        <v>0</v>
      </c>
      <c r="Z9030">
        <v>0</v>
      </c>
      <c r="AA9030">
        <v>9.120771030903045</v>
      </c>
      <c r="AB9030">
        <v>0</v>
      </c>
      <c r="AC9030">
        <v>4724.2871300537154</v>
      </c>
      <c r="AD9030">
        <v>0</v>
      </c>
      <c r="AE9030">
        <v>4733.4079010846181</v>
      </c>
    </row>
    <row r="9031" spans="1:31" x14ac:dyDescent="0.25">
      <c r="A9031">
        <v>1892939</v>
      </c>
      <c r="B9031">
        <v>1</v>
      </c>
      <c r="C9031" t="s">
        <v>81</v>
      </c>
      <c r="D9031" t="s">
        <v>117</v>
      </c>
      <c r="E9031" t="s">
        <v>210</v>
      </c>
      <c r="F9031" t="s">
        <v>6682</v>
      </c>
      <c r="G9031" t="s">
        <v>133</v>
      </c>
      <c r="H9031" t="s">
        <v>134</v>
      </c>
      <c r="I9031" t="s">
        <v>152</v>
      </c>
      <c r="J9031" t="s">
        <v>136</v>
      </c>
      <c r="K9031" t="s">
        <v>137</v>
      </c>
      <c r="L9031" t="s">
        <v>25238</v>
      </c>
      <c r="M9031" t="s">
        <v>25239</v>
      </c>
      <c r="N9031">
        <v>4.3333333000000002E-2</v>
      </c>
      <c r="O9031">
        <v>1</v>
      </c>
      <c r="P9031">
        <v>490</v>
      </c>
      <c r="Q9031">
        <v>10</v>
      </c>
      <c r="R9031">
        <v>33</v>
      </c>
      <c r="S9031">
        <v>2</v>
      </c>
      <c r="T9031">
        <v>13</v>
      </c>
      <c r="U9031">
        <v>0</v>
      </c>
      <c r="V9031">
        <v>0</v>
      </c>
      <c r="W9031">
        <v>2.1171346878499999E-2</v>
      </c>
      <c r="X9031">
        <v>2.1544269054189704</v>
      </c>
      <c r="Y9031">
        <v>0.31638113515181338</v>
      </c>
      <c r="Z9031">
        <v>0.64737796244983348</v>
      </c>
      <c r="AA9031">
        <v>4.2686408195946671E-2</v>
      </c>
      <c r="AB9031">
        <v>8.6894803143373334E-2</v>
      </c>
      <c r="AC9031">
        <v>0</v>
      </c>
      <c r="AD9031">
        <v>0</v>
      </c>
      <c r="AE9031">
        <v>3.268938561238437</v>
      </c>
    </row>
    <row r="9032" spans="1:31" x14ac:dyDescent="0.25">
      <c r="A9032">
        <v>1892940</v>
      </c>
      <c r="B9032">
        <v>1</v>
      </c>
      <c r="C9032" t="s">
        <v>81</v>
      </c>
      <c r="D9032" t="s">
        <v>128</v>
      </c>
      <c r="E9032" t="s">
        <v>210</v>
      </c>
      <c r="F9032" t="s">
        <v>7997</v>
      </c>
      <c r="G9032" t="s">
        <v>133</v>
      </c>
      <c r="H9032" t="s">
        <v>134</v>
      </c>
      <c r="I9032" t="s">
        <v>135</v>
      </c>
      <c r="J9032" t="s">
        <v>136</v>
      </c>
      <c r="K9032" t="s">
        <v>137</v>
      </c>
      <c r="L9032" t="s">
        <v>25240</v>
      </c>
      <c r="M9032" t="s">
        <v>25241</v>
      </c>
      <c r="N9032">
        <v>0.213888888</v>
      </c>
      <c r="O9032">
        <v>0</v>
      </c>
      <c r="P9032">
        <v>969</v>
      </c>
      <c r="Q9032">
        <v>3</v>
      </c>
      <c r="R9032">
        <v>13</v>
      </c>
      <c r="S9032">
        <v>5</v>
      </c>
      <c r="T9032">
        <v>101</v>
      </c>
      <c r="U9032">
        <v>0</v>
      </c>
      <c r="V9032">
        <v>0</v>
      </c>
      <c r="W9032">
        <v>0</v>
      </c>
      <c r="X9032">
        <v>20.119249652370467</v>
      </c>
      <c r="Y9032">
        <v>7.0281969239088431</v>
      </c>
      <c r="Z9032">
        <v>2.8907532960357334</v>
      </c>
      <c r="AA9032">
        <v>7.4980941572934832</v>
      </c>
      <c r="AB9032">
        <v>3.3590319008675915</v>
      </c>
      <c r="AC9032">
        <v>0</v>
      </c>
      <c r="AD9032">
        <v>0</v>
      </c>
      <c r="AE9032">
        <v>40.895325930476119</v>
      </c>
    </row>
    <row r="9033" spans="1:31" x14ac:dyDescent="0.25">
      <c r="A9033">
        <v>1892943</v>
      </c>
      <c r="B9033">
        <v>1</v>
      </c>
      <c r="C9033" t="s">
        <v>81</v>
      </c>
      <c r="D9033" t="s">
        <v>127</v>
      </c>
      <c r="E9033" t="s">
        <v>158</v>
      </c>
      <c r="F9033" t="s">
        <v>25242</v>
      </c>
      <c r="G9033" t="s">
        <v>219</v>
      </c>
      <c r="H9033" t="s">
        <v>134</v>
      </c>
      <c r="I9033" t="s">
        <v>135</v>
      </c>
      <c r="J9033" t="s">
        <v>136</v>
      </c>
      <c r="K9033" t="s">
        <v>137</v>
      </c>
      <c r="L9033" t="s">
        <v>25243</v>
      </c>
      <c r="M9033" t="s">
        <v>25244</v>
      </c>
      <c r="N9033">
        <v>2.443888888</v>
      </c>
      <c r="O9033">
        <v>0</v>
      </c>
      <c r="P9033">
        <v>806</v>
      </c>
      <c r="Q9033">
        <v>0</v>
      </c>
      <c r="R9033">
        <v>0</v>
      </c>
      <c r="S9033">
        <v>0</v>
      </c>
      <c r="T9033">
        <v>40</v>
      </c>
      <c r="U9033">
        <v>0</v>
      </c>
      <c r="V9033">
        <v>0</v>
      </c>
      <c r="W9033">
        <v>0</v>
      </c>
      <c r="X9033">
        <v>352.90694598378019</v>
      </c>
      <c r="Y9033">
        <v>0</v>
      </c>
      <c r="Z9033">
        <v>0</v>
      </c>
      <c r="AA9033">
        <v>0</v>
      </c>
      <c r="AB9033">
        <v>80.177082330823751</v>
      </c>
      <c r="AC9033">
        <v>0</v>
      </c>
      <c r="AD9033">
        <v>0</v>
      </c>
      <c r="AE9033">
        <v>433.08402831460393</v>
      </c>
    </row>
    <row r="9034" spans="1:31" x14ac:dyDescent="0.25">
      <c r="A9034">
        <v>1892954</v>
      </c>
      <c r="B9034">
        <v>1</v>
      </c>
      <c r="C9034" t="s">
        <v>80</v>
      </c>
      <c r="D9034" t="s">
        <v>98</v>
      </c>
      <c r="E9034" t="s">
        <v>146</v>
      </c>
      <c r="F9034" t="s">
        <v>25245</v>
      </c>
      <c r="G9034" t="s">
        <v>148</v>
      </c>
      <c r="H9034" t="s">
        <v>143</v>
      </c>
      <c r="I9034" t="s">
        <v>135</v>
      </c>
      <c r="J9034" t="s">
        <v>136</v>
      </c>
      <c r="K9034" t="s">
        <v>137</v>
      </c>
      <c r="L9034" t="s">
        <v>25246</v>
      </c>
      <c r="M9034" t="s">
        <v>25247</v>
      </c>
      <c r="N9034">
        <v>1.3716666660000001</v>
      </c>
      <c r="O9034">
        <v>0</v>
      </c>
      <c r="P9034">
        <v>0</v>
      </c>
      <c r="Q9034">
        <v>0</v>
      </c>
      <c r="R9034">
        <v>6</v>
      </c>
      <c r="S9034">
        <v>0</v>
      </c>
      <c r="T9034">
        <v>0</v>
      </c>
      <c r="U9034">
        <v>0</v>
      </c>
      <c r="V9034">
        <v>0</v>
      </c>
      <c r="W9034">
        <v>0</v>
      </c>
      <c r="X9034">
        <v>0</v>
      </c>
      <c r="Y9034">
        <v>0</v>
      </c>
      <c r="Z9034">
        <v>12.529495949131659</v>
      </c>
      <c r="AA9034">
        <v>0</v>
      </c>
      <c r="AB9034">
        <v>0</v>
      </c>
      <c r="AC9034">
        <v>0</v>
      </c>
      <c r="AD9034">
        <v>0</v>
      </c>
      <c r="AE9034">
        <v>12.529495949131659</v>
      </c>
    </row>
    <row r="9035" spans="1:31" x14ac:dyDescent="0.25">
      <c r="A9035">
        <v>1892959</v>
      </c>
      <c r="B9035">
        <v>1</v>
      </c>
      <c r="C9035" t="s">
        <v>80</v>
      </c>
      <c r="D9035" t="s">
        <v>88</v>
      </c>
      <c r="E9035" t="s">
        <v>131</v>
      </c>
      <c r="F9035" t="s">
        <v>25248</v>
      </c>
      <c r="G9035" t="s">
        <v>560</v>
      </c>
      <c r="H9035" t="s">
        <v>134</v>
      </c>
      <c r="I9035" t="s">
        <v>135</v>
      </c>
      <c r="J9035" t="s">
        <v>136</v>
      </c>
      <c r="K9035" t="s">
        <v>137</v>
      </c>
      <c r="L9035" t="s">
        <v>25249</v>
      </c>
      <c r="M9035" t="s">
        <v>25250</v>
      </c>
      <c r="N9035">
        <v>0.94027777700000004</v>
      </c>
      <c r="O9035">
        <v>0</v>
      </c>
      <c r="P9035">
        <v>0</v>
      </c>
      <c r="Q9035">
        <v>0</v>
      </c>
      <c r="R9035">
        <v>0</v>
      </c>
      <c r="S9035">
        <v>1</v>
      </c>
      <c r="T9035">
        <v>0</v>
      </c>
      <c r="U9035">
        <v>0</v>
      </c>
      <c r="V9035">
        <v>0</v>
      </c>
      <c r="W9035">
        <v>0</v>
      </c>
      <c r="X9035">
        <v>0</v>
      </c>
      <c r="Y9035">
        <v>0</v>
      </c>
      <c r="Z9035">
        <v>0</v>
      </c>
      <c r="AA9035">
        <v>2.3500947403188115</v>
      </c>
      <c r="AB9035">
        <v>0</v>
      </c>
      <c r="AC9035">
        <v>0</v>
      </c>
      <c r="AD9035">
        <v>0</v>
      </c>
      <c r="AE9035">
        <v>2.3500947403188115</v>
      </c>
    </row>
    <row r="9036" spans="1:31" x14ac:dyDescent="0.25">
      <c r="A9036">
        <v>1892961</v>
      </c>
      <c r="B9036">
        <v>1</v>
      </c>
      <c r="C9036" t="s">
        <v>80</v>
      </c>
      <c r="D9036" t="s">
        <v>90</v>
      </c>
      <c r="E9036" t="s">
        <v>140</v>
      </c>
      <c r="F9036" t="s">
        <v>25251</v>
      </c>
      <c r="G9036" t="s">
        <v>200</v>
      </c>
      <c r="H9036" t="s">
        <v>143</v>
      </c>
      <c r="I9036" t="s">
        <v>135</v>
      </c>
      <c r="J9036" t="s">
        <v>136</v>
      </c>
      <c r="K9036" t="s">
        <v>137</v>
      </c>
      <c r="L9036" t="s">
        <v>25252</v>
      </c>
      <c r="M9036" t="s">
        <v>25253</v>
      </c>
      <c r="N9036">
        <v>1.423611111</v>
      </c>
      <c r="O9036">
        <v>0</v>
      </c>
      <c r="P9036">
        <v>6</v>
      </c>
      <c r="Q9036">
        <v>0</v>
      </c>
      <c r="R9036">
        <v>0</v>
      </c>
      <c r="S9036">
        <v>0</v>
      </c>
      <c r="T9036">
        <v>0</v>
      </c>
      <c r="U9036">
        <v>0</v>
      </c>
      <c r="V9036">
        <v>0</v>
      </c>
      <c r="W9036">
        <v>0</v>
      </c>
      <c r="X9036">
        <v>1.2713089016366195</v>
      </c>
      <c r="Y9036">
        <v>0</v>
      </c>
      <c r="Z9036">
        <v>0</v>
      </c>
      <c r="AA9036">
        <v>0</v>
      </c>
      <c r="AB9036">
        <v>0</v>
      </c>
      <c r="AC9036">
        <v>0</v>
      </c>
      <c r="AD9036">
        <v>0</v>
      </c>
      <c r="AE9036">
        <v>1.2713089016366195</v>
      </c>
    </row>
    <row r="9037" spans="1:31" x14ac:dyDescent="0.25">
      <c r="A9037">
        <v>1892964</v>
      </c>
      <c r="B9037">
        <v>1</v>
      </c>
      <c r="C9037" t="s">
        <v>80</v>
      </c>
      <c r="D9037" t="s">
        <v>107</v>
      </c>
      <c r="E9037" t="s">
        <v>158</v>
      </c>
      <c r="F9037" t="s">
        <v>8762</v>
      </c>
      <c r="G9037" t="s">
        <v>219</v>
      </c>
      <c r="H9037" t="s">
        <v>134</v>
      </c>
      <c r="I9037" t="s">
        <v>135</v>
      </c>
      <c r="J9037" t="s">
        <v>136</v>
      </c>
      <c r="K9037" t="s">
        <v>137</v>
      </c>
      <c r="L9037" t="s">
        <v>25254</v>
      </c>
      <c r="M9037" t="s">
        <v>25255</v>
      </c>
      <c r="N9037">
        <v>1.700555555</v>
      </c>
      <c r="O9037">
        <v>0</v>
      </c>
      <c r="P9037">
        <v>57</v>
      </c>
      <c r="Q9037">
        <v>0</v>
      </c>
      <c r="R9037">
        <v>8</v>
      </c>
      <c r="S9037">
        <v>0</v>
      </c>
      <c r="T9037">
        <v>25</v>
      </c>
      <c r="U9037">
        <v>0</v>
      </c>
      <c r="V9037">
        <v>0</v>
      </c>
      <c r="W9037">
        <v>0</v>
      </c>
      <c r="X9037">
        <v>15.803657915294162</v>
      </c>
      <c r="Y9037">
        <v>0</v>
      </c>
      <c r="Z9037">
        <v>0.74945171156335044</v>
      </c>
      <c r="AA9037">
        <v>0</v>
      </c>
      <c r="AB9037">
        <v>60.775957081494951</v>
      </c>
      <c r="AC9037">
        <v>0</v>
      </c>
      <c r="AD9037">
        <v>0</v>
      </c>
      <c r="AE9037">
        <v>77.329066708352457</v>
      </c>
    </row>
    <row r="9038" spans="1:31" x14ac:dyDescent="0.25">
      <c r="A9038">
        <v>1892965</v>
      </c>
      <c r="B9038">
        <v>1</v>
      </c>
      <c r="C9038" t="s">
        <v>81</v>
      </c>
      <c r="D9038" t="s">
        <v>117</v>
      </c>
      <c r="E9038" t="s">
        <v>158</v>
      </c>
      <c r="F9038" t="s">
        <v>25256</v>
      </c>
      <c r="G9038" t="s">
        <v>219</v>
      </c>
      <c r="H9038" t="s">
        <v>134</v>
      </c>
      <c r="I9038" t="s">
        <v>135</v>
      </c>
      <c r="J9038" t="s">
        <v>136</v>
      </c>
      <c r="K9038" t="s">
        <v>137</v>
      </c>
      <c r="L9038" t="s">
        <v>25257</v>
      </c>
      <c r="M9038" t="s">
        <v>25258</v>
      </c>
      <c r="N9038">
        <v>1.905277777</v>
      </c>
      <c r="O9038">
        <v>0</v>
      </c>
      <c r="P9038">
        <v>42</v>
      </c>
      <c r="Q9038">
        <v>0</v>
      </c>
      <c r="R9038">
        <v>2</v>
      </c>
      <c r="S9038">
        <v>0</v>
      </c>
      <c r="T9038">
        <v>1</v>
      </c>
      <c r="U9038">
        <v>0</v>
      </c>
      <c r="V9038">
        <v>0</v>
      </c>
      <c r="W9038">
        <v>0</v>
      </c>
      <c r="X9038">
        <v>8.9105764586944503</v>
      </c>
      <c r="Y9038">
        <v>0</v>
      </c>
      <c r="Z9038">
        <v>0.35326405133575106</v>
      </c>
      <c r="AA9038">
        <v>0</v>
      </c>
      <c r="AB9038">
        <v>6.4072864767262219E-2</v>
      </c>
      <c r="AC9038">
        <v>0</v>
      </c>
      <c r="AD9038">
        <v>0</v>
      </c>
      <c r="AE9038">
        <v>9.327913374797463</v>
      </c>
    </row>
    <row r="9039" spans="1:31" x14ac:dyDescent="0.25">
      <c r="A9039">
        <v>1892967</v>
      </c>
      <c r="B9039">
        <v>1</v>
      </c>
      <c r="C9039" t="s">
        <v>81</v>
      </c>
      <c r="D9039" t="s">
        <v>116</v>
      </c>
      <c r="E9039" t="s">
        <v>158</v>
      </c>
      <c r="F9039" t="s">
        <v>25259</v>
      </c>
      <c r="G9039" t="s">
        <v>219</v>
      </c>
      <c r="H9039" t="s">
        <v>134</v>
      </c>
      <c r="I9039" t="s">
        <v>135</v>
      </c>
      <c r="J9039" t="s">
        <v>136</v>
      </c>
      <c r="K9039" t="s">
        <v>137</v>
      </c>
      <c r="L9039" t="s">
        <v>25260</v>
      </c>
      <c r="M9039" t="s">
        <v>25261</v>
      </c>
      <c r="N9039">
        <v>2.005833333</v>
      </c>
      <c r="O9039">
        <v>0</v>
      </c>
      <c r="P9039">
        <v>101</v>
      </c>
      <c r="Q9039">
        <v>0</v>
      </c>
      <c r="R9039">
        <v>4</v>
      </c>
      <c r="S9039">
        <v>0</v>
      </c>
      <c r="T9039">
        <v>7</v>
      </c>
      <c r="U9039">
        <v>0</v>
      </c>
      <c r="V9039">
        <v>0</v>
      </c>
      <c r="W9039">
        <v>0</v>
      </c>
      <c r="X9039">
        <v>31.61137108621438</v>
      </c>
      <c r="Y9039">
        <v>0</v>
      </c>
      <c r="Z9039">
        <v>7.5330289216913613</v>
      </c>
      <c r="AA9039">
        <v>0</v>
      </c>
      <c r="AB9039">
        <v>0.29551312678925579</v>
      </c>
      <c r="AC9039">
        <v>0</v>
      </c>
      <c r="AD9039">
        <v>0</v>
      </c>
      <c r="AE9039">
        <v>39.439913134694997</v>
      </c>
    </row>
    <row r="9040" spans="1:31" x14ac:dyDescent="0.25">
      <c r="A9040">
        <v>1892971</v>
      </c>
      <c r="B9040">
        <v>1</v>
      </c>
      <c r="C9040" t="s">
        <v>81</v>
      </c>
      <c r="D9040" t="s">
        <v>113</v>
      </c>
      <c r="E9040" t="s">
        <v>146</v>
      </c>
      <c r="F9040" t="s">
        <v>25262</v>
      </c>
      <c r="G9040" t="s">
        <v>148</v>
      </c>
      <c r="H9040" t="s">
        <v>143</v>
      </c>
      <c r="I9040" t="s">
        <v>135</v>
      </c>
      <c r="J9040" t="s">
        <v>136</v>
      </c>
      <c r="K9040" t="s">
        <v>137</v>
      </c>
      <c r="L9040" t="s">
        <v>25263</v>
      </c>
      <c r="M9040" t="s">
        <v>25264</v>
      </c>
      <c r="N9040">
        <v>1.51</v>
      </c>
      <c r="O9040">
        <v>0</v>
      </c>
      <c r="P9040">
        <v>45</v>
      </c>
      <c r="Q9040">
        <v>0</v>
      </c>
      <c r="R9040">
        <v>0</v>
      </c>
      <c r="S9040">
        <v>0</v>
      </c>
      <c r="T9040">
        <v>0</v>
      </c>
      <c r="U9040">
        <v>0</v>
      </c>
      <c r="V9040">
        <v>0</v>
      </c>
      <c r="W9040">
        <v>0</v>
      </c>
      <c r="X9040">
        <v>12.081211079553331</v>
      </c>
      <c r="Y9040">
        <v>0</v>
      </c>
      <c r="Z9040">
        <v>0</v>
      </c>
      <c r="AA9040">
        <v>0</v>
      </c>
      <c r="AB9040">
        <v>0</v>
      </c>
      <c r="AC9040">
        <v>0</v>
      </c>
      <c r="AD9040">
        <v>0</v>
      </c>
      <c r="AE9040">
        <v>12.081211079553331</v>
      </c>
    </row>
    <row r="9041" spans="1:31" x14ac:dyDescent="0.25">
      <c r="A9041">
        <v>1892973</v>
      </c>
      <c r="B9041">
        <v>1</v>
      </c>
      <c r="C9041" t="s">
        <v>81</v>
      </c>
      <c r="D9041" t="s">
        <v>116</v>
      </c>
      <c r="E9041" t="s">
        <v>158</v>
      </c>
      <c r="F9041" t="s">
        <v>25265</v>
      </c>
      <c r="G9041" t="s">
        <v>219</v>
      </c>
      <c r="H9041" t="s">
        <v>134</v>
      </c>
      <c r="I9041" t="s">
        <v>135</v>
      </c>
      <c r="J9041" t="s">
        <v>136</v>
      </c>
      <c r="K9041" t="s">
        <v>137</v>
      </c>
      <c r="L9041" t="s">
        <v>25266</v>
      </c>
      <c r="M9041" t="s">
        <v>25267</v>
      </c>
      <c r="N9041">
        <v>1.6088888880000001</v>
      </c>
      <c r="O9041">
        <v>0</v>
      </c>
      <c r="P9041">
        <v>0</v>
      </c>
      <c r="Q9041">
        <v>0</v>
      </c>
      <c r="R9041">
        <v>6</v>
      </c>
      <c r="S9041">
        <v>0</v>
      </c>
      <c r="T9041">
        <v>0</v>
      </c>
      <c r="U9041">
        <v>0</v>
      </c>
      <c r="V9041">
        <v>0</v>
      </c>
      <c r="W9041">
        <v>0</v>
      </c>
      <c r="X9041">
        <v>0</v>
      </c>
      <c r="Y9041">
        <v>0</v>
      </c>
      <c r="Z9041">
        <v>14.857103784156548</v>
      </c>
      <c r="AA9041">
        <v>0</v>
      </c>
      <c r="AB9041">
        <v>0</v>
      </c>
      <c r="AC9041">
        <v>0</v>
      </c>
      <c r="AD9041">
        <v>0</v>
      </c>
      <c r="AE9041">
        <v>14.857103784156548</v>
      </c>
    </row>
    <row r="9042" spans="1:31" x14ac:dyDescent="0.25">
      <c r="A9042">
        <v>1892975</v>
      </c>
      <c r="B9042">
        <v>1</v>
      </c>
      <c r="C9042" t="s">
        <v>81</v>
      </c>
      <c r="D9042" t="s">
        <v>123</v>
      </c>
      <c r="E9042" t="s">
        <v>169</v>
      </c>
      <c r="F9042" t="s">
        <v>25268</v>
      </c>
      <c r="G9042" t="s">
        <v>183</v>
      </c>
      <c r="H9042" t="s">
        <v>143</v>
      </c>
      <c r="I9042" t="s">
        <v>135</v>
      </c>
      <c r="J9042" t="s">
        <v>136</v>
      </c>
      <c r="K9042" t="s">
        <v>137</v>
      </c>
      <c r="L9042" t="s">
        <v>25269</v>
      </c>
      <c r="M9042" t="s">
        <v>25270</v>
      </c>
      <c r="N9042">
        <v>2.716388888</v>
      </c>
      <c r="O9042">
        <v>0</v>
      </c>
      <c r="P9042">
        <v>0</v>
      </c>
      <c r="Q9042">
        <v>0</v>
      </c>
      <c r="R9042">
        <v>6</v>
      </c>
      <c r="S9042">
        <v>0</v>
      </c>
      <c r="T9042">
        <v>0</v>
      </c>
      <c r="U9042">
        <v>0</v>
      </c>
      <c r="V9042">
        <v>0</v>
      </c>
      <c r="W9042">
        <v>0</v>
      </c>
      <c r="X9042">
        <v>0</v>
      </c>
      <c r="Y9042">
        <v>0</v>
      </c>
      <c r="Z9042">
        <v>54.818486100218081</v>
      </c>
      <c r="AA9042">
        <v>0</v>
      </c>
      <c r="AB9042">
        <v>0</v>
      </c>
      <c r="AC9042">
        <v>0</v>
      </c>
      <c r="AD9042">
        <v>0</v>
      </c>
      <c r="AE9042">
        <v>54.818486100218081</v>
      </c>
    </row>
    <row r="9043" spans="1:31" x14ac:dyDescent="0.25">
      <c r="A9043">
        <v>1892976</v>
      </c>
      <c r="B9043">
        <v>1</v>
      </c>
      <c r="C9043" t="s">
        <v>80</v>
      </c>
      <c r="D9043" t="s">
        <v>100</v>
      </c>
      <c r="E9043" t="s">
        <v>210</v>
      </c>
      <c r="F9043" t="s">
        <v>25271</v>
      </c>
      <c r="G9043" t="s">
        <v>171</v>
      </c>
      <c r="H9043" t="s">
        <v>134</v>
      </c>
      <c r="I9043" t="s">
        <v>135</v>
      </c>
      <c r="J9043" t="s">
        <v>136</v>
      </c>
      <c r="K9043" t="s">
        <v>172</v>
      </c>
      <c r="L9043" t="s">
        <v>25272</v>
      </c>
      <c r="M9043" t="s">
        <v>25273</v>
      </c>
      <c r="N9043">
        <v>7.630833333</v>
      </c>
      <c r="O9043">
        <v>4</v>
      </c>
      <c r="P9043">
        <v>790</v>
      </c>
      <c r="Q9043">
        <v>2</v>
      </c>
      <c r="R9043">
        <v>140</v>
      </c>
      <c r="S9043">
        <v>4</v>
      </c>
      <c r="T9043">
        <v>96</v>
      </c>
      <c r="U9043">
        <v>0</v>
      </c>
      <c r="V9043">
        <v>0</v>
      </c>
      <c r="W9043">
        <v>151.27959791026274</v>
      </c>
      <c r="X9043">
        <v>1353.6863429505045</v>
      </c>
      <c r="Y9043">
        <v>48.955969732619884</v>
      </c>
      <c r="Z9043">
        <v>703.18643797172035</v>
      </c>
      <c r="AA9043">
        <v>255.72827101389319</v>
      </c>
      <c r="AB9043">
        <v>1284.5533964678173</v>
      </c>
      <c r="AC9043">
        <v>0</v>
      </c>
      <c r="AD9043">
        <v>0</v>
      </c>
      <c r="AE9043">
        <v>3797.3900160468183</v>
      </c>
    </row>
    <row r="9044" spans="1:31" x14ac:dyDescent="0.25">
      <c r="A9044">
        <v>1892977</v>
      </c>
      <c r="B9044">
        <v>1</v>
      </c>
      <c r="C9044" t="s">
        <v>80</v>
      </c>
      <c r="D9044" t="s">
        <v>97</v>
      </c>
      <c r="E9044" t="s">
        <v>158</v>
      </c>
      <c r="F9044" t="s">
        <v>25274</v>
      </c>
      <c r="G9044" t="s">
        <v>219</v>
      </c>
      <c r="H9044" t="s">
        <v>134</v>
      </c>
      <c r="I9044" t="s">
        <v>135</v>
      </c>
      <c r="J9044" t="s">
        <v>136</v>
      </c>
      <c r="K9044" t="s">
        <v>137</v>
      </c>
      <c r="L9044" t="s">
        <v>25275</v>
      </c>
      <c r="M9044" t="s">
        <v>25276</v>
      </c>
      <c r="N9044">
        <v>2.3791666660000002</v>
      </c>
      <c r="O9044">
        <v>0</v>
      </c>
      <c r="P9044">
        <v>29</v>
      </c>
      <c r="Q9044">
        <v>0</v>
      </c>
      <c r="R9044">
        <v>2</v>
      </c>
      <c r="S9044">
        <v>0</v>
      </c>
      <c r="T9044">
        <v>2</v>
      </c>
      <c r="U9044">
        <v>0</v>
      </c>
      <c r="V9044">
        <v>0</v>
      </c>
      <c r="W9044">
        <v>0</v>
      </c>
      <c r="X9044">
        <v>34.465124304963219</v>
      </c>
      <c r="Y9044">
        <v>0</v>
      </c>
      <c r="Z9044">
        <v>2.2658141044145603</v>
      </c>
      <c r="AA9044">
        <v>0</v>
      </c>
      <c r="AB9044">
        <v>1.2178812965236983</v>
      </c>
      <c r="AC9044">
        <v>0</v>
      </c>
      <c r="AD9044">
        <v>0</v>
      </c>
      <c r="AE9044">
        <v>37.948819705901478</v>
      </c>
    </row>
    <row r="9045" spans="1:31" x14ac:dyDescent="0.25">
      <c r="A9045">
        <v>1892982</v>
      </c>
      <c r="B9045">
        <v>1</v>
      </c>
      <c r="C9045" t="s">
        <v>81</v>
      </c>
      <c r="D9045" t="s">
        <v>112</v>
      </c>
      <c r="E9045" t="s">
        <v>210</v>
      </c>
      <c r="F9045" t="s">
        <v>2845</v>
      </c>
      <c r="G9045" t="s">
        <v>196</v>
      </c>
      <c r="H9045" t="s">
        <v>134</v>
      </c>
      <c r="I9045" t="s">
        <v>135</v>
      </c>
      <c r="J9045" t="s">
        <v>136</v>
      </c>
      <c r="K9045" t="s">
        <v>172</v>
      </c>
      <c r="L9045" t="s">
        <v>25277</v>
      </c>
      <c r="M9045" t="s">
        <v>25278</v>
      </c>
      <c r="N9045">
        <v>4.9546111110000002</v>
      </c>
      <c r="O9045">
        <v>0</v>
      </c>
      <c r="P9045">
        <v>828</v>
      </c>
      <c r="Q9045">
        <v>2</v>
      </c>
      <c r="R9045">
        <v>57</v>
      </c>
      <c r="S9045">
        <v>4</v>
      </c>
      <c r="T9045">
        <v>28</v>
      </c>
      <c r="U9045">
        <v>0</v>
      </c>
      <c r="V9045">
        <v>0</v>
      </c>
      <c r="W9045">
        <v>0</v>
      </c>
      <c r="X9045">
        <v>421.04500020351833</v>
      </c>
      <c r="Y9045">
        <v>72.960288234580133</v>
      </c>
      <c r="Z9045">
        <v>54.292796086506378</v>
      </c>
      <c r="AA9045">
        <v>46.523088884519353</v>
      </c>
      <c r="AB9045">
        <v>52.392622861833189</v>
      </c>
      <c r="AC9045">
        <v>0</v>
      </c>
      <c r="AD9045">
        <v>0</v>
      </c>
      <c r="AE9045">
        <v>647.21379627095735</v>
      </c>
    </row>
    <row r="9046" spans="1:31" x14ac:dyDescent="0.25">
      <c r="A9046">
        <v>1892983</v>
      </c>
      <c r="B9046">
        <v>1</v>
      </c>
      <c r="C9046" t="s">
        <v>80</v>
      </c>
      <c r="D9046" t="s">
        <v>100</v>
      </c>
      <c r="E9046" t="s">
        <v>158</v>
      </c>
      <c r="F9046" t="s">
        <v>25279</v>
      </c>
      <c r="G9046" t="s">
        <v>133</v>
      </c>
      <c r="H9046" t="s">
        <v>134</v>
      </c>
      <c r="I9046" t="s">
        <v>135</v>
      </c>
      <c r="J9046" t="s">
        <v>136</v>
      </c>
      <c r="K9046" t="s">
        <v>137</v>
      </c>
      <c r="L9046" t="s">
        <v>25280</v>
      </c>
      <c r="M9046" t="s">
        <v>25281</v>
      </c>
      <c r="N9046">
        <v>2.009166666</v>
      </c>
      <c r="O9046">
        <v>0</v>
      </c>
      <c r="P9046">
        <v>73</v>
      </c>
      <c r="Q9046">
        <v>0</v>
      </c>
      <c r="R9046">
        <v>0</v>
      </c>
      <c r="S9046">
        <v>0</v>
      </c>
      <c r="T9046">
        <v>0</v>
      </c>
      <c r="U9046">
        <v>0</v>
      </c>
      <c r="V9046">
        <v>0</v>
      </c>
      <c r="W9046">
        <v>0</v>
      </c>
      <c r="X9046">
        <v>40.620088040406564</v>
      </c>
      <c r="Y9046">
        <v>0</v>
      </c>
      <c r="Z9046">
        <v>0</v>
      </c>
      <c r="AA9046">
        <v>0</v>
      </c>
      <c r="AB9046">
        <v>0</v>
      </c>
      <c r="AC9046">
        <v>0</v>
      </c>
      <c r="AD9046">
        <v>0</v>
      </c>
      <c r="AE9046">
        <v>40.620088040406564</v>
      </c>
    </row>
    <row r="9047" spans="1:31" x14ac:dyDescent="0.25">
      <c r="A9047">
        <v>1892986</v>
      </c>
      <c r="B9047">
        <v>1</v>
      </c>
      <c r="C9047" t="s">
        <v>80</v>
      </c>
      <c r="D9047" t="s">
        <v>107</v>
      </c>
      <c r="E9047" t="s">
        <v>158</v>
      </c>
      <c r="F9047" t="s">
        <v>16744</v>
      </c>
      <c r="G9047" t="s">
        <v>133</v>
      </c>
      <c r="H9047" t="s">
        <v>134</v>
      </c>
      <c r="I9047" t="s">
        <v>135</v>
      </c>
      <c r="J9047" t="s">
        <v>136</v>
      </c>
      <c r="K9047" t="s">
        <v>137</v>
      </c>
      <c r="L9047" t="s">
        <v>25282</v>
      </c>
      <c r="M9047" t="s">
        <v>25283</v>
      </c>
      <c r="N9047">
        <v>3.528611111</v>
      </c>
      <c r="O9047">
        <v>0</v>
      </c>
      <c r="P9047">
        <v>147</v>
      </c>
      <c r="Q9047">
        <v>0</v>
      </c>
      <c r="R9047">
        <v>1</v>
      </c>
      <c r="S9047">
        <v>0</v>
      </c>
      <c r="T9047">
        <v>2</v>
      </c>
      <c r="U9047">
        <v>0</v>
      </c>
      <c r="V9047">
        <v>0</v>
      </c>
      <c r="W9047">
        <v>0</v>
      </c>
      <c r="X9047">
        <v>265.8628752038274</v>
      </c>
      <c r="Y9047">
        <v>0</v>
      </c>
      <c r="Z9047">
        <v>2.3100053591560346</v>
      </c>
      <c r="AA9047">
        <v>0</v>
      </c>
      <c r="AB9047">
        <v>4.3898050176739716</v>
      </c>
      <c r="AC9047">
        <v>0</v>
      </c>
      <c r="AD9047">
        <v>0</v>
      </c>
      <c r="AE9047">
        <v>272.56268558065739</v>
      </c>
    </row>
    <row r="9048" spans="1:31" x14ac:dyDescent="0.25">
      <c r="A9048">
        <v>1892987</v>
      </c>
      <c r="B9048">
        <v>1</v>
      </c>
      <c r="C9048" t="s">
        <v>81</v>
      </c>
      <c r="D9048" t="s">
        <v>112</v>
      </c>
      <c r="E9048" t="s">
        <v>146</v>
      </c>
      <c r="F9048" t="s">
        <v>25284</v>
      </c>
      <c r="G9048" t="s">
        <v>148</v>
      </c>
      <c r="H9048" t="s">
        <v>143</v>
      </c>
      <c r="I9048" t="s">
        <v>135</v>
      </c>
      <c r="J9048" t="s">
        <v>136</v>
      </c>
      <c r="K9048" t="s">
        <v>137</v>
      </c>
      <c r="L9048" t="s">
        <v>25285</v>
      </c>
      <c r="M9048" t="s">
        <v>25286</v>
      </c>
      <c r="N9048">
        <v>2.6672222219999999</v>
      </c>
      <c r="O9048">
        <v>0</v>
      </c>
      <c r="P9048">
        <v>11</v>
      </c>
      <c r="Q9048">
        <v>0</v>
      </c>
      <c r="R9048">
        <v>0</v>
      </c>
      <c r="S9048">
        <v>0</v>
      </c>
      <c r="T9048">
        <v>1</v>
      </c>
      <c r="U9048">
        <v>0</v>
      </c>
      <c r="V9048">
        <v>0</v>
      </c>
      <c r="W9048">
        <v>0</v>
      </c>
      <c r="X9048">
        <v>5.5983458343228589</v>
      </c>
      <c r="Y9048">
        <v>0</v>
      </c>
      <c r="Z9048">
        <v>0</v>
      </c>
      <c r="AA9048">
        <v>0</v>
      </c>
      <c r="AB9048">
        <v>5.6962387095742173</v>
      </c>
      <c r="AC9048">
        <v>0</v>
      </c>
      <c r="AD9048">
        <v>0</v>
      </c>
      <c r="AE9048">
        <v>11.294584543897077</v>
      </c>
    </row>
    <row r="9049" spans="1:31" x14ac:dyDescent="0.25">
      <c r="A9049">
        <v>1892989</v>
      </c>
      <c r="B9049">
        <v>1</v>
      </c>
      <c r="C9049" t="s">
        <v>80</v>
      </c>
      <c r="D9049" t="s">
        <v>104</v>
      </c>
      <c r="E9049" t="s">
        <v>140</v>
      </c>
      <c r="F9049" t="s">
        <v>25287</v>
      </c>
      <c r="G9049" t="s">
        <v>200</v>
      </c>
      <c r="H9049" t="s">
        <v>143</v>
      </c>
      <c r="I9049" t="s">
        <v>135</v>
      </c>
      <c r="J9049" t="s">
        <v>136</v>
      </c>
      <c r="K9049" t="s">
        <v>137</v>
      </c>
      <c r="L9049" t="s">
        <v>25288</v>
      </c>
      <c r="M9049" t="s">
        <v>25289</v>
      </c>
      <c r="N9049">
        <v>13.826666665999999</v>
      </c>
      <c r="O9049">
        <v>0</v>
      </c>
      <c r="P9049">
        <v>2</v>
      </c>
      <c r="Q9049">
        <v>0</v>
      </c>
      <c r="R9049">
        <v>0</v>
      </c>
      <c r="S9049">
        <v>0</v>
      </c>
      <c r="T9049">
        <v>2</v>
      </c>
      <c r="U9049">
        <v>0</v>
      </c>
      <c r="V9049">
        <v>0</v>
      </c>
      <c r="W9049">
        <v>0</v>
      </c>
      <c r="X9049">
        <v>8.4167791268222398</v>
      </c>
      <c r="Y9049">
        <v>0</v>
      </c>
      <c r="Z9049">
        <v>0</v>
      </c>
      <c r="AA9049">
        <v>0</v>
      </c>
      <c r="AB9049">
        <v>11.632850332362214</v>
      </c>
      <c r="AC9049">
        <v>0</v>
      </c>
      <c r="AD9049">
        <v>0</v>
      </c>
      <c r="AE9049">
        <v>20.049629459184452</v>
      </c>
    </row>
    <row r="9050" spans="1:31" x14ac:dyDescent="0.25">
      <c r="A9050">
        <v>1892991</v>
      </c>
      <c r="B9050">
        <v>1</v>
      </c>
      <c r="C9050" t="s">
        <v>81</v>
      </c>
      <c r="D9050" t="s">
        <v>118</v>
      </c>
      <c r="E9050" t="s">
        <v>146</v>
      </c>
      <c r="F9050" t="s">
        <v>1283</v>
      </c>
      <c r="G9050" t="s">
        <v>148</v>
      </c>
      <c r="H9050" t="s">
        <v>143</v>
      </c>
      <c r="I9050" t="s">
        <v>135</v>
      </c>
      <c r="J9050" t="s">
        <v>136</v>
      </c>
      <c r="K9050" t="s">
        <v>137</v>
      </c>
      <c r="L9050" t="s">
        <v>25290</v>
      </c>
      <c r="M9050" t="s">
        <v>25291</v>
      </c>
      <c r="N9050">
        <v>1.7705555550000001</v>
      </c>
      <c r="O9050">
        <v>0</v>
      </c>
      <c r="P9050">
        <v>1</v>
      </c>
      <c r="Q9050">
        <v>0</v>
      </c>
      <c r="R9050">
        <v>0</v>
      </c>
      <c r="S9050">
        <v>0</v>
      </c>
      <c r="T9050">
        <v>0</v>
      </c>
      <c r="U9050">
        <v>0</v>
      </c>
      <c r="V9050">
        <v>0</v>
      </c>
      <c r="W9050">
        <v>0</v>
      </c>
      <c r="X9050">
        <v>0.20954261880614392</v>
      </c>
      <c r="Y9050">
        <v>0</v>
      </c>
      <c r="Z9050">
        <v>0</v>
      </c>
      <c r="AA9050">
        <v>0</v>
      </c>
      <c r="AB9050">
        <v>0</v>
      </c>
      <c r="AC9050">
        <v>0</v>
      </c>
      <c r="AD9050">
        <v>0</v>
      </c>
      <c r="AE9050">
        <v>0.20954261880614392</v>
      </c>
    </row>
    <row r="9051" spans="1:31" x14ac:dyDescent="0.25">
      <c r="A9051">
        <v>1892992</v>
      </c>
      <c r="B9051">
        <v>1</v>
      </c>
      <c r="C9051" t="s">
        <v>80</v>
      </c>
      <c r="D9051" t="s">
        <v>93</v>
      </c>
      <c r="E9051" t="s">
        <v>169</v>
      </c>
      <c r="F9051" t="s">
        <v>8713</v>
      </c>
      <c r="G9051" t="s">
        <v>171</v>
      </c>
      <c r="H9051" t="s">
        <v>143</v>
      </c>
      <c r="I9051" t="s">
        <v>135</v>
      </c>
      <c r="J9051" t="s">
        <v>136</v>
      </c>
      <c r="K9051" t="s">
        <v>172</v>
      </c>
      <c r="L9051" t="s">
        <v>25292</v>
      </c>
      <c r="M9051" t="s">
        <v>25293</v>
      </c>
      <c r="N9051">
        <v>8.7536111109999997</v>
      </c>
      <c r="O9051">
        <v>0</v>
      </c>
      <c r="P9051">
        <v>82</v>
      </c>
      <c r="Q9051">
        <v>0</v>
      </c>
      <c r="R9051">
        <v>5</v>
      </c>
      <c r="S9051">
        <v>0</v>
      </c>
      <c r="T9051">
        <v>15</v>
      </c>
      <c r="U9051">
        <v>0</v>
      </c>
      <c r="V9051">
        <v>1</v>
      </c>
      <c r="W9051">
        <v>0</v>
      </c>
      <c r="X9051">
        <v>153.61685309398783</v>
      </c>
      <c r="Y9051">
        <v>0</v>
      </c>
      <c r="Z9051">
        <v>59.890208744603292</v>
      </c>
      <c r="AA9051">
        <v>0</v>
      </c>
      <c r="AB9051">
        <v>230.76143974331862</v>
      </c>
      <c r="AC9051">
        <v>0</v>
      </c>
      <c r="AD9051">
        <v>288.01425584504778</v>
      </c>
      <c r="AE9051">
        <v>732.28275742695746</v>
      </c>
    </row>
    <row r="9052" spans="1:31" x14ac:dyDescent="0.25">
      <c r="A9052">
        <v>1892997</v>
      </c>
      <c r="B9052">
        <v>1</v>
      </c>
      <c r="C9052" t="s">
        <v>80</v>
      </c>
      <c r="D9052" t="s">
        <v>100</v>
      </c>
      <c r="E9052" t="s">
        <v>146</v>
      </c>
      <c r="F9052" t="s">
        <v>25294</v>
      </c>
      <c r="G9052" t="s">
        <v>469</v>
      </c>
      <c r="H9052" t="s">
        <v>143</v>
      </c>
      <c r="I9052" t="s">
        <v>135</v>
      </c>
      <c r="J9052" t="s">
        <v>136</v>
      </c>
      <c r="K9052" t="s">
        <v>137</v>
      </c>
      <c r="L9052" t="s">
        <v>25295</v>
      </c>
      <c r="M9052" t="s">
        <v>25296</v>
      </c>
      <c r="N9052">
        <v>2.9552777770000001</v>
      </c>
      <c r="O9052">
        <v>0</v>
      </c>
      <c r="P9052">
        <v>36</v>
      </c>
      <c r="Q9052">
        <v>0</v>
      </c>
      <c r="R9052">
        <v>5</v>
      </c>
      <c r="S9052">
        <v>0</v>
      </c>
      <c r="T9052">
        <v>5</v>
      </c>
      <c r="U9052">
        <v>0</v>
      </c>
      <c r="V9052">
        <v>0</v>
      </c>
      <c r="W9052">
        <v>0</v>
      </c>
      <c r="X9052">
        <v>18.293016136188729</v>
      </c>
      <c r="Y9052">
        <v>0</v>
      </c>
      <c r="Z9052">
        <v>2.1495357936200574</v>
      </c>
      <c r="AA9052">
        <v>0</v>
      </c>
      <c r="AB9052">
        <v>3.0520698182471642</v>
      </c>
      <c r="AC9052">
        <v>0</v>
      </c>
      <c r="AD9052">
        <v>0</v>
      </c>
      <c r="AE9052">
        <v>23.494621748055952</v>
      </c>
    </row>
    <row r="9053" spans="1:31" x14ac:dyDescent="0.25">
      <c r="A9053">
        <v>1892998</v>
      </c>
      <c r="B9053">
        <v>1</v>
      </c>
      <c r="C9053" t="s">
        <v>80</v>
      </c>
      <c r="D9053" t="s">
        <v>103</v>
      </c>
      <c r="E9053" t="s">
        <v>229</v>
      </c>
      <c r="F9053" t="s">
        <v>12894</v>
      </c>
      <c r="G9053" t="s">
        <v>133</v>
      </c>
      <c r="H9053" t="s">
        <v>134</v>
      </c>
      <c r="I9053" t="s">
        <v>152</v>
      </c>
      <c r="J9053" t="s">
        <v>136</v>
      </c>
      <c r="K9053" t="s">
        <v>137</v>
      </c>
      <c r="L9053" t="s">
        <v>25297</v>
      </c>
      <c r="M9053" t="s">
        <v>25298</v>
      </c>
      <c r="N9053">
        <v>3.2961111000000001E-2</v>
      </c>
      <c r="O9053">
        <v>2</v>
      </c>
      <c r="P9053">
        <v>348</v>
      </c>
      <c r="Q9053">
        <v>40</v>
      </c>
      <c r="R9053">
        <v>79</v>
      </c>
      <c r="S9053">
        <v>20</v>
      </c>
      <c r="T9053">
        <v>60</v>
      </c>
      <c r="U9053">
        <v>6</v>
      </c>
      <c r="V9053">
        <v>1</v>
      </c>
      <c r="W9053">
        <v>6.9735879180493343E-2</v>
      </c>
      <c r="X9053">
        <v>3.1014116434856032</v>
      </c>
      <c r="Y9053">
        <v>11.069884447544133</v>
      </c>
      <c r="Z9053">
        <v>4.7939245819215159</v>
      </c>
      <c r="AA9053">
        <v>3.4532270614884815</v>
      </c>
      <c r="AB9053">
        <v>2.2226663253612569</v>
      </c>
      <c r="AC9053">
        <v>40.65071175750181</v>
      </c>
      <c r="AD9053">
        <v>1.9655760060096481</v>
      </c>
      <c r="AE9053">
        <v>67.327137702492934</v>
      </c>
    </row>
    <row r="9054" spans="1:31" x14ac:dyDescent="0.25">
      <c r="A9054">
        <v>1892999</v>
      </c>
      <c r="B9054">
        <v>1</v>
      </c>
      <c r="C9054" t="s">
        <v>80</v>
      </c>
      <c r="D9054" t="s">
        <v>93</v>
      </c>
      <c r="E9054" t="s">
        <v>146</v>
      </c>
      <c r="F9054" t="s">
        <v>25299</v>
      </c>
      <c r="G9054" t="s">
        <v>148</v>
      </c>
      <c r="H9054" t="s">
        <v>143</v>
      </c>
      <c r="I9054" t="s">
        <v>135</v>
      </c>
      <c r="J9054" t="s">
        <v>136</v>
      </c>
      <c r="K9054" t="s">
        <v>137</v>
      </c>
      <c r="L9054" t="s">
        <v>25300</v>
      </c>
      <c r="M9054" t="s">
        <v>25301</v>
      </c>
      <c r="N9054">
        <v>3.0049999999999999</v>
      </c>
      <c r="O9054">
        <v>0</v>
      </c>
      <c r="P9054">
        <v>2</v>
      </c>
      <c r="Q9054">
        <v>0</v>
      </c>
      <c r="R9054">
        <v>0</v>
      </c>
      <c r="S9054">
        <v>0</v>
      </c>
      <c r="T9054">
        <v>2</v>
      </c>
      <c r="U9054">
        <v>0</v>
      </c>
      <c r="V9054">
        <v>0</v>
      </c>
      <c r="W9054">
        <v>0</v>
      </c>
      <c r="X9054">
        <v>0.89309209130232514</v>
      </c>
      <c r="Y9054">
        <v>0</v>
      </c>
      <c r="Z9054">
        <v>0</v>
      </c>
      <c r="AA9054">
        <v>0</v>
      </c>
      <c r="AB9054">
        <v>0.6131895835683151</v>
      </c>
      <c r="AC9054">
        <v>0</v>
      </c>
      <c r="AD9054">
        <v>0</v>
      </c>
      <c r="AE9054">
        <v>1.5062816748706402</v>
      </c>
    </row>
    <row r="9055" spans="1:31" x14ac:dyDescent="0.25">
      <c r="A9055">
        <v>1893003</v>
      </c>
      <c r="B9055">
        <v>1</v>
      </c>
      <c r="C9055" t="s">
        <v>80</v>
      </c>
      <c r="D9055" t="s">
        <v>97</v>
      </c>
      <c r="E9055" t="s">
        <v>140</v>
      </c>
      <c r="F9055" t="s">
        <v>25302</v>
      </c>
      <c r="G9055" t="s">
        <v>200</v>
      </c>
      <c r="H9055" t="s">
        <v>143</v>
      </c>
      <c r="I9055" t="s">
        <v>135</v>
      </c>
      <c r="J9055" t="s">
        <v>136</v>
      </c>
      <c r="K9055" t="s">
        <v>137</v>
      </c>
      <c r="L9055" t="s">
        <v>25303</v>
      </c>
      <c r="M9055" t="s">
        <v>25304</v>
      </c>
      <c r="N9055">
        <v>4.5536111110000004</v>
      </c>
      <c r="O9055">
        <v>0</v>
      </c>
      <c r="P9055">
        <v>0</v>
      </c>
      <c r="Q9055">
        <v>0</v>
      </c>
      <c r="R9055">
        <v>0</v>
      </c>
      <c r="S9055">
        <v>0</v>
      </c>
      <c r="T9055">
        <v>1</v>
      </c>
      <c r="U9055">
        <v>0</v>
      </c>
      <c r="V9055">
        <v>0</v>
      </c>
      <c r="W9055">
        <v>0</v>
      </c>
      <c r="X9055">
        <v>0</v>
      </c>
      <c r="Y9055">
        <v>0</v>
      </c>
      <c r="Z9055">
        <v>0</v>
      </c>
      <c r="AA9055">
        <v>0</v>
      </c>
      <c r="AB9055">
        <v>0.36482177538614508</v>
      </c>
      <c r="AC9055">
        <v>0</v>
      </c>
      <c r="AD9055">
        <v>0</v>
      </c>
      <c r="AE9055">
        <v>0.36482177538614508</v>
      </c>
    </row>
    <row r="9056" spans="1:31" x14ac:dyDescent="0.25">
      <c r="A9056">
        <v>1893005</v>
      </c>
      <c r="B9056">
        <v>1</v>
      </c>
      <c r="C9056" t="s">
        <v>81</v>
      </c>
      <c r="D9056" t="s">
        <v>115</v>
      </c>
      <c r="E9056" t="s">
        <v>140</v>
      </c>
      <c r="F9056" t="s">
        <v>25305</v>
      </c>
      <c r="G9056" t="s">
        <v>163</v>
      </c>
      <c r="H9056" t="s">
        <v>143</v>
      </c>
      <c r="I9056" t="s">
        <v>135</v>
      </c>
      <c r="J9056" t="s">
        <v>136</v>
      </c>
      <c r="K9056" t="s">
        <v>137</v>
      </c>
      <c r="L9056" t="s">
        <v>25306</v>
      </c>
      <c r="M9056" t="s">
        <v>25307</v>
      </c>
      <c r="N9056">
        <v>3.8933333330000002</v>
      </c>
      <c r="O9056">
        <v>0</v>
      </c>
      <c r="P9056">
        <v>1</v>
      </c>
      <c r="Q9056">
        <v>0</v>
      </c>
      <c r="R9056">
        <v>0</v>
      </c>
      <c r="S9056">
        <v>0</v>
      </c>
      <c r="T9056">
        <v>0</v>
      </c>
      <c r="U9056">
        <v>0</v>
      </c>
      <c r="V9056">
        <v>0</v>
      </c>
      <c r="W9056">
        <v>0</v>
      </c>
      <c r="X9056">
        <v>0.42502864989098671</v>
      </c>
      <c r="Y9056">
        <v>0</v>
      </c>
      <c r="Z9056">
        <v>0</v>
      </c>
      <c r="AA9056">
        <v>0</v>
      </c>
      <c r="AB9056">
        <v>0</v>
      </c>
      <c r="AC9056">
        <v>0</v>
      </c>
      <c r="AD9056">
        <v>0</v>
      </c>
      <c r="AE9056">
        <v>0.42502864989098671</v>
      </c>
    </row>
    <row r="9057" spans="1:31" x14ac:dyDescent="0.25">
      <c r="A9057">
        <v>1893006</v>
      </c>
      <c r="B9057">
        <v>1</v>
      </c>
      <c r="C9057" t="s">
        <v>80</v>
      </c>
      <c r="D9057" t="s">
        <v>95</v>
      </c>
      <c r="E9057" t="s">
        <v>210</v>
      </c>
      <c r="F9057" t="s">
        <v>7887</v>
      </c>
      <c r="G9057" t="s">
        <v>133</v>
      </c>
      <c r="H9057" t="s">
        <v>134</v>
      </c>
      <c r="I9057" t="s">
        <v>135</v>
      </c>
      <c r="J9057" t="s">
        <v>136</v>
      </c>
      <c r="K9057" t="s">
        <v>137</v>
      </c>
      <c r="L9057" t="s">
        <v>25308</v>
      </c>
      <c r="M9057" t="s">
        <v>25309</v>
      </c>
      <c r="N9057">
        <v>0.63333333300000005</v>
      </c>
      <c r="O9057">
        <v>0</v>
      </c>
      <c r="P9057">
        <v>151</v>
      </c>
      <c r="Q9057">
        <v>0</v>
      </c>
      <c r="R9057">
        <v>0</v>
      </c>
      <c r="S9057">
        <v>0</v>
      </c>
      <c r="T9057">
        <v>8</v>
      </c>
      <c r="U9057">
        <v>2</v>
      </c>
      <c r="V9057">
        <v>0</v>
      </c>
      <c r="W9057">
        <v>0</v>
      </c>
      <c r="X9057">
        <v>23.592033382408264</v>
      </c>
      <c r="Y9057">
        <v>0</v>
      </c>
      <c r="Z9057">
        <v>0</v>
      </c>
      <c r="AA9057">
        <v>0</v>
      </c>
      <c r="AB9057">
        <v>6.8638533221960296</v>
      </c>
      <c r="AC9057">
        <v>263.98696132503142</v>
      </c>
      <c r="AD9057">
        <v>0</v>
      </c>
      <c r="AE9057">
        <v>294.44284802963568</v>
      </c>
    </row>
    <row r="9058" spans="1:31" x14ac:dyDescent="0.25">
      <c r="A9058">
        <v>1893007</v>
      </c>
      <c r="B9058">
        <v>1</v>
      </c>
      <c r="C9058" t="s">
        <v>81</v>
      </c>
      <c r="D9058" t="s">
        <v>117</v>
      </c>
      <c r="E9058" t="s">
        <v>158</v>
      </c>
      <c r="F9058" t="s">
        <v>19530</v>
      </c>
      <c r="G9058" t="s">
        <v>219</v>
      </c>
      <c r="H9058" t="s">
        <v>134</v>
      </c>
      <c r="I9058" t="s">
        <v>135</v>
      </c>
      <c r="J9058" t="s">
        <v>136</v>
      </c>
      <c r="K9058" t="s">
        <v>137</v>
      </c>
      <c r="L9058" t="s">
        <v>25310</v>
      </c>
      <c r="M9058" t="s">
        <v>25311</v>
      </c>
      <c r="N9058">
        <v>1.355</v>
      </c>
      <c r="O9058">
        <v>0</v>
      </c>
      <c r="P9058">
        <v>182</v>
      </c>
      <c r="Q9058">
        <v>0</v>
      </c>
      <c r="R9058">
        <v>34</v>
      </c>
      <c r="S9058">
        <v>0</v>
      </c>
      <c r="T9058">
        <v>10</v>
      </c>
      <c r="U9058">
        <v>0</v>
      </c>
      <c r="V9058">
        <v>0</v>
      </c>
      <c r="W9058">
        <v>0</v>
      </c>
      <c r="X9058">
        <v>29.674088506116384</v>
      </c>
      <c r="Y9058">
        <v>0</v>
      </c>
      <c r="Z9058">
        <v>2.868338283789222</v>
      </c>
      <c r="AA9058">
        <v>0</v>
      </c>
      <c r="AB9058">
        <v>6.1310002073540861</v>
      </c>
      <c r="AC9058">
        <v>0</v>
      </c>
      <c r="AD9058">
        <v>0</v>
      </c>
      <c r="AE9058">
        <v>38.673426997259689</v>
      </c>
    </row>
    <row r="9059" spans="1:31" x14ac:dyDescent="0.25">
      <c r="A9059">
        <v>1893008</v>
      </c>
      <c r="B9059">
        <v>1</v>
      </c>
      <c r="C9059" t="s">
        <v>80</v>
      </c>
      <c r="D9059" t="s">
        <v>85</v>
      </c>
      <c r="E9059" t="s">
        <v>140</v>
      </c>
      <c r="F9059" t="s">
        <v>25312</v>
      </c>
      <c r="G9059" t="s">
        <v>207</v>
      </c>
      <c r="H9059" t="s">
        <v>143</v>
      </c>
      <c r="I9059" t="s">
        <v>135</v>
      </c>
      <c r="J9059" t="s">
        <v>136</v>
      </c>
      <c r="K9059" t="s">
        <v>137</v>
      </c>
      <c r="L9059" t="s">
        <v>25313</v>
      </c>
      <c r="M9059" t="s">
        <v>25314</v>
      </c>
      <c r="N9059">
        <v>2.0888888880000001</v>
      </c>
      <c r="O9059">
        <v>0</v>
      </c>
      <c r="P9059">
        <v>6</v>
      </c>
      <c r="Q9059">
        <v>0</v>
      </c>
      <c r="R9059">
        <v>0</v>
      </c>
      <c r="S9059">
        <v>0</v>
      </c>
      <c r="T9059">
        <v>0</v>
      </c>
      <c r="U9059">
        <v>0</v>
      </c>
      <c r="V9059">
        <v>0</v>
      </c>
      <c r="W9059">
        <v>0</v>
      </c>
      <c r="X9059">
        <v>1.4794770065206651</v>
      </c>
      <c r="Y9059">
        <v>0</v>
      </c>
      <c r="Z9059">
        <v>0</v>
      </c>
      <c r="AA9059">
        <v>0</v>
      </c>
      <c r="AB9059">
        <v>0</v>
      </c>
      <c r="AC9059">
        <v>0</v>
      </c>
      <c r="AD9059">
        <v>0</v>
      </c>
      <c r="AE9059">
        <v>1.4794770065206651</v>
      </c>
    </row>
    <row r="9060" spans="1:31" x14ac:dyDescent="0.25">
      <c r="A9060">
        <v>1893010</v>
      </c>
      <c r="B9060">
        <v>1</v>
      </c>
      <c r="C9060" t="s">
        <v>80</v>
      </c>
      <c r="D9060" t="s">
        <v>107</v>
      </c>
      <c r="E9060" t="s">
        <v>140</v>
      </c>
      <c r="F9060" t="s">
        <v>25315</v>
      </c>
      <c r="G9060" t="s">
        <v>163</v>
      </c>
      <c r="H9060" t="s">
        <v>143</v>
      </c>
      <c r="I9060" t="s">
        <v>135</v>
      </c>
      <c r="J9060" t="s">
        <v>136</v>
      </c>
      <c r="K9060" t="s">
        <v>137</v>
      </c>
      <c r="L9060" t="s">
        <v>25316</v>
      </c>
      <c r="M9060" t="s">
        <v>25317</v>
      </c>
      <c r="N9060">
        <v>2.2241666659999999</v>
      </c>
      <c r="O9060">
        <v>0</v>
      </c>
      <c r="P9060">
        <v>8</v>
      </c>
      <c r="Q9060">
        <v>0</v>
      </c>
      <c r="R9060">
        <v>0</v>
      </c>
      <c r="S9060">
        <v>0</v>
      </c>
      <c r="T9060">
        <v>0</v>
      </c>
      <c r="U9060">
        <v>0</v>
      </c>
      <c r="V9060">
        <v>0</v>
      </c>
      <c r="W9060">
        <v>0</v>
      </c>
      <c r="X9060">
        <v>4.9233719669957159</v>
      </c>
      <c r="Y9060">
        <v>0</v>
      </c>
      <c r="Z9060">
        <v>0</v>
      </c>
      <c r="AA9060">
        <v>0</v>
      </c>
      <c r="AB9060">
        <v>0</v>
      </c>
      <c r="AC9060">
        <v>0</v>
      </c>
      <c r="AD9060">
        <v>0</v>
      </c>
      <c r="AE9060">
        <v>4.9233719669957159</v>
      </c>
    </row>
    <row r="9061" spans="1:31" x14ac:dyDescent="0.25">
      <c r="A9061">
        <v>1893012</v>
      </c>
      <c r="B9061">
        <v>1</v>
      </c>
      <c r="C9061" t="s">
        <v>80</v>
      </c>
      <c r="D9061" t="s">
        <v>90</v>
      </c>
      <c r="E9061" t="s">
        <v>169</v>
      </c>
      <c r="F9061" t="s">
        <v>25318</v>
      </c>
      <c r="G9061" t="s">
        <v>142</v>
      </c>
      <c r="H9061" t="s">
        <v>143</v>
      </c>
      <c r="I9061" t="s">
        <v>135</v>
      </c>
      <c r="J9061" t="s">
        <v>136</v>
      </c>
      <c r="K9061" t="s">
        <v>137</v>
      </c>
      <c r="L9061" t="s">
        <v>25319</v>
      </c>
      <c r="M9061" t="s">
        <v>25320</v>
      </c>
      <c r="N9061">
        <v>0.71750000000000003</v>
      </c>
      <c r="O9061">
        <v>0</v>
      </c>
      <c r="P9061">
        <v>754</v>
      </c>
      <c r="Q9061">
        <v>0</v>
      </c>
      <c r="R9061">
        <v>0</v>
      </c>
      <c r="S9061">
        <v>0</v>
      </c>
      <c r="T9061">
        <v>75</v>
      </c>
      <c r="U9061">
        <v>0</v>
      </c>
      <c r="V9061">
        <v>0</v>
      </c>
      <c r="W9061">
        <v>0</v>
      </c>
      <c r="X9061">
        <v>125.38047992628216</v>
      </c>
      <c r="Y9061">
        <v>0</v>
      </c>
      <c r="Z9061">
        <v>0</v>
      </c>
      <c r="AA9061">
        <v>0</v>
      </c>
      <c r="AB9061">
        <v>49.275953711689851</v>
      </c>
      <c r="AC9061">
        <v>0</v>
      </c>
      <c r="AD9061">
        <v>0</v>
      </c>
      <c r="AE9061">
        <v>174.65643363797201</v>
      </c>
    </row>
    <row r="9062" spans="1:31" x14ac:dyDescent="0.25">
      <c r="A9062">
        <v>1893013</v>
      </c>
      <c r="B9062">
        <v>1</v>
      </c>
      <c r="C9062" t="s">
        <v>81</v>
      </c>
      <c r="D9062" t="s">
        <v>112</v>
      </c>
      <c r="E9062" t="s">
        <v>158</v>
      </c>
      <c r="F9062" t="s">
        <v>7525</v>
      </c>
      <c r="G9062" t="s">
        <v>219</v>
      </c>
      <c r="H9062" t="s">
        <v>134</v>
      </c>
      <c r="I9062" t="s">
        <v>135</v>
      </c>
      <c r="J9062" t="s">
        <v>136</v>
      </c>
      <c r="K9062" t="s">
        <v>137</v>
      </c>
      <c r="L9062" t="s">
        <v>25321</v>
      </c>
      <c r="M9062" t="s">
        <v>25322</v>
      </c>
      <c r="N9062">
        <v>2.4963888879999998</v>
      </c>
      <c r="O9062">
        <v>0</v>
      </c>
      <c r="P9062">
        <v>0</v>
      </c>
      <c r="Q9062">
        <v>0</v>
      </c>
      <c r="R9062">
        <v>4</v>
      </c>
      <c r="S9062">
        <v>0</v>
      </c>
      <c r="T9062">
        <v>0</v>
      </c>
      <c r="U9062">
        <v>0</v>
      </c>
      <c r="V9062">
        <v>0</v>
      </c>
      <c r="W9062">
        <v>0</v>
      </c>
      <c r="X9062">
        <v>0</v>
      </c>
      <c r="Y9062">
        <v>0</v>
      </c>
      <c r="Z9062">
        <v>48.925665721971484</v>
      </c>
      <c r="AA9062">
        <v>0</v>
      </c>
      <c r="AB9062">
        <v>0</v>
      </c>
      <c r="AC9062">
        <v>0</v>
      </c>
      <c r="AD9062">
        <v>0</v>
      </c>
      <c r="AE9062">
        <v>48.925665721971484</v>
      </c>
    </row>
    <row r="9063" spans="1:31" x14ac:dyDescent="0.25">
      <c r="A9063">
        <v>1893015</v>
      </c>
      <c r="B9063">
        <v>1</v>
      </c>
      <c r="C9063" t="s">
        <v>80</v>
      </c>
      <c r="D9063" t="s">
        <v>105</v>
      </c>
      <c r="E9063" t="s">
        <v>158</v>
      </c>
      <c r="F9063" t="s">
        <v>25323</v>
      </c>
      <c r="G9063" t="s">
        <v>133</v>
      </c>
      <c r="H9063" t="s">
        <v>134</v>
      </c>
      <c r="I9063" t="s">
        <v>135</v>
      </c>
      <c r="J9063" t="s">
        <v>136</v>
      </c>
      <c r="K9063" t="s">
        <v>137</v>
      </c>
      <c r="L9063" t="s">
        <v>25324</v>
      </c>
      <c r="M9063" t="s">
        <v>25325</v>
      </c>
      <c r="N9063">
        <v>0.85750000000000004</v>
      </c>
      <c r="O9063">
        <v>0</v>
      </c>
      <c r="P9063">
        <v>229</v>
      </c>
      <c r="Q9063">
        <v>0</v>
      </c>
      <c r="R9063">
        <v>0</v>
      </c>
      <c r="S9063">
        <v>0</v>
      </c>
      <c r="T9063">
        <v>20</v>
      </c>
      <c r="U9063">
        <v>0</v>
      </c>
      <c r="V9063">
        <v>0</v>
      </c>
      <c r="W9063">
        <v>0</v>
      </c>
      <c r="X9063">
        <v>49.088413964640992</v>
      </c>
      <c r="Y9063">
        <v>0</v>
      </c>
      <c r="Z9063">
        <v>0</v>
      </c>
      <c r="AA9063">
        <v>0</v>
      </c>
      <c r="AB9063">
        <v>20.804090865633121</v>
      </c>
      <c r="AC9063">
        <v>0</v>
      </c>
      <c r="AD9063">
        <v>0</v>
      </c>
      <c r="AE9063">
        <v>69.892504830274106</v>
      </c>
    </row>
    <row r="9064" spans="1:31" x14ac:dyDescent="0.25">
      <c r="A9064">
        <v>1893020</v>
      </c>
      <c r="B9064">
        <v>1</v>
      </c>
      <c r="C9064" t="s">
        <v>80</v>
      </c>
      <c r="D9064" t="s">
        <v>97</v>
      </c>
      <c r="E9064" t="s">
        <v>210</v>
      </c>
      <c r="F9064" t="s">
        <v>23963</v>
      </c>
      <c r="G9064" t="s">
        <v>476</v>
      </c>
      <c r="H9064" t="s">
        <v>134</v>
      </c>
      <c r="I9064" t="s">
        <v>135</v>
      </c>
      <c r="J9064" t="s">
        <v>136</v>
      </c>
      <c r="K9064" t="s">
        <v>137</v>
      </c>
      <c r="L9064" t="s">
        <v>25326</v>
      </c>
      <c r="M9064" t="s">
        <v>25327</v>
      </c>
      <c r="N9064">
        <v>1.8444444440000001</v>
      </c>
      <c r="O9064">
        <v>0</v>
      </c>
      <c r="P9064">
        <v>237</v>
      </c>
      <c r="Q9064">
        <v>0</v>
      </c>
      <c r="R9064">
        <v>3</v>
      </c>
      <c r="S9064">
        <v>0</v>
      </c>
      <c r="T9064">
        <v>4</v>
      </c>
      <c r="U9064">
        <v>0</v>
      </c>
      <c r="V9064">
        <v>0</v>
      </c>
      <c r="W9064">
        <v>0</v>
      </c>
      <c r="X9064">
        <v>127.24414952440554</v>
      </c>
      <c r="Y9064">
        <v>0</v>
      </c>
      <c r="Z9064">
        <v>0.76167025890580009</v>
      </c>
      <c r="AA9064">
        <v>0</v>
      </c>
      <c r="AB9064">
        <v>9.6432169597971651</v>
      </c>
      <c r="AC9064">
        <v>0</v>
      </c>
      <c r="AD9064">
        <v>0</v>
      </c>
      <c r="AE9064">
        <v>137.64903674310852</v>
      </c>
    </row>
    <row r="9065" spans="1:31" x14ac:dyDescent="0.25">
      <c r="A9065">
        <v>1893026</v>
      </c>
      <c r="B9065">
        <v>1</v>
      </c>
      <c r="C9065" t="s">
        <v>80</v>
      </c>
      <c r="D9065" t="s">
        <v>82</v>
      </c>
      <c r="E9065" t="s">
        <v>140</v>
      </c>
      <c r="F9065" t="s">
        <v>25328</v>
      </c>
      <c r="G9065" t="s">
        <v>212</v>
      </c>
      <c r="H9065" t="s">
        <v>143</v>
      </c>
      <c r="I9065" t="s">
        <v>135</v>
      </c>
      <c r="J9065" t="s">
        <v>136</v>
      </c>
      <c r="K9065" t="s">
        <v>137</v>
      </c>
      <c r="L9065" t="s">
        <v>25329</v>
      </c>
      <c r="M9065" t="s">
        <v>25330</v>
      </c>
      <c r="N9065">
        <v>1.5</v>
      </c>
      <c r="O9065">
        <v>0</v>
      </c>
      <c r="P9065">
        <v>0</v>
      </c>
      <c r="Q9065">
        <v>0</v>
      </c>
      <c r="R9065">
        <v>0</v>
      </c>
      <c r="S9065">
        <v>0</v>
      </c>
      <c r="T9065">
        <v>3</v>
      </c>
      <c r="U9065">
        <v>0</v>
      </c>
      <c r="V9065">
        <v>0</v>
      </c>
      <c r="W9065">
        <v>0</v>
      </c>
      <c r="X9065">
        <v>0</v>
      </c>
      <c r="Y9065">
        <v>0</v>
      </c>
      <c r="Z9065">
        <v>0</v>
      </c>
      <c r="AA9065">
        <v>0</v>
      </c>
      <c r="AB9065">
        <v>3.8132655228990586</v>
      </c>
      <c r="AC9065">
        <v>0</v>
      </c>
      <c r="AD9065">
        <v>0</v>
      </c>
      <c r="AE9065">
        <v>3.8132655228990586</v>
      </c>
    </row>
    <row r="9066" spans="1:31" x14ac:dyDescent="0.25">
      <c r="A9066">
        <v>1893028</v>
      </c>
      <c r="B9066">
        <v>1</v>
      </c>
      <c r="C9066" t="s">
        <v>80</v>
      </c>
      <c r="D9066" t="s">
        <v>93</v>
      </c>
      <c r="E9066" t="s">
        <v>210</v>
      </c>
      <c r="F9066" t="s">
        <v>4995</v>
      </c>
      <c r="G9066" t="s">
        <v>133</v>
      </c>
      <c r="H9066" t="s">
        <v>134</v>
      </c>
      <c r="I9066" t="s">
        <v>135</v>
      </c>
      <c r="J9066" t="s">
        <v>136</v>
      </c>
      <c r="K9066" t="s">
        <v>137</v>
      </c>
      <c r="L9066" t="s">
        <v>25331</v>
      </c>
      <c r="M9066" t="s">
        <v>25332</v>
      </c>
      <c r="N9066">
        <v>1.9966666660000001</v>
      </c>
      <c r="O9066">
        <v>3</v>
      </c>
      <c r="P9066">
        <v>12</v>
      </c>
      <c r="Q9066">
        <v>39</v>
      </c>
      <c r="R9066">
        <v>167</v>
      </c>
      <c r="S9066">
        <v>11</v>
      </c>
      <c r="T9066">
        <v>37</v>
      </c>
      <c r="U9066">
        <v>0</v>
      </c>
      <c r="V9066">
        <v>0</v>
      </c>
      <c r="W9066">
        <v>12.279599181136396</v>
      </c>
      <c r="X9066">
        <v>17.425086977921289</v>
      </c>
      <c r="Y9066">
        <v>687.36001817236217</v>
      </c>
      <c r="Z9066">
        <v>2153.7570754586982</v>
      </c>
      <c r="AA9066">
        <v>403.9883335141572</v>
      </c>
      <c r="AB9066">
        <v>247.39018598620103</v>
      </c>
      <c r="AC9066">
        <v>0</v>
      </c>
      <c r="AD9066">
        <v>0</v>
      </c>
      <c r="AE9066">
        <v>3522.2002992904763</v>
      </c>
    </row>
    <row r="9067" spans="1:31" x14ac:dyDescent="0.25">
      <c r="A9067">
        <v>1893029</v>
      </c>
      <c r="B9067">
        <v>1</v>
      </c>
      <c r="C9067" t="s">
        <v>80</v>
      </c>
      <c r="D9067" t="s">
        <v>109</v>
      </c>
      <c r="E9067" t="s">
        <v>146</v>
      </c>
      <c r="F9067" t="s">
        <v>12488</v>
      </c>
      <c r="G9067" t="s">
        <v>148</v>
      </c>
      <c r="H9067" t="s">
        <v>143</v>
      </c>
      <c r="I9067" t="s">
        <v>135</v>
      </c>
      <c r="J9067" t="s">
        <v>136</v>
      </c>
      <c r="K9067" t="s">
        <v>137</v>
      </c>
      <c r="L9067" t="s">
        <v>25333</v>
      </c>
      <c r="M9067" t="s">
        <v>25334</v>
      </c>
      <c r="N9067">
        <v>1.8191666660000001</v>
      </c>
      <c r="O9067">
        <v>0</v>
      </c>
      <c r="P9067">
        <v>1</v>
      </c>
      <c r="Q9067">
        <v>0</v>
      </c>
      <c r="R9067">
        <v>4</v>
      </c>
      <c r="S9067">
        <v>0</v>
      </c>
      <c r="T9067">
        <v>5</v>
      </c>
      <c r="U9067">
        <v>0</v>
      </c>
      <c r="V9067">
        <v>0</v>
      </c>
      <c r="W9067">
        <v>0</v>
      </c>
      <c r="X9067">
        <v>0.50501815132843564</v>
      </c>
      <c r="Y9067">
        <v>0</v>
      </c>
      <c r="Z9067">
        <v>44.399882497170786</v>
      </c>
      <c r="AA9067">
        <v>0</v>
      </c>
      <c r="AB9067">
        <v>32.396397350661402</v>
      </c>
      <c r="AC9067">
        <v>0</v>
      </c>
      <c r="AD9067">
        <v>0</v>
      </c>
      <c r="AE9067">
        <v>77.301297999160624</v>
      </c>
    </row>
    <row r="9068" spans="1:31" x14ac:dyDescent="0.25">
      <c r="A9068">
        <v>1893030</v>
      </c>
      <c r="B9068">
        <v>1</v>
      </c>
      <c r="C9068" t="s">
        <v>80</v>
      </c>
      <c r="D9068" t="s">
        <v>107</v>
      </c>
      <c r="E9068" t="s">
        <v>158</v>
      </c>
      <c r="F9068" t="s">
        <v>25335</v>
      </c>
      <c r="G9068" t="s">
        <v>219</v>
      </c>
      <c r="H9068" t="s">
        <v>134</v>
      </c>
      <c r="I9068" t="s">
        <v>135</v>
      </c>
      <c r="J9068" t="s">
        <v>136</v>
      </c>
      <c r="K9068" t="s">
        <v>137</v>
      </c>
      <c r="L9068" t="s">
        <v>25336</v>
      </c>
      <c r="M9068" t="s">
        <v>25337</v>
      </c>
      <c r="N9068">
        <v>5.8172222219999998</v>
      </c>
      <c r="O9068">
        <v>0</v>
      </c>
      <c r="P9068">
        <v>0</v>
      </c>
      <c r="Q9068">
        <v>0</v>
      </c>
      <c r="R9068">
        <v>7</v>
      </c>
      <c r="S9068">
        <v>0</v>
      </c>
      <c r="T9068">
        <v>0</v>
      </c>
      <c r="U9068">
        <v>0</v>
      </c>
      <c r="V9068">
        <v>0</v>
      </c>
      <c r="W9068">
        <v>0</v>
      </c>
      <c r="X9068">
        <v>0</v>
      </c>
      <c r="Y9068">
        <v>0</v>
      </c>
      <c r="Z9068">
        <v>11.407105773378456</v>
      </c>
      <c r="AA9068">
        <v>0</v>
      </c>
      <c r="AB9068">
        <v>0</v>
      </c>
      <c r="AC9068">
        <v>0</v>
      </c>
      <c r="AD9068">
        <v>0</v>
      </c>
      <c r="AE9068">
        <v>11.407105773378456</v>
      </c>
    </row>
    <row r="9069" spans="1:31" x14ac:dyDescent="0.25">
      <c r="A9069">
        <v>1893031</v>
      </c>
      <c r="B9069">
        <v>1</v>
      </c>
      <c r="C9069" t="s">
        <v>81</v>
      </c>
      <c r="D9069" t="s">
        <v>112</v>
      </c>
      <c r="E9069" t="s">
        <v>210</v>
      </c>
      <c r="F9069" t="s">
        <v>2156</v>
      </c>
      <c r="G9069" t="s">
        <v>133</v>
      </c>
      <c r="H9069" t="s">
        <v>134</v>
      </c>
      <c r="I9069" t="s">
        <v>135</v>
      </c>
      <c r="J9069" t="s">
        <v>136</v>
      </c>
      <c r="K9069" t="s">
        <v>137</v>
      </c>
      <c r="L9069" t="s">
        <v>25338</v>
      </c>
      <c r="M9069" t="s">
        <v>25339</v>
      </c>
      <c r="N9069">
        <v>0.324444444</v>
      </c>
      <c r="O9069">
        <v>0</v>
      </c>
      <c r="P9069">
        <v>1048</v>
      </c>
      <c r="Q9069">
        <v>5</v>
      </c>
      <c r="R9069">
        <v>28</v>
      </c>
      <c r="S9069">
        <v>6</v>
      </c>
      <c r="T9069">
        <v>49</v>
      </c>
      <c r="U9069">
        <v>0</v>
      </c>
      <c r="V9069">
        <v>0</v>
      </c>
      <c r="W9069">
        <v>0</v>
      </c>
      <c r="X9069">
        <v>28.912795035743191</v>
      </c>
      <c r="Y9069">
        <v>8.9953905053038667</v>
      </c>
      <c r="Z9069">
        <v>2.6252864143634245</v>
      </c>
      <c r="AA9069">
        <v>7.7486073340511741</v>
      </c>
      <c r="AB9069">
        <v>8.8141606423104726</v>
      </c>
      <c r="AC9069">
        <v>0</v>
      </c>
      <c r="AD9069">
        <v>0</v>
      </c>
      <c r="AE9069">
        <v>57.096239931772132</v>
      </c>
    </row>
    <row r="9070" spans="1:31" x14ac:dyDescent="0.25">
      <c r="A9070">
        <v>1893032</v>
      </c>
      <c r="B9070">
        <v>1</v>
      </c>
      <c r="C9070" t="s">
        <v>81</v>
      </c>
      <c r="D9070" t="s">
        <v>115</v>
      </c>
      <c r="E9070" t="s">
        <v>158</v>
      </c>
      <c r="F9070" t="s">
        <v>25340</v>
      </c>
      <c r="G9070" t="s">
        <v>219</v>
      </c>
      <c r="H9070" t="s">
        <v>134</v>
      </c>
      <c r="I9070" t="s">
        <v>135</v>
      </c>
      <c r="J9070" t="s">
        <v>136</v>
      </c>
      <c r="K9070" t="s">
        <v>137</v>
      </c>
      <c r="L9070" t="s">
        <v>25341</v>
      </c>
      <c r="M9070" t="s">
        <v>25342</v>
      </c>
      <c r="N9070">
        <v>5.1002777769999996</v>
      </c>
      <c r="O9070">
        <v>0</v>
      </c>
      <c r="P9070">
        <v>74</v>
      </c>
      <c r="Q9070">
        <v>0</v>
      </c>
      <c r="R9070">
        <v>0</v>
      </c>
      <c r="S9070">
        <v>0</v>
      </c>
      <c r="T9070">
        <v>7</v>
      </c>
      <c r="U9070">
        <v>0</v>
      </c>
      <c r="V9070">
        <v>0</v>
      </c>
      <c r="W9070">
        <v>0</v>
      </c>
      <c r="X9070">
        <v>35.964369757422546</v>
      </c>
      <c r="Y9070">
        <v>0</v>
      </c>
      <c r="Z9070">
        <v>0</v>
      </c>
      <c r="AA9070">
        <v>0</v>
      </c>
      <c r="AB9070">
        <v>6.2019769877643682</v>
      </c>
      <c r="AC9070">
        <v>0</v>
      </c>
      <c r="AD9070">
        <v>0</v>
      </c>
      <c r="AE9070">
        <v>42.166346745186914</v>
      </c>
    </row>
    <row r="9071" spans="1:31" x14ac:dyDescent="0.25">
      <c r="A9071">
        <v>1893033</v>
      </c>
      <c r="B9071">
        <v>1</v>
      </c>
      <c r="C9071" t="s">
        <v>80</v>
      </c>
      <c r="D9071" t="s">
        <v>96</v>
      </c>
      <c r="E9071" t="s">
        <v>140</v>
      </c>
      <c r="F9071" t="s">
        <v>25343</v>
      </c>
      <c r="G9071" t="s">
        <v>212</v>
      </c>
      <c r="H9071" t="s">
        <v>143</v>
      </c>
      <c r="I9071" t="s">
        <v>135</v>
      </c>
      <c r="J9071" t="s">
        <v>136</v>
      </c>
      <c r="K9071" t="s">
        <v>137</v>
      </c>
      <c r="L9071" t="s">
        <v>25344</v>
      </c>
      <c r="M9071" t="s">
        <v>25345</v>
      </c>
      <c r="N9071">
        <v>0.58583333299999996</v>
      </c>
      <c r="O9071">
        <v>0</v>
      </c>
      <c r="P9071">
        <v>0</v>
      </c>
      <c r="Q9071">
        <v>0</v>
      </c>
      <c r="R9071">
        <v>0</v>
      </c>
      <c r="S9071">
        <v>0</v>
      </c>
      <c r="T9071">
        <v>1</v>
      </c>
      <c r="U9071">
        <v>0</v>
      </c>
      <c r="V9071">
        <v>0</v>
      </c>
      <c r="W9071">
        <v>0</v>
      </c>
      <c r="X9071">
        <v>0</v>
      </c>
      <c r="Y9071">
        <v>0</v>
      </c>
      <c r="Z9071">
        <v>0</v>
      </c>
      <c r="AA9071">
        <v>0</v>
      </c>
      <c r="AB9071">
        <v>0.99718232106058224</v>
      </c>
      <c r="AC9071">
        <v>0</v>
      </c>
      <c r="AD9071">
        <v>0</v>
      </c>
      <c r="AE9071">
        <v>0.99718232106058224</v>
      </c>
    </row>
    <row r="9072" spans="1:31" x14ac:dyDescent="0.25">
      <c r="A9072">
        <v>1893034</v>
      </c>
      <c r="B9072">
        <v>1</v>
      </c>
      <c r="C9072" t="s">
        <v>80</v>
      </c>
      <c r="D9072" t="s">
        <v>83</v>
      </c>
      <c r="E9072" t="s">
        <v>140</v>
      </c>
      <c r="F9072" t="s">
        <v>25346</v>
      </c>
      <c r="G9072" t="s">
        <v>207</v>
      </c>
      <c r="H9072" t="s">
        <v>143</v>
      </c>
      <c r="I9072" t="s">
        <v>135</v>
      </c>
      <c r="J9072" t="s">
        <v>136</v>
      </c>
      <c r="K9072" t="s">
        <v>137</v>
      </c>
      <c r="L9072" t="s">
        <v>25347</v>
      </c>
      <c r="M9072" t="s">
        <v>25348</v>
      </c>
      <c r="N9072">
        <v>1.311388888</v>
      </c>
      <c r="O9072">
        <v>0</v>
      </c>
      <c r="P9072">
        <v>0</v>
      </c>
      <c r="Q9072">
        <v>0</v>
      </c>
      <c r="R9072">
        <v>0</v>
      </c>
      <c r="S9072">
        <v>0</v>
      </c>
      <c r="T9072">
        <v>22</v>
      </c>
      <c r="U9072">
        <v>0</v>
      </c>
      <c r="V9072">
        <v>0</v>
      </c>
      <c r="W9072">
        <v>0</v>
      </c>
      <c r="X9072">
        <v>0</v>
      </c>
      <c r="Y9072">
        <v>0</v>
      </c>
      <c r="Z9072">
        <v>0</v>
      </c>
      <c r="AA9072">
        <v>0</v>
      </c>
      <c r="AB9072">
        <v>13.817844345021124</v>
      </c>
      <c r="AC9072">
        <v>0</v>
      </c>
      <c r="AD9072">
        <v>0</v>
      </c>
      <c r="AE9072">
        <v>13.817844345021124</v>
      </c>
    </row>
    <row r="9073" spans="1:31" x14ac:dyDescent="0.25">
      <c r="A9073">
        <v>1893035</v>
      </c>
      <c r="B9073">
        <v>1</v>
      </c>
      <c r="C9073" t="s">
        <v>80</v>
      </c>
      <c r="D9073" t="s">
        <v>90</v>
      </c>
      <c r="E9073" t="s">
        <v>140</v>
      </c>
      <c r="F9073" t="s">
        <v>25349</v>
      </c>
      <c r="G9073" t="s">
        <v>200</v>
      </c>
      <c r="H9073" t="s">
        <v>143</v>
      </c>
      <c r="I9073" t="s">
        <v>135</v>
      </c>
      <c r="J9073" t="s">
        <v>136</v>
      </c>
      <c r="K9073" t="s">
        <v>137</v>
      </c>
      <c r="L9073" t="s">
        <v>25350</v>
      </c>
      <c r="M9073" t="s">
        <v>25351</v>
      </c>
      <c r="N9073">
        <v>6.4450000000000003</v>
      </c>
      <c r="O9073">
        <v>0</v>
      </c>
      <c r="P9073">
        <v>5</v>
      </c>
      <c r="Q9073">
        <v>0</v>
      </c>
      <c r="R9073">
        <v>0</v>
      </c>
      <c r="S9073">
        <v>0</v>
      </c>
      <c r="T9073">
        <v>0</v>
      </c>
      <c r="U9073">
        <v>0</v>
      </c>
      <c r="V9073">
        <v>0</v>
      </c>
      <c r="W9073">
        <v>0</v>
      </c>
      <c r="X9073">
        <v>5.1820499442069989</v>
      </c>
      <c r="Y9073">
        <v>0</v>
      </c>
      <c r="Z9073">
        <v>0</v>
      </c>
      <c r="AA9073">
        <v>0</v>
      </c>
      <c r="AB9073">
        <v>0</v>
      </c>
      <c r="AC9073">
        <v>0</v>
      </c>
      <c r="AD9073">
        <v>0</v>
      </c>
      <c r="AE9073">
        <v>5.1820499442069989</v>
      </c>
    </row>
    <row r="9074" spans="1:31" x14ac:dyDescent="0.25">
      <c r="A9074">
        <v>1893042</v>
      </c>
      <c r="B9074">
        <v>1</v>
      </c>
      <c r="C9074" t="s">
        <v>81</v>
      </c>
      <c r="D9074" t="s">
        <v>124</v>
      </c>
      <c r="E9074" t="s">
        <v>140</v>
      </c>
      <c r="F9074" t="s">
        <v>25352</v>
      </c>
      <c r="G9074" t="s">
        <v>142</v>
      </c>
      <c r="H9074" t="s">
        <v>143</v>
      </c>
      <c r="I9074" t="s">
        <v>135</v>
      </c>
      <c r="J9074" t="s">
        <v>136</v>
      </c>
      <c r="K9074" t="s">
        <v>137</v>
      </c>
      <c r="L9074" t="s">
        <v>25353</v>
      </c>
      <c r="M9074" t="s">
        <v>25354</v>
      </c>
      <c r="N9074">
        <v>2.071388888</v>
      </c>
      <c r="O9074">
        <v>0</v>
      </c>
      <c r="P9074">
        <v>4</v>
      </c>
      <c r="Q9074">
        <v>0</v>
      </c>
      <c r="R9074">
        <v>0</v>
      </c>
      <c r="S9074">
        <v>0</v>
      </c>
      <c r="T9074">
        <v>0</v>
      </c>
      <c r="U9074">
        <v>0</v>
      </c>
      <c r="V9074">
        <v>0</v>
      </c>
      <c r="W9074">
        <v>0</v>
      </c>
      <c r="X9074">
        <v>0.99546843099575599</v>
      </c>
      <c r="Y9074">
        <v>0</v>
      </c>
      <c r="Z9074">
        <v>0</v>
      </c>
      <c r="AA9074">
        <v>0</v>
      </c>
      <c r="AB9074">
        <v>0</v>
      </c>
      <c r="AC9074">
        <v>0</v>
      </c>
      <c r="AD9074">
        <v>0</v>
      </c>
      <c r="AE9074">
        <v>0.99546843099575599</v>
      </c>
    </row>
    <row r="9075" spans="1:31" x14ac:dyDescent="0.25">
      <c r="A9075">
        <v>1893044</v>
      </c>
      <c r="B9075">
        <v>1</v>
      </c>
      <c r="C9075" t="s">
        <v>80</v>
      </c>
      <c r="D9075" t="s">
        <v>95</v>
      </c>
      <c r="E9075" t="s">
        <v>146</v>
      </c>
      <c r="F9075" t="s">
        <v>15572</v>
      </c>
      <c r="G9075" t="s">
        <v>142</v>
      </c>
      <c r="H9075" t="s">
        <v>143</v>
      </c>
      <c r="I9075" t="s">
        <v>135</v>
      </c>
      <c r="J9075" t="s">
        <v>136</v>
      </c>
      <c r="K9075" t="s">
        <v>137</v>
      </c>
      <c r="L9075" t="s">
        <v>25355</v>
      </c>
      <c r="M9075" t="s">
        <v>25356</v>
      </c>
      <c r="N9075">
        <v>0.36611111099999999</v>
      </c>
      <c r="O9075">
        <v>0</v>
      </c>
      <c r="P9075">
        <v>73</v>
      </c>
      <c r="Q9075">
        <v>0</v>
      </c>
      <c r="R9075">
        <v>0</v>
      </c>
      <c r="S9075">
        <v>0</v>
      </c>
      <c r="T9075">
        <v>2</v>
      </c>
      <c r="U9075">
        <v>0</v>
      </c>
      <c r="V9075">
        <v>0</v>
      </c>
      <c r="W9075">
        <v>0</v>
      </c>
      <c r="X9075">
        <v>5.8055061072742431</v>
      </c>
      <c r="Y9075">
        <v>0</v>
      </c>
      <c r="Z9075">
        <v>0</v>
      </c>
      <c r="AA9075">
        <v>0</v>
      </c>
      <c r="AB9075">
        <v>1.27409871490864</v>
      </c>
      <c r="AC9075">
        <v>0</v>
      </c>
      <c r="AD9075">
        <v>0</v>
      </c>
      <c r="AE9075">
        <v>7.0796048221828833</v>
      </c>
    </row>
    <row r="9076" spans="1:31" x14ac:dyDescent="0.25">
      <c r="A9076">
        <v>1893046</v>
      </c>
      <c r="B9076">
        <v>1</v>
      </c>
      <c r="C9076" t="s">
        <v>80</v>
      </c>
      <c r="D9076" t="s">
        <v>103</v>
      </c>
      <c r="E9076" t="s">
        <v>140</v>
      </c>
      <c r="F9076" t="s">
        <v>3007</v>
      </c>
      <c r="G9076" t="s">
        <v>142</v>
      </c>
      <c r="H9076" t="s">
        <v>143</v>
      </c>
      <c r="I9076" t="s">
        <v>135</v>
      </c>
      <c r="J9076" t="s">
        <v>136</v>
      </c>
      <c r="K9076" t="s">
        <v>137</v>
      </c>
      <c r="L9076" t="s">
        <v>25357</v>
      </c>
      <c r="M9076" t="s">
        <v>25358</v>
      </c>
      <c r="N9076">
        <v>0.88527777699999999</v>
      </c>
      <c r="O9076">
        <v>0</v>
      </c>
      <c r="P9076">
        <v>1</v>
      </c>
      <c r="Q9076">
        <v>0</v>
      </c>
      <c r="R9076">
        <v>0</v>
      </c>
      <c r="S9076">
        <v>0</v>
      </c>
      <c r="T9076">
        <v>0</v>
      </c>
      <c r="U9076">
        <v>0</v>
      </c>
      <c r="V9076">
        <v>0</v>
      </c>
      <c r="W9076">
        <v>0</v>
      </c>
      <c r="X9076">
        <v>0.18718112386317143</v>
      </c>
      <c r="Y9076">
        <v>0</v>
      </c>
      <c r="Z9076">
        <v>0</v>
      </c>
      <c r="AA9076">
        <v>0</v>
      </c>
      <c r="AB9076">
        <v>0</v>
      </c>
      <c r="AC9076">
        <v>0</v>
      </c>
      <c r="AD9076">
        <v>0</v>
      </c>
      <c r="AE9076">
        <v>0.18718112386317143</v>
      </c>
    </row>
    <row r="9077" spans="1:31" x14ac:dyDescent="0.25">
      <c r="A9077">
        <v>1893049</v>
      </c>
      <c r="B9077">
        <v>1</v>
      </c>
      <c r="C9077" t="s">
        <v>80</v>
      </c>
      <c r="D9077" t="s">
        <v>98</v>
      </c>
      <c r="E9077" t="s">
        <v>146</v>
      </c>
      <c r="F9077" t="s">
        <v>25359</v>
      </c>
      <c r="G9077" t="s">
        <v>148</v>
      </c>
      <c r="H9077" t="s">
        <v>143</v>
      </c>
      <c r="I9077" t="s">
        <v>135</v>
      </c>
      <c r="J9077" t="s">
        <v>136</v>
      </c>
      <c r="K9077" t="s">
        <v>137</v>
      </c>
      <c r="L9077" t="s">
        <v>25360</v>
      </c>
      <c r="M9077" t="s">
        <v>25361</v>
      </c>
      <c r="N9077">
        <v>0.76277777700000005</v>
      </c>
      <c r="O9077">
        <v>0</v>
      </c>
      <c r="P9077">
        <v>16</v>
      </c>
      <c r="Q9077">
        <v>0</v>
      </c>
      <c r="R9077">
        <v>9</v>
      </c>
      <c r="S9077">
        <v>0</v>
      </c>
      <c r="T9077">
        <v>7</v>
      </c>
      <c r="U9077">
        <v>0</v>
      </c>
      <c r="V9077">
        <v>0</v>
      </c>
      <c r="W9077">
        <v>0</v>
      </c>
      <c r="X9077">
        <v>3.0977060493245139</v>
      </c>
      <c r="Y9077">
        <v>0</v>
      </c>
      <c r="Z9077">
        <v>2.7387274156616552</v>
      </c>
      <c r="AA9077">
        <v>0</v>
      </c>
      <c r="AB9077">
        <v>4.1337190401106403</v>
      </c>
      <c r="AC9077">
        <v>0</v>
      </c>
      <c r="AD9077">
        <v>0</v>
      </c>
      <c r="AE9077">
        <v>9.9701525050968094</v>
      </c>
    </row>
    <row r="9078" spans="1:31" x14ac:dyDescent="0.25">
      <c r="A9078">
        <v>1893050</v>
      </c>
      <c r="B9078">
        <v>1</v>
      </c>
      <c r="C9078" t="s">
        <v>80</v>
      </c>
      <c r="D9078" t="s">
        <v>83</v>
      </c>
      <c r="E9078" t="s">
        <v>140</v>
      </c>
      <c r="F9078" t="s">
        <v>25362</v>
      </c>
      <c r="G9078" t="s">
        <v>163</v>
      </c>
      <c r="H9078" t="s">
        <v>143</v>
      </c>
      <c r="I9078" t="s">
        <v>135</v>
      </c>
      <c r="J9078" t="s">
        <v>136</v>
      </c>
      <c r="K9078" t="s">
        <v>137</v>
      </c>
      <c r="L9078" t="s">
        <v>25363</v>
      </c>
      <c r="M9078" t="s">
        <v>25364</v>
      </c>
      <c r="N9078">
        <v>1.833611111</v>
      </c>
      <c r="O9078">
        <v>0</v>
      </c>
      <c r="P9078">
        <v>0</v>
      </c>
      <c r="Q9078">
        <v>0</v>
      </c>
      <c r="R9078">
        <v>0</v>
      </c>
      <c r="S9078">
        <v>0</v>
      </c>
      <c r="T9078">
        <v>1</v>
      </c>
      <c r="U9078">
        <v>0</v>
      </c>
      <c r="V9078">
        <v>0</v>
      </c>
      <c r="W9078">
        <v>0</v>
      </c>
      <c r="X9078">
        <v>0</v>
      </c>
      <c r="Y9078">
        <v>0</v>
      </c>
      <c r="Z9078">
        <v>0</v>
      </c>
      <c r="AA9078">
        <v>0</v>
      </c>
      <c r="AB9078">
        <v>2.3878587381842502</v>
      </c>
      <c r="AC9078">
        <v>0</v>
      </c>
      <c r="AD9078">
        <v>0</v>
      </c>
      <c r="AE9078">
        <v>2.3878587381842502</v>
      </c>
    </row>
    <row r="9079" spans="1:31" x14ac:dyDescent="0.25">
      <c r="A9079">
        <v>1893052</v>
      </c>
      <c r="B9079">
        <v>1</v>
      </c>
      <c r="C9079" t="s">
        <v>81</v>
      </c>
      <c r="D9079" t="s">
        <v>127</v>
      </c>
      <c r="E9079" t="s">
        <v>169</v>
      </c>
      <c r="F9079" t="s">
        <v>25365</v>
      </c>
      <c r="G9079" t="s">
        <v>183</v>
      </c>
      <c r="H9079" t="s">
        <v>143</v>
      </c>
      <c r="I9079" t="s">
        <v>135</v>
      </c>
      <c r="J9079" t="s">
        <v>136</v>
      </c>
      <c r="K9079" t="s">
        <v>137</v>
      </c>
      <c r="L9079" t="s">
        <v>25366</v>
      </c>
      <c r="M9079" t="s">
        <v>25367</v>
      </c>
      <c r="N9079">
        <v>1.5974999999999999</v>
      </c>
      <c r="O9079">
        <v>0</v>
      </c>
      <c r="P9079">
        <v>0</v>
      </c>
      <c r="Q9079">
        <v>0</v>
      </c>
      <c r="R9079">
        <v>3</v>
      </c>
      <c r="S9079">
        <v>0</v>
      </c>
      <c r="T9079">
        <v>0</v>
      </c>
      <c r="U9079">
        <v>0</v>
      </c>
      <c r="V9079">
        <v>0</v>
      </c>
      <c r="W9079">
        <v>0</v>
      </c>
      <c r="X9079">
        <v>0</v>
      </c>
      <c r="Y9079">
        <v>0</v>
      </c>
      <c r="Z9079">
        <v>91.796216643875326</v>
      </c>
      <c r="AA9079">
        <v>0</v>
      </c>
      <c r="AB9079">
        <v>0</v>
      </c>
      <c r="AC9079">
        <v>0</v>
      </c>
      <c r="AD9079">
        <v>0</v>
      </c>
      <c r="AE9079">
        <v>91.796216643875326</v>
      </c>
    </row>
    <row r="9080" spans="1:31" x14ac:dyDescent="0.25">
      <c r="A9080">
        <v>1893053</v>
      </c>
      <c r="B9080">
        <v>1</v>
      </c>
      <c r="C9080" t="s">
        <v>80</v>
      </c>
      <c r="D9080" t="s">
        <v>100</v>
      </c>
      <c r="E9080" t="s">
        <v>146</v>
      </c>
      <c r="F9080" t="s">
        <v>25368</v>
      </c>
      <c r="G9080" t="s">
        <v>148</v>
      </c>
      <c r="H9080" t="s">
        <v>143</v>
      </c>
      <c r="I9080" t="s">
        <v>135</v>
      </c>
      <c r="J9080" t="s">
        <v>136</v>
      </c>
      <c r="K9080" t="s">
        <v>137</v>
      </c>
      <c r="L9080" t="s">
        <v>25369</v>
      </c>
      <c r="M9080" t="s">
        <v>25370</v>
      </c>
      <c r="N9080">
        <v>0.75916666600000005</v>
      </c>
      <c r="O9080">
        <v>0</v>
      </c>
      <c r="P9080">
        <v>15</v>
      </c>
      <c r="Q9080">
        <v>0</v>
      </c>
      <c r="R9080">
        <v>0</v>
      </c>
      <c r="S9080">
        <v>0</v>
      </c>
      <c r="T9080">
        <v>1</v>
      </c>
      <c r="U9080">
        <v>0</v>
      </c>
      <c r="V9080">
        <v>0</v>
      </c>
      <c r="W9080">
        <v>0</v>
      </c>
      <c r="X9080">
        <v>3.6439274453947887</v>
      </c>
      <c r="Y9080">
        <v>0</v>
      </c>
      <c r="Z9080">
        <v>0</v>
      </c>
      <c r="AA9080">
        <v>0</v>
      </c>
      <c r="AB9080">
        <v>0.25943661895386</v>
      </c>
      <c r="AC9080">
        <v>0</v>
      </c>
      <c r="AD9080">
        <v>0</v>
      </c>
      <c r="AE9080">
        <v>3.9033640643486489</v>
      </c>
    </row>
    <row r="9081" spans="1:31" x14ac:dyDescent="0.25">
      <c r="A9081">
        <v>1893056</v>
      </c>
      <c r="B9081">
        <v>1</v>
      </c>
      <c r="C9081" t="s">
        <v>81</v>
      </c>
      <c r="D9081" t="s">
        <v>123</v>
      </c>
      <c r="E9081" t="s">
        <v>146</v>
      </c>
      <c r="F9081" t="s">
        <v>25371</v>
      </c>
      <c r="G9081" t="s">
        <v>469</v>
      </c>
      <c r="H9081" t="s">
        <v>143</v>
      </c>
      <c r="I9081" t="s">
        <v>135</v>
      </c>
      <c r="J9081" t="s">
        <v>136</v>
      </c>
      <c r="K9081" t="s">
        <v>137</v>
      </c>
      <c r="L9081" t="s">
        <v>25372</v>
      </c>
      <c r="M9081" t="s">
        <v>25373</v>
      </c>
      <c r="N9081">
        <v>2.2969444440000002</v>
      </c>
      <c r="O9081">
        <v>0</v>
      </c>
      <c r="P9081">
        <v>170</v>
      </c>
      <c r="Q9081">
        <v>0</v>
      </c>
      <c r="R9081">
        <v>0</v>
      </c>
      <c r="S9081">
        <v>0</v>
      </c>
      <c r="T9081">
        <v>3</v>
      </c>
      <c r="U9081">
        <v>0</v>
      </c>
      <c r="V9081">
        <v>0</v>
      </c>
      <c r="W9081">
        <v>0</v>
      </c>
      <c r="X9081">
        <v>103.78570369427905</v>
      </c>
      <c r="Y9081">
        <v>0</v>
      </c>
      <c r="Z9081">
        <v>0</v>
      </c>
      <c r="AA9081">
        <v>0</v>
      </c>
      <c r="AB9081">
        <v>0.66263238235439781</v>
      </c>
      <c r="AC9081">
        <v>0</v>
      </c>
      <c r="AD9081">
        <v>0</v>
      </c>
      <c r="AE9081">
        <v>104.44833607663345</v>
      </c>
    </row>
    <row r="9082" spans="1:31" x14ac:dyDescent="0.25">
      <c r="A9082">
        <v>1893058</v>
      </c>
      <c r="B9082">
        <v>1</v>
      </c>
      <c r="C9082" t="s">
        <v>80</v>
      </c>
      <c r="D9082" t="s">
        <v>95</v>
      </c>
      <c r="E9082" t="s">
        <v>169</v>
      </c>
      <c r="F9082" t="s">
        <v>25374</v>
      </c>
      <c r="G9082" t="s">
        <v>183</v>
      </c>
      <c r="H9082" t="s">
        <v>143</v>
      </c>
      <c r="I9082" t="s">
        <v>135</v>
      </c>
      <c r="J9082" t="s">
        <v>136</v>
      </c>
      <c r="K9082" t="s">
        <v>137</v>
      </c>
      <c r="L9082" t="s">
        <v>25375</v>
      </c>
      <c r="M9082" t="s">
        <v>25376</v>
      </c>
      <c r="N9082">
        <v>0.45027777699999999</v>
      </c>
      <c r="O9082">
        <v>0</v>
      </c>
      <c r="P9082">
        <v>15</v>
      </c>
      <c r="Q9082">
        <v>0</v>
      </c>
      <c r="R9082">
        <v>1</v>
      </c>
      <c r="S9082">
        <v>0</v>
      </c>
      <c r="T9082">
        <v>1</v>
      </c>
      <c r="U9082">
        <v>0</v>
      </c>
      <c r="V9082">
        <v>0</v>
      </c>
      <c r="W9082">
        <v>0</v>
      </c>
      <c r="X9082">
        <v>0.64262964799174138</v>
      </c>
      <c r="Y9082">
        <v>0</v>
      </c>
      <c r="Z9082">
        <v>0.15829591806358501</v>
      </c>
      <c r="AA9082">
        <v>0</v>
      </c>
      <c r="AB9082">
        <v>0</v>
      </c>
      <c r="AC9082">
        <v>0</v>
      </c>
      <c r="AD9082">
        <v>0</v>
      </c>
      <c r="AE9082">
        <v>0.80092556605532639</v>
      </c>
    </row>
    <row r="9083" spans="1:31" x14ac:dyDescent="0.25">
      <c r="A9083">
        <v>1893059</v>
      </c>
      <c r="B9083">
        <v>1</v>
      </c>
      <c r="C9083" t="s">
        <v>80</v>
      </c>
      <c r="D9083" t="s">
        <v>84</v>
      </c>
      <c r="E9083" t="s">
        <v>140</v>
      </c>
      <c r="F9083" t="s">
        <v>25377</v>
      </c>
      <c r="G9083" t="s">
        <v>163</v>
      </c>
      <c r="H9083" t="s">
        <v>143</v>
      </c>
      <c r="I9083" t="s">
        <v>135</v>
      </c>
      <c r="J9083" t="s">
        <v>136</v>
      </c>
      <c r="K9083" t="s">
        <v>137</v>
      </c>
      <c r="L9083" t="s">
        <v>25378</v>
      </c>
      <c r="M9083" t="s">
        <v>25379</v>
      </c>
      <c r="N9083">
        <v>1.526944444</v>
      </c>
      <c r="O9083">
        <v>0</v>
      </c>
      <c r="P9083">
        <v>1</v>
      </c>
      <c r="Q9083">
        <v>0</v>
      </c>
      <c r="R9083">
        <v>0</v>
      </c>
      <c r="S9083">
        <v>0</v>
      </c>
      <c r="T9083">
        <v>0</v>
      </c>
      <c r="U9083">
        <v>0</v>
      </c>
      <c r="V9083">
        <v>0</v>
      </c>
      <c r="W9083">
        <v>0</v>
      </c>
      <c r="X9083">
        <v>0.34948721536144167</v>
      </c>
      <c r="Y9083">
        <v>0</v>
      </c>
      <c r="Z9083">
        <v>0</v>
      </c>
      <c r="AA9083">
        <v>0</v>
      </c>
      <c r="AB9083">
        <v>0</v>
      </c>
      <c r="AC9083">
        <v>0</v>
      </c>
      <c r="AD9083">
        <v>0</v>
      </c>
      <c r="AE9083">
        <v>0.34948721536144167</v>
      </c>
    </row>
    <row r="9084" spans="1:31" x14ac:dyDescent="0.25">
      <c r="A9084">
        <v>1893060</v>
      </c>
      <c r="B9084">
        <v>1</v>
      </c>
      <c r="C9084" t="s">
        <v>80</v>
      </c>
      <c r="D9084" t="s">
        <v>97</v>
      </c>
      <c r="E9084" t="s">
        <v>210</v>
      </c>
      <c r="F9084" t="s">
        <v>20275</v>
      </c>
      <c r="G9084" t="s">
        <v>133</v>
      </c>
      <c r="H9084" t="s">
        <v>134</v>
      </c>
      <c r="I9084" t="s">
        <v>135</v>
      </c>
      <c r="J9084" t="s">
        <v>136</v>
      </c>
      <c r="K9084" t="s">
        <v>137</v>
      </c>
      <c r="L9084" t="s">
        <v>25380</v>
      </c>
      <c r="M9084" t="s">
        <v>25381</v>
      </c>
      <c r="N9084">
        <v>0.13861111100000001</v>
      </c>
      <c r="O9084">
        <v>19</v>
      </c>
      <c r="P9084">
        <v>101</v>
      </c>
      <c r="Q9084">
        <v>5</v>
      </c>
      <c r="R9084">
        <v>28</v>
      </c>
      <c r="S9084">
        <v>3</v>
      </c>
      <c r="T9084">
        <v>15</v>
      </c>
      <c r="U9084">
        <v>0</v>
      </c>
      <c r="V9084">
        <v>0</v>
      </c>
      <c r="W9084">
        <v>11.27268248457581</v>
      </c>
      <c r="X9084">
        <v>10.261141484164177</v>
      </c>
      <c r="Y9084">
        <v>0.85547115011393748</v>
      </c>
      <c r="Z9084">
        <v>2.6858554901905323</v>
      </c>
      <c r="AA9084">
        <v>3.3654218952778665</v>
      </c>
      <c r="AB9084">
        <v>1.4034705431412797</v>
      </c>
      <c r="AC9084">
        <v>0</v>
      </c>
      <c r="AD9084">
        <v>0</v>
      </c>
      <c r="AE9084">
        <v>29.844043047463604</v>
      </c>
    </row>
    <row r="9085" spans="1:31" x14ac:dyDescent="0.25">
      <c r="A9085">
        <v>1893061</v>
      </c>
      <c r="B9085">
        <v>1</v>
      </c>
      <c r="C9085" t="s">
        <v>80</v>
      </c>
      <c r="D9085" t="s">
        <v>108</v>
      </c>
      <c r="E9085" t="s">
        <v>158</v>
      </c>
      <c r="F9085" t="s">
        <v>25382</v>
      </c>
      <c r="G9085" t="s">
        <v>219</v>
      </c>
      <c r="H9085" t="s">
        <v>134</v>
      </c>
      <c r="I9085" t="s">
        <v>135</v>
      </c>
      <c r="J9085" t="s">
        <v>136</v>
      </c>
      <c r="K9085" t="s">
        <v>137</v>
      </c>
      <c r="L9085" t="s">
        <v>25383</v>
      </c>
      <c r="M9085" t="s">
        <v>25384</v>
      </c>
      <c r="N9085">
        <v>1.7775000000000001</v>
      </c>
      <c r="O9085">
        <v>0</v>
      </c>
      <c r="P9085">
        <v>65</v>
      </c>
      <c r="Q9085">
        <v>0</v>
      </c>
      <c r="R9085">
        <v>11</v>
      </c>
      <c r="S9085">
        <v>0</v>
      </c>
      <c r="T9085">
        <v>7</v>
      </c>
      <c r="U9085">
        <v>0</v>
      </c>
      <c r="V9085">
        <v>0</v>
      </c>
      <c r="W9085">
        <v>0</v>
      </c>
      <c r="X9085">
        <v>29.56416051997352</v>
      </c>
      <c r="Y9085">
        <v>0</v>
      </c>
      <c r="Z9085">
        <v>15.544932483546122</v>
      </c>
      <c r="AA9085">
        <v>0</v>
      </c>
      <c r="AB9085">
        <v>11.809899302457662</v>
      </c>
      <c r="AC9085">
        <v>0</v>
      </c>
      <c r="AD9085">
        <v>0</v>
      </c>
      <c r="AE9085">
        <v>56.918992305977298</v>
      </c>
    </row>
    <row r="9086" spans="1:31" x14ac:dyDescent="0.25">
      <c r="A9086">
        <v>1893062</v>
      </c>
      <c r="B9086">
        <v>1</v>
      </c>
      <c r="C9086" t="s">
        <v>81</v>
      </c>
      <c r="D9086" t="s">
        <v>118</v>
      </c>
      <c r="E9086" t="s">
        <v>131</v>
      </c>
      <c r="F9086" t="s">
        <v>25385</v>
      </c>
      <c r="G9086" t="s">
        <v>133</v>
      </c>
      <c r="H9086" t="s">
        <v>134</v>
      </c>
      <c r="I9086" t="s">
        <v>135</v>
      </c>
      <c r="J9086" t="s">
        <v>136</v>
      </c>
      <c r="K9086" t="s">
        <v>137</v>
      </c>
      <c r="L9086" t="s">
        <v>25386</v>
      </c>
      <c r="M9086" t="s">
        <v>25387</v>
      </c>
      <c r="N9086">
        <v>3.2905555550000001</v>
      </c>
      <c r="O9086">
        <v>0</v>
      </c>
      <c r="P9086">
        <v>206</v>
      </c>
      <c r="Q9086">
        <v>0</v>
      </c>
      <c r="R9086">
        <v>3</v>
      </c>
      <c r="S9086">
        <v>0</v>
      </c>
      <c r="T9086">
        <v>15</v>
      </c>
      <c r="U9086">
        <v>0</v>
      </c>
      <c r="V9086">
        <v>0</v>
      </c>
      <c r="W9086">
        <v>0</v>
      </c>
      <c r="X9086">
        <v>179.25209544536298</v>
      </c>
      <c r="Y9086">
        <v>0</v>
      </c>
      <c r="Z9086">
        <v>0.73160127132350228</v>
      </c>
      <c r="AA9086">
        <v>0</v>
      </c>
      <c r="AB9086">
        <v>12.55061755521027</v>
      </c>
      <c r="AC9086">
        <v>0</v>
      </c>
      <c r="AD9086">
        <v>0</v>
      </c>
      <c r="AE9086">
        <v>192.53431427189676</v>
      </c>
    </row>
    <row r="9087" spans="1:31" x14ac:dyDescent="0.25">
      <c r="A9087">
        <v>1893064</v>
      </c>
      <c r="B9087">
        <v>1</v>
      </c>
      <c r="C9087" t="s">
        <v>81</v>
      </c>
      <c r="D9087" t="s">
        <v>128</v>
      </c>
      <c r="E9087" t="s">
        <v>140</v>
      </c>
      <c r="F9087" t="s">
        <v>25388</v>
      </c>
      <c r="G9087" t="s">
        <v>142</v>
      </c>
      <c r="H9087" t="s">
        <v>143</v>
      </c>
      <c r="I9087" t="s">
        <v>135</v>
      </c>
      <c r="J9087" t="s">
        <v>136</v>
      </c>
      <c r="K9087" t="s">
        <v>137</v>
      </c>
      <c r="L9087" t="s">
        <v>25389</v>
      </c>
      <c r="M9087" t="s">
        <v>25390</v>
      </c>
      <c r="N9087">
        <v>0.50027777699999998</v>
      </c>
      <c r="O9087">
        <v>0</v>
      </c>
      <c r="P9087">
        <v>0</v>
      </c>
      <c r="Q9087">
        <v>0</v>
      </c>
      <c r="R9087">
        <v>0</v>
      </c>
      <c r="S9087">
        <v>0</v>
      </c>
      <c r="T9087">
        <v>1</v>
      </c>
      <c r="U9087">
        <v>0</v>
      </c>
      <c r="V9087">
        <v>0</v>
      </c>
      <c r="W9087">
        <v>0</v>
      </c>
      <c r="X9087">
        <v>0</v>
      </c>
      <c r="Y9087">
        <v>0</v>
      </c>
      <c r="Z9087">
        <v>0</v>
      </c>
      <c r="AA9087">
        <v>0</v>
      </c>
      <c r="AB9087">
        <v>1.1451829389443999</v>
      </c>
      <c r="AC9087">
        <v>0</v>
      </c>
      <c r="AD9087">
        <v>0</v>
      </c>
      <c r="AE9087">
        <v>1.1451829389443999</v>
      </c>
    </row>
    <row r="9088" spans="1:31" x14ac:dyDescent="0.25">
      <c r="A9088">
        <v>1893065</v>
      </c>
      <c r="B9088">
        <v>1</v>
      </c>
      <c r="C9088" t="s">
        <v>80</v>
      </c>
      <c r="D9088" t="s">
        <v>93</v>
      </c>
      <c r="E9088" t="s">
        <v>140</v>
      </c>
      <c r="F9088" t="s">
        <v>25391</v>
      </c>
      <c r="G9088" t="s">
        <v>212</v>
      </c>
      <c r="H9088" t="s">
        <v>143</v>
      </c>
      <c r="I9088" t="s">
        <v>135</v>
      </c>
      <c r="J9088" t="s">
        <v>136</v>
      </c>
      <c r="K9088" t="s">
        <v>137</v>
      </c>
      <c r="L9088" t="s">
        <v>25392</v>
      </c>
      <c r="M9088" t="s">
        <v>25393</v>
      </c>
      <c r="N9088">
        <v>2.6405555550000002</v>
      </c>
      <c r="O9088">
        <v>0</v>
      </c>
      <c r="P9088">
        <v>1</v>
      </c>
      <c r="Q9088">
        <v>0</v>
      </c>
      <c r="R9088">
        <v>0</v>
      </c>
      <c r="S9088">
        <v>0</v>
      </c>
      <c r="T9088">
        <v>1</v>
      </c>
      <c r="U9088">
        <v>0</v>
      </c>
      <c r="V9088">
        <v>0</v>
      </c>
      <c r="W9088">
        <v>0</v>
      </c>
      <c r="X9088">
        <v>1.8398373437333333E-4</v>
      </c>
      <c r="Y9088">
        <v>0</v>
      </c>
      <c r="Z9088">
        <v>0</v>
      </c>
      <c r="AA9088">
        <v>0</v>
      </c>
      <c r="AB9088">
        <v>0.83842208418691555</v>
      </c>
      <c r="AC9088">
        <v>0</v>
      </c>
      <c r="AD9088">
        <v>0</v>
      </c>
      <c r="AE9088">
        <v>0.83860606792128889</v>
      </c>
    </row>
    <row r="9089" spans="1:31" x14ac:dyDescent="0.25">
      <c r="A9089">
        <v>1893066</v>
      </c>
      <c r="B9089">
        <v>1</v>
      </c>
      <c r="C9089" t="s">
        <v>81</v>
      </c>
      <c r="D9089" t="s">
        <v>120</v>
      </c>
      <c r="E9089" t="s">
        <v>140</v>
      </c>
      <c r="F9089" t="s">
        <v>25394</v>
      </c>
      <c r="G9089" t="s">
        <v>163</v>
      </c>
      <c r="H9089" t="s">
        <v>143</v>
      </c>
      <c r="I9089" t="s">
        <v>135</v>
      </c>
      <c r="J9089" t="s">
        <v>136</v>
      </c>
      <c r="K9089" t="s">
        <v>137</v>
      </c>
      <c r="L9089" t="s">
        <v>25395</v>
      </c>
      <c r="M9089" t="s">
        <v>25396</v>
      </c>
      <c r="N9089">
        <v>1.471666666</v>
      </c>
      <c r="O9089">
        <v>0</v>
      </c>
      <c r="P9089">
        <v>0</v>
      </c>
      <c r="Q9089">
        <v>0</v>
      </c>
      <c r="R9089">
        <v>4</v>
      </c>
      <c r="S9089">
        <v>0</v>
      </c>
      <c r="T9089">
        <v>1</v>
      </c>
      <c r="U9089">
        <v>0</v>
      </c>
      <c r="V9089">
        <v>0</v>
      </c>
      <c r="W9089">
        <v>0</v>
      </c>
      <c r="X9089">
        <v>0</v>
      </c>
      <c r="Y9089">
        <v>0</v>
      </c>
      <c r="Z9089">
        <v>44.484121157790455</v>
      </c>
      <c r="AA9089">
        <v>0</v>
      </c>
      <c r="AB9089">
        <v>28.026606004429624</v>
      </c>
      <c r="AC9089">
        <v>0</v>
      </c>
      <c r="AD9089">
        <v>0</v>
      </c>
      <c r="AE9089">
        <v>72.510727162220078</v>
      </c>
    </row>
    <row r="9090" spans="1:31" x14ac:dyDescent="0.25">
      <c r="A9090">
        <v>1893067</v>
      </c>
      <c r="B9090">
        <v>1</v>
      </c>
      <c r="C9090" t="s">
        <v>80</v>
      </c>
      <c r="D9090" t="s">
        <v>107</v>
      </c>
      <c r="E9090" t="s">
        <v>140</v>
      </c>
      <c r="F9090" t="s">
        <v>25397</v>
      </c>
      <c r="G9090" t="s">
        <v>142</v>
      </c>
      <c r="H9090" t="s">
        <v>143</v>
      </c>
      <c r="I9090" t="s">
        <v>135</v>
      </c>
      <c r="J9090" t="s">
        <v>136</v>
      </c>
      <c r="K9090" t="s">
        <v>137</v>
      </c>
      <c r="L9090" t="s">
        <v>25398</v>
      </c>
      <c r="M9090" t="s">
        <v>25399</v>
      </c>
      <c r="N9090">
        <v>2.1411111109999998</v>
      </c>
      <c r="O9090">
        <v>0</v>
      </c>
      <c r="P9090">
        <v>1</v>
      </c>
      <c r="Q9090">
        <v>0</v>
      </c>
      <c r="R9090">
        <v>0</v>
      </c>
      <c r="S9090">
        <v>0</v>
      </c>
      <c r="T9090">
        <v>0</v>
      </c>
      <c r="U9090">
        <v>0</v>
      </c>
      <c r="V9090">
        <v>0</v>
      </c>
      <c r="W9090">
        <v>0</v>
      </c>
      <c r="X9090">
        <v>1.0288919503617278</v>
      </c>
      <c r="Y9090">
        <v>0</v>
      </c>
      <c r="Z9090">
        <v>0</v>
      </c>
      <c r="AA9090">
        <v>0</v>
      </c>
      <c r="AB9090">
        <v>0</v>
      </c>
      <c r="AC9090">
        <v>0</v>
      </c>
      <c r="AD9090">
        <v>0</v>
      </c>
      <c r="AE9090">
        <v>1.0288919503617278</v>
      </c>
    </row>
    <row r="9091" spans="1:31" x14ac:dyDescent="0.25">
      <c r="A9091">
        <v>1893071</v>
      </c>
      <c r="B9091">
        <v>1</v>
      </c>
      <c r="C9091" t="s">
        <v>80</v>
      </c>
      <c r="D9091" t="s">
        <v>94</v>
      </c>
      <c r="E9091" t="s">
        <v>140</v>
      </c>
      <c r="F9091" t="s">
        <v>25400</v>
      </c>
      <c r="G9091" t="s">
        <v>163</v>
      </c>
      <c r="H9091" t="s">
        <v>143</v>
      </c>
      <c r="I9091" t="s">
        <v>135</v>
      </c>
      <c r="J9091" t="s">
        <v>136</v>
      </c>
      <c r="K9091" t="s">
        <v>137</v>
      </c>
      <c r="L9091" t="s">
        <v>25401</v>
      </c>
      <c r="M9091" t="s">
        <v>25402</v>
      </c>
      <c r="N9091">
        <v>2.1102777769999999</v>
      </c>
      <c r="O9091">
        <v>0</v>
      </c>
      <c r="P9091">
        <v>1</v>
      </c>
      <c r="Q9091">
        <v>0</v>
      </c>
      <c r="R9091">
        <v>0</v>
      </c>
      <c r="S9091">
        <v>0</v>
      </c>
      <c r="T9091">
        <v>0</v>
      </c>
      <c r="U9091">
        <v>0</v>
      </c>
      <c r="V9091">
        <v>0</v>
      </c>
      <c r="W9091">
        <v>0</v>
      </c>
      <c r="X9091">
        <v>0.16748749090226139</v>
      </c>
      <c r="Y9091">
        <v>0</v>
      </c>
      <c r="Z9091">
        <v>0</v>
      </c>
      <c r="AA9091">
        <v>0</v>
      </c>
      <c r="AB9091">
        <v>0</v>
      </c>
      <c r="AC9091">
        <v>0</v>
      </c>
      <c r="AD9091">
        <v>0</v>
      </c>
      <c r="AE9091">
        <v>0.16748749090226139</v>
      </c>
    </row>
    <row r="9092" spans="1:31" x14ac:dyDescent="0.25">
      <c r="A9092">
        <v>1893072</v>
      </c>
      <c r="B9092">
        <v>1</v>
      </c>
      <c r="C9092" t="s">
        <v>80</v>
      </c>
      <c r="D9092" t="s">
        <v>82</v>
      </c>
      <c r="E9092" t="s">
        <v>140</v>
      </c>
      <c r="F9092" t="s">
        <v>25403</v>
      </c>
      <c r="G9092" t="s">
        <v>207</v>
      </c>
      <c r="H9092" t="s">
        <v>143</v>
      </c>
      <c r="I9092" t="s">
        <v>135</v>
      </c>
      <c r="J9092" t="s">
        <v>136</v>
      </c>
      <c r="K9092" t="s">
        <v>137</v>
      </c>
      <c r="L9092" t="s">
        <v>25404</v>
      </c>
      <c r="M9092" t="s">
        <v>25405</v>
      </c>
      <c r="N9092">
        <v>0.33722222200000002</v>
      </c>
      <c r="O9092">
        <v>0</v>
      </c>
      <c r="P9092">
        <v>10</v>
      </c>
      <c r="Q9092">
        <v>0</v>
      </c>
      <c r="R9092">
        <v>0</v>
      </c>
      <c r="S9092">
        <v>0</v>
      </c>
      <c r="T9092">
        <v>1</v>
      </c>
      <c r="U9092">
        <v>0</v>
      </c>
      <c r="V9092">
        <v>0</v>
      </c>
      <c r="W9092">
        <v>0</v>
      </c>
      <c r="X9092">
        <v>0.84780700101811335</v>
      </c>
      <c r="Y9092">
        <v>0</v>
      </c>
      <c r="Z9092">
        <v>0</v>
      </c>
      <c r="AA9092">
        <v>0</v>
      </c>
      <c r="AB9092">
        <v>0.14092229805563999</v>
      </c>
      <c r="AC9092">
        <v>0</v>
      </c>
      <c r="AD9092">
        <v>0</v>
      </c>
      <c r="AE9092">
        <v>0.98872929907375329</v>
      </c>
    </row>
    <row r="9093" spans="1:31" x14ac:dyDescent="0.25">
      <c r="A9093">
        <v>1893073</v>
      </c>
      <c r="B9093">
        <v>1</v>
      </c>
      <c r="C9093" t="s">
        <v>80</v>
      </c>
      <c r="D9093" t="s">
        <v>89</v>
      </c>
      <c r="E9093" t="s">
        <v>140</v>
      </c>
      <c r="F9093" t="s">
        <v>25406</v>
      </c>
      <c r="G9093" t="s">
        <v>207</v>
      </c>
      <c r="H9093" t="s">
        <v>143</v>
      </c>
      <c r="I9093" t="s">
        <v>135</v>
      </c>
      <c r="J9093" t="s">
        <v>136</v>
      </c>
      <c r="K9093" t="s">
        <v>137</v>
      </c>
      <c r="L9093" t="s">
        <v>25407</v>
      </c>
      <c r="M9093" t="s">
        <v>25408</v>
      </c>
      <c r="N9093">
        <v>0.96611111100000002</v>
      </c>
      <c r="O9093">
        <v>0</v>
      </c>
      <c r="P9093">
        <v>0</v>
      </c>
      <c r="Q9093">
        <v>0</v>
      </c>
      <c r="R9093">
        <v>0</v>
      </c>
      <c r="S9093">
        <v>0</v>
      </c>
      <c r="T9093">
        <v>2</v>
      </c>
      <c r="U9093">
        <v>0</v>
      </c>
      <c r="V9093">
        <v>0</v>
      </c>
      <c r="W9093">
        <v>0</v>
      </c>
      <c r="X9093">
        <v>0</v>
      </c>
      <c r="Y9093">
        <v>0</v>
      </c>
      <c r="Z9093">
        <v>0</v>
      </c>
      <c r="AA9093">
        <v>0</v>
      </c>
      <c r="AB9093">
        <v>1.5412651335005201</v>
      </c>
      <c r="AC9093">
        <v>0</v>
      </c>
      <c r="AD9093">
        <v>0</v>
      </c>
      <c r="AE9093">
        <v>1.5412651335005201</v>
      </c>
    </row>
    <row r="9094" spans="1:31" x14ac:dyDescent="0.25">
      <c r="A9094">
        <v>1893074</v>
      </c>
      <c r="B9094">
        <v>1</v>
      </c>
      <c r="C9094" t="s">
        <v>80</v>
      </c>
      <c r="D9094" t="s">
        <v>96</v>
      </c>
      <c r="E9094" t="s">
        <v>146</v>
      </c>
      <c r="F9094" t="s">
        <v>18478</v>
      </c>
      <c r="G9094" t="s">
        <v>924</v>
      </c>
      <c r="H9094" t="s">
        <v>143</v>
      </c>
      <c r="I9094" t="s">
        <v>135</v>
      </c>
      <c r="J9094" t="s">
        <v>136</v>
      </c>
      <c r="K9094" t="s">
        <v>137</v>
      </c>
      <c r="L9094" t="s">
        <v>25409</v>
      </c>
      <c r="M9094" t="s">
        <v>25410</v>
      </c>
      <c r="N9094">
        <v>2.5169444439999999</v>
      </c>
      <c r="O9094">
        <v>0</v>
      </c>
      <c r="P9094">
        <v>25</v>
      </c>
      <c r="Q9094">
        <v>0</v>
      </c>
      <c r="R9094">
        <v>0</v>
      </c>
      <c r="S9094">
        <v>0</v>
      </c>
      <c r="T9094">
        <v>1</v>
      </c>
      <c r="U9094">
        <v>0</v>
      </c>
      <c r="V9094">
        <v>0</v>
      </c>
      <c r="W9094">
        <v>0</v>
      </c>
      <c r="X9094">
        <v>58.148551905397184</v>
      </c>
      <c r="Y9094">
        <v>0</v>
      </c>
      <c r="Z9094">
        <v>0</v>
      </c>
      <c r="AA9094">
        <v>0</v>
      </c>
      <c r="AB9094">
        <v>15.428275240439252</v>
      </c>
      <c r="AC9094">
        <v>0</v>
      </c>
      <c r="AD9094">
        <v>0</v>
      </c>
      <c r="AE9094">
        <v>73.576827145836432</v>
      </c>
    </row>
    <row r="9095" spans="1:31" x14ac:dyDescent="0.25">
      <c r="A9095">
        <v>1893076</v>
      </c>
      <c r="B9095">
        <v>1</v>
      </c>
      <c r="C9095" t="s">
        <v>81</v>
      </c>
      <c r="D9095" t="s">
        <v>127</v>
      </c>
      <c r="E9095" t="s">
        <v>146</v>
      </c>
      <c r="F9095" t="s">
        <v>25411</v>
      </c>
      <c r="G9095" t="s">
        <v>148</v>
      </c>
      <c r="H9095" t="s">
        <v>143</v>
      </c>
      <c r="I9095" t="s">
        <v>135</v>
      </c>
      <c r="J9095" t="s">
        <v>136</v>
      </c>
      <c r="K9095" t="s">
        <v>137</v>
      </c>
      <c r="L9095" t="s">
        <v>25412</v>
      </c>
      <c r="M9095" t="s">
        <v>25413</v>
      </c>
      <c r="N9095">
        <v>1.919166666</v>
      </c>
      <c r="O9095">
        <v>0</v>
      </c>
      <c r="P9095">
        <v>25</v>
      </c>
      <c r="Q9095">
        <v>0</v>
      </c>
      <c r="R9095">
        <v>0</v>
      </c>
      <c r="S9095">
        <v>0</v>
      </c>
      <c r="T9095">
        <v>3</v>
      </c>
      <c r="U9095">
        <v>0</v>
      </c>
      <c r="V9095">
        <v>0</v>
      </c>
      <c r="W9095">
        <v>0</v>
      </c>
      <c r="X9095">
        <v>14.045582913884045</v>
      </c>
      <c r="Y9095">
        <v>0</v>
      </c>
      <c r="Z9095">
        <v>0</v>
      </c>
      <c r="AA9095">
        <v>0</v>
      </c>
      <c r="AB9095">
        <v>5.0960209833076515</v>
      </c>
      <c r="AC9095">
        <v>0</v>
      </c>
      <c r="AD9095">
        <v>0</v>
      </c>
      <c r="AE9095">
        <v>19.141603897191697</v>
      </c>
    </row>
    <row r="9096" spans="1:31" x14ac:dyDescent="0.25">
      <c r="A9096">
        <v>1893078</v>
      </c>
      <c r="B9096">
        <v>1</v>
      </c>
      <c r="C9096" t="s">
        <v>81</v>
      </c>
      <c r="D9096" t="s">
        <v>122</v>
      </c>
      <c r="E9096" t="s">
        <v>229</v>
      </c>
      <c r="F9096" t="s">
        <v>9121</v>
      </c>
      <c r="G9096" t="s">
        <v>133</v>
      </c>
      <c r="H9096" t="s">
        <v>134</v>
      </c>
      <c r="I9096" t="s">
        <v>135</v>
      </c>
      <c r="J9096" t="s">
        <v>136</v>
      </c>
      <c r="K9096" t="s">
        <v>137</v>
      </c>
      <c r="L9096" t="s">
        <v>25414</v>
      </c>
      <c r="M9096" t="s">
        <v>25415</v>
      </c>
      <c r="N9096">
        <v>0.89500000000000002</v>
      </c>
      <c r="O9096">
        <v>6</v>
      </c>
      <c r="P9096">
        <v>7837</v>
      </c>
      <c r="Q9096">
        <v>62</v>
      </c>
      <c r="R9096">
        <v>126</v>
      </c>
      <c r="S9096">
        <v>56</v>
      </c>
      <c r="T9096">
        <v>1101</v>
      </c>
      <c r="U9096">
        <v>8</v>
      </c>
      <c r="V9096">
        <v>2</v>
      </c>
      <c r="W9096">
        <v>2.0049064823242801</v>
      </c>
      <c r="X9096">
        <v>1177.9261109305323</v>
      </c>
      <c r="Y9096">
        <v>242.65837522345507</v>
      </c>
      <c r="Z9096">
        <v>103.792580275365</v>
      </c>
      <c r="AA9096">
        <v>267.67972498699851</v>
      </c>
      <c r="AB9096">
        <v>688.21179975177574</v>
      </c>
      <c r="AC9096">
        <v>3547.0466614169595</v>
      </c>
      <c r="AD9096">
        <v>3.6856582419677997</v>
      </c>
      <c r="AE9096">
        <v>6033.0058173093785</v>
      </c>
    </row>
    <row r="9097" spans="1:31" x14ac:dyDescent="0.25">
      <c r="A9097">
        <v>1893080</v>
      </c>
      <c r="B9097">
        <v>1</v>
      </c>
      <c r="C9097" t="s">
        <v>81</v>
      </c>
      <c r="D9097" t="s">
        <v>113</v>
      </c>
      <c r="E9097" t="s">
        <v>169</v>
      </c>
      <c r="F9097" t="s">
        <v>25416</v>
      </c>
      <c r="G9097" t="s">
        <v>183</v>
      </c>
      <c r="H9097" t="s">
        <v>143</v>
      </c>
      <c r="I9097" t="s">
        <v>135</v>
      </c>
      <c r="J9097" t="s">
        <v>136</v>
      </c>
      <c r="K9097" t="s">
        <v>137</v>
      </c>
      <c r="L9097" t="s">
        <v>25417</v>
      </c>
      <c r="M9097" t="s">
        <v>25418</v>
      </c>
      <c r="N9097">
        <v>1.186111111</v>
      </c>
      <c r="O9097">
        <v>0</v>
      </c>
      <c r="P9097">
        <v>63</v>
      </c>
      <c r="Q9097">
        <v>0</v>
      </c>
      <c r="R9097">
        <v>11</v>
      </c>
      <c r="S9097">
        <v>0</v>
      </c>
      <c r="T9097">
        <v>8</v>
      </c>
      <c r="U9097">
        <v>0</v>
      </c>
      <c r="V9097">
        <v>0</v>
      </c>
      <c r="W9097">
        <v>0</v>
      </c>
      <c r="X9097">
        <v>15.726331426931015</v>
      </c>
      <c r="Y9097">
        <v>0</v>
      </c>
      <c r="Z9097">
        <v>18.32965078913422</v>
      </c>
      <c r="AA9097">
        <v>0</v>
      </c>
      <c r="AB9097">
        <v>5.9410452013838801</v>
      </c>
      <c r="AC9097">
        <v>0</v>
      </c>
      <c r="AD9097">
        <v>0</v>
      </c>
      <c r="AE9097">
        <v>39.997027417449111</v>
      </c>
    </row>
    <row r="9098" spans="1:31" x14ac:dyDescent="0.25">
      <c r="A9098">
        <v>1893082</v>
      </c>
      <c r="B9098">
        <v>1</v>
      </c>
      <c r="C9098" t="s">
        <v>80</v>
      </c>
      <c r="D9098" t="s">
        <v>83</v>
      </c>
      <c r="E9098" t="s">
        <v>146</v>
      </c>
      <c r="F9098" t="s">
        <v>25419</v>
      </c>
      <c r="G9098" t="s">
        <v>453</v>
      </c>
      <c r="H9098" t="s">
        <v>143</v>
      </c>
      <c r="I9098" t="s">
        <v>135</v>
      </c>
      <c r="J9098" t="s">
        <v>136</v>
      </c>
      <c r="K9098" t="s">
        <v>137</v>
      </c>
      <c r="L9098" t="s">
        <v>25420</v>
      </c>
      <c r="M9098" t="s">
        <v>25421</v>
      </c>
      <c r="N9098">
        <v>1.3366666659999999</v>
      </c>
      <c r="O9098">
        <v>0</v>
      </c>
      <c r="P9098">
        <v>20</v>
      </c>
      <c r="Q9098">
        <v>0</v>
      </c>
      <c r="R9098">
        <v>0</v>
      </c>
      <c r="S9098">
        <v>0</v>
      </c>
      <c r="T9098">
        <v>3</v>
      </c>
      <c r="U9098">
        <v>0</v>
      </c>
      <c r="V9098">
        <v>0</v>
      </c>
      <c r="W9098">
        <v>0</v>
      </c>
      <c r="X9098">
        <v>12.974846794228796</v>
      </c>
      <c r="Y9098">
        <v>0</v>
      </c>
      <c r="Z9098">
        <v>0</v>
      </c>
      <c r="AA9098">
        <v>0</v>
      </c>
      <c r="AB9098">
        <v>2.5562362202035418</v>
      </c>
      <c r="AC9098">
        <v>0</v>
      </c>
      <c r="AD9098">
        <v>0</v>
      </c>
      <c r="AE9098">
        <v>15.531083014432337</v>
      </c>
    </row>
    <row r="9099" spans="1:31" x14ac:dyDescent="0.25">
      <c r="A9099">
        <v>1893083</v>
      </c>
      <c r="B9099">
        <v>1</v>
      </c>
      <c r="C9099" t="s">
        <v>80</v>
      </c>
      <c r="D9099" t="s">
        <v>108</v>
      </c>
      <c r="E9099" t="s">
        <v>158</v>
      </c>
      <c r="F9099" t="s">
        <v>25422</v>
      </c>
      <c r="G9099" t="s">
        <v>219</v>
      </c>
      <c r="H9099" t="s">
        <v>134</v>
      </c>
      <c r="I9099" t="s">
        <v>135</v>
      </c>
      <c r="J9099" t="s">
        <v>136</v>
      </c>
      <c r="K9099" t="s">
        <v>137</v>
      </c>
      <c r="L9099" t="s">
        <v>25423</v>
      </c>
      <c r="M9099" t="s">
        <v>25424</v>
      </c>
      <c r="N9099">
        <v>3.1258333330000001</v>
      </c>
      <c r="O9099">
        <v>0</v>
      </c>
      <c r="P9099">
        <v>10</v>
      </c>
      <c r="Q9099">
        <v>0</v>
      </c>
      <c r="R9099">
        <v>7</v>
      </c>
      <c r="S9099">
        <v>0</v>
      </c>
      <c r="T9099">
        <v>1</v>
      </c>
      <c r="U9099">
        <v>0</v>
      </c>
      <c r="V9099">
        <v>0</v>
      </c>
      <c r="W9099">
        <v>0</v>
      </c>
      <c r="X9099">
        <v>12.107420314549838</v>
      </c>
      <c r="Y9099">
        <v>0</v>
      </c>
      <c r="Z9099">
        <v>36.240510967933808</v>
      </c>
      <c r="AA9099">
        <v>0</v>
      </c>
      <c r="AB9099">
        <v>7.5803054860320902</v>
      </c>
      <c r="AC9099">
        <v>0</v>
      </c>
      <c r="AD9099">
        <v>0</v>
      </c>
      <c r="AE9099">
        <v>55.928236768515731</v>
      </c>
    </row>
    <row r="9100" spans="1:31" x14ac:dyDescent="0.25">
      <c r="A9100">
        <v>1893084</v>
      </c>
      <c r="B9100">
        <v>1</v>
      </c>
      <c r="C9100" t="s">
        <v>81</v>
      </c>
      <c r="D9100" t="s">
        <v>113</v>
      </c>
      <c r="E9100" t="s">
        <v>146</v>
      </c>
      <c r="F9100" t="s">
        <v>25425</v>
      </c>
      <c r="G9100" t="s">
        <v>1108</v>
      </c>
      <c r="H9100" t="s">
        <v>143</v>
      </c>
      <c r="I9100" t="s">
        <v>135</v>
      </c>
      <c r="J9100" t="s">
        <v>136</v>
      </c>
      <c r="K9100" t="s">
        <v>137</v>
      </c>
      <c r="L9100" t="s">
        <v>25426</v>
      </c>
      <c r="M9100" t="s">
        <v>25427</v>
      </c>
      <c r="N9100">
        <v>1.8777777769999999</v>
      </c>
      <c r="O9100">
        <v>0</v>
      </c>
      <c r="P9100">
        <v>240</v>
      </c>
      <c r="Q9100">
        <v>0</v>
      </c>
      <c r="R9100">
        <v>2</v>
      </c>
      <c r="S9100">
        <v>0</v>
      </c>
      <c r="T9100">
        <v>12</v>
      </c>
      <c r="U9100">
        <v>0</v>
      </c>
      <c r="V9100">
        <v>0</v>
      </c>
      <c r="W9100">
        <v>0</v>
      </c>
      <c r="X9100">
        <v>45.159768870515713</v>
      </c>
      <c r="Y9100">
        <v>0</v>
      </c>
      <c r="Z9100">
        <v>0.60163326700083752</v>
      </c>
      <c r="AA9100">
        <v>0</v>
      </c>
      <c r="AB9100">
        <v>6.1256094824042595</v>
      </c>
      <c r="AC9100">
        <v>0</v>
      </c>
      <c r="AD9100">
        <v>0</v>
      </c>
      <c r="AE9100">
        <v>51.887011619920806</v>
      </c>
    </row>
    <row r="9101" spans="1:31" x14ac:dyDescent="0.25">
      <c r="A9101">
        <v>1893086</v>
      </c>
      <c r="B9101">
        <v>1</v>
      </c>
      <c r="C9101" t="s">
        <v>80</v>
      </c>
      <c r="D9101" t="s">
        <v>96</v>
      </c>
      <c r="E9101" t="s">
        <v>140</v>
      </c>
      <c r="F9101" t="s">
        <v>25428</v>
      </c>
      <c r="G9101" t="s">
        <v>200</v>
      </c>
      <c r="H9101" t="s">
        <v>143</v>
      </c>
      <c r="I9101" t="s">
        <v>135</v>
      </c>
      <c r="J9101" t="s">
        <v>136</v>
      </c>
      <c r="K9101" t="s">
        <v>137</v>
      </c>
      <c r="L9101" t="s">
        <v>25429</v>
      </c>
      <c r="M9101" t="s">
        <v>25430</v>
      </c>
      <c r="N9101">
        <v>2.4497222220000001</v>
      </c>
      <c r="O9101">
        <v>0</v>
      </c>
      <c r="P9101">
        <v>2</v>
      </c>
      <c r="Q9101">
        <v>0</v>
      </c>
      <c r="R9101">
        <v>0</v>
      </c>
      <c r="S9101">
        <v>0</v>
      </c>
      <c r="T9101">
        <v>0</v>
      </c>
      <c r="U9101">
        <v>0</v>
      </c>
      <c r="V9101">
        <v>0</v>
      </c>
      <c r="W9101">
        <v>0</v>
      </c>
      <c r="X9101">
        <v>1.4351613526471727</v>
      </c>
      <c r="Y9101">
        <v>0</v>
      </c>
      <c r="Z9101">
        <v>0</v>
      </c>
      <c r="AA9101">
        <v>0</v>
      </c>
      <c r="AB9101">
        <v>0</v>
      </c>
      <c r="AC9101">
        <v>0</v>
      </c>
      <c r="AD9101">
        <v>0</v>
      </c>
      <c r="AE9101">
        <v>1.4351613526471727</v>
      </c>
    </row>
    <row r="9102" spans="1:31" x14ac:dyDescent="0.25">
      <c r="A9102">
        <v>1893087</v>
      </c>
      <c r="B9102">
        <v>1</v>
      </c>
      <c r="C9102" t="s">
        <v>81</v>
      </c>
      <c r="D9102" t="s">
        <v>120</v>
      </c>
      <c r="E9102" t="s">
        <v>146</v>
      </c>
      <c r="F9102" t="s">
        <v>25431</v>
      </c>
      <c r="G9102" t="s">
        <v>469</v>
      </c>
      <c r="H9102" t="s">
        <v>143</v>
      </c>
      <c r="I9102" t="s">
        <v>135</v>
      </c>
      <c r="J9102" t="s">
        <v>136</v>
      </c>
      <c r="K9102" t="s">
        <v>137</v>
      </c>
      <c r="L9102" t="s">
        <v>25432</v>
      </c>
      <c r="M9102" t="s">
        <v>25433</v>
      </c>
      <c r="N9102">
        <v>2.1805555550000002</v>
      </c>
      <c r="O9102">
        <v>0</v>
      </c>
      <c r="P9102">
        <v>25</v>
      </c>
      <c r="Q9102">
        <v>0</v>
      </c>
      <c r="R9102">
        <v>2</v>
      </c>
      <c r="S9102">
        <v>0</v>
      </c>
      <c r="T9102">
        <v>5</v>
      </c>
      <c r="U9102">
        <v>0</v>
      </c>
      <c r="V9102">
        <v>0</v>
      </c>
      <c r="W9102">
        <v>0</v>
      </c>
      <c r="X9102">
        <v>11.805703089995767</v>
      </c>
      <c r="Y9102">
        <v>0</v>
      </c>
      <c r="Z9102">
        <v>8.6760509933073333</v>
      </c>
      <c r="AA9102">
        <v>0</v>
      </c>
      <c r="AB9102">
        <v>2.1554835646256501</v>
      </c>
      <c r="AC9102">
        <v>0</v>
      </c>
      <c r="AD9102">
        <v>0</v>
      </c>
      <c r="AE9102">
        <v>22.637237647928753</v>
      </c>
    </row>
    <row r="9103" spans="1:31" x14ac:dyDescent="0.25">
      <c r="A9103">
        <v>1893088</v>
      </c>
      <c r="B9103">
        <v>1</v>
      </c>
      <c r="C9103" t="s">
        <v>80</v>
      </c>
      <c r="D9103" t="s">
        <v>104</v>
      </c>
      <c r="E9103" t="s">
        <v>146</v>
      </c>
      <c r="F9103" t="s">
        <v>25434</v>
      </c>
      <c r="G9103" t="s">
        <v>148</v>
      </c>
      <c r="H9103" t="s">
        <v>143</v>
      </c>
      <c r="I9103" t="s">
        <v>135</v>
      </c>
      <c r="J9103" t="s">
        <v>136</v>
      </c>
      <c r="K9103" t="s">
        <v>137</v>
      </c>
      <c r="L9103" t="s">
        <v>25435</v>
      </c>
      <c r="M9103" t="s">
        <v>25436</v>
      </c>
      <c r="N9103">
        <v>1.6033333329999999</v>
      </c>
      <c r="O9103">
        <v>0</v>
      </c>
      <c r="P9103">
        <v>1</v>
      </c>
      <c r="Q9103">
        <v>0</v>
      </c>
      <c r="R9103">
        <v>2</v>
      </c>
      <c r="S9103">
        <v>0</v>
      </c>
      <c r="T9103">
        <v>2</v>
      </c>
      <c r="U9103">
        <v>0</v>
      </c>
      <c r="V9103">
        <v>0</v>
      </c>
      <c r="W9103">
        <v>0</v>
      </c>
      <c r="X9103">
        <v>0.31590641917352558</v>
      </c>
      <c r="Y9103">
        <v>0</v>
      </c>
      <c r="Z9103">
        <v>7.9949099823111371</v>
      </c>
      <c r="AA9103">
        <v>0</v>
      </c>
      <c r="AB9103">
        <v>5.0935754247514691</v>
      </c>
      <c r="AC9103">
        <v>0</v>
      </c>
      <c r="AD9103">
        <v>0</v>
      </c>
      <c r="AE9103">
        <v>13.404391826236132</v>
      </c>
    </row>
    <row r="9104" spans="1:31" x14ac:dyDescent="0.25">
      <c r="A9104">
        <v>1893089</v>
      </c>
      <c r="B9104">
        <v>1</v>
      </c>
      <c r="C9104" t="s">
        <v>80</v>
      </c>
      <c r="D9104" t="s">
        <v>110</v>
      </c>
      <c r="E9104" t="s">
        <v>140</v>
      </c>
      <c r="F9104" t="s">
        <v>25437</v>
      </c>
      <c r="G9104" t="s">
        <v>163</v>
      </c>
      <c r="H9104" t="s">
        <v>143</v>
      </c>
      <c r="I9104" t="s">
        <v>135</v>
      </c>
      <c r="J9104" t="s">
        <v>136</v>
      </c>
      <c r="K9104" t="s">
        <v>137</v>
      </c>
      <c r="L9104" t="s">
        <v>25438</v>
      </c>
      <c r="M9104" t="s">
        <v>25439</v>
      </c>
      <c r="N9104">
        <v>3.2549999999999999</v>
      </c>
      <c r="O9104">
        <v>0</v>
      </c>
      <c r="P9104">
        <v>4</v>
      </c>
      <c r="Q9104">
        <v>0</v>
      </c>
      <c r="R9104">
        <v>0</v>
      </c>
      <c r="S9104">
        <v>0</v>
      </c>
      <c r="T9104">
        <v>0</v>
      </c>
      <c r="U9104">
        <v>0</v>
      </c>
      <c r="V9104">
        <v>0</v>
      </c>
      <c r="W9104">
        <v>0</v>
      </c>
      <c r="X9104">
        <v>3.4495126249094823</v>
      </c>
      <c r="Y9104">
        <v>0</v>
      </c>
      <c r="Z9104">
        <v>0</v>
      </c>
      <c r="AA9104">
        <v>0</v>
      </c>
      <c r="AB9104">
        <v>0</v>
      </c>
      <c r="AC9104">
        <v>0</v>
      </c>
      <c r="AD9104">
        <v>0</v>
      </c>
      <c r="AE9104">
        <v>3.4495126249094823</v>
      </c>
    </row>
    <row r="9105" spans="1:31" x14ac:dyDescent="0.25">
      <c r="A9105">
        <v>1893091</v>
      </c>
      <c r="B9105">
        <v>1</v>
      </c>
      <c r="C9105" t="s">
        <v>81</v>
      </c>
      <c r="D9105" t="s">
        <v>112</v>
      </c>
      <c r="E9105" t="s">
        <v>140</v>
      </c>
      <c r="F9105" t="s">
        <v>25440</v>
      </c>
      <c r="G9105" t="s">
        <v>163</v>
      </c>
      <c r="H9105" t="s">
        <v>143</v>
      </c>
      <c r="I9105" t="s">
        <v>135</v>
      </c>
      <c r="J9105" t="s">
        <v>136</v>
      </c>
      <c r="K9105" t="s">
        <v>137</v>
      </c>
      <c r="L9105" t="s">
        <v>25441</v>
      </c>
      <c r="M9105" t="s">
        <v>25442</v>
      </c>
      <c r="N9105">
        <v>1.808333333</v>
      </c>
      <c r="O9105">
        <v>0</v>
      </c>
      <c r="P9105">
        <v>1</v>
      </c>
      <c r="Q9105">
        <v>0</v>
      </c>
      <c r="R9105">
        <v>0</v>
      </c>
      <c r="S9105">
        <v>0</v>
      </c>
      <c r="T9105">
        <v>0</v>
      </c>
      <c r="U9105">
        <v>0</v>
      </c>
      <c r="V9105">
        <v>0</v>
      </c>
      <c r="W9105">
        <v>0</v>
      </c>
      <c r="X9105">
        <v>6.8615561882000005E-4</v>
      </c>
      <c r="Y9105">
        <v>0</v>
      </c>
      <c r="Z9105">
        <v>0</v>
      </c>
      <c r="AA9105">
        <v>0</v>
      </c>
      <c r="AB9105">
        <v>0</v>
      </c>
      <c r="AC9105">
        <v>0</v>
      </c>
      <c r="AD9105">
        <v>0</v>
      </c>
      <c r="AE9105">
        <v>6.8615561882000005E-4</v>
      </c>
    </row>
    <row r="9106" spans="1:31" x14ac:dyDescent="0.25">
      <c r="A9106">
        <v>1893093</v>
      </c>
      <c r="B9106">
        <v>1</v>
      </c>
      <c r="C9106" t="s">
        <v>80</v>
      </c>
      <c r="D9106" t="s">
        <v>99</v>
      </c>
      <c r="E9106" t="s">
        <v>140</v>
      </c>
      <c r="F9106" t="s">
        <v>25443</v>
      </c>
      <c r="G9106" t="s">
        <v>212</v>
      </c>
      <c r="H9106" t="s">
        <v>143</v>
      </c>
      <c r="I9106" t="s">
        <v>135</v>
      </c>
      <c r="J9106" t="s">
        <v>136</v>
      </c>
      <c r="K9106" t="s">
        <v>137</v>
      </c>
      <c r="L9106" t="s">
        <v>25444</v>
      </c>
      <c r="M9106" t="s">
        <v>25445</v>
      </c>
      <c r="N9106">
        <v>3.841388888</v>
      </c>
      <c r="O9106">
        <v>0</v>
      </c>
      <c r="P9106">
        <v>2</v>
      </c>
      <c r="Q9106">
        <v>0</v>
      </c>
      <c r="R9106">
        <v>0</v>
      </c>
      <c r="S9106">
        <v>0</v>
      </c>
      <c r="T9106">
        <v>0</v>
      </c>
      <c r="U9106">
        <v>0</v>
      </c>
      <c r="V9106">
        <v>0</v>
      </c>
      <c r="W9106">
        <v>0</v>
      </c>
      <c r="X9106">
        <v>0.74779408801715397</v>
      </c>
      <c r="Y9106">
        <v>0</v>
      </c>
      <c r="Z9106">
        <v>0</v>
      </c>
      <c r="AA9106">
        <v>0</v>
      </c>
      <c r="AB9106">
        <v>0</v>
      </c>
      <c r="AC9106">
        <v>0</v>
      </c>
      <c r="AD9106">
        <v>0</v>
      </c>
      <c r="AE9106">
        <v>0.74779408801715397</v>
      </c>
    </row>
    <row r="9107" spans="1:31" x14ac:dyDescent="0.25">
      <c r="A9107">
        <v>1893094</v>
      </c>
      <c r="B9107">
        <v>1</v>
      </c>
      <c r="C9107" t="s">
        <v>80</v>
      </c>
      <c r="D9107" t="s">
        <v>85</v>
      </c>
      <c r="E9107" t="s">
        <v>146</v>
      </c>
      <c r="F9107" t="s">
        <v>11915</v>
      </c>
      <c r="G9107" t="s">
        <v>148</v>
      </c>
      <c r="H9107" t="s">
        <v>143</v>
      </c>
      <c r="I9107" t="s">
        <v>135</v>
      </c>
      <c r="J9107" t="s">
        <v>136</v>
      </c>
      <c r="K9107" t="s">
        <v>137</v>
      </c>
      <c r="L9107" t="s">
        <v>25446</v>
      </c>
      <c r="M9107" t="s">
        <v>25447</v>
      </c>
      <c r="N9107">
        <v>1.3205555550000001</v>
      </c>
      <c r="O9107">
        <v>0</v>
      </c>
      <c r="P9107">
        <v>203</v>
      </c>
      <c r="Q9107">
        <v>0</v>
      </c>
      <c r="R9107">
        <v>0</v>
      </c>
      <c r="S9107">
        <v>0</v>
      </c>
      <c r="T9107">
        <v>33</v>
      </c>
      <c r="U9107">
        <v>0</v>
      </c>
      <c r="V9107">
        <v>0</v>
      </c>
      <c r="W9107">
        <v>0</v>
      </c>
      <c r="X9107">
        <v>81.942440036804115</v>
      </c>
      <c r="Y9107">
        <v>0</v>
      </c>
      <c r="Z9107">
        <v>0</v>
      </c>
      <c r="AA9107">
        <v>0</v>
      </c>
      <c r="AB9107">
        <v>46.344745096260574</v>
      </c>
      <c r="AC9107">
        <v>0</v>
      </c>
      <c r="AD9107">
        <v>0</v>
      </c>
      <c r="AE9107">
        <v>128.2871851330647</v>
      </c>
    </row>
    <row r="9108" spans="1:31" x14ac:dyDescent="0.25">
      <c r="A9108">
        <v>1893099</v>
      </c>
      <c r="B9108">
        <v>1</v>
      </c>
      <c r="C9108" t="s">
        <v>81</v>
      </c>
      <c r="D9108" t="s">
        <v>120</v>
      </c>
      <c r="E9108" t="s">
        <v>140</v>
      </c>
      <c r="F9108" t="s">
        <v>25448</v>
      </c>
      <c r="G9108" t="s">
        <v>163</v>
      </c>
      <c r="H9108" t="s">
        <v>143</v>
      </c>
      <c r="I9108" t="s">
        <v>135</v>
      </c>
      <c r="J9108" t="s">
        <v>136</v>
      </c>
      <c r="K9108" t="s">
        <v>137</v>
      </c>
      <c r="L9108" t="s">
        <v>25449</v>
      </c>
      <c r="M9108" t="s">
        <v>25450</v>
      </c>
      <c r="N9108">
        <v>1.7108333330000001</v>
      </c>
      <c r="O9108">
        <v>0</v>
      </c>
      <c r="P9108">
        <v>3</v>
      </c>
      <c r="Q9108">
        <v>0</v>
      </c>
      <c r="R9108">
        <v>0</v>
      </c>
      <c r="S9108">
        <v>0</v>
      </c>
      <c r="T9108">
        <v>2</v>
      </c>
      <c r="U9108">
        <v>0</v>
      </c>
      <c r="V9108">
        <v>0</v>
      </c>
      <c r="W9108">
        <v>0</v>
      </c>
      <c r="X9108">
        <v>1.4023794758742725</v>
      </c>
      <c r="Y9108">
        <v>0</v>
      </c>
      <c r="Z9108">
        <v>0</v>
      </c>
      <c r="AA9108">
        <v>0</v>
      </c>
      <c r="AB9108">
        <v>1.3452982034381402</v>
      </c>
      <c r="AC9108">
        <v>0</v>
      </c>
      <c r="AD9108">
        <v>0</v>
      </c>
      <c r="AE9108">
        <v>2.7476776793124129</v>
      </c>
    </row>
    <row r="9109" spans="1:31" x14ac:dyDescent="0.25">
      <c r="A9109">
        <v>1893100</v>
      </c>
      <c r="B9109">
        <v>1</v>
      </c>
      <c r="C9109" t="s">
        <v>80</v>
      </c>
      <c r="D9109" t="s">
        <v>90</v>
      </c>
      <c r="E9109" t="s">
        <v>140</v>
      </c>
      <c r="F9109" t="s">
        <v>25451</v>
      </c>
      <c r="G9109" t="s">
        <v>163</v>
      </c>
      <c r="H9109" t="s">
        <v>143</v>
      </c>
      <c r="I9109" t="s">
        <v>135</v>
      </c>
      <c r="J9109" t="s">
        <v>136</v>
      </c>
      <c r="K9109" t="s">
        <v>137</v>
      </c>
      <c r="L9109" t="s">
        <v>25452</v>
      </c>
      <c r="M9109" t="s">
        <v>25453</v>
      </c>
      <c r="N9109">
        <v>5.8769444440000003</v>
      </c>
      <c r="O9109">
        <v>0</v>
      </c>
      <c r="P9109">
        <v>3</v>
      </c>
      <c r="Q9109">
        <v>0</v>
      </c>
      <c r="R9109">
        <v>0</v>
      </c>
      <c r="S9109">
        <v>0</v>
      </c>
      <c r="T9109">
        <v>0</v>
      </c>
      <c r="U9109">
        <v>0</v>
      </c>
      <c r="V9109">
        <v>0</v>
      </c>
      <c r="W9109">
        <v>0</v>
      </c>
      <c r="X9109">
        <v>7.5067923189484551</v>
      </c>
      <c r="Y9109">
        <v>0</v>
      </c>
      <c r="Z9109">
        <v>0</v>
      </c>
      <c r="AA9109">
        <v>0</v>
      </c>
      <c r="AB9109">
        <v>0</v>
      </c>
      <c r="AC9109">
        <v>0</v>
      </c>
      <c r="AD9109">
        <v>0</v>
      </c>
      <c r="AE9109">
        <v>7.5067923189484551</v>
      </c>
    </row>
    <row r="9110" spans="1:31" x14ac:dyDescent="0.25">
      <c r="A9110">
        <v>1893103</v>
      </c>
      <c r="B9110">
        <v>1</v>
      </c>
      <c r="C9110" t="s">
        <v>80</v>
      </c>
      <c r="D9110" t="s">
        <v>90</v>
      </c>
      <c r="E9110" t="s">
        <v>140</v>
      </c>
      <c r="F9110" t="s">
        <v>25454</v>
      </c>
      <c r="G9110" t="s">
        <v>163</v>
      </c>
      <c r="H9110" t="s">
        <v>143</v>
      </c>
      <c r="I9110" t="s">
        <v>135</v>
      </c>
      <c r="J9110" t="s">
        <v>136</v>
      </c>
      <c r="K9110" t="s">
        <v>137</v>
      </c>
      <c r="L9110" t="s">
        <v>25455</v>
      </c>
      <c r="M9110" t="s">
        <v>25456</v>
      </c>
      <c r="N9110">
        <v>6.801111111</v>
      </c>
      <c r="O9110">
        <v>0</v>
      </c>
      <c r="P9110">
        <v>2</v>
      </c>
      <c r="Q9110">
        <v>0</v>
      </c>
      <c r="R9110">
        <v>0</v>
      </c>
      <c r="S9110">
        <v>0</v>
      </c>
      <c r="T9110">
        <v>1</v>
      </c>
      <c r="U9110">
        <v>0</v>
      </c>
      <c r="V9110">
        <v>0</v>
      </c>
      <c r="W9110">
        <v>0</v>
      </c>
      <c r="X9110">
        <v>2.0128882572701801</v>
      </c>
      <c r="Y9110">
        <v>0</v>
      </c>
      <c r="Z9110">
        <v>0</v>
      </c>
      <c r="AA9110">
        <v>0</v>
      </c>
      <c r="AB9110">
        <v>0</v>
      </c>
      <c r="AC9110">
        <v>0</v>
      </c>
      <c r="AD9110">
        <v>0</v>
      </c>
      <c r="AE9110">
        <v>2.0128882572701801</v>
      </c>
    </row>
    <row r="9111" spans="1:31" x14ac:dyDescent="0.25">
      <c r="A9111">
        <v>1893104</v>
      </c>
      <c r="B9111">
        <v>1</v>
      </c>
      <c r="C9111" t="s">
        <v>80</v>
      </c>
      <c r="D9111" t="s">
        <v>95</v>
      </c>
      <c r="E9111" t="s">
        <v>146</v>
      </c>
      <c r="F9111" t="s">
        <v>25457</v>
      </c>
      <c r="G9111" t="s">
        <v>142</v>
      </c>
      <c r="H9111" t="s">
        <v>143</v>
      </c>
      <c r="I9111" t="s">
        <v>135</v>
      </c>
      <c r="J9111" t="s">
        <v>136</v>
      </c>
      <c r="K9111" t="s">
        <v>137</v>
      </c>
      <c r="L9111" t="s">
        <v>25458</v>
      </c>
      <c r="M9111" t="s">
        <v>25459</v>
      </c>
      <c r="N9111">
        <v>0.75305555499999999</v>
      </c>
      <c r="O9111">
        <v>0</v>
      </c>
      <c r="P9111">
        <v>26</v>
      </c>
      <c r="Q9111">
        <v>0</v>
      </c>
      <c r="R9111">
        <v>0</v>
      </c>
      <c r="S9111">
        <v>0</v>
      </c>
      <c r="T9111">
        <v>1</v>
      </c>
      <c r="U9111">
        <v>0</v>
      </c>
      <c r="V9111">
        <v>0</v>
      </c>
      <c r="W9111">
        <v>0</v>
      </c>
      <c r="X9111">
        <v>8.168733747485021</v>
      </c>
      <c r="Y9111">
        <v>0</v>
      </c>
      <c r="Z9111">
        <v>0</v>
      </c>
      <c r="AA9111">
        <v>0</v>
      </c>
      <c r="AB9111">
        <v>0.66185625384243618</v>
      </c>
      <c r="AC9111">
        <v>0</v>
      </c>
      <c r="AD9111">
        <v>0</v>
      </c>
      <c r="AE9111">
        <v>8.8305900013274581</v>
      </c>
    </row>
    <row r="9112" spans="1:31" x14ac:dyDescent="0.25">
      <c r="A9112">
        <v>1893107</v>
      </c>
      <c r="B9112">
        <v>1</v>
      </c>
      <c r="C9112" t="s">
        <v>80</v>
      </c>
      <c r="D9112" t="s">
        <v>84</v>
      </c>
      <c r="E9112" t="s">
        <v>140</v>
      </c>
      <c r="F9112" t="s">
        <v>25460</v>
      </c>
      <c r="G9112" t="s">
        <v>200</v>
      </c>
      <c r="H9112" t="s">
        <v>143</v>
      </c>
      <c r="I9112" t="s">
        <v>135</v>
      </c>
      <c r="J9112" t="s">
        <v>136</v>
      </c>
      <c r="K9112" t="s">
        <v>137</v>
      </c>
      <c r="L9112" t="s">
        <v>25461</v>
      </c>
      <c r="M9112" t="s">
        <v>25462</v>
      </c>
      <c r="N9112">
        <v>3.9497222220000001</v>
      </c>
      <c r="O9112">
        <v>0</v>
      </c>
      <c r="P9112">
        <v>0</v>
      </c>
      <c r="Q9112">
        <v>0</v>
      </c>
      <c r="R9112">
        <v>0</v>
      </c>
      <c r="S9112">
        <v>0</v>
      </c>
      <c r="T9112">
        <v>1</v>
      </c>
      <c r="U9112">
        <v>0</v>
      </c>
      <c r="V9112">
        <v>0</v>
      </c>
      <c r="W9112">
        <v>0</v>
      </c>
      <c r="X9112">
        <v>0</v>
      </c>
      <c r="Y9112">
        <v>0</v>
      </c>
      <c r="Z9112">
        <v>0</v>
      </c>
      <c r="AA9112">
        <v>0</v>
      </c>
      <c r="AB9112">
        <v>7.1331943933170887</v>
      </c>
      <c r="AC9112">
        <v>0</v>
      </c>
      <c r="AD9112">
        <v>0</v>
      </c>
      <c r="AE9112">
        <v>7.1331943933170887</v>
      </c>
    </row>
    <row r="9113" spans="1:31" x14ac:dyDescent="0.25">
      <c r="A9113">
        <v>1893108</v>
      </c>
      <c r="B9113">
        <v>1</v>
      </c>
      <c r="C9113" t="s">
        <v>80</v>
      </c>
      <c r="D9113" t="s">
        <v>83</v>
      </c>
      <c r="E9113" t="s">
        <v>140</v>
      </c>
      <c r="F9113" t="s">
        <v>25463</v>
      </c>
      <c r="G9113" t="s">
        <v>207</v>
      </c>
      <c r="H9113" t="s">
        <v>143</v>
      </c>
      <c r="I9113" t="s">
        <v>135</v>
      </c>
      <c r="J9113" t="s">
        <v>136</v>
      </c>
      <c r="K9113" t="s">
        <v>137</v>
      </c>
      <c r="L9113" t="s">
        <v>25464</v>
      </c>
      <c r="M9113" t="s">
        <v>25465</v>
      </c>
      <c r="N9113">
        <v>2.1163888879999999</v>
      </c>
      <c r="O9113">
        <v>0</v>
      </c>
      <c r="P9113">
        <v>0</v>
      </c>
      <c r="Q9113">
        <v>0</v>
      </c>
      <c r="R9113">
        <v>0</v>
      </c>
      <c r="S9113">
        <v>0</v>
      </c>
      <c r="T9113">
        <v>1</v>
      </c>
      <c r="U9113">
        <v>0</v>
      </c>
      <c r="V9113">
        <v>0</v>
      </c>
      <c r="W9113">
        <v>0</v>
      </c>
      <c r="X9113">
        <v>0</v>
      </c>
      <c r="Y9113">
        <v>0</v>
      </c>
      <c r="Z9113">
        <v>0</v>
      </c>
      <c r="AA9113">
        <v>0</v>
      </c>
      <c r="AB9113">
        <v>11.631115188723539</v>
      </c>
      <c r="AC9113">
        <v>0</v>
      </c>
      <c r="AD9113">
        <v>0</v>
      </c>
      <c r="AE9113">
        <v>11.631115188723539</v>
      </c>
    </row>
    <row r="9114" spans="1:31" x14ac:dyDescent="0.25">
      <c r="A9114">
        <v>1893113</v>
      </c>
      <c r="B9114">
        <v>1</v>
      </c>
      <c r="C9114" t="s">
        <v>80</v>
      </c>
      <c r="D9114" t="s">
        <v>98</v>
      </c>
      <c r="E9114" t="s">
        <v>146</v>
      </c>
      <c r="F9114" t="s">
        <v>25466</v>
      </c>
      <c r="G9114" t="s">
        <v>148</v>
      </c>
      <c r="H9114" t="s">
        <v>143</v>
      </c>
      <c r="I9114" t="s">
        <v>135</v>
      </c>
      <c r="J9114" t="s">
        <v>136</v>
      </c>
      <c r="K9114" t="s">
        <v>137</v>
      </c>
      <c r="L9114" t="s">
        <v>25467</v>
      </c>
      <c r="M9114" t="s">
        <v>25468</v>
      </c>
      <c r="N9114">
        <v>1.753055555</v>
      </c>
      <c r="O9114">
        <v>0</v>
      </c>
      <c r="P9114">
        <v>19</v>
      </c>
      <c r="Q9114">
        <v>0</v>
      </c>
      <c r="R9114">
        <v>0</v>
      </c>
      <c r="S9114">
        <v>0</v>
      </c>
      <c r="T9114">
        <v>1</v>
      </c>
      <c r="U9114">
        <v>0</v>
      </c>
      <c r="V9114">
        <v>0</v>
      </c>
      <c r="W9114">
        <v>0</v>
      </c>
      <c r="X9114">
        <v>5.6752979772873013</v>
      </c>
      <c r="Y9114">
        <v>0</v>
      </c>
      <c r="Z9114">
        <v>0</v>
      </c>
      <c r="AA9114">
        <v>0</v>
      </c>
      <c r="AB9114">
        <v>4.1962870593668669</v>
      </c>
      <c r="AC9114">
        <v>0</v>
      </c>
      <c r="AD9114">
        <v>0</v>
      </c>
      <c r="AE9114">
        <v>9.8715850366541673</v>
      </c>
    </row>
    <row r="9115" spans="1:31" x14ac:dyDescent="0.25">
      <c r="A9115">
        <v>1893114</v>
      </c>
      <c r="B9115">
        <v>1</v>
      </c>
      <c r="C9115" t="s">
        <v>80</v>
      </c>
      <c r="D9115" t="s">
        <v>107</v>
      </c>
      <c r="E9115" t="s">
        <v>210</v>
      </c>
      <c r="F9115" t="s">
        <v>22128</v>
      </c>
      <c r="G9115" t="s">
        <v>476</v>
      </c>
      <c r="H9115" t="s">
        <v>134</v>
      </c>
      <c r="I9115" t="s">
        <v>135</v>
      </c>
      <c r="J9115" t="s">
        <v>136</v>
      </c>
      <c r="K9115" t="s">
        <v>137</v>
      </c>
      <c r="L9115" t="s">
        <v>25469</v>
      </c>
      <c r="M9115" t="s">
        <v>25470</v>
      </c>
      <c r="N9115">
        <v>0.27972222200000002</v>
      </c>
      <c r="O9115">
        <v>4</v>
      </c>
      <c r="P9115">
        <v>1417</v>
      </c>
      <c r="Q9115">
        <v>3</v>
      </c>
      <c r="R9115">
        <v>11</v>
      </c>
      <c r="S9115">
        <v>10</v>
      </c>
      <c r="T9115">
        <v>142</v>
      </c>
      <c r="U9115">
        <v>0</v>
      </c>
      <c r="V9115">
        <v>1</v>
      </c>
      <c r="W9115">
        <v>21.576571437024178</v>
      </c>
      <c r="X9115">
        <v>96.089202969743624</v>
      </c>
      <c r="Y9115">
        <v>122.18052008170186</v>
      </c>
      <c r="Z9115">
        <v>1.0495852086746862</v>
      </c>
      <c r="AA9115">
        <v>143.17466928235052</v>
      </c>
      <c r="AB9115">
        <v>27.674428163834349</v>
      </c>
      <c r="AC9115">
        <v>0</v>
      </c>
      <c r="AD9115">
        <v>10.395503030170222</v>
      </c>
      <c r="AE9115">
        <v>422.1404801734995</v>
      </c>
    </row>
    <row r="9116" spans="1:31" x14ac:dyDescent="0.25">
      <c r="A9116">
        <v>1893115</v>
      </c>
      <c r="B9116">
        <v>1</v>
      </c>
      <c r="C9116" t="s">
        <v>80</v>
      </c>
      <c r="D9116" t="s">
        <v>96</v>
      </c>
      <c r="E9116" t="s">
        <v>140</v>
      </c>
      <c r="F9116" t="s">
        <v>25471</v>
      </c>
      <c r="G9116" t="s">
        <v>200</v>
      </c>
      <c r="H9116" t="s">
        <v>143</v>
      </c>
      <c r="I9116" t="s">
        <v>135</v>
      </c>
      <c r="J9116" t="s">
        <v>136</v>
      </c>
      <c r="K9116" t="s">
        <v>137</v>
      </c>
      <c r="L9116" t="s">
        <v>25472</v>
      </c>
      <c r="M9116" t="s">
        <v>25473</v>
      </c>
      <c r="N9116">
        <v>2.7766666660000001</v>
      </c>
      <c r="O9116">
        <v>0</v>
      </c>
      <c r="P9116">
        <v>0</v>
      </c>
      <c r="Q9116">
        <v>0</v>
      </c>
      <c r="R9116">
        <v>0</v>
      </c>
      <c r="S9116">
        <v>0</v>
      </c>
      <c r="T9116">
        <v>1</v>
      </c>
      <c r="U9116">
        <v>0</v>
      </c>
      <c r="V9116">
        <v>0</v>
      </c>
      <c r="W9116">
        <v>0</v>
      </c>
      <c r="X9116">
        <v>0</v>
      </c>
      <c r="Y9116">
        <v>0</v>
      </c>
      <c r="Z9116">
        <v>0</v>
      </c>
      <c r="AA9116">
        <v>0</v>
      </c>
      <c r="AB9116">
        <v>3.0554611932483336E-2</v>
      </c>
      <c r="AC9116">
        <v>0</v>
      </c>
      <c r="AD9116">
        <v>0</v>
      </c>
      <c r="AE9116">
        <v>3.0554611932483336E-2</v>
      </c>
    </row>
    <row r="9117" spans="1:31" x14ac:dyDescent="0.25">
      <c r="A9117">
        <v>1893119</v>
      </c>
      <c r="B9117">
        <v>1</v>
      </c>
      <c r="C9117" t="s">
        <v>80</v>
      </c>
      <c r="D9117" t="s">
        <v>105</v>
      </c>
      <c r="E9117" t="s">
        <v>210</v>
      </c>
      <c r="F9117" t="s">
        <v>25474</v>
      </c>
      <c r="G9117" t="s">
        <v>476</v>
      </c>
      <c r="H9117" t="s">
        <v>134</v>
      </c>
      <c r="I9117" t="s">
        <v>135</v>
      </c>
      <c r="J9117" t="s">
        <v>136</v>
      </c>
      <c r="K9117" t="s">
        <v>137</v>
      </c>
      <c r="L9117" t="s">
        <v>25475</v>
      </c>
      <c r="M9117" t="s">
        <v>25476</v>
      </c>
      <c r="N9117">
        <v>0.79055555499999997</v>
      </c>
      <c r="O9117">
        <v>0</v>
      </c>
      <c r="P9117">
        <v>263</v>
      </c>
      <c r="Q9117">
        <v>0</v>
      </c>
      <c r="R9117">
        <v>0</v>
      </c>
      <c r="S9117">
        <v>0</v>
      </c>
      <c r="T9117">
        <v>7</v>
      </c>
      <c r="U9117">
        <v>0</v>
      </c>
      <c r="V9117">
        <v>0</v>
      </c>
      <c r="W9117">
        <v>0</v>
      </c>
      <c r="X9117">
        <v>47.982393850372631</v>
      </c>
      <c r="Y9117">
        <v>0</v>
      </c>
      <c r="Z9117">
        <v>0</v>
      </c>
      <c r="AA9117">
        <v>0</v>
      </c>
      <c r="AB9117">
        <v>13.016200372658757</v>
      </c>
      <c r="AC9117">
        <v>0</v>
      </c>
      <c r="AD9117">
        <v>0</v>
      </c>
      <c r="AE9117">
        <v>60.99859422303139</v>
      </c>
    </row>
    <row r="9118" spans="1:31" x14ac:dyDescent="0.25">
      <c r="A9118">
        <v>1893125</v>
      </c>
      <c r="B9118">
        <v>1</v>
      </c>
      <c r="C9118" t="s">
        <v>81</v>
      </c>
      <c r="D9118" t="s">
        <v>123</v>
      </c>
      <c r="E9118" t="s">
        <v>146</v>
      </c>
      <c r="F9118" t="s">
        <v>17761</v>
      </c>
      <c r="G9118" t="s">
        <v>148</v>
      </c>
      <c r="H9118" t="s">
        <v>143</v>
      </c>
      <c r="I9118" t="s">
        <v>135</v>
      </c>
      <c r="J9118" t="s">
        <v>136</v>
      </c>
      <c r="K9118" t="s">
        <v>137</v>
      </c>
      <c r="L9118" t="s">
        <v>25477</v>
      </c>
      <c r="M9118" t="s">
        <v>25478</v>
      </c>
      <c r="N9118">
        <v>1.1263888879999999</v>
      </c>
      <c r="O9118">
        <v>0</v>
      </c>
      <c r="P9118">
        <v>203</v>
      </c>
      <c r="Q9118">
        <v>0</v>
      </c>
      <c r="R9118">
        <v>0</v>
      </c>
      <c r="S9118">
        <v>0</v>
      </c>
      <c r="T9118">
        <v>62</v>
      </c>
      <c r="U9118">
        <v>0</v>
      </c>
      <c r="V9118">
        <v>0</v>
      </c>
      <c r="W9118">
        <v>0</v>
      </c>
      <c r="X9118">
        <v>46.939305625355054</v>
      </c>
      <c r="Y9118">
        <v>0</v>
      </c>
      <c r="Z9118">
        <v>0</v>
      </c>
      <c r="AA9118">
        <v>0</v>
      </c>
      <c r="AB9118">
        <v>34.249001132108255</v>
      </c>
      <c r="AC9118">
        <v>0</v>
      </c>
      <c r="AD9118">
        <v>0</v>
      </c>
      <c r="AE9118">
        <v>81.188306757463309</v>
      </c>
    </row>
    <row r="9119" spans="1:31" x14ac:dyDescent="0.25">
      <c r="A9119">
        <v>1893126</v>
      </c>
      <c r="B9119">
        <v>1</v>
      </c>
      <c r="C9119" t="s">
        <v>81</v>
      </c>
      <c r="D9119" t="s">
        <v>117</v>
      </c>
      <c r="E9119" t="s">
        <v>146</v>
      </c>
      <c r="F9119" t="s">
        <v>25479</v>
      </c>
      <c r="G9119" t="s">
        <v>148</v>
      </c>
      <c r="H9119" t="s">
        <v>143</v>
      </c>
      <c r="I9119" t="s">
        <v>135</v>
      </c>
      <c r="J9119" t="s">
        <v>136</v>
      </c>
      <c r="K9119" t="s">
        <v>137</v>
      </c>
      <c r="L9119" t="s">
        <v>25480</v>
      </c>
      <c r="M9119" t="s">
        <v>25481</v>
      </c>
      <c r="N9119">
        <v>0.85444444399999997</v>
      </c>
      <c r="O9119">
        <v>0</v>
      </c>
      <c r="P9119">
        <v>34</v>
      </c>
      <c r="Q9119">
        <v>0</v>
      </c>
      <c r="R9119">
        <v>0</v>
      </c>
      <c r="S9119">
        <v>0</v>
      </c>
      <c r="T9119">
        <v>2</v>
      </c>
      <c r="U9119">
        <v>0</v>
      </c>
      <c r="V9119">
        <v>0</v>
      </c>
      <c r="W9119">
        <v>0</v>
      </c>
      <c r="X9119">
        <v>4.5168166657639581</v>
      </c>
      <c r="Y9119">
        <v>0</v>
      </c>
      <c r="Z9119">
        <v>0</v>
      </c>
      <c r="AA9119">
        <v>0</v>
      </c>
      <c r="AB9119">
        <v>5.3893394379392818</v>
      </c>
      <c r="AC9119">
        <v>0</v>
      </c>
      <c r="AD9119">
        <v>0</v>
      </c>
      <c r="AE9119">
        <v>9.9061561037032391</v>
      </c>
    </row>
    <row r="9120" spans="1:31" x14ac:dyDescent="0.25">
      <c r="A9120">
        <v>1893130</v>
      </c>
      <c r="B9120">
        <v>1</v>
      </c>
      <c r="C9120" t="s">
        <v>80</v>
      </c>
      <c r="D9120" t="s">
        <v>99</v>
      </c>
      <c r="E9120" t="s">
        <v>158</v>
      </c>
      <c r="F9120" t="s">
        <v>25482</v>
      </c>
      <c r="G9120" t="s">
        <v>133</v>
      </c>
      <c r="H9120" t="s">
        <v>134</v>
      </c>
      <c r="I9120" t="s">
        <v>135</v>
      </c>
      <c r="J9120" t="s">
        <v>136</v>
      </c>
      <c r="K9120" t="s">
        <v>137</v>
      </c>
      <c r="L9120" t="s">
        <v>25483</v>
      </c>
      <c r="M9120" t="s">
        <v>25484</v>
      </c>
      <c r="N9120">
        <v>2.2827777770000002</v>
      </c>
      <c r="O9120">
        <v>0</v>
      </c>
      <c r="P9120">
        <v>191</v>
      </c>
      <c r="Q9120">
        <v>0</v>
      </c>
      <c r="R9120">
        <v>6</v>
      </c>
      <c r="S9120">
        <v>3</v>
      </c>
      <c r="T9120">
        <v>13</v>
      </c>
      <c r="U9120">
        <v>0</v>
      </c>
      <c r="V9120">
        <v>0</v>
      </c>
      <c r="W9120">
        <v>0</v>
      </c>
      <c r="X9120">
        <v>91.965726065884439</v>
      </c>
      <c r="Y9120">
        <v>0</v>
      </c>
      <c r="Z9120">
        <v>10.651690688164537</v>
      </c>
      <c r="AA9120">
        <v>181.0771635118266</v>
      </c>
      <c r="AB9120">
        <v>11.256112300319431</v>
      </c>
      <c r="AC9120">
        <v>0</v>
      </c>
      <c r="AD9120">
        <v>0</v>
      </c>
      <c r="AE9120">
        <v>294.95069256619502</v>
      </c>
    </row>
    <row r="9121" spans="1:31" x14ac:dyDescent="0.25">
      <c r="A9121">
        <v>1893131</v>
      </c>
      <c r="B9121">
        <v>1</v>
      </c>
      <c r="C9121" t="s">
        <v>81</v>
      </c>
      <c r="D9121" t="s">
        <v>128</v>
      </c>
      <c r="E9121" t="s">
        <v>140</v>
      </c>
      <c r="F9121" t="s">
        <v>25485</v>
      </c>
      <c r="G9121" t="s">
        <v>212</v>
      </c>
      <c r="H9121" t="s">
        <v>143</v>
      </c>
      <c r="I9121" t="s">
        <v>135</v>
      </c>
      <c r="J9121" t="s">
        <v>136</v>
      </c>
      <c r="K9121" t="s">
        <v>137</v>
      </c>
      <c r="L9121" t="s">
        <v>25486</v>
      </c>
      <c r="M9121" t="s">
        <v>25487</v>
      </c>
      <c r="N9121">
        <v>3.7516666660000002</v>
      </c>
      <c r="O9121">
        <v>0</v>
      </c>
      <c r="P9121">
        <v>6</v>
      </c>
      <c r="Q9121">
        <v>0</v>
      </c>
      <c r="R9121">
        <v>0</v>
      </c>
      <c r="S9121">
        <v>0</v>
      </c>
      <c r="T9121">
        <v>0</v>
      </c>
      <c r="U9121">
        <v>0</v>
      </c>
      <c r="V9121">
        <v>0</v>
      </c>
      <c r="W9121">
        <v>0</v>
      </c>
      <c r="X9121">
        <v>4.4744509733154665</v>
      </c>
      <c r="Y9121">
        <v>0</v>
      </c>
      <c r="Z9121">
        <v>0</v>
      </c>
      <c r="AA9121">
        <v>0</v>
      </c>
      <c r="AB9121">
        <v>0</v>
      </c>
      <c r="AC9121">
        <v>0</v>
      </c>
      <c r="AD9121">
        <v>0</v>
      </c>
      <c r="AE9121">
        <v>4.4744509733154665</v>
      </c>
    </row>
    <row r="9122" spans="1:31" x14ac:dyDescent="0.25">
      <c r="A9122">
        <v>1893134</v>
      </c>
      <c r="B9122">
        <v>1</v>
      </c>
      <c r="C9122" t="s">
        <v>81</v>
      </c>
      <c r="D9122" t="s">
        <v>112</v>
      </c>
      <c r="E9122" t="s">
        <v>210</v>
      </c>
      <c r="F9122" t="s">
        <v>2156</v>
      </c>
      <c r="G9122" t="s">
        <v>133</v>
      </c>
      <c r="H9122" t="s">
        <v>134</v>
      </c>
      <c r="I9122" t="s">
        <v>135</v>
      </c>
      <c r="J9122" t="s">
        <v>136</v>
      </c>
      <c r="K9122" t="s">
        <v>137</v>
      </c>
      <c r="L9122" t="s">
        <v>25488</v>
      </c>
      <c r="M9122" t="s">
        <v>25489</v>
      </c>
      <c r="N9122">
        <v>0.42416666600000003</v>
      </c>
      <c r="O9122">
        <v>0</v>
      </c>
      <c r="P9122">
        <v>1048</v>
      </c>
      <c r="Q9122">
        <v>5</v>
      </c>
      <c r="R9122">
        <v>28</v>
      </c>
      <c r="S9122">
        <v>6</v>
      </c>
      <c r="T9122">
        <v>49</v>
      </c>
      <c r="U9122">
        <v>0</v>
      </c>
      <c r="V9122">
        <v>0</v>
      </c>
      <c r="W9122">
        <v>0</v>
      </c>
      <c r="X9122">
        <v>38.950436241870896</v>
      </c>
      <c r="Y9122">
        <v>11.938956638493801</v>
      </c>
      <c r="Z9122">
        <v>3.5912457608758208</v>
      </c>
      <c r="AA9122">
        <v>10.374369261688649</v>
      </c>
      <c r="AB9122">
        <v>12.123584020862705</v>
      </c>
      <c r="AC9122">
        <v>0</v>
      </c>
      <c r="AD9122">
        <v>0</v>
      </c>
      <c r="AE9122">
        <v>76.978591923791882</v>
      </c>
    </row>
    <row r="9123" spans="1:31" x14ac:dyDescent="0.25">
      <c r="A9123">
        <v>1893137</v>
      </c>
      <c r="B9123">
        <v>1</v>
      </c>
      <c r="C9123" t="s">
        <v>80</v>
      </c>
      <c r="D9123" t="s">
        <v>90</v>
      </c>
      <c r="E9123" t="s">
        <v>146</v>
      </c>
      <c r="F9123" t="s">
        <v>1602</v>
      </c>
      <c r="G9123" t="s">
        <v>148</v>
      </c>
      <c r="H9123" t="s">
        <v>143</v>
      </c>
      <c r="I9123" t="s">
        <v>135</v>
      </c>
      <c r="J9123" t="s">
        <v>136</v>
      </c>
      <c r="K9123" t="s">
        <v>137</v>
      </c>
      <c r="L9123" t="s">
        <v>25490</v>
      </c>
      <c r="M9123" t="s">
        <v>25491</v>
      </c>
      <c r="N9123">
        <v>1.122222222</v>
      </c>
      <c r="O9123">
        <v>0</v>
      </c>
      <c r="P9123">
        <v>47</v>
      </c>
      <c r="Q9123">
        <v>0</v>
      </c>
      <c r="R9123">
        <v>0</v>
      </c>
      <c r="S9123">
        <v>0</v>
      </c>
      <c r="T9123">
        <v>53</v>
      </c>
      <c r="U9123">
        <v>0</v>
      </c>
      <c r="V9123">
        <v>0</v>
      </c>
      <c r="W9123">
        <v>0</v>
      </c>
      <c r="X9123">
        <v>16.012488001894294</v>
      </c>
      <c r="Y9123">
        <v>0</v>
      </c>
      <c r="Z9123">
        <v>0</v>
      </c>
      <c r="AA9123">
        <v>0</v>
      </c>
      <c r="AB9123">
        <v>54.019463377579982</v>
      </c>
      <c r="AC9123">
        <v>0</v>
      </c>
      <c r="AD9123">
        <v>0</v>
      </c>
      <c r="AE9123">
        <v>70.031951379474279</v>
      </c>
    </row>
    <row r="9124" spans="1:31" x14ac:dyDescent="0.25">
      <c r="A9124">
        <v>1893139</v>
      </c>
      <c r="B9124">
        <v>1</v>
      </c>
      <c r="C9124" t="s">
        <v>81</v>
      </c>
      <c r="D9124" t="s">
        <v>119</v>
      </c>
      <c r="E9124" t="s">
        <v>169</v>
      </c>
      <c r="F9124" t="s">
        <v>25492</v>
      </c>
      <c r="G9124" t="s">
        <v>596</v>
      </c>
      <c r="H9124" t="s">
        <v>143</v>
      </c>
      <c r="I9124" t="s">
        <v>135</v>
      </c>
      <c r="J9124" t="s">
        <v>136</v>
      </c>
      <c r="K9124" t="s">
        <v>137</v>
      </c>
      <c r="L9124" t="s">
        <v>25493</v>
      </c>
      <c r="M9124" t="s">
        <v>25494</v>
      </c>
      <c r="N9124">
        <v>2.5894444440000002</v>
      </c>
      <c r="O9124">
        <v>0</v>
      </c>
      <c r="P9124">
        <v>49</v>
      </c>
      <c r="Q9124">
        <v>0</v>
      </c>
      <c r="R9124">
        <v>8</v>
      </c>
      <c r="S9124">
        <v>0</v>
      </c>
      <c r="T9124">
        <v>0</v>
      </c>
      <c r="U9124">
        <v>0</v>
      </c>
      <c r="V9124">
        <v>0</v>
      </c>
      <c r="W9124">
        <v>0</v>
      </c>
      <c r="X9124">
        <v>13.971893806722591</v>
      </c>
      <c r="Y9124">
        <v>0</v>
      </c>
      <c r="Z9124">
        <v>31.533322377662209</v>
      </c>
      <c r="AA9124">
        <v>0</v>
      </c>
      <c r="AB9124">
        <v>0</v>
      </c>
      <c r="AC9124">
        <v>0</v>
      </c>
      <c r="AD9124">
        <v>0</v>
      </c>
      <c r="AE9124">
        <v>45.5052161843848</v>
      </c>
    </row>
    <row r="9125" spans="1:31" x14ac:dyDescent="0.25">
      <c r="A9125">
        <v>1893142</v>
      </c>
      <c r="B9125">
        <v>1</v>
      </c>
      <c r="C9125" t="s">
        <v>80</v>
      </c>
      <c r="D9125" t="s">
        <v>103</v>
      </c>
      <c r="E9125" t="s">
        <v>131</v>
      </c>
      <c r="F9125" t="s">
        <v>1652</v>
      </c>
      <c r="G9125" t="s">
        <v>133</v>
      </c>
      <c r="H9125" t="s">
        <v>134</v>
      </c>
      <c r="I9125" t="s">
        <v>135</v>
      </c>
      <c r="J9125" t="s">
        <v>136</v>
      </c>
      <c r="K9125" t="s">
        <v>137</v>
      </c>
      <c r="L9125" t="s">
        <v>25495</v>
      </c>
      <c r="M9125" t="s">
        <v>25496</v>
      </c>
      <c r="N9125">
        <v>0.82499999999999996</v>
      </c>
      <c r="O9125">
        <v>3</v>
      </c>
      <c r="P9125">
        <v>1821</v>
      </c>
      <c r="Q9125">
        <v>20</v>
      </c>
      <c r="R9125">
        <v>234</v>
      </c>
      <c r="S9125">
        <v>22</v>
      </c>
      <c r="T9125">
        <v>505</v>
      </c>
      <c r="U9125">
        <v>2</v>
      </c>
      <c r="V9125">
        <v>1</v>
      </c>
      <c r="W9125">
        <v>0.78223678607796954</v>
      </c>
      <c r="X9125">
        <v>271.20923038927896</v>
      </c>
      <c r="Y9125">
        <v>66.172736255871072</v>
      </c>
      <c r="Z9125">
        <v>96.699592898769907</v>
      </c>
      <c r="AA9125">
        <v>97.208372110563474</v>
      </c>
      <c r="AB9125">
        <v>263.74434664588154</v>
      </c>
      <c r="AC9125">
        <v>133.65558167023698</v>
      </c>
      <c r="AD9125">
        <v>1.1769796575310583</v>
      </c>
      <c r="AE9125">
        <v>930.64907641421098</v>
      </c>
    </row>
    <row r="9126" spans="1:31" x14ac:dyDescent="0.25">
      <c r="A9126">
        <v>1893143</v>
      </c>
      <c r="B9126">
        <v>1</v>
      </c>
      <c r="C9126" t="s">
        <v>80</v>
      </c>
      <c r="D9126" t="s">
        <v>93</v>
      </c>
      <c r="E9126" t="s">
        <v>140</v>
      </c>
      <c r="F9126" t="s">
        <v>25497</v>
      </c>
      <c r="G9126" t="s">
        <v>163</v>
      </c>
      <c r="H9126" t="s">
        <v>143</v>
      </c>
      <c r="I9126" t="s">
        <v>135</v>
      </c>
      <c r="J9126" t="s">
        <v>136</v>
      </c>
      <c r="K9126" t="s">
        <v>137</v>
      </c>
      <c r="L9126" t="s">
        <v>25498</v>
      </c>
      <c r="M9126" t="s">
        <v>25499</v>
      </c>
      <c r="N9126">
        <v>2.6883333330000001</v>
      </c>
      <c r="O9126">
        <v>0</v>
      </c>
      <c r="P9126">
        <v>0</v>
      </c>
      <c r="Q9126">
        <v>0</v>
      </c>
      <c r="R9126">
        <v>1</v>
      </c>
      <c r="S9126">
        <v>0</v>
      </c>
      <c r="T9126">
        <v>0</v>
      </c>
      <c r="U9126">
        <v>0</v>
      </c>
      <c r="V9126">
        <v>0</v>
      </c>
      <c r="W9126">
        <v>0</v>
      </c>
      <c r="X9126">
        <v>0</v>
      </c>
      <c r="Y9126">
        <v>0</v>
      </c>
      <c r="Z9126">
        <v>2.0135472737285443</v>
      </c>
      <c r="AA9126">
        <v>0</v>
      </c>
      <c r="AB9126">
        <v>0</v>
      </c>
      <c r="AC9126">
        <v>0</v>
      </c>
      <c r="AD9126">
        <v>0</v>
      </c>
      <c r="AE9126">
        <v>2.0135472737285443</v>
      </c>
    </row>
    <row r="9127" spans="1:31" x14ac:dyDescent="0.25">
      <c r="A9127">
        <v>1893145</v>
      </c>
      <c r="B9127">
        <v>1</v>
      </c>
      <c r="C9127" t="s">
        <v>80</v>
      </c>
      <c r="D9127" t="s">
        <v>93</v>
      </c>
      <c r="E9127" t="s">
        <v>158</v>
      </c>
      <c r="F9127" t="s">
        <v>14060</v>
      </c>
      <c r="G9127" t="s">
        <v>171</v>
      </c>
      <c r="H9127" t="s">
        <v>134</v>
      </c>
      <c r="I9127" t="s">
        <v>135</v>
      </c>
      <c r="J9127" t="s">
        <v>136</v>
      </c>
      <c r="K9127" t="s">
        <v>172</v>
      </c>
      <c r="L9127" t="s">
        <v>25500</v>
      </c>
      <c r="M9127" t="s">
        <v>25501</v>
      </c>
      <c r="N9127">
        <v>6.2736111110000001</v>
      </c>
      <c r="O9127">
        <v>0</v>
      </c>
      <c r="P9127">
        <v>63</v>
      </c>
      <c r="Q9127">
        <v>0</v>
      </c>
      <c r="R9127">
        <v>12</v>
      </c>
      <c r="S9127">
        <v>0</v>
      </c>
      <c r="T9127">
        <v>11</v>
      </c>
      <c r="U9127">
        <v>0</v>
      </c>
      <c r="V9127">
        <v>0</v>
      </c>
      <c r="W9127">
        <v>0</v>
      </c>
      <c r="X9127">
        <v>153.82411907074976</v>
      </c>
      <c r="Y9127">
        <v>0</v>
      </c>
      <c r="Z9127">
        <v>366.95676879384888</v>
      </c>
      <c r="AA9127">
        <v>0</v>
      </c>
      <c r="AB9127">
        <v>617.06177066975954</v>
      </c>
      <c r="AC9127">
        <v>0</v>
      </c>
      <c r="AD9127">
        <v>0</v>
      </c>
      <c r="AE9127">
        <v>1137.8426585343582</v>
      </c>
    </row>
    <row r="9128" spans="1:31" x14ac:dyDescent="0.25">
      <c r="A9128">
        <v>1893148</v>
      </c>
      <c r="B9128">
        <v>1</v>
      </c>
      <c r="C9128" t="s">
        <v>81</v>
      </c>
      <c r="D9128" t="s">
        <v>120</v>
      </c>
      <c r="E9128" t="s">
        <v>146</v>
      </c>
      <c r="F9128" t="s">
        <v>25502</v>
      </c>
      <c r="G9128" t="s">
        <v>148</v>
      </c>
      <c r="H9128" t="s">
        <v>143</v>
      </c>
      <c r="I9128" t="s">
        <v>135</v>
      </c>
      <c r="J9128" t="s">
        <v>136</v>
      </c>
      <c r="K9128" t="s">
        <v>137</v>
      </c>
      <c r="L9128" t="s">
        <v>25503</v>
      </c>
      <c r="M9128" t="s">
        <v>25504</v>
      </c>
      <c r="N9128">
        <v>2.4169444439999999</v>
      </c>
      <c r="O9128">
        <v>0</v>
      </c>
      <c r="P9128">
        <v>119</v>
      </c>
      <c r="Q9128">
        <v>0</v>
      </c>
      <c r="R9128">
        <v>0</v>
      </c>
      <c r="S9128">
        <v>0</v>
      </c>
      <c r="T9128">
        <v>11</v>
      </c>
      <c r="U9128">
        <v>0</v>
      </c>
      <c r="V9128">
        <v>0</v>
      </c>
      <c r="W9128">
        <v>0</v>
      </c>
      <c r="X9128">
        <v>70.713916721431389</v>
      </c>
      <c r="Y9128">
        <v>0</v>
      </c>
      <c r="Z9128">
        <v>0</v>
      </c>
      <c r="AA9128">
        <v>0</v>
      </c>
      <c r="AB9128">
        <v>14.759285506946121</v>
      </c>
      <c r="AC9128">
        <v>0</v>
      </c>
      <c r="AD9128">
        <v>0</v>
      </c>
      <c r="AE9128">
        <v>85.473202228377517</v>
      </c>
    </row>
    <row r="9129" spans="1:31" x14ac:dyDescent="0.25">
      <c r="A9129">
        <v>1893150</v>
      </c>
      <c r="B9129">
        <v>1</v>
      </c>
      <c r="C9129" t="s">
        <v>80</v>
      </c>
      <c r="D9129" t="s">
        <v>85</v>
      </c>
      <c r="E9129" t="s">
        <v>146</v>
      </c>
      <c r="F9129" t="s">
        <v>25505</v>
      </c>
      <c r="G9129" t="s">
        <v>469</v>
      </c>
      <c r="H9129" t="s">
        <v>143</v>
      </c>
      <c r="I9129" t="s">
        <v>135</v>
      </c>
      <c r="J9129" t="s">
        <v>136</v>
      </c>
      <c r="K9129" t="s">
        <v>137</v>
      </c>
      <c r="L9129" t="s">
        <v>25506</v>
      </c>
      <c r="M9129" t="s">
        <v>25507</v>
      </c>
      <c r="N9129">
        <v>3.5380555550000001</v>
      </c>
      <c r="O9129">
        <v>0</v>
      </c>
      <c r="P9129">
        <v>167</v>
      </c>
      <c r="Q9129">
        <v>0</v>
      </c>
      <c r="R9129">
        <v>0</v>
      </c>
      <c r="S9129">
        <v>0</v>
      </c>
      <c r="T9129">
        <v>20</v>
      </c>
      <c r="U9129">
        <v>0</v>
      </c>
      <c r="V9129">
        <v>0</v>
      </c>
      <c r="W9129">
        <v>0</v>
      </c>
      <c r="X9129">
        <v>174.16469118660825</v>
      </c>
      <c r="Y9129">
        <v>0</v>
      </c>
      <c r="Z9129">
        <v>0</v>
      </c>
      <c r="AA9129">
        <v>0</v>
      </c>
      <c r="AB9129">
        <v>60.184175610659494</v>
      </c>
      <c r="AC9129">
        <v>0</v>
      </c>
      <c r="AD9129">
        <v>0</v>
      </c>
      <c r="AE9129">
        <v>234.34886679726776</v>
      </c>
    </row>
    <row r="9130" spans="1:31" x14ac:dyDescent="0.25">
      <c r="A9130">
        <v>1893151</v>
      </c>
      <c r="B9130">
        <v>1</v>
      </c>
      <c r="C9130" t="s">
        <v>81</v>
      </c>
      <c r="D9130" t="s">
        <v>128</v>
      </c>
      <c r="E9130" t="s">
        <v>140</v>
      </c>
      <c r="F9130" t="s">
        <v>25508</v>
      </c>
      <c r="G9130" t="s">
        <v>200</v>
      </c>
      <c r="H9130" t="s">
        <v>143</v>
      </c>
      <c r="I9130" t="s">
        <v>135</v>
      </c>
      <c r="J9130" t="s">
        <v>136</v>
      </c>
      <c r="K9130" t="s">
        <v>137</v>
      </c>
      <c r="L9130" t="s">
        <v>25509</v>
      </c>
      <c r="M9130" t="s">
        <v>25510</v>
      </c>
      <c r="N9130">
        <v>1.259166666</v>
      </c>
      <c r="O9130">
        <v>0</v>
      </c>
      <c r="P9130">
        <v>7</v>
      </c>
      <c r="Q9130">
        <v>0</v>
      </c>
      <c r="R9130">
        <v>0</v>
      </c>
      <c r="S9130">
        <v>0</v>
      </c>
      <c r="T9130">
        <v>0</v>
      </c>
      <c r="U9130">
        <v>0</v>
      </c>
      <c r="V9130">
        <v>0</v>
      </c>
      <c r="W9130">
        <v>0</v>
      </c>
      <c r="X9130">
        <v>1.5077694078413415</v>
      </c>
      <c r="Y9130">
        <v>0</v>
      </c>
      <c r="Z9130">
        <v>0</v>
      </c>
      <c r="AA9130">
        <v>0</v>
      </c>
      <c r="AB9130">
        <v>0</v>
      </c>
      <c r="AC9130">
        <v>0</v>
      </c>
      <c r="AD9130">
        <v>0</v>
      </c>
      <c r="AE9130">
        <v>1.5077694078413415</v>
      </c>
    </row>
    <row r="9131" spans="1:31" x14ac:dyDescent="0.25">
      <c r="A9131">
        <v>1893159</v>
      </c>
      <c r="B9131">
        <v>1</v>
      </c>
      <c r="C9131" t="s">
        <v>80</v>
      </c>
      <c r="D9131" t="s">
        <v>105</v>
      </c>
      <c r="E9131" t="s">
        <v>169</v>
      </c>
      <c r="F9131" t="s">
        <v>25511</v>
      </c>
      <c r="G9131" t="s">
        <v>469</v>
      </c>
      <c r="H9131" t="s">
        <v>143</v>
      </c>
      <c r="I9131" t="s">
        <v>135</v>
      </c>
      <c r="J9131" t="s">
        <v>136</v>
      </c>
      <c r="K9131" t="s">
        <v>137</v>
      </c>
      <c r="L9131" t="s">
        <v>25512</v>
      </c>
      <c r="M9131" t="s">
        <v>25513</v>
      </c>
      <c r="N9131">
        <v>2.9083333329999999</v>
      </c>
      <c r="O9131">
        <v>0</v>
      </c>
      <c r="P9131">
        <v>311</v>
      </c>
      <c r="Q9131">
        <v>0</v>
      </c>
      <c r="R9131">
        <v>0</v>
      </c>
      <c r="S9131">
        <v>0</v>
      </c>
      <c r="T9131">
        <v>15</v>
      </c>
      <c r="U9131">
        <v>0</v>
      </c>
      <c r="V9131">
        <v>0</v>
      </c>
      <c r="W9131">
        <v>0</v>
      </c>
      <c r="X9131">
        <v>285.61342683340308</v>
      </c>
      <c r="Y9131">
        <v>0</v>
      </c>
      <c r="Z9131">
        <v>0</v>
      </c>
      <c r="AA9131">
        <v>0</v>
      </c>
      <c r="AB9131">
        <v>100.47694233008235</v>
      </c>
      <c r="AC9131">
        <v>0</v>
      </c>
      <c r="AD9131">
        <v>0</v>
      </c>
      <c r="AE9131">
        <v>386.09036916348543</v>
      </c>
    </row>
    <row r="9132" spans="1:31" x14ac:dyDescent="0.25">
      <c r="A9132">
        <v>1893165</v>
      </c>
      <c r="B9132">
        <v>1</v>
      </c>
      <c r="C9132" t="s">
        <v>80</v>
      </c>
      <c r="D9132" t="s">
        <v>100</v>
      </c>
      <c r="E9132" t="s">
        <v>140</v>
      </c>
      <c r="F9132" t="s">
        <v>25514</v>
      </c>
      <c r="G9132" t="s">
        <v>163</v>
      </c>
      <c r="H9132" t="s">
        <v>143</v>
      </c>
      <c r="I9132" t="s">
        <v>135</v>
      </c>
      <c r="J9132" t="s">
        <v>136</v>
      </c>
      <c r="K9132" t="s">
        <v>137</v>
      </c>
      <c r="L9132" t="s">
        <v>25515</v>
      </c>
      <c r="M9132" t="s">
        <v>25516</v>
      </c>
      <c r="N9132">
        <v>0.58222222199999996</v>
      </c>
      <c r="O9132">
        <v>0</v>
      </c>
      <c r="P9132">
        <v>1</v>
      </c>
      <c r="Q9132">
        <v>0</v>
      </c>
      <c r="R9132">
        <v>0</v>
      </c>
      <c r="S9132">
        <v>0</v>
      </c>
      <c r="T9132">
        <v>0</v>
      </c>
      <c r="U9132">
        <v>0</v>
      </c>
      <c r="V9132">
        <v>0</v>
      </c>
      <c r="W9132">
        <v>0</v>
      </c>
      <c r="X9132">
        <v>1.8322240791119999E-2</v>
      </c>
      <c r="Y9132">
        <v>0</v>
      </c>
      <c r="Z9132">
        <v>0</v>
      </c>
      <c r="AA9132">
        <v>0</v>
      </c>
      <c r="AB9132">
        <v>0</v>
      </c>
      <c r="AC9132">
        <v>0</v>
      </c>
      <c r="AD9132">
        <v>0</v>
      </c>
      <c r="AE9132">
        <v>1.8322240791119999E-2</v>
      </c>
    </row>
    <row r="9133" spans="1:31" x14ac:dyDescent="0.25">
      <c r="A9133">
        <v>1893168</v>
      </c>
      <c r="B9133">
        <v>1</v>
      </c>
      <c r="C9133" t="s">
        <v>80</v>
      </c>
      <c r="D9133" t="s">
        <v>95</v>
      </c>
      <c r="E9133" t="s">
        <v>146</v>
      </c>
      <c r="F9133" t="s">
        <v>25517</v>
      </c>
      <c r="G9133" t="s">
        <v>142</v>
      </c>
      <c r="H9133" t="s">
        <v>143</v>
      </c>
      <c r="I9133" t="s">
        <v>135</v>
      </c>
      <c r="J9133" t="s">
        <v>136</v>
      </c>
      <c r="K9133" t="s">
        <v>137</v>
      </c>
      <c r="L9133" t="s">
        <v>25518</v>
      </c>
      <c r="M9133" t="s">
        <v>25519</v>
      </c>
      <c r="N9133">
        <v>0.59805555499999996</v>
      </c>
      <c r="O9133">
        <v>0</v>
      </c>
      <c r="P9133">
        <v>66</v>
      </c>
      <c r="Q9133">
        <v>0</v>
      </c>
      <c r="R9133">
        <v>0</v>
      </c>
      <c r="S9133">
        <v>0</v>
      </c>
      <c r="T9133">
        <v>0</v>
      </c>
      <c r="U9133">
        <v>0</v>
      </c>
      <c r="V9133">
        <v>0</v>
      </c>
      <c r="W9133">
        <v>0</v>
      </c>
      <c r="X9133">
        <v>11.14047674848347</v>
      </c>
      <c r="Y9133">
        <v>0</v>
      </c>
      <c r="Z9133">
        <v>0</v>
      </c>
      <c r="AA9133">
        <v>0</v>
      </c>
      <c r="AB9133">
        <v>0</v>
      </c>
      <c r="AC9133">
        <v>0</v>
      </c>
      <c r="AD9133">
        <v>0</v>
      </c>
      <c r="AE9133">
        <v>11.14047674848347</v>
      </c>
    </row>
    <row r="9134" spans="1:31" x14ac:dyDescent="0.25">
      <c r="A9134">
        <v>1893173</v>
      </c>
      <c r="B9134">
        <v>1</v>
      </c>
      <c r="C9134" t="s">
        <v>80</v>
      </c>
      <c r="D9134" t="s">
        <v>90</v>
      </c>
      <c r="E9134" t="s">
        <v>140</v>
      </c>
      <c r="F9134" t="s">
        <v>25520</v>
      </c>
      <c r="G9134" t="s">
        <v>212</v>
      </c>
      <c r="H9134" t="s">
        <v>143</v>
      </c>
      <c r="I9134" t="s">
        <v>135</v>
      </c>
      <c r="J9134" t="s">
        <v>136</v>
      </c>
      <c r="K9134" t="s">
        <v>137</v>
      </c>
      <c r="L9134" t="s">
        <v>25521</v>
      </c>
      <c r="M9134" t="s">
        <v>25522</v>
      </c>
      <c r="N9134">
        <v>1.253055555</v>
      </c>
      <c r="O9134">
        <v>0</v>
      </c>
      <c r="P9134">
        <v>2</v>
      </c>
      <c r="Q9134">
        <v>0</v>
      </c>
      <c r="R9134">
        <v>0</v>
      </c>
      <c r="S9134">
        <v>0</v>
      </c>
      <c r="T9134">
        <v>0</v>
      </c>
      <c r="U9134">
        <v>0</v>
      </c>
      <c r="V9134">
        <v>0</v>
      </c>
      <c r="W9134">
        <v>0</v>
      </c>
      <c r="X9134">
        <v>0.78029598730387506</v>
      </c>
      <c r="Y9134">
        <v>0</v>
      </c>
      <c r="Z9134">
        <v>0</v>
      </c>
      <c r="AA9134">
        <v>0</v>
      </c>
      <c r="AB9134">
        <v>0</v>
      </c>
      <c r="AC9134">
        <v>0</v>
      </c>
      <c r="AD9134">
        <v>0</v>
      </c>
      <c r="AE9134">
        <v>0.78029598730387506</v>
      </c>
    </row>
    <row r="9135" spans="1:31" x14ac:dyDescent="0.25">
      <c r="A9135">
        <v>1893175</v>
      </c>
      <c r="B9135">
        <v>1</v>
      </c>
      <c r="C9135" t="s">
        <v>81</v>
      </c>
      <c r="D9135" t="s">
        <v>116</v>
      </c>
      <c r="E9135" t="s">
        <v>131</v>
      </c>
      <c r="F9135" t="s">
        <v>25523</v>
      </c>
      <c r="G9135" t="s">
        <v>133</v>
      </c>
      <c r="H9135" t="s">
        <v>134</v>
      </c>
      <c r="I9135" t="s">
        <v>135</v>
      </c>
      <c r="J9135" t="s">
        <v>136</v>
      </c>
      <c r="K9135" t="s">
        <v>137</v>
      </c>
      <c r="L9135" t="s">
        <v>25524</v>
      </c>
      <c r="M9135" t="s">
        <v>25525</v>
      </c>
      <c r="N9135">
        <v>1.8644444440000001</v>
      </c>
      <c r="O9135">
        <v>0</v>
      </c>
      <c r="P9135">
        <v>483</v>
      </c>
      <c r="Q9135">
        <v>5</v>
      </c>
      <c r="R9135">
        <v>35</v>
      </c>
      <c r="S9135">
        <v>0</v>
      </c>
      <c r="T9135">
        <v>55</v>
      </c>
      <c r="U9135">
        <v>0</v>
      </c>
      <c r="V9135">
        <v>0</v>
      </c>
      <c r="W9135">
        <v>0</v>
      </c>
      <c r="X9135">
        <v>162.90266687670658</v>
      </c>
      <c r="Y9135">
        <v>128.75553903495413</v>
      </c>
      <c r="Z9135">
        <v>25.11086281031308</v>
      </c>
      <c r="AA9135">
        <v>0</v>
      </c>
      <c r="AB9135">
        <v>30.236609196609791</v>
      </c>
      <c r="AC9135">
        <v>0</v>
      </c>
      <c r="AD9135">
        <v>0</v>
      </c>
      <c r="AE9135">
        <v>347.00567791858356</v>
      </c>
    </row>
    <row r="9136" spans="1:31" x14ac:dyDescent="0.25">
      <c r="A9136">
        <v>1893177</v>
      </c>
      <c r="B9136">
        <v>1</v>
      </c>
      <c r="C9136" t="s">
        <v>80</v>
      </c>
      <c r="D9136" t="s">
        <v>82</v>
      </c>
      <c r="E9136" t="s">
        <v>140</v>
      </c>
      <c r="F9136" t="s">
        <v>25526</v>
      </c>
      <c r="G9136" t="s">
        <v>207</v>
      </c>
      <c r="H9136" t="s">
        <v>143</v>
      </c>
      <c r="I9136" t="s">
        <v>135</v>
      </c>
      <c r="J9136" t="s">
        <v>136</v>
      </c>
      <c r="K9136" t="s">
        <v>137</v>
      </c>
      <c r="L9136" t="s">
        <v>25527</v>
      </c>
      <c r="M9136" t="s">
        <v>25528</v>
      </c>
      <c r="N9136">
        <v>1.641388888</v>
      </c>
      <c r="O9136">
        <v>0</v>
      </c>
      <c r="P9136">
        <v>0</v>
      </c>
      <c r="Q9136">
        <v>0</v>
      </c>
      <c r="R9136">
        <v>0</v>
      </c>
      <c r="S9136">
        <v>0</v>
      </c>
      <c r="T9136">
        <v>1</v>
      </c>
      <c r="U9136">
        <v>0</v>
      </c>
      <c r="V9136">
        <v>0</v>
      </c>
      <c r="W9136">
        <v>0</v>
      </c>
      <c r="X9136">
        <v>0</v>
      </c>
      <c r="Y9136">
        <v>0</v>
      </c>
      <c r="Z9136">
        <v>0</v>
      </c>
      <c r="AA9136">
        <v>0</v>
      </c>
      <c r="AB9136">
        <v>2.2039826657749999</v>
      </c>
      <c r="AC9136">
        <v>0</v>
      </c>
      <c r="AD9136">
        <v>0</v>
      </c>
      <c r="AE9136">
        <v>2.2039826657749999</v>
      </c>
    </row>
    <row r="9137" spans="1:31" x14ac:dyDescent="0.25">
      <c r="A9137">
        <v>1893178</v>
      </c>
      <c r="B9137">
        <v>1</v>
      </c>
      <c r="C9137" t="s">
        <v>81</v>
      </c>
      <c r="D9137" t="s">
        <v>122</v>
      </c>
      <c r="E9137" t="s">
        <v>158</v>
      </c>
      <c r="F9137" t="s">
        <v>13398</v>
      </c>
      <c r="G9137" t="s">
        <v>133</v>
      </c>
      <c r="H9137" t="s">
        <v>134</v>
      </c>
      <c r="I9137" t="s">
        <v>135</v>
      </c>
      <c r="J9137" t="s">
        <v>136</v>
      </c>
      <c r="K9137" t="s">
        <v>137</v>
      </c>
      <c r="L9137" t="s">
        <v>25529</v>
      </c>
      <c r="M9137" t="s">
        <v>25530</v>
      </c>
      <c r="N9137">
        <v>1.3672222220000001</v>
      </c>
      <c r="O9137">
        <v>0</v>
      </c>
      <c r="P9137">
        <v>121</v>
      </c>
      <c r="Q9137">
        <v>0</v>
      </c>
      <c r="R9137">
        <v>0</v>
      </c>
      <c r="S9137">
        <v>7</v>
      </c>
      <c r="T9137">
        <v>13</v>
      </c>
      <c r="U9137">
        <v>3</v>
      </c>
      <c r="V9137">
        <v>0</v>
      </c>
      <c r="W9137">
        <v>0</v>
      </c>
      <c r="X9137">
        <v>31.951972201174573</v>
      </c>
      <c r="Y9137">
        <v>0</v>
      </c>
      <c r="Z9137">
        <v>0</v>
      </c>
      <c r="AA9137">
        <v>70.590148221562998</v>
      </c>
      <c r="AB9137">
        <v>40.627301921692201</v>
      </c>
      <c r="AC9137">
        <v>150.03022816952324</v>
      </c>
      <c r="AD9137">
        <v>0</v>
      </c>
      <c r="AE9137">
        <v>293.19965051395297</v>
      </c>
    </row>
    <row r="9138" spans="1:31" x14ac:dyDescent="0.25">
      <c r="A9138">
        <v>1893180</v>
      </c>
      <c r="B9138">
        <v>1</v>
      </c>
      <c r="C9138" t="s">
        <v>80</v>
      </c>
      <c r="D9138" t="s">
        <v>87</v>
      </c>
      <c r="E9138" t="s">
        <v>169</v>
      </c>
      <c r="F9138" t="s">
        <v>25531</v>
      </c>
      <c r="G9138" t="s">
        <v>453</v>
      </c>
      <c r="H9138" t="s">
        <v>143</v>
      </c>
      <c r="I9138" t="s">
        <v>135</v>
      </c>
      <c r="J9138" t="s">
        <v>136</v>
      </c>
      <c r="K9138" t="s">
        <v>137</v>
      </c>
      <c r="L9138" t="s">
        <v>25532</v>
      </c>
      <c r="M9138" t="s">
        <v>25533</v>
      </c>
      <c r="N9138">
        <v>0.2525</v>
      </c>
      <c r="O9138">
        <v>0</v>
      </c>
      <c r="P9138">
        <v>0</v>
      </c>
      <c r="Q9138">
        <v>0</v>
      </c>
      <c r="R9138">
        <v>0</v>
      </c>
      <c r="S9138">
        <v>0</v>
      </c>
      <c r="T9138">
        <v>10</v>
      </c>
      <c r="U9138">
        <v>0</v>
      </c>
      <c r="V9138">
        <v>5</v>
      </c>
      <c r="W9138">
        <v>0</v>
      </c>
      <c r="X9138">
        <v>0</v>
      </c>
      <c r="Y9138">
        <v>0</v>
      </c>
      <c r="Z9138">
        <v>0</v>
      </c>
      <c r="AA9138">
        <v>0</v>
      </c>
      <c r="AB9138">
        <v>10.81479568264165</v>
      </c>
      <c r="AC9138">
        <v>0</v>
      </c>
      <c r="AD9138">
        <v>54.657728951619099</v>
      </c>
      <c r="AE9138">
        <v>65.472524634260751</v>
      </c>
    </row>
    <row r="9139" spans="1:31" x14ac:dyDescent="0.25">
      <c r="A9139">
        <v>1893181</v>
      </c>
      <c r="B9139">
        <v>1</v>
      </c>
      <c r="C9139" t="s">
        <v>81</v>
      </c>
      <c r="D9139" t="s">
        <v>115</v>
      </c>
      <c r="E9139" t="s">
        <v>146</v>
      </c>
      <c r="F9139" t="s">
        <v>23354</v>
      </c>
      <c r="G9139" t="s">
        <v>363</v>
      </c>
      <c r="H9139" t="s">
        <v>143</v>
      </c>
      <c r="I9139" t="s">
        <v>135</v>
      </c>
      <c r="J9139" t="s">
        <v>136</v>
      </c>
      <c r="K9139" t="s">
        <v>137</v>
      </c>
      <c r="L9139" t="s">
        <v>25534</v>
      </c>
      <c r="M9139" t="s">
        <v>25535</v>
      </c>
      <c r="N9139">
        <v>2.207222222</v>
      </c>
      <c r="O9139">
        <v>0</v>
      </c>
      <c r="P9139">
        <v>14</v>
      </c>
      <c r="Q9139">
        <v>0</v>
      </c>
      <c r="R9139">
        <v>1</v>
      </c>
      <c r="S9139">
        <v>0</v>
      </c>
      <c r="T9139">
        <v>0</v>
      </c>
      <c r="U9139">
        <v>0</v>
      </c>
      <c r="V9139">
        <v>0</v>
      </c>
      <c r="W9139">
        <v>0</v>
      </c>
      <c r="X9139">
        <v>2.4023870859397602</v>
      </c>
      <c r="Y9139">
        <v>0</v>
      </c>
      <c r="Z9139">
        <v>6.5532644994133341E-3</v>
      </c>
      <c r="AA9139">
        <v>0</v>
      </c>
      <c r="AB9139">
        <v>0</v>
      </c>
      <c r="AC9139">
        <v>0</v>
      </c>
      <c r="AD9139">
        <v>0</v>
      </c>
      <c r="AE9139">
        <v>2.4089403504391735</v>
      </c>
    </row>
    <row r="9140" spans="1:31" x14ac:dyDescent="0.25">
      <c r="A9140">
        <v>1893182</v>
      </c>
      <c r="B9140">
        <v>1</v>
      </c>
      <c r="C9140" t="s">
        <v>80</v>
      </c>
      <c r="D9140" t="s">
        <v>104</v>
      </c>
      <c r="E9140" t="s">
        <v>229</v>
      </c>
      <c r="F9140" t="s">
        <v>25536</v>
      </c>
      <c r="G9140" t="s">
        <v>133</v>
      </c>
      <c r="H9140" t="s">
        <v>134</v>
      </c>
      <c r="I9140" t="s">
        <v>135</v>
      </c>
      <c r="J9140" t="s">
        <v>136</v>
      </c>
      <c r="K9140" t="s">
        <v>137</v>
      </c>
      <c r="L9140" t="s">
        <v>25537</v>
      </c>
      <c r="M9140" t="s">
        <v>25538</v>
      </c>
      <c r="N9140">
        <v>0.78694444399999997</v>
      </c>
      <c r="O9140">
        <v>37</v>
      </c>
      <c r="P9140">
        <v>1159</v>
      </c>
      <c r="Q9140">
        <v>265</v>
      </c>
      <c r="R9140">
        <v>424</v>
      </c>
      <c r="S9140">
        <v>83</v>
      </c>
      <c r="T9140">
        <v>305</v>
      </c>
      <c r="U9140">
        <v>18</v>
      </c>
      <c r="V9140">
        <v>0</v>
      </c>
      <c r="W9140">
        <v>14.012042890342853</v>
      </c>
      <c r="X9140">
        <v>274.70803109182594</v>
      </c>
      <c r="Y9140">
        <v>1143.7774231684423</v>
      </c>
      <c r="Z9140">
        <v>842.27609727665617</v>
      </c>
      <c r="AA9140">
        <v>915.76218104636064</v>
      </c>
      <c r="AB9140">
        <v>382.34372150927715</v>
      </c>
      <c r="AC9140">
        <v>2321.0359804156983</v>
      </c>
      <c r="AD9140">
        <v>0</v>
      </c>
      <c r="AE9140">
        <v>5893.9154773986029</v>
      </c>
    </row>
    <row r="9141" spans="1:31" x14ac:dyDescent="0.25">
      <c r="A9141">
        <v>1893184</v>
      </c>
      <c r="B9141">
        <v>1</v>
      </c>
      <c r="C9141" t="s">
        <v>80</v>
      </c>
      <c r="D9141" t="s">
        <v>93</v>
      </c>
      <c r="E9141" t="s">
        <v>140</v>
      </c>
      <c r="F9141" t="s">
        <v>25539</v>
      </c>
      <c r="G9141" t="s">
        <v>163</v>
      </c>
      <c r="H9141" t="s">
        <v>143</v>
      </c>
      <c r="I9141" t="s">
        <v>135</v>
      </c>
      <c r="J9141" t="s">
        <v>136</v>
      </c>
      <c r="K9141" t="s">
        <v>137</v>
      </c>
      <c r="L9141" t="s">
        <v>25540</v>
      </c>
      <c r="M9141" t="s">
        <v>25541</v>
      </c>
      <c r="N9141">
        <v>6.2127777770000003</v>
      </c>
      <c r="O9141">
        <v>0</v>
      </c>
      <c r="P9141">
        <v>2</v>
      </c>
      <c r="Q9141">
        <v>0</v>
      </c>
      <c r="R9141">
        <v>0</v>
      </c>
      <c r="S9141">
        <v>0</v>
      </c>
      <c r="T9141">
        <v>1</v>
      </c>
      <c r="U9141">
        <v>0</v>
      </c>
      <c r="V9141">
        <v>0</v>
      </c>
      <c r="W9141">
        <v>0</v>
      </c>
      <c r="X9141">
        <v>6.6554955892653339E-2</v>
      </c>
      <c r="Y9141">
        <v>0</v>
      </c>
      <c r="Z9141">
        <v>0</v>
      </c>
      <c r="AA9141">
        <v>0</v>
      </c>
      <c r="AB9141">
        <v>1.0398947046750557</v>
      </c>
      <c r="AC9141">
        <v>0</v>
      </c>
      <c r="AD9141">
        <v>0</v>
      </c>
      <c r="AE9141">
        <v>1.106449660567709</v>
      </c>
    </row>
    <row r="9142" spans="1:31" x14ac:dyDescent="0.25">
      <c r="A9142">
        <v>1893185</v>
      </c>
      <c r="B9142">
        <v>1</v>
      </c>
      <c r="C9142" t="s">
        <v>81</v>
      </c>
      <c r="D9142" t="s">
        <v>126</v>
      </c>
      <c r="E9142" t="s">
        <v>131</v>
      </c>
      <c r="F9142" t="s">
        <v>5393</v>
      </c>
      <c r="G9142" t="s">
        <v>133</v>
      </c>
      <c r="H9142" t="s">
        <v>134</v>
      </c>
      <c r="I9142" t="s">
        <v>152</v>
      </c>
      <c r="J9142" t="s">
        <v>136</v>
      </c>
      <c r="K9142" t="s">
        <v>137</v>
      </c>
      <c r="L9142" t="s">
        <v>25542</v>
      </c>
      <c r="M9142" t="s">
        <v>25543</v>
      </c>
      <c r="N9142">
        <v>8.3333330000000001E-3</v>
      </c>
      <c r="O9142">
        <v>0</v>
      </c>
      <c r="P9142">
        <v>1780</v>
      </c>
      <c r="Q9142">
        <v>36</v>
      </c>
      <c r="R9142">
        <v>166</v>
      </c>
      <c r="S9142">
        <v>10</v>
      </c>
      <c r="T9142">
        <v>253</v>
      </c>
      <c r="U9142">
        <v>2</v>
      </c>
      <c r="V9142">
        <v>0</v>
      </c>
      <c r="W9142">
        <v>0</v>
      </c>
      <c r="X9142">
        <v>2.1168980991455673</v>
      </c>
      <c r="Y9142">
        <v>3.0041831095527414</v>
      </c>
      <c r="Z9142">
        <v>0.82901254721211659</v>
      </c>
      <c r="AA9142">
        <v>0.45362684915013329</v>
      </c>
      <c r="AB9142">
        <v>1.2820380768288169</v>
      </c>
      <c r="AC9142">
        <v>1.3761129273374</v>
      </c>
      <c r="AD9142">
        <v>0</v>
      </c>
      <c r="AE9142">
        <v>9.0618716092267757</v>
      </c>
    </row>
    <row r="9143" spans="1:31" x14ac:dyDescent="0.25">
      <c r="A9143">
        <v>1893186</v>
      </c>
      <c r="B9143">
        <v>1</v>
      </c>
      <c r="C9143" t="s">
        <v>80</v>
      </c>
      <c r="D9143" t="s">
        <v>84</v>
      </c>
      <c r="E9143" t="s">
        <v>146</v>
      </c>
      <c r="F9143" t="s">
        <v>25544</v>
      </c>
      <c r="G9143" t="s">
        <v>148</v>
      </c>
      <c r="H9143" t="s">
        <v>143</v>
      </c>
      <c r="I9143" t="s">
        <v>135</v>
      </c>
      <c r="J9143" t="s">
        <v>136</v>
      </c>
      <c r="K9143" t="s">
        <v>137</v>
      </c>
      <c r="L9143" t="s">
        <v>25545</v>
      </c>
      <c r="M9143" t="s">
        <v>25546</v>
      </c>
      <c r="N9143">
        <v>0.56583333300000005</v>
      </c>
      <c r="O9143">
        <v>0</v>
      </c>
      <c r="P9143">
        <v>145</v>
      </c>
      <c r="Q9143">
        <v>0</v>
      </c>
      <c r="R9143">
        <v>0</v>
      </c>
      <c r="S9143">
        <v>0</v>
      </c>
      <c r="T9143">
        <v>10</v>
      </c>
      <c r="U9143">
        <v>0</v>
      </c>
      <c r="V9143">
        <v>0</v>
      </c>
      <c r="W9143">
        <v>0</v>
      </c>
      <c r="X9143">
        <v>24.566241655724365</v>
      </c>
      <c r="Y9143">
        <v>0</v>
      </c>
      <c r="Z9143">
        <v>0</v>
      </c>
      <c r="AA9143">
        <v>0</v>
      </c>
      <c r="AB9143">
        <v>9.1278115405846378</v>
      </c>
      <c r="AC9143">
        <v>0</v>
      </c>
      <c r="AD9143">
        <v>0</v>
      </c>
      <c r="AE9143">
        <v>33.694053196309</v>
      </c>
    </row>
    <row r="9144" spans="1:31" x14ac:dyDescent="0.25">
      <c r="A9144">
        <v>1893187</v>
      </c>
      <c r="B9144">
        <v>1</v>
      </c>
      <c r="C9144" t="s">
        <v>81</v>
      </c>
      <c r="D9144" t="s">
        <v>120</v>
      </c>
      <c r="E9144" t="s">
        <v>169</v>
      </c>
      <c r="F9144" t="s">
        <v>25547</v>
      </c>
      <c r="G9144" t="s">
        <v>469</v>
      </c>
      <c r="H9144" t="s">
        <v>143</v>
      </c>
      <c r="I9144" t="s">
        <v>135</v>
      </c>
      <c r="J9144" t="s">
        <v>136</v>
      </c>
      <c r="K9144" t="s">
        <v>137</v>
      </c>
      <c r="L9144" t="s">
        <v>25548</v>
      </c>
      <c r="M9144" t="s">
        <v>25549</v>
      </c>
      <c r="N9144">
        <v>2.0869444439999998</v>
      </c>
      <c r="O9144">
        <v>0</v>
      </c>
      <c r="P9144">
        <v>197</v>
      </c>
      <c r="Q9144">
        <v>0</v>
      </c>
      <c r="R9144">
        <v>1</v>
      </c>
      <c r="S9144">
        <v>0</v>
      </c>
      <c r="T9144">
        <v>30</v>
      </c>
      <c r="U9144">
        <v>0</v>
      </c>
      <c r="V9144">
        <v>0</v>
      </c>
      <c r="W9144">
        <v>0</v>
      </c>
      <c r="X9144">
        <v>68.344125351115125</v>
      </c>
      <c r="Y9144">
        <v>0</v>
      </c>
      <c r="Z9144">
        <v>0.3691169807575595</v>
      </c>
      <c r="AA9144">
        <v>0</v>
      </c>
      <c r="AB9144">
        <v>20.202794707919669</v>
      </c>
      <c r="AC9144">
        <v>0</v>
      </c>
      <c r="AD9144">
        <v>0</v>
      </c>
      <c r="AE9144">
        <v>88.916037039792343</v>
      </c>
    </row>
    <row r="9145" spans="1:31" x14ac:dyDescent="0.25">
      <c r="A9145">
        <v>1893189</v>
      </c>
      <c r="B9145">
        <v>1</v>
      </c>
      <c r="C9145" t="s">
        <v>80</v>
      </c>
      <c r="D9145" t="s">
        <v>103</v>
      </c>
      <c r="E9145" t="s">
        <v>140</v>
      </c>
      <c r="F9145" t="s">
        <v>25550</v>
      </c>
      <c r="G9145" t="s">
        <v>163</v>
      </c>
      <c r="H9145" t="s">
        <v>143</v>
      </c>
      <c r="I9145" t="s">
        <v>135</v>
      </c>
      <c r="J9145" t="s">
        <v>136</v>
      </c>
      <c r="K9145" t="s">
        <v>137</v>
      </c>
      <c r="L9145" t="s">
        <v>25551</v>
      </c>
      <c r="M9145" t="s">
        <v>25552</v>
      </c>
      <c r="N9145">
        <v>0.62888888799999998</v>
      </c>
      <c r="O9145">
        <v>0</v>
      </c>
      <c r="P9145">
        <v>0</v>
      </c>
      <c r="Q9145">
        <v>0</v>
      </c>
      <c r="R9145">
        <v>0</v>
      </c>
      <c r="S9145">
        <v>0</v>
      </c>
      <c r="T9145">
        <v>1</v>
      </c>
      <c r="U9145">
        <v>0</v>
      </c>
      <c r="V9145">
        <v>0</v>
      </c>
      <c r="W9145">
        <v>0</v>
      </c>
      <c r="X9145">
        <v>0</v>
      </c>
      <c r="Y9145">
        <v>0</v>
      </c>
      <c r="Z9145">
        <v>0</v>
      </c>
      <c r="AA9145">
        <v>0</v>
      </c>
      <c r="AB9145">
        <v>0.1721040678006</v>
      </c>
      <c r="AC9145">
        <v>0</v>
      </c>
      <c r="AD9145">
        <v>0</v>
      </c>
      <c r="AE9145">
        <v>0.1721040678006</v>
      </c>
    </row>
    <row r="9146" spans="1:31" x14ac:dyDescent="0.25">
      <c r="A9146">
        <v>1893192</v>
      </c>
      <c r="B9146">
        <v>1</v>
      </c>
      <c r="C9146" t="s">
        <v>81</v>
      </c>
      <c r="D9146" t="s">
        <v>126</v>
      </c>
      <c r="E9146" t="s">
        <v>146</v>
      </c>
      <c r="F9146" t="s">
        <v>25553</v>
      </c>
      <c r="G9146" t="s">
        <v>596</v>
      </c>
      <c r="H9146" t="s">
        <v>143</v>
      </c>
      <c r="I9146" t="s">
        <v>135</v>
      </c>
      <c r="J9146" t="s">
        <v>136</v>
      </c>
      <c r="K9146" t="s">
        <v>137</v>
      </c>
      <c r="L9146" t="s">
        <v>25554</v>
      </c>
      <c r="M9146" t="s">
        <v>25555</v>
      </c>
      <c r="N9146">
        <v>1.1586111109999999</v>
      </c>
      <c r="O9146">
        <v>0</v>
      </c>
      <c r="P9146">
        <v>13</v>
      </c>
      <c r="Q9146">
        <v>0</v>
      </c>
      <c r="R9146">
        <v>5</v>
      </c>
      <c r="S9146">
        <v>0</v>
      </c>
      <c r="T9146">
        <v>0</v>
      </c>
      <c r="U9146">
        <v>0</v>
      </c>
      <c r="V9146">
        <v>0</v>
      </c>
      <c r="W9146">
        <v>0</v>
      </c>
      <c r="X9146">
        <v>2.0459973598829331</v>
      </c>
      <c r="Y9146">
        <v>0</v>
      </c>
      <c r="Z9146">
        <v>1.0918826716223624</v>
      </c>
      <c r="AA9146">
        <v>0</v>
      </c>
      <c r="AB9146">
        <v>0</v>
      </c>
      <c r="AC9146">
        <v>0</v>
      </c>
      <c r="AD9146">
        <v>0</v>
      </c>
      <c r="AE9146">
        <v>3.1378800315052953</v>
      </c>
    </row>
    <row r="9147" spans="1:31" x14ac:dyDescent="0.25">
      <c r="A9147">
        <v>1893193</v>
      </c>
      <c r="B9147">
        <v>1</v>
      </c>
      <c r="C9147" t="s">
        <v>80</v>
      </c>
      <c r="D9147" t="s">
        <v>91</v>
      </c>
      <c r="E9147" t="s">
        <v>158</v>
      </c>
      <c r="F9147" t="s">
        <v>20889</v>
      </c>
      <c r="G9147" t="s">
        <v>219</v>
      </c>
      <c r="H9147" t="s">
        <v>134</v>
      </c>
      <c r="I9147" t="s">
        <v>135</v>
      </c>
      <c r="J9147" t="s">
        <v>136</v>
      </c>
      <c r="K9147" t="s">
        <v>137</v>
      </c>
      <c r="L9147" t="s">
        <v>25556</v>
      </c>
      <c r="M9147" t="s">
        <v>25557</v>
      </c>
      <c r="N9147">
        <v>0.63416666600000005</v>
      </c>
      <c r="O9147">
        <v>0</v>
      </c>
      <c r="P9147">
        <v>0</v>
      </c>
      <c r="Q9147">
        <v>0</v>
      </c>
      <c r="R9147">
        <v>3</v>
      </c>
      <c r="S9147">
        <v>0</v>
      </c>
      <c r="T9147">
        <v>0</v>
      </c>
      <c r="U9147">
        <v>0</v>
      </c>
      <c r="V9147">
        <v>0</v>
      </c>
      <c r="W9147">
        <v>0</v>
      </c>
      <c r="X9147">
        <v>0</v>
      </c>
      <c r="Y9147">
        <v>0</v>
      </c>
      <c r="Z9147">
        <v>6.0773092649737048</v>
      </c>
      <c r="AA9147">
        <v>0</v>
      </c>
      <c r="AB9147">
        <v>0</v>
      </c>
      <c r="AC9147">
        <v>0</v>
      </c>
      <c r="AD9147">
        <v>0</v>
      </c>
      <c r="AE9147">
        <v>6.0773092649737048</v>
      </c>
    </row>
    <row r="9148" spans="1:31" x14ac:dyDescent="0.25">
      <c r="A9148">
        <v>1893196</v>
      </c>
      <c r="B9148">
        <v>1</v>
      </c>
      <c r="C9148" t="s">
        <v>80</v>
      </c>
      <c r="D9148" t="s">
        <v>100</v>
      </c>
      <c r="E9148" t="s">
        <v>210</v>
      </c>
      <c r="F9148" t="s">
        <v>1080</v>
      </c>
      <c r="G9148" t="s">
        <v>133</v>
      </c>
      <c r="H9148" t="s">
        <v>134</v>
      </c>
      <c r="I9148" t="s">
        <v>135</v>
      </c>
      <c r="J9148" t="s">
        <v>136</v>
      </c>
      <c r="K9148" t="s">
        <v>137</v>
      </c>
      <c r="L9148" t="s">
        <v>25558</v>
      </c>
      <c r="M9148" t="s">
        <v>25559</v>
      </c>
      <c r="N9148">
        <v>0.15083333300000001</v>
      </c>
      <c r="O9148">
        <v>1</v>
      </c>
      <c r="P9148">
        <v>1289</v>
      </c>
      <c r="Q9148">
        <v>15</v>
      </c>
      <c r="R9148">
        <v>150</v>
      </c>
      <c r="S9148">
        <v>29</v>
      </c>
      <c r="T9148">
        <v>101</v>
      </c>
      <c r="U9148">
        <v>2</v>
      </c>
      <c r="V9148">
        <v>0</v>
      </c>
      <c r="W9148">
        <v>6.990787475017668E-2</v>
      </c>
      <c r="X9148">
        <v>81.363059149964187</v>
      </c>
      <c r="Y9148">
        <v>6.5133841415378395</v>
      </c>
      <c r="Z9148">
        <v>25.85090129299294</v>
      </c>
      <c r="AA9148">
        <v>40.106711677663689</v>
      </c>
      <c r="AB9148">
        <v>23.115257731478795</v>
      </c>
      <c r="AC9148">
        <v>29.271126822629576</v>
      </c>
      <c r="AD9148">
        <v>0</v>
      </c>
      <c r="AE9148">
        <v>206.29034869101721</v>
      </c>
    </row>
    <row r="9149" spans="1:31" x14ac:dyDescent="0.25">
      <c r="A9149">
        <v>1893200</v>
      </c>
      <c r="B9149">
        <v>1</v>
      </c>
      <c r="C9149" t="s">
        <v>80</v>
      </c>
      <c r="D9149" t="s">
        <v>94</v>
      </c>
      <c r="E9149" t="s">
        <v>146</v>
      </c>
      <c r="F9149" t="s">
        <v>25560</v>
      </c>
      <c r="G9149" t="s">
        <v>148</v>
      </c>
      <c r="H9149" t="s">
        <v>143</v>
      </c>
      <c r="I9149" t="s">
        <v>135</v>
      </c>
      <c r="J9149" t="s">
        <v>136</v>
      </c>
      <c r="K9149" t="s">
        <v>137</v>
      </c>
      <c r="L9149" t="s">
        <v>25561</v>
      </c>
      <c r="M9149" t="s">
        <v>25562</v>
      </c>
      <c r="N9149">
        <v>6.3158333329999996</v>
      </c>
      <c r="O9149">
        <v>0</v>
      </c>
      <c r="P9149">
        <v>41</v>
      </c>
      <c r="Q9149">
        <v>0</v>
      </c>
      <c r="R9149">
        <v>0</v>
      </c>
      <c r="S9149">
        <v>0</v>
      </c>
      <c r="T9149">
        <v>9</v>
      </c>
      <c r="U9149">
        <v>0</v>
      </c>
      <c r="V9149">
        <v>0</v>
      </c>
      <c r="W9149">
        <v>0</v>
      </c>
      <c r="X9149">
        <v>43.703059187579392</v>
      </c>
      <c r="Y9149">
        <v>0</v>
      </c>
      <c r="Z9149">
        <v>0</v>
      </c>
      <c r="AA9149">
        <v>0</v>
      </c>
      <c r="AB9149">
        <v>19.234241533440127</v>
      </c>
      <c r="AC9149">
        <v>0</v>
      </c>
      <c r="AD9149">
        <v>0</v>
      </c>
      <c r="AE9149">
        <v>62.937300721019518</v>
      </c>
    </row>
    <row r="9150" spans="1:31" x14ac:dyDescent="0.25">
      <c r="A9150">
        <v>1893201</v>
      </c>
      <c r="B9150">
        <v>1</v>
      </c>
      <c r="C9150" t="s">
        <v>80</v>
      </c>
      <c r="D9150" t="s">
        <v>88</v>
      </c>
      <c r="E9150" t="s">
        <v>222</v>
      </c>
      <c r="F9150" t="s">
        <v>25563</v>
      </c>
      <c r="G9150" t="s">
        <v>501</v>
      </c>
      <c r="H9150" t="s">
        <v>143</v>
      </c>
      <c r="I9150" t="s">
        <v>135</v>
      </c>
      <c r="J9150" t="s">
        <v>136</v>
      </c>
      <c r="K9150" t="s">
        <v>137</v>
      </c>
      <c r="L9150" t="s">
        <v>25564</v>
      </c>
      <c r="M9150" t="s">
        <v>25565</v>
      </c>
      <c r="N9150">
        <v>5.1330555550000003</v>
      </c>
      <c r="O9150">
        <v>0</v>
      </c>
      <c r="P9150">
        <v>17</v>
      </c>
      <c r="Q9150">
        <v>0</v>
      </c>
      <c r="R9150">
        <v>0</v>
      </c>
      <c r="S9150">
        <v>0</v>
      </c>
      <c r="T9150">
        <v>2</v>
      </c>
      <c r="U9150">
        <v>0</v>
      </c>
      <c r="V9150">
        <v>0</v>
      </c>
      <c r="W9150">
        <v>0</v>
      </c>
      <c r="X9150">
        <v>23.723379187566394</v>
      </c>
      <c r="Y9150">
        <v>0</v>
      </c>
      <c r="Z9150">
        <v>0</v>
      </c>
      <c r="AA9150">
        <v>0</v>
      </c>
      <c r="AB9150">
        <v>12.066648792116013</v>
      </c>
      <c r="AC9150">
        <v>0</v>
      </c>
      <c r="AD9150">
        <v>0</v>
      </c>
      <c r="AE9150">
        <v>35.790027979682407</v>
      </c>
    </row>
    <row r="9151" spans="1:31" x14ac:dyDescent="0.25">
      <c r="A9151">
        <v>1893205</v>
      </c>
      <c r="B9151">
        <v>1</v>
      </c>
      <c r="C9151" t="s">
        <v>80</v>
      </c>
      <c r="D9151" t="s">
        <v>91</v>
      </c>
      <c r="E9151" t="s">
        <v>210</v>
      </c>
      <c r="F9151" t="s">
        <v>437</v>
      </c>
      <c r="G9151" t="s">
        <v>476</v>
      </c>
      <c r="H9151" t="s">
        <v>134</v>
      </c>
      <c r="I9151" t="s">
        <v>135</v>
      </c>
      <c r="J9151" t="s">
        <v>136</v>
      </c>
      <c r="K9151" t="s">
        <v>137</v>
      </c>
      <c r="L9151" t="s">
        <v>25566</v>
      </c>
      <c r="M9151" t="s">
        <v>25567</v>
      </c>
      <c r="N9151">
        <v>0.153888888</v>
      </c>
      <c r="O9151">
        <v>1</v>
      </c>
      <c r="P9151">
        <v>31</v>
      </c>
      <c r="Q9151">
        <v>21</v>
      </c>
      <c r="R9151">
        <v>265</v>
      </c>
      <c r="S9151">
        <v>8</v>
      </c>
      <c r="T9151">
        <v>44</v>
      </c>
      <c r="U9151">
        <v>3</v>
      </c>
      <c r="V9151">
        <v>0</v>
      </c>
      <c r="W9151">
        <v>0.12261761802007223</v>
      </c>
      <c r="X9151">
        <v>2.6325494499883164</v>
      </c>
      <c r="Y9151">
        <v>24.448366570717063</v>
      </c>
      <c r="Z9151">
        <v>77.662873185839217</v>
      </c>
      <c r="AA9151">
        <v>21.882261887913188</v>
      </c>
      <c r="AB9151">
        <v>16.026120891326052</v>
      </c>
      <c r="AC9151">
        <v>20.596591102794527</v>
      </c>
      <c r="AD9151">
        <v>0</v>
      </c>
      <c r="AE9151">
        <v>163.37138070659844</v>
      </c>
    </row>
    <row r="9152" spans="1:31" x14ac:dyDescent="0.25">
      <c r="A9152">
        <v>1893208</v>
      </c>
      <c r="B9152">
        <v>1</v>
      </c>
      <c r="C9152" t="s">
        <v>80</v>
      </c>
      <c r="D9152" t="s">
        <v>98</v>
      </c>
      <c r="E9152" t="s">
        <v>169</v>
      </c>
      <c r="F9152" t="s">
        <v>25568</v>
      </c>
      <c r="G9152" t="s">
        <v>183</v>
      </c>
      <c r="H9152" t="s">
        <v>143</v>
      </c>
      <c r="I9152" t="s">
        <v>135</v>
      </c>
      <c r="J9152" t="s">
        <v>136</v>
      </c>
      <c r="K9152" t="s">
        <v>137</v>
      </c>
      <c r="L9152" t="s">
        <v>25510</v>
      </c>
      <c r="M9152" t="s">
        <v>25569</v>
      </c>
      <c r="N9152">
        <v>0.38888888799999999</v>
      </c>
      <c r="O9152">
        <v>0</v>
      </c>
      <c r="P9152">
        <v>1</v>
      </c>
      <c r="Q9152">
        <v>0</v>
      </c>
      <c r="R9152">
        <v>5</v>
      </c>
      <c r="S9152">
        <v>0</v>
      </c>
      <c r="T9152">
        <v>27</v>
      </c>
      <c r="U9152">
        <v>0</v>
      </c>
      <c r="V9152">
        <v>0</v>
      </c>
      <c r="W9152">
        <v>0</v>
      </c>
      <c r="X9152">
        <v>3.1188778288888892E-4</v>
      </c>
      <c r="Y9152">
        <v>0</v>
      </c>
      <c r="Z9152">
        <v>1.9988209646832777</v>
      </c>
      <c r="AA9152">
        <v>0</v>
      </c>
      <c r="AB9152">
        <v>16.717445816348668</v>
      </c>
      <c r="AC9152">
        <v>0</v>
      </c>
      <c r="AD9152">
        <v>0</v>
      </c>
      <c r="AE9152">
        <v>18.716578668814837</v>
      </c>
    </row>
    <row r="9153" spans="1:31" x14ac:dyDescent="0.25">
      <c r="A9153">
        <v>1893210</v>
      </c>
      <c r="B9153">
        <v>1</v>
      </c>
      <c r="C9153" t="s">
        <v>81</v>
      </c>
      <c r="D9153" t="s">
        <v>112</v>
      </c>
      <c r="E9153" t="s">
        <v>210</v>
      </c>
      <c r="F9153" t="s">
        <v>2845</v>
      </c>
      <c r="G9153" t="s">
        <v>196</v>
      </c>
      <c r="H9153" t="s">
        <v>134</v>
      </c>
      <c r="I9153" t="s">
        <v>135</v>
      </c>
      <c r="J9153" t="s">
        <v>136</v>
      </c>
      <c r="K9153" t="s">
        <v>172</v>
      </c>
      <c r="L9153" t="s">
        <v>25570</v>
      </c>
      <c r="M9153" t="s">
        <v>25571</v>
      </c>
      <c r="N9153">
        <v>4.0111916660000002</v>
      </c>
      <c r="O9153">
        <v>0</v>
      </c>
      <c r="P9153">
        <v>828</v>
      </c>
      <c r="Q9153">
        <v>2</v>
      </c>
      <c r="R9153">
        <v>57</v>
      </c>
      <c r="S9153">
        <v>4</v>
      </c>
      <c r="T9153">
        <v>28</v>
      </c>
      <c r="U9153">
        <v>0</v>
      </c>
      <c r="V9153">
        <v>0</v>
      </c>
      <c r="W9153">
        <v>0</v>
      </c>
      <c r="X9153">
        <v>363.84517146119998</v>
      </c>
      <c r="Y9153">
        <v>60.799653234137239</v>
      </c>
      <c r="Z9153">
        <v>44.140835008234042</v>
      </c>
      <c r="AA9153">
        <v>38.313176012799225</v>
      </c>
      <c r="AB9153">
        <v>43.687333464696863</v>
      </c>
      <c r="AC9153">
        <v>0</v>
      </c>
      <c r="AD9153">
        <v>0</v>
      </c>
      <c r="AE9153">
        <v>550.78616918106729</v>
      </c>
    </row>
    <row r="9154" spans="1:31" x14ac:dyDescent="0.25">
      <c r="A9154">
        <v>1893212</v>
      </c>
      <c r="B9154">
        <v>1</v>
      </c>
      <c r="C9154" t="s">
        <v>81</v>
      </c>
      <c r="D9154" t="s">
        <v>123</v>
      </c>
      <c r="E9154" t="s">
        <v>146</v>
      </c>
      <c r="F9154" t="s">
        <v>25572</v>
      </c>
      <c r="G9154" t="s">
        <v>212</v>
      </c>
      <c r="H9154" t="s">
        <v>143</v>
      </c>
      <c r="I9154" t="s">
        <v>135</v>
      </c>
      <c r="J9154" t="s">
        <v>136</v>
      </c>
      <c r="K9154" t="s">
        <v>137</v>
      </c>
      <c r="L9154" t="s">
        <v>25573</v>
      </c>
      <c r="M9154" t="s">
        <v>25574</v>
      </c>
      <c r="N9154">
        <v>8.4811111110000006</v>
      </c>
      <c r="O9154">
        <v>0</v>
      </c>
      <c r="P9154">
        <v>61</v>
      </c>
      <c r="Q9154">
        <v>0</v>
      </c>
      <c r="R9154">
        <v>0</v>
      </c>
      <c r="S9154">
        <v>0</v>
      </c>
      <c r="T9154">
        <v>7</v>
      </c>
      <c r="U9154">
        <v>0</v>
      </c>
      <c r="V9154">
        <v>0</v>
      </c>
      <c r="W9154">
        <v>0</v>
      </c>
      <c r="X9154">
        <v>180.72562476036396</v>
      </c>
      <c r="Y9154">
        <v>0</v>
      </c>
      <c r="Z9154">
        <v>0</v>
      </c>
      <c r="AA9154">
        <v>0</v>
      </c>
      <c r="AB9154">
        <v>98.938819651071114</v>
      </c>
      <c r="AC9154">
        <v>0</v>
      </c>
      <c r="AD9154">
        <v>0</v>
      </c>
      <c r="AE9154">
        <v>279.66444441143506</v>
      </c>
    </row>
    <row r="9155" spans="1:31" x14ac:dyDescent="0.25">
      <c r="A9155">
        <v>1893213</v>
      </c>
      <c r="B9155">
        <v>1</v>
      </c>
      <c r="C9155" t="s">
        <v>81</v>
      </c>
      <c r="D9155" t="s">
        <v>127</v>
      </c>
      <c r="E9155" t="s">
        <v>158</v>
      </c>
      <c r="F9155" t="s">
        <v>16879</v>
      </c>
      <c r="G9155" t="s">
        <v>133</v>
      </c>
      <c r="H9155" t="s">
        <v>134</v>
      </c>
      <c r="I9155" t="s">
        <v>152</v>
      </c>
      <c r="J9155" t="s">
        <v>136</v>
      </c>
      <c r="K9155" t="s">
        <v>137</v>
      </c>
      <c r="L9155" t="s">
        <v>25575</v>
      </c>
      <c r="M9155" t="s">
        <v>25576</v>
      </c>
      <c r="N9155">
        <v>9.4444439999999998E-3</v>
      </c>
      <c r="O9155">
        <v>0</v>
      </c>
      <c r="P9155">
        <v>415</v>
      </c>
      <c r="Q9155">
        <v>102</v>
      </c>
      <c r="R9155">
        <v>60</v>
      </c>
      <c r="S9155">
        <v>5</v>
      </c>
      <c r="T9155">
        <v>43</v>
      </c>
      <c r="U9155">
        <v>0</v>
      </c>
      <c r="V9155">
        <v>0</v>
      </c>
      <c r="W9155">
        <v>0</v>
      </c>
      <c r="X9155">
        <v>0.90033118491900843</v>
      </c>
      <c r="Y9155">
        <v>8.7927944382657941</v>
      </c>
      <c r="Z9155">
        <v>0.77124316755909506</v>
      </c>
      <c r="AA9155">
        <v>0.93983742007422677</v>
      </c>
      <c r="AB9155">
        <v>0.17340188242581006</v>
      </c>
      <c r="AC9155">
        <v>0</v>
      </c>
      <c r="AD9155">
        <v>0</v>
      </c>
      <c r="AE9155">
        <v>11.577608093243935</v>
      </c>
    </row>
    <row r="9156" spans="1:31" x14ac:dyDescent="0.25">
      <c r="A9156">
        <v>1893216</v>
      </c>
      <c r="B9156">
        <v>1</v>
      </c>
      <c r="C9156" t="s">
        <v>81</v>
      </c>
      <c r="D9156" t="s">
        <v>118</v>
      </c>
      <c r="E9156" t="s">
        <v>131</v>
      </c>
      <c r="F9156" t="s">
        <v>3962</v>
      </c>
      <c r="G9156" t="s">
        <v>133</v>
      </c>
      <c r="H9156" t="s">
        <v>134</v>
      </c>
      <c r="I9156" t="s">
        <v>152</v>
      </c>
      <c r="J9156" t="s">
        <v>136</v>
      </c>
      <c r="K9156" t="s">
        <v>137</v>
      </c>
      <c r="L9156" t="s">
        <v>25577</v>
      </c>
      <c r="M9156" t="s">
        <v>25578</v>
      </c>
      <c r="N9156">
        <v>7.2222220000000004E-3</v>
      </c>
      <c r="O9156">
        <v>1</v>
      </c>
      <c r="P9156">
        <v>367</v>
      </c>
      <c r="Q9156">
        <v>113</v>
      </c>
      <c r="R9156">
        <v>83</v>
      </c>
      <c r="S9156">
        <v>13</v>
      </c>
      <c r="T9156">
        <v>38</v>
      </c>
      <c r="U9156">
        <v>2</v>
      </c>
      <c r="V9156">
        <v>0</v>
      </c>
      <c r="W9156">
        <v>3.0760495787666665E-3</v>
      </c>
      <c r="X9156">
        <v>0.47980485878371976</v>
      </c>
      <c r="Y9156">
        <v>3.7017749296398867</v>
      </c>
      <c r="Z9156">
        <v>1.993654721337659</v>
      </c>
      <c r="AA9156">
        <v>0.54338847018115111</v>
      </c>
      <c r="AB9156">
        <v>0.1687132149431734</v>
      </c>
      <c r="AC9156">
        <v>2.2826311435950748</v>
      </c>
      <c r="AD9156">
        <v>0</v>
      </c>
      <c r="AE9156">
        <v>9.1730433880594333</v>
      </c>
    </row>
    <row r="9157" spans="1:31" x14ac:dyDescent="0.25">
      <c r="A9157">
        <v>1893217</v>
      </c>
      <c r="B9157">
        <v>1</v>
      </c>
      <c r="C9157" t="s">
        <v>80</v>
      </c>
      <c r="D9157" t="s">
        <v>82</v>
      </c>
      <c r="E9157" t="s">
        <v>222</v>
      </c>
      <c r="F9157" t="s">
        <v>25579</v>
      </c>
      <c r="G9157" t="s">
        <v>663</v>
      </c>
      <c r="H9157" t="s">
        <v>143</v>
      </c>
      <c r="I9157" t="s">
        <v>135</v>
      </c>
      <c r="J9157" t="s">
        <v>136</v>
      </c>
      <c r="K9157" t="s">
        <v>137</v>
      </c>
      <c r="L9157" t="s">
        <v>25580</v>
      </c>
      <c r="M9157" t="s">
        <v>25581</v>
      </c>
      <c r="N9157">
        <v>2.5097222220000002</v>
      </c>
      <c r="O9157">
        <v>0</v>
      </c>
      <c r="P9157">
        <v>0</v>
      </c>
      <c r="Q9157">
        <v>0</v>
      </c>
      <c r="R9157">
        <v>0</v>
      </c>
      <c r="S9157">
        <v>0</v>
      </c>
      <c r="T9157">
        <v>18</v>
      </c>
      <c r="U9157">
        <v>0</v>
      </c>
      <c r="V9157">
        <v>0</v>
      </c>
      <c r="W9157">
        <v>0</v>
      </c>
      <c r="X9157">
        <v>0</v>
      </c>
      <c r="Y9157">
        <v>0</v>
      </c>
      <c r="Z9157">
        <v>0</v>
      </c>
      <c r="AA9157">
        <v>0</v>
      </c>
      <c r="AB9157">
        <v>27.852944858268206</v>
      </c>
      <c r="AC9157">
        <v>0</v>
      </c>
      <c r="AD9157">
        <v>0</v>
      </c>
      <c r="AE9157">
        <v>27.852944858268206</v>
      </c>
    </row>
    <row r="9158" spans="1:31" x14ac:dyDescent="0.25">
      <c r="A9158">
        <v>1893218</v>
      </c>
      <c r="B9158">
        <v>1</v>
      </c>
      <c r="C9158" t="s">
        <v>80</v>
      </c>
      <c r="D9158" t="s">
        <v>92</v>
      </c>
      <c r="E9158" t="s">
        <v>140</v>
      </c>
      <c r="F9158" t="s">
        <v>25582</v>
      </c>
      <c r="G9158" t="s">
        <v>200</v>
      </c>
      <c r="H9158" t="s">
        <v>143</v>
      </c>
      <c r="I9158" t="s">
        <v>135</v>
      </c>
      <c r="J9158" t="s">
        <v>136</v>
      </c>
      <c r="K9158" t="s">
        <v>137</v>
      </c>
      <c r="L9158" t="s">
        <v>25583</v>
      </c>
      <c r="M9158" t="s">
        <v>25584</v>
      </c>
      <c r="N9158">
        <v>0.94277777699999998</v>
      </c>
      <c r="O9158">
        <v>0</v>
      </c>
      <c r="P9158">
        <v>5</v>
      </c>
      <c r="Q9158">
        <v>0</v>
      </c>
      <c r="R9158">
        <v>0</v>
      </c>
      <c r="S9158">
        <v>0</v>
      </c>
      <c r="T9158">
        <v>0</v>
      </c>
      <c r="U9158">
        <v>0</v>
      </c>
      <c r="V9158">
        <v>0</v>
      </c>
      <c r="W9158">
        <v>0</v>
      </c>
      <c r="X9158">
        <v>0.94370059586756339</v>
      </c>
      <c r="Y9158">
        <v>0</v>
      </c>
      <c r="Z9158">
        <v>0</v>
      </c>
      <c r="AA9158">
        <v>0</v>
      </c>
      <c r="AB9158">
        <v>0</v>
      </c>
      <c r="AC9158">
        <v>0</v>
      </c>
      <c r="AD9158">
        <v>0</v>
      </c>
      <c r="AE9158">
        <v>0.94370059586756339</v>
      </c>
    </row>
    <row r="9159" spans="1:31" x14ac:dyDescent="0.25">
      <c r="A9159">
        <v>1893219</v>
      </c>
      <c r="B9159">
        <v>1</v>
      </c>
      <c r="C9159" t="s">
        <v>80</v>
      </c>
      <c r="D9159" t="s">
        <v>82</v>
      </c>
      <c r="E9159" t="s">
        <v>222</v>
      </c>
      <c r="F9159" t="s">
        <v>15691</v>
      </c>
      <c r="G9159" t="s">
        <v>148</v>
      </c>
      <c r="H9159" t="s">
        <v>143</v>
      </c>
      <c r="I9159" t="s">
        <v>135</v>
      </c>
      <c r="J9159" t="s">
        <v>136</v>
      </c>
      <c r="K9159" t="s">
        <v>137</v>
      </c>
      <c r="L9159" t="s">
        <v>25585</v>
      </c>
      <c r="M9159" t="s">
        <v>25586</v>
      </c>
      <c r="N9159">
        <v>2.2286111110000002</v>
      </c>
      <c r="O9159">
        <v>0</v>
      </c>
      <c r="P9159">
        <v>96</v>
      </c>
      <c r="Q9159">
        <v>0</v>
      </c>
      <c r="R9159">
        <v>0</v>
      </c>
      <c r="S9159">
        <v>0</v>
      </c>
      <c r="T9159">
        <v>37</v>
      </c>
      <c r="U9159">
        <v>0</v>
      </c>
      <c r="V9159">
        <v>0</v>
      </c>
      <c r="W9159">
        <v>0</v>
      </c>
      <c r="X9159">
        <v>75.23323613205244</v>
      </c>
      <c r="Y9159">
        <v>0</v>
      </c>
      <c r="Z9159">
        <v>0</v>
      </c>
      <c r="AA9159">
        <v>0</v>
      </c>
      <c r="AB9159">
        <v>150.10165807364007</v>
      </c>
      <c r="AC9159">
        <v>0</v>
      </c>
      <c r="AD9159">
        <v>0</v>
      </c>
      <c r="AE9159">
        <v>225.33489420569251</v>
      </c>
    </row>
    <row r="9160" spans="1:31" x14ac:dyDescent="0.25">
      <c r="A9160">
        <v>1893220</v>
      </c>
      <c r="B9160">
        <v>1</v>
      </c>
      <c r="C9160" t="s">
        <v>80</v>
      </c>
      <c r="D9160" t="s">
        <v>85</v>
      </c>
      <c r="E9160" t="s">
        <v>146</v>
      </c>
      <c r="F9160" t="s">
        <v>11915</v>
      </c>
      <c r="G9160" t="s">
        <v>148</v>
      </c>
      <c r="H9160" t="s">
        <v>143</v>
      </c>
      <c r="I9160" t="s">
        <v>135</v>
      </c>
      <c r="J9160" t="s">
        <v>136</v>
      </c>
      <c r="K9160" t="s">
        <v>137</v>
      </c>
      <c r="L9160" t="s">
        <v>25587</v>
      </c>
      <c r="M9160" t="s">
        <v>25588</v>
      </c>
      <c r="N9160">
        <v>2.2880555550000001</v>
      </c>
      <c r="O9160">
        <v>0</v>
      </c>
      <c r="P9160">
        <v>203</v>
      </c>
      <c r="Q9160">
        <v>0</v>
      </c>
      <c r="R9160">
        <v>0</v>
      </c>
      <c r="S9160">
        <v>0</v>
      </c>
      <c r="T9160">
        <v>33</v>
      </c>
      <c r="U9160">
        <v>0</v>
      </c>
      <c r="V9160">
        <v>0</v>
      </c>
      <c r="W9160">
        <v>0</v>
      </c>
      <c r="X9160">
        <v>146.67655162671855</v>
      </c>
      <c r="Y9160">
        <v>0</v>
      </c>
      <c r="Z9160">
        <v>0</v>
      </c>
      <c r="AA9160">
        <v>0</v>
      </c>
      <c r="AB9160">
        <v>83.812477582249315</v>
      </c>
      <c r="AC9160">
        <v>0</v>
      </c>
      <c r="AD9160">
        <v>0</v>
      </c>
      <c r="AE9160">
        <v>230.48902920896785</v>
      </c>
    </row>
    <row r="9161" spans="1:31" x14ac:dyDescent="0.25">
      <c r="A9161">
        <v>1893221</v>
      </c>
      <c r="B9161">
        <v>1</v>
      </c>
      <c r="C9161" t="s">
        <v>81</v>
      </c>
      <c r="D9161" t="s">
        <v>113</v>
      </c>
      <c r="E9161" t="s">
        <v>131</v>
      </c>
      <c r="F9161" t="s">
        <v>4541</v>
      </c>
      <c r="G9161" t="s">
        <v>133</v>
      </c>
      <c r="H9161" t="s">
        <v>134</v>
      </c>
      <c r="I9161" t="s">
        <v>135</v>
      </c>
      <c r="J9161" t="s">
        <v>136</v>
      </c>
      <c r="K9161" t="s">
        <v>137</v>
      </c>
      <c r="L9161" t="s">
        <v>25589</v>
      </c>
      <c r="M9161" t="s">
        <v>25590</v>
      </c>
      <c r="N9161">
        <v>1.007222222</v>
      </c>
      <c r="O9161">
        <v>0</v>
      </c>
      <c r="P9161">
        <v>654</v>
      </c>
      <c r="Q9161">
        <v>47</v>
      </c>
      <c r="R9161">
        <v>241</v>
      </c>
      <c r="S9161">
        <v>4</v>
      </c>
      <c r="T9161">
        <v>32</v>
      </c>
      <c r="U9161">
        <v>1</v>
      </c>
      <c r="V9161">
        <v>0</v>
      </c>
      <c r="W9161">
        <v>0</v>
      </c>
      <c r="X9161">
        <v>150.87670677937865</v>
      </c>
      <c r="Y9161">
        <v>373.87697686355335</v>
      </c>
      <c r="Z9161">
        <v>1156.0777592145412</v>
      </c>
      <c r="AA9161">
        <v>143.28254813267455</v>
      </c>
      <c r="AB9161">
        <v>23.649037217243645</v>
      </c>
      <c r="AC9161">
        <v>15.9662830161828</v>
      </c>
      <c r="AD9161">
        <v>0</v>
      </c>
      <c r="AE9161">
        <v>1863.7293112235741</v>
      </c>
    </row>
    <row r="9162" spans="1:31" x14ac:dyDescent="0.25">
      <c r="A9162">
        <v>1893227</v>
      </c>
      <c r="B9162">
        <v>1</v>
      </c>
      <c r="C9162" t="s">
        <v>80</v>
      </c>
      <c r="D9162" t="s">
        <v>85</v>
      </c>
      <c r="E9162" t="s">
        <v>169</v>
      </c>
      <c r="F9162" t="s">
        <v>14029</v>
      </c>
      <c r="G9162" t="s">
        <v>183</v>
      </c>
      <c r="H9162" t="s">
        <v>143</v>
      </c>
      <c r="I9162" t="s">
        <v>135</v>
      </c>
      <c r="J9162" t="s">
        <v>136</v>
      </c>
      <c r="K9162" t="s">
        <v>137</v>
      </c>
      <c r="L9162" t="s">
        <v>25591</v>
      </c>
      <c r="M9162" t="s">
        <v>25592</v>
      </c>
      <c r="N9162">
        <v>3.5919444440000001</v>
      </c>
      <c r="O9162">
        <v>0</v>
      </c>
      <c r="P9162">
        <v>1101</v>
      </c>
      <c r="Q9162">
        <v>0</v>
      </c>
      <c r="R9162">
        <v>0</v>
      </c>
      <c r="S9162">
        <v>0</v>
      </c>
      <c r="T9162">
        <v>101</v>
      </c>
      <c r="U9162">
        <v>0</v>
      </c>
      <c r="V9162">
        <v>0</v>
      </c>
      <c r="W9162">
        <v>0</v>
      </c>
      <c r="X9162">
        <v>1342.4089512663127</v>
      </c>
      <c r="Y9162">
        <v>0</v>
      </c>
      <c r="Z9162">
        <v>0</v>
      </c>
      <c r="AA9162">
        <v>0</v>
      </c>
      <c r="AB9162">
        <v>667.91490439606866</v>
      </c>
      <c r="AC9162">
        <v>0</v>
      </c>
      <c r="AD9162">
        <v>0</v>
      </c>
      <c r="AE9162">
        <v>2010.3238556623814</v>
      </c>
    </row>
    <row r="9163" spans="1:31" x14ac:dyDescent="0.25">
      <c r="A9163">
        <v>1893228</v>
      </c>
      <c r="B9163">
        <v>1</v>
      </c>
      <c r="C9163" t="s">
        <v>81</v>
      </c>
      <c r="D9163" t="s">
        <v>128</v>
      </c>
      <c r="E9163" t="s">
        <v>140</v>
      </c>
      <c r="F9163" t="s">
        <v>25593</v>
      </c>
      <c r="G9163" t="s">
        <v>163</v>
      </c>
      <c r="H9163" t="s">
        <v>143</v>
      </c>
      <c r="I9163" t="s">
        <v>135</v>
      </c>
      <c r="J9163" t="s">
        <v>136</v>
      </c>
      <c r="K9163" t="s">
        <v>137</v>
      </c>
      <c r="L9163" t="s">
        <v>25594</v>
      </c>
      <c r="M9163" t="s">
        <v>25595</v>
      </c>
      <c r="N9163">
        <v>5.3736111109999998</v>
      </c>
      <c r="O9163">
        <v>0</v>
      </c>
      <c r="P9163">
        <v>1</v>
      </c>
      <c r="Q9163">
        <v>0</v>
      </c>
      <c r="R9163">
        <v>0</v>
      </c>
      <c r="S9163">
        <v>0</v>
      </c>
      <c r="T9163">
        <v>0</v>
      </c>
      <c r="U9163">
        <v>0</v>
      </c>
      <c r="V9163">
        <v>0</v>
      </c>
      <c r="W9163">
        <v>0</v>
      </c>
      <c r="X9163">
        <v>0.77158633689378331</v>
      </c>
      <c r="Y9163">
        <v>0</v>
      </c>
      <c r="Z9163">
        <v>0</v>
      </c>
      <c r="AA9163">
        <v>0</v>
      </c>
      <c r="AB9163">
        <v>0</v>
      </c>
      <c r="AC9163">
        <v>0</v>
      </c>
      <c r="AD9163">
        <v>0</v>
      </c>
      <c r="AE9163">
        <v>0.77158633689378331</v>
      </c>
    </row>
    <row r="9164" spans="1:31" x14ac:dyDescent="0.25">
      <c r="A9164">
        <v>1893234</v>
      </c>
      <c r="B9164">
        <v>1</v>
      </c>
      <c r="C9164" t="s">
        <v>81</v>
      </c>
      <c r="D9164" t="s">
        <v>127</v>
      </c>
      <c r="E9164" t="s">
        <v>131</v>
      </c>
      <c r="F9164" t="s">
        <v>25596</v>
      </c>
      <c r="G9164" t="s">
        <v>133</v>
      </c>
      <c r="H9164" t="s">
        <v>134</v>
      </c>
      <c r="I9164" t="s">
        <v>135</v>
      </c>
      <c r="J9164" t="s">
        <v>136</v>
      </c>
      <c r="K9164" t="s">
        <v>137</v>
      </c>
      <c r="L9164" t="s">
        <v>25597</v>
      </c>
      <c r="M9164" t="s">
        <v>25598</v>
      </c>
      <c r="N9164">
        <v>1.463055555</v>
      </c>
      <c r="O9164">
        <v>2</v>
      </c>
      <c r="P9164">
        <v>28</v>
      </c>
      <c r="Q9164">
        <v>83</v>
      </c>
      <c r="R9164">
        <v>127</v>
      </c>
      <c r="S9164">
        <v>10</v>
      </c>
      <c r="T9164">
        <v>3</v>
      </c>
      <c r="U9164">
        <v>0</v>
      </c>
      <c r="V9164">
        <v>0</v>
      </c>
      <c r="W9164">
        <v>1.1514940889979368</v>
      </c>
      <c r="X9164">
        <v>17.343031142447305</v>
      </c>
      <c r="Y9164">
        <v>203.48649821544873</v>
      </c>
      <c r="Z9164">
        <v>208.82381901860091</v>
      </c>
      <c r="AA9164">
        <v>78.847275868170797</v>
      </c>
      <c r="AB9164">
        <v>0.14843540202720445</v>
      </c>
      <c r="AC9164">
        <v>0</v>
      </c>
      <c r="AD9164">
        <v>0</v>
      </c>
      <c r="AE9164">
        <v>509.80055373569286</v>
      </c>
    </row>
    <row r="9165" spans="1:31" x14ac:dyDescent="0.25">
      <c r="A9165">
        <v>1893235</v>
      </c>
      <c r="B9165">
        <v>1</v>
      </c>
      <c r="C9165" t="s">
        <v>80</v>
      </c>
      <c r="D9165" t="s">
        <v>93</v>
      </c>
      <c r="E9165" t="s">
        <v>146</v>
      </c>
      <c r="F9165" t="s">
        <v>25599</v>
      </c>
      <c r="G9165" t="s">
        <v>148</v>
      </c>
      <c r="H9165" t="s">
        <v>143</v>
      </c>
      <c r="I9165" t="s">
        <v>135</v>
      </c>
      <c r="J9165" t="s">
        <v>136</v>
      </c>
      <c r="K9165" t="s">
        <v>137</v>
      </c>
      <c r="L9165" t="s">
        <v>25600</v>
      </c>
      <c r="M9165" t="s">
        <v>25601</v>
      </c>
      <c r="N9165">
        <v>3.736111111</v>
      </c>
      <c r="O9165">
        <v>0</v>
      </c>
      <c r="P9165">
        <v>9</v>
      </c>
      <c r="Q9165">
        <v>0</v>
      </c>
      <c r="R9165">
        <v>7</v>
      </c>
      <c r="S9165">
        <v>0</v>
      </c>
      <c r="T9165">
        <v>5</v>
      </c>
      <c r="U9165">
        <v>0</v>
      </c>
      <c r="V9165">
        <v>0</v>
      </c>
      <c r="W9165">
        <v>0</v>
      </c>
      <c r="X9165">
        <v>9.9168863475371438</v>
      </c>
      <c r="Y9165">
        <v>0</v>
      </c>
      <c r="Z9165">
        <v>65.320102519840518</v>
      </c>
      <c r="AA9165">
        <v>0</v>
      </c>
      <c r="AB9165">
        <v>51.333874735273355</v>
      </c>
      <c r="AC9165">
        <v>0</v>
      </c>
      <c r="AD9165">
        <v>0</v>
      </c>
      <c r="AE9165">
        <v>126.57086360265102</v>
      </c>
    </row>
    <row r="9166" spans="1:31" x14ac:dyDescent="0.25">
      <c r="A9166">
        <v>1893238</v>
      </c>
      <c r="B9166">
        <v>1</v>
      </c>
      <c r="C9166" t="s">
        <v>81</v>
      </c>
      <c r="D9166" t="s">
        <v>128</v>
      </c>
      <c r="E9166" t="s">
        <v>169</v>
      </c>
      <c r="F9166" t="s">
        <v>25602</v>
      </c>
      <c r="G9166" t="s">
        <v>183</v>
      </c>
      <c r="H9166" t="s">
        <v>143</v>
      </c>
      <c r="I9166" t="s">
        <v>135</v>
      </c>
      <c r="J9166" t="s">
        <v>136</v>
      </c>
      <c r="K9166" t="s">
        <v>137</v>
      </c>
      <c r="L9166" t="s">
        <v>25603</v>
      </c>
      <c r="M9166" t="s">
        <v>25604</v>
      </c>
      <c r="N9166">
        <v>2.2961111110000001</v>
      </c>
      <c r="O9166">
        <v>0</v>
      </c>
      <c r="P9166">
        <v>0</v>
      </c>
      <c r="Q9166">
        <v>0</v>
      </c>
      <c r="R9166">
        <v>0</v>
      </c>
      <c r="S9166">
        <v>0</v>
      </c>
      <c r="T9166">
        <v>111</v>
      </c>
      <c r="U9166">
        <v>0</v>
      </c>
      <c r="V9166">
        <v>5</v>
      </c>
      <c r="W9166">
        <v>0</v>
      </c>
      <c r="X9166">
        <v>0</v>
      </c>
      <c r="Y9166">
        <v>0</v>
      </c>
      <c r="Z9166">
        <v>0</v>
      </c>
      <c r="AA9166">
        <v>0</v>
      </c>
      <c r="AB9166">
        <v>317.3082711009198</v>
      </c>
      <c r="AC9166">
        <v>0</v>
      </c>
      <c r="AD9166">
        <v>159.18367858287229</v>
      </c>
      <c r="AE9166">
        <v>476.49194968379209</v>
      </c>
    </row>
    <row r="9167" spans="1:31" x14ac:dyDescent="0.25">
      <c r="A9167">
        <v>1893240</v>
      </c>
      <c r="B9167">
        <v>1</v>
      </c>
      <c r="C9167" t="s">
        <v>80</v>
      </c>
      <c r="D9167" t="s">
        <v>93</v>
      </c>
      <c r="E9167" t="s">
        <v>146</v>
      </c>
      <c r="F9167" t="s">
        <v>25605</v>
      </c>
      <c r="G9167" t="s">
        <v>596</v>
      </c>
      <c r="H9167" t="s">
        <v>143</v>
      </c>
      <c r="I9167" t="s">
        <v>135</v>
      </c>
      <c r="J9167" t="s">
        <v>136</v>
      </c>
      <c r="K9167" t="s">
        <v>137</v>
      </c>
      <c r="L9167" t="s">
        <v>25606</v>
      </c>
      <c r="M9167" t="s">
        <v>25607</v>
      </c>
      <c r="N9167">
        <v>1.372777777</v>
      </c>
      <c r="O9167">
        <v>0</v>
      </c>
      <c r="P9167">
        <v>36</v>
      </c>
      <c r="Q9167">
        <v>0</v>
      </c>
      <c r="R9167">
        <v>0</v>
      </c>
      <c r="S9167">
        <v>0</v>
      </c>
      <c r="T9167">
        <v>0</v>
      </c>
      <c r="U9167">
        <v>0</v>
      </c>
      <c r="V9167">
        <v>0</v>
      </c>
      <c r="W9167">
        <v>0</v>
      </c>
      <c r="X9167">
        <v>7.3092331402222062</v>
      </c>
      <c r="Y9167">
        <v>0</v>
      </c>
      <c r="Z9167">
        <v>0</v>
      </c>
      <c r="AA9167">
        <v>0</v>
      </c>
      <c r="AB9167">
        <v>0</v>
      </c>
      <c r="AC9167">
        <v>0</v>
      </c>
      <c r="AD9167">
        <v>0</v>
      </c>
      <c r="AE9167">
        <v>7.3092331402222062</v>
      </c>
    </row>
    <row r="9168" spans="1:31" x14ac:dyDescent="0.25">
      <c r="A9168">
        <v>1893242</v>
      </c>
      <c r="B9168">
        <v>1</v>
      </c>
      <c r="C9168" t="s">
        <v>80</v>
      </c>
      <c r="D9168" t="s">
        <v>108</v>
      </c>
      <c r="E9168" t="s">
        <v>169</v>
      </c>
      <c r="F9168" t="s">
        <v>25608</v>
      </c>
      <c r="G9168" t="s">
        <v>1124</v>
      </c>
      <c r="H9168" t="s">
        <v>143</v>
      </c>
      <c r="I9168" t="s">
        <v>135</v>
      </c>
      <c r="J9168" t="s">
        <v>136</v>
      </c>
      <c r="K9168" t="s">
        <v>137</v>
      </c>
      <c r="L9168" t="s">
        <v>25609</v>
      </c>
      <c r="M9168" t="s">
        <v>25610</v>
      </c>
      <c r="N9168">
        <v>6.0930555550000003</v>
      </c>
      <c r="O9168">
        <v>0</v>
      </c>
      <c r="P9168">
        <v>20</v>
      </c>
      <c r="Q9168">
        <v>0</v>
      </c>
      <c r="R9168">
        <v>2</v>
      </c>
      <c r="S9168">
        <v>0</v>
      </c>
      <c r="T9168">
        <v>0</v>
      </c>
      <c r="U9168">
        <v>0</v>
      </c>
      <c r="V9168">
        <v>0</v>
      </c>
      <c r="W9168">
        <v>0</v>
      </c>
      <c r="X9168">
        <v>20.018333639466878</v>
      </c>
      <c r="Y9168">
        <v>0</v>
      </c>
      <c r="Z9168">
        <v>12.544678750346439</v>
      </c>
      <c r="AA9168">
        <v>0</v>
      </c>
      <c r="AB9168">
        <v>0</v>
      </c>
      <c r="AC9168">
        <v>0</v>
      </c>
      <c r="AD9168">
        <v>0</v>
      </c>
      <c r="AE9168">
        <v>32.563012389813316</v>
      </c>
    </row>
    <row r="9169" spans="1:31" x14ac:dyDescent="0.25">
      <c r="A9169">
        <v>1893244</v>
      </c>
      <c r="B9169">
        <v>1</v>
      </c>
      <c r="C9169" t="s">
        <v>80</v>
      </c>
      <c r="D9169" t="s">
        <v>94</v>
      </c>
      <c r="E9169" t="s">
        <v>169</v>
      </c>
      <c r="F9169" t="s">
        <v>25611</v>
      </c>
      <c r="G9169" t="s">
        <v>501</v>
      </c>
      <c r="H9169" t="s">
        <v>143</v>
      </c>
      <c r="I9169" t="s">
        <v>135</v>
      </c>
      <c r="J9169" t="s">
        <v>136</v>
      </c>
      <c r="K9169" t="s">
        <v>137</v>
      </c>
      <c r="L9169" t="s">
        <v>25612</v>
      </c>
      <c r="M9169" t="s">
        <v>25613</v>
      </c>
      <c r="N9169">
        <v>3.4411111110000001</v>
      </c>
      <c r="O9169">
        <v>0</v>
      </c>
      <c r="P9169">
        <v>0</v>
      </c>
      <c r="Q9169">
        <v>0</v>
      </c>
      <c r="R9169">
        <v>11</v>
      </c>
      <c r="S9169">
        <v>0</v>
      </c>
      <c r="T9169">
        <v>0</v>
      </c>
      <c r="U9169">
        <v>0</v>
      </c>
      <c r="V9169">
        <v>0</v>
      </c>
      <c r="W9169">
        <v>0</v>
      </c>
      <c r="X9169">
        <v>0</v>
      </c>
      <c r="Y9169">
        <v>0</v>
      </c>
      <c r="Z9169">
        <v>147.43041030131877</v>
      </c>
      <c r="AA9169">
        <v>0</v>
      </c>
      <c r="AB9169">
        <v>0</v>
      </c>
      <c r="AC9169">
        <v>0</v>
      </c>
      <c r="AD9169">
        <v>0</v>
      </c>
      <c r="AE9169">
        <v>147.43041030131877</v>
      </c>
    </row>
    <row r="9170" spans="1:31" x14ac:dyDescent="0.25">
      <c r="A9170">
        <v>1893245</v>
      </c>
      <c r="B9170">
        <v>1</v>
      </c>
      <c r="C9170" t="s">
        <v>81</v>
      </c>
      <c r="D9170" t="s">
        <v>115</v>
      </c>
      <c r="E9170" t="s">
        <v>131</v>
      </c>
      <c r="F9170" t="s">
        <v>5710</v>
      </c>
      <c r="G9170" t="s">
        <v>133</v>
      </c>
      <c r="H9170" t="s">
        <v>134</v>
      </c>
      <c r="I9170" t="s">
        <v>152</v>
      </c>
      <c r="J9170" t="s">
        <v>136</v>
      </c>
      <c r="K9170" t="s">
        <v>137</v>
      </c>
      <c r="L9170" t="s">
        <v>25614</v>
      </c>
      <c r="M9170" t="s">
        <v>25615</v>
      </c>
      <c r="N9170">
        <v>2.0555555E-2</v>
      </c>
      <c r="O9170">
        <v>0</v>
      </c>
      <c r="P9170">
        <v>2126</v>
      </c>
      <c r="Q9170">
        <v>6</v>
      </c>
      <c r="R9170">
        <v>130</v>
      </c>
      <c r="S9170">
        <v>6</v>
      </c>
      <c r="T9170">
        <v>149</v>
      </c>
      <c r="U9170">
        <v>0</v>
      </c>
      <c r="V9170">
        <v>1</v>
      </c>
      <c r="W9170">
        <v>0</v>
      </c>
      <c r="X9170">
        <v>4.5794802730683193</v>
      </c>
      <c r="Y9170">
        <v>0.47297798252663609</v>
      </c>
      <c r="Z9170">
        <v>2.3947473021774512</v>
      </c>
      <c r="AA9170">
        <v>1.0198694190259321</v>
      </c>
      <c r="AB9170">
        <v>1.3017290850277932</v>
      </c>
      <c r="AC9170">
        <v>0</v>
      </c>
      <c r="AD9170">
        <v>1.6624744679777777E-4</v>
      </c>
      <c r="AE9170">
        <v>9.7689703092729285</v>
      </c>
    </row>
    <row r="9171" spans="1:31" x14ac:dyDescent="0.25">
      <c r="A9171">
        <v>1893247</v>
      </c>
      <c r="B9171">
        <v>1</v>
      </c>
      <c r="C9171" t="s">
        <v>80</v>
      </c>
      <c r="D9171" t="s">
        <v>108</v>
      </c>
      <c r="E9171" t="s">
        <v>169</v>
      </c>
      <c r="F9171" t="s">
        <v>25616</v>
      </c>
      <c r="G9171" t="s">
        <v>596</v>
      </c>
      <c r="H9171" t="s">
        <v>143</v>
      </c>
      <c r="I9171" t="s">
        <v>135</v>
      </c>
      <c r="J9171" t="s">
        <v>136</v>
      </c>
      <c r="K9171" t="s">
        <v>137</v>
      </c>
      <c r="L9171" t="s">
        <v>25617</v>
      </c>
      <c r="M9171" t="s">
        <v>25618</v>
      </c>
      <c r="N9171">
        <v>3.6486111110000001</v>
      </c>
      <c r="O9171">
        <v>0</v>
      </c>
      <c r="P9171">
        <v>61</v>
      </c>
      <c r="Q9171">
        <v>0</v>
      </c>
      <c r="R9171">
        <v>43</v>
      </c>
      <c r="S9171">
        <v>0</v>
      </c>
      <c r="T9171">
        <v>16</v>
      </c>
      <c r="U9171">
        <v>0</v>
      </c>
      <c r="V9171">
        <v>0</v>
      </c>
      <c r="W9171">
        <v>0</v>
      </c>
      <c r="X9171">
        <v>43.86458508573174</v>
      </c>
      <c r="Y9171">
        <v>0</v>
      </c>
      <c r="Z9171">
        <v>205.90402929622957</v>
      </c>
      <c r="AA9171">
        <v>0</v>
      </c>
      <c r="AB9171">
        <v>82.884352051351854</v>
      </c>
      <c r="AC9171">
        <v>0</v>
      </c>
      <c r="AD9171">
        <v>0</v>
      </c>
      <c r="AE9171">
        <v>332.65296643331317</v>
      </c>
    </row>
    <row r="9172" spans="1:31" x14ac:dyDescent="0.25">
      <c r="A9172">
        <v>1893250</v>
      </c>
      <c r="B9172">
        <v>1</v>
      </c>
      <c r="C9172" t="s">
        <v>81</v>
      </c>
      <c r="D9172" t="s">
        <v>119</v>
      </c>
      <c r="E9172" t="s">
        <v>210</v>
      </c>
      <c r="F9172" t="s">
        <v>10558</v>
      </c>
      <c r="G9172" t="s">
        <v>133</v>
      </c>
      <c r="H9172" t="s">
        <v>134</v>
      </c>
      <c r="I9172" t="s">
        <v>152</v>
      </c>
      <c r="J9172" t="s">
        <v>136</v>
      </c>
      <c r="K9172" t="s">
        <v>137</v>
      </c>
      <c r="L9172" t="s">
        <v>25619</v>
      </c>
      <c r="M9172" t="s">
        <v>25620</v>
      </c>
      <c r="N9172">
        <v>2.2499999999999999E-2</v>
      </c>
      <c r="O9172">
        <v>1</v>
      </c>
      <c r="P9172">
        <v>2580</v>
      </c>
      <c r="Q9172">
        <v>26</v>
      </c>
      <c r="R9172">
        <v>511</v>
      </c>
      <c r="S9172">
        <v>11</v>
      </c>
      <c r="T9172">
        <v>235</v>
      </c>
      <c r="U9172">
        <v>0</v>
      </c>
      <c r="V9172">
        <v>2</v>
      </c>
      <c r="W9172">
        <v>1.6542654533820002E-2</v>
      </c>
      <c r="X9172">
        <v>8.3777026390537426</v>
      </c>
      <c r="Y9172">
        <v>3.8519453240399701</v>
      </c>
      <c r="Z9172">
        <v>17.315821637988059</v>
      </c>
      <c r="AA9172">
        <v>3.5977073446867052</v>
      </c>
      <c r="AB9172">
        <v>2.8774852699347884</v>
      </c>
      <c r="AC9172">
        <v>0</v>
      </c>
      <c r="AD9172">
        <v>2.3002474867920005E-2</v>
      </c>
      <c r="AE9172">
        <v>36.060207345105006</v>
      </c>
    </row>
    <row r="9173" spans="1:31" x14ac:dyDescent="0.25">
      <c r="A9173">
        <v>1893251</v>
      </c>
      <c r="B9173">
        <v>1</v>
      </c>
      <c r="C9173" t="s">
        <v>80</v>
      </c>
      <c r="D9173" t="s">
        <v>90</v>
      </c>
      <c r="E9173" t="s">
        <v>146</v>
      </c>
      <c r="F9173" t="s">
        <v>25621</v>
      </c>
      <c r="G9173" t="s">
        <v>148</v>
      </c>
      <c r="H9173" t="s">
        <v>143</v>
      </c>
      <c r="I9173" t="s">
        <v>135</v>
      </c>
      <c r="J9173" t="s">
        <v>136</v>
      </c>
      <c r="K9173" t="s">
        <v>137</v>
      </c>
      <c r="L9173" t="s">
        <v>25622</v>
      </c>
      <c r="M9173" t="s">
        <v>25623</v>
      </c>
      <c r="N9173">
        <v>1.715833333</v>
      </c>
      <c r="O9173">
        <v>0</v>
      </c>
      <c r="P9173">
        <v>69</v>
      </c>
      <c r="Q9173">
        <v>0</v>
      </c>
      <c r="R9173">
        <v>0</v>
      </c>
      <c r="S9173">
        <v>0</v>
      </c>
      <c r="T9173">
        <v>0</v>
      </c>
      <c r="U9173">
        <v>0</v>
      </c>
      <c r="V9173">
        <v>0</v>
      </c>
      <c r="W9173">
        <v>0</v>
      </c>
      <c r="X9173">
        <v>28.43835015539744</v>
      </c>
      <c r="Y9173">
        <v>0</v>
      </c>
      <c r="Z9173">
        <v>0</v>
      </c>
      <c r="AA9173">
        <v>0</v>
      </c>
      <c r="AB9173">
        <v>0</v>
      </c>
      <c r="AC9173">
        <v>0</v>
      </c>
      <c r="AD9173">
        <v>0</v>
      </c>
      <c r="AE9173">
        <v>28.43835015539744</v>
      </c>
    </row>
    <row r="9174" spans="1:31" x14ac:dyDescent="0.25">
      <c r="A9174">
        <v>1893252</v>
      </c>
      <c r="B9174">
        <v>1</v>
      </c>
      <c r="C9174" t="s">
        <v>81</v>
      </c>
      <c r="D9174" t="s">
        <v>119</v>
      </c>
      <c r="E9174" t="s">
        <v>210</v>
      </c>
      <c r="F9174" t="s">
        <v>1926</v>
      </c>
      <c r="G9174" t="s">
        <v>133</v>
      </c>
      <c r="H9174" t="s">
        <v>134</v>
      </c>
      <c r="I9174" t="s">
        <v>152</v>
      </c>
      <c r="J9174" t="s">
        <v>136</v>
      </c>
      <c r="K9174" t="s">
        <v>137</v>
      </c>
      <c r="L9174" t="s">
        <v>25624</v>
      </c>
      <c r="M9174" t="s">
        <v>25625</v>
      </c>
      <c r="N9174">
        <v>2.2222219999999998E-3</v>
      </c>
      <c r="O9174">
        <v>0</v>
      </c>
      <c r="P9174">
        <v>471</v>
      </c>
      <c r="Q9174">
        <v>45</v>
      </c>
      <c r="R9174">
        <v>109</v>
      </c>
      <c r="S9174">
        <v>2</v>
      </c>
      <c r="T9174">
        <v>17</v>
      </c>
      <c r="U9174">
        <v>0</v>
      </c>
      <c r="V9174">
        <v>0</v>
      </c>
      <c r="W9174">
        <v>0</v>
      </c>
      <c r="X9174">
        <v>0.17199471988767545</v>
      </c>
      <c r="Y9174">
        <v>0.57922932042621333</v>
      </c>
      <c r="Z9174">
        <v>1.1318597859050559</v>
      </c>
      <c r="AA9174">
        <v>2.7816414183677779E-2</v>
      </c>
      <c r="AB9174">
        <v>1.5250405927644447E-2</v>
      </c>
      <c r="AC9174">
        <v>0</v>
      </c>
      <c r="AD9174">
        <v>0</v>
      </c>
      <c r="AE9174">
        <v>1.9261506463302669</v>
      </c>
    </row>
    <row r="9175" spans="1:31" x14ac:dyDescent="0.25">
      <c r="A9175">
        <v>1893253</v>
      </c>
      <c r="B9175">
        <v>1</v>
      </c>
      <c r="C9175" t="s">
        <v>80</v>
      </c>
      <c r="D9175" t="s">
        <v>100</v>
      </c>
      <c r="E9175" t="s">
        <v>146</v>
      </c>
      <c r="F9175" t="s">
        <v>25626</v>
      </c>
      <c r="G9175" t="s">
        <v>469</v>
      </c>
      <c r="H9175" t="s">
        <v>143</v>
      </c>
      <c r="I9175" t="s">
        <v>135</v>
      </c>
      <c r="J9175" t="s">
        <v>136</v>
      </c>
      <c r="K9175" t="s">
        <v>137</v>
      </c>
      <c r="L9175" t="s">
        <v>25627</v>
      </c>
      <c r="M9175" t="s">
        <v>25628</v>
      </c>
      <c r="N9175">
        <v>3.0425</v>
      </c>
      <c r="O9175">
        <v>0</v>
      </c>
      <c r="P9175">
        <v>53</v>
      </c>
      <c r="Q9175">
        <v>0</v>
      </c>
      <c r="R9175">
        <v>2</v>
      </c>
      <c r="S9175">
        <v>0</v>
      </c>
      <c r="T9175">
        <v>1</v>
      </c>
      <c r="U9175">
        <v>0</v>
      </c>
      <c r="V9175">
        <v>0</v>
      </c>
      <c r="W9175">
        <v>0</v>
      </c>
      <c r="X9175">
        <v>71.923248225329957</v>
      </c>
      <c r="Y9175">
        <v>0</v>
      </c>
      <c r="Z9175">
        <v>0.57815717304780567</v>
      </c>
      <c r="AA9175">
        <v>0</v>
      </c>
      <c r="AB9175">
        <v>0.56268705149376808</v>
      </c>
      <c r="AC9175">
        <v>0</v>
      </c>
      <c r="AD9175">
        <v>0</v>
      </c>
      <c r="AE9175">
        <v>73.064092449871524</v>
      </c>
    </row>
    <row r="9176" spans="1:31" x14ac:dyDescent="0.25">
      <c r="A9176">
        <v>1893255</v>
      </c>
      <c r="B9176">
        <v>1</v>
      </c>
      <c r="C9176" t="s">
        <v>80</v>
      </c>
      <c r="D9176" t="s">
        <v>108</v>
      </c>
      <c r="E9176" t="s">
        <v>140</v>
      </c>
      <c r="F9176" t="s">
        <v>25629</v>
      </c>
      <c r="G9176" t="s">
        <v>163</v>
      </c>
      <c r="H9176" t="s">
        <v>143</v>
      </c>
      <c r="I9176" t="s">
        <v>135</v>
      </c>
      <c r="J9176" t="s">
        <v>136</v>
      </c>
      <c r="K9176" t="s">
        <v>137</v>
      </c>
      <c r="L9176" t="s">
        <v>25630</v>
      </c>
      <c r="M9176" t="s">
        <v>25631</v>
      </c>
      <c r="N9176">
        <v>7.057222222</v>
      </c>
      <c r="O9176">
        <v>0</v>
      </c>
      <c r="P9176">
        <v>1</v>
      </c>
      <c r="Q9176">
        <v>0</v>
      </c>
      <c r="R9176">
        <v>0</v>
      </c>
      <c r="S9176">
        <v>0</v>
      </c>
      <c r="T9176">
        <v>0</v>
      </c>
      <c r="U9176">
        <v>0</v>
      </c>
      <c r="V9176">
        <v>0</v>
      </c>
      <c r="W9176">
        <v>0</v>
      </c>
      <c r="X9176">
        <v>2.1927010109343001</v>
      </c>
      <c r="Y9176">
        <v>0</v>
      </c>
      <c r="Z9176">
        <v>0</v>
      </c>
      <c r="AA9176">
        <v>0</v>
      </c>
      <c r="AB9176">
        <v>0</v>
      </c>
      <c r="AC9176">
        <v>0</v>
      </c>
      <c r="AD9176">
        <v>0</v>
      </c>
      <c r="AE9176">
        <v>2.1927010109343001</v>
      </c>
    </row>
    <row r="9177" spans="1:31" x14ac:dyDescent="0.25">
      <c r="A9177">
        <v>1893257</v>
      </c>
      <c r="B9177">
        <v>1</v>
      </c>
      <c r="C9177" t="s">
        <v>81</v>
      </c>
      <c r="D9177" t="s">
        <v>116</v>
      </c>
      <c r="E9177" t="s">
        <v>158</v>
      </c>
      <c r="F9177" t="s">
        <v>25632</v>
      </c>
      <c r="G9177" t="s">
        <v>219</v>
      </c>
      <c r="H9177" t="s">
        <v>134</v>
      </c>
      <c r="I9177" t="s">
        <v>135</v>
      </c>
      <c r="J9177" t="s">
        <v>136</v>
      </c>
      <c r="K9177" t="s">
        <v>137</v>
      </c>
      <c r="L9177" t="s">
        <v>25633</v>
      </c>
      <c r="M9177" t="s">
        <v>25634</v>
      </c>
      <c r="N9177">
        <v>2.2991666660000001</v>
      </c>
      <c r="O9177">
        <v>0</v>
      </c>
      <c r="P9177">
        <v>0</v>
      </c>
      <c r="Q9177">
        <v>0</v>
      </c>
      <c r="R9177">
        <v>2</v>
      </c>
      <c r="S9177">
        <v>0</v>
      </c>
      <c r="T9177">
        <v>0</v>
      </c>
      <c r="U9177">
        <v>0</v>
      </c>
      <c r="V9177">
        <v>0</v>
      </c>
      <c r="W9177">
        <v>0</v>
      </c>
      <c r="X9177">
        <v>0</v>
      </c>
      <c r="Y9177">
        <v>0</v>
      </c>
      <c r="Z9177">
        <v>3.5246881240395007</v>
      </c>
      <c r="AA9177">
        <v>0</v>
      </c>
      <c r="AB9177">
        <v>0</v>
      </c>
      <c r="AC9177">
        <v>0</v>
      </c>
      <c r="AD9177">
        <v>0</v>
      </c>
      <c r="AE9177">
        <v>3.5246881240395007</v>
      </c>
    </row>
    <row r="9178" spans="1:31" x14ac:dyDescent="0.25">
      <c r="A9178">
        <v>1893261</v>
      </c>
      <c r="B9178">
        <v>1</v>
      </c>
      <c r="C9178" t="s">
        <v>81</v>
      </c>
      <c r="D9178" t="s">
        <v>113</v>
      </c>
      <c r="E9178" t="s">
        <v>169</v>
      </c>
      <c r="F9178" t="s">
        <v>25635</v>
      </c>
      <c r="G9178" t="s">
        <v>183</v>
      </c>
      <c r="H9178" t="s">
        <v>143</v>
      </c>
      <c r="I9178" t="s">
        <v>135</v>
      </c>
      <c r="J9178" t="s">
        <v>136</v>
      </c>
      <c r="K9178" t="s">
        <v>137</v>
      </c>
      <c r="L9178" t="s">
        <v>25636</v>
      </c>
      <c r="M9178" t="s">
        <v>25637</v>
      </c>
      <c r="N9178">
        <v>0.98055555500000002</v>
      </c>
      <c r="O9178">
        <v>0</v>
      </c>
      <c r="P9178">
        <v>7</v>
      </c>
      <c r="Q9178">
        <v>0</v>
      </c>
      <c r="R9178">
        <v>3</v>
      </c>
      <c r="S9178">
        <v>0</v>
      </c>
      <c r="T9178">
        <v>2</v>
      </c>
      <c r="U9178">
        <v>0</v>
      </c>
      <c r="V9178">
        <v>0</v>
      </c>
      <c r="W9178">
        <v>0</v>
      </c>
      <c r="X9178">
        <v>2.9294253710207996</v>
      </c>
      <c r="Y9178">
        <v>0</v>
      </c>
      <c r="Z9178">
        <v>13.983217313989392</v>
      </c>
      <c r="AA9178">
        <v>0</v>
      </c>
      <c r="AB9178">
        <v>1.1625756649993215</v>
      </c>
      <c r="AC9178">
        <v>0</v>
      </c>
      <c r="AD9178">
        <v>0</v>
      </c>
      <c r="AE9178">
        <v>18.075218350009511</v>
      </c>
    </row>
    <row r="9179" spans="1:31" x14ac:dyDescent="0.25">
      <c r="A9179">
        <v>1893263</v>
      </c>
      <c r="B9179">
        <v>1</v>
      </c>
      <c r="C9179" t="s">
        <v>81</v>
      </c>
      <c r="D9179" t="s">
        <v>122</v>
      </c>
      <c r="E9179" t="s">
        <v>131</v>
      </c>
      <c r="F9179" t="s">
        <v>9488</v>
      </c>
      <c r="G9179" t="s">
        <v>133</v>
      </c>
      <c r="H9179" t="s">
        <v>134</v>
      </c>
      <c r="I9179" t="s">
        <v>135</v>
      </c>
      <c r="J9179" t="s">
        <v>136</v>
      </c>
      <c r="K9179" t="s">
        <v>137</v>
      </c>
      <c r="L9179" t="s">
        <v>25638</v>
      </c>
      <c r="M9179" t="s">
        <v>25639</v>
      </c>
      <c r="N9179">
        <v>1.480277777</v>
      </c>
      <c r="O9179">
        <v>0</v>
      </c>
      <c r="P9179">
        <v>190</v>
      </c>
      <c r="Q9179">
        <v>0</v>
      </c>
      <c r="R9179">
        <v>0</v>
      </c>
      <c r="S9179">
        <v>0</v>
      </c>
      <c r="T9179">
        <v>14</v>
      </c>
      <c r="U9179">
        <v>0</v>
      </c>
      <c r="V9179">
        <v>0</v>
      </c>
      <c r="W9179">
        <v>0</v>
      </c>
      <c r="X9179">
        <v>29.041779829706538</v>
      </c>
      <c r="Y9179">
        <v>0</v>
      </c>
      <c r="Z9179">
        <v>0</v>
      </c>
      <c r="AA9179">
        <v>0</v>
      </c>
      <c r="AB9179">
        <v>3.2297491144847594</v>
      </c>
      <c r="AC9179">
        <v>0</v>
      </c>
      <c r="AD9179">
        <v>0</v>
      </c>
      <c r="AE9179">
        <v>32.271528944191296</v>
      </c>
    </row>
    <row r="9180" spans="1:31" x14ac:dyDescent="0.25">
      <c r="A9180">
        <v>1893264</v>
      </c>
      <c r="B9180">
        <v>1</v>
      </c>
      <c r="C9180" t="s">
        <v>80</v>
      </c>
      <c r="D9180" t="s">
        <v>92</v>
      </c>
      <c r="E9180" t="s">
        <v>169</v>
      </c>
      <c r="F9180" t="s">
        <v>25640</v>
      </c>
      <c r="G9180" t="s">
        <v>469</v>
      </c>
      <c r="H9180" t="s">
        <v>143</v>
      </c>
      <c r="I9180" t="s">
        <v>135</v>
      </c>
      <c r="J9180" t="s">
        <v>136</v>
      </c>
      <c r="K9180" t="s">
        <v>137</v>
      </c>
      <c r="L9180" t="s">
        <v>25641</v>
      </c>
      <c r="M9180" t="s">
        <v>25642</v>
      </c>
      <c r="N9180">
        <v>1.2938888879999999</v>
      </c>
      <c r="O9180">
        <v>0</v>
      </c>
      <c r="P9180">
        <v>87</v>
      </c>
      <c r="Q9180">
        <v>0</v>
      </c>
      <c r="R9180">
        <v>0</v>
      </c>
      <c r="S9180">
        <v>0</v>
      </c>
      <c r="T9180">
        <v>3</v>
      </c>
      <c r="U9180">
        <v>0</v>
      </c>
      <c r="V9180">
        <v>0</v>
      </c>
      <c r="W9180">
        <v>0</v>
      </c>
      <c r="X9180">
        <v>25.121244322364252</v>
      </c>
      <c r="Y9180">
        <v>0</v>
      </c>
      <c r="Z9180">
        <v>0</v>
      </c>
      <c r="AA9180">
        <v>0</v>
      </c>
      <c r="AB9180">
        <v>19.926803424869721</v>
      </c>
      <c r="AC9180">
        <v>0</v>
      </c>
      <c r="AD9180">
        <v>0</v>
      </c>
      <c r="AE9180">
        <v>45.048047747233973</v>
      </c>
    </row>
    <row r="9181" spans="1:31" x14ac:dyDescent="0.25">
      <c r="A9181">
        <v>1893265</v>
      </c>
      <c r="B9181">
        <v>1</v>
      </c>
      <c r="C9181" t="s">
        <v>80</v>
      </c>
      <c r="D9181" t="s">
        <v>94</v>
      </c>
      <c r="E9181" t="s">
        <v>146</v>
      </c>
      <c r="F9181" t="s">
        <v>25643</v>
      </c>
      <c r="G9181" t="s">
        <v>148</v>
      </c>
      <c r="H9181" t="s">
        <v>143</v>
      </c>
      <c r="I9181" t="s">
        <v>135</v>
      </c>
      <c r="J9181" t="s">
        <v>136</v>
      </c>
      <c r="K9181" t="s">
        <v>137</v>
      </c>
      <c r="L9181" t="s">
        <v>25644</v>
      </c>
      <c r="M9181" t="s">
        <v>25645</v>
      </c>
      <c r="N9181">
        <v>0.81666666600000004</v>
      </c>
      <c r="O9181">
        <v>0</v>
      </c>
      <c r="P9181">
        <v>63</v>
      </c>
      <c r="Q9181">
        <v>0</v>
      </c>
      <c r="R9181">
        <v>0</v>
      </c>
      <c r="S9181">
        <v>0</v>
      </c>
      <c r="T9181">
        <v>15</v>
      </c>
      <c r="U9181">
        <v>0</v>
      </c>
      <c r="V9181">
        <v>0</v>
      </c>
      <c r="W9181">
        <v>0</v>
      </c>
      <c r="X9181">
        <v>14.417162303487997</v>
      </c>
      <c r="Y9181">
        <v>0</v>
      </c>
      <c r="Z9181">
        <v>0</v>
      </c>
      <c r="AA9181">
        <v>0</v>
      </c>
      <c r="AB9181">
        <v>21.749691872276319</v>
      </c>
      <c r="AC9181">
        <v>0</v>
      </c>
      <c r="AD9181">
        <v>0</v>
      </c>
      <c r="AE9181">
        <v>36.166854175764314</v>
      </c>
    </row>
    <row r="9182" spans="1:31" x14ac:dyDescent="0.25">
      <c r="A9182">
        <v>1893267</v>
      </c>
      <c r="B9182">
        <v>1</v>
      </c>
      <c r="C9182" t="s">
        <v>80</v>
      </c>
      <c r="D9182" t="s">
        <v>83</v>
      </c>
      <c r="E9182" t="s">
        <v>222</v>
      </c>
      <c r="F9182" t="s">
        <v>25646</v>
      </c>
      <c r="G9182" t="s">
        <v>624</v>
      </c>
      <c r="H9182" t="s">
        <v>143</v>
      </c>
      <c r="I9182" t="s">
        <v>135</v>
      </c>
      <c r="J9182" t="s">
        <v>136</v>
      </c>
      <c r="K9182" t="s">
        <v>137</v>
      </c>
      <c r="L9182" t="s">
        <v>25647</v>
      </c>
      <c r="M9182" t="s">
        <v>25648</v>
      </c>
      <c r="N9182">
        <v>1.339444444</v>
      </c>
      <c r="O9182">
        <v>0</v>
      </c>
      <c r="P9182">
        <v>0</v>
      </c>
      <c r="Q9182">
        <v>0</v>
      </c>
      <c r="R9182">
        <v>0</v>
      </c>
      <c r="S9182">
        <v>0</v>
      </c>
      <c r="T9182">
        <v>1</v>
      </c>
      <c r="U9182">
        <v>0</v>
      </c>
      <c r="V9182">
        <v>0</v>
      </c>
      <c r="W9182">
        <v>0</v>
      </c>
      <c r="X9182">
        <v>0</v>
      </c>
      <c r="Y9182">
        <v>0</v>
      </c>
      <c r="Z9182">
        <v>0</v>
      </c>
      <c r="AA9182">
        <v>0</v>
      </c>
      <c r="AB9182">
        <v>0.14381198489985891</v>
      </c>
      <c r="AC9182">
        <v>0</v>
      </c>
      <c r="AD9182">
        <v>0</v>
      </c>
      <c r="AE9182">
        <v>0.14381198489985891</v>
      </c>
    </row>
    <row r="9183" spans="1:31" x14ac:dyDescent="0.25">
      <c r="A9183">
        <v>1893269</v>
      </c>
      <c r="B9183">
        <v>1</v>
      </c>
      <c r="C9183" t="s">
        <v>81</v>
      </c>
      <c r="D9183" t="s">
        <v>118</v>
      </c>
      <c r="E9183" t="s">
        <v>140</v>
      </c>
      <c r="F9183" t="s">
        <v>25649</v>
      </c>
      <c r="G9183" t="s">
        <v>163</v>
      </c>
      <c r="H9183" t="s">
        <v>143</v>
      </c>
      <c r="I9183" t="s">
        <v>135</v>
      </c>
      <c r="J9183" t="s">
        <v>136</v>
      </c>
      <c r="K9183" t="s">
        <v>137</v>
      </c>
      <c r="L9183" t="s">
        <v>25650</v>
      </c>
      <c r="M9183" t="s">
        <v>25651</v>
      </c>
      <c r="N9183">
        <v>3.1916666660000002</v>
      </c>
      <c r="O9183">
        <v>0</v>
      </c>
      <c r="P9183">
        <v>1</v>
      </c>
      <c r="Q9183">
        <v>0</v>
      </c>
      <c r="R9183">
        <v>0</v>
      </c>
      <c r="S9183">
        <v>0</v>
      </c>
      <c r="T9183">
        <v>0</v>
      </c>
      <c r="U9183">
        <v>0</v>
      </c>
      <c r="V9183">
        <v>0</v>
      </c>
      <c r="W9183">
        <v>0</v>
      </c>
      <c r="X9183">
        <v>0.37432532510867667</v>
      </c>
      <c r="Y9183">
        <v>0</v>
      </c>
      <c r="Z9183">
        <v>0</v>
      </c>
      <c r="AA9183">
        <v>0</v>
      </c>
      <c r="AB9183">
        <v>0</v>
      </c>
      <c r="AC9183">
        <v>0</v>
      </c>
      <c r="AD9183">
        <v>0</v>
      </c>
      <c r="AE9183">
        <v>0.37432532510867667</v>
      </c>
    </row>
    <row r="9184" spans="1:31" x14ac:dyDescent="0.25">
      <c r="A9184">
        <v>1893270</v>
      </c>
      <c r="B9184">
        <v>1</v>
      </c>
      <c r="C9184" t="s">
        <v>80</v>
      </c>
      <c r="D9184" t="s">
        <v>104</v>
      </c>
      <c r="E9184" t="s">
        <v>158</v>
      </c>
      <c r="F9184" t="s">
        <v>25652</v>
      </c>
      <c r="G9184" t="s">
        <v>133</v>
      </c>
      <c r="H9184" t="s">
        <v>134</v>
      </c>
      <c r="I9184" t="s">
        <v>135</v>
      </c>
      <c r="J9184" t="s">
        <v>136</v>
      </c>
      <c r="K9184" t="s">
        <v>137</v>
      </c>
      <c r="L9184" t="s">
        <v>25653</v>
      </c>
      <c r="M9184" t="s">
        <v>25654</v>
      </c>
      <c r="N9184">
        <v>2.0727777770000002</v>
      </c>
      <c r="O9184">
        <v>0</v>
      </c>
      <c r="P9184">
        <v>7</v>
      </c>
      <c r="Q9184">
        <v>0</v>
      </c>
      <c r="R9184">
        <v>16</v>
      </c>
      <c r="S9184">
        <v>0</v>
      </c>
      <c r="T9184">
        <v>6</v>
      </c>
      <c r="U9184">
        <v>0</v>
      </c>
      <c r="V9184">
        <v>0</v>
      </c>
      <c r="W9184">
        <v>0</v>
      </c>
      <c r="X9184">
        <v>5.0843738426053831</v>
      </c>
      <c r="Y9184">
        <v>0</v>
      </c>
      <c r="Z9184">
        <v>28.829382074357735</v>
      </c>
      <c r="AA9184">
        <v>0</v>
      </c>
      <c r="AB9184">
        <v>24.686705038466346</v>
      </c>
      <c r="AC9184">
        <v>0</v>
      </c>
      <c r="AD9184">
        <v>0</v>
      </c>
      <c r="AE9184">
        <v>58.600460955429469</v>
      </c>
    </row>
    <row r="9185" spans="1:31" x14ac:dyDescent="0.25">
      <c r="A9185">
        <v>1893271</v>
      </c>
      <c r="B9185">
        <v>1</v>
      </c>
      <c r="C9185" t="s">
        <v>81</v>
      </c>
      <c r="D9185" t="s">
        <v>128</v>
      </c>
      <c r="E9185" t="s">
        <v>146</v>
      </c>
      <c r="F9185" t="s">
        <v>25655</v>
      </c>
      <c r="G9185" t="s">
        <v>148</v>
      </c>
      <c r="H9185" t="s">
        <v>143</v>
      </c>
      <c r="I9185" t="s">
        <v>135</v>
      </c>
      <c r="J9185" t="s">
        <v>136</v>
      </c>
      <c r="K9185" t="s">
        <v>137</v>
      </c>
      <c r="L9185" t="s">
        <v>25656</v>
      </c>
      <c r="M9185" t="s">
        <v>25657</v>
      </c>
      <c r="N9185">
        <v>2.0975000000000001</v>
      </c>
      <c r="O9185">
        <v>0</v>
      </c>
      <c r="P9185">
        <v>62</v>
      </c>
      <c r="Q9185">
        <v>0</v>
      </c>
      <c r="R9185">
        <v>7</v>
      </c>
      <c r="S9185">
        <v>0</v>
      </c>
      <c r="T9185">
        <v>4</v>
      </c>
      <c r="U9185">
        <v>0</v>
      </c>
      <c r="V9185">
        <v>0</v>
      </c>
      <c r="W9185">
        <v>0</v>
      </c>
      <c r="X9185">
        <v>31.453541809021889</v>
      </c>
      <c r="Y9185">
        <v>0</v>
      </c>
      <c r="Z9185">
        <v>29.21435760379735</v>
      </c>
      <c r="AA9185">
        <v>0</v>
      </c>
      <c r="AB9185">
        <v>10.291150912078798</v>
      </c>
      <c r="AC9185">
        <v>0</v>
      </c>
      <c r="AD9185">
        <v>0</v>
      </c>
      <c r="AE9185">
        <v>70.959050324898044</v>
      </c>
    </row>
    <row r="9186" spans="1:31" x14ac:dyDescent="0.25">
      <c r="A9186">
        <v>1893275</v>
      </c>
      <c r="B9186">
        <v>1</v>
      </c>
      <c r="C9186" t="s">
        <v>80</v>
      </c>
      <c r="D9186" t="s">
        <v>90</v>
      </c>
      <c r="E9186" t="s">
        <v>146</v>
      </c>
      <c r="F9186" t="s">
        <v>1602</v>
      </c>
      <c r="G9186" t="s">
        <v>148</v>
      </c>
      <c r="H9186" t="s">
        <v>143</v>
      </c>
      <c r="I9186" t="s">
        <v>135</v>
      </c>
      <c r="J9186" t="s">
        <v>136</v>
      </c>
      <c r="K9186" t="s">
        <v>137</v>
      </c>
      <c r="L9186" t="s">
        <v>25658</v>
      </c>
      <c r="M9186" t="s">
        <v>25659</v>
      </c>
      <c r="N9186">
        <v>8.3744444439999999</v>
      </c>
      <c r="O9186">
        <v>0</v>
      </c>
      <c r="P9186">
        <v>47</v>
      </c>
      <c r="Q9186">
        <v>0</v>
      </c>
      <c r="R9186">
        <v>0</v>
      </c>
      <c r="S9186">
        <v>0</v>
      </c>
      <c r="T9186">
        <v>53</v>
      </c>
      <c r="U9186">
        <v>0</v>
      </c>
      <c r="V9186">
        <v>0</v>
      </c>
      <c r="W9186">
        <v>0</v>
      </c>
      <c r="X9186">
        <v>129.79350785880263</v>
      </c>
      <c r="Y9186">
        <v>0</v>
      </c>
      <c r="Z9186">
        <v>0</v>
      </c>
      <c r="AA9186">
        <v>0</v>
      </c>
      <c r="AB9186">
        <v>310.73205227133451</v>
      </c>
      <c r="AC9186">
        <v>0</v>
      </c>
      <c r="AD9186">
        <v>0</v>
      </c>
      <c r="AE9186">
        <v>440.52556013013714</v>
      </c>
    </row>
    <row r="9187" spans="1:31" x14ac:dyDescent="0.25">
      <c r="A9187">
        <v>1893277</v>
      </c>
      <c r="B9187">
        <v>1</v>
      </c>
      <c r="C9187" t="s">
        <v>80</v>
      </c>
      <c r="D9187" t="s">
        <v>90</v>
      </c>
      <c r="E9187" t="s">
        <v>140</v>
      </c>
      <c r="F9187" t="s">
        <v>25660</v>
      </c>
      <c r="G9187" t="s">
        <v>163</v>
      </c>
      <c r="H9187" t="s">
        <v>143</v>
      </c>
      <c r="I9187" t="s">
        <v>135</v>
      </c>
      <c r="J9187" t="s">
        <v>136</v>
      </c>
      <c r="K9187" t="s">
        <v>137</v>
      </c>
      <c r="L9187" t="s">
        <v>25661</v>
      </c>
      <c r="M9187" t="s">
        <v>25662</v>
      </c>
      <c r="N9187">
        <v>3.625555555</v>
      </c>
      <c r="O9187">
        <v>0</v>
      </c>
      <c r="P9187">
        <v>1</v>
      </c>
      <c r="Q9187">
        <v>0</v>
      </c>
      <c r="R9187">
        <v>0</v>
      </c>
      <c r="S9187">
        <v>0</v>
      </c>
      <c r="T9187">
        <v>0</v>
      </c>
      <c r="U9187">
        <v>0</v>
      </c>
      <c r="V9187">
        <v>0</v>
      </c>
      <c r="W9187">
        <v>0</v>
      </c>
      <c r="X9187">
        <v>0.74247792005118751</v>
      </c>
      <c r="Y9187">
        <v>0</v>
      </c>
      <c r="Z9187">
        <v>0</v>
      </c>
      <c r="AA9187">
        <v>0</v>
      </c>
      <c r="AB9187">
        <v>0</v>
      </c>
      <c r="AC9187">
        <v>0</v>
      </c>
      <c r="AD9187">
        <v>0</v>
      </c>
      <c r="AE9187">
        <v>0.74247792005118751</v>
      </c>
    </row>
    <row r="9188" spans="1:31" x14ac:dyDescent="0.25">
      <c r="A9188">
        <v>1893278</v>
      </c>
      <c r="B9188">
        <v>1</v>
      </c>
      <c r="C9188" t="s">
        <v>81</v>
      </c>
      <c r="D9188" t="s">
        <v>112</v>
      </c>
      <c r="E9188" t="s">
        <v>146</v>
      </c>
      <c r="F9188" t="s">
        <v>25663</v>
      </c>
      <c r="G9188" t="s">
        <v>148</v>
      </c>
      <c r="H9188" t="s">
        <v>143</v>
      </c>
      <c r="I9188" t="s">
        <v>135</v>
      </c>
      <c r="J9188" t="s">
        <v>136</v>
      </c>
      <c r="K9188" t="s">
        <v>137</v>
      </c>
      <c r="L9188" t="s">
        <v>25664</v>
      </c>
      <c r="M9188" t="s">
        <v>25665</v>
      </c>
      <c r="N9188">
        <v>0.98083333299999997</v>
      </c>
      <c r="O9188">
        <v>0</v>
      </c>
      <c r="P9188">
        <v>18</v>
      </c>
      <c r="Q9188">
        <v>0</v>
      </c>
      <c r="R9188">
        <v>3</v>
      </c>
      <c r="S9188">
        <v>0</v>
      </c>
      <c r="T9188">
        <v>0</v>
      </c>
      <c r="U9188">
        <v>0</v>
      </c>
      <c r="V9188">
        <v>0</v>
      </c>
      <c r="W9188">
        <v>0</v>
      </c>
      <c r="X9188">
        <v>3.5968177654663216</v>
      </c>
      <c r="Y9188">
        <v>0</v>
      </c>
      <c r="Z9188">
        <v>0.52432477671642341</v>
      </c>
      <c r="AA9188">
        <v>0</v>
      </c>
      <c r="AB9188">
        <v>0</v>
      </c>
      <c r="AC9188">
        <v>0</v>
      </c>
      <c r="AD9188">
        <v>0</v>
      </c>
      <c r="AE9188">
        <v>4.1211425421827448</v>
      </c>
    </row>
    <row r="9189" spans="1:31" x14ac:dyDescent="0.25">
      <c r="A9189">
        <v>1893283</v>
      </c>
      <c r="B9189">
        <v>1</v>
      </c>
      <c r="C9189" t="s">
        <v>80</v>
      </c>
      <c r="D9189" t="s">
        <v>96</v>
      </c>
      <c r="E9189" t="s">
        <v>146</v>
      </c>
      <c r="F9189" t="s">
        <v>25666</v>
      </c>
      <c r="G9189" t="s">
        <v>148</v>
      </c>
      <c r="H9189" t="s">
        <v>143</v>
      </c>
      <c r="I9189" t="s">
        <v>135</v>
      </c>
      <c r="J9189" t="s">
        <v>136</v>
      </c>
      <c r="K9189" t="s">
        <v>137</v>
      </c>
      <c r="L9189" t="s">
        <v>25667</v>
      </c>
      <c r="M9189" t="s">
        <v>25668</v>
      </c>
      <c r="N9189">
        <v>1.2977777770000001</v>
      </c>
      <c r="O9189">
        <v>0</v>
      </c>
      <c r="P9189">
        <v>62</v>
      </c>
      <c r="Q9189">
        <v>0</v>
      </c>
      <c r="R9189">
        <v>0</v>
      </c>
      <c r="S9189">
        <v>0</v>
      </c>
      <c r="T9189">
        <v>3</v>
      </c>
      <c r="U9189">
        <v>0</v>
      </c>
      <c r="V9189">
        <v>0</v>
      </c>
      <c r="W9189">
        <v>0</v>
      </c>
      <c r="X9189">
        <v>30.944130029658847</v>
      </c>
      <c r="Y9189">
        <v>0</v>
      </c>
      <c r="Z9189">
        <v>0</v>
      </c>
      <c r="AA9189">
        <v>0</v>
      </c>
      <c r="AB9189">
        <v>3.8304757798341602</v>
      </c>
      <c r="AC9189">
        <v>0</v>
      </c>
      <c r="AD9189">
        <v>0</v>
      </c>
      <c r="AE9189">
        <v>34.774605809493011</v>
      </c>
    </row>
    <row r="9190" spans="1:31" x14ac:dyDescent="0.25">
      <c r="A9190">
        <v>1893285</v>
      </c>
      <c r="B9190">
        <v>1</v>
      </c>
      <c r="C9190" t="s">
        <v>81</v>
      </c>
      <c r="D9190" t="s">
        <v>128</v>
      </c>
      <c r="E9190" t="s">
        <v>131</v>
      </c>
      <c r="F9190" t="s">
        <v>22365</v>
      </c>
      <c r="G9190" t="s">
        <v>133</v>
      </c>
      <c r="H9190" t="s">
        <v>134</v>
      </c>
      <c r="I9190" t="s">
        <v>135</v>
      </c>
      <c r="J9190" t="s">
        <v>136</v>
      </c>
      <c r="K9190" t="s">
        <v>137</v>
      </c>
      <c r="L9190" t="s">
        <v>25669</v>
      </c>
      <c r="M9190" t="s">
        <v>25670</v>
      </c>
      <c r="N9190">
        <v>1.0886111110000001</v>
      </c>
      <c r="O9190">
        <v>0</v>
      </c>
      <c r="P9190">
        <v>0</v>
      </c>
      <c r="Q9190">
        <v>0</v>
      </c>
      <c r="R9190">
        <v>0</v>
      </c>
      <c r="S9190">
        <v>15</v>
      </c>
      <c r="T9190">
        <v>0</v>
      </c>
      <c r="U9190">
        <v>11</v>
      </c>
      <c r="V9190">
        <v>0</v>
      </c>
      <c r="W9190">
        <v>0</v>
      </c>
      <c r="X9190">
        <v>0</v>
      </c>
      <c r="Y9190">
        <v>0</v>
      </c>
      <c r="Z9190">
        <v>0</v>
      </c>
      <c r="AA9190">
        <v>444.14469605802799</v>
      </c>
      <c r="AB9190">
        <v>0</v>
      </c>
      <c r="AC9190">
        <v>2455.7064103284561</v>
      </c>
      <c r="AD9190">
        <v>0</v>
      </c>
      <c r="AE9190">
        <v>2899.8511063864839</v>
      </c>
    </row>
    <row r="9191" spans="1:31" x14ac:dyDescent="0.25">
      <c r="A9191">
        <v>1893287</v>
      </c>
      <c r="B9191">
        <v>1</v>
      </c>
      <c r="C9191" t="s">
        <v>80</v>
      </c>
      <c r="D9191" t="s">
        <v>84</v>
      </c>
      <c r="E9191" t="s">
        <v>140</v>
      </c>
      <c r="F9191" t="s">
        <v>25671</v>
      </c>
      <c r="G9191" t="s">
        <v>212</v>
      </c>
      <c r="H9191" t="s">
        <v>143</v>
      </c>
      <c r="I9191" t="s">
        <v>135</v>
      </c>
      <c r="J9191" t="s">
        <v>136</v>
      </c>
      <c r="K9191" t="s">
        <v>137</v>
      </c>
      <c r="L9191" t="s">
        <v>25672</v>
      </c>
      <c r="M9191" t="s">
        <v>25673</v>
      </c>
      <c r="N9191">
        <v>4.1583333329999999</v>
      </c>
      <c r="O9191">
        <v>0</v>
      </c>
      <c r="P9191">
        <v>6</v>
      </c>
      <c r="Q9191">
        <v>0</v>
      </c>
      <c r="R9191">
        <v>0</v>
      </c>
      <c r="S9191">
        <v>0</v>
      </c>
      <c r="T9191">
        <v>0</v>
      </c>
      <c r="U9191">
        <v>0</v>
      </c>
      <c r="V9191">
        <v>0</v>
      </c>
      <c r="W9191">
        <v>0</v>
      </c>
      <c r="X9191">
        <v>7.1509938921390672</v>
      </c>
      <c r="Y9191">
        <v>0</v>
      </c>
      <c r="Z9191">
        <v>0</v>
      </c>
      <c r="AA9191">
        <v>0</v>
      </c>
      <c r="AB9191">
        <v>0</v>
      </c>
      <c r="AC9191">
        <v>0</v>
      </c>
      <c r="AD9191">
        <v>0</v>
      </c>
      <c r="AE9191">
        <v>7.1509938921390672</v>
      </c>
    </row>
    <row r="9192" spans="1:31" x14ac:dyDescent="0.25">
      <c r="A9192">
        <v>1893291</v>
      </c>
      <c r="B9192">
        <v>1</v>
      </c>
      <c r="C9192" t="s">
        <v>81</v>
      </c>
      <c r="D9192" t="s">
        <v>127</v>
      </c>
      <c r="E9192" t="s">
        <v>146</v>
      </c>
      <c r="F9192" t="s">
        <v>25674</v>
      </c>
      <c r="G9192" t="s">
        <v>148</v>
      </c>
      <c r="H9192" t="s">
        <v>143</v>
      </c>
      <c r="I9192" t="s">
        <v>135</v>
      </c>
      <c r="J9192" t="s">
        <v>136</v>
      </c>
      <c r="K9192" t="s">
        <v>137</v>
      </c>
      <c r="L9192" t="s">
        <v>25675</v>
      </c>
      <c r="M9192" t="s">
        <v>25676</v>
      </c>
      <c r="N9192">
        <v>5.6516666659999997</v>
      </c>
      <c r="O9192">
        <v>0</v>
      </c>
      <c r="P9192">
        <v>2</v>
      </c>
      <c r="Q9192">
        <v>0</v>
      </c>
      <c r="R9192">
        <v>1</v>
      </c>
      <c r="S9192">
        <v>0</v>
      </c>
      <c r="T9192">
        <v>0</v>
      </c>
      <c r="U9192">
        <v>0</v>
      </c>
      <c r="V9192">
        <v>0</v>
      </c>
      <c r="W9192">
        <v>0</v>
      </c>
      <c r="X9192">
        <v>0.2631262113904167</v>
      </c>
      <c r="Y9192">
        <v>0</v>
      </c>
      <c r="Z9192">
        <v>3.8579334361478903</v>
      </c>
      <c r="AA9192">
        <v>0</v>
      </c>
      <c r="AB9192">
        <v>0</v>
      </c>
      <c r="AC9192">
        <v>0</v>
      </c>
      <c r="AD9192">
        <v>0</v>
      </c>
      <c r="AE9192">
        <v>4.1210596475383072</v>
      </c>
    </row>
    <row r="9193" spans="1:31" x14ac:dyDescent="0.25">
      <c r="A9193">
        <v>1893292</v>
      </c>
      <c r="B9193">
        <v>1</v>
      </c>
      <c r="C9193" t="s">
        <v>80</v>
      </c>
      <c r="D9193" t="s">
        <v>100</v>
      </c>
      <c r="E9193" t="s">
        <v>146</v>
      </c>
      <c r="F9193" t="s">
        <v>25677</v>
      </c>
      <c r="G9193" t="s">
        <v>1124</v>
      </c>
      <c r="H9193" t="s">
        <v>143</v>
      </c>
      <c r="I9193" t="s">
        <v>135</v>
      </c>
      <c r="J9193" t="s">
        <v>136</v>
      </c>
      <c r="K9193" t="s">
        <v>137</v>
      </c>
      <c r="L9193" t="s">
        <v>25678</v>
      </c>
      <c r="M9193" t="s">
        <v>25679</v>
      </c>
      <c r="N9193">
        <v>1.1330555550000001</v>
      </c>
      <c r="O9193">
        <v>0</v>
      </c>
      <c r="P9193">
        <v>12</v>
      </c>
      <c r="Q9193">
        <v>0</v>
      </c>
      <c r="R9193">
        <v>0</v>
      </c>
      <c r="S9193">
        <v>0</v>
      </c>
      <c r="T9193">
        <v>1</v>
      </c>
      <c r="U9193">
        <v>0</v>
      </c>
      <c r="V9193">
        <v>0</v>
      </c>
      <c r="W9193">
        <v>0</v>
      </c>
      <c r="X9193">
        <v>4.0599596647560841</v>
      </c>
      <c r="Y9193">
        <v>0</v>
      </c>
      <c r="Z9193">
        <v>0</v>
      </c>
      <c r="AA9193">
        <v>0</v>
      </c>
      <c r="AB9193">
        <v>0.26896458709651333</v>
      </c>
      <c r="AC9193">
        <v>0</v>
      </c>
      <c r="AD9193">
        <v>0</v>
      </c>
      <c r="AE9193">
        <v>4.3289242518525972</v>
      </c>
    </row>
    <row r="9194" spans="1:31" x14ac:dyDescent="0.25">
      <c r="A9194">
        <v>1893294</v>
      </c>
      <c r="B9194">
        <v>1</v>
      </c>
      <c r="C9194" t="s">
        <v>80</v>
      </c>
      <c r="D9194" t="s">
        <v>103</v>
      </c>
      <c r="E9194" t="s">
        <v>169</v>
      </c>
      <c r="F9194" t="s">
        <v>3031</v>
      </c>
      <c r="G9194" t="s">
        <v>183</v>
      </c>
      <c r="H9194" t="s">
        <v>143</v>
      </c>
      <c r="I9194" t="s">
        <v>135</v>
      </c>
      <c r="J9194" t="s">
        <v>136</v>
      </c>
      <c r="K9194" t="s">
        <v>137</v>
      </c>
      <c r="L9194" t="s">
        <v>25680</v>
      </c>
      <c r="M9194" t="s">
        <v>25681</v>
      </c>
      <c r="N9194">
        <v>0.72472222200000003</v>
      </c>
      <c r="O9194">
        <v>0</v>
      </c>
      <c r="P9194">
        <v>465</v>
      </c>
      <c r="Q9194">
        <v>0</v>
      </c>
      <c r="R9194">
        <v>0</v>
      </c>
      <c r="S9194">
        <v>0</v>
      </c>
      <c r="T9194">
        <v>27</v>
      </c>
      <c r="U9194">
        <v>0</v>
      </c>
      <c r="V9194">
        <v>0</v>
      </c>
      <c r="W9194">
        <v>0</v>
      </c>
      <c r="X9194">
        <v>73.716257055529695</v>
      </c>
      <c r="Y9194">
        <v>0</v>
      </c>
      <c r="Z9194">
        <v>0</v>
      </c>
      <c r="AA9194">
        <v>0</v>
      </c>
      <c r="AB9194">
        <v>23.19638095410469</v>
      </c>
      <c r="AC9194">
        <v>0</v>
      </c>
      <c r="AD9194">
        <v>0</v>
      </c>
      <c r="AE9194">
        <v>96.912638009634378</v>
      </c>
    </row>
    <row r="9195" spans="1:31" x14ac:dyDescent="0.25">
      <c r="A9195">
        <v>1893299</v>
      </c>
      <c r="B9195">
        <v>1</v>
      </c>
      <c r="C9195" t="s">
        <v>80</v>
      </c>
      <c r="D9195" t="s">
        <v>98</v>
      </c>
      <c r="E9195" t="s">
        <v>146</v>
      </c>
      <c r="F9195" t="s">
        <v>25682</v>
      </c>
      <c r="G9195" t="s">
        <v>1108</v>
      </c>
      <c r="H9195" t="s">
        <v>143</v>
      </c>
      <c r="I9195" t="s">
        <v>135</v>
      </c>
      <c r="J9195" t="s">
        <v>136</v>
      </c>
      <c r="K9195" t="s">
        <v>137</v>
      </c>
      <c r="L9195" t="s">
        <v>25683</v>
      </c>
      <c r="M9195" t="s">
        <v>25684</v>
      </c>
      <c r="N9195">
        <v>2.0830555550000001</v>
      </c>
      <c r="O9195">
        <v>0</v>
      </c>
      <c r="P9195">
        <v>106</v>
      </c>
      <c r="Q9195">
        <v>0</v>
      </c>
      <c r="R9195">
        <v>3</v>
      </c>
      <c r="S9195">
        <v>0</v>
      </c>
      <c r="T9195">
        <v>30</v>
      </c>
      <c r="U9195">
        <v>0</v>
      </c>
      <c r="V9195">
        <v>0</v>
      </c>
      <c r="W9195">
        <v>0</v>
      </c>
      <c r="X9195">
        <v>72.864323862090629</v>
      </c>
      <c r="Y9195">
        <v>0</v>
      </c>
      <c r="Z9195">
        <v>10.437285575086642</v>
      </c>
      <c r="AA9195">
        <v>0</v>
      </c>
      <c r="AB9195">
        <v>84.071970071914194</v>
      </c>
      <c r="AC9195">
        <v>0</v>
      </c>
      <c r="AD9195">
        <v>0</v>
      </c>
      <c r="AE9195">
        <v>167.37357950909148</v>
      </c>
    </row>
    <row r="9196" spans="1:31" x14ac:dyDescent="0.25">
      <c r="A9196">
        <v>1893300</v>
      </c>
      <c r="B9196">
        <v>1</v>
      </c>
      <c r="C9196" t="s">
        <v>81</v>
      </c>
      <c r="D9196" t="s">
        <v>119</v>
      </c>
      <c r="E9196" t="s">
        <v>131</v>
      </c>
      <c r="F9196" t="s">
        <v>25685</v>
      </c>
      <c r="G9196" t="s">
        <v>133</v>
      </c>
      <c r="H9196" t="s">
        <v>134</v>
      </c>
      <c r="I9196" t="s">
        <v>135</v>
      </c>
      <c r="J9196" t="s">
        <v>136</v>
      </c>
      <c r="K9196" t="s">
        <v>137</v>
      </c>
      <c r="L9196" t="s">
        <v>25686</v>
      </c>
      <c r="M9196" t="s">
        <v>25687</v>
      </c>
      <c r="N9196">
        <v>0.91805555500000002</v>
      </c>
      <c r="O9196">
        <v>0</v>
      </c>
      <c r="P9196">
        <v>897</v>
      </c>
      <c r="Q9196">
        <v>55</v>
      </c>
      <c r="R9196">
        <v>54</v>
      </c>
      <c r="S9196">
        <v>1</v>
      </c>
      <c r="T9196">
        <v>61</v>
      </c>
      <c r="U9196">
        <v>0</v>
      </c>
      <c r="V9196">
        <v>0</v>
      </c>
      <c r="W9196">
        <v>0</v>
      </c>
      <c r="X9196">
        <v>159.21836765698632</v>
      </c>
      <c r="Y9196">
        <v>569.25645568189896</v>
      </c>
      <c r="Z9196">
        <v>178.71969003672302</v>
      </c>
      <c r="AA9196">
        <v>11.822444625531698</v>
      </c>
      <c r="AB9196">
        <v>23.11377708600439</v>
      </c>
      <c r="AC9196">
        <v>0</v>
      </c>
      <c r="AD9196">
        <v>0</v>
      </c>
      <c r="AE9196">
        <v>942.13073508714433</v>
      </c>
    </row>
    <row r="9197" spans="1:31" x14ac:dyDescent="0.25">
      <c r="A9197">
        <v>1893301</v>
      </c>
      <c r="B9197">
        <v>1</v>
      </c>
      <c r="C9197" t="s">
        <v>80</v>
      </c>
      <c r="D9197" t="s">
        <v>85</v>
      </c>
      <c r="E9197" t="s">
        <v>222</v>
      </c>
      <c r="F9197" t="s">
        <v>5186</v>
      </c>
      <c r="G9197" t="s">
        <v>663</v>
      </c>
      <c r="H9197" t="s">
        <v>143</v>
      </c>
      <c r="I9197" t="s">
        <v>135</v>
      </c>
      <c r="J9197" t="s">
        <v>136</v>
      </c>
      <c r="K9197" t="s">
        <v>137</v>
      </c>
      <c r="L9197" t="s">
        <v>25688</v>
      </c>
      <c r="M9197" t="s">
        <v>25689</v>
      </c>
      <c r="N9197">
        <v>1.8330555550000001</v>
      </c>
      <c r="O9197">
        <v>0</v>
      </c>
      <c r="P9197">
        <v>124</v>
      </c>
      <c r="Q9197">
        <v>0</v>
      </c>
      <c r="R9197">
        <v>0</v>
      </c>
      <c r="S9197">
        <v>0</v>
      </c>
      <c r="T9197">
        <v>68</v>
      </c>
      <c r="U9197">
        <v>0</v>
      </c>
      <c r="V9197">
        <v>0</v>
      </c>
      <c r="W9197">
        <v>0</v>
      </c>
      <c r="X9197">
        <v>70.426636909974377</v>
      </c>
      <c r="Y9197">
        <v>0</v>
      </c>
      <c r="Z9197">
        <v>0</v>
      </c>
      <c r="AA9197">
        <v>0</v>
      </c>
      <c r="AB9197">
        <v>175.18464232505971</v>
      </c>
      <c r="AC9197">
        <v>0</v>
      </c>
      <c r="AD9197">
        <v>0</v>
      </c>
      <c r="AE9197">
        <v>245.61127923503409</v>
      </c>
    </row>
    <row r="9198" spans="1:31" x14ac:dyDescent="0.25">
      <c r="A9198">
        <v>1893302</v>
      </c>
      <c r="B9198">
        <v>1</v>
      </c>
      <c r="C9198" t="s">
        <v>80</v>
      </c>
      <c r="D9198" t="s">
        <v>108</v>
      </c>
      <c r="E9198" t="s">
        <v>146</v>
      </c>
      <c r="F9198" t="s">
        <v>25690</v>
      </c>
      <c r="G9198" t="s">
        <v>363</v>
      </c>
      <c r="H9198" t="s">
        <v>143</v>
      </c>
      <c r="I9198" t="s">
        <v>135</v>
      </c>
      <c r="J9198" t="s">
        <v>136</v>
      </c>
      <c r="K9198" t="s">
        <v>137</v>
      </c>
      <c r="L9198" t="s">
        <v>25691</v>
      </c>
      <c r="M9198" t="s">
        <v>25692</v>
      </c>
      <c r="N9198">
        <v>2.2980555549999999</v>
      </c>
      <c r="O9198">
        <v>0</v>
      </c>
      <c r="P9198">
        <v>18</v>
      </c>
      <c r="Q9198">
        <v>0</v>
      </c>
      <c r="R9198">
        <v>3</v>
      </c>
      <c r="S9198">
        <v>0</v>
      </c>
      <c r="T9198">
        <v>1</v>
      </c>
      <c r="U9198">
        <v>0</v>
      </c>
      <c r="V9198">
        <v>0</v>
      </c>
      <c r="W9198">
        <v>0</v>
      </c>
      <c r="X9198">
        <v>17.40860874152818</v>
      </c>
      <c r="Y9198">
        <v>0</v>
      </c>
      <c r="Z9198">
        <v>28.349194478930041</v>
      </c>
      <c r="AA9198">
        <v>0</v>
      </c>
      <c r="AB9198">
        <v>3.8772565129380627</v>
      </c>
      <c r="AC9198">
        <v>0</v>
      </c>
      <c r="AD9198">
        <v>0</v>
      </c>
      <c r="AE9198">
        <v>49.635059733396282</v>
      </c>
    </row>
    <row r="9199" spans="1:31" x14ac:dyDescent="0.25">
      <c r="A9199">
        <v>1893307</v>
      </c>
      <c r="B9199">
        <v>1</v>
      </c>
      <c r="C9199" t="s">
        <v>81</v>
      </c>
      <c r="D9199" t="s">
        <v>126</v>
      </c>
      <c r="E9199" t="s">
        <v>140</v>
      </c>
      <c r="F9199" t="s">
        <v>25693</v>
      </c>
      <c r="G9199" t="s">
        <v>163</v>
      </c>
      <c r="H9199" t="s">
        <v>143</v>
      </c>
      <c r="I9199" t="s">
        <v>135</v>
      </c>
      <c r="J9199" t="s">
        <v>136</v>
      </c>
      <c r="K9199" t="s">
        <v>137</v>
      </c>
      <c r="L9199" t="s">
        <v>25694</v>
      </c>
      <c r="M9199" t="s">
        <v>25695</v>
      </c>
      <c r="N9199">
        <v>1.3761111109999999</v>
      </c>
      <c r="O9199">
        <v>0</v>
      </c>
      <c r="P9199">
        <v>0</v>
      </c>
      <c r="Q9199">
        <v>0</v>
      </c>
      <c r="R9199">
        <v>2</v>
      </c>
      <c r="S9199">
        <v>0</v>
      </c>
      <c r="T9199">
        <v>0</v>
      </c>
      <c r="U9199">
        <v>0</v>
      </c>
      <c r="V9199">
        <v>0</v>
      </c>
      <c r="W9199">
        <v>0</v>
      </c>
      <c r="X9199">
        <v>0</v>
      </c>
      <c r="Y9199">
        <v>0</v>
      </c>
      <c r="Z9199">
        <v>0.49858839012029338</v>
      </c>
      <c r="AA9199">
        <v>0</v>
      </c>
      <c r="AB9199">
        <v>0</v>
      </c>
      <c r="AC9199">
        <v>0</v>
      </c>
      <c r="AD9199">
        <v>0</v>
      </c>
      <c r="AE9199">
        <v>0.49858839012029338</v>
      </c>
    </row>
    <row r="9200" spans="1:31" x14ac:dyDescent="0.25">
      <c r="A9200">
        <v>1893308</v>
      </c>
      <c r="B9200">
        <v>1</v>
      </c>
      <c r="C9200" t="s">
        <v>80</v>
      </c>
      <c r="D9200" t="s">
        <v>93</v>
      </c>
      <c r="E9200" t="s">
        <v>140</v>
      </c>
      <c r="F9200" t="s">
        <v>25696</v>
      </c>
      <c r="G9200" t="s">
        <v>207</v>
      </c>
      <c r="H9200" t="s">
        <v>143</v>
      </c>
      <c r="I9200" t="s">
        <v>135</v>
      </c>
      <c r="J9200" t="s">
        <v>136</v>
      </c>
      <c r="K9200" t="s">
        <v>137</v>
      </c>
      <c r="L9200" t="s">
        <v>25697</v>
      </c>
      <c r="M9200" t="s">
        <v>25698</v>
      </c>
      <c r="N9200">
        <v>4.1797222219999997</v>
      </c>
      <c r="O9200">
        <v>0</v>
      </c>
      <c r="P9200">
        <v>2</v>
      </c>
      <c r="Q9200">
        <v>0</v>
      </c>
      <c r="R9200">
        <v>0</v>
      </c>
      <c r="S9200">
        <v>0</v>
      </c>
      <c r="T9200">
        <v>1</v>
      </c>
      <c r="U9200">
        <v>0</v>
      </c>
      <c r="V9200">
        <v>0</v>
      </c>
      <c r="W9200">
        <v>0</v>
      </c>
      <c r="X9200">
        <v>1.7148019285628977</v>
      </c>
      <c r="Y9200">
        <v>0</v>
      </c>
      <c r="Z9200">
        <v>0</v>
      </c>
      <c r="AA9200">
        <v>0</v>
      </c>
      <c r="AB9200">
        <v>3.8111034381739657</v>
      </c>
      <c r="AC9200">
        <v>0</v>
      </c>
      <c r="AD9200">
        <v>0</v>
      </c>
      <c r="AE9200">
        <v>5.5259053667368629</v>
      </c>
    </row>
    <row r="9201" spans="1:31" x14ac:dyDescent="0.25">
      <c r="A9201">
        <v>1893311</v>
      </c>
      <c r="B9201">
        <v>1</v>
      </c>
      <c r="C9201" t="s">
        <v>80</v>
      </c>
      <c r="D9201" t="s">
        <v>96</v>
      </c>
      <c r="E9201" t="s">
        <v>146</v>
      </c>
      <c r="F9201" t="s">
        <v>25699</v>
      </c>
      <c r="G9201" t="s">
        <v>1108</v>
      </c>
      <c r="H9201" t="s">
        <v>143</v>
      </c>
      <c r="I9201" t="s">
        <v>135</v>
      </c>
      <c r="J9201" t="s">
        <v>136</v>
      </c>
      <c r="K9201" t="s">
        <v>137</v>
      </c>
      <c r="L9201" t="s">
        <v>25700</v>
      </c>
      <c r="M9201" t="s">
        <v>25701</v>
      </c>
      <c r="N9201">
        <v>1.6924999999999999</v>
      </c>
      <c r="O9201">
        <v>0</v>
      </c>
      <c r="P9201">
        <v>0</v>
      </c>
      <c r="Q9201">
        <v>0</v>
      </c>
      <c r="R9201">
        <v>1</v>
      </c>
      <c r="S9201">
        <v>0</v>
      </c>
      <c r="T9201">
        <v>0</v>
      </c>
      <c r="U9201">
        <v>0</v>
      </c>
      <c r="V9201">
        <v>0</v>
      </c>
      <c r="W9201">
        <v>0</v>
      </c>
      <c r="X9201">
        <v>0</v>
      </c>
      <c r="Y9201">
        <v>0</v>
      </c>
      <c r="Z9201">
        <v>1.9478738192358127</v>
      </c>
      <c r="AA9201">
        <v>0</v>
      </c>
      <c r="AB9201">
        <v>0</v>
      </c>
      <c r="AC9201">
        <v>0</v>
      </c>
      <c r="AD9201">
        <v>0</v>
      </c>
      <c r="AE9201">
        <v>1.9478738192358127</v>
      </c>
    </row>
    <row r="9202" spans="1:31" x14ac:dyDescent="0.25">
      <c r="A9202">
        <v>1893313</v>
      </c>
      <c r="B9202">
        <v>1</v>
      </c>
      <c r="C9202" t="s">
        <v>80</v>
      </c>
      <c r="D9202" t="s">
        <v>88</v>
      </c>
      <c r="E9202" t="s">
        <v>146</v>
      </c>
      <c r="F9202" t="s">
        <v>25702</v>
      </c>
      <c r="G9202" t="s">
        <v>469</v>
      </c>
      <c r="H9202" t="s">
        <v>143</v>
      </c>
      <c r="I9202" t="s">
        <v>135</v>
      </c>
      <c r="J9202" t="s">
        <v>136</v>
      </c>
      <c r="K9202" t="s">
        <v>137</v>
      </c>
      <c r="L9202" t="s">
        <v>25703</v>
      </c>
      <c r="M9202" t="s">
        <v>25704</v>
      </c>
      <c r="N9202">
        <v>2.173611111</v>
      </c>
      <c r="O9202">
        <v>0</v>
      </c>
      <c r="P9202">
        <v>74</v>
      </c>
      <c r="Q9202">
        <v>0</v>
      </c>
      <c r="R9202">
        <v>0</v>
      </c>
      <c r="S9202">
        <v>0</v>
      </c>
      <c r="T9202">
        <v>0</v>
      </c>
      <c r="U9202">
        <v>0</v>
      </c>
      <c r="V9202">
        <v>0</v>
      </c>
      <c r="W9202">
        <v>0</v>
      </c>
      <c r="X9202">
        <v>42.818948744521542</v>
      </c>
      <c r="Y9202">
        <v>0</v>
      </c>
      <c r="Z9202">
        <v>0</v>
      </c>
      <c r="AA9202">
        <v>0</v>
      </c>
      <c r="AB9202">
        <v>0</v>
      </c>
      <c r="AC9202">
        <v>0</v>
      </c>
      <c r="AD9202">
        <v>0</v>
      </c>
      <c r="AE9202">
        <v>42.818948744521542</v>
      </c>
    </row>
    <row r="9203" spans="1:31" x14ac:dyDescent="0.25">
      <c r="A9203">
        <v>1893315</v>
      </c>
      <c r="B9203">
        <v>1</v>
      </c>
      <c r="C9203" t="s">
        <v>80</v>
      </c>
      <c r="D9203" t="s">
        <v>91</v>
      </c>
      <c r="E9203" t="s">
        <v>146</v>
      </c>
      <c r="F9203" t="s">
        <v>25705</v>
      </c>
      <c r="G9203" t="s">
        <v>148</v>
      </c>
      <c r="H9203" t="s">
        <v>143</v>
      </c>
      <c r="I9203" t="s">
        <v>135</v>
      </c>
      <c r="J9203" t="s">
        <v>136</v>
      </c>
      <c r="K9203" t="s">
        <v>137</v>
      </c>
      <c r="L9203" t="s">
        <v>25706</v>
      </c>
      <c r="M9203" t="s">
        <v>25707</v>
      </c>
      <c r="N9203">
        <v>1.1872222219999999</v>
      </c>
      <c r="O9203">
        <v>0</v>
      </c>
      <c r="P9203">
        <v>36</v>
      </c>
      <c r="Q9203">
        <v>0</v>
      </c>
      <c r="R9203">
        <v>0</v>
      </c>
      <c r="S9203">
        <v>0</v>
      </c>
      <c r="T9203">
        <v>0</v>
      </c>
      <c r="U9203">
        <v>0</v>
      </c>
      <c r="V9203">
        <v>0</v>
      </c>
      <c r="W9203">
        <v>0</v>
      </c>
      <c r="X9203">
        <v>15.345671269798421</v>
      </c>
      <c r="Y9203">
        <v>0</v>
      </c>
      <c r="Z9203">
        <v>0</v>
      </c>
      <c r="AA9203">
        <v>0</v>
      </c>
      <c r="AB9203">
        <v>0</v>
      </c>
      <c r="AC9203">
        <v>0</v>
      </c>
      <c r="AD9203">
        <v>0</v>
      </c>
      <c r="AE9203">
        <v>15.345671269798421</v>
      </c>
    </row>
    <row r="9204" spans="1:31" x14ac:dyDescent="0.25">
      <c r="A9204">
        <v>1893316</v>
      </c>
      <c r="B9204">
        <v>1</v>
      </c>
      <c r="C9204" t="s">
        <v>80</v>
      </c>
      <c r="D9204" t="s">
        <v>103</v>
      </c>
      <c r="E9204" t="s">
        <v>222</v>
      </c>
      <c r="F9204" t="s">
        <v>25708</v>
      </c>
      <c r="G9204" t="s">
        <v>148</v>
      </c>
      <c r="H9204" t="s">
        <v>143</v>
      </c>
      <c r="I9204" t="s">
        <v>135</v>
      </c>
      <c r="J9204" t="s">
        <v>136</v>
      </c>
      <c r="K9204" t="s">
        <v>137</v>
      </c>
      <c r="L9204" t="s">
        <v>25709</v>
      </c>
      <c r="M9204" t="s">
        <v>25710</v>
      </c>
      <c r="N9204">
        <v>0.75888888799999998</v>
      </c>
      <c r="O9204">
        <v>0</v>
      </c>
      <c r="P9204">
        <v>16</v>
      </c>
      <c r="Q9204">
        <v>0</v>
      </c>
      <c r="R9204">
        <v>0</v>
      </c>
      <c r="S9204">
        <v>0</v>
      </c>
      <c r="T9204">
        <v>13</v>
      </c>
      <c r="U9204">
        <v>0</v>
      </c>
      <c r="V9204">
        <v>0</v>
      </c>
      <c r="W9204">
        <v>0</v>
      </c>
      <c r="X9204">
        <v>6.8753898289778723</v>
      </c>
      <c r="Y9204">
        <v>0</v>
      </c>
      <c r="Z9204">
        <v>0</v>
      </c>
      <c r="AA9204">
        <v>0</v>
      </c>
      <c r="AB9204">
        <v>25.334123299266302</v>
      </c>
      <c r="AC9204">
        <v>0</v>
      </c>
      <c r="AD9204">
        <v>0</v>
      </c>
      <c r="AE9204">
        <v>32.209513128244176</v>
      </c>
    </row>
    <row r="9205" spans="1:31" x14ac:dyDescent="0.25">
      <c r="A9205">
        <v>1893317</v>
      </c>
      <c r="B9205">
        <v>1</v>
      </c>
      <c r="C9205" t="s">
        <v>81</v>
      </c>
      <c r="D9205" t="s">
        <v>114</v>
      </c>
      <c r="E9205" t="s">
        <v>169</v>
      </c>
      <c r="F9205" t="s">
        <v>24544</v>
      </c>
      <c r="G9205" t="s">
        <v>183</v>
      </c>
      <c r="H9205" t="s">
        <v>143</v>
      </c>
      <c r="I9205" t="s">
        <v>135</v>
      </c>
      <c r="J9205" t="s">
        <v>136</v>
      </c>
      <c r="K9205" t="s">
        <v>137</v>
      </c>
      <c r="L9205" t="s">
        <v>25711</v>
      </c>
      <c r="M9205" t="s">
        <v>25712</v>
      </c>
      <c r="N9205">
        <v>2.579722222</v>
      </c>
      <c r="O9205">
        <v>0</v>
      </c>
      <c r="P9205">
        <v>47</v>
      </c>
      <c r="Q9205">
        <v>0</v>
      </c>
      <c r="R9205">
        <v>0</v>
      </c>
      <c r="S9205">
        <v>0</v>
      </c>
      <c r="T9205">
        <v>3</v>
      </c>
      <c r="U9205">
        <v>0</v>
      </c>
      <c r="V9205">
        <v>0</v>
      </c>
      <c r="W9205">
        <v>0</v>
      </c>
      <c r="X9205">
        <v>16.77941094994241</v>
      </c>
      <c r="Y9205">
        <v>0</v>
      </c>
      <c r="Z9205">
        <v>0</v>
      </c>
      <c r="AA9205">
        <v>0</v>
      </c>
      <c r="AB9205">
        <v>0.77898638112295016</v>
      </c>
      <c r="AC9205">
        <v>0</v>
      </c>
      <c r="AD9205">
        <v>0</v>
      </c>
      <c r="AE9205">
        <v>17.558397331065361</v>
      </c>
    </row>
    <row r="9206" spans="1:31" x14ac:dyDescent="0.25">
      <c r="A9206">
        <v>1893318</v>
      </c>
      <c r="B9206">
        <v>1</v>
      </c>
      <c r="C9206" t="s">
        <v>80</v>
      </c>
      <c r="D9206" t="s">
        <v>96</v>
      </c>
      <c r="E9206" t="s">
        <v>140</v>
      </c>
      <c r="F9206" t="s">
        <v>25713</v>
      </c>
      <c r="G9206" t="s">
        <v>207</v>
      </c>
      <c r="H9206" t="s">
        <v>143</v>
      </c>
      <c r="I9206" t="s">
        <v>135</v>
      </c>
      <c r="J9206" t="s">
        <v>136</v>
      </c>
      <c r="K9206" t="s">
        <v>137</v>
      </c>
      <c r="L9206" t="s">
        <v>25714</v>
      </c>
      <c r="M9206" t="s">
        <v>25715</v>
      </c>
      <c r="N9206">
        <v>1.0022222220000001</v>
      </c>
      <c r="O9206">
        <v>0</v>
      </c>
      <c r="P9206">
        <v>0</v>
      </c>
      <c r="Q9206">
        <v>0</v>
      </c>
      <c r="R9206">
        <v>0</v>
      </c>
      <c r="S9206">
        <v>0</v>
      </c>
      <c r="T9206">
        <v>1</v>
      </c>
      <c r="U9206">
        <v>0</v>
      </c>
      <c r="V9206">
        <v>0</v>
      </c>
      <c r="W9206">
        <v>0</v>
      </c>
      <c r="X9206">
        <v>0</v>
      </c>
      <c r="Y9206">
        <v>0</v>
      </c>
      <c r="Z9206">
        <v>0</v>
      </c>
      <c r="AA9206">
        <v>0</v>
      </c>
      <c r="AB9206">
        <v>5.4884302873626201</v>
      </c>
      <c r="AC9206">
        <v>0</v>
      </c>
      <c r="AD9206">
        <v>0</v>
      </c>
      <c r="AE9206">
        <v>5.4884302873626201</v>
      </c>
    </row>
    <row r="9207" spans="1:31" x14ac:dyDescent="0.25">
      <c r="A9207">
        <v>1893321</v>
      </c>
      <c r="B9207">
        <v>1</v>
      </c>
      <c r="C9207" t="s">
        <v>80</v>
      </c>
      <c r="D9207" t="s">
        <v>96</v>
      </c>
      <c r="E9207" t="s">
        <v>222</v>
      </c>
      <c r="F9207" t="s">
        <v>25716</v>
      </c>
      <c r="G9207" t="s">
        <v>501</v>
      </c>
      <c r="H9207" t="s">
        <v>143</v>
      </c>
      <c r="I9207" t="s">
        <v>135</v>
      </c>
      <c r="J9207" t="s">
        <v>136</v>
      </c>
      <c r="K9207" t="s">
        <v>137</v>
      </c>
      <c r="L9207" t="s">
        <v>25717</v>
      </c>
      <c r="M9207" t="s">
        <v>25718</v>
      </c>
      <c r="N9207">
        <v>6.2805555550000003</v>
      </c>
      <c r="O9207">
        <v>0</v>
      </c>
      <c r="P9207">
        <v>29</v>
      </c>
      <c r="Q9207">
        <v>0</v>
      </c>
      <c r="R9207">
        <v>0</v>
      </c>
      <c r="S9207">
        <v>0</v>
      </c>
      <c r="T9207">
        <v>0</v>
      </c>
      <c r="U9207">
        <v>0</v>
      </c>
      <c r="V9207">
        <v>0</v>
      </c>
      <c r="W9207">
        <v>0</v>
      </c>
      <c r="X9207">
        <v>55.962150586423114</v>
      </c>
      <c r="Y9207">
        <v>0</v>
      </c>
      <c r="Z9207">
        <v>0</v>
      </c>
      <c r="AA9207">
        <v>0</v>
      </c>
      <c r="AB9207">
        <v>0</v>
      </c>
      <c r="AC9207">
        <v>0</v>
      </c>
      <c r="AD9207">
        <v>0</v>
      </c>
      <c r="AE9207">
        <v>55.962150586423114</v>
      </c>
    </row>
    <row r="9208" spans="1:31" x14ac:dyDescent="0.25">
      <c r="A9208">
        <v>1893322</v>
      </c>
      <c r="B9208">
        <v>1</v>
      </c>
      <c r="C9208" t="s">
        <v>80</v>
      </c>
      <c r="D9208" t="s">
        <v>82</v>
      </c>
      <c r="E9208" t="s">
        <v>140</v>
      </c>
      <c r="F9208" t="s">
        <v>25719</v>
      </c>
      <c r="G9208" t="s">
        <v>207</v>
      </c>
      <c r="H9208" t="s">
        <v>143</v>
      </c>
      <c r="I9208" t="s">
        <v>135</v>
      </c>
      <c r="J9208" t="s">
        <v>136</v>
      </c>
      <c r="K9208" t="s">
        <v>137</v>
      </c>
      <c r="L9208" t="s">
        <v>25720</v>
      </c>
      <c r="M9208" t="s">
        <v>25721</v>
      </c>
      <c r="N9208">
        <v>0.79972222199999998</v>
      </c>
      <c r="O9208">
        <v>0</v>
      </c>
      <c r="P9208">
        <v>0</v>
      </c>
      <c r="Q9208">
        <v>0</v>
      </c>
      <c r="R9208">
        <v>0</v>
      </c>
      <c r="S9208">
        <v>0</v>
      </c>
      <c r="T9208">
        <v>1</v>
      </c>
      <c r="U9208">
        <v>0</v>
      </c>
      <c r="V9208">
        <v>0</v>
      </c>
      <c r="W9208">
        <v>0</v>
      </c>
      <c r="X9208">
        <v>0</v>
      </c>
      <c r="Y9208">
        <v>0</v>
      </c>
      <c r="Z9208">
        <v>0</v>
      </c>
      <c r="AA9208">
        <v>0</v>
      </c>
      <c r="AB9208">
        <v>5.1376238418577504E-2</v>
      </c>
      <c r="AC9208">
        <v>0</v>
      </c>
      <c r="AD9208">
        <v>0</v>
      </c>
      <c r="AE9208">
        <v>5.1376238418577504E-2</v>
      </c>
    </row>
    <row r="9209" spans="1:31" x14ac:dyDescent="0.25">
      <c r="A9209">
        <v>1893325</v>
      </c>
      <c r="B9209">
        <v>1</v>
      </c>
      <c r="C9209" t="s">
        <v>81</v>
      </c>
      <c r="D9209" t="s">
        <v>122</v>
      </c>
      <c r="E9209" t="s">
        <v>158</v>
      </c>
      <c r="F9209" t="s">
        <v>11461</v>
      </c>
      <c r="G9209" t="s">
        <v>219</v>
      </c>
      <c r="H9209" t="s">
        <v>134</v>
      </c>
      <c r="I9209" t="s">
        <v>135</v>
      </c>
      <c r="J9209" t="s">
        <v>136</v>
      </c>
      <c r="K9209" t="s">
        <v>137</v>
      </c>
      <c r="L9209" t="s">
        <v>25722</v>
      </c>
      <c r="M9209" t="s">
        <v>25723</v>
      </c>
      <c r="N9209">
        <v>2.4733333329999998</v>
      </c>
      <c r="O9209">
        <v>0</v>
      </c>
      <c r="P9209">
        <v>0</v>
      </c>
      <c r="Q9209">
        <v>5</v>
      </c>
      <c r="R9209">
        <v>0</v>
      </c>
      <c r="S9209">
        <v>0</v>
      </c>
      <c r="T9209">
        <v>0</v>
      </c>
      <c r="U9209">
        <v>1</v>
      </c>
      <c r="V9209">
        <v>0</v>
      </c>
      <c r="W9209">
        <v>0</v>
      </c>
      <c r="X9209">
        <v>0</v>
      </c>
      <c r="Y9209">
        <v>10.565956058670167</v>
      </c>
      <c r="Z9209">
        <v>0</v>
      </c>
      <c r="AA9209">
        <v>0</v>
      </c>
      <c r="AB9209">
        <v>0</v>
      </c>
      <c r="AC9209">
        <v>2.8344967008395026</v>
      </c>
      <c r="AD9209">
        <v>0</v>
      </c>
      <c r="AE9209">
        <v>13.400452759509669</v>
      </c>
    </row>
    <row r="9210" spans="1:31" x14ac:dyDescent="0.25">
      <c r="A9210">
        <v>1893326</v>
      </c>
      <c r="B9210">
        <v>1</v>
      </c>
      <c r="C9210" t="s">
        <v>81</v>
      </c>
      <c r="D9210" t="s">
        <v>122</v>
      </c>
      <c r="E9210" t="s">
        <v>131</v>
      </c>
      <c r="F9210" t="s">
        <v>9488</v>
      </c>
      <c r="G9210" t="s">
        <v>133</v>
      </c>
      <c r="H9210" t="s">
        <v>134</v>
      </c>
      <c r="I9210" t="s">
        <v>135</v>
      </c>
      <c r="J9210" t="s">
        <v>136</v>
      </c>
      <c r="K9210" t="s">
        <v>137</v>
      </c>
      <c r="L9210" t="s">
        <v>25724</v>
      </c>
      <c r="M9210" t="s">
        <v>25725</v>
      </c>
      <c r="N9210">
        <v>1.258611111</v>
      </c>
      <c r="O9210">
        <v>0</v>
      </c>
      <c r="P9210">
        <v>190</v>
      </c>
      <c r="Q9210">
        <v>0</v>
      </c>
      <c r="R9210">
        <v>0</v>
      </c>
      <c r="S9210">
        <v>0</v>
      </c>
      <c r="T9210">
        <v>14</v>
      </c>
      <c r="U9210">
        <v>0</v>
      </c>
      <c r="V9210">
        <v>0</v>
      </c>
      <c r="W9210">
        <v>0</v>
      </c>
      <c r="X9210">
        <v>25.127443253305408</v>
      </c>
      <c r="Y9210">
        <v>0</v>
      </c>
      <c r="Z9210">
        <v>0</v>
      </c>
      <c r="AA9210">
        <v>0</v>
      </c>
      <c r="AB9210">
        <v>1.929750914163443</v>
      </c>
      <c r="AC9210">
        <v>0</v>
      </c>
      <c r="AD9210">
        <v>0</v>
      </c>
      <c r="AE9210">
        <v>27.05719416746885</v>
      </c>
    </row>
    <row r="9211" spans="1:31" x14ac:dyDescent="0.25">
      <c r="A9211">
        <v>1893328</v>
      </c>
      <c r="B9211">
        <v>1</v>
      </c>
      <c r="C9211" t="s">
        <v>80</v>
      </c>
      <c r="D9211" t="s">
        <v>96</v>
      </c>
      <c r="E9211" t="s">
        <v>140</v>
      </c>
      <c r="F9211" t="s">
        <v>25726</v>
      </c>
      <c r="G9211" t="s">
        <v>200</v>
      </c>
      <c r="H9211" t="s">
        <v>143</v>
      </c>
      <c r="I9211" t="s">
        <v>135</v>
      </c>
      <c r="J9211" t="s">
        <v>136</v>
      </c>
      <c r="K9211" t="s">
        <v>137</v>
      </c>
      <c r="L9211" t="s">
        <v>25727</v>
      </c>
      <c r="M9211" t="s">
        <v>25728</v>
      </c>
      <c r="N9211">
        <v>3.0727777770000002</v>
      </c>
      <c r="O9211">
        <v>0</v>
      </c>
      <c r="P9211">
        <v>1</v>
      </c>
      <c r="Q9211">
        <v>0</v>
      </c>
      <c r="R9211">
        <v>0</v>
      </c>
      <c r="S9211">
        <v>0</v>
      </c>
      <c r="T9211">
        <v>0</v>
      </c>
      <c r="U9211">
        <v>0</v>
      </c>
      <c r="V9211">
        <v>0</v>
      </c>
      <c r="W9211">
        <v>0</v>
      </c>
      <c r="X9211">
        <v>1.4016876287459983</v>
      </c>
      <c r="Y9211">
        <v>0</v>
      </c>
      <c r="Z9211">
        <v>0</v>
      </c>
      <c r="AA9211">
        <v>0</v>
      </c>
      <c r="AB9211">
        <v>0</v>
      </c>
      <c r="AC9211">
        <v>0</v>
      </c>
      <c r="AD9211">
        <v>0</v>
      </c>
      <c r="AE9211">
        <v>1.4016876287459983</v>
      </c>
    </row>
    <row r="9212" spans="1:31" x14ac:dyDescent="0.25">
      <c r="A9212">
        <v>1893329</v>
      </c>
      <c r="B9212">
        <v>1</v>
      </c>
      <c r="C9212" t="s">
        <v>80</v>
      </c>
      <c r="D9212" t="s">
        <v>93</v>
      </c>
      <c r="E9212" t="s">
        <v>146</v>
      </c>
      <c r="F9212" t="s">
        <v>25729</v>
      </c>
      <c r="G9212" t="s">
        <v>363</v>
      </c>
      <c r="H9212" t="s">
        <v>143</v>
      </c>
      <c r="I9212" t="s">
        <v>135</v>
      </c>
      <c r="J9212" t="s">
        <v>136</v>
      </c>
      <c r="K9212" t="s">
        <v>137</v>
      </c>
      <c r="L9212" t="s">
        <v>25730</v>
      </c>
      <c r="M9212" t="s">
        <v>25731</v>
      </c>
      <c r="N9212">
        <v>1.4516666659999999</v>
      </c>
      <c r="O9212">
        <v>0</v>
      </c>
      <c r="P9212">
        <v>0</v>
      </c>
      <c r="Q9212">
        <v>0</v>
      </c>
      <c r="R9212">
        <v>1</v>
      </c>
      <c r="S9212">
        <v>0</v>
      </c>
      <c r="T9212">
        <v>0</v>
      </c>
      <c r="U9212">
        <v>0</v>
      </c>
      <c r="V9212">
        <v>0</v>
      </c>
      <c r="W9212">
        <v>0</v>
      </c>
      <c r="X9212">
        <v>0</v>
      </c>
      <c r="Y9212">
        <v>0</v>
      </c>
      <c r="Z9212">
        <v>15.869413351930634</v>
      </c>
      <c r="AA9212">
        <v>0</v>
      </c>
      <c r="AB9212">
        <v>0</v>
      </c>
      <c r="AC9212">
        <v>0</v>
      </c>
      <c r="AD9212">
        <v>0</v>
      </c>
      <c r="AE9212">
        <v>15.869413351930634</v>
      </c>
    </row>
    <row r="9213" spans="1:31" x14ac:dyDescent="0.25">
      <c r="A9213">
        <v>1893331</v>
      </c>
      <c r="B9213">
        <v>1</v>
      </c>
      <c r="C9213" t="s">
        <v>80</v>
      </c>
      <c r="D9213" t="s">
        <v>94</v>
      </c>
      <c r="E9213" t="s">
        <v>169</v>
      </c>
      <c r="F9213" t="s">
        <v>18293</v>
      </c>
      <c r="G9213" t="s">
        <v>183</v>
      </c>
      <c r="H9213" t="s">
        <v>143</v>
      </c>
      <c r="I9213" t="s">
        <v>135</v>
      </c>
      <c r="J9213" t="s">
        <v>136</v>
      </c>
      <c r="K9213" t="s">
        <v>137</v>
      </c>
      <c r="L9213" t="s">
        <v>25732</v>
      </c>
      <c r="M9213" t="s">
        <v>25733</v>
      </c>
      <c r="N9213">
        <v>0.88861111100000001</v>
      </c>
      <c r="O9213">
        <v>0</v>
      </c>
      <c r="P9213">
        <v>63</v>
      </c>
      <c r="Q9213">
        <v>0</v>
      </c>
      <c r="R9213">
        <v>0</v>
      </c>
      <c r="S9213">
        <v>0</v>
      </c>
      <c r="T9213">
        <v>18</v>
      </c>
      <c r="U9213">
        <v>0</v>
      </c>
      <c r="V9213">
        <v>0</v>
      </c>
      <c r="W9213">
        <v>0</v>
      </c>
      <c r="X9213">
        <v>15.992527354450488</v>
      </c>
      <c r="Y9213">
        <v>0</v>
      </c>
      <c r="Z9213">
        <v>0</v>
      </c>
      <c r="AA9213">
        <v>0</v>
      </c>
      <c r="AB9213">
        <v>46.261555730374099</v>
      </c>
      <c r="AC9213">
        <v>0</v>
      </c>
      <c r="AD9213">
        <v>0</v>
      </c>
      <c r="AE9213">
        <v>62.254083084824586</v>
      </c>
    </row>
    <row r="9214" spans="1:31" x14ac:dyDescent="0.25">
      <c r="A9214">
        <v>1893332</v>
      </c>
      <c r="B9214">
        <v>1</v>
      </c>
      <c r="C9214" t="s">
        <v>80</v>
      </c>
      <c r="D9214" t="s">
        <v>88</v>
      </c>
      <c r="E9214" t="s">
        <v>140</v>
      </c>
      <c r="F9214" t="s">
        <v>25734</v>
      </c>
      <c r="G9214" t="s">
        <v>207</v>
      </c>
      <c r="H9214" t="s">
        <v>143</v>
      </c>
      <c r="I9214" t="s">
        <v>135</v>
      </c>
      <c r="J9214" t="s">
        <v>136</v>
      </c>
      <c r="K9214" t="s">
        <v>137</v>
      </c>
      <c r="L9214" t="s">
        <v>25703</v>
      </c>
      <c r="M9214" t="s">
        <v>25735</v>
      </c>
      <c r="N9214">
        <v>2.2377777769999998</v>
      </c>
      <c r="O9214">
        <v>0</v>
      </c>
      <c r="P9214">
        <v>4</v>
      </c>
      <c r="Q9214">
        <v>0</v>
      </c>
      <c r="R9214">
        <v>0</v>
      </c>
      <c r="S9214">
        <v>0</v>
      </c>
      <c r="T9214">
        <v>2</v>
      </c>
      <c r="U9214">
        <v>0</v>
      </c>
      <c r="V9214">
        <v>0</v>
      </c>
      <c r="W9214">
        <v>0</v>
      </c>
      <c r="X9214">
        <v>2.3312545351433043</v>
      </c>
      <c r="Y9214">
        <v>0</v>
      </c>
      <c r="Z9214">
        <v>0</v>
      </c>
      <c r="AA9214">
        <v>0</v>
      </c>
      <c r="AB9214">
        <v>3.6524373410026829</v>
      </c>
      <c r="AC9214">
        <v>0</v>
      </c>
      <c r="AD9214">
        <v>0</v>
      </c>
      <c r="AE9214">
        <v>5.9836918761459872</v>
      </c>
    </row>
    <row r="9215" spans="1:31" x14ac:dyDescent="0.25">
      <c r="A9215">
        <v>1893333</v>
      </c>
      <c r="B9215">
        <v>1</v>
      </c>
      <c r="C9215" t="s">
        <v>80</v>
      </c>
      <c r="D9215" t="s">
        <v>95</v>
      </c>
      <c r="E9215" t="s">
        <v>146</v>
      </c>
      <c r="F9215" t="s">
        <v>25736</v>
      </c>
      <c r="G9215" t="s">
        <v>142</v>
      </c>
      <c r="H9215" t="s">
        <v>143</v>
      </c>
      <c r="I9215" t="s">
        <v>135</v>
      </c>
      <c r="J9215" t="s">
        <v>136</v>
      </c>
      <c r="K9215" t="s">
        <v>137</v>
      </c>
      <c r="L9215" t="s">
        <v>25737</v>
      </c>
      <c r="M9215" t="s">
        <v>25738</v>
      </c>
      <c r="N9215">
        <v>0.689722222</v>
      </c>
      <c r="O9215">
        <v>0</v>
      </c>
      <c r="P9215">
        <v>6</v>
      </c>
      <c r="Q9215">
        <v>0</v>
      </c>
      <c r="R9215">
        <v>0</v>
      </c>
      <c r="S9215">
        <v>0</v>
      </c>
      <c r="T9215">
        <v>0</v>
      </c>
      <c r="U9215">
        <v>0</v>
      </c>
      <c r="V9215">
        <v>0</v>
      </c>
      <c r="W9215">
        <v>0</v>
      </c>
      <c r="X9215">
        <v>0.84851182055955832</v>
      </c>
      <c r="Y9215">
        <v>0</v>
      </c>
      <c r="Z9215">
        <v>0</v>
      </c>
      <c r="AA9215">
        <v>0</v>
      </c>
      <c r="AB9215">
        <v>0</v>
      </c>
      <c r="AC9215">
        <v>0</v>
      </c>
      <c r="AD9215">
        <v>0</v>
      </c>
      <c r="AE9215">
        <v>0.84851182055955832</v>
      </c>
    </row>
    <row r="9216" spans="1:31" x14ac:dyDescent="0.25">
      <c r="A9216">
        <v>1893337</v>
      </c>
      <c r="B9216">
        <v>1</v>
      </c>
      <c r="C9216" t="s">
        <v>81</v>
      </c>
      <c r="D9216" t="s">
        <v>128</v>
      </c>
      <c r="E9216" t="s">
        <v>158</v>
      </c>
      <c r="F9216" t="s">
        <v>25739</v>
      </c>
      <c r="G9216" t="s">
        <v>133</v>
      </c>
      <c r="H9216" t="s">
        <v>134</v>
      </c>
      <c r="I9216" t="s">
        <v>135</v>
      </c>
      <c r="J9216" t="s">
        <v>136</v>
      </c>
      <c r="K9216" t="s">
        <v>137</v>
      </c>
      <c r="L9216" t="s">
        <v>25740</v>
      </c>
      <c r="M9216" t="s">
        <v>25741</v>
      </c>
      <c r="N9216">
        <v>0.55277777699999997</v>
      </c>
      <c r="O9216">
        <v>5</v>
      </c>
      <c r="P9216">
        <v>158</v>
      </c>
      <c r="Q9216">
        <v>2</v>
      </c>
      <c r="R9216">
        <v>9</v>
      </c>
      <c r="S9216">
        <v>13</v>
      </c>
      <c r="T9216">
        <v>4</v>
      </c>
      <c r="U9216">
        <v>0</v>
      </c>
      <c r="V9216">
        <v>0</v>
      </c>
      <c r="W9216">
        <v>1.0792708505123652</v>
      </c>
      <c r="X9216">
        <v>17.587687844123874</v>
      </c>
      <c r="Y9216">
        <v>0.72119143436979738</v>
      </c>
      <c r="Z9216">
        <v>0.45298302494574449</v>
      </c>
      <c r="AA9216">
        <v>60.223033815544063</v>
      </c>
      <c r="AB9216">
        <v>0.57064478659851248</v>
      </c>
      <c r="AC9216">
        <v>0</v>
      </c>
      <c r="AD9216">
        <v>0</v>
      </c>
      <c r="AE9216">
        <v>80.634811756094351</v>
      </c>
    </row>
    <row r="9217" spans="1:31" x14ac:dyDescent="0.25">
      <c r="A9217">
        <v>1893339</v>
      </c>
      <c r="B9217">
        <v>1</v>
      </c>
      <c r="C9217" t="s">
        <v>80</v>
      </c>
      <c r="D9217" t="s">
        <v>107</v>
      </c>
      <c r="E9217" t="s">
        <v>146</v>
      </c>
      <c r="F9217" t="s">
        <v>25742</v>
      </c>
      <c r="G9217" t="s">
        <v>148</v>
      </c>
      <c r="H9217" t="s">
        <v>143</v>
      </c>
      <c r="I9217" t="s">
        <v>135</v>
      </c>
      <c r="J9217" t="s">
        <v>136</v>
      </c>
      <c r="K9217" t="s">
        <v>137</v>
      </c>
      <c r="L9217" t="s">
        <v>25743</v>
      </c>
      <c r="M9217" t="s">
        <v>25744</v>
      </c>
      <c r="N9217">
        <v>3.0411111110000002</v>
      </c>
      <c r="O9217">
        <v>0</v>
      </c>
      <c r="P9217">
        <v>57</v>
      </c>
      <c r="Q9217">
        <v>0</v>
      </c>
      <c r="R9217">
        <v>0</v>
      </c>
      <c r="S9217">
        <v>0</v>
      </c>
      <c r="T9217">
        <v>0</v>
      </c>
      <c r="U9217">
        <v>0</v>
      </c>
      <c r="V9217">
        <v>0</v>
      </c>
      <c r="W9217">
        <v>0</v>
      </c>
      <c r="X9217">
        <v>31.693966030672573</v>
      </c>
      <c r="Y9217">
        <v>0</v>
      </c>
      <c r="Z9217">
        <v>0</v>
      </c>
      <c r="AA9217">
        <v>0</v>
      </c>
      <c r="AB9217">
        <v>0</v>
      </c>
      <c r="AC9217">
        <v>0</v>
      </c>
      <c r="AD9217">
        <v>0</v>
      </c>
      <c r="AE9217">
        <v>31.693966030672573</v>
      </c>
    </row>
    <row r="9218" spans="1:31" x14ac:dyDescent="0.25">
      <c r="A9218">
        <v>1893340</v>
      </c>
      <c r="B9218">
        <v>1</v>
      </c>
      <c r="C9218" t="s">
        <v>80</v>
      </c>
      <c r="D9218" t="s">
        <v>97</v>
      </c>
      <c r="E9218" t="s">
        <v>140</v>
      </c>
      <c r="F9218" t="s">
        <v>25745</v>
      </c>
      <c r="G9218" t="s">
        <v>163</v>
      </c>
      <c r="H9218" t="s">
        <v>143</v>
      </c>
      <c r="I9218" t="s">
        <v>135</v>
      </c>
      <c r="J9218" t="s">
        <v>136</v>
      </c>
      <c r="K9218" t="s">
        <v>137</v>
      </c>
      <c r="L9218" t="s">
        <v>25746</v>
      </c>
      <c r="M9218" t="s">
        <v>25747</v>
      </c>
      <c r="N9218">
        <v>1.7002777769999999</v>
      </c>
      <c r="O9218">
        <v>0</v>
      </c>
      <c r="P9218">
        <v>1</v>
      </c>
      <c r="Q9218">
        <v>0</v>
      </c>
      <c r="R9218">
        <v>0</v>
      </c>
      <c r="S9218">
        <v>0</v>
      </c>
      <c r="T9218">
        <v>0</v>
      </c>
      <c r="U9218">
        <v>0</v>
      </c>
      <c r="V9218">
        <v>0</v>
      </c>
      <c r="W9218">
        <v>0</v>
      </c>
      <c r="X9218">
        <v>3.3315247769617304</v>
      </c>
      <c r="Y9218">
        <v>0</v>
      </c>
      <c r="Z9218">
        <v>0</v>
      </c>
      <c r="AA9218">
        <v>0</v>
      </c>
      <c r="AB9218">
        <v>0</v>
      </c>
      <c r="AC9218">
        <v>0</v>
      </c>
      <c r="AD9218">
        <v>0</v>
      </c>
      <c r="AE9218">
        <v>3.3315247769617304</v>
      </c>
    </row>
    <row r="9219" spans="1:31" x14ac:dyDescent="0.25">
      <c r="A9219">
        <v>1893342</v>
      </c>
      <c r="B9219">
        <v>1</v>
      </c>
      <c r="C9219" t="s">
        <v>80</v>
      </c>
      <c r="D9219" t="s">
        <v>98</v>
      </c>
      <c r="E9219" t="s">
        <v>169</v>
      </c>
      <c r="F9219" t="s">
        <v>1083</v>
      </c>
      <c r="G9219" t="s">
        <v>142</v>
      </c>
      <c r="H9219" t="s">
        <v>143</v>
      </c>
      <c r="I9219" t="s">
        <v>135</v>
      </c>
      <c r="J9219" t="s">
        <v>136</v>
      </c>
      <c r="K9219" t="s">
        <v>137</v>
      </c>
      <c r="L9219" t="s">
        <v>25748</v>
      </c>
      <c r="M9219" t="s">
        <v>25749</v>
      </c>
      <c r="N9219">
        <v>1.307222222</v>
      </c>
      <c r="O9219">
        <v>0</v>
      </c>
      <c r="P9219">
        <v>206</v>
      </c>
      <c r="Q9219">
        <v>0</v>
      </c>
      <c r="R9219">
        <v>4</v>
      </c>
      <c r="S9219">
        <v>0</v>
      </c>
      <c r="T9219">
        <v>49</v>
      </c>
      <c r="U9219">
        <v>0</v>
      </c>
      <c r="V9219">
        <v>0</v>
      </c>
      <c r="W9219">
        <v>0</v>
      </c>
      <c r="X9219">
        <v>113.09826930507148</v>
      </c>
      <c r="Y9219">
        <v>0</v>
      </c>
      <c r="Z9219">
        <v>20.282070555429708</v>
      </c>
      <c r="AA9219">
        <v>0</v>
      </c>
      <c r="AB9219">
        <v>86.946188155899449</v>
      </c>
      <c r="AC9219">
        <v>0</v>
      </c>
      <c r="AD9219">
        <v>0</v>
      </c>
      <c r="AE9219">
        <v>220.32652801640063</v>
      </c>
    </row>
    <row r="9220" spans="1:31" x14ac:dyDescent="0.25">
      <c r="A9220">
        <v>1893345</v>
      </c>
      <c r="B9220">
        <v>1</v>
      </c>
      <c r="C9220" t="s">
        <v>81</v>
      </c>
      <c r="D9220" t="s">
        <v>128</v>
      </c>
      <c r="E9220" t="s">
        <v>131</v>
      </c>
      <c r="F9220" t="s">
        <v>25750</v>
      </c>
      <c r="G9220" t="s">
        <v>133</v>
      </c>
      <c r="H9220" t="s">
        <v>134</v>
      </c>
      <c r="I9220" t="s">
        <v>135</v>
      </c>
      <c r="J9220" t="s">
        <v>136</v>
      </c>
      <c r="K9220" t="s">
        <v>137</v>
      </c>
      <c r="L9220" t="s">
        <v>25751</v>
      </c>
      <c r="M9220" t="s">
        <v>25752</v>
      </c>
      <c r="N9220">
        <v>1.299722222</v>
      </c>
      <c r="O9220">
        <v>5</v>
      </c>
      <c r="P9220">
        <v>278</v>
      </c>
      <c r="Q9220">
        <v>2</v>
      </c>
      <c r="R9220">
        <v>10</v>
      </c>
      <c r="S9220">
        <v>13</v>
      </c>
      <c r="T9220">
        <v>10</v>
      </c>
      <c r="U9220">
        <v>0</v>
      </c>
      <c r="V9220">
        <v>0</v>
      </c>
      <c r="W9220">
        <v>2.5754956376087605</v>
      </c>
      <c r="X9220">
        <v>86.715532139172353</v>
      </c>
      <c r="Y9220">
        <v>1.692177287416424</v>
      </c>
      <c r="Z9220">
        <v>1.8252105153667166</v>
      </c>
      <c r="AA9220">
        <v>136.88887250279691</v>
      </c>
      <c r="AB9220">
        <v>6.929073062892174</v>
      </c>
      <c r="AC9220">
        <v>0</v>
      </c>
      <c r="AD9220">
        <v>0</v>
      </c>
      <c r="AE9220">
        <v>236.62636114525336</v>
      </c>
    </row>
    <row r="9221" spans="1:31" x14ac:dyDescent="0.25">
      <c r="A9221">
        <v>1893346</v>
      </c>
      <c r="B9221">
        <v>1</v>
      </c>
      <c r="C9221" t="s">
        <v>81</v>
      </c>
      <c r="D9221" t="s">
        <v>119</v>
      </c>
      <c r="E9221" t="s">
        <v>169</v>
      </c>
      <c r="F9221" t="s">
        <v>21658</v>
      </c>
      <c r="G9221" t="s">
        <v>148</v>
      </c>
      <c r="H9221" t="s">
        <v>143</v>
      </c>
      <c r="I9221" t="s">
        <v>135</v>
      </c>
      <c r="J9221" t="s">
        <v>136</v>
      </c>
      <c r="K9221" t="s">
        <v>137</v>
      </c>
      <c r="L9221" t="s">
        <v>25753</v>
      </c>
      <c r="M9221" t="s">
        <v>25754</v>
      </c>
      <c r="N9221">
        <v>1.7211111109999999</v>
      </c>
      <c r="O9221">
        <v>0</v>
      </c>
      <c r="P9221">
        <v>6</v>
      </c>
      <c r="Q9221">
        <v>0</v>
      </c>
      <c r="R9221">
        <v>7</v>
      </c>
      <c r="S9221">
        <v>0</v>
      </c>
      <c r="T9221">
        <v>0</v>
      </c>
      <c r="U9221">
        <v>0</v>
      </c>
      <c r="V9221">
        <v>0</v>
      </c>
      <c r="W9221">
        <v>0</v>
      </c>
      <c r="X9221">
        <v>8.12874865978835</v>
      </c>
      <c r="Y9221">
        <v>0</v>
      </c>
      <c r="Z9221">
        <v>13.840113247215218</v>
      </c>
      <c r="AA9221">
        <v>0</v>
      </c>
      <c r="AB9221">
        <v>0</v>
      </c>
      <c r="AC9221">
        <v>0</v>
      </c>
      <c r="AD9221">
        <v>0</v>
      </c>
      <c r="AE9221">
        <v>21.968861907003568</v>
      </c>
    </row>
    <row r="9222" spans="1:31" x14ac:dyDescent="0.25">
      <c r="A9222">
        <v>1893351</v>
      </c>
      <c r="B9222">
        <v>1</v>
      </c>
      <c r="C9222" t="s">
        <v>80</v>
      </c>
      <c r="D9222" t="s">
        <v>82</v>
      </c>
      <c r="E9222" t="s">
        <v>222</v>
      </c>
      <c r="F9222" t="s">
        <v>9192</v>
      </c>
      <c r="G9222" t="s">
        <v>663</v>
      </c>
      <c r="H9222" t="s">
        <v>143</v>
      </c>
      <c r="I9222" t="s">
        <v>135</v>
      </c>
      <c r="J9222" t="s">
        <v>136</v>
      </c>
      <c r="K9222" t="s">
        <v>137</v>
      </c>
      <c r="L9222" t="s">
        <v>25755</v>
      </c>
      <c r="M9222" t="s">
        <v>25756</v>
      </c>
      <c r="N9222">
        <v>1.0247222220000001</v>
      </c>
      <c r="O9222">
        <v>0</v>
      </c>
      <c r="P9222">
        <v>70</v>
      </c>
      <c r="Q9222">
        <v>0</v>
      </c>
      <c r="R9222">
        <v>0</v>
      </c>
      <c r="S9222">
        <v>0</v>
      </c>
      <c r="T9222">
        <v>42</v>
      </c>
      <c r="U9222">
        <v>0</v>
      </c>
      <c r="V9222">
        <v>0</v>
      </c>
      <c r="W9222">
        <v>0</v>
      </c>
      <c r="X9222">
        <v>28.220340900920103</v>
      </c>
      <c r="Y9222">
        <v>0</v>
      </c>
      <c r="Z9222">
        <v>0</v>
      </c>
      <c r="AA9222">
        <v>0</v>
      </c>
      <c r="AB9222">
        <v>51.140465527003613</v>
      </c>
      <c r="AC9222">
        <v>0</v>
      </c>
      <c r="AD9222">
        <v>0</v>
      </c>
      <c r="AE9222">
        <v>79.36080642792372</v>
      </c>
    </row>
    <row r="9223" spans="1:31" x14ac:dyDescent="0.25">
      <c r="A9223">
        <v>1893354</v>
      </c>
      <c r="B9223">
        <v>1</v>
      </c>
      <c r="C9223" t="s">
        <v>80</v>
      </c>
      <c r="D9223" t="s">
        <v>93</v>
      </c>
      <c r="E9223" t="s">
        <v>146</v>
      </c>
      <c r="F9223" t="s">
        <v>25757</v>
      </c>
      <c r="G9223" t="s">
        <v>148</v>
      </c>
      <c r="H9223" t="s">
        <v>143</v>
      </c>
      <c r="I9223" t="s">
        <v>135</v>
      </c>
      <c r="J9223" t="s">
        <v>136</v>
      </c>
      <c r="K9223" t="s">
        <v>137</v>
      </c>
      <c r="L9223" t="s">
        <v>25758</v>
      </c>
      <c r="M9223" t="s">
        <v>25759</v>
      </c>
      <c r="N9223">
        <v>7.1905555550000004</v>
      </c>
      <c r="O9223">
        <v>0</v>
      </c>
      <c r="P9223">
        <v>32</v>
      </c>
      <c r="Q9223">
        <v>0</v>
      </c>
      <c r="R9223">
        <v>0</v>
      </c>
      <c r="S9223">
        <v>0</v>
      </c>
      <c r="T9223">
        <v>10</v>
      </c>
      <c r="U9223">
        <v>0</v>
      </c>
      <c r="V9223">
        <v>0</v>
      </c>
      <c r="W9223">
        <v>0</v>
      </c>
      <c r="X9223">
        <v>72.817230811196524</v>
      </c>
      <c r="Y9223">
        <v>0</v>
      </c>
      <c r="Z9223">
        <v>0</v>
      </c>
      <c r="AA9223">
        <v>0</v>
      </c>
      <c r="AB9223">
        <v>174.18429649386022</v>
      </c>
      <c r="AC9223">
        <v>0</v>
      </c>
      <c r="AD9223">
        <v>0</v>
      </c>
      <c r="AE9223">
        <v>247.00152730505675</v>
      </c>
    </row>
    <row r="9224" spans="1:31" x14ac:dyDescent="0.25">
      <c r="A9224">
        <v>1893355</v>
      </c>
      <c r="B9224">
        <v>1</v>
      </c>
      <c r="C9224" t="s">
        <v>80</v>
      </c>
      <c r="D9224" t="s">
        <v>100</v>
      </c>
      <c r="E9224" t="s">
        <v>146</v>
      </c>
      <c r="F9224" t="s">
        <v>17098</v>
      </c>
      <c r="G9224" t="s">
        <v>596</v>
      </c>
      <c r="H9224" t="s">
        <v>143</v>
      </c>
      <c r="I9224" t="s">
        <v>135</v>
      </c>
      <c r="J9224" t="s">
        <v>136</v>
      </c>
      <c r="K9224" t="s">
        <v>137</v>
      </c>
      <c r="L9224" t="s">
        <v>25760</v>
      </c>
      <c r="M9224" t="s">
        <v>25761</v>
      </c>
      <c r="N9224">
        <v>1.4172222219999999</v>
      </c>
      <c r="O9224">
        <v>0</v>
      </c>
      <c r="P9224">
        <v>40</v>
      </c>
      <c r="Q9224">
        <v>0</v>
      </c>
      <c r="R9224">
        <v>0</v>
      </c>
      <c r="S9224">
        <v>0</v>
      </c>
      <c r="T9224">
        <v>5</v>
      </c>
      <c r="U9224">
        <v>0</v>
      </c>
      <c r="V9224">
        <v>0</v>
      </c>
      <c r="W9224">
        <v>0</v>
      </c>
      <c r="X9224">
        <v>16.758405358400047</v>
      </c>
      <c r="Y9224">
        <v>0</v>
      </c>
      <c r="Z9224">
        <v>0</v>
      </c>
      <c r="AA9224">
        <v>0</v>
      </c>
      <c r="AB9224">
        <v>1.6624822677681352</v>
      </c>
      <c r="AC9224">
        <v>0</v>
      </c>
      <c r="AD9224">
        <v>0</v>
      </c>
      <c r="AE9224">
        <v>18.420887626168181</v>
      </c>
    </row>
    <row r="9225" spans="1:31" x14ac:dyDescent="0.25">
      <c r="A9225">
        <v>1893357</v>
      </c>
      <c r="B9225">
        <v>1</v>
      </c>
      <c r="C9225" t="s">
        <v>81</v>
      </c>
      <c r="D9225" t="s">
        <v>123</v>
      </c>
      <c r="E9225" t="s">
        <v>140</v>
      </c>
      <c r="F9225" t="s">
        <v>25762</v>
      </c>
      <c r="G9225" t="s">
        <v>163</v>
      </c>
      <c r="H9225" t="s">
        <v>143</v>
      </c>
      <c r="I9225" t="s">
        <v>135</v>
      </c>
      <c r="J9225" t="s">
        <v>136</v>
      </c>
      <c r="K9225" t="s">
        <v>137</v>
      </c>
      <c r="L9225" t="s">
        <v>25763</v>
      </c>
      <c r="M9225" t="s">
        <v>25764</v>
      </c>
      <c r="N9225">
        <v>1.8530555550000001</v>
      </c>
      <c r="O9225">
        <v>0</v>
      </c>
      <c r="P9225">
        <v>3</v>
      </c>
      <c r="Q9225">
        <v>0</v>
      </c>
      <c r="R9225">
        <v>0</v>
      </c>
      <c r="S9225">
        <v>0</v>
      </c>
      <c r="T9225">
        <v>0</v>
      </c>
      <c r="U9225">
        <v>0</v>
      </c>
      <c r="V9225">
        <v>0</v>
      </c>
      <c r="W9225">
        <v>0</v>
      </c>
      <c r="X9225">
        <v>1.7257623286614667</v>
      </c>
      <c r="Y9225">
        <v>0</v>
      </c>
      <c r="Z9225">
        <v>0</v>
      </c>
      <c r="AA9225">
        <v>0</v>
      </c>
      <c r="AB9225">
        <v>0</v>
      </c>
      <c r="AC9225">
        <v>0</v>
      </c>
      <c r="AD9225">
        <v>0</v>
      </c>
      <c r="AE9225">
        <v>1.7257623286614667</v>
      </c>
    </row>
    <row r="9226" spans="1:31" x14ac:dyDescent="0.25">
      <c r="A9226">
        <v>1893358</v>
      </c>
      <c r="B9226">
        <v>1</v>
      </c>
      <c r="C9226" t="s">
        <v>80</v>
      </c>
      <c r="D9226" t="s">
        <v>108</v>
      </c>
      <c r="E9226" t="s">
        <v>140</v>
      </c>
      <c r="F9226" t="s">
        <v>25765</v>
      </c>
      <c r="G9226" t="s">
        <v>163</v>
      </c>
      <c r="H9226" t="s">
        <v>143</v>
      </c>
      <c r="I9226" t="s">
        <v>135</v>
      </c>
      <c r="J9226" t="s">
        <v>136</v>
      </c>
      <c r="K9226" t="s">
        <v>137</v>
      </c>
      <c r="L9226" t="s">
        <v>25766</v>
      </c>
      <c r="M9226" t="s">
        <v>25767</v>
      </c>
      <c r="N9226">
        <v>4.3202777770000003</v>
      </c>
      <c r="O9226">
        <v>0</v>
      </c>
      <c r="P9226">
        <v>1</v>
      </c>
      <c r="Q9226">
        <v>0</v>
      </c>
      <c r="R9226">
        <v>0</v>
      </c>
      <c r="S9226">
        <v>0</v>
      </c>
      <c r="T9226">
        <v>0</v>
      </c>
      <c r="U9226">
        <v>0</v>
      </c>
      <c r="V9226">
        <v>0</v>
      </c>
      <c r="W9226">
        <v>0</v>
      </c>
      <c r="X9226">
        <v>1.5772989459442244</v>
      </c>
      <c r="Y9226">
        <v>0</v>
      </c>
      <c r="Z9226">
        <v>0</v>
      </c>
      <c r="AA9226">
        <v>0</v>
      </c>
      <c r="AB9226">
        <v>0</v>
      </c>
      <c r="AC9226">
        <v>0</v>
      </c>
      <c r="AD9226">
        <v>0</v>
      </c>
      <c r="AE9226">
        <v>1.5772989459442244</v>
      </c>
    </row>
    <row r="9227" spans="1:31" x14ac:dyDescent="0.25">
      <c r="A9227">
        <v>1893359</v>
      </c>
      <c r="B9227">
        <v>1</v>
      </c>
      <c r="C9227" t="s">
        <v>80</v>
      </c>
      <c r="D9227" t="s">
        <v>84</v>
      </c>
      <c r="E9227" t="s">
        <v>140</v>
      </c>
      <c r="F9227" t="s">
        <v>25768</v>
      </c>
      <c r="G9227" t="s">
        <v>207</v>
      </c>
      <c r="H9227" t="s">
        <v>143</v>
      </c>
      <c r="I9227" t="s">
        <v>135</v>
      </c>
      <c r="J9227" t="s">
        <v>136</v>
      </c>
      <c r="K9227" t="s">
        <v>137</v>
      </c>
      <c r="L9227" t="s">
        <v>25769</v>
      </c>
      <c r="M9227" t="s">
        <v>25770</v>
      </c>
      <c r="N9227">
        <v>5.608333333</v>
      </c>
      <c r="O9227">
        <v>0</v>
      </c>
      <c r="P9227">
        <v>0</v>
      </c>
      <c r="Q9227">
        <v>0</v>
      </c>
      <c r="R9227">
        <v>0</v>
      </c>
      <c r="S9227">
        <v>0</v>
      </c>
      <c r="T9227">
        <v>1</v>
      </c>
      <c r="U9227">
        <v>0</v>
      </c>
      <c r="V9227">
        <v>0</v>
      </c>
      <c r="W9227">
        <v>0</v>
      </c>
      <c r="X9227">
        <v>0</v>
      </c>
      <c r="Y9227">
        <v>0</v>
      </c>
      <c r="Z9227">
        <v>0</v>
      </c>
      <c r="AA9227">
        <v>0</v>
      </c>
      <c r="AB9227">
        <v>2.3334012249086169</v>
      </c>
      <c r="AC9227">
        <v>0</v>
      </c>
      <c r="AD9227">
        <v>0</v>
      </c>
      <c r="AE9227">
        <v>2.3334012249086169</v>
      </c>
    </row>
    <row r="9228" spans="1:31" x14ac:dyDescent="0.25">
      <c r="A9228">
        <v>1893360</v>
      </c>
      <c r="B9228">
        <v>1</v>
      </c>
      <c r="C9228" t="s">
        <v>80</v>
      </c>
      <c r="D9228" t="s">
        <v>84</v>
      </c>
      <c r="E9228" t="s">
        <v>146</v>
      </c>
      <c r="F9228" t="s">
        <v>25771</v>
      </c>
      <c r="G9228" t="s">
        <v>148</v>
      </c>
      <c r="H9228" t="s">
        <v>143</v>
      </c>
      <c r="I9228" t="s">
        <v>135</v>
      </c>
      <c r="J9228" t="s">
        <v>136</v>
      </c>
      <c r="K9228" t="s">
        <v>137</v>
      </c>
      <c r="L9228" t="s">
        <v>25772</v>
      </c>
      <c r="M9228" t="s">
        <v>25773</v>
      </c>
      <c r="N9228">
        <v>3.1188888879999999</v>
      </c>
      <c r="O9228">
        <v>0</v>
      </c>
      <c r="P9228">
        <v>39</v>
      </c>
      <c r="Q9228">
        <v>0</v>
      </c>
      <c r="R9228">
        <v>16</v>
      </c>
      <c r="S9228">
        <v>0</v>
      </c>
      <c r="T9228">
        <v>2</v>
      </c>
      <c r="U9228">
        <v>0</v>
      </c>
      <c r="V9228">
        <v>0</v>
      </c>
      <c r="W9228">
        <v>0</v>
      </c>
      <c r="X9228">
        <v>29.57083172567031</v>
      </c>
      <c r="Y9228">
        <v>0</v>
      </c>
      <c r="Z9228">
        <v>20.120539973809258</v>
      </c>
      <c r="AA9228">
        <v>0</v>
      </c>
      <c r="AB9228">
        <v>0.62593037366340565</v>
      </c>
      <c r="AC9228">
        <v>0</v>
      </c>
      <c r="AD9228">
        <v>0</v>
      </c>
      <c r="AE9228">
        <v>50.317302073142976</v>
      </c>
    </row>
    <row r="9229" spans="1:31" x14ac:dyDescent="0.25">
      <c r="A9229">
        <v>1893361</v>
      </c>
      <c r="B9229">
        <v>1</v>
      </c>
      <c r="C9229" t="s">
        <v>80</v>
      </c>
      <c r="D9229" t="s">
        <v>108</v>
      </c>
      <c r="E9229" t="s">
        <v>146</v>
      </c>
      <c r="F9229" t="s">
        <v>23256</v>
      </c>
      <c r="G9229" t="s">
        <v>363</v>
      </c>
      <c r="H9229" t="s">
        <v>143</v>
      </c>
      <c r="I9229" t="s">
        <v>135</v>
      </c>
      <c r="J9229" t="s">
        <v>136</v>
      </c>
      <c r="K9229" t="s">
        <v>137</v>
      </c>
      <c r="L9229" t="s">
        <v>25774</v>
      </c>
      <c r="M9229" t="s">
        <v>25775</v>
      </c>
      <c r="N9229">
        <v>8.9477777770000007</v>
      </c>
      <c r="O9229">
        <v>0</v>
      </c>
      <c r="P9229">
        <v>2</v>
      </c>
      <c r="Q9229">
        <v>0</v>
      </c>
      <c r="R9229">
        <v>1</v>
      </c>
      <c r="S9229">
        <v>0</v>
      </c>
      <c r="T9229">
        <v>0</v>
      </c>
      <c r="U9229">
        <v>0</v>
      </c>
      <c r="V9229">
        <v>0</v>
      </c>
      <c r="W9229">
        <v>0</v>
      </c>
      <c r="X9229">
        <v>1.6870113512866467</v>
      </c>
      <c r="Y9229">
        <v>0</v>
      </c>
      <c r="Z9229">
        <v>7.2196209827992703</v>
      </c>
      <c r="AA9229">
        <v>0</v>
      </c>
      <c r="AB9229">
        <v>0</v>
      </c>
      <c r="AC9229">
        <v>0</v>
      </c>
      <c r="AD9229">
        <v>0</v>
      </c>
      <c r="AE9229">
        <v>8.9066323340859164</v>
      </c>
    </row>
    <row r="9230" spans="1:31" x14ac:dyDescent="0.25">
      <c r="A9230">
        <v>1893364</v>
      </c>
      <c r="B9230">
        <v>1</v>
      </c>
      <c r="C9230" t="s">
        <v>80</v>
      </c>
      <c r="D9230" t="s">
        <v>82</v>
      </c>
      <c r="E9230" t="s">
        <v>140</v>
      </c>
      <c r="F9230" t="s">
        <v>25719</v>
      </c>
      <c r="G9230" t="s">
        <v>207</v>
      </c>
      <c r="H9230" t="s">
        <v>143</v>
      </c>
      <c r="I9230" t="s">
        <v>135</v>
      </c>
      <c r="J9230" t="s">
        <v>136</v>
      </c>
      <c r="K9230" t="s">
        <v>137</v>
      </c>
      <c r="L9230" t="s">
        <v>25776</v>
      </c>
      <c r="M9230" t="s">
        <v>25777</v>
      </c>
      <c r="N9230">
        <v>2.5138888879999999</v>
      </c>
      <c r="O9230">
        <v>0</v>
      </c>
      <c r="P9230">
        <v>0</v>
      </c>
      <c r="Q9230">
        <v>0</v>
      </c>
      <c r="R9230">
        <v>0</v>
      </c>
      <c r="S9230">
        <v>0</v>
      </c>
      <c r="T9230">
        <v>1</v>
      </c>
      <c r="U9230">
        <v>0</v>
      </c>
      <c r="V9230">
        <v>0</v>
      </c>
      <c r="W9230">
        <v>0</v>
      </c>
      <c r="X9230">
        <v>0</v>
      </c>
      <c r="Y9230">
        <v>0</v>
      </c>
      <c r="Z9230">
        <v>0</v>
      </c>
      <c r="AA9230">
        <v>0</v>
      </c>
      <c r="AB9230">
        <v>0.13466724355867499</v>
      </c>
      <c r="AC9230">
        <v>0</v>
      </c>
      <c r="AD9230">
        <v>0</v>
      </c>
      <c r="AE9230">
        <v>0.13466724355867499</v>
      </c>
    </row>
    <row r="9231" spans="1:31" x14ac:dyDescent="0.25">
      <c r="A9231">
        <v>1893365</v>
      </c>
      <c r="B9231">
        <v>1</v>
      </c>
      <c r="C9231" t="s">
        <v>80</v>
      </c>
      <c r="D9231" t="s">
        <v>93</v>
      </c>
      <c r="E9231" t="s">
        <v>140</v>
      </c>
      <c r="F9231" t="s">
        <v>25778</v>
      </c>
      <c r="G9231" t="s">
        <v>163</v>
      </c>
      <c r="H9231" t="s">
        <v>143</v>
      </c>
      <c r="I9231" t="s">
        <v>135</v>
      </c>
      <c r="J9231" t="s">
        <v>136</v>
      </c>
      <c r="K9231" t="s">
        <v>137</v>
      </c>
      <c r="L9231" t="s">
        <v>25779</v>
      </c>
      <c r="M9231" t="s">
        <v>25780</v>
      </c>
      <c r="N9231">
        <v>5.4424999999999999</v>
      </c>
      <c r="O9231">
        <v>0</v>
      </c>
      <c r="P9231">
        <v>0</v>
      </c>
      <c r="Q9231">
        <v>0</v>
      </c>
      <c r="R9231">
        <v>0</v>
      </c>
      <c r="S9231">
        <v>0</v>
      </c>
      <c r="T9231">
        <v>1</v>
      </c>
      <c r="U9231">
        <v>0</v>
      </c>
      <c r="V9231">
        <v>0</v>
      </c>
      <c r="W9231">
        <v>0</v>
      </c>
      <c r="X9231">
        <v>0</v>
      </c>
      <c r="Y9231">
        <v>0</v>
      </c>
      <c r="Z9231">
        <v>0</v>
      </c>
      <c r="AA9231">
        <v>0</v>
      </c>
      <c r="AB9231">
        <v>2.3873607448575731</v>
      </c>
      <c r="AC9231">
        <v>0</v>
      </c>
      <c r="AD9231">
        <v>0</v>
      </c>
      <c r="AE9231">
        <v>2.3873607448575731</v>
      </c>
    </row>
    <row r="9232" spans="1:31" x14ac:dyDescent="0.25">
      <c r="A9232">
        <v>1893366</v>
      </c>
      <c r="B9232">
        <v>1</v>
      </c>
      <c r="C9232" t="s">
        <v>80</v>
      </c>
      <c r="D9232" t="s">
        <v>103</v>
      </c>
      <c r="E9232" t="s">
        <v>140</v>
      </c>
      <c r="F9232" t="s">
        <v>25781</v>
      </c>
      <c r="G9232" t="s">
        <v>163</v>
      </c>
      <c r="H9232" t="s">
        <v>143</v>
      </c>
      <c r="I9232" t="s">
        <v>135</v>
      </c>
      <c r="J9232" t="s">
        <v>136</v>
      </c>
      <c r="K9232" t="s">
        <v>137</v>
      </c>
      <c r="L9232" t="s">
        <v>25782</v>
      </c>
      <c r="M9232" t="s">
        <v>25783</v>
      </c>
      <c r="N9232">
        <v>1.895277777</v>
      </c>
      <c r="O9232">
        <v>0</v>
      </c>
      <c r="P9232">
        <v>0</v>
      </c>
      <c r="Q9232">
        <v>0</v>
      </c>
      <c r="R9232">
        <v>1</v>
      </c>
      <c r="S9232">
        <v>0</v>
      </c>
      <c r="T9232">
        <v>0</v>
      </c>
      <c r="U9232">
        <v>0</v>
      </c>
      <c r="V9232">
        <v>0</v>
      </c>
      <c r="W9232">
        <v>0</v>
      </c>
      <c r="X9232">
        <v>0</v>
      </c>
      <c r="Y9232">
        <v>0</v>
      </c>
      <c r="Z9232">
        <v>43.199454357463608</v>
      </c>
      <c r="AA9232">
        <v>0</v>
      </c>
      <c r="AB9232">
        <v>0</v>
      </c>
      <c r="AC9232">
        <v>0</v>
      </c>
      <c r="AD9232">
        <v>0</v>
      </c>
      <c r="AE9232">
        <v>43.199454357463608</v>
      </c>
    </row>
    <row r="9233" spans="1:31" x14ac:dyDescent="0.25">
      <c r="A9233">
        <v>1893367</v>
      </c>
      <c r="B9233">
        <v>1</v>
      </c>
      <c r="C9233" t="s">
        <v>81</v>
      </c>
      <c r="D9233" t="s">
        <v>112</v>
      </c>
      <c r="E9233" t="s">
        <v>140</v>
      </c>
      <c r="F9233" t="s">
        <v>25784</v>
      </c>
      <c r="G9233" t="s">
        <v>2616</v>
      </c>
      <c r="H9233" t="s">
        <v>143</v>
      </c>
      <c r="I9233" t="s">
        <v>135</v>
      </c>
      <c r="J9233" t="s">
        <v>136</v>
      </c>
      <c r="K9233" t="s">
        <v>137</v>
      </c>
      <c r="L9233" t="s">
        <v>25785</v>
      </c>
      <c r="M9233" t="s">
        <v>25786</v>
      </c>
      <c r="N9233">
        <v>2.2069444439999999</v>
      </c>
      <c r="O9233">
        <v>0</v>
      </c>
      <c r="P9233">
        <v>4</v>
      </c>
      <c r="Q9233">
        <v>0</v>
      </c>
      <c r="R9233">
        <v>0</v>
      </c>
      <c r="S9233">
        <v>0</v>
      </c>
      <c r="T9233">
        <v>3</v>
      </c>
      <c r="U9233">
        <v>0</v>
      </c>
      <c r="V9233">
        <v>0</v>
      </c>
      <c r="W9233">
        <v>0</v>
      </c>
      <c r="X9233">
        <v>1.43082922924386</v>
      </c>
      <c r="Y9233">
        <v>0</v>
      </c>
      <c r="Z9233">
        <v>0</v>
      </c>
      <c r="AA9233">
        <v>0</v>
      </c>
      <c r="AB9233">
        <v>5.9431367446901122</v>
      </c>
      <c r="AC9233">
        <v>0</v>
      </c>
      <c r="AD9233">
        <v>0</v>
      </c>
      <c r="AE9233">
        <v>7.3739659739339718</v>
      </c>
    </row>
    <row r="9234" spans="1:31" x14ac:dyDescent="0.25">
      <c r="A9234">
        <v>1893368</v>
      </c>
      <c r="B9234">
        <v>1</v>
      </c>
      <c r="C9234" t="s">
        <v>80</v>
      </c>
      <c r="D9234" t="s">
        <v>93</v>
      </c>
      <c r="E9234" t="s">
        <v>146</v>
      </c>
      <c r="F9234" t="s">
        <v>13090</v>
      </c>
      <c r="G9234" t="s">
        <v>148</v>
      </c>
      <c r="H9234" t="s">
        <v>143</v>
      </c>
      <c r="I9234" t="s">
        <v>135</v>
      </c>
      <c r="J9234" t="s">
        <v>136</v>
      </c>
      <c r="K9234" t="s">
        <v>137</v>
      </c>
      <c r="L9234" t="s">
        <v>25787</v>
      </c>
      <c r="M9234" t="s">
        <v>25788</v>
      </c>
      <c r="N9234">
        <v>5.903333333</v>
      </c>
      <c r="O9234">
        <v>0</v>
      </c>
      <c r="P9234">
        <v>0</v>
      </c>
      <c r="Q9234">
        <v>0</v>
      </c>
      <c r="R9234">
        <v>1</v>
      </c>
      <c r="S9234">
        <v>0</v>
      </c>
      <c r="T9234">
        <v>0</v>
      </c>
      <c r="U9234">
        <v>0</v>
      </c>
      <c r="V9234">
        <v>0</v>
      </c>
      <c r="W9234">
        <v>0</v>
      </c>
      <c r="X9234">
        <v>0</v>
      </c>
      <c r="Y9234">
        <v>0</v>
      </c>
      <c r="Z9234">
        <v>33.297115847023107</v>
      </c>
      <c r="AA9234">
        <v>0</v>
      </c>
      <c r="AB9234">
        <v>0</v>
      </c>
      <c r="AC9234">
        <v>0</v>
      </c>
      <c r="AD9234">
        <v>0</v>
      </c>
      <c r="AE9234">
        <v>33.297115847023107</v>
      </c>
    </row>
    <row r="9235" spans="1:31" x14ac:dyDescent="0.25">
      <c r="A9235">
        <v>1893370</v>
      </c>
      <c r="B9235">
        <v>1</v>
      </c>
      <c r="C9235" t="s">
        <v>81</v>
      </c>
      <c r="D9235" t="s">
        <v>127</v>
      </c>
      <c r="E9235" t="s">
        <v>169</v>
      </c>
      <c r="F9235" t="s">
        <v>4258</v>
      </c>
      <c r="G9235" t="s">
        <v>183</v>
      </c>
      <c r="H9235" t="s">
        <v>143</v>
      </c>
      <c r="I9235" t="s">
        <v>135</v>
      </c>
      <c r="J9235" t="s">
        <v>136</v>
      </c>
      <c r="K9235" t="s">
        <v>137</v>
      </c>
      <c r="L9235" t="s">
        <v>25789</v>
      </c>
      <c r="M9235" t="s">
        <v>25790</v>
      </c>
      <c r="N9235">
        <v>4.1675000000000004</v>
      </c>
      <c r="O9235">
        <v>0</v>
      </c>
      <c r="P9235">
        <v>101</v>
      </c>
      <c r="Q9235">
        <v>0</v>
      </c>
      <c r="R9235">
        <v>0</v>
      </c>
      <c r="S9235">
        <v>0</v>
      </c>
      <c r="T9235">
        <v>241</v>
      </c>
      <c r="U9235">
        <v>0</v>
      </c>
      <c r="V9235">
        <v>1</v>
      </c>
      <c r="W9235">
        <v>0</v>
      </c>
      <c r="X9235">
        <v>101.27491062216666</v>
      </c>
      <c r="Y9235">
        <v>0</v>
      </c>
      <c r="Z9235">
        <v>0</v>
      </c>
      <c r="AA9235">
        <v>0</v>
      </c>
      <c r="AB9235">
        <v>1049.9015488258594</v>
      </c>
      <c r="AC9235">
        <v>0</v>
      </c>
      <c r="AD9235">
        <v>2.1370262813856002</v>
      </c>
      <c r="AE9235">
        <v>1153.3134857294115</v>
      </c>
    </row>
    <row r="9236" spans="1:31" x14ac:dyDescent="0.25">
      <c r="A9236">
        <v>1893371</v>
      </c>
      <c r="B9236">
        <v>1</v>
      </c>
      <c r="C9236" t="s">
        <v>80</v>
      </c>
      <c r="D9236" t="s">
        <v>84</v>
      </c>
      <c r="E9236" t="s">
        <v>140</v>
      </c>
      <c r="F9236" t="s">
        <v>25791</v>
      </c>
      <c r="G9236" t="s">
        <v>207</v>
      </c>
      <c r="H9236" t="s">
        <v>143</v>
      </c>
      <c r="I9236" t="s">
        <v>135</v>
      </c>
      <c r="J9236" t="s">
        <v>136</v>
      </c>
      <c r="K9236" t="s">
        <v>137</v>
      </c>
      <c r="L9236" t="s">
        <v>25792</v>
      </c>
      <c r="M9236" t="s">
        <v>25793</v>
      </c>
      <c r="N9236">
        <v>3.1897222219999999</v>
      </c>
      <c r="O9236">
        <v>0</v>
      </c>
      <c r="P9236">
        <v>2</v>
      </c>
      <c r="Q9236">
        <v>0</v>
      </c>
      <c r="R9236">
        <v>0</v>
      </c>
      <c r="S9236">
        <v>0</v>
      </c>
      <c r="T9236">
        <v>3</v>
      </c>
      <c r="U9236">
        <v>0</v>
      </c>
      <c r="V9236">
        <v>0</v>
      </c>
      <c r="W9236">
        <v>0</v>
      </c>
      <c r="X9236">
        <v>0.18379296542237228</v>
      </c>
      <c r="Y9236">
        <v>0</v>
      </c>
      <c r="Z9236">
        <v>0</v>
      </c>
      <c r="AA9236">
        <v>0</v>
      </c>
      <c r="AB9236">
        <v>18.170263409685059</v>
      </c>
      <c r="AC9236">
        <v>0</v>
      </c>
      <c r="AD9236">
        <v>0</v>
      </c>
      <c r="AE9236">
        <v>18.354056375107433</v>
      </c>
    </row>
    <row r="9237" spans="1:31" x14ac:dyDescent="0.25">
      <c r="A9237">
        <v>1893372</v>
      </c>
      <c r="B9237">
        <v>1</v>
      </c>
      <c r="C9237" t="s">
        <v>81</v>
      </c>
      <c r="D9237" t="s">
        <v>128</v>
      </c>
      <c r="E9237" t="s">
        <v>146</v>
      </c>
      <c r="F9237" t="s">
        <v>25794</v>
      </c>
      <c r="G9237" t="s">
        <v>148</v>
      </c>
      <c r="H9237" t="s">
        <v>143</v>
      </c>
      <c r="I9237" t="s">
        <v>135</v>
      </c>
      <c r="J9237" t="s">
        <v>136</v>
      </c>
      <c r="K9237" t="s">
        <v>137</v>
      </c>
      <c r="L9237" t="s">
        <v>25795</v>
      </c>
      <c r="M9237" t="s">
        <v>25796</v>
      </c>
      <c r="N9237">
        <v>1.2508333330000001</v>
      </c>
      <c r="O9237">
        <v>0</v>
      </c>
      <c r="P9237">
        <v>5</v>
      </c>
      <c r="Q9237">
        <v>0</v>
      </c>
      <c r="R9237">
        <v>0</v>
      </c>
      <c r="S9237">
        <v>0</v>
      </c>
      <c r="T9237">
        <v>0</v>
      </c>
      <c r="U9237">
        <v>0</v>
      </c>
      <c r="V9237">
        <v>0</v>
      </c>
      <c r="W9237">
        <v>0</v>
      </c>
      <c r="X9237">
        <v>1.8087854930269001</v>
      </c>
      <c r="Y9237">
        <v>0</v>
      </c>
      <c r="Z9237">
        <v>0</v>
      </c>
      <c r="AA9237">
        <v>0</v>
      </c>
      <c r="AB9237">
        <v>0</v>
      </c>
      <c r="AC9237">
        <v>0</v>
      </c>
      <c r="AD9237">
        <v>0</v>
      </c>
      <c r="AE9237">
        <v>1.8087854930269001</v>
      </c>
    </row>
    <row r="9238" spans="1:31" x14ac:dyDescent="0.25">
      <c r="A9238">
        <v>1893373</v>
      </c>
      <c r="B9238">
        <v>1</v>
      </c>
      <c r="C9238" t="s">
        <v>81</v>
      </c>
      <c r="D9238" t="s">
        <v>115</v>
      </c>
      <c r="E9238" t="s">
        <v>146</v>
      </c>
      <c r="F9238" t="s">
        <v>25797</v>
      </c>
      <c r="G9238" t="s">
        <v>148</v>
      </c>
      <c r="H9238" t="s">
        <v>143</v>
      </c>
      <c r="I9238" t="s">
        <v>135</v>
      </c>
      <c r="J9238" t="s">
        <v>136</v>
      </c>
      <c r="K9238" t="s">
        <v>137</v>
      </c>
      <c r="L9238" t="s">
        <v>25798</v>
      </c>
      <c r="M9238" t="s">
        <v>25799</v>
      </c>
      <c r="N9238">
        <v>9.6394444440000004</v>
      </c>
      <c r="O9238">
        <v>0</v>
      </c>
      <c r="P9238">
        <v>0</v>
      </c>
      <c r="Q9238">
        <v>0</v>
      </c>
      <c r="R9238">
        <v>2</v>
      </c>
      <c r="S9238">
        <v>0</v>
      </c>
      <c r="T9238">
        <v>0</v>
      </c>
      <c r="U9238">
        <v>0</v>
      </c>
      <c r="V9238">
        <v>0</v>
      </c>
      <c r="W9238">
        <v>0</v>
      </c>
      <c r="X9238">
        <v>0</v>
      </c>
      <c r="Y9238">
        <v>0</v>
      </c>
      <c r="Z9238">
        <v>1.5834504806010061</v>
      </c>
      <c r="AA9238">
        <v>0</v>
      </c>
      <c r="AB9238">
        <v>0</v>
      </c>
      <c r="AC9238">
        <v>0</v>
      </c>
      <c r="AD9238">
        <v>0</v>
      </c>
      <c r="AE9238">
        <v>1.5834504806010061</v>
      </c>
    </row>
    <row r="9239" spans="1:31" x14ac:dyDescent="0.25">
      <c r="A9239">
        <v>1893374</v>
      </c>
      <c r="B9239">
        <v>1</v>
      </c>
      <c r="C9239" t="s">
        <v>80</v>
      </c>
      <c r="D9239" t="s">
        <v>82</v>
      </c>
      <c r="E9239" t="s">
        <v>222</v>
      </c>
      <c r="F9239" t="s">
        <v>25800</v>
      </c>
      <c r="G9239" t="s">
        <v>148</v>
      </c>
      <c r="H9239" t="s">
        <v>143</v>
      </c>
      <c r="I9239" t="s">
        <v>135</v>
      </c>
      <c r="J9239" t="s">
        <v>136</v>
      </c>
      <c r="K9239" t="s">
        <v>137</v>
      </c>
      <c r="L9239" t="s">
        <v>25801</v>
      </c>
      <c r="M9239" t="s">
        <v>25802</v>
      </c>
      <c r="N9239">
        <v>1.427777777</v>
      </c>
      <c r="O9239">
        <v>0</v>
      </c>
      <c r="P9239">
        <v>7</v>
      </c>
      <c r="Q9239">
        <v>0</v>
      </c>
      <c r="R9239">
        <v>0</v>
      </c>
      <c r="S9239">
        <v>0</v>
      </c>
      <c r="T9239">
        <v>23</v>
      </c>
      <c r="U9239">
        <v>0</v>
      </c>
      <c r="V9239">
        <v>0</v>
      </c>
      <c r="W9239">
        <v>0</v>
      </c>
      <c r="X9239">
        <v>7.2681198698465694</v>
      </c>
      <c r="Y9239">
        <v>0</v>
      </c>
      <c r="Z9239">
        <v>0</v>
      </c>
      <c r="AA9239">
        <v>0</v>
      </c>
      <c r="AB9239">
        <v>134.33952104805013</v>
      </c>
      <c r="AC9239">
        <v>0</v>
      </c>
      <c r="AD9239">
        <v>0</v>
      </c>
      <c r="AE9239">
        <v>141.6076409178967</v>
      </c>
    </row>
    <row r="9240" spans="1:31" x14ac:dyDescent="0.25">
      <c r="A9240">
        <v>1893376</v>
      </c>
      <c r="B9240">
        <v>1</v>
      </c>
      <c r="C9240" t="s">
        <v>81</v>
      </c>
      <c r="D9240" t="s">
        <v>112</v>
      </c>
      <c r="E9240" t="s">
        <v>146</v>
      </c>
      <c r="F9240" t="s">
        <v>4655</v>
      </c>
      <c r="G9240" t="s">
        <v>148</v>
      </c>
      <c r="H9240" t="s">
        <v>143</v>
      </c>
      <c r="I9240" t="s">
        <v>135</v>
      </c>
      <c r="J9240" t="s">
        <v>136</v>
      </c>
      <c r="K9240" t="s">
        <v>137</v>
      </c>
      <c r="L9240" t="s">
        <v>25803</v>
      </c>
      <c r="M9240" t="s">
        <v>25804</v>
      </c>
      <c r="N9240">
        <v>1.4313888880000001</v>
      </c>
      <c r="O9240">
        <v>0</v>
      </c>
      <c r="P9240">
        <v>39</v>
      </c>
      <c r="Q9240">
        <v>0</v>
      </c>
      <c r="R9240">
        <v>3</v>
      </c>
      <c r="S9240">
        <v>0</v>
      </c>
      <c r="T9240">
        <v>2</v>
      </c>
      <c r="U9240">
        <v>0</v>
      </c>
      <c r="V9240">
        <v>0</v>
      </c>
      <c r="W9240">
        <v>0</v>
      </c>
      <c r="X9240">
        <v>14.603004697713294</v>
      </c>
      <c r="Y9240">
        <v>0</v>
      </c>
      <c r="Z9240">
        <v>2.9900899974738091</v>
      </c>
      <c r="AA9240">
        <v>0</v>
      </c>
      <c r="AB9240">
        <v>11.586233070953348</v>
      </c>
      <c r="AC9240">
        <v>0</v>
      </c>
      <c r="AD9240">
        <v>0</v>
      </c>
      <c r="AE9240">
        <v>29.17932776614045</v>
      </c>
    </row>
    <row r="9241" spans="1:31" x14ac:dyDescent="0.25">
      <c r="A9241">
        <v>1893380</v>
      </c>
      <c r="B9241">
        <v>1</v>
      </c>
      <c r="C9241" t="s">
        <v>80</v>
      </c>
      <c r="D9241" t="s">
        <v>88</v>
      </c>
      <c r="E9241" t="s">
        <v>146</v>
      </c>
      <c r="F9241" t="s">
        <v>25805</v>
      </c>
      <c r="G9241" t="s">
        <v>469</v>
      </c>
      <c r="H9241" t="s">
        <v>143</v>
      </c>
      <c r="I9241" t="s">
        <v>135</v>
      </c>
      <c r="J9241" t="s">
        <v>136</v>
      </c>
      <c r="K9241" t="s">
        <v>137</v>
      </c>
      <c r="L9241" t="s">
        <v>25703</v>
      </c>
      <c r="M9241" t="s">
        <v>25806</v>
      </c>
      <c r="N9241">
        <v>5.7736111110000001</v>
      </c>
      <c r="O9241">
        <v>0</v>
      </c>
      <c r="P9241">
        <v>55</v>
      </c>
      <c r="Q9241">
        <v>0</v>
      </c>
      <c r="R9241">
        <v>0</v>
      </c>
      <c r="S9241">
        <v>0</v>
      </c>
      <c r="T9241">
        <v>5</v>
      </c>
      <c r="U9241">
        <v>0</v>
      </c>
      <c r="V9241">
        <v>0</v>
      </c>
      <c r="W9241">
        <v>0</v>
      </c>
      <c r="X9241">
        <v>101.01649645168355</v>
      </c>
      <c r="Y9241">
        <v>0</v>
      </c>
      <c r="Z9241">
        <v>0</v>
      </c>
      <c r="AA9241">
        <v>0</v>
      </c>
      <c r="AB9241">
        <v>15.796388285312471</v>
      </c>
      <c r="AC9241">
        <v>0</v>
      </c>
      <c r="AD9241">
        <v>0</v>
      </c>
      <c r="AE9241">
        <v>116.81288473699603</v>
      </c>
    </row>
    <row r="9242" spans="1:31" x14ac:dyDescent="0.25">
      <c r="A9242">
        <v>1893381</v>
      </c>
      <c r="B9242">
        <v>1</v>
      </c>
      <c r="C9242" t="s">
        <v>81</v>
      </c>
      <c r="D9242" t="s">
        <v>118</v>
      </c>
      <c r="E9242" t="s">
        <v>158</v>
      </c>
      <c r="F9242" t="s">
        <v>19598</v>
      </c>
      <c r="G9242" t="s">
        <v>293</v>
      </c>
      <c r="H9242" t="s">
        <v>134</v>
      </c>
      <c r="I9242" t="s">
        <v>135</v>
      </c>
      <c r="J9242" t="s">
        <v>136</v>
      </c>
      <c r="K9242" t="s">
        <v>137</v>
      </c>
      <c r="L9242" t="s">
        <v>25807</v>
      </c>
      <c r="M9242" t="s">
        <v>25808</v>
      </c>
      <c r="N9242">
        <v>0.82638888799999999</v>
      </c>
      <c r="O9242">
        <v>2</v>
      </c>
      <c r="P9242">
        <v>228</v>
      </c>
      <c r="Q9242">
        <v>74</v>
      </c>
      <c r="R9242">
        <v>93</v>
      </c>
      <c r="S9242">
        <v>2</v>
      </c>
      <c r="T9242">
        <v>16</v>
      </c>
      <c r="U9242">
        <v>1</v>
      </c>
      <c r="V9242">
        <v>0</v>
      </c>
      <c r="W9242">
        <v>7.288937600194445E-2</v>
      </c>
      <c r="X9242">
        <v>40.272297016495791</v>
      </c>
      <c r="Y9242">
        <v>506.69445311921288</v>
      </c>
      <c r="Z9242">
        <v>278.05414533165794</v>
      </c>
      <c r="AA9242">
        <v>1.5432710077659169</v>
      </c>
      <c r="AB9242">
        <v>4.6401393478288409</v>
      </c>
      <c r="AC9242">
        <v>22.163961981386944</v>
      </c>
      <c r="AD9242">
        <v>0</v>
      </c>
      <c r="AE9242">
        <v>853.44115718035039</v>
      </c>
    </row>
    <row r="9243" spans="1:31" x14ac:dyDescent="0.25">
      <c r="A9243">
        <v>1893383</v>
      </c>
      <c r="B9243">
        <v>1</v>
      </c>
      <c r="C9243" t="s">
        <v>81</v>
      </c>
      <c r="D9243" t="s">
        <v>122</v>
      </c>
      <c r="E9243" t="s">
        <v>131</v>
      </c>
      <c r="F9243" t="s">
        <v>1582</v>
      </c>
      <c r="G9243" t="s">
        <v>133</v>
      </c>
      <c r="H9243" t="s">
        <v>134</v>
      </c>
      <c r="I9243" t="s">
        <v>135</v>
      </c>
      <c r="J9243" t="s">
        <v>136</v>
      </c>
      <c r="K9243" t="s">
        <v>137</v>
      </c>
      <c r="L9243" t="s">
        <v>25809</v>
      </c>
      <c r="M9243" t="s">
        <v>25810</v>
      </c>
      <c r="N9243">
        <v>0.333055555</v>
      </c>
      <c r="O9243">
        <v>1</v>
      </c>
      <c r="P9243">
        <v>462</v>
      </c>
      <c r="Q9243">
        <v>4</v>
      </c>
      <c r="R9243">
        <v>0</v>
      </c>
      <c r="S9243">
        <v>2</v>
      </c>
      <c r="T9243">
        <v>18</v>
      </c>
      <c r="U9243">
        <v>0</v>
      </c>
      <c r="V9243">
        <v>0</v>
      </c>
      <c r="W9243">
        <v>3.5199681992149998E-2</v>
      </c>
      <c r="X9243">
        <v>16.759569294224175</v>
      </c>
      <c r="Y9243">
        <v>3.4031480256872229</v>
      </c>
      <c r="Z9243">
        <v>0</v>
      </c>
      <c r="AA9243">
        <v>3.3324763884050643</v>
      </c>
      <c r="AB9243">
        <v>0.77801751064651337</v>
      </c>
      <c r="AC9243">
        <v>0</v>
      </c>
      <c r="AD9243">
        <v>0</v>
      </c>
      <c r="AE9243">
        <v>24.308410900955124</v>
      </c>
    </row>
    <row r="9244" spans="1:31" x14ac:dyDescent="0.25">
      <c r="A9244">
        <v>1893387</v>
      </c>
      <c r="B9244">
        <v>1</v>
      </c>
      <c r="C9244" t="s">
        <v>80</v>
      </c>
      <c r="D9244" t="s">
        <v>92</v>
      </c>
      <c r="E9244" t="s">
        <v>222</v>
      </c>
      <c r="F9244" t="s">
        <v>25811</v>
      </c>
      <c r="G9244" t="s">
        <v>1124</v>
      </c>
      <c r="H9244" t="s">
        <v>143</v>
      </c>
      <c r="I9244" t="s">
        <v>135</v>
      </c>
      <c r="J9244" t="s">
        <v>136</v>
      </c>
      <c r="K9244" t="s">
        <v>137</v>
      </c>
      <c r="L9244" t="s">
        <v>25812</v>
      </c>
      <c r="M9244" t="s">
        <v>25813</v>
      </c>
      <c r="N9244">
        <v>0.90611111099999997</v>
      </c>
      <c r="O9244">
        <v>0</v>
      </c>
      <c r="P9244">
        <v>8</v>
      </c>
      <c r="Q9244">
        <v>0</v>
      </c>
      <c r="R9244">
        <v>0</v>
      </c>
      <c r="S9244">
        <v>0</v>
      </c>
      <c r="T9244">
        <v>1</v>
      </c>
      <c r="U9244">
        <v>0</v>
      </c>
      <c r="V9244">
        <v>0</v>
      </c>
      <c r="W9244">
        <v>0</v>
      </c>
      <c r="X9244">
        <v>2.2804313366004334</v>
      </c>
      <c r="Y9244">
        <v>0</v>
      </c>
      <c r="Z9244">
        <v>0</v>
      </c>
      <c r="AA9244">
        <v>0</v>
      </c>
      <c r="AB9244">
        <v>0.14836400354699</v>
      </c>
      <c r="AC9244">
        <v>0</v>
      </c>
      <c r="AD9244">
        <v>0</v>
      </c>
      <c r="AE9244">
        <v>2.4287953401474236</v>
      </c>
    </row>
    <row r="9245" spans="1:31" x14ac:dyDescent="0.25">
      <c r="A9245">
        <v>1893389</v>
      </c>
      <c r="B9245">
        <v>1</v>
      </c>
      <c r="C9245" t="s">
        <v>80</v>
      </c>
      <c r="D9245" t="s">
        <v>90</v>
      </c>
      <c r="E9245" t="s">
        <v>169</v>
      </c>
      <c r="F9245" t="s">
        <v>25814</v>
      </c>
      <c r="G9245" t="s">
        <v>541</v>
      </c>
      <c r="H9245" t="s">
        <v>143</v>
      </c>
      <c r="I9245" t="s">
        <v>135</v>
      </c>
      <c r="J9245" t="s">
        <v>136</v>
      </c>
      <c r="K9245" t="s">
        <v>137</v>
      </c>
      <c r="L9245" t="s">
        <v>25815</v>
      </c>
      <c r="M9245" t="s">
        <v>25816</v>
      </c>
      <c r="N9245">
        <v>1.4966666660000001</v>
      </c>
      <c r="O9245">
        <v>0</v>
      </c>
      <c r="P9245">
        <v>558</v>
      </c>
      <c r="Q9245">
        <v>0</v>
      </c>
      <c r="R9245">
        <v>0</v>
      </c>
      <c r="S9245">
        <v>0</v>
      </c>
      <c r="T9245">
        <v>73</v>
      </c>
      <c r="U9245">
        <v>0</v>
      </c>
      <c r="V9245">
        <v>0</v>
      </c>
      <c r="W9245">
        <v>0</v>
      </c>
      <c r="X9245">
        <v>255.66177064618535</v>
      </c>
      <c r="Y9245">
        <v>0</v>
      </c>
      <c r="Z9245">
        <v>0</v>
      </c>
      <c r="AA9245">
        <v>0</v>
      </c>
      <c r="AB9245">
        <v>180.38712142633909</v>
      </c>
      <c r="AC9245">
        <v>0</v>
      </c>
      <c r="AD9245">
        <v>0</v>
      </c>
      <c r="AE9245">
        <v>436.04889207252444</v>
      </c>
    </row>
    <row r="9246" spans="1:31" x14ac:dyDescent="0.25">
      <c r="A9246">
        <v>1893390</v>
      </c>
      <c r="B9246">
        <v>1</v>
      </c>
      <c r="C9246" t="s">
        <v>80</v>
      </c>
      <c r="D9246" t="s">
        <v>100</v>
      </c>
      <c r="E9246" t="s">
        <v>146</v>
      </c>
      <c r="F9246" t="s">
        <v>25817</v>
      </c>
      <c r="G9246" t="s">
        <v>148</v>
      </c>
      <c r="H9246" t="s">
        <v>143</v>
      </c>
      <c r="I9246" t="s">
        <v>135</v>
      </c>
      <c r="J9246" t="s">
        <v>136</v>
      </c>
      <c r="K9246" t="s">
        <v>137</v>
      </c>
      <c r="L9246" t="s">
        <v>25818</v>
      </c>
      <c r="M9246" t="s">
        <v>25819</v>
      </c>
      <c r="N9246">
        <v>1.8702777770000001</v>
      </c>
      <c r="O9246">
        <v>0</v>
      </c>
      <c r="P9246">
        <v>53</v>
      </c>
      <c r="Q9246">
        <v>0</v>
      </c>
      <c r="R9246">
        <v>0</v>
      </c>
      <c r="S9246">
        <v>0</v>
      </c>
      <c r="T9246">
        <v>15</v>
      </c>
      <c r="U9246">
        <v>0</v>
      </c>
      <c r="V9246">
        <v>0</v>
      </c>
      <c r="W9246">
        <v>0</v>
      </c>
      <c r="X9246">
        <v>21.600006622708175</v>
      </c>
      <c r="Y9246">
        <v>0</v>
      </c>
      <c r="Z9246">
        <v>0</v>
      </c>
      <c r="AA9246">
        <v>0</v>
      </c>
      <c r="AB9246">
        <v>34.983139956826996</v>
      </c>
      <c r="AC9246">
        <v>0</v>
      </c>
      <c r="AD9246">
        <v>0</v>
      </c>
      <c r="AE9246">
        <v>56.583146579535168</v>
      </c>
    </row>
    <row r="9247" spans="1:31" x14ac:dyDescent="0.25">
      <c r="A9247">
        <v>1893393</v>
      </c>
      <c r="B9247">
        <v>1</v>
      </c>
      <c r="C9247" t="s">
        <v>80</v>
      </c>
      <c r="D9247" t="s">
        <v>108</v>
      </c>
      <c r="E9247" t="s">
        <v>169</v>
      </c>
      <c r="F9247" t="s">
        <v>25820</v>
      </c>
      <c r="G9247" t="s">
        <v>469</v>
      </c>
      <c r="H9247" t="s">
        <v>143</v>
      </c>
      <c r="I9247" t="s">
        <v>135</v>
      </c>
      <c r="J9247" t="s">
        <v>136</v>
      </c>
      <c r="K9247" t="s">
        <v>137</v>
      </c>
      <c r="L9247" t="s">
        <v>25821</v>
      </c>
      <c r="M9247" t="s">
        <v>25822</v>
      </c>
      <c r="N9247">
        <v>1.4211111110000001</v>
      </c>
      <c r="O9247">
        <v>0</v>
      </c>
      <c r="P9247">
        <v>25</v>
      </c>
      <c r="Q9247">
        <v>0</v>
      </c>
      <c r="R9247">
        <v>9</v>
      </c>
      <c r="S9247">
        <v>0</v>
      </c>
      <c r="T9247">
        <v>3</v>
      </c>
      <c r="U9247">
        <v>0</v>
      </c>
      <c r="V9247">
        <v>0</v>
      </c>
      <c r="W9247">
        <v>0</v>
      </c>
      <c r="X9247">
        <v>9.6796246439979985</v>
      </c>
      <c r="Y9247">
        <v>0</v>
      </c>
      <c r="Z9247">
        <v>66.060660103721347</v>
      </c>
      <c r="AA9247">
        <v>0</v>
      </c>
      <c r="AB9247">
        <v>20.810251173998186</v>
      </c>
      <c r="AC9247">
        <v>0</v>
      </c>
      <c r="AD9247">
        <v>0</v>
      </c>
      <c r="AE9247">
        <v>96.550535921717525</v>
      </c>
    </row>
    <row r="9248" spans="1:31" x14ac:dyDescent="0.25">
      <c r="A9248">
        <v>1893397</v>
      </c>
      <c r="B9248">
        <v>1</v>
      </c>
      <c r="C9248" t="s">
        <v>81</v>
      </c>
      <c r="D9248" t="s">
        <v>113</v>
      </c>
      <c r="E9248" t="s">
        <v>131</v>
      </c>
      <c r="F9248" t="s">
        <v>1193</v>
      </c>
      <c r="G9248" t="s">
        <v>133</v>
      </c>
      <c r="H9248" t="s">
        <v>134</v>
      </c>
      <c r="I9248" t="s">
        <v>152</v>
      </c>
      <c r="J9248" t="s">
        <v>136</v>
      </c>
      <c r="K9248" t="s">
        <v>137</v>
      </c>
      <c r="L9248" t="s">
        <v>25823</v>
      </c>
      <c r="M9248" t="s">
        <v>25824</v>
      </c>
      <c r="N9248">
        <v>8.3333330000000001E-3</v>
      </c>
      <c r="O9248">
        <v>1</v>
      </c>
      <c r="P9248">
        <v>1502</v>
      </c>
      <c r="Q9248">
        <v>15</v>
      </c>
      <c r="R9248">
        <v>377</v>
      </c>
      <c r="S9248">
        <v>4</v>
      </c>
      <c r="T9248">
        <v>104</v>
      </c>
      <c r="U9248">
        <v>0</v>
      </c>
      <c r="V9248">
        <v>1</v>
      </c>
      <c r="W9248">
        <v>7.0513244283333335E-3</v>
      </c>
      <c r="X9248">
        <v>2.9036701306235013</v>
      </c>
      <c r="Y9248">
        <v>0.31688613831729168</v>
      </c>
      <c r="Z9248">
        <v>5.5983576107783533</v>
      </c>
      <c r="AA9248">
        <v>0.35926199713786666</v>
      </c>
      <c r="AB9248">
        <v>0.64899677593722505</v>
      </c>
      <c r="AC9248">
        <v>0</v>
      </c>
      <c r="AD9248">
        <v>1.3247256298074999E-2</v>
      </c>
      <c r="AE9248">
        <v>9.8474712335206469</v>
      </c>
    </row>
    <row r="9249" spans="1:31" x14ac:dyDescent="0.25">
      <c r="A9249">
        <v>1893401</v>
      </c>
      <c r="B9249">
        <v>1</v>
      </c>
      <c r="C9249" t="s">
        <v>80</v>
      </c>
      <c r="D9249" t="s">
        <v>103</v>
      </c>
      <c r="E9249" t="s">
        <v>146</v>
      </c>
      <c r="F9249" t="s">
        <v>25825</v>
      </c>
      <c r="G9249" t="s">
        <v>148</v>
      </c>
      <c r="H9249" t="s">
        <v>143</v>
      </c>
      <c r="I9249" t="s">
        <v>135</v>
      </c>
      <c r="J9249" t="s">
        <v>136</v>
      </c>
      <c r="K9249" t="s">
        <v>137</v>
      </c>
      <c r="L9249" t="s">
        <v>25826</v>
      </c>
      <c r="M9249" t="s">
        <v>25827</v>
      </c>
      <c r="N9249">
        <v>1.352222222</v>
      </c>
      <c r="O9249">
        <v>0</v>
      </c>
      <c r="P9249">
        <v>36</v>
      </c>
      <c r="Q9249">
        <v>0</v>
      </c>
      <c r="R9249">
        <v>0</v>
      </c>
      <c r="S9249">
        <v>0</v>
      </c>
      <c r="T9249">
        <v>6</v>
      </c>
      <c r="U9249">
        <v>0</v>
      </c>
      <c r="V9249">
        <v>0</v>
      </c>
      <c r="W9249">
        <v>0</v>
      </c>
      <c r="X9249">
        <v>16.826436413876021</v>
      </c>
      <c r="Y9249">
        <v>0</v>
      </c>
      <c r="Z9249">
        <v>0</v>
      </c>
      <c r="AA9249">
        <v>0</v>
      </c>
      <c r="AB9249">
        <v>19.562608077486509</v>
      </c>
      <c r="AC9249">
        <v>0</v>
      </c>
      <c r="AD9249">
        <v>0</v>
      </c>
      <c r="AE9249">
        <v>36.389044491362526</v>
      </c>
    </row>
    <row r="9250" spans="1:31" x14ac:dyDescent="0.25">
      <c r="A9250">
        <v>1893402</v>
      </c>
      <c r="B9250">
        <v>1</v>
      </c>
      <c r="C9250" t="s">
        <v>81</v>
      </c>
      <c r="D9250" t="s">
        <v>128</v>
      </c>
      <c r="E9250" t="s">
        <v>140</v>
      </c>
      <c r="F9250" t="s">
        <v>3730</v>
      </c>
      <c r="G9250" t="s">
        <v>207</v>
      </c>
      <c r="H9250" t="s">
        <v>143</v>
      </c>
      <c r="I9250" t="s">
        <v>135</v>
      </c>
      <c r="J9250" t="s">
        <v>136</v>
      </c>
      <c r="K9250" t="s">
        <v>137</v>
      </c>
      <c r="L9250" t="s">
        <v>25828</v>
      </c>
      <c r="M9250" t="s">
        <v>25829</v>
      </c>
      <c r="N9250">
        <v>4.4211111110000001</v>
      </c>
      <c r="O9250">
        <v>0</v>
      </c>
      <c r="P9250">
        <v>0</v>
      </c>
      <c r="Q9250">
        <v>0</v>
      </c>
      <c r="R9250">
        <v>0</v>
      </c>
      <c r="S9250">
        <v>0</v>
      </c>
      <c r="T9250">
        <v>16</v>
      </c>
      <c r="U9250">
        <v>0</v>
      </c>
      <c r="V9250">
        <v>2</v>
      </c>
      <c r="W9250">
        <v>0</v>
      </c>
      <c r="X9250">
        <v>0</v>
      </c>
      <c r="Y9250">
        <v>0</v>
      </c>
      <c r="Z9250">
        <v>0</v>
      </c>
      <c r="AA9250">
        <v>0</v>
      </c>
      <c r="AB9250">
        <v>50.913698222947659</v>
      </c>
      <c r="AC9250">
        <v>0</v>
      </c>
      <c r="AD9250">
        <v>120.675783232539</v>
      </c>
      <c r="AE9250">
        <v>171.58948145548666</v>
      </c>
    </row>
    <row r="9251" spans="1:31" x14ac:dyDescent="0.25">
      <c r="A9251">
        <v>1893403</v>
      </c>
      <c r="B9251">
        <v>1</v>
      </c>
      <c r="C9251" t="s">
        <v>80</v>
      </c>
      <c r="D9251" t="s">
        <v>105</v>
      </c>
      <c r="E9251" t="s">
        <v>140</v>
      </c>
      <c r="F9251" t="s">
        <v>25830</v>
      </c>
      <c r="G9251" t="s">
        <v>163</v>
      </c>
      <c r="H9251" t="s">
        <v>143</v>
      </c>
      <c r="I9251" t="s">
        <v>135</v>
      </c>
      <c r="J9251" t="s">
        <v>136</v>
      </c>
      <c r="K9251" t="s">
        <v>137</v>
      </c>
      <c r="L9251" t="s">
        <v>25831</v>
      </c>
      <c r="M9251" t="s">
        <v>25832</v>
      </c>
      <c r="N9251">
        <v>2.0022222219999999</v>
      </c>
      <c r="O9251">
        <v>0</v>
      </c>
      <c r="P9251">
        <v>3</v>
      </c>
      <c r="Q9251">
        <v>0</v>
      </c>
      <c r="R9251">
        <v>0</v>
      </c>
      <c r="S9251">
        <v>0</v>
      </c>
      <c r="T9251">
        <v>0</v>
      </c>
      <c r="U9251">
        <v>0</v>
      </c>
      <c r="V9251">
        <v>0</v>
      </c>
      <c r="W9251">
        <v>0</v>
      </c>
      <c r="X9251">
        <v>0.41918418825366111</v>
      </c>
      <c r="Y9251">
        <v>0</v>
      </c>
      <c r="Z9251">
        <v>0</v>
      </c>
      <c r="AA9251">
        <v>0</v>
      </c>
      <c r="AB9251">
        <v>0</v>
      </c>
      <c r="AC9251">
        <v>0</v>
      </c>
      <c r="AD9251">
        <v>0</v>
      </c>
      <c r="AE9251">
        <v>0.41918418825366111</v>
      </c>
    </row>
    <row r="9252" spans="1:31" x14ac:dyDescent="0.25">
      <c r="A9252">
        <v>1893404</v>
      </c>
      <c r="B9252">
        <v>1</v>
      </c>
      <c r="C9252" t="s">
        <v>81</v>
      </c>
      <c r="D9252" t="s">
        <v>116</v>
      </c>
      <c r="E9252" t="s">
        <v>146</v>
      </c>
      <c r="F9252" t="s">
        <v>25833</v>
      </c>
      <c r="G9252" t="s">
        <v>148</v>
      </c>
      <c r="H9252" t="s">
        <v>143</v>
      </c>
      <c r="I9252" t="s">
        <v>135</v>
      </c>
      <c r="J9252" t="s">
        <v>136</v>
      </c>
      <c r="K9252" t="s">
        <v>137</v>
      </c>
      <c r="L9252" t="s">
        <v>25834</v>
      </c>
      <c r="M9252" t="s">
        <v>25835</v>
      </c>
      <c r="N9252">
        <v>0.86138888800000002</v>
      </c>
      <c r="O9252">
        <v>0</v>
      </c>
      <c r="P9252">
        <v>1</v>
      </c>
      <c r="Q9252">
        <v>0</v>
      </c>
      <c r="R9252">
        <v>1</v>
      </c>
      <c r="S9252">
        <v>0</v>
      </c>
      <c r="T9252">
        <v>0</v>
      </c>
      <c r="U9252">
        <v>0</v>
      </c>
      <c r="V9252">
        <v>0</v>
      </c>
      <c r="W9252">
        <v>0</v>
      </c>
      <c r="X9252">
        <v>6.2673471697122229E-2</v>
      </c>
      <c r="Y9252">
        <v>0</v>
      </c>
      <c r="Z9252">
        <v>0.19806922906249114</v>
      </c>
      <c r="AA9252">
        <v>0</v>
      </c>
      <c r="AB9252">
        <v>0</v>
      </c>
      <c r="AC9252">
        <v>0</v>
      </c>
      <c r="AD9252">
        <v>0</v>
      </c>
      <c r="AE9252">
        <v>0.26074270075961337</v>
      </c>
    </row>
    <row r="9253" spans="1:31" x14ac:dyDescent="0.25">
      <c r="A9253">
        <v>1893405</v>
      </c>
      <c r="B9253">
        <v>1</v>
      </c>
      <c r="C9253" t="s">
        <v>80</v>
      </c>
      <c r="D9253" t="s">
        <v>100</v>
      </c>
      <c r="E9253" t="s">
        <v>210</v>
      </c>
      <c r="F9253" t="s">
        <v>25836</v>
      </c>
      <c r="G9253" t="s">
        <v>133</v>
      </c>
      <c r="H9253" t="s">
        <v>134</v>
      </c>
      <c r="I9253" t="s">
        <v>135</v>
      </c>
      <c r="J9253" t="s">
        <v>136</v>
      </c>
      <c r="K9253" t="s">
        <v>137</v>
      </c>
      <c r="L9253" t="s">
        <v>25837</v>
      </c>
      <c r="M9253" t="s">
        <v>25838</v>
      </c>
      <c r="N9253">
        <v>1.7408333330000001</v>
      </c>
      <c r="O9253">
        <v>0</v>
      </c>
      <c r="P9253">
        <v>0</v>
      </c>
      <c r="Q9253">
        <v>14</v>
      </c>
      <c r="R9253">
        <v>9</v>
      </c>
      <c r="S9253">
        <v>0</v>
      </c>
      <c r="T9253">
        <v>1</v>
      </c>
      <c r="U9253">
        <v>0</v>
      </c>
      <c r="V9253">
        <v>0</v>
      </c>
      <c r="W9253">
        <v>0</v>
      </c>
      <c r="X9253">
        <v>0</v>
      </c>
      <c r="Y9253">
        <v>272.08008785400528</v>
      </c>
      <c r="Z9253">
        <v>75.010409110547442</v>
      </c>
      <c r="AA9253">
        <v>0</v>
      </c>
      <c r="AB9253">
        <v>0.41341097015594086</v>
      </c>
      <c r="AC9253">
        <v>0</v>
      </c>
      <c r="AD9253">
        <v>0</v>
      </c>
      <c r="AE9253">
        <v>347.50390793470865</v>
      </c>
    </row>
    <row r="9254" spans="1:31" x14ac:dyDescent="0.25">
      <c r="A9254">
        <v>1893406</v>
      </c>
      <c r="B9254">
        <v>1</v>
      </c>
      <c r="C9254" t="s">
        <v>81</v>
      </c>
      <c r="D9254" t="s">
        <v>123</v>
      </c>
      <c r="E9254" t="s">
        <v>146</v>
      </c>
      <c r="F9254" t="s">
        <v>973</v>
      </c>
      <c r="G9254" t="s">
        <v>148</v>
      </c>
      <c r="H9254" t="s">
        <v>143</v>
      </c>
      <c r="I9254" t="s">
        <v>135</v>
      </c>
      <c r="J9254" t="s">
        <v>136</v>
      </c>
      <c r="K9254" t="s">
        <v>137</v>
      </c>
      <c r="L9254" t="s">
        <v>25839</v>
      </c>
      <c r="M9254" t="s">
        <v>25840</v>
      </c>
      <c r="N9254">
        <v>6.5986111110000003</v>
      </c>
      <c r="O9254">
        <v>0</v>
      </c>
      <c r="P9254">
        <v>169</v>
      </c>
      <c r="Q9254">
        <v>0</v>
      </c>
      <c r="R9254">
        <v>0</v>
      </c>
      <c r="S9254">
        <v>0</v>
      </c>
      <c r="T9254">
        <v>6</v>
      </c>
      <c r="U9254">
        <v>0</v>
      </c>
      <c r="V9254">
        <v>0</v>
      </c>
      <c r="W9254">
        <v>0</v>
      </c>
      <c r="X9254">
        <v>329.75218339249335</v>
      </c>
      <c r="Y9254">
        <v>0</v>
      </c>
      <c r="Z9254">
        <v>0</v>
      </c>
      <c r="AA9254">
        <v>0</v>
      </c>
      <c r="AB9254">
        <v>54.170053875318423</v>
      </c>
      <c r="AC9254">
        <v>0</v>
      </c>
      <c r="AD9254">
        <v>0</v>
      </c>
      <c r="AE9254">
        <v>383.92223726781179</v>
      </c>
    </row>
    <row r="9255" spans="1:31" x14ac:dyDescent="0.25">
      <c r="A9255">
        <v>1893410</v>
      </c>
      <c r="B9255">
        <v>1</v>
      </c>
      <c r="C9255" t="s">
        <v>81</v>
      </c>
      <c r="D9255" t="s">
        <v>123</v>
      </c>
      <c r="E9255" t="s">
        <v>169</v>
      </c>
      <c r="F9255" t="s">
        <v>25841</v>
      </c>
      <c r="G9255" t="s">
        <v>183</v>
      </c>
      <c r="H9255" t="s">
        <v>143</v>
      </c>
      <c r="I9255" t="s">
        <v>135</v>
      </c>
      <c r="J9255" t="s">
        <v>136</v>
      </c>
      <c r="K9255" t="s">
        <v>137</v>
      </c>
      <c r="L9255" t="s">
        <v>25842</v>
      </c>
      <c r="M9255" t="s">
        <v>25843</v>
      </c>
      <c r="N9255">
        <v>5.7830555549999998</v>
      </c>
      <c r="O9255">
        <v>0</v>
      </c>
      <c r="P9255">
        <v>1</v>
      </c>
      <c r="Q9255">
        <v>0</v>
      </c>
      <c r="R9255">
        <v>0</v>
      </c>
      <c r="S9255">
        <v>0</v>
      </c>
      <c r="T9255">
        <v>27</v>
      </c>
      <c r="U9255">
        <v>0</v>
      </c>
      <c r="V9255">
        <v>1</v>
      </c>
      <c r="W9255">
        <v>0</v>
      </c>
      <c r="X9255">
        <v>0.57553397272984341</v>
      </c>
      <c r="Y9255">
        <v>0</v>
      </c>
      <c r="Z9255">
        <v>0</v>
      </c>
      <c r="AA9255">
        <v>0</v>
      </c>
      <c r="AB9255">
        <v>255.23409730526791</v>
      </c>
      <c r="AC9255">
        <v>0</v>
      </c>
      <c r="AD9255">
        <v>6.8580300064567048</v>
      </c>
      <c r="AE9255">
        <v>262.66766128445448</v>
      </c>
    </row>
    <row r="9256" spans="1:31" x14ac:dyDescent="0.25">
      <c r="A9256">
        <v>1893411</v>
      </c>
      <c r="B9256">
        <v>1</v>
      </c>
      <c r="C9256" t="s">
        <v>80</v>
      </c>
      <c r="D9256" t="s">
        <v>98</v>
      </c>
      <c r="E9256" t="s">
        <v>169</v>
      </c>
      <c r="F9256" t="s">
        <v>1083</v>
      </c>
      <c r="G9256" t="s">
        <v>183</v>
      </c>
      <c r="H9256" t="s">
        <v>143</v>
      </c>
      <c r="I9256" t="s">
        <v>135</v>
      </c>
      <c r="J9256" t="s">
        <v>136</v>
      </c>
      <c r="K9256" t="s">
        <v>137</v>
      </c>
      <c r="L9256" t="s">
        <v>25844</v>
      </c>
      <c r="M9256" t="s">
        <v>25845</v>
      </c>
      <c r="N9256">
        <v>1.2836111109999999</v>
      </c>
      <c r="O9256">
        <v>0</v>
      </c>
      <c r="P9256">
        <v>206</v>
      </c>
      <c r="Q9256">
        <v>0</v>
      </c>
      <c r="R9256">
        <v>4</v>
      </c>
      <c r="S9256">
        <v>0</v>
      </c>
      <c r="T9256">
        <v>49</v>
      </c>
      <c r="U9256">
        <v>0</v>
      </c>
      <c r="V9256">
        <v>0</v>
      </c>
      <c r="W9256">
        <v>0</v>
      </c>
      <c r="X9256">
        <v>118.91293550699898</v>
      </c>
      <c r="Y9256">
        <v>0</v>
      </c>
      <c r="Z9256">
        <v>20.536849999347389</v>
      </c>
      <c r="AA9256">
        <v>0</v>
      </c>
      <c r="AB9256">
        <v>70.676380464830288</v>
      </c>
      <c r="AC9256">
        <v>0</v>
      </c>
      <c r="AD9256">
        <v>0</v>
      </c>
      <c r="AE9256">
        <v>210.12616597117665</v>
      </c>
    </row>
    <row r="9257" spans="1:31" x14ac:dyDescent="0.25">
      <c r="A9257">
        <v>1893412</v>
      </c>
      <c r="B9257">
        <v>1</v>
      </c>
      <c r="C9257" t="s">
        <v>80</v>
      </c>
      <c r="D9257" t="s">
        <v>97</v>
      </c>
      <c r="E9257" t="s">
        <v>140</v>
      </c>
      <c r="F9257" t="s">
        <v>5937</v>
      </c>
      <c r="G9257" t="s">
        <v>163</v>
      </c>
      <c r="H9257" t="s">
        <v>143</v>
      </c>
      <c r="I9257" t="s">
        <v>135</v>
      </c>
      <c r="J9257" t="s">
        <v>136</v>
      </c>
      <c r="K9257" t="s">
        <v>137</v>
      </c>
      <c r="L9257" t="s">
        <v>25846</v>
      </c>
      <c r="M9257" t="s">
        <v>25847</v>
      </c>
      <c r="N9257">
        <v>1.3647222219999999</v>
      </c>
      <c r="O9257">
        <v>0</v>
      </c>
      <c r="P9257">
        <v>1</v>
      </c>
      <c r="Q9257">
        <v>0</v>
      </c>
      <c r="R9257">
        <v>0</v>
      </c>
      <c r="S9257">
        <v>0</v>
      </c>
      <c r="T9257">
        <v>0</v>
      </c>
      <c r="U9257">
        <v>0</v>
      </c>
      <c r="V9257">
        <v>0</v>
      </c>
      <c r="W9257">
        <v>0</v>
      </c>
      <c r="X9257">
        <v>9.7841151033857515E-2</v>
      </c>
      <c r="Y9257">
        <v>0</v>
      </c>
      <c r="Z9257">
        <v>0</v>
      </c>
      <c r="AA9257">
        <v>0</v>
      </c>
      <c r="AB9257">
        <v>0</v>
      </c>
      <c r="AC9257">
        <v>0</v>
      </c>
      <c r="AD9257">
        <v>0</v>
      </c>
      <c r="AE9257">
        <v>9.7841151033857515E-2</v>
      </c>
    </row>
    <row r="9258" spans="1:31" x14ac:dyDescent="0.25">
      <c r="A9258">
        <v>1893414</v>
      </c>
      <c r="B9258">
        <v>1</v>
      </c>
      <c r="C9258" t="s">
        <v>80</v>
      </c>
      <c r="D9258" t="s">
        <v>96</v>
      </c>
      <c r="E9258" t="s">
        <v>222</v>
      </c>
      <c r="F9258" t="s">
        <v>23259</v>
      </c>
      <c r="G9258" t="s">
        <v>148</v>
      </c>
      <c r="H9258" t="s">
        <v>143</v>
      </c>
      <c r="I9258" t="s">
        <v>135</v>
      </c>
      <c r="J9258" t="s">
        <v>136</v>
      </c>
      <c r="K9258" t="s">
        <v>137</v>
      </c>
      <c r="L9258" t="s">
        <v>25848</v>
      </c>
      <c r="M9258" t="s">
        <v>25849</v>
      </c>
      <c r="N9258">
        <v>1.534444444</v>
      </c>
      <c r="O9258">
        <v>0</v>
      </c>
      <c r="P9258">
        <v>28</v>
      </c>
      <c r="Q9258">
        <v>0</v>
      </c>
      <c r="R9258">
        <v>0</v>
      </c>
      <c r="S9258">
        <v>0</v>
      </c>
      <c r="T9258">
        <v>14</v>
      </c>
      <c r="U9258">
        <v>0</v>
      </c>
      <c r="V9258">
        <v>0</v>
      </c>
      <c r="W9258">
        <v>0</v>
      </c>
      <c r="X9258">
        <v>24.047548753122403</v>
      </c>
      <c r="Y9258">
        <v>0</v>
      </c>
      <c r="Z9258">
        <v>0</v>
      </c>
      <c r="AA9258">
        <v>0</v>
      </c>
      <c r="AB9258">
        <v>77.917015227525937</v>
      </c>
      <c r="AC9258">
        <v>0</v>
      </c>
      <c r="AD9258">
        <v>0</v>
      </c>
      <c r="AE9258">
        <v>101.96456398064834</v>
      </c>
    </row>
    <row r="9259" spans="1:31" x14ac:dyDescent="0.25">
      <c r="A9259">
        <v>1893416</v>
      </c>
      <c r="B9259">
        <v>1</v>
      </c>
      <c r="C9259" t="s">
        <v>80</v>
      </c>
      <c r="D9259" t="s">
        <v>85</v>
      </c>
      <c r="E9259" t="s">
        <v>140</v>
      </c>
      <c r="F9259" t="s">
        <v>25850</v>
      </c>
      <c r="G9259" t="s">
        <v>200</v>
      </c>
      <c r="H9259" t="s">
        <v>143</v>
      </c>
      <c r="I9259" t="s">
        <v>135</v>
      </c>
      <c r="J9259" t="s">
        <v>136</v>
      </c>
      <c r="K9259" t="s">
        <v>137</v>
      </c>
      <c r="L9259" t="s">
        <v>25851</v>
      </c>
      <c r="M9259" t="s">
        <v>25852</v>
      </c>
      <c r="N9259">
        <v>2.0097222220000002</v>
      </c>
      <c r="O9259">
        <v>0</v>
      </c>
      <c r="P9259">
        <v>5</v>
      </c>
      <c r="Q9259">
        <v>0</v>
      </c>
      <c r="R9259">
        <v>0</v>
      </c>
      <c r="S9259">
        <v>0</v>
      </c>
      <c r="T9259">
        <v>0</v>
      </c>
      <c r="U9259">
        <v>0</v>
      </c>
      <c r="V9259">
        <v>0</v>
      </c>
      <c r="W9259">
        <v>0</v>
      </c>
      <c r="X9259">
        <v>1.2809533239356945</v>
      </c>
      <c r="Y9259">
        <v>0</v>
      </c>
      <c r="Z9259">
        <v>0</v>
      </c>
      <c r="AA9259">
        <v>0</v>
      </c>
      <c r="AB9259">
        <v>0</v>
      </c>
      <c r="AC9259">
        <v>0</v>
      </c>
      <c r="AD9259">
        <v>0</v>
      </c>
      <c r="AE9259">
        <v>1.2809533239356945</v>
      </c>
    </row>
    <row r="9260" spans="1:31" x14ac:dyDescent="0.25">
      <c r="A9260">
        <v>1893419</v>
      </c>
      <c r="B9260">
        <v>1</v>
      </c>
      <c r="C9260" t="s">
        <v>80</v>
      </c>
      <c r="D9260" t="s">
        <v>98</v>
      </c>
      <c r="E9260" t="s">
        <v>146</v>
      </c>
      <c r="F9260" t="s">
        <v>25853</v>
      </c>
      <c r="G9260" t="s">
        <v>148</v>
      </c>
      <c r="H9260" t="s">
        <v>143</v>
      </c>
      <c r="I9260" t="s">
        <v>135</v>
      </c>
      <c r="J9260" t="s">
        <v>136</v>
      </c>
      <c r="K9260" t="s">
        <v>137</v>
      </c>
      <c r="L9260" t="s">
        <v>25854</v>
      </c>
      <c r="M9260" t="s">
        <v>25855</v>
      </c>
      <c r="N9260">
        <v>5.2536111109999997</v>
      </c>
      <c r="O9260">
        <v>0</v>
      </c>
      <c r="P9260">
        <v>3</v>
      </c>
      <c r="Q9260">
        <v>0</v>
      </c>
      <c r="R9260">
        <v>19</v>
      </c>
      <c r="S9260">
        <v>0</v>
      </c>
      <c r="T9260">
        <v>4</v>
      </c>
      <c r="U9260">
        <v>0</v>
      </c>
      <c r="V9260">
        <v>0</v>
      </c>
      <c r="W9260">
        <v>0</v>
      </c>
      <c r="X9260">
        <v>3.4431454327823574</v>
      </c>
      <c r="Y9260">
        <v>0</v>
      </c>
      <c r="Z9260">
        <v>108.0566183139638</v>
      </c>
      <c r="AA9260">
        <v>0</v>
      </c>
      <c r="AB9260">
        <v>28.591225808607771</v>
      </c>
      <c r="AC9260">
        <v>0</v>
      </c>
      <c r="AD9260">
        <v>0</v>
      </c>
      <c r="AE9260">
        <v>140.09098955535393</v>
      </c>
    </row>
    <row r="9261" spans="1:31" x14ac:dyDescent="0.25">
      <c r="A9261">
        <v>1893421</v>
      </c>
      <c r="B9261">
        <v>1</v>
      </c>
      <c r="C9261" t="s">
        <v>80</v>
      </c>
      <c r="D9261" t="s">
        <v>82</v>
      </c>
      <c r="E9261" t="s">
        <v>140</v>
      </c>
      <c r="F9261" t="s">
        <v>25856</v>
      </c>
      <c r="G9261" t="s">
        <v>207</v>
      </c>
      <c r="H9261" t="s">
        <v>143</v>
      </c>
      <c r="I9261" t="s">
        <v>135</v>
      </c>
      <c r="J9261" t="s">
        <v>136</v>
      </c>
      <c r="K9261" t="s">
        <v>137</v>
      </c>
      <c r="L9261" t="s">
        <v>25857</v>
      </c>
      <c r="M9261" t="s">
        <v>25858</v>
      </c>
      <c r="N9261">
        <v>0.96305555499999995</v>
      </c>
      <c r="O9261">
        <v>0</v>
      </c>
      <c r="P9261">
        <v>0</v>
      </c>
      <c r="Q9261">
        <v>0</v>
      </c>
      <c r="R9261">
        <v>0</v>
      </c>
      <c r="S9261">
        <v>0</v>
      </c>
      <c r="T9261">
        <v>55</v>
      </c>
      <c r="U9261">
        <v>0</v>
      </c>
      <c r="V9261">
        <v>0</v>
      </c>
      <c r="W9261">
        <v>0</v>
      </c>
      <c r="X9261">
        <v>0</v>
      </c>
      <c r="Y9261">
        <v>0</v>
      </c>
      <c r="Z9261">
        <v>0</v>
      </c>
      <c r="AA9261">
        <v>0</v>
      </c>
      <c r="AB9261">
        <v>12.851909452034644</v>
      </c>
      <c r="AC9261">
        <v>0</v>
      </c>
      <c r="AD9261">
        <v>0</v>
      </c>
      <c r="AE9261">
        <v>12.851909452034644</v>
      </c>
    </row>
    <row r="9262" spans="1:31" x14ac:dyDescent="0.25">
      <c r="A9262">
        <v>1893422</v>
      </c>
      <c r="B9262">
        <v>1</v>
      </c>
      <c r="C9262" t="s">
        <v>80</v>
      </c>
      <c r="D9262" t="s">
        <v>93</v>
      </c>
      <c r="E9262" t="s">
        <v>210</v>
      </c>
      <c r="F9262" t="s">
        <v>8344</v>
      </c>
      <c r="G9262" t="s">
        <v>133</v>
      </c>
      <c r="H9262" t="s">
        <v>134</v>
      </c>
      <c r="I9262" t="s">
        <v>152</v>
      </c>
      <c r="J9262" t="s">
        <v>136</v>
      </c>
      <c r="K9262" t="s">
        <v>137</v>
      </c>
      <c r="L9262" t="s">
        <v>25859</v>
      </c>
      <c r="M9262" t="s">
        <v>25860</v>
      </c>
      <c r="N9262">
        <v>8.3333330000000001E-3</v>
      </c>
      <c r="O9262">
        <v>0</v>
      </c>
      <c r="P9262">
        <v>1535</v>
      </c>
      <c r="Q9262">
        <v>35</v>
      </c>
      <c r="R9262">
        <v>140</v>
      </c>
      <c r="S9262">
        <v>11</v>
      </c>
      <c r="T9262">
        <v>203</v>
      </c>
      <c r="U9262">
        <v>1</v>
      </c>
      <c r="V9262">
        <v>1</v>
      </c>
      <c r="W9262">
        <v>0</v>
      </c>
      <c r="X9262">
        <v>3.0502793910604984</v>
      </c>
      <c r="Y9262">
        <v>1.9027309335897913</v>
      </c>
      <c r="Z9262">
        <v>4.0508081812971657</v>
      </c>
      <c r="AA9262">
        <v>0.66200384999919992</v>
      </c>
      <c r="AB9262">
        <v>2.0614503060211011</v>
      </c>
      <c r="AC9262">
        <v>4.0021241377960841</v>
      </c>
      <c r="AD9262">
        <v>0.18435269996339165</v>
      </c>
      <c r="AE9262">
        <v>15.913749499727231</v>
      </c>
    </row>
    <row r="9263" spans="1:31" x14ac:dyDescent="0.25">
      <c r="A9263">
        <v>1893423</v>
      </c>
      <c r="B9263">
        <v>1</v>
      </c>
      <c r="C9263" t="s">
        <v>80</v>
      </c>
      <c r="D9263" t="s">
        <v>100</v>
      </c>
      <c r="E9263" t="s">
        <v>140</v>
      </c>
      <c r="F9263" t="s">
        <v>25861</v>
      </c>
      <c r="G9263" t="s">
        <v>142</v>
      </c>
      <c r="H9263" t="s">
        <v>143</v>
      </c>
      <c r="I9263" t="s">
        <v>135</v>
      </c>
      <c r="J9263" t="s">
        <v>136</v>
      </c>
      <c r="K9263" t="s">
        <v>137</v>
      </c>
      <c r="L9263" t="s">
        <v>25862</v>
      </c>
      <c r="M9263" t="s">
        <v>25863</v>
      </c>
      <c r="N9263">
        <v>1.3091666660000001</v>
      </c>
      <c r="O9263">
        <v>0</v>
      </c>
      <c r="P9263">
        <v>6</v>
      </c>
      <c r="Q9263">
        <v>0</v>
      </c>
      <c r="R9263">
        <v>0</v>
      </c>
      <c r="S9263">
        <v>0</v>
      </c>
      <c r="T9263">
        <v>0</v>
      </c>
      <c r="U9263">
        <v>0</v>
      </c>
      <c r="V9263">
        <v>0</v>
      </c>
      <c r="W9263">
        <v>0</v>
      </c>
      <c r="X9263">
        <v>1.0404686047839786</v>
      </c>
      <c r="Y9263">
        <v>0</v>
      </c>
      <c r="Z9263">
        <v>0</v>
      </c>
      <c r="AA9263">
        <v>0</v>
      </c>
      <c r="AB9263">
        <v>0</v>
      </c>
      <c r="AC9263">
        <v>0</v>
      </c>
      <c r="AD9263">
        <v>0</v>
      </c>
      <c r="AE9263">
        <v>1.0404686047839786</v>
      </c>
    </row>
    <row r="9264" spans="1:31" x14ac:dyDescent="0.25">
      <c r="A9264">
        <v>1893427</v>
      </c>
      <c r="B9264">
        <v>1</v>
      </c>
      <c r="C9264" t="s">
        <v>80</v>
      </c>
      <c r="D9264" t="s">
        <v>106</v>
      </c>
      <c r="E9264" t="s">
        <v>146</v>
      </c>
      <c r="F9264" t="s">
        <v>25864</v>
      </c>
      <c r="G9264" t="s">
        <v>148</v>
      </c>
      <c r="H9264" t="s">
        <v>143</v>
      </c>
      <c r="I9264" t="s">
        <v>135</v>
      </c>
      <c r="J9264" t="s">
        <v>136</v>
      </c>
      <c r="K9264" t="s">
        <v>137</v>
      </c>
      <c r="L9264" t="s">
        <v>25865</v>
      </c>
      <c r="M9264" t="s">
        <v>25866</v>
      </c>
      <c r="N9264">
        <v>1.409444444</v>
      </c>
      <c r="O9264">
        <v>0</v>
      </c>
      <c r="P9264">
        <v>5</v>
      </c>
      <c r="Q9264">
        <v>0</v>
      </c>
      <c r="R9264">
        <v>0</v>
      </c>
      <c r="S9264">
        <v>0</v>
      </c>
      <c r="T9264">
        <v>0</v>
      </c>
      <c r="U9264">
        <v>0</v>
      </c>
      <c r="V9264">
        <v>0</v>
      </c>
      <c r="W9264">
        <v>0</v>
      </c>
      <c r="X9264">
        <v>0.96410176446667994</v>
      </c>
      <c r="Y9264">
        <v>0</v>
      </c>
      <c r="Z9264">
        <v>0</v>
      </c>
      <c r="AA9264">
        <v>0</v>
      </c>
      <c r="AB9264">
        <v>0</v>
      </c>
      <c r="AC9264">
        <v>0</v>
      </c>
      <c r="AD9264">
        <v>0</v>
      </c>
      <c r="AE9264">
        <v>0.96410176446667994</v>
      </c>
    </row>
    <row r="9265" spans="1:31" x14ac:dyDescent="0.25">
      <c r="A9265">
        <v>1893433</v>
      </c>
      <c r="B9265">
        <v>1</v>
      </c>
      <c r="C9265" t="s">
        <v>80</v>
      </c>
      <c r="D9265" t="s">
        <v>94</v>
      </c>
      <c r="E9265" t="s">
        <v>146</v>
      </c>
      <c r="F9265" t="s">
        <v>25867</v>
      </c>
      <c r="G9265" t="s">
        <v>564</v>
      </c>
      <c r="H9265" t="s">
        <v>143</v>
      </c>
      <c r="I9265" t="s">
        <v>135</v>
      </c>
      <c r="J9265" t="s">
        <v>136</v>
      </c>
      <c r="K9265" t="s">
        <v>137</v>
      </c>
      <c r="L9265" t="s">
        <v>25868</v>
      </c>
      <c r="M9265" t="s">
        <v>25869</v>
      </c>
      <c r="N9265">
        <v>3.0613888880000002</v>
      </c>
      <c r="O9265">
        <v>0</v>
      </c>
      <c r="P9265">
        <v>0</v>
      </c>
      <c r="Q9265">
        <v>0</v>
      </c>
      <c r="R9265">
        <v>0</v>
      </c>
      <c r="S9265">
        <v>0</v>
      </c>
      <c r="T9265">
        <v>14</v>
      </c>
      <c r="U9265">
        <v>0</v>
      </c>
      <c r="V9265">
        <v>0</v>
      </c>
      <c r="W9265">
        <v>0</v>
      </c>
      <c r="X9265">
        <v>0</v>
      </c>
      <c r="Y9265">
        <v>0</v>
      </c>
      <c r="Z9265">
        <v>0</v>
      </c>
      <c r="AA9265">
        <v>0</v>
      </c>
      <c r="AB9265">
        <v>161.2615394681869</v>
      </c>
      <c r="AC9265">
        <v>0</v>
      </c>
      <c r="AD9265">
        <v>0</v>
      </c>
      <c r="AE9265">
        <v>161.2615394681869</v>
      </c>
    </row>
    <row r="9266" spans="1:31" x14ac:dyDescent="0.25">
      <c r="A9266">
        <v>1893434</v>
      </c>
      <c r="B9266">
        <v>1</v>
      </c>
      <c r="C9266" t="s">
        <v>80</v>
      </c>
      <c r="D9266" t="s">
        <v>90</v>
      </c>
      <c r="E9266" t="s">
        <v>146</v>
      </c>
      <c r="F9266" t="s">
        <v>845</v>
      </c>
      <c r="G9266" t="s">
        <v>148</v>
      </c>
      <c r="H9266" t="s">
        <v>143</v>
      </c>
      <c r="I9266" t="s">
        <v>135</v>
      </c>
      <c r="J9266" t="s">
        <v>136</v>
      </c>
      <c r="K9266" t="s">
        <v>137</v>
      </c>
      <c r="L9266" t="s">
        <v>25870</v>
      </c>
      <c r="M9266" t="s">
        <v>25871</v>
      </c>
      <c r="N9266">
        <v>3.9175</v>
      </c>
      <c r="O9266">
        <v>0</v>
      </c>
      <c r="P9266">
        <v>225</v>
      </c>
      <c r="Q9266">
        <v>0</v>
      </c>
      <c r="R9266">
        <v>0</v>
      </c>
      <c r="S9266">
        <v>0</v>
      </c>
      <c r="T9266">
        <v>79</v>
      </c>
      <c r="U9266">
        <v>0</v>
      </c>
      <c r="V9266">
        <v>1</v>
      </c>
      <c r="W9266">
        <v>0</v>
      </c>
      <c r="X9266">
        <v>282.01232944608142</v>
      </c>
      <c r="Y9266">
        <v>0</v>
      </c>
      <c r="Z9266">
        <v>0</v>
      </c>
      <c r="AA9266">
        <v>0</v>
      </c>
      <c r="AB9266">
        <v>223.34721301877863</v>
      </c>
      <c r="AC9266">
        <v>0</v>
      </c>
      <c r="AD9266">
        <v>3.2861373582971876</v>
      </c>
      <c r="AE9266">
        <v>508.64567982315725</v>
      </c>
    </row>
    <row r="9267" spans="1:31" x14ac:dyDescent="0.25">
      <c r="A9267">
        <v>1893435</v>
      </c>
      <c r="B9267">
        <v>1</v>
      </c>
      <c r="C9267" t="s">
        <v>80</v>
      </c>
      <c r="D9267" t="s">
        <v>98</v>
      </c>
      <c r="E9267" t="s">
        <v>169</v>
      </c>
      <c r="F9267" t="s">
        <v>25872</v>
      </c>
      <c r="G9267" t="s">
        <v>183</v>
      </c>
      <c r="H9267" t="s">
        <v>143</v>
      </c>
      <c r="I9267" t="s">
        <v>135</v>
      </c>
      <c r="J9267" t="s">
        <v>136</v>
      </c>
      <c r="K9267" t="s">
        <v>137</v>
      </c>
      <c r="L9267" t="s">
        <v>25873</v>
      </c>
      <c r="M9267" t="s">
        <v>25874</v>
      </c>
      <c r="N9267">
        <v>4.7722222219999999</v>
      </c>
      <c r="O9267">
        <v>0</v>
      </c>
      <c r="P9267">
        <v>0</v>
      </c>
      <c r="Q9267">
        <v>6</v>
      </c>
      <c r="R9267">
        <v>3</v>
      </c>
      <c r="S9267">
        <v>1</v>
      </c>
      <c r="T9267">
        <v>1</v>
      </c>
      <c r="U9267">
        <v>0</v>
      </c>
      <c r="V9267">
        <v>0</v>
      </c>
      <c r="W9267">
        <v>0</v>
      </c>
      <c r="X9267">
        <v>0</v>
      </c>
      <c r="Y9267">
        <v>127.24143529930612</v>
      </c>
      <c r="Z9267">
        <v>36.348069147824013</v>
      </c>
      <c r="AA9267">
        <v>0.66265654282525899</v>
      </c>
      <c r="AB9267">
        <v>19.15239425508835</v>
      </c>
      <c r="AC9267">
        <v>0</v>
      </c>
      <c r="AD9267">
        <v>0</v>
      </c>
      <c r="AE9267">
        <v>183.40455524504375</v>
      </c>
    </row>
    <row r="9268" spans="1:31" x14ac:dyDescent="0.25">
      <c r="A9268">
        <v>1893436</v>
      </c>
      <c r="B9268">
        <v>1</v>
      </c>
      <c r="C9268" t="s">
        <v>80</v>
      </c>
      <c r="D9268" t="s">
        <v>96</v>
      </c>
      <c r="E9268" t="s">
        <v>140</v>
      </c>
      <c r="F9268" t="s">
        <v>25875</v>
      </c>
      <c r="G9268" t="s">
        <v>207</v>
      </c>
      <c r="H9268" t="s">
        <v>143</v>
      </c>
      <c r="I9268" t="s">
        <v>135</v>
      </c>
      <c r="J9268" t="s">
        <v>136</v>
      </c>
      <c r="K9268" t="s">
        <v>137</v>
      </c>
      <c r="L9268" t="s">
        <v>25876</v>
      </c>
      <c r="M9268" t="s">
        <v>25877</v>
      </c>
      <c r="N9268">
        <v>1.1147222219999999</v>
      </c>
      <c r="O9268">
        <v>0</v>
      </c>
      <c r="P9268">
        <v>1</v>
      </c>
      <c r="Q9268">
        <v>0</v>
      </c>
      <c r="R9268">
        <v>0</v>
      </c>
      <c r="S9268">
        <v>0</v>
      </c>
      <c r="T9268">
        <v>0</v>
      </c>
      <c r="U9268">
        <v>0</v>
      </c>
      <c r="V9268">
        <v>0</v>
      </c>
      <c r="W9268">
        <v>0</v>
      </c>
      <c r="X9268">
        <v>0.78806241762678308</v>
      </c>
      <c r="Y9268">
        <v>0</v>
      </c>
      <c r="Z9268">
        <v>0</v>
      </c>
      <c r="AA9268">
        <v>0</v>
      </c>
      <c r="AB9268">
        <v>0</v>
      </c>
      <c r="AC9268">
        <v>0</v>
      </c>
      <c r="AD9268">
        <v>0</v>
      </c>
      <c r="AE9268">
        <v>0.78806241762678308</v>
      </c>
    </row>
    <row r="9269" spans="1:31" x14ac:dyDescent="0.25">
      <c r="A9269">
        <v>1893440</v>
      </c>
      <c r="B9269">
        <v>1</v>
      </c>
      <c r="C9269" t="s">
        <v>80</v>
      </c>
      <c r="D9269" t="s">
        <v>106</v>
      </c>
      <c r="E9269" t="s">
        <v>210</v>
      </c>
      <c r="F9269" t="s">
        <v>11520</v>
      </c>
      <c r="G9269" t="s">
        <v>133</v>
      </c>
      <c r="H9269" t="s">
        <v>134</v>
      </c>
      <c r="I9269" t="s">
        <v>135</v>
      </c>
      <c r="J9269" t="s">
        <v>136</v>
      </c>
      <c r="K9269" t="s">
        <v>137</v>
      </c>
      <c r="L9269" t="s">
        <v>25878</v>
      </c>
      <c r="M9269" t="s">
        <v>25879</v>
      </c>
      <c r="N9269">
        <v>6.6666665999999999E-2</v>
      </c>
      <c r="O9269">
        <v>0</v>
      </c>
      <c r="P9269">
        <v>7</v>
      </c>
      <c r="Q9269">
        <v>29</v>
      </c>
      <c r="R9269">
        <v>54</v>
      </c>
      <c r="S9269">
        <v>9</v>
      </c>
      <c r="T9269">
        <v>13</v>
      </c>
      <c r="U9269">
        <v>1</v>
      </c>
      <c r="V9269">
        <v>0</v>
      </c>
      <c r="W9269">
        <v>0</v>
      </c>
      <c r="X9269">
        <v>0.26307235058353334</v>
      </c>
      <c r="Y9269">
        <v>26.468810987818937</v>
      </c>
      <c r="Z9269">
        <v>26.507137334174466</v>
      </c>
      <c r="AA9269">
        <v>4.9448180250989999</v>
      </c>
      <c r="AB9269">
        <v>4.2812908273420005</v>
      </c>
      <c r="AC9269">
        <v>1.27816676352</v>
      </c>
      <c r="AD9269">
        <v>0</v>
      </c>
      <c r="AE9269">
        <v>63.743296288537934</v>
      </c>
    </row>
    <row r="9270" spans="1:31" x14ac:dyDescent="0.25">
      <c r="A9270">
        <v>1893443</v>
      </c>
      <c r="B9270">
        <v>1</v>
      </c>
      <c r="C9270" t="s">
        <v>81</v>
      </c>
      <c r="D9270" t="s">
        <v>113</v>
      </c>
      <c r="E9270" t="s">
        <v>169</v>
      </c>
      <c r="F9270" t="s">
        <v>25635</v>
      </c>
      <c r="G9270" t="s">
        <v>183</v>
      </c>
      <c r="H9270" t="s">
        <v>143</v>
      </c>
      <c r="I9270" t="s">
        <v>135</v>
      </c>
      <c r="J9270" t="s">
        <v>136</v>
      </c>
      <c r="K9270" t="s">
        <v>137</v>
      </c>
      <c r="L9270" t="s">
        <v>25880</v>
      </c>
      <c r="M9270" t="s">
        <v>25881</v>
      </c>
      <c r="N9270">
        <v>2.3777777769999999</v>
      </c>
      <c r="O9270">
        <v>0</v>
      </c>
      <c r="P9270">
        <v>7</v>
      </c>
      <c r="Q9270">
        <v>0</v>
      </c>
      <c r="R9270">
        <v>3</v>
      </c>
      <c r="S9270">
        <v>0</v>
      </c>
      <c r="T9270">
        <v>2</v>
      </c>
      <c r="U9270">
        <v>0</v>
      </c>
      <c r="V9270">
        <v>0</v>
      </c>
      <c r="W9270">
        <v>0</v>
      </c>
      <c r="X9270">
        <v>7.9818603329115341</v>
      </c>
      <c r="Y9270">
        <v>0</v>
      </c>
      <c r="Z9270">
        <v>32.325451768897999</v>
      </c>
      <c r="AA9270">
        <v>0</v>
      </c>
      <c r="AB9270">
        <v>1.9990068586740244</v>
      </c>
      <c r="AC9270">
        <v>0</v>
      </c>
      <c r="AD9270">
        <v>0</v>
      </c>
      <c r="AE9270">
        <v>42.306318960483551</v>
      </c>
    </row>
    <row r="9271" spans="1:31" x14ac:dyDescent="0.25">
      <c r="A9271">
        <v>1893444</v>
      </c>
      <c r="B9271">
        <v>1</v>
      </c>
      <c r="C9271" t="s">
        <v>80</v>
      </c>
      <c r="D9271" t="s">
        <v>93</v>
      </c>
      <c r="E9271" t="s">
        <v>146</v>
      </c>
      <c r="F9271" t="s">
        <v>25882</v>
      </c>
      <c r="G9271" t="s">
        <v>148</v>
      </c>
      <c r="H9271" t="s">
        <v>143</v>
      </c>
      <c r="I9271" t="s">
        <v>135</v>
      </c>
      <c r="J9271" t="s">
        <v>136</v>
      </c>
      <c r="K9271" t="s">
        <v>137</v>
      </c>
      <c r="L9271" t="s">
        <v>25883</v>
      </c>
      <c r="M9271" t="s">
        <v>25884</v>
      </c>
      <c r="N9271">
        <v>1.525833333</v>
      </c>
      <c r="O9271">
        <v>0</v>
      </c>
      <c r="P9271">
        <v>1</v>
      </c>
      <c r="Q9271">
        <v>0</v>
      </c>
      <c r="R9271">
        <v>16</v>
      </c>
      <c r="S9271">
        <v>0</v>
      </c>
      <c r="T9271">
        <v>1</v>
      </c>
      <c r="U9271">
        <v>0</v>
      </c>
      <c r="V9271">
        <v>0</v>
      </c>
      <c r="W9271">
        <v>0</v>
      </c>
      <c r="X9271">
        <v>0.74947133382917586</v>
      </c>
      <c r="Y9271">
        <v>0</v>
      </c>
      <c r="Z9271">
        <v>84.164131493187696</v>
      </c>
      <c r="AA9271">
        <v>0</v>
      </c>
      <c r="AB9271">
        <v>0.22131660958494032</v>
      </c>
      <c r="AC9271">
        <v>0</v>
      </c>
      <c r="AD9271">
        <v>0</v>
      </c>
      <c r="AE9271">
        <v>85.13491943660182</v>
      </c>
    </row>
    <row r="9272" spans="1:31" x14ac:dyDescent="0.25">
      <c r="A9272">
        <v>1893445</v>
      </c>
      <c r="B9272">
        <v>1</v>
      </c>
      <c r="C9272" t="s">
        <v>80</v>
      </c>
      <c r="D9272" t="s">
        <v>98</v>
      </c>
      <c r="E9272" t="s">
        <v>146</v>
      </c>
      <c r="F9272" t="s">
        <v>25885</v>
      </c>
      <c r="G9272" t="s">
        <v>148</v>
      </c>
      <c r="H9272" t="s">
        <v>143</v>
      </c>
      <c r="I9272" t="s">
        <v>135</v>
      </c>
      <c r="J9272" t="s">
        <v>136</v>
      </c>
      <c r="K9272" t="s">
        <v>137</v>
      </c>
      <c r="L9272" t="s">
        <v>25886</v>
      </c>
      <c r="M9272" t="s">
        <v>25887</v>
      </c>
      <c r="N9272">
        <v>4.5538888880000004</v>
      </c>
      <c r="O9272">
        <v>0</v>
      </c>
      <c r="P9272">
        <v>25</v>
      </c>
      <c r="Q9272">
        <v>0</v>
      </c>
      <c r="R9272">
        <v>0</v>
      </c>
      <c r="S9272">
        <v>0</v>
      </c>
      <c r="T9272">
        <v>13</v>
      </c>
      <c r="U9272">
        <v>0</v>
      </c>
      <c r="V9272">
        <v>0</v>
      </c>
      <c r="W9272">
        <v>0</v>
      </c>
      <c r="X9272">
        <v>16.004954331997961</v>
      </c>
      <c r="Y9272">
        <v>0</v>
      </c>
      <c r="Z9272">
        <v>0</v>
      </c>
      <c r="AA9272">
        <v>0</v>
      </c>
      <c r="AB9272">
        <v>40.657235353909442</v>
      </c>
      <c r="AC9272">
        <v>0</v>
      </c>
      <c r="AD9272">
        <v>0</v>
      </c>
      <c r="AE9272">
        <v>56.662189685907407</v>
      </c>
    </row>
    <row r="9273" spans="1:31" x14ac:dyDescent="0.25">
      <c r="A9273">
        <v>1893449</v>
      </c>
      <c r="B9273">
        <v>1</v>
      </c>
      <c r="C9273" t="s">
        <v>81</v>
      </c>
      <c r="D9273" t="s">
        <v>119</v>
      </c>
      <c r="E9273" t="s">
        <v>169</v>
      </c>
      <c r="F9273" t="s">
        <v>25888</v>
      </c>
      <c r="G9273" t="s">
        <v>148</v>
      </c>
      <c r="H9273" t="s">
        <v>143</v>
      </c>
      <c r="I9273" t="s">
        <v>135</v>
      </c>
      <c r="J9273" t="s">
        <v>136</v>
      </c>
      <c r="K9273" t="s">
        <v>137</v>
      </c>
      <c r="L9273" t="s">
        <v>25889</v>
      </c>
      <c r="M9273" t="s">
        <v>25890</v>
      </c>
      <c r="N9273">
        <v>1.759166666</v>
      </c>
      <c r="O9273">
        <v>0</v>
      </c>
      <c r="P9273">
        <v>1</v>
      </c>
      <c r="Q9273">
        <v>0</v>
      </c>
      <c r="R9273">
        <v>0</v>
      </c>
      <c r="S9273">
        <v>0</v>
      </c>
      <c r="T9273">
        <v>0</v>
      </c>
      <c r="U9273">
        <v>0</v>
      </c>
      <c r="V9273">
        <v>0</v>
      </c>
      <c r="W9273">
        <v>0</v>
      </c>
      <c r="X9273">
        <v>0.30573494652820887</v>
      </c>
      <c r="Y9273">
        <v>0</v>
      </c>
      <c r="Z9273">
        <v>0</v>
      </c>
      <c r="AA9273">
        <v>0</v>
      </c>
      <c r="AB9273">
        <v>0</v>
      </c>
      <c r="AC9273">
        <v>0</v>
      </c>
      <c r="AD9273">
        <v>0</v>
      </c>
      <c r="AE9273">
        <v>0.30573494652820887</v>
      </c>
    </row>
    <row r="9274" spans="1:31" x14ac:dyDescent="0.25">
      <c r="A9274">
        <v>1893452</v>
      </c>
      <c r="B9274">
        <v>1</v>
      </c>
      <c r="C9274" t="s">
        <v>80</v>
      </c>
      <c r="D9274" t="s">
        <v>99</v>
      </c>
      <c r="E9274" t="s">
        <v>146</v>
      </c>
      <c r="F9274" t="s">
        <v>25891</v>
      </c>
      <c r="G9274" t="s">
        <v>142</v>
      </c>
      <c r="H9274" t="s">
        <v>143</v>
      </c>
      <c r="I9274" t="s">
        <v>135</v>
      </c>
      <c r="J9274" t="s">
        <v>136</v>
      </c>
      <c r="K9274" t="s">
        <v>137</v>
      </c>
      <c r="L9274" t="s">
        <v>25892</v>
      </c>
      <c r="M9274" t="s">
        <v>25893</v>
      </c>
      <c r="N9274">
        <v>1.923333333</v>
      </c>
      <c r="O9274">
        <v>0</v>
      </c>
      <c r="P9274">
        <v>32</v>
      </c>
      <c r="Q9274">
        <v>0</v>
      </c>
      <c r="R9274">
        <v>1</v>
      </c>
      <c r="S9274">
        <v>0</v>
      </c>
      <c r="T9274">
        <v>0</v>
      </c>
      <c r="U9274">
        <v>0</v>
      </c>
      <c r="V9274">
        <v>0</v>
      </c>
      <c r="W9274">
        <v>0</v>
      </c>
      <c r="X9274">
        <v>16.151415170987782</v>
      </c>
      <c r="Y9274">
        <v>0</v>
      </c>
      <c r="Z9274">
        <v>0.61481161498229775</v>
      </c>
      <c r="AA9274">
        <v>0</v>
      </c>
      <c r="AB9274">
        <v>0</v>
      </c>
      <c r="AC9274">
        <v>0</v>
      </c>
      <c r="AD9274">
        <v>0</v>
      </c>
      <c r="AE9274">
        <v>16.76622678597008</v>
      </c>
    </row>
    <row r="9275" spans="1:31" x14ac:dyDescent="0.25">
      <c r="A9275">
        <v>1893454</v>
      </c>
      <c r="B9275">
        <v>1</v>
      </c>
      <c r="C9275" t="s">
        <v>80</v>
      </c>
      <c r="D9275" t="s">
        <v>104</v>
      </c>
      <c r="E9275" t="s">
        <v>146</v>
      </c>
      <c r="F9275" t="s">
        <v>25894</v>
      </c>
      <c r="G9275" t="s">
        <v>148</v>
      </c>
      <c r="H9275" t="s">
        <v>143</v>
      </c>
      <c r="I9275" t="s">
        <v>135</v>
      </c>
      <c r="J9275" t="s">
        <v>136</v>
      </c>
      <c r="K9275" t="s">
        <v>137</v>
      </c>
      <c r="L9275" t="s">
        <v>25895</v>
      </c>
      <c r="M9275" t="s">
        <v>25896</v>
      </c>
      <c r="N9275">
        <v>2.0008333330000001</v>
      </c>
      <c r="O9275">
        <v>0</v>
      </c>
      <c r="P9275">
        <v>5</v>
      </c>
      <c r="Q9275">
        <v>0</v>
      </c>
      <c r="R9275">
        <v>6</v>
      </c>
      <c r="S9275">
        <v>0</v>
      </c>
      <c r="T9275">
        <v>2</v>
      </c>
      <c r="U9275">
        <v>0</v>
      </c>
      <c r="V9275">
        <v>0</v>
      </c>
      <c r="W9275">
        <v>0</v>
      </c>
      <c r="X9275">
        <v>3.9520278090552319</v>
      </c>
      <c r="Y9275">
        <v>0</v>
      </c>
      <c r="Z9275">
        <v>1.6022886186358907</v>
      </c>
      <c r="AA9275">
        <v>0</v>
      </c>
      <c r="AB9275">
        <v>1.3113616238690522</v>
      </c>
      <c r="AC9275">
        <v>0</v>
      </c>
      <c r="AD9275">
        <v>0</v>
      </c>
      <c r="AE9275">
        <v>6.8656780515601747</v>
      </c>
    </row>
    <row r="9276" spans="1:31" x14ac:dyDescent="0.25">
      <c r="A9276">
        <v>1893455</v>
      </c>
      <c r="B9276">
        <v>1</v>
      </c>
      <c r="C9276" t="s">
        <v>80</v>
      </c>
      <c r="D9276" t="s">
        <v>86</v>
      </c>
      <c r="E9276" t="s">
        <v>222</v>
      </c>
      <c r="F9276" t="s">
        <v>25897</v>
      </c>
      <c r="G9276" t="s">
        <v>663</v>
      </c>
      <c r="H9276" t="s">
        <v>143</v>
      </c>
      <c r="I9276" t="s">
        <v>135</v>
      </c>
      <c r="J9276" t="s">
        <v>136</v>
      </c>
      <c r="K9276" t="s">
        <v>137</v>
      </c>
      <c r="L9276" t="s">
        <v>25898</v>
      </c>
      <c r="M9276" t="s">
        <v>25899</v>
      </c>
      <c r="N9276">
        <v>1.486388888</v>
      </c>
      <c r="O9276">
        <v>0</v>
      </c>
      <c r="P9276">
        <v>50</v>
      </c>
      <c r="Q9276">
        <v>0</v>
      </c>
      <c r="R9276">
        <v>0</v>
      </c>
      <c r="S9276">
        <v>0</v>
      </c>
      <c r="T9276">
        <v>23</v>
      </c>
      <c r="U9276">
        <v>0</v>
      </c>
      <c r="V9276">
        <v>0</v>
      </c>
      <c r="W9276">
        <v>0</v>
      </c>
      <c r="X9276">
        <v>19.34863072452405</v>
      </c>
      <c r="Y9276">
        <v>0</v>
      </c>
      <c r="Z9276">
        <v>0</v>
      </c>
      <c r="AA9276">
        <v>0</v>
      </c>
      <c r="AB9276">
        <v>64.147363911039477</v>
      </c>
      <c r="AC9276">
        <v>0</v>
      </c>
      <c r="AD9276">
        <v>0</v>
      </c>
      <c r="AE9276">
        <v>83.495994635563534</v>
      </c>
    </row>
    <row r="9277" spans="1:31" x14ac:dyDescent="0.25">
      <c r="A9277">
        <v>1893459</v>
      </c>
      <c r="B9277">
        <v>1</v>
      </c>
      <c r="C9277" t="s">
        <v>80</v>
      </c>
      <c r="D9277" t="s">
        <v>82</v>
      </c>
      <c r="E9277" t="s">
        <v>222</v>
      </c>
      <c r="F9277" t="s">
        <v>25900</v>
      </c>
      <c r="G9277" t="s">
        <v>207</v>
      </c>
      <c r="H9277" t="s">
        <v>143</v>
      </c>
      <c r="I9277" t="s">
        <v>135</v>
      </c>
      <c r="J9277" t="s">
        <v>136</v>
      </c>
      <c r="K9277" t="s">
        <v>137</v>
      </c>
      <c r="L9277" t="s">
        <v>25901</v>
      </c>
      <c r="M9277" t="s">
        <v>25902</v>
      </c>
      <c r="N9277">
        <v>1.3547222219999999</v>
      </c>
      <c r="O9277">
        <v>0</v>
      </c>
      <c r="P9277">
        <v>0</v>
      </c>
      <c r="Q9277">
        <v>0</v>
      </c>
      <c r="R9277">
        <v>0</v>
      </c>
      <c r="S9277">
        <v>0</v>
      </c>
      <c r="T9277">
        <v>9</v>
      </c>
      <c r="U9277">
        <v>0</v>
      </c>
      <c r="V9277">
        <v>0</v>
      </c>
      <c r="W9277">
        <v>0</v>
      </c>
      <c r="X9277">
        <v>0</v>
      </c>
      <c r="Y9277">
        <v>0</v>
      </c>
      <c r="Z9277">
        <v>0</v>
      </c>
      <c r="AA9277">
        <v>0</v>
      </c>
      <c r="AB9277">
        <v>9.4990023587593466</v>
      </c>
      <c r="AC9277">
        <v>0</v>
      </c>
      <c r="AD9277">
        <v>0</v>
      </c>
      <c r="AE9277">
        <v>9.4990023587593466</v>
      </c>
    </row>
    <row r="9278" spans="1:31" x14ac:dyDescent="0.25">
      <c r="A9278">
        <v>1893460</v>
      </c>
      <c r="B9278">
        <v>1</v>
      </c>
      <c r="C9278" t="s">
        <v>80</v>
      </c>
      <c r="D9278" t="s">
        <v>98</v>
      </c>
      <c r="E9278" t="s">
        <v>146</v>
      </c>
      <c r="F9278" t="s">
        <v>12367</v>
      </c>
      <c r="G9278" t="s">
        <v>148</v>
      </c>
      <c r="H9278" t="s">
        <v>143</v>
      </c>
      <c r="I9278" t="s">
        <v>135</v>
      </c>
      <c r="J9278" t="s">
        <v>136</v>
      </c>
      <c r="K9278" t="s">
        <v>137</v>
      </c>
      <c r="L9278" t="s">
        <v>25903</v>
      </c>
      <c r="M9278" t="s">
        <v>25904</v>
      </c>
      <c r="N9278">
        <v>3.8405555549999999</v>
      </c>
      <c r="O9278">
        <v>0</v>
      </c>
      <c r="P9278">
        <v>90</v>
      </c>
      <c r="Q9278">
        <v>0</v>
      </c>
      <c r="R9278">
        <v>3</v>
      </c>
      <c r="S9278">
        <v>0</v>
      </c>
      <c r="T9278">
        <v>9</v>
      </c>
      <c r="U9278">
        <v>0</v>
      </c>
      <c r="V9278">
        <v>0</v>
      </c>
      <c r="W9278">
        <v>0</v>
      </c>
      <c r="X9278">
        <v>107.01685539469884</v>
      </c>
      <c r="Y9278">
        <v>0</v>
      </c>
      <c r="Z9278">
        <v>12.365339361044919</v>
      </c>
      <c r="AA9278">
        <v>0</v>
      </c>
      <c r="AB9278">
        <v>82.664768605323999</v>
      </c>
      <c r="AC9278">
        <v>0</v>
      </c>
      <c r="AD9278">
        <v>0</v>
      </c>
      <c r="AE9278">
        <v>202.04696336106775</v>
      </c>
    </row>
    <row r="9279" spans="1:31" x14ac:dyDescent="0.25">
      <c r="A9279">
        <v>1893461</v>
      </c>
      <c r="B9279">
        <v>1</v>
      </c>
      <c r="C9279" t="s">
        <v>80</v>
      </c>
      <c r="D9279" t="s">
        <v>99</v>
      </c>
      <c r="E9279" t="s">
        <v>140</v>
      </c>
      <c r="F9279" t="s">
        <v>25905</v>
      </c>
      <c r="G9279" t="s">
        <v>207</v>
      </c>
      <c r="H9279" t="s">
        <v>143</v>
      </c>
      <c r="I9279" t="s">
        <v>135</v>
      </c>
      <c r="J9279" t="s">
        <v>136</v>
      </c>
      <c r="K9279" t="s">
        <v>137</v>
      </c>
      <c r="L9279" t="s">
        <v>25906</v>
      </c>
      <c r="M9279" t="s">
        <v>25907</v>
      </c>
      <c r="N9279">
        <v>0.265555555</v>
      </c>
      <c r="O9279">
        <v>0</v>
      </c>
      <c r="P9279">
        <v>1</v>
      </c>
      <c r="Q9279">
        <v>0</v>
      </c>
      <c r="R9279">
        <v>0</v>
      </c>
      <c r="S9279">
        <v>0</v>
      </c>
      <c r="T9279">
        <v>0</v>
      </c>
      <c r="U9279">
        <v>0</v>
      </c>
      <c r="V9279">
        <v>0</v>
      </c>
      <c r="W9279">
        <v>0</v>
      </c>
      <c r="X9279">
        <v>5.0998552093253338E-2</v>
      </c>
      <c r="Y9279">
        <v>0</v>
      </c>
      <c r="Z9279">
        <v>0</v>
      </c>
      <c r="AA9279">
        <v>0</v>
      </c>
      <c r="AB9279">
        <v>0</v>
      </c>
      <c r="AC9279">
        <v>0</v>
      </c>
      <c r="AD9279">
        <v>0</v>
      </c>
      <c r="AE9279">
        <v>5.0998552093253338E-2</v>
      </c>
    </row>
    <row r="9280" spans="1:31" x14ac:dyDescent="0.25">
      <c r="A9280">
        <v>1893462</v>
      </c>
      <c r="B9280">
        <v>1</v>
      </c>
      <c r="C9280" t="s">
        <v>81</v>
      </c>
      <c r="D9280" t="s">
        <v>113</v>
      </c>
      <c r="E9280" t="s">
        <v>210</v>
      </c>
      <c r="F9280" t="s">
        <v>25908</v>
      </c>
      <c r="G9280" t="s">
        <v>133</v>
      </c>
      <c r="H9280" t="s">
        <v>134</v>
      </c>
      <c r="I9280" t="s">
        <v>152</v>
      </c>
      <c r="J9280" t="s">
        <v>136</v>
      </c>
      <c r="K9280" t="s">
        <v>137</v>
      </c>
      <c r="L9280" t="s">
        <v>25909</v>
      </c>
      <c r="M9280" t="s">
        <v>25910</v>
      </c>
      <c r="N9280">
        <v>2.3611111000000001E-2</v>
      </c>
      <c r="O9280">
        <v>13</v>
      </c>
      <c r="P9280">
        <v>327</v>
      </c>
      <c r="Q9280">
        <v>137</v>
      </c>
      <c r="R9280">
        <v>158</v>
      </c>
      <c r="S9280">
        <v>16</v>
      </c>
      <c r="T9280">
        <v>23</v>
      </c>
      <c r="U9280">
        <v>0</v>
      </c>
      <c r="V9280">
        <v>0</v>
      </c>
      <c r="W9280">
        <v>0.18322145329836254</v>
      </c>
      <c r="X9280">
        <v>2.0149917066226468</v>
      </c>
      <c r="Y9280">
        <v>11.433304032249831</v>
      </c>
      <c r="Z9280">
        <v>9.3947693452503636</v>
      </c>
      <c r="AA9280">
        <v>0.79216459859241528</v>
      </c>
      <c r="AB9280">
        <v>0.40398964114245833</v>
      </c>
      <c r="AC9280">
        <v>0</v>
      </c>
      <c r="AD9280">
        <v>0</v>
      </c>
      <c r="AE9280">
        <v>24.222440777156077</v>
      </c>
    </row>
    <row r="9281" spans="1:31" x14ac:dyDescent="0.25">
      <c r="A9281">
        <v>1893465</v>
      </c>
      <c r="B9281">
        <v>1</v>
      </c>
      <c r="C9281" t="s">
        <v>81</v>
      </c>
      <c r="D9281" t="s">
        <v>127</v>
      </c>
      <c r="E9281" t="s">
        <v>169</v>
      </c>
      <c r="F9281" t="s">
        <v>3615</v>
      </c>
      <c r="G9281" t="s">
        <v>1108</v>
      </c>
      <c r="H9281" t="s">
        <v>143</v>
      </c>
      <c r="I9281" t="s">
        <v>135</v>
      </c>
      <c r="J9281" t="s">
        <v>136</v>
      </c>
      <c r="K9281" t="s">
        <v>137</v>
      </c>
      <c r="L9281" t="s">
        <v>25911</v>
      </c>
      <c r="M9281" t="s">
        <v>25912</v>
      </c>
      <c r="N9281">
        <v>4.2861111110000003</v>
      </c>
      <c r="O9281">
        <v>0</v>
      </c>
      <c r="P9281">
        <v>1</v>
      </c>
      <c r="Q9281">
        <v>0</v>
      </c>
      <c r="R9281">
        <v>9</v>
      </c>
      <c r="S9281">
        <v>0</v>
      </c>
      <c r="T9281">
        <v>1</v>
      </c>
      <c r="U9281">
        <v>0</v>
      </c>
      <c r="V9281">
        <v>0</v>
      </c>
      <c r="W9281">
        <v>0</v>
      </c>
      <c r="X9281">
        <v>4.3014516023E-2</v>
      </c>
      <c r="Y9281">
        <v>0</v>
      </c>
      <c r="Z9281">
        <v>65.577218826518063</v>
      </c>
      <c r="AA9281">
        <v>0</v>
      </c>
      <c r="AB9281">
        <v>9.5599731363549989E-2</v>
      </c>
      <c r="AC9281">
        <v>0</v>
      </c>
      <c r="AD9281">
        <v>0</v>
      </c>
      <c r="AE9281">
        <v>65.715833073904619</v>
      </c>
    </row>
    <row r="9282" spans="1:31" x14ac:dyDescent="0.25">
      <c r="A9282">
        <v>1893466</v>
      </c>
      <c r="B9282">
        <v>1</v>
      </c>
      <c r="C9282" t="s">
        <v>81</v>
      </c>
      <c r="D9282" t="s">
        <v>113</v>
      </c>
      <c r="E9282" t="s">
        <v>229</v>
      </c>
      <c r="F9282" t="s">
        <v>312</v>
      </c>
      <c r="G9282" t="s">
        <v>133</v>
      </c>
      <c r="H9282" t="s">
        <v>232</v>
      </c>
      <c r="I9282" t="s">
        <v>135</v>
      </c>
      <c r="J9282" t="s">
        <v>136</v>
      </c>
      <c r="K9282" t="s">
        <v>137</v>
      </c>
      <c r="L9282" t="s">
        <v>25913</v>
      </c>
      <c r="M9282" t="s">
        <v>25914</v>
      </c>
      <c r="N9282">
        <v>7.4722222000000005E-2</v>
      </c>
      <c r="O9282">
        <v>15</v>
      </c>
      <c r="P9282">
        <v>3673</v>
      </c>
      <c r="Q9282">
        <v>252</v>
      </c>
      <c r="R9282">
        <v>1095</v>
      </c>
      <c r="S9282">
        <v>30</v>
      </c>
      <c r="T9282">
        <v>245</v>
      </c>
      <c r="U9282">
        <v>4</v>
      </c>
      <c r="V9282">
        <v>0</v>
      </c>
      <c r="W9282">
        <v>0.66290706757271256</v>
      </c>
      <c r="X9282">
        <v>62.439315768725514</v>
      </c>
      <c r="Y9282">
        <v>108.982392499179</v>
      </c>
      <c r="Z9282">
        <v>245.7629788083479</v>
      </c>
      <c r="AA9282">
        <v>13.910966843521891</v>
      </c>
      <c r="AB9282">
        <v>13.065924566851278</v>
      </c>
      <c r="AC9282">
        <v>12.743411905768694</v>
      </c>
      <c r="AD9282">
        <v>0</v>
      </c>
      <c r="AE9282">
        <v>457.56789745996696</v>
      </c>
    </row>
    <row r="9283" spans="1:31" x14ac:dyDescent="0.25">
      <c r="A9283">
        <v>1893469</v>
      </c>
      <c r="B9283">
        <v>1</v>
      </c>
      <c r="C9283" t="s">
        <v>80</v>
      </c>
      <c r="D9283" t="s">
        <v>102</v>
      </c>
      <c r="E9283" t="s">
        <v>146</v>
      </c>
      <c r="F9283" t="s">
        <v>25915</v>
      </c>
      <c r="G9283" t="s">
        <v>148</v>
      </c>
      <c r="H9283" t="s">
        <v>143</v>
      </c>
      <c r="I9283" t="s">
        <v>135</v>
      </c>
      <c r="J9283" t="s">
        <v>136</v>
      </c>
      <c r="K9283" t="s">
        <v>137</v>
      </c>
      <c r="L9283" t="s">
        <v>25911</v>
      </c>
      <c r="M9283" t="s">
        <v>25916</v>
      </c>
      <c r="N9283">
        <v>0.82611111100000001</v>
      </c>
      <c r="O9283">
        <v>0</v>
      </c>
      <c r="P9283">
        <v>7</v>
      </c>
      <c r="Q9283">
        <v>0</v>
      </c>
      <c r="R9283">
        <v>4</v>
      </c>
      <c r="S9283">
        <v>0</v>
      </c>
      <c r="T9283">
        <v>3</v>
      </c>
      <c r="U9283">
        <v>0</v>
      </c>
      <c r="V9283">
        <v>0</v>
      </c>
      <c r="W9283">
        <v>0</v>
      </c>
      <c r="X9283">
        <v>1.2572591545369598</v>
      </c>
      <c r="Y9283">
        <v>0</v>
      </c>
      <c r="Z9283">
        <v>13.304968788442668</v>
      </c>
      <c r="AA9283">
        <v>0</v>
      </c>
      <c r="AB9283">
        <v>1.1127039594310972</v>
      </c>
      <c r="AC9283">
        <v>0</v>
      </c>
      <c r="AD9283">
        <v>0</v>
      </c>
      <c r="AE9283">
        <v>15.674931902410727</v>
      </c>
    </row>
    <row r="9284" spans="1:31" x14ac:dyDescent="0.25">
      <c r="A9284">
        <v>1893471</v>
      </c>
      <c r="B9284">
        <v>1</v>
      </c>
      <c r="C9284" t="s">
        <v>80</v>
      </c>
      <c r="D9284" t="s">
        <v>93</v>
      </c>
      <c r="E9284" t="s">
        <v>169</v>
      </c>
      <c r="F9284" t="s">
        <v>25917</v>
      </c>
      <c r="G9284" t="s">
        <v>148</v>
      </c>
      <c r="H9284" t="s">
        <v>143</v>
      </c>
      <c r="I9284" t="s">
        <v>135</v>
      </c>
      <c r="J9284" t="s">
        <v>136</v>
      </c>
      <c r="K9284" t="s">
        <v>137</v>
      </c>
      <c r="L9284" t="s">
        <v>25918</v>
      </c>
      <c r="M9284" t="s">
        <v>25919</v>
      </c>
      <c r="N9284">
        <v>0.92472222199999998</v>
      </c>
      <c r="O9284">
        <v>0</v>
      </c>
      <c r="P9284">
        <v>5</v>
      </c>
      <c r="Q9284">
        <v>0</v>
      </c>
      <c r="R9284">
        <v>14</v>
      </c>
      <c r="S9284">
        <v>0</v>
      </c>
      <c r="T9284">
        <v>7</v>
      </c>
      <c r="U9284">
        <v>0</v>
      </c>
      <c r="V9284">
        <v>0</v>
      </c>
      <c r="W9284">
        <v>0</v>
      </c>
      <c r="X9284">
        <v>2.6098883301000084</v>
      </c>
      <c r="Y9284">
        <v>0</v>
      </c>
      <c r="Z9284">
        <v>94.684220801330099</v>
      </c>
      <c r="AA9284">
        <v>0</v>
      </c>
      <c r="AB9284">
        <v>35.104076231578041</v>
      </c>
      <c r="AC9284">
        <v>0</v>
      </c>
      <c r="AD9284">
        <v>0</v>
      </c>
      <c r="AE9284">
        <v>132.39818536300814</v>
      </c>
    </row>
    <row r="9285" spans="1:31" x14ac:dyDescent="0.25">
      <c r="A9285">
        <v>1893477</v>
      </c>
      <c r="B9285">
        <v>1</v>
      </c>
      <c r="C9285" t="s">
        <v>81</v>
      </c>
      <c r="D9285" t="s">
        <v>113</v>
      </c>
      <c r="E9285" t="s">
        <v>229</v>
      </c>
      <c r="F9285" t="s">
        <v>25920</v>
      </c>
      <c r="G9285" t="s">
        <v>133</v>
      </c>
      <c r="H9285" t="s">
        <v>232</v>
      </c>
      <c r="I9285" t="s">
        <v>135</v>
      </c>
      <c r="J9285" t="s">
        <v>136</v>
      </c>
      <c r="K9285" t="s">
        <v>137</v>
      </c>
      <c r="L9285" t="s">
        <v>25921</v>
      </c>
      <c r="M9285" t="s">
        <v>25922</v>
      </c>
      <c r="N9285">
        <v>0.57944444399999995</v>
      </c>
      <c r="O9285">
        <v>15</v>
      </c>
      <c r="P9285">
        <v>3673</v>
      </c>
      <c r="Q9285">
        <v>252</v>
      </c>
      <c r="R9285">
        <v>1095</v>
      </c>
      <c r="S9285">
        <v>30</v>
      </c>
      <c r="T9285">
        <v>245</v>
      </c>
      <c r="U9285">
        <v>4</v>
      </c>
      <c r="V9285">
        <v>0</v>
      </c>
      <c r="W9285">
        <v>5.2409595112044762</v>
      </c>
      <c r="X9285">
        <v>493.64674185125097</v>
      </c>
      <c r="Y9285">
        <v>822.380045178778</v>
      </c>
      <c r="Z9285">
        <v>1809.2710858762771</v>
      </c>
      <c r="AA9285">
        <v>104.07100715052137</v>
      </c>
      <c r="AB9285">
        <v>96.480156415649802</v>
      </c>
      <c r="AC9285">
        <v>94.789940705276038</v>
      </c>
      <c r="AD9285">
        <v>0</v>
      </c>
      <c r="AE9285">
        <v>3425.8799366889575</v>
      </c>
    </row>
    <row r="9286" spans="1:31" x14ac:dyDescent="0.25">
      <c r="A9286">
        <v>1893478</v>
      </c>
      <c r="B9286">
        <v>1</v>
      </c>
      <c r="C9286" t="s">
        <v>81</v>
      </c>
      <c r="D9286" t="s">
        <v>115</v>
      </c>
      <c r="E9286" t="s">
        <v>131</v>
      </c>
      <c r="F9286" t="s">
        <v>10365</v>
      </c>
      <c r="G9286" t="s">
        <v>133</v>
      </c>
      <c r="H9286" t="s">
        <v>134</v>
      </c>
      <c r="I9286" t="s">
        <v>135</v>
      </c>
      <c r="J9286" t="s">
        <v>136</v>
      </c>
      <c r="K9286" t="s">
        <v>137</v>
      </c>
      <c r="L9286" t="s">
        <v>25923</v>
      </c>
      <c r="M9286" t="s">
        <v>25924</v>
      </c>
      <c r="N9286">
        <v>1.04</v>
      </c>
      <c r="O9286">
        <v>0</v>
      </c>
      <c r="P9286">
        <v>0</v>
      </c>
      <c r="Q9286">
        <v>0</v>
      </c>
      <c r="R9286">
        <v>0</v>
      </c>
      <c r="S9286">
        <v>2</v>
      </c>
      <c r="T9286">
        <v>0</v>
      </c>
      <c r="U9286">
        <v>0</v>
      </c>
      <c r="V9286">
        <v>0</v>
      </c>
      <c r="W9286">
        <v>0</v>
      </c>
      <c r="X9286">
        <v>0</v>
      </c>
      <c r="Y9286">
        <v>0</v>
      </c>
      <c r="Z9286">
        <v>0</v>
      </c>
      <c r="AA9286">
        <v>6.6824893413917614</v>
      </c>
      <c r="AB9286">
        <v>0</v>
      </c>
      <c r="AC9286">
        <v>0</v>
      </c>
      <c r="AD9286">
        <v>0</v>
      </c>
      <c r="AE9286">
        <v>6.6824893413917614</v>
      </c>
    </row>
    <row r="9287" spans="1:31" x14ac:dyDescent="0.25">
      <c r="A9287">
        <v>1893479</v>
      </c>
      <c r="B9287">
        <v>1</v>
      </c>
      <c r="C9287" t="s">
        <v>81</v>
      </c>
      <c r="D9287" t="s">
        <v>123</v>
      </c>
      <c r="E9287" t="s">
        <v>146</v>
      </c>
      <c r="F9287" t="s">
        <v>25925</v>
      </c>
      <c r="G9287" t="s">
        <v>148</v>
      </c>
      <c r="H9287" t="s">
        <v>143</v>
      </c>
      <c r="I9287" t="s">
        <v>135</v>
      </c>
      <c r="J9287" t="s">
        <v>136</v>
      </c>
      <c r="K9287" t="s">
        <v>137</v>
      </c>
      <c r="L9287" t="s">
        <v>25926</v>
      </c>
      <c r="M9287" t="s">
        <v>25927</v>
      </c>
      <c r="N9287">
        <v>3.3849999999999998</v>
      </c>
      <c r="O9287">
        <v>0</v>
      </c>
      <c r="P9287">
        <v>0</v>
      </c>
      <c r="Q9287">
        <v>0</v>
      </c>
      <c r="R9287">
        <v>18</v>
      </c>
      <c r="S9287">
        <v>0</v>
      </c>
      <c r="T9287">
        <v>2</v>
      </c>
      <c r="U9287">
        <v>0</v>
      </c>
      <c r="V9287">
        <v>0</v>
      </c>
      <c r="W9287">
        <v>0</v>
      </c>
      <c r="X9287">
        <v>0</v>
      </c>
      <c r="Y9287">
        <v>0</v>
      </c>
      <c r="Z9287">
        <v>27.600679031817265</v>
      </c>
      <c r="AA9287">
        <v>0</v>
      </c>
      <c r="AB9287">
        <v>6.2783829299573704</v>
      </c>
      <c r="AC9287">
        <v>0</v>
      </c>
      <c r="AD9287">
        <v>0</v>
      </c>
      <c r="AE9287">
        <v>33.879061961774639</v>
      </c>
    </row>
    <row r="9288" spans="1:31" x14ac:dyDescent="0.25">
      <c r="A9288">
        <v>1893480</v>
      </c>
      <c r="B9288">
        <v>1</v>
      </c>
      <c r="C9288" t="s">
        <v>81</v>
      </c>
      <c r="D9288" t="s">
        <v>128</v>
      </c>
      <c r="E9288" t="s">
        <v>210</v>
      </c>
      <c r="F9288" t="s">
        <v>7997</v>
      </c>
      <c r="G9288" t="s">
        <v>133</v>
      </c>
      <c r="H9288" t="s">
        <v>134</v>
      </c>
      <c r="I9288" t="s">
        <v>135</v>
      </c>
      <c r="J9288" t="s">
        <v>136</v>
      </c>
      <c r="K9288" t="s">
        <v>137</v>
      </c>
      <c r="L9288" t="s">
        <v>25928</v>
      </c>
      <c r="M9288" t="s">
        <v>25929</v>
      </c>
      <c r="N9288">
        <v>0.14388888799999999</v>
      </c>
      <c r="O9288">
        <v>0</v>
      </c>
      <c r="P9288">
        <v>969</v>
      </c>
      <c r="Q9288">
        <v>3</v>
      </c>
      <c r="R9288">
        <v>13</v>
      </c>
      <c r="S9288">
        <v>5</v>
      </c>
      <c r="T9288">
        <v>101</v>
      </c>
      <c r="U9288">
        <v>0</v>
      </c>
      <c r="V9288">
        <v>0</v>
      </c>
      <c r="W9288">
        <v>0</v>
      </c>
      <c r="X9288">
        <v>23.343040342800347</v>
      </c>
      <c r="Y9288">
        <v>5.7245132914733867</v>
      </c>
      <c r="Z9288">
        <v>2.185796116811269</v>
      </c>
      <c r="AA9288">
        <v>6.2888543193307065</v>
      </c>
      <c r="AB9288">
        <v>3.2358195920891966</v>
      </c>
      <c r="AC9288">
        <v>0</v>
      </c>
      <c r="AD9288">
        <v>0</v>
      </c>
      <c r="AE9288">
        <v>40.778023662504907</v>
      </c>
    </row>
    <row r="9289" spans="1:31" x14ac:dyDescent="0.25">
      <c r="A9289">
        <v>1893481</v>
      </c>
      <c r="B9289">
        <v>1</v>
      </c>
      <c r="C9289" t="s">
        <v>80</v>
      </c>
      <c r="D9289" t="s">
        <v>98</v>
      </c>
      <c r="E9289" t="s">
        <v>146</v>
      </c>
      <c r="F9289" t="s">
        <v>25930</v>
      </c>
      <c r="G9289" t="s">
        <v>148</v>
      </c>
      <c r="H9289" t="s">
        <v>143</v>
      </c>
      <c r="I9289" t="s">
        <v>135</v>
      </c>
      <c r="J9289" t="s">
        <v>136</v>
      </c>
      <c r="K9289" t="s">
        <v>137</v>
      </c>
      <c r="L9289" t="s">
        <v>25931</v>
      </c>
      <c r="M9289" t="s">
        <v>25932</v>
      </c>
      <c r="N9289">
        <v>2.989166666</v>
      </c>
      <c r="O9289">
        <v>0</v>
      </c>
      <c r="P9289">
        <v>1</v>
      </c>
      <c r="Q9289">
        <v>0</v>
      </c>
      <c r="R9289">
        <v>7</v>
      </c>
      <c r="S9289">
        <v>0</v>
      </c>
      <c r="T9289">
        <v>4</v>
      </c>
      <c r="U9289">
        <v>0</v>
      </c>
      <c r="V9289">
        <v>0</v>
      </c>
      <c r="W9289">
        <v>0</v>
      </c>
      <c r="X9289">
        <v>4.5857609934859163</v>
      </c>
      <c r="Y9289">
        <v>0</v>
      </c>
      <c r="Z9289">
        <v>23.05923394112175</v>
      </c>
      <c r="AA9289">
        <v>0</v>
      </c>
      <c r="AB9289">
        <v>13.54999765691</v>
      </c>
      <c r="AC9289">
        <v>0</v>
      </c>
      <c r="AD9289">
        <v>0</v>
      </c>
      <c r="AE9289">
        <v>41.194992591517668</v>
      </c>
    </row>
    <row r="9290" spans="1:31" x14ac:dyDescent="0.25">
      <c r="A9290">
        <v>1893482</v>
      </c>
      <c r="B9290">
        <v>1</v>
      </c>
      <c r="C9290" t="s">
        <v>80</v>
      </c>
      <c r="D9290" t="s">
        <v>103</v>
      </c>
      <c r="E9290" t="s">
        <v>146</v>
      </c>
      <c r="F9290" t="s">
        <v>9307</v>
      </c>
      <c r="G9290" t="s">
        <v>148</v>
      </c>
      <c r="H9290" t="s">
        <v>143</v>
      </c>
      <c r="I9290" t="s">
        <v>135</v>
      </c>
      <c r="J9290" t="s">
        <v>136</v>
      </c>
      <c r="K9290" t="s">
        <v>137</v>
      </c>
      <c r="L9290" t="s">
        <v>25933</v>
      </c>
      <c r="M9290" t="s">
        <v>25934</v>
      </c>
      <c r="N9290">
        <v>0.712777777</v>
      </c>
      <c r="O9290">
        <v>0</v>
      </c>
      <c r="P9290">
        <v>279</v>
      </c>
      <c r="Q9290">
        <v>0</v>
      </c>
      <c r="R9290">
        <v>2</v>
      </c>
      <c r="S9290">
        <v>0</v>
      </c>
      <c r="T9290">
        <v>25</v>
      </c>
      <c r="U9290">
        <v>0</v>
      </c>
      <c r="V9290">
        <v>0</v>
      </c>
      <c r="W9290">
        <v>0</v>
      </c>
      <c r="X9290">
        <v>62.406547772363403</v>
      </c>
      <c r="Y9290">
        <v>0</v>
      </c>
      <c r="Z9290">
        <v>3.8306057344545563E-2</v>
      </c>
      <c r="AA9290">
        <v>0</v>
      </c>
      <c r="AB9290">
        <v>6.3154358741419969</v>
      </c>
      <c r="AC9290">
        <v>0</v>
      </c>
      <c r="AD9290">
        <v>0</v>
      </c>
      <c r="AE9290">
        <v>68.760289703849949</v>
      </c>
    </row>
    <row r="9291" spans="1:31" x14ac:dyDescent="0.25">
      <c r="A9291">
        <v>1893485</v>
      </c>
      <c r="B9291">
        <v>1</v>
      </c>
      <c r="C9291" t="s">
        <v>80</v>
      </c>
      <c r="D9291" t="s">
        <v>108</v>
      </c>
      <c r="E9291" t="s">
        <v>169</v>
      </c>
      <c r="F9291" t="s">
        <v>25935</v>
      </c>
      <c r="G9291" t="s">
        <v>183</v>
      </c>
      <c r="H9291" t="s">
        <v>143</v>
      </c>
      <c r="I9291" t="s">
        <v>135</v>
      </c>
      <c r="J9291" t="s">
        <v>136</v>
      </c>
      <c r="K9291" t="s">
        <v>137</v>
      </c>
      <c r="L9291" t="s">
        <v>25936</v>
      </c>
      <c r="M9291" t="s">
        <v>25937</v>
      </c>
      <c r="N9291">
        <v>2.3719444439999999</v>
      </c>
      <c r="O9291">
        <v>0</v>
      </c>
      <c r="P9291">
        <v>18</v>
      </c>
      <c r="Q9291">
        <v>0</v>
      </c>
      <c r="R9291">
        <v>12</v>
      </c>
      <c r="S9291">
        <v>0</v>
      </c>
      <c r="T9291">
        <v>7</v>
      </c>
      <c r="U9291">
        <v>0</v>
      </c>
      <c r="V9291">
        <v>0</v>
      </c>
      <c r="W9291">
        <v>0</v>
      </c>
      <c r="X9291">
        <v>33.587059315604954</v>
      </c>
      <c r="Y9291">
        <v>0</v>
      </c>
      <c r="Z9291">
        <v>112.72438682656622</v>
      </c>
      <c r="AA9291">
        <v>0</v>
      </c>
      <c r="AB9291">
        <v>45.024345136487625</v>
      </c>
      <c r="AC9291">
        <v>0</v>
      </c>
      <c r="AD9291">
        <v>0</v>
      </c>
      <c r="AE9291">
        <v>191.3357912786588</v>
      </c>
    </row>
    <row r="9292" spans="1:31" x14ac:dyDescent="0.25">
      <c r="A9292">
        <v>1893486</v>
      </c>
      <c r="B9292">
        <v>1</v>
      </c>
      <c r="C9292" t="s">
        <v>80</v>
      </c>
      <c r="D9292" t="s">
        <v>98</v>
      </c>
      <c r="E9292" t="s">
        <v>146</v>
      </c>
      <c r="F9292" t="s">
        <v>15083</v>
      </c>
      <c r="G9292" t="s">
        <v>148</v>
      </c>
      <c r="H9292" t="s">
        <v>143</v>
      </c>
      <c r="I9292" t="s">
        <v>135</v>
      </c>
      <c r="J9292" t="s">
        <v>136</v>
      </c>
      <c r="K9292" t="s">
        <v>137</v>
      </c>
      <c r="L9292" t="s">
        <v>25938</v>
      </c>
      <c r="M9292" t="s">
        <v>25939</v>
      </c>
      <c r="N9292">
        <v>4.4291666660000004</v>
      </c>
      <c r="O9292">
        <v>0</v>
      </c>
      <c r="P9292">
        <v>13</v>
      </c>
      <c r="Q9292">
        <v>0</v>
      </c>
      <c r="R9292">
        <v>0</v>
      </c>
      <c r="S9292">
        <v>0</v>
      </c>
      <c r="T9292">
        <v>1</v>
      </c>
      <c r="U9292">
        <v>0</v>
      </c>
      <c r="V9292">
        <v>0</v>
      </c>
      <c r="W9292">
        <v>0</v>
      </c>
      <c r="X9292">
        <v>23.524466161522636</v>
      </c>
      <c r="Y9292">
        <v>0</v>
      </c>
      <c r="Z9292">
        <v>0</v>
      </c>
      <c r="AA9292">
        <v>0</v>
      </c>
      <c r="AB9292">
        <v>0.40733980703556583</v>
      </c>
      <c r="AC9292">
        <v>0</v>
      </c>
      <c r="AD9292">
        <v>0</v>
      </c>
      <c r="AE9292">
        <v>23.931805968558201</v>
      </c>
    </row>
    <row r="9293" spans="1:31" x14ac:dyDescent="0.25">
      <c r="A9293">
        <v>1893488</v>
      </c>
      <c r="B9293">
        <v>1</v>
      </c>
      <c r="C9293" t="s">
        <v>80</v>
      </c>
      <c r="D9293" t="s">
        <v>106</v>
      </c>
      <c r="E9293" t="s">
        <v>210</v>
      </c>
      <c r="F9293" t="s">
        <v>25940</v>
      </c>
      <c r="G9293" t="s">
        <v>580</v>
      </c>
      <c r="H9293" t="s">
        <v>232</v>
      </c>
      <c r="I9293" t="s">
        <v>135</v>
      </c>
      <c r="J9293" t="s">
        <v>136</v>
      </c>
      <c r="K9293" t="s">
        <v>137</v>
      </c>
      <c r="L9293" t="s">
        <v>25941</v>
      </c>
      <c r="M9293" t="s">
        <v>25942</v>
      </c>
      <c r="N9293">
        <v>0.340277777</v>
      </c>
      <c r="O9293">
        <v>3</v>
      </c>
      <c r="P9293">
        <v>4308</v>
      </c>
      <c r="Q9293">
        <v>286</v>
      </c>
      <c r="R9293">
        <v>656</v>
      </c>
      <c r="S9293">
        <v>60</v>
      </c>
      <c r="T9293">
        <v>800</v>
      </c>
      <c r="U9293">
        <v>5</v>
      </c>
      <c r="V9293">
        <v>0</v>
      </c>
      <c r="W9293">
        <v>0.54182255388450007</v>
      </c>
      <c r="X9293">
        <v>354.68834775979639</v>
      </c>
      <c r="Y9293">
        <v>826.3866473463803</v>
      </c>
      <c r="Z9293">
        <v>554.95893543665534</v>
      </c>
      <c r="AA9293">
        <v>129.448854737755</v>
      </c>
      <c r="AB9293">
        <v>221.89944974478286</v>
      </c>
      <c r="AC9293">
        <v>1.7209075983087916</v>
      </c>
      <c r="AD9293">
        <v>0</v>
      </c>
      <c r="AE9293">
        <v>2089.6449651775633</v>
      </c>
    </row>
    <row r="9294" spans="1:31" x14ac:dyDescent="0.25">
      <c r="A9294">
        <v>1893490</v>
      </c>
      <c r="B9294">
        <v>1</v>
      </c>
      <c r="C9294" t="s">
        <v>81</v>
      </c>
      <c r="D9294" t="s">
        <v>121</v>
      </c>
      <c r="E9294" t="s">
        <v>169</v>
      </c>
      <c r="F9294" t="s">
        <v>25943</v>
      </c>
      <c r="G9294" t="s">
        <v>596</v>
      </c>
      <c r="H9294" t="s">
        <v>143</v>
      </c>
      <c r="I9294" t="s">
        <v>135</v>
      </c>
      <c r="J9294" t="s">
        <v>136</v>
      </c>
      <c r="K9294" t="s">
        <v>137</v>
      </c>
      <c r="L9294" t="s">
        <v>25944</v>
      </c>
      <c r="M9294" t="s">
        <v>25945</v>
      </c>
      <c r="N9294">
        <v>1.6530555549999999</v>
      </c>
      <c r="O9294">
        <v>0</v>
      </c>
      <c r="P9294">
        <v>17</v>
      </c>
      <c r="Q9294">
        <v>0</v>
      </c>
      <c r="R9294">
        <v>1</v>
      </c>
      <c r="S9294">
        <v>0</v>
      </c>
      <c r="T9294">
        <v>0</v>
      </c>
      <c r="U9294">
        <v>0</v>
      </c>
      <c r="V9294">
        <v>0</v>
      </c>
      <c r="W9294">
        <v>0</v>
      </c>
      <c r="X9294">
        <v>5.3373599569922945</v>
      </c>
      <c r="Y9294">
        <v>0</v>
      </c>
      <c r="Z9294">
        <v>1.2233227032925051</v>
      </c>
      <c r="AA9294">
        <v>0</v>
      </c>
      <c r="AB9294">
        <v>0</v>
      </c>
      <c r="AC9294">
        <v>0</v>
      </c>
      <c r="AD9294">
        <v>0</v>
      </c>
      <c r="AE9294">
        <v>6.5606826602847992</v>
      </c>
    </row>
    <row r="9295" spans="1:31" x14ac:dyDescent="0.25">
      <c r="A9295">
        <v>1893494</v>
      </c>
      <c r="B9295">
        <v>1</v>
      </c>
      <c r="C9295" t="s">
        <v>80</v>
      </c>
      <c r="D9295" t="s">
        <v>93</v>
      </c>
      <c r="E9295" t="s">
        <v>169</v>
      </c>
      <c r="F9295" t="s">
        <v>25946</v>
      </c>
      <c r="G9295" t="s">
        <v>183</v>
      </c>
      <c r="H9295" t="s">
        <v>143</v>
      </c>
      <c r="I9295" t="s">
        <v>135</v>
      </c>
      <c r="J9295" t="s">
        <v>136</v>
      </c>
      <c r="K9295" t="s">
        <v>137</v>
      </c>
      <c r="L9295" t="s">
        <v>25947</v>
      </c>
      <c r="M9295" t="s">
        <v>25948</v>
      </c>
      <c r="N9295">
        <v>2.4872222220000002</v>
      </c>
      <c r="O9295">
        <v>0</v>
      </c>
      <c r="P9295">
        <v>58</v>
      </c>
      <c r="Q9295">
        <v>0</v>
      </c>
      <c r="R9295">
        <v>2</v>
      </c>
      <c r="S9295">
        <v>0</v>
      </c>
      <c r="T9295">
        <v>8</v>
      </c>
      <c r="U9295">
        <v>0</v>
      </c>
      <c r="V9295">
        <v>0</v>
      </c>
      <c r="W9295">
        <v>0</v>
      </c>
      <c r="X9295">
        <v>14.165917021211577</v>
      </c>
      <c r="Y9295">
        <v>0</v>
      </c>
      <c r="Z9295">
        <v>3.3288355007341464</v>
      </c>
      <c r="AA9295">
        <v>0</v>
      </c>
      <c r="AB9295">
        <v>4.256900470124485</v>
      </c>
      <c r="AC9295">
        <v>0</v>
      </c>
      <c r="AD9295">
        <v>0</v>
      </c>
      <c r="AE9295">
        <v>21.751652992070209</v>
      </c>
    </row>
    <row r="9296" spans="1:31" x14ac:dyDescent="0.25">
      <c r="A9296">
        <v>1893495</v>
      </c>
      <c r="B9296">
        <v>1</v>
      </c>
      <c r="C9296" t="s">
        <v>80</v>
      </c>
      <c r="D9296" t="s">
        <v>93</v>
      </c>
      <c r="E9296" t="s">
        <v>146</v>
      </c>
      <c r="F9296" t="s">
        <v>25949</v>
      </c>
      <c r="G9296" t="s">
        <v>148</v>
      </c>
      <c r="H9296" t="s">
        <v>143</v>
      </c>
      <c r="I9296" t="s">
        <v>135</v>
      </c>
      <c r="J9296" t="s">
        <v>136</v>
      </c>
      <c r="K9296" t="s">
        <v>137</v>
      </c>
      <c r="L9296" t="s">
        <v>25950</v>
      </c>
      <c r="M9296" t="s">
        <v>25951</v>
      </c>
      <c r="N9296">
        <v>8.1211111109999994</v>
      </c>
      <c r="O9296">
        <v>0</v>
      </c>
      <c r="P9296">
        <v>16</v>
      </c>
      <c r="Q9296">
        <v>0</v>
      </c>
      <c r="R9296">
        <v>0</v>
      </c>
      <c r="S9296">
        <v>0</v>
      </c>
      <c r="T9296">
        <v>0</v>
      </c>
      <c r="U9296">
        <v>0</v>
      </c>
      <c r="V9296">
        <v>0</v>
      </c>
      <c r="W9296">
        <v>0</v>
      </c>
      <c r="X9296">
        <v>12.109877441209111</v>
      </c>
      <c r="Y9296">
        <v>0</v>
      </c>
      <c r="Z9296">
        <v>0</v>
      </c>
      <c r="AA9296">
        <v>0</v>
      </c>
      <c r="AB9296">
        <v>0</v>
      </c>
      <c r="AC9296">
        <v>0</v>
      </c>
      <c r="AD9296">
        <v>0</v>
      </c>
      <c r="AE9296">
        <v>12.109877441209111</v>
      </c>
    </row>
    <row r="9297" spans="1:31" x14ac:dyDescent="0.25">
      <c r="A9297">
        <v>1893500</v>
      </c>
      <c r="B9297">
        <v>1</v>
      </c>
      <c r="C9297" t="s">
        <v>81</v>
      </c>
      <c r="D9297" t="s">
        <v>113</v>
      </c>
      <c r="E9297" t="s">
        <v>169</v>
      </c>
      <c r="F9297" t="s">
        <v>25952</v>
      </c>
      <c r="G9297" t="s">
        <v>183</v>
      </c>
      <c r="H9297" t="s">
        <v>143</v>
      </c>
      <c r="I9297" t="s">
        <v>135</v>
      </c>
      <c r="J9297" t="s">
        <v>136</v>
      </c>
      <c r="K9297" t="s">
        <v>137</v>
      </c>
      <c r="L9297" t="s">
        <v>25953</v>
      </c>
      <c r="M9297" t="s">
        <v>25954</v>
      </c>
      <c r="N9297">
        <v>0.59250000000000003</v>
      </c>
      <c r="O9297">
        <v>0</v>
      </c>
      <c r="P9297">
        <v>77</v>
      </c>
      <c r="Q9297">
        <v>0</v>
      </c>
      <c r="R9297">
        <v>23</v>
      </c>
      <c r="S9297">
        <v>0</v>
      </c>
      <c r="T9297">
        <v>3</v>
      </c>
      <c r="U9297">
        <v>0</v>
      </c>
      <c r="V9297">
        <v>0</v>
      </c>
      <c r="W9297">
        <v>0</v>
      </c>
      <c r="X9297">
        <v>14.913361296359637</v>
      </c>
      <c r="Y9297">
        <v>0</v>
      </c>
      <c r="Z9297">
        <v>72.893364013452441</v>
      </c>
      <c r="AA9297">
        <v>0</v>
      </c>
      <c r="AB9297">
        <v>0.10862709299374165</v>
      </c>
      <c r="AC9297">
        <v>0</v>
      </c>
      <c r="AD9297">
        <v>0</v>
      </c>
      <c r="AE9297">
        <v>87.915352402805823</v>
      </c>
    </row>
    <row r="9298" spans="1:31" x14ac:dyDescent="0.25">
      <c r="A9298">
        <v>1893501</v>
      </c>
      <c r="B9298">
        <v>1</v>
      </c>
      <c r="C9298" t="s">
        <v>80</v>
      </c>
      <c r="D9298" t="s">
        <v>103</v>
      </c>
      <c r="E9298" t="s">
        <v>140</v>
      </c>
      <c r="F9298" t="s">
        <v>25955</v>
      </c>
      <c r="G9298" t="s">
        <v>163</v>
      </c>
      <c r="H9298" t="s">
        <v>143</v>
      </c>
      <c r="I9298" t="s">
        <v>135</v>
      </c>
      <c r="J9298" t="s">
        <v>136</v>
      </c>
      <c r="K9298" t="s">
        <v>137</v>
      </c>
      <c r="L9298" t="s">
        <v>25956</v>
      </c>
      <c r="M9298" t="s">
        <v>25957</v>
      </c>
      <c r="N9298">
        <v>1.048888888</v>
      </c>
      <c r="O9298">
        <v>0</v>
      </c>
      <c r="P9298">
        <v>1</v>
      </c>
      <c r="Q9298">
        <v>0</v>
      </c>
      <c r="R9298">
        <v>0</v>
      </c>
      <c r="S9298">
        <v>0</v>
      </c>
      <c r="T9298">
        <v>0</v>
      </c>
      <c r="U9298">
        <v>0</v>
      </c>
      <c r="V9298">
        <v>0</v>
      </c>
      <c r="W9298">
        <v>0</v>
      </c>
      <c r="X9298">
        <v>0.26075701586994948</v>
      </c>
      <c r="Y9298">
        <v>0</v>
      </c>
      <c r="Z9298">
        <v>0</v>
      </c>
      <c r="AA9298">
        <v>0</v>
      </c>
      <c r="AB9298">
        <v>0</v>
      </c>
      <c r="AC9298">
        <v>0</v>
      </c>
      <c r="AD9298">
        <v>0</v>
      </c>
      <c r="AE9298">
        <v>0.26075701586994948</v>
      </c>
    </row>
    <row r="9299" spans="1:31" x14ac:dyDescent="0.25">
      <c r="A9299">
        <v>1893502</v>
      </c>
      <c r="B9299">
        <v>1</v>
      </c>
      <c r="C9299" t="s">
        <v>80</v>
      </c>
      <c r="D9299" t="s">
        <v>93</v>
      </c>
      <c r="E9299" t="s">
        <v>146</v>
      </c>
      <c r="F9299" t="s">
        <v>25958</v>
      </c>
      <c r="G9299" t="s">
        <v>469</v>
      </c>
      <c r="H9299" t="s">
        <v>143</v>
      </c>
      <c r="I9299" t="s">
        <v>135</v>
      </c>
      <c r="J9299" t="s">
        <v>136</v>
      </c>
      <c r="K9299" t="s">
        <v>137</v>
      </c>
      <c r="L9299" t="s">
        <v>25959</v>
      </c>
      <c r="M9299" t="s">
        <v>25960</v>
      </c>
      <c r="N9299">
        <v>4.7205555549999998</v>
      </c>
      <c r="O9299">
        <v>0</v>
      </c>
      <c r="P9299">
        <v>2</v>
      </c>
      <c r="Q9299">
        <v>0</v>
      </c>
      <c r="R9299">
        <v>3</v>
      </c>
      <c r="S9299">
        <v>0</v>
      </c>
      <c r="T9299">
        <v>1</v>
      </c>
      <c r="U9299">
        <v>0</v>
      </c>
      <c r="V9299">
        <v>0</v>
      </c>
      <c r="W9299">
        <v>0</v>
      </c>
      <c r="X9299">
        <v>2.3872624870252279</v>
      </c>
      <c r="Y9299">
        <v>0</v>
      </c>
      <c r="Z9299">
        <v>31.779822699824301</v>
      </c>
      <c r="AA9299">
        <v>0</v>
      </c>
      <c r="AB9299">
        <v>2.7052143931233852</v>
      </c>
      <c r="AC9299">
        <v>0</v>
      </c>
      <c r="AD9299">
        <v>0</v>
      </c>
      <c r="AE9299">
        <v>36.872299579972911</v>
      </c>
    </row>
    <row r="9300" spans="1:31" x14ac:dyDescent="0.25">
      <c r="A9300">
        <v>1893503</v>
      </c>
      <c r="B9300">
        <v>1</v>
      </c>
      <c r="C9300" t="s">
        <v>80</v>
      </c>
      <c r="D9300" t="s">
        <v>106</v>
      </c>
      <c r="E9300" t="s">
        <v>210</v>
      </c>
      <c r="F9300" t="s">
        <v>25961</v>
      </c>
      <c r="G9300" t="s">
        <v>580</v>
      </c>
      <c r="H9300" t="s">
        <v>232</v>
      </c>
      <c r="I9300" t="s">
        <v>135</v>
      </c>
      <c r="J9300" t="s">
        <v>136</v>
      </c>
      <c r="K9300" t="s">
        <v>137</v>
      </c>
      <c r="L9300" t="s">
        <v>25962</v>
      </c>
      <c r="M9300" t="s">
        <v>25963</v>
      </c>
      <c r="N9300">
        <v>0.53111111099999997</v>
      </c>
      <c r="O9300">
        <v>3</v>
      </c>
      <c r="P9300">
        <v>4308</v>
      </c>
      <c r="Q9300">
        <v>286</v>
      </c>
      <c r="R9300">
        <v>656</v>
      </c>
      <c r="S9300">
        <v>60</v>
      </c>
      <c r="T9300">
        <v>800</v>
      </c>
      <c r="U9300">
        <v>5</v>
      </c>
      <c r="V9300">
        <v>0</v>
      </c>
      <c r="W9300">
        <v>0.89066334301223993</v>
      </c>
      <c r="X9300">
        <v>583.04681390872895</v>
      </c>
      <c r="Y9300">
        <v>1226.2295008222113</v>
      </c>
      <c r="Z9300">
        <v>817.92126825554851</v>
      </c>
      <c r="AA9300">
        <v>195.79452907093111</v>
      </c>
      <c r="AB9300">
        <v>320.84635465406296</v>
      </c>
      <c r="AC9300">
        <v>2.6986892758775092</v>
      </c>
      <c r="AD9300">
        <v>0</v>
      </c>
      <c r="AE9300">
        <v>3147.4278193303726</v>
      </c>
    </row>
    <row r="9301" spans="1:31" x14ac:dyDescent="0.25">
      <c r="A9301">
        <v>1893504</v>
      </c>
      <c r="B9301">
        <v>1</v>
      </c>
      <c r="C9301" t="s">
        <v>80</v>
      </c>
      <c r="D9301" t="s">
        <v>89</v>
      </c>
      <c r="E9301" t="s">
        <v>140</v>
      </c>
      <c r="F9301" t="s">
        <v>25964</v>
      </c>
      <c r="G9301" t="s">
        <v>207</v>
      </c>
      <c r="H9301" t="s">
        <v>143</v>
      </c>
      <c r="I9301" t="s">
        <v>135</v>
      </c>
      <c r="J9301" t="s">
        <v>136</v>
      </c>
      <c r="K9301" t="s">
        <v>137</v>
      </c>
      <c r="L9301" t="s">
        <v>25965</v>
      </c>
      <c r="M9301" t="s">
        <v>25966</v>
      </c>
      <c r="N9301">
        <v>2.6769444440000001</v>
      </c>
      <c r="O9301">
        <v>0</v>
      </c>
      <c r="P9301">
        <v>7</v>
      </c>
      <c r="Q9301">
        <v>0</v>
      </c>
      <c r="R9301">
        <v>0</v>
      </c>
      <c r="S9301">
        <v>0</v>
      </c>
      <c r="T9301">
        <v>0</v>
      </c>
      <c r="U9301">
        <v>0</v>
      </c>
      <c r="V9301">
        <v>0</v>
      </c>
      <c r="W9301">
        <v>0</v>
      </c>
      <c r="X9301">
        <v>21.34568537747732</v>
      </c>
      <c r="Y9301">
        <v>0</v>
      </c>
      <c r="Z9301">
        <v>0</v>
      </c>
      <c r="AA9301">
        <v>0</v>
      </c>
      <c r="AB9301">
        <v>0</v>
      </c>
      <c r="AC9301">
        <v>0</v>
      </c>
      <c r="AD9301">
        <v>0</v>
      </c>
      <c r="AE9301">
        <v>21.34568537747732</v>
      </c>
    </row>
    <row r="9302" spans="1:31" x14ac:dyDescent="0.25">
      <c r="A9302">
        <v>1893506</v>
      </c>
      <c r="B9302">
        <v>1</v>
      </c>
      <c r="C9302" t="s">
        <v>81</v>
      </c>
      <c r="D9302" t="s">
        <v>113</v>
      </c>
      <c r="E9302" t="s">
        <v>140</v>
      </c>
      <c r="F9302" t="s">
        <v>25967</v>
      </c>
      <c r="G9302" t="s">
        <v>163</v>
      </c>
      <c r="H9302" t="s">
        <v>143</v>
      </c>
      <c r="I9302" t="s">
        <v>135</v>
      </c>
      <c r="J9302" t="s">
        <v>136</v>
      </c>
      <c r="K9302" t="s">
        <v>137</v>
      </c>
      <c r="L9302" t="s">
        <v>25968</v>
      </c>
      <c r="M9302" t="s">
        <v>25969</v>
      </c>
      <c r="N9302">
        <v>2.6038888880000002</v>
      </c>
      <c r="O9302">
        <v>0</v>
      </c>
      <c r="P9302">
        <v>1</v>
      </c>
      <c r="Q9302">
        <v>0</v>
      </c>
      <c r="R9302">
        <v>0</v>
      </c>
      <c r="S9302">
        <v>0</v>
      </c>
      <c r="T9302">
        <v>0</v>
      </c>
      <c r="U9302">
        <v>0</v>
      </c>
      <c r="V9302">
        <v>0</v>
      </c>
      <c r="W9302">
        <v>0</v>
      </c>
      <c r="X9302">
        <v>0.49541618667530662</v>
      </c>
      <c r="Y9302">
        <v>0</v>
      </c>
      <c r="Z9302">
        <v>0</v>
      </c>
      <c r="AA9302">
        <v>0</v>
      </c>
      <c r="AB9302">
        <v>0</v>
      </c>
      <c r="AC9302">
        <v>0</v>
      </c>
      <c r="AD9302">
        <v>0</v>
      </c>
      <c r="AE9302">
        <v>0.49541618667530662</v>
      </c>
    </row>
    <row r="9303" spans="1:31" x14ac:dyDescent="0.25">
      <c r="A9303">
        <v>1893507</v>
      </c>
      <c r="B9303">
        <v>1</v>
      </c>
      <c r="C9303" t="s">
        <v>81</v>
      </c>
      <c r="D9303" t="s">
        <v>113</v>
      </c>
      <c r="E9303" t="s">
        <v>169</v>
      </c>
      <c r="F9303" t="s">
        <v>13199</v>
      </c>
      <c r="G9303" t="s">
        <v>183</v>
      </c>
      <c r="H9303" t="s">
        <v>143</v>
      </c>
      <c r="I9303" t="s">
        <v>135</v>
      </c>
      <c r="J9303" t="s">
        <v>136</v>
      </c>
      <c r="K9303" t="s">
        <v>137</v>
      </c>
      <c r="L9303" t="s">
        <v>25970</v>
      </c>
      <c r="M9303" t="s">
        <v>25971</v>
      </c>
      <c r="N9303">
        <v>1.521666666</v>
      </c>
      <c r="O9303">
        <v>0</v>
      </c>
      <c r="P9303">
        <v>276</v>
      </c>
      <c r="Q9303">
        <v>0</v>
      </c>
      <c r="R9303">
        <v>25</v>
      </c>
      <c r="S9303">
        <v>0</v>
      </c>
      <c r="T9303">
        <v>20</v>
      </c>
      <c r="U9303">
        <v>0</v>
      </c>
      <c r="V9303">
        <v>0</v>
      </c>
      <c r="W9303">
        <v>0</v>
      </c>
      <c r="X9303">
        <v>80.729275726517969</v>
      </c>
      <c r="Y9303">
        <v>0</v>
      </c>
      <c r="Z9303">
        <v>40.754459176179317</v>
      </c>
      <c r="AA9303">
        <v>0</v>
      </c>
      <c r="AB9303">
        <v>5.1754774698919466</v>
      </c>
      <c r="AC9303">
        <v>0</v>
      </c>
      <c r="AD9303">
        <v>0</v>
      </c>
      <c r="AE9303">
        <v>126.65921237258922</v>
      </c>
    </row>
    <row r="9304" spans="1:31" x14ac:dyDescent="0.25">
      <c r="A9304">
        <v>1893509</v>
      </c>
      <c r="B9304">
        <v>1</v>
      </c>
      <c r="C9304" t="s">
        <v>81</v>
      </c>
      <c r="D9304" t="s">
        <v>113</v>
      </c>
      <c r="E9304" t="s">
        <v>222</v>
      </c>
      <c r="F9304" t="s">
        <v>25972</v>
      </c>
      <c r="G9304" t="s">
        <v>1108</v>
      </c>
      <c r="H9304" t="s">
        <v>143</v>
      </c>
      <c r="I9304" t="s">
        <v>135</v>
      </c>
      <c r="J9304" t="s">
        <v>136</v>
      </c>
      <c r="K9304" t="s">
        <v>137</v>
      </c>
      <c r="L9304" t="s">
        <v>25973</v>
      </c>
      <c r="M9304" t="s">
        <v>25974</v>
      </c>
      <c r="N9304">
        <v>1.8877777769999999</v>
      </c>
      <c r="O9304">
        <v>0</v>
      </c>
      <c r="P9304">
        <v>72</v>
      </c>
      <c r="Q9304">
        <v>0</v>
      </c>
      <c r="R9304">
        <v>0</v>
      </c>
      <c r="S9304">
        <v>0</v>
      </c>
      <c r="T9304">
        <v>17</v>
      </c>
      <c r="U9304">
        <v>0</v>
      </c>
      <c r="V9304">
        <v>0</v>
      </c>
      <c r="W9304">
        <v>0</v>
      </c>
      <c r="X9304">
        <v>35.289285653547005</v>
      </c>
      <c r="Y9304">
        <v>0</v>
      </c>
      <c r="Z9304">
        <v>0</v>
      </c>
      <c r="AA9304">
        <v>0</v>
      </c>
      <c r="AB9304">
        <v>27.134481636302816</v>
      </c>
      <c r="AC9304">
        <v>0</v>
      </c>
      <c r="AD9304">
        <v>0</v>
      </c>
      <c r="AE9304">
        <v>62.42376728984982</v>
      </c>
    </row>
    <row r="9305" spans="1:31" x14ac:dyDescent="0.25">
      <c r="A9305">
        <v>1893512</v>
      </c>
      <c r="B9305">
        <v>1</v>
      </c>
      <c r="C9305" t="s">
        <v>81</v>
      </c>
      <c r="D9305" t="s">
        <v>118</v>
      </c>
      <c r="E9305" t="s">
        <v>146</v>
      </c>
      <c r="F9305" t="s">
        <v>25975</v>
      </c>
      <c r="G9305" t="s">
        <v>501</v>
      </c>
      <c r="H9305" t="s">
        <v>143</v>
      </c>
      <c r="I9305" t="s">
        <v>135</v>
      </c>
      <c r="J9305" t="s">
        <v>136</v>
      </c>
      <c r="K9305" t="s">
        <v>137</v>
      </c>
      <c r="L9305" t="s">
        <v>25976</v>
      </c>
      <c r="M9305" t="s">
        <v>25977</v>
      </c>
      <c r="N9305">
        <v>18.9725</v>
      </c>
      <c r="O9305">
        <v>0</v>
      </c>
      <c r="P9305">
        <v>0</v>
      </c>
      <c r="Q9305">
        <v>0</v>
      </c>
      <c r="R9305">
        <v>0</v>
      </c>
      <c r="S9305">
        <v>0</v>
      </c>
      <c r="T9305">
        <v>4</v>
      </c>
      <c r="U9305">
        <v>0</v>
      </c>
      <c r="V9305">
        <v>1</v>
      </c>
      <c r="W9305">
        <v>0</v>
      </c>
      <c r="X9305">
        <v>0</v>
      </c>
      <c r="Y9305">
        <v>0</v>
      </c>
      <c r="Z9305">
        <v>0</v>
      </c>
      <c r="AA9305">
        <v>0</v>
      </c>
      <c r="AB9305">
        <v>185.00093949037372</v>
      </c>
      <c r="AC9305">
        <v>0</v>
      </c>
      <c r="AD9305">
        <v>196.6935224605763</v>
      </c>
      <c r="AE9305">
        <v>381.69446195095003</v>
      </c>
    </row>
    <row r="9306" spans="1:31" x14ac:dyDescent="0.25">
      <c r="A9306">
        <v>1893513</v>
      </c>
      <c r="B9306">
        <v>1</v>
      </c>
      <c r="C9306" t="s">
        <v>80</v>
      </c>
      <c r="D9306" t="s">
        <v>97</v>
      </c>
      <c r="E9306" t="s">
        <v>140</v>
      </c>
      <c r="F9306" t="s">
        <v>25978</v>
      </c>
      <c r="G9306" t="s">
        <v>207</v>
      </c>
      <c r="H9306" t="s">
        <v>143</v>
      </c>
      <c r="I9306" t="s">
        <v>135</v>
      </c>
      <c r="J9306" t="s">
        <v>136</v>
      </c>
      <c r="K9306" t="s">
        <v>137</v>
      </c>
      <c r="L9306" t="s">
        <v>25979</v>
      </c>
      <c r="M9306" t="s">
        <v>25980</v>
      </c>
      <c r="N9306">
        <v>1.591388888</v>
      </c>
      <c r="O9306">
        <v>0</v>
      </c>
      <c r="P9306">
        <v>2</v>
      </c>
      <c r="Q9306">
        <v>0</v>
      </c>
      <c r="R9306">
        <v>0</v>
      </c>
      <c r="S9306">
        <v>0</v>
      </c>
      <c r="T9306">
        <v>0</v>
      </c>
      <c r="U9306">
        <v>0</v>
      </c>
      <c r="V9306">
        <v>0</v>
      </c>
      <c r="W9306">
        <v>0</v>
      </c>
      <c r="X9306">
        <v>1.1890535379710343</v>
      </c>
      <c r="Y9306">
        <v>0</v>
      </c>
      <c r="Z9306">
        <v>0</v>
      </c>
      <c r="AA9306">
        <v>0</v>
      </c>
      <c r="AB9306">
        <v>0</v>
      </c>
      <c r="AC9306">
        <v>0</v>
      </c>
      <c r="AD9306">
        <v>0</v>
      </c>
      <c r="AE9306">
        <v>1.1890535379710343</v>
      </c>
    </row>
    <row r="9307" spans="1:31" x14ac:dyDescent="0.25">
      <c r="A9307">
        <v>1893514</v>
      </c>
      <c r="B9307">
        <v>1</v>
      </c>
      <c r="C9307" t="s">
        <v>81</v>
      </c>
      <c r="D9307" t="s">
        <v>128</v>
      </c>
      <c r="E9307" t="s">
        <v>146</v>
      </c>
      <c r="F9307" t="s">
        <v>24591</v>
      </c>
      <c r="G9307" t="s">
        <v>148</v>
      </c>
      <c r="H9307" t="s">
        <v>143</v>
      </c>
      <c r="I9307" t="s">
        <v>135</v>
      </c>
      <c r="J9307" t="s">
        <v>136</v>
      </c>
      <c r="K9307" t="s">
        <v>137</v>
      </c>
      <c r="L9307" t="s">
        <v>25981</v>
      </c>
      <c r="M9307" t="s">
        <v>25982</v>
      </c>
      <c r="N9307">
        <v>5.1436111110000002</v>
      </c>
      <c r="O9307">
        <v>0</v>
      </c>
      <c r="P9307">
        <v>206</v>
      </c>
      <c r="Q9307">
        <v>0</v>
      </c>
      <c r="R9307">
        <v>0</v>
      </c>
      <c r="S9307">
        <v>0</v>
      </c>
      <c r="T9307">
        <v>19</v>
      </c>
      <c r="U9307">
        <v>0</v>
      </c>
      <c r="V9307">
        <v>0</v>
      </c>
      <c r="W9307">
        <v>0</v>
      </c>
      <c r="X9307">
        <v>956.58754819814908</v>
      </c>
      <c r="Y9307">
        <v>0</v>
      </c>
      <c r="Z9307">
        <v>0</v>
      </c>
      <c r="AA9307">
        <v>0</v>
      </c>
      <c r="AB9307">
        <v>23.93196299997858</v>
      </c>
      <c r="AC9307">
        <v>0</v>
      </c>
      <c r="AD9307">
        <v>0</v>
      </c>
      <c r="AE9307">
        <v>980.5195111981277</v>
      </c>
    </row>
    <row r="9308" spans="1:31" x14ac:dyDescent="0.25">
      <c r="A9308">
        <v>1893515</v>
      </c>
      <c r="B9308">
        <v>1</v>
      </c>
      <c r="C9308" t="s">
        <v>80</v>
      </c>
      <c r="D9308" t="s">
        <v>102</v>
      </c>
      <c r="E9308" t="s">
        <v>146</v>
      </c>
      <c r="F9308" t="s">
        <v>25983</v>
      </c>
      <c r="G9308" t="s">
        <v>148</v>
      </c>
      <c r="H9308" t="s">
        <v>143</v>
      </c>
      <c r="I9308" t="s">
        <v>135</v>
      </c>
      <c r="J9308" t="s">
        <v>136</v>
      </c>
      <c r="K9308" t="s">
        <v>137</v>
      </c>
      <c r="L9308" t="s">
        <v>25984</v>
      </c>
      <c r="M9308" t="s">
        <v>25985</v>
      </c>
      <c r="N9308">
        <v>0.83944444399999996</v>
      </c>
      <c r="O9308">
        <v>0</v>
      </c>
      <c r="P9308">
        <v>14</v>
      </c>
      <c r="Q9308">
        <v>0</v>
      </c>
      <c r="R9308">
        <v>0</v>
      </c>
      <c r="S9308">
        <v>0</v>
      </c>
      <c r="T9308">
        <v>0</v>
      </c>
      <c r="U9308">
        <v>0</v>
      </c>
      <c r="V9308">
        <v>0</v>
      </c>
      <c r="W9308">
        <v>0</v>
      </c>
      <c r="X9308">
        <v>2.9268715278720943</v>
      </c>
      <c r="Y9308">
        <v>0</v>
      </c>
      <c r="Z9308">
        <v>0</v>
      </c>
      <c r="AA9308">
        <v>0</v>
      </c>
      <c r="AB9308">
        <v>0</v>
      </c>
      <c r="AC9308">
        <v>0</v>
      </c>
      <c r="AD9308">
        <v>0</v>
      </c>
      <c r="AE9308">
        <v>2.9268715278720943</v>
      </c>
    </row>
    <row r="9309" spans="1:31" x14ac:dyDescent="0.25">
      <c r="A9309">
        <v>1893517</v>
      </c>
      <c r="B9309">
        <v>1</v>
      </c>
      <c r="C9309" t="s">
        <v>81</v>
      </c>
      <c r="D9309" t="s">
        <v>127</v>
      </c>
      <c r="E9309" t="s">
        <v>146</v>
      </c>
      <c r="F9309" t="s">
        <v>25986</v>
      </c>
      <c r="G9309" t="s">
        <v>148</v>
      </c>
      <c r="H9309" t="s">
        <v>143</v>
      </c>
      <c r="I9309" t="s">
        <v>135</v>
      </c>
      <c r="J9309" t="s">
        <v>136</v>
      </c>
      <c r="K9309" t="s">
        <v>137</v>
      </c>
      <c r="L9309" t="s">
        <v>25987</v>
      </c>
      <c r="M9309" t="s">
        <v>25988</v>
      </c>
      <c r="N9309">
        <v>3.6769444440000001</v>
      </c>
      <c r="O9309">
        <v>0</v>
      </c>
      <c r="P9309">
        <v>50</v>
      </c>
      <c r="Q9309">
        <v>0</v>
      </c>
      <c r="R9309">
        <v>1</v>
      </c>
      <c r="S9309">
        <v>0</v>
      </c>
      <c r="T9309">
        <v>1</v>
      </c>
      <c r="U9309">
        <v>0</v>
      </c>
      <c r="V9309">
        <v>0</v>
      </c>
      <c r="W9309">
        <v>0</v>
      </c>
      <c r="X9309">
        <v>24.382112432114681</v>
      </c>
      <c r="Y9309">
        <v>0</v>
      </c>
      <c r="Z9309">
        <v>8.3465405625012075</v>
      </c>
      <c r="AA9309">
        <v>0</v>
      </c>
      <c r="AB9309">
        <v>0.6251415514494959</v>
      </c>
      <c r="AC9309">
        <v>0</v>
      </c>
      <c r="AD9309">
        <v>0</v>
      </c>
      <c r="AE9309">
        <v>33.35379454606538</v>
      </c>
    </row>
    <row r="9310" spans="1:31" x14ac:dyDescent="0.25">
      <c r="A9310">
        <v>1893518</v>
      </c>
      <c r="B9310">
        <v>1</v>
      </c>
      <c r="C9310" t="s">
        <v>80</v>
      </c>
      <c r="D9310" t="s">
        <v>84</v>
      </c>
      <c r="E9310" t="s">
        <v>140</v>
      </c>
      <c r="F9310" t="s">
        <v>25989</v>
      </c>
      <c r="G9310" t="s">
        <v>142</v>
      </c>
      <c r="H9310" t="s">
        <v>143</v>
      </c>
      <c r="I9310" t="s">
        <v>135</v>
      </c>
      <c r="J9310" t="s">
        <v>136</v>
      </c>
      <c r="K9310" t="s">
        <v>137</v>
      </c>
      <c r="L9310" t="s">
        <v>25990</v>
      </c>
      <c r="M9310" t="s">
        <v>25991</v>
      </c>
      <c r="N9310">
        <v>2.852222222</v>
      </c>
      <c r="O9310">
        <v>0</v>
      </c>
      <c r="P9310">
        <v>0</v>
      </c>
      <c r="Q9310">
        <v>0</v>
      </c>
      <c r="R9310">
        <v>0</v>
      </c>
      <c r="S9310">
        <v>0</v>
      </c>
      <c r="T9310">
        <v>1</v>
      </c>
      <c r="U9310">
        <v>0</v>
      </c>
      <c r="V9310">
        <v>0</v>
      </c>
      <c r="W9310">
        <v>0</v>
      </c>
      <c r="X9310">
        <v>0</v>
      </c>
      <c r="Y9310">
        <v>0</v>
      </c>
      <c r="Z9310">
        <v>0</v>
      </c>
      <c r="AA9310">
        <v>0</v>
      </c>
      <c r="AB9310">
        <v>9.6904822626888883E-3</v>
      </c>
      <c r="AC9310">
        <v>0</v>
      </c>
      <c r="AD9310">
        <v>0</v>
      </c>
      <c r="AE9310">
        <v>9.6904822626888883E-3</v>
      </c>
    </row>
    <row r="9311" spans="1:31" x14ac:dyDescent="0.25">
      <c r="A9311">
        <v>1893519</v>
      </c>
      <c r="B9311">
        <v>1</v>
      </c>
      <c r="C9311" t="s">
        <v>80</v>
      </c>
      <c r="D9311" t="s">
        <v>109</v>
      </c>
      <c r="E9311" t="s">
        <v>146</v>
      </c>
      <c r="F9311" t="s">
        <v>12488</v>
      </c>
      <c r="G9311" t="s">
        <v>148</v>
      </c>
      <c r="H9311" t="s">
        <v>143</v>
      </c>
      <c r="I9311" t="s">
        <v>135</v>
      </c>
      <c r="J9311" t="s">
        <v>136</v>
      </c>
      <c r="K9311" t="s">
        <v>137</v>
      </c>
      <c r="L9311" t="s">
        <v>25992</v>
      </c>
      <c r="M9311" t="s">
        <v>25993</v>
      </c>
      <c r="N9311">
        <v>0.97333333300000002</v>
      </c>
      <c r="O9311">
        <v>0</v>
      </c>
      <c r="P9311">
        <v>1</v>
      </c>
      <c r="Q9311">
        <v>0</v>
      </c>
      <c r="R9311">
        <v>4</v>
      </c>
      <c r="S9311">
        <v>0</v>
      </c>
      <c r="T9311">
        <v>5</v>
      </c>
      <c r="U9311">
        <v>0</v>
      </c>
      <c r="V9311">
        <v>0</v>
      </c>
      <c r="W9311">
        <v>0</v>
      </c>
      <c r="X9311">
        <v>0.33039682190431341</v>
      </c>
      <c r="Y9311">
        <v>0</v>
      </c>
      <c r="Z9311">
        <v>8.9323092374453026</v>
      </c>
      <c r="AA9311">
        <v>0</v>
      </c>
      <c r="AB9311">
        <v>11.267731011217</v>
      </c>
      <c r="AC9311">
        <v>0</v>
      </c>
      <c r="AD9311">
        <v>0</v>
      </c>
      <c r="AE9311">
        <v>20.530437070566617</v>
      </c>
    </row>
    <row r="9312" spans="1:31" x14ac:dyDescent="0.25">
      <c r="A9312">
        <v>1893521</v>
      </c>
      <c r="B9312">
        <v>1</v>
      </c>
      <c r="C9312" t="s">
        <v>80</v>
      </c>
      <c r="D9312" t="s">
        <v>94</v>
      </c>
      <c r="E9312" t="s">
        <v>169</v>
      </c>
      <c r="F9312" t="s">
        <v>25611</v>
      </c>
      <c r="G9312" t="s">
        <v>148</v>
      </c>
      <c r="H9312" t="s">
        <v>143</v>
      </c>
      <c r="I9312" t="s">
        <v>135</v>
      </c>
      <c r="J9312" t="s">
        <v>136</v>
      </c>
      <c r="K9312" t="s">
        <v>137</v>
      </c>
      <c r="L9312" t="s">
        <v>25994</v>
      </c>
      <c r="M9312" t="s">
        <v>25995</v>
      </c>
      <c r="N9312">
        <v>1.263055555</v>
      </c>
      <c r="O9312">
        <v>0</v>
      </c>
      <c r="P9312">
        <v>0</v>
      </c>
      <c r="Q9312">
        <v>0</v>
      </c>
      <c r="R9312">
        <v>11</v>
      </c>
      <c r="S9312">
        <v>0</v>
      </c>
      <c r="T9312">
        <v>0</v>
      </c>
      <c r="U9312">
        <v>0</v>
      </c>
      <c r="V9312">
        <v>0</v>
      </c>
      <c r="W9312">
        <v>0</v>
      </c>
      <c r="X9312">
        <v>0</v>
      </c>
      <c r="Y9312">
        <v>0</v>
      </c>
      <c r="Z9312">
        <v>47.408925429808711</v>
      </c>
      <c r="AA9312">
        <v>0</v>
      </c>
      <c r="AB9312">
        <v>0</v>
      </c>
      <c r="AC9312">
        <v>0</v>
      </c>
      <c r="AD9312">
        <v>0</v>
      </c>
      <c r="AE9312">
        <v>47.408925429808711</v>
      </c>
    </row>
    <row r="9313" spans="1:31" x14ac:dyDescent="0.25">
      <c r="A9313">
        <v>1893524</v>
      </c>
      <c r="B9313">
        <v>1</v>
      </c>
      <c r="C9313" t="s">
        <v>80</v>
      </c>
      <c r="D9313" t="s">
        <v>103</v>
      </c>
      <c r="E9313" t="s">
        <v>169</v>
      </c>
      <c r="F9313" t="s">
        <v>3031</v>
      </c>
      <c r="G9313" t="s">
        <v>453</v>
      </c>
      <c r="H9313" t="s">
        <v>143</v>
      </c>
      <c r="I9313" t="s">
        <v>135</v>
      </c>
      <c r="J9313" t="s">
        <v>136</v>
      </c>
      <c r="K9313" t="s">
        <v>137</v>
      </c>
      <c r="L9313" t="s">
        <v>25996</v>
      </c>
      <c r="M9313" t="s">
        <v>25997</v>
      </c>
      <c r="N9313">
        <v>1.3266666659999999</v>
      </c>
      <c r="O9313">
        <v>0</v>
      </c>
      <c r="P9313">
        <v>465</v>
      </c>
      <c r="Q9313">
        <v>0</v>
      </c>
      <c r="R9313">
        <v>0</v>
      </c>
      <c r="S9313">
        <v>0</v>
      </c>
      <c r="T9313">
        <v>27</v>
      </c>
      <c r="U9313">
        <v>0</v>
      </c>
      <c r="V9313">
        <v>0</v>
      </c>
      <c r="W9313">
        <v>0</v>
      </c>
      <c r="X9313">
        <v>149.64431593478264</v>
      </c>
      <c r="Y9313">
        <v>0</v>
      </c>
      <c r="Z9313">
        <v>0</v>
      </c>
      <c r="AA9313">
        <v>0</v>
      </c>
      <c r="AB9313">
        <v>23.895590246291828</v>
      </c>
      <c r="AC9313">
        <v>0</v>
      </c>
      <c r="AD9313">
        <v>0</v>
      </c>
      <c r="AE9313">
        <v>173.53990618107446</v>
      </c>
    </row>
    <row r="9314" spans="1:31" x14ac:dyDescent="0.25">
      <c r="A9314">
        <v>1893526</v>
      </c>
      <c r="B9314">
        <v>1</v>
      </c>
      <c r="C9314" t="s">
        <v>80</v>
      </c>
      <c r="D9314" t="s">
        <v>102</v>
      </c>
      <c r="E9314" t="s">
        <v>210</v>
      </c>
      <c r="F9314" t="s">
        <v>25998</v>
      </c>
      <c r="G9314" t="s">
        <v>133</v>
      </c>
      <c r="H9314" t="s">
        <v>134</v>
      </c>
      <c r="I9314" t="s">
        <v>135</v>
      </c>
      <c r="J9314" t="s">
        <v>136</v>
      </c>
      <c r="K9314" t="s">
        <v>137</v>
      </c>
      <c r="L9314" t="s">
        <v>25999</v>
      </c>
      <c r="M9314" t="s">
        <v>26000</v>
      </c>
      <c r="N9314">
        <v>0.461388888</v>
      </c>
      <c r="O9314">
        <v>0</v>
      </c>
      <c r="P9314">
        <v>55</v>
      </c>
      <c r="Q9314">
        <v>0</v>
      </c>
      <c r="R9314">
        <v>32</v>
      </c>
      <c r="S9314">
        <v>1</v>
      </c>
      <c r="T9314">
        <v>10</v>
      </c>
      <c r="U9314">
        <v>0</v>
      </c>
      <c r="V9314">
        <v>0</v>
      </c>
      <c r="W9314">
        <v>0</v>
      </c>
      <c r="X9314">
        <v>6.908836723417652</v>
      </c>
      <c r="Y9314">
        <v>0</v>
      </c>
      <c r="Z9314">
        <v>29.355970755566577</v>
      </c>
      <c r="AA9314">
        <v>85.337397356310944</v>
      </c>
      <c r="AB9314">
        <v>3.274924081955747</v>
      </c>
      <c r="AC9314">
        <v>0</v>
      </c>
      <c r="AD9314">
        <v>0</v>
      </c>
      <c r="AE9314">
        <v>124.87712891725091</v>
      </c>
    </row>
    <row r="9315" spans="1:31" x14ac:dyDescent="0.25">
      <c r="A9315">
        <v>1893528</v>
      </c>
      <c r="B9315">
        <v>1</v>
      </c>
      <c r="C9315" t="s">
        <v>81</v>
      </c>
      <c r="D9315" t="s">
        <v>119</v>
      </c>
      <c r="E9315" t="s">
        <v>169</v>
      </c>
      <c r="F9315" t="s">
        <v>26001</v>
      </c>
      <c r="G9315" t="s">
        <v>183</v>
      </c>
      <c r="H9315" t="s">
        <v>143</v>
      </c>
      <c r="I9315" t="s">
        <v>135</v>
      </c>
      <c r="J9315" t="s">
        <v>136</v>
      </c>
      <c r="K9315" t="s">
        <v>137</v>
      </c>
      <c r="L9315" t="s">
        <v>26002</v>
      </c>
      <c r="M9315" t="s">
        <v>26003</v>
      </c>
      <c r="N9315">
        <v>1.2861111110000001</v>
      </c>
      <c r="O9315">
        <v>0</v>
      </c>
      <c r="P9315">
        <v>1</v>
      </c>
      <c r="Q9315">
        <v>0</v>
      </c>
      <c r="R9315">
        <v>5</v>
      </c>
      <c r="S9315">
        <v>0</v>
      </c>
      <c r="T9315">
        <v>0</v>
      </c>
      <c r="U9315">
        <v>0</v>
      </c>
      <c r="V9315">
        <v>0</v>
      </c>
      <c r="W9315">
        <v>0</v>
      </c>
      <c r="X9315">
        <v>0.38497424843081279</v>
      </c>
      <c r="Y9315">
        <v>0</v>
      </c>
      <c r="Z9315">
        <v>26.753126915920589</v>
      </c>
      <c r="AA9315">
        <v>0</v>
      </c>
      <c r="AB9315">
        <v>0</v>
      </c>
      <c r="AC9315">
        <v>0</v>
      </c>
      <c r="AD9315">
        <v>0</v>
      </c>
      <c r="AE9315">
        <v>27.138101164351401</v>
      </c>
    </row>
    <row r="9316" spans="1:31" x14ac:dyDescent="0.25">
      <c r="A9316">
        <v>1893531</v>
      </c>
      <c r="B9316">
        <v>1</v>
      </c>
      <c r="C9316" t="s">
        <v>80</v>
      </c>
      <c r="D9316" t="s">
        <v>92</v>
      </c>
      <c r="E9316" t="s">
        <v>140</v>
      </c>
      <c r="F9316" t="s">
        <v>26004</v>
      </c>
      <c r="G9316" t="s">
        <v>207</v>
      </c>
      <c r="H9316" t="s">
        <v>143</v>
      </c>
      <c r="I9316" t="s">
        <v>135</v>
      </c>
      <c r="J9316" t="s">
        <v>136</v>
      </c>
      <c r="K9316" t="s">
        <v>137</v>
      </c>
      <c r="L9316" t="s">
        <v>26005</v>
      </c>
      <c r="M9316" t="s">
        <v>26006</v>
      </c>
      <c r="N9316">
        <v>3.7174999999999998</v>
      </c>
      <c r="O9316">
        <v>0</v>
      </c>
      <c r="P9316">
        <v>1</v>
      </c>
      <c r="Q9316">
        <v>0</v>
      </c>
      <c r="R9316">
        <v>0</v>
      </c>
      <c r="S9316">
        <v>0</v>
      </c>
      <c r="T9316">
        <v>0</v>
      </c>
      <c r="U9316">
        <v>0</v>
      </c>
      <c r="V9316">
        <v>0</v>
      </c>
      <c r="W9316">
        <v>0</v>
      </c>
      <c r="X9316">
        <v>0.82699837907699991</v>
      </c>
      <c r="Y9316">
        <v>0</v>
      </c>
      <c r="Z9316">
        <v>0</v>
      </c>
      <c r="AA9316">
        <v>0</v>
      </c>
      <c r="AB9316">
        <v>0</v>
      </c>
      <c r="AC9316">
        <v>0</v>
      </c>
      <c r="AD9316">
        <v>0</v>
      </c>
      <c r="AE9316">
        <v>0.82699837907699991</v>
      </c>
    </row>
    <row r="9317" spans="1:31" x14ac:dyDescent="0.25">
      <c r="A9317">
        <v>1893536</v>
      </c>
      <c r="B9317">
        <v>1</v>
      </c>
      <c r="C9317" t="s">
        <v>80</v>
      </c>
      <c r="D9317" t="s">
        <v>111</v>
      </c>
      <c r="E9317" t="s">
        <v>146</v>
      </c>
      <c r="F9317" t="s">
        <v>26007</v>
      </c>
      <c r="G9317" t="s">
        <v>148</v>
      </c>
      <c r="H9317" t="s">
        <v>143</v>
      </c>
      <c r="I9317" t="s">
        <v>135</v>
      </c>
      <c r="J9317" t="s">
        <v>136</v>
      </c>
      <c r="K9317" t="s">
        <v>137</v>
      </c>
      <c r="L9317" t="s">
        <v>26008</v>
      </c>
      <c r="M9317" t="s">
        <v>26009</v>
      </c>
      <c r="N9317">
        <v>2.523055555</v>
      </c>
      <c r="O9317">
        <v>0</v>
      </c>
      <c r="P9317">
        <v>84</v>
      </c>
      <c r="Q9317">
        <v>0</v>
      </c>
      <c r="R9317">
        <v>0</v>
      </c>
      <c r="S9317">
        <v>0</v>
      </c>
      <c r="T9317">
        <v>7</v>
      </c>
      <c r="U9317">
        <v>0</v>
      </c>
      <c r="V9317">
        <v>0</v>
      </c>
      <c r="W9317">
        <v>0</v>
      </c>
      <c r="X9317">
        <v>63.891356406918781</v>
      </c>
      <c r="Y9317">
        <v>0</v>
      </c>
      <c r="Z9317">
        <v>0</v>
      </c>
      <c r="AA9317">
        <v>0</v>
      </c>
      <c r="AB9317">
        <v>0.76536900793342888</v>
      </c>
      <c r="AC9317">
        <v>0</v>
      </c>
      <c r="AD9317">
        <v>0</v>
      </c>
      <c r="AE9317">
        <v>64.656725414852204</v>
      </c>
    </row>
    <row r="9318" spans="1:31" x14ac:dyDescent="0.25">
      <c r="A9318">
        <v>1893537</v>
      </c>
      <c r="B9318">
        <v>1</v>
      </c>
      <c r="C9318" t="s">
        <v>80</v>
      </c>
      <c r="D9318" t="s">
        <v>88</v>
      </c>
      <c r="E9318" t="s">
        <v>140</v>
      </c>
      <c r="F9318" t="s">
        <v>26010</v>
      </c>
      <c r="G9318" t="s">
        <v>207</v>
      </c>
      <c r="H9318" t="s">
        <v>143</v>
      </c>
      <c r="I9318" t="s">
        <v>135</v>
      </c>
      <c r="J9318" t="s">
        <v>136</v>
      </c>
      <c r="K9318" t="s">
        <v>137</v>
      </c>
      <c r="L9318" t="s">
        <v>26011</v>
      </c>
      <c r="M9318" t="s">
        <v>26012</v>
      </c>
      <c r="N9318">
        <v>2.4138888879999998</v>
      </c>
      <c r="O9318">
        <v>0</v>
      </c>
      <c r="P9318">
        <v>1</v>
      </c>
      <c r="Q9318">
        <v>0</v>
      </c>
      <c r="R9318">
        <v>0</v>
      </c>
      <c r="S9318">
        <v>0</v>
      </c>
      <c r="T9318">
        <v>0</v>
      </c>
      <c r="U9318">
        <v>0</v>
      </c>
      <c r="V9318">
        <v>0</v>
      </c>
      <c r="W9318">
        <v>0</v>
      </c>
      <c r="X9318">
        <v>0.4852777153472444</v>
      </c>
      <c r="Y9318">
        <v>0</v>
      </c>
      <c r="Z9318">
        <v>0</v>
      </c>
      <c r="AA9318">
        <v>0</v>
      </c>
      <c r="AB9318">
        <v>0</v>
      </c>
      <c r="AC9318">
        <v>0</v>
      </c>
      <c r="AD9318">
        <v>0</v>
      </c>
      <c r="AE9318">
        <v>0.4852777153472444</v>
      </c>
    </row>
    <row r="9319" spans="1:31" x14ac:dyDescent="0.25">
      <c r="A9319">
        <v>1893538</v>
      </c>
      <c r="B9319">
        <v>1</v>
      </c>
      <c r="C9319" t="s">
        <v>81</v>
      </c>
      <c r="D9319" t="s">
        <v>113</v>
      </c>
      <c r="E9319" t="s">
        <v>140</v>
      </c>
      <c r="F9319" t="s">
        <v>26013</v>
      </c>
      <c r="G9319" t="s">
        <v>163</v>
      </c>
      <c r="H9319" t="s">
        <v>143</v>
      </c>
      <c r="I9319" t="s">
        <v>135</v>
      </c>
      <c r="J9319" t="s">
        <v>136</v>
      </c>
      <c r="K9319" t="s">
        <v>137</v>
      </c>
      <c r="L9319" t="s">
        <v>26014</v>
      </c>
      <c r="M9319" t="s">
        <v>26015</v>
      </c>
      <c r="N9319">
        <v>1.818333333</v>
      </c>
      <c r="O9319">
        <v>0</v>
      </c>
      <c r="P9319">
        <v>0</v>
      </c>
      <c r="Q9319">
        <v>0</v>
      </c>
      <c r="R9319">
        <v>16</v>
      </c>
      <c r="S9319">
        <v>0</v>
      </c>
      <c r="T9319">
        <v>0</v>
      </c>
      <c r="U9319">
        <v>0</v>
      </c>
      <c r="V9319">
        <v>0</v>
      </c>
      <c r="W9319">
        <v>0</v>
      </c>
      <c r="X9319">
        <v>0</v>
      </c>
      <c r="Y9319">
        <v>0</v>
      </c>
      <c r="Z9319">
        <v>39.885021334583335</v>
      </c>
      <c r="AA9319">
        <v>0</v>
      </c>
      <c r="AB9319">
        <v>0</v>
      </c>
      <c r="AC9319">
        <v>0</v>
      </c>
      <c r="AD9319">
        <v>0</v>
      </c>
      <c r="AE9319">
        <v>39.885021334583335</v>
      </c>
    </row>
    <row r="9320" spans="1:31" x14ac:dyDescent="0.25">
      <c r="A9320">
        <v>1893541</v>
      </c>
      <c r="B9320">
        <v>1</v>
      </c>
      <c r="C9320" t="s">
        <v>80</v>
      </c>
      <c r="D9320" t="s">
        <v>96</v>
      </c>
      <c r="E9320" t="s">
        <v>140</v>
      </c>
      <c r="F9320" t="s">
        <v>26016</v>
      </c>
      <c r="G9320" t="s">
        <v>163</v>
      </c>
      <c r="H9320" t="s">
        <v>143</v>
      </c>
      <c r="I9320" t="s">
        <v>135</v>
      </c>
      <c r="J9320" t="s">
        <v>136</v>
      </c>
      <c r="K9320" t="s">
        <v>137</v>
      </c>
      <c r="L9320" t="s">
        <v>26017</v>
      </c>
      <c r="M9320" t="s">
        <v>26018</v>
      </c>
      <c r="N9320">
        <v>1.2777777770000001</v>
      </c>
      <c r="O9320">
        <v>0</v>
      </c>
      <c r="P9320">
        <v>1</v>
      </c>
      <c r="Q9320">
        <v>0</v>
      </c>
      <c r="R9320">
        <v>0</v>
      </c>
      <c r="S9320">
        <v>0</v>
      </c>
      <c r="T9320">
        <v>0</v>
      </c>
      <c r="U9320">
        <v>0</v>
      </c>
      <c r="V9320">
        <v>0</v>
      </c>
      <c r="W9320">
        <v>0</v>
      </c>
      <c r="X9320">
        <v>1.2872019595911111E-2</v>
      </c>
      <c r="Y9320">
        <v>0</v>
      </c>
      <c r="Z9320">
        <v>0</v>
      </c>
      <c r="AA9320">
        <v>0</v>
      </c>
      <c r="AB9320">
        <v>0</v>
      </c>
      <c r="AC9320">
        <v>0</v>
      </c>
      <c r="AD9320">
        <v>0</v>
      </c>
      <c r="AE9320">
        <v>1.2872019595911111E-2</v>
      </c>
    </row>
    <row r="9321" spans="1:31" x14ac:dyDescent="0.25">
      <c r="A9321">
        <v>1893545</v>
      </c>
      <c r="B9321">
        <v>1</v>
      </c>
      <c r="C9321" t="s">
        <v>81</v>
      </c>
      <c r="D9321" t="s">
        <v>120</v>
      </c>
      <c r="E9321" t="s">
        <v>146</v>
      </c>
      <c r="F9321" t="s">
        <v>26019</v>
      </c>
      <c r="G9321" t="s">
        <v>148</v>
      </c>
      <c r="H9321" t="s">
        <v>143</v>
      </c>
      <c r="I9321" t="s">
        <v>135</v>
      </c>
      <c r="J9321" t="s">
        <v>136</v>
      </c>
      <c r="K9321" t="s">
        <v>137</v>
      </c>
      <c r="L9321" t="s">
        <v>26020</v>
      </c>
      <c r="M9321" t="s">
        <v>26021</v>
      </c>
      <c r="N9321">
        <v>0.76277777700000005</v>
      </c>
      <c r="O9321">
        <v>0</v>
      </c>
      <c r="P9321">
        <v>3</v>
      </c>
      <c r="Q9321">
        <v>0</v>
      </c>
      <c r="R9321">
        <v>0</v>
      </c>
      <c r="S9321">
        <v>0</v>
      </c>
      <c r="T9321">
        <v>1</v>
      </c>
      <c r="U9321">
        <v>0</v>
      </c>
      <c r="V9321">
        <v>0</v>
      </c>
      <c r="W9321">
        <v>0</v>
      </c>
      <c r="X9321">
        <v>0.9195795195716534</v>
      </c>
      <c r="Y9321">
        <v>0</v>
      </c>
      <c r="Z9321">
        <v>0</v>
      </c>
      <c r="AA9321">
        <v>0</v>
      </c>
      <c r="AB9321">
        <v>0.87688107860150022</v>
      </c>
      <c r="AC9321">
        <v>0</v>
      </c>
      <c r="AD9321">
        <v>0</v>
      </c>
      <c r="AE9321">
        <v>1.7964605981731536</v>
      </c>
    </row>
    <row r="9322" spans="1:31" x14ac:dyDescent="0.25">
      <c r="A9322">
        <v>1893547</v>
      </c>
      <c r="B9322">
        <v>1</v>
      </c>
      <c r="C9322" t="s">
        <v>81</v>
      </c>
      <c r="D9322" t="s">
        <v>112</v>
      </c>
      <c r="E9322" t="s">
        <v>222</v>
      </c>
      <c r="F9322" t="s">
        <v>26022</v>
      </c>
      <c r="G9322" t="s">
        <v>663</v>
      </c>
      <c r="H9322" t="s">
        <v>143</v>
      </c>
      <c r="I9322" t="s">
        <v>135</v>
      </c>
      <c r="J9322" t="s">
        <v>136</v>
      </c>
      <c r="K9322" t="s">
        <v>137</v>
      </c>
      <c r="L9322" t="s">
        <v>26023</v>
      </c>
      <c r="M9322" t="s">
        <v>26024</v>
      </c>
      <c r="N9322">
        <v>1.4580555550000001</v>
      </c>
      <c r="O9322">
        <v>0</v>
      </c>
      <c r="P9322">
        <v>113</v>
      </c>
      <c r="Q9322">
        <v>0</v>
      </c>
      <c r="R9322">
        <v>0</v>
      </c>
      <c r="S9322">
        <v>0</v>
      </c>
      <c r="T9322">
        <v>25</v>
      </c>
      <c r="U9322">
        <v>0</v>
      </c>
      <c r="V9322">
        <v>0</v>
      </c>
      <c r="W9322">
        <v>0</v>
      </c>
      <c r="X9322">
        <v>38.739881947522434</v>
      </c>
      <c r="Y9322">
        <v>0</v>
      </c>
      <c r="Z9322">
        <v>0</v>
      </c>
      <c r="AA9322">
        <v>0</v>
      </c>
      <c r="AB9322">
        <v>11.644401554136735</v>
      </c>
      <c r="AC9322">
        <v>0</v>
      </c>
      <c r="AD9322">
        <v>0</v>
      </c>
      <c r="AE9322">
        <v>50.384283501659169</v>
      </c>
    </row>
    <row r="9323" spans="1:31" x14ac:dyDescent="0.25">
      <c r="A9323">
        <v>1893548</v>
      </c>
      <c r="B9323">
        <v>1</v>
      </c>
      <c r="C9323" t="s">
        <v>81</v>
      </c>
      <c r="D9323" t="s">
        <v>113</v>
      </c>
      <c r="E9323" t="s">
        <v>140</v>
      </c>
      <c r="F9323" t="s">
        <v>26025</v>
      </c>
      <c r="G9323" t="s">
        <v>163</v>
      </c>
      <c r="H9323" t="s">
        <v>143</v>
      </c>
      <c r="I9323" t="s">
        <v>135</v>
      </c>
      <c r="J9323" t="s">
        <v>136</v>
      </c>
      <c r="K9323" t="s">
        <v>137</v>
      </c>
      <c r="L9323" t="s">
        <v>26026</v>
      </c>
      <c r="M9323" t="s">
        <v>26027</v>
      </c>
      <c r="N9323">
        <v>2.8450000000000002</v>
      </c>
      <c r="O9323">
        <v>0</v>
      </c>
      <c r="P9323">
        <v>1</v>
      </c>
      <c r="Q9323">
        <v>0</v>
      </c>
      <c r="R9323">
        <v>0</v>
      </c>
      <c r="S9323">
        <v>0</v>
      </c>
      <c r="T9323">
        <v>0</v>
      </c>
      <c r="U9323">
        <v>0</v>
      </c>
      <c r="V9323">
        <v>0</v>
      </c>
      <c r="W9323">
        <v>0</v>
      </c>
      <c r="X9323">
        <v>0.52162521820117336</v>
      </c>
      <c r="Y9323">
        <v>0</v>
      </c>
      <c r="Z9323">
        <v>0</v>
      </c>
      <c r="AA9323">
        <v>0</v>
      </c>
      <c r="AB9323">
        <v>0</v>
      </c>
      <c r="AC9323">
        <v>0</v>
      </c>
      <c r="AD9323">
        <v>0</v>
      </c>
      <c r="AE9323">
        <v>0.52162521820117336</v>
      </c>
    </row>
    <row r="9324" spans="1:31" x14ac:dyDescent="0.25">
      <c r="A9324">
        <v>1893550</v>
      </c>
      <c r="B9324">
        <v>1</v>
      </c>
      <c r="C9324" t="s">
        <v>80</v>
      </c>
      <c r="D9324" t="s">
        <v>93</v>
      </c>
      <c r="E9324" t="s">
        <v>146</v>
      </c>
      <c r="F9324" t="s">
        <v>26028</v>
      </c>
      <c r="G9324" t="s">
        <v>148</v>
      </c>
      <c r="H9324" t="s">
        <v>143</v>
      </c>
      <c r="I9324" t="s">
        <v>135</v>
      </c>
      <c r="J9324" t="s">
        <v>136</v>
      </c>
      <c r="K9324" t="s">
        <v>137</v>
      </c>
      <c r="L9324" t="s">
        <v>26029</v>
      </c>
      <c r="M9324" t="s">
        <v>26030</v>
      </c>
      <c r="N9324">
        <v>0.70694444400000001</v>
      </c>
      <c r="O9324">
        <v>0</v>
      </c>
      <c r="P9324">
        <v>74</v>
      </c>
      <c r="Q9324">
        <v>0</v>
      </c>
      <c r="R9324">
        <v>0</v>
      </c>
      <c r="S9324">
        <v>0</v>
      </c>
      <c r="T9324">
        <v>1</v>
      </c>
      <c r="U9324">
        <v>0</v>
      </c>
      <c r="V9324">
        <v>0</v>
      </c>
      <c r="W9324">
        <v>0</v>
      </c>
      <c r="X9324">
        <v>15.48740299454499</v>
      </c>
      <c r="Y9324">
        <v>0</v>
      </c>
      <c r="Z9324">
        <v>0</v>
      </c>
      <c r="AA9324">
        <v>0</v>
      </c>
      <c r="AB9324">
        <v>8.4460499057666671E-3</v>
      </c>
      <c r="AC9324">
        <v>0</v>
      </c>
      <c r="AD9324">
        <v>0</v>
      </c>
      <c r="AE9324">
        <v>15.495849044450756</v>
      </c>
    </row>
    <row r="9325" spans="1:31" x14ac:dyDescent="0.25">
      <c r="A9325">
        <v>1893552</v>
      </c>
      <c r="B9325">
        <v>1</v>
      </c>
      <c r="C9325" t="s">
        <v>81</v>
      </c>
      <c r="D9325" t="s">
        <v>113</v>
      </c>
      <c r="E9325" t="s">
        <v>146</v>
      </c>
      <c r="F9325" t="s">
        <v>26031</v>
      </c>
      <c r="G9325" t="s">
        <v>148</v>
      </c>
      <c r="H9325" t="s">
        <v>143</v>
      </c>
      <c r="I9325" t="s">
        <v>135</v>
      </c>
      <c r="J9325" t="s">
        <v>136</v>
      </c>
      <c r="K9325" t="s">
        <v>137</v>
      </c>
      <c r="L9325" t="s">
        <v>26032</v>
      </c>
      <c r="M9325" t="s">
        <v>26033</v>
      </c>
      <c r="N9325">
        <v>2.4411111110000001</v>
      </c>
      <c r="O9325">
        <v>0</v>
      </c>
      <c r="P9325">
        <v>9</v>
      </c>
      <c r="Q9325">
        <v>0</v>
      </c>
      <c r="R9325">
        <v>1</v>
      </c>
      <c r="S9325">
        <v>0</v>
      </c>
      <c r="T9325">
        <v>0</v>
      </c>
      <c r="U9325">
        <v>0</v>
      </c>
      <c r="V9325">
        <v>0</v>
      </c>
      <c r="W9325">
        <v>0</v>
      </c>
      <c r="X9325">
        <v>3.0449311782217841</v>
      </c>
      <c r="Y9325">
        <v>0</v>
      </c>
      <c r="Z9325">
        <v>46.870679597140921</v>
      </c>
      <c r="AA9325">
        <v>0</v>
      </c>
      <c r="AB9325">
        <v>0</v>
      </c>
      <c r="AC9325">
        <v>0</v>
      </c>
      <c r="AD9325">
        <v>0</v>
      </c>
      <c r="AE9325">
        <v>49.915610775362708</v>
      </c>
    </row>
    <row r="9326" spans="1:31" x14ac:dyDescent="0.25">
      <c r="A9326">
        <v>1893553</v>
      </c>
      <c r="B9326">
        <v>1</v>
      </c>
      <c r="C9326" t="s">
        <v>80</v>
      </c>
      <c r="D9326" t="s">
        <v>82</v>
      </c>
      <c r="E9326" t="s">
        <v>140</v>
      </c>
      <c r="F9326" t="s">
        <v>26034</v>
      </c>
      <c r="G9326" t="s">
        <v>142</v>
      </c>
      <c r="H9326" t="s">
        <v>143</v>
      </c>
      <c r="I9326" t="s">
        <v>135</v>
      </c>
      <c r="J9326" t="s">
        <v>136</v>
      </c>
      <c r="K9326" t="s">
        <v>137</v>
      </c>
      <c r="L9326" t="s">
        <v>26035</v>
      </c>
      <c r="M9326" t="s">
        <v>26036</v>
      </c>
      <c r="N9326">
        <v>1.8391666659999999</v>
      </c>
      <c r="O9326">
        <v>0</v>
      </c>
      <c r="P9326">
        <v>0</v>
      </c>
      <c r="Q9326">
        <v>0</v>
      </c>
      <c r="R9326">
        <v>0</v>
      </c>
      <c r="S9326">
        <v>0</v>
      </c>
      <c r="T9326">
        <v>1</v>
      </c>
      <c r="U9326">
        <v>0</v>
      </c>
      <c r="V9326">
        <v>0</v>
      </c>
      <c r="W9326">
        <v>0</v>
      </c>
      <c r="X9326">
        <v>0</v>
      </c>
      <c r="Y9326">
        <v>0</v>
      </c>
      <c r="Z9326">
        <v>0</v>
      </c>
      <c r="AA9326">
        <v>0</v>
      </c>
      <c r="AB9326">
        <v>0.17414257080348333</v>
      </c>
      <c r="AC9326">
        <v>0</v>
      </c>
      <c r="AD9326">
        <v>0</v>
      </c>
      <c r="AE9326">
        <v>0.17414257080348333</v>
      </c>
    </row>
    <row r="9327" spans="1:31" x14ac:dyDescent="0.25">
      <c r="A9327">
        <v>1893555</v>
      </c>
      <c r="B9327">
        <v>1</v>
      </c>
      <c r="C9327" t="s">
        <v>80</v>
      </c>
      <c r="D9327" t="s">
        <v>84</v>
      </c>
      <c r="E9327" t="s">
        <v>140</v>
      </c>
      <c r="F9327" t="s">
        <v>26037</v>
      </c>
      <c r="G9327" t="s">
        <v>207</v>
      </c>
      <c r="H9327" t="s">
        <v>143</v>
      </c>
      <c r="I9327" t="s">
        <v>135</v>
      </c>
      <c r="J9327" t="s">
        <v>136</v>
      </c>
      <c r="K9327" t="s">
        <v>137</v>
      </c>
      <c r="L9327" t="s">
        <v>26038</v>
      </c>
      <c r="M9327" t="s">
        <v>26039</v>
      </c>
      <c r="N9327">
        <v>3.3541666659999998</v>
      </c>
      <c r="O9327">
        <v>0</v>
      </c>
      <c r="P9327">
        <v>1</v>
      </c>
      <c r="Q9327">
        <v>0</v>
      </c>
      <c r="R9327">
        <v>0</v>
      </c>
      <c r="S9327">
        <v>0</v>
      </c>
      <c r="T9327">
        <v>0</v>
      </c>
      <c r="U9327">
        <v>0</v>
      </c>
      <c r="V9327">
        <v>0</v>
      </c>
      <c r="W9327">
        <v>0</v>
      </c>
      <c r="X9327">
        <v>0.70740561450159778</v>
      </c>
      <c r="Y9327">
        <v>0</v>
      </c>
      <c r="Z9327">
        <v>0</v>
      </c>
      <c r="AA9327">
        <v>0</v>
      </c>
      <c r="AB9327">
        <v>0</v>
      </c>
      <c r="AC9327">
        <v>0</v>
      </c>
      <c r="AD9327">
        <v>0</v>
      </c>
      <c r="AE9327">
        <v>0.70740561450159778</v>
      </c>
    </row>
    <row r="9328" spans="1:31" x14ac:dyDescent="0.25">
      <c r="A9328">
        <v>1893558</v>
      </c>
      <c r="B9328">
        <v>1</v>
      </c>
      <c r="C9328" t="s">
        <v>80</v>
      </c>
      <c r="D9328" t="s">
        <v>96</v>
      </c>
      <c r="E9328" t="s">
        <v>140</v>
      </c>
      <c r="F9328" t="s">
        <v>26040</v>
      </c>
      <c r="G9328" t="s">
        <v>207</v>
      </c>
      <c r="H9328" t="s">
        <v>143</v>
      </c>
      <c r="I9328" t="s">
        <v>135</v>
      </c>
      <c r="J9328" t="s">
        <v>136</v>
      </c>
      <c r="K9328" t="s">
        <v>137</v>
      </c>
      <c r="L9328" t="s">
        <v>26041</v>
      </c>
      <c r="M9328" t="s">
        <v>26042</v>
      </c>
      <c r="N9328">
        <v>1.304444444</v>
      </c>
      <c r="O9328">
        <v>0</v>
      </c>
      <c r="P9328">
        <v>1</v>
      </c>
      <c r="Q9328">
        <v>0</v>
      </c>
      <c r="R9328">
        <v>0</v>
      </c>
      <c r="S9328">
        <v>0</v>
      </c>
      <c r="T9328">
        <v>0</v>
      </c>
      <c r="U9328">
        <v>0</v>
      </c>
      <c r="V9328">
        <v>0</v>
      </c>
      <c r="W9328">
        <v>0</v>
      </c>
      <c r="X9328">
        <v>1.0128801631067552</v>
      </c>
      <c r="Y9328">
        <v>0</v>
      </c>
      <c r="Z9328">
        <v>0</v>
      </c>
      <c r="AA9328">
        <v>0</v>
      </c>
      <c r="AB9328">
        <v>0</v>
      </c>
      <c r="AC9328">
        <v>0</v>
      </c>
      <c r="AD9328">
        <v>0</v>
      </c>
      <c r="AE9328">
        <v>1.0128801631067552</v>
      </c>
    </row>
    <row r="9329" spans="1:31" x14ac:dyDescent="0.25">
      <c r="A9329">
        <v>1893562</v>
      </c>
      <c r="B9329">
        <v>1</v>
      </c>
      <c r="C9329" t="s">
        <v>81</v>
      </c>
      <c r="D9329" t="s">
        <v>119</v>
      </c>
      <c r="E9329" t="s">
        <v>146</v>
      </c>
      <c r="F9329" t="s">
        <v>26043</v>
      </c>
      <c r="G9329" t="s">
        <v>148</v>
      </c>
      <c r="H9329" t="s">
        <v>143</v>
      </c>
      <c r="I9329" t="s">
        <v>135</v>
      </c>
      <c r="J9329" t="s">
        <v>136</v>
      </c>
      <c r="K9329" t="s">
        <v>137</v>
      </c>
      <c r="L9329" t="s">
        <v>26044</v>
      </c>
      <c r="M9329" t="s">
        <v>26045</v>
      </c>
      <c r="N9329">
        <v>0.86777777700000003</v>
      </c>
      <c r="O9329">
        <v>0</v>
      </c>
      <c r="P9329">
        <v>0</v>
      </c>
      <c r="Q9329">
        <v>0</v>
      </c>
      <c r="R9329">
        <v>3</v>
      </c>
      <c r="S9329">
        <v>0</v>
      </c>
      <c r="T9329">
        <v>0</v>
      </c>
      <c r="U9329">
        <v>0</v>
      </c>
      <c r="V9329">
        <v>0</v>
      </c>
      <c r="W9329">
        <v>0</v>
      </c>
      <c r="X9329">
        <v>0</v>
      </c>
      <c r="Y9329">
        <v>0</v>
      </c>
      <c r="Z9329">
        <v>0.86562744366384003</v>
      </c>
      <c r="AA9329">
        <v>0</v>
      </c>
      <c r="AB9329">
        <v>0</v>
      </c>
      <c r="AC9329">
        <v>0</v>
      </c>
      <c r="AD9329">
        <v>0</v>
      </c>
      <c r="AE9329">
        <v>0.86562744366384003</v>
      </c>
    </row>
    <row r="9330" spans="1:31" x14ac:dyDescent="0.25">
      <c r="A9330">
        <v>1893564</v>
      </c>
      <c r="B9330">
        <v>1</v>
      </c>
      <c r="C9330" t="s">
        <v>81</v>
      </c>
      <c r="D9330" t="s">
        <v>113</v>
      </c>
      <c r="E9330" t="s">
        <v>140</v>
      </c>
      <c r="F9330" t="s">
        <v>5969</v>
      </c>
      <c r="G9330" t="s">
        <v>207</v>
      </c>
      <c r="H9330" t="s">
        <v>143</v>
      </c>
      <c r="I9330" t="s">
        <v>135</v>
      </c>
      <c r="J9330" t="s">
        <v>136</v>
      </c>
      <c r="K9330" t="s">
        <v>137</v>
      </c>
      <c r="L9330" t="s">
        <v>26046</v>
      </c>
      <c r="M9330" t="s">
        <v>26047</v>
      </c>
      <c r="N9330">
        <v>1.1727777770000001</v>
      </c>
      <c r="O9330">
        <v>0</v>
      </c>
      <c r="P9330">
        <v>1</v>
      </c>
      <c r="Q9330">
        <v>0</v>
      </c>
      <c r="R9330">
        <v>0</v>
      </c>
      <c r="S9330">
        <v>0</v>
      </c>
      <c r="T9330">
        <v>0</v>
      </c>
      <c r="U9330">
        <v>0</v>
      </c>
      <c r="V9330">
        <v>0</v>
      </c>
      <c r="W9330">
        <v>0</v>
      </c>
      <c r="X9330">
        <v>0.25047257980045778</v>
      </c>
      <c r="Y9330">
        <v>0</v>
      </c>
      <c r="Z9330">
        <v>0</v>
      </c>
      <c r="AA9330">
        <v>0</v>
      </c>
      <c r="AB9330">
        <v>0</v>
      </c>
      <c r="AC9330">
        <v>0</v>
      </c>
      <c r="AD9330">
        <v>0</v>
      </c>
      <c r="AE9330">
        <v>0.25047257980045778</v>
      </c>
    </row>
    <row r="9331" spans="1:31" x14ac:dyDescent="0.25">
      <c r="A9331">
        <v>1893604</v>
      </c>
      <c r="B9331">
        <v>1</v>
      </c>
      <c r="C9331" t="s">
        <v>81</v>
      </c>
      <c r="D9331" t="s">
        <v>123</v>
      </c>
      <c r="E9331" t="s">
        <v>146</v>
      </c>
      <c r="F9331" t="s">
        <v>26048</v>
      </c>
      <c r="G9331" t="s">
        <v>148</v>
      </c>
      <c r="H9331" t="s">
        <v>143</v>
      </c>
      <c r="I9331" t="s">
        <v>135</v>
      </c>
      <c r="J9331" t="s">
        <v>136</v>
      </c>
      <c r="K9331" t="s">
        <v>137</v>
      </c>
      <c r="L9331" t="s">
        <v>26049</v>
      </c>
      <c r="M9331" t="s">
        <v>26050</v>
      </c>
      <c r="N9331">
        <v>0.48055555500000002</v>
      </c>
      <c r="O9331">
        <v>0</v>
      </c>
      <c r="P9331">
        <v>79</v>
      </c>
      <c r="Q9331">
        <v>0</v>
      </c>
      <c r="R9331">
        <v>0</v>
      </c>
      <c r="S9331">
        <v>0</v>
      </c>
      <c r="T9331">
        <v>8</v>
      </c>
      <c r="U9331">
        <v>0</v>
      </c>
      <c r="V9331">
        <v>0</v>
      </c>
      <c r="W9331">
        <v>0</v>
      </c>
      <c r="X9331">
        <v>5.7449123980369858</v>
      </c>
      <c r="Y9331">
        <v>0</v>
      </c>
      <c r="Z9331">
        <v>0</v>
      </c>
      <c r="AA9331">
        <v>0</v>
      </c>
      <c r="AB9331">
        <v>1.9019136633048415</v>
      </c>
      <c r="AC9331">
        <v>0</v>
      </c>
      <c r="AD9331">
        <v>0</v>
      </c>
      <c r="AE9331">
        <v>7.6468260613418275</v>
      </c>
    </row>
    <row r="9332" spans="1:31" x14ac:dyDescent="0.25">
      <c r="A9332">
        <v>1893627</v>
      </c>
      <c r="B9332">
        <v>1</v>
      </c>
      <c r="C9332" t="s">
        <v>80</v>
      </c>
      <c r="D9332" t="s">
        <v>93</v>
      </c>
      <c r="E9332" t="s">
        <v>210</v>
      </c>
      <c r="F9332" t="s">
        <v>1931</v>
      </c>
      <c r="G9332" t="s">
        <v>133</v>
      </c>
      <c r="H9332" t="s">
        <v>134</v>
      </c>
      <c r="I9332" t="s">
        <v>135</v>
      </c>
      <c r="J9332" t="s">
        <v>136</v>
      </c>
      <c r="K9332" t="s">
        <v>137</v>
      </c>
      <c r="L9332" t="s">
        <v>26051</v>
      </c>
      <c r="M9332" t="s">
        <v>26052</v>
      </c>
      <c r="N9332">
        <v>1.0522222219999999</v>
      </c>
      <c r="O9332">
        <v>0</v>
      </c>
      <c r="P9332">
        <v>51</v>
      </c>
      <c r="Q9332">
        <v>56</v>
      </c>
      <c r="R9332">
        <v>138</v>
      </c>
      <c r="S9332">
        <v>8</v>
      </c>
      <c r="T9332">
        <v>73</v>
      </c>
      <c r="U9332">
        <v>0</v>
      </c>
      <c r="V9332">
        <v>0</v>
      </c>
      <c r="W9332">
        <v>0</v>
      </c>
      <c r="X9332">
        <v>20.14927468879694</v>
      </c>
      <c r="Y9332">
        <v>1132.2748809597742</v>
      </c>
      <c r="Z9332">
        <v>448.52155881353207</v>
      </c>
      <c r="AA9332">
        <v>142.93132774275787</v>
      </c>
      <c r="AB9332">
        <v>257.12132436154133</v>
      </c>
      <c r="AC9332">
        <v>0</v>
      </c>
      <c r="AD9332">
        <v>0</v>
      </c>
      <c r="AE9332">
        <v>2000.9983665664026</v>
      </c>
    </row>
    <row r="9333" spans="1:31" x14ac:dyDescent="0.25">
      <c r="A9333">
        <v>1894460</v>
      </c>
      <c r="B9333">
        <v>1</v>
      </c>
      <c r="C9333" t="s">
        <v>80</v>
      </c>
      <c r="D9333" t="s">
        <v>99</v>
      </c>
      <c r="E9333" t="s">
        <v>140</v>
      </c>
      <c r="F9333" t="s">
        <v>26053</v>
      </c>
      <c r="G9333" t="s">
        <v>163</v>
      </c>
      <c r="H9333" t="s">
        <v>143</v>
      </c>
      <c r="I9333" t="s">
        <v>135</v>
      </c>
      <c r="J9333" t="s">
        <v>136</v>
      </c>
      <c r="K9333" t="s">
        <v>137</v>
      </c>
      <c r="L9333" t="s">
        <v>26054</v>
      </c>
      <c r="M9333" t="s">
        <v>26055</v>
      </c>
      <c r="N9333">
        <v>3.713055555</v>
      </c>
      <c r="O9333">
        <v>0</v>
      </c>
      <c r="P9333">
        <v>0</v>
      </c>
      <c r="Q9333">
        <v>0</v>
      </c>
      <c r="R9333">
        <v>0</v>
      </c>
      <c r="S9333">
        <v>0</v>
      </c>
      <c r="T9333">
        <v>1</v>
      </c>
      <c r="U9333">
        <v>0</v>
      </c>
      <c r="V9333">
        <v>0</v>
      </c>
      <c r="W9333">
        <v>0</v>
      </c>
      <c r="X9333">
        <v>0</v>
      </c>
      <c r="Y9333">
        <v>0</v>
      </c>
      <c r="Z9333">
        <v>0</v>
      </c>
      <c r="AA9333">
        <v>0</v>
      </c>
      <c r="AB9333">
        <v>18.753578091905837</v>
      </c>
      <c r="AC9333">
        <v>0</v>
      </c>
      <c r="AD9333">
        <v>0</v>
      </c>
      <c r="AE9333">
        <v>18.753578091905837</v>
      </c>
    </row>
    <row r="9334" spans="1:31" x14ac:dyDescent="0.25">
      <c r="A9334">
        <v>1894437</v>
      </c>
      <c r="B9334">
        <v>1</v>
      </c>
      <c r="C9334" t="s">
        <v>80</v>
      </c>
      <c r="D9334" t="s">
        <v>89</v>
      </c>
      <c r="E9334" t="s">
        <v>210</v>
      </c>
      <c r="F9334" t="s">
        <v>26056</v>
      </c>
      <c r="G9334" t="s">
        <v>133</v>
      </c>
      <c r="H9334" t="s">
        <v>134</v>
      </c>
      <c r="I9334" t="s">
        <v>135</v>
      </c>
      <c r="J9334" t="s">
        <v>136</v>
      </c>
      <c r="K9334" t="s">
        <v>137</v>
      </c>
      <c r="L9334" t="s">
        <v>26057</v>
      </c>
      <c r="M9334" t="s">
        <v>26058</v>
      </c>
      <c r="N9334">
        <v>0.57499999999999996</v>
      </c>
      <c r="O9334">
        <v>4</v>
      </c>
      <c r="P9334">
        <v>4718</v>
      </c>
      <c r="Q9334">
        <v>2</v>
      </c>
      <c r="R9334">
        <v>142</v>
      </c>
      <c r="S9334">
        <v>12</v>
      </c>
      <c r="T9334">
        <v>552</v>
      </c>
      <c r="U9334">
        <v>7</v>
      </c>
      <c r="V9334">
        <v>0</v>
      </c>
      <c r="W9334">
        <v>68.074535808197609</v>
      </c>
      <c r="X9334">
        <v>1108.6323655315555</v>
      </c>
      <c r="Y9334">
        <v>7.3065657067127248</v>
      </c>
      <c r="Z9334">
        <v>55.821713385808884</v>
      </c>
      <c r="AA9334">
        <v>151.16132263068306</v>
      </c>
      <c r="AB9334">
        <v>606.20447539254462</v>
      </c>
      <c r="AC9334">
        <v>122.75341527828043</v>
      </c>
      <c r="AD9334">
        <v>0</v>
      </c>
      <c r="AE9334">
        <v>2119.954393733783</v>
      </c>
    </row>
    <row r="9335" spans="1:31" x14ac:dyDescent="0.25">
      <c r="A9335">
        <v>1894414</v>
      </c>
      <c r="B9335">
        <v>1</v>
      </c>
      <c r="C9335" t="s">
        <v>80</v>
      </c>
      <c r="D9335" t="s">
        <v>98</v>
      </c>
      <c r="E9335" t="s">
        <v>146</v>
      </c>
      <c r="F9335" t="s">
        <v>26059</v>
      </c>
      <c r="G9335" t="s">
        <v>148</v>
      </c>
      <c r="H9335" t="s">
        <v>143</v>
      </c>
      <c r="I9335" t="s">
        <v>135</v>
      </c>
      <c r="J9335" t="s">
        <v>136</v>
      </c>
      <c r="K9335" t="s">
        <v>137</v>
      </c>
      <c r="L9335" t="s">
        <v>26060</v>
      </c>
      <c r="M9335" t="s">
        <v>26061</v>
      </c>
      <c r="N9335">
        <v>1.0747222219999999</v>
      </c>
      <c r="O9335">
        <v>0</v>
      </c>
      <c r="P9335">
        <v>0</v>
      </c>
      <c r="Q9335">
        <v>0</v>
      </c>
      <c r="R9335">
        <v>5</v>
      </c>
      <c r="S9335">
        <v>0</v>
      </c>
      <c r="T9335">
        <v>2</v>
      </c>
      <c r="U9335">
        <v>0</v>
      </c>
      <c r="V9335">
        <v>0</v>
      </c>
      <c r="W9335">
        <v>0</v>
      </c>
      <c r="X9335">
        <v>0</v>
      </c>
      <c r="Y9335">
        <v>0</v>
      </c>
      <c r="Z9335">
        <v>6.0297761922184003</v>
      </c>
      <c r="AA9335">
        <v>0</v>
      </c>
      <c r="AB9335">
        <v>4.058720931733145</v>
      </c>
      <c r="AC9335">
        <v>0</v>
      </c>
      <c r="AD9335">
        <v>0</v>
      </c>
      <c r="AE9335">
        <v>10.088497123951544</v>
      </c>
    </row>
    <row r="9336" spans="1:31" x14ac:dyDescent="0.25">
      <c r="A9336">
        <v>1893750</v>
      </c>
      <c r="B9336">
        <v>1</v>
      </c>
      <c r="C9336" t="s">
        <v>80</v>
      </c>
      <c r="D9336" t="s">
        <v>93</v>
      </c>
      <c r="E9336" t="s">
        <v>146</v>
      </c>
      <c r="F9336" t="s">
        <v>2883</v>
      </c>
      <c r="G9336" t="s">
        <v>148</v>
      </c>
      <c r="H9336" t="s">
        <v>143</v>
      </c>
      <c r="I9336" t="s">
        <v>135</v>
      </c>
      <c r="J9336" t="s">
        <v>136</v>
      </c>
      <c r="K9336" t="s">
        <v>137</v>
      </c>
      <c r="L9336" t="s">
        <v>26062</v>
      </c>
      <c r="M9336" t="s">
        <v>26063</v>
      </c>
      <c r="N9336">
        <v>3.9224999999999999</v>
      </c>
      <c r="O9336">
        <v>0</v>
      </c>
      <c r="P9336">
        <v>6</v>
      </c>
      <c r="Q9336">
        <v>0</v>
      </c>
      <c r="R9336">
        <v>1</v>
      </c>
      <c r="S9336">
        <v>0</v>
      </c>
      <c r="T9336">
        <v>0</v>
      </c>
      <c r="U9336">
        <v>0</v>
      </c>
      <c r="V9336">
        <v>0</v>
      </c>
      <c r="W9336">
        <v>0</v>
      </c>
      <c r="X9336">
        <v>2.3928780879767437</v>
      </c>
      <c r="Y9336">
        <v>0</v>
      </c>
      <c r="Z9336">
        <v>1.5049577676337802</v>
      </c>
      <c r="AA9336">
        <v>0</v>
      </c>
      <c r="AB9336">
        <v>0</v>
      </c>
      <c r="AC9336">
        <v>0</v>
      </c>
      <c r="AD9336">
        <v>0</v>
      </c>
      <c r="AE9336">
        <v>3.8978358556105239</v>
      </c>
    </row>
    <row r="9337" spans="1:31" x14ac:dyDescent="0.25">
      <c r="A9337">
        <v>1894245</v>
      </c>
      <c r="B9337">
        <v>1</v>
      </c>
      <c r="C9337" t="s">
        <v>81</v>
      </c>
      <c r="D9337" t="s">
        <v>119</v>
      </c>
      <c r="E9337" t="s">
        <v>146</v>
      </c>
      <c r="F9337" t="s">
        <v>26064</v>
      </c>
      <c r="G9337" t="s">
        <v>469</v>
      </c>
      <c r="H9337" t="s">
        <v>143</v>
      </c>
      <c r="I9337" t="s">
        <v>135</v>
      </c>
      <c r="J9337" t="s">
        <v>136</v>
      </c>
      <c r="K9337" t="s">
        <v>137</v>
      </c>
      <c r="L9337" t="s">
        <v>26065</v>
      </c>
      <c r="M9337" t="s">
        <v>26066</v>
      </c>
      <c r="N9337">
        <v>2.4725000000000001</v>
      </c>
      <c r="O9337">
        <v>0</v>
      </c>
      <c r="P9337">
        <v>14</v>
      </c>
      <c r="Q9337">
        <v>0</v>
      </c>
      <c r="R9337">
        <v>0</v>
      </c>
      <c r="S9337">
        <v>0</v>
      </c>
      <c r="T9337">
        <v>0</v>
      </c>
      <c r="U9337">
        <v>0</v>
      </c>
      <c r="V9337">
        <v>0</v>
      </c>
      <c r="W9337">
        <v>0</v>
      </c>
      <c r="X9337">
        <v>5.6521226950524817</v>
      </c>
      <c r="Y9337">
        <v>0</v>
      </c>
      <c r="Z9337">
        <v>0</v>
      </c>
      <c r="AA9337">
        <v>0</v>
      </c>
      <c r="AB9337">
        <v>0</v>
      </c>
      <c r="AC9337">
        <v>0</v>
      </c>
      <c r="AD9337">
        <v>0</v>
      </c>
      <c r="AE9337">
        <v>5.6521226950524817</v>
      </c>
    </row>
    <row r="9338" spans="1:31" x14ac:dyDescent="0.25">
      <c r="A9338">
        <v>1894122</v>
      </c>
      <c r="B9338">
        <v>1</v>
      </c>
      <c r="C9338" t="s">
        <v>80</v>
      </c>
      <c r="D9338" t="s">
        <v>99</v>
      </c>
      <c r="E9338" t="s">
        <v>140</v>
      </c>
      <c r="F9338" t="s">
        <v>26067</v>
      </c>
      <c r="G9338" t="s">
        <v>200</v>
      </c>
      <c r="H9338" t="s">
        <v>143</v>
      </c>
      <c r="I9338" t="s">
        <v>135</v>
      </c>
      <c r="J9338" t="s">
        <v>136</v>
      </c>
      <c r="K9338" t="s">
        <v>137</v>
      </c>
      <c r="L9338" t="s">
        <v>26068</v>
      </c>
      <c r="M9338" t="s">
        <v>26069</v>
      </c>
      <c r="N9338">
        <v>2.9502777770000002</v>
      </c>
      <c r="O9338">
        <v>0</v>
      </c>
      <c r="P9338">
        <v>10</v>
      </c>
      <c r="Q9338">
        <v>0</v>
      </c>
      <c r="R9338">
        <v>0</v>
      </c>
      <c r="S9338">
        <v>0</v>
      </c>
      <c r="T9338">
        <v>1</v>
      </c>
      <c r="U9338">
        <v>0</v>
      </c>
      <c r="V9338">
        <v>0</v>
      </c>
      <c r="W9338">
        <v>0</v>
      </c>
      <c r="X9338">
        <v>8.0804014636062185</v>
      </c>
      <c r="Y9338">
        <v>0</v>
      </c>
      <c r="Z9338">
        <v>0</v>
      </c>
      <c r="AA9338">
        <v>0</v>
      </c>
      <c r="AB9338">
        <v>10.703732787869777</v>
      </c>
      <c r="AC9338">
        <v>0</v>
      </c>
      <c r="AD9338">
        <v>0</v>
      </c>
      <c r="AE9338">
        <v>18.784134251475997</v>
      </c>
    </row>
    <row r="9339" spans="1:31" x14ac:dyDescent="0.25">
      <c r="A9339">
        <v>1893621</v>
      </c>
      <c r="B9339">
        <v>1</v>
      </c>
      <c r="C9339" t="s">
        <v>80</v>
      </c>
      <c r="D9339" t="s">
        <v>93</v>
      </c>
      <c r="E9339" t="s">
        <v>169</v>
      </c>
      <c r="F9339" t="s">
        <v>26070</v>
      </c>
      <c r="G9339" t="s">
        <v>148</v>
      </c>
      <c r="H9339" t="s">
        <v>143</v>
      </c>
      <c r="I9339" t="s">
        <v>135</v>
      </c>
      <c r="J9339" t="s">
        <v>136</v>
      </c>
      <c r="K9339" t="s">
        <v>137</v>
      </c>
      <c r="L9339" t="s">
        <v>26071</v>
      </c>
      <c r="M9339" t="s">
        <v>26072</v>
      </c>
      <c r="N9339">
        <v>1.8777777769999999</v>
      </c>
      <c r="O9339">
        <v>0</v>
      </c>
      <c r="P9339">
        <v>48</v>
      </c>
      <c r="Q9339">
        <v>0</v>
      </c>
      <c r="R9339">
        <v>25</v>
      </c>
      <c r="S9339">
        <v>0</v>
      </c>
      <c r="T9339">
        <v>9</v>
      </c>
      <c r="U9339">
        <v>0</v>
      </c>
      <c r="V9339">
        <v>0</v>
      </c>
      <c r="W9339">
        <v>0</v>
      </c>
      <c r="X9339">
        <v>24.465781317315439</v>
      </c>
      <c r="Y9339">
        <v>0</v>
      </c>
      <c r="Z9339">
        <v>173.6997995579751</v>
      </c>
      <c r="AA9339">
        <v>0</v>
      </c>
      <c r="AB9339">
        <v>19.636037145882664</v>
      </c>
      <c r="AC9339">
        <v>0</v>
      </c>
      <c r="AD9339">
        <v>0</v>
      </c>
      <c r="AE9339">
        <v>217.8016180211732</v>
      </c>
    </row>
    <row r="9340" spans="1:31" x14ac:dyDescent="0.25">
      <c r="A9340">
        <v>1893953</v>
      </c>
      <c r="B9340">
        <v>1</v>
      </c>
      <c r="C9340" t="s">
        <v>80</v>
      </c>
      <c r="D9340" t="s">
        <v>82</v>
      </c>
      <c r="E9340" t="s">
        <v>222</v>
      </c>
      <c r="F9340" t="s">
        <v>26073</v>
      </c>
      <c r="G9340" t="s">
        <v>148</v>
      </c>
      <c r="H9340" t="s">
        <v>143</v>
      </c>
      <c r="I9340" t="s">
        <v>135</v>
      </c>
      <c r="J9340" t="s">
        <v>136</v>
      </c>
      <c r="K9340" t="s">
        <v>137</v>
      </c>
      <c r="L9340" t="s">
        <v>26074</v>
      </c>
      <c r="M9340" t="s">
        <v>26075</v>
      </c>
      <c r="N9340">
        <v>3.2088888880000002</v>
      </c>
      <c r="O9340">
        <v>0</v>
      </c>
      <c r="P9340">
        <v>0</v>
      </c>
      <c r="Q9340">
        <v>0</v>
      </c>
      <c r="R9340">
        <v>0</v>
      </c>
      <c r="S9340">
        <v>0</v>
      </c>
      <c r="T9340">
        <v>21</v>
      </c>
      <c r="U9340">
        <v>0</v>
      </c>
      <c r="V9340">
        <v>1</v>
      </c>
      <c r="W9340">
        <v>0</v>
      </c>
      <c r="X9340">
        <v>0</v>
      </c>
      <c r="Y9340">
        <v>0</v>
      </c>
      <c r="Z9340">
        <v>0</v>
      </c>
      <c r="AA9340">
        <v>0</v>
      </c>
      <c r="AB9340">
        <v>128.488173081795</v>
      </c>
      <c r="AC9340">
        <v>0</v>
      </c>
      <c r="AD9340">
        <v>102.65215976555392</v>
      </c>
      <c r="AE9340">
        <v>231.14033284734893</v>
      </c>
    </row>
    <row r="9341" spans="1:31" x14ac:dyDescent="0.25">
      <c r="A9341">
        <v>1893919</v>
      </c>
      <c r="B9341">
        <v>1</v>
      </c>
      <c r="C9341" t="s">
        <v>81</v>
      </c>
      <c r="D9341" t="s">
        <v>115</v>
      </c>
      <c r="E9341" t="s">
        <v>131</v>
      </c>
      <c r="F9341" t="s">
        <v>10365</v>
      </c>
      <c r="G9341" t="s">
        <v>133</v>
      </c>
      <c r="H9341" t="s">
        <v>134</v>
      </c>
      <c r="I9341" t="s">
        <v>135</v>
      </c>
      <c r="J9341" t="s">
        <v>136</v>
      </c>
      <c r="K9341" t="s">
        <v>137</v>
      </c>
      <c r="L9341" t="s">
        <v>26076</v>
      </c>
      <c r="M9341" t="s">
        <v>26077</v>
      </c>
      <c r="N9341">
        <v>1.095</v>
      </c>
      <c r="O9341">
        <v>0</v>
      </c>
      <c r="P9341">
        <v>0</v>
      </c>
      <c r="Q9341">
        <v>0</v>
      </c>
      <c r="R9341">
        <v>0</v>
      </c>
      <c r="S9341">
        <v>2</v>
      </c>
      <c r="T9341">
        <v>0</v>
      </c>
      <c r="U9341">
        <v>0</v>
      </c>
      <c r="V9341">
        <v>0</v>
      </c>
      <c r="W9341">
        <v>0</v>
      </c>
      <c r="X9341">
        <v>0</v>
      </c>
      <c r="Y9341">
        <v>0</v>
      </c>
      <c r="Z9341">
        <v>0</v>
      </c>
      <c r="AA9341">
        <v>9.2258143423923205</v>
      </c>
      <c r="AB9341">
        <v>0</v>
      </c>
      <c r="AC9341">
        <v>0</v>
      </c>
      <c r="AD9341">
        <v>0</v>
      </c>
      <c r="AE9341">
        <v>9.2258143423923205</v>
      </c>
    </row>
    <row r="9342" spans="1:31" x14ac:dyDescent="0.25">
      <c r="A9342">
        <v>1893767</v>
      </c>
      <c r="B9342">
        <v>1</v>
      </c>
      <c r="C9342" t="s">
        <v>81</v>
      </c>
      <c r="D9342" t="s">
        <v>113</v>
      </c>
      <c r="E9342" t="s">
        <v>210</v>
      </c>
      <c r="F9342" t="s">
        <v>26078</v>
      </c>
      <c r="G9342" t="s">
        <v>196</v>
      </c>
      <c r="H9342" t="s">
        <v>134</v>
      </c>
      <c r="I9342" t="s">
        <v>135</v>
      </c>
      <c r="J9342" t="s">
        <v>136</v>
      </c>
      <c r="K9342" t="s">
        <v>172</v>
      </c>
      <c r="L9342" t="s">
        <v>26079</v>
      </c>
      <c r="M9342" t="s">
        <v>26080</v>
      </c>
      <c r="N9342">
        <v>3.9197222219999999</v>
      </c>
      <c r="O9342">
        <v>0</v>
      </c>
      <c r="P9342">
        <v>235</v>
      </c>
      <c r="Q9342">
        <v>54</v>
      </c>
      <c r="R9342">
        <v>156</v>
      </c>
      <c r="S9342">
        <v>2</v>
      </c>
      <c r="T9342">
        <v>13</v>
      </c>
      <c r="U9342">
        <v>0</v>
      </c>
      <c r="V9342">
        <v>0</v>
      </c>
      <c r="W9342">
        <v>0</v>
      </c>
      <c r="X9342">
        <v>246.7760819452173</v>
      </c>
      <c r="Y9342">
        <v>864.05259665941708</v>
      </c>
      <c r="Z9342">
        <v>1956.6194089097812</v>
      </c>
      <c r="AA9342">
        <v>5.6622659019032913</v>
      </c>
      <c r="AB9342">
        <v>86.2115639531835</v>
      </c>
      <c r="AC9342">
        <v>0</v>
      </c>
      <c r="AD9342">
        <v>0</v>
      </c>
      <c r="AE9342">
        <v>3159.321917369502</v>
      </c>
    </row>
    <row r="9343" spans="1:31" x14ac:dyDescent="0.25">
      <c r="A9343">
        <v>1894205</v>
      </c>
      <c r="B9343">
        <v>1</v>
      </c>
      <c r="C9343" t="s">
        <v>80</v>
      </c>
      <c r="D9343" t="s">
        <v>83</v>
      </c>
      <c r="E9343" t="s">
        <v>140</v>
      </c>
      <c r="F9343" t="s">
        <v>26081</v>
      </c>
      <c r="G9343" t="s">
        <v>200</v>
      </c>
      <c r="H9343" t="s">
        <v>143</v>
      </c>
      <c r="I9343" t="s">
        <v>135</v>
      </c>
      <c r="J9343" t="s">
        <v>136</v>
      </c>
      <c r="K9343" t="s">
        <v>137</v>
      </c>
      <c r="L9343" t="s">
        <v>26082</v>
      </c>
      <c r="M9343" t="s">
        <v>26083</v>
      </c>
      <c r="N9343">
        <v>3.6675</v>
      </c>
      <c r="O9343">
        <v>0</v>
      </c>
      <c r="P9343">
        <v>1</v>
      </c>
      <c r="Q9343">
        <v>0</v>
      </c>
      <c r="R9343">
        <v>0</v>
      </c>
      <c r="S9343">
        <v>0</v>
      </c>
      <c r="T9343">
        <v>0</v>
      </c>
      <c r="U9343">
        <v>0</v>
      </c>
      <c r="V9343">
        <v>0</v>
      </c>
      <c r="W9343">
        <v>0</v>
      </c>
      <c r="X9343">
        <v>2.3923031847984011</v>
      </c>
      <c r="Y9343">
        <v>0</v>
      </c>
      <c r="Z9343">
        <v>0</v>
      </c>
      <c r="AA9343">
        <v>0</v>
      </c>
      <c r="AB9343">
        <v>0</v>
      </c>
      <c r="AC9343">
        <v>0</v>
      </c>
      <c r="AD9343">
        <v>0</v>
      </c>
      <c r="AE9343">
        <v>2.3923031847984011</v>
      </c>
    </row>
    <row r="9344" spans="1:31" x14ac:dyDescent="0.25">
      <c r="A9344">
        <v>1893913</v>
      </c>
      <c r="B9344">
        <v>1</v>
      </c>
      <c r="C9344" t="s">
        <v>80</v>
      </c>
      <c r="D9344" t="s">
        <v>83</v>
      </c>
      <c r="E9344" t="s">
        <v>169</v>
      </c>
      <c r="F9344" t="s">
        <v>26084</v>
      </c>
      <c r="G9344" t="s">
        <v>171</v>
      </c>
      <c r="H9344" t="s">
        <v>143</v>
      </c>
      <c r="I9344" t="s">
        <v>135</v>
      </c>
      <c r="J9344" t="s">
        <v>136</v>
      </c>
      <c r="K9344" t="s">
        <v>172</v>
      </c>
      <c r="L9344" t="s">
        <v>26085</v>
      </c>
      <c r="M9344" t="s">
        <v>26086</v>
      </c>
      <c r="N9344">
        <v>2.3402055549999998</v>
      </c>
      <c r="O9344">
        <v>0</v>
      </c>
      <c r="P9344">
        <v>1</v>
      </c>
      <c r="Q9344">
        <v>0</v>
      </c>
      <c r="R9344">
        <v>0</v>
      </c>
      <c r="S9344">
        <v>0</v>
      </c>
      <c r="T9344">
        <v>299</v>
      </c>
      <c r="U9344">
        <v>0</v>
      </c>
      <c r="V9344">
        <v>0</v>
      </c>
      <c r="W9344">
        <v>0</v>
      </c>
      <c r="X9344">
        <v>1.1047934270203166</v>
      </c>
      <c r="Y9344">
        <v>0</v>
      </c>
      <c r="Z9344">
        <v>0</v>
      </c>
      <c r="AA9344">
        <v>0</v>
      </c>
      <c r="AB9344">
        <v>1291.9832294160601</v>
      </c>
      <c r="AC9344">
        <v>0</v>
      </c>
      <c r="AD9344">
        <v>0</v>
      </c>
      <c r="AE9344">
        <v>1293.0880228430804</v>
      </c>
    </row>
    <row r="9345" spans="1:31" x14ac:dyDescent="0.25">
      <c r="A9345">
        <v>1893667</v>
      </c>
      <c r="B9345">
        <v>1</v>
      </c>
      <c r="C9345" t="s">
        <v>80</v>
      </c>
      <c r="D9345" t="s">
        <v>94</v>
      </c>
      <c r="E9345" t="s">
        <v>140</v>
      </c>
      <c r="F9345" t="s">
        <v>26087</v>
      </c>
      <c r="G9345" t="s">
        <v>163</v>
      </c>
      <c r="H9345" t="s">
        <v>143</v>
      </c>
      <c r="I9345" t="s">
        <v>135</v>
      </c>
      <c r="J9345" t="s">
        <v>136</v>
      </c>
      <c r="K9345" t="s">
        <v>137</v>
      </c>
      <c r="L9345" t="s">
        <v>26088</v>
      </c>
      <c r="M9345" t="s">
        <v>26089</v>
      </c>
      <c r="N9345">
        <v>6.6247222219999999</v>
      </c>
      <c r="O9345">
        <v>0</v>
      </c>
      <c r="P9345">
        <v>1</v>
      </c>
      <c r="Q9345">
        <v>0</v>
      </c>
      <c r="R9345">
        <v>0</v>
      </c>
      <c r="S9345">
        <v>0</v>
      </c>
      <c r="T9345">
        <v>0</v>
      </c>
      <c r="U9345">
        <v>0</v>
      </c>
      <c r="V9345">
        <v>0</v>
      </c>
      <c r="W9345">
        <v>0</v>
      </c>
      <c r="X9345">
        <v>0.60460767404486937</v>
      </c>
      <c r="Y9345">
        <v>0</v>
      </c>
      <c r="Z9345">
        <v>0</v>
      </c>
      <c r="AA9345">
        <v>0</v>
      </c>
      <c r="AB9345">
        <v>0</v>
      </c>
      <c r="AC9345">
        <v>0</v>
      </c>
      <c r="AD9345">
        <v>0</v>
      </c>
      <c r="AE9345">
        <v>0.60460767404486937</v>
      </c>
    </row>
    <row r="9346" spans="1:31" x14ac:dyDescent="0.25">
      <c r="A9346">
        <v>1893687</v>
      </c>
      <c r="B9346">
        <v>1</v>
      </c>
      <c r="C9346" t="s">
        <v>81</v>
      </c>
      <c r="D9346" t="s">
        <v>114</v>
      </c>
      <c r="E9346" t="s">
        <v>146</v>
      </c>
      <c r="F9346" t="s">
        <v>26090</v>
      </c>
      <c r="G9346" t="s">
        <v>171</v>
      </c>
      <c r="H9346" t="s">
        <v>143</v>
      </c>
      <c r="I9346" t="s">
        <v>135</v>
      </c>
      <c r="J9346" t="s">
        <v>136</v>
      </c>
      <c r="K9346" t="s">
        <v>172</v>
      </c>
      <c r="L9346" t="s">
        <v>26091</v>
      </c>
      <c r="M9346" t="s">
        <v>26092</v>
      </c>
      <c r="N9346">
        <v>0.86196666600000005</v>
      </c>
      <c r="O9346">
        <v>0</v>
      </c>
      <c r="P9346">
        <v>14</v>
      </c>
      <c r="Q9346">
        <v>0</v>
      </c>
      <c r="R9346">
        <v>4</v>
      </c>
      <c r="S9346">
        <v>0</v>
      </c>
      <c r="T9346">
        <v>0</v>
      </c>
      <c r="U9346">
        <v>0</v>
      </c>
      <c r="V9346">
        <v>1</v>
      </c>
      <c r="W9346">
        <v>0</v>
      </c>
      <c r="X9346">
        <v>0.81920559415053995</v>
      </c>
      <c r="Y9346">
        <v>0</v>
      </c>
      <c r="Z9346">
        <v>8.3048300334701688E-2</v>
      </c>
      <c r="AA9346">
        <v>0</v>
      </c>
      <c r="AB9346">
        <v>0</v>
      </c>
      <c r="AC9346">
        <v>0</v>
      </c>
      <c r="AD9346">
        <v>1.8151293505134318</v>
      </c>
      <c r="AE9346">
        <v>2.7173832449986737</v>
      </c>
    </row>
    <row r="9347" spans="1:31" x14ac:dyDescent="0.25">
      <c r="A9347">
        <v>1894328</v>
      </c>
      <c r="B9347">
        <v>1</v>
      </c>
      <c r="C9347" t="s">
        <v>80</v>
      </c>
      <c r="D9347" t="s">
        <v>100</v>
      </c>
      <c r="E9347" t="s">
        <v>210</v>
      </c>
      <c r="F9347" t="s">
        <v>26093</v>
      </c>
      <c r="G9347" t="s">
        <v>133</v>
      </c>
      <c r="H9347" t="s">
        <v>134</v>
      </c>
      <c r="I9347" t="s">
        <v>135</v>
      </c>
      <c r="J9347" t="s">
        <v>136</v>
      </c>
      <c r="K9347" t="s">
        <v>137</v>
      </c>
      <c r="L9347" t="s">
        <v>26094</v>
      </c>
      <c r="M9347" t="s">
        <v>26095</v>
      </c>
      <c r="N9347">
        <v>2.1825000000000001</v>
      </c>
      <c r="O9347">
        <v>1</v>
      </c>
      <c r="P9347">
        <v>337</v>
      </c>
      <c r="Q9347">
        <v>146</v>
      </c>
      <c r="R9347">
        <v>187</v>
      </c>
      <c r="S9347">
        <v>6</v>
      </c>
      <c r="T9347">
        <v>36</v>
      </c>
      <c r="U9347">
        <v>1</v>
      </c>
      <c r="V9347">
        <v>0</v>
      </c>
      <c r="W9347">
        <v>1.0788684206053003</v>
      </c>
      <c r="X9347">
        <v>259.24540521115119</v>
      </c>
      <c r="Y9347">
        <v>4001.084222425774</v>
      </c>
      <c r="Z9347">
        <v>3211.4560515014409</v>
      </c>
      <c r="AA9347">
        <v>241.79200169130851</v>
      </c>
      <c r="AB9347">
        <v>102.69643059535495</v>
      </c>
      <c r="AC9347">
        <v>20.903527524800001</v>
      </c>
      <c r="AD9347">
        <v>0</v>
      </c>
      <c r="AE9347">
        <v>7838.2565073704345</v>
      </c>
    </row>
    <row r="9348" spans="1:31" x14ac:dyDescent="0.25">
      <c r="A9348">
        <v>1894397</v>
      </c>
      <c r="B9348">
        <v>1</v>
      </c>
      <c r="C9348" t="s">
        <v>80</v>
      </c>
      <c r="D9348" t="s">
        <v>90</v>
      </c>
      <c r="E9348" t="s">
        <v>146</v>
      </c>
      <c r="F9348" t="s">
        <v>1602</v>
      </c>
      <c r="G9348" t="s">
        <v>148</v>
      </c>
      <c r="H9348" t="s">
        <v>143</v>
      </c>
      <c r="I9348" t="s">
        <v>135</v>
      </c>
      <c r="J9348" t="s">
        <v>136</v>
      </c>
      <c r="K9348" t="s">
        <v>137</v>
      </c>
      <c r="L9348" t="s">
        <v>26096</v>
      </c>
      <c r="M9348" t="s">
        <v>26097</v>
      </c>
      <c r="N9348">
        <v>3.6</v>
      </c>
      <c r="O9348">
        <v>0</v>
      </c>
      <c r="P9348">
        <v>47</v>
      </c>
      <c r="Q9348">
        <v>0</v>
      </c>
      <c r="R9348">
        <v>0</v>
      </c>
      <c r="S9348">
        <v>0</v>
      </c>
      <c r="T9348">
        <v>53</v>
      </c>
      <c r="U9348">
        <v>0</v>
      </c>
      <c r="V9348">
        <v>0</v>
      </c>
      <c r="W9348">
        <v>0</v>
      </c>
      <c r="X9348">
        <v>56.643664343074718</v>
      </c>
      <c r="Y9348">
        <v>0</v>
      </c>
      <c r="Z9348">
        <v>0</v>
      </c>
      <c r="AA9348">
        <v>0</v>
      </c>
      <c r="AB9348">
        <v>116.71959746905617</v>
      </c>
      <c r="AC9348">
        <v>0</v>
      </c>
      <c r="AD9348">
        <v>0</v>
      </c>
      <c r="AE9348">
        <v>173.36326181213087</v>
      </c>
    </row>
    <row r="9349" spans="1:31" x14ac:dyDescent="0.25">
      <c r="A9349">
        <v>1894520</v>
      </c>
      <c r="B9349">
        <v>1</v>
      </c>
      <c r="C9349" t="s">
        <v>80</v>
      </c>
      <c r="D9349" t="s">
        <v>111</v>
      </c>
      <c r="E9349" t="s">
        <v>169</v>
      </c>
      <c r="F9349" t="s">
        <v>26098</v>
      </c>
      <c r="G9349" t="s">
        <v>183</v>
      </c>
      <c r="H9349" t="s">
        <v>143</v>
      </c>
      <c r="I9349" t="s">
        <v>135</v>
      </c>
      <c r="J9349" t="s">
        <v>136</v>
      </c>
      <c r="K9349" t="s">
        <v>137</v>
      </c>
      <c r="L9349" t="s">
        <v>26099</v>
      </c>
      <c r="M9349" t="s">
        <v>26100</v>
      </c>
      <c r="N9349">
        <v>1.128055555</v>
      </c>
      <c r="O9349">
        <v>0</v>
      </c>
      <c r="P9349">
        <v>1249</v>
      </c>
      <c r="Q9349">
        <v>0</v>
      </c>
      <c r="R9349">
        <v>0</v>
      </c>
      <c r="S9349">
        <v>0</v>
      </c>
      <c r="T9349">
        <v>111</v>
      </c>
      <c r="U9349">
        <v>0</v>
      </c>
      <c r="V9349">
        <v>1</v>
      </c>
      <c r="W9349">
        <v>0</v>
      </c>
      <c r="X9349">
        <v>412.15402551176351</v>
      </c>
      <c r="Y9349">
        <v>0</v>
      </c>
      <c r="Z9349">
        <v>0</v>
      </c>
      <c r="AA9349">
        <v>0</v>
      </c>
      <c r="AB9349">
        <v>36.57105303686096</v>
      </c>
      <c r="AC9349">
        <v>0</v>
      </c>
      <c r="AD9349">
        <v>6.1591135971017259</v>
      </c>
      <c r="AE9349">
        <v>454.88419214572622</v>
      </c>
    </row>
    <row r="9350" spans="1:31" x14ac:dyDescent="0.25">
      <c r="A9350">
        <v>1893707</v>
      </c>
      <c r="B9350">
        <v>1</v>
      </c>
      <c r="C9350" t="s">
        <v>80</v>
      </c>
      <c r="D9350" t="s">
        <v>87</v>
      </c>
      <c r="E9350" t="s">
        <v>140</v>
      </c>
      <c r="F9350" t="s">
        <v>26101</v>
      </c>
      <c r="G9350" t="s">
        <v>207</v>
      </c>
      <c r="H9350" t="s">
        <v>143</v>
      </c>
      <c r="I9350" t="s">
        <v>135</v>
      </c>
      <c r="J9350" t="s">
        <v>136</v>
      </c>
      <c r="K9350" t="s">
        <v>137</v>
      </c>
      <c r="L9350" t="s">
        <v>26102</v>
      </c>
      <c r="M9350" t="s">
        <v>26103</v>
      </c>
      <c r="N9350">
        <v>0.94277777699999998</v>
      </c>
      <c r="O9350">
        <v>0</v>
      </c>
      <c r="P9350">
        <v>0</v>
      </c>
      <c r="Q9350">
        <v>0</v>
      </c>
      <c r="R9350">
        <v>0</v>
      </c>
      <c r="S9350">
        <v>0</v>
      </c>
      <c r="T9350">
        <v>0</v>
      </c>
      <c r="U9350">
        <v>0</v>
      </c>
      <c r="V9350">
        <v>1</v>
      </c>
      <c r="W9350">
        <v>0</v>
      </c>
      <c r="X9350">
        <v>0</v>
      </c>
      <c r="Y9350">
        <v>0</v>
      </c>
      <c r="Z9350">
        <v>0</v>
      </c>
      <c r="AA9350">
        <v>0</v>
      </c>
      <c r="AB9350">
        <v>0</v>
      </c>
      <c r="AC9350">
        <v>0</v>
      </c>
      <c r="AD9350">
        <v>41.119953816702193</v>
      </c>
      <c r="AE9350">
        <v>41.119953816702193</v>
      </c>
    </row>
    <row r="9351" spans="1:31" x14ac:dyDescent="0.25">
      <c r="A9351">
        <v>1893873</v>
      </c>
      <c r="B9351">
        <v>1</v>
      </c>
      <c r="C9351" t="s">
        <v>80</v>
      </c>
      <c r="D9351" t="s">
        <v>82</v>
      </c>
      <c r="E9351" t="s">
        <v>140</v>
      </c>
      <c r="F9351" t="s">
        <v>26104</v>
      </c>
      <c r="G9351" t="s">
        <v>142</v>
      </c>
      <c r="H9351" t="s">
        <v>143</v>
      </c>
      <c r="I9351" t="s">
        <v>135</v>
      </c>
      <c r="J9351" t="s">
        <v>136</v>
      </c>
      <c r="K9351" t="s">
        <v>137</v>
      </c>
      <c r="L9351" t="s">
        <v>26105</v>
      </c>
      <c r="M9351" t="s">
        <v>26106</v>
      </c>
      <c r="N9351">
        <v>4.9024999999999999</v>
      </c>
      <c r="O9351">
        <v>0</v>
      </c>
      <c r="P9351">
        <v>0</v>
      </c>
      <c r="Q9351">
        <v>0</v>
      </c>
      <c r="R9351">
        <v>0</v>
      </c>
      <c r="S9351">
        <v>0</v>
      </c>
      <c r="T9351">
        <v>12</v>
      </c>
      <c r="U9351">
        <v>0</v>
      </c>
      <c r="V9351">
        <v>0</v>
      </c>
      <c r="W9351">
        <v>0</v>
      </c>
      <c r="X9351">
        <v>0</v>
      </c>
      <c r="Y9351">
        <v>0</v>
      </c>
      <c r="Z9351">
        <v>0</v>
      </c>
      <c r="AA9351">
        <v>0</v>
      </c>
      <c r="AB9351">
        <v>18.651092942505539</v>
      </c>
      <c r="AC9351">
        <v>0</v>
      </c>
      <c r="AD9351">
        <v>0</v>
      </c>
      <c r="AE9351">
        <v>18.651092942505539</v>
      </c>
    </row>
    <row r="9352" spans="1:31" x14ac:dyDescent="0.25">
      <c r="A9352">
        <v>1894563</v>
      </c>
      <c r="B9352">
        <v>1</v>
      </c>
      <c r="C9352" t="s">
        <v>81</v>
      </c>
      <c r="D9352" t="s">
        <v>120</v>
      </c>
      <c r="E9352" t="s">
        <v>131</v>
      </c>
      <c r="F9352" t="s">
        <v>16619</v>
      </c>
      <c r="G9352" t="s">
        <v>133</v>
      </c>
      <c r="H9352" t="s">
        <v>134</v>
      </c>
      <c r="I9352" t="s">
        <v>135</v>
      </c>
      <c r="J9352" t="s">
        <v>136</v>
      </c>
      <c r="K9352" t="s">
        <v>137</v>
      </c>
      <c r="L9352" t="s">
        <v>26107</v>
      </c>
      <c r="M9352" t="s">
        <v>26108</v>
      </c>
      <c r="N9352">
        <v>1.5491666660000001</v>
      </c>
      <c r="O9352">
        <v>0</v>
      </c>
      <c r="P9352">
        <v>574</v>
      </c>
      <c r="Q9352">
        <v>2</v>
      </c>
      <c r="R9352">
        <v>25</v>
      </c>
      <c r="S9352">
        <v>2</v>
      </c>
      <c r="T9352">
        <v>34</v>
      </c>
      <c r="U9352">
        <v>1</v>
      </c>
      <c r="V9352">
        <v>0</v>
      </c>
      <c r="W9352">
        <v>0</v>
      </c>
      <c r="X9352">
        <v>149.78203438450427</v>
      </c>
      <c r="Y9352">
        <v>79.010816271103835</v>
      </c>
      <c r="Z9352">
        <v>95.582030120755917</v>
      </c>
      <c r="AA9352">
        <v>8.3445798874235368</v>
      </c>
      <c r="AB9352">
        <v>18.92470650297739</v>
      </c>
      <c r="AC9352">
        <v>2.3321077292051031</v>
      </c>
      <c r="AD9352">
        <v>0</v>
      </c>
      <c r="AE9352">
        <v>353.97627489597011</v>
      </c>
    </row>
    <row r="9353" spans="1:31" x14ac:dyDescent="0.25">
      <c r="A9353">
        <v>1893999</v>
      </c>
      <c r="B9353">
        <v>1</v>
      </c>
      <c r="C9353" t="s">
        <v>81</v>
      </c>
      <c r="D9353" t="s">
        <v>113</v>
      </c>
      <c r="E9353" t="s">
        <v>146</v>
      </c>
      <c r="F9353" t="s">
        <v>26109</v>
      </c>
      <c r="G9353" t="s">
        <v>363</v>
      </c>
      <c r="H9353" t="s">
        <v>143</v>
      </c>
      <c r="I9353" t="s">
        <v>135</v>
      </c>
      <c r="J9353" t="s">
        <v>136</v>
      </c>
      <c r="K9353" t="s">
        <v>137</v>
      </c>
      <c r="L9353" t="s">
        <v>26110</v>
      </c>
      <c r="M9353" t="s">
        <v>26111</v>
      </c>
      <c r="N9353">
        <v>2.4194444439999998</v>
      </c>
      <c r="O9353">
        <v>0</v>
      </c>
      <c r="P9353">
        <v>1</v>
      </c>
      <c r="Q9353">
        <v>0</v>
      </c>
      <c r="R9353">
        <v>0</v>
      </c>
      <c r="S9353">
        <v>0</v>
      </c>
      <c r="T9353">
        <v>0</v>
      </c>
      <c r="U9353">
        <v>0</v>
      </c>
      <c r="V9353">
        <v>0</v>
      </c>
      <c r="W9353">
        <v>0</v>
      </c>
      <c r="X9353">
        <v>0.41769116480075996</v>
      </c>
      <c r="Y9353">
        <v>0</v>
      </c>
      <c r="Z9353">
        <v>0</v>
      </c>
      <c r="AA9353">
        <v>0</v>
      </c>
      <c r="AB9353">
        <v>0</v>
      </c>
      <c r="AC9353">
        <v>0</v>
      </c>
      <c r="AD9353">
        <v>0</v>
      </c>
      <c r="AE9353">
        <v>0.41769116480075996</v>
      </c>
    </row>
    <row r="9354" spans="1:31" x14ac:dyDescent="0.25">
      <c r="A9354">
        <v>1893893</v>
      </c>
      <c r="B9354">
        <v>1</v>
      </c>
      <c r="C9354" t="s">
        <v>80</v>
      </c>
      <c r="D9354" t="s">
        <v>104</v>
      </c>
      <c r="E9354" t="s">
        <v>169</v>
      </c>
      <c r="F9354" t="s">
        <v>26112</v>
      </c>
      <c r="G9354" t="s">
        <v>501</v>
      </c>
      <c r="H9354" t="s">
        <v>143</v>
      </c>
      <c r="I9354" t="s">
        <v>135</v>
      </c>
      <c r="J9354" t="s">
        <v>136</v>
      </c>
      <c r="K9354" t="s">
        <v>137</v>
      </c>
      <c r="L9354" t="s">
        <v>26113</v>
      </c>
      <c r="M9354" t="s">
        <v>26114</v>
      </c>
      <c r="N9354">
        <v>2.6697222219999999</v>
      </c>
      <c r="O9354">
        <v>0</v>
      </c>
      <c r="P9354">
        <v>435</v>
      </c>
      <c r="Q9354">
        <v>0</v>
      </c>
      <c r="R9354">
        <v>0</v>
      </c>
      <c r="S9354">
        <v>0</v>
      </c>
      <c r="T9354">
        <v>26</v>
      </c>
      <c r="U9354">
        <v>0</v>
      </c>
      <c r="V9354">
        <v>0</v>
      </c>
      <c r="W9354">
        <v>0</v>
      </c>
      <c r="X9354">
        <v>214.05487623961045</v>
      </c>
      <c r="Y9354">
        <v>0</v>
      </c>
      <c r="Z9354">
        <v>0</v>
      </c>
      <c r="AA9354">
        <v>0</v>
      </c>
      <c r="AB9354">
        <v>50.717832317544833</v>
      </c>
      <c r="AC9354">
        <v>0</v>
      </c>
      <c r="AD9354">
        <v>0</v>
      </c>
      <c r="AE9354">
        <v>264.77270855715528</v>
      </c>
    </row>
    <row r="9355" spans="1:31" x14ac:dyDescent="0.25">
      <c r="A9355">
        <v>1894477</v>
      </c>
      <c r="B9355">
        <v>1</v>
      </c>
      <c r="C9355" t="s">
        <v>81</v>
      </c>
      <c r="D9355" t="s">
        <v>127</v>
      </c>
      <c r="E9355" t="s">
        <v>146</v>
      </c>
      <c r="F9355" t="s">
        <v>26115</v>
      </c>
      <c r="G9355" t="s">
        <v>148</v>
      </c>
      <c r="H9355" t="s">
        <v>143</v>
      </c>
      <c r="I9355" t="s">
        <v>135</v>
      </c>
      <c r="J9355" t="s">
        <v>136</v>
      </c>
      <c r="K9355" t="s">
        <v>137</v>
      </c>
      <c r="L9355" t="s">
        <v>26116</v>
      </c>
      <c r="M9355" t="s">
        <v>26117</v>
      </c>
      <c r="N9355">
        <v>7.2474999999999996</v>
      </c>
      <c r="O9355">
        <v>0</v>
      </c>
      <c r="P9355">
        <v>3</v>
      </c>
      <c r="Q9355">
        <v>0</v>
      </c>
      <c r="R9355">
        <v>6</v>
      </c>
      <c r="S9355">
        <v>0</v>
      </c>
      <c r="T9355">
        <v>0</v>
      </c>
      <c r="U9355">
        <v>0</v>
      </c>
      <c r="V9355">
        <v>0</v>
      </c>
      <c r="W9355">
        <v>0</v>
      </c>
      <c r="X9355">
        <v>2.1791739549545412</v>
      </c>
      <c r="Y9355">
        <v>0</v>
      </c>
      <c r="Z9355">
        <v>33.771166720484381</v>
      </c>
      <c r="AA9355">
        <v>0</v>
      </c>
      <c r="AB9355">
        <v>0</v>
      </c>
      <c r="AC9355">
        <v>0</v>
      </c>
      <c r="AD9355">
        <v>0</v>
      </c>
      <c r="AE9355">
        <v>35.950340675438923</v>
      </c>
    </row>
    <row r="9356" spans="1:31" x14ac:dyDescent="0.25">
      <c r="A9356">
        <v>1894085</v>
      </c>
      <c r="B9356">
        <v>1</v>
      </c>
      <c r="C9356" t="s">
        <v>80</v>
      </c>
      <c r="D9356" t="s">
        <v>103</v>
      </c>
      <c r="E9356" t="s">
        <v>131</v>
      </c>
      <c r="F9356" t="s">
        <v>1626</v>
      </c>
      <c r="G9356" t="s">
        <v>133</v>
      </c>
      <c r="H9356" t="s">
        <v>134</v>
      </c>
      <c r="I9356" t="s">
        <v>135</v>
      </c>
      <c r="J9356" t="s">
        <v>136</v>
      </c>
      <c r="K9356" t="s">
        <v>137</v>
      </c>
      <c r="L9356" t="s">
        <v>26118</v>
      </c>
      <c r="M9356" t="s">
        <v>26119</v>
      </c>
      <c r="N9356">
        <v>0.105</v>
      </c>
      <c r="O9356">
        <v>0</v>
      </c>
      <c r="P9356">
        <v>962</v>
      </c>
      <c r="Q9356">
        <v>9</v>
      </c>
      <c r="R9356">
        <v>13</v>
      </c>
      <c r="S9356">
        <v>3</v>
      </c>
      <c r="T9356">
        <v>132</v>
      </c>
      <c r="U9356">
        <v>0</v>
      </c>
      <c r="V9356">
        <v>3</v>
      </c>
      <c r="W9356">
        <v>0</v>
      </c>
      <c r="X9356">
        <v>28.096413540137313</v>
      </c>
      <c r="Y9356">
        <v>22.174670097077399</v>
      </c>
      <c r="Z9356">
        <v>6.1156138145221357</v>
      </c>
      <c r="AA9356">
        <v>1.3787286442156501</v>
      </c>
      <c r="AB9356">
        <v>19.337381287995118</v>
      </c>
      <c r="AC9356">
        <v>0</v>
      </c>
      <c r="AD9356">
        <v>0.44738287943264998</v>
      </c>
      <c r="AE9356">
        <v>77.550190263380273</v>
      </c>
    </row>
    <row r="9357" spans="1:31" x14ac:dyDescent="0.25">
      <c r="A9357">
        <v>1894434</v>
      </c>
      <c r="B9357">
        <v>1</v>
      </c>
      <c r="C9357" t="s">
        <v>80</v>
      </c>
      <c r="D9357" t="s">
        <v>89</v>
      </c>
      <c r="E9357" t="s">
        <v>210</v>
      </c>
      <c r="F9357" t="s">
        <v>26120</v>
      </c>
      <c r="G9357" t="s">
        <v>133</v>
      </c>
      <c r="H9357" t="s">
        <v>134</v>
      </c>
      <c r="I9357" t="s">
        <v>135</v>
      </c>
      <c r="J9357" t="s">
        <v>136</v>
      </c>
      <c r="K9357" t="s">
        <v>137</v>
      </c>
      <c r="L9357" t="s">
        <v>26121</v>
      </c>
      <c r="M9357" t="s">
        <v>26122</v>
      </c>
      <c r="N9357">
        <v>0.77222222200000001</v>
      </c>
      <c r="O9357">
        <v>4</v>
      </c>
      <c r="P9357">
        <v>4718</v>
      </c>
      <c r="Q9357">
        <v>2</v>
      </c>
      <c r="R9357">
        <v>142</v>
      </c>
      <c r="S9357">
        <v>12</v>
      </c>
      <c r="T9357">
        <v>552</v>
      </c>
      <c r="U9357">
        <v>7</v>
      </c>
      <c r="V9357">
        <v>0</v>
      </c>
      <c r="W9357">
        <v>91.417400303795858</v>
      </c>
      <c r="X9357">
        <v>1488.7841334187863</v>
      </c>
      <c r="Y9357">
        <v>9.8160296578928961</v>
      </c>
      <c r="Z9357">
        <v>74.980028749029046</v>
      </c>
      <c r="AA9357">
        <v>203.11768730324548</v>
      </c>
      <c r="AB9357">
        <v>814.66305061129265</v>
      </c>
      <c r="AC9357">
        <v>164.93319014549735</v>
      </c>
      <c r="AD9357">
        <v>0</v>
      </c>
      <c r="AE9357">
        <v>2847.7115201895399</v>
      </c>
    </row>
    <row r="9358" spans="1:31" x14ac:dyDescent="0.25">
      <c r="A9358">
        <v>1893770</v>
      </c>
      <c r="B9358">
        <v>1</v>
      </c>
      <c r="C9358" t="s">
        <v>81</v>
      </c>
      <c r="D9358" t="s">
        <v>118</v>
      </c>
      <c r="E9358" t="s">
        <v>169</v>
      </c>
      <c r="F9358" t="s">
        <v>26123</v>
      </c>
      <c r="G9358" t="s">
        <v>196</v>
      </c>
      <c r="H9358" t="s">
        <v>143</v>
      </c>
      <c r="I9358" t="s">
        <v>135</v>
      </c>
      <c r="J9358" t="s">
        <v>136</v>
      </c>
      <c r="K9358" t="s">
        <v>172</v>
      </c>
      <c r="L9358" t="s">
        <v>26124</v>
      </c>
      <c r="M9358" t="s">
        <v>26125</v>
      </c>
      <c r="N9358">
        <v>2.3646111109999999</v>
      </c>
      <c r="O9358">
        <v>0</v>
      </c>
      <c r="P9358">
        <v>474</v>
      </c>
      <c r="Q9358">
        <v>0</v>
      </c>
      <c r="R9358">
        <v>0</v>
      </c>
      <c r="S9358">
        <v>0</v>
      </c>
      <c r="T9358">
        <v>54</v>
      </c>
      <c r="U9358">
        <v>0</v>
      </c>
      <c r="V9358">
        <v>1</v>
      </c>
      <c r="W9358">
        <v>0</v>
      </c>
      <c r="X9358">
        <v>222.08715628626291</v>
      </c>
      <c r="Y9358">
        <v>0</v>
      </c>
      <c r="Z9358">
        <v>0</v>
      </c>
      <c r="AA9358">
        <v>0</v>
      </c>
      <c r="AB9358">
        <v>120.52271496132738</v>
      </c>
      <c r="AC9358">
        <v>0</v>
      </c>
      <c r="AD9358">
        <v>48.341335690953372</v>
      </c>
      <c r="AE9358">
        <v>390.95120693854363</v>
      </c>
    </row>
    <row r="9359" spans="1:31" x14ac:dyDescent="0.25">
      <c r="A9359">
        <v>1894457</v>
      </c>
      <c r="B9359">
        <v>1</v>
      </c>
      <c r="C9359" t="s">
        <v>80</v>
      </c>
      <c r="D9359" t="s">
        <v>89</v>
      </c>
      <c r="E9359" t="s">
        <v>210</v>
      </c>
      <c r="F9359" t="s">
        <v>26126</v>
      </c>
      <c r="G9359" t="s">
        <v>133</v>
      </c>
      <c r="H9359" t="s">
        <v>134</v>
      </c>
      <c r="I9359" t="s">
        <v>135</v>
      </c>
      <c r="J9359" t="s">
        <v>136</v>
      </c>
      <c r="K9359" t="s">
        <v>137</v>
      </c>
      <c r="L9359" t="s">
        <v>26127</v>
      </c>
      <c r="M9359" t="s">
        <v>26128</v>
      </c>
      <c r="N9359">
        <v>0.90166666600000001</v>
      </c>
      <c r="O9359">
        <v>30</v>
      </c>
      <c r="P9359">
        <v>9241</v>
      </c>
      <c r="Q9359">
        <v>7</v>
      </c>
      <c r="R9359">
        <v>135</v>
      </c>
      <c r="S9359">
        <v>29</v>
      </c>
      <c r="T9359">
        <v>680</v>
      </c>
      <c r="U9359">
        <v>2</v>
      </c>
      <c r="V9359">
        <v>4</v>
      </c>
      <c r="W9359">
        <v>387.03953531474701</v>
      </c>
      <c r="X9359">
        <v>3888.7026960535345</v>
      </c>
      <c r="Y9359">
        <v>7.0622907329555407</v>
      </c>
      <c r="Z9359">
        <v>70.644239920946859</v>
      </c>
      <c r="AA9359">
        <v>862.23614137133256</v>
      </c>
      <c r="AB9359">
        <v>894.88973072776207</v>
      </c>
      <c r="AC9359">
        <v>5583.2743167137223</v>
      </c>
      <c r="AD9359">
        <v>104.76785163845098</v>
      </c>
      <c r="AE9359">
        <v>11798.616802473452</v>
      </c>
    </row>
    <row r="9360" spans="1:31" x14ac:dyDescent="0.25">
      <c r="A9360">
        <v>1894411</v>
      </c>
      <c r="B9360">
        <v>1</v>
      </c>
      <c r="C9360" t="s">
        <v>80</v>
      </c>
      <c r="D9360" t="s">
        <v>94</v>
      </c>
      <c r="E9360" t="s">
        <v>146</v>
      </c>
      <c r="F9360" t="s">
        <v>26129</v>
      </c>
      <c r="G9360" t="s">
        <v>148</v>
      </c>
      <c r="H9360" t="s">
        <v>143</v>
      </c>
      <c r="I9360" t="s">
        <v>135</v>
      </c>
      <c r="J9360" t="s">
        <v>136</v>
      </c>
      <c r="K9360" t="s">
        <v>137</v>
      </c>
      <c r="L9360" t="s">
        <v>26130</v>
      </c>
      <c r="M9360" t="s">
        <v>26131</v>
      </c>
      <c r="N9360">
        <v>1.544166666</v>
      </c>
      <c r="O9360">
        <v>0</v>
      </c>
      <c r="P9360">
        <v>0</v>
      </c>
      <c r="Q9360">
        <v>0</v>
      </c>
      <c r="R9360">
        <v>0</v>
      </c>
      <c r="S9360">
        <v>0</v>
      </c>
      <c r="T9360">
        <v>10</v>
      </c>
      <c r="U9360">
        <v>0</v>
      </c>
      <c r="V9360">
        <v>0</v>
      </c>
      <c r="W9360">
        <v>0</v>
      </c>
      <c r="X9360">
        <v>0</v>
      </c>
      <c r="Y9360">
        <v>0</v>
      </c>
      <c r="Z9360">
        <v>0</v>
      </c>
      <c r="AA9360">
        <v>0</v>
      </c>
      <c r="AB9360">
        <v>5.0808986528979601</v>
      </c>
      <c r="AC9360">
        <v>0</v>
      </c>
      <c r="AD9360">
        <v>0</v>
      </c>
      <c r="AE9360">
        <v>5.0808986528979601</v>
      </c>
    </row>
    <row r="9361" spans="1:31" x14ac:dyDescent="0.25">
      <c r="A9361">
        <v>1893601</v>
      </c>
      <c r="B9361">
        <v>1</v>
      </c>
      <c r="C9361" t="s">
        <v>81</v>
      </c>
      <c r="D9361" t="s">
        <v>127</v>
      </c>
      <c r="E9361" t="s">
        <v>146</v>
      </c>
      <c r="F9361" t="s">
        <v>26132</v>
      </c>
      <c r="G9361" t="s">
        <v>148</v>
      </c>
      <c r="H9361" t="s">
        <v>143</v>
      </c>
      <c r="I9361" t="s">
        <v>135</v>
      </c>
      <c r="J9361" t="s">
        <v>136</v>
      </c>
      <c r="K9361" t="s">
        <v>137</v>
      </c>
      <c r="L9361" t="s">
        <v>26133</v>
      </c>
      <c r="M9361" t="s">
        <v>26134</v>
      </c>
      <c r="N9361">
        <v>1.2966666659999999</v>
      </c>
      <c r="O9361">
        <v>0</v>
      </c>
      <c r="P9361">
        <v>35</v>
      </c>
      <c r="Q9361">
        <v>0</v>
      </c>
      <c r="R9361">
        <v>6</v>
      </c>
      <c r="S9361">
        <v>0</v>
      </c>
      <c r="T9361">
        <v>4</v>
      </c>
      <c r="U9361">
        <v>0</v>
      </c>
      <c r="V9361">
        <v>1</v>
      </c>
      <c r="W9361">
        <v>0</v>
      </c>
      <c r="X9361">
        <v>8.6460928866357207</v>
      </c>
      <c r="Y9361">
        <v>0</v>
      </c>
      <c r="Z9361">
        <v>7.1598493885725389</v>
      </c>
      <c r="AA9361">
        <v>0</v>
      </c>
      <c r="AB9361">
        <v>2.6217899101169997</v>
      </c>
      <c r="AC9361">
        <v>0</v>
      </c>
      <c r="AD9361">
        <v>0.69756893755044991</v>
      </c>
      <c r="AE9361">
        <v>19.125301122875708</v>
      </c>
    </row>
    <row r="9362" spans="1:31" x14ac:dyDescent="0.25">
      <c r="A9362">
        <v>1894557</v>
      </c>
      <c r="B9362">
        <v>1</v>
      </c>
      <c r="C9362" t="s">
        <v>80</v>
      </c>
      <c r="D9362" t="s">
        <v>100</v>
      </c>
      <c r="E9362" t="s">
        <v>146</v>
      </c>
      <c r="F9362" t="s">
        <v>26135</v>
      </c>
      <c r="G9362" t="s">
        <v>1124</v>
      </c>
      <c r="H9362" t="s">
        <v>143</v>
      </c>
      <c r="I9362" t="s">
        <v>135</v>
      </c>
      <c r="J9362" t="s">
        <v>136</v>
      </c>
      <c r="K9362" t="s">
        <v>137</v>
      </c>
      <c r="L9362" t="s">
        <v>26136</v>
      </c>
      <c r="M9362" t="s">
        <v>26137</v>
      </c>
      <c r="N9362">
        <v>1.294166666</v>
      </c>
      <c r="O9362">
        <v>0</v>
      </c>
      <c r="P9362">
        <v>16</v>
      </c>
      <c r="Q9362">
        <v>0</v>
      </c>
      <c r="R9362">
        <v>0</v>
      </c>
      <c r="S9362">
        <v>0</v>
      </c>
      <c r="T9362">
        <v>1</v>
      </c>
      <c r="U9362">
        <v>0</v>
      </c>
      <c r="V9362">
        <v>0</v>
      </c>
      <c r="W9362">
        <v>0</v>
      </c>
      <c r="X9362">
        <v>6.0220601362846784</v>
      </c>
      <c r="Y9362">
        <v>0</v>
      </c>
      <c r="Z9362">
        <v>0</v>
      </c>
      <c r="AA9362">
        <v>0</v>
      </c>
      <c r="AB9362">
        <v>1.5140798742802835</v>
      </c>
      <c r="AC9362">
        <v>0</v>
      </c>
      <c r="AD9362">
        <v>0</v>
      </c>
      <c r="AE9362">
        <v>7.5361400105649619</v>
      </c>
    </row>
    <row r="9363" spans="1:31" x14ac:dyDescent="0.25">
      <c r="A9363">
        <v>1894311</v>
      </c>
      <c r="B9363">
        <v>1</v>
      </c>
      <c r="C9363" t="s">
        <v>80</v>
      </c>
      <c r="D9363" t="s">
        <v>109</v>
      </c>
      <c r="E9363" t="s">
        <v>140</v>
      </c>
      <c r="F9363" t="s">
        <v>26138</v>
      </c>
      <c r="G9363" t="s">
        <v>142</v>
      </c>
      <c r="H9363" t="s">
        <v>143</v>
      </c>
      <c r="I9363" t="s">
        <v>135</v>
      </c>
      <c r="J9363" t="s">
        <v>136</v>
      </c>
      <c r="K9363" t="s">
        <v>137</v>
      </c>
      <c r="L9363" t="s">
        <v>26139</v>
      </c>
      <c r="M9363" t="s">
        <v>26140</v>
      </c>
      <c r="N9363">
        <v>1.6675</v>
      </c>
      <c r="O9363">
        <v>0</v>
      </c>
      <c r="P9363">
        <v>1</v>
      </c>
      <c r="Q9363">
        <v>0</v>
      </c>
      <c r="R9363">
        <v>0</v>
      </c>
      <c r="S9363">
        <v>0</v>
      </c>
      <c r="T9363">
        <v>0</v>
      </c>
      <c r="U9363">
        <v>0</v>
      </c>
      <c r="V9363">
        <v>0</v>
      </c>
      <c r="W9363">
        <v>0</v>
      </c>
      <c r="X9363">
        <v>3.7167697203747782E-2</v>
      </c>
      <c r="Y9363">
        <v>0</v>
      </c>
      <c r="Z9363">
        <v>0</v>
      </c>
      <c r="AA9363">
        <v>0</v>
      </c>
      <c r="AB9363">
        <v>0</v>
      </c>
      <c r="AC9363">
        <v>0</v>
      </c>
      <c r="AD9363">
        <v>0</v>
      </c>
      <c r="AE9363">
        <v>3.7167697203747782E-2</v>
      </c>
    </row>
    <row r="9364" spans="1:31" x14ac:dyDescent="0.25">
      <c r="A9364">
        <v>1893956</v>
      </c>
      <c r="B9364">
        <v>1</v>
      </c>
      <c r="C9364" t="s">
        <v>81</v>
      </c>
      <c r="D9364" t="s">
        <v>120</v>
      </c>
      <c r="E9364" t="s">
        <v>210</v>
      </c>
      <c r="F9364" t="s">
        <v>26141</v>
      </c>
      <c r="G9364" t="s">
        <v>133</v>
      </c>
      <c r="H9364" t="s">
        <v>134</v>
      </c>
      <c r="I9364" t="s">
        <v>135</v>
      </c>
      <c r="J9364" t="s">
        <v>136</v>
      </c>
      <c r="K9364" t="s">
        <v>137</v>
      </c>
      <c r="L9364" t="s">
        <v>26142</v>
      </c>
      <c r="M9364" t="s">
        <v>26143</v>
      </c>
      <c r="N9364">
        <v>0.33861111100000002</v>
      </c>
      <c r="O9364">
        <v>12</v>
      </c>
      <c r="P9364">
        <v>8434</v>
      </c>
      <c r="Q9364">
        <v>661</v>
      </c>
      <c r="R9364">
        <v>312</v>
      </c>
      <c r="S9364">
        <v>66</v>
      </c>
      <c r="T9364">
        <v>1236</v>
      </c>
      <c r="U9364">
        <v>20</v>
      </c>
      <c r="V9364">
        <v>8</v>
      </c>
      <c r="W9364">
        <v>1.9747002131234845</v>
      </c>
      <c r="X9364">
        <v>685.11363082786295</v>
      </c>
      <c r="Y9364">
        <v>1771.0512132634999</v>
      </c>
      <c r="Z9364">
        <v>458.05083090214606</v>
      </c>
      <c r="AA9364">
        <v>286.03073046434827</v>
      </c>
      <c r="AB9364">
        <v>498.54973800943122</v>
      </c>
      <c r="AC9364">
        <v>921.02994040535441</v>
      </c>
      <c r="AD9364">
        <v>68.235145477438024</v>
      </c>
      <c r="AE9364">
        <v>4690.0359295632043</v>
      </c>
    </row>
    <row r="9365" spans="1:31" x14ac:dyDescent="0.25">
      <c r="A9365">
        <v>1894016</v>
      </c>
      <c r="B9365">
        <v>1</v>
      </c>
      <c r="C9365" t="s">
        <v>80</v>
      </c>
      <c r="D9365" t="s">
        <v>103</v>
      </c>
      <c r="E9365" t="s">
        <v>222</v>
      </c>
      <c r="F9365" t="s">
        <v>26144</v>
      </c>
      <c r="G9365" t="s">
        <v>148</v>
      </c>
      <c r="H9365" t="s">
        <v>143</v>
      </c>
      <c r="I9365" t="s">
        <v>135</v>
      </c>
      <c r="J9365" t="s">
        <v>136</v>
      </c>
      <c r="K9365" t="s">
        <v>137</v>
      </c>
      <c r="L9365" t="s">
        <v>26145</v>
      </c>
      <c r="M9365" t="s">
        <v>26146</v>
      </c>
      <c r="N9365">
        <v>1.4116666659999999</v>
      </c>
      <c r="O9365">
        <v>0</v>
      </c>
      <c r="P9365">
        <v>79</v>
      </c>
      <c r="Q9365">
        <v>0</v>
      </c>
      <c r="R9365">
        <v>0</v>
      </c>
      <c r="S9365">
        <v>0</v>
      </c>
      <c r="T9365">
        <v>3</v>
      </c>
      <c r="U9365">
        <v>0</v>
      </c>
      <c r="V9365">
        <v>0</v>
      </c>
      <c r="W9365">
        <v>0</v>
      </c>
      <c r="X9365">
        <v>28.908761200571529</v>
      </c>
      <c r="Y9365">
        <v>0</v>
      </c>
      <c r="Z9365">
        <v>0</v>
      </c>
      <c r="AA9365">
        <v>0</v>
      </c>
      <c r="AB9365">
        <v>0.37922787159085891</v>
      </c>
      <c r="AC9365">
        <v>0</v>
      </c>
      <c r="AD9365">
        <v>0</v>
      </c>
      <c r="AE9365">
        <v>29.287989072162389</v>
      </c>
    </row>
    <row r="9366" spans="1:31" x14ac:dyDescent="0.25">
      <c r="A9366">
        <v>1893916</v>
      </c>
      <c r="B9366">
        <v>1</v>
      </c>
      <c r="C9366" t="s">
        <v>80</v>
      </c>
      <c r="D9366" t="s">
        <v>100</v>
      </c>
      <c r="E9366" t="s">
        <v>158</v>
      </c>
      <c r="F9366" t="s">
        <v>26147</v>
      </c>
      <c r="G9366" t="s">
        <v>133</v>
      </c>
      <c r="H9366" t="s">
        <v>134</v>
      </c>
      <c r="I9366" t="s">
        <v>135</v>
      </c>
      <c r="J9366" t="s">
        <v>136</v>
      </c>
      <c r="K9366" t="s">
        <v>137</v>
      </c>
      <c r="L9366" t="s">
        <v>26148</v>
      </c>
      <c r="M9366" t="s">
        <v>26149</v>
      </c>
      <c r="N9366">
        <v>0.30249999999999999</v>
      </c>
      <c r="O9366">
        <v>0</v>
      </c>
      <c r="P9366">
        <v>260</v>
      </c>
      <c r="Q9366">
        <v>0</v>
      </c>
      <c r="R9366">
        <v>0</v>
      </c>
      <c r="S9366">
        <v>0</v>
      </c>
      <c r="T9366">
        <v>9</v>
      </c>
      <c r="U9366">
        <v>0</v>
      </c>
      <c r="V9366">
        <v>0</v>
      </c>
      <c r="W9366">
        <v>0</v>
      </c>
      <c r="X9366">
        <v>22.989111178794811</v>
      </c>
      <c r="Y9366">
        <v>0</v>
      </c>
      <c r="Z9366">
        <v>0</v>
      </c>
      <c r="AA9366">
        <v>0</v>
      </c>
      <c r="AB9366">
        <v>1.7919563211408649</v>
      </c>
      <c r="AC9366">
        <v>0</v>
      </c>
      <c r="AD9366">
        <v>0</v>
      </c>
      <c r="AE9366">
        <v>24.781067499935677</v>
      </c>
    </row>
    <row r="9367" spans="1:31" x14ac:dyDescent="0.25">
      <c r="A9367">
        <v>1894062</v>
      </c>
      <c r="B9367">
        <v>1</v>
      </c>
      <c r="C9367" t="s">
        <v>80</v>
      </c>
      <c r="D9367" t="s">
        <v>105</v>
      </c>
      <c r="E9367" t="s">
        <v>158</v>
      </c>
      <c r="F9367" t="s">
        <v>1257</v>
      </c>
      <c r="G9367" t="s">
        <v>293</v>
      </c>
      <c r="H9367" t="s">
        <v>134</v>
      </c>
      <c r="I9367" t="s">
        <v>135</v>
      </c>
      <c r="J9367" t="s">
        <v>136</v>
      </c>
      <c r="K9367" t="s">
        <v>137</v>
      </c>
      <c r="L9367" t="s">
        <v>26150</v>
      </c>
      <c r="M9367" t="s">
        <v>26151</v>
      </c>
      <c r="N9367">
        <v>0.73527777699999997</v>
      </c>
      <c r="O9367">
        <v>0</v>
      </c>
      <c r="P9367">
        <v>275</v>
      </c>
      <c r="Q9367">
        <v>4</v>
      </c>
      <c r="R9367">
        <v>9</v>
      </c>
      <c r="S9367">
        <v>0</v>
      </c>
      <c r="T9367">
        <v>28</v>
      </c>
      <c r="U9367">
        <v>0</v>
      </c>
      <c r="V9367">
        <v>0</v>
      </c>
      <c r="W9367">
        <v>0</v>
      </c>
      <c r="X9367">
        <v>31.039283187410181</v>
      </c>
      <c r="Y9367">
        <v>50.533455025835025</v>
      </c>
      <c r="Z9367">
        <v>1.807815392565763</v>
      </c>
      <c r="AA9367">
        <v>0</v>
      </c>
      <c r="AB9367">
        <v>14.934656984237595</v>
      </c>
      <c r="AC9367">
        <v>0</v>
      </c>
      <c r="AD9367">
        <v>0</v>
      </c>
      <c r="AE9367">
        <v>98.315210590048551</v>
      </c>
    </row>
    <row r="9368" spans="1:31" x14ac:dyDescent="0.25">
      <c r="A9368">
        <v>1894517</v>
      </c>
      <c r="B9368">
        <v>1</v>
      </c>
      <c r="C9368" t="s">
        <v>80</v>
      </c>
      <c r="D9368" t="s">
        <v>106</v>
      </c>
      <c r="E9368" t="s">
        <v>146</v>
      </c>
      <c r="F9368" t="s">
        <v>26152</v>
      </c>
      <c r="G9368" t="s">
        <v>148</v>
      </c>
      <c r="H9368" t="s">
        <v>143</v>
      </c>
      <c r="I9368" t="s">
        <v>135</v>
      </c>
      <c r="J9368" t="s">
        <v>136</v>
      </c>
      <c r="K9368" t="s">
        <v>137</v>
      </c>
      <c r="L9368" t="s">
        <v>26153</v>
      </c>
      <c r="M9368" t="s">
        <v>26154</v>
      </c>
      <c r="N9368">
        <v>0.45861111100000002</v>
      </c>
      <c r="O9368">
        <v>0</v>
      </c>
      <c r="P9368">
        <v>0</v>
      </c>
      <c r="Q9368">
        <v>0</v>
      </c>
      <c r="R9368">
        <v>1</v>
      </c>
      <c r="S9368">
        <v>0</v>
      </c>
      <c r="T9368">
        <v>0</v>
      </c>
      <c r="U9368">
        <v>0</v>
      </c>
      <c r="V9368">
        <v>0</v>
      </c>
      <c r="W9368">
        <v>0</v>
      </c>
      <c r="X9368">
        <v>0</v>
      </c>
      <c r="Y9368">
        <v>0</v>
      </c>
      <c r="Z9368">
        <v>2.3011199001678806</v>
      </c>
      <c r="AA9368">
        <v>0</v>
      </c>
      <c r="AB9368">
        <v>0</v>
      </c>
      <c r="AC9368">
        <v>0</v>
      </c>
      <c r="AD9368">
        <v>0</v>
      </c>
      <c r="AE9368">
        <v>2.3011199001678806</v>
      </c>
    </row>
    <row r="9369" spans="1:31" x14ac:dyDescent="0.25">
      <c r="A9369">
        <v>1894019</v>
      </c>
      <c r="B9369">
        <v>1</v>
      </c>
      <c r="C9369" t="s">
        <v>80</v>
      </c>
      <c r="D9369" t="s">
        <v>105</v>
      </c>
      <c r="E9369" t="s">
        <v>169</v>
      </c>
      <c r="F9369" t="s">
        <v>26155</v>
      </c>
      <c r="G9369" t="s">
        <v>142</v>
      </c>
      <c r="H9369" t="s">
        <v>143</v>
      </c>
      <c r="I9369" t="s">
        <v>135</v>
      </c>
      <c r="J9369" t="s">
        <v>136</v>
      </c>
      <c r="K9369" t="s">
        <v>137</v>
      </c>
      <c r="L9369" t="s">
        <v>26156</v>
      </c>
      <c r="M9369" t="s">
        <v>26157</v>
      </c>
      <c r="N9369">
        <v>1.2508333330000001</v>
      </c>
      <c r="O9369">
        <v>0</v>
      </c>
      <c r="P9369">
        <v>239</v>
      </c>
      <c r="Q9369">
        <v>0</v>
      </c>
      <c r="R9369">
        <v>0</v>
      </c>
      <c r="S9369">
        <v>0</v>
      </c>
      <c r="T9369">
        <v>10</v>
      </c>
      <c r="U9369">
        <v>0</v>
      </c>
      <c r="V9369">
        <v>0</v>
      </c>
      <c r="W9369">
        <v>0</v>
      </c>
      <c r="X9369">
        <v>82.604233171976574</v>
      </c>
      <c r="Y9369">
        <v>0</v>
      </c>
      <c r="Z9369">
        <v>0</v>
      </c>
      <c r="AA9369">
        <v>0</v>
      </c>
      <c r="AB9369">
        <v>10.035798596747</v>
      </c>
      <c r="AC9369">
        <v>0</v>
      </c>
      <c r="AD9369">
        <v>0</v>
      </c>
      <c r="AE9369">
        <v>92.640031768723574</v>
      </c>
    </row>
    <row r="9370" spans="1:31" x14ac:dyDescent="0.25">
      <c r="A9370">
        <v>1893853</v>
      </c>
      <c r="B9370">
        <v>1</v>
      </c>
      <c r="C9370" t="s">
        <v>81</v>
      </c>
      <c r="D9370" t="s">
        <v>112</v>
      </c>
      <c r="E9370" t="s">
        <v>140</v>
      </c>
      <c r="F9370" t="s">
        <v>26158</v>
      </c>
      <c r="G9370" t="s">
        <v>163</v>
      </c>
      <c r="H9370" t="s">
        <v>143</v>
      </c>
      <c r="I9370" t="s">
        <v>135</v>
      </c>
      <c r="J9370" t="s">
        <v>136</v>
      </c>
      <c r="K9370" t="s">
        <v>137</v>
      </c>
      <c r="L9370" t="s">
        <v>26159</v>
      </c>
      <c r="M9370" t="s">
        <v>26160</v>
      </c>
      <c r="N9370">
        <v>1.85</v>
      </c>
      <c r="O9370">
        <v>0</v>
      </c>
      <c r="P9370">
        <v>1</v>
      </c>
      <c r="Q9370">
        <v>0</v>
      </c>
      <c r="R9370">
        <v>0</v>
      </c>
      <c r="S9370">
        <v>0</v>
      </c>
      <c r="T9370">
        <v>0</v>
      </c>
      <c r="U9370">
        <v>0</v>
      </c>
      <c r="V9370">
        <v>0</v>
      </c>
      <c r="W9370">
        <v>0</v>
      </c>
      <c r="X9370">
        <v>0.21596067170631558</v>
      </c>
      <c r="Y9370">
        <v>0</v>
      </c>
      <c r="Z9370">
        <v>0</v>
      </c>
      <c r="AA9370">
        <v>0</v>
      </c>
      <c r="AB9370">
        <v>0</v>
      </c>
      <c r="AC9370">
        <v>0</v>
      </c>
      <c r="AD9370">
        <v>0</v>
      </c>
      <c r="AE9370">
        <v>0.21596067170631558</v>
      </c>
    </row>
    <row r="9371" spans="1:31" x14ac:dyDescent="0.25">
      <c r="A9371">
        <v>1893996</v>
      </c>
      <c r="B9371">
        <v>1</v>
      </c>
      <c r="C9371" t="s">
        <v>80</v>
      </c>
      <c r="D9371" t="s">
        <v>93</v>
      </c>
      <c r="E9371" t="s">
        <v>146</v>
      </c>
      <c r="F9371" t="s">
        <v>26161</v>
      </c>
      <c r="G9371" t="s">
        <v>469</v>
      </c>
      <c r="H9371" t="s">
        <v>143</v>
      </c>
      <c r="I9371" t="s">
        <v>135</v>
      </c>
      <c r="J9371" t="s">
        <v>136</v>
      </c>
      <c r="K9371" t="s">
        <v>137</v>
      </c>
      <c r="L9371" t="s">
        <v>26162</v>
      </c>
      <c r="M9371" t="s">
        <v>26163</v>
      </c>
      <c r="N9371">
        <v>0.81055555499999998</v>
      </c>
      <c r="O9371">
        <v>0</v>
      </c>
      <c r="P9371">
        <v>16</v>
      </c>
      <c r="Q9371">
        <v>0</v>
      </c>
      <c r="R9371">
        <v>2</v>
      </c>
      <c r="S9371">
        <v>0</v>
      </c>
      <c r="T9371">
        <v>2</v>
      </c>
      <c r="U9371">
        <v>0</v>
      </c>
      <c r="V9371">
        <v>0</v>
      </c>
      <c r="W9371">
        <v>0</v>
      </c>
      <c r="X9371">
        <v>5.1598906362903554</v>
      </c>
      <c r="Y9371">
        <v>0</v>
      </c>
      <c r="Z9371">
        <v>0.71489285536394998</v>
      </c>
      <c r="AA9371">
        <v>0</v>
      </c>
      <c r="AB9371">
        <v>1.9167533517472699</v>
      </c>
      <c r="AC9371">
        <v>0</v>
      </c>
      <c r="AD9371">
        <v>0</v>
      </c>
      <c r="AE9371">
        <v>7.791536843401575</v>
      </c>
    </row>
    <row r="9372" spans="1:31" x14ac:dyDescent="0.25">
      <c r="A9372">
        <v>1894162</v>
      </c>
      <c r="B9372">
        <v>1</v>
      </c>
      <c r="C9372" t="s">
        <v>80</v>
      </c>
      <c r="D9372" t="s">
        <v>98</v>
      </c>
      <c r="E9372" t="s">
        <v>146</v>
      </c>
      <c r="F9372" t="s">
        <v>26164</v>
      </c>
      <c r="G9372" t="s">
        <v>148</v>
      </c>
      <c r="H9372" t="s">
        <v>143</v>
      </c>
      <c r="I9372" t="s">
        <v>135</v>
      </c>
      <c r="J9372" t="s">
        <v>136</v>
      </c>
      <c r="K9372" t="s">
        <v>137</v>
      </c>
      <c r="L9372" t="s">
        <v>26165</v>
      </c>
      <c r="M9372" t="s">
        <v>26166</v>
      </c>
      <c r="N9372">
        <v>0.64138888800000005</v>
      </c>
      <c r="O9372">
        <v>0</v>
      </c>
      <c r="P9372">
        <v>71</v>
      </c>
      <c r="Q9372">
        <v>0</v>
      </c>
      <c r="R9372">
        <v>0</v>
      </c>
      <c r="S9372">
        <v>0</v>
      </c>
      <c r="T9372">
        <v>4</v>
      </c>
      <c r="U9372">
        <v>0</v>
      </c>
      <c r="V9372">
        <v>0</v>
      </c>
      <c r="W9372">
        <v>0</v>
      </c>
      <c r="X9372">
        <v>11.817334262111968</v>
      </c>
      <c r="Y9372">
        <v>0</v>
      </c>
      <c r="Z9372">
        <v>0</v>
      </c>
      <c r="AA9372">
        <v>0</v>
      </c>
      <c r="AB9372">
        <v>3.0441299483439601</v>
      </c>
      <c r="AC9372">
        <v>0</v>
      </c>
      <c r="AD9372">
        <v>0</v>
      </c>
      <c r="AE9372">
        <v>14.861464210455928</v>
      </c>
    </row>
    <row r="9373" spans="1:31" x14ac:dyDescent="0.25">
      <c r="A9373">
        <v>1893684</v>
      </c>
      <c r="B9373">
        <v>1</v>
      </c>
      <c r="C9373" t="s">
        <v>80</v>
      </c>
      <c r="D9373" t="s">
        <v>104</v>
      </c>
      <c r="E9373" t="s">
        <v>210</v>
      </c>
      <c r="F9373" t="s">
        <v>23804</v>
      </c>
      <c r="G9373" t="s">
        <v>196</v>
      </c>
      <c r="H9373" t="s">
        <v>134</v>
      </c>
      <c r="I9373" t="s">
        <v>135</v>
      </c>
      <c r="J9373" t="s">
        <v>136</v>
      </c>
      <c r="K9373" t="s">
        <v>172</v>
      </c>
      <c r="L9373" t="s">
        <v>26167</v>
      </c>
      <c r="M9373" t="s">
        <v>26168</v>
      </c>
      <c r="N9373">
        <v>6.4188083330000003</v>
      </c>
      <c r="O9373">
        <v>8</v>
      </c>
      <c r="P9373">
        <v>141</v>
      </c>
      <c r="Q9373">
        <v>10</v>
      </c>
      <c r="R9373">
        <v>24</v>
      </c>
      <c r="S9373">
        <v>11</v>
      </c>
      <c r="T9373">
        <v>50</v>
      </c>
      <c r="U9373">
        <v>1</v>
      </c>
      <c r="V9373">
        <v>0</v>
      </c>
      <c r="W9373">
        <v>151.44599336676663</v>
      </c>
      <c r="X9373">
        <v>356.2743570060033</v>
      </c>
      <c r="Y9373">
        <v>97.926880313910146</v>
      </c>
      <c r="Z9373">
        <v>221.7864229581524</v>
      </c>
      <c r="AA9373">
        <v>726.72208105676782</v>
      </c>
      <c r="AB9373">
        <v>1011.66055820569</v>
      </c>
      <c r="AC9373">
        <v>146.39989294143933</v>
      </c>
      <c r="AD9373">
        <v>0</v>
      </c>
      <c r="AE9373">
        <v>2712.2161858487298</v>
      </c>
    </row>
    <row r="9374" spans="1:31" x14ac:dyDescent="0.25">
      <c r="A9374">
        <v>1894537</v>
      </c>
      <c r="B9374">
        <v>1</v>
      </c>
      <c r="C9374" t="s">
        <v>80</v>
      </c>
      <c r="D9374" t="s">
        <v>110</v>
      </c>
      <c r="E9374" t="s">
        <v>158</v>
      </c>
      <c r="F9374" t="s">
        <v>26169</v>
      </c>
      <c r="G9374" t="s">
        <v>133</v>
      </c>
      <c r="H9374" t="s">
        <v>134</v>
      </c>
      <c r="I9374" t="s">
        <v>135</v>
      </c>
      <c r="J9374" t="s">
        <v>136</v>
      </c>
      <c r="K9374" t="s">
        <v>137</v>
      </c>
      <c r="L9374" t="s">
        <v>26170</v>
      </c>
      <c r="M9374" t="s">
        <v>26171</v>
      </c>
      <c r="N9374">
        <v>12.737777777</v>
      </c>
      <c r="O9374">
        <v>0</v>
      </c>
      <c r="P9374">
        <v>363</v>
      </c>
      <c r="Q9374">
        <v>0</v>
      </c>
      <c r="R9374">
        <v>0</v>
      </c>
      <c r="S9374">
        <v>0</v>
      </c>
      <c r="T9374">
        <v>25</v>
      </c>
      <c r="U9374">
        <v>0</v>
      </c>
      <c r="V9374">
        <v>0</v>
      </c>
      <c r="W9374">
        <v>0</v>
      </c>
      <c r="X9374">
        <v>1115.8963635924911</v>
      </c>
      <c r="Y9374">
        <v>0</v>
      </c>
      <c r="Z9374">
        <v>0</v>
      </c>
      <c r="AA9374">
        <v>0</v>
      </c>
      <c r="AB9374">
        <v>167.66909366672346</v>
      </c>
      <c r="AC9374">
        <v>0</v>
      </c>
      <c r="AD9374">
        <v>0</v>
      </c>
      <c r="AE9374">
        <v>1283.5654572592146</v>
      </c>
    </row>
    <row r="9375" spans="1:31" x14ac:dyDescent="0.25">
      <c r="A9375">
        <v>1894394</v>
      </c>
      <c r="B9375">
        <v>1</v>
      </c>
      <c r="C9375" t="s">
        <v>80</v>
      </c>
      <c r="D9375" t="s">
        <v>94</v>
      </c>
      <c r="E9375" t="s">
        <v>210</v>
      </c>
      <c r="F9375" t="s">
        <v>26172</v>
      </c>
      <c r="G9375" t="s">
        <v>133</v>
      </c>
      <c r="H9375" t="s">
        <v>134</v>
      </c>
      <c r="I9375" t="s">
        <v>135</v>
      </c>
      <c r="J9375" t="s">
        <v>136</v>
      </c>
      <c r="K9375" t="s">
        <v>137</v>
      </c>
      <c r="L9375" t="s">
        <v>26173</v>
      </c>
      <c r="M9375" t="s">
        <v>26174</v>
      </c>
      <c r="N9375">
        <v>1.3177777770000001</v>
      </c>
      <c r="O9375">
        <v>0</v>
      </c>
      <c r="P9375">
        <v>119</v>
      </c>
      <c r="Q9375">
        <v>0</v>
      </c>
      <c r="R9375">
        <v>0</v>
      </c>
      <c r="S9375">
        <v>1</v>
      </c>
      <c r="T9375">
        <v>8</v>
      </c>
      <c r="U9375">
        <v>0</v>
      </c>
      <c r="V9375">
        <v>0</v>
      </c>
      <c r="W9375">
        <v>0</v>
      </c>
      <c r="X9375">
        <v>17.756891228269499</v>
      </c>
      <c r="Y9375">
        <v>0</v>
      </c>
      <c r="Z9375">
        <v>0</v>
      </c>
      <c r="AA9375">
        <v>2.8936259593945275</v>
      </c>
      <c r="AB9375">
        <v>4.3275674329103557</v>
      </c>
      <c r="AC9375">
        <v>0</v>
      </c>
      <c r="AD9375">
        <v>0</v>
      </c>
      <c r="AE9375">
        <v>24.978084620574382</v>
      </c>
    </row>
    <row r="9376" spans="1:31" x14ac:dyDescent="0.25">
      <c r="A9376">
        <v>1894417</v>
      </c>
      <c r="B9376">
        <v>1</v>
      </c>
      <c r="C9376" t="s">
        <v>80</v>
      </c>
      <c r="D9376" t="s">
        <v>108</v>
      </c>
      <c r="E9376" t="s">
        <v>131</v>
      </c>
      <c r="F9376" t="s">
        <v>26175</v>
      </c>
      <c r="G9376" t="s">
        <v>133</v>
      </c>
      <c r="H9376" t="s">
        <v>134</v>
      </c>
      <c r="I9376" t="s">
        <v>152</v>
      </c>
      <c r="J9376" t="s">
        <v>136</v>
      </c>
      <c r="K9376" t="s">
        <v>137</v>
      </c>
      <c r="L9376" t="s">
        <v>26176</v>
      </c>
      <c r="M9376" t="s">
        <v>26177</v>
      </c>
      <c r="N9376">
        <v>2.3611111000000001E-2</v>
      </c>
      <c r="O9376">
        <v>0</v>
      </c>
      <c r="P9376">
        <v>3418</v>
      </c>
      <c r="Q9376">
        <v>4</v>
      </c>
      <c r="R9376">
        <v>676</v>
      </c>
      <c r="S9376">
        <v>23</v>
      </c>
      <c r="T9376">
        <v>541</v>
      </c>
      <c r="U9376">
        <v>0</v>
      </c>
      <c r="V9376">
        <v>0</v>
      </c>
      <c r="W9376">
        <v>0</v>
      </c>
      <c r="X9376">
        <v>16.178515938785786</v>
      </c>
      <c r="Y9376">
        <v>0.46385753439409994</v>
      </c>
      <c r="Z9376">
        <v>26.515635069798051</v>
      </c>
      <c r="AA9376">
        <v>6.6043913280921664</v>
      </c>
      <c r="AB9376">
        <v>14.792140882141013</v>
      </c>
      <c r="AC9376">
        <v>0</v>
      </c>
      <c r="AD9376">
        <v>0</v>
      </c>
      <c r="AE9376">
        <v>64.554540753211114</v>
      </c>
    </row>
    <row r="9377" spans="1:31" x14ac:dyDescent="0.25">
      <c r="A9377">
        <v>1893896</v>
      </c>
      <c r="B9377">
        <v>1</v>
      </c>
      <c r="C9377" t="s">
        <v>81</v>
      </c>
      <c r="D9377" t="s">
        <v>124</v>
      </c>
      <c r="E9377" t="s">
        <v>146</v>
      </c>
      <c r="F9377" t="s">
        <v>26178</v>
      </c>
      <c r="G9377" t="s">
        <v>1108</v>
      </c>
      <c r="H9377" t="s">
        <v>143</v>
      </c>
      <c r="I9377" t="s">
        <v>135</v>
      </c>
      <c r="J9377" t="s">
        <v>136</v>
      </c>
      <c r="K9377" t="s">
        <v>137</v>
      </c>
      <c r="L9377" t="s">
        <v>26179</v>
      </c>
      <c r="M9377" t="s">
        <v>26180</v>
      </c>
      <c r="N9377">
        <v>0.59388888799999995</v>
      </c>
      <c r="O9377">
        <v>0</v>
      </c>
      <c r="P9377">
        <v>91</v>
      </c>
      <c r="Q9377">
        <v>0</v>
      </c>
      <c r="R9377">
        <v>0</v>
      </c>
      <c r="S9377">
        <v>0</v>
      </c>
      <c r="T9377">
        <v>5</v>
      </c>
      <c r="U9377">
        <v>0</v>
      </c>
      <c r="V9377">
        <v>0</v>
      </c>
      <c r="W9377">
        <v>0</v>
      </c>
      <c r="X9377">
        <v>9.7150392117641751</v>
      </c>
      <c r="Y9377">
        <v>0</v>
      </c>
      <c r="Z9377">
        <v>0</v>
      </c>
      <c r="AA9377">
        <v>0</v>
      </c>
      <c r="AB9377">
        <v>0.74839551374486357</v>
      </c>
      <c r="AC9377">
        <v>0</v>
      </c>
      <c r="AD9377">
        <v>0</v>
      </c>
      <c r="AE9377">
        <v>10.463434725509039</v>
      </c>
    </row>
    <row r="9378" spans="1:31" x14ac:dyDescent="0.25">
      <c r="A9378">
        <v>1894288</v>
      </c>
      <c r="B9378">
        <v>1</v>
      </c>
      <c r="C9378" t="s">
        <v>80</v>
      </c>
      <c r="D9378" t="s">
        <v>103</v>
      </c>
      <c r="E9378" t="s">
        <v>146</v>
      </c>
      <c r="F9378" t="s">
        <v>26181</v>
      </c>
      <c r="G9378" t="s">
        <v>148</v>
      </c>
      <c r="H9378" t="s">
        <v>143</v>
      </c>
      <c r="I9378" t="s">
        <v>135</v>
      </c>
      <c r="J9378" t="s">
        <v>136</v>
      </c>
      <c r="K9378" t="s">
        <v>137</v>
      </c>
      <c r="L9378" t="s">
        <v>26182</v>
      </c>
      <c r="M9378" t="s">
        <v>26183</v>
      </c>
      <c r="N9378">
        <v>1.2441666659999999</v>
      </c>
      <c r="O9378">
        <v>0</v>
      </c>
      <c r="P9378">
        <v>1</v>
      </c>
      <c r="Q9378">
        <v>0</v>
      </c>
      <c r="R9378">
        <v>0</v>
      </c>
      <c r="S9378">
        <v>0</v>
      </c>
      <c r="T9378">
        <v>1</v>
      </c>
      <c r="U9378">
        <v>0</v>
      </c>
      <c r="V9378">
        <v>0</v>
      </c>
      <c r="W9378">
        <v>0</v>
      </c>
      <c r="X9378">
        <v>1.6166399455033742</v>
      </c>
      <c r="Y9378">
        <v>0</v>
      </c>
      <c r="Z9378">
        <v>0</v>
      </c>
      <c r="AA9378">
        <v>0</v>
      </c>
      <c r="AB9378">
        <v>7.2326568435802336</v>
      </c>
      <c r="AC9378">
        <v>0</v>
      </c>
      <c r="AD9378">
        <v>0</v>
      </c>
      <c r="AE9378">
        <v>8.8492967890836081</v>
      </c>
    </row>
    <row r="9379" spans="1:31" x14ac:dyDescent="0.25">
      <c r="A9379">
        <v>1893833</v>
      </c>
      <c r="B9379">
        <v>1</v>
      </c>
      <c r="C9379" t="s">
        <v>81</v>
      </c>
      <c r="D9379" t="s">
        <v>127</v>
      </c>
      <c r="E9379" t="s">
        <v>158</v>
      </c>
      <c r="F9379" t="s">
        <v>26184</v>
      </c>
      <c r="G9379" t="s">
        <v>133</v>
      </c>
      <c r="H9379" t="s">
        <v>134</v>
      </c>
      <c r="I9379" t="s">
        <v>135</v>
      </c>
      <c r="J9379" t="s">
        <v>136</v>
      </c>
      <c r="K9379" t="s">
        <v>137</v>
      </c>
      <c r="L9379" t="s">
        <v>26185</v>
      </c>
      <c r="M9379" t="s">
        <v>26186</v>
      </c>
      <c r="N9379">
        <v>1.111388888</v>
      </c>
      <c r="O9379">
        <v>0</v>
      </c>
      <c r="P9379">
        <v>786</v>
      </c>
      <c r="Q9379">
        <v>0</v>
      </c>
      <c r="R9379">
        <v>0</v>
      </c>
      <c r="S9379">
        <v>0</v>
      </c>
      <c r="T9379">
        <v>76</v>
      </c>
      <c r="U9379">
        <v>0</v>
      </c>
      <c r="V9379">
        <v>0</v>
      </c>
      <c r="W9379">
        <v>0</v>
      </c>
      <c r="X9379">
        <v>211.60301657632343</v>
      </c>
      <c r="Y9379">
        <v>0</v>
      </c>
      <c r="Z9379">
        <v>0</v>
      </c>
      <c r="AA9379">
        <v>0</v>
      </c>
      <c r="AB9379">
        <v>107.23490743302249</v>
      </c>
      <c r="AC9379">
        <v>0</v>
      </c>
      <c r="AD9379">
        <v>0</v>
      </c>
      <c r="AE9379">
        <v>318.8379240093459</v>
      </c>
    </row>
    <row r="9380" spans="1:31" x14ac:dyDescent="0.25">
      <c r="A9380">
        <v>1893690</v>
      </c>
      <c r="B9380">
        <v>1</v>
      </c>
      <c r="C9380" t="s">
        <v>80</v>
      </c>
      <c r="D9380" t="s">
        <v>93</v>
      </c>
      <c r="E9380" t="s">
        <v>210</v>
      </c>
      <c r="F9380" t="s">
        <v>26187</v>
      </c>
      <c r="G9380" t="s">
        <v>171</v>
      </c>
      <c r="H9380" t="s">
        <v>134</v>
      </c>
      <c r="I9380" t="s">
        <v>135</v>
      </c>
      <c r="J9380" t="s">
        <v>136</v>
      </c>
      <c r="K9380" t="s">
        <v>172</v>
      </c>
      <c r="L9380" t="s">
        <v>26188</v>
      </c>
      <c r="M9380" t="s">
        <v>26189</v>
      </c>
      <c r="N9380">
        <v>9.1808813879999995</v>
      </c>
      <c r="O9380">
        <v>0</v>
      </c>
      <c r="P9380">
        <v>231</v>
      </c>
      <c r="Q9380">
        <v>4</v>
      </c>
      <c r="R9380">
        <v>154</v>
      </c>
      <c r="S9380">
        <v>1</v>
      </c>
      <c r="T9380">
        <v>52</v>
      </c>
      <c r="U9380">
        <v>0</v>
      </c>
      <c r="V9380">
        <v>0</v>
      </c>
      <c r="W9380">
        <v>0</v>
      </c>
      <c r="X9380">
        <v>470.78048878476142</v>
      </c>
      <c r="Y9380">
        <v>152.17215270254545</v>
      </c>
      <c r="Z9380">
        <v>5234.8955226705866</v>
      </c>
      <c r="AA9380">
        <v>332.31864724656623</v>
      </c>
      <c r="AB9380">
        <v>1043.6535876374305</v>
      </c>
      <c r="AC9380">
        <v>0</v>
      </c>
      <c r="AD9380">
        <v>0</v>
      </c>
      <c r="AE9380">
        <v>7233.8203990418897</v>
      </c>
    </row>
    <row r="9381" spans="1:31" x14ac:dyDescent="0.25">
      <c r="A9381">
        <v>1893939</v>
      </c>
      <c r="B9381">
        <v>1</v>
      </c>
      <c r="C9381" t="s">
        <v>80</v>
      </c>
      <c r="D9381" t="s">
        <v>83</v>
      </c>
      <c r="E9381" t="s">
        <v>146</v>
      </c>
      <c r="F9381" t="s">
        <v>26190</v>
      </c>
      <c r="G9381" t="s">
        <v>453</v>
      </c>
      <c r="H9381" t="s">
        <v>143</v>
      </c>
      <c r="I9381" t="s">
        <v>135</v>
      </c>
      <c r="J9381" t="s">
        <v>136</v>
      </c>
      <c r="K9381" t="s">
        <v>137</v>
      </c>
      <c r="L9381" t="s">
        <v>26191</v>
      </c>
      <c r="M9381" t="s">
        <v>26192</v>
      </c>
      <c r="N9381">
        <v>3.545833333</v>
      </c>
      <c r="O9381">
        <v>0</v>
      </c>
      <c r="P9381">
        <v>0</v>
      </c>
      <c r="Q9381">
        <v>0</v>
      </c>
      <c r="R9381">
        <v>0</v>
      </c>
      <c r="S9381">
        <v>0</v>
      </c>
      <c r="T9381">
        <v>3</v>
      </c>
      <c r="U9381">
        <v>0</v>
      </c>
      <c r="V9381">
        <v>0</v>
      </c>
      <c r="W9381">
        <v>0</v>
      </c>
      <c r="X9381">
        <v>0</v>
      </c>
      <c r="Y9381">
        <v>0</v>
      </c>
      <c r="Z9381">
        <v>0</v>
      </c>
      <c r="AA9381">
        <v>0</v>
      </c>
      <c r="AB9381">
        <v>99.495848522757015</v>
      </c>
      <c r="AC9381">
        <v>0</v>
      </c>
      <c r="AD9381">
        <v>0</v>
      </c>
      <c r="AE9381">
        <v>99.495848522757015</v>
      </c>
    </row>
    <row r="9382" spans="1:31" x14ac:dyDescent="0.25">
      <c r="A9382">
        <v>1894082</v>
      </c>
      <c r="B9382">
        <v>1</v>
      </c>
      <c r="C9382" t="s">
        <v>80</v>
      </c>
      <c r="D9382" t="s">
        <v>100</v>
      </c>
      <c r="E9382" t="s">
        <v>158</v>
      </c>
      <c r="F9382" t="s">
        <v>26193</v>
      </c>
      <c r="G9382" t="s">
        <v>133</v>
      </c>
      <c r="H9382" t="s">
        <v>134</v>
      </c>
      <c r="I9382" t="s">
        <v>135</v>
      </c>
      <c r="J9382" t="s">
        <v>136</v>
      </c>
      <c r="K9382" t="s">
        <v>137</v>
      </c>
      <c r="L9382" t="s">
        <v>26194</v>
      </c>
      <c r="M9382" t="s">
        <v>26195</v>
      </c>
      <c r="N9382">
        <v>0.59416666600000001</v>
      </c>
      <c r="O9382">
        <v>0</v>
      </c>
      <c r="P9382">
        <v>204</v>
      </c>
      <c r="Q9382">
        <v>0</v>
      </c>
      <c r="R9382">
        <v>7</v>
      </c>
      <c r="S9382">
        <v>0</v>
      </c>
      <c r="T9382">
        <v>1</v>
      </c>
      <c r="U9382">
        <v>0</v>
      </c>
      <c r="V9382">
        <v>0</v>
      </c>
      <c r="W9382">
        <v>0</v>
      </c>
      <c r="X9382">
        <v>47.863825840606708</v>
      </c>
      <c r="Y9382">
        <v>0</v>
      </c>
      <c r="Z9382">
        <v>1.3740406825339151</v>
      </c>
      <c r="AA9382">
        <v>0</v>
      </c>
      <c r="AB9382">
        <v>0.16406685201216664</v>
      </c>
      <c r="AC9382">
        <v>0</v>
      </c>
      <c r="AD9382">
        <v>0</v>
      </c>
      <c r="AE9382">
        <v>49.401933375152794</v>
      </c>
    </row>
    <row r="9383" spans="1:31" x14ac:dyDescent="0.25">
      <c r="A9383">
        <v>1894480</v>
      </c>
      <c r="B9383">
        <v>1</v>
      </c>
      <c r="C9383" t="s">
        <v>81</v>
      </c>
      <c r="D9383" t="s">
        <v>123</v>
      </c>
      <c r="E9383" t="s">
        <v>146</v>
      </c>
      <c r="F9383" t="s">
        <v>20935</v>
      </c>
      <c r="G9383" t="s">
        <v>148</v>
      </c>
      <c r="H9383" t="s">
        <v>143</v>
      </c>
      <c r="I9383" t="s">
        <v>135</v>
      </c>
      <c r="J9383" t="s">
        <v>136</v>
      </c>
      <c r="K9383" t="s">
        <v>137</v>
      </c>
      <c r="L9383" t="s">
        <v>26196</v>
      </c>
      <c r="M9383" t="s">
        <v>26197</v>
      </c>
      <c r="N9383">
        <v>1.010277777</v>
      </c>
      <c r="O9383">
        <v>0</v>
      </c>
      <c r="P9383">
        <v>0</v>
      </c>
      <c r="Q9383">
        <v>0</v>
      </c>
      <c r="R9383">
        <v>9</v>
      </c>
      <c r="S9383">
        <v>0</v>
      </c>
      <c r="T9383">
        <v>0</v>
      </c>
      <c r="U9383">
        <v>0</v>
      </c>
      <c r="V9383">
        <v>0</v>
      </c>
      <c r="W9383">
        <v>0</v>
      </c>
      <c r="X9383">
        <v>0</v>
      </c>
      <c r="Y9383">
        <v>0</v>
      </c>
      <c r="Z9383">
        <v>2.7826378801768525</v>
      </c>
      <c r="AA9383">
        <v>0</v>
      </c>
      <c r="AB9383">
        <v>0</v>
      </c>
      <c r="AC9383">
        <v>0</v>
      </c>
      <c r="AD9383">
        <v>0</v>
      </c>
      <c r="AE9383">
        <v>2.7826378801768525</v>
      </c>
    </row>
    <row r="9384" spans="1:31" x14ac:dyDescent="0.25">
      <c r="A9384">
        <v>1893641</v>
      </c>
      <c r="B9384">
        <v>1</v>
      </c>
      <c r="C9384" t="s">
        <v>80</v>
      </c>
      <c r="D9384" t="s">
        <v>102</v>
      </c>
      <c r="E9384" t="s">
        <v>169</v>
      </c>
      <c r="F9384" t="s">
        <v>26198</v>
      </c>
      <c r="G9384" t="s">
        <v>183</v>
      </c>
      <c r="H9384" t="s">
        <v>143</v>
      </c>
      <c r="I9384" t="s">
        <v>135</v>
      </c>
      <c r="J9384" t="s">
        <v>136</v>
      </c>
      <c r="K9384" t="s">
        <v>137</v>
      </c>
      <c r="L9384" t="s">
        <v>26199</v>
      </c>
      <c r="M9384" t="s">
        <v>26200</v>
      </c>
      <c r="N9384">
        <v>0.88166666599999999</v>
      </c>
      <c r="O9384">
        <v>0</v>
      </c>
      <c r="P9384">
        <v>43</v>
      </c>
      <c r="Q9384">
        <v>0</v>
      </c>
      <c r="R9384">
        <v>0</v>
      </c>
      <c r="S9384">
        <v>0</v>
      </c>
      <c r="T9384">
        <v>2</v>
      </c>
      <c r="U9384">
        <v>0</v>
      </c>
      <c r="V9384">
        <v>0</v>
      </c>
      <c r="W9384">
        <v>0</v>
      </c>
      <c r="X9384">
        <v>3.6704052648644008</v>
      </c>
      <c r="Y9384">
        <v>0</v>
      </c>
      <c r="Z9384">
        <v>0</v>
      </c>
      <c r="AA9384">
        <v>0</v>
      </c>
      <c r="AB9384">
        <v>1.2802083692472668</v>
      </c>
      <c r="AC9384">
        <v>0</v>
      </c>
      <c r="AD9384">
        <v>0</v>
      </c>
      <c r="AE9384">
        <v>4.9506136341116678</v>
      </c>
    </row>
    <row r="9385" spans="1:31" x14ac:dyDescent="0.25">
      <c r="A9385">
        <v>1894529</v>
      </c>
      <c r="B9385">
        <v>1</v>
      </c>
      <c r="C9385" t="s">
        <v>80</v>
      </c>
      <c r="D9385" t="s">
        <v>90</v>
      </c>
      <c r="E9385" t="s">
        <v>146</v>
      </c>
      <c r="F9385" t="s">
        <v>26201</v>
      </c>
      <c r="G9385" t="s">
        <v>142</v>
      </c>
      <c r="H9385" t="s">
        <v>143</v>
      </c>
      <c r="I9385" t="s">
        <v>135</v>
      </c>
      <c r="J9385" t="s">
        <v>136</v>
      </c>
      <c r="K9385" t="s">
        <v>137</v>
      </c>
      <c r="L9385" t="s">
        <v>26202</v>
      </c>
      <c r="M9385" t="s">
        <v>26203</v>
      </c>
      <c r="N9385">
        <v>0.95833333300000001</v>
      </c>
      <c r="O9385">
        <v>0</v>
      </c>
      <c r="P9385">
        <v>158</v>
      </c>
      <c r="Q9385">
        <v>0</v>
      </c>
      <c r="R9385">
        <v>0</v>
      </c>
      <c r="S9385">
        <v>0</v>
      </c>
      <c r="T9385">
        <v>48</v>
      </c>
      <c r="U9385">
        <v>0</v>
      </c>
      <c r="V9385">
        <v>0</v>
      </c>
      <c r="W9385">
        <v>0</v>
      </c>
      <c r="X9385">
        <v>50.905839750486685</v>
      </c>
      <c r="Y9385">
        <v>0</v>
      </c>
      <c r="Z9385">
        <v>0</v>
      </c>
      <c r="AA9385">
        <v>0</v>
      </c>
      <c r="AB9385">
        <v>16.786052556041717</v>
      </c>
      <c r="AC9385">
        <v>0</v>
      </c>
      <c r="AD9385">
        <v>0</v>
      </c>
      <c r="AE9385">
        <v>67.691892306528402</v>
      </c>
    </row>
    <row r="9386" spans="1:31" x14ac:dyDescent="0.25">
      <c r="A9386">
        <v>1894506</v>
      </c>
      <c r="B9386">
        <v>1</v>
      </c>
      <c r="C9386" t="s">
        <v>80</v>
      </c>
      <c r="D9386" t="s">
        <v>110</v>
      </c>
      <c r="E9386" t="s">
        <v>146</v>
      </c>
      <c r="F9386" t="s">
        <v>1098</v>
      </c>
      <c r="G9386" t="s">
        <v>148</v>
      </c>
      <c r="H9386" t="s">
        <v>143</v>
      </c>
      <c r="I9386" t="s">
        <v>135</v>
      </c>
      <c r="J9386" t="s">
        <v>136</v>
      </c>
      <c r="K9386" t="s">
        <v>137</v>
      </c>
      <c r="L9386" t="s">
        <v>26204</v>
      </c>
      <c r="M9386" t="s">
        <v>26205</v>
      </c>
      <c r="N9386">
        <v>3.892222222</v>
      </c>
      <c r="O9386">
        <v>0</v>
      </c>
      <c r="P9386">
        <v>293</v>
      </c>
      <c r="Q9386">
        <v>0</v>
      </c>
      <c r="R9386">
        <v>0</v>
      </c>
      <c r="S9386">
        <v>0</v>
      </c>
      <c r="T9386">
        <v>19</v>
      </c>
      <c r="U9386">
        <v>0</v>
      </c>
      <c r="V9386">
        <v>0</v>
      </c>
      <c r="W9386">
        <v>0</v>
      </c>
      <c r="X9386">
        <v>413.49762782631518</v>
      </c>
      <c r="Y9386">
        <v>0</v>
      </c>
      <c r="Z9386">
        <v>0</v>
      </c>
      <c r="AA9386">
        <v>0</v>
      </c>
      <c r="AB9386">
        <v>42.538204060645477</v>
      </c>
      <c r="AC9386">
        <v>0</v>
      </c>
      <c r="AD9386">
        <v>0</v>
      </c>
      <c r="AE9386">
        <v>456.03583188696064</v>
      </c>
    </row>
    <row r="9387" spans="1:31" x14ac:dyDescent="0.25">
      <c r="A9387">
        <v>1893819</v>
      </c>
      <c r="B9387">
        <v>1</v>
      </c>
      <c r="C9387" t="s">
        <v>80</v>
      </c>
      <c r="D9387" t="s">
        <v>90</v>
      </c>
      <c r="E9387" t="s">
        <v>169</v>
      </c>
      <c r="F9387" t="s">
        <v>26206</v>
      </c>
      <c r="G9387" t="s">
        <v>142</v>
      </c>
      <c r="H9387" t="s">
        <v>143</v>
      </c>
      <c r="I9387" t="s">
        <v>135</v>
      </c>
      <c r="J9387" t="s">
        <v>136</v>
      </c>
      <c r="K9387" t="s">
        <v>137</v>
      </c>
      <c r="L9387" t="s">
        <v>26207</v>
      </c>
      <c r="M9387" t="s">
        <v>26208</v>
      </c>
      <c r="N9387">
        <v>0.59277777700000001</v>
      </c>
      <c r="O9387">
        <v>0</v>
      </c>
      <c r="P9387">
        <v>376</v>
      </c>
      <c r="Q9387">
        <v>0</v>
      </c>
      <c r="R9387">
        <v>0</v>
      </c>
      <c r="S9387">
        <v>0</v>
      </c>
      <c r="T9387">
        <v>38</v>
      </c>
      <c r="U9387">
        <v>0</v>
      </c>
      <c r="V9387">
        <v>0</v>
      </c>
      <c r="W9387">
        <v>0</v>
      </c>
      <c r="X9387">
        <v>55.766688924669893</v>
      </c>
      <c r="Y9387">
        <v>0</v>
      </c>
      <c r="Z9387">
        <v>0</v>
      </c>
      <c r="AA9387">
        <v>0</v>
      </c>
      <c r="AB9387">
        <v>20.812894889600912</v>
      </c>
      <c r="AC9387">
        <v>0</v>
      </c>
      <c r="AD9387">
        <v>0</v>
      </c>
      <c r="AE9387">
        <v>76.579583814270805</v>
      </c>
    </row>
    <row r="9388" spans="1:31" x14ac:dyDescent="0.25">
      <c r="A9388">
        <v>1894483</v>
      </c>
      <c r="B9388">
        <v>1</v>
      </c>
      <c r="C9388" t="s">
        <v>80</v>
      </c>
      <c r="D9388" t="s">
        <v>108</v>
      </c>
      <c r="E9388" t="s">
        <v>146</v>
      </c>
      <c r="F9388" t="s">
        <v>21681</v>
      </c>
      <c r="G9388" t="s">
        <v>148</v>
      </c>
      <c r="H9388" t="s">
        <v>143</v>
      </c>
      <c r="I9388" t="s">
        <v>135</v>
      </c>
      <c r="J9388" t="s">
        <v>136</v>
      </c>
      <c r="K9388" t="s">
        <v>137</v>
      </c>
      <c r="L9388" t="s">
        <v>26209</v>
      </c>
      <c r="M9388" t="s">
        <v>26210</v>
      </c>
      <c r="N9388">
        <v>6.040277777</v>
      </c>
      <c r="O9388">
        <v>0</v>
      </c>
      <c r="P9388">
        <v>23</v>
      </c>
      <c r="Q9388">
        <v>0</v>
      </c>
      <c r="R9388">
        <v>0</v>
      </c>
      <c r="S9388">
        <v>0</v>
      </c>
      <c r="T9388">
        <v>1</v>
      </c>
      <c r="U9388">
        <v>0</v>
      </c>
      <c r="V9388">
        <v>0</v>
      </c>
      <c r="W9388">
        <v>0</v>
      </c>
      <c r="X9388">
        <v>30.933016214811754</v>
      </c>
      <c r="Y9388">
        <v>0</v>
      </c>
      <c r="Z9388">
        <v>0</v>
      </c>
      <c r="AA9388">
        <v>0</v>
      </c>
      <c r="AB9388">
        <v>0.54925671549695976</v>
      </c>
      <c r="AC9388">
        <v>0</v>
      </c>
      <c r="AD9388">
        <v>0</v>
      </c>
      <c r="AE9388">
        <v>31.482272930308714</v>
      </c>
    </row>
    <row r="9389" spans="1:31" x14ac:dyDescent="0.25">
      <c r="A9389">
        <v>1894151</v>
      </c>
      <c r="B9389">
        <v>1</v>
      </c>
      <c r="C9389" t="s">
        <v>80</v>
      </c>
      <c r="D9389" t="s">
        <v>82</v>
      </c>
      <c r="E9389" t="s">
        <v>140</v>
      </c>
      <c r="F9389" t="s">
        <v>26211</v>
      </c>
      <c r="G9389" t="s">
        <v>207</v>
      </c>
      <c r="H9389" t="s">
        <v>143</v>
      </c>
      <c r="I9389" t="s">
        <v>135</v>
      </c>
      <c r="J9389" t="s">
        <v>136</v>
      </c>
      <c r="K9389" t="s">
        <v>137</v>
      </c>
      <c r="L9389" t="s">
        <v>26212</v>
      </c>
      <c r="M9389" t="s">
        <v>26213</v>
      </c>
      <c r="N9389">
        <v>5.2952777769999999</v>
      </c>
      <c r="O9389">
        <v>0</v>
      </c>
      <c r="P9389">
        <v>0</v>
      </c>
      <c r="Q9389">
        <v>0</v>
      </c>
      <c r="R9389">
        <v>0</v>
      </c>
      <c r="S9389">
        <v>0</v>
      </c>
      <c r="T9389">
        <v>1</v>
      </c>
      <c r="U9389">
        <v>0</v>
      </c>
      <c r="V9389">
        <v>0</v>
      </c>
      <c r="W9389">
        <v>0</v>
      </c>
      <c r="X9389">
        <v>0</v>
      </c>
      <c r="Y9389">
        <v>0</v>
      </c>
      <c r="Z9389">
        <v>0</v>
      </c>
      <c r="AA9389">
        <v>0</v>
      </c>
      <c r="AB9389">
        <v>4.9303234084277774</v>
      </c>
      <c r="AC9389">
        <v>0</v>
      </c>
      <c r="AD9389">
        <v>0</v>
      </c>
      <c r="AE9389">
        <v>4.9303234084277774</v>
      </c>
    </row>
    <row r="9390" spans="1:31" x14ac:dyDescent="0.25">
      <c r="A9390">
        <v>1894337</v>
      </c>
      <c r="B9390">
        <v>1</v>
      </c>
      <c r="C9390" t="s">
        <v>81</v>
      </c>
      <c r="D9390" t="s">
        <v>128</v>
      </c>
      <c r="E9390" t="s">
        <v>146</v>
      </c>
      <c r="F9390" t="s">
        <v>26214</v>
      </c>
      <c r="G9390" t="s">
        <v>148</v>
      </c>
      <c r="H9390" t="s">
        <v>143</v>
      </c>
      <c r="I9390" t="s">
        <v>135</v>
      </c>
      <c r="J9390" t="s">
        <v>136</v>
      </c>
      <c r="K9390" t="s">
        <v>137</v>
      </c>
      <c r="L9390" t="s">
        <v>26215</v>
      </c>
      <c r="M9390" t="s">
        <v>26216</v>
      </c>
      <c r="N9390">
        <v>4.2072222220000004</v>
      </c>
      <c r="O9390">
        <v>0</v>
      </c>
      <c r="P9390">
        <v>8</v>
      </c>
      <c r="Q9390">
        <v>0</v>
      </c>
      <c r="R9390">
        <v>0</v>
      </c>
      <c r="S9390">
        <v>0</v>
      </c>
      <c r="T9390">
        <v>2</v>
      </c>
      <c r="U9390">
        <v>0</v>
      </c>
      <c r="V9390">
        <v>0</v>
      </c>
      <c r="W9390">
        <v>0</v>
      </c>
      <c r="X9390">
        <v>5.4825873338294659</v>
      </c>
      <c r="Y9390">
        <v>0</v>
      </c>
      <c r="Z9390">
        <v>0</v>
      </c>
      <c r="AA9390">
        <v>0</v>
      </c>
      <c r="AB9390">
        <v>0.61994025339721615</v>
      </c>
      <c r="AC9390">
        <v>0</v>
      </c>
      <c r="AD9390">
        <v>0</v>
      </c>
      <c r="AE9390">
        <v>6.1025275872266818</v>
      </c>
    </row>
    <row r="9391" spans="1:31" x14ac:dyDescent="0.25">
      <c r="A9391">
        <v>1894320</v>
      </c>
      <c r="B9391">
        <v>1</v>
      </c>
      <c r="C9391" t="s">
        <v>80</v>
      </c>
      <c r="D9391" t="s">
        <v>93</v>
      </c>
      <c r="E9391" t="s">
        <v>140</v>
      </c>
      <c r="F9391" t="s">
        <v>26217</v>
      </c>
      <c r="G9391" t="s">
        <v>142</v>
      </c>
      <c r="H9391" t="s">
        <v>143</v>
      </c>
      <c r="I9391" t="s">
        <v>135</v>
      </c>
      <c r="J9391" t="s">
        <v>136</v>
      </c>
      <c r="K9391" t="s">
        <v>137</v>
      </c>
      <c r="L9391" t="s">
        <v>26218</v>
      </c>
      <c r="M9391" t="s">
        <v>26219</v>
      </c>
      <c r="N9391">
        <v>1.082222222</v>
      </c>
      <c r="O9391">
        <v>0</v>
      </c>
      <c r="P9391">
        <v>0</v>
      </c>
      <c r="Q9391">
        <v>0</v>
      </c>
      <c r="R9391">
        <v>0</v>
      </c>
      <c r="S9391">
        <v>0</v>
      </c>
      <c r="T9391">
        <v>1</v>
      </c>
      <c r="U9391">
        <v>0</v>
      </c>
      <c r="V9391">
        <v>0</v>
      </c>
      <c r="W9391">
        <v>0</v>
      </c>
      <c r="X9391">
        <v>0</v>
      </c>
      <c r="Y9391">
        <v>0</v>
      </c>
      <c r="Z9391">
        <v>0</v>
      </c>
      <c r="AA9391">
        <v>0</v>
      </c>
      <c r="AB9391">
        <v>0</v>
      </c>
      <c r="AC9391">
        <v>0</v>
      </c>
      <c r="AD9391">
        <v>0</v>
      </c>
      <c r="AE9391">
        <v>0</v>
      </c>
    </row>
    <row r="9392" spans="1:31" x14ac:dyDescent="0.25">
      <c r="A9392">
        <v>1893656</v>
      </c>
      <c r="B9392">
        <v>1</v>
      </c>
      <c r="C9392" t="s">
        <v>80</v>
      </c>
      <c r="D9392" t="s">
        <v>95</v>
      </c>
      <c r="E9392" t="s">
        <v>229</v>
      </c>
      <c r="F9392" t="s">
        <v>26220</v>
      </c>
      <c r="G9392" t="s">
        <v>133</v>
      </c>
      <c r="H9392" t="s">
        <v>134</v>
      </c>
      <c r="I9392" t="s">
        <v>135</v>
      </c>
      <c r="J9392" t="s">
        <v>136</v>
      </c>
      <c r="K9392" t="s">
        <v>137</v>
      </c>
      <c r="L9392" t="s">
        <v>26221</v>
      </c>
      <c r="M9392" t="s">
        <v>26222</v>
      </c>
      <c r="N9392">
        <v>0.134539722</v>
      </c>
      <c r="O9392">
        <v>0</v>
      </c>
      <c r="P9392">
        <v>0</v>
      </c>
      <c r="Q9392">
        <v>0</v>
      </c>
      <c r="R9392">
        <v>0</v>
      </c>
      <c r="S9392">
        <v>2</v>
      </c>
      <c r="T9392">
        <v>0</v>
      </c>
      <c r="U9392">
        <v>1</v>
      </c>
      <c r="V9392">
        <v>0</v>
      </c>
      <c r="W9392">
        <v>0</v>
      </c>
      <c r="X9392">
        <v>0</v>
      </c>
      <c r="Y9392">
        <v>0</v>
      </c>
      <c r="Z9392">
        <v>0</v>
      </c>
      <c r="AA9392">
        <v>0.31830416183089338</v>
      </c>
      <c r="AB9392">
        <v>0</v>
      </c>
      <c r="AC9392">
        <v>334.74251221748375</v>
      </c>
      <c r="AD9392">
        <v>0</v>
      </c>
      <c r="AE9392">
        <v>335.06081637931464</v>
      </c>
    </row>
    <row r="9393" spans="1:31" x14ac:dyDescent="0.25">
      <c r="A9393">
        <v>1894343</v>
      </c>
      <c r="B9393">
        <v>1</v>
      </c>
      <c r="C9393" t="s">
        <v>80</v>
      </c>
      <c r="D9393" t="s">
        <v>96</v>
      </c>
      <c r="E9393" t="s">
        <v>140</v>
      </c>
      <c r="F9393" t="s">
        <v>26223</v>
      </c>
      <c r="G9393" t="s">
        <v>163</v>
      </c>
      <c r="H9393" t="s">
        <v>143</v>
      </c>
      <c r="I9393" t="s">
        <v>135</v>
      </c>
      <c r="J9393" t="s">
        <v>136</v>
      </c>
      <c r="K9393" t="s">
        <v>137</v>
      </c>
      <c r="L9393" t="s">
        <v>26224</v>
      </c>
      <c r="M9393" t="s">
        <v>26225</v>
      </c>
      <c r="N9393">
        <v>4.739166666</v>
      </c>
      <c r="O9393">
        <v>0</v>
      </c>
      <c r="P9393">
        <v>0</v>
      </c>
      <c r="Q9393">
        <v>0</v>
      </c>
      <c r="R9393">
        <v>0</v>
      </c>
      <c r="S9393">
        <v>0</v>
      </c>
      <c r="T9393">
        <v>1</v>
      </c>
      <c r="U9393">
        <v>0</v>
      </c>
      <c r="V9393">
        <v>0</v>
      </c>
      <c r="W9393">
        <v>0</v>
      </c>
      <c r="X9393">
        <v>0</v>
      </c>
      <c r="Y9393">
        <v>0</v>
      </c>
      <c r="Z9393">
        <v>0</v>
      </c>
      <c r="AA9393">
        <v>0</v>
      </c>
      <c r="AB9393">
        <v>106.83316926330744</v>
      </c>
      <c r="AC9393">
        <v>0</v>
      </c>
      <c r="AD9393">
        <v>0</v>
      </c>
      <c r="AE9393">
        <v>106.83316926330744</v>
      </c>
    </row>
    <row r="9394" spans="1:31" x14ac:dyDescent="0.25">
      <c r="A9394">
        <v>1893610</v>
      </c>
      <c r="B9394">
        <v>1</v>
      </c>
      <c r="C9394" t="s">
        <v>80</v>
      </c>
      <c r="D9394" t="s">
        <v>96</v>
      </c>
      <c r="E9394" t="s">
        <v>210</v>
      </c>
      <c r="F9394" t="s">
        <v>26226</v>
      </c>
      <c r="G9394" t="s">
        <v>171</v>
      </c>
      <c r="H9394" t="s">
        <v>134</v>
      </c>
      <c r="I9394" t="s">
        <v>135</v>
      </c>
      <c r="J9394" t="s">
        <v>136</v>
      </c>
      <c r="K9394" t="s">
        <v>172</v>
      </c>
      <c r="L9394" t="s">
        <v>26227</v>
      </c>
      <c r="M9394" t="s">
        <v>26228</v>
      </c>
      <c r="N9394">
        <v>3.9530730549999999</v>
      </c>
      <c r="O9394">
        <v>8</v>
      </c>
      <c r="P9394">
        <v>6246</v>
      </c>
      <c r="Q9394">
        <v>8</v>
      </c>
      <c r="R9394">
        <v>15</v>
      </c>
      <c r="S9394">
        <v>14</v>
      </c>
      <c r="T9394">
        <v>340</v>
      </c>
      <c r="U9394">
        <v>1</v>
      </c>
      <c r="V9394">
        <v>1</v>
      </c>
      <c r="W9394">
        <v>553.97919664741028</v>
      </c>
      <c r="X9394">
        <v>13604.925389492862</v>
      </c>
      <c r="Y9394">
        <v>2066.8873907363604</v>
      </c>
      <c r="Z9394">
        <v>60.6919418586603</v>
      </c>
      <c r="AA9394">
        <v>909.66191935939196</v>
      </c>
      <c r="AB9394">
        <v>2034.7615463869911</v>
      </c>
      <c r="AC9394">
        <v>65.16214982264114</v>
      </c>
      <c r="AD9394">
        <v>13.750437859190827</v>
      </c>
      <c r="AE9394">
        <v>19309.81997216351</v>
      </c>
    </row>
    <row r="9395" spans="1:31" x14ac:dyDescent="0.25">
      <c r="A9395">
        <v>1894297</v>
      </c>
      <c r="B9395">
        <v>1</v>
      </c>
      <c r="C9395" t="s">
        <v>80</v>
      </c>
      <c r="D9395" t="s">
        <v>111</v>
      </c>
      <c r="E9395" t="s">
        <v>169</v>
      </c>
      <c r="F9395" t="s">
        <v>26229</v>
      </c>
      <c r="G9395" t="s">
        <v>183</v>
      </c>
      <c r="H9395" t="s">
        <v>143</v>
      </c>
      <c r="I9395" t="s">
        <v>135</v>
      </c>
      <c r="J9395" t="s">
        <v>136</v>
      </c>
      <c r="K9395" t="s">
        <v>137</v>
      </c>
      <c r="L9395" t="s">
        <v>26230</v>
      </c>
      <c r="M9395" t="s">
        <v>26231</v>
      </c>
      <c r="N9395">
        <v>1.9824999999999999</v>
      </c>
      <c r="O9395">
        <v>0</v>
      </c>
      <c r="P9395">
        <v>1849</v>
      </c>
      <c r="Q9395">
        <v>0</v>
      </c>
      <c r="R9395">
        <v>0</v>
      </c>
      <c r="S9395">
        <v>0</v>
      </c>
      <c r="T9395">
        <v>308</v>
      </c>
      <c r="U9395">
        <v>0</v>
      </c>
      <c r="V9395">
        <v>0</v>
      </c>
      <c r="W9395">
        <v>0</v>
      </c>
      <c r="X9395">
        <v>1037.2519866632183</v>
      </c>
      <c r="Y9395">
        <v>0</v>
      </c>
      <c r="Z9395">
        <v>0</v>
      </c>
      <c r="AA9395">
        <v>0</v>
      </c>
      <c r="AB9395">
        <v>671.14329244622718</v>
      </c>
      <c r="AC9395">
        <v>0</v>
      </c>
      <c r="AD9395">
        <v>0</v>
      </c>
      <c r="AE9395">
        <v>1708.3952791094455</v>
      </c>
    </row>
    <row r="9396" spans="1:31" x14ac:dyDescent="0.25">
      <c r="A9396">
        <v>1894446</v>
      </c>
      <c r="B9396">
        <v>1</v>
      </c>
      <c r="C9396" t="s">
        <v>80</v>
      </c>
      <c r="D9396" t="s">
        <v>85</v>
      </c>
      <c r="E9396" t="s">
        <v>222</v>
      </c>
      <c r="F9396" t="s">
        <v>26232</v>
      </c>
      <c r="G9396" t="s">
        <v>663</v>
      </c>
      <c r="H9396" t="s">
        <v>143</v>
      </c>
      <c r="I9396" t="s">
        <v>135</v>
      </c>
      <c r="J9396" t="s">
        <v>136</v>
      </c>
      <c r="K9396" t="s">
        <v>137</v>
      </c>
      <c r="L9396" t="s">
        <v>26233</v>
      </c>
      <c r="M9396" t="s">
        <v>26234</v>
      </c>
      <c r="N9396">
        <v>1.4413888880000001</v>
      </c>
      <c r="O9396">
        <v>0</v>
      </c>
      <c r="P9396">
        <v>91</v>
      </c>
      <c r="Q9396">
        <v>0</v>
      </c>
      <c r="R9396">
        <v>0</v>
      </c>
      <c r="S9396">
        <v>0</v>
      </c>
      <c r="T9396">
        <v>1</v>
      </c>
      <c r="U9396">
        <v>0</v>
      </c>
      <c r="V9396">
        <v>0</v>
      </c>
      <c r="W9396">
        <v>0</v>
      </c>
      <c r="X9396">
        <v>69.487424448647317</v>
      </c>
      <c r="Y9396">
        <v>0</v>
      </c>
      <c r="Z9396">
        <v>0</v>
      </c>
      <c r="AA9396">
        <v>0</v>
      </c>
      <c r="AB9396">
        <v>24.000878881049083</v>
      </c>
      <c r="AC9396">
        <v>0</v>
      </c>
      <c r="AD9396">
        <v>0</v>
      </c>
      <c r="AE9396">
        <v>93.488303329696407</v>
      </c>
    </row>
    <row r="9397" spans="1:31" x14ac:dyDescent="0.25">
      <c r="A9397">
        <v>1894114</v>
      </c>
      <c r="B9397">
        <v>1</v>
      </c>
      <c r="C9397" t="s">
        <v>80</v>
      </c>
      <c r="D9397" t="s">
        <v>104</v>
      </c>
      <c r="E9397" t="s">
        <v>140</v>
      </c>
      <c r="F9397" t="s">
        <v>26235</v>
      </c>
      <c r="G9397" t="s">
        <v>200</v>
      </c>
      <c r="H9397" t="s">
        <v>143</v>
      </c>
      <c r="I9397" t="s">
        <v>135</v>
      </c>
      <c r="J9397" t="s">
        <v>136</v>
      </c>
      <c r="K9397" t="s">
        <v>137</v>
      </c>
      <c r="L9397" t="s">
        <v>26236</v>
      </c>
      <c r="M9397" t="s">
        <v>26237</v>
      </c>
      <c r="N9397">
        <v>2.9055555549999998</v>
      </c>
      <c r="O9397">
        <v>0</v>
      </c>
      <c r="P9397">
        <v>10</v>
      </c>
      <c r="Q9397">
        <v>0</v>
      </c>
      <c r="R9397">
        <v>0</v>
      </c>
      <c r="S9397">
        <v>0</v>
      </c>
      <c r="T9397">
        <v>2</v>
      </c>
      <c r="U9397">
        <v>0</v>
      </c>
      <c r="V9397">
        <v>0</v>
      </c>
      <c r="W9397">
        <v>0</v>
      </c>
      <c r="X9397">
        <v>6.8425008917125743</v>
      </c>
      <c r="Y9397">
        <v>0</v>
      </c>
      <c r="Z9397">
        <v>0</v>
      </c>
      <c r="AA9397">
        <v>0</v>
      </c>
      <c r="AB9397">
        <v>1.7348210162661157</v>
      </c>
      <c r="AC9397">
        <v>0</v>
      </c>
      <c r="AD9397">
        <v>0</v>
      </c>
      <c r="AE9397">
        <v>8.5773219079786891</v>
      </c>
    </row>
    <row r="9398" spans="1:31" x14ac:dyDescent="0.25">
      <c r="A9398">
        <v>1893779</v>
      </c>
      <c r="B9398">
        <v>1</v>
      </c>
      <c r="C9398" t="s">
        <v>80</v>
      </c>
      <c r="D9398" t="s">
        <v>93</v>
      </c>
      <c r="E9398" t="s">
        <v>158</v>
      </c>
      <c r="F9398" t="s">
        <v>22975</v>
      </c>
      <c r="G9398" t="s">
        <v>171</v>
      </c>
      <c r="H9398" t="s">
        <v>134</v>
      </c>
      <c r="I9398" t="s">
        <v>135</v>
      </c>
      <c r="J9398" t="s">
        <v>136</v>
      </c>
      <c r="K9398" t="s">
        <v>172</v>
      </c>
      <c r="L9398" t="s">
        <v>26238</v>
      </c>
      <c r="M9398" t="s">
        <v>26239</v>
      </c>
      <c r="N9398">
        <v>7.2115138879999998</v>
      </c>
      <c r="O9398">
        <v>0</v>
      </c>
      <c r="P9398">
        <v>62</v>
      </c>
      <c r="Q9398">
        <v>0</v>
      </c>
      <c r="R9398">
        <v>15</v>
      </c>
      <c r="S9398">
        <v>0</v>
      </c>
      <c r="T9398">
        <v>7</v>
      </c>
      <c r="U9398">
        <v>0</v>
      </c>
      <c r="V9398">
        <v>0</v>
      </c>
      <c r="W9398">
        <v>0</v>
      </c>
      <c r="X9398">
        <v>116.95098580378823</v>
      </c>
      <c r="Y9398">
        <v>0</v>
      </c>
      <c r="Z9398">
        <v>428.04793376447134</v>
      </c>
      <c r="AA9398">
        <v>0</v>
      </c>
      <c r="AB9398">
        <v>96.663796575367869</v>
      </c>
      <c r="AC9398">
        <v>0</v>
      </c>
      <c r="AD9398">
        <v>0</v>
      </c>
      <c r="AE9398">
        <v>641.66271614362745</v>
      </c>
    </row>
    <row r="9399" spans="1:31" x14ac:dyDescent="0.25">
      <c r="A9399">
        <v>1893899</v>
      </c>
      <c r="B9399">
        <v>1</v>
      </c>
      <c r="C9399" t="s">
        <v>81</v>
      </c>
      <c r="D9399" t="s">
        <v>122</v>
      </c>
      <c r="E9399" t="s">
        <v>140</v>
      </c>
      <c r="F9399" t="s">
        <v>26240</v>
      </c>
      <c r="G9399" t="s">
        <v>163</v>
      </c>
      <c r="H9399" t="s">
        <v>143</v>
      </c>
      <c r="I9399" t="s">
        <v>135</v>
      </c>
      <c r="J9399" t="s">
        <v>136</v>
      </c>
      <c r="K9399" t="s">
        <v>137</v>
      </c>
      <c r="L9399" t="s">
        <v>26241</v>
      </c>
      <c r="M9399" t="s">
        <v>26242</v>
      </c>
      <c r="N9399">
        <v>6.5091666659999996</v>
      </c>
      <c r="O9399">
        <v>0</v>
      </c>
      <c r="P9399">
        <v>1</v>
      </c>
      <c r="Q9399">
        <v>0</v>
      </c>
      <c r="R9399">
        <v>0</v>
      </c>
      <c r="S9399">
        <v>0</v>
      </c>
      <c r="T9399">
        <v>0</v>
      </c>
      <c r="U9399">
        <v>0</v>
      </c>
      <c r="V9399">
        <v>0</v>
      </c>
      <c r="W9399">
        <v>0</v>
      </c>
      <c r="X9399">
        <v>1.1339796384475167</v>
      </c>
      <c r="Y9399">
        <v>0</v>
      </c>
      <c r="Z9399">
        <v>0</v>
      </c>
      <c r="AA9399">
        <v>0</v>
      </c>
      <c r="AB9399">
        <v>0</v>
      </c>
      <c r="AC9399">
        <v>0</v>
      </c>
      <c r="AD9399">
        <v>0</v>
      </c>
      <c r="AE9399">
        <v>1.1339796384475167</v>
      </c>
    </row>
    <row r="9400" spans="1:31" x14ac:dyDescent="0.25">
      <c r="A9400">
        <v>1894191</v>
      </c>
      <c r="B9400">
        <v>1</v>
      </c>
      <c r="C9400" t="s">
        <v>80</v>
      </c>
      <c r="D9400" t="s">
        <v>104</v>
      </c>
      <c r="E9400" t="s">
        <v>131</v>
      </c>
      <c r="F9400" t="s">
        <v>15953</v>
      </c>
      <c r="G9400" t="s">
        <v>2221</v>
      </c>
      <c r="H9400" t="s">
        <v>134</v>
      </c>
      <c r="I9400" t="s">
        <v>135</v>
      </c>
      <c r="J9400" t="s">
        <v>5</v>
      </c>
      <c r="K9400" t="s">
        <v>137</v>
      </c>
      <c r="L9400" t="s">
        <v>26243</v>
      </c>
      <c r="M9400" t="s">
        <v>26244</v>
      </c>
      <c r="N9400">
        <v>0.99361111099999999</v>
      </c>
      <c r="O9400">
        <v>0</v>
      </c>
      <c r="P9400">
        <v>336</v>
      </c>
      <c r="Q9400">
        <v>7</v>
      </c>
      <c r="R9400">
        <v>1</v>
      </c>
      <c r="S9400">
        <v>14</v>
      </c>
      <c r="T9400">
        <v>30</v>
      </c>
      <c r="U9400">
        <v>4</v>
      </c>
      <c r="V9400">
        <v>0</v>
      </c>
      <c r="W9400">
        <v>0</v>
      </c>
      <c r="X9400">
        <v>90.093541983988572</v>
      </c>
      <c r="Y9400">
        <v>151.8857159558994</v>
      </c>
      <c r="Z9400">
        <v>0.15100471381185748</v>
      </c>
      <c r="AA9400">
        <v>305.34727310270523</v>
      </c>
      <c r="AB9400">
        <v>16.27947762593617</v>
      </c>
      <c r="AC9400">
        <v>727.30977194255047</v>
      </c>
      <c r="AD9400">
        <v>0</v>
      </c>
      <c r="AE9400">
        <v>1291.0667853248917</v>
      </c>
    </row>
    <row r="9401" spans="1:31" x14ac:dyDescent="0.25">
      <c r="A9401">
        <v>1893836</v>
      </c>
      <c r="B9401">
        <v>1</v>
      </c>
      <c r="C9401" t="s">
        <v>80</v>
      </c>
      <c r="D9401" t="s">
        <v>84</v>
      </c>
      <c r="E9401" t="s">
        <v>169</v>
      </c>
      <c r="F9401" t="s">
        <v>26245</v>
      </c>
      <c r="G9401" t="s">
        <v>196</v>
      </c>
      <c r="H9401" t="s">
        <v>143</v>
      </c>
      <c r="I9401" t="s">
        <v>135</v>
      </c>
      <c r="J9401" t="s">
        <v>136</v>
      </c>
      <c r="K9401" t="s">
        <v>172</v>
      </c>
      <c r="L9401" t="s">
        <v>26246</v>
      </c>
      <c r="M9401" t="s">
        <v>26247</v>
      </c>
      <c r="N9401">
        <v>0.69722222199999995</v>
      </c>
      <c r="O9401">
        <v>0</v>
      </c>
      <c r="P9401">
        <v>568</v>
      </c>
      <c r="Q9401">
        <v>0</v>
      </c>
      <c r="R9401">
        <v>0</v>
      </c>
      <c r="S9401">
        <v>0</v>
      </c>
      <c r="T9401">
        <v>90</v>
      </c>
      <c r="U9401">
        <v>0</v>
      </c>
      <c r="V9401">
        <v>0</v>
      </c>
      <c r="W9401">
        <v>0</v>
      </c>
      <c r="X9401">
        <v>91.532852690883232</v>
      </c>
      <c r="Y9401">
        <v>0</v>
      </c>
      <c r="Z9401">
        <v>0</v>
      </c>
      <c r="AA9401">
        <v>0</v>
      </c>
      <c r="AB9401">
        <v>108.91724019938681</v>
      </c>
      <c r="AC9401">
        <v>0</v>
      </c>
      <c r="AD9401">
        <v>0</v>
      </c>
      <c r="AE9401">
        <v>200.45009289027004</v>
      </c>
    </row>
    <row r="9402" spans="1:31" x14ac:dyDescent="0.25">
      <c r="A9402">
        <v>1893885</v>
      </c>
      <c r="B9402">
        <v>1</v>
      </c>
      <c r="C9402" t="s">
        <v>80</v>
      </c>
      <c r="D9402" t="s">
        <v>98</v>
      </c>
      <c r="E9402" t="s">
        <v>169</v>
      </c>
      <c r="F9402" t="s">
        <v>25568</v>
      </c>
      <c r="G9402" t="s">
        <v>183</v>
      </c>
      <c r="H9402" t="s">
        <v>143</v>
      </c>
      <c r="I9402" t="s">
        <v>135</v>
      </c>
      <c r="J9402" t="s">
        <v>136</v>
      </c>
      <c r="K9402" t="s">
        <v>137</v>
      </c>
      <c r="L9402" t="s">
        <v>26248</v>
      </c>
      <c r="M9402" t="s">
        <v>26249</v>
      </c>
      <c r="N9402">
        <v>2.3597222219999998</v>
      </c>
      <c r="O9402">
        <v>0</v>
      </c>
      <c r="P9402">
        <v>1</v>
      </c>
      <c r="Q9402">
        <v>0</v>
      </c>
      <c r="R9402">
        <v>5</v>
      </c>
      <c r="S9402">
        <v>0</v>
      </c>
      <c r="T9402">
        <v>27</v>
      </c>
      <c r="U9402">
        <v>0</v>
      </c>
      <c r="V9402">
        <v>0</v>
      </c>
      <c r="W9402">
        <v>0</v>
      </c>
      <c r="X9402">
        <v>1.8216221382255557E-3</v>
      </c>
      <c r="Y9402">
        <v>0</v>
      </c>
      <c r="Z9402">
        <v>11.745970940092393</v>
      </c>
      <c r="AA9402">
        <v>0</v>
      </c>
      <c r="AB9402">
        <v>97.960427214726892</v>
      </c>
      <c r="AC9402">
        <v>0</v>
      </c>
      <c r="AD9402">
        <v>0</v>
      </c>
      <c r="AE9402">
        <v>109.70821977695751</v>
      </c>
    </row>
    <row r="9403" spans="1:31" x14ac:dyDescent="0.25">
      <c r="A9403">
        <v>1894426</v>
      </c>
      <c r="B9403">
        <v>1</v>
      </c>
      <c r="C9403" t="s">
        <v>80</v>
      </c>
      <c r="D9403" t="s">
        <v>108</v>
      </c>
      <c r="E9403" t="s">
        <v>169</v>
      </c>
      <c r="F9403" t="s">
        <v>26250</v>
      </c>
      <c r="G9403" t="s">
        <v>183</v>
      </c>
      <c r="H9403" t="s">
        <v>143</v>
      </c>
      <c r="I9403" t="s">
        <v>135</v>
      </c>
      <c r="J9403" t="s">
        <v>136</v>
      </c>
      <c r="K9403" t="s">
        <v>137</v>
      </c>
      <c r="L9403" t="s">
        <v>26251</v>
      </c>
      <c r="M9403" t="s">
        <v>26252</v>
      </c>
      <c r="N9403">
        <v>0.50777777700000004</v>
      </c>
      <c r="O9403">
        <v>0</v>
      </c>
      <c r="P9403">
        <v>50</v>
      </c>
      <c r="Q9403">
        <v>0</v>
      </c>
      <c r="R9403">
        <v>27</v>
      </c>
      <c r="S9403">
        <v>0</v>
      </c>
      <c r="T9403">
        <v>13</v>
      </c>
      <c r="U9403">
        <v>0</v>
      </c>
      <c r="V9403">
        <v>0</v>
      </c>
      <c r="W9403">
        <v>0</v>
      </c>
      <c r="X9403">
        <v>7.9159652831378491</v>
      </c>
      <c r="Y9403">
        <v>0</v>
      </c>
      <c r="Z9403">
        <v>29.293759812688894</v>
      </c>
      <c r="AA9403">
        <v>0</v>
      </c>
      <c r="AB9403">
        <v>15.709684863308841</v>
      </c>
      <c r="AC9403">
        <v>0</v>
      </c>
      <c r="AD9403">
        <v>0</v>
      </c>
      <c r="AE9403">
        <v>52.919409959135578</v>
      </c>
    </row>
    <row r="9404" spans="1:31" x14ac:dyDescent="0.25">
      <c r="A9404">
        <v>1894317</v>
      </c>
      <c r="B9404">
        <v>1</v>
      </c>
      <c r="C9404" t="s">
        <v>80</v>
      </c>
      <c r="D9404" t="s">
        <v>82</v>
      </c>
      <c r="E9404" t="s">
        <v>222</v>
      </c>
      <c r="F9404" t="s">
        <v>26253</v>
      </c>
      <c r="G9404" t="s">
        <v>663</v>
      </c>
      <c r="H9404" t="s">
        <v>143</v>
      </c>
      <c r="I9404" t="s">
        <v>135</v>
      </c>
      <c r="J9404" t="s">
        <v>136</v>
      </c>
      <c r="K9404" t="s">
        <v>137</v>
      </c>
      <c r="L9404" t="s">
        <v>26254</v>
      </c>
      <c r="M9404" t="s">
        <v>26255</v>
      </c>
      <c r="N9404">
        <v>1.0930555550000001</v>
      </c>
      <c r="O9404">
        <v>0</v>
      </c>
      <c r="P9404">
        <v>0</v>
      </c>
      <c r="Q9404">
        <v>0</v>
      </c>
      <c r="R9404">
        <v>0</v>
      </c>
      <c r="S9404">
        <v>0</v>
      </c>
      <c r="T9404">
        <v>7</v>
      </c>
      <c r="U9404">
        <v>0</v>
      </c>
      <c r="V9404">
        <v>0</v>
      </c>
      <c r="W9404">
        <v>0</v>
      </c>
      <c r="X9404">
        <v>0</v>
      </c>
      <c r="Y9404">
        <v>0</v>
      </c>
      <c r="Z9404">
        <v>0</v>
      </c>
      <c r="AA9404">
        <v>0</v>
      </c>
      <c r="AB9404">
        <v>8.8922002591479021</v>
      </c>
      <c r="AC9404">
        <v>0</v>
      </c>
      <c r="AD9404">
        <v>0</v>
      </c>
      <c r="AE9404">
        <v>8.8922002591479021</v>
      </c>
    </row>
    <row r="9405" spans="1:31" x14ac:dyDescent="0.25">
      <c r="A9405">
        <v>1893653</v>
      </c>
      <c r="B9405">
        <v>1</v>
      </c>
      <c r="C9405" t="s">
        <v>80</v>
      </c>
      <c r="D9405" t="s">
        <v>84</v>
      </c>
      <c r="E9405" t="s">
        <v>140</v>
      </c>
      <c r="F9405" t="s">
        <v>26256</v>
      </c>
      <c r="G9405" t="s">
        <v>163</v>
      </c>
      <c r="H9405" t="s">
        <v>143</v>
      </c>
      <c r="I9405" t="s">
        <v>135</v>
      </c>
      <c r="J9405" t="s">
        <v>136</v>
      </c>
      <c r="K9405" t="s">
        <v>137</v>
      </c>
      <c r="L9405" t="s">
        <v>26257</v>
      </c>
      <c r="M9405" t="s">
        <v>26258</v>
      </c>
      <c r="N9405">
        <v>5.3194444440000002</v>
      </c>
      <c r="O9405">
        <v>0</v>
      </c>
      <c r="P9405">
        <v>0</v>
      </c>
      <c r="Q9405">
        <v>0</v>
      </c>
      <c r="R9405">
        <v>0</v>
      </c>
      <c r="S9405">
        <v>0</v>
      </c>
      <c r="T9405">
        <v>1</v>
      </c>
      <c r="U9405">
        <v>0</v>
      </c>
      <c r="V9405">
        <v>0</v>
      </c>
      <c r="W9405">
        <v>0</v>
      </c>
      <c r="X9405">
        <v>0</v>
      </c>
      <c r="Y9405">
        <v>0</v>
      </c>
      <c r="Z9405">
        <v>0</v>
      </c>
      <c r="AA9405">
        <v>0</v>
      </c>
      <c r="AB9405">
        <v>11.694906638160067</v>
      </c>
      <c r="AC9405">
        <v>0</v>
      </c>
      <c r="AD9405">
        <v>0</v>
      </c>
      <c r="AE9405">
        <v>11.694906638160067</v>
      </c>
    </row>
    <row r="9406" spans="1:31" x14ac:dyDescent="0.25">
      <c r="A9406">
        <v>1894294</v>
      </c>
      <c r="B9406">
        <v>1</v>
      </c>
      <c r="C9406" t="s">
        <v>80</v>
      </c>
      <c r="D9406" t="s">
        <v>90</v>
      </c>
      <c r="E9406" t="s">
        <v>140</v>
      </c>
      <c r="F9406" t="s">
        <v>8829</v>
      </c>
      <c r="G9406" t="s">
        <v>200</v>
      </c>
      <c r="H9406" t="s">
        <v>143</v>
      </c>
      <c r="I9406" t="s">
        <v>135</v>
      </c>
      <c r="J9406" t="s">
        <v>136</v>
      </c>
      <c r="K9406" t="s">
        <v>137</v>
      </c>
      <c r="L9406" t="s">
        <v>26259</v>
      </c>
      <c r="M9406" t="s">
        <v>26260</v>
      </c>
      <c r="N9406">
        <v>19.912777776999999</v>
      </c>
      <c r="O9406">
        <v>0</v>
      </c>
      <c r="P9406">
        <v>4</v>
      </c>
      <c r="Q9406">
        <v>0</v>
      </c>
      <c r="R9406">
        <v>0</v>
      </c>
      <c r="S9406">
        <v>0</v>
      </c>
      <c r="T9406">
        <v>0</v>
      </c>
      <c r="U9406">
        <v>0</v>
      </c>
      <c r="V9406">
        <v>0</v>
      </c>
      <c r="W9406">
        <v>0</v>
      </c>
      <c r="X9406">
        <v>10.517911786638129</v>
      </c>
      <c r="Y9406">
        <v>0</v>
      </c>
      <c r="Z9406">
        <v>0</v>
      </c>
      <c r="AA9406">
        <v>0</v>
      </c>
      <c r="AB9406">
        <v>0</v>
      </c>
      <c r="AC9406">
        <v>0</v>
      </c>
      <c r="AD9406">
        <v>0</v>
      </c>
      <c r="AE9406">
        <v>10.517911786638129</v>
      </c>
    </row>
    <row r="9407" spans="1:31" x14ac:dyDescent="0.25">
      <c r="A9407">
        <v>1894154</v>
      </c>
      <c r="B9407">
        <v>1</v>
      </c>
      <c r="C9407" t="s">
        <v>80</v>
      </c>
      <c r="D9407" t="s">
        <v>108</v>
      </c>
      <c r="E9407" t="s">
        <v>169</v>
      </c>
      <c r="F9407" t="s">
        <v>26261</v>
      </c>
      <c r="G9407" t="s">
        <v>183</v>
      </c>
      <c r="H9407" t="s">
        <v>143</v>
      </c>
      <c r="I9407" t="s">
        <v>135</v>
      </c>
      <c r="J9407" t="s">
        <v>136</v>
      </c>
      <c r="K9407" t="s">
        <v>137</v>
      </c>
      <c r="L9407" t="s">
        <v>26262</v>
      </c>
      <c r="M9407" t="s">
        <v>26263</v>
      </c>
      <c r="N9407">
        <v>1.34</v>
      </c>
      <c r="O9407">
        <v>0</v>
      </c>
      <c r="P9407">
        <v>7</v>
      </c>
      <c r="Q9407">
        <v>0</v>
      </c>
      <c r="R9407">
        <v>21</v>
      </c>
      <c r="S9407">
        <v>0</v>
      </c>
      <c r="T9407">
        <v>5</v>
      </c>
      <c r="U9407">
        <v>0</v>
      </c>
      <c r="V9407">
        <v>0</v>
      </c>
      <c r="W9407">
        <v>0</v>
      </c>
      <c r="X9407">
        <v>1.7815288890904266</v>
      </c>
      <c r="Y9407">
        <v>0</v>
      </c>
      <c r="Z9407">
        <v>15.050323739025854</v>
      </c>
      <c r="AA9407">
        <v>0</v>
      </c>
      <c r="AB9407">
        <v>13.187127258914725</v>
      </c>
      <c r="AC9407">
        <v>0</v>
      </c>
      <c r="AD9407">
        <v>0</v>
      </c>
      <c r="AE9407">
        <v>30.018979887031005</v>
      </c>
    </row>
    <row r="9408" spans="1:31" x14ac:dyDescent="0.25">
      <c r="A9408">
        <v>1894300</v>
      </c>
      <c r="B9408">
        <v>1</v>
      </c>
      <c r="C9408" t="s">
        <v>81</v>
      </c>
      <c r="D9408" t="s">
        <v>118</v>
      </c>
      <c r="E9408" t="s">
        <v>158</v>
      </c>
      <c r="F9408" t="s">
        <v>26264</v>
      </c>
      <c r="G9408" t="s">
        <v>219</v>
      </c>
      <c r="H9408" t="s">
        <v>134</v>
      </c>
      <c r="I9408" t="s">
        <v>135</v>
      </c>
      <c r="J9408" t="s">
        <v>136</v>
      </c>
      <c r="K9408" t="s">
        <v>137</v>
      </c>
      <c r="L9408" t="s">
        <v>26265</v>
      </c>
      <c r="M9408" t="s">
        <v>26266</v>
      </c>
      <c r="N9408">
        <v>2.804444444</v>
      </c>
      <c r="O9408">
        <v>18</v>
      </c>
      <c r="P9408">
        <v>290</v>
      </c>
      <c r="Q9408">
        <v>0</v>
      </c>
      <c r="R9408">
        <v>4</v>
      </c>
      <c r="S9408">
        <v>3</v>
      </c>
      <c r="T9408">
        <v>15</v>
      </c>
      <c r="U9408">
        <v>0</v>
      </c>
      <c r="V9408">
        <v>0</v>
      </c>
      <c r="W9408">
        <v>28.116248541930613</v>
      </c>
      <c r="X9408">
        <v>143.96772235777311</v>
      </c>
      <c r="Y9408">
        <v>0</v>
      </c>
      <c r="Z9408">
        <v>0.42157046756679778</v>
      </c>
      <c r="AA9408">
        <v>11.775156990633711</v>
      </c>
      <c r="AB9408">
        <v>45.485869600324477</v>
      </c>
      <c r="AC9408">
        <v>0</v>
      </c>
      <c r="AD9408">
        <v>0</v>
      </c>
      <c r="AE9408">
        <v>229.76656795822873</v>
      </c>
    </row>
    <row r="9409" spans="1:31" x14ac:dyDescent="0.25">
      <c r="A9409">
        <v>1893567</v>
      </c>
      <c r="B9409">
        <v>1</v>
      </c>
      <c r="C9409" t="s">
        <v>80</v>
      </c>
      <c r="D9409" t="s">
        <v>100</v>
      </c>
      <c r="E9409" t="s">
        <v>146</v>
      </c>
      <c r="F9409" t="s">
        <v>26135</v>
      </c>
      <c r="G9409" t="s">
        <v>1124</v>
      </c>
      <c r="H9409" t="s">
        <v>143</v>
      </c>
      <c r="I9409" t="s">
        <v>135</v>
      </c>
      <c r="J9409" t="s">
        <v>136</v>
      </c>
      <c r="K9409" t="s">
        <v>137</v>
      </c>
      <c r="L9409" t="s">
        <v>26267</v>
      </c>
      <c r="M9409" t="s">
        <v>26268</v>
      </c>
      <c r="N9409">
        <v>1.1575</v>
      </c>
      <c r="O9409">
        <v>0</v>
      </c>
      <c r="P9409">
        <v>16</v>
      </c>
      <c r="Q9409">
        <v>0</v>
      </c>
      <c r="R9409">
        <v>0</v>
      </c>
      <c r="S9409">
        <v>0</v>
      </c>
      <c r="T9409">
        <v>1</v>
      </c>
      <c r="U9409">
        <v>0</v>
      </c>
      <c r="V9409">
        <v>0</v>
      </c>
      <c r="W9409">
        <v>0</v>
      </c>
      <c r="X9409">
        <v>4.8327692551734653</v>
      </c>
      <c r="Y9409">
        <v>0</v>
      </c>
      <c r="Z9409">
        <v>0</v>
      </c>
      <c r="AA9409">
        <v>0</v>
      </c>
      <c r="AB9409">
        <v>1.259458377401</v>
      </c>
      <c r="AC9409">
        <v>0</v>
      </c>
      <c r="AD9409">
        <v>0</v>
      </c>
      <c r="AE9409">
        <v>6.0922276325744651</v>
      </c>
    </row>
    <row r="9410" spans="1:31" x14ac:dyDescent="0.25">
      <c r="A9410">
        <v>1893816</v>
      </c>
      <c r="B9410">
        <v>1</v>
      </c>
      <c r="C9410" t="s">
        <v>81</v>
      </c>
      <c r="D9410" t="s">
        <v>116</v>
      </c>
      <c r="E9410" t="s">
        <v>169</v>
      </c>
      <c r="F9410" t="s">
        <v>26269</v>
      </c>
      <c r="G9410" t="s">
        <v>183</v>
      </c>
      <c r="H9410" t="s">
        <v>143</v>
      </c>
      <c r="I9410" t="s">
        <v>135</v>
      </c>
      <c r="J9410" t="s">
        <v>136</v>
      </c>
      <c r="K9410" t="s">
        <v>137</v>
      </c>
      <c r="L9410" t="s">
        <v>26270</v>
      </c>
      <c r="M9410" t="s">
        <v>26271</v>
      </c>
      <c r="N9410">
        <v>0.38194444399999999</v>
      </c>
      <c r="O9410">
        <v>0</v>
      </c>
      <c r="P9410">
        <v>43</v>
      </c>
      <c r="Q9410">
        <v>0</v>
      </c>
      <c r="R9410">
        <v>24</v>
      </c>
      <c r="S9410">
        <v>0</v>
      </c>
      <c r="T9410">
        <v>0</v>
      </c>
      <c r="U9410">
        <v>0</v>
      </c>
      <c r="V9410">
        <v>0</v>
      </c>
      <c r="W9410">
        <v>0</v>
      </c>
      <c r="X9410">
        <v>6.5500135555593735</v>
      </c>
      <c r="Y9410">
        <v>0</v>
      </c>
      <c r="Z9410">
        <v>11.215810166344518</v>
      </c>
      <c r="AA9410">
        <v>0</v>
      </c>
      <c r="AB9410">
        <v>0</v>
      </c>
      <c r="AC9410">
        <v>0</v>
      </c>
      <c r="AD9410">
        <v>0</v>
      </c>
      <c r="AE9410">
        <v>17.765823721903892</v>
      </c>
    </row>
    <row r="9411" spans="1:31" x14ac:dyDescent="0.25">
      <c r="A9411">
        <v>1893962</v>
      </c>
      <c r="B9411">
        <v>1</v>
      </c>
      <c r="C9411" t="s">
        <v>81</v>
      </c>
      <c r="D9411" t="s">
        <v>112</v>
      </c>
      <c r="E9411" t="s">
        <v>210</v>
      </c>
      <c r="F9411" t="s">
        <v>26272</v>
      </c>
      <c r="G9411" t="s">
        <v>196</v>
      </c>
      <c r="H9411" t="s">
        <v>134</v>
      </c>
      <c r="I9411" t="s">
        <v>135</v>
      </c>
      <c r="J9411" t="s">
        <v>136</v>
      </c>
      <c r="K9411" t="s">
        <v>172</v>
      </c>
      <c r="L9411" t="s">
        <v>26273</v>
      </c>
      <c r="M9411" t="s">
        <v>26274</v>
      </c>
      <c r="N9411">
        <v>3.3532266659999999</v>
      </c>
      <c r="O9411">
        <v>0</v>
      </c>
      <c r="P9411">
        <v>828</v>
      </c>
      <c r="Q9411">
        <v>2</v>
      </c>
      <c r="R9411">
        <v>57</v>
      </c>
      <c r="S9411">
        <v>4</v>
      </c>
      <c r="T9411">
        <v>28</v>
      </c>
      <c r="U9411">
        <v>0</v>
      </c>
      <c r="V9411">
        <v>0</v>
      </c>
      <c r="W9411">
        <v>0</v>
      </c>
      <c r="X9411">
        <v>292.52591612600986</v>
      </c>
      <c r="Y9411">
        <v>50.515906893630813</v>
      </c>
      <c r="Z9411">
        <v>36.560685039836251</v>
      </c>
      <c r="AA9411">
        <v>31.861574054132014</v>
      </c>
      <c r="AB9411">
        <v>36.12167902572466</v>
      </c>
      <c r="AC9411">
        <v>0</v>
      </c>
      <c r="AD9411">
        <v>0</v>
      </c>
      <c r="AE9411">
        <v>447.58576113933361</v>
      </c>
    </row>
    <row r="9412" spans="1:31" x14ac:dyDescent="0.25">
      <c r="A9412">
        <v>1894503</v>
      </c>
      <c r="B9412">
        <v>1</v>
      </c>
      <c r="C9412" t="s">
        <v>81</v>
      </c>
      <c r="D9412" t="s">
        <v>116</v>
      </c>
      <c r="E9412" t="s">
        <v>146</v>
      </c>
      <c r="F9412" t="s">
        <v>9374</v>
      </c>
      <c r="G9412" t="s">
        <v>148</v>
      </c>
      <c r="H9412" t="s">
        <v>143</v>
      </c>
      <c r="I9412" t="s">
        <v>135</v>
      </c>
      <c r="J9412" t="s">
        <v>136</v>
      </c>
      <c r="K9412" t="s">
        <v>137</v>
      </c>
      <c r="L9412" t="s">
        <v>26275</v>
      </c>
      <c r="M9412" t="s">
        <v>26276</v>
      </c>
      <c r="N9412">
        <v>0.66027777700000001</v>
      </c>
      <c r="O9412">
        <v>0</v>
      </c>
      <c r="P9412">
        <v>9</v>
      </c>
      <c r="Q9412">
        <v>0</v>
      </c>
      <c r="R9412">
        <v>7</v>
      </c>
      <c r="S9412">
        <v>0</v>
      </c>
      <c r="T9412">
        <v>1</v>
      </c>
      <c r="U9412">
        <v>0</v>
      </c>
      <c r="V9412">
        <v>0</v>
      </c>
      <c r="W9412">
        <v>0</v>
      </c>
      <c r="X9412">
        <v>3.8506388243522678</v>
      </c>
      <c r="Y9412">
        <v>0</v>
      </c>
      <c r="Z9412">
        <v>4.6434357481580921</v>
      </c>
      <c r="AA9412">
        <v>0</v>
      </c>
      <c r="AB9412">
        <v>0.46974272458922312</v>
      </c>
      <c r="AC9412">
        <v>0</v>
      </c>
      <c r="AD9412">
        <v>0</v>
      </c>
      <c r="AE9412">
        <v>8.9638172970995829</v>
      </c>
    </row>
    <row r="9413" spans="1:31" x14ac:dyDescent="0.25">
      <c r="A9413">
        <v>1893716</v>
      </c>
      <c r="B9413">
        <v>1</v>
      </c>
      <c r="C9413" t="s">
        <v>80</v>
      </c>
      <c r="D9413" t="s">
        <v>82</v>
      </c>
      <c r="E9413" t="s">
        <v>169</v>
      </c>
      <c r="F9413" t="s">
        <v>26277</v>
      </c>
      <c r="G9413" t="s">
        <v>171</v>
      </c>
      <c r="H9413" t="s">
        <v>143</v>
      </c>
      <c r="I9413" t="s">
        <v>135</v>
      </c>
      <c r="J9413" t="s">
        <v>136</v>
      </c>
      <c r="K9413" t="s">
        <v>172</v>
      </c>
      <c r="L9413" t="s">
        <v>26278</v>
      </c>
      <c r="M9413" t="s">
        <v>26279</v>
      </c>
      <c r="N9413">
        <v>1.7941572219999999</v>
      </c>
      <c r="O9413">
        <v>0</v>
      </c>
      <c r="P9413">
        <v>235</v>
      </c>
      <c r="Q9413">
        <v>0</v>
      </c>
      <c r="R9413">
        <v>0</v>
      </c>
      <c r="S9413">
        <v>0</v>
      </c>
      <c r="T9413">
        <v>17</v>
      </c>
      <c r="U9413">
        <v>0</v>
      </c>
      <c r="V9413">
        <v>0</v>
      </c>
      <c r="W9413">
        <v>0</v>
      </c>
      <c r="X9413">
        <v>87.748017850724352</v>
      </c>
      <c r="Y9413">
        <v>0</v>
      </c>
      <c r="Z9413">
        <v>0</v>
      </c>
      <c r="AA9413">
        <v>0</v>
      </c>
      <c r="AB9413">
        <v>8.0754957100747156</v>
      </c>
      <c r="AC9413">
        <v>0</v>
      </c>
      <c r="AD9413">
        <v>0</v>
      </c>
      <c r="AE9413">
        <v>95.823513560799071</v>
      </c>
    </row>
    <row r="9414" spans="1:31" x14ac:dyDescent="0.25">
      <c r="A9414">
        <v>1894400</v>
      </c>
      <c r="B9414">
        <v>1</v>
      </c>
      <c r="C9414" t="s">
        <v>81</v>
      </c>
      <c r="D9414" t="s">
        <v>127</v>
      </c>
      <c r="E9414" t="s">
        <v>146</v>
      </c>
      <c r="F9414" t="s">
        <v>26280</v>
      </c>
      <c r="G9414" t="s">
        <v>541</v>
      </c>
      <c r="H9414" t="s">
        <v>143</v>
      </c>
      <c r="I9414" t="s">
        <v>135</v>
      </c>
      <c r="J9414" t="s">
        <v>136</v>
      </c>
      <c r="K9414" t="s">
        <v>137</v>
      </c>
      <c r="L9414" t="s">
        <v>26281</v>
      </c>
      <c r="M9414" t="s">
        <v>26282</v>
      </c>
      <c r="N9414">
        <v>4.932222222</v>
      </c>
      <c r="O9414">
        <v>0</v>
      </c>
      <c r="P9414">
        <v>4</v>
      </c>
      <c r="Q9414">
        <v>0</v>
      </c>
      <c r="R9414">
        <v>0</v>
      </c>
      <c r="S9414">
        <v>0</v>
      </c>
      <c r="T9414">
        <v>2</v>
      </c>
      <c r="U9414">
        <v>0</v>
      </c>
      <c r="V9414">
        <v>0</v>
      </c>
      <c r="W9414">
        <v>0</v>
      </c>
      <c r="X9414">
        <v>9.6183609945741235</v>
      </c>
      <c r="Y9414">
        <v>0</v>
      </c>
      <c r="Z9414">
        <v>0</v>
      </c>
      <c r="AA9414">
        <v>0</v>
      </c>
      <c r="AB9414">
        <v>1.2611392439746567</v>
      </c>
      <c r="AC9414">
        <v>0</v>
      </c>
      <c r="AD9414">
        <v>0</v>
      </c>
      <c r="AE9414">
        <v>10.879500238548781</v>
      </c>
    </row>
    <row r="9415" spans="1:31" x14ac:dyDescent="0.25">
      <c r="A9415">
        <v>1893733</v>
      </c>
      <c r="B9415">
        <v>1</v>
      </c>
      <c r="C9415" t="s">
        <v>80</v>
      </c>
      <c r="D9415" t="s">
        <v>96</v>
      </c>
      <c r="E9415" t="s">
        <v>222</v>
      </c>
      <c r="F9415" t="s">
        <v>26283</v>
      </c>
      <c r="G9415" t="s">
        <v>2576</v>
      </c>
      <c r="H9415" t="s">
        <v>143</v>
      </c>
      <c r="I9415" t="s">
        <v>135</v>
      </c>
      <c r="J9415" t="s">
        <v>136</v>
      </c>
      <c r="K9415" t="s">
        <v>137</v>
      </c>
      <c r="L9415" t="s">
        <v>26284</v>
      </c>
      <c r="M9415" t="s">
        <v>26285</v>
      </c>
      <c r="N9415">
        <v>4.9869444439999997</v>
      </c>
      <c r="O9415">
        <v>0</v>
      </c>
      <c r="P9415">
        <v>10</v>
      </c>
      <c r="Q9415">
        <v>0</v>
      </c>
      <c r="R9415">
        <v>0</v>
      </c>
      <c r="S9415">
        <v>0</v>
      </c>
      <c r="T9415">
        <v>0</v>
      </c>
      <c r="U9415">
        <v>0</v>
      </c>
      <c r="V9415">
        <v>0</v>
      </c>
      <c r="W9415">
        <v>0</v>
      </c>
      <c r="X9415">
        <v>28.991683249457065</v>
      </c>
      <c r="Y9415">
        <v>0</v>
      </c>
      <c r="Z9415">
        <v>0</v>
      </c>
      <c r="AA9415">
        <v>0</v>
      </c>
      <c r="AB9415">
        <v>0</v>
      </c>
      <c r="AC9415">
        <v>0</v>
      </c>
      <c r="AD9415">
        <v>0</v>
      </c>
      <c r="AE9415">
        <v>28.991683249457065</v>
      </c>
    </row>
    <row r="9416" spans="1:31" x14ac:dyDescent="0.25">
      <c r="A9416">
        <v>1894423</v>
      </c>
      <c r="B9416">
        <v>1</v>
      </c>
      <c r="C9416" t="s">
        <v>81</v>
      </c>
      <c r="D9416" t="s">
        <v>113</v>
      </c>
      <c r="E9416" t="s">
        <v>140</v>
      </c>
      <c r="F9416" t="s">
        <v>26286</v>
      </c>
      <c r="G9416" t="s">
        <v>163</v>
      </c>
      <c r="H9416" t="s">
        <v>143</v>
      </c>
      <c r="I9416" t="s">
        <v>135</v>
      </c>
      <c r="J9416" t="s">
        <v>136</v>
      </c>
      <c r="K9416" t="s">
        <v>137</v>
      </c>
      <c r="L9416" t="s">
        <v>26287</v>
      </c>
      <c r="M9416" t="s">
        <v>26288</v>
      </c>
      <c r="N9416">
        <v>0.94583333300000005</v>
      </c>
      <c r="O9416">
        <v>0</v>
      </c>
      <c r="P9416">
        <v>0</v>
      </c>
      <c r="Q9416">
        <v>0</v>
      </c>
      <c r="R9416">
        <v>0</v>
      </c>
      <c r="S9416">
        <v>0</v>
      </c>
      <c r="T9416">
        <v>1</v>
      </c>
      <c r="U9416">
        <v>0</v>
      </c>
      <c r="V9416">
        <v>0</v>
      </c>
      <c r="W9416">
        <v>0</v>
      </c>
      <c r="X9416">
        <v>0</v>
      </c>
      <c r="Y9416">
        <v>0</v>
      </c>
      <c r="Z9416">
        <v>0</v>
      </c>
      <c r="AA9416">
        <v>0</v>
      </c>
      <c r="AB9416">
        <v>0.24119097022696417</v>
      </c>
      <c r="AC9416">
        <v>0</v>
      </c>
      <c r="AD9416">
        <v>0</v>
      </c>
      <c r="AE9416">
        <v>0.24119097022696417</v>
      </c>
    </row>
    <row r="9417" spans="1:31" x14ac:dyDescent="0.25">
      <c r="A9417">
        <v>1894443</v>
      </c>
      <c r="B9417">
        <v>1</v>
      </c>
      <c r="C9417" t="s">
        <v>80</v>
      </c>
      <c r="D9417" t="s">
        <v>98</v>
      </c>
      <c r="E9417" t="s">
        <v>169</v>
      </c>
      <c r="F9417" t="s">
        <v>26289</v>
      </c>
      <c r="G9417" t="s">
        <v>183</v>
      </c>
      <c r="H9417" t="s">
        <v>143</v>
      </c>
      <c r="I9417" t="s">
        <v>135</v>
      </c>
      <c r="J9417" t="s">
        <v>136</v>
      </c>
      <c r="K9417" t="s">
        <v>137</v>
      </c>
      <c r="L9417" t="s">
        <v>26290</v>
      </c>
      <c r="M9417" t="s">
        <v>26291</v>
      </c>
      <c r="N9417">
        <v>1.251666666</v>
      </c>
      <c r="O9417">
        <v>0</v>
      </c>
      <c r="P9417">
        <v>0</v>
      </c>
      <c r="Q9417">
        <v>0</v>
      </c>
      <c r="R9417">
        <v>5</v>
      </c>
      <c r="S9417">
        <v>0</v>
      </c>
      <c r="T9417">
        <v>2</v>
      </c>
      <c r="U9417">
        <v>0</v>
      </c>
      <c r="V9417">
        <v>0</v>
      </c>
      <c r="W9417">
        <v>0</v>
      </c>
      <c r="X9417">
        <v>0</v>
      </c>
      <c r="Y9417">
        <v>0</v>
      </c>
      <c r="Z9417">
        <v>95.945990347329015</v>
      </c>
      <c r="AA9417">
        <v>0</v>
      </c>
      <c r="AB9417">
        <v>27.878926924859211</v>
      </c>
      <c r="AC9417">
        <v>0</v>
      </c>
      <c r="AD9417">
        <v>0</v>
      </c>
      <c r="AE9417">
        <v>123.82491727218823</v>
      </c>
    </row>
    <row r="9418" spans="1:31" x14ac:dyDescent="0.25">
      <c r="A9418">
        <v>1894466</v>
      </c>
      <c r="B9418">
        <v>1</v>
      </c>
      <c r="C9418" t="s">
        <v>80</v>
      </c>
      <c r="D9418" t="s">
        <v>103</v>
      </c>
      <c r="E9418" t="s">
        <v>169</v>
      </c>
      <c r="F9418" t="s">
        <v>26292</v>
      </c>
      <c r="G9418" t="s">
        <v>183</v>
      </c>
      <c r="H9418" t="s">
        <v>143</v>
      </c>
      <c r="I9418" t="s">
        <v>135</v>
      </c>
      <c r="J9418" t="s">
        <v>136</v>
      </c>
      <c r="K9418" t="s">
        <v>137</v>
      </c>
      <c r="L9418" t="s">
        <v>26293</v>
      </c>
      <c r="M9418" t="s">
        <v>26294</v>
      </c>
      <c r="N9418">
        <v>0.70805555499999995</v>
      </c>
      <c r="O9418">
        <v>0</v>
      </c>
      <c r="P9418">
        <v>226</v>
      </c>
      <c r="Q9418">
        <v>0</v>
      </c>
      <c r="R9418">
        <v>4</v>
      </c>
      <c r="S9418">
        <v>0</v>
      </c>
      <c r="T9418">
        <v>8</v>
      </c>
      <c r="U9418">
        <v>0</v>
      </c>
      <c r="V9418">
        <v>0</v>
      </c>
      <c r="W9418">
        <v>0</v>
      </c>
      <c r="X9418">
        <v>52.402361197385709</v>
      </c>
      <c r="Y9418">
        <v>0</v>
      </c>
      <c r="Z9418">
        <v>11.010020148685616</v>
      </c>
      <c r="AA9418">
        <v>0</v>
      </c>
      <c r="AB9418">
        <v>2.3743971434273115</v>
      </c>
      <c r="AC9418">
        <v>0</v>
      </c>
      <c r="AD9418">
        <v>0</v>
      </c>
      <c r="AE9418">
        <v>65.786778489498644</v>
      </c>
    </row>
    <row r="9419" spans="1:31" x14ac:dyDescent="0.25">
      <c r="A9419">
        <v>1893802</v>
      </c>
      <c r="B9419">
        <v>1</v>
      </c>
      <c r="C9419" t="s">
        <v>81</v>
      </c>
      <c r="D9419" t="s">
        <v>128</v>
      </c>
      <c r="E9419" t="s">
        <v>131</v>
      </c>
      <c r="F9419" t="s">
        <v>2045</v>
      </c>
      <c r="G9419" t="s">
        <v>133</v>
      </c>
      <c r="H9419" t="s">
        <v>134</v>
      </c>
      <c r="I9419" t="s">
        <v>135</v>
      </c>
      <c r="J9419" t="s">
        <v>136</v>
      </c>
      <c r="K9419" t="s">
        <v>137</v>
      </c>
      <c r="L9419" t="s">
        <v>26295</v>
      </c>
      <c r="M9419" t="s">
        <v>26296</v>
      </c>
      <c r="N9419">
        <v>0.226944444</v>
      </c>
      <c r="O9419">
        <v>1</v>
      </c>
      <c r="P9419">
        <v>553</v>
      </c>
      <c r="Q9419">
        <v>2</v>
      </c>
      <c r="R9419">
        <v>3</v>
      </c>
      <c r="S9419">
        <v>3</v>
      </c>
      <c r="T9419">
        <v>38</v>
      </c>
      <c r="U9419">
        <v>0</v>
      </c>
      <c r="V9419">
        <v>0</v>
      </c>
      <c r="W9419">
        <v>5.3085327275444447E-2</v>
      </c>
      <c r="X9419">
        <v>14.04131676626244</v>
      </c>
      <c r="Y9419">
        <v>3.605920888223384</v>
      </c>
      <c r="Z9419">
        <v>7.0447169811275828E-2</v>
      </c>
      <c r="AA9419">
        <v>12.287004781432218</v>
      </c>
      <c r="AB9419">
        <v>5.9688260313654995</v>
      </c>
      <c r="AC9419">
        <v>0</v>
      </c>
      <c r="AD9419">
        <v>0</v>
      </c>
      <c r="AE9419">
        <v>36.02660096437026</v>
      </c>
    </row>
    <row r="9420" spans="1:31" x14ac:dyDescent="0.25">
      <c r="A9420">
        <v>1894523</v>
      </c>
      <c r="B9420">
        <v>1</v>
      </c>
      <c r="C9420" t="s">
        <v>81</v>
      </c>
      <c r="D9420" t="s">
        <v>112</v>
      </c>
      <c r="E9420" t="s">
        <v>146</v>
      </c>
      <c r="F9420" t="s">
        <v>26297</v>
      </c>
      <c r="G9420" t="s">
        <v>148</v>
      </c>
      <c r="H9420" t="s">
        <v>143</v>
      </c>
      <c r="I9420" t="s">
        <v>135</v>
      </c>
      <c r="J9420" t="s">
        <v>136</v>
      </c>
      <c r="K9420" t="s">
        <v>137</v>
      </c>
      <c r="L9420" t="s">
        <v>26298</v>
      </c>
      <c r="M9420" t="s">
        <v>26299</v>
      </c>
      <c r="N9420">
        <v>1.288611111</v>
      </c>
      <c r="O9420">
        <v>0</v>
      </c>
      <c r="P9420">
        <v>93</v>
      </c>
      <c r="Q9420">
        <v>0</v>
      </c>
      <c r="R9420">
        <v>0</v>
      </c>
      <c r="S9420">
        <v>0</v>
      </c>
      <c r="T9420">
        <v>5</v>
      </c>
      <c r="U9420">
        <v>0</v>
      </c>
      <c r="V9420">
        <v>0</v>
      </c>
      <c r="W9420">
        <v>0</v>
      </c>
      <c r="X9420">
        <v>13.606846303189029</v>
      </c>
      <c r="Y9420">
        <v>0</v>
      </c>
      <c r="Z9420">
        <v>0</v>
      </c>
      <c r="AA9420">
        <v>0</v>
      </c>
      <c r="AB9420">
        <v>0.16228352657013784</v>
      </c>
      <c r="AC9420">
        <v>0</v>
      </c>
      <c r="AD9420">
        <v>0</v>
      </c>
      <c r="AE9420">
        <v>13.769129829759166</v>
      </c>
    </row>
    <row r="9421" spans="1:31" x14ac:dyDescent="0.25">
      <c r="A9421">
        <v>1893633</v>
      </c>
      <c r="B9421">
        <v>1</v>
      </c>
      <c r="C9421" t="s">
        <v>80</v>
      </c>
      <c r="D9421" t="s">
        <v>108</v>
      </c>
      <c r="E9421" t="s">
        <v>131</v>
      </c>
      <c r="F9421" t="s">
        <v>9127</v>
      </c>
      <c r="G9421" t="s">
        <v>133</v>
      </c>
      <c r="H9421" t="s">
        <v>134</v>
      </c>
      <c r="I9421" t="s">
        <v>135</v>
      </c>
      <c r="J9421" t="s">
        <v>136</v>
      </c>
      <c r="K9421" t="s">
        <v>137</v>
      </c>
      <c r="L9421" t="s">
        <v>26300</v>
      </c>
      <c r="M9421" t="s">
        <v>26301</v>
      </c>
      <c r="N9421">
        <v>0.215</v>
      </c>
      <c r="O9421">
        <v>0</v>
      </c>
      <c r="P9421">
        <v>587</v>
      </c>
      <c r="Q9421">
        <v>0</v>
      </c>
      <c r="R9421">
        <v>364</v>
      </c>
      <c r="S9421">
        <v>4</v>
      </c>
      <c r="T9421">
        <v>169</v>
      </c>
      <c r="U9421">
        <v>1</v>
      </c>
      <c r="V9421">
        <v>0</v>
      </c>
      <c r="W9421">
        <v>0</v>
      </c>
      <c r="X9421">
        <v>23.132291975672889</v>
      </c>
      <c r="Y9421">
        <v>0</v>
      </c>
      <c r="Z9421">
        <v>198.32754753857259</v>
      </c>
      <c r="AA9421">
        <v>16.725044288184858</v>
      </c>
      <c r="AB9421">
        <v>50.066160827352732</v>
      </c>
      <c r="AC9421">
        <v>4.1351394685560736</v>
      </c>
      <c r="AD9421">
        <v>0</v>
      </c>
      <c r="AE9421">
        <v>292.38618409833913</v>
      </c>
    </row>
    <row r="9422" spans="1:31" x14ac:dyDescent="0.25">
      <c r="A9422">
        <v>1893696</v>
      </c>
      <c r="B9422">
        <v>1</v>
      </c>
      <c r="C9422" t="s">
        <v>80</v>
      </c>
      <c r="D9422" t="s">
        <v>84</v>
      </c>
      <c r="E9422" t="s">
        <v>169</v>
      </c>
      <c r="F9422" t="s">
        <v>26302</v>
      </c>
      <c r="G9422" t="s">
        <v>196</v>
      </c>
      <c r="H9422" t="s">
        <v>143</v>
      </c>
      <c r="I9422" t="s">
        <v>135</v>
      </c>
      <c r="J9422" t="s">
        <v>136</v>
      </c>
      <c r="K9422" t="s">
        <v>172</v>
      </c>
      <c r="L9422" t="s">
        <v>26303</v>
      </c>
      <c r="M9422" t="s">
        <v>26304</v>
      </c>
      <c r="N9422">
        <v>0.48333333299999998</v>
      </c>
      <c r="O9422">
        <v>0</v>
      </c>
      <c r="P9422">
        <v>572</v>
      </c>
      <c r="Q9422">
        <v>0</v>
      </c>
      <c r="R9422">
        <v>0</v>
      </c>
      <c r="S9422">
        <v>0</v>
      </c>
      <c r="T9422">
        <v>19</v>
      </c>
      <c r="U9422">
        <v>0</v>
      </c>
      <c r="V9422">
        <v>0</v>
      </c>
      <c r="W9422">
        <v>0</v>
      </c>
      <c r="X9422">
        <v>52.161854315226535</v>
      </c>
      <c r="Y9422">
        <v>0</v>
      </c>
      <c r="Z9422">
        <v>0</v>
      </c>
      <c r="AA9422">
        <v>0</v>
      </c>
      <c r="AB9422">
        <v>4.7297680725465341</v>
      </c>
      <c r="AC9422">
        <v>0</v>
      </c>
      <c r="AD9422">
        <v>0</v>
      </c>
      <c r="AE9422">
        <v>56.891622387773069</v>
      </c>
    </row>
    <row r="9423" spans="1:31" x14ac:dyDescent="0.25">
      <c r="A9423">
        <v>1893590</v>
      </c>
      <c r="B9423">
        <v>1</v>
      </c>
      <c r="C9423" t="s">
        <v>80</v>
      </c>
      <c r="D9423" t="s">
        <v>90</v>
      </c>
      <c r="E9423" t="s">
        <v>169</v>
      </c>
      <c r="F9423" t="s">
        <v>26305</v>
      </c>
      <c r="G9423" t="s">
        <v>142</v>
      </c>
      <c r="H9423" t="s">
        <v>143</v>
      </c>
      <c r="I9423" t="s">
        <v>135</v>
      </c>
      <c r="J9423" t="s">
        <v>136</v>
      </c>
      <c r="K9423" t="s">
        <v>137</v>
      </c>
      <c r="L9423" t="s">
        <v>26306</v>
      </c>
      <c r="M9423" t="s">
        <v>26307</v>
      </c>
      <c r="N9423">
        <v>1.2283333329999999</v>
      </c>
      <c r="O9423">
        <v>0</v>
      </c>
      <c r="P9423">
        <v>1017</v>
      </c>
      <c r="Q9423">
        <v>0</v>
      </c>
      <c r="R9423">
        <v>0</v>
      </c>
      <c r="S9423">
        <v>0</v>
      </c>
      <c r="T9423">
        <v>36</v>
      </c>
      <c r="U9423">
        <v>0</v>
      </c>
      <c r="V9423">
        <v>0</v>
      </c>
      <c r="W9423">
        <v>0</v>
      </c>
      <c r="X9423">
        <v>201.05195573393718</v>
      </c>
      <c r="Y9423">
        <v>0</v>
      </c>
      <c r="Z9423">
        <v>0</v>
      </c>
      <c r="AA9423">
        <v>0</v>
      </c>
      <c r="AB9423">
        <v>8.9788488019032382</v>
      </c>
      <c r="AC9423">
        <v>0</v>
      </c>
      <c r="AD9423">
        <v>0</v>
      </c>
      <c r="AE9423">
        <v>210.03080453584042</v>
      </c>
    </row>
    <row r="9424" spans="1:31" x14ac:dyDescent="0.25">
      <c r="A9424">
        <v>1894380</v>
      </c>
      <c r="B9424">
        <v>1</v>
      </c>
      <c r="C9424" t="s">
        <v>81</v>
      </c>
      <c r="D9424" t="s">
        <v>117</v>
      </c>
      <c r="E9424" t="s">
        <v>210</v>
      </c>
      <c r="F9424" t="s">
        <v>4488</v>
      </c>
      <c r="G9424" t="s">
        <v>133</v>
      </c>
      <c r="H9424" t="s">
        <v>134</v>
      </c>
      <c r="I9424" t="s">
        <v>135</v>
      </c>
      <c r="J9424" t="s">
        <v>136</v>
      </c>
      <c r="K9424" t="s">
        <v>137</v>
      </c>
      <c r="L9424" t="s">
        <v>26308</v>
      </c>
      <c r="M9424" t="s">
        <v>26309</v>
      </c>
      <c r="N9424">
        <v>6.4444444000000004E-2</v>
      </c>
      <c r="O9424">
        <v>0</v>
      </c>
      <c r="P9424">
        <v>2228</v>
      </c>
      <c r="Q9424">
        <v>33</v>
      </c>
      <c r="R9424">
        <v>76</v>
      </c>
      <c r="S9424">
        <v>17</v>
      </c>
      <c r="T9424">
        <v>191</v>
      </c>
      <c r="U9424">
        <v>7</v>
      </c>
      <c r="V9424">
        <v>1</v>
      </c>
      <c r="W9424">
        <v>0</v>
      </c>
      <c r="X9424">
        <v>21.960949809144964</v>
      </c>
      <c r="Y9424">
        <v>26.57266088806038</v>
      </c>
      <c r="Z9424">
        <v>4.0003953740776872</v>
      </c>
      <c r="AA9424">
        <v>6.1178419912700486</v>
      </c>
      <c r="AB9424">
        <v>7.535801134922802</v>
      </c>
      <c r="AC9424">
        <v>35.441444905285046</v>
      </c>
      <c r="AD9424">
        <v>0.26538110908557777</v>
      </c>
      <c r="AE9424">
        <v>101.8944752118465</v>
      </c>
    </row>
    <row r="9425" spans="1:31" x14ac:dyDescent="0.25">
      <c r="A9425">
        <v>1893865</v>
      </c>
      <c r="B9425">
        <v>1</v>
      </c>
      <c r="C9425" t="s">
        <v>80</v>
      </c>
      <c r="D9425" t="s">
        <v>98</v>
      </c>
      <c r="E9425" t="s">
        <v>140</v>
      </c>
      <c r="F9425" t="s">
        <v>26310</v>
      </c>
      <c r="G9425" t="s">
        <v>163</v>
      </c>
      <c r="H9425" t="s">
        <v>143</v>
      </c>
      <c r="I9425" t="s">
        <v>135</v>
      </c>
      <c r="J9425" t="s">
        <v>136</v>
      </c>
      <c r="K9425" t="s">
        <v>137</v>
      </c>
      <c r="L9425" t="s">
        <v>26311</v>
      </c>
      <c r="M9425" t="s">
        <v>26312</v>
      </c>
      <c r="N9425">
        <v>1.1233333329999999</v>
      </c>
      <c r="O9425">
        <v>0</v>
      </c>
      <c r="P9425">
        <v>1</v>
      </c>
      <c r="Q9425">
        <v>0</v>
      </c>
      <c r="R9425">
        <v>0</v>
      </c>
      <c r="S9425">
        <v>0</v>
      </c>
      <c r="T9425">
        <v>0</v>
      </c>
      <c r="U9425">
        <v>0</v>
      </c>
      <c r="V9425">
        <v>0</v>
      </c>
      <c r="W9425">
        <v>0</v>
      </c>
      <c r="X9425">
        <v>3.7957706133333341E-5</v>
      </c>
      <c r="Y9425">
        <v>0</v>
      </c>
      <c r="Z9425">
        <v>0</v>
      </c>
      <c r="AA9425">
        <v>0</v>
      </c>
      <c r="AB9425">
        <v>0</v>
      </c>
      <c r="AC9425">
        <v>0</v>
      </c>
      <c r="AD9425">
        <v>0</v>
      </c>
      <c r="AE9425">
        <v>3.7957706133333341E-5</v>
      </c>
    </row>
    <row r="9426" spans="1:31" x14ac:dyDescent="0.25">
      <c r="A9426">
        <v>1894412</v>
      </c>
      <c r="B9426">
        <v>1</v>
      </c>
      <c r="C9426" t="s">
        <v>81</v>
      </c>
      <c r="D9426" t="s">
        <v>112</v>
      </c>
      <c r="E9426" t="s">
        <v>131</v>
      </c>
      <c r="F9426" t="s">
        <v>26313</v>
      </c>
      <c r="G9426" t="s">
        <v>133</v>
      </c>
      <c r="H9426" t="s">
        <v>134</v>
      </c>
      <c r="I9426" t="s">
        <v>152</v>
      </c>
      <c r="J9426" t="s">
        <v>136</v>
      </c>
      <c r="K9426" t="s">
        <v>137</v>
      </c>
      <c r="L9426" t="s">
        <v>26314</v>
      </c>
      <c r="M9426" t="s">
        <v>26315</v>
      </c>
      <c r="N9426">
        <v>8.8888879999999993E-3</v>
      </c>
      <c r="O9426">
        <v>0</v>
      </c>
      <c r="P9426">
        <v>715</v>
      </c>
      <c r="Q9426">
        <v>1</v>
      </c>
      <c r="R9426">
        <v>6</v>
      </c>
      <c r="S9426">
        <v>4</v>
      </c>
      <c r="T9426">
        <v>32</v>
      </c>
      <c r="U9426">
        <v>0</v>
      </c>
      <c r="V9426">
        <v>1</v>
      </c>
      <c r="W9426">
        <v>0</v>
      </c>
      <c r="X9426">
        <v>0.68103849973162656</v>
      </c>
      <c r="Y9426">
        <v>6.7076250807377776E-3</v>
      </c>
      <c r="Z9426">
        <v>2.4905223344640005E-2</v>
      </c>
      <c r="AA9426">
        <v>0.97272263286623106</v>
      </c>
      <c r="AB9426">
        <v>2.7946305938071112E-2</v>
      </c>
      <c r="AC9426">
        <v>0</v>
      </c>
      <c r="AD9426">
        <v>6.7109605429599997E-2</v>
      </c>
      <c r="AE9426">
        <v>1.7804298923909065</v>
      </c>
    </row>
    <row r="9427" spans="1:31" x14ac:dyDescent="0.25">
      <c r="A9427">
        <v>1894366</v>
      </c>
      <c r="B9427">
        <v>1</v>
      </c>
      <c r="C9427" t="s">
        <v>81</v>
      </c>
      <c r="D9427" t="s">
        <v>113</v>
      </c>
      <c r="E9427" t="s">
        <v>169</v>
      </c>
      <c r="F9427" t="s">
        <v>26316</v>
      </c>
      <c r="G9427" t="s">
        <v>183</v>
      </c>
      <c r="H9427" t="s">
        <v>143</v>
      </c>
      <c r="I9427" t="s">
        <v>135</v>
      </c>
      <c r="J9427" t="s">
        <v>136</v>
      </c>
      <c r="K9427" t="s">
        <v>137</v>
      </c>
      <c r="L9427" t="s">
        <v>26317</v>
      </c>
      <c r="M9427" t="s">
        <v>26318</v>
      </c>
      <c r="N9427">
        <v>2.0841666659999998</v>
      </c>
      <c r="O9427">
        <v>0</v>
      </c>
      <c r="P9427">
        <v>316</v>
      </c>
      <c r="Q9427">
        <v>0</v>
      </c>
      <c r="R9427">
        <v>0</v>
      </c>
      <c r="S9427">
        <v>0</v>
      </c>
      <c r="T9427">
        <v>23</v>
      </c>
      <c r="U9427">
        <v>0</v>
      </c>
      <c r="V9427">
        <v>0</v>
      </c>
      <c r="W9427">
        <v>0</v>
      </c>
      <c r="X9427">
        <v>174.37339441217847</v>
      </c>
      <c r="Y9427">
        <v>0</v>
      </c>
      <c r="Z9427">
        <v>0</v>
      </c>
      <c r="AA9427">
        <v>0</v>
      </c>
      <c r="AB9427">
        <v>40.018374958362678</v>
      </c>
      <c r="AC9427">
        <v>0</v>
      </c>
      <c r="AD9427">
        <v>0</v>
      </c>
      <c r="AE9427">
        <v>214.39176937054114</v>
      </c>
    </row>
    <row r="9428" spans="1:31" x14ac:dyDescent="0.25">
      <c r="A9428">
        <v>1893725</v>
      </c>
      <c r="B9428">
        <v>1</v>
      </c>
      <c r="C9428" t="s">
        <v>81</v>
      </c>
      <c r="D9428" t="s">
        <v>112</v>
      </c>
      <c r="E9428" t="s">
        <v>210</v>
      </c>
      <c r="F9428" t="s">
        <v>26272</v>
      </c>
      <c r="G9428" t="s">
        <v>196</v>
      </c>
      <c r="H9428" t="s">
        <v>134</v>
      </c>
      <c r="I9428" t="s">
        <v>135</v>
      </c>
      <c r="J9428" t="s">
        <v>136</v>
      </c>
      <c r="K9428" t="s">
        <v>172</v>
      </c>
      <c r="L9428" t="s">
        <v>26319</v>
      </c>
      <c r="M9428" t="s">
        <v>26320</v>
      </c>
      <c r="N9428">
        <v>4.7133897219999996</v>
      </c>
      <c r="O9428">
        <v>0</v>
      </c>
      <c r="P9428">
        <v>828</v>
      </c>
      <c r="Q9428">
        <v>2</v>
      </c>
      <c r="R9428">
        <v>57</v>
      </c>
      <c r="S9428">
        <v>4</v>
      </c>
      <c r="T9428">
        <v>28</v>
      </c>
      <c r="U9428">
        <v>0</v>
      </c>
      <c r="V9428">
        <v>0</v>
      </c>
      <c r="W9428">
        <v>0</v>
      </c>
      <c r="X9428">
        <v>392.70087335515012</v>
      </c>
      <c r="Y9428">
        <v>69.875524378246737</v>
      </c>
      <c r="Z9428">
        <v>51.414451817511825</v>
      </c>
      <c r="AA9428">
        <v>43.954307200511998</v>
      </c>
      <c r="AB9428">
        <v>49.611499589732112</v>
      </c>
      <c r="AC9428">
        <v>0</v>
      </c>
      <c r="AD9428">
        <v>0</v>
      </c>
      <c r="AE9428">
        <v>607.5566563411528</v>
      </c>
    </row>
    <row r="9429" spans="1:31" x14ac:dyDescent="0.25">
      <c r="A9429">
        <v>1894074</v>
      </c>
      <c r="B9429">
        <v>1</v>
      </c>
      <c r="C9429" t="s">
        <v>81</v>
      </c>
      <c r="D9429" t="s">
        <v>112</v>
      </c>
      <c r="E9429" t="s">
        <v>158</v>
      </c>
      <c r="F9429" t="s">
        <v>26321</v>
      </c>
      <c r="G9429" t="s">
        <v>560</v>
      </c>
      <c r="H9429" t="s">
        <v>134</v>
      </c>
      <c r="I9429" t="s">
        <v>135</v>
      </c>
      <c r="J9429" t="s">
        <v>136</v>
      </c>
      <c r="K9429" t="s">
        <v>137</v>
      </c>
      <c r="L9429" t="s">
        <v>26163</v>
      </c>
      <c r="M9429" t="s">
        <v>26322</v>
      </c>
      <c r="N9429">
        <v>5.0241666660000002</v>
      </c>
      <c r="O9429">
        <v>0</v>
      </c>
      <c r="P9429">
        <v>159</v>
      </c>
      <c r="Q9429">
        <v>0</v>
      </c>
      <c r="R9429">
        <v>2</v>
      </c>
      <c r="S9429">
        <v>0</v>
      </c>
      <c r="T9429">
        <v>4</v>
      </c>
      <c r="U9429">
        <v>0</v>
      </c>
      <c r="V9429">
        <v>0</v>
      </c>
      <c r="W9429">
        <v>0</v>
      </c>
      <c r="X9429">
        <v>231.98027814253206</v>
      </c>
      <c r="Y9429">
        <v>0</v>
      </c>
      <c r="Z9429">
        <v>1.0030578310992155</v>
      </c>
      <c r="AA9429">
        <v>0</v>
      </c>
      <c r="AB9429">
        <v>3.3937966593169873</v>
      </c>
      <c r="AC9429">
        <v>0</v>
      </c>
      <c r="AD9429">
        <v>0</v>
      </c>
      <c r="AE9429">
        <v>236.37713263294827</v>
      </c>
    </row>
    <row r="9430" spans="1:31" x14ac:dyDescent="0.25">
      <c r="A9430">
        <v>1893579</v>
      </c>
      <c r="B9430">
        <v>1</v>
      </c>
      <c r="C9430" t="s">
        <v>80</v>
      </c>
      <c r="D9430" t="s">
        <v>96</v>
      </c>
      <c r="E9430" t="s">
        <v>222</v>
      </c>
      <c r="F9430" t="s">
        <v>17529</v>
      </c>
      <c r="G9430" t="s">
        <v>564</v>
      </c>
      <c r="H9430" t="s">
        <v>143</v>
      </c>
      <c r="I9430" t="s">
        <v>135</v>
      </c>
      <c r="J9430" t="s">
        <v>136</v>
      </c>
      <c r="K9430" t="s">
        <v>137</v>
      </c>
      <c r="L9430" t="s">
        <v>26323</v>
      </c>
      <c r="M9430" t="s">
        <v>26324</v>
      </c>
      <c r="N9430">
        <v>1.848333333</v>
      </c>
      <c r="O9430">
        <v>0</v>
      </c>
      <c r="P9430">
        <v>36</v>
      </c>
      <c r="Q9430">
        <v>0</v>
      </c>
      <c r="R9430">
        <v>0</v>
      </c>
      <c r="S9430">
        <v>0</v>
      </c>
      <c r="T9430">
        <v>11</v>
      </c>
      <c r="U9430">
        <v>0</v>
      </c>
      <c r="V9430">
        <v>0</v>
      </c>
      <c r="W9430">
        <v>0</v>
      </c>
      <c r="X9430">
        <v>16.266468479433037</v>
      </c>
      <c r="Y9430">
        <v>0</v>
      </c>
      <c r="Z9430">
        <v>0</v>
      </c>
      <c r="AA9430">
        <v>0</v>
      </c>
      <c r="AB9430">
        <v>45.372752508395671</v>
      </c>
      <c r="AC9430">
        <v>0</v>
      </c>
      <c r="AD9430">
        <v>0</v>
      </c>
      <c r="AE9430">
        <v>61.639220987828708</v>
      </c>
    </row>
    <row r="9431" spans="1:31" x14ac:dyDescent="0.25">
      <c r="A9431">
        <v>1893679</v>
      </c>
      <c r="B9431">
        <v>1</v>
      </c>
      <c r="C9431" t="s">
        <v>80</v>
      </c>
      <c r="D9431" t="s">
        <v>83</v>
      </c>
      <c r="E9431" t="s">
        <v>169</v>
      </c>
      <c r="F9431" t="s">
        <v>26325</v>
      </c>
      <c r="G9431" t="s">
        <v>171</v>
      </c>
      <c r="H9431" t="s">
        <v>143</v>
      </c>
      <c r="I9431" t="s">
        <v>135</v>
      </c>
      <c r="J9431" t="s">
        <v>136</v>
      </c>
      <c r="K9431" t="s">
        <v>172</v>
      </c>
      <c r="L9431" t="s">
        <v>26326</v>
      </c>
      <c r="M9431" t="s">
        <v>26327</v>
      </c>
      <c r="N9431">
        <v>2.8136000000000001</v>
      </c>
      <c r="O9431">
        <v>0</v>
      </c>
      <c r="P9431">
        <v>0</v>
      </c>
      <c r="Q9431">
        <v>0</v>
      </c>
      <c r="R9431">
        <v>0</v>
      </c>
      <c r="S9431">
        <v>0</v>
      </c>
      <c r="T9431">
        <v>1</v>
      </c>
      <c r="U9431">
        <v>0</v>
      </c>
      <c r="V9431">
        <v>0</v>
      </c>
      <c r="W9431">
        <v>0</v>
      </c>
      <c r="X9431">
        <v>0</v>
      </c>
      <c r="Y9431">
        <v>0</v>
      </c>
      <c r="Z9431">
        <v>0</v>
      </c>
      <c r="AA9431">
        <v>0</v>
      </c>
      <c r="AB9431">
        <v>6.1683521414759674</v>
      </c>
      <c r="AC9431">
        <v>0</v>
      </c>
      <c r="AD9431">
        <v>0</v>
      </c>
      <c r="AE9431">
        <v>6.1683521414759674</v>
      </c>
    </row>
    <row r="9432" spans="1:31" x14ac:dyDescent="0.25">
      <c r="A9432">
        <v>1894452</v>
      </c>
      <c r="B9432">
        <v>1</v>
      </c>
      <c r="C9432" t="s">
        <v>81</v>
      </c>
      <c r="D9432" t="s">
        <v>115</v>
      </c>
      <c r="E9432" t="s">
        <v>131</v>
      </c>
      <c r="F9432" t="s">
        <v>1915</v>
      </c>
      <c r="G9432" t="s">
        <v>133</v>
      </c>
      <c r="H9432" t="s">
        <v>134</v>
      </c>
      <c r="I9432" t="s">
        <v>135</v>
      </c>
      <c r="J9432" t="s">
        <v>136</v>
      </c>
      <c r="K9432" t="s">
        <v>137</v>
      </c>
      <c r="L9432" t="s">
        <v>26328</v>
      </c>
      <c r="M9432" t="s">
        <v>26329</v>
      </c>
      <c r="N9432">
        <v>1.2313888879999999</v>
      </c>
      <c r="O9432">
        <v>0</v>
      </c>
      <c r="P9432">
        <v>201</v>
      </c>
      <c r="Q9432">
        <v>0</v>
      </c>
      <c r="R9432">
        <v>37</v>
      </c>
      <c r="S9432">
        <v>5</v>
      </c>
      <c r="T9432">
        <v>18</v>
      </c>
      <c r="U9432">
        <v>0</v>
      </c>
      <c r="V9432">
        <v>0</v>
      </c>
      <c r="W9432">
        <v>0</v>
      </c>
      <c r="X9432">
        <v>48.134643628727979</v>
      </c>
      <c r="Y9432">
        <v>0</v>
      </c>
      <c r="Z9432">
        <v>72.131771377553022</v>
      </c>
      <c r="AA9432">
        <v>60.439829358427794</v>
      </c>
      <c r="AB9432">
        <v>29.098862090032252</v>
      </c>
      <c r="AC9432">
        <v>0</v>
      </c>
      <c r="AD9432">
        <v>0</v>
      </c>
      <c r="AE9432">
        <v>209.80510645474104</v>
      </c>
    </row>
    <row r="9433" spans="1:31" x14ac:dyDescent="0.25">
      <c r="A9433">
        <v>1894558</v>
      </c>
      <c r="B9433">
        <v>1</v>
      </c>
      <c r="C9433" t="s">
        <v>81</v>
      </c>
      <c r="D9433" t="s">
        <v>121</v>
      </c>
      <c r="E9433" t="s">
        <v>140</v>
      </c>
      <c r="F9433" t="s">
        <v>26330</v>
      </c>
      <c r="G9433" t="s">
        <v>163</v>
      </c>
      <c r="H9433" t="s">
        <v>143</v>
      </c>
      <c r="I9433" t="s">
        <v>135</v>
      </c>
      <c r="J9433" t="s">
        <v>136</v>
      </c>
      <c r="K9433" t="s">
        <v>137</v>
      </c>
      <c r="L9433" t="s">
        <v>26331</v>
      </c>
      <c r="M9433" t="s">
        <v>26332</v>
      </c>
      <c r="N9433">
        <v>1.4125000000000001</v>
      </c>
      <c r="O9433">
        <v>0</v>
      </c>
      <c r="P9433">
        <v>0</v>
      </c>
      <c r="Q9433">
        <v>0</v>
      </c>
      <c r="R9433">
        <v>1</v>
      </c>
      <c r="S9433">
        <v>0</v>
      </c>
      <c r="T9433">
        <v>0</v>
      </c>
      <c r="U9433">
        <v>0</v>
      </c>
      <c r="V9433">
        <v>0</v>
      </c>
      <c r="W9433">
        <v>0</v>
      </c>
      <c r="X9433">
        <v>0</v>
      </c>
      <c r="Y9433">
        <v>0</v>
      </c>
      <c r="Z9433">
        <v>0.16559091048196167</v>
      </c>
      <c r="AA9433">
        <v>0</v>
      </c>
      <c r="AB9433">
        <v>0</v>
      </c>
      <c r="AC9433">
        <v>0</v>
      </c>
      <c r="AD9433">
        <v>0</v>
      </c>
      <c r="AE9433">
        <v>0.16559091048196167</v>
      </c>
    </row>
    <row r="9434" spans="1:31" x14ac:dyDescent="0.25">
      <c r="A9434">
        <v>1893911</v>
      </c>
      <c r="B9434">
        <v>1</v>
      </c>
      <c r="C9434" t="s">
        <v>81</v>
      </c>
      <c r="D9434" t="s">
        <v>118</v>
      </c>
      <c r="E9434" t="s">
        <v>169</v>
      </c>
      <c r="F9434" t="s">
        <v>26123</v>
      </c>
      <c r="G9434" t="s">
        <v>564</v>
      </c>
      <c r="H9434" t="s">
        <v>143</v>
      </c>
      <c r="I9434" t="s">
        <v>135</v>
      </c>
      <c r="J9434" t="s">
        <v>136</v>
      </c>
      <c r="K9434" t="s">
        <v>137</v>
      </c>
      <c r="L9434" t="s">
        <v>26333</v>
      </c>
      <c r="M9434" t="s">
        <v>26334</v>
      </c>
      <c r="N9434">
        <v>0.61194444400000003</v>
      </c>
      <c r="O9434">
        <v>0</v>
      </c>
      <c r="P9434">
        <v>474</v>
      </c>
      <c r="Q9434">
        <v>0</v>
      </c>
      <c r="R9434">
        <v>0</v>
      </c>
      <c r="S9434">
        <v>0</v>
      </c>
      <c r="T9434">
        <v>54</v>
      </c>
      <c r="U9434">
        <v>0</v>
      </c>
      <c r="V9434">
        <v>1</v>
      </c>
      <c r="W9434">
        <v>0</v>
      </c>
      <c r="X9434">
        <v>58.960010525817069</v>
      </c>
      <c r="Y9434">
        <v>0</v>
      </c>
      <c r="Z9434">
        <v>0</v>
      </c>
      <c r="AA9434">
        <v>0</v>
      </c>
      <c r="AB9434">
        <v>32.130569458379583</v>
      </c>
      <c r="AC9434">
        <v>0</v>
      </c>
      <c r="AD9434">
        <v>12.178766384936804</v>
      </c>
      <c r="AE9434">
        <v>103.26934636913346</v>
      </c>
    </row>
    <row r="9435" spans="1:31" x14ac:dyDescent="0.25">
      <c r="A9435">
        <v>1893805</v>
      </c>
      <c r="B9435">
        <v>1</v>
      </c>
      <c r="C9435" t="s">
        <v>81</v>
      </c>
      <c r="D9435" t="s">
        <v>124</v>
      </c>
      <c r="E9435" t="s">
        <v>210</v>
      </c>
      <c r="F9435" t="s">
        <v>26335</v>
      </c>
      <c r="G9435" t="s">
        <v>133</v>
      </c>
      <c r="H9435" t="s">
        <v>134</v>
      </c>
      <c r="I9435" t="s">
        <v>135</v>
      </c>
      <c r="J9435" t="s">
        <v>136</v>
      </c>
      <c r="K9435" t="s">
        <v>137</v>
      </c>
      <c r="L9435" t="s">
        <v>26295</v>
      </c>
      <c r="M9435" t="s">
        <v>26336</v>
      </c>
      <c r="N9435">
        <v>1.366944444</v>
      </c>
      <c r="O9435">
        <v>0</v>
      </c>
      <c r="P9435">
        <v>173</v>
      </c>
      <c r="Q9435">
        <v>0</v>
      </c>
      <c r="R9435">
        <v>2</v>
      </c>
      <c r="S9435">
        <v>0</v>
      </c>
      <c r="T9435">
        <v>2</v>
      </c>
      <c r="U9435">
        <v>0</v>
      </c>
      <c r="V9435">
        <v>0</v>
      </c>
      <c r="W9435">
        <v>0</v>
      </c>
      <c r="X9435">
        <v>45.32240249426556</v>
      </c>
      <c r="Y9435">
        <v>0</v>
      </c>
      <c r="Z9435">
        <v>2.8286153324123791</v>
      </c>
      <c r="AA9435">
        <v>0</v>
      </c>
      <c r="AB9435">
        <v>2.194642658542961</v>
      </c>
      <c r="AC9435">
        <v>0</v>
      </c>
      <c r="AD9435">
        <v>0</v>
      </c>
      <c r="AE9435">
        <v>50.345660485220897</v>
      </c>
    </row>
    <row r="9436" spans="1:31" x14ac:dyDescent="0.25">
      <c r="A9436">
        <v>1894469</v>
      </c>
      <c r="B9436">
        <v>1</v>
      </c>
      <c r="C9436" t="s">
        <v>80</v>
      </c>
      <c r="D9436" t="s">
        <v>97</v>
      </c>
      <c r="E9436" t="s">
        <v>131</v>
      </c>
      <c r="F9436" t="s">
        <v>1065</v>
      </c>
      <c r="G9436" t="s">
        <v>133</v>
      </c>
      <c r="H9436" t="s">
        <v>134</v>
      </c>
      <c r="I9436" t="s">
        <v>135</v>
      </c>
      <c r="J9436" t="s">
        <v>136</v>
      </c>
      <c r="K9436" t="s">
        <v>137</v>
      </c>
      <c r="L9436" t="s">
        <v>26337</v>
      </c>
      <c r="M9436" t="s">
        <v>26338</v>
      </c>
      <c r="N9436">
        <v>0.61888888799999997</v>
      </c>
      <c r="O9436">
        <v>0</v>
      </c>
      <c r="P9436">
        <v>0</v>
      </c>
      <c r="Q9436">
        <v>0</v>
      </c>
      <c r="R9436">
        <v>0</v>
      </c>
      <c r="S9436">
        <v>2</v>
      </c>
      <c r="T9436">
        <v>0</v>
      </c>
      <c r="U9436">
        <v>0</v>
      </c>
      <c r="V9436">
        <v>0</v>
      </c>
      <c r="W9436">
        <v>0</v>
      </c>
      <c r="X9436">
        <v>0</v>
      </c>
      <c r="Y9436">
        <v>0</v>
      </c>
      <c r="Z9436">
        <v>0</v>
      </c>
      <c r="AA9436">
        <v>380.13436453714701</v>
      </c>
      <c r="AB9436">
        <v>0</v>
      </c>
      <c r="AC9436">
        <v>0</v>
      </c>
      <c r="AD9436">
        <v>0</v>
      </c>
      <c r="AE9436">
        <v>380.13436453714701</v>
      </c>
    </row>
    <row r="9437" spans="1:31" x14ac:dyDescent="0.25">
      <c r="A9437">
        <v>1894326</v>
      </c>
      <c r="B9437">
        <v>1</v>
      </c>
      <c r="C9437" t="s">
        <v>80</v>
      </c>
      <c r="D9437" t="s">
        <v>108</v>
      </c>
      <c r="E9437" t="s">
        <v>169</v>
      </c>
      <c r="F9437" t="s">
        <v>26339</v>
      </c>
      <c r="G9437" t="s">
        <v>183</v>
      </c>
      <c r="H9437" t="s">
        <v>143</v>
      </c>
      <c r="I9437" t="s">
        <v>135</v>
      </c>
      <c r="J9437" t="s">
        <v>136</v>
      </c>
      <c r="K9437" t="s">
        <v>137</v>
      </c>
      <c r="L9437" t="s">
        <v>26340</v>
      </c>
      <c r="M9437" t="s">
        <v>26341</v>
      </c>
      <c r="N9437">
        <v>1.5238888880000001</v>
      </c>
      <c r="O9437">
        <v>0</v>
      </c>
      <c r="P9437">
        <v>24</v>
      </c>
      <c r="Q9437">
        <v>0</v>
      </c>
      <c r="R9437">
        <v>6</v>
      </c>
      <c r="S9437">
        <v>0</v>
      </c>
      <c r="T9437">
        <v>1</v>
      </c>
      <c r="U9437">
        <v>0</v>
      </c>
      <c r="V9437">
        <v>0</v>
      </c>
      <c r="W9437">
        <v>0</v>
      </c>
      <c r="X9437">
        <v>4.4924278252754126</v>
      </c>
      <c r="Y9437">
        <v>0</v>
      </c>
      <c r="Z9437">
        <v>3.484674700592985</v>
      </c>
      <c r="AA9437">
        <v>0</v>
      </c>
      <c r="AB9437">
        <v>1.8426920298557692</v>
      </c>
      <c r="AC9437">
        <v>0</v>
      </c>
      <c r="AD9437">
        <v>0</v>
      </c>
      <c r="AE9437">
        <v>9.819794555724167</v>
      </c>
    </row>
    <row r="9438" spans="1:31" x14ac:dyDescent="0.25">
      <c r="A9438">
        <v>1894495</v>
      </c>
      <c r="B9438">
        <v>1</v>
      </c>
      <c r="C9438" t="s">
        <v>81</v>
      </c>
      <c r="D9438" t="s">
        <v>115</v>
      </c>
      <c r="E9438" t="s">
        <v>146</v>
      </c>
      <c r="F9438" t="s">
        <v>26342</v>
      </c>
      <c r="G9438" t="s">
        <v>148</v>
      </c>
      <c r="H9438" t="s">
        <v>143</v>
      </c>
      <c r="I9438" t="s">
        <v>135</v>
      </c>
      <c r="J9438" t="s">
        <v>136</v>
      </c>
      <c r="K9438" t="s">
        <v>137</v>
      </c>
      <c r="L9438" t="s">
        <v>26343</v>
      </c>
      <c r="M9438" t="s">
        <v>26344</v>
      </c>
      <c r="N9438">
        <v>5.5555555549999998</v>
      </c>
      <c r="O9438">
        <v>0</v>
      </c>
      <c r="P9438">
        <v>10</v>
      </c>
      <c r="Q9438">
        <v>0</v>
      </c>
      <c r="R9438">
        <v>0</v>
      </c>
      <c r="S9438">
        <v>0</v>
      </c>
      <c r="T9438">
        <v>0</v>
      </c>
      <c r="U9438">
        <v>0</v>
      </c>
      <c r="V9438">
        <v>0</v>
      </c>
      <c r="W9438">
        <v>0</v>
      </c>
      <c r="X9438">
        <v>2.8009527257999829</v>
      </c>
      <c r="Y9438">
        <v>0</v>
      </c>
      <c r="Z9438">
        <v>0</v>
      </c>
      <c r="AA9438">
        <v>0</v>
      </c>
      <c r="AB9438">
        <v>0</v>
      </c>
      <c r="AC9438">
        <v>0</v>
      </c>
      <c r="AD9438">
        <v>0</v>
      </c>
      <c r="AE9438">
        <v>2.8009527257999829</v>
      </c>
    </row>
    <row r="9439" spans="1:31" x14ac:dyDescent="0.25">
      <c r="A9439">
        <v>1893685</v>
      </c>
      <c r="B9439">
        <v>1</v>
      </c>
      <c r="C9439" t="s">
        <v>80</v>
      </c>
      <c r="D9439" t="s">
        <v>104</v>
      </c>
      <c r="E9439" t="s">
        <v>210</v>
      </c>
      <c r="F9439" t="s">
        <v>26345</v>
      </c>
      <c r="G9439" t="s">
        <v>171</v>
      </c>
      <c r="H9439" t="s">
        <v>134</v>
      </c>
      <c r="I9439" t="s">
        <v>135</v>
      </c>
      <c r="J9439" t="s">
        <v>136</v>
      </c>
      <c r="K9439" t="s">
        <v>172</v>
      </c>
      <c r="L9439" t="s">
        <v>26346</v>
      </c>
      <c r="M9439" t="s">
        <v>26347</v>
      </c>
      <c r="N9439">
        <v>6.4736111110000003</v>
      </c>
      <c r="O9439">
        <v>14</v>
      </c>
      <c r="P9439">
        <v>1031</v>
      </c>
      <c r="Q9439">
        <v>20</v>
      </c>
      <c r="R9439">
        <v>52</v>
      </c>
      <c r="S9439">
        <v>33</v>
      </c>
      <c r="T9439">
        <v>69</v>
      </c>
      <c r="U9439">
        <v>1</v>
      </c>
      <c r="V9439">
        <v>0</v>
      </c>
      <c r="W9439">
        <v>273.18702858919511</v>
      </c>
      <c r="X9439">
        <v>1830.3393416351696</v>
      </c>
      <c r="Y9439">
        <v>246.91148041330277</v>
      </c>
      <c r="Z9439">
        <v>148.51459308288273</v>
      </c>
      <c r="AA9439">
        <v>3170.0394154804399</v>
      </c>
      <c r="AB9439">
        <v>767.212259880631</v>
      </c>
      <c r="AC9439">
        <v>245.36785997232352</v>
      </c>
      <c r="AD9439">
        <v>0</v>
      </c>
      <c r="AE9439">
        <v>6681.5719790539442</v>
      </c>
    </row>
    <row r="9440" spans="1:31" x14ac:dyDescent="0.25">
      <c r="A9440">
        <v>1893997</v>
      </c>
      <c r="B9440">
        <v>1</v>
      </c>
      <c r="C9440" t="s">
        <v>81</v>
      </c>
      <c r="D9440" t="s">
        <v>118</v>
      </c>
      <c r="E9440" t="s">
        <v>158</v>
      </c>
      <c r="F9440" t="s">
        <v>26348</v>
      </c>
      <c r="G9440" t="s">
        <v>219</v>
      </c>
      <c r="H9440" t="s">
        <v>134</v>
      </c>
      <c r="I9440" t="s">
        <v>135</v>
      </c>
      <c r="J9440" t="s">
        <v>136</v>
      </c>
      <c r="K9440" t="s">
        <v>137</v>
      </c>
      <c r="L9440" t="s">
        <v>26349</v>
      </c>
      <c r="M9440" t="s">
        <v>26350</v>
      </c>
      <c r="N9440">
        <v>2.4502777770000002</v>
      </c>
      <c r="O9440">
        <v>1</v>
      </c>
      <c r="P9440">
        <v>149</v>
      </c>
      <c r="Q9440">
        <v>8</v>
      </c>
      <c r="R9440">
        <v>8</v>
      </c>
      <c r="S9440">
        <v>8</v>
      </c>
      <c r="T9440">
        <v>20</v>
      </c>
      <c r="U9440">
        <v>0</v>
      </c>
      <c r="V9440">
        <v>0</v>
      </c>
      <c r="W9440">
        <v>0.17211646458900001</v>
      </c>
      <c r="X9440">
        <v>121.46562837641851</v>
      </c>
      <c r="Y9440">
        <v>141.58940116700452</v>
      </c>
      <c r="Z9440">
        <v>250.80289491000298</v>
      </c>
      <c r="AA9440">
        <v>52.041994957477741</v>
      </c>
      <c r="AB9440">
        <v>36.631761476293384</v>
      </c>
      <c r="AC9440">
        <v>0</v>
      </c>
      <c r="AD9440">
        <v>0</v>
      </c>
      <c r="AE9440">
        <v>602.70379735178608</v>
      </c>
    </row>
    <row r="9441" spans="1:31" x14ac:dyDescent="0.25">
      <c r="A9441">
        <v>1894369</v>
      </c>
      <c r="B9441">
        <v>1</v>
      </c>
      <c r="C9441" t="s">
        <v>80</v>
      </c>
      <c r="D9441" t="s">
        <v>88</v>
      </c>
      <c r="E9441" t="s">
        <v>140</v>
      </c>
      <c r="F9441" t="s">
        <v>26351</v>
      </c>
      <c r="G9441" t="s">
        <v>207</v>
      </c>
      <c r="H9441" t="s">
        <v>143</v>
      </c>
      <c r="I9441" t="s">
        <v>135</v>
      </c>
      <c r="J9441" t="s">
        <v>136</v>
      </c>
      <c r="K9441" t="s">
        <v>137</v>
      </c>
      <c r="L9441" t="s">
        <v>26352</v>
      </c>
      <c r="M9441" t="s">
        <v>26353</v>
      </c>
      <c r="N9441">
        <v>3.085555555</v>
      </c>
      <c r="O9441">
        <v>0</v>
      </c>
      <c r="P9441">
        <v>16</v>
      </c>
      <c r="Q9441">
        <v>0</v>
      </c>
      <c r="R9441">
        <v>0</v>
      </c>
      <c r="S9441">
        <v>0</v>
      </c>
      <c r="T9441">
        <v>2</v>
      </c>
      <c r="U9441">
        <v>0</v>
      </c>
      <c r="V9441">
        <v>0</v>
      </c>
      <c r="W9441">
        <v>0</v>
      </c>
      <c r="X9441">
        <v>31.271997151237112</v>
      </c>
      <c r="Y9441">
        <v>0</v>
      </c>
      <c r="Z9441">
        <v>0</v>
      </c>
      <c r="AA9441">
        <v>0</v>
      </c>
      <c r="AB9441">
        <v>2.0760883304985378</v>
      </c>
      <c r="AC9441">
        <v>0</v>
      </c>
      <c r="AD9441">
        <v>0</v>
      </c>
      <c r="AE9441">
        <v>33.348085481735652</v>
      </c>
    </row>
    <row r="9442" spans="1:31" x14ac:dyDescent="0.25">
      <c r="A9442">
        <v>1893848</v>
      </c>
      <c r="B9442">
        <v>1</v>
      </c>
      <c r="C9442" t="s">
        <v>80</v>
      </c>
      <c r="D9442" t="s">
        <v>98</v>
      </c>
      <c r="E9442" t="s">
        <v>146</v>
      </c>
      <c r="F9442" t="s">
        <v>25682</v>
      </c>
      <c r="G9442" t="s">
        <v>148</v>
      </c>
      <c r="H9442" t="s">
        <v>143</v>
      </c>
      <c r="I9442" t="s">
        <v>135</v>
      </c>
      <c r="J9442" t="s">
        <v>136</v>
      </c>
      <c r="K9442" t="s">
        <v>137</v>
      </c>
      <c r="L9442" t="s">
        <v>26354</v>
      </c>
      <c r="M9442" t="s">
        <v>26355</v>
      </c>
      <c r="N9442">
        <v>1.9344444439999999</v>
      </c>
      <c r="O9442">
        <v>0</v>
      </c>
      <c r="P9442">
        <v>106</v>
      </c>
      <c r="Q9442">
        <v>0</v>
      </c>
      <c r="R9442">
        <v>3</v>
      </c>
      <c r="S9442">
        <v>0</v>
      </c>
      <c r="T9442">
        <v>30</v>
      </c>
      <c r="U9442">
        <v>0</v>
      </c>
      <c r="V9442">
        <v>0</v>
      </c>
      <c r="W9442">
        <v>0</v>
      </c>
      <c r="X9442">
        <v>62.525758088962839</v>
      </c>
      <c r="Y9442">
        <v>0</v>
      </c>
      <c r="Z9442">
        <v>9.8095357329464274</v>
      </c>
      <c r="AA9442">
        <v>0</v>
      </c>
      <c r="AB9442">
        <v>75.503839972057264</v>
      </c>
      <c r="AC9442">
        <v>0</v>
      </c>
      <c r="AD9442">
        <v>0</v>
      </c>
      <c r="AE9442">
        <v>147.83913379396654</v>
      </c>
    </row>
    <row r="9443" spans="1:31" x14ac:dyDescent="0.25">
      <c r="A9443">
        <v>1893636</v>
      </c>
      <c r="B9443">
        <v>1</v>
      </c>
      <c r="C9443" t="s">
        <v>81</v>
      </c>
      <c r="D9443" t="s">
        <v>115</v>
      </c>
      <c r="E9443" t="s">
        <v>146</v>
      </c>
      <c r="F9443" t="s">
        <v>26356</v>
      </c>
      <c r="G9443" t="s">
        <v>148</v>
      </c>
      <c r="H9443" t="s">
        <v>143</v>
      </c>
      <c r="I9443" t="s">
        <v>135</v>
      </c>
      <c r="J9443" t="s">
        <v>136</v>
      </c>
      <c r="K9443" t="s">
        <v>137</v>
      </c>
      <c r="L9443" t="s">
        <v>26357</v>
      </c>
      <c r="M9443" t="s">
        <v>26358</v>
      </c>
      <c r="N9443">
        <v>2.9113888879999998</v>
      </c>
      <c r="O9443">
        <v>0</v>
      </c>
      <c r="P9443">
        <v>50</v>
      </c>
      <c r="Q9443">
        <v>0</v>
      </c>
      <c r="R9443">
        <v>0</v>
      </c>
      <c r="S9443">
        <v>0</v>
      </c>
      <c r="T9443">
        <v>2</v>
      </c>
      <c r="U9443">
        <v>0</v>
      </c>
      <c r="V9443">
        <v>0</v>
      </c>
      <c r="W9443">
        <v>0</v>
      </c>
      <c r="X9443">
        <v>8.013258092058102</v>
      </c>
      <c r="Y9443">
        <v>0</v>
      </c>
      <c r="Z9443">
        <v>0</v>
      </c>
      <c r="AA9443">
        <v>0</v>
      </c>
      <c r="AB9443">
        <v>0.23735193735075558</v>
      </c>
      <c r="AC9443">
        <v>0</v>
      </c>
      <c r="AD9443">
        <v>0</v>
      </c>
      <c r="AE9443">
        <v>8.2506100294088576</v>
      </c>
    </row>
    <row r="9444" spans="1:31" x14ac:dyDescent="0.25">
      <c r="A9444">
        <v>1893599</v>
      </c>
      <c r="B9444">
        <v>1</v>
      </c>
      <c r="C9444" t="s">
        <v>81</v>
      </c>
      <c r="D9444" t="s">
        <v>120</v>
      </c>
      <c r="E9444" t="s">
        <v>146</v>
      </c>
      <c r="F9444" t="s">
        <v>26359</v>
      </c>
      <c r="G9444" t="s">
        <v>148</v>
      </c>
      <c r="H9444" t="s">
        <v>143</v>
      </c>
      <c r="I9444" t="s">
        <v>135</v>
      </c>
      <c r="J9444" t="s">
        <v>136</v>
      </c>
      <c r="K9444" t="s">
        <v>137</v>
      </c>
      <c r="L9444" t="s">
        <v>26360</v>
      </c>
      <c r="M9444" t="s">
        <v>26361</v>
      </c>
      <c r="N9444">
        <v>0.82527777700000005</v>
      </c>
      <c r="O9444">
        <v>0</v>
      </c>
      <c r="P9444">
        <v>140</v>
      </c>
      <c r="Q9444">
        <v>0</v>
      </c>
      <c r="R9444">
        <v>0</v>
      </c>
      <c r="S9444">
        <v>0</v>
      </c>
      <c r="T9444">
        <v>8</v>
      </c>
      <c r="U9444">
        <v>0</v>
      </c>
      <c r="V9444">
        <v>0</v>
      </c>
      <c r="W9444">
        <v>0</v>
      </c>
      <c r="X9444">
        <v>11.871013184748122</v>
      </c>
      <c r="Y9444">
        <v>0</v>
      </c>
      <c r="Z9444">
        <v>0</v>
      </c>
      <c r="AA9444">
        <v>0</v>
      </c>
      <c r="AB9444">
        <v>0.56653478504628785</v>
      </c>
      <c r="AC9444">
        <v>0</v>
      </c>
      <c r="AD9444">
        <v>0</v>
      </c>
      <c r="AE9444">
        <v>12.43754796979441</v>
      </c>
    </row>
    <row r="9445" spans="1:31" x14ac:dyDescent="0.25">
      <c r="A9445">
        <v>1894532</v>
      </c>
      <c r="B9445">
        <v>1</v>
      </c>
      <c r="C9445" t="s">
        <v>80</v>
      </c>
      <c r="D9445" t="s">
        <v>103</v>
      </c>
      <c r="E9445" t="s">
        <v>169</v>
      </c>
      <c r="F9445" t="s">
        <v>26362</v>
      </c>
      <c r="G9445" t="s">
        <v>2221</v>
      </c>
      <c r="H9445" t="s">
        <v>143</v>
      </c>
      <c r="I9445" t="s">
        <v>135</v>
      </c>
      <c r="J9445" t="s">
        <v>136</v>
      </c>
      <c r="K9445" t="s">
        <v>137</v>
      </c>
      <c r="L9445" t="s">
        <v>26363</v>
      </c>
      <c r="M9445" t="s">
        <v>26364</v>
      </c>
      <c r="N9445">
        <v>0.29277777700000002</v>
      </c>
      <c r="O9445">
        <v>0</v>
      </c>
      <c r="P9445">
        <v>406</v>
      </c>
      <c r="Q9445">
        <v>0</v>
      </c>
      <c r="R9445">
        <v>0</v>
      </c>
      <c r="S9445">
        <v>0</v>
      </c>
      <c r="T9445">
        <v>120</v>
      </c>
      <c r="U9445">
        <v>0</v>
      </c>
      <c r="V9445">
        <v>0</v>
      </c>
      <c r="W9445">
        <v>0</v>
      </c>
      <c r="X9445">
        <v>29.247047861556041</v>
      </c>
      <c r="Y9445">
        <v>0</v>
      </c>
      <c r="Z9445">
        <v>0</v>
      </c>
      <c r="AA9445">
        <v>0</v>
      </c>
      <c r="AB9445">
        <v>16.264193141613863</v>
      </c>
      <c r="AC9445">
        <v>0</v>
      </c>
      <c r="AD9445">
        <v>0</v>
      </c>
      <c r="AE9445">
        <v>45.5112410031699</v>
      </c>
    </row>
    <row r="9446" spans="1:31" x14ac:dyDescent="0.25">
      <c r="A9446">
        <v>1893785</v>
      </c>
      <c r="B9446">
        <v>1</v>
      </c>
      <c r="C9446" t="s">
        <v>80</v>
      </c>
      <c r="D9446" t="s">
        <v>106</v>
      </c>
      <c r="E9446" t="s">
        <v>146</v>
      </c>
      <c r="F9446" t="s">
        <v>26365</v>
      </c>
      <c r="G9446" t="s">
        <v>148</v>
      </c>
      <c r="H9446" t="s">
        <v>143</v>
      </c>
      <c r="I9446" t="s">
        <v>135</v>
      </c>
      <c r="J9446" t="s">
        <v>136</v>
      </c>
      <c r="K9446" t="s">
        <v>137</v>
      </c>
      <c r="L9446" t="s">
        <v>26366</v>
      </c>
      <c r="M9446" t="s">
        <v>26367</v>
      </c>
      <c r="N9446">
        <v>1.3461111109999999</v>
      </c>
      <c r="O9446">
        <v>0</v>
      </c>
      <c r="P9446">
        <v>13</v>
      </c>
      <c r="Q9446">
        <v>0</v>
      </c>
      <c r="R9446">
        <v>0</v>
      </c>
      <c r="S9446">
        <v>0</v>
      </c>
      <c r="T9446">
        <v>3</v>
      </c>
      <c r="U9446">
        <v>0</v>
      </c>
      <c r="V9446">
        <v>0</v>
      </c>
      <c r="W9446">
        <v>0</v>
      </c>
      <c r="X9446">
        <v>3.0411403479592738</v>
      </c>
      <c r="Y9446">
        <v>0</v>
      </c>
      <c r="Z9446">
        <v>0</v>
      </c>
      <c r="AA9446">
        <v>0</v>
      </c>
      <c r="AB9446">
        <v>0.74025432671388003</v>
      </c>
      <c r="AC9446">
        <v>0</v>
      </c>
      <c r="AD9446">
        <v>0</v>
      </c>
      <c r="AE9446">
        <v>3.7813946746731539</v>
      </c>
    </row>
    <row r="9447" spans="1:31" x14ac:dyDescent="0.25">
      <c r="A9447">
        <v>1894034</v>
      </c>
      <c r="B9447">
        <v>1</v>
      </c>
      <c r="C9447" t="s">
        <v>80</v>
      </c>
      <c r="D9447" t="s">
        <v>90</v>
      </c>
      <c r="E9447" t="s">
        <v>146</v>
      </c>
      <c r="F9447" t="s">
        <v>26368</v>
      </c>
      <c r="G9447" t="s">
        <v>148</v>
      </c>
      <c r="H9447" t="s">
        <v>143</v>
      </c>
      <c r="I9447" t="s">
        <v>135</v>
      </c>
      <c r="J9447" t="s">
        <v>136</v>
      </c>
      <c r="K9447" t="s">
        <v>137</v>
      </c>
      <c r="L9447" t="s">
        <v>26369</v>
      </c>
      <c r="M9447" t="s">
        <v>26370</v>
      </c>
      <c r="N9447">
        <v>2.8222222220000002</v>
      </c>
      <c r="O9447">
        <v>0</v>
      </c>
      <c r="P9447">
        <v>125</v>
      </c>
      <c r="Q9447">
        <v>0</v>
      </c>
      <c r="R9447">
        <v>0</v>
      </c>
      <c r="S9447">
        <v>0</v>
      </c>
      <c r="T9447">
        <v>9</v>
      </c>
      <c r="U9447">
        <v>0</v>
      </c>
      <c r="V9447">
        <v>0</v>
      </c>
      <c r="W9447">
        <v>0</v>
      </c>
      <c r="X9447">
        <v>98.326781488823144</v>
      </c>
      <c r="Y9447">
        <v>0</v>
      </c>
      <c r="Z9447">
        <v>0</v>
      </c>
      <c r="AA9447">
        <v>0</v>
      </c>
      <c r="AB9447">
        <v>16.813559462105715</v>
      </c>
      <c r="AC9447">
        <v>0</v>
      </c>
      <c r="AD9447">
        <v>0</v>
      </c>
      <c r="AE9447">
        <v>115.14034095092886</v>
      </c>
    </row>
    <row r="9448" spans="1:31" x14ac:dyDescent="0.25">
      <c r="A9448">
        <v>1893934</v>
      </c>
      <c r="B9448">
        <v>1</v>
      </c>
      <c r="C9448" t="s">
        <v>80</v>
      </c>
      <c r="D9448" t="s">
        <v>82</v>
      </c>
      <c r="E9448" t="s">
        <v>222</v>
      </c>
      <c r="F9448" t="s">
        <v>26371</v>
      </c>
      <c r="G9448" t="s">
        <v>1124</v>
      </c>
      <c r="H9448" t="s">
        <v>143</v>
      </c>
      <c r="I9448" t="s">
        <v>135</v>
      </c>
      <c r="J9448" t="s">
        <v>136</v>
      </c>
      <c r="K9448" t="s">
        <v>137</v>
      </c>
      <c r="L9448" t="s">
        <v>26372</v>
      </c>
      <c r="M9448" t="s">
        <v>26373</v>
      </c>
      <c r="N9448">
        <v>2.8925000000000001</v>
      </c>
      <c r="O9448">
        <v>0</v>
      </c>
      <c r="P9448">
        <v>33</v>
      </c>
      <c r="Q9448">
        <v>0</v>
      </c>
      <c r="R9448">
        <v>0</v>
      </c>
      <c r="S9448">
        <v>0</v>
      </c>
      <c r="T9448">
        <v>8</v>
      </c>
      <c r="U9448">
        <v>0</v>
      </c>
      <c r="V9448">
        <v>0</v>
      </c>
      <c r="W9448">
        <v>0</v>
      </c>
      <c r="X9448">
        <v>25.461099009177779</v>
      </c>
      <c r="Y9448">
        <v>0</v>
      </c>
      <c r="Z9448">
        <v>0</v>
      </c>
      <c r="AA9448">
        <v>0</v>
      </c>
      <c r="AB9448">
        <v>16.813651620953003</v>
      </c>
      <c r="AC9448">
        <v>0</v>
      </c>
      <c r="AD9448">
        <v>0</v>
      </c>
      <c r="AE9448">
        <v>42.274750630130782</v>
      </c>
    </row>
    <row r="9449" spans="1:31" x14ac:dyDescent="0.25">
      <c r="A9449">
        <v>1893891</v>
      </c>
      <c r="B9449">
        <v>1</v>
      </c>
      <c r="C9449" t="s">
        <v>80</v>
      </c>
      <c r="D9449" t="s">
        <v>84</v>
      </c>
      <c r="E9449" t="s">
        <v>140</v>
      </c>
      <c r="F9449" t="s">
        <v>26374</v>
      </c>
      <c r="G9449" t="s">
        <v>163</v>
      </c>
      <c r="H9449" t="s">
        <v>143</v>
      </c>
      <c r="I9449" t="s">
        <v>135</v>
      </c>
      <c r="J9449" t="s">
        <v>136</v>
      </c>
      <c r="K9449" t="s">
        <v>137</v>
      </c>
      <c r="L9449" t="s">
        <v>26375</v>
      </c>
      <c r="M9449" t="s">
        <v>26376</v>
      </c>
      <c r="N9449">
        <v>3.8088888879999998</v>
      </c>
      <c r="O9449">
        <v>0</v>
      </c>
      <c r="P9449">
        <v>5</v>
      </c>
      <c r="Q9449">
        <v>0</v>
      </c>
      <c r="R9449">
        <v>0</v>
      </c>
      <c r="S9449">
        <v>0</v>
      </c>
      <c r="T9449">
        <v>0</v>
      </c>
      <c r="U9449">
        <v>0</v>
      </c>
      <c r="V9449">
        <v>0</v>
      </c>
      <c r="W9449">
        <v>0</v>
      </c>
      <c r="X9449">
        <v>3.0798093905235149</v>
      </c>
      <c r="Y9449">
        <v>0</v>
      </c>
      <c r="Z9449">
        <v>0</v>
      </c>
      <c r="AA9449">
        <v>0</v>
      </c>
      <c r="AB9449">
        <v>0</v>
      </c>
      <c r="AC9449">
        <v>0</v>
      </c>
      <c r="AD9449">
        <v>0</v>
      </c>
      <c r="AE9449">
        <v>3.0798093905235149</v>
      </c>
    </row>
    <row r="9450" spans="1:31" x14ac:dyDescent="0.25">
      <c r="A9450">
        <v>1894432</v>
      </c>
      <c r="B9450">
        <v>1</v>
      </c>
      <c r="C9450" t="s">
        <v>80</v>
      </c>
      <c r="D9450" t="s">
        <v>101</v>
      </c>
      <c r="E9450" t="s">
        <v>140</v>
      </c>
      <c r="F9450" t="s">
        <v>26377</v>
      </c>
      <c r="G9450" t="s">
        <v>200</v>
      </c>
      <c r="H9450" t="s">
        <v>143</v>
      </c>
      <c r="I9450" t="s">
        <v>135</v>
      </c>
      <c r="J9450" t="s">
        <v>136</v>
      </c>
      <c r="K9450" t="s">
        <v>137</v>
      </c>
      <c r="L9450" t="s">
        <v>26378</v>
      </c>
      <c r="M9450" t="s">
        <v>26379</v>
      </c>
      <c r="N9450">
        <v>2.7833333329999999</v>
      </c>
      <c r="O9450">
        <v>0</v>
      </c>
      <c r="P9450">
        <v>1</v>
      </c>
      <c r="Q9450">
        <v>0</v>
      </c>
      <c r="R9450">
        <v>0</v>
      </c>
      <c r="S9450">
        <v>0</v>
      </c>
      <c r="T9450">
        <v>0</v>
      </c>
      <c r="U9450">
        <v>0</v>
      </c>
      <c r="V9450">
        <v>0</v>
      </c>
      <c r="W9450">
        <v>0</v>
      </c>
      <c r="X9450">
        <v>0.85600358795416664</v>
      </c>
      <c r="Y9450">
        <v>0</v>
      </c>
      <c r="Z9450">
        <v>0</v>
      </c>
      <c r="AA9450">
        <v>0</v>
      </c>
      <c r="AB9450">
        <v>0</v>
      </c>
      <c r="AC9450">
        <v>0</v>
      </c>
      <c r="AD9450">
        <v>0</v>
      </c>
      <c r="AE9450">
        <v>0.85600358795416664</v>
      </c>
    </row>
    <row r="9451" spans="1:31" x14ac:dyDescent="0.25">
      <c r="A9451">
        <v>1893699</v>
      </c>
      <c r="B9451">
        <v>1</v>
      </c>
      <c r="C9451" t="s">
        <v>80</v>
      </c>
      <c r="D9451" t="s">
        <v>105</v>
      </c>
      <c r="E9451" t="s">
        <v>210</v>
      </c>
      <c r="F9451" t="s">
        <v>24630</v>
      </c>
      <c r="G9451" t="s">
        <v>133</v>
      </c>
      <c r="H9451" t="s">
        <v>134</v>
      </c>
      <c r="I9451" t="s">
        <v>135</v>
      </c>
      <c r="J9451" t="s">
        <v>136</v>
      </c>
      <c r="K9451" t="s">
        <v>137</v>
      </c>
      <c r="L9451" t="s">
        <v>26380</v>
      </c>
      <c r="M9451" t="s">
        <v>26381</v>
      </c>
      <c r="N9451">
        <v>0.34833333300000002</v>
      </c>
      <c r="O9451">
        <v>0</v>
      </c>
      <c r="P9451">
        <v>79</v>
      </c>
      <c r="Q9451">
        <v>0</v>
      </c>
      <c r="R9451">
        <v>64</v>
      </c>
      <c r="S9451">
        <v>0</v>
      </c>
      <c r="T9451">
        <v>21</v>
      </c>
      <c r="U9451">
        <v>0</v>
      </c>
      <c r="V9451">
        <v>0</v>
      </c>
      <c r="W9451">
        <v>0</v>
      </c>
      <c r="X9451">
        <v>9.2715304020006446</v>
      </c>
      <c r="Y9451">
        <v>0</v>
      </c>
      <c r="Z9451">
        <v>6.7861229572962456</v>
      </c>
      <c r="AA9451">
        <v>0</v>
      </c>
      <c r="AB9451">
        <v>15.106740558620299</v>
      </c>
      <c r="AC9451">
        <v>0</v>
      </c>
      <c r="AD9451">
        <v>0</v>
      </c>
      <c r="AE9451">
        <v>31.164393917917188</v>
      </c>
    </row>
    <row r="9452" spans="1:31" x14ac:dyDescent="0.25">
      <c r="A9452">
        <v>1893745</v>
      </c>
      <c r="B9452">
        <v>1</v>
      </c>
      <c r="C9452" t="s">
        <v>80</v>
      </c>
      <c r="D9452" t="s">
        <v>108</v>
      </c>
      <c r="E9452" t="s">
        <v>131</v>
      </c>
      <c r="F9452" t="s">
        <v>2129</v>
      </c>
      <c r="G9452" t="s">
        <v>196</v>
      </c>
      <c r="H9452" t="s">
        <v>134</v>
      </c>
      <c r="I9452" t="s">
        <v>135</v>
      </c>
      <c r="J9452" t="s">
        <v>136</v>
      </c>
      <c r="K9452" t="s">
        <v>172</v>
      </c>
      <c r="L9452" t="s">
        <v>26382</v>
      </c>
      <c r="M9452" t="s">
        <v>26383</v>
      </c>
      <c r="N9452">
        <v>1.7716516659999999</v>
      </c>
      <c r="O9452">
        <v>0</v>
      </c>
      <c r="P9452">
        <v>587</v>
      </c>
      <c r="Q9452">
        <v>0</v>
      </c>
      <c r="R9452">
        <v>364</v>
      </c>
      <c r="S9452">
        <v>4</v>
      </c>
      <c r="T9452">
        <v>169</v>
      </c>
      <c r="U9452">
        <v>1</v>
      </c>
      <c r="V9452">
        <v>0</v>
      </c>
      <c r="W9452">
        <v>0</v>
      </c>
      <c r="X9452">
        <v>267.52420728926074</v>
      </c>
      <c r="Y9452">
        <v>0</v>
      </c>
      <c r="Z9452">
        <v>1894.0892455719427</v>
      </c>
      <c r="AA9452">
        <v>204.54439110688867</v>
      </c>
      <c r="AB9452">
        <v>704.82362490546348</v>
      </c>
      <c r="AC9452">
        <v>54.052508306060858</v>
      </c>
      <c r="AD9452">
        <v>0</v>
      </c>
      <c r="AE9452">
        <v>3125.0339771796162</v>
      </c>
    </row>
    <row r="9453" spans="1:31" x14ac:dyDescent="0.25">
      <c r="A9453">
        <v>1894409</v>
      </c>
      <c r="B9453">
        <v>1</v>
      </c>
      <c r="C9453" t="s">
        <v>81</v>
      </c>
      <c r="D9453" t="s">
        <v>118</v>
      </c>
      <c r="E9453" t="s">
        <v>140</v>
      </c>
      <c r="F9453" t="s">
        <v>26384</v>
      </c>
      <c r="G9453" t="s">
        <v>163</v>
      </c>
      <c r="H9453" t="s">
        <v>143</v>
      </c>
      <c r="I9453" t="s">
        <v>135</v>
      </c>
      <c r="J9453" t="s">
        <v>136</v>
      </c>
      <c r="K9453" t="s">
        <v>137</v>
      </c>
      <c r="L9453" t="s">
        <v>26385</v>
      </c>
      <c r="M9453" t="s">
        <v>26386</v>
      </c>
      <c r="N9453">
        <v>1.1872222219999999</v>
      </c>
      <c r="O9453">
        <v>0</v>
      </c>
      <c r="P9453">
        <v>2</v>
      </c>
      <c r="Q9453">
        <v>0</v>
      </c>
      <c r="R9453">
        <v>0</v>
      </c>
      <c r="S9453">
        <v>0</v>
      </c>
      <c r="T9453">
        <v>0</v>
      </c>
      <c r="U9453">
        <v>0</v>
      </c>
      <c r="V9453">
        <v>0</v>
      </c>
      <c r="W9453">
        <v>0</v>
      </c>
      <c r="X9453">
        <v>0.29200465591728997</v>
      </c>
      <c r="Y9453">
        <v>0</v>
      </c>
      <c r="Z9453">
        <v>0</v>
      </c>
      <c r="AA9453">
        <v>0</v>
      </c>
      <c r="AB9453">
        <v>0</v>
      </c>
      <c r="AC9453">
        <v>0</v>
      </c>
      <c r="AD9453">
        <v>0</v>
      </c>
      <c r="AE9453">
        <v>0.29200465591728997</v>
      </c>
    </row>
    <row r="9454" spans="1:31" x14ac:dyDescent="0.25">
      <c r="A9454">
        <v>1894392</v>
      </c>
      <c r="B9454">
        <v>1</v>
      </c>
      <c r="C9454" t="s">
        <v>80</v>
      </c>
      <c r="D9454" t="s">
        <v>107</v>
      </c>
      <c r="E9454" t="s">
        <v>140</v>
      </c>
      <c r="F9454" t="s">
        <v>26387</v>
      </c>
      <c r="G9454" t="s">
        <v>207</v>
      </c>
      <c r="H9454" t="s">
        <v>143</v>
      </c>
      <c r="I9454" t="s">
        <v>135</v>
      </c>
      <c r="J9454" t="s">
        <v>136</v>
      </c>
      <c r="K9454" t="s">
        <v>137</v>
      </c>
      <c r="L9454" t="s">
        <v>26388</v>
      </c>
      <c r="M9454" t="s">
        <v>26389</v>
      </c>
      <c r="N9454">
        <v>2.2666666659999999</v>
      </c>
      <c r="O9454">
        <v>0</v>
      </c>
      <c r="P9454">
        <v>6</v>
      </c>
      <c r="Q9454">
        <v>0</v>
      </c>
      <c r="R9454">
        <v>0</v>
      </c>
      <c r="S9454">
        <v>0</v>
      </c>
      <c r="T9454">
        <v>0</v>
      </c>
      <c r="U9454">
        <v>0</v>
      </c>
      <c r="V9454">
        <v>0</v>
      </c>
      <c r="W9454">
        <v>0</v>
      </c>
      <c r="X9454">
        <v>2.28521652274098</v>
      </c>
      <c r="Y9454">
        <v>0</v>
      </c>
      <c r="Z9454">
        <v>0</v>
      </c>
      <c r="AA9454">
        <v>0</v>
      </c>
      <c r="AB9454">
        <v>0</v>
      </c>
      <c r="AC9454">
        <v>0</v>
      </c>
      <c r="AD9454">
        <v>0</v>
      </c>
      <c r="AE9454">
        <v>2.28521652274098</v>
      </c>
    </row>
    <row r="9455" spans="1:31" x14ac:dyDescent="0.25">
      <c r="A9455">
        <v>1894346</v>
      </c>
      <c r="B9455">
        <v>1</v>
      </c>
      <c r="C9455" t="s">
        <v>80</v>
      </c>
      <c r="D9455" t="s">
        <v>84</v>
      </c>
      <c r="E9455" t="s">
        <v>169</v>
      </c>
      <c r="F9455" t="s">
        <v>26390</v>
      </c>
      <c r="G9455" t="s">
        <v>183</v>
      </c>
      <c r="H9455" t="s">
        <v>143</v>
      </c>
      <c r="I9455" t="s">
        <v>135</v>
      </c>
      <c r="J9455" t="s">
        <v>136</v>
      </c>
      <c r="K9455" t="s">
        <v>137</v>
      </c>
      <c r="L9455" t="s">
        <v>26391</v>
      </c>
      <c r="M9455" t="s">
        <v>26392</v>
      </c>
      <c r="N9455">
        <v>2.1797222220000001</v>
      </c>
      <c r="O9455">
        <v>0</v>
      </c>
      <c r="P9455">
        <v>670</v>
      </c>
      <c r="Q9455">
        <v>0</v>
      </c>
      <c r="R9455">
        <v>0</v>
      </c>
      <c r="S9455">
        <v>0</v>
      </c>
      <c r="T9455">
        <v>55</v>
      </c>
      <c r="U9455">
        <v>0</v>
      </c>
      <c r="V9455">
        <v>0</v>
      </c>
      <c r="W9455">
        <v>0</v>
      </c>
      <c r="X9455">
        <v>410.61708325423558</v>
      </c>
      <c r="Y9455">
        <v>0</v>
      </c>
      <c r="Z9455">
        <v>0</v>
      </c>
      <c r="AA9455">
        <v>0</v>
      </c>
      <c r="AB9455">
        <v>132.68326979389883</v>
      </c>
      <c r="AC9455">
        <v>0</v>
      </c>
      <c r="AD9455">
        <v>0</v>
      </c>
      <c r="AE9455">
        <v>543.30035304813441</v>
      </c>
    </row>
    <row r="9456" spans="1:31" x14ac:dyDescent="0.25">
      <c r="A9456">
        <v>1894014</v>
      </c>
      <c r="B9456">
        <v>1</v>
      </c>
      <c r="C9456" t="s">
        <v>81</v>
      </c>
      <c r="D9456" t="s">
        <v>120</v>
      </c>
      <c r="E9456" t="s">
        <v>140</v>
      </c>
      <c r="F9456" t="s">
        <v>26393</v>
      </c>
      <c r="G9456" t="s">
        <v>163</v>
      </c>
      <c r="H9456" t="s">
        <v>143</v>
      </c>
      <c r="I9456" t="s">
        <v>135</v>
      </c>
      <c r="J9456" t="s">
        <v>136</v>
      </c>
      <c r="K9456" t="s">
        <v>137</v>
      </c>
      <c r="L9456" t="s">
        <v>26394</v>
      </c>
      <c r="M9456" t="s">
        <v>26395</v>
      </c>
      <c r="N9456">
        <v>1.368055555</v>
      </c>
      <c r="O9456">
        <v>0</v>
      </c>
      <c r="P9456">
        <v>1</v>
      </c>
      <c r="Q9456">
        <v>0</v>
      </c>
      <c r="R9456">
        <v>0</v>
      </c>
      <c r="S9456">
        <v>0</v>
      </c>
      <c r="T9456">
        <v>0</v>
      </c>
      <c r="U9456">
        <v>0</v>
      </c>
      <c r="V9456">
        <v>0</v>
      </c>
      <c r="W9456">
        <v>0</v>
      </c>
      <c r="X9456">
        <v>0.21805654698325003</v>
      </c>
      <c r="Y9456">
        <v>0</v>
      </c>
      <c r="Z9456">
        <v>0</v>
      </c>
      <c r="AA9456">
        <v>0</v>
      </c>
      <c r="AB9456">
        <v>0</v>
      </c>
      <c r="AC9456">
        <v>0</v>
      </c>
      <c r="AD9456">
        <v>0</v>
      </c>
      <c r="AE9456">
        <v>0.21805654698325003</v>
      </c>
    </row>
    <row r="9457" spans="1:31" x14ac:dyDescent="0.25">
      <c r="A9457">
        <v>1893576</v>
      </c>
      <c r="B9457">
        <v>1</v>
      </c>
      <c r="C9457" t="s">
        <v>81</v>
      </c>
      <c r="D9457" t="s">
        <v>127</v>
      </c>
      <c r="E9457" t="s">
        <v>146</v>
      </c>
      <c r="F9457" t="s">
        <v>26396</v>
      </c>
      <c r="G9457" t="s">
        <v>148</v>
      </c>
      <c r="H9457" t="s">
        <v>143</v>
      </c>
      <c r="I9457" t="s">
        <v>135</v>
      </c>
      <c r="J9457" t="s">
        <v>136</v>
      </c>
      <c r="K9457" t="s">
        <v>137</v>
      </c>
      <c r="L9457" t="s">
        <v>26397</v>
      </c>
      <c r="M9457" t="s">
        <v>26398</v>
      </c>
      <c r="N9457">
        <v>3.2041666659999999</v>
      </c>
      <c r="O9457">
        <v>0</v>
      </c>
      <c r="P9457">
        <v>27</v>
      </c>
      <c r="Q9457">
        <v>0</v>
      </c>
      <c r="R9457">
        <v>6</v>
      </c>
      <c r="S9457">
        <v>0</v>
      </c>
      <c r="T9457">
        <v>1</v>
      </c>
      <c r="U9457">
        <v>0</v>
      </c>
      <c r="V9457">
        <v>0</v>
      </c>
      <c r="W9457">
        <v>0</v>
      </c>
      <c r="X9457">
        <v>18.497378692254586</v>
      </c>
      <c r="Y9457">
        <v>0</v>
      </c>
      <c r="Z9457">
        <v>7.3205594913865148</v>
      </c>
      <c r="AA9457">
        <v>0</v>
      </c>
      <c r="AB9457">
        <v>1.8077959738412699</v>
      </c>
      <c r="AC9457">
        <v>0</v>
      </c>
      <c r="AD9457">
        <v>0</v>
      </c>
      <c r="AE9457">
        <v>27.62573415748237</v>
      </c>
    </row>
    <row r="9458" spans="1:31" x14ac:dyDescent="0.25">
      <c r="A9458">
        <v>1893868</v>
      </c>
      <c r="B9458">
        <v>1</v>
      </c>
      <c r="C9458" t="s">
        <v>80</v>
      </c>
      <c r="D9458" t="s">
        <v>109</v>
      </c>
      <c r="E9458" t="s">
        <v>146</v>
      </c>
      <c r="F9458" t="s">
        <v>26399</v>
      </c>
      <c r="G9458" t="s">
        <v>148</v>
      </c>
      <c r="H9458" t="s">
        <v>143</v>
      </c>
      <c r="I9458" t="s">
        <v>135</v>
      </c>
      <c r="J9458" t="s">
        <v>136</v>
      </c>
      <c r="K9458" t="s">
        <v>137</v>
      </c>
      <c r="L9458" t="s">
        <v>26400</v>
      </c>
      <c r="M9458" t="s">
        <v>26401</v>
      </c>
      <c r="N9458">
        <v>1.1588888879999999</v>
      </c>
      <c r="O9458">
        <v>0</v>
      </c>
      <c r="P9458">
        <v>9</v>
      </c>
      <c r="Q9458">
        <v>0</v>
      </c>
      <c r="R9458">
        <v>9</v>
      </c>
      <c r="S9458">
        <v>0</v>
      </c>
      <c r="T9458">
        <v>1</v>
      </c>
      <c r="U9458">
        <v>0</v>
      </c>
      <c r="V9458">
        <v>0</v>
      </c>
      <c r="W9458">
        <v>0</v>
      </c>
      <c r="X9458">
        <v>0.84435076441766133</v>
      </c>
      <c r="Y9458">
        <v>0</v>
      </c>
      <c r="Z9458">
        <v>24.666257828573599</v>
      </c>
      <c r="AA9458">
        <v>0</v>
      </c>
      <c r="AB9458">
        <v>0.10822142151257999</v>
      </c>
      <c r="AC9458">
        <v>0</v>
      </c>
      <c r="AD9458">
        <v>0</v>
      </c>
      <c r="AE9458">
        <v>25.618830014503843</v>
      </c>
    </row>
    <row r="9459" spans="1:31" x14ac:dyDescent="0.25">
      <c r="A9459">
        <v>1894455</v>
      </c>
      <c r="B9459">
        <v>1</v>
      </c>
      <c r="C9459" t="s">
        <v>80</v>
      </c>
      <c r="D9459" t="s">
        <v>100</v>
      </c>
      <c r="E9459" t="s">
        <v>146</v>
      </c>
      <c r="F9459" t="s">
        <v>26402</v>
      </c>
      <c r="G9459" t="s">
        <v>148</v>
      </c>
      <c r="H9459" t="s">
        <v>143</v>
      </c>
      <c r="I9459" t="s">
        <v>135</v>
      </c>
      <c r="J9459" t="s">
        <v>136</v>
      </c>
      <c r="K9459" t="s">
        <v>137</v>
      </c>
      <c r="L9459" t="s">
        <v>26403</v>
      </c>
      <c r="M9459" t="s">
        <v>26404</v>
      </c>
      <c r="N9459">
        <v>0.83138888799999999</v>
      </c>
      <c r="O9459">
        <v>0</v>
      </c>
      <c r="P9459">
        <v>1</v>
      </c>
      <c r="Q9459">
        <v>0</v>
      </c>
      <c r="R9459">
        <v>0</v>
      </c>
      <c r="S9459">
        <v>0</v>
      </c>
      <c r="T9459">
        <v>2</v>
      </c>
      <c r="U9459">
        <v>0</v>
      </c>
      <c r="V9459">
        <v>0</v>
      </c>
      <c r="W9459">
        <v>0</v>
      </c>
      <c r="X9459">
        <v>0.33347041767637498</v>
      </c>
      <c r="Y9459">
        <v>0</v>
      </c>
      <c r="Z9459">
        <v>0</v>
      </c>
      <c r="AA9459">
        <v>0</v>
      </c>
      <c r="AB9459">
        <v>0.13918999063731113</v>
      </c>
      <c r="AC9459">
        <v>0</v>
      </c>
      <c r="AD9459">
        <v>0</v>
      </c>
      <c r="AE9459">
        <v>0.47266040831368611</v>
      </c>
    </row>
    <row r="9460" spans="1:31" x14ac:dyDescent="0.25">
      <c r="A9460">
        <v>1893762</v>
      </c>
      <c r="B9460">
        <v>1</v>
      </c>
      <c r="C9460" t="s">
        <v>81</v>
      </c>
      <c r="D9460" t="s">
        <v>122</v>
      </c>
      <c r="E9460" t="s">
        <v>131</v>
      </c>
      <c r="F9460" t="s">
        <v>26405</v>
      </c>
      <c r="G9460" t="s">
        <v>133</v>
      </c>
      <c r="H9460" t="s">
        <v>134</v>
      </c>
      <c r="I9460" t="s">
        <v>135</v>
      </c>
      <c r="J9460" t="s">
        <v>136</v>
      </c>
      <c r="K9460" t="s">
        <v>137</v>
      </c>
      <c r="L9460" t="s">
        <v>26406</v>
      </c>
      <c r="M9460" t="s">
        <v>26407</v>
      </c>
      <c r="N9460">
        <v>2.6147222220000002</v>
      </c>
      <c r="O9460">
        <v>1</v>
      </c>
      <c r="P9460">
        <v>462</v>
      </c>
      <c r="Q9460">
        <v>4</v>
      </c>
      <c r="R9460">
        <v>0</v>
      </c>
      <c r="S9460">
        <v>2</v>
      </c>
      <c r="T9460">
        <v>18</v>
      </c>
      <c r="U9460">
        <v>0</v>
      </c>
      <c r="V9460">
        <v>0</v>
      </c>
      <c r="W9460">
        <v>0.245811951214255</v>
      </c>
      <c r="X9460">
        <v>117.58358665370517</v>
      </c>
      <c r="Y9460">
        <v>26.714938911779161</v>
      </c>
      <c r="Z9460">
        <v>0</v>
      </c>
      <c r="AA9460">
        <v>28.174600516094248</v>
      </c>
      <c r="AB9460">
        <v>6.5269885857552818</v>
      </c>
      <c r="AC9460">
        <v>0</v>
      </c>
      <c r="AD9460">
        <v>0</v>
      </c>
      <c r="AE9460">
        <v>179.24592661854811</v>
      </c>
    </row>
    <row r="9461" spans="1:31" x14ac:dyDescent="0.25">
      <c r="A9461">
        <v>1893616</v>
      </c>
      <c r="B9461">
        <v>1</v>
      </c>
      <c r="C9461" t="s">
        <v>80</v>
      </c>
      <c r="D9461" t="s">
        <v>87</v>
      </c>
      <c r="E9461" t="s">
        <v>140</v>
      </c>
      <c r="F9461" t="s">
        <v>26408</v>
      </c>
      <c r="G9461" t="s">
        <v>207</v>
      </c>
      <c r="H9461" t="s">
        <v>143</v>
      </c>
      <c r="I9461" t="s">
        <v>135</v>
      </c>
      <c r="J9461" t="s">
        <v>136</v>
      </c>
      <c r="K9461" t="s">
        <v>137</v>
      </c>
      <c r="L9461" t="s">
        <v>26409</v>
      </c>
      <c r="M9461" t="s">
        <v>26410</v>
      </c>
      <c r="N9461">
        <v>2.0780555550000002</v>
      </c>
      <c r="O9461">
        <v>0</v>
      </c>
      <c r="P9461">
        <v>13</v>
      </c>
      <c r="Q9461">
        <v>0</v>
      </c>
      <c r="R9461">
        <v>0</v>
      </c>
      <c r="S9461">
        <v>0</v>
      </c>
      <c r="T9461">
        <v>5</v>
      </c>
      <c r="U9461">
        <v>0</v>
      </c>
      <c r="V9461">
        <v>0</v>
      </c>
      <c r="W9461">
        <v>0</v>
      </c>
      <c r="X9461">
        <v>5.5568254353025344</v>
      </c>
      <c r="Y9461">
        <v>0</v>
      </c>
      <c r="Z9461">
        <v>0</v>
      </c>
      <c r="AA9461">
        <v>0</v>
      </c>
      <c r="AB9461">
        <v>4.9547978490816877</v>
      </c>
      <c r="AC9461">
        <v>0</v>
      </c>
      <c r="AD9461">
        <v>0</v>
      </c>
      <c r="AE9461">
        <v>10.511623284384221</v>
      </c>
    </row>
    <row r="9462" spans="1:31" x14ac:dyDescent="0.25">
      <c r="A9462">
        <v>1894137</v>
      </c>
      <c r="B9462">
        <v>1</v>
      </c>
      <c r="C9462" t="s">
        <v>80</v>
      </c>
      <c r="D9462" t="s">
        <v>93</v>
      </c>
      <c r="E9462" t="s">
        <v>140</v>
      </c>
      <c r="F9462" t="s">
        <v>26411</v>
      </c>
      <c r="G9462" t="s">
        <v>163</v>
      </c>
      <c r="H9462" t="s">
        <v>143</v>
      </c>
      <c r="I9462" t="s">
        <v>135</v>
      </c>
      <c r="J9462" t="s">
        <v>136</v>
      </c>
      <c r="K9462" t="s">
        <v>137</v>
      </c>
      <c r="L9462" t="s">
        <v>26412</v>
      </c>
      <c r="M9462" t="s">
        <v>26413</v>
      </c>
      <c r="N9462">
        <v>1.0691666660000001</v>
      </c>
      <c r="O9462">
        <v>0</v>
      </c>
      <c r="P9462">
        <v>0</v>
      </c>
      <c r="Q9462">
        <v>0</v>
      </c>
      <c r="R9462">
        <v>1</v>
      </c>
      <c r="S9462">
        <v>0</v>
      </c>
      <c r="T9462">
        <v>0</v>
      </c>
      <c r="U9462">
        <v>0</v>
      </c>
      <c r="V9462">
        <v>0</v>
      </c>
      <c r="W9462">
        <v>0</v>
      </c>
      <c r="X9462">
        <v>0</v>
      </c>
      <c r="Y9462">
        <v>0</v>
      </c>
      <c r="Z9462">
        <v>0.49804828668116696</v>
      </c>
      <c r="AA9462">
        <v>0</v>
      </c>
      <c r="AB9462">
        <v>0</v>
      </c>
      <c r="AC9462">
        <v>0</v>
      </c>
      <c r="AD9462">
        <v>0</v>
      </c>
      <c r="AE9462">
        <v>0.49804828668116696</v>
      </c>
    </row>
    <row r="9463" spans="1:31" x14ac:dyDescent="0.25">
      <c r="A9463">
        <v>1893994</v>
      </c>
      <c r="B9463">
        <v>1</v>
      </c>
      <c r="C9463" t="s">
        <v>81</v>
      </c>
      <c r="D9463" t="s">
        <v>115</v>
      </c>
      <c r="E9463" t="s">
        <v>146</v>
      </c>
      <c r="F9463" t="s">
        <v>26414</v>
      </c>
      <c r="G9463" t="s">
        <v>148</v>
      </c>
      <c r="H9463" t="s">
        <v>143</v>
      </c>
      <c r="I9463" t="s">
        <v>135</v>
      </c>
      <c r="J9463" t="s">
        <v>136</v>
      </c>
      <c r="K9463" t="s">
        <v>137</v>
      </c>
      <c r="L9463" t="s">
        <v>26415</v>
      </c>
      <c r="M9463" t="s">
        <v>26416</v>
      </c>
      <c r="N9463">
        <v>0.87055555500000004</v>
      </c>
      <c r="O9463">
        <v>0</v>
      </c>
      <c r="P9463">
        <v>18</v>
      </c>
      <c r="Q9463">
        <v>0</v>
      </c>
      <c r="R9463">
        <v>0</v>
      </c>
      <c r="S9463">
        <v>0</v>
      </c>
      <c r="T9463">
        <v>0</v>
      </c>
      <c r="U9463">
        <v>0</v>
      </c>
      <c r="V9463">
        <v>0</v>
      </c>
      <c r="W9463">
        <v>0</v>
      </c>
      <c r="X9463">
        <v>0.79586898567431852</v>
      </c>
      <c r="Y9463">
        <v>0</v>
      </c>
      <c r="Z9463">
        <v>0</v>
      </c>
      <c r="AA9463">
        <v>0</v>
      </c>
      <c r="AB9463">
        <v>0</v>
      </c>
      <c r="AC9463">
        <v>0</v>
      </c>
      <c r="AD9463">
        <v>0</v>
      </c>
      <c r="AE9463">
        <v>0.79586898567431852</v>
      </c>
    </row>
    <row r="9464" spans="1:31" x14ac:dyDescent="0.25">
      <c r="A9464">
        <v>1894472</v>
      </c>
      <c r="B9464">
        <v>1</v>
      </c>
      <c r="C9464" t="s">
        <v>81</v>
      </c>
      <c r="D9464" t="s">
        <v>120</v>
      </c>
      <c r="E9464" t="s">
        <v>146</v>
      </c>
      <c r="F9464" t="s">
        <v>14927</v>
      </c>
      <c r="G9464" t="s">
        <v>148</v>
      </c>
      <c r="H9464" t="s">
        <v>143</v>
      </c>
      <c r="I9464" t="s">
        <v>135</v>
      </c>
      <c r="J9464" t="s">
        <v>136</v>
      </c>
      <c r="K9464" t="s">
        <v>137</v>
      </c>
      <c r="L9464" t="s">
        <v>26417</v>
      </c>
      <c r="M9464" t="s">
        <v>26418</v>
      </c>
      <c r="N9464">
        <v>0.69888888800000004</v>
      </c>
      <c r="O9464">
        <v>0</v>
      </c>
      <c r="P9464">
        <v>134</v>
      </c>
      <c r="Q9464">
        <v>0</v>
      </c>
      <c r="R9464">
        <v>0</v>
      </c>
      <c r="S9464">
        <v>0</v>
      </c>
      <c r="T9464">
        <v>23</v>
      </c>
      <c r="U9464">
        <v>0</v>
      </c>
      <c r="V9464">
        <v>0</v>
      </c>
      <c r="W9464">
        <v>0</v>
      </c>
      <c r="X9464">
        <v>23.558137084870598</v>
      </c>
      <c r="Y9464">
        <v>0</v>
      </c>
      <c r="Z9464">
        <v>0</v>
      </c>
      <c r="AA9464">
        <v>0</v>
      </c>
      <c r="AB9464">
        <v>2.5034456853813913</v>
      </c>
      <c r="AC9464">
        <v>0</v>
      </c>
      <c r="AD9464">
        <v>0</v>
      </c>
      <c r="AE9464">
        <v>26.061582770251988</v>
      </c>
    </row>
    <row r="9465" spans="1:31" x14ac:dyDescent="0.25">
      <c r="A9465">
        <v>1893808</v>
      </c>
      <c r="B9465">
        <v>1</v>
      </c>
      <c r="C9465" t="s">
        <v>80</v>
      </c>
      <c r="D9465" t="s">
        <v>82</v>
      </c>
      <c r="E9465" t="s">
        <v>222</v>
      </c>
      <c r="F9465" t="s">
        <v>26419</v>
      </c>
      <c r="G9465" t="s">
        <v>663</v>
      </c>
      <c r="H9465" t="s">
        <v>143</v>
      </c>
      <c r="I9465" t="s">
        <v>135</v>
      </c>
      <c r="J9465" t="s">
        <v>136</v>
      </c>
      <c r="K9465" t="s">
        <v>137</v>
      </c>
      <c r="L9465" t="s">
        <v>26420</v>
      </c>
      <c r="M9465" t="s">
        <v>26421</v>
      </c>
      <c r="N9465">
        <v>1.2438888880000001</v>
      </c>
      <c r="O9465">
        <v>0</v>
      </c>
      <c r="P9465">
        <v>3</v>
      </c>
      <c r="Q9465">
        <v>0</v>
      </c>
      <c r="R9465">
        <v>0</v>
      </c>
      <c r="S9465">
        <v>0</v>
      </c>
      <c r="T9465">
        <v>21</v>
      </c>
      <c r="U9465">
        <v>0</v>
      </c>
      <c r="V9465">
        <v>0</v>
      </c>
      <c r="W9465">
        <v>0</v>
      </c>
      <c r="X9465">
        <v>0.99285641417607795</v>
      </c>
      <c r="Y9465">
        <v>0</v>
      </c>
      <c r="Z9465">
        <v>0</v>
      </c>
      <c r="AA9465">
        <v>0</v>
      </c>
      <c r="AB9465">
        <v>13.085940102044251</v>
      </c>
      <c r="AC9465">
        <v>0</v>
      </c>
      <c r="AD9465">
        <v>0</v>
      </c>
      <c r="AE9465">
        <v>14.078796516220329</v>
      </c>
    </row>
    <row r="9466" spans="1:31" x14ac:dyDescent="0.25">
      <c r="A9466">
        <v>1894017</v>
      </c>
      <c r="B9466">
        <v>1</v>
      </c>
      <c r="C9466" t="s">
        <v>81</v>
      </c>
      <c r="D9466" t="s">
        <v>128</v>
      </c>
      <c r="E9466" t="s">
        <v>146</v>
      </c>
      <c r="F9466" t="s">
        <v>26422</v>
      </c>
      <c r="G9466" t="s">
        <v>148</v>
      </c>
      <c r="H9466" t="s">
        <v>143</v>
      </c>
      <c r="I9466" t="s">
        <v>135</v>
      </c>
      <c r="J9466" t="s">
        <v>136</v>
      </c>
      <c r="K9466" t="s">
        <v>137</v>
      </c>
      <c r="L9466" t="s">
        <v>26423</v>
      </c>
      <c r="M9466" t="s">
        <v>26424</v>
      </c>
      <c r="N9466">
        <v>0.69361111099999995</v>
      </c>
      <c r="O9466">
        <v>0</v>
      </c>
      <c r="P9466">
        <v>181</v>
      </c>
      <c r="Q9466">
        <v>0</v>
      </c>
      <c r="R9466">
        <v>0</v>
      </c>
      <c r="S9466">
        <v>0</v>
      </c>
      <c r="T9466">
        <v>26</v>
      </c>
      <c r="U9466">
        <v>0</v>
      </c>
      <c r="V9466">
        <v>0</v>
      </c>
      <c r="W9466">
        <v>0</v>
      </c>
      <c r="X9466">
        <v>28.697993166996667</v>
      </c>
      <c r="Y9466">
        <v>0</v>
      </c>
      <c r="Z9466">
        <v>0</v>
      </c>
      <c r="AA9466">
        <v>0</v>
      </c>
      <c r="AB9466">
        <v>26.289998403089058</v>
      </c>
      <c r="AC9466">
        <v>0</v>
      </c>
      <c r="AD9466">
        <v>0</v>
      </c>
      <c r="AE9466">
        <v>54.987991570085725</v>
      </c>
    </row>
    <row r="9467" spans="1:31" x14ac:dyDescent="0.25">
      <c r="A9467">
        <v>1893951</v>
      </c>
      <c r="B9467">
        <v>1</v>
      </c>
      <c r="C9467" t="s">
        <v>80</v>
      </c>
      <c r="D9467" t="s">
        <v>83</v>
      </c>
      <c r="E9467" t="s">
        <v>146</v>
      </c>
      <c r="F9467" t="s">
        <v>1387</v>
      </c>
      <c r="G9467" t="s">
        <v>148</v>
      </c>
      <c r="H9467" t="s">
        <v>143</v>
      </c>
      <c r="I9467" t="s">
        <v>135</v>
      </c>
      <c r="J9467" t="s">
        <v>136</v>
      </c>
      <c r="K9467" t="s">
        <v>137</v>
      </c>
      <c r="L9467" t="s">
        <v>26425</v>
      </c>
      <c r="M9467" t="s">
        <v>26426</v>
      </c>
      <c r="N9467">
        <v>4.5394444439999999</v>
      </c>
      <c r="O9467">
        <v>0</v>
      </c>
      <c r="P9467">
        <v>45</v>
      </c>
      <c r="Q9467">
        <v>0</v>
      </c>
      <c r="R9467">
        <v>0</v>
      </c>
      <c r="S9467">
        <v>0</v>
      </c>
      <c r="T9467">
        <v>14</v>
      </c>
      <c r="U9467">
        <v>0</v>
      </c>
      <c r="V9467">
        <v>0</v>
      </c>
      <c r="W9467">
        <v>0</v>
      </c>
      <c r="X9467">
        <v>53.117360492418904</v>
      </c>
      <c r="Y9467">
        <v>0</v>
      </c>
      <c r="Z9467">
        <v>0</v>
      </c>
      <c r="AA9467">
        <v>0</v>
      </c>
      <c r="AB9467">
        <v>98.648530908099801</v>
      </c>
      <c r="AC9467">
        <v>0</v>
      </c>
      <c r="AD9467">
        <v>0</v>
      </c>
      <c r="AE9467">
        <v>151.76589140051871</v>
      </c>
    </row>
    <row r="9468" spans="1:31" x14ac:dyDescent="0.25">
      <c r="A9468">
        <v>1894117</v>
      </c>
      <c r="B9468">
        <v>1</v>
      </c>
      <c r="C9468" t="s">
        <v>80</v>
      </c>
      <c r="D9468" t="s">
        <v>96</v>
      </c>
      <c r="E9468" t="s">
        <v>222</v>
      </c>
      <c r="F9468" t="s">
        <v>26427</v>
      </c>
      <c r="G9468" t="s">
        <v>501</v>
      </c>
      <c r="H9468" t="s">
        <v>143</v>
      </c>
      <c r="I9468" t="s">
        <v>135</v>
      </c>
      <c r="J9468" t="s">
        <v>136</v>
      </c>
      <c r="K9468" t="s">
        <v>137</v>
      </c>
      <c r="L9468" t="s">
        <v>26428</v>
      </c>
      <c r="M9468" t="s">
        <v>26429</v>
      </c>
      <c r="N9468">
        <v>5.7030555549999997</v>
      </c>
      <c r="O9468">
        <v>0</v>
      </c>
      <c r="P9468">
        <v>29</v>
      </c>
      <c r="Q9468">
        <v>0</v>
      </c>
      <c r="R9468">
        <v>0</v>
      </c>
      <c r="S9468">
        <v>0</v>
      </c>
      <c r="T9468">
        <v>0</v>
      </c>
      <c r="U9468">
        <v>0</v>
      </c>
      <c r="V9468">
        <v>0</v>
      </c>
      <c r="W9468">
        <v>0</v>
      </c>
      <c r="X9468">
        <v>76.668360272698763</v>
      </c>
      <c r="Y9468">
        <v>0</v>
      </c>
      <c r="Z9468">
        <v>0</v>
      </c>
      <c r="AA9468">
        <v>0</v>
      </c>
      <c r="AB9468">
        <v>0</v>
      </c>
      <c r="AC9468">
        <v>0</v>
      </c>
      <c r="AD9468">
        <v>0</v>
      </c>
      <c r="AE9468">
        <v>76.668360272698763</v>
      </c>
    </row>
    <row r="9469" spans="1:31" x14ac:dyDescent="0.25">
      <c r="A9469">
        <v>1894492</v>
      </c>
      <c r="B9469">
        <v>1</v>
      </c>
      <c r="C9469" t="s">
        <v>81</v>
      </c>
      <c r="D9469" t="s">
        <v>116</v>
      </c>
      <c r="E9469" t="s">
        <v>146</v>
      </c>
      <c r="F9469" t="s">
        <v>26430</v>
      </c>
      <c r="G9469" t="s">
        <v>148</v>
      </c>
      <c r="H9469" t="s">
        <v>143</v>
      </c>
      <c r="I9469" t="s">
        <v>135</v>
      </c>
      <c r="J9469" t="s">
        <v>136</v>
      </c>
      <c r="K9469" t="s">
        <v>137</v>
      </c>
      <c r="L9469" t="s">
        <v>26431</v>
      </c>
      <c r="M9469" t="s">
        <v>26432</v>
      </c>
      <c r="N9469">
        <v>2.3772222219999999</v>
      </c>
      <c r="O9469">
        <v>0</v>
      </c>
      <c r="P9469">
        <v>51</v>
      </c>
      <c r="Q9469">
        <v>0</v>
      </c>
      <c r="R9469">
        <v>1</v>
      </c>
      <c r="S9469">
        <v>0</v>
      </c>
      <c r="T9469">
        <v>3</v>
      </c>
      <c r="U9469">
        <v>0</v>
      </c>
      <c r="V9469">
        <v>0</v>
      </c>
      <c r="W9469">
        <v>0</v>
      </c>
      <c r="X9469">
        <v>15.550894333982489</v>
      </c>
      <c r="Y9469">
        <v>0</v>
      </c>
      <c r="Z9469">
        <v>0.7126718980813056</v>
      </c>
      <c r="AA9469">
        <v>0</v>
      </c>
      <c r="AB9469">
        <v>0.60140179990068743</v>
      </c>
      <c r="AC9469">
        <v>0</v>
      </c>
      <c r="AD9469">
        <v>0</v>
      </c>
      <c r="AE9469">
        <v>16.864968031964484</v>
      </c>
    </row>
    <row r="9470" spans="1:31" x14ac:dyDescent="0.25">
      <c r="A9470">
        <v>1894515</v>
      </c>
      <c r="B9470">
        <v>1</v>
      </c>
      <c r="C9470" t="s">
        <v>80</v>
      </c>
      <c r="D9470" t="s">
        <v>83</v>
      </c>
      <c r="E9470" t="s">
        <v>158</v>
      </c>
      <c r="F9470" t="s">
        <v>26433</v>
      </c>
      <c r="G9470" t="s">
        <v>133</v>
      </c>
      <c r="H9470" t="s">
        <v>134</v>
      </c>
      <c r="I9470" t="s">
        <v>135</v>
      </c>
      <c r="J9470" t="s">
        <v>136</v>
      </c>
      <c r="K9470" t="s">
        <v>137</v>
      </c>
      <c r="L9470" t="s">
        <v>26434</v>
      </c>
      <c r="M9470" t="s">
        <v>26435</v>
      </c>
      <c r="N9470">
        <v>1.075</v>
      </c>
      <c r="O9470">
        <v>0</v>
      </c>
      <c r="P9470">
        <v>704</v>
      </c>
      <c r="Q9470">
        <v>0</v>
      </c>
      <c r="R9470">
        <v>8</v>
      </c>
      <c r="S9470">
        <v>9</v>
      </c>
      <c r="T9470">
        <v>40</v>
      </c>
      <c r="U9470">
        <v>1</v>
      </c>
      <c r="V9470">
        <v>4</v>
      </c>
      <c r="W9470">
        <v>0</v>
      </c>
      <c r="X9470">
        <v>271.23659815498593</v>
      </c>
      <c r="Y9470">
        <v>0</v>
      </c>
      <c r="Z9470">
        <v>9.6909388596088739</v>
      </c>
      <c r="AA9470">
        <v>147.72239413058958</v>
      </c>
      <c r="AB9470">
        <v>29.898434813271013</v>
      </c>
      <c r="AC9470">
        <v>13.162979869970776</v>
      </c>
      <c r="AD9470">
        <v>112.30445788162513</v>
      </c>
      <c r="AE9470">
        <v>584.01580371005139</v>
      </c>
    </row>
    <row r="9471" spans="1:31" x14ac:dyDescent="0.25">
      <c r="A9471">
        <v>1893974</v>
      </c>
      <c r="B9471">
        <v>1</v>
      </c>
      <c r="C9471" t="s">
        <v>81</v>
      </c>
      <c r="D9471" t="s">
        <v>128</v>
      </c>
      <c r="E9471" t="s">
        <v>169</v>
      </c>
      <c r="F9471" t="s">
        <v>25602</v>
      </c>
      <c r="G9471" t="s">
        <v>183</v>
      </c>
      <c r="H9471" t="s">
        <v>143</v>
      </c>
      <c r="I9471" t="s">
        <v>135</v>
      </c>
      <c r="J9471" t="s">
        <v>136</v>
      </c>
      <c r="K9471" t="s">
        <v>137</v>
      </c>
      <c r="L9471" t="s">
        <v>26436</v>
      </c>
      <c r="M9471" t="s">
        <v>26437</v>
      </c>
      <c r="N9471">
        <v>1.078333333</v>
      </c>
      <c r="O9471">
        <v>0</v>
      </c>
      <c r="P9471">
        <v>0</v>
      </c>
      <c r="Q9471">
        <v>0</v>
      </c>
      <c r="R9471">
        <v>0</v>
      </c>
      <c r="S9471">
        <v>0</v>
      </c>
      <c r="T9471">
        <v>111</v>
      </c>
      <c r="U9471">
        <v>0</v>
      </c>
      <c r="V9471">
        <v>5</v>
      </c>
      <c r="W9471">
        <v>0</v>
      </c>
      <c r="X9471">
        <v>0</v>
      </c>
      <c r="Y9471">
        <v>0</v>
      </c>
      <c r="Z9471">
        <v>0</v>
      </c>
      <c r="AA9471">
        <v>0</v>
      </c>
      <c r="AB9471">
        <v>147.58243666630224</v>
      </c>
      <c r="AC9471">
        <v>0</v>
      </c>
      <c r="AD9471">
        <v>77.170834986677022</v>
      </c>
      <c r="AE9471">
        <v>224.75327165297927</v>
      </c>
    </row>
    <row r="9472" spans="1:31" x14ac:dyDescent="0.25">
      <c r="A9472">
        <v>1894286</v>
      </c>
      <c r="B9472">
        <v>1</v>
      </c>
      <c r="C9472" t="s">
        <v>81</v>
      </c>
      <c r="D9472" t="s">
        <v>116</v>
      </c>
      <c r="E9472" t="s">
        <v>146</v>
      </c>
      <c r="F9472" t="s">
        <v>26438</v>
      </c>
      <c r="G9472" t="s">
        <v>148</v>
      </c>
      <c r="H9472" t="s">
        <v>143</v>
      </c>
      <c r="I9472" t="s">
        <v>135</v>
      </c>
      <c r="J9472" t="s">
        <v>136</v>
      </c>
      <c r="K9472" t="s">
        <v>137</v>
      </c>
      <c r="L9472" t="s">
        <v>26439</v>
      </c>
      <c r="M9472" t="s">
        <v>26440</v>
      </c>
      <c r="N9472">
        <v>1.2861111110000001</v>
      </c>
      <c r="O9472">
        <v>0</v>
      </c>
      <c r="P9472">
        <v>12</v>
      </c>
      <c r="Q9472">
        <v>0</v>
      </c>
      <c r="R9472">
        <v>1</v>
      </c>
      <c r="S9472">
        <v>0</v>
      </c>
      <c r="T9472">
        <v>0</v>
      </c>
      <c r="U9472">
        <v>0</v>
      </c>
      <c r="V9472">
        <v>0</v>
      </c>
      <c r="W9472">
        <v>0</v>
      </c>
      <c r="X9472">
        <v>7.8574667997266792</v>
      </c>
      <c r="Y9472">
        <v>0</v>
      </c>
      <c r="Z9472">
        <v>0.11761812852177167</v>
      </c>
      <c r="AA9472">
        <v>0</v>
      </c>
      <c r="AB9472">
        <v>0</v>
      </c>
      <c r="AC9472">
        <v>0</v>
      </c>
      <c r="AD9472">
        <v>0</v>
      </c>
      <c r="AE9472">
        <v>7.9750849282484513</v>
      </c>
    </row>
    <row r="9473" spans="1:31" x14ac:dyDescent="0.25">
      <c r="A9473">
        <v>1894037</v>
      </c>
      <c r="B9473">
        <v>1</v>
      </c>
      <c r="C9473" t="s">
        <v>81</v>
      </c>
      <c r="D9473" t="s">
        <v>117</v>
      </c>
      <c r="E9473" t="s">
        <v>146</v>
      </c>
      <c r="F9473" t="s">
        <v>19058</v>
      </c>
      <c r="G9473" t="s">
        <v>148</v>
      </c>
      <c r="H9473" t="s">
        <v>143</v>
      </c>
      <c r="I9473" t="s">
        <v>135</v>
      </c>
      <c r="J9473" t="s">
        <v>136</v>
      </c>
      <c r="K9473" t="s">
        <v>137</v>
      </c>
      <c r="L9473" t="s">
        <v>26441</v>
      </c>
      <c r="M9473" t="s">
        <v>26442</v>
      </c>
      <c r="N9473">
        <v>1.5419444440000001</v>
      </c>
      <c r="O9473">
        <v>0</v>
      </c>
      <c r="P9473">
        <v>9</v>
      </c>
      <c r="Q9473">
        <v>0</v>
      </c>
      <c r="R9473">
        <v>0</v>
      </c>
      <c r="S9473">
        <v>0</v>
      </c>
      <c r="T9473">
        <v>0</v>
      </c>
      <c r="U9473">
        <v>0</v>
      </c>
      <c r="V9473">
        <v>0</v>
      </c>
      <c r="W9473">
        <v>0</v>
      </c>
      <c r="X9473">
        <v>1.4891969174215292</v>
      </c>
      <c r="Y9473">
        <v>0</v>
      </c>
      <c r="Z9473">
        <v>0</v>
      </c>
      <c r="AA9473">
        <v>0</v>
      </c>
      <c r="AB9473">
        <v>0</v>
      </c>
      <c r="AC9473">
        <v>0</v>
      </c>
      <c r="AD9473">
        <v>0</v>
      </c>
      <c r="AE9473">
        <v>1.4891969174215292</v>
      </c>
    </row>
    <row r="9474" spans="1:31" x14ac:dyDescent="0.25">
      <c r="A9474">
        <v>1893682</v>
      </c>
      <c r="B9474">
        <v>1</v>
      </c>
      <c r="C9474" t="s">
        <v>81</v>
      </c>
      <c r="D9474" t="s">
        <v>122</v>
      </c>
      <c r="E9474" t="s">
        <v>210</v>
      </c>
      <c r="F9474" t="s">
        <v>955</v>
      </c>
      <c r="G9474" t="s">
        <v>196</v>
      </c>
      <c r="H9474" t="s">
        <v>134</v>
      </c>
      <c r="I9474" t="s">
        <v>135</v>
      </c>
      <c r="J9474" t="s">
        <v>136</v>
      </c>
      <c r="K9474" t="s">
        <v>172</v>
      </c>
      <c r="L9474" t="s">
        <v>26443</v>
      </c>
      <c r="M9474" t="s">
        <v>26444</v>
      </c>
      <c r="N9474">
        <v>1.1188861109999999</v>
      </c>
      <c r="O9474">
        <v>1</v>
      </c>
      <c r="P9474">
        <v>339</v>
      </c>
      <c r="Q9474">
        <v>39</v>
      </c>
      <c r="R9474">
        <v>12</v>
      </c>
      <c r="S9474">
        <v>7</v>
      </c>
      <c r="T9474">
        <v>41</v>
      </c>
      <c r="U9474">
        <v>1</v>
      </c>
      <c r="V9474">
        <v>0</v>
      </c>
      <c r="W9474">
        <v>0.19995239332141668</v>
      </c>
      <c r="X9474">
        <v>45.728576368298221</v>
      </c>
      <c r="Y9474">
        <v>93.324775827244522</v>
      </c>
      <c r="Z9474">
        <v>4.9438004785157306</v>
      </c>
      <c r="AA9474">
        <v>94.227373556341902</v>
      </c>
      <c r="AB9474">
        <v>36.137906479276317</v>
      </c>
      <c r="AC9474">
        <v>2.2386893616175647</v>
      </c>
      <c r="AD9474">
        <v>0</v>
      </c>
      <c r="AE9474">
        <v>276.80107446461562</v>
      </c>
    </row>
    <row r="9475" spans="1:31" x14ac:dyDescent="0.25">
      <c r="A9475">
        <v>1893931</v>
      </c>
      <c r="B9475">
        <v>1</v>
      </c>
      <c r="C9475" t="s">
        <v>80</v>
      </c>
      <c r="D9475" t="s">
        <v>99</v>
      </c>
      <c r="E9475" t="s">
        <v>140</v>
      </c>
      <c r="F9475" t="s">
        <v>26445</v>
      </c>
      <c r="G9475" t="s">
        <v>163</v>
      </c>
      <c r="H9475" t="s">
        <v>143</v>
      </c>
      <c r="I9475" t="s">
        <v>135</v>
      </c>
      <c r="J9475" t="s">
        <v>136</v>
      </c>
      <c r="K9475" t="s">
        <v>137</v>
      </c>
      <c r="L9475" t="s">
        <v>26446</v>
      </c>
      <c r="M9475" t="s">
        <v>26447</v>
      </c>
      <c r="N9475">
        <v>1.883611111</v>
      </c>
      <c r="O9475">
        <v>0</v>
      </c>
      <c r="P9475">
        <v>1</v>
      </c>
      <c r="Q9475">
        <v>0</v>
      </c>
      <c r="R9475">
        <v>0</v>
      </c>
      <c r="S9475">
        <v>0</v>
      </c>
      <c r="T9475">
        <v>0</v>
      </c>
      <c r="U9475">
        <v>0</v>
      </c>
      <c r="V9475">
        <v>0</v>
      </c>
      <c r="W9475">
        <v>0</v>
      </c>
      <c r="X9475">
        <v>0.53487631074031006</v>
      </c>
      <c r="Y9475">
        <v>0</v>
      </c>
      <c r="Z9475">
        <v>0</v>
      </c>
      <c r="AA9475">
        <v>0</v>
      </c>
      <c r="AB9475">
        <v>0</v>
      </c>
      <c r="AC9475">
        <v>0</v>
      </c>
      <c r="AD9475">
        <v>0</v>
      </c>
      <c r="AE9475">
        <v>0.53487631074031006</v>
      </c>
    </row>
    <row r="9476" spans="1:31" x14ac:dyDescent="0.25">
      <c r="A9476">
        <v>1894329</v>
      </c>
      <c r="B9476">
        <v>1</v>
      </c>
      <c r="C9476" t="s">
        <v>80</v>
      </c>
      <c r="D9476" t="s">
        <v>97</v>
      </c>
      <c r="E9476" t="s">
        <v>140</v>
      </c>
      <c r="F9476" t="s">
        <v>10046</v>
      </c>
      <c r="G9476" t="s">
        <v>163</v>
      </c>
      <c r="H9476" t="s">
        <v>143</v>
      </c>
      <c r="I9476" t="s">
        <v>135</v>
      </c>
      <c r="J9476" t="s">
        <v>136</v>
      </c>
      <c r="K9476" t="s">
        <v>137</v>
      </c>
      <c r="L9476" t="s">
        <v>26448</v>
      </c>
      <c r="M9476" t="s">
        <v>26449</v>
      </c>
      <c r="N9476">
        <v>2.4688888879999999</v>
      </c>
      <c r="O9476">
        <v>0</v>
      </c>
      <c r="P9476">
        <v>2</v>
      </c>
      <c r="Q9476">
        <v>0</v>
      </c>
      <c r="R9476">
        <v>0</v>
      </c>
      <c r="S9476">
        <v>0</v>
      </c>
      <c r="T9476">
        <v>0</v>
      </c>
      <c r="U9476">
        <v>0</v>
      </c>
      <c r="V9476">
        <v>0</v>
      </c>
      <c r="W9476">
        <v>0</v>
      </c>
      <c r="X9476">
        <v>0.93782845313209662</v>
      </c>
      <c r="Y9476">
        <v>0</v>
      </c>
      <c r="Z9476">
        <v>0</v>
      </c>
      <c r="AA9476">
        <v>0</v>
      </c>
      <c r="AB9476">
        <v>0</v>
      </c>
      <c r="AC9476">
        <v>0</v>
      </c>
      <c r="AD9476">
        <v>0</v>
      </c>
      <c r="AE9476">
        <v>0.93782845313209662</v>
      </c>
    </row>
    <row r="9477" spans="1:31" x14ac:dyDescent="0.25">
      <c r="A9477">
        <v>1894429</v>
      </c>
      <c r="B9477">
        <v>1</v>
      </c>
      <c r="C9477" t="s">
        <v>80</v>
      </c>
      <c r="D9477" t="s">
        <v>104</v>
      </c>
      <c r="E9477" t="s">
        <v>146</v>
      </c>
      <c r="F9477" t="s">
        <v>10400</v>
      </c>
      <c r="G9477" t="s">
        <v>148</v>
      </c>
      <c r="H9477" t="s">
        <v>143</v>
      </c>
      <c r="I9477" t="s">
        <v>135</v>
      </c>
      <c r="J9477" t="s">
        <v>136</v>
      </c>
      <c r="K9477" t="s">
        <v>137</v>
      </c>
      <c r="L9477" t="s">
        <v>26450</v>
      </c>
      <c r="M9477" t="s">
        <v>26451</v>
      </c>
      <c r="N9477">
        <v>1.02</v>
      </c>
      <c r="O9477">
        <v>0</v>
      </c>
      <c r="P9477">
        <v>2</v>
      </c>
      <c r="Q9477">
        <v>0</v>
      </c>
      <c r="R9477">
        <v>0</v>
      </c>
      <c r="S9477">
        <v>0</v>
      </c>
      <c r="T9477">
        <v>1</v>
      </c>
      <c r="U9477">
        <v>0</v>
      </c>
      <c r="V9477">
        <v>0</v>
      </c>
      <c r="W9477">
        <v>0</v>
      </c>
      <c r="X9477">
        <v>3.9862673281267496</v>
      </c>
      <c r="Y9477">
        <v>0</v>
      </c>
      <c r="Z9477">
        <v>0</v>
      </c>
      <c r="AA9477">
        <v>0</v>
      </c>
      <c r="AB9477">
        <v>0.30555942188298746</v>
      </c>
      <c r="AC9477">
        <v>0</v>
      </c>
      <c r="AD9477">
        <v>0</v>
      </c>
      <c r="AE9477">
        <v>4.2918267500097373</v>
      </c>
    </row>
    <row r="9478" spans="1:31" x14ac:dyDescent="0.25">
      <c r="A9478">
        <v>1894458</v>
      </c>
      <c r="B9478">
        <v>1</v>
      </c>
      <c r="C9478" t="s">
        <v>80</v>
      </c>
      <c r="D9478" t="s">
        <v>91</v>
      </c>
      <c r="E9478" t="s">
        <v>146</v>
      </c>
      <c r="F9478" t="s">
        <v>26452</v>
      </c>
      <c r="G9478" t="s">
        <v>148</v>
      </c>
      <c r="H9478" t="s">
        <v>143</v>
      </c>
      <c r="I9478" t="s">
        <v>135</v>
      </c>
      <c r="J9478" t="s">
        <v>136</v>
      </c>
      <c r="K9478" t="s">
        <v>137</v>
      </c>
      <c r="L9478" t="s">
        <v>26453</v>
      </c>
      <c r="M9478" t="s">
        <v>26454</v>
      </c>
      <c r="N9478">
        <v>0.98972222200000004</v>
      </c>
      <c r="O9478">
        <v>0</v>
      </c>
      <c r="P9478">
        <v>38</v>
      </c>
      <c r="Q9478">
        <v>0</v>
      </c>
      <c r="R9478">
        <v>2</v>
      </c>
      <c r="S9478">
        <v>0</v>
      </c>
      <c r="T9478">
        <v>3</v>
      </c>
      <c r="U9478">
        <v>0</v>
      </c>
      <c r="V9478">
        <v>0</v>
      </c>
      <c r="W9478">
        <v>0</v>
      </c>
      <c r="X9478">
        <v>11.099797103188557</v>
      </c>
      <c r="Y9478">
        <v>0</v>
      </c>
      <c r="Z9478">
        <v>1.1678796508883558</v>
      </c>
      <c r="AA9478">
        <v>0</v>
      </c>
      <c r="AB9478">
        <v>1.8483328030068003</v>
      </c>
      <c r="AC9478">
        <v>0</v>
      </c>
      <c r="AD9478">
        <v>0</v>
      </c>
      <c r="AE9478">
        <v>14.116009557083713</v>
      </c>
    </row>
    <row r="9479" spans="1:31" x14ac:dyDescent="0.25">
      <c r="A9479">
        <v>1894481</v>
      </c>
      <c r="B9479">
        <v>1</v>
      </c>
      <c r="C9479" t="s">
        <v>80</v>
      </c>
      <c r="D9479" t="s">
        <v>83</v>
      </c>
      <c r="E9479" t="s">
        <v>131</v>
      </c>
      <c r="F9479" t="s">
        <v>26455</v>
      </c>
      <c r="G9479" t="s">
        <v>133</v>
      </c>
      <c r="H9479" t="s">
        <v>134</v>
      </c>
      <c r="I9479" t="s">
        <v>135</v>
      </c>
      <c r="J9479" t="s">
        <v>136</v>
      </c>
      <c r="K9479" t="s">
        <v>137</v>
      </c>
      <c r="L9479" t="s">
        <v>26456</v>
      </c>
      <c r="M9479" t="s">
        <v>26457</v>
      </c>
      <c r="N9479">
        <v>0.40305555500000001</v>
      </c>
      <c r="O9479">
        <v>0</v>
      </c>
      <c r="P9479">
        <v>2414</v>
      </c>
      <c r="Q9479">
        <v>0</v>
      </c>
      <c r="R9479">
        <v>18</v>
      </c>
      <c r="S9479">
        <v>9</v>
      </c>
      <c r="T9479">
        <v>360</v>
      </c>
      <c r="U9479">
        <v>1</v>
      </c>
      <c r="V9479">
        <v>7</v>
      </c>
      <c r="W9479">
        <v>0</v>
      </c>
      <c r="X9479">
        <v>353.28654145253427</v>
      </c>
      <c r="Y9479">
        <v>0</v>
      </c>
      <c r="Z9479">
        <v>6.4128110882076506</v>
      </c>
      <c r="AA9479">
        <v>57.521708919534959</v>
      </c>
      <c r="AB9479">
        <v>150.0231461608482</v>
      </c>
      <c r="AC9479">
        <v>4.9897600020850268</v>
      </c>
      <c r="AD9479">
        <v>63.714132892111643</v>
      </c>
      <c r="AE9479">
        <v>635.9481005153217</v>
      </c>
    </row>
    <row r="9480" spans="1:31" x14ac:dyDescent="0.25">
      <c r="A9480">
        <v>1893771</v>
      </c>
      <c r="B9480">
        <v>1</v>
      </c>
      <c r="C9480" t="s">
        <v>80</v>
      </c>
      <c r="D9480" t="s">
        <v>88</v>
      </c>
      <c r="E9480" t="s">
        <v>146</v>
      </c>
      <c r="F9480" t="s">
        <v>747</v>
      </c>
      <c r="G9480" t="s">
        <v>148</v>
      </c>
      <c r="H9480" t="s">
        <v>143</v>
      </c>
      <c r="I9480" t="s">
        <v>135</v>
      </c>
      <c r="J9480" t="s">
        <v>136</v>
      </c>
      <c r="K9480" t="s">
        <v>137</v>
      </c>
      <c r="L9480" t="s">
        <v>26458</v>
      </c>
      <c r="M9480" t="s">
        <v>26459</v>
      </c>
      <c r="N9480">
        <v>0.941111111</v>
      </c>
      <c r="O9480">
        <v>0</v>
      </c>
      <c r="P9480">
        <v>67</v>
      </c>
      <c r="Q9480">
        <v>0</v>
      </c>
      <c r="R9480">
        <v>0</v>
      </c>
      <c r="S9480">
        <v>0</v>
      </c>
      <c r="T9480">
        <v>25</v>
      </c>
      <c r="U9480">
        <v>0</v>
      </c>
      <c r="V9480">
        <v>0</v>
      </c>
      <c r="W9480">
        <v>0</v>
      </c>
      <c r="X9480">
        <v>16.619515737763404</v>
      </c>
      <c r="Y9480">
        <v>0</v>
      </c>
      <c r="Z9480">
        <v>0</v>
      </c>
      <c r="AA9480">
        <v>0</v>
      </c>
      <c r="AB9480">
        <v>54.884467405731556</v>
      </c>
      <c r="AC9480">
        <v>0</v>
      </c>
      <c r="AD9480">
        <v>0</v>
      </c>
      <c r="AE9480">
        <v>71.503983143494963</v>
      </c>
    </row>
    <row r="9481" spans="1:31" x14ac:dyDescent="0.25">
      <c r="A9481">
        <v>1894289</v>
      </c>
      <c r="B9481">
        <v>1</v>
      </c>
      <c r="C9481" t="s">
        <v>80</v>
      </c>
      <c r="D9481" t="s">
        <v>90</v>
      </c>
      <c r="E9481" t="s">
        <v>169</v>
      </c>
      <c r="F9481" t="s">
        <v>26460</v>
      </c>
      <c r="G9481" t="s">
        <v>142</v>
      </c>
      <c r="H9481" t="s">
        <v>143</v>
      </c>
      <c r="I9481" t="s">
        <v>135</v>
      </c>
      <c r="J9481" t="s">
        <v>136</v>
      </c>
      <c r="K9481" t="s">
        <v>137</v>
      </c>
      <c r="L9481" t="s">
        <v>26461</v>
      </c>
      <c r="M9481" t="s">
        <v>26462</v>
      </c>
      <c r="N9481">
        <v>1.040277777</v>
      </c>
      <c r="O9481">
        <v>0</v>
      </c>
      <c r="P9481">
        <v>837</v>
      </c>
      <c r="Q9481">
        <v>0</v>
      </c>
      <c r="R9481">
        <v>0</v>
      </c>
      <c r="S9481">
        <v>0</v>
      </c>
      <c r="T9481">
        <v>68</v>
      </c>
      <c r="U9481">
        <v>0</v>
      </c>
      <c r="V9481">
        <v>0</v>
      </c>
      <c r="W9481">
        <v>0</v>
      </c>
      <c r="X9481">
        <v>228.26587738246661</v>
      </c>
      <c r="Y9481">
        <v>0</v>
      </c>
      <c r="Z9481">
        <v>0</v>
      </c>
      <c r="AA9481">
        <v>0</v>
      </c>
      <c r="AB9481">
        <v>25.16667118202524</v>
      </c>
      <c r="AC9481">
        <v>0</v>
      </c>
      <c r="AD9481">
        <v>0</v>
      </c>
      <c r="AE9481">
        <v>253.43254856449187</v>
      </c>
    </row>
    <row r="9482" spans="1:31" x14ac:dyDescent="0.25">
      <c r="A9482">
        <v>1893625</v>
      </c>
      <c r="B9482">
        <v>1</v>
      </c>
      <c r="C9482" t="s">
        <v>80</v>
      </c>
      <c r="D9482" t="s">
        <v>98</v>
      </c>
      <c r="E9482" t="s">
        <v>146</v>
      </c>
      <c r="F9482" t="s">
        <v>26059</v>
      </c>
      <c r="G9482" t="s">
        <v>148</v>
      </c>
      <c r="H9482" t="s">
        <v>143</v>
      </c>
      <c r="I9482" t="s">
        <v>135</v>
      </c>
      <c r="J9482" t="s">
        <v>136</v>
      </c>
      <c r="K9482" t="s">
        <v>137</v>
      </c>
      <c r="L9482" t="s">
        <v>26463</v>
      </c>
      <c r="M9482" t="s">
        <v>26464</v>
      </c>
      <c r="N9482">
        <v>3.3508333330000002</v>
      </c>
      <c r="O9482">
        <v>0</v>
      </c>
      <c r="P9482">
        <v>0</v>
      </c>
      <c r="Q9482">
        <v>0</v>
      </c>
      <c r="R9482">
        <v>5</v>
      </c>
      <c r="S9482">
        <v>0</v>
      </c>
      <c r="T9482">
        <v>2</v>
      </c>
      <c r="U9482">
        <v>0</v>
      </c>
      <c r="V9482">
        <v>0</v>
      </c>
      <c r="W9482">
        <v>0</v>
      </c>
      <c r="X9482">
        <v>0</v>
      </c>
      <c r="Y9482">
        <v>0</v>
      </c>
      <c r="Z9482">
        <v>17.501854242532843</v>
      </c>
      <c r="AA9482">
        <v>0</v>
      </c>
      <c r="AB9482">
        <v>12.797722166764311</v>
      </c>
      <c r="AC9482">
        <v>0</v>
      </c>
      <c r="AD9482">
        <v>0</v>
      </c>
      <c r="AE9482">
        <v>30.299576409297153</v>
      </c>
    </row>
    <row r="9483" spans="1:31" x14ac:dyDescent="0.25">
      <c r="A9483">
        <v>1894295</v>
      </c>
      <c r="B9483">
        <v>1</v>
      </c>
      <c r="C9483" t="s">
        <v>81</v>
      </c>
      <c r="D9483" t="s">
        <v>118</v>
      </c>
      <c r="E9483" t="s">
        <v>140</v>
      </c>
      <c r="F9483" t="s">
        <v>14649</v>
      </c>
      <c r="G9483" t="s">
        <v>212</v>
      </c>
      <c r="H9483" t="s">
        <v>143</v>
      </c>
      <c r="I9483" t="s">
        <v>135</v>
      </c>
      <c r="J9483" t="s">
        <v>3</v>
      </c>
      <c r="K9483" t="s">
        <v>137</v>
      </c>
      <c r="L9483" t="s">
        <v>26465</v>
      </c>
      <c r="M9483" t="s">
        <v>26466</v>
      </c>
      <c r="N9483">
        <v>1.1922222220000001</v>
      </c>
      <c r="O9483">
        <v>0</v>
      </c>
      <c r="P9483">
        <v>33</v>
      </c>
      <c r="Q9483">
        <v>0</v>
      </c>
      <c r="R9483">
        <v>0</v>
      </c>
      <c r="S9483">
        <v>0</v>
      </c>
      <c r="T9483">
        <v>0</v>
      </c>
      <c r="U9483">
        <v>0</v>
      </c>
      <c r="V9483">
        <v>0</v>
      </c>
      <c r="W9483">
        <v>0</v>
      </c>
      <c r="X9483">
        <v>8.0741130199361102</v>
      </c>
      <c r="Y9483">
        <v>0</v>
      </c>
      <c r="Z9483">
        <v>0</v>
      </c>
      <c r="AA9483">
        <v>0</v>
      </c>
      <c r="AB9483">
        <v>0</v>
      </c>
      <c r="AC9483">
        <v>0</v>
      </c>
      <c r="AD9483">
        <v>0</v>
      </c>
      <c r="AE9483">
        <v>8.0741130199361102</v>
      </c>
    </row>
    <row r="9484" spans="1:31" x14ac:dyDescent="0.25">
      <c r="A9484">
        <v>1893811</v>
      </c>
      <c r="B9484">
        <v>1</v>
      </c>
      <c r="C9484" t="s">
        <v>80</v>
      </c>
      <c r="D9484" t="s">
        <v>82</v>
      </c>
      <c r="E9484" t="s">
        <v>140</v>
      </c>
      <c r="F9484" t="s">
        <v>26467</v>
      </c>
      <c r="G9484" t="s">
        <v>2616</v>
      </c>
      <c r="H9484" t="s">
        <v>143</v>
      </c>
      <c r="I9484" t="s">
        <v>135</v>
      </c>
      <c r="J9484" t="s">
        <v>136</v>
      </c>
      <c r="K9484" t="s">
        <v>137</v>
      </c>
      <c r="L9484" t="s">
        <v>26468</v>
      </c>
      <c r="M9484" t="s">
        <v>26469</v>
      </c>
      <c r="N9484">
        <v>1.759166666</v>
      </c>
      <c r="O9484">
        <v>0</v>
      </c>
      <c r="P9484">
        <v>5</v>
      </c>
      <c r="Q9484">
        <v>0</v>
      </c>
      <c r="R9484">
        <v>0</v>
      </c>
      <c r="S9484">
        <v>0</v>
      </c>
      <c r="T9484">
        <v>0</v>
      </c>
      <c r="U9484">
        <v>0</v>
      </c>
      <c r="V9484">
        <v>0</v>
      </c>
      <c r="W9484">
        <v>0</v>
      </c>
      <c r="X9484">
        <v>1.2442935455726749</v>
      </c>
      <c r="Y9484">
        <v>0</v>
      </c>
      <c r="Z9484">
        <v>0</v>
      </c>
      <c r="AA9484">
        <v>0</v>
      </c>
      <c r="AB9484">
        <v>0</v>
      </c>
      <c r="AC9484">
        <v>0</v>
      </c>
      <c r="AD9484">
        <v>0</v>
      </c>
      <c r="AE9484">
        <v>1.2442935455726749</v>
      </c>
    </row>
    <row r="9485" spans="1:31" x14ac:dyDescent="0.25">
      <c r="A9485">
        <v>1894003</v>
      </c>
      <c r="B9485">
        <v>1</v>
      </c>
      <c r="C9485" t="s">
        <v>81</v>
      </c>
      <c r="D9485" t="s">
        <v>112</v>
      </c>
      <c r="E9485" t="s">
        <v>210</v>
      </c>
      <c r="F9485" t="s">
        <v>26470</v>
      </c>
      <c r="G9485" t="s">
        <v>212</v>
      </c>
      <c r="H9485" t="s">
        <v>134</v>
      </c>
      <c r="I9485" t="s">
        <v>135</v>
      </c>
      <c r="J9485" t="s">
        <v>3</v>
      </c>
      <c r="K9485" t="s">
        <v>137</v>
      </c>
      <c r="L9485" t="s">
        <v>26471</v>
      </c>
      <c r="M9485" t="s">
        <v>26472</v>
      </c>
      <c r="N9485">
        <v>0.45972222200000001</v>
      </c>
      <c r="O9485">
        <v>0</v>
      </c>
      <c r="P9485">
        <v>15099</v>
      </c>
      <c r="Q9485">
        <v>1</v>
      </c>
      <c r="R9485">
        <v>186</v>
      </c>
      <c r="S9485">
        <v>62</v>
      </c>
      <c r="T9485">
        <v>2089</v>
      </c>
      <c r="U9485">
        <v>9</v>
      </c>
      <c r="V9485">
        <v>14</v>
      </c>
      <c r="W9485">
        <v>0</v>
      </c>
      <c r="X9485">
        <v>1421.205103854445</v>
      </c>
      <c r="Y9485">
        <v>0.25246852924501112</v>
      </c>
      <c r="Z9485">
        <v>58.58386721942739</v>
      </c>
      <c r="AA9485">
        <v>743.76511343915934</v>
      </c>
      <c r="AB9485">
        <v>1124.755111164789</v>
      </c>
      <c r="AC9485">
        <v>275.45358723633569</v>
      </c>
      <c r="AD9485">
        <v>258.74010575131751</v>
      </c>
      <c r="AE9485">
        <v>3882.7553571947192</v>
      </c>
    </row>
    <row r="9486" spans="1:31" x14ac:dyDescent="0.25">
      <c r="A9486">
        <v>1893671</v>
      </c>
      <c r="B9486">
        <v>1</v>
      </c>
      <c r="C9486" t="s">
        <v>80</v>
      </c>
      <c r="D9486" t="s">
        <v>93</v>
      </c>
      <c r="E9486" t="s">
        <v>146</v>
      </c>
      <c r="F9486" t="s">
        <v>25949</v>
      </c>
      <c r="G9486" t="s">
        <v>1108</v>
      </c>
      <c r="H9486" t="s">
        <v>143</v>
      </c>
      <c r="I9486" t="s">
        <v>135</v>
      </c>
      <c r="J9486" t="s">
        <v>136</v>
      </c>
      <c r="K9486" t="s">
        <v>137</v>
      </c>
      <c r="L9486" t="s">
        <v>26473</v>
      </c>
      <c r="M9486" t="s">
        <v>26474</v>
      </c>
      <c r="N9486">
        <v>1.743333333</v>
      </c>
      <c r="O9486">
        <v>0</v>
      </c>
      <c r="P9486">
        <v>16</v>
      </c>
      <c r="Q9486">
        <v>0</v>
      </c>
      <c r="R9486">
        <v>0</v>
      </c>
      <c r="S9486">
        <v>0</v>
      </c>
      <c r="T9486">
        <v>0</v>
      </c>
      <c r="U9486">
        <v>0</v>
      </c>
      <c r="V9486">
        <v>0</v>
      </c>
      <c r="W9486">
        <v>0</v>
      </c>
      <c r="X9486">
        <v>2.4529975257107837</v>
      </c>
      <c r="Y9486">
        <v>0</v>
      </c>
      <c r="Z9486">
        <v>0</v>
      </c>
      <c r="AA9486">
        <v>0</v>
      </c>
      <c r="AB9486">
        <v>0</v>
      </c>
      <c r="AC9486">
        <v>0</v>
      </c>
      <c r="AD9486">
        <v>0</v>
      </c>
      <c r="AE9486">
        <v>2.4529975257107837</v>
      </c>
    </row>
    <row r="9487" spans="1:31" x14ac:dyDescent="0.25">
      <c r="A9487">
        <v>1894312</v>
      </c>
      <c r="B9487">
        <v>1</v>
      </c>
      <c r="C9487" t="s">
        <v>81</v>
      </c>
      <c r="D9487" t="s">
        <v>121</v>
      </c>
      <c r="E9487" t="s">
        <v>146</v>
      </c>
      <c r="F9487" t="s">
        <v>26475</v>
      </c>
      <c r="G9487" t="s">
        <v>148</v>
      </c>
      <c r="H9487" t="s">
        <v>143</v>
      </c>
      <c r="I9487" t="s">
        <v>135</v>
      </c>
      <c r="J9487" t="s">
        <v>136</v>
      </c>
      <c r="K9487" t="s">
        <v>137</v>
      </c>
      <c r="L9487" t="s">
        <v>26476</v>
      </c>
      <c r="M9487" t="s">
        <v>26477</v>
      </c>
      <c r="N9487">
        <v>1.6158333330000001</v>
      </c>
      <c r="O9487">
        <v>0</v>
      </c>
      <c r="P9487">
        <v>16</v>
      </c>
      <c r="Q9487">
        <v>0</v>
      </c>
      <c r="R9487">
        <v>2</v>
      </c>
      <c r="S9487">
        <v>0</v>
      </c>
      <c r="T9487">
        <v>1</v>
      </c>
      <c r="U9487">
        <v>0</v>
      </c>
      <c r="V9487">
        <v>0</v>
      </c>
      <c r="W9487">
        <v>0</v>
      </c>
      <c r="X9487">
        <v>5.2237615650657157</v>
      </c>
      <c r="Y9487">
        <v>0</v>
      </c>
      <c r="Z9487">
        <v>2.2829216169920707</v>
      </c>
      <c r="AA9487">
        <v>0</v>
      </c>
      <c r="AB9487">
        <v>0.25463353270600003</v>
      </c>
      <c r="AC9487">
        <v>0</v>
      </c>
      <c r="AD9487">
        <v>0</v>
      </c>
      <c r="AE9487">
        <v>7.7613167147637867</v>
      </c>
    </row>
    <row r="9488" spans="1:31" x14ac:dyDescent="0.25">
      <c r="A9488">
        <v>1893963</v>
      </c>
      <c r="B9488">
        <v>1</v>
      </c>
      <c r="C9488" t="s">
        <v>81</v>
      </c>
      <c r="D9488" t="s">
        <v>128</v>
      </c>
      <c r="E9488" t="s">
        <v>146</v>
      </c>
      <c r="F9488" t="s">
        <v>26422</v>
      </c>
      <c r="G9488" t="s">
        <v>148</v>
      </c>
      <c r="H9488" t="s">
        <v>143</v>
      </c>
      <c r="I9488" t="s">
        <v>135</v>
      </c>
      <c r="J9488" t="s">
        <v>136</v>
      </c>
      <c r="K9488" t="s">
        <v>137</v>
      </c>
      <c r="L9488" t="s">
        <v>26478</v>
      </c>
      <c r="M9488" t="s">
        <v>26479</v>
      </c>
      <c r="N9488">
        <v>0.85138888800000001</v>
      </c>
      <c r="O9488">
        <v>0</v>
      </c>
      <c r="P9488">
        <v>181</v>
      </c>
      <c r="Q9488">
        <v>0</v>
      </c>
      <c r="R9488">
        <v>0</v>
      </c>
      <c r="S9488">
        <v>0</v>
      </c>
      <c r="T9488">
        <v>26</v>
      </c>
      <c r="U9488">
        <v>0</v>
      </c>
      <c r="V9488">
        <v>0</v>
      </c>
      <c r="W9488">
        <v>0</v>
      </c>
      <c r="X9488">
        <v>35.063383306559551</v>
      </c>
      <c r="Y9488">
        <v>0</v>
      </c>
      <c r="Z9488">
        <v>0</v>
      </c>
      <c r="AA9488">
        <v>0</v>
      </c>
      <c r="AB9488">
        <v>32.364608111547014</v>
      </c>
      <c r="AC9488">
        <v>0</v>
      </c>
      <c r="AD9488">
        <v>0</v>
      </c>
      <c r="AE9488">
        <v>67.427991418106558</v>
      </c>
    </row>
    <row r="9489" spans="1:31" x14ac:dyDescent="0.25">
      <c r="A9489">
        <v>1893957</v>
      </c>
      <c r="B9489">
        <v>1</v>
      </c>
      <c r="C9489" t="s">
        <v>80</v>
      </c>
      <c r="D9489" t="s">
        <v>100</v>
      </c>
      <c r="E9489" t="s">
        <v>140</v>
      </c>
      <c r="F9489" t="s">
        <v>26480</v>
      </c>
      <c r="G9489" t="s">
        <v>207</v>
      </c>
      <c r="H9489" t="s">
        <v>143</v>
      </c>
      <c r="I9489" t="s">
        <v>135</v>
      </c>
      <c r="J9489" t="s">
        <v>136</v>
      </c>
      <c r="K9489" t="s">
        <v>137</v>
      </c>
      <c r="L9489" t="s">
        <v>26481</v>
      </c>
      <c r="M9489" t="s">
        <v>26482</v>
      </c>
      <c r="N9489">
        <v>0.85222222199999997</v>
      </c>
      <c r="O9489">
        <v>0</v>
      </c>
      <c r="P9489">
        <v>1</v>
      </c>
      <c r="Q9489">
        <v>0</v>
      </c>
      <c r="R9489">
        <v>0</v>
      </c>
      <c r="S9489">
        <v>0</v>
      </c>
      <c r="T9489">
        <v>0</v>
      </c>
      <c r="U9489">
        <v>0</v>
      </c>
      <c r="V9489">
        <v>0</v>
      </c>
      <c r="W9489">
        <v>0</v>
      </c>
      <c r="X9489">
        <v>0.27917464186274221</v>
      </c>
      <c r="Y9489">
        <v>0</v>
      </c>
      <c r="Z9489">
        <v>0</v>
      </c>
      <c r="AA9489">
        <v>0</v>
      </c>
      <c r="AB9489">
        <v>0</v>
      </c>
      <c r="AC9489">
        <v>0</v>
      </c>
      <c r="AD9489">
        <v>0</v>
      </c>
      <c r="AE9489">
        <v>0.27917464186274221</v>
      </c>
    </row>
    <row r="9490" spans="1:31" x14ac:dyDescent="0.25">
      <c r="A9490">
        <v>1893711</v>
      </c>
      <c r="B9490">
        <v>1</v>
      </c>
      <c r="C9490" t="s">
        <v>80</v>
      </c>
      <c r="D9490" t="s">
        <v>95</v>
      </c>
      <c r="E9490" t="s">
        <v>131</v>
      </c>
      <c r="F9490" t="s">
        <v>26483</v>
      </c>
      <c r="G9490" t="s">
        <v>133</v>
      </c>
      <c r="H9490" t="s">
        <v>134</v>
      </c>
      <c r="I9490" t="s">
        <v>135</v>
      </c>
      <c r="J9490" t="s">
        <v>136</v>
      </c>
      <c r="K9490" t="s">
        <v>137</v>
      </c>
      <c r="L9490" t="s">
        <v>26484</v>
      </c>
      <c r="M9490" t="s">
        <v>26485</v>
      </c>
      <c r="N9490">
        <v>1.026944444</v>
      </c>
      <c r="O9490">
        <v>0</v>
      </c>
      <c r="P9490">
        <v>0</v>
      </c>
      <c r="Q9490">
        <v>0</v>
      </c>
      <c r="R9490">
        <v>0</v>
      </c>
      <c r="S9490">
        <v>24</v>
      </c>
      <c r="T9490">
        <v>0</v>
      </c>
      <c r="U9490">
        <v>0</v>
      </c>
      <c r="V9490">
        <v>0</v>
      </c>
      <c r="W9490">
        <v>0</v>
      </c>
      <c r="X9490">
        <v>0</v>
      </c>
      <c r="Y9490">
        <v>0</v>
      </c>
      <c r="Z9490">
        <v>0</v>
      </c>
      <c r="AA9490">
        <v>133.59161296238676</v>
      </c>
      <c r="AB9490">
        <v>0</v>
      </c>
      <c r="AC9490">
        <v>0</v>
      </c>
      <c r="AD9490">
        <v>0</v>
      </c>
      <c r="AE9490">
        <v>133.59161296238676</v>
      </c>
    </row>
    <row r="9491" spans="1:31" x14ac:dyDescent="0.25">
      <c r="A9491">
        <v>1893854</v>
      </c>
      <c r="B9491">
        <v>1</v>
      </c>
      <c r="C9491" t="s">
        <v>80</v>
      </c>
      <c r="D9491" t="s">
        <v>83</v>
      </c>
      <c r="E9491" t="s">
        <v>229</v>
      </c>
      <c r="F9491" t="s">
        <v>26486</v>
      </c>
      <c r="G9491" t="s">
        <v>133</v>
      </c>
      <c r="H9491" t="s">
        <v>134</v>
      </c>
      <c r="I9491" t="s">
        <v>135</v>
      </c>
      <c r="J9491" t="s">
        <v>136</v>
      </c>
      <c r="K9491" t="s">
        <v>137</v>
      </c>
      <c r="L9491" t="s">
        <v>26487</v>
      </c>
      <c r="M9491" t="s">
        <v>26488</v>
      </c>
      <c r="N9491">
        <v>0.30666666599999998</v>
      </c>
      <c r="O9491">
        <v>0</v>
      </c>
      <c r="P9491">
        <v>8270</v>
      </c>
      <c r="Q9491">
        <v>0</v>
      </c>
      <c r="R9491">
        <v>0</v>
      </c>
      <c r="S9491">
        <v>0</v>
      </c>
      <c r="T9491">
        <v>353</v>
      </c>
      <c r="U9491">
        <v>0</v>
      </c>
      <c r="V9491">
        <v>0</v>
      </c>
      <c r="W9491">
        <v>0</v>
      </c>
      <c r="X9491">
        <v>596.80230100982783</v>
      </c>
      <c r="Y9491">
        <v>0</v>
      </c>
      <c r="Z9491">
        <v>0</v>
      </c>
      <c r="AA9491">
        <v>0</v>
      </c>
      <c r="AB9491">
        <v>130.12627465799252</v>
      </c>
      <c r="AC9491">
        <v>0</v>
      </c>
      <c r="AD9491">
        <v>0</v>
      </c>
      <c r="AE9491">
        <v>726.92857566782038</v>
      </c>
    </row>
    <row r="9492" spans="1:31" x14ac:dyDescent="0.25">
      <c r="A9492">
        <v>1894352</v>
      </c>
      <c r="B9492">
        <v>1</v>
      </c>
      <c r="C9492" t="s">
        <v>81</v>
      </c>
      <c r="D9492" t="s">
        <v>112</v>
      </c>
      <c r="E9492" t="s">
        <v>146</v>
      </c>
      <c r="F9492" t="s">
        <v>26489</v>
      </c>
      <c r="G9492" t="s">
        <v>469</v>
      </c>
      <c r="H9492" t="s">
        <v>143</v>
      </c>
      <c r="I9492" t="s">
        <v>135</v>
      </c>
      <c r="J9492" t="s">
        <v>136</v>
      </c>
      <c r="K9492" t="s">
        <v>137</v>
      </c>
      <c r="L9492" t="s">
        <v>26490</v>
      </c>
      <c r="M9492" t="s">
        <v>26491</v>
      </c>
      <c r="N9492">
        <v>0.64444444400000001</v>
      </c>
      <c r="O9492">
        <v>0</v>
      </c>
      <c r="P9492">
        <v>15</v>
      </c>
      <c r="Q9492">
        <v>0</v>
      </c>
      <c r="R9492">
        <v>33</v>
      </c>
      <c r="S9492">
        <v>0</v>
      </c>
      <c r="T9492">
        <v>0</v>
      </c>
      <c r="U9492">
        <v>0</v>
      </c>
      <c r="V9492">
        <v>0</v>
      </c>
      <c r="W9492">
        <v>0</v>
      </c>
      <c r="X9492">
        <v>1.7462436008780002</v>
      </c>
      <c r="Y9492">
        <v>0</v>
      </c>
      <c r="Z9492">
        <v>23.831154700658224</v>
      </c>
      <c r="AA9492">
        <v>0</v>
      </c>
      <c r="AB9492">
        <v>0</v>
      </c>
      <c r="AC9492">
        <v>0</v>
      </c>
      <c r="AD9492">
        <v>0</v>
      </c>
      <c r="AE9492">
        <v>25.577398301536224</v>
      </c>
    </row>
    <row r="9493" spans="1:31" x14ac:dyDescent="0.25">
      <c r="A9493">
        <v>1894020</v>
      </c>
      <c r="B9493">
        <v>1</v>
      </c>
      <c r="C9493" t="s">
        <v>81</v>
      </c>
      <c r="D9493" t="s">
        <v>123</v>
      </c>
      <c r="E9493" t="s">
        <v>140</v>
      </c>
      <c r="F9493" t="s">
        <v>26492</v>
      </c>
      <c r="G9493" t="s">
        <v>200</v>
      </c>
      <c r="H9493" t="s">
        <v>143</v>
      </c>
      <c r="I9493" t="s">
        <v>135</v>
      </c>
      <c r="J9493" t="s">
        <v>136</v>
      </c>
      <c r="K9493" t="s">
        <v>137</v>
      </c>
      <c r="L9493" t="s">
        <v>26493</v>
      </c>
      <c r="M9493" t="s">
        <v>26494</v>
      </c>
      <c r="N9493">
        <v>1.855</v>
      </c>
      <c r="O9493">
        <v>0</v>
      </c>
      <c r="P9493">
        <v>5</v>
      </c>
      <c r="Q9493">
        <v>0</v>
      </c>
      <c r="R9493">
        <v>0</v>
      </c>
      <c r="S9493">
        <v>0</v>
      </c>
      <c r="T9493">
        <v>0</v>
      </c>
      <c r="U9493">
        <v>0</v>
      </c>
      <c r="V9493">
        <v>0</v>
      </c>
      <c r="W9493">
        <v>0</v>
      </c>
      <c r="X9493">
        <v>1.6518983362313948</v>
      </c>
      <c r="Y9493">
        <v>0</v>
      </c>
      <c r="Z9493">
        <v>0</v>
      </c>
      <c r="AA9493">
        <v>0</v>
      </c>
      <c r="AB9493">
        <v>0</v>
      </c>
      <c r="AC9493">
        <v>0</v>
      </c>
      <c r="AD9493">
        <v>0</v>
      </c>
      <c r="AE9493">
        <v>1.6518983362313948</v>
      </c>
    </row>
    <row r="9494" spans="1:31" x14ac:dyDescent="0.25">
      <c r="A9494">
        <v>1893734</v>
      </c>
      <c r="B9494">
        <v>1</v>
      </c>
      <c r="C9494" t="s">
        <v>80</v>
      </c>
      <c r="D9494" t="s">
        <v>83</v>
      </c>
      <c r="E9494" t="s">
        <v>131</v>
      </c>
      <c r="F9494" t="s">
        <v>1000</v>
      </c>
      <c r="G9494" t="s">
        <v>2221</v>
      </c>
      <c r="H9494" t="s">
        <v>134</v>
      </c>
      <c r="I9494" t="s">
        <v>135</v>
      </c>
      <c r="J9494" t="s">
        <v>136</v>
      </c>
      <c r="K9494" t="s">
        <v>137</v>
      </c>
      <c r="L9494" t="s">
        <v>26495</v>
      </c>
      <c r="M9494" t="s">
        <v>26496</v>
      </c>
      <c r="N9494">
        <v>5.7938888879999997</v>
      </c>
      <c r="O9494">
        <v>3</v>
      </c>
      <c r="P9494">
        <v>191</v>
      </c>
      <c r="Q9494">
        <v>5</v>
      </c>
      <c r="R9494">
        <v>12</v>
      </c>
      <c r="S9494">
        <v>4</v>
      </c>
      <c r="T9494">
        <v>18</v>
      </c>
      <c r="U9494">
        <v>1</v>
      </c>
      <c r="V9494">
        <v>0</v>
      </c>
      <c r="W9494">
        <v>31.690233981041768</v>
      </c>
      <c r="X9494">
        <v>249.9117710056409</v>
      </c>
      <c r="Y9494">
        <v>29.011215145218369</v>
      </c>
      <c r="Z9494">
        <v>13.401238177672971</v>
      </c>
      <c r="AA9494">
        <v>49.184369263196487</v>
      </c>
      <c r="AB9494">
        <v>49.695446773525013</v>
      </c>
      <c r="AC9494">
        <v>219.3818658548513</v>
      </c>
      <c r="AD9494">
        <v>0</v>
      </c>
      <c r="AE9494">
        <v>642.27614020114675</v>
      </c>
    </row>
    <row r="9495" spans="1:31" x14ac:dyDescent="0.25">
      <c r="A9495">
        <v>1894561</v>
      </c>
      <c r="B9495">
        <v>1</v>
      </c>
      <c r="C9495" t="s">
        <v>81</v>
      </c>
      <c r="D9495" t="s">
        <v>120</v>
      </c>
      <c r="E9495" t="s">
        <v>131</v>
      </c>
      <c r="F9495" t="s">
        <v>26497</v>
      </c>
      <c r="G9495" t="s">
        <v>133</v>
      </c>
      <c r="H9495" t="s">
        <v>134</v>
      </c>
      <c r="I9495" t="s">
        <v>152</v>
      </c>
      <c r="J9495" t="s">
        <v>136</v>
      </c>
      <c r="K9495" t="s">
        <v>137</v>
      </c>
      <c r="L9495" t="s">
        <v>26498</v>
      </c>
      <c r="M9495" t="s">
        <v>26499</v>
      </c>
      <c r="N9495">
        <v>5.5555550000000002E-3</v>
      </c>
      <c r="O9495">
        <v>0</v>
      </c>
      <c r="P9495">
        <v>869</v>
      </c>
      <c r="Q9495">
        <v>25</v>
      </c>
      <c r="R9495">
        <v>56</v>
      </c>
      <c r="S9495">
        <v>3</v>
      </c>
      <c r="T9495">
        <v>52</v>
      </c>
      <c r="U9495">
        <v>1</v>
      </c>
      <c r="V9495">
        <v>0</v>
      </c>
      <c r="W9495">
        <v>0</v>
      </c>
      <c r="X9495">
        <v>1.0696191738397947</v>
      </c>
      <c r="Y9495">
        <v>0.82115083316935</v>
      </c>
      <c r="Z9495">
        <v>0.73037557610104442</v>
      </c>
      <c r="AA9495">
        <v>4.8515943213777786E-2</v>
      </c>
      <c r="AB9495">
        <v>0.11504923818390002</v>
      </c>
      <c r="AC9495">
        <v>8.7226248059055558E-3</v>
      </c>
      <c r="AD9495">
        <v>0</v>
      </c>
      <c r="AE9495">
        <v>2.7934333893137722</v>
      </c>
    </row>
    <row r="9496" spans="1:31" x14ac:dyDescent="0.25">
      <c r="A9496">
        <v>1894395</v>
      </c>
      <c r="B9496">
        <v>1</v>
      </c>
      <c r="C9496" t="s">
        <v>80</v>
      </c>
      <c r="D9496" t="s">
        <v>100</v>
      </c>
      <c r="E9496" t="s">
        <v>169</v>
      </c>
      <c r="F9496" t="s">
        <v>26500</v>
      </c>
      <c r="G9496" t="s">
        <v>183</v>
      </c>
      <c r="H9496" t="s">
        <v>143</v>
      </c>
      <c r="I9496" t="s">
        <v>135</v>
      </c>
      <c r="J9496" t="s">
        <v>136</v>
      </c>
      <c r="K9496" t="s">
        <v>137</v>
      </c>
      <c r="L9496" t="s">
        <v>26501</v>
      </c>
      <c r="M9496" t="s">
        <v>26502</v>
      </c>
      <c r="N9496">
        <v>1.064166666</v>
      </c>
      <c r="O9496">
        <v>0</v>
      </c>
      <c r="P9496">
        <v>291</v>
      </c>
      <c r="Q9496">
        <v>0</v>
      </c>
      <c r="R9496">
        <v>0</v>
      </c>
      <c r="S9496">
        <v>0</v>
      </c>
      <c r="T9496">
        <v>23</v>
      </c>
      <c r="U9496">
        <v>0</v>
      </c>
      <c r="V9496">
        <v>0</v>
      </c>
      <c r="W9496">
        <v>0</v>
      </c>
      <c r="X9496">
        <v>71.233502679661797</v>
      </c>
      <c r="Y9496">
        <v>0</v>
      </c>
      <c r="Z9496">
        <v>0</v>
      </c>
      <c r="AA9496">
        <v>0</v>
      </c>
      <c r="AB9496">
        <v>41.737325219952389</v>
      </c>
      <c r="AC9496">
        <v>0</v>
      </c>
      <c r="AD9496">
        <v>0</v>
      </c>
      <c r="AE9496">
        <v>112.97082789961419</v>
      </c>
    </row>
    <row r="9497" spans="1:31" x14ac:dyDescent="0.25">
      <c r="A9497">
        <v>1894418</v>
      </c>
      <c r="B9497">
        <v>1</v>
      </c>
      <c r="C9497" t="s">
        <v>80</v>
      </c>
      <c r="D9497" t="s">
        <v>89</v>
      </c>
      <c r="E9497" t="s">
        <v>210</v>
      </c>
      <c r="F9497" t="s">
        <v>26503</v>
      </c>
      <c r="G9497" t="s">
        <v>133</v>
      </c>
      <c r="H9497" t="s">
        <v>134</v>
      </c>
      <c r="I9497" t="s">
        <v>135</v>
      </c>
      <c r="J9497" t="s">
        <v>136</v>
      </c>
      <c r="K9497" t="s">
        <v>137</v>
      </c>
      <c r="L9497" t="s">
        <v>26504</v>
      </c>
      <c r="M9497" t="s">
        <v>26505</v>
      </c>
      <c r="N9497">
        <v>1.096666666</v>
      </c>
      <c r="O9497">
        <v>30</v>
      </c>
      <c r="P9497">
        <v>8462</v>
      </c>
      <c r="Q9497">
        <v>7</v>
      </c>
      <c r="R9497">
        <v>135</v>
      </c>
      <c r="S9497">
        <v>28</v>
      </c>
      <c r="T9497">
        <v>632</v>
      </c>
      <c r="U9497">
        <v>1</v>
      </c>
      <c r="V9497">
        <v>4</v>
      </c>
      <c r="W9497">
        <v>463.10127960653182</v>
      </c>
      <c r="X9497">
        <v>4287.9977893890155</v>
      </c>
      <c r="Y9497">
        <v>8.7954327301167119</v>
      </c>
      <c r="Z9497">
        <v>88.540669804831424</v>
      </c>
      <c r="AA9497">
        <v>1025.9681374410147</v>
      </c>
      <c r="AB9497">
        <v>1088.1010097823264</v>
      </c>
      <c r="AC9497">
        <v>4.6818048800826002</v>
      </c>
      <c r="AD9497">
        <v>134.6510568185783</v>
      </c>
      <c r="AE9497">
        <v>7101.8371804524977</v>
      </c>
    </row>
    <row r="9498" spans="1:31" x14ac:dyDescent="0.25">
      <c r="A9498">
        <v>1893754</v>
      </c>
      <c r="B9498">
        <v>1</v>
      </c>
      <c r="C9498" t="s">
        <v>81</v>
      </c>
      <c r="D9498" t="s">
        <v>124</v>
      </c>
      <c r="E9498" t="s">
        <v>169</v>
      </c>
      <c r="F9498" t="s">
        <v>26506</v>
      </c>
      <c r="G9498" t="s">
        <v>469</v>
      </c>
      <c r="H9498" t="s">
        <v>143</v>
      </c>
      <c r="I9498" t="s">
        <v>135</v>
      </c>
      <c r="J9498" t="s">
        <v>136</v>
      </c>
      <c r="K9498" t="s">
        <v>137</v>
      </c>
      <c r="L9498" t="s">
        <v>26507</v>
      </c>
      <c r="M9498" t="s">
        <v>26508</v>
      </c>
      <c r="N9498">
        <v>2.113888888</v>
      </c>
      <c r="O9498">
        <v>0</v>
      </c>
      <c r="P9498">
        <v>282</v>
      </c>
      <c r="Q9498">
        <v>0</v>
      </c>
      <c r="R9498">
        <v>0</v>
      </c>
      <c r="S9498">
        <v>0</v>
      </c>
      <c r="T9498">
        <v>19</v>
      </c>
      <c r="U9498">
        <v>0</v>
      </c>
      <c r="V9498">
        <v>0</v>
      </c>
      <c r="W9498">
        <v>0</v>
      </c>
      <c r="X9498">
        <v>107.08847786972903</v>
      </c>
      <c r="Y9498">
        <v>0</v>
      </c>
      <c r="Z9498">
        <v>0</v>
      </c>
      <c r="AA9498">
        <v>0</v>
      </c>
      <c r="AB9498">
        <v>6.1764436055855008</v>
      </c>
      <c r="AC9498">
        <v>0</v>
      </c>
      <c r="AD9498">
        <v>0</v>
      </c>
      <c r="AE9498">
        <v>113.26492147531454</v>
      </c>
    </row>
    <row r="9499" spans="1:31" x14ac:dyDescent="0.25">
      <c r="A9499">
        <v>1894524</v>
      </c>
      <c r="B9499">
        <v>1</v>
      </c>
      <c r="C9499" t="s">
        <v>80</v>
      </c>
      <c r="D9499" t="s">
        <v>100</v>
      </c>
      <c r="E9499" t="s">
        <v>146</v>
      </c>
      <c r="F9499" t="s">
        <v>26135</v>
      </c>
      <c r="G9499" t="s">
        <v>1124</v>
      </c>
      <c r="H9499" t="s">
        <v>143</v>
      </c>
      <c r="I9499" t="s">
        <v>135</v>
      </c>
      <c r="J9499" t="s">
        <v>136</v>
      </c>
      <c r="K9499" t="s">
        <v>137</v>
      </c>
      <c r="L9499" t="s">
        <v>26509</v>
      </c>
      <c r="M9499" t="s">
        <v>26510</v>
      </c>
      <c r="N9499">
        <v>0.60194444400000002</v>
      </c>
      <c r="O9499">
        <v>0</v>
      </c>
      <c r="P9499">
        <v>16</v>
      </c>
      <c r="Q9499">
        <v>0</v>
      </c>
      <c r="R9499">
        <v>0</v>
      </c>
      <c r="S9499">
        <v>0</v>
      </c>
      <c r="T9499">
        <v>1</v>
      </c>
      <c r="U9499">
        <v>0</v>
      </c>
      <c r="V9499">
        <v>0</v>
      </c>
      <c r="W9499">
        <v>0</v>
      </c>
      <c r="X9499">
        <v>3.3076745873792524</v>
      </c>
      <c r="Y9499">
        <v>0</v>
      </c>
      <c r="Z9499">
        <v>0</v>
      </c>
      <c r="AA9499">
        <v>0</v>
      </c>
      <c r="AB9499">
        <v>0.85663077179653346</v>
      </c>
      <c r="AC9499">
        <v>0</v>
      </c>
      <c r="AD9499">
        <v>0</v>
      </c>
      <c r="AE9499">
        <v>4.1643053591757857</v>
      </c>
    </row>
    <row r="9500" spans="1:31" x14ac:dyDescent="0.25">
      <c r="A9500">
        <v>1893585</v>
      </c>
      <c r="B9500">
        <v>1</v>
      </c>
      <c r="C9500" t="s">
        <v>81</v>
      </c>
      <c r="D9500" t="s">
        <v>127</v>
      </c>
      <c r="E9500" t="s">
        <v>140</v>
      </c>
      <c r="F9500" t="s">
        <v>16213</v>
      </c>
      <c r="G9500" t="s">
        <v>207</v>
      </c>
      <c r="H9500" t="s">
        <v>143</v>
      </c>
      <c r="I9500" t="s">
        <v>135</v>
      </c>
      <c r="J9500" t="s">
        <v>136</v>
      </c>
      <c r="K9500" t="s">
        <v>137</v>
      </c>
      <c r="L9500" t="s">
        <v>26511</v>
      </c>
      <c r="M9500" t="s">
        <v>26512</v>
      </c>
      <c r="N9500">
        <v>1.0263888880000001</v>
      </c>
      <c r="O9500">
        <v>0</v>
      </c>
      <c r="P9500">
        <v>5</v>
      </c>
      <c r="Q9500">
        <v>0</v>
      </c>
      <c r="R9500">
        <v>0</v>
      </c>
      <c r="S9500">
        <v>0</v>
      </c>
      <c r="T9500">
        <v>0</v>
      </c>
      <c r="U9500">
        <v>0</v>
      </c>
      <c r="V9500">
        <v>0</v>
      </c>
      <c r="W9500">
        <v>0</v>
      </c>
      <c r="X9500">
        <v>1.3144820762860148</v>
      </c>
      <c r="Y9500">
        <v>0</v>
      </c>
      <c r="Z9500">
        <v>0</v>
      </c>
      <c r="AA9500">
        <v>0</v>
      </c>
      <c r="AB9500">
        <v>0</v>
      </c>
      <c r="AC9500">
        <v>0</v>
      </c>
      <c r="AD9500">
        <v>0</v>
      </c>
      <c r="AE9500">
        <v>1.3144820762860148</v>
      </c>
    </row>
    <row r="9501" spans="1:31" x14ac:dyDescent="0.25">
      <c r="A9501">
        <v>1893648</v>
      </c>
      <c r="B9501">
        <v>1</v>
      </c>
      <c r="C9501" t="s">
        <v>80</v>
      </c>
      <c r="D9501" t="s">
        <v>108</v>
      </c>
      <c r="E9501" t="s">
        <v>169</v>
      </c>
      <c r="F9501" t="s">
        <v>25616</v>
      </c>
      <c r="G9501" t="s">
        <v>148</v>
      </c>
      <c r="H9501" t="s">
        <v>143</v>
      </c>
      <c r="I9501" t="s">
        <v>135</v>
      </c>
      <c r="J9501" t="s">
        <v>136</v>
      </c>
      <c r="K9501" t="s">
        <v>137</v>
      </c>
      <c r="L9501" t="s">
        <v>26513</v>
      </c>
      <c r="M9501" t="s">
        <v>26514</v>
      </c>
      <c r="N9501">
        <v>1.631388888</v>
      </c>
      <c r="O9501">
        <v>0</v>
      </c>
      <c r="P9501">
        <v>61</v>
      </c>
      <c r="Q9501">
        <v>0</v>
      </c>
      <c r="R9501">
        <v>43</v>
      </c>
      <c r="S9501">
        <v>0</v>
      </c>
      <c r="T9501">
        <v>16</v>
      </c>
      <c r="U9501">
        <v>0</v>
      </c>
      <c r="V9501">
        <v>0</v>
      </c>
      <c r="W9501">
        <v>0</v>
      </c>
      <c r="X9501">
        <v>15.32963496022353</v>
      </c>
      <c r="Y9501">
        <v>0</v>
      </c>
      <c r="Z9501">
        <v>84.294171565548453</v>
      </c>
      <c r="AA9501">
        <v>0</v>
      </c>
      <c r="AB9501">
        <v>29.997732927557852</v>
      </c>
      <c r="AC9501">
        <v>0</v>
      </c>
      <c r="AD9501">
        <v>0</v>
      </c>
      <c r="AE9501">
        <v>129.62153945332983</v>
      </c>
    </row>
    <row r="9502" spans="1:31" x14ac:dyDescent="0.25">
      <c r="A9502">
        <v>1894040</v>
      </c>
      <c r="B9502">
        <v>1</v>
      </c>
      <c r="C9502" t="s">
        <v>81</v>
      </c>
      <c r="D9502" t="s">
        <v>118</v>
      </c>
      <c r="E9502" t="s">
        <v>131</v>
      </c>
      <c r="F9502" t="s">
        <v>20660</v>
      </c>
      <c r="G9502" t="s">
        <v>133</v>
      </c>
      <c r="H9502" t="s">
        <v>134</v>
      </c>
      <c r="I9502" t="s">
        <v>152</v>
      </c>
      <c r="J9502" t="s">
        <v>136</v>
      </c>
      <c r="K9502" t="s">
        <v>137</v>
      </c>
      <c r="L9502" t="s">
        <v>26515</v>
      </c>
      <c r="M9502" t="s">
        <v>26516</v>
      </c>
      <c r="N9502">
        <v>8.3333330000000001E-3</v>
      </c>
      <c r="O9502">
        <v>0</v>
      </c>
      <c r="P9502">
        <v>723</v>
      </c>
      <c r="Q9502">
        <v>5</v>
      </c>
      <c r="R9502">
        <v>21</v>
      </c>
      <c r="S9502">
        <v>0</v>
      </c>
      <c r="T9502">
        <v>29</v>
      </c>
      <c r="U9502">
        <v>0</v>
      </c>
      <c r="V9502">
        <v>0</v>
      </c>
      <c r="W9502">
        <v>0</v>
      </c>
      <c r="X9502">
        <v>0.84297669592504154</v>
      </c>
      <c r="Y9502">
        <v>0.58021756970234994</v>
      </c>
      <c r="Z9502">
        <v>0.4781173598807501</v>
      </c>
      <c r="AA9502">
        <v>0</v>
      </c>
      <c r="AB9502">
        <v>0.15326683873665001</v>
      </c>
      <c r="AC9502">
        <v>0</v>
      </c>
      <c r="AD9502">
        <v>0</v>
      </c>
      <c r="AE9502">
        <v>2.0545784642447913</v>
      </c>
    </row>
    <row r="9503" spans="1:31" x14ac:dyDescent="0.25">
      <c r="A9503">
        <v>1893940</v>
      </c>
      <c r="B9503">
        <v>1</v>
      </c>
      <c r="C9503" t="s">
        <v>80</v>
      </c>
      <c r="D9503" t="s">
        <v>103</v>
      </c>
      <c r="E9503" t="s">
        <v>229</v>
      </c>
      <c r="F9503" t="s">
        <v>13467</v>
      </c>
      <c r="G9503" t="s">
        <v>212</v>
      </c>
      <c r="H9503" t="s">
        <v>134</v>
      </c>
      <c r="I9503" t="s">
        <v>135</v>
      </c>
      <c r="J9503" t="s">
        <v>3</v>
      </c>
      <c r="K9503" t="s">
        <v>137</v>
      </c>
      <c r="L9503" t="s">
        <v>26517</v>
      </c>
      <c r="M9503" t="s">
        <v>26518</v>
      </c>
      <c r="N9503">
        <v>0.88611111099999995</v>
      </c>
      <c r="O9503">
        <v>0</v>
      </c>
      <c r="P9503">
        <v>11291</v>
      </c>
      <c r="Q9503">
        <v>30</v>
      </c>
      <c r="R9503">
        <v>62</v>
      </c>
      <c r="S9503">
        <v>44</v>
      </c>
      <c r="T9503">
        <v>1383</v>
      </c>
      <c r="U9503">
        <v>12</v>
      </c>
      <c r="V9503">
        <v>9</v>
      </c>
      <c r="W9503">
        <v>0</v>
      </c>
      <c r="X9503">
        <v>2689.424121321435</v>
      </c>
      <c r="Y9503">
        <v>350.89081411957369</v>
      </c>
      <c r="Z9503">
        <v>282.18283687184095</v>
      </c>
      <c r="AA9503">
        <v>1943.1693819846216</v>
      </c>
      <c r="AB9503">
        <v>1970.2952772119304</v>
      </c>
      <c r="AC9503">
        <v>634.21520404279386</v>
      </c>
      <c r="AD9503">
        <v>478.536250302273</v>
      </c>
      <c r="AE9503">
        <v>8348.7138858544695</v>
      </c>
    </row>
    <row r="9504" spans="1:31" x14ac:dyDescent="0.25">
      <c r="A9504">
        <v>1894332</v>
      </c>
      <c r="B9504">
        <v>1</v>
      </c>
      <c r="C9504" t="s">
        <v>81</v>
      </c>
      <c r="D9504" t="s">
        <v>128</v>
      </c>
      <c r="E9504" t="s">
        <v>158</v>
      </c>
      <c r="F9504" t="s">
        <v>4586</v>
      </c>
      <c r="G9504" t="s">
        <v>133</v>
      </c>
      <c r="H9504" t="s">
        <v>134</v>
      </c>
      <c r="I9504" t="s">
        <v>135</v>
      </c>
      <c r="J9504" t="s">
        <v>136</v>
      </c>
      <c r="K9504" t="s">
        <v>137</v>
      </c>
      <c r="L9504" t="s">
        <v>26519</v>
      </c>
      <c r="M9504" t="s">
        <v>26520</v>
      </c>
      <c r="N9504">
        <v>1.5336111109999999</v>
      </c>
      <c r="O9504">
        <v>0</v>
      </c>
      <c r="P9504">
        <v>0</v>
      </c>
      <c r="Q9504">
        <v>0</v>
      </c>
      <c r="R9504">
        <v>0</v>
      </c>
      <c r="S9504">
        <v>1</v>
      </c>
      <c r="T9504">
        <v>130</v>
      </c>
      <c r="U9504">
        <v>1</v>
      </c>
      <c r="V9504">
        <v>7</v>
      </c>
      <c r="W9504">
        <v>0</v>
      </c>
      <c r="X9504">
        <v>0</v>
      </c>
      <c r="Y9504">
        <v>0</v>
      </c>
      <c r="Z9504">
        <v>0</v>
      </c>
      <c r="AA9504">
        <v>3.6371616028964198</v>
      </c>
      <c r="AB9504">
        <v>264.73508303582105</v>
      </c>
      <c r="AC9504">
        <v>41.540920121711437</v>
      </c>
      <c r="AD9504">
        <v>67.578911089771609</v>
      </c>
      <c r="AE9504">
        <v>377.49207585020054</v>
      </c>
    </row>
    <row r="9505" spans="1:31" x14ac:dyDescent="0.25">
      <c r="A9505">
        <v>1893691</v>
      </c>
      <c r="B9505">
        <v>1</v>
      </c>
      <c r="C9505" t="s">
        <v>81</v>
      </c>
      <c r="D9505" t="s">
        <v>128</v>
      </c>
      <c r="E9505" t="s">
        <v>131</v>
      </c>
      <c r="F9505" t="s">
        <v>7631</v>
      </c>
      <c r="G9505" t="s">
        <v>133</v>
      </c>
      <c r="H9505" t="s">
        <v>134</v>
      </c>
      <c r="I9505" t="s">
        <v>135</v>
      </c>
      <c r="J9505" t="s">
        <v>136</v>
      </c>
      <c r="K9505" t="s">
        <v>137</v>
      </c>
      <c r="L9505" t="s">
        <v>26521</v>
      </c>
      <c r="M9505" t="s">
        <v>26522</v>
      </c>
      <c r="N9505">
        <v>0.78500000000000003</v>
      </c>
      <c r="O9505">
        <v>0</v>
      </c>
      <c r="P9505">
        <v>517</v>
      </c>
      <c r="Q9505">
        <v>3</v>
      </c>
      <c r="R9505">
        <v>7</v>
      </c>
      <c r="S9505">
        <v>11</v>
      </c>
      <c r="T9505">
        <v>39</v>
      </c>
      <c r="U9505">
        <v>1</v>
      </c>
      <c r="V9505">
        <v>0</v>
      </c>
      <c r="W9505">
        <v>0</v>
      </c>
      <c r="X9505">
        <v>87.763470983130389</v>
      </c>
      <c r="Y9505">
        <v>5.6012124035096056</v>
      </c>
      <c r="Z9505">
        <v>2.5549954036847251</v>
      </c>
      <c r="AA9505">
        <v>57.976291793892763</v>
      </c>
      <c r="AB9505">
        <v>29.476822743310048</v>
      </c>
      <c r="AC9505">
        <v>488.61474646670229</v>
      </c>
      <c r="AD9505">
        <v>0</v>
      </c>
      <c r="AE9505">
        <v>671.98753979422986</v>
      </c>
    </row>
    <row r="9506" spans="1:31" x14ac:dyDescent="0.25">
      <c r="A9506">
        <v>1893960</v>
      </c>
      <c r="B9506">
        <v>1</v>
      </c>
      <c r="C9506" t="s">
        <v>80</v>
      </c>
      <c r="D9506" t="s">
        <v>82</v>
      </c>
      <c r="E9506" t="s">
        <v>222</v>
      </c>
      <c r="F9506" t="s">
        <v>25800</v>
      </c>
      <c r="G9506" t="s">
        <v>148</v>
      </c>
      <c r="H9506" t="s">
        <v>143</v>
      </c>
      <c r="I9506" t="s">
        <v>135</v>
      </c>
      <c r="J9506" t="s">
        <v>136</v>
      </c>
      <c r="K9506" t="s">
        <v>137</v>
      </c>
      <c r="L9506" t="s">
        <v>26523</v>
      </c>
      <c r="M9506" t="s">
        <v>26524</v>
      </c>
      <c r="N9506">
        <v>4.3574999999999999</v>
      </c>
      <c r="O9506">
        <v>0</v>
      </c>
      <c r="P9506">
        <v>7</v>
      </c>
      <c r="Q9506">
        <v>0</v>
      </c>
      <c r="R9506">
        <v>0</v>
      </c>
      <c r="S9506">
        <v>0</v>
      </c>
      <c r="T9506">
        <v>23</v>
      </c>
      <c r="U9506">
        <v>0</v>
      </c>
      <c r="V9506">
        <v>0</v>
      </c>
      <c r="W9506">
        <v>0</v>
      </c>
      <c r="X9506">
        <v>20.32952286196447</v>
      </c>
      <c r="Y9506">
        <v>0</v>
      </c>
      <c r="Z9506">
        <v>0</v>
      </c>
      <c r="AA9506">
        <v>0</v>
      </c>
      <c r="AB9506">
        <v>471.89753070721974</v>
      </c>
      <c r="AC9506">
        <v>0</v>
      </c>
      <c r="AD9506">
        <v>0</v>
      </c>
      <c r="AE9506">
        <v>492.22705356918419</v>
      </c>
    </row>
    <row r="9507" spans="1:31" x14ac:dyDescent="0.25">
      <c r="A9507">
        <v>1893628</v>
      </c>
      <c r="B9507">
        <v>1</v>
      </c>
      <c r="C9507" t="s">
        <v>81</v>
      </c>
      <c r="D9507" t="s">
        <v>126</v>
      </c>
      <c r="E9507" t="s">
        <v>131</v>
      </c>
      <c r="F9507" t="s">
        <v>26525</v>
      </c>
      <c r="G9507" t="s">
        <v>133</v>
      </c>
      <c r="H9507" t="s">
        <v>134</v>
      </c>
      <c r="I9507" t="s">
        <v>135</v>
      </c>
      <c r="J9507" t="s">
        <v>136</v>
      </c>
      <c r="K9507" t="s">
        <v>137</v>
      </c>
      <c r="L9507" t="s">
        <v>26526</v>
      </c>
      <c r="M9507" t="s">
        <v>26527</v>
      </c>
      <c r="N9507">
        <v>0.84638888800000001</v>
      </c>
      <c r="O9507">
        <v>0</v>
      </c>
      <c r="P9507">
        <v>305</v>
      </c>
      <c r="Q9507">
        <v>6</v>
      </c>
      <c r="R9507">
        <v>79</v>
      </c>
      <c r="S9507">
        <v>2</v>
      </c>
      <c r="T9507">
        <v>4</v>
      </c>
      <c r="U9507">
        <v>0</v>
      </c>
      <c r="V9507">
        <v>0</v>
      </c>
      <c r="W9507">
        <v>0</v>
      </c>
      <c r="X9507">
        <v>17.569335059551811</v>
      </c>
      <c r="Y9507">
        <v>22.714500003942479</v>
      </c>
      <c r="Z9507">
        <v>7.2243941918777024</v>
      </c>
      <c r="AA9507">
        <v>2.7820979828630126</v>
      </c>
      <c r="AB9507">
        <v>0.50577043701515223</v>
      </c>
      <c r="AC9507">
        <v>0</v>
      </c>
      <c r="AD9507">
        <v>0</v>
      </c>
      <c r="AE9507">
        <v>50.796097675250159</v>
      </c>
    </row>
    <row r="9508" spans="1:31" x14ac:dyDescent="0.25">
      <c r="A9508">
        <v>1893983</v>
      </c>
      <c r="B9508">
        <v>1</v>
      </c>
      <c r="C9508" t="s">
        <v>81</v>
      </c>
      <c r="D9508" t="s">
        <v>127</v>
      </c>
      <c r="E9508" t="s">
        <v>169</v>
      </c>
      <c r="F9508" t="s">
        <v>26528</v>
      </c>
      <c r="G9508" t="s">
        <v>624</v>
      </c>
      <c r="H9508" t="s">
        <v>143</v>
      </c>
      <c r="I9508" t="s">
        <v>135</v>
      </c>
      <c r="J9508" t="s">
        <v>136</v>
      </c>
      <c r="K9508" t="s">
        <v>137</v>
      </c>
      <c r="L9508" t="s">
        <v>26529</v>
      </c>
      <c r="M9508" t="s">
        <v>26530</v>
      </c>
      <c r="N9508">
        <v>5.676666666</v>
      </c>
      <c r="O9508">
        <v>0</v>
      </c>
      <c r="P9508">
        <v>0</v>
      </c>
      <c r="Q9508">
        <v>0</v>
      </c>
      <c r="R9508">
        <v>25</v>
      </c>
      <c r="S9508">
        <v>0</v>
      </c>
      <c r="T9508">
        <v>0</v>
      </c>
      <c r="U9508">
        <v>0</v>
      </c>
      <c r="V9508">
        <v>0</v>
      </c>
      <c r="W9508">
        <v>0</v>
      </c>
      <c r="X9508">
        <v>0</v>
      </c>
      <c r="Y9508">
        <v>0</v>
      </c>
      <c r="Z9508">
        <v>181.59595694101756</v>
      </c>
      <c r="AA9508">
        <v>0</v>
      </c>
      <c r="AB9508">
        <v>0</v>
      </c>
      <c r="AC9508">
        <v>0</v>
      </c>
      <c r="AD9508">
        <v>0</v>
      </c>
      <c r="AE9508">
        <v>181.59595694101756</v>
      </c>
    </row>
    <row r="9509" spans="1:31" x14ac:dyDescent="0.25">
      <c r="A9509">
        <v>1894315</v>
      </c>
      <c r="B9509">
        <v>1</v>
      </c>
      <c r="C9509" t="s">
        <v>80</v>
      </c>
      <c r="D9509" t="s">
        <v>100</v>
      </c>
      <c r="E9509" t="s">
        <v>140</v>
      </c>
      <c r="F9509" t="s">
        <v>26531</v>
      </c>
      <c r="G9509" t="s">
        <v>163</v>
      </c>
      <c r="H9509" t="s">
        <v>143</v>
      </c>
      <c r="I9509" t="s">
        <v>135</v>
      </c>
      <c r="J9509" t="s">
        <v>136</v>
      </c>
      <c r="K9509" t="s">
        <v>137</v>
      </c>
      <c r="L9509" t="s">
        <v>26532</v>
      </c>
      <c r="M9509" t="s">
        <v>26533</v>
      </c>
      <c r="N9509">
        <v>0.98750000000000004</v>
      </c>
      <c r="O9509">
        <v>0</v>
      </c>
      <c r="P9509">
        <v>2</v>
      </c>
      <c r="Q9509">
        <v>0</v>
      </c>
      <c r="R9509">
        <v>0</v>
      </c>
      <c r="S9509">
        <v>0</v>
      </c>
      <c r="T9509">
        <v>0</v>
      </c>
      <c r="U9509">
        <v>0</v>
      </c>
      <c r="V9509">
        <v>0</v>
      </c>
      <c r="W9509">
        <v>0</v>
      </c>
      <c r="X9509">
        <v>0.48892109858753341</v>
      </c>
      <c r="Y9509">
        <v>0</v>
      </c>
      <c r="Z9509">
        <v>0</v>
      </c>
      <c r="AA9509">
        <v>0</v>
      </c>
      <c r="AB9509">
        <v>0</v>
      </c>
      <c r="AC9509">
        <v>0</v>
      </c>
      <c r="AD9509">
        <v>0</v>
      </c>
      <c r="AE9509">
        <v>0.48892109858753341</v>
      </c>
    </row>
    <row r="9510" spans="1:31" x14ac:dyDescent="0.25">
      <c r="A9510">
        <v>1894461</v>
      </c>
      <c r="B9510">
        <v>1</v>
      </c>
      <c r="C9510" t="s">
        <v>81</v>
      </c>
      <c r="D9510" t="s">
        <v>122</v>
      </c>
      <c r="E9510" t="s">
        <v>158</v>
      </c>
      <c r="F9510" t="s">
        <v>5105</v>
      </c>
      <c r="G9510" t="s">
        <v>219</v>
      </c>
      <c r="H9510" t="s">
        <v>134</v>
      </c>
      <c r="I9510" t="s">
        <v>135</v>
      </c>
      <c r="J9510" t="s">
        <v>136</v>
      </c>
      <c r="K9510" t="s">
        <v>137</v>
      </c>
      <c r="L9510" t="s">
        <v>26534</v>
      </c>
      <c r="M9510" t="s">
        <v>26535</v>
      </c>
      <c r="N9510">
        <v>2.773055555</v>
      </c>
      <c r="O9510">
        <v>0</v>
      </c>
      <c r="P9510">
        <v>78</v>
      </c>
      <c r="Q9510">
        <v>0</v>
      </c>
      <c r="R9510">
        <v>0</v>
      </c>
      <c r="S9510">
        <v>0</v>
      </c>
      <c r="T9510">
        <v>3</v>
      </c>
      <c r="U9510">
        <v>0</v>
      </c>
      <c r="V9510">
        <v>0</v>
      </c>
      <c r="W9510">
        <v>0</v>
      </c>
      <c r="X9510">
        <v>28.272944516129193</v>
      </c>
      <c r="Y9510">
        <v>0</v>
      </c>
      <c r="Z9510">
        <v>0</v>
      </c>
      <c r="AA9510">
        <v>0</v>
      </c>
      <c r="AB9510">
        <v>0.14191037322776417</v>
      </c>
      <c r="AC9510">
        <v>0</v>
      </c>
      <c r="AD9510">
        <v>0</v>
      </c>
      <c r="AE9510">
        <v>28.414854889356956</v>
      </c>
    </row>
    <row r="9511" spans="1:31" x14ac:dyDescent="0.25">
      <c r="A9511">
        <v>1894438</v>
      </c>
      <c r="B9511">
        <v>1</v>
      </c>
      <c r="C9511" t="s">
        <v>80</v>
      </c>
      <c r="D9511" t="s">
        <v>92</v>
      </c>
      <c r="E9511" t="s">
        <v>210</v>
      </c>
      <c r="F9511" t="s">
        <v>15600</v>
      </c>
      <c r="G9511" t="s">
        <v>133</v>
      </c>
      <c r="H9511" t="s">
        <v>134</v>
      </c>
      <c r="I9511" t="s">
        <v>152</v>
      </c>
      <c r="J9511" t="s">
        <v>136</v>
      </c>
      <c r="K9511" t="s">
        <v>137</v>
      </c>
      <c r="L9511" t="s">
        <v>26536</v>
      </c>
      <c r="M9511" t="s">
        <v>26537</v>
      </c>
      <c r="N9511">
        <v>3.4722221999999997E-2</v>
      </c>
      <c r="O9511">
        <v>11</v>
      </c>
      <c r="P9511">
        <v>11766</v>
      </c>
      <c r="Q9511">
        <v>28</v>
      </c>
      <c r="R9511">
        <v>699</v>
      </c>
      <c r="S9511">
        <v>57</v>
      </c>
      <c r="T9511">
        <v>1238</v>
      </c>
      <c r="U9511">
        <v>2</v>
      </c>
      <c r="V9511">
        <v>6</v>
      </c>
      <c r="W9511">
        <v>5.415914271234584</v>
      </c>
      <c r="X9511">
        <v>127.3103409415362</v>
      </c>
      <c r="Y9511">
        <v>4.2269400842002085</v>
      </c>
      <c r="Z9511">
        <v>17.243114445266254</v>
      </c>
      <c r="AA9511">
        <v>16.088629229202539</v>
      </c>
      <c r="AB9511">
        <v>44.188924370514897</v>
      </c>
      <c r="AC9511">
        <v>4.9598094954244445</v>
      </c>
      <c r="AD9511">
        <v>3.709023470215278</v>
      </c>
      <c r="AE9511">
        <v>223.14269630759438</v>
      </c>
    </row>
    <row r="9512" spans="1:31" x14ac:dyDescent="0.25">
      <c r="A9512">
        <v>1893774</v>
      </c>
      <c r="B9512">
        <v>1</v>
      </c>
      <c r="C9512" t="s">
        <v>81</v>
      </c>
      <c r="D9512" t="s">
        <v>113</v>
      </c>
      <c r="E9512" t="s">
        <v>158</v>
      </c>
      <c r="F9512" t="s">
        <v>26538</v>
      </c>
      <c r="G9512" t="s">
        <v>171</v>
      </c>
      <c r="H9512" t="s">
        <v>134</v>
      </c>
      <c r="I9512" t="s">
        <v>135</v>
      </c>
      <c r="J9512" t="s">
        <v>136</v>
      </c>
      <c r="K9512" t="s">
        <v>172</v>
      </c>
      <c r="L9512" t="s">
        <v>26539</v>
      </c>
      <c r="M9512" t="s">
        <v>26540</v>
      </c>
      <c r="N9512">
        <v>4.0549888879999996</v>
      </c>
      <c r="O9512">
        <v>0</v>
      </c>
      <c r="P9512">
        <v>259</v>
      </c>
      <c r="Q9512">
        <v>4</v>
      </c>
      <c r="R9512">
        <v>17</v>
      </c>
      <c r="S9512">
        <v>0</v>
      </c>
      <c r="T9512">
        <v>7</v>
      </c>
      <c r="U9512">
        <v>0</v>
      </c>
      <c r="V9512">
        <v>0</v>
      </c>
      <c r="W9512">
        <v>0</v>
      </c>
      <c r="X9512">
        <v>194.61596045392656</v>
      </c>
      <c r="Y9512">
        <v>138.13417454722253</v>
      </c>
      <c r="Z9512">
        <v>274.92929054174027</v>
      </c>
      <c r="AA9512">
        <v>0</v>
      </c>
      <c r="AB9512">
        <v>13.400581591198533</v>
      </c>
      <c r="AC9512">
        <v>0</v>
      </c>
      <c r="AD9512">
        <v>0</v>
      </c>
      <c r="AE9512">
        <v>621.08000713408785</v>
      </c>
    </row>
    <row r="9513" spans="1:31" x14ac:dyDescent="0.25">
      <c r="A9513">
        <v>1894415</v>
      </c>
      <c r="B9513">
        <v>1</v>
      </c>
      <c r="C9513" t="s">
        <v>80</v>
      </c>
      <c r="D9513" t="s">
        <v>111</v>
      </c>
      <c r="E9513" t="s">
        <v>169</v>
      </c>
      <c r="F9513" t="s">
        <v>26229</v>
      </c>
      <c r="G9513" t="s">
        <v>183</v>
      </c>
      <c r="H9513" t="s">
        <v>143</v>
      </c>
      <c r="I9513" t="s">
        <v>135</v>
      </c>
      <c r="J9513" t="s">
        <v>136</v>
      </c>
      <c r="K9513" t="s">
        <v>137</v>
      </c>
      <c r="L9513" t="s">
        <v>26541</v>
      </c>
      <c r="M9513" t="s">
        <v>26542</v>
      </c>
      <c r="N9513">
        <v>0.59583333299999997</v>
      </c>
      <c r="O9513">
        <v>0</v>
      </c>
      <c r="P9513">
        <v>1849</v>
      </c>
      <c r="Q9513">
        <v>0</v>
      </c>
      <c r="R9513">
        <v>0</v>
      </c>
      <c r="S9513">
        <v>0</v>
      </c>
      <c r="T9513">
        <v>308</v>
      </c>
      <c r="U9513">
        <v>0</v>
      </c>
      <c r="V9513">
        <v>0</v>
      </c>
      <c r="W9513">
        <v>0</v>
      </c>
      <c r="X9513">
        <v>332.65755852714136</v>
      </c>
      <c r="Y9513">
        <v>0</v>
      </c>
      <c r="Z9513">
        <v>0</v>
      </c>
      <c r="AA9513">
        <v>0</v>
      </c>
      <c r="AB9513">
        <v>179.43368757865454</v>
      </c>
      <c r="AC9513">
        <v>0</v>
      </c>
      <c r="AD9513">
        <v>0</v>
      </c>
      <c r="AE9513">
        <v>512.0912461057959</v>
      </c>
    </row>
    <row r="9514" spans="1:31" x14ac:dyDescent="0.25">
      <c r="A9514">
        <v>1893728</v>
      </c>
      <c r="B9514">
        <v>1</v>
      </c>
      <c r="C9514" t="s">
        <v>81</v>
      </c>
      <c r="D9514" t="s">
        <v>123</v>
      </c>
      <c r="E9514" t="s">
        <v>210</v>
      </c>
      <c r="F9514" t="s">
        <v>3117</v>
      </c>
      <c r="G9514" t="s">
        <v>133</v>
      </c>
      <c r="H9514" t="s">
        <v>134</v>
      </c>
      <c r="I9514" t="s">
        <v>135</v>
      </c>
      <c r="J9514" t="s">
        <v>136</v>
      </c>
      <c r="K9514" t="s">
        <v>137</v>
      </c>
      <c r="L9514" t="s">
        <v>26543</v>
      </c>
      <c r="M9514" t="s">
        <v>26544</v>
      </c>
      <c r="N9514">
        <v>0.23027777699999999</v>
      </c>
      <c r="O9514">
        <v>3</v>
      </c>
      <c r="P9514">
        <v>23</v>
      </c>
      <c r="Q9514">
        <v>246</v>
      </c>
      <c r="R9514">
        <v>278</v>
      </c>
      <c r="S9514">
        <v>24</v>
      </c>
      <c r="T9514">
        <v>52</v>
      </c>
      <c r="U9514">
        <v>0</v>
      </c>
      <c r="V9514">
        <v>0</v>
      </c>
      <c r="W9514">
        <v>0.72427671260658388</v>
      </c>
      <c r="X9514">
        <v>1.4905647599866314</v>
      </c>
      <c r="Y9514">
        <v>96.671410433922162</v>
      </c>
      <c r="Z9514">
        <v>38.078498188706263</v>
      </c>
      <c r="AA9514">
        <v>11.767487069801644</v>
      </c>
      <c r="AB9514">
        <v>10.312488889322209</v>
      </c>
      <c r="AC9514">
        <v>0</v>
      </c>
      <c r="AD9514">
        <v>0</v>
      </c>
      <c r="AE9514">
        <v>159.04472605434546</v>
      </c>
    </row>
    <row r="9515" spans="1:31" x14ac:dyDescent="0.25">
      <c r="A9515">
        <v>1894269</v>
      </c>
      <c r="B9515">
        <v>1</v>
      </c>
      <c r="C9515" t="s">
        <v>80</v>
      </c>
      <c r="D9515" t="s">
        <v>100</v>
      </c>
      <c r="E9515" t="s">
        <v>140</v>
      </c>
      <c r="F9515" t="s">
        <v>26545</v>
      </c>
      <c r="G9515" t="s">
        <v>163</v>
      </c>
      <c r="H9515" t="s">
        <v>143</v>
      </c>
      <c r="I9515" t="s">
        <v>135</v>
      </c>
      <c r="J9515" t="s">
        <v>136</v>
      </c>
      <c r="K9515" t="s">
        <v>137</v>
      </c>
      <c r="L9515" t="s">
        <v>26546</v>
      </c>
      <c r="M9515" t="s">
        <v>26547</v>
      </c>
      <c r="N9515">
        <v>1.6483333330000001</v>
      </c>
      <c r="O9515">
        <v>0</v>
      </c>
      <c r="P9515">
        <v>1</v>
      </c>
      <c r="Q9515">
        <v>0</v>
      </c>
      <c r="R9515">
        <v>0</v>
      </c>
      <c r="S9515">
        <v>0</v>
      </c>
      <c r="T9515">
        <v>0</v>
      </c>
      <c r="U9515">
        <v>0</v>
      </c>
      <c r="V9515">
        <v>0</v>
      </c>
      <c r="W9515">
        <v>0</v>
      </c>
      <c r="X9515">
        <v>0.70318891990864008</v>
      </c>
      <c r="Y9515">
        <v>0</v>
      </c>
      <c r="Z9515">
        <v>0</v>
      </c>
      <c r="AA9515">
        <v>0</v>
      </c>
      <c r="AB9515">
        <v>0</v>
      </c>
      <c r="AC9515">
        <v>0</v>
      </c>
      <c r="AD9515">
        <v>0</v>
      </c>
      <c r="AE9515">
        <v>0.70318891990864008</v>
      </c>
    </row>
    <row r="9516" spans="1:31" x14ac:dyDescent="0.25">
      <c r="A9516">
        <v>1893565</v>
      </c>
      <c r="B9516">
        <v>1</v>
      </c>
      <c r="C9516" t="s">
        <v>80</v>
      </c>
      <c r="D9516" t="s">
        <v>104</v>
      </c>
      <c r="E9516" t="s">
        <v>158</v>
      </c>
      <c r="F9516" t="s">
        <v>25652</v>
      </c>
      <c r="G9516" t="s">
        <v>219</v>
      </c>
      <c r="H9516" t="s">
        <v>134</v>
      </c>
      <c r="I9516" t="s">
        <v>135</v>
      </c>
      <c r="J9516" t="s">
        <v>136</v>
      </c>
      <c r="K9516" t="s">
        <v>137</v>
      </c>
      <c r="L9516" t="s">
        <v>26548</v>
      </c>
      <c r="M9516" t="s">
        <v>26549</v>
      </c>
      <c r="N9516">
        <v>1.685277777</v>
      </c>
      <c r="O9516">
        <v>0</v>
      </c>
      <c r="P9516">
        <v>7</v>
      </c>
      <c r="Q9516">
        <v>0</v>
      </c>
      <c r="R9516">
        <v>16</v>
      </c>
      <c r="S9516">
        <v>0</v>
      </c>
      <c r="T9516">
        <v>6</v>
      </c>
      <c r="U9516">
        <v>0</v>
      </c>
      <c r="V9516">
        <v>0</v>
      </c>
      <c r="W9516">
        <v>0</v>
      </c>
      <c r="X9516">
        <v>3.417893492013504</v>
      </c>
      <c r="Y9516">
        <v>0</v>
      </c>
      <c r="Z9516">
        <v>16.62084600803955</v>
      </c>
      <c r="AA9516">
        <v>0</v>
      </c>
      <c r="AB9516">
        <v>8.9623688731688844</v>
      </c>
      <c r="AC9516">
        <v>0</v>
      </c>
      <c r="AD9516">
        <v>0</v>
      </c>
      <c r="AE9516">
        <v>29.001108373221939</v>
      </c>
    </row>
    <row r="9517" spans="1:31" x14ac:dyDescent="0.25">
      <c r="A9517">
        <v>1893668</v>
      </c>
      <c r="B9517">
        <v>1</v>
      </c>
      <c r="C9517" t="s">
        <v>81</v>
      </c>
      <c r="D9517" t="s">
        <v>123</v>
      </c>
      <c r="E9517" t="s">
        <v>210</v>
      </c>
      <c r="F9517" t="s">
        <v>7207</v>
      </c>
      <c r="G9517" t="s">
        <v>133</v>
      </c>
      <c r="H9517" t="s">
        <v>134</v>
      </c>
      <c r="I9517" t="s">
        <v>135</v>
      </c>
      <c r="J9517" t="s">
        <v>136</v>
      </c>
      <c r="K9517" t="s">
        <v>137</v>
      </c>
      <c r="L9517" t="s">
        <v>26550</v>
      </c>
      <c r="M9517" t="s">
        <v>26551</v>
      </c>
      <c r="N9517">
        <v>0.55500000000000005</v>
      </c>
      <c r="O9517">
        <v>3</v>
      </c>
      <c r="P9517">
        <v>0</v>
      </c>
      <c r="Q9517">
        <v>161</v>
      </c>
      <c r="R9517">
        <v>0</v>
      </c>
      <c r="S9517">
        <v>15</v>
      </c>
      <c r="T9517">
        <v>0</v>
      </c>
      <c r="U9517">
        <v>0</v>
      </c>
      <c r="V9517">
        <v>0</v>
      </c>
      <c r="W9517">
        <v>2.7501353806941209</v>
      </c>
      <c r="X9517">
        <v>0</v>
      </c>
      <c r="Y9517">
        <v>123.27737943365523</v>
      </c>
      <c r="Z9517">
        <v>0</v>
      </c>
      <c r="AA9517">
        <v>16.165231599006972</v>
      </c>
      <c r="AB9517">
        <v>0</v>
      </c>
      <c r="AC9517">
        <v>0</v>
      </c>
      <c r="AD9517">
        <v>0</v>
      </c>
      <c r="AE9517">
        <v>142.1927464133563</v>
      </c>
    </row>
    <row r="9518" spans="1:31" x14ac:dyDescent="0.25">
      <c r="A9518">
        <v>1893914</v>
      </c>
      <c r="B9518">
        <v>1</v>
      </c>
      <c r="C9518" t="s">
        <v>80</v>
      </c>
      <c r="D9518" t="s">
        <v>95</v>
      </c>
      <c r="E9518" t="s">
        <v>140</v>
      </c>
      <c r="F9518" t="s">
        <v>26552</v>
      </c>
      <c r="G9518" t="s">
        <v>163</v>
      </c>
      <c r="H9518" t="s">
        <v>143</v>
      </c>
      <c r="I9518" t="s">
        <v>135</v>
      </c>
      <c r="J9518" t="s">
        <v>136</v>
      </c>
      <c r="K9518" t="s">
        <v>137</v>
      </c>
      <c r="L9518" t="s">
        <v>26553</v>
      </c>
      <c r="M9518" t="s">
        <v>26554</v>
      </c>
      <c r="N9518">
        <v>6.6661111110000002</v>
      </c>
      <c r="O9518">
        <v>0</v>
      </c>
      <c r="P9518">
        <v>4</v>
      </c>
      <c r="Q9518">
        <v>0</v>
      </c>
      <c r="R9518">
        <v>0</v>
      </c>
      <c r="S9518">
        <v>0</v>
      </c>
      <c r="T9518">
        <v>0</v>
      </c>
      <c r="U9518">
        <v>0</v>
      </c>
      <c r="V9518">
        <v>0</v>
      </c>
      <c r="W9518">
        <v>0</v>
      </c>
      <c r="X9518">
        <v>4.6433862431477131</v>
      </c>
      <c r="Y9518">
        <v>0</v>
      </c>
      <c r="Z9518">
        <v>0</v>
      </c>
      <c r="AA9518">
        <v>0</v>
      </c>
      <c r="AB9518">
        <v>0</v>
      </c>
      <c r="AC9518">
        <v>0</v>
      </c>
      <c r="AD9518">
        <v>0</v>
      </c>
      <c r="AE9518">
        <v>4.6433862431477131</v>
      </c>
    </row>
    <row r="9519" spans="1:31" x14ac:dyDescent="0.25">
      <c r="A9519">
        <v>1893814</v>
      </c>
      <c r="B9519">
        <v>1</v>
      </c>
      <c r="C9519" t="s">
        <v>81</v>
      </c>
      <c r="D9519" t="s">
        <v>117</v>
      </c>
      <c r="E9519" t="s">
        <v>158</v>
      </c>
      <c r="F9519" t="s">
        <v>26555</v>
      </c>
      <c r="G9519" t="s">
        <v>219</v>
      </c>
      <c r="H9519" t="s">
        <v>134</v>
      </c>
      <c r="I9519" t="s">
        <v>135</v>
      </c>
      <c r="J9519" t="s">
        <v>136</v>
      </c>
      <c r="K9519" t="s">
        <v>137</v>
      </c>
      <c r="L9519" t="s">
        <v>26556</v>
      </c>
      <c r="M9519" t="s">
        <v>26557</v>
      </c>
      <c r="N9519">
        <v>0.80361111100000004</v>
      </c>
      <c r="O9519">
        <v>0</v>
      </c>
      <c r="P9519">
        <v>17</v>
      </c>
      <c r="Q9519">
        <v>0</v>
      </c>
      <c r="R9519">
        <v>17</v>
      </c>
      <c r="S9519">
        <v>0</v>
      </c>
      <c r="T9519">
        <v>1</v>
      </c>
      <c r="U9519">
        <v>0</v>
      </c>
      <c r="V9519">
        <v>0</v>
      </c>
      <c r="W9519">
        <v>0</v>
      </c>
      <c r="X9519">
        <v>2.2435961538924687</v>
      </c>
      <c r="Y9519">
        <v>0</v>
      </c>
      <c r="Z9519">
        <v>43.604191529030153</v>
      </c>
      <c r="AA9519">
        <v>0</v>
      </c>
      <c r="AB9519">
        <v>0.1863670748384717</v>
      </c>
      <c r="AC9519">
        <v>0</v>
      </c>
      <c r="AD9519">
        <v>0</v>
      </c>
      <c r="AE9519">
        <v>46.034154757761094</v>
      </c>
    </row>
    <row r="9520" spans="1:31" x14ac:dyDescent="0.25">
      <c r="A9520">
        <v>1893688</v>
      </c>
      <c r="B9520">
        <v>1</v>
      </c>
      <c r="C9520" t="s">
        <v>80</v>
      </c>
      <c r="D9520" t="s">
        <v>103</v>
      </c>
      <c r="E9520" t="s">
        <v>229</v>
      </c>
      <c r="F9520" t="s">
        <v>1160</v>
      </c>
      <c r="G9520" t="s">
        <v>476</v>
      </c>
      <c r="H9520" t="s">
        <v>134</v>
      </c>
      <c r="I9520" t="s">
        <v>135</v>
      </c>
      <c r="J9520" t="s">
        <v>136</v>
      </c>
      <c r="K9520" t="s">
        <v>172</v>
      </c>
      <c r="L9520" t="s">
        <v>26558</v>
      </c>
      <c r="M9520" t="s">
        <v>26559</v>
      </c>
      <c r="N9520">
        <v>0.51416666600000005</v>
      </c>
      <c r="O9520">
        <v>0</v>
      </c>
      <c r="P9520">
        <v>14030</v>
      </c>
      <c r="Q9520">
        <v>0</v>
      </c>
      <c r="R9520">
        <v>109</v>
      </c>
      <c r="S9520">
        <v>0</v>
      </c>
      <c r="T9520">
        <v>2156</v>
      </c>
      <c r="U9520">
        <v>0</v>
      </c>
      <c r="V9520">
        <v>1</v>
      </c>
      <c r="W9520">
        <v>0</v>
      </c>
      <c r="X9520">
        <v>1480.6117480596665</v>
      </c>
      <c r="Y9520">
        <v>0</v>
      </c>
      <c r="Z9520">
        <v>95.725811223156057</v>
      </c>
      <c r="AA9520">
        <v>0</v>
      </c>
      <c r="AB9520">
        <v>1168.8928850652003</v>
      </c>
      <c r="AC9520">
        <v>0</v>
      </c>
      <c r="AD9520">
        <v>2.8379949111210898</v>
      </c>
      <c r="AE9520">
        <v>2748.0684392591443</v>
      </c>
    </row>
    <row r="9521" spans="1:31" x14ac:dyDescent="0.25">
      <c r="A9521">
        <v>1894421</v>
      </c>
      <c r="B9521">
        <v>1</v>
      </c>
      <c r="C9521" t="s">
        <v>80</v>
      </c>
      <c r="D9521" t="s">
        <v>97</v>
      </c>
      <c r="E9521" t="s">
        <v>210</v>
      </c>
      <c r="F9521" t="s">
        <v>4625</v>
      </c>
      <c r="G9521" t="s">
        <v>133</v>
      </c>
      <c r="H9521" t="s">
        <v>134</v>
      </c>
      <c r="I9521" t="s">
        <v>135</v>
      </c>
      <c r="J9521" t="s">
        <v>136</v>
      </c>
      <c r="K9521" t="s">
        <v>137</v>
      </c>
      <c r="L9521" t="s">
        <v>26560</v>
      </c>
      <c r="M9521" t="s">
        <v>26561</v>
      </c>
      <c r="N9521">
        <v>9.8611111000000001E-2</v>
      </c>
      <c r="O9521">
        <v>11</v>
      </c>
      <c r="P9521">
        <v>11766</v>
      </c>
      <c r="Q9521">
        <v>28</v>
      </c>
      <c r="R9521">
        <v>699</v>
      </c>
      <c r="S9521">
        <v>57</v>
      </c>
      <c r="T9521">
        <v>1238</v>
      </c>
      <c r="U9521">
        <v>2</v>
      </c>
      <c r="V9521">
        <v>6</v>
      </c>
      <c r="W9521">
        <v>15.290887812892999</v>
      </c>
      <c r="X9521">
        <v>359.4383432655319</v>
      </c>
      <c r="Y9521">
        <v>12.347137933498072</v>
      </c>
      <c r="Z9521">
        <v>49.616333452328902</v>
      </c>
      <c r="AA9521">
        <v>47.753932161767466</v>
      </c>
      <c r="AB9521">
        <v>132.4226765295202</v>
      </c>
      <c r="AC9521">
        <v>14.632534279053553</v>
      </c>
      <c r="AD9521">
        <v>11.712685904869165</v>
      </c>
      <c r="AE9521">
        <v>643.21453133946227</v>
      </c>
    </row>
    <row r="9522" spans="1:31" x14ac:dyDescent="0.25">
      <c r="A9522">
        <v>1893874</v>
      </c>
      <c r="B9522">
        <v>1</v>
      </c>
      <c r="C9522" t="s">
        <v>80</v>
      </c>
      <c r="D9522" t="s">
        <v>91</v>
      </c>
      <c r="E9522" t="s">
        <v>210</v>
      </c>
      <c r="F9522" t="s">
        <v>26562</v>
      </c>
      <c r="G9522" t="s">
        <v>219</v>
      </c>
      <c r="H9522" t="s">
        <v>134</v>
      </c>
      <c r="I9522" t="s">
        <v>135</v>
      </c>
      <c r="J9522" t="s">
        <v>136</v>
      </c>
      <c r="K9522" t="s">
        <v>137</v>
      </c>
      <c r="L9522" t="s">
        <v>26563</v>
      </c>
      <c r="M9522" t="s">
        <v>26564</v>
      </c>
      <c r="N9522">
        <v>3.0233333330000001</v>
      </c>
      <c r="O9522">
        <v>1</v>
      </c>
      <c r="P9522">
        <v>0</v>
      </c>
      <c r="Q9522">
        <v>50</v>
      </c>
      <c r="R9522">
        <v>16</v>
      </c>
      <c r="S9522">
        <v>25</v>
      </c>
      <c r="T9522">
        <v>6</v>
      </c>
      <c r="U9522">
        <v>1</v>
      </c>
      <c r="V9522">
        <v>0</v>
      </c>
      <c r="W9522">
        <v>0.83769988876217794</v>
      </c>
      <c r="X9522">
        <v>0</v>
      </c>
      <c r="Y9522">
        <v>2598.9938738445267</v>
      </c>
      <c r="Z9522">
        <v>87.951324163674755</v>
      </c>
      <c r="AA9522">
        <v>1017.2514392248419</v>
      </c>
      <c r="AB9522">
        <v>68.854280618400139</v>
      </c>
      <c r="AC9522">
        <v>350.60515015116192</v>
      </c>
      <c r="AD9522">
        <v>0</v>
      </c>
      <c r="AE9522">
        <v>4124.4937678913666</v>
      </c>
    </row>
    <row r="9523" spans="1:31" x14ac:dyDescent="0.25">
      <c r="A9523">
        <v>1893708</v>
      </c>
      <c r="B9523">
        <v>1</v>
      </c>
      <c r="C9523" t="s">
        <v>80</v>
      </c>
      <c r="D9523" t="s">
        <v>107</v>
      </c>
      <c r="E9523" t="s">
        <v>169</v>
      </c>
      <c r="F9523" t="s">
        <v>26565</v>
      </c>
      <c r="G9523" t="s">
        <v>183</v>
      </c>
      <c r="H9523" t="s">
        <v>143</v>
      </c>
      <c r="I9523" t="s">
        <v>135</v>
      </c>
      <c r="J9523" t="s">
        <v>136</v>
      </c>
      <c r="K9523" t="s">
        <v>137</v>
      </c>
      <c r="L9523" t="s">
        <v>26566</v>
      </c>
      <c r="M9523" t="s">
        <v>26567</v>
      </c>
      <c r="N9523">
        <v>2.071111111</v>
      </c>
      <c r="O9523">
        <v>0</v>
      </c>
      <c r="P9523">
        <v>87</v>
      </c>
      <c r="Q9523">
        <v>0</v>
      </c>
      <c r="R9523">
        <v>0</v>
      </c>
      <c r="S9523">
        <v>0</v>
      </c>
      <c r="T9523">
        <v>0</v>
      </c>
      <c r="U9523">
        <v>0</v>
      </c>
      <c r="V9523">
        <v>0</v>
      </c>
      <c r="W9523">
        <v>0</v>
      </c>
      <c r="X9523">
        <v>31.349461761302774</v>
      </c>
      <c r="Y9523">
        <v>0</v>
      </c>
      <c r="Z9523">
        <v>0</v>
      </c>
      <c r="AA9523">
        <v>0</v>
      </c>
      <c r="AB9523">
        <v>0</v>
      </c>
      <c r="AC9523">
        <v>0</v>
      </c>
      <c r="AD9523">
        <v>0</v>
      </c>
      <c r="AE9523">
        <v>31.349461761302774</v>
      </c>
    </row>
    <row r="9524" spans="1:31" x14ac:dyDescent="0.25">
      <c r="A9524">
        <v>1894023</v>
      </c>
      <c r="B9524">
        <v>1</v>
      </c>
      <c r="C9524" t="s">
        <v>80</v>
      </c>
      <c r="D9524" t="s">
        <v>107</v>
      </c>
      <c r="E9524" t="s">
        <v>146</v>
      </c>
      <c r="F9524" t="s">
        <v>10611</v>
      </c>
      <c r="G9524" t="s">
        <v>453</v>
      </c>
      <c r="H9524" t="s">
        <v>143</v>
      </c>
      <c r="I9524" t="s">
        <v>135</v>
      </c>
      <c r="J9524" t="s">
        <v>136</v>
      </c>
      <c r="K9524" t="s">
        <v>137</v>
      </c>
      <c r="L9524" t="s">
        <v>26568</v>
      </c>
      <c r="M9524" t="s">
        <v>26569</v>
      </c>
      <c r="N9524">
        <v>1.143888888</v>
      </c>
      <c r="O9524">
        <v>0</v>
      </c>
      <c r="P9524">
        <v>18</v>
      </c>
      <c r="Q9524">
        <v>0</v>
      </c>
      <c r="R9524">
        <v>0</v>
      </c>
      <c r="S9524">
        <v>0</v>
      </c>
      <c r="T9524">
        <v>2</v>
      </c>
      <c r="U9524">
        <v>0</v>
      </c>
      <c r="V9524">
        <v>0</v>
      </c>
      <c r="W9524">
        <v>0</v>
      </c>
      <c r="X9524">
        <v>3.4909529009077613</v>
      </c>
      <c r="Y9524">
        <v>0</v>
      </c>
      <c r="Z9524">
        <v>0</v>
      </c>
      <c r="AA9524">
        <v>0</v>
      </c>
      <c r="AB9524">
        <v>8.8753255862710836E-2</v>
      </c>
      <c r="AC9524">
        <v>0</v>
      </c>
      <c r="AD9524">
        <v>0</v>
      </c>
      <c r="AE9524">
        <v>3.579706156770472</v>
      </c>
    </row>
    <row r="9525" spans="1:31" x14ac:dyDescent="0.25">
      <c r="A9525">
        <v>1894564</v>
      </c>
      <c r="B9525">
        <v>1</v>
      </c>
      <c r="C9525" t="s">
        <v>80</v>
      </c>
      <c r="D9525" t="s">
        <v>103</v>
      </c>
      <c r="E9525" t="s">
        <v>146</v>
      </c>
      <c r="F9525" t="s">
        <v>26570</v>
      </c>
      <c r="G9525" t="s">
        <v>148</v>
      </c>
      <c r="H9525" t="s">
        <v>143</v>
      </c>
      <c r="I9525" t="s">
        <v>135</v>
      </c>
      <c r="J9525" t="s">
        <v>136</v>
      </c>
      <c r="K9525" t="s">
        <v>137</v>
      </c>
      <c r="L9525" t="s">
        <v>26571</v>
      </c>
      <c r="M9525" t="s">
        <v>26572</v>
      </c>
      <c r="N9525">
        <v>0.78027777700000001</v>
      </c>
      <c r="O9525">
        <v>0</v>
      </c>
      <c r="P9525">
        <v>58</v>
      </c>
      <c r="Q9525">
        <v>0</v>
      </c>
      <c r="R9525">
        <v>0</v>
      </c>
      <c r="S9525">
        <v>0</v>
      </c>
      <c r="T9525">
        <v>2</v>
      </c>
      <c r="U9525">
        <v>0</v>
      </c>
      <c r="V9525">
        <v>0</v>
      </c>
      <c r="W9525">
        <v>0</v>
      </c>
      <c r="X9525">
        <v>13.103029018763232</v>
      </c>
      <c r="Y9525">
        <v>0</v>
      </c>
      <c r="Z9525">
        <v>0</v>
      </c>
      <c r="AA9525">
        <v>0</v>
      </c>
      <c r="AB9525">
        <v>0.34278471132455002</v>
      </c>
      <c r="AC9525">
        <v>0</v>
      </c>
      <c r="AD9525">
        <v>0</v>
      </c>
      <c r="AE9525">
        <v>13.445813730087782</v>
      </c>
    </row>
    <row r="9526" spans="1:31" x14ac:dyDescent="0.25">
      <c r="A9526">
        <v>1893900</v>
      </c>
      <c r="B9526">
        <v>1</v>
      </c>
      <c r="C9526" t="s">
        <v>81</v>
      </c>
      <c r="D9526" t="s">
        <v>112</v>
      </c>
      <c r="E9526" t="s">
        <v>146</v>
      </c>
      <c r="F9526" t="s">
        <v>26573</v>
      </c>
      <c r="G9526" t="s">
        <v>148</v>
      </c>
      <c r="H9526" t="s">
        <v>143</v>
      </c>
      <c r="I9526" t="s">
        <v>135</v>
      </c>
      <c r="J9526" t="s">
        <v>136</v>
      </c>
      <c r="K9526" t="s">
        <v>137</v>
      </c>
      <c r="L9526" t="s">
        <v>26574</v>
      </c>
      <c r="M9526" t="s">
        <v>26575</v>
      </c>
      <c r="N9526">
        <v>2.4963888879999998</v>
      </c>
      <c r="O9526">
        <v>0</v>
      </c>
      <c r="P9526">
        <v>24</v>
      </c>
      <c r="Q9526">
        <v>0</v>
      </c>
      <c r="R9526">
        <v>15</v>
      </c>
      <c r="S9526">
        <v>0</v>
      </c>
      <c r="T9526">
        <v>1</v>
      </c>
      <c r="U9526">
        <v>0</v>
      </c>
      <c r="V9526">
        <v>0</v>
      </c>
      <c r="W9526">
        <v>0</v>
      </c>
      <c r="X9526">
        <v>21.156264365045953</v>
      </c>
      <c r="Y9526">
        <v>0</v>
      </c>
      <c r="Z9526">
        <v>70.582792680163323</v>
      </c>
      <c r="AA9526">
        <v>0</v>
      </c>
      <c r="AB9526">
        <v>4.5394724590576391E-2</v>
      </c>
      <c r="AC9526">
        <v>0</v>
      </c>
      <c r="AD9526">
        <v>0</v>
      </c>
      <c r="AE9526">
        <v>91.784451769799858</v>
      </c>
    </row>
    <row r="9527" spans="1:31" x14ac:dyDescent="0.25">
      <c r="A9527">
        <v>1894441</v>
      </c>
      <c r="B9527">
        <v>1</v>
      </c>
      <c r="C9527" t="s">
        <v>80</v>
      </c>
      <c r="D9527" t="s">
        <v>108</v>
      </c>
      <c r="E9527" t="s">
        <v>158</v>
      </c>
      <c r="F9527" t="s">
        <v>26576</v>
      </c>
      <c r="G9527" t="s">
        <v>293</v>
      </c>
      <c r="H9527" t="s">
        <v>134</v>
      </c>
      <c r="I9527" t="s">
        <v>135</v>
      </c>
      <c r="J9527" t="s">
        <v>136</v>
      </c>
      <c r="K9527" t="s">
        <v>137</v>
      </c>
      <c r="L9527" t="s">
        <v>26577</v>
      </c>
      <c r="M9527" t="s">
        <v>26578</v>
      </c>
      <c r="N9527">
        <v>1.0522222219999999</v>
      </c>
      <c r="O9527">
        <v>0</v>
      </c>
      <c r="P9527">
        <v>51</v>
      </c>
      <c r="Q9527">
        <v>0</v>
      </c>
      <c r="R9527">
        <v>17</v>
      </c>
      <c r="S9527">
        <v>0</v>
      </c>
      <c r="T9527">
        <v>2</v>
      </c>
      <c r="U9527">
        <v>0</v>
      </c>
      <c r="V9527">
        <v>0</v>
      </c>
      <c r="W9527">
        <v>0</v>
      </c>
      <c r="X9527">
        <v>10.632590592781956</v>
      </c>
      <c r="Y9527">
        <v>0</v>
      </c>
      <c r="Z9527">
        <v>18.838228564088137</v>
      </c>
      <c r="AA9527">
        <v>0</v>
      </c>
      <c r="AB9527">
        <v>3.2862470789850402</v>
      </c>
      <c r="AC9527">
        <v>0</v>
      </c>
      <c r="AD9527">
        <v>0</v>
      </c>
      <c r="AE9527">
        <v>32.757066235855135</v>
      </c>
    </row>
    <row r="9528" spans="1:31" x14ac:dyDescent="0.25">
      <c r="A9528">
        <v>1894521</v>
      </c>
      <c r="B9528">
        <v>1</v>
      </c>
      <c r="C9528" t="s">
        <v>81</v>
      </c>
      <c r="D9528" t="s">
        <v>117</v>
      </c>
      <c r="E9528" t="s">
        <v>140</v>
      </c>
      <c r="F9528" t="s">
        <v>26579</v>
      </c>
      <c r="G9528" t="s">
        <v>163</v>
      </c>
      <c r="H9528" t="s">
        <v>143</v>
      </c>
      <c r="I9528" t="s">
        <v>135</v>
      </c>
      <c r="J9528" t="s">
        <v>136</v>
      </c>
      <c r="K9528" t="s">
        <v>137</v>
      </c>
      <c r="L9528" t="s">
        <v>26580</v>
      </c>
      <c r="M9528" t="s">
        <v>26581</v>
      </c>
      <c r="N9528">
        <v>0.42388888800000002</v>
      </c>
      <c r="O9528">
        <v>0</v>
      </c>
      <c r="P9528">
        <v>0</v>
      </c>
      <c r="Q9528">
        <v>0</v>
      </c>
      <c r="R9528">
        <v>0</v>
      </c>
      <c r="S9528">
        <v>0</v>
      </c>
      <c r="T9528">
        <v>1</v>
      </c>
      <c r="U9528">
        <v>0</v>
      </c>
      <c r="V9528">
        <v>0</v>
      </c>
      <c r="W9528">
        <v>0</v>
      </c>
      <c r="X9528">
        <v>0</v>
      </c>
      <c r="Y9528">
        <v>0</v>
      </c>
      <c r="Z9528">
        <v>0</v>
      </c>
      <c r="AA9528">
        <v>0</v>
      </c>
      <c r="AB9528">
        <v>3.0879372535604445E-2</v>
      </c>
      <c r="AC9528">
        <v>0</v>
      </c>
      <c r="AD9528">
        <v>0</v>
      </c>
      <c r="AE9528">
        <v>3.0879372535604445E-2</v>
      </c>
    </row>
    <row r="9529" spans="1:31" x14ac:dyDescent="0.25">
      <c r="A9529">
        <v>1893894</v>
      </c>
      <c r="B9529">
        <v>1</v>
      </c>
      <c r="C9529" t="s">
        <v>80</v>
      </c>
      <c r="D9529" t="s">
        <v>102</v>
      </c>
      <c r="E9529" t="s">
        <v>140</v>
      </c>
      <c r="F9529" t="s">
        <v>26582</v>
      </c>
      <c r="G9529" t="s">
        <v>163</v>
      </c>
      <c r="H9529" t="s">
        <v>143</v>
      </c>
      <c r="I9529" t="s">
        <v>135</v>
      </c>
      <c r="J9529" t="s">
        <v>136</v>
      </c>
      <c r="K9529" t="s">
        <v>137</v>
      </c>
      <c r="L9529" t="s">
        <v>26583</v>
      </c>
      <c r="M9529" t="s">
        <v>26584</v>
      </c>
      <c r="N9529">
        <v>4.551388888</v>
      </c>
      <c r="O9529">
        <v>0</v>
      </c>
      <c r="P9529">
        <v>1</v>
      </c>
      <c r="Q9529">
        <v>0</v>
      </c>
      <c r="R9529">
        <v>0</v>
      </c>
      <c r="S9529">
        <v>0</v>
      </c>
      <c r="T9529">
        <v>0</v>
      </c>
      <c r="U9529">
        <v>0</v>
      </c>
      <c r="V9529">
        <v>0</v>
      </c>
      <c r="W9529">
        <v>0</v>
      </c>
      <c r="X9529">
        <v>0.54900048649128896</v>
      </c>
      <c r="Y9529">
        <v>0</v>
      </c>
      <c r="Z9529">
        <v>0</v>
      </c>
      <c r="AA9529">
        <v>0</v>
      </c>
      <c r="AB9529">
        <v>0</v>
      </c>
      <c r="AC9529">
        <v>0</v>
      </c>
      <c r="AD9529">
        <v>0</v>
      </c>
      <c r="AE9529">
        <v>0.54900048649128896</v>
      </c>
    </row>
    <row r="9530" spans="1:31" x14ac:dyDescent="0.25">
      <c r="A9530">
        <v>1894129</v>
      </c>
      <c r="B9530">
        <v>1</v>
      </c>
      <c r="C9530" t="s">
        <v>80</v>
      </c>
      <c r="D9530" t="s">
        <v>110</v>
      </c>
      <c r="E9530" t="s">
        <v>140</v>
      </c>
      <c r="F9530" t="s">
        <v>26585</v>
      </c>
      <c r="G9530" t="s">
        <v>163</v>
      </c>
      <c r="H9530" t="s">
        <v>143</v>
      </c>
      <c r="I9530" t="s">
        <v>135</v>
      </c>
      <c r="J9530" t="s">
        <v>136</v>
      </c>
      <c r="K9530" t="s">
        <v>137</v>
      </c>
      <c r="L9530" t="s">
        <v>26586</v>
      </c>
      <c r="M9530" t="s">
        <v>26587</v>
      </c>
      <c r="N9530">
        <v>2.673611111</v>
      </c>
      <c r="O9530">
        <v>0</v>
      </c>
      <c r="P9530">
        <v>3</v>
      </c>
      <c r="Q9530">
        <v>0</v>
      </c>
      <c r="R9530">
        <v>0</v>
      </c>
      <c r="S9530">
        <v>0</v>
      </c>
      <c r="T9530">
        <v>0</v>
      </c>
      <c r="U9530">
        <v>0</v>
      </c>
      <c r="V9530">
        <v>0</v>
      </c>
      <c r="W9530">
        <v>0</v>
      </c>
      <c r="X9530">
        <v>1.2561634765619141</v>
      </c>
      <c r="Y9530">
        <v>0</v>
      </c>
      <c r="Z9530">
        <v>0</v>
      </c>
      <c r="AA9530">
        <v>0</v>
      </c>
      <c r="AB9530">
        <v>0</v>
      </c>
      <c r="AC9530">
        <v>0</v>
      </c>
      <c r="AD9530">
        <v>0</v>
      </c>
      <c r="AE9530">
        <v>1.2561634765619141</v>
      </c>
    </row>
    <row r="9531" spans="1:31" x14ac:dyDescent="0.25">
      <c r="A9531">
        <v>1893937</v>
      </c>
      <c r="B9531">
        <v>1</v>
      </c>
      <c r="C9531" t="s">
        <v>80</v>
      </c>
      <c r="D9531" t="s">
        <v>108</v>
      </c>
      <c r="E9531" t="s">
        <v>131</v>
      </c>
      <c r="F9531" t="s">
        <v>9348</v>
      </c>
      <c r="G9531" t="s">
        <v>133</v>
      </c>
      <c r="H9531" t="s">
        <v>134</v>
      </c>
      <c r="I9531" t="s">
        <v>152</v>
      </c>
      <c r="J9531" t="s">
        <v>136</v>
      </c>
      <c r="K9531" t="s">
        <v>137</v>
      </c>
      <c r="L9531" t="s">
        <v>26588</v>
      </c>
      <c r="M9531" t="s">
        <v>26589</v>
      </c>
      <c r="N9531">
        <v>0.01</v>
      </c>
      <c r="O9531">
        <v>0</v>
      </c>
      <c r="P9531">
        <v>354</v>
      </c>
      <c r="Q9531">
        <v>0</v>
      </c>
      <c r="R9531">
        <v>70</v>
      </c>
      <c r="S9531">
        <v>3</v>
      </c>
      <c r="T9531">
        <v>36</v>
      </c>
      <c r="U9531">
        <v>0</v>
      </c>
      <c r="V9531">
        <v>0</v>
      </c>
      <c r="W9531">
        <v>0</v>
      </c>
      <c r="X9531">
        <v>0.93917811926233985</v>
      </c>
      <c r="Y9531">
        <v>0</v>
      </c>
      <c r="Z9531">
        <v>1.0100739523815301</v>
      </c>
      <c r="AA9531">
        <v>9.8592528929930007E-2</v>
      </c>
      <c r="AB9531">
        <v>0.46899674661047991</v>
      </c>
      <c r="AC9531">
        <v>0</v>
      </c>
      <c r="AD9531">
        <v>0</v>
      </c>
      <c r="AE9531">
        <v>2.5168413471842799</v>
      </c>
    </row>
    <row r="9532" spans="1:31" x14ac:dyDescent="0.25">
      <c r="A9532">
        <v>1894478</v>
      </c>
      <c r="B9532">
        <v>1</v>
      </c>
      <c r="C9532" t="s">
        <v>81</v>
      </c>
      <c r="D9532" t="s">
        <v>115</v>
      </c>
      <c r="E9532" t="s">
        <v>146</v>
      </c>
      <c r="F9532" t="s">
        <v>26590</v>
      </c>
      <c r="G9532" t="s">
        <v>148</v>
      </c>
      <c r="H9532" t="s">
        <v>143</v>
      </c>
      <c r="I9532" t="s">
        <v>135</v>
      </c>
      <c r="J9532" t="s">
        <v>136</v>
      </c>
      <c r="K9532" t="s">
        <v>137</v>
      </c>
      <c r="L9532" t="s">
        <v>26591</v>
      </c>
      <c r="M9532" t="s">
        <v>26592</v>
      </c>
      <c r="N9532">
        <v>8.3736111110000007</v>
      </c>
      <c r="O9532">
        <v>0</v>
      </c>
      <c r="P9532">
        <v>1</v>
      </c>
      <c r="Q9532">
        <v>0</v>
      </c>
      <c r="R9532">
        <v>0</v>
      </c>
      <c r="S9532">
        <v>0</v>
      </c>
      <c r="T9532">
        <v>0</v>
      </c>
      <c r="U9532">
        <v>0</v>
      </c>
      <c r="V9532">
        <v>0</v>
      </c>
      <c r="W9532">
        <v>0</v>
      </c>
      <c r="X9532">
        <v>0.42895385838575006</v>
      </c>
      <c r="Y9532">
        <v>0</v>
      </c>
      <c r="Z9532">
        <v>0</v>
      </c>
      <c r="AA9532">
        <v>0</v>
      </c>
      <c r="AB9532">
        <v>0</v>
      </c>
      <c r="AC9532">
        <v>0</v>
      </c>
      <c r="AD9532">
        <v>0</v>
      </c>
      <c r="AE9532">
        <v>0.42895385838575006</v>
      </c>
    </row>
    <row r="9533" spans="1:31" x14ac:dyDescent="0.25">
      <c r="A9533">
        <v>1894032</v>
      </c>
      <c r="B9533">
        <v>1</v>
      </c>
      <c r="C9533" t="s">
        <v>81</v>
      </c>
      <c r="D9533" t="s">
        <v>112</v>
      </c>
      <c r="E9533" t="s">
        <v>158</v>
      </c>
      <c r="F9533" t="s">
        <v>8186</v>
      </c>
      <c r="G9533" t="s">
        <v>133</v>
      </c>
      <c r="H9533" t="s">
        <v>134</v>
      </c>
      <c r="I9533" t="s">
        <v>152</v>
      </c>
      <c r="J9533" t="s">
        <v>136</v>
      </c>
      <c r="K9533" t="s">
        <v>137</v>
      </c>
      <c r="L9533" t="s">
        <v>26593</v>
      </c>
      <c r="M9533" t="s">
        <v>26594</v>
      </c>
      <c r="N9533">
        <v>6.6666659999999999E-3</v>
      </c>
      <c r="O9533">
        <v>0</v>
      </c>
      <c r="P9533">
        <v>664</v>
      </c>
      <c r="Q9533">
        <v>104</v>
      </c>
      <c r="R9533">
        <v>44</v>
      </c>
      <c r="S9533">
        <v>10</v>
      </c>
      <c r="T9533">
        <v>81</v>
      </c>
      <c r="U9533">
        <v>5</v>
      </c>
      <c r="V9533">
        <v>0</v>
      </c>
      <c r="W9533">
        <v>0</v>
      </c>
      <c r="X9533">
        <v>0.71203215499680006</v>
      </c>
      <c r="Y9533">
        <v>4.5502046252154145</v>
      </c>
      <c r="Z9533">
        <v>0.98459238130890003</v>
      </c>
      <c r="AA9533">
        <v>0.10171676891524002</v>
      </c>
      <c r="AB9533">
        <v>0.21748744560842009</v>
      </c>
      <c r="AC9533">
        <v>2.0322325232053338</v>
      </c>
      <c r="AD9533">
        <v>0</v>
      </c>
      <c r="AE9533">
        <v>8.5982658992501086</v>
      </c>
    </row>
    <row r="9534" spans="1:31" x14ac:dyDescent="0.25">
      <c r="A9534">
        <v>1894364</v>
      </c>
      <c r="B9534">
        <v>1</v>
      </c>
      <c r="C9534" t="s">
        <v>80</v>
      </c>
      <c r="D9534" t="s">
        <v>108</v>
      </c>
      <c r="E9534" t="s">
        <v>146</v>
      </c>
      <c r="F9534" t="s">
        <v>26595</v>
      </c>
      <c r="G9534" t="s">
        <v>148</v>
      </c>
      <c r="H9534" t="s">
        <v>143</v>
      </c>
      <c r="I9534" t="s">
        <v>135</v>
      </c>
      <c r="J9534" t="s">
        <v>136</v>
      </c>
      <c r="K9534" t="s">
        <v>137</v>
      </c>
      <c r="L9534" t="s">
        <v>26596</v>
      </c>
      <c r="M9534" t="s">
        <v>26597</v>
      </c>
      <c r="N9534">
        <v>4.4058333330000004</v>
      </c>
      <c r="O9534">
        <v>0</v>
      </c>
      <c r="P9534">
        <v>12</v>
      </c>
      <c r="Q9534">
        <v>0</v>
      </c>
      <c r="R9534">
        <v>2</v>
      </c>
      <c r="S9534">
        <v>0</v>
      </c>
      <c r="T9534">
        <v>0</v>
      </c>
      <c r="U9534">
        <v>0</v>
      </c>
      <c r="V9534">
        <v>0</v>
      </c>
      <c r="W9534">
        <v>0</v>
      </c>
      <c r="X9534">
        <v>17.399779410614517</v>
      </c>
      <c r="Y9534">
        <v>0</v>
      </c>
      <c r="Z9534">
        <v>12.914698240392575</v>
      </c>
      <c r="AA9534">
        <v>0</v>
      </c>
      <c r="AB9534">
        <v>0</v>
      </c>
      <c r="AC9534">
        <v>0</v>
      </c>
      <c r="AD9534">
        <v>0</v>
      </c>
      <c r="AE9534">
        <v>30.314477651007092</v>
      </c>
    </row>
    <row r="9535" spans="1:31" x14ac:dyDescent="0.25">
      <c r="A9535">
        <v>1893677</v>
      </c>
      <c r="B9535">
        <v>1</v>
      </c>
      <c r="C9535" t="s">
        <v>80</v>
      </c>
      <c r="D9535" t="s">
        <v>106</v>
      </c>
      <c r="E9535" t="s">
        <v>210</v>
      </c>
      <c r="F9535" t="s">
        <v>18481</v>
      </c>
      <c r="G9535" t="s">
        <v>133</v>
      </c>
      <c r="H9535" t="s">
        <v>134</v>
      </c>
      <c r="I9535" t="s">
        <v>152</v>
      </c>
      <c r="J9535" t="s">
        <v>136</v>
      </c>
      <c r="K9535" t="s">
        <v>137</v>
      </c>
      <c r="L9535" t="s">
        <v>26598</v>
      </c>
      <c r="M9535" t="s">
        <v>26599</v>
      </c>
      <c r="N9535">
        <v>4.0833332999999999E-2</v>
      </c>
      <c r="O9535">
        <v>1</v>
      </c>
      <c r="P9535">
        <v>34</v>
      </c>
      <c r="Q9535">
        <v>18</v>
      </c>
      <c r="R9535">
        <v>39</v>
      </c>
      <c r="S9535">
        <v>12</v>
      </c>
      <c r="T9535">
        <v>26</v>
      </c>
      <c r="U9535">
        <v>6</v>
      </c>
      <c r="V9535">
        <v>0</v>
      </c>
      <c r="W9535">
        <v>9.1870267528549997E-3</v>
      </c>
      <c r="X9535">
        <v>0.55607966159147493</v>
      </c>
      <c r="Y9535">
        <v>11.455168048549641</v>
      </c>
      <c r="Z9535">
        <v>4.7507678651719196</v>
      </c>
      <c r="AA9535">
        <v>3.5531826436204992</v>
      </c>
      <c r="AB9535">
        <v>4.2287968943639997</v>
      </c>
      <c r="AC9535">
        <v>9.3484779462552101</v>
      </c>
      <c r="AD9535">
        <v>0</v>
      </c>
      <c r="AE9535">
        <v>33.901660086305597</v>
      </c>
    </row>
    <row r="9536" spans="1:31" x14ac:dyDescent="0.25">
      <c r="A9536">
        <v>1893654</v>
      </c>
      <c r="B9536">
        <v>1</v>
      </c>
      <c r="C9536" t="s">
        <v>80</v>
      </c>
      <c r="D9536" t="s">
        <v>102</v>
      </c>
      <c r="E9536" t="s">
        <v>140</v>
      </c>
      <c r="F9536" t="s">
        <v>26600</v>
      </c>
      <c r="G9536" t="s">
        <v>207</v>
      </c>
      <c r="H9536" t="s">
        <v>143</v>
      </c>
      <c r="I9536" t="s">
        <v>135</v>
      </c>
      <c r="J9536" t="s">
        <v>136</v>
      </c>
      <c r="K9536" t="s">
        <v>137</v>
      </c>
      <c r="L9536" t="s">
        <v>26601</v>
      </c>
      <c r="M9536" t="s">
        <v>26602</v>
      </c>
      <c r="N9536">
        <v>2.062777777</v>
      </c>
      <c r="O9536">
        <v>0</v>
      </c>
      <c r="P9536">
        <v>1</v>
      </c>
      <c r="Q9536">
        <v>0</v>
      </c>
      <c r="R9536">
        <v>0</v>
      </c>
      <c r="S9536">
        <v>0</v>
      </c>
      <c r="T9536">
        <v>0</v>
      </c>
      <c r="U9536">
        <v>0</v>
      </c>
      <c r="V9536">
        <v>0</v>
      </c>
      <c r="W9536">
        <v>0</v>
      </c>
      <c r="X9536">
        <v>0.55271479194960416</v>
      </c>
      <c r="Y9536">
        <v>0</v>
      </c>
      <c r="Z9536">
        <v>0</v>
      </c>
      <c r="AA9536">
        <v>0</v>
      </c>
      <c r="AB9536">
        <v>0</v>
      </c>
      <c r="AC9536">
        <v>0</v>
      </c>
      <c r="AD9536">
        <v>0</v>
      </c>
      <c r="AE9536">
        <v>0.55271479194960416</v>
      </c>
    </row>
    <row r="9537" spans="1:31" x14ac:dyDescent="0.25">
      <c r="A9537">
        <v>1893823</v>
      </c>
      <c r="B9537">
        <v>1</v>
      </c>
      <c r="C9537" t="s">
        <v>80</v>
      </c>
      <c r="D9537" t="s">
        <v>99</v>
      </c>
      <c r="E9537" t="s">
        <v>140</v>
      </c>
      <c r="F9537" t="s">
        <v>26603</v>
      </c>
      <c r="G9537" t="s">
        <v>163</v>
      </c>
      <c r="H9537" t="s">
        <v>143</v>
      </c>
      <c r="I9537" t="s">
        <v>135</v>
      </c>
      <c r="J9537" t="s">
        <v>136</v>
      </c>
      <c r="K9537" t="s">
        <v>137</v>
      </c>
      <c r="L9537" t="s">
        <v>26604</v>
      </c>
      <c r="M9537" t="s">
        <v>26605</v>
      </c>
      <c r="N9537">
        <v>3.1655555550000001</v>
      </c>
      <c r="O9537">
        <v>0</v>
      </c>
      <c r="P9537">
        <v>1</v>
      </c>
      <c r="Q9537">
        <v>0</v>
      </c>
      <c r="R9537">
        <v>0</v>
      </c>
      <c r="S9537">
        <v>0</v>
      </c>
      <c r="T9537">
        <v>0</v>
      </c>
      <c r="U9537">
        <v>0</v>
      </c>
      <c r="V9537">
        <v>0</v>
      </c>
      <c r="W9537">
        <v>0</v>
      </c>
      <c r="X9537">
        <v>0.40674959928509835</v>
      </c>
      <c r="Y9537">
        <v>0</v>
      </c>
      <c r="Z9537">
        <v>0</v>
      </c>
      <c r="AA9537">
        <v>0</v>
      </c>
      <c r="AB9537">
        <v>0</v>
      </c>
      <c r="AC9537">
        <v>0</v>
      </c>
      <c r="AD9537">
        <v>0</v>
      </c>
      <c r="AE9537">
        <v>0.40674959928509835</v>
      </c>
    </row>
    <row r="9538" spans="1:31" x14ac:dyDescent="0.25">
      <c r="A9538">
        <v>1894510</v>
      </c>
      <c r="B9538">
        <v>1</v>
      </c>
      <c r="C9538" t="s">
        <v>80</v>
      </c>
      <c r="D9538" t="s">
        <v>93</v>
      </c>
      <c r="E9538" t="s">
        <v>146</v>
      </c>
      <c r="F9538" t="s">
        <v>20596</v>
      </c>
      <c r="G9538" t="s">
        <v>148</v>
      </c>
      <c r="H9538" t="s">
        <v>143</v>
      </c>
      <c r="I9538" t="s">
        <v>135</v>
      </c>
      <c r="J9538" t="s">
        <v>136</v>
      </c>
      <c r="K9538" t="s">
        <v>137</v>
      </c>
      <c r="L9538" t="s">
        <v>26606</v>
      </c>
      <c r="M9538" t="s">
        <v>26607</v>
      </c>
      <c r="N9538">
        <v>1.4041666660000001</v>
      </c>
      <c r="O9538">
        <v>0</v>
      </c>
      <c r="P9538">
        <v>1</v>
      </c>
      <c r="Q9538">
        <v>0</v>
      </c>
      <c r="R9538">
        <v>4</v>
      </c>
      <c r="S9538">
        <v>0</v>
      </c>
      <c r="T9538">
        <v>2</v>
      </c>
      <c r="U9538">
        <v>0</v>
      </c>
      <c r="V9538">
        <v>0</v>
      </c>
      <c r="W9538">
        <v>0</v>
      </c>
      <c r="X9538">
        <v>0.77416215410210443</v>
      </c>
      <c r="Y9538">
        <v>0</v>
      </c>
      <c r="Z9538">
        <v>36.636940062685795</v>
      </c>
      <c r="AA9538">
        <v>0</v>
      </c>
      <c r="AB9538">
        <v>27.37218886812806</v>
      </c>
      <c r="AC9538">
        <v>0</v>
      </c>
      <c r="AD9538">
        <v>0</v>
      </c>
      <c r="AE9538">
        <v>64.783291084915959</v>
      </c>
    </row>
    <row r="9539" spans="1:31" x14ac:dyDescent="0.25">
      <c r="A9539">
        <v>1894301</v>
      </c>
      <c r="B9539">
        <v>1</v>
      </c>
      <c r="C9539" t="s">
        <v>80</v>
      </c>
      <c r="D9539" t="s">
        <v>97</v>
      </c>
      <c r="E9539" t="s">
        <v>210</v>
      </c>
      <c r="F9539" t="s">
        <v>1104</v>
      </c>
      <c r="G9539" t="s">
        <v>133</v>
      </c>
      <c r="H9539" t="s">
        <v>134</v>
      </c>
      <c r="I9539" t="s">
        <v>135</v>
      </c>
      <c r="J9539" t="s">
        <v>136</v>
      </c>
      <c r="K9539" t="s">
        <v>137</v>
      </c>
      <c r="L9539" t="s">
        <v>26608</v>
      </c>
      <c r="M9539" t="s">
        <v>26609</v>
      </c>
      <c r="N9539">
        <v>0.96861111099999997</v>
      </c>
      <c r="O9539">
        <v>2</v>
      </c>
      <c r="P9539">
        <v>903</v>
      </c>
      <c r="Q9539">
        <v>1</v>
      </c>
      <c r="R9539">
        <v>28</v>
      </c>
      <c r="S9539">
        <v>7</v>
      </c>
      <c r="T9539">
        <v>61</v>
      </c>
      <c r="U9539">
        <v>0</v>
      </c>
      <c r="V9539">
        <v>0</v>
      </c>
      <c r="W9539">
        <v>40.047169634473505</v>
      </c>
      <c r="X9539">
        <v>275.97437630884662</v>
      </c>
      <c r="Y9539">
        <v>0.10423489217894003</v>
      </c>
      <c r="Z9539">
        <v>11.146553411458436</v>
      </c>
      <c r="AA9539">
        <v>43.205675937175506</v>
      </c>
      <c r="AB9539">
        <v>105.48357040438248</v>
      </c>
      <c r="AC9539">
        <v>0</v>
      </c>
      <c r="AD9539">
        <v>0</v>
      </c>
      <c r="AE9539">
        <v>475.96158058851552</v>
      </c>
    </row>
    <row r="9540" spans="1:31" x14ac:dyDescent="0.25">
      <c r="A9540">
        <v>1894009</v>
      </c>
      <c r="B9540">
        <v>1</v>
      </c>
      <c r="C9540" t="s">
        <v>81</v>
      </c>
      <c r="D9540" t="s">
        <v>127</v>
      </c>
      <c r="E9540" t="s">
        <v>146</v>
      </c>
      <c r="F9540" t="s">
        <v>540</v>
      </c>
      <c r="G9540" t="s">
        <v>469</v>
      </c>
      <c r="H9540" t="s">
        <v>143</v>
      </c>
      <c r="I9540" t="s">
        <v>135</v>
      </c>
      <c r="J9540" t="s">
        <v>136</v>
      </c>
      <c r="K9540" t="s">
        <v>137</v>
      </c>
      <c r="L9540" t="s">
        <v>26610</v>
      </c>
      <c r="M9540" t="s">
        <v>26611</v>
      </c>
      <c r="N9540">
        <v>4.0047222219999998</v>
      </c>
      <c r="O9540">
        <v>0</v>
      </c>
      <c r="P9540">
        <v>30</v>
      </c>
      <c r="Q9540">
        <v>0</v>
      </c>
      <c r="R9540">
        <v>0</v>
      </c>
      <c r="S9540">
        <v>0</v>
      </c>
      <c r="T9540">
        <v>2</v>
      </c>
      <c r="U9540">
        <v>0</v>
      </c>
      <c r="V9540">
        <v>0</v>
      </c>
      <c r="W9540">
        <v>0</v>
      </c>
      <c r="X9540">
        <v>14.977459328888724</v>
      </c>
      <c r="Y9540">
        <v>0</v>
      </c>
      <c r="Z9540">
        <v>0</v>
      </c>
      <c r="AA9540">
        <v>0</v>
      </c>
      <c r="AB9540">
        <v>2.2986442902915054</v>
      </c>
      <c r="AC9540">
        <v>0</v>
      </c>
      <c r="AD9540">
        <v>0</v>
      </c>
      <c r="AE9540">
        <v>17.27610361918023</v>
      </c>
    </row>
    <row r="9541" spans="1:31" x14ac:dyDescent="0.25">
      <c r="A9541">
        <v>1894404</v>
      </c>
      <c r="B9541">
        <v>1</v>
      </c>
      <c r="C9541" t="s">
        <v>80</v>
      </c>
      <c r="D9541" t="s">
        <v>83</v>
      </c>
      <c r="E9541" t="s">
        <v>158</v>
      </c>
      <c r="F9541" t="s">
        <v>5425</v>
      </c>
      <c r="G9541" t="s">
        <v>560</v>
      </c>
      <c r="H9541" t="s">
        <v>134</v>
      </c>
      <c r="I9541" t="s">
        <v>135</v>
      </c>
      <c r="J9541" t="s">
        <v>136</v>
      </c>
      <c r="K9541" t="s">
        <v>137</v>
      </c>
      <c r="L9541" t="s">
        <v>26612</v>
      </c>
      <c r="M9541" t="s">
        <v>26613</v>
      </c>
      <c r="N9541">
        <v>2.3108333330000002</v>
      </c>
      <c r="O9541">
        <v>0</v>
      </c>
      <c r="P9541">
        <v>3195</v>
      </c>
      <c r="Q9541">
        <v>0</v>
      </c>
      <c r="R9541">
        <v>0</v>
      </c>
      <c r="S9541">
        <v>0</v>
      </c>
      <c r="T9541">
        <v>111</v>
      </c>
      <c r="U9541">
        <v>0</v>
      </c>
      <c r="V9541">
        <v>0</v>
      </c>
      <c r="W9541">
        <v>0</v>
      </c>
      <c r="X9541">
        <v>1820.3142775627523</v>
      </c>
      <c r="Y9541">
        <v>0</v>
      </c>
      <c r="Z9541">
        <v>0</v>
      </c>
      <c r="AA9541">
        <v>0</v>
      </c>
      <c r="AB9541">
        <v>261.09240035928462</v>
      </c>
      <c r="AC9541">
        <v>0</v>
      </c>
      <c r="AD9541">
        <v>0</v>
      </c>
      <c r="AE9541">
        <v>2081.406677922037</v>
      </c>
    </row>
    <row r="9542" spans="1:31" x14ac:dyDescent="0.25">
      <c r="A9542">
        <v>1894424</v>
      </c>
      <c r="B9542">
        <v>1</v>
      </c>
      <c r="C9542" t="s">
        <v>80</v>
      </c>
      <c r="D9542" t="s">
        <v>97</v>
      </c>
      <c r="E9542" t="s">
        <v>210</v>
      </c>
      <c r="F9542" t="s">
        <v>26614</v>
      </c>
      <c r="G9542" t="s">
        <v>133</v>
      </c>
      <c r="H9542" t="s">
        <v>134</v>
      </c>
      <c r="I9542" t="s">
        <v>135</v>
      </c>
      <c r="J9542" t="s">
        <v>136</v>
      </c>
      <c r="K9542" t="s">
        <v>137</v>
      </c>
      <c r="L9542" t="s">
        <v>26615</v>
      </c>
      <c r="M9542" t="s">
        <v>26616</v>
      </c>
      <c r="N9542">
        <v>0.96250000000000002</v>
      </c>
      <c r="O9542">
        <v>28</v>
      </c>
      <c r="P9542">
        <v>2253</v>
      </c>
      <c r="Q9542">
        <v>5</v>
      </c>
      <c r="R9542">
        <v>76</v>
      </c>
      <c r="S9542">
        <v>11</v>
      </c>
      <c r="T9542">
        <v>201</v>
      </c>
      <c r="U9542">
        <v>0</v>
      </c>
      <c r="V9542">
        <v>1</v>
      </c>
      <c r="W9542">
        <v>320.78924371504189</v>
      </c>
      <c r="X9542">
        <v>909.24296854903946</v>
      </c>
      <c r="Y9542">
        <v>5.8716653209393019</v>
      </c>
      <c r="Z9542">
        <v>42.31755153502256</v>
      </c>
      <c r="AA9542">
        <v>466.76616704504761</v>
      </c>
      <c r="AB9542">
        <v>141.85460828058416</v>
      </c>
      <c r="AC9542">
        <v>0</v>
      </c>
      <c r="AD9542">
        <v>4.5468346403470008</v>
      </c>
      <c r="AE9542">
        <v>1891.3890390860222</v>
      </c>
    </row>
    <row r="9543" spans="1:31" x14ac:dyDescent="0.25">
      <c r="A9543">
        <v>1893760</v>
      </c>
      <c r="B9543">
        <v>1</v>
      </c>
      <c r="C9543" t="s">
        <v>80</v>
      </c>
      <c r="D9543" t="s">
        <v>94</v>
      </c>
      <c r="E9543" t="s">
        <v>169</v>
      </c>
      <c r="F9543" t="s">
        <v>26617</v>
      </c>
      <c r="G9543" t="s">
        <v>564</v>
      </c>
      <c r="H9543" t="s">
        <v>143</v>
      </c>
      <c r="I9543" t="s">
        <v>135</v>
      </c>
      <c r="J9543" t="s">
        <v>136</v>
      </c>
      <c r="K9543" t="s">
        <v>137</v>
      </c>
      <c r="L9543" t="s">
        <v>26618</v>
      </c>
      <c r="M9543" t="s">
        <v>26619</v>
      </c>
      <c r="N9543">
        <v>1.4611111109999999</v>
      </c>
      <c r="O9543">
        <v>0</v>
      </c>
      <c r="P9543">
        <v>268</v>
      </c>
      <c r="Q9543">
        <v>0</v>
      </c>
      <c r="R9543">
        <v>0</v>
      </c>
      <c r="S9543">
        <v>0</v>
      </c>
      <c r="T9543">
        <v>116</v>
      </c>
      <c r="U9543">
        <v>0</v>
      </c>
      <c r="V9543">
        <v>0</v>
      </c>
      <c r="W9543">
        <v>0</v>
      </c>
      <c r="X9543">
        <v>79.534375630348237</v>
      </c>
      <c r="Y9543">
        <v>0</v>
      </c>
      <c r="Z9543">
        <v>0</v>
      </c>
      <c r="AA9543">
        <v>0</v>
      </c>
      <c r="AB9543">
        <v>210.98947806754842</v>
      </c>
      <c r="AC9543">
        <v>0</v>
      </c>
      <c r="AD9543">
        <v>0</v>
      </c>
      <c r="AE9543">
        <v>290.52385369789664</v>
      </c>
    </row>
    <row r="9544" spans="1:31" x14ac:dyDescent="0.25">
      <c r="A9544">
        <v>1894089</v>
      </c>
      <c r="B9544">
        <v>1</v>
      </c>
      <c r="C9544" t="s">
        <v>80</v>
      </c>
      <c r="D9544" t="s">
        <v>93</v>
      </c>
      <c r="E9544" t="s">
        <v>146</v>
      </c>
      <c r="F9544" t="s">
        <v>26620</v>
      </c>
      <c r="G9544" t="s">
        <v>2417</v>
      </c>
      <c r="H9544" t="s">
        <v>143</v>
      </c>
      <c r="I9544" t="s">
        <v>135</v>
      </c>
      <c r="J9544" t="s">
        <v>136</v>
      </c>
      <c r="K9544" t="s">
        <v>137</v>
      </c>
      <c r="L9544" t="s">
        <v>26621</v>
      </c>
      <c r="M9544" t="s">
        <v>26622</v>
      </c>
      <c r="N9544">
        <v>3.4755555550000001</v>
      </c>
      <c r="O9544">
        <v>0</v>
      </c>
      <c r="P9544">
        <v>5</v>
      </c>
      <c r="Q9544">
        <v>0</v>
      </c>
      <c r="R9544">
        <v>0</v>
      </c>
      <c r="S9544">
        <v>0</v>
      </c>
      <c r="T9544">
        <v>0</v>
      </c>
      <c r="U9544">
        <v>0</v>
      </c>
      <c r="V9544">
        <v>0</v>
      </c>
      <c r="W9544">
        <v>0</v>
      </c>
      <c r="X9544">
        <v>1.3578736807937313</v>
      </c>
      <c r="Y9544">
        <v>0</v>
      </c>
      <c r="Z9544">
        <v>0</v>
      </c>
      <c r="AA9544">
        <v>0</v>
      </c>
      <c r="AB9544">
        <v>0</v>
      </c>
      <c r="AC9544">
        <v>0</v>
      </c>
      <c r="AD9544">
        <v>0</v>
      </c>
      <c r="AE9544">
        <v>1.3578736807937313</v>
      </c>
    </row>
    <row r="9545" spans="1:31" x14ac:dyDescent="0.25">
      <c r="A9545">
        <v>1893783</v>
      </c>
      <c r="B9545">
        <v>1</v>
      </c>
      <c r="C9545" t="s">
        <v>81</v>
      </c>
      <c r="D9545" t="s">
        <v>120</v>
      </c>
      <c r="E9545" t="s">
        <v>169</v>
      </c>
      <c r="F9545" t="s">
        <v>26623</v>
      </c>
      <c r="G9545" t="s">
        <v>183</v>
      </c>
      <c r="H9545" t="s">
        <v>143</v>
      </c>
      <c r="I9545" t="s">
        <v>135</v>
      </c>
      <c r="J9545" t="s">
        <v>136</v>
      </c>
      <c r="K9545" t="s">
        <v>137</v>
      </c>
      <c r="L9545" t="s">
        <v>26624</v>
      </c>
      <c r="M9545" t="s">
        <v>26625</v>
      </c>
      <c r="N9545">
        <v>0.88972222199999995</v>
      </c>
      <c r="O9545">
        <v>0</v>
      </c>
      <c r="P9545">
        <v>126</v>
      </c>
      <c r="Q9545">
        <v>0</v>
      </c>
      <c r="R9545">
        <v>1</v>
      </c>
      <c r="S9545">
        <v>0</v>
      </c>
      <c r="T9545">
        <v>8</v>
      </c>
      <c r="U9545">
        <v>0</v>
      </c>
      <c r="V9545">
        <v>0</v>
      </c>
      <c r="W9545">
        <v>0</v>
      </c>
      <c r="X9545">
        <v>29.181404957175296</v>
      </c>
      <c r="Y9545">
        <v>0</v>
      </c>
      <c r="Z9545">
        <v>3.7632475740849998E-2</v>
      </c>
      <c r="AA9545">
        <v>0</v>
      </c>
      <c r="AB9545">
        <v>6.9583419647528002</v>
      </c>
      <c r="AC9545">
        <v>0</v>
      </c>
      <c r="AD9545">
        <v>0</v>
      </c>
      <c r="AE9545">
        <v>36.177379397668943</v>
      </c>
    </row>
    <row r="9546" spans="1:31" x14ac:dyDescent="0.25">
      <c r="A9546">
        <v>1893803</v>
      </c>
      <c r="B9546">
        <v>1</v>
      </c>
      <c r="C9546" t="s">
        <v>81</v>
      </c>
      <c r="D9546" t="s">
        <v>127</v>
      </c>
      <c r="E9546" t="s">
        <v>210</v>
      </c>
      <c r="F9546" t="s">
        <v>26626</v>
      </c>
      <c r="G9546" t="s">
        <v>133</v>
      </c>
      <c r="H9546" t="s">
        <v>134</v>
      </c>
      <c r="I9546" t="s">
        <v>135</v>
      </c>
      <c r="J9546" t="s">
        <v>136</v>
      </c>
      <c r="K9546" t="s">
        <v>137</v>
      </c>
      <c r="L9546" t="s">
        <v>26627</v>
      </c>
      <c r="M9546" t="s">
        <v>26628</v>
      </c>
      <c r="N9546">
        <v>0.78027777700000001</v>
      </c>
      <c r="O9546">
        <v>0</v>
      </c>
      <c r="P9546">
        <v>1830</v>
      </c>
      <c r="Q9546">
        <v>0</v>
      </c>
      <c r="R9546">
        <v>0</v>
      </c>
      <c r="S9546">
        <v>0</v>
      </c>
      <c r="T9546">
        <v>320</v>
      </c>
      <c r="U9546">
        <v>0</v>
      </c>
      <c r="V9546">
        <v>0</v>
      </c>
      <c r="W9546">
        <v>0</v>
      </c>
      <c r="X9546">
        <v>330.77305308151563</v>
      </c>
      <c r="Y9546">
        <v>0</v>
      </c>
      <c r="Z9546">
        <v>0</v>
      </c>
      <c r="AA9546">
        <v>0</v>
      </c>
      <c r="AB9546">
        <v>358.61311656313592</v>
      </c>
      <c r="AC9546">
        <v>0</v>
      </c>
      <c r="AD9546">
        <v>0</v>
      </c>
      <c r="AE9546">
        <v>689.38616964465155</v>
      </c>
    </row>
    <row r="9547" spans="1:31" x14ac:dyDescent="0.25">
      <c r="A9547">
        <v>1893969</v>
      </c>
      <c r="B9547">
        <v>1</v>
      </c>
      <c r="C9547" t="s">
        <v>80</v>
      </c>
      <c r="D9547" t="s">
        <v>108</v>
      </c>
      <c r="E9547" t="s">
        <v>131</v>
      </c>
      <c r="F9547" t="s">
        <v>8306</v>
      </c>
      <c r="G9547" t="s">
        <v>133</v>
      </c>
      <c r="H9547" t="s">
        <v>134</v>
      </c>
      <c r="I9547" t="s">
        <v>135</v>
      </c>
      <c r="J9547" t="s">
        <v>136</v>
      </c>
      <c r="K9547" t="s">
        <v>137</v>
      </c>
      <c r="L9547" t="s">
        <v>26629</v>
      </c>
      <c r="M9547" t="s">
        <v>26630</v>
      </c>
      <c r="N9547">
        <v>0.92583333300000004</v>
      </c>
      <c r="O9547">
        <v>0</v>
      </c>
      <c r="P9547">
        <v>665</v>
      </c>
      <c r="Q9547">
        <v>2</v>
      </c>
      <c r="R9547">
        <v>93</v>
      </c>
      <c r="S9547">
        <v>3</v>
      </c>
      <c r="T9547">
        <v>189</v>
      </c>
      <c r="U9547">
        <v>0</v>
      </c>
      <c r="V9547">
        <v>0</v>
      </c>
      <c r="W9547">
        <v>0</v>
      </c>
      <c r="X9547">
        <v>142.9445304326145</v>
      </c>
      <c r="Y9547">
        <v>14.619050980480726</v>
      </c>
      <c r="Z9547">
        <v>409.03873397673703</v>
      </c>
      <c r="AA9547">
        <v>56.335848872625661</v>
      </c>
      <c r="AB9547">
        <v>276.27982278345445</v>
      </c>
      <c r="AC9547">
        <v>0</v>
      </c>
      <c r="AD9547">
        <v>0</v>
      </c>
      <c r="AE9547">
        <v>899.21798704591242</v>
      </c>
    </row>
    <row r="9548" spans="1:31" x14ac:dyDescent="0.25">
      <c r="A9548">
        <v>1894567</v>
      </c>
      <c r="B9548">
        <v>1</v>
      </c>
      <c r="C9548" t="s">
        <v>81</v>
      </c>
      <c r="D9548" t="s">
        <v>112</v>
      </c>
      <c r="E9548" t="s">
        <v>222</v>
      </c>
      <c r="F9548" t="s">
        <v>26631</v>
      </c>
      <c r="G9548" t="s">
        <v>663</v>
      </c>
      <c r="H9548" t="s">
        <v>143</v>
      </c>
      <c r="I9548" t="s">
        <v>135</v>
      </c>
      <c r="J9548" t="s">
        <v>136</v>
      </c>
      <c r="K9548" t="s">
        <v>137</v>
      </c>
      <c r="L9548" t="s">
        <v>26632</v>
      </c>
      <c r="M9548" t="s">
        <v>26633</v>
      </c>
      <c r="N9548">
        <v>0.80388888800000002</v>
      </c>
      <c r="O9548">
        <v>0</v>
      </c>
      <c r="P9548">
        <v>60</v>
      </c>
      <c r="Q9548">
        <v>0</v>
      </c>
      <c r="R9548">
        <v>0</v>
      </c>
      <c r="S9548">
        <v>0</v>
      </c>
      <c r="T9548">
        <v>23</v>
      </c>
      <c r="U9548">
        <v>0</v>
      </c>
      <c r="V9548">
        <v>0</v>
      </c>
      <c r="W9548">
        <v>0</v>
      </c>
      <c r="X9548">
        <v>7.5360993963310259</v>
      </c>
      <c r="Y9548">
        <v>0</v>
      </c>
      <c r="Z9548">
        <v>0</v>
      </c>
      <c r="AA9548">
        <v>0</v>
      </c>
      <c r="AB9548">
        <v>5.9614141534306766</v>
      </c>
      <c r="AC9548">
        <v>0</v>
      </c>
      <c r="AD9548">
        <v>0</v>
      </c>
      <c r="AE9548">
        <v>13.497513549761702</v>
      </c>
    </row>
    <row r="9549" spans="1:31" x14ac:dyDescent="0.25">
      <c r="A9549">
        <v>1894069</v>
      </c>
      <c r="B9549">
        <v>1</v>
      </c>
      <c r="C9549" t="s">
        <v>81</v>
      </c>
      <c r="D9549" t="s">
        <v>120</v>
      </c>
      <c r="E9549" t="s">
        <v>146</v>
      </c>
      <c r="F9549" t="s">
        <v>26634</v>
      </c>
      <c r="G9549" t="s">
        <v>148</v>
      </c>
      <c r="H9549" t="s">
        <v>143</v>
      </c>
      <c r="I9549" t="s">
        <v>135</v>
      </c>
      <c r="J9549" t="s">
        <v>136</v>
      </c>
      <c r="K9549" t="s">
        <v>137</v>
      </c>
      <c r="L9549" t="s">
        <v>26635</v>
      </c>
      <c r="M9549" t="s">
        <v>26636</v>
      </c>
      <c r="N9549">
        <v>1.2413888879999999</v>
      </c>
      <c r="O9549">
        <v>0</v>
      </c>
      <c r="P9549">
        <v>28</v>
      </c>
      <c r="Q9549">
        <v>0</v>
      </c>
      <c r="R9549">
        <v>0</v>
      </c>
      <c r="S9549">
        <v>0</v>
      </c>
      <c r="T9549">
        <v>0</v>
      </c>
      <c r="U9549">
        <v>0</v>
      </c>
      <c r="V9549">
        <v>0</v>
      </c>
      <c r="W9549">
        <v>0</v>
      </c>
      <c r="X9549">
        <v>11.856642848298899</v>
      </c>
      <c r="Y9549">
        <v>0</v>
      </c>
      <c r="Z9549">
        <v>0</v>
      </c>
      <c r="AA9549">
        <v>0</v>
      </c>
      <c r="AB9549">
        <v>0</v>
      </c>
      <c r="AC9549">
        <v>0</v>
      </c>
      <c r="AD9549">
        <v>0</v>
      </c>
      <c r="AE9549">
        <v>11.856642848298899</v>
      </c>
    </row>
    <row r="9550" spans="1:31" x14ac:dyDescent="0.25">
      <c r="A9550">
        <v>1893926</v>
      </c>
      <c r="B9550">
        <v>1</v>
      </c>
      <c r="C9550" t="s">
        <v>80</v>
      </c>
      <c r="D9550" t="s">
        <v>107</v>
      </c>
      <c r="E9550" t="s">
        <v>140</v>
      </c>
      <c r="F9550" t="s">
        <v>26637</v>
      </c>
      <c r="G9550" t="s">
        <v>200</v>
      </c>
      <c r="H9550" t="s">
        <v>143</v>
      </c>
      <c r="I9550" t="s">
        <v>135</v>
      </c>
      <c r="J9550" t="s">
        <v>136</v>
      </c>
      <c r="K9550" t="s">
        <v>137</v>
      </c>
      <c r="L9550" t="s">
        <v>26638</v>
      </c>
      <c r="M9550" t="s">
        <v>26639</v>
      </c>
      <c r="N9550">
        <v>4.8033333330000003</v>
      </c>
      <c r="O9550">
        <v>0</v>
      </c>
      <c r="P9550">
        <v>0</v>
      </c>
      <c r="Q9550">
        <v>0</v>
      </c>
      <c r="R9550">
        <v>0</v>
      </c>
      <c r="S9550">
        <v>0</v>
      </c>
      <c r="T9550">
        <v>1</v>
      </c>
      <c r="U9550">
        <v>0</v>
      </c>
      <c r="V9550">
        <v>0</v>
      </c>
      <c r="W9550">
        <v>0</v>
      </c>
      <c r="X9550">
        <v>0</v>
      </c>
      <c r="Y9550">
        <v>0</v>
      </c>
      <c r="Z9550">
        <v>0</v>
      </c>
      <c r="AA9550">
        <v>0</v>
      </c>
      <c r="AB9550">
        <v>11.133038364611352</v>
      </c>
      <c r="AC9550">
        <v>0</v>
      </c>
      <c r="AD9550">
        <v>0</v>
      </c>
      <c r="AE9550">
        <v>11.133038364611352</v>
      </c>
    </row>
    <row r="9551" spans="1:31" x14ac:dyDescent="0.25">
      <c r="A9551">
        <v>1894095</v>
      </c>
      <c r="B9551">
        <v>1</v>
      </c>
      <c r="C9551" t="s">
        <v>80</v>
      </c>
      <c r="D9551" t="s">
        <v>100</v>
      </c>
      <c r="E9551" t="s">
        <v>140</v>
      </c>
      <c r="F9551" t="s">
        <v>26640</v>
      </c>
      <c r="G9551" t="s">
        <v>163</v>
      </c>
      <c r="H9551" t="s">
        <v>143</v>
      </c>
      <c r="I9551" t="s">
        <v>135</v>
      </c>
      <c r="J9551" t="s">
        <v>136</v>
      </c>
      <c r="K9551" t="s">
        <v>137</v>
      </c>
      <c r="L9551" t="s">
        <v>26641</v>
      </c>
      <c r="M9551" t="s">
        <v>26642</v>
      </c>
      <c r="N9551">
        <v>2.878333333</v>
      </c>
      <c r="O9551">
        <v>0</v>
      </c>
      <c r="P9551">
        <v>1</v>
      </c>
      <c r="Q9551">
        <v>0</v>
      </c>
      <c r="R9551">
        <v>0</v>
      </c>
      <c r="S9551">
        <v>0</v>
      </c>
      <c r="T9551">
        <v>0</v>
      </c>
      <c r="U9551">
        <v>0</v>
      </c>
      <c r="V9551">
        <v>0</v>
      </c>
      <c r="W9551">
        <v>0</v>
      </c>
      <c r="X9551">
        <v>1.7729200082629142</v>
      </c>
      <c r="Y9551">
        <v>0</v>
      </c>
      <c r="Z9551">
        <v>0</v>
      </c>
      <c r="AA9551">
        <v>0</v>
      </c>
      <c r="AB9551">
        <v>0</v>
      </c>
      <c r="AC9551">
        <v>0</v>
      </c>
      <c r="AD9551">
        <v>0</v>
      </c>
      <c r="AE9551">
        <v>1.7729200082629142</v>
      </c>
    </row>
    <row r="9552" spans="1:31" x14ac:dyDescent="0.25">
      <c r="A9552">
        <v>1893777</v>
      </c>
      <c r="B9552">
        <v>1</v>
      </c>
      <c r="C9552" t="s">
        <v>80</v>
      </c>
      <c r="D9552" t="s">
        <v>84</v>
      </c>
      <c r="E9552" t="s">
        <v>169</v>
      </c>
      <c r="F9552" t="s">
        <v>26643</v>
      </c>
      <c r="G9552" t="s">
        <v>196</v>
      </c>
      <c r="H9552" t="s">
        <v>143</v>
      </c>
      <c r="I9552" t="s">
        <v>135</v>
      </c>
      <c r="J9552" t="s">
        <v>136</v>
      </c>
      <c r="K9552" t="s">
        <v>172</v>
      </c>
      <c r="L9552" t="s">
        <v>26644</v>
      </c>
      <c r="M9552" t="s">
        <v>26645</v>
      </c>
      <c r="N9552">
        <v>0.31666666599999999</v>
      </c>
      <c r="O9552">
        <v>0</v>
      </c>
      <c r="P9552">
        <v>836</v>
      </c>
      <c r="Q9552">
        <v>0</v>
      </c>
      <c r="R9552">
        <v>0</v>
      </c>
      <c r="S9552">
        <v>0</v>
      </c>
      <c r="T9552">
        <v>12</v>
      </c>
      <c r="U9552">
        <v>0</v>
      </c>
      <c r="V9552">
        <v>0</v>
      </c>
      <c r="W9552">
        <v>0</v>
      </c>
      <c r="X9552">
        <v>59.663529492134586</v>
      </c>
      <c r="Y9552">
        <v>0</v>
      </c>
      <c r="Z9552">
        <v>0</v>
      </c>
      <c r="AA9552">
        <v>0</v>
      </c>
      <c r="AB9552">
        <v>2.0568783827960666</v>
      </c>
      <c r="AC9552">
        <v>0</v>
      </c>
      <c r="AD9552">
        <v>0</v>
      </c>
      <c r="AE9552">
        <v>61.72040787493065</v>
      </c>
    </row>
    <row r="9553" spans="1:31" x14ac:dyDescent="0.25">
      <c r="A9553">
        <v>1893634</v>
      </c>
      <c r="B9553">
        <v>1</v>
      </c>
      <c r="C9553" t="s">
        <v>81</v>
      </c>
      <c r="D9553" t="s">
        <v>118</v>
      </c>
      <c r="E9553" t="s">
        <v>146</v>
      </c>
      <c r="F9553" t="s">
        <v>26646</v>
      </c>
      <c r="G9553" t="s">
        <v>469</v>
      </c>
      <c r="H9553" t="s">
        <v>143</v>
      </c>
      <c r="I9553" t="s">
        <v>135</v>
      </c>
      <c r="J9553" t="s">
        <v>136</v>
      </c>
      <c r="K9553" t="s">
        <v>137</v>
      </c>
      <c r="L9553" t="s">
        <v>26647</v>
      </c>
      <c r="M9553" t="s">
        <v>26648</v>
      </c>
      <c r="N9553">
        <v>2.2538888880000001</v>
      </c>
      <c r="O9553">
        <v>0</v>
      </c>
      <c r="P9553">
        <v>70</v>
      </c>
      <c r="Q9553">
        <v>0</v>
      </c>
      <c r="R9553">
        <v>0</v>
      </c>
      <c r="S9553">
        <v>0</v>
      </c>
      <c r="T9553">
        <v>13</v>
      </c>
      <c r="U9553">
        <v>0</v>
      </c>
      <c r="V9553">
        <v>0</v>
      </c>
      <c r="W9553">
        <v>0</v>
      </c>
      <c r="X9553">
        <v>23.151323403972846</v>
      </c>
      <c r="Y9553">
        <v>0</v>
      </c>
      <c r="Z9553">
        <v>0</v>
      </c>
      <c r="AA9553">
        <v>0</v>
      </c>
      <c r="AB9553">
        <v>9.4348964024412751</v>
      </c>
      <c r="AC9553">
        <v>0</v>
      </c>
      <c r="AD9553">
        <v>0</v>
      </c>
      <c r="AE9553">
        <v>32.586219806414121</v>
      </c>
    </row>
    <row r="9554" spans="1:31" x14ac:dyDescent="0.25">
      <c r="A9554">
        <v>1894132</v>
      </c>
      <c r="B9554">
        <v>1</v>
      </c>
      <c r="C9554" t="s">
        <v>80</v>
      </c>
      <c r="D9554" t="s">
        <v>105</v>
      </c>
      <c r="E9554" t="s">
        <v>140</v>
      </c>
      <c r="F9554" t="s">
        <v>26649</v>
      </c>
      <c r="G9554" t="s">
        <v>163</v>
      </c>
      <c r="H9554" t="s">
        <v>143</v>
      </c>
      <c r="I9554" t="s">
        <v>135</v>
      </c>
      <c r="J9554" t="s">
        <v>136</v>
      </c>
      <c r="K9554" t="s">
        <v>137</v>
      </c>
      <c r="L9554" t="s">
        <v>26650</v>
      </c>
      <c r="M9554" t="s">
        <v>26651</v>
      </c>
      <c r="N9554">
        <v>2.2541666660000002</v>
      </c>
      <c r="O9554">
        <v>0</v>
      </c>
      <c r="P9554">
        <v>0</v>
      </c>
      <c r="Q9554">
        <v>0</v>
      </c>
      <c r="R9554">
        <v>4</v>
      </c>
      <c r="S9554">
        <v>0</v>
      </c>
      <c r="T9554">
        <v>0</v>
      </c>
      <c r="U9554">
        <v>0</v>
      </c>
      <c r="V9554">
        <v>0</v>
      </c>
      <c r="W9554">
        <v>0</v>
      </c>
      <c r="X9554">
        <v>0</v>
      </c>
      <c r="Y9554">
        <v>0</v>
      </c>
      <c r="Z9554">
        <v>2.2095057425389029</v>
      </c>
      <c r="AA9554">
        <v>0</v>
      </c>
      <c r="AB9554">
        <v>0</v>
      </c>
      <c r="AC9554">
        <v>0</v>
      </c>
      <c r="AD9554">
        <v>0</v>
      </c>
      <c r="AE9554">
        <v>2.2095057425389029</v>
      </c>
    </row>
    <row r="9555" spans="1:31" x14ac:dyDescent="0.25">
      <c r="A9555">
        <v>1893989</v>
      </c>
      <c r="B9555">
        <v>1</v>
      </c>
      <c r="C9555" t="s">
        <v>81</v>
      </c>
      <c r="D9555" t="s">
        <v>123</v>
      </c>
      <c r="E9555" t="s">
        <v>146</v>
      </c>
      <c r="F9555" t="s">
        <v>26652</v>
      </c>
      <c r="G9555" t="s">
        <v>148</v>
      </c>
      <c r="H9555" t="s">
        <v>143</v>
      </c>
      <c r="I9555" t="s">
        <v>135</v>
      </c>
      <c r="J9555" t="s">
        <v>136</v>
      </c>
      <c r="K9555" t="s">
        <v>137</v>
      </c>
      <c r="L9555" t="s">
        <v>26653</v>
      </c>
      <c r="M9555" t="s">
        <v>26654</v>
      </c>
      <c r="N9555">
        <v>1.359444444</v>
      </c>
      <c r="O9555">
        <v>0</v>
      </c>
      <c r="P9555">
        <v>128</v>
      </c>
      <c r="Q9555">
        <v>0</v>
      </c>
      <c r="R9555">
        <v>2</v>
      </c>
      <c r="S9555">
        <v>0</v>
      </c>
      <c r="T9555">
        <v>5</v>
      </c>
      <c r="U9555">
        <v>0</v>
      </c>
      <c r="V9555">
        <v>0</v>
      </c>
      <c r="W9555">
        <v>0</v>
      </c>
      <c r="X9555">
        <v>46.839638549851337</v>
      </c>
      <c r="Y9555">
        <v>0</v>
      </c>
      <c r="Z9555">
        <v>0</v>
      </c>
      <c r="AA9555">
        <v>0</v>
      </c>
      <c r="AB9555">
        <v>3.528100549190373</v>
      </c>
      <c r="AC9555">
        <v>0</v>
      </c>
      <c r="AD9555">
        <v>0</v>
      </c>
      <c r="AE9555">
        <v>50.367739099041707</v>
      </c>
    </row>
    <row r="9556" spans="1:31" x14ac:dyDescent="0.25">
      <c r="A9556">
        <v>1893846</v>
      </c>
      <c r="B9556">
        <v>1</v>
      </c>
      <c r="C9556" t="s">
        <v>80</v>
      </c>
      <c r="D9556" t="s">
        <v>103</v>
      </c>
      <c r="E9556" t="s">
        <v>140</v>
      </c>
      <c r="F9556" t="s">
        <v>26655</v>
      </c>
      <c r="G9556" t="s">
        <v>200</v>
      </c>
      <c r="H9556" t="s">
        <v>143</v>
      </c>
      <c r="I9556" t="s">
        <v>135</v>
      </c>
      <c r="J9556" t="s">
        <v>136</v>
      </c>
      <c r="K9556" t="s">
        <v>137</v>
      </c>
      <c r="L9556" t="s">
        <v>26656</v>
      </c>
      <c r="M9556" t="s">
        <v>26657</v>
      </c>
      <c r="N9556">
        <v>4.1636111109999998</v>
      </c>
      <c r="O9556">
        <v>0</v>
      </c>
      <c r="P9556">
        <v>3</v>
      </c>
      <c r="Q9556">
        <v>0</v>
      </c>
      <c r="R9556">
        <v>0</v>
      </c>
      <c r="S9556">
        <v>0</v>
      </c>
      <c r="T9556">
        <v>0</v>
      </c>
      <c r="U9556">
        <v>0</v>
      </c>
      <c r="V9556">
        <v>0</v>
      </c>
      <c r="W9556">
        <v>0</v>
      </c>
      <c r="X9556">
        <v>3.9513188960292673</v>
      </c>
      <c r="Y9556">
        <v>0</v>
      </c>
      <c r="Z9556">
        <v>0</v>
      </c>
      <c r="AA9556">
        <v>0</v>
      </c>
      <c r="AB9556">
        <v>0</v>
      </c>
      <c r="AC9556">
        <v>0</v>
      </c>
      <c r="AD9556">
        <v>0</v>
      </c>
      <c r="AE9556">
        <v>3.9513188960292673</v>
      </c>
    </row>
    <row r="9557" spans="1:31" x14ac:dyDescent="0.25">
      <c r="A9557">
        <v>1893840</v>
      </c>
      <c r="B9557">
        <v>1</v>
      </c>
      <c r="C9557" t="s">
        <v>80</v>
      </c>
      <c r="D9557" t="s">
        <v>96</v>
      </c>
      <c r="E9557" t="s">
        <v>146</v>
      </c>
      <c r="F9557" t="s">
        <v>26658</v>
      </c>
      <c r="G9557" t="s">
        <v>469</v>
      </c>
      <c r="H9557" t="s">
        <v>143</v>
      </c>
      <c r="I9557" t="s">
        <v>135</v>
      </c>
      <c r="J9557" t="s">
        <v>136</v>
      </c>
      <c r="K9557" t="s">
        <v>137</v>
      </c>
      <c r="L9557" t="s">
        <v>26659</v>
      </c>
      <c r="M9557" t="s">
        <v>26660</v>
      </c>
      <c r="N9557">
        <v>6.9019444439999997</v>
      </c>
      <c r="O9557">
        <v>0</v>
      </c>
      <c r="P9557">
        <v>92</v>
      </c>
      <c r="Q9557">
        <v>0</v>
      </c>
      <c r="R9557">
        <v>0</v>
      </c>
      <c r="S9557">
        <v>0</v>
      </c>
      <c r="T9557">
        <v>2</v>
      </c>
      <c r="U9557">
        <v>0</v>
      </c>
      <c r="V9557">
        <v>0</v>
      </c>
      <c r="W9557">
        <v>0</v>
      </c>
      <c r="X9557">
        <v>573.62995279048062</v>
      </c>
      <c r="Y9557">
        <v>0</v>
      </c>
      <c r="Z9557">
        <v>0</v>
      </c>
      <c r="AA9557">
        <v>0</v>
      </c>
      <c r="AB9557">
        <v>52.934002981445644</v>
      </c>
      <c r="AC9557">
        <v>0</v>
      </c>
      <c r="AD9557">
        <v>0</v>
      </c>
      <c r="AE9557">
        <v>626.5639557719262</v>
      </c>
    </row>
    <row r="9558" spans="1:31" x14ac:dyDescent="0.25">
      <c r="A9558">
        <v>1894530</v>
      </c>
      <c r="B9558">
        <v>1</v>
      </c>
      <c r="C9558" t="s">
        <v>80</v>
      </c>
      <c r="D9558" t="s">
        <v>84</v>
      </c>
      <c r="E9558" t="s">
        <v>140</v>
      </c>
      <c r="F9558" t="s">
        <v>26661</v>
      </c>
      <c r="G9558" t="s">
        <v>163</v>
      </c>
      <c r="H9558" t="s">
        <v>143</v>
      </c>
      <c r="I9558" t="s">
        <v>135</v>
      </c>
      <c r="J9558" t="s">
        <v>136</v>
      </c>
      <c r="K9558" t="s">
        <v>137</v>
      </c>
      <c r="L9558" t="s">
        <v>26662</v>
      </c>
      <c r="M9558" t="s">
        <v>26663</v>
      </c>
      <c r="N9558">
        <v>3.102222222</v>
      </c>
      <c r="O9558">
        <v>0</v>
      </c>
      <c r="P9558">
        <v>4</v>
      </c>
      <c r="Q9558">
        <v>0</v>
      </c>
      <c r="R9558">
        <v>0</v>
      </c>
      <c r="S9558">
        <v>0</v>
      </c>
      <c r="T9558">
        <v>1</v>
      </c>
      <c r="U9558">
        <v>0</v>
      </c>
      <c r="V9558">
        <v>0</v>
      </c>
      <c r="W9558">
        <v>0</v>
      </c>
      <c r="X9558">
        <v>1.8030941856046934</v>
      </c>
      <c r="Y9558">
        <v>0</v>
      </c>
      <c r="Z9558">
        <v>0</v>
      </c>
      <c r="AA9558">
        <v>0</v>
      </c>
      <c r="AB9558">
        <v>0.21685063108738004</v>
      </c>
      <c r="AC9558">
        <v>0</v>
      </c>
      <c r="AD9558">
        <v>0</v>
      </c>
      <c r="AE9558">
        <v>2.0199448166920733</v>
      </c>
    </row>
    <row r="9559" spans="1:31" x14ac:dyDescent="0.25">
      <c r="A9559">
        <v>1893866</v>
      </c>
      <c r="B9559">
        <v>1</v>
      </c>
      <c r="C9559" t="s">
        <v>81</v>
      </c>
      <c r="D9559" t="s">
        <v>118</v>
      </c>
      <c r="E9559" t="s">
        <v>140</v>
      </c>
      <c r="F9559" t="s">
        <v>26664</v>
      </c>
      <c r="G9559" t="s">
        <v>163</v>
      </c>
      <c r="H9559" t="s">
        <v>143</v>
      </c>
      <c r="I9559" t="s">
        <v>135</v>
      </c>
      <c r="J9559" t="s">
        <v>136</v>
      </c>
      <c r="K9559" t="s">
        <v>137</v>
      </c>
      <c r="L9559" t="s">
        <v>26665</v>
      </c>
      <c r="M9559" t="s">
        <v>26666</v>
      </c>
      <c r="N9559">
        <v>0.390833333</v>
      </c>
      <c r="O9559">
        <v>0</v>
      </c>
      <c r="P9559">
        <v>1</v>
      </c>
      <c r="Q9559">
        <v>0</v>
      </c>
      <c r="R9559">
        <v>0</v>
      </c>
      <c r="S9559">
        <v>0</v>
      </c>
      <c r="T9559">
        <v>0</v>
      </c>
      <c r="U9559">
        <v>0</v>
      </c>
      <c r="V9559">
        <v>0</v>
      </c>
      <c r="W9559">
        <v>0</v>
      </c>
      <c r="X9559">
        <v>0.11681507089348833</v>
      </c>
      <c r="Y9559">
        <v>0</v>
      </c>
      <c r="Z9559">
        <v>0</v>
      </c>
      <c r="AA9559">
        <v>0</v>
      </c>
      <c r="AB9559">
        <v>0</v>
      </c>
      <c r="AC9559">
        <v>0</v>
      </c>
      <c r="AD9559">
        <v>0</v>
      </c>
      <c r="AE9559">
        <v>0.11681507089348833</v>
      </c>
    </row>
    <row r="9560" spans="1:31" x14ac:dyDescent="0.25">
      <c r="A9560">
        <v>1893674</v>
      </c>
      <c r="B9560">
        <v>1</v>
      </c>
      <c r="C9560" t="s">
        <v>80</v>
      </c>
      <c r="D9560" t="s">
        <v>104</v>
      </c>
      <c r="E9560" t="s">
        <v>210</v>
      </c>
      <c r="F9560" t="s">
        <v>16476</v>
      </c>
      <c r="G9560" t="s">
        <v>133</v>
      </c>
      <c r="H9560" t="s">
        <v>134</v>
      </c>
      <c r="I9560" t="s">
        <v>135</v>
      </c>
      <c r="J9560" t="s">
        <v>136</v>
      </c>
      <c r="K9560" t="s">
        <v>137</v>
      </c>
      <c r="L9560" t="s">
        <v>26667</v>
      </c>
      <c r="M9560" t="s">
        <v>26668</v>
      </c>
      <c r="N9560">
        <v>1.6116666660000001</v>
      </c>
      <c r="O9560">
        <v>1</v>
      </c>
      <c r="P9560">
        <v>340</v>
      </c>
      <c r="Q9560">
        <v>3</v>
      </c>
      <c r="R9560">
        <v>10</v>
      </c>
      <c r="S9560">
        <v>0</v>
      </c>
      <c r="T9560">
        <v>23</v>
      </c>
      <c r="U9560">
        <v>0</v>
      </c>
      <c r="V9560">
        <v>0</v>
      </c>
      <c r="W9560">
        <v>2.54983579351835</v>
      </c>
      <c r="X9560">
        <v>139.8475782160763</v>
      </c>
      <c r="Y9560">
        <v>4.4054401202632274</v>
      </c>
      <c r="Z9560">
        <v>9.223078617188845</v>
      </c>
      <c r="AA9560">
        <v>0</v>
      </c>
      <c r="AB9560">
        <v>20.207403704523344</v>
      </c>
      <c r="AC9560">
        <v>0</v>
      </c>
      <c r="AD9560">
        <v>0</v>
      </c>
      <c r="AE9560">
        <v>176.23333645157004</v>
      </c>
    </row>
    <row r="9561" spans="1:31" x14ac:dyDescent="0.25">
      <c r="A9561">
        <v>1894338</v>
      </c>
      <c r="B9561">
        <v>1</v>
      </c>
      <c r="C9561" t="s">
        <v>80</v>
      </c>
      <c r="D9561" t="s">
        <v>83</v>
      </c>
      <c r="E9561" t="s">
        <v>222</v>
      </c>
      <c r="F9561" t="s">
        <v>26669</v>
      </c>
      <c r="G9561" t="s">
        <v>663</v>
      </c>
      <c r="H9561" t="s">
        <v>143</v>
      </c>
      <c r="I9561" t="s">
        <v>135</v>
      </c>
      <c r="J9561" t="s">
        <v>136</v>
      </c>
      <c r="K9561" t="s">
        <v>137</v>
      </c>
      <c r="L9561" t="s">
        <v>26670</v>
      </c>
      <c r="M9561" t="s">
        <v>26671</v>
      </c>
      <c r="N9561">
        <v>1.179444444</v>
      </c>
      <c r="O9561">
        <v>0</v>
      </c>
      <c r="P9561">
        <v>59</v>
      </c>
      <c r="Q9561">
        <v>0</v>
      </c>
      <c r="R9561">
        <v>0</v>
      </c>
      <c r="S9561">
        <v>0</v>
      </c>
      <c r="T9561">
        <v>11</v>
      </c>
      <c r="U9561">
        <v>0</v>
      </c>
      <c r="V9561">
        <v>0</v>
      </c>
      <c r="W9561">
        <v>0</v>
      </c>
      <c r="X9561">
        <v>25.422979432400382</v>
      </c>
      <c r="Y9561">
        <v>0</v>
      </c>
      <c r="Z9561">
        <v>0</v>
      </c>
      <c r="AA9561">
        <v>0</v>
      </c>
      <c r="AB9561">
        <v>3.4656101439545202</v>
      </c>
      <c r="AC9561">
        <v>0</v>
      </c>
      <c r="AD9561">
        <v>0</v>
      </c>
      <c r="AE9561">
        <v>28.888589576354903</v>
      </c>
    </row>
    <row r="9562" spans="1:31" x14ac:dyDescent="0.25">
      <c r="A9562">
        <v>1893843</v>
      </c>
      <c r="B9562">
        <v>1</v>
      </c>
      <c r="C9562" t="s">
        <v>80</v>
      </c>
      <c r="D9562" t="s">
        <v>93</v>
      </c>
      <c r="E9562" t="s">
        <v>146</v>
      </c>
      <c r="F9562" t="s">
        <v>26672</v>
      </c>
      <c r="G9562" t="s">
        <v>148</v>
      </c>
      <c r="H9562" t="s">
        <v>143</v>
      </c>
      <c r="I9562" t="s">
        <v>135</v>
      </c>
      <c r="J9562" t="s">
        <v>136</v>
      </c>
      <c r="K9562" t="s">
        <v>137</v>
      </c>
      <c r="L9562" t="s">
        <v>26673</v>
      </c>
      <c r="M9562" t="s">
        <v>26674</v>
      </c>
      <c r="N9562">
        <v>3.3063888879999999</v>
      </c>
      <c r="O9562">
        <v>0</v>
      </c>
      <c r="P9562">
        <v>0</v>
      </c>
      <c r="Q9562">
        <v>0</v>
      </c>
      <c r="R9562">
        <v>1</v>
      </c>
      <c r="S9562">
        <v>0</v>
      </c>
      <c r="T9562">
        <v>0</v>
      </c>
      <c r="U9562">
        <v>0</v>
      </c>
      <c r="V9562">
        <v>0</v>
      </c>
      <c r="W9562">
        <v>0</v>
      </c>
      <c r="X9562">
        <v>0</v>
      </c>
      <c r="Y9562">
        <v>0</v>
      </c>
      <c r="Z9562">
        <v>8.5774314961035873</v>
      </c>
      <c r="AA9562">
        <v>0</v>
      </c>
      <c r="AB9562">
        <v>0</v>
      </c>
      <c r="AC9562">
        <v>0</v>
      </c>
      <c r="AD9562">
        <v>0</v>
      </c>
      <c r="AE9562">
        <v>8.5774314961035873</v>
      </c>
    </row>
    <row r="9563" spans="1:31" x14ac:dyDescent="0.25">
      <c r="A9563">
        <v>1894484</v>
      </c>
      <c r="B9563">
        <v>1</v>
      </c>
      <c r="C9563" t="s">
        <v>80</v>
      </c>
      <c r="D9563" t="s">
        <v>89</v>
      </c>
      <c r="E9563" t="s">
        <v>210</v>
      </c>
      <c r="F9563" t="s">
        <v>26056</v>
      </c>
      <c r="G9563" t="s">
        <v>133</v>
      </c>
      <c r="H9563" t="s">
        <v>134</v>
      </c>
      <c r="I9563" t="s">
        <v>152</v>
      </c>
      <c r="J9563" t="s">
        <v>136</v>
      </c>
      <c r="K9563" t="s">
        <v>137</v>
      </c>
      <c r="L9563" t="s">
        <v>26675</v>
      </c>
      <c r="M9563" t="s">
        <v>26676</v>
      </c>
      <c r="N9563">
        <v>2.9444444E-2</v>
      </c>
      <c r="O9563">
        <v>4</v>
      </c>
      <c r="P9563">
        <v>4718</v>
      </c>
      <c r="Q9563">
        <v>2</v>
      </c>
      <c r="R9563">
        <v>142</v>
      </c>
      <c r="S9563">
        <v>12</v>
      </c>
      <c r="T9563">
        <v>552</v>
      </c>
      <c r="U9563">
        <v>7</v>
      </c>
      <c r="V9563">
        <v>0</v>
      </c>
      <c r="W9563">
        <v>3.4859424133666415</v>
      </c>
      <c r="X9563">
        <v>56.770546254272737</v>
      </c>
      <c r="Y9563">
        <v>0.37415264005388837</v>
      </c>
      <c r="Z9563">
        <v>2.8585031975341746</v>
      </c>
      <c r="AA9563">
        <v>7.7406281153876346</v>
      </c>
      <c r="AB9563">
        <v>31.042354778555474</v>
      </c>
      <c r="AC9563">
        <v>6.2859236809167758</v>
      </c>
      <c r="AD9563">
        <v>0</v>
      </c>
      <c r="AE9563">
        <v>108.55805108008734</v>
      </c>
    </row>
    <row r="9564" spans="1:31" x14ac:dyDescent="0.25">
      <c r="A9564">
        <v>1894029</v>
      </c>
      <c r="B9564">
        <v>1</v>
      </c>
      <c r="C9564" t="s">
        <v>80</v>
      </c>
      <c r="D9564" t="s">
        <v>106</v>
      </c>
      <c r="E9564" t="s">
        <v>146</v>
      </c>
      <c r="F9564" t="s">
        <v>26677</v>
      </c>
      <c r="G9564" t="s">
        <v>148</v>
      </c>
      <c r="H9564" t="s">
        <v>143</v>
      </c>
      <c r="I9564" t="s">
        <v>135</v>
      </c>
      <c r="J9564" t="s">
        <v>136</v>
      </c>
      <c r="K9564" t="s">
        <v>137</v>
      </c>
      <c r="L9564" t="s">
        <v>26678</v>
      </c>
      <c r="M9564" t="s">
        <v>26679</v>
      </c>
      <c r="N9564">
        <v>2.128333333</v>
      </c>
      <c r="O9564">
        <v>0</v>
      </c>
      <c r="P9564">
        <v>33</v>
      </c>
      <c r="Q9564">
        <v>0</v>
      </c>
      <c r="R9564">
        <v>1</v>
      </c>
      <c r="S9564">
        <v>0</v>
      </c>
      <c r="T9564">
        <v>2</v>
      </c>
      <c r="U9564">
        <v>0</v>
      </c>
      <c r="V9564">
        <v>0</v>
      </c>
      <c r="W9564">
        <v>0</v>
      </c>
      <c r="X9564">
        <v>32.15082217474955</v>
      </c>
      <c r="Y9564">
        <v>0</v>
      </c>
      <c r="Z9564">
        <v>9.1118771110392096</v>
      </c>
      <c r="AA9564">
        <v>0</v>
      </c>
      <c r="AB9564">
        <v>44.202616315171511</v>
      </c>
      <c r="AC9564">
        <v>0</v>
      </c>
      <c r="AD9564">
        <v>0</v>
      </c>
      <c r="AE9564">
        <v>85.465315600960267</v>
      </c>
    </row>
    <row r="9565" spans="1:31" x14ac:dyDescent="0.25">
      <c r="A9565">
        <v>1893797</v>
      </c>
      <c r="B9565">
        <v>1</v>
      </c>
      <c r="C9565" t="s">
        <v>80</v>
      </c>
      <c r="D9565" t="s">
        <v>107</v>
      </c>
      <c r="E9565" t="s">
        <v>146</v>
      </c>
      <c r="F9565" t="s">
        <v>26680</v>
      </c>
      <c r="G9565" t="s">
        <v>142</v>
      </c>
      <c r="H9565" t="s">
        <v>143</v>
      </c>
      <c r="I9565" t="s">
        <v>135</v>
      </c>
      <c r="J9565" t="s">
        <v>136</v>
      </c>
      <c r="K9565" t="s">
        <v>137</v>
      </c>
      <c r="L9565" t="s">
        <v>26681</v>
      </c>
      <c r="M9565" t="s">
        <v>26682</v>
      </c>
      <c r="N9565">
        <v>0.57972222200000001</v>
      </c>
      <c r="O9565">
        <v>0</v>
      </c>
      <c r="P9565">
        <v>39</v>
      </c>
      <c r="Q9565">
        <v>0</v>
      </c>
      <c r="R9565">
        <v>2</v>
      </c>
      <c r="S9565">
        <v>0</v>
      </c>
      <c r="T9565">
        <v>10</v>
      </c>
      <c r="U9565">
        <v>0</v>
      </c>
      <c r="V9565">
        <v>0</v>
      </c>
      <c r="W9565">
        <v>0</v>
      </c>
      <c r="X9565">
        <v>5.4596328831148337</v>
      </c>
      <c r="Y9565">
        <v>0</v>
      </c>
      <c r="Z9565">
        <v>0.25997276998408336</v>
      </c>
      <c r="AA9565">
        <v>0</v>
      </c>
      <c r="AB9565">
        <v>0.69114940597495766</v>
      </c>
      <c r="AC9565">
        <v>0</v>
      </c>
      <c r="AD9565">
        <v>0</v>
      </c>
      <c r="AE9565">
        <v>6.4107550590738747</v>
      </c>
    </row>
    <row r="9566" spans="1:31" x14ac:dyDescent="0.25">
      <c r="A9566">
        <v>1894052</v>
      </c>
      <c r="B9566">
        <v>1</v>
      </c>
      <c r="C9566" t="s">
        <v>80</v>
      </c>
      <c r="D9566" t="s">
        <v>85</v>
      </c>
      <c r="E9566" t="s">
        <v>146</v>
      </c>
      <c r="F9566" t="s">
        <v>11915</v>
      </c>
      <c r="G9566" t="s">
        <v>148</v>
      </c>
      <c r="H9566" t="s">
        <v>143</v>
      </c>
      <c r="I9566" t="s">
        <v>135</v>
      </c>
      <c r="J9566" t="s">
        <v>136</v>
      </c>
      <c r="K9566" t="s">
        <v>137</v>
      </c>
      <c r="L9566" t="s">
        <v>26683</v>
      </c>
      <c r="M9566" t="s">
        <v>26684</v>
      </c>
      <c r="N9566">
        <v>1.881388888</v>
      </c>
      <c r="O9566">
        <v>0</v>
      </c>
      <c r="P9566">
        <v>203</v>
      </c>
      <c r="Q9566">
        <v>0</v>
      </c>
      <c r="R9566">
        <v>0</v>
      </c>
      <c r="S9566">
        <v>0</v>
      </c>
      <c r="T9566">
        <v>33</v>
      </c>
      <c r="U9566">
        <v>0</v>
      </c>
      <c r="V9566">
        <v>0</v>
      </c>
      <c r="W9566">
        <v>0</v>
      </c>
      <c r="X9566">
        <v>118.86605870742014</v>
      </c>
      <c r="Y9566">
        <v>0</v>
      </c>
      <c r="Z9566">
        <v>0</v>
      </c>
      <c r="AA9566">
        <v>0</v>
      </c>
      <c r="AB9566">
        <v>64.031678924303918</v>
      </c>
      <c r="AC9566">
        <v>0</v>
      </c>
      <c r="AD9566">
        <v>0</v>
      </c>
      <c r="AE9566">
        <v>182.89773763172406</v>
      </c>
    </row>
    <row r="9567" spans="1:31" x14ac:dyDescent="0.25">
      <c r="A9567">
        <v>1894344</v>
      </c>
      <c r="B9567">
        <v>1</v>
      </c>
      <c r="C9567" t="s">
        <v>80</v>
      </c>
      <c r="D9567" t="s">
        <v>98</v>
      </c>
      <c r="E9567" t="s">
        <v>169</v>
      </c>
      <c r="F9567" t="s">
        <v>18071</v>
      </c>
      <c r="G9567" t="s">
        <v>183</v>
      </c>
      <c r="H9567" t="s">
        <v>143</v>
      </c>
      <c r="I9567" t="s">
        <v>135</v>
      </c>
      <c r="J9567" t="s">
        <v>136</v>
      </c>
      <c r="K9567" t="s">
        <v>137</v>
      </c>
      <c r="L9567" t="s">
        <v>26685</v>
      </c>
      <c r="M9567" t="s">
        <v>26686</v>
      </c>
      <c r="N9567">
        <v>2.2516666660000002</v>
      </c>
      <c r="O9567">
        <v>0</v>
      </c>
      <c r="P9567">
        <v>349</v>
      </c>
      <c r="Q9567">
        <v>0</v>
      </c>
      <c r="R9567">
        <v>0</v>
      </c>
      <c r="S9567">
        <v>0</v>
      </c>
      <c r="T9567">
        <v>23</v>
      </c>
      <c r="U9567">
        <v>0</v>
      </c>
      <c r="V9567">
        <v>0</v>
      </c>
      <c r="W9567">
        <v>0</v>
      </c>
      <c r="X9567">
        <v>195.27688942777834</v>
      </c>
      <c r="Y9567">
        <v>0</v>
      </c>
      <c r="Z9567">
        <v>0</v>
      </c>
      <c r="AA9567">
        <v>0</v>
      </c>
      <c r="AB9567">
        <v>88.729026977944386</v>
      </c>
      <c r="AC9567">
        <v>0</v>
      </c>
      <c r="AD9567">
        <v>0</v>
      </c>
      <c r="AE9567">
        <v>284.0059164057227</v>
      </c>
    </row>
    <row r="9568" spans="1:31" x14ac:dyDescent="0.25">
      <c r="A9568">
        <v>1894298</v>
      </c>
      <c r="B9568">
        <v>1</v>
      </c>
      <c r="C9568" t="s">
        <v>81</v>
      </c>
      <c r="D9568" t="s">
        <v>120</v>
      </c>
      <c r="E9568" t="s">
        <v>146</v>
      </c>
      <c r="F9568" t="s">
        <v>26687</v>
      </c>
      <c r="G9568" t="s">
        <v>148</v>
      </c>
      <c r="H9568" t="s">
        <v>143</v>
      </c>
      <c r="I9568" t="s">
        <v>135</v>
      </c>
      <c r="J9568" t="s">
        <v>136</v>
      </c>
      <c r="K9568" t="s">
        <v>137</v>
      </c>
      <c r="L9568" t="s">
        <v>26688</v>
      </c>
      <c r="M9568" t="s">
        <v>26689</v>
      </c>
      <c r="N9568">
        <v>0.84777777700000001</v>
      </c>
      <c r="O9568">
        <v>0</v>
      </c>
      <c r="P9568">
        <v>43</v>
      </c>
      <c r="Q9568">
        <v>0</v>
      </c>
      <c r="R9568">
        <v>0</v>
      </c>
      <c r="S9568">
        <v>0</v>
      </c>
      <c r="T9568">
        <v>3</v>
      </c>
      <c r="U9568">
        <v>0</v>
      </c>
      <c r="V9568">
        <v>0</v>
      </c>
      <c r="W9568">
        <v>0</v>
      </c>
      <c r="X9568">
        <v>7.0150413038135291</v>
      </c>
      <c r="Y9568">
        <v>0</v>
      </c>
      <c r="Z9568">
        <v>0</v>
      </c>
      <c r="AA9568">
        <v>0</v>
      </c>
      <c r="AB9568">
        <v>1.930861660768211</v>
      </c>
      <c r="AC9568">
        <v>0</v>
      </c>
      <c r="AD9568">
        <v>0</v>
      </c>
      <c r="AE9568">
        <v>8.9459029645817409</v>
      </c>
    </row>
    <row r="9569" spans="1:31" x14ac:dyDescent="0.25">
      <c r="A9569">
        <v>1894547</v>
      </c>
      <c r="B9569">
        <v>1</v>
      </c>
      <c r="C9569" t="s">
        <v>81</v>
      </c>
      <c r="D9569" t="s">
        <v>120</v>
      </c>
      <c r="E9569" t="s">
        <v>146</v>
      </c>
      <c r="F9569" t="s">
        <v>26690</v>
      </c>
      <c r="G9569" t="s">
        <v>148</v>
      </c>
      <c r="H9569" t="s">
        <v>143</v>
      </c>
      <c r="I9569" t="s">
        <v>135</v>
      </c>
      <c r="J9569" t="s">
        <v>136</v>
      </c>
      <c r="K9569" t="s">
        <v>137</v>
      </c>
      <c r="L9569" t="s">
        <v>26691</v>
      </c>
      <c r="M9569" t="s">
        <v>26692</v>
      </c>
      <c r="N9569">
        <v>0.53305555500000001</v>
      </c>
      <c r="O9569">
        <v>0</v>
      </c>
      <c r="P9569">
        <v>72</v>
      </c>
      <c r="Q9569">
        <v>0</v>
      </c>
      <c r="R9569">
        <v>0</v>
      </c>
      <c r="S9569">
        <v>0</v>
      </c>
      <c r="T9569">
        <v>25</v>
      </c>
      <c r="U9569">
        <v>0</v>
      </c>
      <c r="V9569">
        <v>0</v>
      </c>
      <c r="W9569">
        <v>0</v>
      </c>
      <c r="X9569">
        <v>9.8754544530421864</v>
      </c>
      <c r="Y9569">
        <v>0</v>
      </c>
      <c r="Z9569">
        <v>0</v>
      </c>
      <c r="AA9569">
        <v>0</v>
      </c>
      <c r="AB9569">
        <v>9.4254074097584564</v>
      </c>
      <c r="AC9569">
        <v>0</v>
      </c>
      <c r="AD9569">
        <v>0</v>
      </c>
      <c r="AE9569">
        <v>19.300861862800645</v>
      </c>
    </row>
    <row r="9570" spans="1:31" x14ac:dyDescent="0.25">
      <c r="A9570">
        <v>1893657</v>
      </c>
      <c r="B9570">
        <v>1</v>
      </c>
      <c r="C9570" t="s">
        <v>80</v>
      </c>
      <c r="D9570" t="s">
        <v>100</v>
      </c>
      <c r="E9570" t="s">
        <v>131</v>
      </c>
      <c r="F9570" t="s">
        <v>265</v>
      </c>
      <c r="G9570" t="s">
        <v>133</v>
      </c>
      <c r="H9570" t="s">
        <v>134</v>
      </c>
      <c r="I9570" t="s">
        <v>135</v>
      </c>
      <c r="J9570" t="s">
        <v>136</v>
      </c>
      <c r="K9570" t="s">
        <v>137</v>
      </c>
      <c r="L9570" t="s">
        <v>26693</v>
      </c>
      <c r="M9570" t="s">
        <v>26694</v>
      </c>
      <c r="N9570">
        <v>0.69555555499999999</v>
      </c>
      <c r="O9570">
        <v>1</v>
      </c>
      <c r="P9570">
        <v>13</v>
      </c>
      <c r="Q9570">
        <v>3</v>
      </c>
      <c r="R9570">
        <v>29</v>
      </c>
      <c r="S9570">
        <v>11</v>
      </c>
      <c r="T9570">
        <v>6</v>
      </c>
      <c r="U9570">
        <v>1</v>
      </c>
      <c r="V9570">
        <v>0</v>
      </c>
      <c r="W9570">
        <v>0.15024642405177779</v>
      </c>
      <c r="X9570">
        <v>4.3151052130797369</v>
      </c>
      <c r="Y9570">
        <v>7.7468385084833216</v>
      </c>
      <c r="Z9570">
        <v>32.147547573562044</v>
      </c>
      <c r="AA9570">
        <v>54.597219309149004</v>
      </c>
      <c r="AB9570">
        <v>2.1754916444359829</v>
      </c>
      <c r="AC9570">
        <v>17.642786841280127</v>
      </c>
      <c r="AD9570">
        <v>0</v>
      </c>
      <c r="AE9570">
        <v>118.775235514042</v>
      </c>
    </row>
    <row r="9571" spans="1:31" x14ac:dyDescent="0.25">
      <c r="A9571">
        <v>1893574</v>
      </c>
      <c r="B9571">
        <v>1</v>
      </c>
      <c r="C9571" t="s">
        <v>80</v>
      </c>
      <c r="D9571" t="s">
        <v>93</v>
      </c>
      <c r="E9571" t="s">
        <v>210</v>
      </c>
      <c r="F9571" t="s">
        <v>22854</v>
      </c>
      <c r="G9571" t="s">
        <v>133</v>
      </c>
      <c r="H9571" t="s">
        <v>134</v>
      </c>
      <c r="I9571" t="s">
        <v>135</v>
      </c>
      <c r="J9571" t="s">
        <v>136</v>
      </c>
      <c r="K9571" t="s">
        <v>137</v>
      </c>
      <c r="L9571" t="s">
        <v>26695</v>
      </c>
      <c r="M9571" t="s">
        <v>26696</v>
      </c>
      <c r="N9571">
        <v>4.483333333</v>
      </c>
      <c r="O9571">
        <v>2</v>
      </c>
      <c r="P9571">
        <v>291</v>
      </c>
      <c r="Q9571">
        <v>9</v>
      </c>
      <c r="R9571">
        <v>243</v>
      </c>
      <c r="S9571">
        <v>2</v>
      </c>
      <c r="T9571">
        <v>84</v>
      </c>
      <c r="U9571">
        <v>0</v>
      </c>
      <c r="V9571">
        <v>0</v>
      </c>
      <c r="W9571">
        <v>15.863355677851846</v>
      </c>
      <c r="X9571">
        <v>180.3838112205153</v>
      </c>
      <c r="Y9571">
        <v>350.03850168308702</v>
      </c>
      <c r="Z9571">
        <v>930.29112435683066</v>
      </c>
      <c r="AA9571">
        <v>13.710046876012981</v>
      </c>
      <c r="AB9571">
        <v>273.41948541883136</v>
      </c>
      <c r="AC9571">
        <v>0</v>
      </c>
      <c r="AD9571">
        <v>0</v>
      </c>
      <c r="AE9571">
        <v>1763.7063252331291</v>
      </c>
    </row>
    <row r="9572" spans="1:31" x14ac:dyDescent="0.25">
      <c r="A9572">
        <v>1893611</v>
      </c>
      <c r="B9572">
        <v>1</v>
      </c>
      <c r="C9572" t="s">
        <v>80</v>
      </c>
      <c r="D9572" t="s">
        <v>96</v>
      </c>
      <c r="E9572" t="s">
        <v>229</v>
      </c>
      <c r="F9572" t="s">
        <v>9947</v>
      </c>
      <c r="G9572" t="s">
        <v>171</v>
      </c>
      <c r="H9572" t="s">
        <v>134</v>
      </c>
      <c r="I9572" t="s">
        <v>135</v>
      </c>
      <c r="J9572" t="s">
        <v>136</v>
      </c>
      <c r="K9572" t="s">
        <v>172</v>
      </c>
      <c r="L9572" t="s">
        <v>26697</v>
      </c>
      <c r="M9572" t="s">
        <v>26698</v>
      </c>
      <c r="N9572">
        <v>3.4855833330000001</v>
      </c>
      <c r="O9572">
        <v>0</v>
      </c>
      <c r="P9572">
        <v>1516</v>
      </c>
      <c r="Q9572">
        <v>1</v>
      </c>
      <c r="R9572">
        <v>32</v>
      </c>
      <c r="S9572">
        <v>4</v>
      </c>
      <c r="T9572">
        <v>15</v>
      </c>
      <c r="U9572">
        <v>0</v>
      </c>
      <c r="V9572">
        <v>0</v>
      </c>
      <c r="W9572">
        <v>0</v>
      </c>
      <c r="X9572">
        <v>1322.2362511276019</v>
      </c>
      <c r="Y9572">
        <v>8.0206558592458457</v>
      </c>
      <c r="Z9572">
        <v>23.35897940359558</v>
      </c>
      <c r="AA9572">
        <v>255.46447305563095</v>
      </c>
      <c r="AB9572">
        <v>379.06191933474622</v>
      </c>
      <c r="AC9572">
        <v>0</v>
      </c>
      <c r="AD9572">
        <v>0</v>
      </c>
      <c r="AE9572">
        <v>1988.1422787808206</v>
      </c>
    </row>
    <row r="9573" spans="1:31" x14ac:dyDescent="0.25">
      <c r="A9573">
        <v>1893714</v>
      </c>
      <c r="B9573">
        <v>1</v>
      </c>
      <c r="C9573" t="s">
        <v>80</v>
      </c>
      <c r="D9573" t="s">
        <v>108</v>
      </c>
      <c r="E9573" t="s">
        <v>131</v>
      </c>
      <c r="F9573" t="s">
        <v>4243</v>
      </c>
      <c r="G9573" t="s">
        <v>133</v>
      </c>
      <c r="H9573" t="s">
        <v>134</v>
      </c>
      <c r="I9573" t="s">
        <v>135</v>
      </c>
      <c r="J9573" t="s">
        <v>136</v>
      </c>
      <c r="K9573" t="s">
        <v>137</v>
      </c>
      <c r="L9573" t="s">
        <v>26699</v>
      </c>
      <c r="M9573" t="s">
        <v>26700</v>
      </c>
      <c r="N9573">
        <v>0.51166666599999999</v>
      </c>
      <c r="O9573">
        <v>0</v>
      </c>
      <c r="P9573">
        <v>1053</v>
      </c>
      <c r="Q9573">
        <v>2</v>
      </c>
      <c r="R9573">
        <v>415</v>
      </c>
      <c r="S9573">
        <v>8</v>
      </c>
      <c r="T9573">
        <v>205</v>
      </c>
      <c r="U9573">
        <v>0</v>
      </c>
      <c r="V9573">
        <v>0</v>
      </c>
      <c r="W9573">
        <v>0</v>
      </c>
      <c r="X9573">
        <v>110.10494163731519</v>
      </c>
      <c r="Y9573">
        <v>13.448796562727122</v>
      </c>
      <c r="Z9573">
        <v>654.05042368789782</v>
      </c>
      <c r="AA9573">
        <v>35.233984071928575</v>
      </c>
      <c r="AB9573">
        <v>248.06796096782878</v>
      </c>
      <c r="AC9573">
        <v>0</v>
      </c>
      <c r="AD9573">
        <v>0</v>
      </c>
      <c r="AE9573">
        <v>1060.9061069276975</v>
      </c>
    </row>
    <row r="9574" spans="1:31" x14ac:dyDescent="0.25">
      <c r="A9574">
        <v>1893720</v>
      </c>
      <c r="B9574">
        <v>1</v>
      </c>
      <c r="C9574" t="s">
        <v>81</v>
      </c>
      <c r="D9574" t="s">
        <v>121</v>
      </c>
      <c r="E9574" t="s">
        <v>158</v>
      </c>
      <c r="F9574" t="s">
        <v>1704</v>
      </c>
      <c r="G9574" t="s">
        <v>133</v>
      </c>
      <c r="H9574" t="s">
        <v>134</v>
      </c>
      <c r="I9574" t="s">
        <v>152</v>
      </c>
      <c r="J9574" t="s">
        <v>136</v>
      </c>
      <c r="K9574" t="s">
        <v>137</v>
      </c>
      <c r="L9574" t="s">
        <v>26701</v>
      </c>
      <c r="M9574" t="s">
        <v>26702</v>
      </c>
      <c r="N9574">
        <v>9.4444439999999998E-3</v>
      </c>
      <c r="O9574">
        <v>0</v>
      </c>
      <c r="P9574">
        <v>490</v>
      </c>
      <c r="Q9574">
        <v>0</v>
      </c>
      <c r="R9574">
        <v>8</v>
      </c>
      <c r="S9574">
        <v>2</v>
      </c>
      <c r="T9574">
        <v>16</v>
      </c>
      <c r="U9574">
        <v>0</v>
      </c>
      <c r="V9574">
        <v>0</v>
      </c>
      <c r="W9574">
        <v>0</v>
      </c>
      <c r="X9574">
        <v>0.59101862161241225</v>
      </c>
      <c r="Y9574">
        <v>0</v>
      </c>
      <c r="Z9574">
        <v>1.0270467825078891E-2</v>
      </c>
      <c r="AA9574">
        <v>0.14762766590468554</v>
      </c>
      <c r="AB9574">
        <v>0.12847471629372778</v>
      </c>
      <c r="AC9574">
        <v>0</v>
      </c>
      <c r="AD9574">
        <v>0</v>
      </c>
      <c r="AE9574">
        <v>0.87739147163590447</v>
      </c>
    </row>
    <row r="9575" spans="1:31" x14ac:dyDescent="0.25">
      <c r="A9575">
        <v>1894401</v>
      </c>
      <c r="B9575">
        <v>1</v>
      </c>
      <c r="C9575" t="s">
        <v>81</v>
      </c>
      <c r="D9575" t="s">
        <v>113</v>
      </c>
      <c r="E9575" t="s">
        <v>140</v>
      </c>
      <c r="F9575" t="s">
        <v>5969</v>
      </c>
      <c r="G9575" t="s">
        <v>200</v>
      </c>
      <c r="H9575" t="s">
        <v>143</v>
      </c>
      <c r="I9575" t="s">
        <v>135</v>
      </c>
      <c r="J9575" t="s">
        <v>136</v>
      </c>
      <c r="K9575" t="s">
        <v>137</v>
      </c>
      <c r="L9575" t="s">
        <v>26703</v>
      </c>
      <c r="M9575" t="s">
        <v>26704</v>
      </c>
      <c r="N9575">
        <v>7.3680555549999998</v>
      </c>
      <c r="O9575">
        <v>0</v>
      </c>
      <c r="P9575">
        <v>1</v>
      </c>
      <c r="Q9575">
        <v>0</v>
      </c>
      <c r="R9575">
        <v>0</v>
      </c>
      <c r="S9575">
        <v>0</v>
      </c>
      <c r="T9575">
        <v>0</v>
      </c>
      <c r="U9575">
        <v>0</v>
      </c>
      <c r="V9575">
        <v>0</v>
      </c>
      <c r="W9575">
        <v>0</v>
      </c>
      <c r="X9575">
        <v>1.7756924121718403</v>
      </c>
      <c r="Y9575">
        <v>0</v>
      </c>
      <c r="Z9575">
        <v>0</v>
      </c>
      <c r="AA9575">
        <v>0</v>
      </c>
      <c r="AB9575">
        <v>0</v>
      </c>
      <c r="AC9575">
        <v>0</v>
      </c>
      <c r="AD9575">
        <v>0</v>
      </c>
      <c r="AE9575">
        <v>1.7756924121718403</v>
      </c>
    </row>
    <row r="9576" spans="1:31" x14ac:dyDescent="0.25">
      <c r="A9576">
        <v>1894304</v>
      </c>
      <c r="B9576">
        <v>1</v>
      </c>
      <c r="C9576" t="s">
        <v>80</v>
      </c>
      <c r="D9576" t="s">
        <v>110</v>
      </c>
      <c r="E9576" t="s">
        <v>169</v>
      </c>
      <c r="F9576" t="s">
        <v>26705</v>
      </c>
      <c r="G9576" t="s">
        <v>183</v>
      </c>
      <c r="H9576" t="s">
        <v>143</v>
      </c>
      <c r="I9576" t="s">
        <v>135</v>
      </c>
      <c r="J9576" t="s">
        <v>136</v>
      </c>
      <c r="K9576" t="s">
        <v>137</v>
      </c>
      <c r="L9576" t="s">
        <v>26230</v>
      </c>
      <c r="M9576" t="s">
        <v>26706</v>
      </c>
      <c r="N9576">
        <v>0.78277777699999995</v>
      </c>
      <c r="O9576">
        <v>0</v>
      </c>
      <c r="P9576">
        <v>334</v>
      </c>
      <c r="Q9576">
        <v>0</v>
      </c>
      <c r="R9576">
        <v>0</v>
      </c>
      <c r="S9576">
        <v>0</v>
      </c>
      <c r="T9576">
        <v>48</v>
      </c>
      <c r="U9576">
        <v>0</v>
      </c>
      <c r="V9576">
        <v>0</v>
      </c>
      <c r="W9576">
        <v>0</v>
      </c>
      <c r="X9576">
        <v>82.344098732536395</v>
      </c>
      <c r="Y9576">
        <v>0</v>
      </c>
      <c r="Z9576">
        <v>0</v>
      </c>
      <c r="AA9576">
        <v>0</v>
      </c>
      <c r="AB9576">
        <v>60.864867475039169</v>
      </c>
      <c r="AC9576">
        <v>0</v>
      </c>
      <c r="AD9576">
        <v>0</v>
      </c>
      <c r="AE9576">
        <v>143.20896620757557</v>
      </c>
    </row>
    <row r="9577" spans="1:31" x14ac:dyDescent="0.25">
      <c r="A9577">
        <v>1894470</v>
      </c>
      <c r="B9577">
        <v>1</v>
      </c>
      <c r="C9577" t="s">
        <v>80</v>
      </c>
      <c r="D9577" t="s">
        <v>97</v>
      </c>
      <c r="E9577" t="s">
        <v>158</v>
      </c>
      <c r="F9577" t="s">
        <v>26707</v>
      </c>
      <c r="G9577" t="s">
        <v>219</v>
      </c>
      <c r="H9577" t="s">
        <v>134</v>
      </c>
      <c r="I9577" t="s">
        <v>135</v>
      </c>
      <c r="J9577" t="s">
        <v>136</v>
      </c>
      <c r="K9577" t="s">
        <v>137</v>
      </c>
      <c r="L9577" t="s">
        <v>26708</v>
      </c>
      <c r="M9577" t="s">
        <v>26709</v>
      </c>
      <c r="N9577">
        <v>3.2250000000000001</v>
      </c>
      <c r="O9577">
        <v>0</v>
      </c>
      <c r="P9577">
        <v>0</v>
      </c>
      <c r="Q9577">
        <v>1</v>
      </c>
      <c r="R9577">
        <v>0</v>
      </c>
      <c r="S9577">
        <v>0</v>
      </c>
      <c r="T9577">
        <v>0</v>
      </c>
      <c r="U9577">
        <v>0</v>
      </c>
      <c r="V9577">
        <v>0</v>
      </c>
      <c r="W9577">
        <v>0</v>
      </c>
      <c r="X9577">
        <v>0</v>
      </c>
      <c r="Y9577">
        <v>5.2774992072521609</v>
      </c>
      <c r="Z9577">
        <v>0</v>
      </c>
      <c r="AA9577">
        <v>0</v>
      </c>
      <c r="AB9577">
        <v>0</v>
      </c>
      <c r="AC9577">
        <v>0</v>
      </c>
      <c r="AD9577">
        <v>0</v>
      </c>
      <c r="AE9577">
        <v>5.2774992072521609</v>
      </c>
    </row>
    <row r="9578" spans="1:31" x14ac:dyDescent="0.25">
      <c r="A9578">
        <v>1893757</v>
      </c>
      <c r="B9578">
        <v>1</v>
      </c>
      <c r="C9578" t="s">
        <v>81</v>
      </c>
      <c r="D9578" t="s">
        <v>120</v>
      </c>
      <c r="E9578" t="s">
        <v>131</v>
      </c>
      <c r="F9578" t="s">
        <v>8356</v>
      </c>
      <c r="G9578" t="s">
        <v>133</v>
      </c>
      <c r="H9578" t="s">
        <v>134</v>
      </c>
      <c r="I9578" t="s">
        <v>135</v>
      </c>
      <c r="J9578" t="s">
        <v>136</v>
      </c>
      <c r="K9578" t="s">
        <v>137</v>
      </c>
      <c r="L9578" t="s">
        <v>26710</v>
      </c>
      <c r="M9578" t="s">
        <v>26711</v>
      </c>
      <c r="N9578">
        <v>1.467222222</v>
      </c>
      <c r="O9578">
        <v>0</v>
      </c>
      <c r="P9578">
        <v>0</v>
      </c>
      <c r="Q9578">
        <v>32</v>
      </c>
      <c r="R9578">
        <v>31</v>
      </c>
      <c r="S9578">
        <v>3</v>
      </c>
      <c r="T9578">
        <v>0</v>
      </c>
      <c r="U9578">
        <v>0</v>
      </c>
      <c r="V9578">
        <v>0</v>
      </c>
      <c r="W9578">
        <v>0</v>
      </c>
      <c r="X9578">
        <v>0</v>
      </c>
      <c r="Y9578">
        <v>737.83111926377785</v>
      </c>
      <c r="Z9578">
        <v>459.81435336716771</v>
      </c>
      <c r="AA9578">
        <v>52.291468809020031</v>
      </c>
      <c r="AB9578">
        <v>0</v>
      </c>
      <c r="AC9578">
        <v>0</v>
      </c>
      <c r="AD9578">
        <v>0</v>
      </c>
      <c r="AE9578">
        <v>1249.9369414399655</v>
      </c>
    </row>
    <row r="9579" spans="1:31" x14ac:dyDescent="0.25">
      <c r="A9579">
        <v>1894447</v>
      </c>
      <c r="B9579">
        <v>1</v>
      </c>
      <c r="C9579" t="s">
        <v>81</v>
      </c>
      <c r="D9579" t="s">
        <v>127</v>
      </c>
      <c r="E9579" t="s">
        <v>146</v>
      </c>
      <c r="F9579" t="s">
        <v>540</v>
      </c>
      <c r="G9579" t="s">
        <v>148</v>
      </c>
      <c r="H9579" t="s">
        <v>143</v>
      </c>
      <c r="I9579" t="s">
        <v>135</v>
      </c>
      <c r="J9579" t="s">
        <v>136</v>
      </c>
      <c r="K9579" t="s">
        <v>137</v>
      </c>
      <c r="L9579" t="s">
        <v>26712</v>
      </c>
      <c r="M9579" t="s">
        <v>26713</v>
      </c>
      <c r="N9579">
        <v>1.060277777</v>
      </c>
      <c r="O9579">
        <v>0</v>
      </c>
      <c r="P9579">
        <v>30</v>
      </c>
      <c r="Q9579">
        <v>0</v>
      </c>
      <c r="R9579">
        <v>0</v>
      </c>
      <c r="S9579">
        <v>0</v>
      </c>
      <c r="T9579">
        <v>2</v>
      </c>
      <c r="U9579">
        <v>0</v>
      </c>
      <c r="V9579">
        <v>0</v>
      </c>
      <c r="W9579">
        <v>0</v>
      </c>
      <c r="X9579">
        <v>4.3162518035416557</v>
      </c>
      <c r="Y9579">
        <v>0</v>
      </c>
      <c r="Z9579">
        <v>0</v>
      </c>
      <c r="AA9579">
        <v>0</v>
      </c>
      <c r="AB9579">
        <v>0.48108394092076229</v>
      </c>
      <c r="AC9579">
        <v>0</v>
      </c>
      <c r="AD9579">
        <v>0</v>
      </c>
      <c r="AE9579">
        <v>4.7973357444624183</v>
      </c>
    </row>
    <row r="9580" spans="1:31" x14ac:dyDescent="0.25">
      <c r="A9580">
        <v>1893929</v>
      </c>
      <c r="B9580">
        <v>1</v>
      </c>
      <c r="C9580" t="s">
        <v>80</v>
      </c>
      <c r="D9580" t="s">
        <v>100</v>
      </c>
      <c r="E9580" t="s">
        <v>210</v>
      </c>
      <c r="F9580" t="s">
        <v>1080</v>
      </c>
      <c r="G9580" t="s">
        <v>133</v>
      </c>
      <c r="H9580" t="s">
        <v>134</v>
      </c>
      <c r="I9580" t="s">
        <v>135</v>
      </c>
      <c r="J9580" t="s">
        <v>136</v>
      </c>
      <c r="K9580" t="s">
        <v>137</v>
      </c>
      <c r="L9580" t="s">
        <v>26714</v>
      </c>
      <c r="M9580" t="s">
        <v>26715</v>
      </c>
      <c r="N9580">
        <v>0.13638888800000001</v>
      </c>
      <c r="O9580">
        <v>1</v>
      </c>
      <c r="P9580">
        <v>1289</v>
      </c>
      <c r="Q9580">
        <v>15</v>
      </c>
      <c r="R9580">
        <v>150</v>
      </c>
      <c r="S9580">
        <v>29</v>
      </c>
      <c r="T9580">
        <v>101</v>
      </c>
      <c r="U9580">
        <v>2</v>
      </c>
      <c r="V9580">
        <v>0</v>
      </c>
      <c r="W9580">
        <v>6.1127274378531112E-2</v>
      </c>
      <c r="X9580">
        <v>71.14368342313108</v>
      </c>
      <c r="Y9580">
        <v>5.7994392571521907</v>
      </c>
      <c r="Z9580">
        <v>22.574230490321483</v>
      </c>
      <c r="AA9580">
        <v>35.142103496441983</v>
      </c>
      <c r="AB9580">
        <v>20.328673255183389</v>
      </c>
      <c r="AC9580">
        <v>26.225769945405702</v>
      </c>
      <c r="AD9580">
        <v>0</v>
      </c>
      <c r="AE9580">
        <v>181.27502714201438</v>
      </c>
    </row>
    <row r="9581" spans="1:31" x14ac:dyDescent="0.25">
      <c r="A9581">
        <v>1893943</v>
      </c>
      <c r="B9581">
        <v>1</v>
      </c>
      <c r="C9581" t="s">
        <v>80</v>
      </c>
      <c r="D9581" t="s">
        <v>103</v>
      </c>
      <c r="E9581" t="s">
        <v>229</v>
      </c>
      <c r="F9581" t="s">
        <v>13467</v>
      </c>
      <c r="G9581" t="s">
        <v>212</v>
      </c>
      <c r="H9581" t="s">
        <v>134</v>
      </c>
      <c r="I9581" t="s">
        <v>135</v>
      </c>
      <c r="J9581" t="s">
        <v>136</v>
      </c>
      <c r="K9581" t="s">
        <v>137</v>
      </c>
      <c r="L9581" t="s">
        <v>26716</v>
      </c>
      <c r="M9581" t="s">
        <v>26717</v>
      </c>
      <c r="N9581">
        <v>1.6458333329999999</v>
      </c>
      <c r="O9581">
        <v>0</v>
      </c>
      <c r="P9581">
        <v>11279</v>
      </c>
      <c r="Q9581">
        <v>30</v>
      </c>
      <c r="R9581">
        <v>62</v>
      </c>
      <c r="S9581">
        <v>44</v>
      </c>
      <c r="T9581">
        <v>1381</v>
      </c>
      <c r="U9581">
        <v>12</v>
      </c>
      <c r="V9581">
        <v>9</v>
      </c>
      <c r="W9581">
        <v>0</v>
      </c>
      <c r="X9581">
        <v>5018.7709348333183</v>
      </c>
      <c r="Y9581">
        <v>651.15504111436189</v>
      </c>
      <c r="Z9581">
        <v>526.35904114620723</v>
      </c>
      <c r="AA9581">
        <v>3597.3171204503483</v>
      </c>
      <c r="AB9581">
        <v>3632.2855383415217</v>
      </c>
      <c r="AC9581">
        <v>1139.276162640326</v>
      </c>
      <c r="AD9581">
        <v>863.13616783106295</v>
      </c>
      <c r="AE9581">
        <v>15428.300006357147</v>
      </c>
    </row>
    <row r="9582" spans="1:31" x14ac:dyDescent="0.25">
      <c r="A9582">
        <v>1893637</v>
      </c>
      <c r="B9582">
        <v>1</v>
      </c>
      <c r="C9582" t="s">
        <v>81</v>
      </c>
      <c r="D9582" t="s">
        <v>127</v>
      </c>
      <c r="E9582" t="s">
        <v>131</v>
      </c>
      <c r="F9582" t="s">
        <v>20706</v>
      </c>
      <c r="G9582" t="s">
        <v>5788</v>
      </c>
      <c r="H9582" t="s">
        <v>134</v>
      </c>
      <c r="I9582" t="s">
        <v>135</v>
      </c>
      <c r="J9582" t="s">
        <v>136</v>
      </c>
      <c r="K9582" t="s">
        <v>137</v>
      </c>
      <c r="L9582" t="s">
        <v>26718</v>
      </c>
      <c r="M9582" t="s">
        <v>26719</v>
      </c>
      <c r="N9582">
        <v>6.602777777</v>
      </c>
      <c r="O9582">
        <v>2</v>
      </c>
      <c r="P9582">
        <v>9</v>
      </c>
      <c r="Q9582">
        <v>172</v>
      </c>
      <c r="R9582">
        <v>100</v>
      </c>
      <c r="S9582">
        <v>14</v>
      </c>
      <c r="T9582">
        <v>3</v>
      </c>
      <c r="U9582">
        <v>2</v>
      </c>
      <c r="V9582">
        <v>0</v>
      </c>
      <c r="W9582">
        <v>9.0477099372433507</v>
      </c>
      <c r="X9582">
        <v>17.133698952254807</v>
      </c>
      <c r="Y9582">
        <v>5042.2734802848527</v>
      </c>
      <c r="Z9582">
        <v>1400.7352102109792</v>
      </c>
      <c r="AA9582">
        <v>745.12693390657216</v>
      </c>
      <c r="AB9582">
        <v>58.263554691135219</v>
      </c>
      <c r="AC9582">
        <v>771.80032584358412</v>
      </c>
      <c r="AD9582">
        <v>0</v>
      </c>
      <c r="AE9582">
        <v>8044.3809138266206</v>
      </c>
    </row>
    <row r="9583" spans="1:31" x14ac:dyDescent="0.25">
      <c r="A9583">
        <v>1893594</v>
      </c>
      <c r="B9583">
        <v>1</v>
      </c>
      <c r="C9583" t="s">
        <v>80</v>
      </c>
      <c r="D9583" t="s">
        <v>106</v>
      </c>
      <c r="E9583" t="s">
        <v>131</v>
      </c>
      <c r="F9583" t="s">
        <v>26720</v>
      </c>
      <c r="G9583" t="s">
        <v>133</v>
      </c>
      <c r="H9583" t="s">
        <v>134</v>
      </c>
      <c r="I9583" t="s">
        <v>135</v>
      </c>
      <c r="J9583" t="s">
        <v>136</v>
      </c>
      <c r="K9583" t="s">
        <v>137</v>
      </c>
      <c r="L9583" t="s">
        <v>26721</v>
      </c>
      <c r="M9583" t="s">
        <v>26722</v>
      </c>
      <c r="N9583">
        <v>2.1927777769999999</v>
      </c>
      <c r="O9583">
        <v>0</v>
      </c>
      <c r="P9583">
        <v>326</v>
      </c>
      <c r="Q9583">
        <v>0</v>
      </c>
      <c r="R9583">
        <v>24</v>
      </c>
      <c r="S9583">
        <v>3</v>
      </c>
      <c r="T9583">
        <v>58</v>
      </c>
      <c r="U9583">
        <v>0</v>
      </c>
      <c r="V9583">
        <v>0</v>
      </c>
      <c r="W9583">
        <v>0</v>
      </c>
      <c r="X9583">
        <v>90.270950781405261</v>
      </c>
      <c r="Y9583">
        <v>0</v>
      </c>
      <c r="Z9583">
        <v>37.360128046810019</v>
      </c>
      <c r="AA9583">
        <v>29.257317268672082</v>
      </c>
      <c r="AB9583">
        <v>37.249395951381281</v>
      </c>
      <c r="AC9583">
        <v>0</v>
      </c>
      <c r="AD9583">
        <v>0</v>
      </c>
      <c r="AE9583">
        <v>194.13779204826864</v>
      </c>
    </row>
    <row r="9584" spans="1:31" x14ac:dyDescent="0.25">
      <c r="A9584">
        <v>1912821</v>
      </c>
      <c r="B9584">
        <v>1</v>
      </c>
      <c r="C9584" t="s">
        <v>80</v>
      </c>
      <c r="D9584" t="s">
        <v>110</v>
      </c>
      <c r="E9584" t="s">
        <v>158</v>
      </c>
      <c r="F9584" t="s">
        <v>26723</v>
      </c>
      <c r="G9584" t="s">
        <v>560</v>
      </c>
      <c r="H9584" t="s">
        <v>134</v>
      </c>
      <c r="I9584" t="s">
        <v>135</v>
      </c>
      <c r="J9584" t="s">
        <v>136</v>
      </c>
      <c r="K9584" t="s">
        <v>137</v>
      </c>
      <c r="L9584" t="s">
        <v>26724</v>
      </c>
      <c r="M9584" t="s">
        <v>26725</v>
      </c>
      <c r="N9584">
        <v>12.663888888000001</v>
      </c>
      <c r="O9584">
        <v>0</v>
      </c>
      <c r="P9584">
        <v>679</v>
      </c>
      <c r="Q9584">
        <v>0</v>
      </c>
      <c r="R9584">
        <v>0</v>
      </c>
      <c r="S9584">
        <v>0</v>
      </c>
      <c r="T9584">
        <v>30</v>
      </c>
      <c r="U9584">
        <v>0</v>
      </c>
      <c r="V9584">
        <v>0</v>
      </c>
      <c r="W9584">
        <v>0</v>
      </c>
      <c r="X9584">
        <v>2244.9856562051218</v>
      </c>
      <c r="Y9584">
        <v>0</v>
      </c>
      <c r="Z9584">
        <v>0</v>
      </c>
      <c r="AA9584">
        <v>0</v>
      </c>
      <c r="AB9584">
        <v>146.37903607156431</v>
      </c>
      <c r="AC9584">
        <v>0</v>
      </c>
      <c r="AD9584">
        <v>0</v>
      </c>
      <c r="AE9584">
        <v>2391.3646922766861</v>
      </c>
    </row>
    <row r="9585" spans="1:31" x14ac:dyDescent="0.25">
      <c r="A9585">
        <v>1893986</v>
      </c>
      <c r="B9585">
        <v>1</v>
      </c>
      <c r="C9585" t="s">
        <v>80</v>
      </c>
      <c r="D9585" t="s">
        <v>98</v>
      </c>
      <c r="E9585" t="s">
        <v>140</v>
      </c>
      <c r="F9585" t="s">
        <v>26726</v>
      </c>
      <c r="G9585" t="s">
        <v>163</v>
      </c>
      <c r="H9585" t="s">
        <v>143</v>
      </c>
      <c r="I9585" t="s">
        <v>135</v>
      </c>
      <c r="J9585" t="s">
        <v>136</v>
      </c>
      <c r="K9585" t="s">
        <v>137</v>
      </c>
      <c r="L9585" t="s">
        <v>26727</v>
      </c>
      <c r="M9585" t="s">
        <v>26728</v>
      </c>
      <c r="N9585">
        <v>5.153333333</v>
      </c>
      <c r="O9585">
        <v>0</v>
      </c>
      <c r="P9585">
        <v>1</v>
      </c>
      <c r="Q9585">
        <v>0</v>
      </c>
      <c r="R9585">
        <v>0</v>
      </c>
      <c r="S9585">
        <v>0</v>
      </c>
      <c r="T9585">
        <v>0</v>
      </c>
      <c r="U9585">
        <v>0</v>
      </c>
      <c r="V9585">
        <v>0</v>
      </c>
      <c r="W9585">
        <v>0</v>
      </c>
      <c r="X9585">
        <v>6.1172521816556804</v>
      </c>
      <c r="Y9585">
        <v>0</v>
      </c>
      <c r="Z9585">
        <v>0</v>
      </c>
      <c r="AA9585">
        <v>0</v>
      </c>
      <c r="AB9585">
        <v>0</v>
      </c>
      <c r="AC9585">
        <v>0</v>
      </c>
      <c r="AD9585">
        <v>0</v>
      </c>
      <c r="AE9585">
        <v>6.1172521816556804</v>
      </c>
    </row>
    <row r="9586" spans="1:31" x14ac:dyDescent="0.25">
      <c r="A9586">
        <v>1894433</v>
      </c>
      <c r="B9586">
        <v>1</v>
      </c>
      <c r="C9586" t="s">
        <v>80</v>
      </c>
      <c r="D9586" t="s">
        <v>89</v>
      </c>
      <c r="E9586" t="s">
        <v>210</v>
      </c>
      <c r="F9586" t="s">
        <v>26729</v>
      </c>
      <c r="G9586" t="s">
        <v>133</v>
      </c>
      <c r="H9586" t="s">
        <v>134</v>
      </c>
      <c r="I9586" t="s">
        <v>135</v>
      </c>
      <c r="J9586" t="s">
        <v>136</v>
      </c>
      <c r="K9586" t="s">
        <v>137</v>
      </c>
      <c r="L9586" t="s">
        <v>26730</v>
      </c>
      <c r="M9586" t="s">
        <v>26731</v>
      </c>
      <c r="N9586">
        <v>0.39027777699999999</v>
      </c>
      <c r="O9586">
        <v>0</v>
      </c>
      <c r="P9586">
        <v>3618</v>
      </c>
      <c r="Q9586">
        <v>0</v>
      </c>
      <c r="R9586">
        <v>71</v>
      </c>
      <c r="S9586">
        <v>1</v>
      </c>
      <c r="T9586">
        <v>471</v>
      </c>
      <c r="U9586">
        <v>0</v>
      </c>
      <c r="V9586">
        <v>0</v>
      </c>
      <c r="W9586">
        <v>0</v>
      </c>
      <c r="X9586">
        <v>526.31918819631426</v>
      </c>
      <c r="Y9586">
        <v>0</v>
      </c>
      <c r="Z9586">
        <v>18.389597343128184</v>
      </c>
      <c r="AA9586">
        <v>42.28631161717324</v>
      </c>
      <c r="AB9586">
        <v>360.30229861189866</v>
      </c>
      <c r="AC9586">
        <v>0</v>
      </c>
      <c r="AD9586">
        <v>0</v>
      </c>
      <c r="AE9586">
        <v>947.29739576851443</v>
      </c>
    </row>
    <row r="9587" spans="1:31" x14ac:dyDescent="0.25">
      <c r="A9587">
        <v>1893769</v>
      </c>
      <c r="B9587">
        <v>1</v>
      </c>
      <c r="C9587" t="s">
        <v>81</v>
      </c>
      <c r="D9587" t="s">
        <v>113</v>
      </c>
      <c r="E9587" t="s">
        <v>131</v>
      </c>
      <c r="F9587" t="s">
        <v>26732</v>
      </c>
      <c r="G9587" t="s">
        <v>171</v>
      </c>
      <c r="H9587" t="s">
        <v>134</v>
      </c>
      <c r="I9587" t="s">
        <v>135</v>
      </c>
      <c r="J9587" t="s">
        <v>136</v>
      </c>
      <c r="K9587" t="s">
        <v>172</v>
      </c>
      <c r="L9587" t="s">
        <v>26733</v>
      </c>
      <c r="M9587" t="s">
        <v>26734</v>
      </c>
      <c r="N9587">
        <v>1.8019341659999999</v>
      </c>
      <c r="O9587">
        <v>0</v>
      </c>
      <c r="P9587">
        <v>461</v>
      </c>
      <c r="Q9587">
        <v>43</v>
      </c>
      <c r="R9587">
        <v>246</v>
      </c>
      <c r="S9587">
        <v>7</v>
      </c>
      <c r="T9587">
        <v>31</v>
      </c>
      <c r="U9587">
        <v>0</v>
      </c>
      <c r="V9587">
        <v>0</v>
      </c>
      <c r="W9587">
        <v>0</v>
      </c>
      <c r="X9587">
        <v>187.13776729577361</v>
      </c>
      <c r="Y9587">
        <v>244.0293597104633</v>
      </c>
      <c r="Z9587">
        <v>906.53414167229664</v>
      </c>
      <c r="AA9587">
        <v>706.97398083649307</v>
      </c>
      <c r="AB9587">
        <v>100.15679602448979</v>
      </c>
      <c r="AC9587">
        <v>0</v>
      </c>
      <c r="AD9587">
        <v>0</v>
      </c>
      <c r="AE9587">
        <v>2144.8320455395165</v>
      </c>
    </row>
    <row r="9588" spans="1:31" x14ac:dyDescent="0.25">
      <c r="A9588">
        <v>1893746</v>
      </c>
      <c r="B9588">
        <v>1</v>
      </c>
      <c r="C9588" t="s">
        <v>81</v>
      </c>
      <c r="D9588" t="s">
        <v>128</v>
      </c>
      <c r="E9588" t="s">
        <v>210</v>
      </c>
      <c r="F9588" t="s">
        <v>26735</v>
      </c>
      <c r="G9588" t="s">
        <v>196</v>
      </c>
      <c r="H9588" t="s">
        <v>134</v>
      </c>
      <c r="I9588" t="s">
        <v>135</v>
      </c>
      <c r="J9588" t="s">
        <v>136</v>
      </c>
      <c r="K9588" t="s">
        <v>172</v>
      </c>
      <c r="L9588" t="s">
        <v>26736</v>
      </c>
      <c r="M9588" t="s">
        <v>26737</v>
      </c>
      <c r="N9588">
        <v>4.422394444</v>
      </c>
      <c r="O9588">
        <v>0</v>
      </c>
      <c r="P9588">
        <v>27</v>
      </c>
      <c r="Q9588">
        <v>0</v>
      </c>
      <c r="R9588">
        <v>0</v>
      </c>
      <c r="S9588">
        <v>0</v>
      </c>
      <c r="T9588">
        <v>2</v>
      </c>
      <c r="U9588">
        <v>0</v>
      </c>
      <c r="V9588">
        <v>0</v>
      </c>
      <c r="W9588">
        <v>0</v>
      </c>
      <c r="X9588">
        <v>71.056732126921645</v>
      </c>
      <c r="Y9588">
        <v>0</v>
      </c>
      <c r="Z9588">
        <v>0</v>
      </c>
      <c r="AA9588">
        <v>0</v>
      </c>
      <c r="AB9588">
        <v>0.47533308781333328</v>
      </c>
      <c r="AC9588">
        <v>0</v>
      </c>
      <c r="AD9588">
        <v>0</v>
      </c>
      <c r="AE9588">
        <v>71.532065214734985</v>
      </c>
    </row>
    <row r="9589" spans="1:31" x14ac:dyDescent="0.25">
      <c r="A9589">
        <v>1894124</v>
      </c>
      <c r="B9589">
        <v>1</v>
      </c>
      <c r="C9589" t="s">
        <v>80</v>
      </c>
      <c r="D9589" t="s">
        <v>103</v>
      </c>
      <c r="E9589" t="s">
        <v>146</v>
      </c>
      <c r="F9589" t="s">
        <v>26738</v>
      </c>
      <c r="G9589" t="s">
        <v>624</v>
      </c>
      <c r="H9589" t="s">
        <v>143</v>
      </c>
      <c r="I9589" t="s">
        <v>135</v>
      </c>
      <c r="J9589" t="s">
        <v>136</v>
      </c>
      <c r="K9589" t="s">
        <v>137</v>
      </c>
      <c r="L9589" t="s">
        <v>26739</v>
      </c>
      <c r="M9589" t="s">
        <v>26740</v>
      </c>
      <c r="N9589">
        <v>1.1994444440000001</v>
      </c>
      <c r="O9589">
        <v>0</v>
      </c>
      <c r="P9589">
        <v>10</v>
      </c>
      <c r="Q9589">
        <v>0</v>
      </c>
      <c r="R9589">
        <v>0</v>
      </c>
      <c r="S9589">
        <v>0</v>
      </c>
      <c r="T9589">
        <v>7</v>
      </c>
      <c r="U9589">
        <v>0</v>
      </c>
      <c r="V9589">
        <v>0</v>
      </c>
      <c r="W9589">
        <v>0</v>
      </c>
      <c r="X9589">
        <v>3.0406396630377004</v>
      </c>
      <c r="Y9589">
        <v>0</v>
      </c>
      <c r="Z9589">
        <v>0</v>
      </c>
      <c r="AA9589">
        <v>0</v>
      </c>
      <c r="AB9589">
        <v>3.4478350525139843</v>
      </c>
      <c r="AC9589">
        <v>0</v>
      </c>
      <c r="AD9589">
        <v>0</v>
      </c>
      <c r="AE9589">
        <v>6.4884747155516846</v>
      </c>
    </row>
    <row r="9590" spans="1:31" x14ac:dyDescent="0.25">
      <c r="A9590">
        <v>1893583</v>
      </c>
      <c r="B9590">
        <v>1</v>
      </c>
      <c r="C9590" t="s">
        <v>81</v>
      </c>
      <c r="D9590" t="s">
        <v>128</v>
      </c>
      <c r="E9590" t="s">
        <v>169</v>
      </c>
      <c r="F9590" t="s">
        <v>26741</v>
      </c>
      <c r="G9590" t="s">
        <v>183</v>
      </c>
      <c r="H9590" t="s">
        <v>143</v>
      </c>
      <c r="I9590" t="s">
        <v>135</v>
      </c>
      <c r="J9590" t="s">
        <v>136</v>
      </c>
      <c r="K9590" t="s">
        <v>137</v>
      </c>
      <c r="L9590" t="s">
        <v>26742</v>
      </c>
      <c r="M9590" t="s">
        <v>26743</v>
      </c>
      <c r="N9590">
        <v>1.0786111110000001</v>
      </c>
      <c r="O9590">
        <v>0</v>
      </c>
      <c r="P9590">
        <v>559</v>
      </c>
      <c r="Q9590">
        <v>0</v>
      </c>
      <c r="R9590">
        <v>1</v>
      </c>
      <c r="S9590">
        <v>0</v>
      </c>
      <c r="T9590">
        <v>87</v>
      </c>
      <c r="U9590">
        <v>0</v>
      </c>
      <c r="V9590">
        <v>0</v>
      </c>
      <c r="W9590">
        <v>0</v>
      </c>
      <c r="X9590">
        <v>86.495433205329874</v>
      </c>
      <c r="Y9590">
        <v>0</v>
      </c>
      <c r="Z9590">
        <v>0.51075705967248342</v>
      </c>
      <c r="AA9590">
        <v>0</v>
      </c>
      <c r="AB9590">
        <v>33.679305234168297</v>
      </c>
      <c r="AC9590">
        <v>0</v>
      </c>
      <c r="AD9590">
        <v>0</v>
      </c>
      <c r="AE9590">
        <v>120.68549549917066</v>
      </c>
    </row>
    <row r="9591" spans="1:31" x14ac:dyDescent="0.25">
      <c r="A9591">
        <v>1893577</v>
      </c>
      <c r="B9591">
        <v>1</v>
      </c>
      <c r="C9591" t="s">
        <v>80</v>
      </c>
      <c r="D9591" t="s">
        <v>105</v>
      </c>
      <c r="E9591" t="s">
        <v>140</v>
      </c>
      <c r="F9591" t="s">
        <v>26744</v>
      </c>
      <c r="G9591" t="s">
        <v>200</v>
      </c>
      <c r="H9591" t="s">
        <v>143</v>
      </c>
      <c r="I9591" t="s">
        <v>135</v>
      </c>
      <c r="J9591" t="s">
        <v>136</v>
      </c>
      <c r="K9591" t="s">
        <v>137</v>
      </c>
      <c r="L9591" t="s">
        <v>26745</v>
      </c>
      <c r="M9591" t="s">
        <v>26746</v>
      </c>
      <c r="N9591">
        <v>13.104444444</v>
      </c>
      <c r="O9591">
        <v>0</v>
      </c>
      <c r="P9591">
        <v>4</v>
      </c>
      <c r="Q9591">
        <v>0</v>
      </c>
      <c r="R9591">
        <v>0</v>
      </c>
      <c r="S9591">
        <v>0</v>
      </c>
      <c r="T9591">
        <v>0</v>
      </c>
      <c r="U9591">
        <v>0</v>
      </c>
      <c r="V9591">
        <v>0</v>
      </c>
      <c r="W9591">
        <v>0</v>
      </c>
      <c r="X9591">
        <v>6.9423138688241082</v>
      </c>
      <c r="Y9591">
        <v>0</v>
      </c>
      <c r="Z9591">
        <v>0</v>
      </c>
      <c r="AA9591">
        <v>0</v>
      </c>
      <c r="AB9591">
        <v>0</v>
      </c>
      <c r="AC9591">
        <v>0</v>
      </c>
      <c r="AD9591">
        <v>0</v>
      </c>
      <c r="AE9591">
        <v>6.9423138688241082</v>
      </c>
    </row>
    <row r="9592" spans="1:31" x14ac:dyDescent="0.25">
      <c r="A9592">
        <v>1893706</v>
      </c>
      <c r="B9592">
        <v>1</v>
      </c>
      <c r="C9592" t="s">
        <v>81</v>
      </c>
      <c r="D9592" t="s">
        <v>128</v>
      </c>
      <c r="E9592" t="s">
        <v>146</v>
      </c>
      <c r="F9592" t="s">
        <v>26747</v>
      </c>
      <c r="G9592" t="s">
        <v>148</v>
      </c>
      <c r="H9592" t="s">
        <v>143</v>
      </c>
      <c r="I9592" t="s">
        <v>135</v>
      </c>
      <c r="J9592" t="s">
        <v>136</v>
      </c>
      <c r="K9592" t="s">
        <v>137</v>
      </c>
      <c r="L9592" t="s">
        <v>26748</v>
      </c>
      <c r="M9592" t="s">
        <v>26749</v>
      </c>
      <c r="N9592">
        <v>7.6266666660000002</v>
      </c>
      <c r="O9592">
        <v>0</v>
      </c>
      <c r="P9592">
        <v>6</v>
      </c>
      <c r="Q9592">
        <v>0</v>
      </c>
      <c r="R9592">
        <v>5</v>
      </c>
      <c r="S9592">
        <v>0</v>
      </c>
      <c r="T9592">
        <v>1</v>
      </c>
      <c r="U9592">
        <v>0</v>
      </c>
      <c r="V9592">
        <v>0</v>
      </c>
      <c r="W9592">
        <v>0</v>
      </c>
      <c r="X9592">
        <v>12.911326009194584</v>
      </c>
      <c r="Y9592">
        <v>0</v>
      </c>
      <c r="Z9592">
        <v>50.006522498978057</v>
      </c>
      <c r="AA9592">
        <v>0</v>
      </c>
      <c r="AB9592">
        <v>4.5731237619533339E-3</v>
      </c>
      <c r="AC9592">
        <v>0</v>
      </c>
      <c r="AD9592">
        <v>0</v>
      </c>
      <c r="AE9592">
        <v>62.92242163193459</v>
      </c>
    </row>
    <row r="9593" spans="1:31" x14ac:dyDescent="0.25">
      <c r="A9593">
        <v>1893955</v>
      </c>
      <c r="B9593">
        <v>1</v>
      </c>
      <c r="C9593" t="s">
        <v>81</v>
      </c>
      <c r="D9593" t="s">
        <v>120</v>
      </c>
      <c r="E9593" t="s">
        <v>131</v>
      </c>
      <c r="F9593" t="s">
        <v>16356</v>
      </c>
      <c r="G9593" t="s">
        <v>133</v>
      </c>
      <c r="H9593" t="s">
        <v>134</v>
      </c>
      <c r="I9593" t="s">
        <v>135</v>
      </c>
      <c r="J9593" t="s">
        <v>136</v>
      </c>
      <c r="K9593" t="s">
        <v>137</v>
      </c>
      <c r="L9593" t="s">
        <v>26750</v>
      </c>
      <c r="M9593" t="s">
        <v>26751</v>
      </c>
      <c r="N9593">
        <v>0.97333333300000002</v>
      </c>
      <c r="O9593">
        <v>0</v>
      </c>
      <c r="P9593">
        <v>279</v>
      </c>
      <c r="Q9593">
        <v>4</v>
      </c>
      <c r="R9593">
        <v>17</v>
      </c>
      <c r="S9593">
        <v>0</v>
      </c>
      <c r="T9593">
        <v>25</v>
      </c>
      <c r="U9593">
        <v>0</v>
      </c>
      <c r="V9593">
        <v>0</v>
      </c>
      <c r="W9593">
        <v>0</v>
      </c>
      <c r="X9593">
        <v>70.400134847740659</v>
      </c>
      <c r="Y9593">
        <v>36.268644786777088</v>
      </c>
      <c r="Z9593">
        <v>276.75140256354058</v>
      </c>
      <c r="AA9593">
        <v>0</v>
      </c>
      <c r="AB9593">
        <v>18.748528354139015</v>
      </c>
      <c r="AC9593">
        <v>0</v>
      </c>
      <c r="AD9593">
        <v>0</v>
      </c>
      <c r="AE9593">
        <v>402.16871055219735</v>
      </c>
    </row>
    <row r="9594" spans="1:31" x14ac:dyDescent="0.25">
      <c r="A9594">
        <v>1893869</v>
      </c>
      <c r="B9594">
        <v>1</v>
      </c>
      <c r="C9594" t="s">
        <v>81</v>
      </c>
      <c r="D9594" t="s">
        <v>112</v>
      </c>
      <c r="E9594" t="s">
        <v>140</v>
      </c>
      <c r="F9594" t="s">
        <v>26752</v>
      </c>
      <c r="G9594" t="s">
        <v>163</v>
      </c>
      <c r="H9594" t="s">
        <v>143</v>
      </c>
      <c r="I9594" t="s">
        <v>135</v>
      </c>
      <c r="J9594" t="s">
        <v>136</v>
      </c>
      <c r="K9594" t="s">
        <v>137</v>
      </c>
      <c r="L9594" t="s">
        <v>26753</v>
      </c>
      <c r="M9594" t="s">
        <v>26754</v>
      </c>
      <c r="N9594">
        <v>8.8686111109999999</v>
      </c>
      <c r="O9594">
        <v>0</v>
      </c>
      <c r="P9594">
        <v>1</v>
      </c>
      <c r="Q9594">
        <v>0</v>
      </c>
      <c r="R9594">
        <v>0</v>
      </c>
      <c r="S9594">
        <v>0</v>
      </c>
      <c r="T9594">
        <v>0</v>
      </c>
      <c r="U9594">
        <v>0</v>
      </c>
      <c r="V9594">
        <v>0</v>
      </c>
      <c r="W9594">
        <v>0</v>
      </c>
      <c r="X9594">
        <v>1.9564872253237424</v>
      </c>
      <c r="Y9594">
        <v>0</v>
      </c>
      <c r="Z9594">
        <v>0</v>
      </c>
      <c r="AA9594">
        <v>0</v>
      </c>
      <c r="AB9594">
        <v>0</v>
      </c>
      <c r="AC9594">
        <v>0</v>
      </c>
      <c r="AD9594">
        <v>0</v>
      </c>
      <c r="AE9594">
        <v>1.9564872253237424</v>
      </c>
    </row>
    <row r="9595" spans="1:31" x14ac:dyDescent="0.25">
      <c r="A9595">
        <v>1893809</v>
      </c>
      <c r="B9595">
        <v>1</v>
      </c>
      <c r="C9595" t="s">
        <v>80</v>
      </c>
      <c r="D9595" t="s">
        <v>82</v>
      </c>
      <c r="E9595" t="s">
        <v>140</v>
      </c>
      <c r="F9595" t="s">
        <v>26755</v>
      </c>
      <c r="G9595" t="s">
        <v>163</v>
      </c>
      <c r="H9595" t="s">
        <v>143</v>
      </c>
      <c r="I9595" t="s">
        <v>135</v>
      </c>
      <c r="J9595" t="s">
        <v>136</v>
      </c>
      <c r="K9595" t="s">
        <v>137</v>
      </c>
      <c r="L9595" t="s">
        <v>26756</v>
      </c>
      <c r="M9595" t="s">
        <v>26757</v>
      </c>
      <c r="N9595">
        <v>1.3066666659999999</v>
      </c>
      <c r="O9595">
        <v>0</v>
      </c>
      <c r="P9595">
        <v>2</v>
      </c>
      <c r="Q9595">
        <v>0</v>
      </c>
      <c r="R9595">
        <v>0</v>
      </c>
      <c r="S9595">
        <v>0</v>
      </c>
      <c r="T9595">
        <v>0</v>
      </c>
      <c r="U9595">
        <v>0</v>
      </c>
      <c r="V9595">
        <v>0</v>
      </c>
      <c r="W9595">
        <v>0</v>
      </c>
      <c r="X9595">
        <v>0.34537364015261335</v>
      </c>
      <c r="Y9595">
        <v>0</v>
      </c>
      <c r="Z9595">
        <v>0</v>
      </c>
      <c r="AA9595">
        <v>0</v>
      </c>
      <c r="AB9595">
        <v>0</v>
      </c>
      <c r="AC9595">
        <v>0</v>
      </c>
      <c r="AD9595">
        <v>0</v>
      </c>
      <c r="AE9595">
        <v>0.34537364015261335</v>
      </c>
    </row>
    <row r="9596" spans="1:31" x14ac:dyDescent="0.25">
      <c r="A9596">
        <v>1894556</v>
      </c>
      <c r="B9596">
        <v>1</v>
      </c>
      <c r="C9596" t="s">
        <v>81</v>
      </c>
      <c r="D9596" t="s">
        <v>127</v>
      </c>
      <c r="E9596" t="s">
        <v>131</v>
      </c>
      <c r="F9596" t="s">
        <v>14957</v>
      </c>
      <c r="G9596" t="s">
        <v>133</v>
      </c>
      <c r="H9596" t="s">
        <v>134</v>
      </c>
      <c r="I9596" t="s">
        <v>135</v>
      </c>
      <c r="J9596" t="s">
        <v>136</v>
      </c>
      <c r="K9596" t="s">
        <v>137</v>
      </c>
      <c r="L9596" t="s">
        <v>26758</v>
      </c>
      <c r="M9596" t="s">
        <v>26759</v>
      </c>
      <c r="N9596">
        <v>1.7538888880000001</v>
      </c>
      <c r="O9596">
        <v>0</v>
      </c>
      <c r="P9596">
        <v>116</v>
      </c>
      <c r="Q9596">
        <v>29</v>
      </c>
      <c r="R9596">
        <v>31</v>
      </c>
      <c r="S9596">
        <v>0</v>
      </c>
      <c r="T9596">
        <v>17</v>
      </c>
      <c r="U9596">
        <v>0</v>
      </c>
      <c r="V9596">
        <v>0</v>
      </c>
      <c r="W9596">
        <v>0</v>
      </c>
      <c r="X9596">
        <v>42.89231312515593</v>
      </c>
      <c r="Y9596">
        <v>79.860681821268955</v>
      </c>
      <c r="Z9596">
        <v>95.035915954084061</v>
      </c>
      <c r="AA9596">
        <v>0</v>
      </c>
      <c r="AB9596">
        <v>16.035828560028964</v>
      </c>
      <c r="AC9596">
        <v>0</v>
      </c>
      <c r="AD9596">
        <v>0</v>
      </c>
      <c r="AE9596">
        <v>233.8247394605379</v>
      </c>
    </row>
    <row r="9597" spans="1:31" x14ac:dyDescent="0.25">
      <c r="A9597">
        <v>1893909</v>
      </c>
      <c r="B9597">
        <v>1</v>
      </c>
      <c r="C9597" t="s">
        <v>80</v>
      </c>
      <c r="D9597" t="s">
        <v>83</v>
      </c>
      <c r="E9597" t="s">
        <v>146</v>
      </c>
      <c r="F9597" t="s">
        <v>26760</v>
      </c>
      <c r="G9597" t="s">
        <v>148</v>
      </c>
      <c r="H9597" t="s">
        <v>143</v>
      </c>
      <c r="I9597" t="s">
        <v>135</v>
      </c>
      <c r="J9597" t="s">
        <v>136</v>
      </c>
      <c r="K9597" t="s">
        <v>137</v>
      </c>
      <c r="L9597" t="s">
        <v>26761</v>
      </c>
      <c r="M9597" t="s">
        <v>26762</v>
      </c>
      <c r="N9597">
        <v>1.5394444439999999</v>
      </c>
      <c r="O9597">
        <v>0</v>
      </c>
      <c r="P9597">
        <v>11</v>
      </c>
      <c r="Q9597">
        <v>0</v>
      </c>
      <c r="R9597">
        <v>1</v>
      </c>
      <c r="S9597">
        <v>0</v>
      </c>
      <c r="T9597">
        <v>9</v>
      </c>
      <c r="U9597">
        <v>0</v>
      </c>
      <c r="V9597">
        <v>0</v>
      </c>
      <c r="W9597">
        <v>0</v>
      </c>
      <c r="X9597">
        <v>4.5598132035240582</v>
      </c>
      <c r="Y9597">
        <v>0</v>
      </c>
      <c r="Z9597">
        <v>3.5248938319854939</v>
      </c>
      <c r="AA9597">
        <v>0</v>
      </c>
      <c r="AB9597">
        <v>26.919741401137468</v>
      </c>
      <c r="AC9597">
        <v>0</v>
      </c>
      <c r="AD9597">
        <v>0</v>
      </c>
      <c r="AE9597">
        <v>35.004448436647024</v>
      </c>
    </row>
    <row r="9598" spans="1:31" x14ac:dyDescent="0.25">
      <c r="A9598">
        <v>1894450</v>
      </c>
      <c r="B9598">
        <v>1</v>
      </c>
      <c r="C9598" t="s">
        <v>80</v>
      </c>
      <c r="D9598" t="s">
        <v>107</v>
      </c>
      <c r="E9598" t="s">
        <v>146</v>
      </c>
      <c r="F9598" t="s">
        <v>26763</v>
      </c>
      <c r="G9598" t="s">
        <v>148</v>
      </c>
      <c r="H9598" t="s">
        <v>143</v>
      </c>
      <c r="I9598" t="s">
        <v>135</v>
      </c>
      <c r="J9598" t="s">
        <v>136</v>
      </c>
      <c r="K9598" t="s">
        <v>137</v>
      </c>
      <c r="L9598" t="s">
        <v>26764</v>
      </c>
      <c r="M9598" t="s">
        <v>26765</v>
      </c>
      <c r="N9598">
        <v>2.048333333</v>
      </c>
      <c r="O9598">
        <v>0</v>
      </c>
      <c r="P9598">
        <v>43</v>
      </c>
      <c r="Q9598">
        <v>0</v>
      </c>
      <c r="R9598">
        <v>0</v>
      </c>
      <c r="S9598">
        <v>0</v>
      </c>
      <c r="T9598">
        <v>0</v>
      </c>
      <c r="U9598">
        <v>0</v>
      </c>
      <c r="V9598">
        <v>0</v>
      </c>
      <c r="W9598">
        <v>0</v>
      </c>
      <c r="X9598">
        <v>20.094611123163705</v>
      </c>
      <c r="Y9598">
        <v>0</v>
      </c>
      <c r="Z9598">
        <v>0</v>
      </c>
      <c r="AA9598">
        <v>0</v>
      </c>
      <c r="AB9598">
        <v>0</v>
      </c>
      <c r="AC9598">
        <v>0</v>
      </c>
      <c r="AD9598">
        <v>0</v>
      </c>
      <c r="AE9598">
        <v>20.094611123163705</v>
      </c>
    </row>
    <row r="9599" spans="1:31" x14ac:dyDescent="0.25">
      <c r="A9599">
        <v>1893995</v>
      </c>
      <c r="B9599">
        <v>1</v>
      </c>
      <c r="C9599" t="s">
        <v>81</v>
      </c>
      <c r="D9599" t="s">
        <v>114</v>
      </c>
      <c r="E9599" t="s">
        <v>146</v>
      </c>
      <c r="F9599" t="s">
        <v>26766</v>
      </c>
      <c r="G9599" t="s">
        <v>148</v>
      </c>
      <c r="H9599" t="s">
        <v>143</v>
      </c>
      <c r="I9599" t="s">
        <v>135</v>
      </c>
      <c r="J9599" t="s">
        <v>136</v>
      </c>
      <c r="K9599" t="s">
        <v>137</v>
      </c>
      <c r="L9599" t="s">
        <v>26767</v>
      </c>
      <c r="M9599" t="s">
        <v>26768</v>
      </c>
      <c r="N9599">
        <v>0.96583333299999996</v>
      </c>
      <c r="O9599">
        <v>0</v>
      </c>
      <c r="P9599">
        <v>37</v>
      </c>
      <c r="Q9599">
        <v>0</v>
      </c>
      <c r="R9599">
        <v>0</v>
      </c>
      <c r="S9599">
        <v>0</v>
      </c>
      <c r="T9599">
        <v>4</v>
      </c>
      <c r="U9599">
        <v>0</v>
      </c>
      <c r="V9599">
        <v>0</v>
      </c>
      <c r="W9599">
        <v>0</v>
      </c>
      <c r="X9599">
        <v>5.4314645052591306</v>
      </c>
      <c r="Y9599">
        <v>0</v>
      </c>
      <c r="Z9599">
        <v>0</v>
      </c>
      <c r="AA9599">
        <v>0</v>
      </c>
      <c r="AB9599">
        <v>5.0423411756489553</v>
      </c>
      <c r="AC9599">
        <v>0</v>
      </c>
      <c r="AD9599">
        <v>0</v>
      </c>
      <c r="AE9599">
        <v>10.473805680908086</v>
      </c>
    </row>
    <row r="9600" spans="1:31" x14ac:dyDescent="0.25">
      <c r="A9600">
        <v>1894493</v>
      </c>
      <c r="B9600">
        <v>1</v>
      </c>
      <c r="C9600" t="s">
        <v>80</v>
      </c>
      <c r="D9600" t="s">
        <v>95</v>
      </c>
      <c r="E9600" t="s">
        <v>146</v>
      </c>
      <c r="F9600" t="s">
        <v>13223</v>
      </c>
      <c r="G9600" t="s">
        <v>541</v>
      </c>
      <c r="H9600" t="s">
        <v>143</v>
      </c>
      <c r="I9600" t="s">
        <v>135</v>
      </c>
      <c r="J9600" t="s">
        <v>136</v>
      </c>
      <c r="K9600" t="s">
        <v>137</v>
      </c>
      <c r="L9600" t="s">
        <v>26769</v>
      </c>
      <c r="M9600" t="s">
        <v>26770</v>
      </c>
      <c r="N9600">
        <v>1.260277777</v>
      </c>
      <c r="O9600">
        <v>0</v>
      </c>
      <c r="P9600">
        <v>292</v>
      </c>
      <c r="Q9600">
        <v>0</v>
      </c>
      <c r="R9600">
        <v>0</v>
      </c>
      <c r="S9600">
        <v>0</v>
      </c>
      <c r="T9600">
        <v>14</v>
      </c>
      <c r="U9600">
        <v>0</v>
      </c>
      <c r="V9600">
        <v>0</v>
      </c>
      <c r="W9600">
        <v>0</v>
      </c>
      <c r="X9600">
        <v>103.56562243227204</v>
      </c>
      <c r="Y9600">
        <v>0</v>
      </c>
      <c r="Z9600">
        <v>0</v>
      </c>
      <c r="AA9600">
        <v>0</v>
      </c>
      <c r="AB9600">
        <v>14.632374884185309</v>
      </c>
      <c r="AC9600">
        <v>0</v>
      </c>
      <c r="AD9600">
        <v>0</v>
      </c>
      <c r="AE9600">
        <v>118.19799731645735</v>
      </c>
    </row>
    <row r="9601" spans="1:31" x14ac:dyDescent="0.25">
      <c r="A9601">
        <v>1894350</v>
      </c>
      <c r="B9601">
        <v>1</v>
      </c>
      <c r="C9601" t="s">
        <v>81</v>
      </c>
      <c r="D9601" t="s">
        <v>116</v>
      </c>
      <c r="E9601" t="s">
        <v>146</v>
      </c>
      <c r="F9601" t="s">
        <v>26771</v>
      </c>
      <c r="G9601" t="s">
        <v>148</v>
      </c>
      <c r="H9601" t="s">
        <v>143</v>
      </c>
      <c r="I9601" t="s">
        <v>135</v>
      </c>
      <c r="J9601" t="s">
        <v>136</v>
      </c>
      <c r="K9601" t="s">
        <v>137</v>
      </c>
      <c r="L9601" t="s">
        <v>26772</v>
      </c>
      <c r="M9601" t="s">
        <v>26773</v>
      </c>
      <c r="N9601">
        <v>2.2991666660000001</v>
      </c>
      <c r="O9601">
        <v>0</v>
      </c>
      <c r="P9601">
        <v>22</v>
      </c>
      <c r="Q9601">
        <v>0</v>
      </c>
      <c r="R9601">
        <v>21</v>
      </c>
      <c r="S9601">
        <v>0</v>
      </c>
      <c r="T9601">
        <v>2</v>
      </c>
      <c r="U9601">
        <v>0</v>
      </c>
      <c r="V9601">
        <v>0</v>
      </c>
      <c r="W9601">
        <v>0</v>
      </c>
      <c r="X9601">
        <v>8.6563241064983458</v>
      </c>
      <c r="Y9601">
        <v>0</v>
      </c>
      <c r="Z9601">
        <v>39.556659704921337</v>
      </c>
      <c r="AA9601">
        <v>0</v>
      </c>
      <c r="AB9601">
        <v>12.098171566134308</v>
      </c>
      <c r="AC9601">
        <v>0</v>
      </c>
      <c r="AD9601">
        <v>0</v>
      </c>
      <c r="AE9601">
        <v>60.311155377553987</v>
      </c>
    </row>
    <row r="9602" spans="1:31" x14ac:dyDescent="0.25">
      <c r="A9602">
        <v>1894018</v>
      </c>
      <c r="B9602">
        <v>1</v>
      </c>
      <c r="C9602" t="s">
        <v>80</v>
      </c>
      <c r="D9602" t="s">
        <v>97</v>
      </c>
      <c r="E9602" t="s">
        <v>146</v>
      </c>
      <c r="F9602" t="s">
        <v>26774</v>
      </c>
      <c r="G9602" t="s">
        <v>469</v>
      </c>
      <c r="H9602" t="s">
        <v>143</v>
      </c>
      <c r="I9602" t="s">
        <v>135</v>
      </c>
      <c r="J9602" t="s">
        <v>136</v>
      </c>
      <c r="K9602" t="s">
        <v>137</v>
      </c>
      <c r="L9602" t="s">
        <v>26775</v>
      </c>
      <c r="M9602" t="s">
        <v>26776</v>
      </c>
      <c r="N9602">
        <v>2.164722222</v>
      </c>
      <c r="O9602">
        <v>0</v>
      </c>
      <c r="P9602">
        <v>10</v>
      </c>
      <c r="Q9602">
        <v>0</v>
      </c>
      <c r="R9602">
        <v>1</v>
      </c>
      <c r="S9602">
        <v>0</v>
      </c>
      <c r="T9602">
        <v>1</v>
      </c>
      <c r="U9602">
        <v>0</v>
      </c>
      <c r="V9602">
        <v>0</v>
      </c>
      <c r="W9602">
        <v>0</v>
      </c>
      <c r="X9602">
        <v>7.7753772940954082</v>
      </c>
      <c r="Y9602">
        <v>0</v>
      </c>
      <c r="Z9602">
        <v>0.81398743612386903</v>
      </c>
      <c r="AA9602">
        <v>0</v>
      </c>
      <c r="AB9602">
        <v>0</v>
      </c>
      <c r="AC9602">
        <v>0</v>
      </c>
      <c r="AD9602">
        <v>0</v>
      </c>
      <c r="AE9602">
        <v>8.5893647302192768</v>
      </c>
    </row>
    <row r="9603" spans="1:31" x14ac:dyDescent="0.25">
      <c r="A9603">
        <v>1894373</v>
      </c>
      <c r="B9603">
        <v>1</v>
      </c>
      <c r="C9603" t="s">
        <v>81</v>
      </c>
      <c r="D9603" t="s">
        <v>120</v>
      </c>
      <c r="E9603" t="s">
        <v>146</v>
      </c>
      <c r="F9603" t="s">
        <v>26687</v>
      </c>
      <c r="G9603" t="s">
        <v>148</v>
      </c>
      <c r="H9603" t="s">
        <v>143</v>
      </c>
      <c r="I9603" t="s">
        <v>135</v>
      </c>
      <c r="J9603" t="s">
        <v>136</v>
      </c>
      <c r="K9603" t="s">
        <v>137</v>
      </c>
      <c r="L9603" t="s">
        <v>26777</v>
      </c>
      <c r="M9603" t="s">
        <v>26778</v>
      </c>
      <c r="N9603">
        <v>1.116944444</v>
      </c>
      <c r="O9603">
        <v>0</v>
      </c>
      <c r="P9603">
        <v>43</v>
      </c>
      <c r="Q9603">
        <v>0</v>
      </c>
      <c r="R9603">
        <v>0</v>
      </c>
      <c r="S9603">
        <v>0</v>
      </c>
      <c r="T9603">
        <v>3</v>
      </c>
      <c r="U9603">
        <v>0</v>
      </c>
      <c r="V9603">
        <v>0</v>
      </c>
      <c r="W9603">
        <v>0</v>
      </c>
      <c r="X9603">
        <v>10.043809369057167</v>
      </c>
      <c r="Y9603">
        <v>0</v>
      </c>
      <c r="Z9603">
        <v>0</v>
      </c>
      <c r="AA9603">
        <v>0</v>
      </c>
      <c r="AB9603">
        <v>2.1533862798090806</v>
      </c>
      <c r="AC9603">
        <v>0</v>
      </c>
      <c r="AD9603">
        <v>0</v>
      </c>
      <c r="AE9603">
        <v>12.197195648866247</v>
      </c>
    </row>
    <row r="9604" spans="1:31" x14ac:dyDescent="0.25">
      <c r="A9604">
        <v>1894516</v>
      </c>
      <c r="B9604">
        <v>1</v>
      </c>
      <c r="C9604" t="s">
        <v>80</v>
      </c>
      <c r="D9604" t="s">
        <v>83</v>
      </c>
      <c r="E9604" t="s">
        <v>146</v>
      </c>
      <c r="F9604" t="s">
        <v>26779</v>
      </c>
      <c r="G9604" t="s">
        <v>142</v>
      </c>
      <c r="H9604" t="s">
        <v>143</v>
      </c>
      <c r="I9604" t="s">
        <v>135</v>
      </c>
      <c r="J9604" t="s">
        <v>136</v>
      </c>
      <c r="K9604" t="s">
        <v>137</v>
      </c>
      <c r="L9604" t="s">
        <v>26780</v>
      </c>
      <c r="M9604" t="s">
        <v>26781</v>
      </c>
      <c r="N9604">
        <v>0.46750000000000003</v>
      </c>
      <c r="O9604">
        <v>0</v>
      </c>
      <c r="P9604">
        <v>0</v>
      </c>
      <c r="Q9604">
        <v>0</v>
      </c>
      <c r="R9604">
        <v>0</v>
      </c>
      <c r="S9604">
        <v>0</v>
      </c>
      <c r="T9604">
        <v>4</v>
      </c>
      <c r="U9604">
        <v>0</v>
      </c>
      <c r="V9604">
        <v>0</v>
      </c>
      <c r="W9604">
        <v>0</v>
      </c>
      <c r="X9604">
        <v>0</v>
      </c>
      <c r="Y9604">
        <v>0</v>
      </c>
      <c r="Z9604">
        <v>0</v>
      </c>
      <c r="AA9604">
        <v>0</v>
      </c>
      <c r="AB9604">
        <v>2.0809427828823051</v>
      </c>
      <c r="AC9604">
        <v>0</v>
      </c>
      <c r="AD9604">
        <v>0</v>
      </c>
      <c r="AE9604">
        <v>2.0809427828823051</v>
      </c>
    </row>
    <row r="9605" spans="1:31" x14ac:dyDescent="0.25">
      <c r="A9605">
        <v>1893646</v>
      </c>
      <c r="B9605">
        <v>1</v>
      </c>
      <c r="C9605" t="s">
        <v>81</v>
      </c>
      <c r="D9605" t="s">
        <v>120</v>
      </c>
      <c r="E9605" t="s">
        <v>140</v>
      </c>
      <c r="F9605" t="s">
        <v>10700</v>
      </c>
      <c r="G9605" t="s">
        <v>2616</v>
      </c>
      <c r="H9605" t="s">
        <v>143</v>
      </c>
      <c r="I9605" t="s">
        <v>135</v>
      </c>
      <c r="J9605" t="s">
        <v>136</v>
      </c>
      <c r="K9605" t="s">
        <v>137</v>
      </c>
      <c r="L9605" t="s">
        <v>26782</v>
      </c>
      <c r="M9605" t="s">
        <v>26783</v>
      </c>
      <c r="N9605">
        <v>2.7458333330000002</v>
      </c>
      <c r="O9605">
        <v>0</v>
      </c>
      <c r="P9605">
        <v>3</v>
      </c>
      <c r="Q9605">
        <v>0</v>
      </c>
      <c r="R9605">
        <v>0</v>
      </c>
      <c r="S9605">
        <v>0</v>
      </c>
      <c r="T9605">
        <v>0</v>
      </c>
      <c r="U9605">
        <v>0</v>
      </c>
      <c r="V9605">
        <v>0</v>
      </c>
      <c r="W9605">
        <v>0</v>
      </c>
      <c r="X9605">
        <v>1.2508742254046668</v>
      </c>
      <c r="Y9605">
        <v>0</v>
      </c>
      <c r="Z9605">
        <v>0</v>
      </c>
      <c r="AA9605">
        <v>0</v>
      </c>
      <c r="AB9605">
        <v>0</v>
      </c>
      <c r="AC9605">
        <v>0</v>
      </c>
      <c r="AD9605">
        <v>0</v>
      </c>
      <c r="AE9605">
        <v>1.2508742254046668</v>
      </c>
    </row>
    <row r="9606" spans="1:31" x14ac:dyDescent="0.25">
      <c r="A9606">
        <v>1893683</v>
      </c>
      <c r="B9606">
        <v>1</v>
      </c>
      <c r="C9606" t="s">
        <v>80</v>
      </c>
      <c r="D9606" t="s">
        <v>104</v>
      </c>
      <c r="E9606" t="s">
        <v>210</v>
      </c>
      <c r="F9606" t="s">
        <v>23278</v>
      </c>
      <c r="G9606" t="s">
        <v>133</v>
      </c>
      <c r="H9606" t="s">
        <v>134</v>
      </c>
      <c r="I9606" t="s">
        <v>135</v>
      </c>
      <c r="J9606" t="s">
        <v>136</v>
      </c>
      <c r="K9606" t="s">
        <v>137</v>
      </c>
      <c r="L9606" t="s">
        <v>26784</v>
      </c>
      <c r="M9606" t="s">
        <v>26785</v>
      </c>
      <c r="N9606">
        <v>5.3513888879999998</v>
      </c>
      <c r="O9606">
        <v>19</v>
      </c>
      <c r="P9606">
        <v>83</v>
      </c>
      <c r="Q9606">
        <v>143</v>
      </c>
      <c r="R9606">
        <v>294</v>
      </c>
      <c r="S9606">
        <v>34</v>
      </c>
      <c r="T9606">
        <v>68</v>
      </c>
      <c r="U9606">
        <v>16</v>
      </c>
      <c r="V9606">
        <v>0</v>
      </c>
      <c r="W9606">
        <v>28.258099771074214</v>
      </c>
      <c r="X9606">
        <v>128.83687415224028</v>
      </c>
      <c r="Y9606">
        <v>2708.0066697669517</v>
      </c>
      <c r="Z9606">
        <v>3649.8857572756183</v>
      </c>
      <c r="AA9606">
        <v>2294.1386944086844</v>
      </c>
      <c r="AB9606">
        <v>705.62786906604276</v>
      </c>
      <c r="AC9606">
        <v>14145.118812663581</v>
      </c>
      <c r="AD9606">
        <v>0</v>
      </c>
      <c r="AE9606">
        <v>23659.872777104192</v>
      </c>
    </row>
    <row r="9607" spans="1:31" x14ac:dyDescent="0.25">
      <c r="A9607">
        <v>1893932</v>
      </c>
      <c r="B9607">
        <v>1</v>
      </c>
      <c r="C9607" t="s">
        <v>80</v>
      </c>
      <c r="D9607" t="s">
        <v>106</v>
      </c>
      <c r="E9607" t="s">
        <v>131</v>
      </c>
      <c r="F9607" t="s">
        <v>26786</v>
      </c>
      <c r="G9607" t="s">
        <v>133</v>
      </c>
      <c r="H9607" t="s">
        <v>134</v>
      </c>
      <c r="I9607" t="s">
        <v>152</v>
      </c>
      <c r="J9607" t="s">
        <v>136</v>
      </c>
      <c r="K9607" t="s">
        <v>137</v>
      </c>
      <c r="L9607" t="s">
        <v>26787</v>
      </c>
      <c r="M9607" t="s">
        <v>26788</v>
      </c>
      <c r="N9607">
        <v>2.7777769999999999E-3</v>
      </c>
      <c r="O9607">
        <v>0</v>
      </c>
      <c r="P9607">
        <v>450</v>
      </c>
      <c r="Q9607">
        <v>31</v>
      </c>
      <c r="R9607">
        <v>91</v>
      </c>
      <c r="S9607">
        <v>14</v>
      </c>
      <c r="T9607">
        <v>77</v>
      </c>
      <c r="U9607">
        <v>1</v>
      </c>
      <c r="V9607">
        <v>0</v>
      </c>
      <c r="W9607">
        <v>0</v>
      </c>
      <c r="X9607">
        <v>0.40268924751502788</v>
      </c>
      <c r="Y9607">
        <v>1.0952802919946998</v>
      </c>
      <c r="Z9607">
        <v>1.1332015753445275</v>
      </c>
      <c r="AA9607">
        <v>0.25010115986484449</v>
      </c>
      <c r="AB9607">
        <v>0.36066829932617767</v>
      </c>
      <c r="AC9607">
        <v>5.1340447423525004E-2</v>
      </c>
      <c r="AD9607">
        <v>0</v>
      </c>
      <c r="AE9607">
        <v>3.2932810214688022</v>
      </c>
    </row>
    <row r="9608" spans="1:31" x14ac:dyDescent="0.25">
      <c r="A9608">
        <v>1894473</v>
      </c>
      <c r="B9608">
        <v>1</v>
      </c>
      <c r="C9608" t="s">
        <v>81</v>
      </c>
      <c r="D9608" t="s">
        <v>113</v>
      </c>
      <c r="E9608" t="s">
        <v>169</v>
      </c>
      <c r="F9608" t="s">
        <v>4071</v>
      </c>
      <c r="G9608" t="s">
        <v>183</v>
      </c>
      <c r="H9608" t="s">
        <v>143</v>
      </c>
      <c r="I9608" t="s">
        <v>135</v>
      </c>
      <c r="J9608" t="s">
        <v>136</v>
      </c>
      <c r="K9608" t="s">
        <v>137</v>
      </c>
      <c r="L9608" t="s">
        <v>26789</v>
      </c>
      <c r="M9608" t="s">
        <v>26790</v>
      </c>
      <c r="N9608">
        <v>1.896666666</v>
      </c>
      <c r="O9608">
        <v>0</v>
      </c>
      <c r="P9608">
        <v>71</v>
      </c>
      <c r="Q9608">
        <v>0</v>
      </c>
      <c r="R9608">
        <v>25</v>
      </c>
      <c r="S9608">
        <v>0</v>
      </c>
      <c r="T9608">
        <v>8</v>
      </c>
      <c r="U9608">
        <v>0</v>
      </c>
      <c r="V9608">
        <v>0</v>
      </c>
      <c r="W9608">
        <v>0</v>
      </c>
      <c r="X9608">
        <v>33.967334684970943</v>
      </c>
      <c r="Y9608">
        <v>0</v>
      </c>
      <c r="Z9608">
        <v>70.53937185415694</v>
      </c>
      <c r="AA9608">
        <v>0</v>
      </c>
      <c r="AB9608">
        <v>3.7768938847302014</v>
      </c>
      <c r="AC9608">
        <v>0</v>
      </c>
      <c r="AD9608">
        <v>0</v>
      </c>
      <c r="AE9608">
        <v>108.28360042385809</v>
      </c>
    </row>
    <row r="9609" spans="1:31" x14ac:dyDescent="0.25">
      <c r="A9609">
        <v>1894430</v>
      </c>
      <c r="B9609">
        <v>1</v>
      </c>
      <c r="C9609" t="s">
        <v>81</v>
      </c>
      <c r="D9609" t="s">
        <v>112</v>
      </c>
      <c r="E9609" t="s">
        <v>169</v>
      </c>
      <c r="F9609" t="s">
        <v>10252</v>
      </c>
      <c r="G9609" t="s">
        <v>183</v>
      </c>
      <c r="H9609" t="s">
        <v>143</v>
      </c>
      <c r="I9609" t="s">
        <v>135</v>
      </c>
      <c r="J9609" t="s">
        <v>136</v>
      </c>
      <c r="K9609" t="s">
        <v>137</v>
      </c>
      <c r="L9609" t="s">
        <v>26791</v>
      </c>
      <c r="M9609" t="s">
        <v>26792</v>
      </c>
      <c r="N9609">
        <v>1.8049999999999999</v>
      </c>
      <c r="O9609">
        <v>0</v>
      </c>
      <c r="P9609">
        <v>37</v>
      </c>
      <c r="Q9609">
        <v>0</v>
      </c>
      <c r="R9609">
        <v>5</v>
      </c>
      <c r="S9609">
        <v>0</v>
      </c>
      <c r="T9609">
        <v>0</v>
      </c>
      <c r="U9609">
        <v>0</v>
      </c>
      <c r="V9609">
        <v>0</v>
      </c>
      <c r="W9609">
        <v>0</v>
      </c>
      <c r="X9609">
        <v>8.9162355545075069</v>
      </c>
      <c r="Y9609">
        <v>0</v>
      </c>
      <c r="Z9609">
        <v>0.63031819401754974</v>
      </c>
      <c r="AA9609">
        <v>0</v>
      </c>
      <c r="AB9609">
        <v>0</v>
      </c>
      <c r="AC9609">
        <v>0</v>
      </c>
      <c r="AD9609">
        <v>0</v>
      </c>
      <c r="AE9609">
        <v>9.5465537485250564</v>
      </c>
    </row>
    <row r="9610" spans="1:31" x14ac:dyDescent="0.25">
      <c r="A9610">
        <v>1894330</v>
      </c>
      <c r="B9610">
        <v>1</v>
      </c>
      <c r="C9610" t="s">
        <v>80</v>
      </c>
      <c r="D9610" t="s">
        <v>105</v>
      </c>
      <c r="E9610" t="s">
        <v>146</v>
      </c>
      <c r="F9610" t="s">
        <v>26793</v>
      </c>
      <c r="G9610" t="s">
        <v>148</v>
      </c>
      <c r="H9610" t="s">
        <v>143</v>
      </c>
      <c r="I9610" t="s">
        <v>135</v>
      </c>
      <c r="J9610" t="s">
        <v>136</v>
      </c>
      <c r="K9610" t="s">
        <v>137</v>
      </c>
      <c r="L9610" t="s">
        <v>26794</v>
      </c>
      <c r="M9610" t="s">
        <v>26795</v>
      </c>
      <c r="N9610">
        <v>1.0333333330000001</v>
      </c>
      <c r="O9610">
        <v>0</v>
      </c>
      <c r="P9610">
        <v>65</v>
      </c>
      <c r="Q9610">
        <v>0</v>
      </c>
      <c r="R9610">
        <v>0</v>
      </c>
      <c r="S9610">
        <v>0</v>
      </c>
      <c r="T9610">
        <v>8</v>
      </c>
      <c r="U9610">
        <v>0</v>
      </c>
      <c r="V9610">
        <v>0</v>
      </c>
      <c r="W9610">
        <v>0</v>
      </c>
      <c r="X9610">
        <v>29.002782674710065</v>
      </c>
      <c r="Y9610">
        <v>0</v>
      </c>
      <c r="Z9610">
        <v>0</v>
      </c>
      <c r="AA9610">
        <v>0</v>
      </c>
      <c r="AB9610">
        <v>5.9425182793964266</v>
      </c>
      <c r="AC9610">
        <v>0</v>
      </c>
      <c r="AD9610">
        <v>0</v>
      </c>
      <c r="AE9610">
        <v>34.945300954106493</v>
      </c>
    </row>
    <row r="9611" spans="1:31" x14ac:dyDescent="0.25">
      <c r="A9611">
        <v>1893789</v>
      </c>
      <c r="B9611">
        <v>1</v>
      </c>
      <c r="C9611" t="s">
        <v>80</v>
      </c>
      <c r="D9611" t="s">
        <v>96</v>
      </c>
      <c r="E9611" t="s">
        <v>140</v>
      </c>
      <c r="F9611" t="s">
        <v>26796</v>
      </c>
      <c r="G9611" t="s">
        <v>200</v>
      </c>
      <c r="H9611" t="s">
        <v>143</v>
      </c>
      <c r="I9611" t="s">
        <v>135</v>
      </c>
      <c r="J9611" t="s">
        <v>136</v>
      </c>
      <c r="K9611" t="s">
        <v>137</v>
      </c>
      <c r="L9611" t="s">
        <v>26797</v>
      </c>
      <c r="M9611" t="s">
        <v>26798</v>
      </c>
      <c r="N9611">
        <v>1.708611111</v>
      </c>
      <c r="O9611">
        <v>0</v>
      </c>
      <c r="P9611">
        <v>1</v>
      </c>
      <c r="Q9611">
        <v>0</v>
      </c>
      <c r="R9611">
        <v>0</v>
      </c>
      <c r="S9611">
        <v>0</v>
      </c>
      <c r="T9611">
        <v>0</v>
      </c>
      <c r="U9611">
        <v>0</v>
      </c>
      <c r="V9611">
        <v>0</v>
      </c>
      <c r="W9611">
        <v>0</v>
      </c>
      <c r="X9611">
        <v>0.16901663360604613</v>
      </c>
      <c r="Y9611">
        <v>0</v>
      </c>
      <c r="Z9611">
        <v>0</v>
      </c>
      <c r="AA9611">
        <v>0</v>
      </c>
      <c r="AB9611">
        <v>0</v>
      </c>
      <c r="AC9611">
        <v>0</v>
      </c>
      <c r="AD9611">
        <v>0</v>
      </c>
      <c r="AE9611">
        <v>0.16901663360604613</v>
      </c>
    </row>
    <row r="9612" spans="1:31" x14ac:dyDescent="0.25">
      <c r="A9612">
        <v>1893889</v>
      </c>
      <c r="B9612">
        <v>1</v>
      </c>
      <c r="C9612" t="s">
        <v>80</v>
      </c>
      <c r="D9612" t="s">
        <v>110</v>
      </c>
      <c r="E9612" t="s">
        <v>158</v>
      </c>
      <c r="F9612" t="s">
        <v>26169</v>
      </c>
      <c r="G9612" t="s">
        <v>133</v>
      </c>
      <c r="H9612" t="s">
        <v>134</v>
      </c>
      <c r="I9612" t="s">
        <v>135</v>
      </c>
      <c r="J9612" t="s">
        <v>136</v>
      </c>
      <c r="K9612" t="s">
        <v>137</v>
      </c>
      <c r="L9612" t="s">
        <v>26799</v>
      </c>
      <c r="M9612" t="s">
        <v>26800</v>
      </c>
      <c r="N9612">
        <v>3.6580555549999998</v>
      </c>
      <c r="O9612">
        <v>0</v>
      </c>
      <c r="P9612">
        <v>15</v>
      </c>
      <c r="Q9612">
        <v>0</v>
      </c>
      <c r="R9612">
        <v>0</v>
      </c>
      <c r="S9612">
        <v>0</v>
      </c>
      <c r="T9612">
        <v>0</v>
      </c>
      <c r="U9612">
        <v>0</v>
      </c>
      <c r="V9612">
        <v>0</v>
      </c>
      <c r="W9612">
        <v>0</v>
      </c>
      <c r="X9612">
        <v>14.382721688734799</v>
      </c>
      <c r="Y9612">
        <v>0</v>
      </c>
      <c r="Z9612">
        <v>0</v>
      </c>
      <c r="AA9612">
        <v>0</v>
      </c>
      <c r="AB9612">
        <v>0</v>
      </c>
      <c r="AC9612">
        <v>0</v>
      </c>
      <c r="AD9612">
        <v>0</v>
      </c>
      <c r="AE9612">
        <v>14.382721688734799</v>
      </c>
    </row>
    <row r="9613" spans="1:31" x14ac:dyDescent="0.25">
      <c r="A9613">
        <v>1894436</v>
      </c>
      <c r="B9613">
        <v>1</v>
      </c>
      <c r="C9613" t="s">
        <v>80</v>
      </c>
      <c r="D9613" t="s">
        <v>111</v>
      </c>
      <c r="E9613" t="s">
        <v>169</v>
      </c>
      <c r="F9613" t="s">
        <v>26229</v>
      </c>
      <c r="G9613" t="s">
        <v>183</v>
      </c>
      <c r="H9613" t="s">
        <v>143</v>
      </c>
      <c r="I9613" t="s">
        <v>135</v>
      </c>
      <c r="J9613" t="s">
        <v>136</v>
      </c>
      <c r="K9613" t="s">
        <v>137</v>
      </c>
      <c r="L9613" t="s">
        <v>26801</v>
      </c>
      <c r="M9613" t="s">
        <v>26802</v>
      </c>
      <c r="N9613">
        <v>2.4905555549999998</v>
      </c>
      <c r="O9613">
        <v>0</v>
      </c>
      <c r="P9613">
        <v>1849</v>
      </c>
      <c r="Q9613">
        <v>0</v>
      </c>
      <c r="R9613">
        <v>0</v>
      </c>
      <c r="S9613">
        <v>0</v>
      </c>
      <c r="T9613">
        <v>308</v>
      </c>
      <c r="U9613">
        <v>0</v>
      </c>
      <c r="V9613">
        <v>0</v>
      </c>
      <c r="W9613">
        <v>0</v>
      </c>
      <c r="X9613">
        <v>1423.6639518155591</v>
      </c>
      <c r="Y9613">
        <v>0</v>
      </c>
      <c r="Z9613">
        <v>0</v>
      </c>
      <c r="AA9613">
        <v>0</v>
      </c>
      <c r="AB9613">
        <v>662.40839577838562</v>
      </c>
      <c r="AC9613">
        <v>0</v>
      </c>
      <c r="AD9613">
        <v>0</v>
      </c>
      <c r="AE9613">
        <v>2086.0723475939449</v>
      </c>
    </row>
    <row r="9614" spans="1:31" x14ac:dyDescent="0.25">
      <c r="A9614">
        <v>1893726</v>
      </c>
      <c r="B9614">
        <v>1</v>
      </c>
      <c r="C9614" t="s">
        <v>81</v>
      </c>
      <c r="D9614" t="s">
        <v>116</v>
      </c>
      <c r="E9614" t="s">
        <v>131</v>
      </c>
      <c r="F9614" t="s">
        <v>26803</v>
      </c>
      <c r="G9614" t="s">
        <v>171</v>
      </c>
      <c r="H9614" t="s">
        <v>134</v>
      </c>
      <c r="I9614" t="s">
        <v>135</v>
      </c>
      <c r="J9614" t="s">
        <v>136</v>
      </c>
      <c r="K9614" t="s">
        <v>172</v>
      </c>
      <c r="L9614" t="s">
        <v>26804</v>
      </c>
      <c r="M9614" t="s">
        <v>26805</v>
      </c>
      <c r="N9614">
        <v>5.5250000000000004</v>
      </c>
      <c r="O9614">
        <v>0</v>
      </c>
      <c r="P9614">
        <v>813</v>
      </c>
      <c r="Q9614">
        <v>6</v>
      </c>
      <c r="R9614">
        <v>70</v>
      </c>
      <c r="S9614">
        <v>6</v>
      </c>
      <c r="T9614">
        <v>45</v>
      </c>
      <c r="U9614">
        <v>0</v>
      </c>
      <c r="V9614">
        <v>0</v>
      </c>
      <c r="W9614">
        <v>0</v>
      </c>
      <c r="X9614">
        <v>673.69422172735256</v>
      </c>
      <c r="Y9614">
        <v>74.210273561746291</v>
      </c>
      <c r="Z9614">
        <v>326.84724066573636</v>
      </c>
      <c r="AA9614">
        <v>236.50993528919903</v>
      </c>
      <c r="AB9614">
        <v>118.1833274234039</v>
      </c>
      <c r="AC9614">
        <v>0</v>
      </c>
      <c r="AD9614">
        <v>0</v>
      </c>
      <c r="AE9614">
        <v>1429.4449986674381</v>
      </c>
    </row>
    <row r="9615" spans="1:31" x14ac:dyDescent="0.25">
      <c r="A9615">
        <v>1894390</v>
      </c>
      <c r="B9615">
        <v>1</v>
      </c>
      <c r="C9615" t="s">
        <v>80</v>
      </c>
      <c r="D9615" t="s">
        <v>106</v>
      </c>
      <c r="E9615" t="s">
        <v>140</v>
      </c>
      <c r="F9615" t="s">
        <v>26806</v>
      </c>
      <c r="G9615" t="s">
        <v>207</v>
      </c>
      <c r="H9615" t="s">
        <v>143</v>
      </c>
      <c r="I9615" t="s">
        <v>135</v>
      </c>
      <c r="J9615" t="s">
        <v>136</v>
      </c>
      <c r="K9615" t="s">
        <v>137</v>
      </c>
      <c r="L9615" t="s">
        <v>26807</v>
      </c>
      <c r="M9615" t="s">
        <v>26808</v>
      </c>
      <c r="N9615">
        <v>2.932222222</v>
      </c>
      <c r="O9615">
        <v>0</v>
      </c>
      <c r="P9615">
        <v>4</v>
      </c>
      <c r="Q9615">
        <v>0</v>
      </c>
      <c r="R9615">
        <v>0</v>
      </c>
      <c r="S9615">
        <v>0</v>
      </c>
      <c r="T9615">
        <v>0</v>
      </c>
      <c r="U9615">
        <v>0</v>
      </c>
      <c r="V9615">
        <v>0</v>
      </c>
      <c r="W9615">
        <v>0</v>
      </c>
      <c r="X9615">
        <v>1.9061879853166133</v>
      </c>
      <c r="Y9615">
        <v>0</v>
      </c>
      <c r="Z9615">
        <v>0</v>
      </c>
      <c r="AA9615">
        <v>0</v>
      </c>
      <c r="AB9615">
        <v>0</v>
      </c>
      <c r="AC9615">
        <v>0</v>
      </c>
      <c r="AD9615">
        <v>0</v>
      </c>
      <c r="AE9615">
        <v>1.9061879853166133</v>
      </c>
    </row>
    <row r="9616" spans="1:31" x14ac:dyDescent="0.25">
      <c r="A9616">
        <v>1894413</v>
      </c>
      <c r="B9616">
        <v>1</v>
      </c>
      <c r="C9616" t="s">
        <v>80</v>
      </c>
      <c r="D9616" t="s">
        <v>85</v>
      </c>
      <c r="E9616" t="s">
        <v>146</v>
      </c>
      <c r="F9616" t="s">
        <v>26809</v>
      </c>
      <c r="G9616" t="s">
        <v>148</v>
      </c>
      <c r="H9616" t="s">
        <v>143</v>
      </c>
      <c r="I9616" t="s">
        <v>135</v>
      </c>
      <c r="J9616" t="s">
        <v>136</v>
      </c>
      <c r="K9616" t="s">
        <v>137</v>
      </c>
      <c r="L9616" t="s">
        <v>26810</v>
      </c>
      <c r="M9616" t="s">
        <v>26811</v>
      </c>
      <c r="N9616">
        <v>1.1258333330000001</v>
      </c>
      <c r="O9616">
        <v>0</v>
      </c>
      <c r="P9616">
        <v>220</v>
      </c>
      <c r="Q9616">
        <v>0</v>
      </c>
      <c r="R9616">
        <v>0</v>
      </c>
      <c r="S9616">
        <v>0</v>
      </c>
      <c r="T9616">
        <v>10</v>
      </c>
      <c r="U9616">
        <v>0</v>
      </c>
      <c r="V9616">
        <v>0</v>
      </c>
      <c r="W9616">
        <v>0</v>
      </c>
      <c r="X9616">
        <v>87.286457299815467</v>
      </c>
      <c r="Y9616">
        <v>0</v>
      </c>
      <c r="Z9616">
        <v>0</v>
      </c>
      <c r="AA9616">
        <v>0</v>
      </c>
      <c r="AB9616">
        <v>6.4509179501755396</v>
      </c>
      <c r="AC9616">
        <v>0</v>
      </c>
      <c r="AD9616">
        <v>0</v>
      </c>
      <c r="AE9616">
        <v>93.737375249991004</v>
      </c>
    </row>
    <row r="9617" spans="1:31" x14ac:dyDescent="0.25">
      <c r="A9617">
        <v>1893603</v>
      </c>
      <c r="B9617">
        <v>1</v>
      </c>
      <c r="C9617" t="s">
        <v>81</v>
      </c>
      <c r="D9617" t="s">
        <v>120</v>
      </c>
      <c r="E9617" t="s">
        <v>158</v>
      </c>
      <c r="F9617" t="s">
        <v>159</v>
      </c>
      <c r="G9617" t="s">
        <v>133</v>
      </c>
      <c r="H9617" t="s">
        <v>134</v>
      </c>
      <c r="I9617" t="s">
        <v>135</v>
      </c>
      <c r="J9617" t="s">
        <v>136</v>
      </c>
      <c r="K9617" t="s">
        <v>137</v>
      </c>
      <c r="L9617" t="s">
        <v>26812</v>
      </c>
      <c r="M9617" t="s">
        <v>26813</v>
      </c>
      <c r="N9617">
        <v>0.86722222199999999</v>
      </c>
      <c r="O9617">
        <v>0</v>
      </c>
      <c r="P9617">
        <v>303</v>
      </c>
      <c r="Q9617">
        <v>1</v>
      </c>
      <c r="R9617">
        <v>1</v>
      </c>
      <c r="S9617">
        <v>0</v>
      </c>
      <c r="T9617">
        <v>19</v>
      </c>
      <c r="U9617">
        <v>0</v>
      </c>
      <c r="V9617">
        <v>0</v>
      </c>
      <c r="W9617">
        <v>0</v>
      </c>
      <c r="X9617">
        <v>31.064643292000678</v>
      </c>
      <c r="Y9617">
        <v>0</v>
      </c>
      <c r="Z9617">
        <v>1.1559539354170913</v>
      </c>
      <c r="AA9617">
        <v>0</v>
      </c>
      <c r="AB9617">
        <v>5.9106851512447802</v>
      </c>
      <c r="AC9617">
        <v>0</v>
      </c>
      <c r="AD9617">
        <v>0</v>
      </c>
      <c r="AE9617">
        <v>38.131282378662547</v>
      </c>
    </row>
    <row r="9618" spans="1:31" x14ac:dyDescent="0.25">
      <c r="A9618">
        <v>1894098</v>
      </c>
      <c r="B9618">
        <v>1</v>
      </c>
      <c r="C9618" t="s">
        <v>80</v>
      </c>
      <c r="D9618" t="s">
        <v>83</v>
      </c>
      <c r="E9618" t="s">
        <v>131</v>
      </c>
      <c r="F9618" t="s">
        <v>1000</v>
      </c>
      <c r="G9618" t="s">
        <v>476</v>
      </c>
      <c r="H9618" t="s">
        <v>134</v>
      </c>
      <c r="I9618" t="s">
        <v>135</v>
      </c>
      <c r="J9618" t="s">
        <v>136</v>
      </c>
      <c r="K9618" t="s">
        <v>137</v>
      </c>
      <c r="L9618" t="s">
        <v>26814</v>
      </c>
      <c r="M9618" t="s">
        <v>26815</v>
      </c>
      <c r="N9618">
        <v>0.81555555499999999</v>
      </c>
      <c r="O9618">
        <v>3</v>
      </c>
      <c r="P9618">
        <v>191</v>
      </c>
      <c r="Q9618">
        <v>5</v>
      </c>
      <c r="R9618">
        <v>12</v>
      </c>
      <c r="S9618">
        <v>4</v>
      </c>
      <c r="T9618">
        <v>18</v>
      </c>
      <c r="U9618">
        <v>1</v>
      </c>
      <c r="V9618">
        <v>0</v>
      </c>
      <c r="W9618">
        <v>4.6529828069669801</v>
      </c>
      <c r="X9618">
        <v>36.693801632538765</v>
      </c>
      <c r="Y9618">
        <v>4.1397373979999825</v>
      </c>
      <c r="Z9618">
        <v>1.845101469761367</v>
      </c>
      <c r="AA9618">
        <v>7.1417297647721121</v>
      </c>
      <c r="AB9618">
        <v>7.2129168319318229</v>
      </c>
      <c r="AC9618">
        <v>30.552064042431045</v>
      </c>
      <c r="AD9618">
        <v>0</v>
      </c>
      <c r="AE9618">
        <v>92.238333946402065</v>
      </c>
    </row>
    <row r="9619" spans="1:31" x14ac:dyDescent="0.25">
      <c r="A9619">
        <v>1894244</v>
      </c>
      <c r="B9619">
        <v>1</v>
      </c>
      <c r="C9619" t="s">
        <v>81</v>
      </c>
      <c r="D9619" t="s">
        <v>126</v>
      </c>
      <c r="E9619" t="s">
        <v>131</v>
      </c>
      <c r="F9619" t="s">
        <v>23455</v>
      </c>
      <c r="G9619" t="s">
        <v>133</v>
      </c>
      <c r="H9619" t="s">
        <v>134</v>
      </c>
      <c r="I9619" t="s">
        <v>135</v>
      </c>
      <c r="J9619" t="s">
        <v>136</v>
      </c>
      <c r="K9619" t="s">
        <v>137</v>
      </c>
      <c r="L9619" t="s">
        <v>26816</v>
      </c>
      <c r="M9619" t="s">
        <v>26817</v>
      </c>
      <c r="N9619">
        <v>3.4791666659999998</v>
      </c>
      <c r="O9619">
        <v>1</v>
      </c>
      <c r="P9619">
        <v>550</v>
      </c>
      <c r="Q9619">
        <v>21</v>
      </c>
      <c r="R9619">
        <v>153</v>
      </c>
      <c r="S9619">
        <v>5</v>
      </c>
      <c r="T9619">
        <v>34</v>
      </c>
      <c r="U9619">
        <v>0</v>
      </c>
      <c r="V9619">
        <v>0</v>
      </c>
      <c r="W9619">
        <v>1.2066666846071115</v>
      </c>
      <c r="X9619">
        <v>225.13605101273376</v>
      </c>
      <c r="Y9619">
        <v>920.92727857825571</v>
      </c>
      <c r="Z9619">
        <v>287.56615149613395</v>
      </c>
      <c r="AA9619">
        <v>84.401030671175306</v>
      </c>
      <c r="AB9619">
        <v>47.237619288879799</v>
      </c>
      <c r="AC9619">
        <v>0</v>
      </c>
      <c r="AD9619">
        <v>0</v>
      </c>
      <c r="AE9619">
        <v>1566.4747977317857</v>
      </c>
    </row>
    <row r="9620" spans="1:31" x14ac:dyDescent="0.25">
      <c r="A9620">
        <v>1893580</v>
      </c>
      <c r="B9620">
        <v>1</v>
      </c>
      <c r="C9620" t="s">
        <v>80</v>
      </c>
      <c r="D9620" t="s">
        <v>83</v>
      </c>
      <c r="E9620" t="s">
        <v>169</v>
      </c>
      <c r="F9620" t="s">
        <v>25218</v>
      </c>
      <c r="G9620" t="s">
        <v>171</v>
      </c>
      <c r="H9620" t="s">
        <v>143</v>
      </c>
      <c r="I9620" t="s">
        <v>135</v>
      </c>
      <c r="J9620" t="s">
        <v>136</v>
      </c>
      <c r="K9620" t="s">
        <v>172</v>
      </c>
      <c r="L9620" t="s">
        <v>26818</v>
      </c>
      <c r="M9620" t="s">
        <v>26819</v>
      </c>
      <c r="N9620">
        <v>1.888458333</v>
      </c>
      <c r="O9620">
        <v>0</v>
      </c>
      <c r="P9620">
        <v>0</v>
      </c>
      <c r="Q9620">
        <v>0</v>
      </c>
      <c r="R9620">
        <v>0</v>
      </c>
      <c r="S9620">
        <v>0</v>
      </c>
      <c r="T9620">
        <v>109</v>
      </c>
      <c r="U9620">
        <v>0</v>
      </c>
      <c r="V9620">
        <v>0</v>
      </c>
      <c r="W9620">
        <v>0</v>
      </c>
      <c r="X9620">
        <v>0</v>
      </c>
      <c r="Y9620">
        <v>0</v>
      </c>
      <c r="Z9620">
        <v>0</v>
      </c>
      <c r="AA9620">
        <v>0</v>
      </c>
      <c r="AB9620">
        <v>688.3834354629912</v>
      </c>
      <c r="AC9620">
        <v>0</v>
      </c>
      <c r="AD9620">
        <v>0</v>
      </c>
      <c r="AE9620">
        <v>688.3834354629912</v>
      </c>
    </row>
    <row r="9621" spans="1:31" x14ac:dyDescent="0.25">
      <c r="A9621">
        <v>1894499</v>
      </c>
      <c r="B9621">
        <v>1</v>
      </c>
      <c r="C9621" t="s">
        <v>80</v>
      </c>
      <c r="D9621" t="s">
        <v>82</v>
      </c>
      <c r="E9621" t="s">
        <v>222</v>
      </c>
      <c r="F9621" t="s">
        <v>26820</v>
      </c>
      <c r="G9621" t="s">
        <v>663</v>
      </c>
      <c r="H9621" t="s">
        <v>143</v>
      </c>
      <c r="I9621" t="s">
        <v>135</v>
      </c>
      <c r="J9621" t="s">
        <v>136</v>
      </c>
      <c r="K9621" t="s">
        <v>137</v>
      </c>
      <c r="L9621" t="s">
        <v>26821</v>
      </c>
      <c r="M9621" t="s">
        <v>26822</v>
      </c>
      <c r="N9621">
        <v>0.78500000000000003</v>
      </c>
      <c r="O9621">
        <v>0</v>
      </c>
      <c r="P9621">
        <v>83</v>
      </c>
      <c r="Q9621">
        <v>0</v>
      </c>
      <c r="R9621">
        <v>0</v>
      </c>
      <c r="S9621">
        <v>0</v>
      </c>
      <c r="T9621">
        <v>15</v>
      </c>
      <c r="U9621">
        <v>0</v>
      </c>
      <c r="V9621">
        <v>0</v>
      </c>
      <c r="W9621">
        <v>0</v>
      </c>
      <c r="X9621">
        <v>28.32924572587925</v>
      </c>
      <c r="Y9621">
        <v>0</v>
      </c>
      <c r="Z9621">
        <v>0</v>
      </c>
      <c r="AA9621">
        <v>0</v>
      </c>
      <c r="AB9621">
        <v>34.98096231430862</v>
      </c>
      <c r="AC9621">
        <v>0</v>
      </c>
      <c r="AD9621">
        <v>0</v>
      </c>
      <c r="AE9621">
        <v>63.310208040187874</v>
      </c>
    </row>
    <row r="9622" spans="1:31" x14ac:dyDescent="0.25">
      <c r="A9622">
        <v>1894204</v>
      </c>
      <c r="B9622">
        <v>1</v>
      </c>
      <c r="C9622" t="s">
        <v>80</v>
      </c>
      <c r="D9622" t="s">
        <v>100</v>
      </c>
      <c r="E9622" t="s">
        <v>169</v>
      </c>
      <c r="F9622" t="s">
        <v>26500</v>
      </c>
      <c r="G9622" t="s">
        <v>183</v>
      </c>
      <c r="H9622" t="s">
        <v>143</v>
      </c>
      <c r="I9622" t="s">
        <v>135</v>
      </c>
      <c r="J9622" t="s">
        <v>136</v>
      </c>
      <c r="K9622" t="s">
        <v>137</v>
      </c>
      <c r="L9622" t="s">
        <v>26823</v>
      </c>
      <c r="M9622" t="s">
        <v>26824</v>
      </c>
      <c r="N9622">
        <v>1.247777777</v>
      </c>
      <c r="O9622">
        <v>0</v>
      </c>
      <c r="P9622">
        <v>291</v>
      </c>
      <c r="Q9622">
        <v>0</v>
      </c>
      <c r="R9622">
        <v>0</v>
      </c>
      <c r="S9622">
        <v>0</v>
      </c>
      <c r="T9622">
        <v>23</v>
      </c>
      <c r="U9622">
        <v>0</v>
      </c>
      <c r="V9622">
        <v>0</v>
      </c>
      <c r="W9622">
        <v>0</v>
      </c>
      <c r="X9622">
        <v>75.904947583788996</v>
      </c>
      <c r="Y9622">
        <v>0</v>
      </c>
      <c r="Z9622">
        <v>0</v>
      </c>
      <c r="AA9622">
        <v>0</v>
      </c>
      <c r="AB9622">
        <v>61.302672020845847</v>
      </c>
      <c r="AC9622">
        <v>0</v>
      </c>
      <c r="AD9622">
        <v>0</v>
      </c>
      <c r="AE9622">
        <v>137.20761960463483</v>
      </c>
    </row>
    <row r="9623" spans="1:31" x14ac:dyDescent="0.25">
      <c r="A9623">
        <v>1894307</v>
      </c>
      <c r="B9623">
        <v>1</v>
      </c>
      <c r="C9623" t="s">
        <v>80</v>
      </c>
      <c r="D9623" t="s">
        <v>97</v>
      </c>
      <c r="E9623" t="s">
        <v>140</v>
      </c>
      <c r="F9623" t="s">
        <v>26825</v>
      </c>
      <c r="G9623" t="s">
        <v>207</v>
      </c>
      <c r="H9623" t="s">
        <v>143</v>
      </c>
      <c r="I9623" t="s">
        <v>135</v>
      </c>
      <c r="J9623" t="s">
        <v>136</v>
      </c>
      <c r="K9623" t="s">
        <v>137</v>
      </c>
      <c r="L9623" t="s">
        <v>26826</v>
      </c>
      <c r="M9623" t="s">
        <v>26827</v>
      </c>
      <c r="N9623">
        <v>1.018888888</v>
      </c>
      <c r="O9623">
        <v>0</v>
      </c>
      <c r="P9623">
        <v>1</v>
      </c>
      <c r="Q9623">
        <v>0</v>
      </c>
      <c r="R9623">
        <v>0</v>
      </c>
      <c r="S9623">
        <v>0</v>
      </c>
      <c r="T9623">
        <v>0</v>
      </c>
      <c r="U9623">
        <v>0</v>
      </c>
      <c r="V9623">
        <v>0</v>
      </c>
      <c r="W9623">
        <v>0</v>
      </c>
      <c r="X9623">
        <v>0.60141684546019158</v>
      </c>
      <c r="Y9623">
        <v>0</v>
      </c>
      <c r="Z9623">
        <v>0</v>
      </c>
      <c r="AA9623">
        <v>0</v>
      </c>
      <c r="AB9623">
        <v>0</v>
      </c>
      <c r="AC9623">
        <v>0</v>
      </c>
      <c r="AD9623">
        <v>0</v>
      </c>
      <c r="AE9623">
        <v>0.60141684546019158</v>
      </c>
    </row>
    <row r="9624" spans="1:31" x14ac:dyDescent="0.25">
      <c r="A9624">
        <v>1894353</v>
      </c>
      <c r="B9624">
        <v>1</v>
      </c>
      <c r="C9624" t="s">
        <v>80</v>
      </c>
      <c r="D9624" t="s">
        <v>82</v>
      </c>
      <c r="E9624" t="s">
        <v>222</v>
      </c>
      <c r="F9624" t="s">
        <v>26073</v>
      </c>
      <c r="G9624" t="s">
        <v>148</v>
      </c>
      <c r="H9624" t="s">
        <v>143</v>
      </c>
      <c r="I9624" t="s">
        <v>135</v>
      </c>
      <c r="J9624" t="s">
        <v>136</v>
      </c>
      <c r="K9624" t="s">
        <v>137</v>
      </c>
      <c r="L9624" t="s">
        <v>26828</v>
      </c>
      <c r="M9624" t="s">
        <v>26829</v>
      </c>
      <c r="N9624">
        <v>1.4722222220000001</v>
      </c>
      <c r="O9624">
        <v>0</v>
      </c>
      <c r="P9624">
        <v>0</v>
      </c>
      <c r="Q9624">
        <v>0</v>
      </c>
      <c r="R9624">
        <v>0</v>
      </c>
      <c r="S9624">
        <v>0</v>
      </c>
      <c r="T9624">
        <v>21</v>
      </c>
      <c r="U9624">
        <v>0</v>
      </c>
      <c r="V9624">
        <v>1</v>
      </c>
      <c r="W9624">
        <v>0</v>
      </c>
      <c r="X9624">
        <v>0</v>
      </c>
      <c r="Y9624">
        <v>0</v>
      </c>
      <c r="Z9624">
        <v>0</v>
      </c>
      <c r="AA9624">
        <v>0</v>
      </c>
      <c r="AB9624">
        <v>47.583531758646629</v>
      </c>
      <c r="AC9624">
        <v>0</v>
      </c>
      <c r="AD9624">
        <v>32.396636022981646</v>
      </c>
      <c r="AE9624">
        <v>79.980167781628268</v>
      </c>
    </row>
    <row r="9625" spans="1:31" x14ac:dyDescent="0.25">
      <c r="A9625">
        <v>1894453</v>
      </c>
      <c r="B9625">
        <v>1</v>
      </c>
      <c r="C9625" t="s">
        <v>81</v>
      </c>
      <c r="D9625" t="s">
        <v>124</v>
      </c>
      <c r="E9625" t="s">
        <v>146</v>
      </c>
      <c r="F9625" t="s">
        <v>26830</v>
      </c>
      <c r="G9625" t="s">
        <v>148</v>
      </c>
      <c r="H9625" t="s">
        <v>143</v>
      </c>
      <c r="I9625" t="s">
        <v>135</v>
      </c>
      <c r="J9625" t="s">
        <v>136</v>
      </c>
      <c r="K9625" t="s">
        <v>137</v>
      </c>
      <c r="L9625" t="s">
        <v>26831</v>
      </c>
      <c r="M9625" t="s">
        <v>26832</v>
      </c>
      <c r="N9625">
        <v>1.1369444440000001</v>
      </c>
      <c r="O9625">
        <v>0</v>
      </c>
      <c r="P9625">
        <v>13</v>
      </c>
      <c r="Q9625">
        <v>0</v>
      </c>
      <c r="R9625">
        <v>14</v>
      </c>
      <c r="S9625">
        <v>0</v>
      </c>
      <c r="T9625">
        <v>0</v>
      </c>
      <c r="U9625">
        <v>0</v>
      </c>
      <c r="V9625">
        <v>0</v>
      </c>
      <c r="W9625">
        <v>0</v>
      </c>
      <c r="X9625">
        <v>2.5223863404120914</v>
      </c>
      <c r="Y9625">
        <v>0</v>
      </c>
      <c r="Z9625">
        <v>3.8447107172390504</v>
      </c>
      <c r="AA9625">
        <v>0</v>
      </c>
      <c r="AB9625">
        <v>0</v>
      </c>
      <c r="AC9625">
        <v>0</v>
      </c>
      <c r="AD9625">
        <v>0</v>
      </c>
      <c r="AE9625">
        <v>6.3670970576511419</v>
      </c>
    </row>
    <row r="9626" spans="1:31" x14ac:dyDescent="0.25">
      <c r="A9626">
        <v>1894519</v>
      </c>
      <c r="B9626">
        <v>1</v>
      </c>
      <c r="C9626" t="s">
        <v>80</v>
      </c>
      <c r="D9626" t="s">
        <v>97</v>
      </c>
      <c r="E9626" t="s">
        <v>210</v>
      </c>
      <c r="F9626" t="s">
        <v>19055</v>
      </c>
      <c r="G9626" t="s">
        <v>2221</v>
      </c>
      <c r="H9626" t="s">
        <v>134</v>
      </c>
      <c r="I9626" t="s">
        <v>135</v>
      </c>
      <c r="J9626" t="s">
        <v>136</v>
      </c>
      <c r="K9626" t="s">
        <v>137</v>
      </c>
      <c r="L9626" t="s">
        <v>26833</v>
      </c>
      <c r="M9626" t="s">
        <v>26834</v>
      </c>
      <c r="N9626">
        <v>1.438055555</v>
      </c>
      <c r="O9626">
        <v>0</v>
      </c>
      <c r="P9626">
        <v>3963</v>
      </c>
      <c r="Q9626">
        <v>0</v>
      </c>
      <c r="R9626">
        <v>129</v>
      </c>
      <c r="S9626">
        <v>4</v>
      </c>
      <c r="T9626">
        <v>404</v>
      </c>
      <c r="U9626">
        <v>1</v>
      </c>
      <c r="V9626">
        <v>0</v>
      </c>
      <c r="W9626">
        <v>0</v>
      </c>
      <c r="X9626">
        <v>1698.0033378722851</v>
      </c>
      <c r="Y9626">
        <v>0</v>
      </c>
      <c r="Z9626">
        <v>94.647875653394422</v>
      </c>
      <c r="AA9626">
        <v>81.410309155850413</v>
      </c>
      <c r="AB9626">
        <v>466.6568609287196</v>
      </c>
      <c r="AC9626">
        <v>40.515194610994136</v>
      </c>
      <c r="AD9626">
        <v>0</v>
      </c>
      <c r="AE9626">
        <v>2381.2335782212435</v>
      </c>
    </row>
    <row r="9627" spans="1:31" x14ac:dyDescent="0.25">
      <c r="A9627">
        <v>1894496</v>
      </c>
      <c r="B9627">
        <v>1</v>
      </c>
      <c r="C9627" t="s">
        <v>80</v>
      </c>
      <c r="D9627" t="s">
        <v>87</v>
      </c>
      <c r="E9627" t="s">
        <v>222</v>
      </c>
      <c r="F9627" t="s">
        <v>26835</v>
      </c>
      <c r="G9627" t="s">
        <v>564</v>
      </c>
      <c r="H9627" t="s">
        <v>143</v>
      </c>
      <c r="I9627" t="s">
        <v>135</v>
      </c>
      <c r="J9627" t="s">
        <v>136</v>
      </c>
      <c r="K9627" t="s">
        <v>137</v>
      </c>
      <c r="L9627" t="s">
        <v>26836</v>
      </c>
      <c r="M9627" t="s">
        <v>26837</v>
      </c>
      <c r="N9627">
        <v>3.6061111110000001</v>
      </c>
      <c r="O9627">
        <v>0</v>
      </c>
      <c r="P9627">
        <v>43</v>
      </c>
      <c r="Q9627">
        <v>0</v>
      </c>
      <c r="R9627">
        <v>0</v>
      </c>
      <c r="S9627">
        <v>0</v>
      </c>
      <c r="T9627">
        <v>24</v>
      </c>
      <c r="U9627">
        <v>0</v>
      </c>
      <c r="V9627">
        <v>0</v>
      </c>
      <c r="W9627">
        <v>0</v>
      </c>
      <c r="X9627">
        <v>30.581011281361604</v>
      </c>
      <c r="Y9627">
        <v>0</v>
      </c>
      <c r="Z9627">
        <v>0</v>
      </c>
      <c r="AA9627">
        <v>0</v>
      </c>
      <c r="AB9627">
        <v>64.419064261928355</v>
      </c>
      <c r="AC9627">
        <v>0</v>
      </c>
      <c r="AD9627">
        <v>0</v>
      </c>
      <c r="AE9627">
        <v>95.000075543289967</v>
      </c>
    </row>
    <row r="9628" spans="1:31" x14ac:dyDescent="0.25">
      <c r="A9628">
        <v>1894539</v>
      </c>
      <c r="B9628">
        <v>1</v>
      </c>
      <c r="C9628" t="s">
        <v>80</v>
      </c>
      <c r="D9628" t="s">
        <v>85</v>
      </c>
      <c r="E9628" t="s">
        <v>146</v>
      </c>
      <c r="F9628" t="s">
        <v>4237</v>
      </c>
      <c r="G9628" t="s">
        <v>469</v>
      </c>
      <c r="H9628" t="s">
        <v>143</v>
      </c>
      <c r="I9628" t="s">
        <v>135</v>
      </c>
      <c r="J9628" t="s">
        <v>136</v>
      </c>
      <c r="K9628" t="s">
        <v>137</v>
      </c>
      <c r="L9628" t="s">
        <v>26838</v>
      </c>
      <c r="M9628" t="s">
        <v>26839</v>
      </c>
      <c r="N9628">
        <v>4.0952777769999997</v>
      </c>
      <c r="O9628">
        <v>0</v>
      </c>
      <c r="P9628">
        <v>289</v>
      </c>
      <c r="Q9628">
        <v>0</v>
      </c>
      <c r="R9628">
        <v>0</v>
      </c>
      <c r="S9628">
        <v>0</v>
      </c>
      <c r="T9628">
        <v>41</v>
      </c>
      <c r="U9628">
        <v>0</v>
      </c>
      <c r="V9628">
        <v>0</v>
      </c>
      <c r="W9628">
        <v>0</v>
      </c>
      <c r="X9628">
        <v>314.17678022756877</v>
      </c>
      <c r="Y9628">
        <v>0</v>
      </c>
      <c r="Z9628">
        <v>0</v>
      </c>
      <c r="AA9628">
        <v>0</v>
      </c>
      <c r="AB9628">
        <v>38.099821486815593</v>
      </c>
      <c r="AC9628">
        <v>0</v>
      </c>
      <c r="AD9628">
        <v>0</v>
      </c>
      <c r="AE9628">
        <v>352.27660171438436</v>
      </c>
    </row>
    <row r="9629" spans="1:31" x14ac:dyDescent="0.25">
      <c r="A9629">
        <v>1893998</v>
      </c>
      <c r="B9629">
        <v>1</v>
      </c>
      <c r="C9629" t="s">
        <v>81</v>
      </c>
      <c r="D9629" t="s">
        <v>114</v>
      </c>
      <c r="E9629" t="s">
        <v>169</v>
      </c>
      <c r="F9629" t="s">
        <v>26840</v>
      </c>
      <c r="G9629" t="s">
        <v>541</v>
      </c>
      <c r="H9629" t="s">
        <v>143</v>
      </c>
      <c r="I9629" t="s">
        <v>135</v>
      </c>
      <c r="J9629" t="s">
        <v>136</v>
      </c>
      <c r="K9629" t="s">
        <v>137</v>
      </c>
      <c r="L9629" t="s">
        <v>26841</v>
      </c>
      <c r="M9629" t="s">
        <v>26842</v>
      </c>
      <c r="N9629">
        <v>3.2686111109999998</v>
      </c>
      <c r="O9629">
        <v>0</v>
      </c>
      <c r="P9629">
        <v>126</v>
      </c>
      <c r="Q9629">
        <v>0</v>
      </c>
      <c r="R9629">
        <v>0</v>
      </c>
      <c r="S9629">
        <v>0</v>
      </c>
      <c r="T9629">
        <v>9</v>
      </c>
      <c r="U9629">
        <v>0</v>
      </c>
      <c r="V9629">
        <v>0</v>
      </c>
      <c r="W9629">
        <v>0</v>
      </c>
      <c r="X9629">
        <v>42.825393986242211</v>
      </c>
      <c r="Y9629">
        <v>0</v>
      </c>
      <c r="Z9629">
        <v>0</v>
      </c>
      <c r="AA9629">
        <v>0</v>
      </c>
      <c r="AB9629">
        <v>10.930220139778779</v>
      </c>
      <c r="AC9629">
        <v>0</v>
      </c>
      <c r="AD9629">
        <v>0</v>
      </c>
      <c r="AE9629">
        <v>53.755614126020987</v>
      </c>
    </row>
    <row r="9630" spans="1:31" x14ac:dyDescent="0.25">
      <c r="A9630">
        <v>1893729</v>
      </c>
      <c r="B9630">
        <v>1</v>
      </c>
      <c r="C9630" t="s">
        <v>80</v>
      </c>
      <c r="D9630" t="s">
        <v>83</v>
      </c>
      <c r="E9630" t="s">
        <v>140</v>
      </c>
      <c r="F9630" t="s">
        <v>26843</v>
      </c>
      <c r="G9630" t="s">
        <v>207</v>
      </c>
      <c r="H9630" t="s">
        <v>143</v>
      </c>
      <c r="I9630" t="s">
        <v>135</v>
      </c>
      <c r="J9630" t="s">
        <v>136</v>
      </c>
      <c r="K9630" t="s">
        <v>137</v>
      </c>
      <c r="L9630" t="s">
        <v>26844</v>
      </c>
      <c r="M9630" t="s">
        <v>26845</v>
      </c>
      <c r="N9630">
        <v>0.90166666600000001</v>
      </c>
      <c r="O9630">
        <v>0</v>
      </c>
      <c r="P9630">
        <v>0</v>
      </c>
      <c r="Q9630">
        <v>0</v>
      </c>
      <c r="R9630">
        <v>0</v>
      </c>
      <c r="S9630">
        <v>0</v>
      </c>
      <c r="T9630">
        <v>1</v>
      </c>
      <c r="U9630">
        <v>0</v>
      </c>
      <c r="V9630">
        <v>0</v>
      </c>
      <c r="W9630">
        <v>0</v>
      </c>
      <c r="X9630">
        <v>0</v>
      </c>
      <c r="Y9630">
        <v>0</v>
      </c>
      <c r="Z9630">
        <v>0</v>
      </c>
      <c r="AA9630">
        <v>0</v>
      </c>
      <c r="AB9630">
        <v>0.86839642010895013</v>
      </c>
      <c r="AC9630">
        <v>0</v>
      </c>
      <c r="AD9630">
        <v>0</v>
      </c>
      <c r="AE9630">
        <v>0.86839642010895013</v>
      </c>
    </row>
    <row r="9631" spans="1:31" x14ac:dyDescent="0.25">
      <c r="A9631">
        <v>1894284</v>
      </c>
      <c r="B9631">
        <v>1</v>
      </c>
      <c r="C9631" t="s">
        <v>80</v>
      </c>
      <c r="D9631" t="s">
        <v>90</v>
      </c>
      <c r="E9631" t="s">
        <v>140</v>
      </c>
      <c r="F9631" t="s">
        <v>26846</v>
      </c>
      <c r="G9631" t="s">
        <v>200</v>
      </c>
      <c r="H9631" t="s">
        <v>143</v>
      </c>
      <c r="I9631" t="s">
        <v>135</v>
      </c>
      <c r="J9631" t="s">
        <v>136</v>
      </c>
      <c r="K9631" t="s">
        <v>137</v>
      </c>
      <c r="L9631" t="s">
        <v>26847</v>
      </c>
      <c r="M9631" t="s">
        <v>26848</v>
      </c>
      <c r="N9631">
        <v>13.584722222</v>
      </c>
      <c r="O9631">
        <v>0</v>
      </c>
      <c r="P9631">
        <v>3</v>
      </c>
      <c r="Q9631">
        <v>0</v>
      </c>
      <c r="R9631">
        <v>0</v>
      </c>
      <c r="S9631">
        <v>0</v>
      </c>
      <c r="T9631">
        <v>0</v>
      </c>
      <c r="U9631">
        <v>0</v>
      </c>
      <c r="V9631">
        <v>0</v>
      </c>
      <c r="W9631">
        <v>0</v>
      </c>
      <c r="X9631">
        <v>13.974859907900443</v>
      </c>
      <c r="Y9631">
        <v>0</v>
      </c>
      <c r="Z9631">
        <v>0</v>
      </c>
      <c r="AA9631">
        <v>0</v>
      </c>
      <c r="AB9631">
        <v>0</v>
      </c>
      <c r="AC9631">
        <v>0</v>
      </c>
      <c r="AD9631">
        <v>0</v>
      </c>
      <c r="AE9631">
        <v>13.974859907900443</v>
      </c>
    </row>
    <row r="9632" spans="1:31" x14ac:dyDescent="0.25">
      <c r="A9632">
        <v>1893652</v>
      </c>
      <c r="B9632">
        <v>1</v>
      </c>
      <c r="C9632" t="s">
        <v>80</v>
      </c>
      <c r="D9632" t="s">
        <v>108</v>
      </c>
      <c r="E9632" t="s">
        <v>140</v>
      </c>
      <c r="F9632" t="s">
        <v>26849</v>
      </c>
      <c r="G9632" t="s">
        <v>163</v>
      </c>
      <c r="H9632" t="s">
        <v>143</v>
      </c>
      <c r="I9632" t="s">
        <v>135</v>
      </c>
      <c r="J9632" t="s">
        <v>136</v>
      </c>
      <c r="K9632" t="s">
        <v>137</v>
      </c>
      <c r="L9632" t="s">
        <v>26850</v>
      </c>
      <c r="M9632" t="s">
        <v>26851</v>
      </c>
      <c r="N9632">
        <v>4.9858333330000004</v>
      </c>
      <c r="O9632">
        <v>0</v>
      </c>
      <c r="P9632">
        <v>1</v>
      </c>
      <c r="Q9632">
        <v>0</v>
      </c>
      <c r="R9632">
        <v>0</v>
      </c>
      <c r="S9632">
        <v>0</v>
      </c>
      <c r="T9632">
        <v>0</v>
      </c>
      <c r="U9632">
        <v>0</v>
      </c>
      <c r="V9632">
        <v>0</v>
      </c>
      <c r="W9632">
        <v>0</v>
      </c>
      <c r="X9632">
        <v>0</v>
      </c>
      <c r="Y9632">
        <v>0</v>
      </c>
      <c r="Z9632">
        <v>0</v>
      </c>
      <c r="AA9632">
        <v>0</v>
      </c>
      <c r="AB9632">
        <v>0</v>
      </c>
      <c r="AC9632">
        <v>0</v>
      </c>
      <c r="AD9632">
        <v>0</v>
      </c>
      <c r="AE9632">
        <v>0</v>
      </c>
    </row>
    <row r="9633" spans="1:31" x14ac:dyDescent="0.25">
      <c r="A9633">
        <v>1894007</v>
      </c>
      <c r="B9633">
        <v>1</v>
      </c>
      <c r="C9633" t="s">
        <v>80</v>
      </c>
      <c r="D9633" t="s">
        <v>82</v>
      </c>
      <c r="E9633" t="s">
        <v>140</v>
      </c>
      <c r="F9633" t="s">
        <v>26852</v>
      </c>
      <c r="G9633" t="s">
        <v>501</v>
      </c>
      <c r="H9633" t="s">
        <v>143</v>
      </c>
      <c r="I9633" t="s">
        <v>135</v>
      </c>
      <c r="J9633" t="s">
        <v>136</v>
      </c>
      <c r="K9633" t="s">
        <v>137</v>
      </c>
      <c r="L9633" t="s">
        <v>26853</v>
      </c>
      <c r="M9633" t="s">
        <v>26854</v>
      </c>
      <c r="N9633">
        <v>3.0730555549999998</v>
      </c>
      <c r="O9633">
        <v>0</v>
      </c>
      <c r="P9633">
        <v>1</v>
      </c>
      <c r="Q9633">
        <v>0</v>
      </c>
      <c r="R9633">
        <v>0</v>
      </c>
      <c r="S9633">
        <v>0</v>
      </c>
      <c r="T9633">
        <v>0</v>
      </c>
      <c r="U9633">
        <v>0</v>
      </c>
      <c r="V9633">
        <v>0</v>
      </c>
      <c r="W9633">
        <v>0</v>
      </c>
      <c r="X9633">
        <v>1.0729905826158028</v>
      </c>
      <c r="Y9633">
        <v>0</v>
      </c>
      <c r="Z9633">
        <v>0</v>
      </c>
      <c r="AA9633">
        <v>0</v>
      </c>
      <c r="AB9633">
        <v>0</v>
      </c>
      <c r="AC9633">
        <v>0</v>
      </c>
      <c r="AD9633">
        <v>0</v>
      </c>
      <c r="AE9633">
        <v>1.0729905826158028</v>
      </c>
    </row>
    <row r="9634" spans="1:31" x14ac:dyDescent="0.25">
      <c r="A9634">
        <v>1894147</v>
      </c>
      <c r="B9634">
        <v>1</v>
      </c>
      <c r="C9634" t="s">
        <v>80</v>
      </c>
      <c r="D9634" t="s">
        <v>95</v>
      </c>
      <c r="E9634" t="s">
        <v>222</v>
      </c>
      <c r="F9634" t="s">
        <v>26855</v>
      </c>
      <c r="G9634" t="s">
        <v>212</v>
      </c>
      <c r="H9634" t="s">
        <v>143</v>
      </c>
      <c r="I9634" t="s">
        <v>135</v>
      </c>
      <c r="J9634" t="s">
        <v>136</v>
      </c>
      <c r="K9634" t="s">
        <v>137</v>
      </c>
      <c r="L9634" t="s">
        <v>26856</v>
      </c>
      <c r="M9634" t="s">
        <v>26857</v>
      </c>
      <c r="N9634">
        <v>3.5861111110000001</v>
      </c>
      <c r="O9634">
        <v>0</v>
      </c>
      <c r="P9634">
        <v>12</v>
      </c>
      <c r="Q9634">
        <v>0</v>
      </c>
      <c r="R9634">
        <v>0</v>
      </c>
      <c r="S9634">
        <v>0</v>
      </c>
      <c r="T9634">
        <v>0</v>
      </c>
      <c r="U9634">
        <v>0</v>
      </c>
      <c r="V9634">
        <v>0</v>
      </c>
      <c r="W9634">
        <v>0</v>
      </c>
      <c r="X9634">
        <v>12.650288601422613</v>
      </c>
      <c r="Y9634">
        <v>0</v>
      </c>
      <c r="Z9634">
        <v>0</v>
      </c>
      <c r="AA9634">
        <v>0</v>
      </c>
      <c r="AB9634">
        <v>0</v>
      </c>
      <c r="AC9634">
        <v>0</v>
      </c>
      <c r="AD9634">
        <v>0</v>
      </c>
      <c r="AE9634">
        <v>12.650288601422613</v>
      </c>
    </row>
    <row r="9635" spans="1:31" x14ac:dyDescent="0.25">
      <c r="A9635">
        <v>1894462</v>
      </c>
      <c r="B9635">
        <v>1</v>
      </c>
      <c r="C9635" t="s">
        <v>81</v>
      </c>
      <c r="D9635" t="s">
        <v>121</v>
      </c>
      <c r="E9635" t="s">
        <v>146</v>
      </c>
      <c r="F9635" t="s">
        <v>26475</v>
      </c>
      <c r="G9635" t="s">
        <v>1606</v>
      </c>
      <c r="H9635" t="s">
        <v>143</v>
      </c>
      <c r="I9635" t="s">
        <v>135</v>
      </c>
      <c r="J9635" t="s">
        <v>136</v>
      </c>
      <c r="K9635" t="s">
        <v>137</v>
      </c>
      <c r="L9635" t="s">
        <v>26858</v>
      </c>
      <c r="M9635" t="s">
        <v>26859</v>
      </c>
      <c r="N9635">
        <v>1.4797222219999999</v>
      </c>
      <c r="O9635">
        <v>0</v>
      </c>
      <c r="P9635">
        <v>16</v>
      </c>
      <c r="Q9635">
        <v>0</v>
      </c>
      <c r="R9635">
        <v>2</v>
      </c>
      <c r="S9635">
        <v>0</v>
      </c>
      <c r="T9635">
        <v>1</v>
      </c>
      <c r="U9635">
        <v>0</v>
      </c>
      <c r="V9635">
        <v>0</v>
      </c>
      <c r="W9635">
        <v>0</v>
      </c>
      <c r="X9635">
        <v>5.358117294603101</v>
      </c>
      <c r="Y9635">
        <v>0</v>
      </c>
      <c r="Z9635">
        <v>1.9720285010809737</v>
      </c>
      <c r="AA9635">
        <v>0</v>
      </c>
      <c r="AB9635">
        <v>0.18353954792213334</v>
      </c>
      <c r="AC9635">
        <v>0</v>
      </c>
      <c r="AD9635">
        <v>0</v>
      </c>
      <c r="AE9635">
        <v>7.5136853436062081</v>
      </c>
    </row>
    <row r="9636" spans="1:31" x14ac:dyDescent="0.25">
      <c r="A9636">
        <v>1893798</v>
      </c>
      <c r="B9636">
        <v>1</v>
      </c>
      <c r="C9636" t="s">
        <v>80</v>
      </c>
      <c r="D9636" t="s">
        <v>104</v>
      </c>
      <c r="E9636" t="s">
        <v>140</v>
      </c>
      <c r="F9636" t="s">
        <v>26860</v>
      </c>
      <c r="G9636" t="s">
        <v>501</v>
      </c>
      <c r="H9636" t="s">
        <v>143</v>
      </c>
      <c r="I9636" t="s">
        <v>135</v>
      </c>
      <c r="J9636" t="s">
        <v>136</v>
      </c>
      <c r="K9636" t="s">
        <v>137</v>
      </c>
      <c r="L9636" t="s">
        <v>26861</v>
      </c>
      <c r="M9636" t="s">
        <v>26862</v>
      </c>
      <c r="N9636">
        <v>8.5152777769999997</v>
      </c>
      <c r="O9636">
        <v>0</v>
      </c>
      <c r="P9636">
        <v>1</v>
      </c>
      <c r="Q9636">
        <v>0</v>
      </c>
      <c r="R9636">
        <v>0</v>
      </c>
      <c r="S9636">
        <v>0</v>
      </c>
      <c r="T9636">
        <v>1</v>
      </c>
      <c r="U9636">
        <v>0</v>
      </c>
      <c r="V9636">
        <v>0</v>
      </c>
      <c r="W9636">
        <v>0</v>
      </c>
      <c r="X9636">
        <v>1.8612222782016699</v>
      </c>
      <c r="Y9636">
        <v>0</v>
      </c>
      <c r="Z9636">
        <v>0</v>
      </c>
      <c r="AA9636">
        <v>0</v>
      </c>
      <c r="AB9636">
        <v>2.0298360768156178</v>
      </c>
      <c r="AC9636">
        <v>0</v>
      </c>
      <c r="AD9636">
        <v>0</v>
      </c>
      <c r="AE9636">
        <v>3.8910583550172877</v>
      </c>
    </row>
    <row r="9637" spans="1:31" x14ac:dyDescent="0.25">
      <c r="A9637">
        <v>1893606</v>
      </c>
      <c r="B9637">
        <v>1</v>
      </c>
      <c r="C9637" t="s">
        <v>81</v>
      </c>
      <c r="D9637" t="s">
        <v>113</v>
      </c>
      <c r="E9637" t="s">
        <v>210</v>
      </c>
      <c r="F9637" t="s">
        <v>2354</v>
      </c>
      <c r="G9637" t="s">
        <v>133</v>
      </c>
      <c r="H9637" t="s">
        <v>134</v>
      </c>
      <c r="I9637" t="s">
        <v>152</v>
      </c>
      <c r="J9637" t="s">
        <v>136</v>
      </c>
      <c r="K9637" t="s">
        <v>137</v>
      </c>
      <c r="L9637" t="s">
        <v>26863</v>
      </c>
      <c r="M9637" t="s">
        <v>26864</v>
      </c>
      <c r="N9637">
        <v>5.5555550000000002E-3</v>
      </c>
      <c r="O9637">
        <v>0</v>
      </c>
      <c r="P9637">
        <v>1226</v>
      </c>
      <c r="Q9637">
        <v>2</v>
      </c>
      <c r="R9637">
        <v>391</v>
      </c>
      <c r="S9637">
        <v>2</v>
      </c>
      <c r="T9637">
        <v>54</v>
      </c>
      <c r="U9637">
        <v>0</v>
      </c>
      <c r="V9637">
        <v>1</v>
      </c>
      <c r="W9637">
        <v>0</v>
      </c>
      <c r="X9637">
        <v>0.60881789580183854</v>
      </c>
      <c r="Y9637">
        <v>0.29494593468999997</v>
      </c>
      <c r="Z9637">
        <v>1.2438507545596618</v>
      </c>
      <c r="AA9637">
        <v>1.2894146164866668E-2</v>
      </c>
      <c r="AB9637">
        <v>6.8937243509916687E-2</v>
      </c>
      <c r="AC9637">
        <v>0</v>
      </c>
      <c r="AD9637">
        <v>0</v>
      </c>
      <c r="AE9637">
        <v>2.2294459747262838</v>
      </c>
    </row>
    <row r="9638" spans="1:31" x14ac:dyDescent="0.25">
      <c r="A9638">
        <v>1893775</v>
      </c>
      <c r="B9638">
        <v>1</v>
      </c>
      <c r="C9638" t="s">
        <v>80</v>
      </c>
      <c r="D9638" t="s">
        <v>84</v>
      </c>
      <c r="E9638" t="s">
        <v>140</v>
      </c>
      <c r="F9638" t="s">
        <v>26865</v>
      </c>
      <c r="G9638" t="s">
        <v>207</v>
      </c>
      <c r="H9638" t="s">
        <v>143</v>
      </c>
      <c r="I9638" t="s">
        <v>135</v>
      </c>
      <c r="J9638" t="s">
        <v>136</v>
      </c>
      <c r="K9638" t="s">
        <v>137</v>
      </c>
      <c r="L9638" t="s">
        <v>26866</v>
      </c>
      <c r="M9638" t="s">
        <v>26867</v>
      </c>
      <c r="N9638">
        <v>5.2630555550000002</v>
      </c>
      <c r="O9638">
        <v>0</v>
      </c>
      <c r="P9638">
        <v>1</v>
      </c>
      <c r="Q9638">
        <v>0</v>
      </c>
      <c r="R9638">
        <v>0</v>
      </c>
      <c r="S9638">
        <v>0</v>
      </c>
      <c r="T9638">
        <v>0</v>
      </c>
      <c r="U9638">
        <v>0</v>
      </c>
      <c r="V9638">
        <v>0</v>
      </c>
      <c r="W9638">
        <v>0</v>
      </c>
      <c r="X9638">
        <v>1.5549427959958493</v>
      </c>
      <c r="Y9638">
        <v>0</v>
      </c>
      <c r="Z9638">
        <v>0</v>
      </c>
      <c r="AA9638">
        <v>0</v>
      </c>
      <c r="AB9638">
        <v>0</v>
      </c>
      <c r="AC9638">
        <v>0</v>
      </c>
      <c r="AD9638">
        <v>0</v>
      </c>
      <c r="AE9638">
        <v>1.5549427959958493</v>
      </c>
    </row>
    <row r="9639" spans="1:31" x14ac:dyDescent="0.25">
      <c r="A9639">
        <v>1894293</v>
      </c>
      <c r="B9639">
        <v>1</v>
      </c>
      <c r="C9639" t="s">
        <v>80</v>
      </c>
      <c r="D9639" t="s">
        <v>103</v>
      </c>
      <c r="E9639" t="s">
        <v>169</v>
      </c>
      <c r="F9639" t="s">
        <v>26868</v>
      </c>
      <c r="G9639" t="s">
        <v>183</v>
      </c>
      <c r="H9639" t="s">
        <v>143</v>
      </c>
      <c r="I9639" t="s">
        <v>135</v>
      </c>
      <c r="J9639" t="s">
        <v>136</v>
      </c>
      <c r="K9639" t="s">
        <v>137</v>
      </c>
      <c r="L9639" t="s">
        <v>26869</v>
      </c>
      <c r="M9639" t="s">
        <v>26870</v>
      </c>
      <c r="N9639">
        <v>0.380833333</v>
      </c>
      <c r="O9639">
        <v>0</v>
      </c>
      <c r="P9639">
        <v>550</v>
      </c>
      <c r="Q9639">
        <v>0</v>
      </c>
      <c r="R9639">
        <v>0</v>
      </c>
      <c r="S9639">
        <v>0</v>
      </c>
      <c r="T9639">
        <v>80</v>
      </c>
      <c r="U9639">
        <v>0</v>
      </c>
      <c r="V9639">
        <v>0</v>
      </c>
      <c r="W9639">
        <v>0</v>
      </c>
      <c r="X9639">
        <v>66.476875208050913</v>
      </c>
      <c r="Y9639">
        <v>0</v>
      </c>
      <c r="Z9639">
        <v>0</v>
      </c>
      <c r="AA9639">
        <v>0</v>
      </c>
      <c r="AB9639">
        <v>39.897942101843242</v>
      </c>
      <c r="AC9639">
        <v>0</v>
      </c>
      <c r="AD9639">
        <v>0</v>
      </c>
      <c r="AE9639">
        <v>106.37481730989415</v>
      </c>
    </row>
    <row r="9640" spans="1:31" x14ac:dyDescent="0.25">
      <c r="A9640">
        <v>1893629</v>
      </c>
      <c r="B9640">
        <v>1</v>
      </c>
      <c r="C9640" t="s">
        <v>81</v>
      </c>
      <c r="D9640" t="s">
        <v>122</v>
      </c>
      <c r="E9640" t="s">
        <v>210</v>
      </c>
      <c r="F9640" t="s">
        <v>26871</v>
      </c>
      <c r="G9640" t="s">
        <v>133</v>
      </c>
      <c r="H9640" t="s">
        <v>134</v>
      </c>
      <c r="I9640" t="s">
        <v>135</v>
      </c>
      <c r="J9640" t="s">
        <v>136</v>
      </c>
      <c r="K9640" t="s">
        <v>137</v>
      </c>
      <c r="L9640" t="s">
        <v>26872</v>
      </c>
      <c r="M9640" t="s">
        <v>26873</v>
      </c>
      <c r="N9640">
        <v>0.14805555500000001</v>
      </c>
      <c r="O9640">
        <v>0</v>
      </c>
      <c r="P9640">
        <v>17742</v>
      </c>
      <c r="Q9640">
        <v>0</v>
      </c>
      <c r="R9640">
        <v>9</v>
      </c>
      <c r="S9640">
        <v>12</v>
      </c>
      <c r="T9640">
        <v>2263</v>
      </c>
      <c r="U9640">
        <v>0</v>
      </c>
      <c r="V9640">
        <v>2</v>
      </c>
      <c r="W9640">
        <v>0</v>
      </c>
      <c r="X9640">
        <v>340.2800338722318</v>
      </c>
      <c r="Y9640">
        <v>0</v>
      </c>
      <c r="Z9640">
        <v>0.2283042233077667</v>
      </c>
      <c r="AA9640">
        <v>50.582839203217155</v>
      </c>
      <c r="AB9640">
        <v>178.15830758664106</v>
      </c>
      <c r="AC9640">
        <v>0</v>
      </c>
      <c r="AD9640">
        <v>3.3534417503304135</v>
      </c>
      <c r="AE9640">
        <v>572.60292663572818</v>
      </c>
    </row>
    <row r="9641" spans="1:31" x14ac:dyDescent="0.25">
      <c r="A9641">
        <v>1893669</v>
      </c>
      <c r="B9641">
        <v>1</v>
      </c>
      <c r="C9641" t="s">
        <v>80</v>
      </c>
      <c r="D9641" t="s">
        <v>96</v>
      </c>
      <c r="E9641" t="s">
        <v>140</v>
      </c>
      <c r="F9641" t="s">
        <v>26874</v>
      </c>
      <c r="G9641" t="s">
        <v>207</v>
      </c>
      <c r="H9641" t="s">
        <v>143</v>
      </c>
      <c r="I9641" t="s">
        <v>135</v>
      </c>
      <c r="J9641" t="s">
        <v>136</v>
      </c>
      <c r="K9641" t="s">
        <v>137</v>
      </c>
      <c r="L9641" t="s">
        <v>26875</v>
      </c>
      <c r="M9641" t="s">
        <v>26876</v>
      </c>
      <c r="N9641">
        <v>0.43833333299999999</v>
      </c>
      <c r="O9641">
        <v>0</v>
      </c>
      <c r="P9641">
        <v>0</v>
      </c>
      <c r="Q9641">
        <v>0</v>
      </c>
      <c r="R9641">
        <v>0</v>
      </c>
      <c r="S9641">
        <v>0</v>
      </c>
      <c r="T9641">
        <v>1</v>
      </c>
      <c r="U9641">
        <v>0</v>
      </c>
      <c r="V9641">
        <v>0</v>
      </c>
      <c r="W9641">
        <v>0</v>
      </c>
      <c r="X9641">
        <v>0</v>
      </c>
      <c r="Y9641">
        <v>0</v>
      </c>
      <c r="Z9641">
        <v>0</v>
      </c>
      <c r="AA9641">
        <v>0</v>
      </c>
      <c r="AB9641">
        <v>0.74466000524425002</v>
      </c>
      <c r="AC9641">
        <v>0</v>
      </c>
      <c r="AD9641">
        <v>0</v>
      </c>
      <c r="AE9641">
        <v>0.74466000524425002</v>
      </c>
    </row>
    <row r="9642" spans="1:31" x14ac:dyDescent="0.25">
      <c r="A9642">
        <v>1894253</v>
      </c>
      <c r="B9642">
        <v>1</v>
      </c>
      <c r="C9642" t="s">
        <v>81</v>
      </c>
      <c r="D9642" t="s">
        <v>127</v>
      </c>
      <c r="E9642" t="s">
        <v>146</v>
      </c>
      <c r="F9642" t="s">
        <v>26877</v>
      </c>
      <c r="G9642" t="s">
        <v>363</v>
      </c>
      <c r="H9642" t="s">
        <v>143</v>
      </c>
      <c r="I9642" t="s">
        <v>135</v>
      </c>
      <c r="J9642" t="s">
        <v>136</v>
      </c>
      <c r="K9642" t="s">
        <v>137</v>
      </c>
      <c r="L9642" t="s">
        <v>26878</v>
      </c>
      <c r="M9642" t="s">
        <v>26879</v>
      </c>
      <c r="N9642">
        <v>5.8783333329999996</v>
      </c>
      <c r="O9642">
        <v>0</v>
      </c>
      <c r="P9642">
        <v>45</v>
      </c>
      <c r="Q9642">
        <v>0</v>
      </c>
      <c r="R9642">
        <v>0</v>
      </c>
      <c r="S9642">
        <v>0</v>
      </c>
      <c r="T9642">
        <v>1</v>
      </c>
      <c r="U9642">
        <v>0</v>
      </c>
      <c r="V9642">
        <v>0</v>
      </c>
      <c r="W9642">
        <v>0</v>
      </c>
      <c r="X9642">
        <v>32.48775275357778</v>
      </c>
      <c r="Y9642">
        <v>0</v>
      </c>
      <c r="Z9642">
        <v>0</v>
      </c>
      <c r="AA9642">
        <v>0</v>
      </c>
      <c r="AB9642">
        <v>1.1706961850150001E-2</v>
      </c>
      <c r="AC9642">
        <v>0</v>
      </c>
      <c r="AD9642">
        <v>0</v>
      </c>
      <c r="AE9642">
        <v>32.499459715427932</v>
      </c>
    </row>
    <row r="9643" spans="1:31" x14ac:dyDescent="0.25">
      <c r="A9643">
        <v>1894356</v>
      </c>
      <c r="B9643">
        <v>1</v>
      </c>
      <c r="C9643" t="s">
        <v>80</v>
      </c>
      <c r="D9643" t="s">
        <v>107</v>
      </c>
      <c r="E9643" t="s">
        <v>146</v>
      </c>
      <c r="F9643" t="s">
        <v>26880</v>
      </c>
      <c r="G9643" t="s">
        <v>148</v>
      </c>
      <c r="H9643" t="s">
        <v>143</v>
      </c>
      <c r="I9643" t="s">
        <v>135</v>
      </c>
      <c r="J9643" t="s">
        <v>136</v>
      </c>
      <c r="K9643" t="s">
        <v>137</v>
      </c>
      <c r="L9643" t="s">
        <v>26881</v>
      </c>
      <c r="M9643" t="s">
        <v>26882</v>
      </c>
      <c r="N9643">
        <v>0.68333333299999999</v>
      </c>
      <c r="O9643">
        <v>0</v>
      </c>
      <c r="P9643">
        <v>32</v>
      </c>
      <c r="Q9643">
        <v>0</v>
      </c>
      <c r="R9643">
        <v>0</v>
      </c>
      <c r="S9643">
        <v>0</v>
      </c>
      <c r="T9643">
        <v>2</v>
      </c>
      <c r="U9643">
        <v>0</v>
      </c>
      <c r="V9643">
        <v>0</v>
      </c>
      <c r="W9643">
        <v>0</v>
      </c>
      <c r="X9643">
        <v>5.3173698985855991</v>
      </c>
      <c r="Y9643">
        <v>0</v>
      </c>
      <c r="Z9643">
        <v>0</v>
      </c>
      <c r="AA9643">
        <v>0</v>
      </c>
      <c r="AB9643">
        <v>8.4624665489000009E-2</v>
      </c>
      <c r="AC9643">
        <v>0</v>
      </c>
      <c r="AD9643">
        <v>0</v>
      </c>
      <c r="AE9643">
        <v>5.4019945640745988</v>
      </c>
    </row>
    <row r="9644" spans="1:31" x14ac:dyDescent="0.25">
      <c r="A9644">
        <v>1893715</v>
      </c>
      <c r="B9644">
        <v>1</v>
      </c>
      <c r="C9644" t="s">
        <v>80</v>
      </c>
      <c r="D9644" t="s">
        <v>108</v>
      </c>
      <c r="E9644" t="s">
        <v>131</v>
      </c>
      <c r="F9644" t="s">
        <v>8998</v>
      </c>
      <c r="G9644" t="s">
        <v>133</v>
      </c>
      <c r="H9644" t="s">
        <v>134</v>
      </c>
      <c r="I9644" t="s">
        <v>135</v>
      </c>
      <c r="J9644" t="s">
        <v>136</v>
      </c>
      <c r="K9644" t="s">
        <v>137</v>
      </c>
      <c r="L9644" t="s">
        <v>26883</v>
      </c>
      <c r="M9644" t="s">
        <v>26884</v>
      </c>
      <c r="N9644">
        <v>0.55805555500000004</v>
      </c>
      <c r="O9644">
        <v>0</v>
      </c>
      <c r="P9644">
        <v>757</v>
      </c>
      <c r="Q9644">
        <v>3</v>
      </c>
      <c r="R9644">
        <v>85</v>
      </c>
      <c r="S9644">
        <v>3</v>
      </c>
      <c r="T9644">
        <v>129</v>
      </c>
      <c r="U9644">
        <v>1</v>
      </c>
      <c r="V9644">
        <v>0</v>
      </c>
      <c r="W9644">
        <v>0</v>
      </c>
      <c r="X9644">
        <v>92.622293802323981</v>
      </c>
      <c r="Y9644">
        <v>21.946639169738756</v>
      </c>
      <c r="Z9644">
        <v>67.55633087142354</v>
      </c>
      <c r="AA9644">
        <v>30.48671205072915</v>
      </c>
      <c r="AB9644">
        <v>78.391542241184624</v>
      </c>
      <c r="AC9644">
        <v>22.509901833859821</v>
      </c>
      <c r="AD9644">
        <v>0</v>
      </c>
      <c r="AE9644">
        <v>313.51341996925987</v>
      </c>
    </row>
    <row r="9645" spans="1:31" x14ac:dyDescent="0.25">
      <c r="A9645">
        <v>1894565</v>
      </c>
      <c r="B9645">
        <v>1</v>
      </c>
      <c r="C9645" t="s">
        <v>80</v>
      </c>
      <c r="D9645" t="s">
        <v>85</v>
      </c>
      <c r="E9645" t="s">
        <v>222</v>
      </c>
      <c r="F9645" t="s">
        <v>26885</v>
      </c>
      <c r="G9645" t="s">
        <v>148</v>
      </c>
      <c r="H9645" t="s">
        <v>143</v>
      </c>
      <c r="I9645" t="s">
        <v>135</v>
      </c>
      <c r="J9645" t="s">
        <v>136</v>
      </c>
      <c r="K9645" t="s">
        <v>137</v>
      </c>
      <c r="L9645" t="s">
        <v>26886</v>
      </c>
      <c r="M9645" t="s">
        <v>26887</v>
      </c>
      <c r="N9645">
        <v>3.3747222219999999</v>
      </c>
      <c r="O9645">
        <v>0</v>
      </c>
      <c r="P9645">
        <v>12</v>
      </c>
      <c r="Q9645">
        <v>0</v>
      </c>
      <c r="R9645">
        <v>0</v>
      </c>
      <c r="S9645">
        <v>0</v>
      </c>
      <c r="T9645">
        <v>2</v>
      </c>
      <c r="U9645">
        <v>0</v>
      </c>
      <c r="V9645">
        <v>0</v>
      </c>
      <c r="W9645">
        <v>0</v>
      </c>
      <c r="X9645">
        <v>12.576375677561089</v>
      </c>
      <c r="Y9645">
        <v>0</v>
      </c>
      <c r="Z9645">
        <v>0</v>
      </c>
      <c r="AA9645">
        <v>0</v>
      </c>
      <c r="AB9645">
        <v>0.65174094747183275</v>
      </c>
      <c r="AC9645">
        <v>0</v>
      </c>
      <c r="AD9645">
        <v>0</v>
      </c>
      <c r="AE9645">
        <v>13.228116625032921</v>
      </c>
    </row>
    <row r="9646" spans="1:31" x14ac:dyDescent="0.25">
      <c r="A9646">
        <v>1894399</v>
      </c>
      <c r="B9646">
        <v>1</v>
      </c>
      <c r="C9646" t="s">
        <v>80</v>
      </c>
      <c r="D9646" t="s">
        <v>94</v>
      </c>
      <c r="E9646" t="s">
        <v>169</v>
      </c>
      <c r="F9646" t="s">
        <v>26888</v>
      </c>
      <c r="G9646" t="s">
        <v>900</v>
      </c>
      <c r="H9646" t="s">
        <v>134</v>
      </c>
      <c r="I9646" t="s">
        <v>135</v>
      </c>
      <c r="J9646" t="s">
        <v>136</v>
      </c>
      <c r="K9646" t="s">
        <v>137</v>
      </c>
      <c r="L9646" t="s">
        <v>26889</v>
      </c>
      <c r="M9646" t="s">
        <v>26890</v>
      </c>
      <c r="N9646">
        <v>4.8086111110000003</v>
      </c>
      <c r="O9646">
        <v>0</v>
      </c>
      <c r="P9646">
        <v>42</v>
      </c>
      <c r="Q9646">
        <v>0</v>
      </c>
      <c r="R9646">
        <v>16</v>
      </c>
      <c r="S9646">
        <v>0</v>
      </c>
      <c r="T9646">
        <v>4</v>
      </c>
      <c r="U9646">
        <v>0</v>
      </c>
      <c r="V9646">
        <v>0</v>
      </c>
      <c r="W9646">
        <v>0</v>
      </c>
      <c r="X9646">
        <v>52.160376619446033</v>
      </c>
      <c r="Y9646">
        <v>0</v>
      </c>
      <c r="Z9646">
        <v>286.24634902626218</v>
      </c>
      <c r="AA9646">
        <v>0</v>
      </c>
      <c r="AB9646">
        <v>2.736870530873579</v>
      </c>
      <c r="AC9646">
        <v>0</v>
      </c>
      <c r="AD9646">
        <v>0</v>
      </c>
      <c r="AE9646">
        <v>341.14359617658181</v>
      </c>
    </row>
    <row r="9647" spans="1:31" x14ac:dyDescent="0.25">
      <c r="A9647">
        <v>1894044</v>
      </c>
      <c r="B9647">
        <v>1</v>
      </c>
      <c r="C9647" t="s">
        <v>81</v>
      </c>
      <c r="D9647" t="s">
        <v>128</v>
      </c>
      <c r="E9647" t="s">
        <v>169</v>
      </c>
      <c r="F9647" t="s">
        <v>26891</v>
      </c>
      <c r="G9647" t="s">
        <v>564</v>
      </c>
      <c r="H9647" t="s">
        <v>143</v>
      </c>
      <c r="I9647" t="s">
        <v>135</v>
      </c>
      <c r="J9647" t="s">
        <v>136</v>
      </c>
      <c r="K9647" t="s">
        <v>137</v>
      </c>
      <c r="L9647" t="s">
        <v>26892</v>
      </c>
      <c r="M9647" t="s">
        <v>26893</v>
      </c>
      <c r="N9647">
        <v>1.363611111</v>
      </c>
      <c r="O9647">
        <v>0</v>
      </c>
      <c r="P9647">
        <v>910</v>
      </c>
      <c r="Q9647">
        <v>0</v>
      </c>
      <c r="R9647">
        <v>0</v>
      </c>
      <c r="S9647">
        <v>0</v>
      </c>
      <c r="T9647">
        <v>60</v>
      </c>
      <c r="U9647">
        <v>0</v>
      </c>
      <c r="V9647">
        <v>0</v>
      </c>
      <c r="W9647">
        <v>0</v>
      </c>
      <c r="X9647">
        <v>296.75745644151408</v>
      </c>
      <c r="Y9647">
        <v>0</v>
      </c>
      <c r="Z9647">
        <v>0</v>
      </c>
      <c r="AA9647">
        <v>0</v>
      </c>
      <c r="AB9647">
        <v>118.36592231572713</v>
      </c>
      <c r="AC9647">
        <v>0</v>
      </c>
      <c r="AD9647">
        <v>0</v>
      </c>
      <c r="AE9647">
        <v>415.1233787572412</v>
      </c>
    </row>
    <row r="9648" spans="1:31" x14ac:dyDescent="0.25">
      <c r="A9648">
        <v>1893709</v>
      </c>
      <c r="B9648">
        <v>1</v>
      </c>
      <c r="C9648" t="s">
        <v>81</v>
      </c>
      <c r="D9648" t="s">
        <v>123</v>
      </c>
      <c r="E9648" t="s">
        <v>140</v>
      </c>
      <c r="F9648" t="s">
        <v>26894</v>
      </c>
      <c r="G9648" t="s">
        <v>163</v>
      </c>
      <c r="H9648" t="s">
        <v>143</v>
      </c>
      <c r="I9648" t="s">
        <v>135</v>
      </c>
      <c r="J9648" t="s">
        <v>136</v>
      </c>
      <c r="K9648" t="s">
        <v>137</v>
      </c>
      <c r="L9648" t="s">
        <v>26895</v>
      </c>
      <c r="M9648" t="s">
        <v>26896</v>
      </c>
      <c r="N9648">
        <v>4.0261111109999996</v>
      </c>
      <c r="O9648">
        <v>0</v>
      </c>
      <c r="P9648">
        <v>0</v>
      </c>
      <c r="Q9648">
        <v>0</v>
      </c>
      <c r="R9648">
        <v>1</v>
      </c>
      <c r="S9648">
        <v>0</v>
      </c>
      <c r="T9648">
        <v>0</v>
      </c>
      <c r="U9648">
        <v>0</v>
      </c>
      <c r="V9648">
        <v>0</v>
      </c>
      <c r="W9648">
        <v>0</v>
      </c>
      <c r="X9648">
        <v>0</v>
      </c>
      <c r="Y9648">
        <v>0</v>
      </c>
      <c r="Z9648">
        <v>0.84857082592104094</v>
      </c>
      <c r="AA9648">
        <v>0</v>
      </c>
      <c r="AB9648">
        <v>0</v>
      </c>
      <c r="AC9648">
        <v>0</v>
      </c>
      <c r="AD9648">
        <v>0</v>
      </c>
      <c r="AE9648">
        <v>0.84857082592104094</v>
      </c>
    </row>
    <row r="9649" spans="1:31" x14ac:dyDescent="0.25">
      <c r="A9649">
        <v>1893732</v>
      </c>
      <c r="B9649">
        <v>1</v>
      </c>
      <c r="C9649" t="s">
        <v>81</v>
      </c>
      <c r="D9649" t="s">
        <v>122</v>
      </c>
      <c r="E9649" t="s">
        <v>158</v>
      </c>
      <c r="F9649" t="s">
        <v>26897</v>
      </c>
      <c r="G9649" t="s">
        <v>219</v>
      </c>
      <c r="H9649" t="s">
        <v>134</v>
      </c>
      <c r="I9649" t="s">
        <v>135</v>
      </c>
      <c r="J9649" t="s">
        <v>136</v>
      </c>
      <c r="K9649" t="s">
        <v>137</v>
      </c>
      <c r="L9649" t="s">
        <v>26898</v>
      </c>
      <c r="M9649" t="s">
        <v>26899</v>
      </c>
      <c r="N9649">
        <v>5.5419444440000003</v>
      </c>
      <c r="O9649">
        <v>0</v>
      </c>
      <c r="P9649">
        <v>5</v>
      </c>
      <c r="Q9649">
        <v>0</v>
      </c>
      <c r="R9649">
        <v>0</v>
      </c>
      <c r="S9649">
        <v>0</v>
      </c>
      <c r="T9649">
        <v>0</v>
      </c>
      <c r="U9649">
        <v>0</v>
      </c>
      <c r="V9649">
        <v>0</v>
      </c>
      <c r="W9649">
        <v>0</v>
      </c>
      <c r="X9649">
        <v>6.0487283823627367</v>
      </c>
      <c r="Y9649">
        <v>0</v>
      </c>
      <c r="Z9649">
        <v>0</v>
      </c>
      <c r="AA9649">
        <v>0</v>
      </c>
      <c r="AB9649">
        <v>0</v>
      </c>
      <c r="AC9649">
        <v>0</v>
      </c>
      <c r="AD9649">
        <v>0</v>
      </c>
      <c r="AE9649">
        <v>6.0487283823627367</v>
      </c>
    </row>
    <row r="9650" spans="1:31" x14ac:dyDescent="0.25">
      <c r="A9650">
        <v>1893875</v>
      </c>
      <c r="B9650">
        <v>1</v>
      </c>
      <c r="C9650" t="s">
        <v>81</v>
      </c>
      <c r="D9650" t="s">
        <v>128</v>
      </c>
      <c r="E9650" t="s">
        <v>131</v>
      </c>
      <c r="F9650" t="s">
        <v>2100</v>
      </c>
      <c r="G9650" t="s">
        <v>133</v>
      </c>
      <c r="H9650" t="s">
        <v>134</v>
      </c>
      <c r="I9650" t="s">
        <v>135</v>
      </c>
      <c r="J9650" t="s">
        <v>136</v>
      </c>
      <c r="K9650" t="s">
        <v>137</v>
      </c>
      <c r="L9650" t="s">
        <v>26900</v>
      </c>
      <c r="M9650" t="s">
        <v>26901</v>
      </c>
      <c r="N9650">
        <v>3.2825000000000002</v>
      </c>
      <c r="O9650">
        <v>3</v>
      </c>
      <c r="P9650">
        <v>1</v>
      </c>
      <c r="Q9650">
        <v>21</v>
      </c>
      <c r="R9650">
        <v>7</v>
      </c>
      <c r="S9650">
        <v>8</v>
      </c>
      <c r="T9650">
        <v>0</v>
      </c>
      <c r="U9650">
        <v>0</v>
      </c>
      <c r="V9650">
        <v>0</v>
      </c>
      <c r="W9650">
        <v>8.1079445194020501</v>
      </c>
      <c r="X9650">
        <v>0.55716062887471263</v>
      </c>
      <c r="Y9650">
        <v>374.31574322755444</v>
      </c>
      <c r="Z9650">
        <v>26.329807848396051</v>
      </c>
      <c r="AA9650">
        <v>299.9010058432915</v>
      </c>
      <c r="AB9650">
        <v>0</v>
      </c>
      <c r="AC9650">
        <v>0</v>
      </c>
      <c r="AD9650">
        <v>0</v>
      </c>
      <c r="AE9650">
        <v>709.21166206751877</v>
      </c>
    </row>
    <row r="9651" spans="1:31" x14ac:dyDescent="0.25">
      <c r="A9651">
        <v>1893924</v>
      </c>
      <c r="B9651">
        <v>1</v>
      </c>
      <c r="C9651" t="s">
        <v>81</v>
      </c>
      <c r="D9651" t="s">
        <v>116</v>
      </c>
      <c r="E9651" t="s">
        <v>146</v>
      </c>
      <c r="F9651" t="s">
        <v>26771</v>
      </c>
      <c r="G9651" t="s">
        <v>564</v>
      </c>
      <c r="H9651" t="s">
        <v>143</v>
      </c>
      <c r="I9651" t="s">
        <v>135</v>
      </c>
      <c r="J9651" t="s">
        <v>136</v>
      </c>
      <c r="K9651" t="s">
        <v>137</v>
      </c>
      <c r="L9651" t="s">
        <v>26902</v>
      </c>
      <c r="M9651" t="s">
        <v>26903</v>
      </c>
      <c r="N9651">
        <v>1.531111111</v>
      </c>
      <c r="O9651">
        <v>0</v>
      </c>
      <c r="P9651">
        <v>22</v>
      </c>
      <c r="Q9651">
        <v>0</v>
      </c>
      <c r="R9651">
        <v>21</v>
      </c>
      <c r="S9651">
        <v>0</v>
      </c>
      <c r="T9651">
        <v>2</v>
      </c>
      <c r="U9651">
        <v>0</v>
      </c>
      <c r="V9651">
        <v>0</v>
      </c>
      <c r="W9651">
        <v>0</v>
      </c>
      <c r="X9651">
        <v>5.2932974028059752</v>
      </c>
      <c r="Y9651">
        <v>0</v>
      </c>
      <c r="Z9651">
        <v>27.187330081366003</v>
      </c>
      <c r="AA9651">
        <v>0</v>
      </c>
      <c r="AB9651">
        <v>10.303254441017176</v>
      </c>
      <c r="AC9651">
        <v>0</v>
      </c>
      <c r="AD9651">
        <v>0</v>
      </c>
      <c r="AE9651">
        <v>42.783881925189149</v>
      </c>
    </row>
    <row r="9652" spans="1:31" x14ac:dyDescent="0.25">
      <c r="A9652">
        <v>1894522</v>
      </c>
      <c r="B9652">
        <v>1</v>
      </c>
      <c r="C9652" t="s">
        <v>80</v>
      </c>
      <c r="D9652" t="s">
        <v>103</v>
      </c>
      <c r="E9652" t="s">
        <v>146</v>
      </c>
      <c r="F9652" t="s">
        <v>26904</v>
      </c>
      <c r="G9652" t="s">
        <v>148</v>
      </c>
      <c r="H9652" t="s">
        <v>143</v>
      </c>
      <c r="I9652" t="s">
        <v>135</v>
      </c>
      <c r="J9652" t="s">
        <v>136</v>
      </c>
      <c r="K9652" t="s">
        <v>137</v>
      </c>
      <c r="L9652" t="s">
        <v>26905</v>
      </c>
      <c r="M9652" t="s">
        <v>26906</v>
      </c>
      <c r="N9652">
        <v>0.92583333300000004</v>
      </c>
      <c r="O9652">
        <v>0</v>
      </c>
      <c r="P9652">
        <v>18</v>
      </c>
      <c r="Q9652">
        <v>0</v>
      </c>
      <c r="R9652">
        <v>0</v>
      </c>
      <c r="S9652">
        <v>0</v>
      </c>
      <c r="T9652">
        <v>1</v>
      </c>
      <c r="U9652">
        <v>0</v>
      </c>
      <c r="V9652">
        <v>0</v>
      </c>
      <c r="W9652">
        <v>0</v>
      </c>
      <c r="X9652">
        <v>4.9098019245129194</v>
      </c>
      <c r="Y9652">
        <v>0</v>
      </c>
      <c r="Z9652">
        <v>0</v>
      </c>
      <c r="AA9652">
        <v>0</v>
      </c>
      <c r="AB9652">
        <v>1.2956215070206827</v>
      </c>
      <c r="AC9652">
        <v>0</v>
      </c>
      <c r="AD9652">
        <v>0</v>
      </c>
      <c r="AE9652">
        <v>6.2054234315336023</v>
      </c>
    </row>
    <row r="9653" spans="1:31" x14ac:dyDescent="0.25">
      <c r="A9653">
        <v>1893944</v>
      </c>
      <c r="B9653">
        <v>1</v>
      </c>
      <c r="C9653" t="s">
        <v>80</v>
      </c>
      <c r="D9653" t="s">
        <v>82</v>
      </c>
      <c r="E9653" t="s">
        <v>169</v>
      </c>
      <c r="F9653" t="s">
        <v>26907</v>
      </c>
      <c r="G9653" t="s">
        <v>142</v>
      </c>
      <c r="H9653" t="s">
        <v>143</v>
      </c>
      <c r="I9653" t="s">
        <v>135</v>
      </c>
      <c r="J9653" t="s">
        <v>136</v>
      </c>
      <c r="K9653" t="s">
        <v>137</v>
      </c>
      <c r="L9653" t="s">
        <v>26908</v>
      </c>
      <c r="M9653" t="s">
        <v>26909</v>
      </c>
      <c r="N9653">
        <v>1.2694444439999999</v>
      </c>
      <c r="O9653">
        <v>0</v>
      </c>
      <c r="P9653">
        <v>1226</v>
      </c>
      <c r="Q9653">
        <v>0</v>
      </c>
      <c r="R9653">
        <v>0</v>
      </c>
      <c r="S9653">
        <v>0</v>
      </c>
      <c r="T9653">
        <v>24</v>
      </c>
      <c r="U9653">
        <v>0</v>
      </c>
      <c r="V9653">
        <v>0</v>
      </c>
      <c r="W9653">
        <v>0</v>
      </c>
      <c r="X9653">
        <v>401.64289088188099</v>
      </c>
      <c r="Y9653">
        <v>0</v>
      </c>
      <c r="Z9653">
        <v>0</v>
      </c>
      <c r="AA9653">
        <v>0</v>
      </c>
      <c r="AB9653">
        <v>44.015834739189444</v>
      </c>
      <c r="AC9653">
        <v>0</v>
      </c>
      <c r="AD9653">
        <v>0</v>
      </c>
      <c r="AE9653">
        <v>445.6587256210704</v>
      </c>
    </row>
    <row r="9654" spans="1:31" x14ac:dyDescent="0.25">
      <c r="A9654">
        <v>1894336</v>
      </c>
      <c r="B9654">
        <v>1</v>
      </c>
      <c r="C9654" t="s">
        <v>80</v>
      </c>
      <c r="D9654" t="s">
        <v>90</v>
      </c>
      <c r="E9654" t="s">
        <v>146</v>
      </c>
      <c r="F9654" t="s">
        <v>845</v>
      </c>
      <c r="G9654" t="s">
        <v>148</v>
      </c>
      <c r="H9654" t="s">
        <v>143</v>
      </c>
      <c r="I9654" t="s">
        <v>135</v>
      </c>
      <c r="J9654" t="s">
        <v>136</v>
      </c>
      <c r="K9654" t="s">
        <v>137</v>
      </c>
      <c r="L9654" t="s">
        <v>26910</v>
      </c>
      <c r="M9654" t="s">
        <v>26911</v>
      </c>
      <c r="N9654">
        <v>4.187777777</v>
      </c>
      <c r="O9654">
        <v>0</v>
      </c>
      <c r="P9654">
        <v>225</v>
      </c>
      <c r="Q9654">
        <v>0</v>
      </c>
      <c r="R9654">
        <v>0</v>
      </c>
      <c r="S9654">
        <v>0</v>
      </c>
      <c r="T9654">
        <v>79</v>
      </c>
      <c r="U9654">
        <v>0</v>
      </c>
      <c r="V9654">
        <v>1</v>
      </c>
      <c r="W9654">
        <v>0</v>
      </c>
      <c r="X9654">
        <v>287.06699875717476</v>
      </c>
      <c r="Y9654">
        <v>0</v>
      </c>
      <c r="Z9654">
        <v>0</v>
      </c>
      <c r="AA9654">
        <v>0</v>
      </c>
      <c r="AB9654">
        <v>254.90755677289496</v>
      </c>
      <c r="AC9654">
        <v>0</v>
      </c>
      <c r="AD9654">
        <v>4.3303317143877083</v>
      </c>
      <c r="AE9654">
        <v>546.3048872444574</v>
      </c>
    </row>
    <row r="9655" spans="1:31" x14ac:dyDescent="0.25">
      <c r="A9655">
        <v>1893881</v>
      </c>
      <c r="B9655">
        <v>1</v>
      </c>
      <c r="C9655" t="s">
        <v>80</v>
      </c>
      <c r="D9655" t="s">
        <v>96</v>
      </c>
      <c r="E9655" t="s">
        <v>140</v>
      </c>
      <c r="F9655" t="s">
        <v>26912</v>
      </c>
      <c r="G9655" t="s">
        <v>163</v>
      </c>
      <c r="H9655" t="s">
        <v>143</v>
      </c>
      <c r="I9655" t="s">
        <v>135</v>
      </c>
      <c r="J9655" t="s">
        <v>136</v>
      </c>
      <c r="K9655" t="s">
        <v>137</v>
      </c>
      <c r="L9655" t="s">
        <v>26913</v>
      </c>
      <c r="M9655" t="s">
        <v>26252</v>
      </c>
      <c r="N9655">
        <v>7.5705555550000003</v>
      </c>
      <c r="O9655">
        <v>0</v>
      </c>
      <c r="P9655">
        <v>0</v>
      </c>
      <c r="Q9655">
        <v>0</v>
      </c>
      <c r="R9655">
        <v>0</v>
      </c>
      <c r="S9655">
        <v>0</v>
      </c>
      <c r="T9655">
        <v>1</v>
      </c>
      <c r="U9655">
        <v>0</v>
      </c>
      <c r="V9655">
        <v>0</v>
      </c>
      <c r="W9655">
        <v>0</v>
      </c>
      <c r="X9655">
        <v>0</v>
      </c>
      <c r="Y9655">
        <v>0</v>
      </c>
      <c r="Z9655">
        <v>0</v>
      </c>
      <c r="AA9655">
        <v>0</v>
      </c>
      <c r="AB9655">
        <v>14.005169994802699</v>
      </c>
      <c r="AC9655">
        <v>0</v>
      </c>
      <c r="AD9655">
        <v>0</v>
      </c>
      <c r="AE9655">
        <v>14.005169994802699</v>
      </c>
    </row>
    <row r="9656" spans="1:31" x14ac:dyDescent="0.25">
      <c r="A9656">
        <v>1893981</v>
      </c>
      <c r="B9656">
        <v>1</v>
      </c>
      <c r="C9656" t="s">
        <v>80</v>
      </c>
      <c r="D9656" t="s">
        <v>92</v>
      </c>
      <c r="E9656" t="s">
        <v>140</v>
      </c>
      <c r="F9656" t="s">
        <v>26914</v>
      </c>
      <c r="G9656" t="s">
        <v>200</v>
      </c>
      <c r="H9656" t="s">
        <v>143</v>
      </c>
      <c r="I9656" t="s">
        <v>135</v>
      </c>
      <c r="J9656" t="s">
        <v>136</v>
      </c>
      <c r="K9656" t="s">
        <v>137</v>
      </c>
      <c r="L9656" t="s">
        <v>26915</v>
      </c>
      <c r="M9656" t="s">
        <v>26916</v>
      </c>
      <c r="N9656">
        <v>4.4272222220000002</v>
      </c>
      <c r="O9656">
        <v>0</v>
      </c>
      <c r="P9656">
        <v>1</v>
      </c>
      <c r="Q9656">
        <v>0</v>
      </c>
      <c r="R9656">
        <v>0</v>
      </c>
      <c r="S9656">
        <v>0</v>
      </c>
      <c r="T9656">
        <v>0</v>
      </c>
      <c r="U9656">
        <v>0</v>
      </c>
      <c r="V9656">
        <v>0</v>
      </c>
      <c r="W9656">
        <v>0</v>
      </c>
      <c r="X9656">
        <v>0.23339020695870671</v>
      </c>
      <c r="Y9656">
        <v>0</v>
      </c>
      <c r="Z9656">
        <v>0</v>
      </c>
      <c r="AA9656">
        <v>0</v>
      </c>
      <c r="AB9656">
        <v>0</v>
      </c>
      <c r="AC9656">
        <v>0</v>
      </c>
      <c r="AD9656">
        <v>0</v>
      </c>
      <c r="AE9656">
        <v>0.23339020695870671</v>
      </c>
    </row>
    <row r="9657" spans="1:31" x14ac:dyDescent="0.25">
      <c r="A9657">
        <v>1893938</v>
      </c>
      <c r="B9657">
        <v>1</v>
      </c>
      <c r="C9657" t="s">
        <v>80</v>
      </c>
      <c r="D9657" t="s">
        <v>82</v>
      </c>
      <c r="E9657" t="s">
        <v>222</v>
      </c>
      <c r="F9657" t="s">
        <v>26917</v>
      </c>
      <c r="G9657" t="s">
        <v>663</v>
      </c>
      <c r="H9657" t="s">
        <v>143</v>
      </c>
      <c r="I9657" t="s">
        <v>135</v>
      </c>
      <c r="J9657" t="s">
        <v>136</v>
      </c>
      <c r="K9657" t="s">
        <v>137</v>
      </c>
      <c r="L9657" t="s">
        <v>26918</v>
      </c>
      <c r="M9657" t="s">
        <v>26919</v>
      </c>
      <c r="N9657">
        <v>7.5925000000000002</v>
      </c>
      <c r="O9657">
        <v>0</v>
      </c>
      <c r="P9657">
        <v>0</v>
      </c>
      <c r="Q9657">
        <v>0</v>
      </c>
      <c r="R9657">
        <v>0</v>
      </c>
      <c r="S9657">
        <v>0</v>
      </c>
      <c r="T9657">
        <v>30</v>
      </c>
      <c r="U9657">
        <v>0</v>
      </c>
      <c r="V9657">
        <v>0</v>
      </c>
      <c r="W9657">
        <v>0</v>
      </c>
      <c r="X9657">
        <v>0</v>
      </c>
      <c r="Y9657">
        <v>0</v>
      </c>
      <c r="Z9657">
        <v>0</v>
      </c>
      <c r="AA9657">
        <v>0</v>
      </c>
      <c r="AB9657">
        <v>172.26122396869138</v>
      </c>
      <c r="AC9657">
        <v>0</v>
      </c>
      <c r="AD9657">
        <v>0</v>
      </c>
      <c r="AE9657">
        <v>172.26122396869138</v>
      </c>
    </row>
    <row r="9658" spans="1:31" x14ac:dyDescent="0.25">
      <c r="A9658">
        <v>1894379</v>
      </c>
      <c r="B9658">
        <v>1</v>
      </c>
      <c r="C9658" t="s">
        <v>81</v>
      </c>
      <c r="D9658" t="s">
        <v>117</v>
      </c>
      <c r="E9658" t="s">
        <v>146</v>
      </c>
      <c r="F9658" t="s">
        <v>26920</v>
      </c>
      <c r="G9658" t="s">
        <v>148</v>
      </c>
      <c r="H9658" t="s">
        <v>143</v>
      </c>
      <c r="I9658" t="s">
        <v>135</v>
      </c>
      <c r="J9658" t="s">
        <v>136</v>
      </c>
      <c r="K9658" t="s">
        <v>137</v>
      </c>
      <c r="L9658" t="s">
        <v>26921</v>
      </c>
      <c r="M9658" t="s">
        <v>26922</v>
      </c>
      <c r="N9658">
        <v>1.348055555</v>
      </c>
      <c r="O9658">
        <v>0</v>
      </c>
      <c r="P9658">
        <v>2</v>
      </c>
      <c r="Q9658">
        <v>0</v>
      </c>
      <c r="R9658">
        <v>5</v>
      </c>
      <c r="S9658">
        <v>0</v>
      </c>
      <c r="T9658">
        <v>0</v>
      </c>
      <c r="U9658">
        <v>0</v>
      </c>
      <c r="V9658">
        <v>0</v>
      </c>
      <c r="W9658">
        <v>0</v>
      </c>
      <c r="X9658">
        <v>0.39288414562772223</v>
      </c>
      <c r="Y9658">
        <v>0</v>
      </c>
      <c r="Z9658">
        <v>1.2739865514483861</v>
      </c>
      <c r="AA9658">
        <v>0</v>
      </c>
      <c r="AB9658">
        <v>0</v>
      </c>
      <c r="AC9658">
        <v>0</v>
      </c>
      <c r="AD9658">
        <v>0</v>
      </c>
      <c r="AE9658">
        <v>1.6668706970761082</v>
      </c>
    </row>
    <row r="9659" spans="1:31" x14ac:dyDescent="0.25">
      <c r="A9659">
        <v>1893818</v>
      </c>
      <c r="B9659">
        <v>1</v>
      </c>
      <c r="C9659" t="s">
        <v>81</v>
      </c>
      <c r="D9659" t="s">
        <v>116</v>
      </c>
      <c r="E9659" t="s">
        <v>169</v>
      </c>
      <c r="F9659" t="s">
        <v>5539</v>
      </c>
      <c r="G9659" t="s">
        <v>171</v>
      </c>
      <c r="H9659" t="s">
        <v>143</v>
      </c>
      <c r="I9659" t="s">
        <v>135</v>
      </c>
      <c r="J9659" t="s">
        <v>136</v>
      </c>
      <c r="K9659" t="s">
        <v>172</v>
      </c>
      <c r="L9659" t="s">
        <v>26923</v>
      </c>
      <c r="M9659" t="s">
        <v>26924</v>
      </c>
      <c r="N9659">
        <v>7.181205555</v>
      </c>
      <c r="O9659">
        <v>0</v>
      </c>
      <c r="P9659">
        <v>48</v>
      </c>
      <c r="Q9659">
        <v>0</v>
      </c>
      <c r="R9659">
        <v>0</v>
      </c>
      <c r="S9659">
        <v>0</v>
      </c>
      <c r="T9659">
        <v>1</v>
      </c>
      <c r="U9659">
        <v>0</v>
      </c>
      <c r="V9659">
        <v>0</v>
      </c>
      <c r="W9659">
        <v>0</v>
      </c>
      <c r="X9659">
        <v>27.553030983418399</v>
      </c>
      <c r="Y9659">
        <v>0</v>
      </c>
      <c r="Z9659">
        <v>0</v>
      </c>
      <c r="AA9659">
        <v>0</v>
      </c>
      <c r="AB9659">
        <v>0.4355795993187333</v>
      </c>
      <c r="AC9659">
        <v>0</v>
      </c>
      <c r="AD9659">
        <v>0</v>
      </c>
      <c r="AE9659">
        <v>27.988610582737131</v>
      </c>
    </row>
    <row r="9660" spans="1:31" x14ac:dyDescent="0.25">
      <c r="A9660">
        <v>1893772</v>
      </c>
      <c r="B9660">
        <v>1</v>
      </c>
      <c r="C9660" t="s">
        <v>80</v>
      </c>
      <c r="D9660" t="s">
        <v>96</v>
      </c>
      <c r="E9660" t="s">
        <v>140</v>
      </c>
      <c r="F9660" t="s">
        <v>26925</v>
      </c>
      <c r="G9660" t="s">
        <v>207</v>
      </c>
      <c r="H9660" t="s">
        <v>143</v>
      </c>
      <c r="I9660" t="s">
        <v>135</v>
      </c>
      <c r="J9660" t="s">
        <v>136</v>
      </c>
      <c r="K9660" t="s">
        <v>137</v>
      </c>
      <c r="L9660" t="s">
        <v>26926</v>
      </c>
      <c r="M9660" t="s">
        <v>26927</v>
      </c>
      <c r="N9660">
        <v>2.8955555550000001</v>
      </c>
      <c r="O9660">
        <v>0</v>
      </c>
      <c r="P9660">
        <v>3</v>
      </c>
      <c r="Q9660">
        <v>0</v>
      </c>
      <c r="R9660">
        <v>0</v>
      </c>
      <c r="S9660">
        <v>0</v>
      </c>
      <c r="T9660">
        <v>0</v>
      </c>
      <c r="U9660">
        <v>0</v>
      </c>
      <c r="V9660">
        <v>0</v>
      </c>
      <c r="W9660">
        <v>0</v>
      </c>
      <c r="X9660">
        <v>5.483021032429952</v>
      </c>
      <c r="Y9660">
        <v>0</v>
      </c>
      <c r="Z9660">
        <v>0</v>
      </c>
      <c r="AA9660">
        <v>0</v>
      </c>
      <c r="AB9660">
        <v>0</v>
      </c>
      <c r="AC9660">
        <v>0</v>
      </c>
      <c r="AD9660">
        <v>0</v>
      </c>
      <c r="AE9660">
        <v>5.483021032429952</v>
      </c>
    </row>
    <row r="9661" spans="1:31" x14ac:dyDescent="0.25">
      <c r="A9661">
        <v>1894313</v>
      </c>
      <c r="B9661">
        <v>1</v>
      </c>
      <c r="C9661" t="s">
        <v>81</v>
      </c>
      <c r="D9661" t="s">
        <v>127</v>
      </c>
      <c r="E9661" t="s">
        <v>146</v>
      </c>
      <c r="F9661" t="s">
        <v>26928</v>
      </c>
      <c r="G9661" t="s">
        <v>148</v>
      </c>
      <c r="H9661" t="s">
        <v>143</v>
      </c>
      <c r="I9661" t="s">
        <v>135</v>
      </c>
      <c r="J9661" t="s">
        <v>136</v>
      </c>
      <c r="K9661" t="s">
        <v>137</v>
      </c>
      <c r="L9661" t="s">
        <v>26929</v>
      </c>
      <c r="M9661" t="s">
        <v>26930</v>
      </c>
      <c r="N9661">
        <v>4.2472222220000004</v>
      </c>
      <c r="O9661">
        <v>0</v>
      </c>
      <c r="P9661">
        <v>57</v>
      </c>
      <c r="Q9661">
        <v>0</v>
      </c>
      <c r="R9661">
        <v>1</v>
      </c>
      <c r="S9661">
        <v>0</v>
      </c>
      <c r="T9661">
        <v>3</v>
      </c>
      <c r="U9661">
        <v>0</v>
      </c>
      <c r="V9661">
        <v>0</v>
      </c>
      <c r="W9661">
        <v>0</v>
      </c>
      <c r="X9661">
        <v>35.913643413526671</v>
      </c>
      <c r="Y9661">
        <v>0</v>
      </c>
      <c r="Z9661">
        <v>7.226044087056667E-2</v>
      </c>
      <c r="AA9661">
        <v>0</v>
      </c>
      <c r="AB9661">
        <v>3.5097308295508998</v>
      </c>
      <c r="AC9661">
        <v>0</v>
      </c>
      <c r="AD9661">
        <v>0</v>
      </c>
      <c r="AE9661">
        <v>39.495634683948133</v>
      </c>
    </row>
    <row r="9662" spans="1:31" x14ac:dyDescent="0.25">
      <c r="A9662">
        <v>1894319</v>
      </c>
      <c r="B9662">
        <v>1</v>
      </c>
      <c r="C9662" t="s">
        <v>81</v>
      </c>
      <c r="D9662" t="s">
        <v>128</v>
      </c>
      <c r="E9662" t="s">
        <v>146</v>
      </c>
      <c r="F9662" t="s">
        <v>1370</v>
      </c>
      <c r="G9662" t="s">
        <v>541</v>
      </c>
      <c r="H9662" t="s">
        <v>143</v>
      </c>
      <c r="I9662" t="s">
        <v>135</v>
      </c>
      <c r="J9662" t="s">
        <v>136</v>
      </c>
      <c r="K9662" t="s">
        <v>137</v>
      </c>
      <c r="L9662" t="s">
        <v>26931</v>
      </c>
      <c r="M9662" t="s">
        <v>26932</v>
      </c>
      <c r="N9662">
        <v>11.566944444000001</v>
      </c>
      <c r="O9662">
        <v>0</v>
      </c>
      <c r="P9662">
        <v>18</v>
      </c>
      <c r="Q9662">
        <v>0</v>
      </c>
      <c r="R9662">
        <v>0</v>
      </c>
      <c r="S9662">
        <v>0</v>
      </c>
      <c r="T9662">
        <v>0</v>
      </c>
      <c r="U9662">
        <v>0</v>
      </c>
      <c r="V9662">
        <v>0</v>
      </c>
      <c r="W9662">
        <v>0</v>
      </c>
      <c r="X9662">
        <v>43.641773959331609</v>
      </c>
      <c r="Y9662">
        <v>0</v>
      </c>
      <c r="Z9662">
        <v>0</v>
      </c>
      <c r="AA9662">
        <v>0</v>
      </c>
      <c r="AB9662">
        <v>0</v>
      </c>
      <c r="AC9662">
        <v>0</v>
      </c>
      <c r="AD9662">
        <v>0</v>
      </c>
      <c r="AE9662">
        <v>43.641773959331609</v>
      </c>
    </row>
    <row r="9663" spans="1:31" x14ac:dyDescent="0.25">
      <c r="A9663">
        <v>1893632</v>
      </c>
      <c r="B9663">
        <v>1</v>
      </c>
      <c r="C9663" t="s">
        <v>81</v>
      </c>
      <c r="D9663" t="s">
        <v>112</v>
      </c>
      <c r="E9663" t="s">
        <v>210</v>
      </c>
      <c r="F9663" t="s">
        <v>26933</v>
      </c>
      <c r="G9663" t="s">
        <v>133</v>
      </c>
      <c r="H9663" t="s">
        <v>134</v>
      </c>
      <c r="I9663" t="s">
        <v>152</v>
      </c>
      <c r="J9663" t="s">
        <v>136</v>
      </c>
      <c r="K9663" t="s">
        <v>137</v>
      </c>
      <c r="L9663" t="s">
        <v>26934</v>
      </c>
      <c r="M9663" t="s">
        <v>26935</v>
      </c>
      <c r="N9663">
        <v>8.3333330000000001E-3</v>
      </c>
      <c r="O9663">
        <v>0</v>
      </c>
      <c r="P9663">
        <v>817</v>
      </c>
      <c r="Q9663">
        <v>34</v>
      </c>
      <c r="R9663">
        <v>150</v>
      </c>
      <c r="S9663">
        <v>11</v>
      </c>
      <c r="T9663">
        <v>33</v>
      </c>
      <c r="U9663">
        <v>4</v>
      </c>
      <c r="V9663">
        <v>0</v>
      </c>
      <c r="W9663">
        <v>0</v>
      </c>
      <c r="X9663">
        <v>0.58208804988196683</v>
      </c>
      <c r="Y9663">
        <v>2.5780034554889673</v>
      </c>
      <c r="Z9663">
        <v>1.2142655195723169</v>
      </c>
      <c r="AA9663">
        <v>1.0258018222716001</v>
      </c>
      <c r="AB9663">
        <v>6.4807514438049996E-2</v>
      </c>
      <c r="AC9663">
        <v>4.9522042761278824</v>
      </c>
      <c r="AD9663">
        <v>0</v>
      </c>
      <c r="AE9663">
        <v>10.417170637780782</v>
      </c>
    </row>
    <row r="9664" spans="1:31" x14ac:dyDescent="0.25">
      <c r="A9664">
        <v>1894296</v>
      </c>
      <c r="B9664">
        <v>1</v>
      </c>
      <c r="C9664" t="s">
        <v>80</v>
      </c>
      <c r="D9664" t="s">
        <v>107</v>
      </c>
      <c r="E9664" t="s">
        <v>146</v>
      </c>
      <c r="F9664" t="s">
        <v>20569</v>
      </c>
      <c r="G9664" t="s">
        <v>148</v>
      </c>
      <c r="H9664" t="s">
        <v>143</v>
      </c>
      <c r="I9664" t="s">
        <v>135</v>
      </c>
      <c r="J9664" t="s">
        <v>136</v>
      </c>
      <c r="K9664" t="s">
        <v>137</v>
      </c>
      <c r="L9664" t="s">
        <v>26936</v>
      </c>
      <c r="M9664" t="s">
        <v>26937</v>
      </c>
      <c r="N9664">
        <v>2.5877777769999999</v>
      </c>
      <c r="O9664">
        <v>0</v>
      </c>
      <c r="P9664">
        <v>40</v>
      </c>
      <c r="Q9664">
        <v>0</v>
      </c>
      <c r="R9664">
        <v>0</v>
      </c>
      <c r="S9664">
        <v>0</v>
      </c>
      <c r="T9664">
        <v>9</v>
      </c>
      <c r="U9664">
        <v>0</v>
      </c>
      <c r="V9664">
        <v>0</v>
      </c>
      <c r="W9664">
        <v>0</v>
      </c>
      <c r="X9664">
        <v>30.865937988868971</v>
      </c>
      <c r="Y9664">
        <v>0</v>
      </c>
      <c r="Z9664">
        <v>0</v>
      </c>
      <c r="AA9664">
        <v>0</v>
      </c>
      <c r="AB9664">
        <v>224.20916804881176</v>
      </c>
      <c r="AC9664">
        <v>0</v>
      </c>
      <c r="AD9664">
        <v>0</v>
      </c>
      <c r="AE9664">
        <v>255.07510603768074</v>
      </c>
    </row>
    <row r="9665" spans="1:31" x14ac:dyDescent="0.25">
      <c r="A9665">
        <v>1893858</v>
      </c>
      <c r="B9665">
        <v>1</v>
      </c>
      <c r="C9665" t="s">
        <v>81</v>
      </c>
      <c r="D9665" t="s">
        <v>119</v>
      </c>
      <c r="E9665" t="s">
        <v>169</v>
      </c>
      <c r="F9665" t="s">
        <v>26938</v>
      </c>
      <c r="G9665" t="s">
        <v>148</v>
      </c>
      <c r="H9665" t="s">
        <v>143</v>
      </c>
      <c r="I9665" t="s">
        <v>135</v>
      </c>
      <c r="J9665" t="s">
        <v>136</v>
      </c>
      <c r="K9665" t="s">
        <v>137</v>
      </c>
      <c r="L9665" t="s">
        <v>26939</v>
      </c>
      <c r="M9665" t="s">
        <v>26940</v>
      </c>
      <c r="N9665">
        <v>1.32</v>
      </c>
      <c r="O9665">
        <v>0</v>
      </c>
      <c r="P9665">
        <v>0</v>
      </c>
      <c r="Q9665">
        <v>0</v>
      </c>
      <c r="R9665">
        <v>8</v>
      </c>
      <c r="S9665">
        <v>0</v>
      </c>
      <c r="T9665">
        <v>0</v>
      </c>
      <c r="U9665">
        <v>0</v>
      </c>
      <c r="V9665">
        <v>0</v>
      </c>
      <c r="W9665">
        <v>0</v>
      </c>
      <c r="X9665">
        <v>0</v>
      </c>
      <c r="Y9665">
        <v>0</v>
      </c>
      <c r="Z9665">
        <v>15.187234320007713</v>
      </c>
      <c r="AA9665">
        <v>0</v>
      </c>
      <c r="AB9665">
        <v>0</v>
      </c>
      <c r="AC9665">
        <v>0</v>
      </c>
      <c r="AD9665">
        <v>0</v>
      </c>
      <c r="AE9665">
        <v>15.187234320007713</v>
      </c>
    </row>
    <row r="9666" spans="1:31" x14ac:dyDescent="0.25">
      <c r="A9666">
        <v>1894250</v>
      </c>
      <c r="B9666">
        <v>1</v>
      </c>
      <c r="C9666" t="s">
        <v>81</v>
      </c>
      <c r="D9666" t="s">
        <v>116</v>
      </c>
      <c r="E9666" t="s">
        <v>169</v>
      </c>
      <c r="F9666" t="s">
        <v>26941</v>
      </c>
      <c r="G9666" t="s">
        <v>183</v>
      </c>
      <c r="H9666" t="s">
        <v>143</v>
      </c>
      <c r="I9666" t="s">
        <v>135</v>
      </c>
      <c r="J9666" t="s">
        <v>136</v>
      </c>
      <c r="K9666" t="s">
        <v>137</v>
      </c>
      <c r="L9666" t="s">
        <v>26942</v>
      </c>
      <c r="M9666" t="s">
        <v>26943</v>
      </c>
      <c r="N9666">
        <v>1.153333333</v>
      </c>
      <c r="O9666">
        <v>0</v>
      </c>
      <c r="P9666">
        <v>39</v>
      </c>
      <c r="Q9666">
        <v>0</v>
      </c>
      <c r="R9666">
        <v>1</v>
      </c>
      <c r="S9666">
        <v>0</v>
      </c>
      <c r="T9666">
        <v>0</v>
      </c>
      <c r="U9666">
        <v>0</v>
      </c>
      <c r="V9666">
        <v>0</v>
      </c>
      <c r="W9666">
        <v>0</v>
      </c>
      <c r="X9666">
        <v>4.9242285717443632</v>
      </c>
      <c r="Y9666">
        <v>0</v>
      </c>
      <c r="Z9666">
        <v>5.6890377897222221E-5</v>
      </c>
      <c r="AA9666">
        <v>0</v>
      </c>
      <c r="AB9666">
        <v>0</v>
      </c>
      <c r="AC9666">
        <v>0</v>
      </c>
      <c r="AD9666">
        <v>0</v>
      </c>
      <c r="AE9666">
        <v>4.9242854621222607</v>
      </c>
    </row>
    <row r="9667" spans="1:31" x14ac:dyDescent="0.25">
      <c r="A9667">
        <v>1894545</v>
      </c>
      <c r="B9667">
        <v>1</v>
      </c>
      <c r="C9667" t="s">
        <v>80</v>
      </c>
      <c r="D9667" t="s">
        <v>110</v>
      </c>
      <c r="E9667" t="s">
        <v>146</v>
      </c>
      <c r="F9667" t="s">
        <v>1433</v>
      </c>
      <c r="G9667" t="s">
        <v>363</v>
      </c>
      <c r="H9667" t="s">
        <v>143</v>
      </c>
      <c r="I9667" t="s">
        <v>135</v>
      </c>
      <c r="J9667" t="s">
        <v>136</v>
      </c>
      <c r="K9667" t="s">
        <v>137</v>
      </c>
      <c r="L9667" t="s">
        <v>26944</v>
      </c>
      <c r="M9667" t="s">
        <v>26945</v>
      </c>
      <c r="N9667">
        <v>2.1288888880000001</v>
      </c>
      <c r="O9667">
        <v>0</v>
      </c>
      <c r="P9667">
        <v>6</v>
      </c>
      <c r="Q9667">
        <v>0</v>
      </c>
      <c r="R9667">
        <v>0</v>
      </c>
      <c r="S9667">
        <v>0</v>
      </c>
      <c r="T9667">
        <v>13</v>
      </c>
      <c r="U9667">
        <v>0</v>
      </c>
      <c r="V9667">
        <v>0</v>
      </c>
      <c r="W9667">
        <v>0</v>
      </c>
      <c r="X9667">
        <v>3.1496212374817909</v>
      </c>
      <c r="Y9667">
        <v>0</v>
      </c>
      <c r="Z9667">
        <v>0</v>
      </c>
      <c r="AA9667">
        <v>0</v>
      </c>
      <c r="AB9667">
        <v>47.115413776752149</v>
      </c>
      <c r="AC9667">
        <v>0</v>
      </c>
      <c r="AD9667">
        <v>0</v>
      </c>
      <c r="AE9667">
        <v>50.265035014233938</v>
      </c>
    </row>
    <row r="9668" spans="1:31" x14ac:dyDescent="0.25">
      <c r="A9668">
        <v>1893672</v>
      </c>
      <c r="B9668">
        <v>1</v>
      </c>
      <c r="C9668" t="s">
        <v>80</v>
      </c>
      <c r="D9668" t="s">
        <v>84</v>
      </c>
      <c r="E9668" t="s">
        <v>140</v>
      </c>
      <c r="F9668" t="s">
        <v>26946</v>
      </c>
      <c r="G9668" t="s">
        <v>163</v>
      </c>
      <c r="H9668" t="s">
        <v>143</v>
      </c>
      <c r="I9668" t="s">
        <v>135</v>
      </c>
      <c r="J9668" t="s">
        <v>136</v>
      </c>
      <c r="K9668" t="s">
        <v>137</v>
      </c>
      <c r="L9668" t="s">
        <v>26947</v>
      </c>
      <c r="M9668" t="s">
        <v>26948</v>
      </c>
      <c r="N9668">
        <v>2.360833333</v>
      </c>
      <c r="O9668">
        <v>0</v>
      </c>
      <c r="P9668">
        <v>2</v>
      </c>
      <c r="Q9668">
        <v>0</v>
      </c>
      <c r="R9668">
        <v>0</v>
      </c>
      <c r="S9668">
        <v>0</v>
      </c>
      <c r="T9668">
        <v>0</v>
      </c>
      <c r="U9668">
        <v>0</v>
      </c>
      <c r="V9668">
        <v>0</v>
      </c>
      <c r="W9668">
        <v>0</v>
      </c>
      <c r="X9668">
        <v>1.017296916126639</v>
      </c>
      <c r="Y9668">
        <v>0</v>
      </c>
      <c r="Z9668">
        <v>0</v>
      </c>
      <c r="AA9668">
        <v>0</v>
      </c>
      <c r="AB9668">
        <v>0</v>
      </c>
      <c r="AC9668">
        <v>0</v>
      </c>
      <c r="AD9668">
        <v>0</v>
      </c>
      <c r="AE9668">
        <v>1.017296916126639</v>
      </c>
    </row>
    <row r="9669" spans="1:31" x14ac:dyDescent="0.25">
      <c r="A9669">
        <v>1893735</v>
      </c>
      <c r="B9669">
        <v>1</v>
      </c>
      <c r="C9669" t="s">
        <v>81</v>
      </c>
      <c r="D9669" t="s">
        <v>121</v>
      </c>
      <c r="E9669" t="s">
        <v>146</v>
      </c>
      <c r="F9669" t="s">
        <v>13190</v>
      </c>
      <c r="G9669" t="s">
        <v>171</v>
      </c>
      <c r="H9669" t="s">
        <v>143</v>
      </c>
      <c r="I9669" t="s">
        <v>135</v>
      </c>
      <c r="J9669" t="s">
        <v>136</v>
      </c>
      <c r="K9669" t="s">
        <v>172</v>
      </c>
      <c r="L9669" t="s">
        <v>26949</v>
      </c>
      <c r="M9669" t="s">
        <v>26950</v>
      </c>
      <c r="N9669">
        <v>7.938055555</v>
      </c>
      <c r="O9669">
        <v>0</v>
      </c>
      <c r="P9669">
        <v>35</v>
      </c>
      <c r="Q9669">
        <v>0</v>
      </c>
      <c r="R9669">
        <v>3</v>
      </c>
      <c r="S9669">
        <v>0</v>
      </c>
      <c r="T9669">
        <v>2</v>
      </c>
      <c r="U9669">
        <v>0</v>
      </c>
      <c r="V9669">
        <v>0</v>
      </c>
      <c r="W9669">
        <v>0</v>
      </c>
      <c r="X9669">
        <v>53.238872227809786</v>
      </c>
      <c r="Y9669">
        <v>0</v>
      </c>
      <c r="Z9669">
        <v>6.7288811860668618</v>
      </c>
      <c r="AA9669">
        <v>0</v>
      </c>
      <c r="AB9669">
        <v>0.87159682005367767</v>
      </c>
      <c r="AC9669">
        <v>0</v>
      </c>
      <c r="AD9669">
        <v>0</v>
      </c>
      <c r="AE9669">
        <v>60.839350233930325</v>
      </c>
    </row>
    <row r="9670" spans="1:31" x14ac:dyDescent="0.25">
      <c r="A9670">
        <v>1893878</v>
      </c>
      <c r="B9670">
        <v>1</v>
      </c>
      <c r="C9670" t="s">
        <v>80</v>
      </c>
      <c r="D9670" t="s">
        <v>92</v>
      </c>
      <c r="E9670" t="s">
        <v>140</v>
      </c>
      <c r="F9670" t="s">
        <v>26951</v>
      </c>
      <c r="G9670" t="s">
        <v>163</v>
      </c>
      <c r="H9670" t="s">
        <v>143</v>
      </c>
      <c r="I9670" t="s">
        <v>135</v>
      </c>
      <c r="J9670" t="s">
        <v>136</v>
      </c>
      <c r="K9670" t="s">
        <v>137</v>
      </c>
      <c r="L9670" t="s">
        <v>26952</v>
      </c>
      <c r="M9670" t="s">
        <v>26953</v>
      </c>
      <c r="N9670">
        <v>2.778333333</v>
      </c>
      <c r="O9670">
        <v>0</v>
      </c>
      <c r="P9670">
        <v>1</v>
      </c>
      <c r="Q9670">
        <v>0</v>
      </c>
      <c r="R9670">
        <v>0</v>
      </c>
      <c r="S9670">
        <v>0</v>
      </c>
      <c r="T9670">
        <v>0</v>
      </c>
      <c r="U9670">
        <v>0</v>
      </c>
      <c r="V9670">
        <v>0</v>
      </c>
      <c r="W9670">
        <v>0</v>
      </c>
      <c r="X9670">
        <v>0.54934674079199342</v>
      </c>
      <c r="Y9670">
        <v>0</v>
      </c>
      <c r="Z9670">
        <v>0</v>
      </c>
      <c r="AA9670">
        <v>0</v>
      </c>
      <c r="AB9670">
        <v>0</v>
      </c>
      <c r="AC9670">
        <v>0</v>
      </c>
      <c r="AD9670">
        <v>0</v>
      </c>
      <c r="AE9670">
        <v>0.54934674079199342</v>
      </c>
    </row>
    <row r="9671" spans="1:31" x14ac:dyDescent="0.25">
      <c r="A9671">
        <v>1893755</v>
      </c>
      <c r="B9671">
        <v>1</v>
      </c>
      <c r="C9671" t="s">
        <v>80</v>
      </c>
      <c r="D9671" t="s">
        <v>106</v>
      </c>
      <c r="E9671" t="s">
        <v>140</v>
      </c>
      <c r="F9671" t="s">
        <v>26954</v>
      </c>
      <c r="G9671" t="s">
        <v>163</v>
      </c>
      <c r="H9671" t="s">
        <v>143</v>
      </c>
      <c r="I9671" t="s">
        <v>135</v>
      </c>
      <c r="J9671" t="s">
        <v>136</v>
      </c>
      <c r="K9671" t="s">
        <v>137</v>
      </c>
      <c r="L9671" t="s">
        <v>26955</v>
      </c>
      <c r="M9671" t="s">
        <v>26956</v>
      </c>
      <c r="N9671">
        <v>2.4472222220000002</v>
      </c>
      <c r="O9671">
        <v>0</v>
      </c>
      <c r="P9671">
        <v>1</v>
      </c>
      <c r="Q9671">
        <v>0</v>
      </c>
      <c r="R9671">
        <v>0</v>
      </c>
      <c r="S9671">
        <v>0</v>
      </c>
      <c r="T9671">
        <v>0</v>
      </c>
      <c r="U9671">
        <v>0</v>
      </c>
      <c r="V9671">
        <v>0</v>
      </c>
      <c r="W9671">
        <v>0</v>
      </c>
      <c r="X9671">
        <v>0.26331384629400889</v>
      </c>
      <c r="Y9671">
        <v>0</v>
      </c>
      <c r="Z9671">
        <v>0</v>
      </c>
      <c r="AA9671">
        <v>0</v>
      </c>
      <c r="AB9671">
        <v>0</v>
      </c>
      <c r="AC9671">
        <v>0</v>
      </c>
      <c r="AD9671">
        <v>0</v>
      </c>
      <c r="AE9671">
        <v>0.26331384629400889</v>
      </c>
    </row>
    <row r="9672" spans="1:31" x14ac:dyDescent="0.25">
      <c r="A9672">
        <v>1894021</v>
      </c>
      <c r="B9672">
        <v>1</v>
      </c>
      <c r="C9672" t="s">
        <v>81</v>
      </c>
      <c r="D9672" t="s">
        <v>126</v>
      </c>
      <c r="E9672" t="s">
        <v>158</v>
      </c>
      <c r="F9672" t="s">
        <v>13491</v>
      </c>
      <c r="G9672" t="s">
        <v>133</v>
      </c>
      <c r="H9672" t="s">
        <v>134</v>
      </c>
      <c r="I9672" t="s">
        <v>135</v>
      </c>
      <c r="J9672" t="s">
        <v>136</v>
      </c>
      <c r="K9672" t="s">
        <v>137</v>
      </c>
      <c r="L9672" t="s">
        <v>26957</v>
      </c>
      <c r="M9672" t="s">
        <v>26958</v>
      </c>
      <c r="N9672">
        <v>0.277777777</v>
      </c>
      <c r="O9672">
        <v>1</v>
      </c>
      <c r="P9672">
        <v>550</v>
      </c>
      <c r="Q9672">
        <v>21</v>
      </c>
      <c r="R9672">
        <v>153</v>
      </c>
      <c r="S9672">
        <v>5</v>
      </c>
      <c r="T9672">
        <v>34</v>
      </c>
      <c r="U9672">
        <v>0</v>
      </c>
      <c r="V9672">
        <v>0</v>
      </c>
      <c r="W9672">
        <v>9.0552698205833337E-2</v>
      </c>
      <c r="X9672">
        <v>16.857224395311132</v>
      </c>
      <c r="Y9672">
        <v>85.566968829613629</v>
      </c>
      <c r="Z9672">
        <v>24.206931290610001</v>
      </c>
      <c r="AA9672">
        <v>8.0408785537699998</v>
      </c>
      <c r="AB9672">
        <v>4.6254800591266676</v>
      </c>
      <c r="AC9672">
        <v>0</v>
      </c>
      <c r="AD9672">
        <v>0</v>
      </c>
      <c r="AE9672">
        <v>139.38803582663726</v>
      </c>
    </row>
    <row r="9673" spans="1:31" x14ac:dyDescent="0.25">
      <c r="A9673">
        <v>1893778</v>
      </c>
      <c r="B9673">
        <v>1</v>
      </c>
      <c r="C9673" t="s">
        <v>80</v>
      </c>
      <c r="D9673" t="s">
        <v>90</v>
      </c>
      <c r="E9673" t="s">
        <v>140</v>
      </c>
      <c r="F9673" t="s">
        <v>26959</v>
      </c>
      <c r="G9673" t="s">
        <v>200</v>
      </c>
      <c r="H9673" t="s">
        <v>143</v>
      </c>
      <c r="I9673" t="s">
        <v>135</v>
      </c>
      <c r="J9673" t="s">
        <v>136</v>
      </c>
      <c r="K9673" t="s">
        <v>137</v>
      </c>
      <c r="L9673" t="s">
        <v>26960</v>
      </c>
      <c r="M9673" t="s">
        <v>26961</v>
      </c>
      <c r="N9673">
        <v>1.4169444440000001</v>
      </c>
      <c r="O9673">
        <v>0</v>
      </c>
      <c r="P9673">
        <v>4</v>
      </c>
      <c r="Q9673">
        <v>0</v>
      </c>
      <c r="R9673">
        <v>0</v>
      </c>
      <c r="S9673">
        <v>0</v>
      </c>
      <c r="T9673">
        <v>1</v>
      </c>
      <c r="U9673">
        <v>0</v>
      </c>
      <c r="V9673">
        <v>0</v>
      </c>
      <c r="W9673">
        <v>0</v>
      </c>
      <c r="X9673">
        <v>1.2507984597963866</v>
      </c>
      <c r="Y9673">
        <v>0</v>
      </c>
      <c r="Z9673">
        <v>0</v>
      </c>
      <c r="AA9673">
        <v>0</v>
      </c>
      <c r="AB9673">
        <v>5.8342381690798063E-2</v>
      </c>
      <c r="AC9673">
        <v>0</v>
      </c>
      <c r="AD9673">
        <v>0</v>
      </c>
      <c r="AE9673">
        <v>1.3091408414871846</v>
      </c>
    </row>
    <row r="9674" spans="1:31" x14ac:dyDescent="0.25">
      <c r="A9674">
        <v>1894047</v>
      </c>
      <c r="B9674">
        <v>1</v>
      </c>
      <c r="C9674" t="s">
        <v>81</v>
      </c>
      <c r="D9674" t="s">
        <v>113</v>
      </c>
      <c r="E9674" t="s">
        <v>140</v>
      </c>
      <c r="F9674" t="s">
        <v>26962</v>
      </c>
      <c r="G9674" t="s">
        <v>200</v>
      </c>
      <c r="H9674" t="s">
        <v>143</v>
      </c>
      <c r="I9674" t="s">
        <v>135</v>
      </c>
      <c r="J9674" t="s">
        <v>136</v>
      </c>
      <c r="K9674" t="s">
        <v>137</v>
      </c>
      <c r="L9674" t="s">
        <v>26963</v>
      </c>
      <c r="M9674" t="s">
        <v>26964</v>
      </c>
      <c r="N9674">
        <v>2.0419444439999999</v>
      </c>
      <c r="O9674">
        <v>0</v>
      </c>
      <c r="P9674">
        <v>1</v>
      </c>
      <c r="Q9674">
        <v>0</v>
      </c>
      <c r="R9674">
        <v>0</v>
      </c>
      <c r="S9674">
        <v>0</v>
      </c>
      <c r="T9674">
        <v>0</v>
      </c>
      <c r="U9674">
        <v>0</v>
      </c>
      <c r="V9674">
        <v>0</v>
      </c>
      <c r="W9674">
        <v>0</v>
      </c>
      <c r="X9674">
        <v>0.21438739823366665</v>
      </c>
      <c r="Y9674">
        <v>0</v>
      </c>
      <c r="Z9674">
        <v>0</v>
      </c>
      <c r="AA9674">
        <v>0</v>
      </c>
      <c r="AB9674">
        <v>0</v>
      </c>
      <c r="AC9674">
        <v>0</v>
      </c>
      <c r="AD9674">
        <v>0</v>
      </c>
      <c r="AE9674">
        <v>0.21438739823366665</v>
      </c>
    </row>
    <row r="9675" spans="1:31" x14ac:dyDescent="0.25">
      <c r="A9675">
        <v>1893835</v>
      </c>
      <c r="B9675">
        <v>1</v>
      </c>
      <c r="C9675" t="s">
        <v>80</v>
      </c>
      <c r="D9675" t="s">
        <v>82</v>
      </c>
      <c r="E9675" t="s">
        <v>140</v>
      </c>
      <c r="F9675" t="s">
        <v>26965</v>
      </c>
      <c r="G9675" t="s">
        <v>163</v>
      </c>
      <c r="H9675" t="s">
        <v>143</v>
      </c>
      <c r="I9675" t="s">
        <v>135</v>
      </c>
      <c r="J9675" t="s">
        <v>136</v>
      </c>
      <c r="K9675" t="s">
        <v>137</v>
      </c>
      <c r="L9675" t="s">
        <v>26966</v>
      </c>
      <c r="M9675" t="s">
        <v>26967</v>
      </c>
      <c r="N9675">
        <v>1.231666666</v>
      </c>
      <c r="O9675">
        <v>0</v>
      </c>
      <c r="P9675">
        <v>1</v>
      </c>
      <c r="Q9675">
        <v>0</v>
      </c>
      <c r="R9675">
        <v>0</v>
      </c>
      <c r="S9675">
        <v>0</v>
      </c>
      <c r="T9675">
        <v>0</v>
      </c>
      <c r="U9675">
        <v>0</v>
      </c>
      <c r="V9675">
        <v>0</v>
      </c>
      <c r="W9675">
        <v>0</v>
      </c>
      <c r="X9675">
        <v>0</v>
      </c>
      <c r="Y9675">
        <v>0</v>
      </c>
      <c r="Z9675">
        <v>0</v>
      </c>
      <c r="AA9675">
        <v>0</v>
      </c>
      <c r="AB9675">
        <v>0</v>
      </c>
      <c r="AC9675">
        <v>0</v>
      </c>
      <c r="AD9675">
        <v>0</v>
      </c>
      <c r="AE9675">
        <v>0</v>
      </c>
    </row>
    <row r="9676" spans="1:31" x14ac:dyDescent="0.25">
      <c r="A9676">
        <v>1894382</v>
      </c>
      <c r="B9676">
        <v>1</v>
      </c>
      <c r="C9676" t="s">
        <v>81</v>
      </c>
      <c r="D9676" t="s">
        <v>112</v>
      </c>
      <c r="E9676" t="s">
        <v>146</v>
      </c>
      <c r="F9676" t="s">
        <v>20374</v>
      </c>
      <c r="G9676" t="s">
        <v>469</v>
      </c>
      <c r="H9676" t="s">
        <v>143</v>
      </c>
      <c r="I9676" t="s">
        <v>135</v>
      </c>
      <c r="J9676" t="s">
        <v>136</v>
      </c>
      <c r="K9676" t="s">
        <v>137</v>
      </c>
      <c r="L9676" t="s">
        <v>26968</v>
      </c>
      <c r="M9676" t="s">
        <v>26969</v>
      </c>
      <c r="N9676">
        <v>1.295555555</v>
      </c>
      <c r="O9676">
        <v>0</v>
      </c>
      <c r="P9676">
        <v>37</v>
      </c>
      <c r="Q9676">
        <v>0</v>
      </c>
      <c r="R9676">
        <v>10</v>
      </c>
      <c r="S9676">
        <v>0</v>
      </c>
      <c r="T9676">
        <v>0</v>
      </c>
      <c r="U9676">
        <v>0</v>
      </c>
      <c r="V9676">
        <v>0</v>
      </c>
      <c r="W9676">
        <v>0</v>
      </c>
      <c r="X9676">
        <v>14.539209183093655</v>
      </c>
      <c r="Y9676">
        <v>0</v>
      </c>
      <c r="Z9676">
        <v>4.526167626400766</v>
      </c>
      <c r="AA9676">
        <v>0</v>
      </c>
      <c r="AB9676">
        <v>0</v>
      </c>
      <c r="AC9676">
        <v>0</v>
      </c>
      <c r="AD9676">
        <v>0</v>
      </c>
      <c r="AE9676">
        <v>19.06537680949442</v>
      </c>
    </row>
    <row r="9677" spans="1:31" x14ac:dyDescent="0.25">
      <c r="A9677">
        <v>1894027</v>
      </c>
      <c r="B9677">
        <v>1</v>
      </c>
      <c r="C9677" t="s">
        <v>80</v>
      </c>
      <c r="D9677" t="s">
        <v>88</v>
      </c>
      <c r="E9677" t="s">
        <v>146</v>
      </c>
      <c r="F9677" t="s">
        <v>747</v>
      </c>
      <c r="G9677" t="s">
        <v>148</v>
      </c>
      <c r="H9677" t="s">
        <v>143</v>
      </c>
      <c r="I9677" t="s">
        <v>135</v>
      </c>
      <c r="J9677" t="s">
        <v>136</v>
      </c>
      <c r="K9677" t="s">
        <v>137</v>
      </c>
      <c r="L9677" t="s">
        <v>26970</v>
      </c>
      <c r="M9677" t="s">
        <v>26971</v>
      </c>
      <c r="N9677">
        <v>1.8252777769999999</v>
      </c>
      <c r="O9677">
        <v>0</v>
      </c>
      <c r="P9677">
        <v>67</v>
      </c>
      <c r="Q9677">
        <v>0</v>
      </c>
      <c r="R9677">
        <v>0</v>
      </c>
      <c r="S9677">
        <v>0</v>
      </c>
      <c r="T9677">
        <v>25</v>
      </c>
      <c r="U9677">
        <v>0</v>
      </c>
      <c r="V9677">
        <v>0</v>
      </c>
      <c r="W9677">
        <v>0</v>
      </c>
      <c r="X9677">
        <v>34.128379699687216</v>
      </c>
      <c r="Y9677">
        <v>0</v>
      </c>
      <c r="Z9677">
        <v>0</v>
      </c>
      <c r="AA9677">
        <v>0</v>
      </c>
      <c r="AB9677">
        <v>109.91406487168983</v>
      </c>
      <c r="AC9677">
        <v>0</v>
      </c>
      <c r="AD9677">
        <v>0</v>
      </c>
      <c r="AE9677">
        <v>144.04244457137705</v>
      </c>
    </row>
    <row r="9678" spans="1:31" x14ac:dyDescent="0.25">
      <c r="A9678">
        <v>1893586</v>
      </c>
      <c r="B9678">
        <v>1</v>
      </c>
      <c r="C9678" t="s">
        <v>80</v>
      </c>
      <c r="D9678" t="s">
        <v>94</v>
      </c>
      <c r="E9678" t="s">
        <v>169</v>
      </c>
      <c r="F9678" t="s">
        <v>18293</v>
      </c>
      <c r="G9678" t="s">
        <v>183</v>
      </c>
      <c r="H9678" t="s">
        <v>143</v>
      </c>
      <c r="I9678" t="s">
        <v>135</v>
      </c>
      <c r="J9678" t="s">
        <v>136</v>
      </c>
      <c r="K9678" t="s">
        <v>137</v>
      </c>
      <c r="L9678" t="s">
        <v>26972</v>
      </c>
      <c r="M9678" t="s">
        <v>26973</v>
      </c>
      <c r="N9678">
        <v>1.4125000000000001</v>
      </c>
      <c r="O9678">
        <v>0</v>
      </c>
      <c r="P9678">
        <v>63</v>
      </c>
      <c r="Q9678">
        <v>0</v>
      </c>
      <c r="R9678">
        <v>0</v>
      </c>
      <c r="S9678">
        <v>0</v>
      </c>
      <c r="T9678">
        <v>18</v>
      </c>
      <c r="U9678">
        <v>0</v>
      </c>
      <c r="V9678">
        <v>0</v>
      </c>
      <c r="W9678">
        <v>0</v>
      </c>
      <c r="X9678">
        <v>16.404049884160006</v>
      </c>
      <c r="Y9678">
        <v>0</v>
      </c>
      <c r="Z9678">
        <v>0</v>
      </c>
      <c r="AA9678">
        <v>0</v>
      </c>
      <c r="AB9678">
        <v>31.505594988472367</v>
      </c>
      <c r="AC9678">
        <v>0</v>
      </c>
      <c r="AD9678">
        <v>0</v>
      </c>
      <c r="AE9678">
        <v>47.90964487263237</v>
      </c>
    </row>
    <row r="9679" spans="1:31" x14ac:dyDescent="0.25">
      <c r="A9679">
        <v>1894525</v>
      </c>
      <c r="B9679">
        <v>1</v>
      </c>
      <c r="C9679" t="s">
        <v>80</v>
      </c>
      <c r="D9679" t="s">
        <v>103</v>
      </c>
      <c r="E9679" t="s">
        <v>146</v>
      </c>
      <c r="F9679" t="s">
        <v>26974</v>
      </c>
      <c r="G9679" t="s">
        <v>148</v>
      </c>
      <c r="H9679" t="s">
        <v>143</v>
      </c>
      <c r="I9679" t="s">
        <v>135</v>
      </c>
      <c r="J9679" t="s">
        <v>136</v>
      </c>
      <c r="K9679" t="s">
        <v>137</v>
      </c>
      <c r="L9679" t="s">
        <v>26975</v>
      </c>
      <c r="M9679" t="s">
        <v>26976</v>
      </c>
      <c r="N9679">
        <v>1.5041666659999999</v>
      </c>
      <c r="O9679">
        <v>0</v>
      </c>
      <c r="P9679">
        <v>15</v>
      </c>
      <c r="Q9679">
        <v>0</v>
      </c>
      <c r="R9679">
        <v>1</v>
      </c>
      <c r="S9679">
        <v>0</v>
      </c>
      <c r="T9679">
        <v>0</v>
      </c>
      <c r="U9679">
        <v>0</v>
      </c>
      <c r="V9679">
        <v>0</v>
      </c>
      <c r="W9679">
        <v>0</v>
      </c>
      <c r="X9679">
        <v>10.007796190549689</v>
      </c>
      <c r="Y9679">
        <v>0</v>
      </c>
      <c r="Z9679">
        <v>3.1237758139393543</v>
      </c>
      <c r="AA9679">
        <v>0</v>
      </c>
      <c r="AB9679">
        <v>0</v>
      </c>
      <c r="AC9679">
        <v>0</v>
      </c>
      <c r="AD9679">
        <v>0</v>
      </c>
      <c r="AE9679">
        <v>13.131572004489044</v>
      </c>
    </row>
    <row r="9680" spans="1:31" x14ac:dyDescent="0.25">
      <c r="A9680">
        <v>1893692</v>
      </c>
      <c r="B9680">
        <v>1</v>
      </c>
      <c r="C9680" t="s">
        <v>80</v>
      </c>
      <c r="D9680" t="s">
        <v>106</v>
      </c>
      <c r="E9680" t="s">
        <v>158</v>
      </c>
      <c r="F9680" t="s">
        <v>16896</v>
      </c>
      <c r="G9680" t="s">
        <v>171</v>
      </c>
      <c r="H9680" t="s">
        <v>134</v>
      </c>
      <c r="I9680" t="s">
        <v>135</v>
      </c>
      <c r="J9680" t="s">
        <v>136</v>
      </c>
      <c r="K9680" t="s">
        <v>172</v>
      </c>
      <c r="L9680" t="s">
        <v>26977</v>
      </c>
      <c r="M9680" t="s">
        <v>26978</v>
      </c>
      <c r="N9680">
        <v>8.2883333330000006</v>
      </c>
      <c r="O9680">
        <v>0</v>
      </c>
      <c r="P9680">
        <v>84</v>
      </c>
      <c r="Q9680">
        <v>0</v>
      </c>
      <c r="R9680">
        <v>4</v>
      </c>
      <c r="S9680">
        <v>0</v>
      </c>
      <c r="T9680">
        <v>6</v>
      </c>
      <c r="U9680">
        <v>0</v>
      </c>
      <c r="V9680">
        <v>0</v>
      </c>
      <c r="W9680">
        <v>0</v>
      </c>
      <c r="X9680">
        <v>264.1381759513539</v>
      </c>
      <c r="Y9680">
        <v>0</v>
      </c>
      <c r="Z9680">
        <v>200.34786590622403</v>
      </c>
      <c r="AA9680">
        <v>0</v>
      </c>
      <c r="AB9680">
        <v>277.15495498804853</v>
      </c>
      <c r="AC9680">
        <v>0</v>
      </c>
      <c r="AD9680">
        <v>0</v>
      </c>
      <c r="AE9680">
        <v>741.64099684562643</v>
      </c>
    </row>
    <row r="9681" spans="1:31" x14ac:dyDescent="0.25">
      <c r="A9681">
        <v>1893675</v>
      </c>
      <c r="B9681">
        <v>1</v>
      </c>
      <c r="C9681" t="s">
        <v>81</v>
      </c>
      <c r="D9681" t="s">
        <v>118</v>
      </c>
      <c r="E9681" t="s">
        <v>169</v>
      </c>
      <c r="F9681" t="s">
        <v>26979</v>
      </c>
      <c r="G9681" t="s">
        <v>196</v>
      </c>
      <c r="H9681" t="s">
        <v>143</v>
      </c>
      <c r="I9681" t="s">
        <v>135</v>
      </c>
      <c r="J9681" t="s">
        <v>136</v>
      </c>
      <c r="K9681" t="s">
        <v>172</v>
      </c>
      <c r="L9681" t="s">
        <v>26980</v>
      </c>
      <c r="M9681" t="s">
        <v>26981</v>
      </c>
      <c r="N9681">
        <v>1.638381388</v>
      </c>
      <c r="O9681">
        <v>0</v>
      </c>
      <c r="P9681">
        <v>216</v>
      </c>
      <c r="Q9681">
        <v>0</v>
      </c>
      <c r="R9681">
        <v>0</v>
      </c>
      <c r="S9681">
        <v>0</v>
      </c>
      <c r="T9681">
        <v>4</v>
      </c>
      <c r="U9681">
        <v>0</v>
      </c>
      <c r="V9681">
        <v>0</v>
      </c>
      <c r="W9681">
        <v>0</v>
      </c>
      <c r="X9681">
        <v>75.147473947435444</v>
      </c>
      <c r="Y9681">
        <v>0</v>
      </c>
      <c r="Z9681">
        <v>0</v>
      </c>
      <c r="AA9681">
        <v>0</v>
      </c>
      <c r="AB9681">
        <v>6.5929277040785408</v>
      </c>
      <c r="AC9681">
        <v>0</v>
      </c>
      <c r="AD9681">
        <v>0</v>
      </c>
      <c r="AE9681">
        <v>81.740401651513992</v>
      </c>
    </row>
    <row r="9682" spans="1:31" x14ac:dyDescent="0.25">
      <c r="A9682">
        <v>1893844</v>
      </c>
      <c r="B9682">
        <v>1</v>
      </c>
      <c r="C9682" t="s">
        <v>81</v>
      </c>
      <c r="D9682" t="s">
        <v>119</v>
      </c>
      <c r="E9682" t="s">
        <v>146</v>
      </c>
      <c r="F9682" t="s">
        <v>21068</v>
      </c>
      <c r="G9682" t="s">
        <v>363</v>
      </c>
      <c r="H9682" t="s">
        <v>143</v>
      </c>
      <c r="I9682" t="s">
        <v>135</v>
      </c>
      <c r="J9682" t="s">
        <v>136</v>
      </c>
      <c r="K9682" t="s">
        <v>137</v>
      </c>
      <c r="L9682" t="s">
        <v>26982</v>
      </c>
      <c r="M9682" t="s">
        <v>26983</v>
      </c>
      <c r="N9682">
        <v>5.7211111109999999</v>
      </c>
      <c r="O9682">
        <v>0</v>
      </c>
      <c r="P9682">
        <v>8</v>
      </c>
      <c r="Q9682">
        <v>0</v>
      </c>
      <c r="R9682">
        <v>0</v>
      </c>
      <c r="S9682">
        <v>0</v>
      </c>
      <c r="T9682">
        <v>1</v>
      </c>
      <c r="U9682">
        <v>0</v>
      </c>
      <c r="V9682">
        <v>0</v>
      </c>
      <c r="W9682">
        <v>0</v>
      </c>
      <c r="X9682">
        <v>6.9497982917363652</v>
      </c>
      <c r="Y9682">
        <v>0</v>
      </c>
      <c r="Z9682">
        <v>0</v>
      </c>
      <c r="AA9682">
        <v>0</v>
      </c>
      <c r="AB9682">
        <v>42.211950461902532</v>
      </c>
      <c r="AC9682">
        <v>0</v>
      </c>
      <c r="AD9682">
        <v>0</v>
      </c>
      <c r="AE9682">
        <v>49.161748753638896</v>
      </c>
    </row>
    <row r="9683" spans="1:31" x14ac:dyDescent="0.25">
      <c r="A9683">
        <v>1894508</v>
      </c>
      <c r="B9683">
        <v>1</v>
      </c>
      <c r="C9683" t="s">
        <v>80</v>
      </c>
      <c r="D9683" t="s">
        <v>88</v>
      </c>
      <c r="E9683" t="s">
        <v>140</v>
      </c>
      <c r="F9683" t="s">
        <v>26984</v>
      </c>
      <c r="G9683" t="s">
        <v>207</v>
      </c>
      <c r="H9683" t="s">
        <v>143</v>
      </c>
      <c r="I9683" t="s">
        <v>135</v>
      </c>
      <c r="J9683" t="s">
        <v>136</v>
      </c>
      <c r="K9683" t="s">
        <v>137</v>
      </c>
      <c r="L9683" t="s">
        <v>26985</v>
      </c>
      <c r="M9683" t="s">
        <v>26986</v>
      </c>
      <c r="N9683">
        <v>1.078333333</v>
      </c>
      <c r="O9683">
        <v>0</v>
      </c>
      <c r="P9683">
        <v>0</v>
      </c>
      <c r="Q9683">
        <v>0</v>
      </c>
      <c r="R9683">
        <v>0</v>
      </c>
      <c r="S9683">
        <v>0</v>
      </c>
      <c r="T9683">
        <v>1</v>
      </c>
      <c r="U9683">
        <v>0</v>
      </c>
      <c r="V9683">
        <v>0</v>
      </c>
      <c r="W9683">
        <v>0</v>
      </c>
      <c r="X9683">
        <v>0</v>
      </c>
      <c r="Y9683">
        <v>0</v>
      </c>
      <c r="Z9683">
        <v>0</v>
      </c>
      <c r="AA9683">
        <v>0</v>
      </c>
      <c r="AB9683">
        <v>0.57093668014638677</v>
      </c>
      <c r="AC9683">
        <v>0</v>
      </c>
      <c r="AD9683">
        <v>0</v>
      </c>
      <c r="AE9683">
        <v>0.57093668014638677</v>
      </c>
    </row>
    <row r="9684" spans="1:31" x14ac:dyDescent="0.25">
      <c r="A9684">
        <v>1893821</v>
      </c>
      <c r="B9684">
        <v>1</v>
      </c>
      <c r="C9684" t="s">
        <v>80</v>
      </c>
      <c r="D9684" t="s">
        <v>98</v>
      </c>
      <c r="E9684" t="s">
        <v>140</v>
      </c>
      <c r="F9684" t="s">
        <v>26987</v>
      </c>
      <c r="G9684" t="s">
        <v>200</v>
      </c>
      <c r="H9684" t="s">
        <v>143</v>
      </c>
      <c r="I9684" t="s">
        <v>135</v>
      </c>
      <c r="J9684" t="s">
        <v>136</v>
      </c>
      <c r="K9684" t="s">
        <v>137</v>
      </c>
      <c r="L9684" t="s">
        <v>26988</v>
      </c>
      <c r="M9684" t="s">
        <v>26989</v>
      </c>
      <c r="N9684">
        <v>1.122777777</v>
      </c>
      <c r="O9684">
        <v>0</v>
      </c>
      <c r="P9684">
        <v>1</v>
      </c>
      <c r="Q9684">
        <v>0</v>
      </c>
      <c r="R9684">
        <v>0</v>
      </c>
      <c r="S9684">
        <v>0</v>
      </c>
      <c r="T9684">
        <v>0</v>
      </c>
      <c r="U9684">
        <v>0</v>
      </c>
      <c r="V9684">
        <v>0</v>
      </c>
      <c r="W9684">
        <v>0</v>
      </c>
      <c r="X9684">
        <v>3.5333306521574452E-2</v>
      </c>
      <c r="Y9684">
        <v>0</v>
      </c>
      <c r="Z9684">
        <v>0</v>
      </c>
      <c r="AA9684">
        <v>0</v>
      </c>
      <c r="AB9684">
        <v>0</v>
      </c>
      <c r="AC9684">
        <v>0</v>
      </c>
      <c r="AD9684">
        <v>0</v>
      </c>
      <c r="AE9684">
        <v>3.5333306521574452E-2</v>
      </c>
    </row>
    <row r="9685" spans="1:31" x14ac:dyDescent="0.25">
      <c r="A9685">
        <v>1894368</v>
      </c>
      <c r="B9685">
        <v>1</v>
      </c>
      <c r="C9685" t="s">
        <v>81</v>
      </c>
      <c r="D9685" t="s">
        <v>118</v>
      </c>
      <c r="E9685" t="s">
        <v>140</v>
      </c>
      <c r="F9685" t="s">
        <v>26990</v>
      </c>
      <c r="G9685" t="s">
        <v>200</v>
      </c>
      <c r="H9685" t="s">
        <v>143</v>
      </c>
      <c r="I9685" t="s">
        <v>135</v>
      </c>
      <c r="J9685" t="s">
        <v>136</v>
      </c>
      <c r="K9685" t="s">
        <v>137</v>
      </c>
      <c r="L9685" t="s">
        <v>26991</v>
      </c>
      <c r="M9685" t="s">
        <v>26992</v>
      </c>
      <c r="N9685">
        <v>2.2808333329999999</v>
      </c>
      <c r="O9685">
        <v>0</v>
      </c>
      <c r="P9685">
        <v>12</v>
      </c>
      <c r="Q9685">
        <v>0</v>
      </c>
      <c r="R9685">
        <v>0</v>
      </c>
      <c r="S9685">
        <v>0</v>
      </c>
      <c r="T9685">
        <v>0</v>
      </c>
      <c r="U9685">
        <v>0</v>
      </c>
      <c r="V9685">
        <v>0</v>
      </c>
      <c r="W9685">
        <v>0</v>
      </c>
      <c r="X9685">
        <v>7.9754482959470039</v>
      </c>
      <c r="Y9685">
        <v>0</v>
      </c>
      <c r="Z9685">
        <v>0</v>
      </c>
      <c r="AA9685">
        <v>0</v>
      </c>
      <c r="AB9685">
        <v>0</v>
      </c>
      <c r="AC9685">
        <v>0</v>
      </c>
      <c r="AD9685">
        <v>0</v>
      </c>
      <c r="AE9685">
        <v>7.9754482959470039</v>
      </c>
    </row>
    <row r="9686" spans="1:31" x14ac:dyDescent="0.25">
      <c r="A9686">
        <v>1893575</v>
      </c>
      <c r="B9686">
        <v>1</v>
      </c>
      <c r="C9686" t="s">
        <v>81</v>
      </c>
      <c r="D9686" t="s">
        <v>128</v>
      </c>
      <c r="E9686" t="s">
        <v>146</v>
      </c>
      <c r="F9686" t="s">
        <v>3877</v>
      </c>
      <c r="G9686" t="s">
        <v>363</v>
      </c>
      <c r="H9686" t="s">
        <v>143</v>
      </c>
      <c r="I9686" t="s">
        <v>135</v>
      </c>
      <c r="J9686" t="s">
        <v>136</v>
      </c>
      <c r="K9686" t="s">
        <v>137</v>
      </c>
      <c r="L9686" t="s">
        <v>26993</v>
      </c>
      <c r="M9686" t="s">
        <v>26994</v>
      </c>
      <c r="N9686">
        <v>1.9475</v>
      </c>
      <c r="O9686">
        <v>0</v>
      </c>
      <c r="P9686">
        <v>0</v>
      </c>
      <c r="Q9686">
        <v>0</v>
      </c>
      <c r="R9686">
        <v>0</v>
      </c>
      <c r="S9686">
        <v>0</v>
      </c>
      <c r="T9686">
        <v>2</v>
      </c>
      <c r="U9686">
        <v>0</v>
      </c>
      <c r="V9686">
        <v>0</v>
      </c>
      <c r="W9686">
        <v>0</v>
      </c>
      <c r="X9686">
        <v>0</v>
      </c>
      <c r="Y9686">
        <v>0</v>
      </c>
      <c r="Z9686">
        <v>0</v>
      </c>
      <c r="AA9686">
        <v>0</v>
      </c>
      <c r="AB9686">
        <v>19.717659159151452</v>
      </c>
      <c r="AC9686">
        <v>0</v>
      </c>
      <c r="AD9686">
        <v>0</v>
      </c>
      <c r="AE9686">
        <v>19.717659159151452</v>
      </c>
    </row>
    <row r="9687" spans="1:31" x14ac:dyDescent="0.25">
      <c r="A9687">
        <v>1894013</v>
      </c>
      <c r="B9687">
        <v>1</v>
      </c>
      <c r="C9687" t="s">
        <v>80</v>
      </c>
      <c r="D9687" t="s">
        <v>95</v>
      </c>
      <c r="E9687" t="s">
        <v>146</v>
      </c>
      <c r="F9687" t="s">
        <v>12776</v>
      </c>
      <c r="G9687" t="s">
        <v>924</v>
      </c>
      <c r="H9687" t="s">
        <v>143</v>
      </c>
      <c r="I9687" t="s">
        <v>135</v>
      </c>
      <c r="J9687" t="s">
        <v>136</v>
      </c>
      <c r="K9687" t="s">
        <v>137</v>
      </c>
      <c r="L9687" t="s">
        <v>26995</v>
      </c>
      <c r="M9687" t="s">
        <v>26996</v>
      </c>
      <c r="N9687">
        <v>1.885</v>
      </c>
      <c r="O9687">
        <v>0</v>
      </c>
      <c r="P9687">
        <v>32</v>
      </c>
      <c r="Q9687">
        <v>0</v>
      </c>
      <c r="R9687">
        <v>0</v>
      </c>
      <c r="S9687">
        <v>0</v>
      </c>
      <c r="T9687">
        <v>0</v>
      </c>
      <c r="U9687">
        <v>0</v>
      </c>
      <c r="V9687">
        <v>0</v>
      </c>
      <c r="W9687">
        <v>0</v>
      </c>
      <c r="X9687">
        <v>16.733593152159848</v>
      </c>
      <c r="Y9687">
        <v>0</v>
      </c>
      <c r="Z9687">
        <v>0</v>
      </c>
      <c r="AA9687">
        <v>0</v>
      </c>
      <c r="AB9687">
        <v>0</v>
      </c>
      <c r="AC9687">
        <v>0</v>
      </c>
      <c r="AD9687">
        <v>0</v>
      </c>
      <c r="AE9687">
        <v>16.733593152159848</v>
      </c>
    </row>
    <row r="9688" spans="1:31" x14ac:dyDescent="0.25">
      <c r="A9688">
        <v>1894345</v>
      </c>
      <c r="B9688">
        <v>1</v>
      </c>
      <c r="C9688" t="s">
        <v>80</v>
      </c>
      <c r="D9688" t="s">
        <v>96</v>
      </c>
      <c r="E9688" t="s">
        <v>140</v>
      </c>
      <c r="F9688" t="s">
        <v>26997</v>
      </c>
      <c r="G9688" t="s">
        <v>200</v>
      </c>
      <c r="H9688" t="s">
        <v>143</v>
      </c>
      <c r="I9688" t="s">
        <v>135</v>
      </c>
      <c r="J9688" t="s">
        <v>136</v>
      </c>
      <c r="K9688" t="s">
        <v>137</v>
      </c>
      <c r="L9688" t="s">
        <v>26998</v>
      </c>
      <c r="M9688" t="s">
        <v>26999</v>
      </c>
      <c r="N9688">
        <v>0.94499999999999995</v>
      </c>
      <c r="O9688">
        <v>0</v>
      </c>
      <c r="P9688">
        <v>9</v>
      </c>
      <c r="Q9688">
        <v>0</v>
      </c>
      <c r="R9688">
        <v>0</v>
      </c>
      <c r="S9688">
        <v>0</v>
      </c>
      <c r="T9688">
        <v>0</v>
      </c>
      <c r="U9688">
        <v>0</v>
      </c>
      <c r="V9688">
        <v>0</v>
      </c>
      <c r="W9688">
        <v>0</v>
      </c>
      <c r="X9688">
        <v>1.0376632617198422</v>
      </c>
      <c r="Y9688">
        <v>0</v>
      </c>
      <c r="Z9688">
        <v>0</v>
      </c>
      <c r="AA9688">
        <v>0</v>
      </c>
      <c r="AB9688">
        <v>0</v>
      </c>
      <c r="AC9688">
        <v>0</v>
      </c>
      <c r="AD9688">
        <v>0</v>
      </c>
      <c r="AE9688">
        <v>1.0376632617198422</v>
      </c>
    </row>
    <row r="9689" spans="1:31" x14ac:dyDescent="0.25">
      <c r="A9689">
        <v>1894408</v>
      </c>
      <c r="B9689">
        <v>1</v>
      </c>
      <c r="C9689" t="s">
        <v>81</v>
      </c>
      <c r="D9689" t="s">
        <v>112</v>
      </c>
      <c r="E9689" t="s">
        <v>146</v>
      </c>
      <c r="F9689" t="s">
        <v>27000</v>
      </c>
      <c r="G9689" t="s">
        <v>148</v>
      </c>
      <c r="H9689" t="s">
        <v>143</v>
      </c>
      <c r="I9689" t="s">
        <v>135</v>
      </c>
      <c r="J9689" t="s">
        <v>136</v>
      </c>
      <c r="K9689" t="s">
        <v>137</v>
      </c>
      <c r="L9689" t="s">
        <v>27001</v>
      </c>
      <c r="M9689" t="s">
        <v>27002</v>
      </c>
      <c r="N9689">
        <v>1.085</v>
      </c>
      <c r="O9689">
        <v>0</v>
      </c>
      <c r="P9689">
        <v>202</v>
      </c>
      <c r="Q9689">
        <v>0</v>
      </c>
      <c r="R9689">
        <v>0</v>
      </c>
      <c r="S9689">
        <v>0</v>
      </c>
      <c r="T9689">
        <v>73</v>
      </c>
      <c r="U9689">
        <v>0</v>
      </c>
      <c r="V9689">
        <v>0</v>
      </c>
      <c r="W9689">
        <v>0</v>
      </c>
      <c r="X9689">
        <v>51.792622688266768</v>
      </c>
      <c r="Y9689">
        <v>0</v>
      </c>
      <c r="Z9689">
        <v>0</v>
      </c>
      <c r="AA9689">
        <v>0</v>
      </c>
      <c r="AB9689">
        <v>37.169885047417388</v>
      </c>
      <c r="AC9689">
        <v>0</v>
      </c>
      <c r="AD9689">
        <v>0</v>
      </c>
      <c r="AE9689">
        <v>88.962507735684156</v>
      </c>
    </row>
    <row r="9690" spans="1:31" x14ac:dyDescent="0.25">
      <c r="A9690">
        <v>1893761</v>
      </c>
      <c r="B9690">
        <v>1</v>
      </c>
      <c r="C9690" t="s">
        <v>81</v>
      </c>
      <c r="D9690" t="s">
        <v>119</v>
      </c>
      <c r="E9690" t="s">
        <v>146</v>
      </c>
      <c r="F9690" t="s">
        <v>27003</v>
      </c>
      <c r="G9690" t="s">
        <v>469</v>
      </c>
      <c r="H9690" t="s">
        <v>143</v>
      </c>
      <c r="I9690" t="s">
        <v>135</v>
      </c>
      <c r="J9690" t="s">
        <v>136</v>
      </c>
      <c r="K9690" t="s">
        <v>137</v>
      </c>
      <c r="L9690" t="s">
        <v>27004</v>
      </c>
      <c r="M9690" t="s">
        <v>27005</v>
      </c>
      <c r="N9690">
        <v>5.5386111109999998</v>
      </c>
      <c r="O9690">
        <v>0</v>
      </c>
      <c r="P9690">
        <v>6</v>
      </c>
      <c r="Q9690">
        <v>0</v>
      </c>
      <c r="R9690">
        <v>4</v>
      </c>
      <c r="S9690">
        <v>0</v>
      </c>
      <c r="T9690">
        <v>0</v>
      </c>
      <c r="U9690">
        <v>0</v>
      </c>
      <c r="V9690">
        <v>0</v>
      </c>
      <c r="W9690">
        <v>0</v>
      </c>
      <c r="X9690">
        <v>23.367460657034808</v>
      </c>
      <c r="Y9690">
        <v>0</v>
      </c>
      <c r="Z9690">
        <v>24.998554148671747</v>
      </c>
      <c r="AA9690">
        <v>0</v>
      </c>
      <c r="AB9690">
        <v>0</v>
      </c>
      <c r="AC9690">
        <v>0</v>
      </c>
      <c r="AD9690">
        <v>0</v>
      </c>
      <c r="AE9690">
        <v>48.366014805706556</v>
      </c>
    </row>
    <row r="9691" spans="1:31" x14ac:dyDescent="0.25">
      <c r="A9691">
        <v>1893781</v>
      </c>
      <c r="B9691">
        <v>1</v>
      </c>
      <c r="C9691" t="s">
        <v>80</v>
      </c>
      <c r="D9691" t="s">
        <v>100</v>
      </c>
      <c r="E9691" t="s">
        <v>131</v>
      </c>
      <c r="F9691" t="s">
        <v>265</v>
      </c>
      <c r="G9691" t="s">
        <v>133</v>
      </c>
      <c r="H9691" t="s">
        <v>134</v>
      </c>
      <c r="I9691" t="s">
        <v>135</v>
      </c>
      <c r="J9691" t="s">
        <v>136</v>
      </c>
      <c r="K9691" t="s">
        <v>137</v>
      </c>
      <c r="L9691" t="s">
        <v>26866</v>
      </c>
      <c r="M9691" t="s">
        <v>27006</v>
      </c>
      <c r="N9691">
        <v>2.6463888880000002</v>
      </c>
      <c r="O9691">
        <v>1</v>
      </c>
      <c r="P9691">
        <v>13</v>
      </c>
      <c r="Q9691">
        <v>3</v>
      </c>
      <c r="R9691">
        <v>29</v>
      </c>
      <c r="S9691">
        <v>11</v>
      </c>
      <c r="T9691">
        <v>6</v>
      </c>
      <c r="U9691">
        <v>1</v>
      </c>
      <c r="V9691">
        <v>0</v>
      </c>
      <c r="W9691">
        <v>0.68465912950401386</v>
      </c>
      <c r="X9691">
        <v>19.663537684910779</v>
      </c>
      <c r="Y9691">
        <v>31.282501810883023</v>
      </c>
      <c r="Z9691">
        <v>133.8131091037437</v>
      </c>
      <c r="AA9691">
        <v>242.37367894691511</v>
      </c>
      <c r="AB9691">
        <v>10.25728413558252</v>
      </c>
      <c r="AC9691">
        <v>68.902803293461218</v>
      </c>
      <c r="AD9691">
        <v>0</v>
      </c>
      <c r="AE9691">
        <v>506.97757410500031</v>
      </c>
    </row>
    <row r="9692" spans="1:31" x14ac:dyDescent="0.25">
      <c r="A9692">
        <v>1894471</v>
      </c>
      <c r="B9692">
        <v>1</v>
      </c>
      <c r="C9692" t="s">
        <v>80</v>
      </c>
      <c r="D9692" t="s">
        <v>108</v>
      </c>
      <c r="E9692" t="s">
        <v>169</v>
      </c>
      <c r="F9692" t="s">
        <v>27007</v>
      </c>
      <c r="G9692" t="s">
        <v>183</v>
      </c>
      <c r="H9692" t="s">
        <v>143</v>
      </c>
      <c r="I9692" t="s">
        <v>135</v>
      </c>
      <c r="J9692" t="s">
        <v>136</v>
      </c>
      <c r="K9692" t="s">
        <v>137</v>
      </c>
      <c r="L9692" t="s">
        <v>27008</v>
      </c>
      <c r="M9692" t="s">
        <v>27009</v>
      </c>
      <c r="N9692">
        <v>0.58027777700000005</v>
      </c>
      <c r="O9692">
        <v>0</v>
      </c>
      <c r="P9692">
        <v>65</v>
      </c>
      <c r="Q9692">
        <v>0</v>
      </c>
      <c r="R9692">
        <v>2</v>
      </c>
      <c r="S9692">
        <v>0</v>
      </c>
      <c r="T9692">
        <v>8</v>
      </c>
      <c r="U9692">
        <v>0</v>
      </c>
      <c r="V9692">
        <v>0</v>
      </c>
      <c r="W9692">
        <v>0</v>
      </c>
      <c r="X9692">
        <v>11.278502252796494</v>
      </c>
      <c r="Y9692">
        <v>0</v>
      </c>
      <c r="Z9692">
        <v>2.8108886723594182</v>
      </c>
      <c r="AA9692">
        <v>0</v>
      </c>
      <c r="AB9692">
        <v>1.107579409072049</v>
      </c>
      <c r="AC9692">
        <v>0</v>
      </c>
      <c r="AD9692">
        <v>0</v>
      </c>
      <c r="AE9692">
        <v>15.196970334227961</v>
      </c>
    </row>
    <row r="9693" spans="1:31" x14ac:dyDescent="0.25">
      <c r="A9693">
        <v>1893993</v>
      </c>
      <c r="B9693">
        <v>1</v>
      </c>
      <c r="C9693" t="s">
        <v>81</v>
      </c>
      <c r="D9693" t="s">
        <v>127</v>
      </c>
      <c r="E9693" t="s">
        <v>146</v>
      </c>
      <c r="F9693" t="s">
        <v>8977</v>
      </c>
      <c r="G9693" t="s">
        <v>148</v>
      </c>
      <c r="H9693" t="s">
        <v>143</v>
      </c>
      <c r="I9693" t="s">
        <v>135</v>
      </c>
      <c r="J9693" t="s">
        <v>136</v>
      </c>
      <c r="K9693" t="s">
        <v>137</v>
      </c>
      <c r="L9693" t="s">
        <v>27010</v>
      </c>
      <c r="M9693" t="s">
        <v>27011</v>
      </c>
      <c r="N9693">
        <v>10.695833332999999</v>
      </c>
      <c r="O9693">
        <v>0</v>
      </c>
      <c r="P9693">
        <v>153</v>
      </c>
      <c r="Q9693">
        <v>0</v>
      </c>
      <c r="R9693">
        <v>4</v>
      </c>
      <c r="S9693">
        <v>0</v>
      </c>
      <c r="T9693">
        <v>1</v>
      </c>
      <c r="U9693">
        <v>0</v>
      </c>
      <c r="V9693">
        <v>0</v>
      </c>
      <c r="W9693">
        <v>0</v>
      </c>
      <c r="X9693">
        <v>362.69032127753871</v>
      </c>
      <c r="Y9693">
        <v>0</v>
      </c>
      <c r="Z9693">
        <v>98.028829866743422</v>
      </c>
      <c r="AA9693">
        <v>0</v>
      </c>
      <c r="AB9693">
        <v>3.608964499356667</v>
      </c>
      <c r="AC9693">
        <v>0</v>
      </c>
      <c r="AD9693">
        <v>0</v>
      </c>
      <c r="AE9693">
        <v>464.3281156436388</v>
      </c>
    </row>
    <row r="9694" spans="1:31" x14ac:dyDescent="0.25">
      <c r="A9694">
        <v>1893801</v>
      </c>
      <c r="B9694">
        <v>1</v>
      </c>
      <c r="C9694" t="s">
        <v>80</v>
      </c>
      <c r="D9694" t="s">
        <v>104</v>
      </c>
      <c r="E9694" t="s">
        <v>210</v>
      </c>
      <c r="F9694" t="s">
        <v>9419</v>
      </c>
      <c r="G9694" t="s">
        <v>212</v>
      </c>
      <c r="H9694" t="s">
        <v>134</v>
      </c>
      <c r="I9694" t="s">
        <v>135</v>
      </c>
      <c r="J9694" t="s">
        <v>3</v>
      </c>
      <c r="K9694" t="s">
        <v>137</v>
      </c>
      <c r="L9694" t="s">
        <v>27012</v>
      </c>
      <c r="M9694" t="s">
        <v>27013</v>
      </c>
      <c r="N9694">
        <v>1.186111111</v>
      </c>
      <c r="O9694">
        <v>25</v>
      </c>
      <c r="P9694">
        <v>290</v>
      </c>
      <c r="Q9694">
        <v>44</v>
      </c>
      <c r="R9694">
        <v>88</v>
      </c>
      <c r="S9694">
        <v>25</v>
      </c>
      <c r="T9694">
        <v>50</v>
      </c>
      <c r="U9694">
        <v>2</v>
      </c>
      <c r="V9694">
        <v>1</v>
      </c>
      <c r="W9694">
        <v>50.93727414761306</v>
      </c>
      <c r="X9694">
        <v>112.73760096227966</v>
      </c>
      <c r="Y9694">
        <v>58.795905697411875</v>
      </c>
      <c r="Z9694">
        <v>65.329842106119088</v>
      </c>
      <c r="AA9694">
        <v>257.10857957429738</v>
      </c>
      <c r="AB9694">
        <v>80.661346625128715</v>
      </c>
      <c r="AC9694">
        <v>22.519280287179527</v>
      </c>
      <c r="AD9694">
        <v>5.4567609590669068</v>
      </c>
      <c r="AE9694">
        <v>653.54659035909629</v>
      </c>
    </row>
    <row r="9695" spans="1:31" x14ac:dyDescent="0.25">
      <c r="A9695">
        <v>1894514</v>
      </c>
      <c r="B9695">
        <v>1</v>
      </c>
      <c r="C9695" t="s">
        <v>80</v>
      </c>
      <c r="D9695" t="s">
        <v>89</v>
      </c>
      <c r="E9695" t="s">
        <v>210</v>
      </c>
      <c r="F9695" t="s">
        <v>2217</v>
      </c>
      <c r="G9695" t="s">
        <v>133</v>
      </c>
      <c r="H9695" t="s">
        <v>134</v>
      </c>
      <c r="I9695" t="s">
        <v>135</v>
      </c>
      <c r="J9695" t="s">
        <v>136</v>
      </c>
      <c r="K9695" t="s">
        <v>137</v>
      </c>
      <c r="L9695" t="s">
        <v>27014</v>
      </c>
      <c r="M9695" t="s">
        <v>27015</v>
      </c>
      <c r="N9695">
        <v>0.54833333299999998</v>
      </c>
      <c r="O9695">
        <v>0</v>
      </c>
      <c r="P9695">
        <v>785</v>
      </c>
      <c r="Q9695">
        <v>0</v>
      </c>
      <c r="R9695">
        <v>2</v>
      </c>
      <c r="S9695">
        <v>4</v>
      </c>
      <c r="T9695">
        <v>43</v>
      </c>
      <c r="U9695">
        <v>1</v>
      </c>
      <c r="V9695">
        <v>0</v>
      </c>
      <c r="W9695">
        <v>0</v>
      </c>
      <c r="X9695">
        <v>174.1125888559591</v>
      </c>
      <c r="Y9695">
        <v>0</v>
      </c>
      <c r="Z9695">
        <v>0.582954929359215</v>
      </c>
      <c r="AA9695">
        <v>153.7048668531985</v>
      </c>
      <c r="AB9695">
        <v>18.58607078582212</v>
      </c>
      <c r="AC9695">
        <v>2.3038676449468172</v>
      </c>
      <c r="AD9695">
        <v>0</v>
      </c>
      <c r="AE9695">
        <v>349.29034906928575</v>
      </c>
    </row>
    <row r="9696" spans="1:31" x14ac:dyDescent="0.25">
      <c r="A9696">
        <v>1894179</v>
      </c>
      <c r="B9696">
        <v>1</v>
      </c>
      <c r="C9696" t="s">
        <v>80</v>
      </c>
      <c r="D9696" t="s">
        <v>103</v>
      </c>
      <c r="E9696" t="s">
        <v>140</v>
      </c>
      <c r="F9696" t="s">
        <v>27016</v>
      </c>
      <c r="G9696" t="s">
        <v>200</v>
      </c>
      <c r="H9696" t="s">
        <v>143</v>
      </c>
      <c r="I9696" t="s">
        <v>135</v>
      </c>
      <c r="J9696" t="s">
        <v>136</v>
      </c>
      <c r="K9696" t="s">
        <v>137</v>
      </c>
      <c r="L9696" t="s">
        <v>27017</v>
      </c>
      <c r="M9696" t="s">
        <v>27018</v>
      </c>
      <c r="N9696">
        <v>1.168055555</v>
      </c>
      <c r="O9696">
        <v>0</v>
      </c>
      <c r="P9696">
        <v>4</v>
      </c>
      <c r="Q9696">
        <v>0</v>
      </c>
      <c r="R9696">
        <v>0</v>
      </c>
      <c r="S9696">
        <v>0</v>
      </c>
      <c r="T9696">
        <v>0</v>
      </c>
      <c r="U9696">
        <v>0</v>
      </c>
      <c r="V9696">
        <v>0</v>
      </c>
      <c r="W9696">
        <v>0</v>
      </c>
      <c r="X9696">
        <v>1.3475782441402842</v>
      </c>
      <c r="Y9696">
        <v>0</v>
      </c>
      <c r="Z9696">
        <v>0</v>
      </c>
      <c r="AA9696">
        <v>0</v>
      </c>
      <c r="AB9696">
        <v>0</v>
      </c>
      <c r="AC9696">
        <v>0</v>
      </c>
      <c r="AD9696">
        <v>0</v>
      </c>
      <c r="AE9696">
        <v>1.3475782441402842</v>
      </c>
    </row>
    <row r="9697" spans="1:31" x14ac:dyDescent="0.25">
      <c r="A9697">
        <v>1894285</v>
      </c>
      <c r="B9697">
        <v>1</v>
      </c>
      <c r="C9697" t="s">
        <v>80</v>
      </c>
      <c r="D9697" t="s">
        <v>88</v>
      </c>
      <c r="E9697" t="s">
        <v>140</v>
      </c>
      <c r="F9697" t="s">
        <v>27019</v>
      </c>
      <c r="G9697" t="s">
        <v>200</v>
      </c>
      <c r="H9697" t="s">
        <v>143</v>
      </c>
      <c r="I9697" t="s">
        <v>135</v>
      </c>
      <c r="J9697" t="s">
        <v>136</v>
      </c>
      <c r="K9697" t="s">
        <v>137</v>
      </c>
      <c r="L9697" t="s">
        <v>27020</v>
      </c>
      <c r="M9697" t="s">
        <v>27021</v>
      </c>
      <c r="N9697">
        <v>4.9463888880000004</v>
      </c>
      <c r="O9697">
        <v>0</v>
      </c>
      <c r="P9697">
        <v>1</v>
      </c>
      <c r="Q9697">
        <v>0</v>
      </c>
      <c r="R9697">
        <v>0</v>
      </c>
      <c r="S9697">
        <v>0</v>
      </c>
      <c r="T9697">
        <v>0</v>
      </c>
      <c r="U9697">
        <v>0</v>
      </c>
      <c r="V9697">
        <v>0</v>
      </c>
      <c r="W9697">
        <v>0</v>
      </c>
      <c r="X9697">
        <v>7.1852941528374448</v>
      </c>
      <c r="Y9697">
        <v>0</v>
      </c>
      <c r="Z9697">
        <v>0</v>
      </c>
      <c r="AA9697">
        <v>0</v>
      </c>
      <c r="AB9697">
        <v>0</v>
      </c>
      <c r="AC9697">
        <v>0</v>
      </c>
      <c r="AD9697">
        <v>0</v>
      </c>
      <c r="AE9697">
        <v>7.1852941528374448</v>
      </c>
    </row>
    <row r="9698" spans="1:31" x14ac:dyDescent="0.25">
      <c r="A9698">
        <v>1893930</v>
      </c>
      <c r="B9698">
        <v>1</v>
      </c>
      <c r="C9698" t="s">
        <v>80</v>
      </c>
      <c r="D9698" t="s">
        <v>84</v>
      </c>
      <c r="E9698" t="s">
        <v>146</v>
      </c>
      <c r="F9698" t="s">
        <v>27022</v>
      </c>
      <c r="G9698" t="s">
        <v>1606</v>
      </c>
      <c r="H9698" t="s">
        <v>143</v>
      </c>
      <c r="I9698" t="s">
        <v>135</v>
      </c>
      <c r="J9698" t="s">
        <v>136</v>
      </c>
      <c r="K9698" t="s">
        <v>137</v>
      </c>
      <c r="L9698" t="s">
        <v>27023</v>
      </c>
      <c r="M9698" t="s">
        <v>27024</v>
      </c>
      <c r="N9698">
        <v>0.94777777699999999</v>
      </c>
      <c r="O9698">
        <v>0</v>
      </c>
      <c r="P9698">
        <v>223</v>
      </c>
      <c r="Q9698">
        <v>0</v>
      </c>
      <c r="R9698">
        <v>0</v>
      </c>
      <c r="S9698">
        <v>0</v>
      </c>
      <c r="T9698">
        <v>7</v>
      </c>
      <c r="U9698">
        <v>0</v>
      </c>
      <c r="V9698">
        <v>0</v>
      </c>
      <c r="W9698">
        <v>0</v>
      </c>
      <c r="X9698">
        <v>51.80617194022502</v>
      </c>
      <c r="Y9698">
        <v>0</v>
      </c>
      <c r="Z9698">
        <v>0</v>
      </c>
      <c r="AA9698">
        <v>0</v>
      </c>
      <c r="AB9698">
        <v>6.7606215384271913</v>
      </c>
      <c r="AC9698">
        <v>0</v>
      </c>
      <c r="AD9698">
        <v>0</v>
      </c>
      <c r="AE9698">
        <v>58.566793478652215</v>
      </c>
    </row>
    <row r="9699" spans="1:31" x14ac:dyDescent="0.25">
      <c r="A9699">
        <v>1893744</v>
      </c>
      <c r="B9699">
        <v>1</v>
      </c>
      <c r="C9699" t="s">
        <v>81</v>
      </c>
      <c r="D9699" t="s">
        <v>117</v>
      </c>
      <c r="E9699" t="s">
        <v>131</v>
      </c>
      <c r="F9699" t="s">
        <v>27025</v>
      </c>
      <c r="G9699" t="s">
        <v>133</v>
      </c>
      <c r="H9699" t="s">
        <v>134</v>
      </c>
      <c r="I9699" t="s">
        <v>152</v>
      </c>
      <c r="J9699" t="s">
        <v>136</v>
      </c>
      <c r="K9699" t="s">
        <v>137</v>
      </c>
      <c r="L9699" t="s">
        <v>27026</v>
      </c>
      <c r="M9699" t="s">
        <v>27027</v>
      </c>
      <c r="N9699">
        <v>1.6666666E-2</v>
      </c>
      <c r="O9699">
        <v>0</v>
      </c>
      <c r="P9699">
        <v>166</v>
      </c>
      <c r="Q9699">
        <v>13</v>
      </c>
      <c r="R9699">
        <v>83</v>
      </c>
      <c r="S9699">
        <v>0</v>
      </c>
      <c r="T9699">
        <v>7</v>
      </c>
      <c r="U9699">
        <v>0</v>
      </c>
      <c r="V9699">
        <v>0</v>
      </c>
      <c r="W9699">
        <v>0</v>
      </c>
      <c r="X9699">
        <v>0.46528195231899977</v>
      </c>
      <c r="Y9699">
        <v>2.8897671106809333</v>
      </c>
      <c r="Z9699">
        <v>6.4411190467666701</v>
      </c>
      <c r="AA9699">
        <v>0</v>
      </c>
      <c r="AB9699">
        <v>0.12703873389813333</v>
      </c>
      <c r="AC9699">
        <v>0</v>
      </c>
      <c r="AD9699">
        <v>0</v>
      </c>
      <c r="AE9699">
        <v>9.9232068436647367</v>
      </c>
    </row>
    <row r="9700" spans="1:31" x14ac:dyDescent="0.25">
      <c r="A9700">
        <v>1893738</v>
      </c>
      <c r="B9700">
        <v>1</v>
      </c>
      <c r="C9700" t="s">
        <v>81</v>
      </c>
      <c r="D9700" t="s">
        <v>112</v>
      </c>
      <c r="E9700" t="s">
        <v>140</v>
      </c>
      <c r="F9700" t="s">
        <v>27028</v>
      </c>
      <c r="G9700" t="s">
        <v>163</v>
      </c>
      <c r="H9700" t="s">
        <v>143</v>
      </c>
      <c r="I9700" t="s">
        <v>135</v>
      </c>
      <c r="J9700" t="s">
        <v>136</v>
      </c>
      <c r="K9700" t="s">
        <v>137</v>
      </c>
      <c r="L9700" t="s">
        <v>27029</v>
      </c>
      <c r="M9700" t="s">
        <v>27030</v>
      </c>
      <c r="N9700">
        <v>1.038333333</v>
      </c>
      <c r="O9700">
        <v>0</v>
      </c>
      <c r="P9700">
        <v>0</v>
      </c>
      <c r="Q9700">
        <v>0</v>
      </c>
      <c r="R9700">
        <v>0</v>
      </c>
      <c r="S9700">
        <v>0</v>
      </c>
      <c r="T9700">
        <v>1</v>
      </c>
      <c r="U9700">
        <v>0</v>
      </c>
      <c r="V9700">
        <v>0</v>
      </c>
      <c r="W9700">
        <v>0</v>
      </c>
      <c r="X9700">
        <v>0</v>
      </c>
      <c r="Y9700">
        <v>0</v>
      </c>
      <c r="Z9700">
        <v>0</v>
      </c>
      <c r="AA9700">
        <v>0</v>
      </c>
      <c r="AB9700">
        <v>0.71514308129880011</v>
      </c>
      <c r="AC9700">
        <v>0</v>
      </c>
      <c r="AD9700">
        <v>0</v>
      </c>
      <c r="AE9700">
        <v>0.71514308129880011</v>
      </c>
    </row>
    <row r="9701" spans="1:31" x14ac:dyDescent="0.25">
      <c r="A9701">
        <v>1912822</v>
      </c>
      <c r="B9701">
        <v>1</v>
      </c>
      <c r="C9701" t="s">
        <v>80</v>
      </c>
      <c r="D9701" t="s">
        <v>110</v>
      </c>
      <c r="E9701" t="s">
        <v>158</v>
      </c>
      <c r="F9701" t="s">
        <v>27031</v>
      </c>
      <c r="G9701" t="s">
        <v>560</v>
      </c>
      <c r="H9701" t="s">
        <v>134</v>
      </c>
      <c r="I9701" t="s">
        <v>135</v>
      </c>
      <c r="J9701" t="s">
        <v>136</v>
      </c>
      <c r="K9701" t="s">
        <v>137</v>
      </c>
      <c r="L9701" t="s">
        <v>27032</v>
      </c>
      <c r="M9701" t="s">
        <v>26725</v>
      </c>
      <c r="N9701">
        <v>12.668611111000001</v>
      </c>
      <c r="O9701">
        <v>0</v>
      </c>
      <c r="P9701">
        <v>381</v>
      </c>
      <c r="Q9701">
        <v>0</v>
      </c>
      <c r="R9701">
        <v>0</v>
      </c>
      <c r="S9701">
        <v>0</v>
      </c>
      <c r="T9701">
        <v>78</v>
      </c>
      <c r="U9701">
        <v>0</v>
      </c>
      <c r="V9701">
        <v>0</v>
      </c>
      <c r="W9701">
        <v>0</v>
      </c>
      <c r="X9701">
        <v>1308.149052751784</v>
      </c>
      <c r="Y9701">
        <v>0</v>
      </c>
      <c r="Z9701">
        <v>0</v>
      </c>
      <c r="AA9701">
        <v>0</v>
      </c>
      <c r="AB9701">
        <v>1717.1509408820934</v>
      </c>
      <c r="AC9701">
        <v>0</v>
      </c>
      <c r="AD9701">
        <v>0</v>
      </c>
      <c r="AE9701">
        <v>3025.2999936338774</v>
      </c>
    </row>
    <row r="9702" spans="1:31" x14ac:dyDescent="0.25">
      <c r="A9702">
        <v>1893724</v>
      </c>
      <c r="B9702">
        <v>1</v>
      </c>
      <c r="C9702" t="s">
        <v>81</v>
      </c>
      <c r="D9702" t="s">
        <v>112</v>
      </c>
      <c r="E9702" t="s">
        <v>210</v>
      </c>
      <c r="F9702" t="s">
        <v>2156</v>
      </c>
      <c r="G9702" t="s">
        <v>133</v>
      </c>
      <c r="H9702" t="s">
        <v>134</v>
      </c>
      <c r="I9702" t="s">
        <v>135</v>
      </c>
      <c r="J9702" t="s">
        <v>136</v>
      </c>
      <c r="K9702" t="s">
        <v>137</v>
      </c>
      <c r="L9702" t="s">
        <v>27033</v>
      </c>
      <c r="M9702" t="s">
        <v>27034</v>
      </c>
      <c r="N9702">
        <v>7.6111110999999995E-2</v>
      </c>
      <c r="O9702">
        <v>0</v>
      </c>
      <c r="P9702">
        <v>1048</v>
      </c>
      <c r="Q9702">
        <v>5</v>
      </c>
      <c r="R9702">
        <v>28</v>
      </c>
      <c r="S9702">
        <v>6</v>
      </c>
      <c r="T9702">
        <v>49</v>
      </c>
      <c r="U9702">
        <v>0</v>
      </c>
      <c r="V9702">
        <v>0</v>
      </c>
      <c r="W9702">
        <v>0</v>
      </c>
      <c r="X9702">
        <v>6.0594479181639063</v>
      </c>
      <c r="Y9702">
        <v>2.0762043346415333</v>
      </c>
      <c r="Z9702">
        <v>0.59158345021273107</v>
      </c>
      <c r="AA9702">
        <v>1.6921168528857513</v>
      </c>
      <c r="AB9702">
        <v>1.888780967053326</v>
      </c>
      <c r="AC9702">
        <v>0</v>
      </c>
      <c r="AD9702">
        <v>0</v>
      </c>
      <c r="AE9702">
        <v>12.308133522957249</v>
      </c>
    </row>
    <row r="9703" spans="1:31" x14ac:dyDescent="0.25">
      <c r="A9703">
        <v>1894388</v>
      </c>
      <c r="B9703">
        <v>1</v>
      </c>
      <c r="C9703" t="s">
        <v>81</v>
      </c>
      <c r="D9703" t="s">
        <v>119</v>
      </c>
      <c r="E9703" t="s">
        <v>169</v>
      </c>
      <c r="F9703" t="s">
        <v>2303</v>
      </c>
      <c r="G9703" t="s">
        <v>183</v>
      </c>
      <c r="H9703" t="s">
        <v>143</v>
      </c>
      <c r="I9703" t="s">
        <v>135</v>
      </c>
      <c r="J9703" t="s">
        <v>136</v>
      </c>
      <c r="K9703" t="s">
        <v>137</v>
      </c>
      <c r="L9703" t="s">
        <v>27035</v>
      </c>
      <c r="M9703" t="s">
        <v>27036</v>
      </c>
      <c r="N9703">
        <v>2.145</v>
      </c>
      <c r="O9703">
        <v>0</v>
      </c>
      <c r="P9703">
        <v>38</v>
      </c>
      <c r="Q9703">
        <v>0</v>
      </c>
      <c r="R9703">
        <v>6</v>
      </c>
      <c r="S9703">
        <v>0</v>
      </c>
      <c r="T9703">
        <v>0</v>
      </c>
      <c r="U9703">
        <v>0</v>
      </c>
      <c r="V9703">
        <v>0</v>
      </c>
      <c r="W9703">
        <v>0</v>
      </c>
      <c r="X9703">
        <v>33.847895985518711</v>
      </c>
      <c r="Y9703">
        <v>0</v>
      </c>
      <c r="Z9703">
        <v>51.240674161127856</v>
      </c>
      <c r="AA9703">
        <v>0</v>
      </c>
      <c r="AB9703">
        <v>0</v>
      </c>
      <c r="AC9703">
        <v>0</v>
      </c>
      <c r="AD9703">
        <v>0</v>
      </c>
      <c r="AE9703">
        <v>85.08857014664656</v>
      </c>
    </row>
    <row r="9704" spans="1:31" x14ac:dyDescent="0.25">
      <c r="A9704">
        <v>1894242</v>
      </c>
      <c r="B9704">
        <v>1</v>
      </c>
      <c r="C9704" t="s">
        <v>81</v>
      </c>
      <c r="D9704" t="s">
        <v>128</v>
      </c>
      <c r="E9704" t="s">
        <v>169</v>
      </c>
      <c r="F9704" t="s">
        <v>27037</v>
      </c>
      <c r="G9704" t="s">
        <v>183</v>
      </c>
      <c r="H9704" t="s">
        <v>143</v>
      </c>
      <c r="I9704" t="s">
        <v>135</v>
      </c>
      <c r="J9704" t="s">
        <v>136</v>
      </c>
      <c r="K9704" t="s">
        <v>137</v>
      </c>
      <c r="L9704" t="s">
        <v>27038</v>
      </c>
      <c r="M9704" t="s">
        <v>27039</v>
      </c>
      <c r="N9704">
        <v>2.8816666660000001</v>
      </c>
      <c r="O9704">
        <v>0</v>
      </c>
      <c r="P9704">
        <v>58</v>
      </c>
      <c r="Q9704">
        <v>0</v>
      </c>
      <c r="R9704">
        <v>11</v>
      </c>
      <c r="S9704">
        <v>0</v>
      </c>
      <c r="T9704">
        <v>7</v>
      </c>
      <c r="U9704">
        <v>0</v>
      </c>
      <c r="V9704">
        <v>0</v>
      </c>
      <c r="W9704">
        <v>0</v>
      </c>
      <c r="X9704">
        <v>47.595068289288911</v>
      </c>
      <c r="Y9704">
        <v>0</v>
      </c>
      <c r="Z9704">
        <v>14.474572926858738</v>
      </c>
      <c r="AA9704">
        <v>0</v>
      </c>
      <c r="AB9704">
        <v>3.6271077961319804</v>
      </c>
      <c r="AC9704">
        <v>0</v>
      </c>
      <c r="AD9704">
        <v>0</v>
      </c>
      <c r="AE9704">
        <v>65.696749012279625</v>
      </c>
    </row>
    <row r="9705" spans="1:31" x14ac:dyDescent="0.25">
      <c r="A9705">
        <v>1893655</v>
      </c>
      <c r="B9705">
        <v>1</v>
      </c>
      <c r="C9705" t="s">
        <v>81</v>
      </c>
      <c r="D9705" t="s">
        <v>128</v>
      </c>
      <c r="E9705" t="s">
        <v>140</v>
      </c>
      <c r="F9705" t="s">
        <v>27040</v>
      </c>
      <c r="G9705" t="s">
        <v>212</v>
      </c>
      <c r="H9705" t="s">
        <v>143</v>
      </c>
      <c r="I9705" t="s">
        <v>135</v>
      </c>
      <c r="J9705" t="s">
        <v>3</v>
      </c>
      <c r="K9705" t="s">
        <v>137</v>
      </c>
      <c r="L9705" t="s">
        <v>27041</v>
      </c>
      <c r="M9705" t="s">
        <v>27042</v>
      </c>
      <c r="N9705">
        <v>1.7636111109999999</v>
      </c>
      <c r="O9705">
        <v>0</v>
      </c>
      <c r="P9705">
        <v>4</v>
      </c>
      <c r="Q9705">
        <v>0</v>
      </c>
      <c r="R9705">
        <v>0</v>
      </c>
      <c r="S9705">
        <v>0</v>
      </c>
      <c r="T9705">
        <v>0</v>
      </c>
      <c r="U9705">
        <v>0</v>
      </c>
      <c r="V9705">
        <v>0</v>
      </c>
      <c r="W9705">
        <v>0</v>
      </c>
      <c r="X9705">
        <v>0.95475878643680279</v>
      </c>
      <c r="Y9705">
        <v>0</v>
      </c>
      <c r="Z9705">
        <v>0</v>
      </c>
      <c r="AA9705">
        <v>0</v>
      </c>
      <c r="AB9705">
        <v>0</v>
      </c>
      <c r="AC9705">
        <v>0</v>
      </c>
      <c r="AD9705">
        <v>0</v>
      </c>
      <c r="AE9705">
        <v>0.95475878643680279</v>
      </c>
    </row>
    <row r="9706" spans="1:31" x14ac:dyDescent="0.25">
      <c r="A9706">
        <v>1893701</v>
      </c>
      <c r="B9706">
        <v>1</v>
      </c>
      <c r="C9706" t="s">
        <v>80</v>
      </c>
      <c r="D9706" t="s">
        <v>84</v>
      </c>
      <c r="E9706" t="s">
        <v>146</v>
      </c>
      <c r="F9706" t="s">
        <v>27043</v>
      </c>
      <c r="G9706" t="s">
        <v>148</v>
      </c>
      <c r="H9706" t="s">
        <v>143</v>
      </c>
      <c r="I9706" t="s">
        <v>135</v>
      </c>
      <c r="J9706" t="s">
        <v>136</v>
      </c>
      <c r="K9706" t="s">
        <v>137</v>
      </c>
      <c r="L9706" t="s">
        <v>27044</v>
      </c>
      <c r="M9706" t="s">
        <v>27045</v>
      </c>
      <c r="N9706">
        <v>4.9397222220000003</v>
      </c>
      <c r="O9706">
        <v>0</v>
      </c>
      <c r="P9706">
        <v>9</v>
      </c>
      <c r="Q9706">
        <v>0</v>
      </c>
      <c r="R9706">
        <v>13</v>
      </c>
      <c r="S9706">
        <v>0</v>
      </c>
      <c r="T9706">
        <v>1</v>
      </c>
      <c r="U9706">
        <v>0</v>
      </c>
      <c r="V9706">
        <v>0</v>
      </c>
      <c r="W9706">
        <v>0</v>
      </c>
      <c r="X9706">
        <v>13.069477445394156</v>
      </c>
      <c r="Y9706">
        <v>0</v>
      </c>
      <c r="Z9706">
        <v>17.447300468709933</v>
      </c>
      <c r="AA9706">
        <v>0</v>
      </c>
      <c r="AB9706">
        <v>0.62776421510400893</v>
      </c>
      <c r="AC9706">
        <v>0</v>
      </c>
      <c r="AD9706">
        <v>0</v>
      </c>
      <c r="AE9706">
        <v>31.144542129208098</v>
      </c>
    </row>
    <row r="9707" spans="1:31" x14ac:dyDescent="0.25">
      <c r="A9707">
        <v>1894342</v>
      </c>
      <c r="B9707">
        <v>1</v>
      </c>
      <c r="C9707" t="s">
        <v>80</v>
      </c>
      <c r="D9707" t="s">
        <v>106</v>
      </c>
      <c r="E9707" t="s">
        <v>146</v>
      </c>
      <c r="F9707" t="s">
        <v>27046</v>
      </c>
      <c r="G9707" t="s">
        <v>148</v>
      </c>
      <c r="H9707" t="s">
        <v>143</v>
      </c>
      <c r="I9707" t="s">
        <v>135</v>
      </c>
      <c r="J9707" t="s">
        <v>136</v>
      </c>
      <c r="K9707" t="s">
        <v>137</v>
      </c>
      <c r="L9707" t="s">
        <v>27047</v>
      </c>
      <c r="M9707" t="s">
        <v>27048</v>
      </c>
      <c r="N9707">
        <v>1.6030555550000001</v>
      </c>
      <c r="O9707">
        <v>0</v>
      </c>
      <c r="P9707">
        <v>173</v>
      </c>
      <c r="Q9707">
        <v>0</v>
      </c>
      <c r="R9707">
        <v>1</v>
      </c>
      <c r="S9707">
        <v>0</v>
      </c>
      <c r="T9707">
        <v>13</v>
      </c>
      <c r="U9707">
        <v>0</v>
      </c>
      <c r="V9707">
        <v>0</v>
      </c>
      <c r="W9707">
        <v>0</v>
      </c>
      <c r="X9707">
        <v>74.092662743683178</v>
      </c>
      <c r="Y9707">
        <v>0</v>
      </c>
      <c r="Z9707">
        <v>0.94777869329685738</v>
      </c>
      <c r="AA9707">
        <v>0</v>
      </c>
      <c r="AB9707">
        <v>59.049587616015373</v>
      </c>
      <c r="AC9707">
        <v>0</v>
      </c>
      <c r="AD9707">
        <v>0</v>
      </c>
      <c r="AE9707">
        <v>134.09002905299542</v>
      </c>
    </row>
    <row r="9708" spans="1:31" x14ac:dyDescent="0.25">
      <c r="A9708">
        <v>1894511</v>
      </c>
      <c r="B9708">
        <v>1</v>
      </c>
      <c r="C9708" t="s">
        <v>80</v>
      </c>
      <c r="D9708" t="s">
        <v>89</v>
      </c>
      <c r="E9708" t="s">
        <v>210</v>
      </c>
      <c r="F9708" t="s">
        <v>26729</v>
      </c>
      <c r="G9708" t="s">
        <v>476</v>
      </c>
      <c r="H9708" t="s">
        <v>134</v>
      </c>
      <c r="I9708" t="s">
        <v>152</v>
      </c>
      <c r="J9708" t="s">
        <v>136</v>
      </c>
      <c r="K9708" t="s">
        <v>137</v>
      </c>
      <c r="L9708" t="s">
        <v>27049</v>
      </c>
      <c r="M9708" t="s">
        <v>27050</v>
      </c>
      <c r="N9708">
        <v>1.0555554999999999E-2</v>
      </c>
      <c r="O9708">
        <v>0</v>
      </c>
      <c r="P9708">
        <v>3618</v>
      </c>
      <c r="Q9708">
        <v>0</v>
      </c>
      <c r="R9708">
        <v>71</v>
      </c>
      <c r="S9708">
        <v>1</v>
      </c>
      <c r="T9708">
        <v>471</v>
      </c>
      <c r="U9708">
        <v>0</v>
      </c>
      <c r="V9708">
        <v>0</v>
      </c>
      <c r="W9708">
        <v>0</v>
      </c>
      <c r="X9708">
        <v>15.000849485745185</v>
      </c>
      <c r="Y9708">
        <v>0</v>
      </c>
      <c r="Z9708">
        <v>0.45068837997574501</v>
      </c>
      <c r="AA9708">
        <v>1.1022740234137334</v>
      </c>
      <c r="AB9708">
        <v>8.9649243434220018</v>
      </c>
      <c r="AC9708">
        <v>0</v>
      </c>
      <c r="AD9708">
        <v>0</v>
      </c>
      <c r="AE9708">
        <v>25.518736232556666</v>
      </c>
    </row>
    <row r="9709" spans="1:31" x14ac:dyDescent="0.25">
      <c r="A9709">
        <v>1893718</v>
      </c>
      <c r="B9709">
        <v>1</v>
      </c>
      <c r="C9709" t="s">
        <v>80</v>
      </c>
      <c r="D9709" t="s">
        <v>95</v>
      </c>
      <c r="E9709" t="s">
        <v>222</v>
      </c>
      <c r="F9709" t="s">
        <v>27051</v>
      </c>
      <c r="G9709" t="s">
        <v>142</v>
      </c>
      <c r="H9709" t="s">
        <v>143</v>
      </c>
      <c r="I9709" t="s">
        <v>135</v>
      </c>
      <c r="J9709" t="s">
        <v>136</v>
      </c>
      <c r="K9709" t="s">
        <v>137</v>
      </c>
      <c r="L9709" t="s">
        <v>27052</v>
      </c>
      <c r="M9709" t="s">
        <v>27053</v>
      </c>
      <c r="N9709">
        <v>0.646666666</v>
      </c>
      <c r="O9709">
        <v>0</v>
      </c>
      <c r="P9709">
        <v>43</v>
      </c>
      <c r="Q9709">
        <v>0</v>
      </c>
      <c r="R9709">
        <v>0</v>
      </c>
      <c r="S9709">
        <v>0</v>
      </c>
      <c r="T9709">
        <v>1</v>
      </c>
      <c r="U9709">
        <v>0</v>
      </c>
      <c r="V9709">
        <v>0</v>
      </c>
      <c r="W9709">
        <v>0</v>
      </c>
      <c r="X9709">
        <v>6.0247894287831327</v>
      </c>
      <c r="Y9709">
        <v>0</v>
      </c>
      <c r="Z9709">
        <v>0</v>
      </c>
      <c r="AA9709">
        <v>0</v>
      </c>
      <c r="AB9709">
        <v>0.58832031378378669</v>
      </c>
      <c r="AC9709">
        <v>0</v>
      </c>
      <c r="AD9709">
        <v>0</v>
      </c>
      <c r="AE9709">
        <v>6.6131097425669196</v>
      </c>
    </row>
    <row r="9710" spans="1:31" x14ac:dyDescent="0.25">
      <c r="A9710">
        <v>1894302</v>
      </c>
      <c r="B9710">
        <v>1</v>
      </c>
      <c r="C9710" t="s">
        <v>80</v>
      </c>
      <c r="D9710" t="s">
        <v>84</v>
      </c>
      <c r="E9710" t="s">
        <v>146</v>
      </c>
      <c r="F9710" t="s">
        <v>17995</v>
      </c>
      <c r="G9710" t="s">
        <v>148</v>
      </c>
      <c r="H9710" t="s">
        <v>143</v>
      </c>
      <c r="I9710" t="s">
        <v>135</v>
      </c>
      <c r="J9710" t="s">
        <v>136</v>
      </c>
      <c r="K9710" t="s">
        <v>137</v>
      </c>
      <c r="L9710" t="s">
        <v>27054</v>
      </c>
      <c r="M9710" t="s">
        <v>27055</v>
      </c>
      <c r="N9710">
        <v>1.831111111</v>
      </c>
      <c r="O9710">
        <v>0</v>
      </c>
      <c r="P9710">
        <v>92</v>
      </c>
      <c r="Q9710">
        <v>0</v>
      </c>
      <c r="R9710">
        <v>0</v>
      </c>
      <c r="S9710">
        <v>0</v>
      </c>
      <c r="T9710">
        <v>21</v>
      </c>
      <c r="U9710">
        <v>0</v>
      </c>
      <c r="V9710">
        <v>0</v>
      </c>
      <c r="W9710">
        <v>0</v>
      </c>
      <c r="X9710">
        <v>55.234617868962118</v>
      </c>
      <c r="Y9710">
        <v>0</v>
      </c>
      <c r="Z9710">
        <v>0</v>
      </c>
      <c r="AA9710">
        <v>0</v>
      </c>
      <c r="AB9710">
        <v>76.429625373000135</v>
      </c>
      <c r="AC9710">
        <v>0</v>
      </c>
      <c r="AD9710">
        <v>0</v>
      </c>
      <c r="AE9710">
        <v>131.66424324196225</v>
      </c>
    </row>
    <row r="9711" spans="1:31" x14ac:dyDescent="0.25">
      <c r="A9711">
        <v>1893618</v>
      </c>
      <c r="B9711">
        <v>1</v>
      </c>
      <c r="C9711" t="s">
        <v>80</v>
      </c>
      <c r="D9711" t="s">
        <v>100</v>
      </c>
      <c r="E9711" t="s">
        <v>210</v>
      </c>
      <c r="F9711" t="s">
        <v>14383</v>
      </c>
      <c r="G9711" t="s">
        <v>133</v>
      </c>
      <c r="H9711" t="s">
        <v>134</v>
      </c>
      <c r="I9711" t="s">
        <v>135</v>
      </c>
      <c r="J9711" t="s">
        <v>136</v>
      </c>
      <c r="K9711" t="s">
        <v>137</v>
      </c>
      <c r="L9711" t="s">
        <v>27056</v>
      </c>
      <c r="M9711" t="s">
        <v>27057</v>
      </c>
      <c r="N9711">
        <v>2.3963888880000002</v>
      </c>
      <c r="O9711">
        <v>1</v>
      </c>
      <c r="P9711">
        <v>396</v>
      </c>
      <c r="Q9711">
        <v>26</v>
      </c>
      <c r="R9711">
        <v>108</v>
      </c>
      <c r="S9711">
        <v>10</v>
      </c>
      <c r="T9711">
        <v>72</v>
      </c>
      <c r="U9711">
        <v>0</v>
      </c>
      <c r="V9711">
        <v>0</v>
      </c>
      <c r="W9711">
        <v>1.4704014113435613</v>
      </c>
      <c r="X9711">
        <v>246.87517178603986</v>
      </c>
      <c r="Y9711">
        <v>659.49023733514593</v>
      </c>
      <c r="Z9711">
        <v>571.36279923177335</v>
      </c>
      <c r="AA9711">
        <v>55.344866661648474</v>
      </c>
      <c r="AB9711">
        <v>185.67810016449522</v>
      </c>
      <c r="AC9711">
        <v>0</v>
      </c>
      <c r="AD9711">
        <v>0</v>
      </c>
      <c r="AE9711">
        <v>1720.2215765904464</v>
      </c>
    </row>
    <row r="9712" spans="1:31" x14ac:dyDescent="0.25">
      <c r="A9712">
        <v>1893615</v>
      </c>
      <c r="B9712">
        <v>1</v>
      </c>
      <c r="C9712" t="s">
        <v>81</v>
      </c>
      <c r="D9712" t="s">
        <v>127</v>
      </c>
      <c r="E9712" t="s">
        <v>131</v>
      </c>
      <c r="F9712" t="s">
        <v>24869</v>
      </c>
      <c r="G9712" t="s">
        <v>133</v>
      </c>
      <c r="H9712" t="s">
        <v>134</v>
      </c>
      <c r="I9712" t="s">
        <v>135</v>
      </c>
      <c r="J9712" t="s">
        <v>136</v>
      </c>
      <c r="K9712" t="s">
        <v>137</v>
      </c>
      <c r="L9712" t="s">
        <v>27058</v>
      </c>
      <c r="M9712" t="s">
        <v>27059</v>
      </c>
      <c r="N9712">
        <v>2.0891666660000001</v>
      </c>
      <c r="O9712">
        <v>3</v>
      </c>
      <c r="P9712">
        <v>442</v>
      </c>
      <c r="Q9712">
        <v>72</v>
      </c>
      <c r="R9712">
        <v>67</v>
      </c>
      <c r="S9712">
        <v>15</v>
      </c>
      <c r="T9712">
        <v>29</v>
      </c>
      <c r="U9712">
        <v>5</v>
      </c>
      <c r="V9712">
        <v>0</v>
      </c>
      <c r="W9712">
        <v>3.1703902445905481</v>
      </c>
      <c r="X9712">
        <v>133.63655514054031</v>
      </c>
      <c r="Y9712">
        <v>320.09675496718444</v>
      </c>
      <c r="Z9712">
        <v>227.52429532286584</v>
      </c>
      <c r="AA9712">
        <v>915.35808528394637</v>
      </c>
      <c r="AB9712">
        <v>22.192841597694734</v>
      </c>
      <c r="AC9712">
        <v>593.6103958336239</v>
      </c>
      <c r="AD9712">
        <v>0</v>
      </c>
      <c r="AE9712">
        <v>2215.5893183904464</v>
      </c>
    </row>
    <row r="9713" spans="1:31" x14ac:dyDescent="0.25">
      <c r="A9713">
        <v>1894451</v>
      </c>
      <c r="B9713">
        <v>1</v>
      </c>
      <c r="C9713" t="s">
        <v>80</v>
      </c>
      <c r="D9713" t="s">
        <v>93</v>
      </c>
      <c r="E9713" t="s">
        <v>146</v>
      </c>
      <c r="F9713" t="s">
        <v>24374</v>
      </c>
      <c r="G9713" t="s">
        <v>1108</v>
      </c>
      <c r="H9713" t="s">
        <v>143</v>
      </c>
      <c r="I9713" t="s">
        <v>135</v>
      </c>
      <c r="J9713" t="s">
        <v>136</v>
      </c>
      <c r="K9713" t="s">
        <v>137</v>
      </c>
      <c r="L9713" t="s">
        <v>27060</v>
      </c>
      <c r="M9713" t="s">
        <v>27061</v>
      </c>
      <c r="N9713">
        <v>1.3333333329999999</v>
      </c>
      <c r="O9713">
        <v>0</v>
      </c>
      <c r="P9713">
        <v>25</v>
      </c>
      <c r="Q9713">
        <v>0</v>
      </c>
      <c r="R9713">
        <v>0</v>
      </c>
      <c r="S9713">
        <v>0</v>
      </c>
      <c r="T9713">
        <v>9</v>
      </c>
      <c r="U9713">
        <v>0</v>
      </c>
      <c r="V9713">
        <v>0</v>
      </c>
      <c r="W9713">
        <v>0</v>
      </c>
      <c r="X9713">
        <v>8.852556805686536</v>
      </c>
      <c r="Y9713">
        <v>0</v>
      </c>
      <c r="Z9713">
        <v>0</v>
      </c>
      <c r="AA9713">
        <v>0</v>
      </c>
      <c r="AB9713">
        <v>8.6125139451424673</v>
      </c>
      <c r="AC9713">
        <v>0</v>
      </c>
      <c r="AD9713">
        <v>0</v>
      </c>
      <c r="AE9713">
        <v>17.465070750829003</v>
      </c>
    </row>
    <row r="9714" spans="1:31" x14ac:dyDescent="0.25">
      <c r="A9714">
        <v>1893784</v>
      </c>
      <c r="B9714">
        <v>1</v>
      </c>
      <c r="C9714" t="s">
        <v>81</v>
      </c>
      <c r="D9714" t="s">
        <v>114</v>
      </c>
      <c r="E9714" t="s">
        <v>158</v>
      </c>
      <c r="F9714" t="s">
        <v>27062</v>
      </c>
      <c r="G9714" t="s">
        <v>171</v>
      </c>
      <c r="H9714" t="s">
        <v>134</v>
      </c>
      <c r="I9714" t="s">
        <v>135</v>
      </c>
      <c r="J9714" t="s">
        <v>136</v>
      </c>
      <c r="K9714" t="s">
        <v>172</v>
      </c>
      <c r="L9714" t="s">
        <v>27063</v>
      </c>
      <c r="M9714" t="s">
        <v>27064</v>
      </c>
      <c r="N9714">
        <v>4.53</v>
      </c>
      <c r="O9714">
        <v>0</v>
      </c>
      <c r="P9714">
        <v>3</v>
      </c>
      <c r="Q9714">
        <v>0</v>
      </c>
      <c r="R9714">
        <v>2</v>
      </c>
      <c r="S9714">
        <v>0</v>
      </c>
      <c r="T9714">
        <v>1</v>
      </c>
      <c r="U9714">
        <v>0</v>
      </c>
      <c r="V9714">
        <v>0</v>
      </c>
      <c r="W9714">
        <v>0</v>
      </c>
      <c r="X9714">
        <v>7.4773798741036908</v>
      </c>
      <c r="Y9714">
        <v>0</v>
      </c>
      <c r="Z9714">
        <v>7.0113660022189235</v>
      </c>
      <c r="AA9714">
        <v>0</v>
      </c>
      <c r="AB9714">
        <v>0</v>
      </c>
      <c r="AC9714">
        <v>0</v>
      </c>
      <c r="AD9714">
        <v>0</v>
      </c>
      <c r="AE9714">
        <v>14.488745876322614</v>
      </c>
    </row>
    <row r="9715" spans="1:31" x14ac:dyDescent="0.25">
      <c r="A9715">
        <v>1894445</v>
      </c>
      <c r="B9715">
        <v>1</v>
      </c>
      <c r="C9715" t="s">
        <v>80</v>
      </c>
      <c r="D9715" t="s">
        <v>98</v>
      </c>
      <c r="E9715" t="s">
        <v>146</v>
      </c>
      <c r="F9715" t="s">
        <v>13587</v>
      </c>
      <c r="G9715" t="s">
        <v>148</v>
      </c>
      <c r="H9715" t="s">
        <v>143</v>
      </c>
      <c r="I9715" t="s">
        <v>135</v>
      </c>
      <c r="J9715" t="s">
        <v>136</v>
      </c>
      <c r="K9715" t="s">
        <v>137</v>
      </c>
      <c r="L9715" t="s">
        <v>27065</v>
      </c>
      <c r="M9715" t="s">
        <v>27066</v>
      </c>
      <c r="N9715">
        <v>3.005833333</v>
      </c>
      <c r="O9715">
        <v>0</v>
      </c>
      <c r="P9715">
        <v>4</v>
      </c>
      <c r="Q9715">
        <v>0</v>
      </c>
      <c r="R9715">
        <v>11</v>
      </c>
      <c r="S9715">
        <v>0</v>
      </c>
      <c r="T9715">
        <v>3</v>
      </c>
      <c r="U9715">
        <v>0</v>
      </c>
      <c r="V9715">
        <v>0</v>
      </c>
      <c r="W9715">
        <v>0</v>
      </c>
      <c r="X9715">
        <v>3.9664969065651294</v>
      </c>
      <c r="Y9715">
        <v>0</v>
      </c>
      <c r="Z9715">
        <v>4.3077172859826742</v>
      </c>
      <c r="AA9715">
        <v>0</v>
      </c>
      <c r="AB9715">
        <v>6.2967982798097522</v>
      </c>
      <c r="AC9715">
        <v>0</v>
      </c>
      <c r="AD9715">
        <v>0</v>
      </c>
      <c r="AE9715">
        <v>14.571012472357555</v>
      </c>
    </row>
    <row r="9716" spans="1:31" x14ac:dyDescent="0.25">
      <c r="A9716">
        <v>1893904</v>
      </c>
      <c r="B9716">
        <v>1</v>
      </c>
      <c r="C9716" t="s">
        <v>80</v>
      </c>
      <c r="D9716" t="s">
        <v>101</v>
      </c>
      <c r="E9716" t="s">
        <v>140</v>
      </c>
      <c r="F9716" t="s">
        <v>27067</v>
      </c>
      <c r="G9716" t="s">
        <v>212</v>
      </c>
      <c r="H9716" t="s">
        <v>143</v>
      </c>
      <c r="I9716" t="s">
        <v>135</v>
      </c>
      <c r="J9716" t="s">
        <v>136</v>
      </c>
      <c r="K9716" t="s">
        <v>137</v>
      </c>
      <c r="L9716" t="s">
        <v>27068</v>
      </c>
      <c r="M9716" t="s">
        <v>27069</v>
      </c>
      <c r="N9716">
        <v>1.7322222220000001</v>
      </c>
      <c r="O9716">
        <v>0</v>
      </c>
      <c r="P9716">
        <v>1</v>
      </c>
      <c r="Q9716">
        <v>0</v>
      </c>
      <c r="R9716">
        <v>0</v>
      </c>
      <c r="S9716">
        <v>0</v>
      </c>
      <c r="T9716">
        <v>0</v>
      </c>
      <c r="U9716">
        <v>0</v>
      </c>
      <c r="V9716">
        <v>0</v>
      </c>
      <c r="W9716">
        <v>0</v>
      </c>
      <c r="X9716">
        <v>0.27113487855794499</v>
      </c>
      <c r="Y9716">
        <v>0</v>
      </c>
      <c r="Z9716">
        <v>0</v>
      </c>
      <c r="AA9716">
        <v>0</v>
      </c>
      <c r="AB9716">
        <v>0</v>
      </c>
      <c r="AC9716">
        <v>0</v>
      </c>
      <c r="AD9716">
        <v>0</v>
      </c>
      <c r="AE9716">
        <v>0.27113487855794499</v>
      </c>
    </row>
    <row r="9717" spans="1:31" x14ac:dyDescent="0.25">
      <c r="A9717">
        <v>1894468</v>
      </c>
      <c r="B9717">
        <v>1</v>
      </c>
      <c r="C9717" t="s">
        <v>80</v>
      </c>
      <c r="D9717" t="s">
        <v>93</v>
      </c>
      <c r="E9717" t="s">
        <v>146</v>
      </c>
      <c r="F9717" t="s">
        <v>27070</v>
      </c>
      <c r="G9717" t="s">
        <v>148</v>
      </c>
      <c r="H9717" t="s">
        <v>143</v>
      </c>
      <c r="I9717" t="s">
        <v>135</v>
      </c>
      <c r="J9717" t="s">
        <v>136</v>
      </c>
      <c r="K9717" t="s">
        <v>137</v>
      </c>
      <c r="L9717" t="s">
        <v>27071</v>
      </c>
      <c r="M9717" t="s">
        <v>27072</v>
      </c>
      <c r="N9717">
        <v>2.3219444440000001</v>
      </c>
      <c r="O9717">
        <v>0</v>
      </c>
      <c r="P9717">
        <v>20</v>
      </c>
      <c r="Q9717">
        <v>0</v>
      </c>
      <c r="R9717">
        <v>11</v>
      </c>
      <c r="S9717">
        <v>0</v>
      </c>
      <c r="T9717">
        <v>7</v>
      </c>
      <c r="U9717">
        <v>0</v>
      </c>
      <c r="V9717">
        <v>0</v>
      </c>
      <c r="W9717">
        <v>0</v>
      </c>
      <c r="X9717">
        <v>8.9528216989309843</v>
      </c>
      <c r="Y9717">
        <v>0</v>
      </c>
      <c r="Z9717">
        <v>32.069558639718153</v>
      </c>
      <c r="AA9717">
        <v>0</v>
      </c>
      <c r="AB9717">
        <v>17.881527462252418</v>
      </c>
      <c r="AC9717">
        <v>0</v>
      </c>
      <c r="AD9717">
        <v>0</v>
      </c>
      <c r="AE9717">
        <v>58.90390780090155</v>
      </c>
    </row>
    <row r="9718" spans="1:31" x14ac:dyDescent="0.25">
      <c r="A9718">
        <v>1893804</v>
      </c>
      <c r="B9718">
        <v>1</v>
      </c>
      <c r="C9718" t="s">
        <v>81</v>
      </c>
      <c r="D9718" t="s">
        <v>122</v>
      </c>
      <c r="E9718" t="s">
        <v>158</v>
      </c>
      <c r="F9718" t="s">
        <v>27073</v>
      </c>
      <c r="G9718" t="s">
        <v>196</v>
      </c>
      <c r="H9718" t="s">
        <v>134</v>
      </c>
      <c r="I9718" t="s">
        <v>135</v>
      </c>
      <c r="J9718" t="s">
        <v>136</v>
      </c>
      <c r="K9718" t="s">
        <v>172</v>
      </c>
      <c r="L9718" t="s">
        <v>27074</v>
      </c>
      <c r="M9718" t="s">
        <v>27075</v>
      </c>
      <c r="N9718">
        <v>2.054444444</v>
      </c>
      <c r="O9718">
        <v>0</v>
      </c>
      <c r="P9718">
        <v>78</v>
      </c>
      <c r="Q9718">
        <v>0</v>
      </c>
      <c r="R9718">
        <v>0</v>
      </c>
      <c r="S9718">
        <v>0</v>
      </c>
      <c r="T9718">
        <v>3</v>
      </c>
      <c r="U9718">
        <v>0</v>
      </c>
      <c r="V9718">
        <v>0</v>
      </c>
      <c r="W9718">
        <v>0</v>
      </c>
      <c r="X9718">
        <v>17.641941171823024</v>
      </c>
      <c r="Y9718">
        <v>0</v>
      </c>
      <c r="Z9718">
        <v>0</v>
      </c>
      <c r="AA9718">
        <v>0</v>
      </c>
      <c r="AB9718">
        <v>0.1565445211740111</v>
      </c>
      <c r="AC9718">
        <v>0</v>
      </c>
      <c r="AD9718">
        <v>0</v>
      </c>
      <c r="AE9718">
        <v>17.798485692997037</v>
      </c>
    </row>
    <row r="9719" spans="1:31" x14ac:dyDescent="0.25">
      <c r="A9719">
        <v>1893970</v>
      </c>
      <c r="B9719">
        <v>1</v>
      </c>
      <c r="C9719" t="s">
        <v>80</v>
      </c>
      <c r="D9719" t="s">
        <v>101</v>
      </c>
      <c r="E9719" t="s">
        <v>146</v>
      </c>
      <c r="F9719" t="s">
        <v>27076</v>
      </c>
      <c r="G9719" t="s">
        <v>148</v>
      </c>
      <c r="H9719" t="s">
        <v>143</v>
      </c>
      <c r="I9719" t="s">
        <v>135</v>
      </c>
      <c r="J9719" t="s">
        <v>136</v>
      </c>
      <c r="K9719" t="s">
        <v>137</v>
      </c>
      <c r="L9719" t="s">
        <v>27077</v>
      </c>
      <c r="M9719" t="s">
        <v>26660</v>
      </c>
      <c r="N9719">
        <v>4.0025000000000004</v>
      </c>
      <c r="O9719">
        <v>0</v>
      </c>
      <c r="P9719">
        <v>86</v>
      </c>
      <c r="Q9719">
        <v>0</v>
      </c>
      <c r="R9719">
        <v>1</v>
      </c>
      <c r="S9719">
        <v>0</v>
      </c>
      <c r="T9719">
        <v>2</v>
      </c>
      <c r="U9719">
        <v>0</v>
      </c>
      <c r="V9719">
        <v>0</v>
      </c>
      <c r="W9719">
        <v>0</v>
      </c>
      <c r="X9719">
        <v>124.14523497498116</v>
      </c>
      <c r="Y9719">
        <v>0</v>
      </c>
      <c r="Z9719">
        <v>0.49129763427873507</v>
      </c>
      <c r="AA9719">
        <v>0</v>
      </c>
      <c r="AB9719">
        <v>27.209735498395375</v>
      </c>
      <c r="AC9719">
        <v>0</v>
      </c>
      <c r="AD9719">
        <v>0</v>
      </c>
      <c r="AE9719">
        <v>151.84626810765528</v>
      </c>
    </row>
    <row r="9720" spans="1:31" x14ac:dyDescent="0.25">
      <c r="A9720">
        <v>1894119</v>
      </c>
      <c r="B9720">
        <v>1</v>
      </c>
      <c r="C9720" t="s">
        <v>81</v>
      </c>
      <c r="D9720" t="s">
        <v>127</v>
      </c>
      <c r="E9720" t="s">
        <v>146</v>
      </c>
      <c r="F9720" t="s">
        <v>27078</v>
      </c>
      <c r="G9720" t="s">
        <v>148</v>
      </c>
      <c r="H9720" t="s">
        <v>143</v>
      </c>
      <c r="I9720" t="s">
        <v>135</v>
      </c>
      <c r="J9720" t="s">
        <v>136</v>
      </c>
      <c r="K9720" t="s">
        <v>137</v>
      </c>
      <c r="L9720" t="s">
        <v>27079</v>
      </c>
      <c r="M9720" t="s">
        <v>27080</v>
      </c>
      <c r="N9720">
        <v>10.294722222000001</v>
      </c>
      <c r="O9720">
        <v>0</v>
      </c>
      <c r="P9720">
        <v>22</v>
      </c>
      <c r="Q9720">
        <v>0</v>
      </c>
      <c r="R9720">
        <v>3</v>
      </c>
      <c r="S9720">
        <v>0</v>
      </c>
      <c r="T9720">
        <v>1</v>
      </c>
      <c r="U9720">
        <v>0</v>
      </c>
      <c r="V9720">
        <v>0</v>
      </c>
      <c r="W9720">
        <v>0</v>
      </c>
      <c r="X9720">
        <v>97.471555330325373</v>
      </c>
      <c r="Y9720">
        <v>0</v>
      </c>
      <c r="Z9720">
        <v>54.761086144837748</v>
      </c>
      <c r="AA9720">
        <v>0</v>
      </c>
      <c r="AB9720">
        <v>1.1120516936758669</v>
      </c>
      <c r="AC9720">
        <v>0</v>
      </c>
      <c r="AD9720">
        <v>0</v>
      </c>
      <c r="AE9720">
        <v>153.344693168839</v>
      </c>
    </row>
    <row r="9721" spans="1:31" x14ac:dyDescent="0.25">
      <c r="A9721">
        <v>1893741</v>
      </c>
      <c r="B9721">
        <v>1</v>
      </c>
      <c r="C9721" t="s">
        <v>80</v>
      </c>
      <c r="D9721" t="s">
        <v>100</v>
      </c>
      <c r="E9721" t="s">
        <v>210</v>
      </c>
      <c r="F9721" t="s">
        <v>27081</v>
      </c>
      <c r="G9721" t="s">
        <v>171</v>
      </c>
      <c r="H9721" t="s">
        <v>134</v>
      </c>
      <c r="I9721" t="s">
        <v>135</v>
      </c>
      <c r="J9721" t="s">
        <v>136</v>
      </c>
      <c r="K9721" t="s">
        <v>172</v>
      </c>
      <c r="L9721" t="s">
        <v>27082</v>
      </c>
      <c r="M9721" t="s">
        <v>27083</v>
      </c>
      <c r="N9721">
        <v>8.0180555550000001</v>
      </c>
      <c r="O9721">
        <v>4</v>
      </c>
      <c r="P9721">
        <v>316</v>
      </c>
      <c r="Q9721">
        <v>3</v>
      </c>
      <c r="R9721">
        <v>58</v>
      </c>
      <c r="S9721">
        <v>14</v>
      </c>
      <c r="T9721">
        <v>80</v>
      </c>
      <c r="U9721">
        <v>5</v>
      </c>
      <c r="V9721">
        <v>0</v>
      </c>
      <c r="W9721">
        <v>11.827716018966749</v>
      </c>
      <c r="X9721">
        <v>1109.9673525339745</v>
      </c>
      <c r="Y9721">
        <v>40.216086951934088</v>
      </c>
      <c r="Z9721">
        <v>560.31927762889632</v>
      </c>
      <c r="AA9721">
        <v>685.07104175811764</v>
      </c>
      <c r="AB9721">
        <v>691.38072367777181</v>
      </c>
      <c r="AC9721">
        <v>2430.738920606133</v>
      </c>
      <c r="AD9721">
        <v>0</v>
      </c>
      <c r="AE9721">
        <v>5529.5211191757935</v>
      </c>
    </row>
    <row r="9722" spans="1:31" x14ac:dyDescent="0.25">
      <c r="A9722">
        <v>1893635</v>
      </c>
      <c r="B9722">
        <v>1</v>
      </c>
      <c r="C9722" t="s">
        <v>81</v>
      </c>
      <c r="D9722" t="s">
        <v>115</v>
      </c>
      <c r="E9722" t="s">
        <v>140</v>
      </c>
      <c r="F9722" t="s">
        <v>27084</v>
      </c>
      <c r="G9722" t="s">
        <v>163</v>
      </c>
      <c r="H9722" t="s">
        <v>143</v>
      </c>
      <c r="I9722" t="s">
        <v>135</v>
      </c>
      <c r="J9722" t="s">
        <v>136</v>
      </c>
      <c r="K9722" t="s">
        <v>137</v>
      </c>
      <c r="L9722" t="s">
        <v>27085</v>
      </c>
      <c r="M9722" t="s">
        <v>27086</v>
      </c>
      <c r="N9722">
        <v>1.964444444</v>
      </c>
      <c r="O9722">
        <v>0</v>
      </c>
      <c r="P9722">
        <v>1</v>
      </c>
      <c r="Q9722">
        <v>0</v>
      </c>
      <c r="R9722">
        <v>0</v>
      </c>
      <c r="S9722">
        <v>0</v>
      </c>
      <c r="T9722">
        <v>0</v>
      </c>
      <c r="U9722">
        <v>0</v>
      </c>
      <c r="V9722">
        <v>0</v>
      </c>
      <c r="W9722">
        <v>0</v>
      </c>
      <c r="X9722">
        <v>0.19809100995452833</v>
      </c>
      <c r="Y9722">
        <v>0</v>
      </c>
      <c r="Z9722">
        <v>0</v>
      </c>
      <c r="AA9722">
        <v>0</v>
      </c>
      <c r="AB9722">
        <v>0</v>
      </c>
      <c r="AC9722">
        <v>0</v>
      </c>
      <c r="AD9722">
        <v>0</v>
      </c>
      <c r="AE9722">
        <v>0.19809100995452833</v>
      </c>
    </row>
    <row r="9723" spans="1:31" x14ac:dyDescent="0.25">
      <c r="A9723">
        <v>1893598</v>
      </c>
      <c r="B9723">
        <v>1</v>
      </c>
      <c r="C9723" t="s">
        <v>81</v>
      </c>
      <c r="D9723" t="s">
        <v>120</v>
      </c>
      <c r="E9723" t="s">
        <v>140</v>
      </c>
      <c r="F9723" t="s">
        <v>27087</v>
      </c>
      <c r="G9723" t="s">
        <v>207</v>
      </c>
      <c r="H9723" t="s">
        <v>143</v>
      </c>
      <c r="I9723" t="s">
        <v>135</v>
      </c>
      <c r="J9723" t="s">
        <v>136</v>
      </c>
      <c r="K9723" t="s">
        <v>137</v>
      </c>
      <c r="L9723" t="s">
        <v>27088</v>
      </c>
      <c r="M9723" t="s">
        <v>27089</v>
      </c>
      <c r="N9723">
        <v>2.7211111109999999</v>
      </c>
      <c r="O9723">
        <v>0</v>
      </c>
      <c r="P9723">
        <v>3</v>
      </c>
      <c r="Q9723">
        <v>0</v>
      </c>
      <c r="R9723">
        <v>0</v>
      </c>
      <c r="S9723">
        <v>0</v>
      </c>
      <c r="T9723">
        <v>1</v>
      </c>
      <c r="U9723">
        <v>0</v>
      </c>
      <c r="V9723">
        <v>0</v>
      </c>
      <c r="W9723">
        <v>0</v>
      </c>
      <c r="X9723">
        <v>1.5695481318768534</v>
      </c>
      <c r="Y9723">
        <v>0</v>
      </c>
      <c r="Z9723">
        <v>0</v>
      </c>
      <c r="AA9723">
        <v>0</v>
      </c>
      <c r="AB9723">
        <v>2.9183393708252399</v>
      </c>
      <c r="AC9723">
        <v>0</v>
      </c>
      <c r="AD9723">
        <v>0</v>
      </c>
      <c r="AE9723">
        <v>4.487887502702093</v>
      </c>
    </row>
    <row r="9724" spans="1:31" x14ac:dyDescent="0.25">
      <c r="A9724">
        <v>1894325</v>
      </c>
      <c r="B9724">
        <v>1</v>
      </c>
      <c r="C9724" t="s">
        <v>80</v>
      </c>
      <c r="D9724" t="s">
        <v>84</v>
      </c>
      <c r="E9724" t="s">
        <v>169</v>
      </c>
      <c r="F9724" t="s">
        <v>15522</v>
      </c>
      <c r="G9724" t="s">
        <v>183</v>
      </c>
      <c r="H9724" t="s">
        <v>143</v>
      </c>
      <c r="I9724" t="s">
        <v>135</v>
      </c>
      <c r="J9724" t="s">
        <v>136</v>
      </c>
      <c r="K9724" t="s">
        <v>137</v>
      </c>
      <c r="L9724" t="s">
        <v>27090</v>
      </c>
      <c r="M9724" t="s">
        <v>27091</v>
      </c>
      <c r="N9724">
        <v>3.1266666660000002</v>
      </c>
      <c r="O9724">
        <v>0</v>
      </c>
      <c r="P9724">
        <v>13</v>
      </c>
      <c r="Q9724">
        <v>0</v>
      </c>
      <c r="R9724">
        <v>14</v>
      </c>
      <c r="S9724">
        <v>0</v>
      </c>
      <c r="T9724">
        <v>1</v>
      </c>
      <c r="U9724">
        <v>0</v>
      </c>
      <c r="V9724">
        <v>0</v>
      </c>
      <c r="W9724">
        <v>0</v>
      </c>
      <c r="X9724">
        <v>22.833812133238922</v>
      </c>
      <c r="Y9724">
        <v>0</v>
      </c>
      <c r="Z9724">
        <v>33.551404673064745</v>
      </c>
      <c r="AA9724">
        <v>0</v>
      </c>
      <c r="AB9724">
        <v>0</v>
      </c>
      <c r="AC9724">
        <v>0</v>
      </c>
      <c r="AD9724">
        <v>0</v>
      </c>
      <c r="AE9724">
        <v>56.385216806303667</v>
      </c>
    </row>
    <row r="9725" spans="1:31" x14ac:dyDescent="0.25">
      <c r="A9725">
        <v>1894425</v>
      </c>
      <c r="B9725">
        <v>1</v>
      </c>
      <c r="C9725" t="s">
        <v>80</v>
      </c>
      <c r="D9725" t="s">
        <v>108</v>
      </c>
      <c r="E9725" t="s">
        <v>146</v>
      </c>
      <c r="F9725" t="s">
        <v>27092</v>
      </c>
      <c r="G9725" t="s">
        <v>148</v>
      </c>
      <c r="H9725" t="s">
        <v>143</v>
      </c>
      <c r="I9725" t="s">
        <v>135</v>
      </c>
      <c r="J9725" t="s">
        <v>136</v>
      </c>
      <c r="K9725" t="s">
        <v>137</v>
      </c>
      <c r="L9725" t="s">
        <v>27093</v>
      </c>
      <c r="M9725" t="s">
        <v>27094</v>
      </c>
      <c r="N9725">
        <v>1.0052777770000001</v>
      </c>
      <c r="O9725">
        <v>0</v>
      </c>
      <c r="P9725">
        <v>17</v>
      </c>
      <c r="Q9725">
        <v>0</v>
      </c>
      <c r="R9725">
        <v>7</v>
      </c>
      <c r="S9725">
        <v>0</v>
      </c>
      <c r="T9725">
        <v>2</v>
      </c>
      <c r="U9725">
        <v>0</v>
      </c>
      <c r="V9725">
        <v>0</v>
      </c>
      <c r="W9725">
        <v>0</v>
      </c>
      <c r="X9725">
        <v>3.700099811866695</v>
      </c>
      <c r="Y9725">
        <v>0</v>
      </c>
      <c r="Z9725">
        <v>4.6679313245567871</v>
      </c>
      <c r="AA9725">
        <v>0</v>
      </c>
      <c r="AB9725">
        <v>21.345661757283814</v>
      </c>
      <c r="AC9725">
        <v>0</v>
      </c>
      <c r="AD9725">
        <v>0</v>
      </c>
      <c r="AE9725">
        <v>29.713692893707297</v>
      </c>
    </row>
    <row r="9726" spans="1:31" x14ac:dyDescent="0.25">
      <c r="A9726">
        <v>1894600</v>
      </c>
      <c r="B9726">
        <v>1</v>
      </c>
      <c r="C9726" t="s">
        <v>80</v>
      </c>
      <c r="D9726" t="s">
        <v>103</v>
      </c>
      <c r="E9726" t="s">
        <v>210</v>
      </c>
      <c r="F9726" t="s">
        <v>27095</v>
      </c>
      <c r="G9726" t="s">
        <v>476</v>
      </c>
      <c r="H9726" t="s">
        <v>134</v>
      </c>
      <c r="I9726" t="s">
        <v>135</v>
      </c>
      <c r="J9726" t="s">
        <v>136</v>
      </c>
      <c r="K9726" t="s">
        <v>137</v>
      </c>
      <c r="L9726" t="s">
        <v>27096</v>
      </c>
      <c r="M9726" t="s">
        <v>27097</v>
      </c>
      <c r="N9726">
        <v>2.4311111109999999</v>
      </c>
      <c r="O9726">
        <v>0</v>
      </c>
      <c r="P9726">
        <v>257</v>
      </c>
      <c r="Q9726">
        <v>27</v>
      </c>
      <c r="R9726">
        <v>13</v>
      </c>
      <c r="S9726">
        <v>28</v>
      </c>
      <c r="T9726">
        <v>86</v>
      </c>
      <c r="U9726">
        <v>3</v>
      </c>
      <c r="V9726">
        <v>1</v>
      </c>
      <c r="W9726">
        <v>0</v>
      </c>
      <c r="X9726">
        <v>111.9485950058227</v>
      </c>
      <c r="Y9726">
        <v>605.26664108175726</v>
      </c>
      <c r="Z9726">
        <v>142.80344633783108</v>
      </c>
      <c r="AA9726">
        <v>454.71394335166758</v>
      </c>
      <c r="AB9726">
        <v>90.825976877410213</v>
      </c>
      <c r="AC9726">
        <v>248.47217155805865</v>
      </c>
      <c r="AD9726">
        <v>15.845449599758153</v>
      </c>
      <c r="AE9726">
        <v>1669.8762238123059</v>
      </c>
    </row>
    <row r="9727" spans="1:31" x14ac:dyDescent="0.25">
      <c r="A9727">
        <v>1894623</v>
      </c>
      <c r="B9727">
        <v>1</v>
      </c>
      <c r="C9727" t="s">
        <v>80</v>
      </c>
      <c r="D9727" t="s">
        <v>103</v>
      </c>
      <c r="E9727" t="s">
        <v>158</v>
      </c>
      <c r="F9727" t="s">
        <v>27098</v>
      </c>
      <c r="G9727" t="s">
        <v>343</v>
      </c>
      <c r="H9727" t="s">
        <v>134</v>
      </c>
      <c r="I9727" t="s">
        <v>135</v>
      </c>
      <c r="J9727" t="s">
        <v>136</v>
      </c>
      <c r="K9727" t="s">
        <v>137</v>
      </c>
      <c r="L9727" t="s">
        <v>27099</v>
      </c>
      <c r="M9727" t="s">
        <v>27100</v>
      </c>
      <c r="N9727">
        <v>1.3302777770000001</v>
      </c>
      <c r="O9727">
        <v>0</v>
      </c>
      <c r="P9727">
        <v>257</v>
      </c>
      <c r="Q9727">
        <v>0</v>
      </c>
      <c r="R9727">
        <v>3</v>
      </c>
      <c r="S9727">
        <v>0</v>
      </c>
      <c r="T9727">
        <v>4</v>
      </c>
      <c r="U9727">
        <v>0</v>
      </c>
      <c r="V9727">
        <v>0</v>
      </c>
      <c r="W9727">
        <v>0</v>
      </c>
      <c r="X9727">
        <v>56.246005332323968</v>
      </c>
      <c r="Y9727">
        <v>0</v>
      </c>
      <c r="Z9727">
        <v>39.754977080337937</v>
      </c>
      <c r="AA9727">
        <v>0</v>
      </c>
      <c r="AB9727">
        <v>3.2021206697726825</v>
      </c>
      <c r="AC9727">
        <v>0</v>
      </c>
      <c r="AD9727">
        <v>0</v>
      </c>
      <c r="AE9727">
        <v>99.203103082434581</v>
      </c>
    </row>
    <row r="9728" spans="1:31" x14ac:dyDescent="0.25">
      <c r="A9728">
        <v>1895287</v>
      </c>
      <c r="B9728">
        <v>1</v>
      </c>
      <c r="C9728" t="s">
        <v>81</v>
      </c>
      <c r="D9728" t="s">
        <v>113</v>
      </c>
      <c r="E9728" t="s">
        <v>146</v>
      </c>
      <c r="F9728" t="s">
        <v>27101</v>
      </c>
      <c r="G9728" t="s">
        <v>469</v>
      </c>
      <c r="H9728" t="s">
        <v>143</v>
      </c>
      <c r="I9728" t="s">
        <v>135</v>
      </c>
      <c r="J9728" t="s">
        <v>136</v>
      </c>
      <c r="K9728" t="s">
        <v>137</v>
      </c>
      <c r="L9728" t="s">
        <v>27102</v>
      </c>
      <c r="M9728" t="s">
        <v>27103</v>
      </c>
      <c r="N9728">
        <v>4.3533333330000001</v>
      </c>
      <c r="O9728">
        <v>0</v>
      </c>
      <c r="P9728">
        <v>3</v>
      </c>
      <c r="Q9728">
        <v>0</v>
      </c>
      <c r="R9728">
        <v>0</v>
      </c>
      <c r="S9728">
        <v>0</v>
      </c>
      <c r="T9728">
        <v>1</v>
      </c>
      <c r="U9728">
        <v>0</v>
      </c>
      <c r="V9728">
        <v>0</v>
      </c>
      <c r="W9728">
        <v>0</v>
      </c>
      <c r="X9728">
        <v>2.3417233352705833</v>
      </c>
      <c r="Y9728">
        <v>0</v>
      </c>
      <c r="Z9728">
        <v>0</v>
      </c>
      <c r="AA9728">
        <v>0</v>
      </c>
      <c r="AB9728">
        <v>3.4978156226888886E-4</v>
      </c>
      <c r="AC9728">
        <v>0</v>
      </c>
      <c r="AD9728">
        <v>0</v>
      </c>
      <c r="AE9728">
        <v>2.3420731168328524</v>
      </c>
    </row>
    <row r="9729" spans="1:31" x14ac:dyDescent="0.25">
      <c r="A9729">
        <v>1894646</v>
      </c>
      <c r="B9729">
        <v>1</v>
      </c>
      <c r="C9729" t="s">
        <v>81</v>
      </c>
      <c r="D9729" t="s">
        <v>123</v>
      </c>
      <c r="E9729" t="s">
        <v>210</v>
      </c>
      <c r="F9729" t="s">
        <v>1349</v>
      </c>
      <c r="G9729" t="s">
        <v>133</v>
      </c>
      <c r="H9729" t="s">
        <v>134</v>
      </c>
      <c r="I9729" t="s">
        <v>135</v>
      </c>
      <c r="J9729" t="s">
        <v>136</v>
      </c>
      <c r="K9729" t="s">
        <v>137</v>
      </c>
      <c r="L9729" t="s">
        <v>27104</v>
      </c>
      <c r="M9729" t="s">
        <v>27105</v>
      </c>
      <c r="N9729">
        <v>0.64583333300000001</v>
      </c>
      <c r="O9729">
        <v>7</v>
      </c>
      <c r="P9729">
        <v>1284</v>
      </c>
      <c r="Q9729">
        <v>99</v>
      </c>
      <c r="R9729">
        <v>69</v>
      </c>
      <c r="S9729">
        <v>26</v>
      </c>
      <c r="T9729">
        <v>111</v>
      </c>
      <c r="U9729">
        <v>7</v>
      </c>
      <c r="V9729">
        <v>0</v>
      </c>
      <c r="W9729">
        <v>1.0264506023384792</v>
      </c>
      <c r="X9729">
        <v>114.84498961021761</v>
      </c>
      <c r="Y9729">
        <v>63.100606318276185</v>
      </c>
      <c r="Z9729">
        <v>41.010907620251594</v>
      </c>
      <c r="AA9729">
        <v>67.698857582010604</v>
      </c>
      <c r="AB9729">
        <v>30.464571227442935</v>
      </c>
      <c r="AC9729">
        <v>170.33776430894102</v>
      </c>
      <c r="AD9729">
        <v>0</v>
      </c>
      <c r="AE9729">
        <v>488.48414726947846</v>
      </c>
    </row>
    <row r="9730" spans="1:31" x14ac:dyDescent="0.25">
      <c r="A9730">
        <v>1894978</v>
      </c>
      <c r="B9730">
        <v>1</v>
      </c>
      <c r="C9730" t="s">
        <v>80</v>
      </c>
      <c r="D9730" t="s">
        <v>90</v>
      </c>
      <c r="E9730" t="s">
        <v>146</v>
      </c>
      <c r="F9730" t="s">
        <v>27106</v>
      </c>
      <c r="G9730" t="s">
        <v>148</v>
      </c>
      <c r="H9730" t="s">
        <v>143</v>
      </c>
      <c r="I9730" t="s">
        <v>135</v>
      </c>
      <c r="J9730" t="s">
        <v>136</v>
      </c>
      <c r="K9730" t="s">
        <v>137</v>
      </c>
      <c r="L9730" t="s">
        <v>27107</v>
      </c>
      <c r="M9730" t="s">
        <v>27108</v>
      </c>
      <c r="N9730">
        <v>9.3905555550000006</v>
      </c>
      <c r="O9730">
        <v>0</v>
      </c>
      <c r="P9730">
        <v>198</v>
      </c>
      <c r="Q9730">
        <v>0</v>
      </c>
      <c r="R9730">
        <v>0</v>
      </c>
      <c r="S9730">
        <v>0</v>
      </c>
      <c r="T9730">
        <v>18</v>
      </c>
      <c r="U9730">
        <v>0</v>
      </c>
      <c r="V9730">
        <v>0</v>
      </c>
      <c r="W9730">
        <v>0</v>
      </c>
      <c r="X9730">
        <v>457.24266092149713</v>
      </c>
      <c r="Y9730">
        <v>0</v>
      </c>
      <c r="Z9730">
        <v>0</v>
      </c>
      <c r="AA9730">
        <v>0</v>
      </c>
      <c r="AB9730">
        <v>126.99569488924449</v>
      </c>
      <c r="AC9730">
        <v>0</v>
      </c>
      <c r="AD9730">
        <v>0</v>
      </c>
      <c r="AE9730">
        <v>584.23835581074161</v>
      </c>
    </row>
    <row r="9731" spans="1:31" x14ac:dyDescent="0.25">
      <c r="A9731">
        <v>1895479</v>
      </c>
      <c r="B9731">
        <v>1</v>
      </c>
      <c r="C9731" t="s">
        <v>80</v>
      </c>
      <c r="D9731" t="s">
        <v>108</v>
      </c>
      <c r="E9731" t="s">
        <v>146</v>
      </c>
      <c r="F9731" t="s">
        <v>27109</v>
      </c>
      <c r="G9731" t="s">
        <v>148</v>
      </c>
      <c r="H9731" t="s">
        <v>143</v>
      </c>
      <c r="I9731" t="s">
        <v>135</v>
      </c>
      <c r="J9731" t="s">
        <v>136</v>
      </c>
      <c r="K9731" t="s">
        <v>137</v>
      </c>
      <c r="L9731" t="s">
        <v>27110</v>
      </c>
      <c r="M9731" t="s">
        <v>27111</v>
      </c>
      <c r="N9731">
        <v>1.7116666659999999</v>
      </c>
      <c r="O9731">
        <v>0</v>
      </c>
      <c r="P9731">
        <v>8</v>
      </c>
      <c r="Q9731">
        <v>0</v>
      </c>
      <c r="R9731">
        <v>0</v>
      </c>
      <c r="S9731">
        <v>0</v>
      </c>
      <c r="T9731">
        <v>0</v>
      </c>
      <c r="U9731">
        <v>0</v>
      </c>
      <c r="V9731">
        <v>0</v>
      </c>
      <c r="W9731">
        <v>0</v>
      </c>
      <c r="X9731">
        <v>2.0827879356880397</v>
      </c>
      <c r="Y9731">
        <v>0</v>
      </c>
      <c r="Z9731">
        <v>0</v>
      </c>
      <c r="AA9731">
        <v>0</v>
      </c>
      <c r="AB9731">
        <v>0</v>
      </c>
      <c r="AC9731">
        <v>0</v>
      </c>
      <c r="AD9731">
        <v>0</v>
      </c>
      <c r="AE9731">
        <v>2.0827879356880397</v>
      </c>
    </row>
    <row r="9732" spans="1:31" x14ac:dyDescent="0.25">
      <c r="A9732">
        <v>1895001</v>
      </c>
      <c r="B9732">
        <v>1</v>
      </c>
      <c r="C9732" t="s">
        <v>80</v>
      </c>
      <c r="D9732" t="s">
        <v>82</v>
      </c>
      <c r="E9732" t="s">
        <v>222</v>
      </c>
      <c r="F9732" t="s">
        <v>25800</v>
      </c>
      <c r="G9732" t="s">
        <v>148</v>
      </c>
      <c r="H9732" t="s">
        <v>143</v>
      </c>
      <c r="I9732" t="s">
        <v>135</v>
      </c>
      <c r="J9732" t="s">
        <v>136</v>
      </c>
      <c r="K9732" t="s">
        <v>137</v>
      </c>
      <c r="L9732" t="s">
        <v>27112</v>
      </c>
      <c r="M9732" t="s">
        <v>27113</v>
      </c>
      <c r="N9732">
        <v>0.88027777699999998</v>
      </c>
      <c r="O9732">
        <v>0</v>
      </c>
      <c r="P9732">
        <v>7</v>
      </c>
      <c r="Q9732">
        <v>0</v>
      </c>
      <c r="R9732">
        <v>0</v>
      </c>
      <c r="S9732">
        <v>0</v>
      </c>
      <c r="T9732">
        <v>23</v>
      </c>
      <c r="U9732">
        <v>0</v>
      </c>
      <c r="V9732">
        <v>0</v>
      </c>
      <c r="W9732">
        <v>0</v>
      </c>
      <c r="X9732">
        <v>4.1658471510036339</v>
      </c>
      <c r="Y9732">
        <v>0</v>
      </c>
      <c r="Z9732">
        <v>0</v>
      </c>
      <c r="AA9732">
        <v>0</v>
      </c>
      <c r="AB9732">
        <v>99.882820339451456</v>
      </c>
      <c r="AC9732">
        <v>0</v>
      </c>
      <c r="AD9732">
        <v>0</v>
      </c>
      <c r="AE9732">
        <v>104.04866749045509</v>
      </c>
    </row>
    <row r="9733" spans="1:31" x14ac:dyDescent="0.25">
      <c r="A9733">
        <v>1894792</v>
      </c>
      <c r="B9733">
        <v>1</v>
      </c>
      <c r="C9733" t="s">
        <v>81</v>
      </c>
      <c r="D9733" t="s">
        <v>118</v>
      </c>
      <c r="E9733" t="s">
        <v>158</v>
      </c>
      <c r="F9733" t="s">
        <v>27114</v>
      </c>
      <c r="G9733" t="s">
        <v>133</v>
      </c>
      <c r="H9733" t="s">
        <v>134</v>
      </c>
      <c r="I9733" t="s">
        <v>135</v>
      </c>
      <c r="J9733" t="s">
        <v>136</v>
      </c>
      <c r="K9733" t="s">
        <v>137</v>
      </c>
      <c r="L9733" t="s">
        <v>27115</v>
      </c>
      <c r="M9733" t="s">
        <v>27116</v>
      </c>
      <c r="N9733">
        <v>0.51194444400000005</v>
      </c>
      <c r="O9733">
        <v>0</v>
      </c>
      <c r="P9733">
        <v>1096</v>
      </c>
      <c r="Q9733">
        <v>0</v>
      </c>
      <c r="R9733">
        <v>39</v>
      </c>
      <c r="S9733">
        <v>1</v>
      </c>
      <c r="T9733">
        <v>52</v>
      </c>
      <c r="U9733">
        <v>0</v>
      </c>
      <c r="V9733">
        <v>1</v>
      </c>
      <c r="W9733">
        <v>0</v>
      </c>
      <c r="X9733">
        <v>133.39315893475856</v>
      </c>
      <c r="Y9733">
        <v>0</v>
      </c>
      <c r="Z9733">
        <v>14.513577139713544</v>
      </c>
      <c r="AA9733">
        <v>5.134708282227515</v>
      </c>
      <c r="AB9733">
        <v>24.629259306856287</v>
      </c>
      <c r="AC9733">
        <v>0</v>
      </c>
      <c r="AD9733">
        <v>1.8614967491084722</v>
      </c>
      <c r="AE9733">
        <v>179.53220041266437</v>
      </c>
    </row>
    <row r="9734" spans="1:31" x14ac:dyDescent="0.25">
      <c r="A9734">
        <v>1895333</v>
      </c>
      <c r="B9734">
        <v>1</v>
      </c>
      <c r="C9734" t="s">
        <v>81</v>
      </c>
      <c r="D9734" t="s">
        <v>120</v>
      </c>
      <c r="E9734" t="s">
        <v>169</v>
      </c>
      <c r="F9734" t="s">
        <v>27117</v>
      </c>
      <c r="G9734" t="s">
        <v>183</v>
      </c>
      <c r="H9734" t="s">
        <v>143</v>
      </c>
      <c r="I9734" t="s">
        <v>135</v>
      </c>
      <c r="J9734" t="s">
        <v>136</v>
      </c>
      <c r="K9734" t="s">
        <v>137</v>
      </c>
      <c r="L9734" t="s">
        <v>27118</v>
      </c>
      <c r="M9734" t="s">
        <v>27119</v>
      </c>
      <c r="N9734">
        <v>2.125555555</v>
      </c>
      <c r="O9734">
        <v>0</v>
      </c>
      <c r="P9734">
        <v>22</v>
      </c>
      <c r="Q9734">
        <v>0</v>
      </c>
      <c r="R9734">
        <v>3</v>
      </c>
      <c r="S9734">
        <v>0</v>
      </c>
      <c r="T9734">
        <v>3</v>
      </c>
      <c r="U9734">
        <v>0</v>
      </c>
      <c r="V9734">
        <v>0</v>
      </c>
      <c r="W9734">
        <v>0</v>
      </c>
      <c r="X9734">
        <v>20.860562364309359</v>
      </c>
      <c r="Y9734">
        <v>0</v>
      </c>
      <c r="Z9734">
        <v>38.243706877775097</v>
      </c>
      <c r="AA9734">
        <v>0</v>
      </c>
      <c r="AB9734">
        <v>3.2458345171575469</v>
      </c>
      <c r="AC9734">
        <v>0</v>
      </c>
      <c r="AD9734">
        <v>0</v>
      </c>
      <c r="AE9734">
        <v>62.350103759242003</v>
      </c>
    </row>
    <row r="9735" spans="1:31" x14ac:dyDescent="0.25">
      <c r="A9735">
        <v>1895124</v>
      </c>
      <c r="B9735">
        <v>1</v>
      </c>
      <c r="C9735" t="s">
        <v>80</v>
      </c>
      <c r="D9735" t="s">
        <v>108</v>
      </c>
      <c r="E9735" t="s">
        <v>146</v>
      </c>
      <c r="F9735" t="s">
        <v>27120</v>
      </c>
      <c r="G9735" t="s">
        <v>148</v>
      </c>
      <c r="H9735" t="s">
        <v>143</v>
      </c>
      <c r="I9735" t="s">
        <v>135</v>
      </c>
      <c r="J9735" t="s">
        <v>136</v>
      </c>
      <c r="K9735" t="s">
        <v>137</v>
      </c>
      <c r="L9735" t="s">
        <v>27121</v>
      </c>
      <c r="M9735" t="s">
        <v>27122</v>
      </c>
      <c r="N9735">
        <v>2.3622222220000002</v>
      </c>
      <c r="O9735">
        <v>0</v>
      </c>
      <c r="P9735">
        <v>12</v>
      </c>
      <c r="Q9735">
        <v>0</v>
      </c>
      <c r="R9735">
        <v>1</v>
      </c>
      <c r="S9735">
        <v>0</v>
      </c>
      <c r="T9735">
        <v>0</v>
      </c>
      <c r="U9735">
        <v>0</v>
      </c>
      <c r="V9735">
        <v>0</v>
      </c>
      <c r="W9735">
        <v>0</v>
      </c>
      <c r="X9735">
        <v>4.4077645239880097</v>
      </c>
      <c r="Y9735">
        <v>0</v>
      </c>
      <c r="Z9735">
        <v>0.10804183857478669</v>
      </c>
      <c r="AA9735">
        <v>0</v>
      </c>
      <c r="AB9735">
        <v>0</v>
      </c>
      <c r="AC9735">
        <v>0</v>
      </c>
      <c r="AD9735">
        <v>0</v>
      </c>
      <c r="AE9735">
        <v>4.5158063625627962</v>
      </c>
    </row>
    <row r="9736" spans="1:31" x14ac:dyDescent="0.25">
      <c r="A9736">
        <v>1895101</v>
      </c>
      <c r="B9736">
        <v>1</v>
      </c>
      <c r="C9736" t="s">
        <v>80</v>
      </c>
      <c r="D9736" t="s">
        <v>105</v>
      </c>
      <c r="E9736" t="s">
        <v>222</v>
      </c>
      <c r="F9736" t="s">
        <v>17872</v>
      </c>
      <c r="G9736" t="s">
        <v>148</v>
      </c>
      <c r="H9736" t="s">
        <v>143</v>
      </c>
      <c r="I9736" t="s">
        <v>135</v>
      </c>
      <c r="J9736" t="s">
        <v>136</v>
      </c>
      <c r="K9736" t="s">
        <v>137</v>
      </c>
      <c r="L9736" t="s">
        <v>27123</v>
      </c>
      <c r="M9736" t="s">
        <v>27124</v>
      </c>
      <c r="N9736">
        <v>1.740555555</v>
      </c>
      <c r="O9736">
        <v>0</v>
      </c>
      <c r="P9736">
        <v>179</v>
      </c>
      <c r="Q9736">
        <v>0</v>
      </c>
      <c r="R9736">
        <v>0</v>
      </c>
      <c r="S9736">
        <v>0</v>
      </c>
      <c r="T9736">
        <v>52</v>
      </c>
      <c r="U9736">
        <v>0</v>
      </c>
      <c r="V9736">
        <v>0</v>
      </c>
      <c r="W9736">
        <v>0</v>
      </c>
      <c r="X9736">
        <v>85.846947786994747</v>
      </c>
      <c r="Y9736">
        <v>0</v>
      </c>
      <c r="Z9736">
        <v>0</v>
      </c>
      <c r="AA9736">
        <v>0</v>
      </c>
      <c r="AB9736">
        <v>107.49531233174029</v>
      </c>
      <c r="AC9736">
        <v>0</v>
      </c>
      <c r="AD9736">
        <v>0</v>
      </c>
      <c r="AE9736">
        <v>193.34226011873506</v>
      </c>
    </row>
    <row r="9737" spans="1:31" x14ac:dyDescent="0.25">
      <c r="A9737">
        <v>1895473</v>
      </c>
      <c r="B9737">
        <v>1</v>
      </c>
      <c r="C9737" t="s">
        <v>81</v>
      </c>
      <c r="D9737" t="s">
        <v>113</v>
      </c>
      <c r="E9737" t="s">
        <v>146</v>
      </c>
      <c r="F9737" t="s">
        <v>27125</v>
      </c>
      <c r="G9737" t="s">
        <v>924</v>
      </c>
      <c r="H9737" t="s">
        <v>143</v>
      </c>
      <c r="I9737" t="s">
        <v>135</v>
      </c>
      <c r="J9737" t="s">
        <v>136</v>
      </c>
      <c r="K9737" t="s">
        <v>137</v>
      </c>
      <c r="L9737" t="s">
        <v>27126</v>
      </c>
      <c r="M9737" t="s">
        <v>27127</v>
      </c>
      <c r="N9737">
        <v>1.984444444</v>
      </c>
      <c r="O9737">
        <v>0</v>
      </c>
      <c r="P9737">
        <v>38</v>
      </c>
      <c r="Q9737">
        <v>0</v>
      </c>
      <c r="R9737">
        <v>1</v>
      </c>
      <c r="S9737">
        <v>0</v>
      </c>
      <c r="T9737">
        <v>2</v>
      </c>
      <c r="U9737">
        <v>0</v>
      </c>
      <c r="V9737">
        <v>0</v>
      </c>
      <c r="W9737">
        <v>0</v>
      </c>
      <c r="X9737">
        <v>15.56374358088458</v>
      </c>
      <c r="Y9737">
        <v>0</v>
      </c>
      <c r="Z9737">
        <v>2.1657541717721003</v>
      </c>
      <c r="AA9737">
        <v>0</v>
      </c>
      <c r="AB9737">
        <v>0.29621905031789447</v>
      </c>
      <c r="AC9737">
        <v>0</v>
      </c>
      <c r="AD9737">
        <v>0</v>
      </c>
      <c r="AE9737">
        <v>18.025716802974575</v>
      </c>
    </row>
    <row r="9738" spans="1:31" x14ac:dyDescent="0.25">
      <c r="A9738">
        <v>1894786</v>
      </c>
      <c r="B9738">
        <v>1</v>
      </c>
      <c r="C9738" t="s">
        <v>80</v>
      </c>
      <c r="D9738" t="s">
        <v>83</v>
      </c>
      <c r="E9738" t="s">
        <v>146</v>
      </c>
      <c r="F9738" t="s">
        <v>27128</v>
      </c>
      <c r="G9738" t="s">
        <v>469</v>
      </c>
      <c r="H9738" t="s">
        <v>143</v>
      </c>
      <c r="I9738" t="s">
        <v>135</v>
      </c>
      <c r="J9738" t="s">
        <v>136</v>
      </c>
      <c r="K9738" t="s">
        <v>137</v>
      </c>
      <c r="L9738" t="s">
        <v>27129</v>
      </c>
      <c r="M9738" t="s">
        <v>27130</v>
      </c>
      <c r="N9738">
        <v>1.8280555549999999</v>
      </c>
      <c r="O9738">
        <v>0</v>
      </c>
      <c r="P9738">
        <v>108</v>
      </c>
      <c r="Q9738">
        <v>0</v>
      </c>
      <c r="R9738">
        <v>0</v>
      </c>
      <c r="S9738">
        <v>0</v>
      </c>
      <c r="T9738">
        <v>7</v>
      </c>
      <c r="U9738">
        <v>0</v>
      </c>
      <c r="V9738">
        <v>0</v>
      </c>
      <c r="W9738">
        <v>0</v>
      </c>
      <c r="X9738">
        <v>50.751172657287597</v>
      </c>
      <c r="Y9738">
        <v>0</v>
      </c>
      <c r="Z9738">
        <v>0</v>
      </c>
      <c r="AA9738">
        <v>0</v>
      </c>
      <c r="AB9738">
        <v>31.973336996538542</v>
      </c>
      <c r="AC9738">
        <v>0</v>
      </c>
      <c r="AD9738">
        <v>0</v>
      </c>
      <c r="AE9738">
        <v>82.724509653826146</v>
      </c>
    </row>
    <row r="9739" spans="1:31" x14ac:dyDescent="0.25">
      <c r="A9739">
        <v>1894938</v>
      </c>
      <c r="B9739">
        <v>1</v>
      </c>
      <c r="C9739" t="s">
        <v>81</v>
      </c>
      <c r="D9739" t="s">
        <v>115</v>
      </c>
      <c r="E9739" t="s">
        <v>131</v>
      </c>
      <c r="F9739" t="s">
        <v>1915</v>
      </c>
      <c r="G9739" t="s">
        <v>133</v>
      </c>
      <c r="H9739" t="s">
        <v>134</v>
      </c>
      <c r="I9739" t="s">
        <v>135</v>
      </c>
      <c r="J9739" t="s">
        <v>136</v>
      </c>
      <c r="K9739" t="s">
        <v>137</v>
      </c>
      <c r="L9739" t="s">
        <v>27131</v>
      </c>
      <c r="M9739" t="s">
        <v>27132</v>
      </c>
      <c r="N9739">
        <v>1.9683333329999999</v>
      </c>
      <c r="O9739">
        <v>0</v>
      </c>
      <c r="P9739">
        <v>226</v>
      </c>
      <c r="Q9739">
        <v>0</v>
      </c>
      <c r="R9739">
        <v>43</v>
      </c>
      <c r="S9739">
        <v>5</v>
      </c>
      <c r="T9739">
        <v>21</v>
      </c>
      <c r="U9739">
        <v>0</v>
      </c>
      <c r="V9739">
        <v>0</v>
      </c>
      <c r="W9739">
        <v>0</v>
      </c>
      <c r="X9739">
        <v>86.821924107977139</v>
      </c>
      <c r="Y9739">
        <v>0</v>
      </c>
      <c r="Z9739">
        <v>129.17048009025629</v>
      </c>
      <c r="AA9739">
        <v>127.75540757675714</v>
      </c>
      <c r="AB9739">
        <v>71.42899700027661</v>
      </c>
      <c r="AC9739">
        <v>0</v>
      </c>
      <c r="AD9739">
        <v>0</v>
      </c>
      <c r="AE9739">
        <v>415.1768087752672</v>
      </c>
    </row>
    <row r="9740" spans="1:31" x14ac:dyDescent="0.25">
      <c r="A9740">
        <v>1895187</v>
      </c>
      <c r="B9740">
        <v>1</v>
      </c>
      <c r="C9740" t="s">
        <v>80</v>
      </c>
      <c r="D9740" t="s">
        <v>84</v>
      </c>
      <c r="E9740" t="s">
        <v>140</v>
      </c>
      <c r="F9740" t="s">
        <v>27133</v>
      </c>
      <c r="G9740" t="s">
        <v>207</v>
      </c>
      <c r="H9740" t="s">
        <v>143</v>
      </c>
      <c r="I9740" t="s">
        <v>135</v>
      </c>
      <c r="J9740" t="s">
        <v>136</v>
      </c>
      <c r="K9740" t="s">
        <v>137</v>
      </c>
      <c r="L9740" t="s">
        <v>27134</v>
      </c>
      <c r="M9740" t="s">
        <v>27135</v>
      </c>
      <c r="N9740">
        <v>1.037222222</v>
      </c>
      <c r="O9740">
        <v>0</v>
      </c>
      <c r="P9740">
        <v>13</v>
      </c>
      <c r="Q9740">
        <v>0</v>
      </c>
      <c r="R9740">
        <v>0</v>
      </c>
      <c r="S9740">
        <v>0</v>
      </c>
      <c r="T9740">
        <v>2</v>
      </c>
      <c r="U9740">
        <v>0</v>
      </c>
      <c r="V9740">
        <v>0</v>
      </c>
      <c r="W9740">
        <v>0</v>
      </c>
      <c r="X9740">
        <v>4.7271919635001129</v>
      </c>
      <c r="Y9740">
        <v>0</v>
      </c>
      <c r="Z9740">
        <v>0</v>
      </c>
      <c r="AA9740">
        <v>0</v>
      </c>
      <c r="AB9740">
        <v>6.4730025043431672E-2</v>
      </c>
      <c r="AC9740">
        <v>0</v>
      </c>
      <c r="AD9740">
        <v>0</v>
      </c>
      <c r="AE9740">
        <v>4.7919219885435442</v>
      </c>
    </row>
    <row r="9741" spans="1:31" x14ac:dyDescent="0.25">
      <c r="A9741">
        <v>1894892</v>
      </c>
      <c r="B9741">
        <v>1</v>
      </c>
      <c r="C9741" t="s">
        <v>80</v>
      </c>
      <c r="D9741" t="s">
        <v>106</v>
      </c>
      <c r="E9741" t="s">
        <v>140</v>
      </c>
      <c r="F9741" t="s">
        <v>27136</v>
      </c>
      <c r="G9741" t="s">
        <v>163</v>
      </c>
      <c r="H9741" t="s">
        <v>143</v>
      </c>
      <c r="I9741" t="s">
        <v>135</v>
      </c>
      <c r="J9741" t="s">
        <v>136</v>
      </c>
      <c r="K9741" t="s">
        <v>137</v>
      </c>
      <c r="L9741" t="s">
        <v>27137</v>
      </c>
      <c r="M9741" t="s">
        <v>27138</v>
      </c>
      <c r="N9741">
        <v>3.0147222220000001</v>
      </c>
      <c r="O9741">
        <v>0</v>
      </c>
      <c r="P9741">
        <v>0</v>
      </c>
      <c r="Q9741">
        <v>0</v>
      </c>
      <c r="R9741">
        <v>0</v>
      </c>
      <c r="S9741">
        <v>0</v>
      </c>
      <c r="T9741">
        <v>1</v>
      </c>
      <c r="U9741">
        <v>0</v>
      </c>
      <c r="V9741">
        <v>0</v>
      </c>
      <c r="W9741">
        <v>0</v>
      </c>
      <c r="X9741">
        <v>0</v>
      </c>
      <c r="Y9741">
        <v>0</v>
      </c>
      <c r="Z9741">
        <v>0</v>
      </c>
      <c r="AA9741">
        <v>0</v>
      </c>
      <c r="AB9741">
        <v>0.74134123422806231</v>
      </c>
      <c r="AC9741">
        <v>0</v>
      </c>
      <c r="AD9741">
        <v>0</v>
      </c>
      <c r="AE9741">
        <v>0.74134123422806231</v>
      </c>
    </row>
    <row r="9742" spans="1:31" x14ac:dyDescent="0.25">
      <c r="A9742">
        <v>1895141</v>
      </c>
      <c r="B9742">
        <v>1</v>
      </c>
      <c r="C9742" t="s">
        <v>81</v>
      </c>
      <c r="D9742" t="s">
        <v>127</v>
      </c>
      <c r="E9742" t="s">
        <v>169</v>
      </c>
      <c r="F9742" t="s">
        <v>27139</v>
      </c>
      <c r="G9742" t="s">
        <v>183</v>
      </c>
      <c r="H9742" t="s">
        <v>143</v>
      </c>
      <c r="I9742" t="s">
        <v>135</v>
      </c>
      <c r="J9742" t="s">
        <v>136</v>
      </c>
      <c r="K9742" t="s">
        <v>137</v>
      </c>
      <c r="L9742" t="s">
        <v>27140</v>
      </c>
      <c r="M9742" t="s">
        <v>27141</v>
      </c>
      <c r="N9742">
        <v>5.0583333330000002</v>
      </c>
      <c r="O9742">
        <v>0</v>
      </c>
      <c r="P9742">
        <v>1</v>
      </c>
      <c r="Q9742">
        <v>0</v>
      </c>
      <c r="R9742">
        <v>8</v>
      </c>
      <c r="S9742">
        <v>0</v>
      </c>
      <c r="T9742">
        <v>0</v>
      </c>
      <c r="U9742">
        <v>0</v>
      </c>
      <c r="V9742">
        <v>0</v>
      </c>
      <c r="W9742">
        <v>0</v>
      </c>
      <c r="X9742">
        <v>7.2617070459043873</v>
      </c>
      <c r="Y9742">
        <v>0</v>
      </c>
      <c r="Z9742">
        <v>155.40628778875026</v>
      </c>
      <c r="AA9742">
        <v>0</v>
      </c>
      <c r="AB9742">
        <v>0</v>
      </c>
      <c r="AC9742">
        <v>0</v>
      </c>
      <c r="AD9742">
        <v>0</v>
      </c>
      <c r="AE9742">
        <v>162.66799483465465</v>
      </c>
    </row>
    <row r="9743" spans="1:31" x14ac:dyDescent="0.25">
      <c r="A9743">
        <v>1894683</v>
      </c>
      <c r="B9743">
        <v>1</v>
      </c>
      <c r="C9743" t="s">
        <v>80</v>
      </c>
      <c r="D9743" t="s">
        <v>104</v>
      </c>
      <c r="E9743" t="s">
        <v>140</v>
      </c>
      <c r="F9743" t="s">
        <v>27142</v>
      </c>
      <c r="G9743" t="s">
        <v>163</v>
      </c>
      <c r="H9743" t="s">
        <v>143</v>
      </c>
      <c r="I9743" t="s">
        <v>135</v>
      </c>
      <c r="J9743" t="s">
        <v>136</v>
      </c>
      <c r="K9743" t="s">
        <v>137</v>
      </c>
      <c r="L9743" t="s">
        <v>27143</v>
      </c>
      <c r="M9743" t="s">
        <v>27144</v>
      </c>
      <c r="N9743">
        <v>7.114166666</v>
      </c>
      <c r="O9743">
        <v>0</v>
      </c>
      <c r="P9743">
        <v>0</v>
      </c>
      <c r="Q9743">
        <v>0</v>
      </c>
      <c r="R9743">
        <v>1</v>
      </c>
      <c r="S9743">
        <v>0</v>
      </c>
      <c r="T9743">
        <v>0</v>
      </c>
      <c r="U9743">
        <v>0</v>
      </c>
      <c r="V9743">
        <v>0</v>
      </c>
      <c r="W9743">
        <v>0</v>
      </c>
      <c r="X9743">
        <v>0</v>
      </c>
      <c r="Y9743">
        <v>0</v>
      </c>
      <c r="Z9743">
        <v>5.1344182369141671E-3</v>
      </c>
      <c r="AA9743">
        <v>0</v>
      </c>
      <c r="AB9743">
        <v>0</v>
      </c>
      <c r="AC9743">
        <v>0</v>
      </c>
      <c r="AD9743">
        <v>0</v>
      </c>
      <c r="AE9743">
        <v>5.1344182369141671E-3</v>
      </c>
    </row>
    <row r="9744" spans="1:31" x14ac:dyDescent="0.25">
      <c r="A9744">
        <v>1894849</v>
      </c>
      <c r="B9744">
        <v>1</v>
      </c>
      <c r="C9744" t="s">
        <v>80</v>
      </c>
      <c r="D9744" t="s">
        <v>107</v>
      </c>
      <c r="E9744" t="s">
        <v>146</v>
      </c>
      <c r="F9744" t="s">
        <v>25742</v>
      </c>
      <c r="G9744" t="s">
        <v>501</v>
      </c>
      <c r="H9744" t="s">
        <v>143</v>
      </c>
      <c r="I9744" t="s">
        <v>135</v>
      </c>
      <c r="J9744" t="s">
        <v>136</v>
      </c>
      <c r="K9744" t="s">
        <v>137</v>
      </c>
      <c r="L9744" t="s">
        <v>27145</v>
      </c>
      <c r="M9744" t="s">
        <v>27146</v>
      </c>
      <c r="N9744">
        <v>1.868055555</v>
      </c>
      <c r="O9744">
        <v>0</v>
      </c>
      <c r="P9744">
        <v>57</v>
      </c>
      <c r="Q9744">
        <v>0</v>
      </c>
      <c r="R9744">
        <v>0</v>
      </c>
      <c r="S9744">
        <v>0</v>
      </c>
      <c r="T9744">
        <v>0</v>
      </c>
      <c r="U9744">
        <v>0</v>
      </c>
      <c r="V9744">
        <v>0</v>
      </c>
      <c r="W9744">
        <v>0</v>
      </c>
      <c r="X9744">
        <v>17.383258715591516</v>
      </c>
      <c r="Y9744">
        <v>0</v>
      </c>
      <c r="Z9744">
        <v>0</v>
      </c>
      <c r="AA9744">
        <v>0</v>
      </c>
      <c r="AB9744">
        <v>0</v>
      </c>
      <c r="AC9744">
        <v>0</v>
      </c>
      <c r="AD9744">
        <v>0</v>
      </c>
      <c r="AE9744">
        <v>17.383258715591516</v>
      </c>
    </row>
    <row r="9745" spans="1:31" x14ac:dyDescent="0.25">
      <c r="A9745">
        <v>1895061</v>
      </c>
      <c r="B9745">
        <v>1</v>
      </c>
      <c r="C9745" t="s">
        <v>80</v>
      </c>
      <c r="D9745" t="s">
        <v>104</v>
      </c>
      <c r="E9745" t="s">
        <v>158</v>
      </c>
      <c r="F9745" t="s">
        <v>27147</v>
      </c>
      <c r="G9745" t="s">
        <v>219</v>
      </c>
      <c r="H9745" t="s">
        <v>134</v>
      </c>
      <c r="I9745" t="s">
        <v>135</v>
      </c>
      <c r="J9745" t="s">
        <v>136</v>
      </c>
      <c r="K9745" t="s">
        <v>137</v>
      </c>
      <c r="L9745" t="s">
        <v>27148</v>
      </c>
      <c r="M9745" t="s">
        <v>27149</v>
      </c>
      <c r="N9745">
        <v>2.9375</v>
      </c>
      <c r="O9745">
        <v>0</v>
      </c>
      <c r="P9745">
        <v>17</v>
      </c>
      <c r="Q9745">
        <v>0</v>
      </c>
      <c r="R9745">
        <v>9</v>
      </c>
      <c r="S9745">
        <v>0</v>
      </c>
      <c r="T9745">
        <v>5</v>
      </c>
      <c r="U9745">
        <v>0</v>
      </c>
      <c r="V9745">
        <v>1</v>
      </c>
      <c r="W9745">
        <v>0</v>
      </c>
      <c r="X9745">
        <v>18.313518857977339</v>
      </c>
      <c r="Y9745">
        <v>0</v>
      </c>
      <c r="Z9745">
        <v>28.25483498263986</v>
      </c>
      <c r="AA9745">
        <v>0</v>
      </c>
      <c r="AB9745">
        <v>30.184511419314955</v>
      </c>
      <c r="AC9745">
        <v>0</v>
      </c>
      <c r="AD9745">
        <v>13.009906536124797</v>
      </c>
      <c r="AE9745">
        <v>89.762771796056953</v>
      </c>
    </row>
    <row r="9746" spans="1:31" x14ac:dyDescent="0.25">
      <c r="A9746">
        <v>1895038</v>
      </c>
      <c r="B9746">
        <v>1</v>
      </c>
      <c r="C9746" t="s">
        <v>80</v>
      </c>
      <c r="D9746" t="s">
        <v>105</v>
      </c>
      <c r="E9746" t="s">
        <v>146</v>
      </c>
      <c r="F9746" t="s">
        <v>1139</v>
      </c>
      <c r="G9746" t="s">
        <v>148</v>
      </c>
      <c r="H9746" t="s">
        <v>143</v>
      </c>
      <c r="I9746" t="s">
        <v>135</v>
      </c>
      <c r="J9746" t="s">
        <v>136</v>
      </c>
      <c r="K9746" t="s">
        <v>137</v>
      </c>
      <c r="L9746" t="s">
        <v>27150</v>
      </c>
      <c r="M9746" t="s">
        <v>27151</v>
      </c>
      <c r="N9746">
        <v>3.3186111110000001</v>
      </c>
      <c r="O9746">
        <v>0</v>
      </c>
      <c r="P9746">
        <v>169</v>
      </c>
      <c r="Q9746">
        <v>0</v>
      </c>
      <c r="R9746">
        <v>7</v>
      </c>
      <c r="S9746">
        <v>0</v>
      </c>
      <c r="T9746">
        <v>37</v>
      </c>
      <c r="U9746">
        <v>0</v>
      </c>
      <c r="V9746">
        <v>0</v>
      </c>
      <c r="W9746">
        <v>0</v>
      </c>
      <c r="X9746">
        <v>128.51176504340927</v>
      </c>
      <c r="Y9746">
        <v>0</v>
      </c>
      <c r="Z9746">
        <v>2.9682855414648492</v>
      </c>
      <c r="AA9746">
        <v>0</v>
      </c>
      <c r="AB9746">
        <v>125.34956850056173</v>
      </c>
      <c r="AC9746">
        <v>0</v>
      </c>
      <c r="AD9746">
        <v>0</v>
      </c>
      <c r="AE9746">
        <v>256.82961908543587</v>
      </c>
    </row>
    <row r="9747" spans="1:31" x14ac:dyDescent="0.25">
      <c r="A9747">
        <v>1894706</v>
      </c>
      <c r="B9747">
        <v>1</v>
      </c>
      <c r="C9747" t="s">
        <v>81</v>
      </c>
      <c r="D9747" t="s">
        <v>112</v>
      </c>
      <c r="E9747" t="s">
        <v>131</v>
      </c>
      <c r="F9747" t="s">
        <v>9574</v>
      </c>
      <c r="G9747" t="s">
        <v>196</v>
      </c>
      <c r="H9747" t="s">
        <v>134</v>
      </c>
      <c r="I9747" t="s">
        <v>135</v>
      </c>
      <c r="J9747" t="s">
        <v>136</v>
      </c>
      <c r="K9747" t="s">
        <v>172</v>
      </c>
      <c r="L9747" t="s">
        <v>27152</v>
      </c>
      <c r="M9747" t="s">
        <v>27153</v>
      </c>
      <c r="N9747">
        <v>5.0330555549999998</v>
      </c>
      <c r="O9747">
        <v>0</v>
      </c>
      <c r="P9747">
        <v>239</v>
      </c>
      <c r="Q9747">
        <v>2</v>
      </c>
      <c r="R9747">
        <v>0</v>
      </c>
      <c r="S9747">
        <v>0</v>
      </c>
      <c r="T9747">
        <v>2</v>
      </c>
      <c r="U9747">
        <v>0</v>
      </c>
      <c r="V9747">
        <v>0</v>
      </c>
      <c r="W9747">
        <v>0</v>
      </c>
      <c r="X9747">
        <v>113.08627212362886</v>
      </c>
      <c r="Y9747">
        <v>122.49313030617294</v>
      </c>
      <c r="Z9747">
        <v>0</v>
      </c>
      <c r="AA9747">
        <v>0</v>
      </c>
      <c r="AB9747">
        <v>2.7115852124781004</v>
      </c>
      <c r="AC9747">
        <v>0</v>
      </c>
      <c r="AD9747">
        <v>0</v>
      </c>
      <c r="AE9747">
        <v>238.2909876422799</v>
      </c>
    </row>
    <row r="9748" spans="1:31" x14ac:dyDescent="0.25">
      <c r="A9748">
        <v>1895230</v>
      </c>
      <c r="B9748">
        <v>1</v>
      </c>
      <c r="C9748" t="s">
        <v>81</v>
      </c>
      <c r="D9748" t="s">
        <v>115</v>
      </c>
      <c r="E9748" t="s">
        <v>146</v>
      </c>
      <c r="F9748" t="s">
        <v>27154</v>
      </c>
      <c r="G9748" t="s">
        <v>148</v>
      </c>
      <c r="H9748" t="s">
        <v>143</v>
      </c>
      <c r="I9748" t="s">
        <v>135</v>
      </c>
      <c r="J9748" t="s">
        <v>136</v>
      </c>
      <c r="K9748" t="s">
        <v>137</v>
      </c>
      <c r="L9748" t="s">
        <v>27155</v>
      </c>
      <c r="M9748" t="s">
        <v>27156</v>
      </c>
      <c r="N9748">
        <v>6.0430555549999996</v>
      </c>
      <c r="O9748">
        <v>0</v>
      </c>
      <c r="P9748">
        <v>8</v>
      </c>
      <c r="Q9748">
        <v>0</v>
      </c>
      <c r="R9748">
        <v>1</v>
      </c>
      <c r="S9748">
        <v>0</v>
      </c>
      <c r="T9748">
        <v>1</v>
      </c>
      <c r="U9748">
        <v>0</v>
      </c>
      <c r="V9748">
        <v>0</v>
      </c>
      <c r="W9748">
        <v>0</v>
      </c>
      <c r="X9748">
        <v>4.8755724608815969</v>
      </c>
      <c r="Y9748">
        <v>0</v>
      </c>
      <c r="Z9748">
        <v>0</v>
      </c>
      <c r="AA9748">
        <v>0</v>
      </c>
      <c r="AB9748">
        <v>1.3628661267370039</v>
      </c>
      <c r="AC9748">
        <v>0</v>
      </c>
      <c r="AD9748">
        <v>0</v>
      </c>
      <c r="AE9748">
        <v>6.2384385876186013</v>
      </c>
    </row>
    <row r="9749" spans="1:31" x14ac:dyDescent="0.25">
      <c r="A9749">
        <v>1894640</v>
      </c>
      <c r="B9749">
        <v>1</v>
      </c>
      <c r="C9749" t="s">
        <v>81</v>
      </c>
      <c r="D9749" t="s">
        <v>127</v>
      </c>
      <c r="E9749" t="s">
        <v>158</v>
      </c>
      <c r="F9749" t="s">
        <v>27157</v>
      </c>
      <c r="G9749" t="s">
        <v>293</v>
      </c>
      <c r="H9749" t="s">
        <v>134</v>
      </c>
      <c r="I9749" t="s">
        <v>135</v>
      </c>
      <c r="J9749" t="s">
        <v>136</v>
      </c>
      <c r="K9749" t="s">
        <v>137</v>
      </c>
      <c r="L9749" t="s">
        <v>27158</v>
      </c>
      <c r="M9749" t="s">
        <v>27159</v>
      </c>
      <c r="N9749">
        <v>5.057222222</v>
      </c>
      <c r="O9749">
        <v>0</v>
      </c>
      <c r="P9749">
        <v>64</v>
      </c>
      <c r="Q9749">
        <v>0</v>
      </c>
      <c r="R9749">
        <v>13</v>
      </c>
      <c r="S9749">
        <v>0</v>
      </c>
      <c r="T9749">
        <v>5</v>
      </c>
      <c r="U9749">
        <v>0</v>
      </c>
      <c r="V9749">
        <v>0</v>
      </c>
      <c r="W9749">
        <v>0</v>
      </c>
      <c r="X9749">
        <v>52.636993138109865</v>
      </c>
      <c r="Y9749">
        <v>0</v>
      </c>
      <c r="Z9749">
        <v>52.311831669948802</v>
      </c>
      <c r="AA9749">
        <v>0</v>
      </c>
      <c r="AB9749">
        <v>14.41090406507077</v>
      </c>
      <c r="AC9749">
        <v>0</v>
      </c>
      <c r="AD9749">
        <v>0</v>
      </c>
      <c r="AE9749">
        <v>119.35972887312944</v>
      </c>
    </row>
    <row r="9750" spans="1:31" x14ac:dyDescent="0.25">
      <c r="A9750">
        <v>1895353</v>
      </c>
      <c r="B9750">
        <v>1</v>
      </c>
      <c r="C9750" t="s">
        <v>80</v>
      </c>
      <c r="D9750" t="s">
        <v>104</v>
      </c>
      <c r="E9750" t="s">
        <v>210</v>
      </c>
      <c r="F9750" t="s">
        <v>27160</v>
      </c>
      <c r="G9750" t="s">
        <v>133</v>
      </c>
      <c r="H9750" t="s">
        <v>134</v>
      </c>
      <c r="I9750" t="s">
        <v>135</v>
      </c>
      <c r="J9750" t="s">
        <v>136</v>
      </c>
      <c r="K9750" t="s">
        <v>137</v>
      </c>
      <c r="L9750" t="s">
        <v>27161</v>
      </c>
      <c r="M9750" t="s">
        <v>27162</v>
      </c>
      <c r="N9750">
        <v>0.213888888</v>
      </c>
      <c r="O9750">
        <v>0</v>
      </c>
      <c r="P9750">
        <v>8</v>
      </c>
      <c r="Q9750">
        <v>0</v>
      </c>
      <c r="R9750">
        <v>7</v>
      </c>
      <c r="S9750">
        <v>2</v>
      </c>
      <c r="T9750">
        <v>14</v>
      </c>
      <c r="U9750">
        <v>5</v>
      </c>
      <c r="V9750">
        <v>0</v>
      </c>
      <c r="W9750">
        <v>0</v>
      </c>
      <c r="X9750">
        <v>0.21561591813984443</v>
      </c>
      <c r="Y9750">
        <v>0</v>
      </c>
      <c r="Z9750">
        <v>0.6931197193998001</v>
      </c>
      <c r="AA9750">
        <v>5.965637868405814</v>
      </c>
      <c r="AB9750">
        <v>0.57888711363046663</v>
      </c>
      <c r="AC9750">
        <v>145.8273638250262</v>
      </c>
      <c r="AD9750">
        <v>0</v>
      </c>
      <c r="AE9750">
        <v>153.28062444460213</v>
      </c>
    </row>
    <row r="9751" spans="1:31" x14ac:dyDescent="0.25">
      <c r="A9751">
        <v>1895459</v>
      </c>
      <c r="B9751">
        <v>1</v>
      </c>
      <c r="C9751" t="s">
        <v>81</v>
      </c>
      <c r="D9751" t="s">
        <v>123</v>
      </c>
      <c r="E9751" t="s">
        <v>146</v>
      </c>
      <c r="F9751" t="s">
        <v>27163</v>
      </c>
      <c r="G9751" t="s">
        <v>148</v>
      </c>
      <c r="H9751" t="s">
        <v>143</v>
      </c>
      <c r="I9751" t="s">
        <v>135</v>
      </c>
      <c r="J9751" t="s">
        <v>136</v>
      </c>
      <c r="K9751" t="s">
        <v>137</v>
      </c>
      <c r="L9751" t="s">
        <v>27164</v>
      </c>
      <c r="M9751" t="s">
        <v>27165</v>
      </c>
      <c r="N9751">
        <v>4.7697222220000004</v>
      </c>
      <c r="O9751">
        <v>0</v>
      </c>
      <c r="P9751">
        <v>10</v>
      </c>
      <c r="Q9751">
        <v>0</v>
      </c>
      <c r="R9751">
        <v>1</v>
      </c>
      <c r="S9751">
        <v>0</v>
      </c>
      <c r="T9751">
        <v>0</v>
      </c>
      <c r="U9751">
        <v>0</v>
      </c>
      <c r="V9751">
        <v>0</v>
      </c>
      <c r="W9751">
        <v>0</v>
      </c>
      <c r="X9751">
        <v>11.605864736547932</v>
      </c>
      <c r="Y9751">
        <v>0</v>
      </c>
      <c r="Z9751">
        <v>7.0567383890254005</v>
      </c>
      <c r="AA9751">
        <v>0</v>
      </c>
      <c r="AB9751">
        <v>0</v>
      </c>
      <c r="AC9751">
        <v>0</v>
      </c>
      <c r="AD9751">
        <v>0</v>
      </c>
      <c r="AE9751">
        <v>18.662603125573334</v>
      </c>
    </row>
    <row r="9752" spans="1:31" x14ac:dyDescent="0.25">
      <c r="A9752">
        <v>1894832</v>
      </c>
      <c r="B9752">
        <v>1</v>
      </c>
      <c r="C9752" t="s">
        <v>80</v>
      </c>
      <c r="D9752" t="s">
        <v>84</v>
      </c>
      <c r="E9752" t="s">
        <v>140</v>
      </c>
      <c r="F9752" t="s">
        <v>27166</v>
      </c>
      <c r="G9752" t="s">
        <v>163</v>
      </c>
      <c r="H9752" t="s">
        <v>143</v>
      </c>
      <c r="I9752" t="s">
        <v>135</v>
      </c>
      <c r="J9752" t="s">
        <v>136</v>
      </c>
      <c r="K9752" t="s">
        <v>137</v>
      </c>
      <c r="L9752" t="s">
        <v>27167</v>
      </c>
      <c r="M9752" t="s">
        <v>27168</v>
      </c>
      <c r="N9752">
        <v>1.660555555</v>
      </c>
      <c r="O9752">
        <v>0</v>
      </c>
      <c r="P9752">
        <v>0</v>
      </c>
      <c r="Q9752">
        <v>0</v>
      </c>
      <c r="R9752">
        <v>1</v>
      </c>
      <c r="S9752">
        <v>0</v>
      </c>
      <c r="T9752">
        <v>0</v>
      </c>
      <c r="U9752">
        <v>0</v>
      </c>
      <c r="V9752">
        <v>0</v>
      </c>
      <c r="W9752">
        <v>0</v>
      </c>
      <c r="X9752">
        <v>0</v>
      </c>
      <c r="Y9752">
        <v>0</v>
      </c>
      <c r="Z9752">
        <v>1.0445344477227858</v>
      </c>
      <c r="AA9752">
        <v>0</v>
      </c>
      <c r="AB9752">
        <v>0</v>
      </c>
      <c r="AC9752">
        <v>0</v>
      </c>
      <c r="AD9752">
        <v>0</v>
      </c>
      <c r="AE9752">
        <v>1.0445344477227858</v>
      </c>
    </row>
    <row r="9753" spans="1:31" x14ac:dyDescent="0.25">
      <c r="A9753">
        <v>1894583</v>
      </c>
      <c r="B9753">
        <v>1</v>
      </c>
      <c r="C9753" t="s">
        <v>80</v>
      </c>
      <c r="D9753" t="s">
        <v>88</v>
      </c>
      <c r="E9753" t="s">
        <v>222</v>
      </c>
      <c r="F9753" t="s">
        <v>27169</v>
      </c>
      <c r="G9753" t="s">
        <v>663</v>
      </c>
      <c r="H9753" t="s">
        <v>143</v>
      </c>
      <c r="I9753" t="s">
        <v>135</v>
      </c>
      <c r="J9753" t="s">
        <v>136</v>
      </c>
      <c r="K9753" t="s">
        <v>137</v>
      </c>
      <c r="L9753" t="s">
        <v>27170</v>
      </c>
      <c r="M9753" t="s">
        <v>27171</v>
      </c>
      <c r="N9753">
        <v>2.8433333329999999</v>
      </c>
      <c r="O9753">
        <v>0</v>
      </c>
      <c r="P9753">
        <v>28</v>
      </c>
      <c r="Q9753">
        <v>0</v>
      </c>
      <c r="R9753">
        <v>0</v>
      </c>
      <c r="S9753">
        <v>0</v>
      </c>
      <c r="T9753">
        <v>1</v>
      </c>
      <c r="U9753">
        <v>0</v>
      </c>
      <c r="V9753">
        <v>0</v>
      </c>
      <c r="W9753">
        <v>0</v>
      </c>
      <c r="X9753">
        <v>19.3722682175028</v>
      </c>
      <c r="Y9753">
        <v>0</v>
      </c>
      <c r="Z9753">
        <v>0</v>
      </c>
      <c r="AA9753">
        <v>0</v>
      </c>
      <c r="AB9753">
        <v>0.40310476045408672</v>
      </c>
      <c r="AC9753">
        <v>0</v>
      </c>
      <c r="AD9753">
        <v>0</v>
      </c>
      <c r="AE9753">
        <v>19.775372977956888</v>
      </c>
    </row>
    <row r="9754" spans="1:31" x14ac:dyDescent="0.25">
      <c r="A9754">
        <v>1895018</v>
      </c>
      <c r="B9754">
        <v>1</v>
      </c>
      <c r="C9754" t="s">
        <v>80</v>
      </c>
      <c r="D9754" t="s">
        <v>88</v>
      </c>
      <c r="E9754" t="s">
        <v>146</v>
      </c>
      <c r="F9754" t="s">
        <v>747</v>
      </c>
      <c r="G9754" t="s">
        <v>148</v>
      </c>
      <c r="H9754" t="s">
        <v>143</v>
      </c>
      <c r="I9754" t="s">
        <v>135</v>
      </c>
      <c r="J9754" t="s">
        <v>136</v>
      </c>
      <c r="K9754" t="s">
        <v>137</v>
      </c>
      <c r="L9754" t="s">
        <v>27172</v>
      </c>
      <c r="M9754" t="s">
        <v>27173</v>
      </c>
      <c r="N9754">
        <v>2.5494444440000001</v>
      </c>
      <c r="O9754">
        <v>0</v>
      </c>
      <c r="P9754">
        <v>67</v>
      </c>
      <c r="Q9754">
        <v>0</v>
      </c>
      <c r="R9754">
        <v>0</v>
      </c>
      <c r="S9754">
        <v>0</v>
      </c>
      <c r="T9754">
        <v>25</v>
      </c>
      <c r="U9754">
        <v>0</v>
      </c>
      <c r="V9754">
        <v>0</v>
      </c>
      <c r="W9754">
        <v>0</v>
      </c>
      <c r="X9754">
        <v>48.698635567282814</v>
      </c>
      <c r="Y9754">
        <v>0</v>
      </c>
      <c r="Z9754">
        <v>0</v>
      </c>
      <c r="AA9754">
        <v>0</v>
      </c>
      <c r="AB9754">
        <v>158.23559235466382</v>
      </c>
      <c r="AC9754">
        <v>0</v>
      </c>
      <c r="AD9754">
        <v>0</v>
      </c>
      <c r="AE9754">
        <v>206.93422792194664</v>
      </c>
    </row>
    <row r="9755" spans="1:31" x14ac:dyDescent="0.25">
      <c r="A9755">
        <v>1894918</v>
      </c>
      <c r="B9755">
        <v>1</v>
      </c>
      <c r="C9755" t="s">
        <v>80</v>
      </c>
      <c r="D9755" t="s">
        <v>106</v>
      </c>
      <c r="E9755" t="s">
        <v>210</v>
      </c>
      <c r="F9755" t="s">
        <v>27174</v>
      </c>
      <c r="G9755" t="s">
        <v>476</v>
      </c>
      <c r="H9755" t="s">
        <v>134</v>
      </c>
      <c r="I9755" t="s">
        <v>135</v>
      </c>
      <c r="J9755" t="s">
        <v>136</v>
      </c>
      <c r="K9755" t="s">
        <v>137</v>
      </c>
      <c r="L9755" t="s">
        <v>27175</v>
      </c>
      <c r="M9755" t="s">
        <v>27176</v>
      </c>
      <c r="N9755">
        <v>0.77361111100000002</v>
      </c>
      <c r="O9755">
        <v>0</v>
      </c>
      <c r="P9755">
        <v>125</v>
      </c>
      <c r="Q9755">
        <v>0</v>
      </c>
      <c r="R9755">
        <v>0</v>
      </c>
      <c r="S9755">
        <v>0</v>
      </c>
      <c r="T9755">
        <v>0</v>
      </c>
      <c r="U9755">
        <v>1</v>
      </c>
      <c r="V9755">
        <v>0</v>
      </c>
      <c r="W9755">
        <v>0</v>
      </c>
      <c r="X9755">
        <v>22.688550308185437</v>
      </c>
      <c r="Y9755">
        <v>0</v>
      </c>
      <c r="Z9755">
        <v>0</v>
      </c>
      <c r="AA9755">
        <v>0</v>
      </c>
      <c r="AB9755">
        <v>0</v>
      </c>
      <c r="AC9755">
        <v>109.37665254880116</v>
      </c>
      <c r="AD9755">
        <v>0</v>
      </c>
      <c r="AE9755">
        <v>132.06520285698659</v>
      </c>
    </row>
    <row r="9756" spans="1:31" x14ac:dyDescent="0.25">
      <c r="A9756">
        <v>1894869</v>
      </c>
      <c r="B9756">
        <v>1</v>
      </c>
      <c r="C9756" t="s">
        <v>80</v>
      </c>
      <c r="D9756" t="s">
        <v>103</v>
      </c>
      <c r="E9756" t="s">
        <v>140</v>
      </c>
      <c r="F9756" t="s">
        <v>10374</v>
      </c>
      <c r="G9756" t="s">
        <v>207</v>
      </c>
      <c r="H9756" t="s">
        <v>143</v>
      </c>
      <c r="I9756" t="s">
        <v>135</v>
      </c>
      <c r="J9756" t="s">
        <v>136</v>
      </c>
      <c r="K9756" t="s">
        <v>137</v>
      </c>
      <c r="L9756" t="s">
        <v>27177</v>
      </c>
      <c r="M9756" t="s">
        <v>27178</v>
      </c>
      <c r="N9756">
        <v>1.0608333329999999</v>
      </c>
      <c r="O9756">
        <v>0</v>
      </c>
      <c r="P9756">
        <v>0</v>
      </c>
      <c r="Q9756">
        <v>0</v>
      </c>
      <c r="R9756">
        <v>0</v>
      </c>
      <c r="S9756">
        <v>0</v>
      </c>
      <c r="T9756">
        <v>1</v>
      </c>
      <c r="U9756">
        <v>0</v>
      </c>
      <c r="V9756">
        <v>0</v>
      </c>
      <c r="W9756">
        <v>0</v>
      </c>
      <c r="X9756">
        <v>0</v>
      </c>
      <c r="Y9756">
        <v>0</v>
      </c>
      <c r="Z9756">
        <v>0</v>
      </c>
      <c r="AA9756">
        <v>0</v>
      </c>
      <c r="AB9756">
        <v>6.2775396978957829</v>
      </c>
      <c r="AC9756">
        <v>0</v>
      </c>
      <c r="AD9756">
        <v>0</v>
      </c>
      <c r="AE9756">
        <v>6.2775396978957829</v>
      </c>
    </row>
    <row r="9757" spans="1:31" x14ac:dyDescent="0.25">
      <c r="A9757">
        <v>1894726</v>
      </c>
      <c r="B9757">
        <v>1</v>
      </c>
      <c r="C9757" t="s">
        <v>80</v>
      </c>
      <c r="D9757" t="s">
        <v>86</v>
      </c>
      <c r="E9757" t="s">
        <v>158</v>
      </c>
      <c r="F9757" t="s">
        <v>27179</v>
      </c>
      <c r="G9757" t="s">
        <v>196</v>
      </c>
      <c r="H9757" t="s">
        <v>134</v>
      </c>
      <c r="I9757" t="s">
        <v>135</v>
      </c>
      <c r="J9757" t="s">
        <v>136</v>
      </c>
      <c r="K9757" t="s">
        <v>172</v>
      </c>
      <c r="L9757" t="s">
        <v>27180</v>
      </c>
      <c r="M9757" t="s">
        <v>27181</v>
      </c>
      <c r="N9757">
        <v>2.1532063880000001</v>
      </c>
      <c r="O9757">
        <v>0</v>
      </c>
      <c r="P9757">
        <v>0</v>
      </c>
      <c r="Q9757">
        <v>0</v>
      </c>
      <c r="R9757">
        <v>0</v>
      </c>
      <c r="S9757">
        <v>1</v>
      </c>
      <c r="T9757">
        <v>0</v>
      </c>
      <c r="U9757">
        <v>0</v>
      </c>
      <c r="V9757">
        <v>0</v>
      </c>
      <c r="W9757">
        <v>0</v>
      </c>
      <c r="X9757">
        <v>0</v>
      </c>
      <c r="Y9757">
        <v>0</v>
      </c>
      <c r="Z9757">
        <v>0</v>
      </c>
      <c r="AA9757">
        <v>44.536449659237931</v>
      </c>
      <c r="AB9757">
        <v>0</v>
      </c>
      <c r="AC9757">
        <v>0</v>
      </c>
      <c r="AD9757">
        <v>0</v>
      </c>
      <c r="AE9757">
        <v>44.536449659237931</v>
      </c>
    </row>
    <row r="9758" spans="1:31" x14ac:dyDescent="0.25">
      <c r="A9758">
        <v>1895167</v>
      </c>
      <c r="B9758">
        <v>1</v>
      </c>
      <c r="C9758" t="s">
        <v>80</v>
      </c>
      <c r="D9758" t="s">
        <v>83</v>
      </c>
      <c r="E9758" t="s">
        <v>169</v>
      </c>
      <c r="F9758" t="s">
        <v>27182</v>
      </c>
      <c r="G9758" t="s">
        <v>183</v>
      </c>
      <c r="H9758" t="s">
        <v>143</v>
      </c>
      <c r="I9758" t="s">
        <v>135</v>
      </c>
      <c r="J9758" t="s">
        <v>136</v>
      </c>
      <c r="K9758" t="s">
        <v>137</v>
      </c>
      <c r="L9758" t="s">
        <v>27183</v>
      </c>
      <c r="M9758" t="s">
        <v>27184</v>
      </c>
      <c r="N9758">
        <v>0.97472222200000003</v>
      </c>
      <c r="O9758">
        <v>0</v>
      </c>
      <c r="P9758">
        <v>276</v>
      </c>
      <c r="Q9758">
        <v>0</v>
      </c>
      <c r="R9758">
        <v>0</v>
      </c>
      <c r="S9758">
        <v>0</v>
      </c>
      <c r="T9758">
        <v>28</v>
      </c>
      <c r="U9758">
        <v>0</v>
      </c>
      <c r="V9758">
        <v>0</v>
      </c>
      <c r="W9758">
        <v>0</v>
      </c>
      <c r="X9758">
        <v>82.639890972472571</v>
      </c>
      <c r="Y9758">
        <v>0</v>
      </c>
      <c r="Z9758">
        <v>0</v>
      </c>
      <c r="AA9758">
        <v>0</v>
      </c>
      <c r="AB9758">
        <v>24.723607359237505</v>
      </c>
      <c r="AC9758">
        <v>0</v>
      </c>
      <c r="AD9758">
        <v>0</v>
      </c>
      <c r="AE9758">
        <v>107.36349833171008</v>
      </c>
    </row>
    <row r="9759" spans="1:31" x14ac:dyDescent="0.25">
      <c r="A9759">
        <v>1894626</v>
      </c>
      <c r="B9759">
        <v>1</v>
      </c>
      <c r="C9759" t="s">
        <v>81</v>
      </c>
      <c r="D9759" t="s">
        <v>119</v>
      </c>
      <c r="E9759" t="s">
        <v>169</v>
      </c>
      <c r="F9759" t="s">
        <v>27185</v>
      </c>
      <c r="G9759" t="s">
        <v>183</v>
      </c>
      <c r="H9759" t="s">
        <v>143</v>
      </c>
      <c r="I9759" t="s">
        <v>135</v>
      </c>
      <c r="J9759" t="s">
        <v>136</v>
      </c>
      <c r="K9759" t="s">
        <v>137</v>
      </c>
      <c r="L9759" t="s">
        <v>27186</v>
      </c>
      <c r="M9759" t="s">
        <v>27187</v>
      </c>
      <c r="N9759">
        <v>1.4552777770000001</v>
      </c>
      <c r="O9759">
        <v>0</v>
      </c>
      <c r="P9759">
        <v>0</v>
      </c>
      <c r="Q9759">
        <v>0</v>
      </c>
      <c r="R9759">
        <v>6</v>
      </c>
      <c r="S9759">
        <v>0</v>
      </c>
      <c r="T9759">
        <v>0</v>
      </c>
      <c r="U9759">
        <v>0</v>
      </c>
      <c r="V9759">
        <v>0</v>
      </c>
      <c r="W9759">
        <v>0</v>
      </c>
      <c r="X9759">
        <v>0</v>
      </c>
      <c r="Y9759">
        <v>0</v>
      </c>
      <c r="Z9759">
        <v>122.49548386786503</v>
      </c>
      <c r="AA9759">
        <v>0</v>
      </c>
      <c r="AB9759">
        <v>0</v>
      </c>
      <c r="AC9759">
        <v>0</v>
      </c>
      <c r="AD9759">
        <v>0</v>
      </c>
      <c r="AE9759">
        <v>122.49548386786503</v>
      </c>
    </row>
    <row r="9760" spans="1:31" x14ac:dyDescent="0.25">
      <c r="A9760">
        <v>1894766</v>
      </c>
      <c r="B9760">
        <v>1</v>
      </c>
      <c r="C9760" t="s">
        <v>80</v>
      </c>
      <c r="D9760" t="s">
        <v>100</v>
      </c>
      <c r="E9760" t="s">
        <v>140</v>
      </c>
      <c r="F9760" t="s">
        <v>27188</v>
      </c>
      <c r="G9760" t="s">
        <v>200</v>
      </c>
      <c r="H9760" t="s">
        <v>143</v>
      </c>
      <c r="I9760" t="s">
        <v>135</v>
      </c>
      <c r="J9760" t="s">
        <v>136</v>
      </c>
      <c r="K9760" t="s">
        <v>137</v>
      </c>
      <c r="L9760" t="s">
        <v>27189</v>
      </c>
      <c r="M9760" t="s">
        <v>27190</v>
      </c>
      <c r="N9760">
        <v>3.437777777</v>
      </c>
      <c r="O9760">
        <v>0</v>
      </c>
      <c r="P9760">
        <v>1</v>
      </c>
      <c r="Q9760">
        <v>0</v>
      </c>
      <c r="R9760">
        <v>0</v>
      </c>
      <c r="S9760">
        <v>0</v>
      </c>
      <c r="T9760">
        <v>0</v>
      </c>
      <c r="U9760">
        <v>0</v>
      </c>
      <c r="V9760">
        <v>0</v>
      </c>
      <c r="W9760">
        <v>0</v>
      </c>
      <c r="X9760">
        <v>0.7334452617665651</v>
      </c>
      <c r="Y9760">
        <v>0</v>
      </c>
      <c r="Z9760">
        <v>0</v>
      </c>
      <c r="AA9760">
        <v>0</v>
      </c>
      <c r="AB9760">
        <v>0</v>
      </c>
      <c r="AC9760">
        <v>0</v>
      </c>
      <c r="AD9760">
        <v>0</v>
      </c>
      <c r="AE9760">
        <v>0.7334452617665651</v>
      </c>
    </row>
    <row r="9761" spans="1:31" x14ac:dyDescent="0.25">
      <c r="A9761">
        <v>1895098</v>
      </c>
      <c r="B9761">
        <v>1</v>
      </c>
      <c r="C9761" t="s">
        <v>80</v>
      </c>
      <c r="D9761" t="s">
        <v>105</v>
      </c>
      <c r="E9761" t="s">
        <v>140</v>
      </c>
      <c r="F9761" t="s">
        <v>27191</v>
      </c>
      <c r="G9761" t="s">
        <v>207</v>
      </c>
      <c r="H9761" t="s">
        <v>143</v>
      </c>
      <c r="I9761" t="s">
        <v>135</v>
      </c>
      <c r="J9761" t="s">
        <v>136</v>
      </c>
      <c r="K9761" t="s">
        <v>137</v>
      </c>
      <c r="L9761" t="s">
        <v>27192</v>
      </c>
      <c r="M9761" t="s">
        <v>27193</v>
      </c>
      <c r="N9761">
        <v>2.2374999999999998</v>
      </c>
      <c r="O9761">
        <v>0</v>
      </c>
      <c r="P9761">
        <v>1</v>
      </c>
      <c r="Q9761">
        <v>0</v>
      </c>
      <c r="R9761">
        <v>0</v>
      </c>
      <c r="S9761">
        <v>0</v>
      </c>
      <c r="T9761">
        <v>0</v>
      </c>
      <c r="U9761">
        <v>0</v>
      </c>
      <c r="V9761">
        <v>0</v>
      </c>
      <c r="W9761">
        <v>0</v>
      </c>
      <c r="X9761">
        <v>2.4185315526614724</v>
      </c>
      <c r="Y9761">
        <v>0</v>
      </c>
      <c r="Z9761">
        <v>0</v>
      </c>
      <c r="AA9761">
        <v>0</v>
      </c>
      <c r="AB9761">
        <v>0</v>
      </c>
      <c r="AC9761">
        <v>0</v>
      </c>
      <c r="AD9761">
        <v>0</v>
      </c>
      <c r="AE9761">
        <v>2.4185315526614724</v>
      </c>
    </row>
    <row r="9762" spans="1:31" x14ac:dyDescent="0.25">
      <c r="A9762">
        <v>1894935</v>
      </c>
      <c r="B9762">
        <v>1</v>
      </c>
      <c r="C9762" t="s">
        <v>80</v>
      </c>
      <c r="D9762" t="s">
        <v>105</v>
      </c>
      <c r="E9762" t="s">
        <v>146</v>
      </c>
      <c r="F9762" t="s">
        <v>27194</v>
      </c>
      <c r="G9762" t="s">
        <v>148</v>
      </c>
      <c r="H9762" t="s">
        <v>143</v>
      </c>
      <c r="I9762" t="s">
        <v>135</v>
      </c>
      <c r="J9762" t="s">
        <v>136</v>
      </c>
      <c r="K9762" t="s">
        <v>137</v>
      </c>
      <c r="L9762" t="s">
        <v>27195</v>
      </c>
      <c r="M9762" t="s">
        <v>27196</v>
      </c>
      <c r="N9762">
        <v>0.98916666600000003</v>
      </c>
      <c r="O9762">
        <v>0</v>
      </c>
      <c r="P9762">
        <v>176</v>
      </c>
      <c r="Q9762">
        <v>0</v>
      </c>
      <c r="R9762">
        <v>0</v>
      </c>
      <c r="S9762">
        <v>0</v>
      </c>
      <c r="T9762">
        <v>51</v>
      </c>
      <c r="U9762">
        <v>0</v>
      </c>
      <c r="V9762">
        <v>0</v>
      </c>
      <c r="W9762">
        <v>0</v>
      </c>
      <c r="X9762">
        <v>47.7106359522924</v>
      </c>
      <c r="Y9762">
        <v>0</v>
      </c>
      <c r="Z9762">
        <v>0</v>
      </c>
      <c r="AA9762">
        <v>0</v>
      </c>
      <c r="AB9762">
        <v>52.949623664327902</v>
      </c>
      <c r="AC9762">
        <v>0</v>
      </c>
      <c r="AD9762">
        <v>0</v>
      </c>
      <c r="AE9762">
        <v>100.66025961662029</v>
      </c>
    </row>
    <row r="9763" spans="1:31" x14ac:dyDescent="0.25">
      <c r="A9763">
        <v>1895476</v>
      </c>
      <c r="B9763">
        <v>1</v>
      </c>
      <c r="C9763" t="s">
        <v>81</v>
      </c>
      <c r="D9763" t="s">
        <v>113</v>
      </c>
      <c r="E9763" t="s">
        <v>169</v>
      </c>
      <c r="F9763" t="s">
        <v>27197</v>
      </c>
      <c r="G9763" t="s">
        <v>183</v>
      </c>
      <c r="H9763" t="s">
        <v>143</v>
      </c>
      <c r="I9763" t="s">
        <v>135</v>
      </c>
      <c r="J9763" t="s">
        <v>136</v>
      </c>
      <c r="K9763" t="s">
        <v>137</v>
      </c>
      <c r="L9763" t="s">
        <v>27198</v>
      </c>
      <c r="M9763" t="s">
        <v>27199</v>
      </c>
      <c r="N9763">
        <v>1.7055555549999999</v>
      </c>
      <c r="O9763">
        <v>0</v>
      </c>
      <c r="P9763">
        <v>16</v>
      </c>
      <c r="Q9763">
        <v>0</v>
      </c>
      <c r="R9763">
        <v>31</v>
      </c>
      <c r="S9763">
        <v>0</v>
      </c>
      <c r="T9763">
        <v>3</v>
      </c>
      <c r="U9763">
        <v>0</v>
      </c>
      <c r="V9763">
        <v>0</v>
      </c>
      <c r="W9763">
        <v>0</v>
      </c>
      <c r="X9763">
        <v>4.7327080119341618</v>
      </c>
      <c r="Y9763">
        <v>0</v>
      </c>
      <c r="Z9763">
        <v>23.311658522807353</v>
      </c>
      <c r="AA9763">
        <v>0</v>
      </c>
      <c r="AB9763">
        <v>0.75666616431329015</v>
      </c>
      <c r="AC9763">
        <v>0</v>
      </c>
      <c r="AD9763">
        <v>0</v>
      </c>
      <c r="AE9763">
        <v>28.801032699054804</v>
      </c>
    </row>
    <row r="9764" spans="1:31" x14ac:dyDescent="0.25">
      <c r="A9764">
        <v>1894812</v>
      </c>
      <c r="B9764">
        <v>1</v>
      </c>
      <c r="C9764" t="s">
        <v>80</v>
      </c>
      <c r="D9764" t="s">
        <v>82</v>
      </c>
      <c r="E9764" t="s">
        <v>158</v>
      </c>
      <c r="F9764" t="s">
        <v>27200</v>
      </c>
      <c r="G9764" t="s">
        <v>133</v>
      </c>
      <c r="H9764" t="s">
        <v>134</v>
      </c>
      <c r="I9764" t="s">
        <v>135</v>
      </c>
      <c r="J9764" t="s">
        <v>136</v>
      </c>
      <c r="K9764" t="s">
        <v>137</v>
      </c>
      <c r="L9764" t="s">
        <v>27201</v>
      </c>
      <c r="M9764" t="s">
        <v>27202</v>
      </c>
      <c r="N9764">
        <v>1.2027777770000001</v>
      </c>
      <c r="O9764">
        <v>0</v>
      </c>
      <c r="P9764">
        <v>6215</v>
      </c>
      <c r="Q9764">
        <v>0</v>
      </c>
      <c r="R9764">
        <v>0</v>
      </c>
      <c r="S9764">
        <v>2</v>
      </c>
      <c r="T9764">
        <v>4465</v>
      </c>
      <c r="U9764">
        <v>0</v>
      </c>
      <c r="V9764">
        <v>11</v>
      </c>
      <c r="W9764">
        <v>0</v>
      </c>
      <c r="X9764">
        <v>1836.437970854289</v>
      </c>
      <c r="Y9764">
        <v>0</v>
      </c>
      <c r="Z9764">
        <v>0</v>
      </c>
      <c r="AA9764">
        <v>1007.7635419311919</v>
      </c>
      <c r="AB9764">
        <v>5322.7445704675583</v>
      </c>
      <c r="AC9764">
        <v>0</v>
      </c>
      <c r="AD9764">
        <v>360.42135239144835</v>
      </c>
      <c r="AE9764">
        <v>8527.3674356444881</v>
      </c>
    </row>
    <row r="9765" spans="1:31" x14ac:dyDescent="0.25">
      <c r="A9765">
        <v>1894689</v>
      </c>
      <c r="B9765">
        <v>1</v>
      </c>
      <c r="C9765" t="s">
        <v>80</v>
      </c>
      <c r="D9765" t="s">
        <v>105</v>
      </c>
      <c r="E9765" t="s">
        <v>210</v>
      </c>
      <c r="F9765" t="s">
        <v>5448</v>
      </c>
      <c r="G9765" t="s">
        <v>133</v>
      </c>
      <c r="H9765" t="s">
        <v>134</v>
      </c>
      <c r="I9765" t="s">
        <v>135</v>
      </c>
      <c r="J9765" t="s">
        <v>136</v>
      </c>
      <c r="K9765" t="s">
        <v>137</v>
      </c>
      <c r="L9765" t="s">
        <v>27203</v>
      </c>
      <c r="M9765" t="s">
        <v>27204</v>
      </c>
      <c r="N9765">
        <v>0.89388888799999999</v>
      </c>
      <c r="O9765">
        <v>0</v>
      </c>
      <c r="P9765">
        <v>417</v>
      </c>
      <c r="Q9765">
        <v>1</v>
      </c>
      <c r="R9765">
        <v>30</v>
      </c>
      <c r="S9765">
        <v>4</v>
      </c>
      <c r="T9765">
        <v>57</v>
      </c>
      <c r="U9765">
        <v>7</v>
      </c>
      <c r="V9765">
        <v>0</v>
      </c>
      <c r="W9765">
        <v>0</v>
      </c>
      <c r="X9765">
        <v>107.70377806701734</v>
      </c>
      <c r="Y9765">
        <v>6.0427663393634798</v>
      </c>
      <c r="Z9765">
        <v>12.037886242498979</v>
      </c>
      <c r="AA9765">
        <v>69.358795234676592</v>
      </c>
      <c r="AB9765">
        <v>59.861764652274289</v>
      </c>
      <c r="AC9765">
        <v>463.18365186201402</v>
      </c>
      <c r="AD9765">
        <v>0</v>
      </c>
      <c r="AE9765">
        <v>718.18864239784466</v>
      </c>
    </row>
    <row r="9766" spans="1:31" x14ac:dyDescent="0.25">
      <c r="A9766">
        <v>1895330</v>
      </c>
      <c r="B9766">
        <v>1</v>
      </c>
      <c r="C9766" t="s">
        <v>80</v>
      </c>
      <c r="D9766" t="s">
        <v>82</v>
      </c>
      <c r="E9766" t="s">
        <v>140</v>
      </c>
      <c r="F9766" t="s">
        <v>27205</v>
      </c>
      <c r="G9766" t="s">
        <v>142</v>
      </c>
      <c r="H9766" t="s">
        <v>143</v>
      </c>
      <c r="I9766" t="s">
        <v>135</v>
      </c>
      <c r="J9766" t="s">
        <v>136</v>
      </c>
      <c r="K9766" t="s">
        <v>137</v>
      </c>
      <c r="L9766" t="s">
        <v>27206</v>
      </c>
      <c r="M9766" t="s">
        <v>27207</v>
      </c>
      <c r="N9766">
        <v>1.0127777769999999</v>
      </c>
      <c r="O9766">
        <v>0</v>
      </c>
      <c r="P9766">
        <v>1</v>
      </c>
      <c r="Q9766">
        <v>0</v>
      </c>
      <c r="R9766">
        <v>0</v>
      </c>
      <c r="S9766">
        <v>0</v>
      </c>
      <c r="T9766">
        <v>0</v>
      </c>
      <c r="U9766">
        <v>0</v>
      </c>
      <c r="V9766">
        <v>0</v>
      </c>
      <c r="W9766">
        <v>0</v>
      </c>
      <c r="X9766">
        <v>0.44337012582390167</v>
      </c>
      <c r="Y9766">
        <v>0</v>
      </c>
      <c r="Z9766">
        <v>0</v>
      </c>
      <c r="AA9766">
        <v>0</v>
      </c>
      <c r="AB9766">
        <v>0</v>
      </c>
      <c r="AC9766">
        <v>0</v>
      </c>
      <c r="AD9766">
        <v>0</v>
      </c>
      <c r="AE9766">
        <v>0.44337012582390167</v>
      </c>
    </row>
    <row r="9767" spans="1:31" x14ac:dyDescent="0.25">
      <c r="A9767">
        <v>1894952</v>
      </c>
      <c r="B9767">
        <v>1</v>
      </c>
      <c r="C9767" t="s">
        <v>81</v>
      </c>
      <c r="D9767" t="s">
        <v>128</v>
      </c>
      <c r="E9767" t="s">
        <v>131</v>
      </c>
      <c r="F9767" t="s">
        <v>27208</v>
      </c>
      <c r="G9767" t="s">
        <v>133</v>
      </c>
      <c r="H9767" t="s">
        <v>134</v>
      </c>
      <c r="I9767" t="s">
        <v>135</v>
      </c>
      <c r="J9767" t="s">
        <v>136</v>
      </c>
      <c r="K9767" t="s">
        <v>137</v>
      </c>
      <c r="L9767" t="s">
        <v>27209</v>
      </c>
      <c r="M9767" t="s">
        <v>27210</v>
      </c>
      <c r="N9767">
        <v>2.5702777769999998</v>
      </c>
      <c r="O9767">
        <v>0</v>
      </c>
      <c r="P9767">
        <v>0</v>
      </c>
      <c r="Q9767">
        <v>0</v>
      </c>
      <c r="R9767">
        <v>0</v>
      </c>
      <c r="S9767">
        <v>1</v>
      </c>
      <c r="T9767">
        <v>0</v>
      </c>
      <c r="U9767">
        <v>1</v>
      </c>
      <c r="V9767">
        <v>0</v>
      </c>
      <c r="W9767">
        <v>0</v>
      </c>
      <c r="X9767">
        <v>0</v>
      </c>
      <c r="Y9767">
        <v>0</v>
      </c>
      <c r="Z9767">
        <v>0</v>
      </c>
      <c r="AA9767">
        <v>5.5534261952602</v>
      </c>
      <c r="AB9767">
        <v>0</v>
      </c>
      <c r="AC9767">
        <v>326.44999786990371</v>
      </c>
      <c r="AD9767">
        <v>0</v>
      </c>
      <c r="AE9767">
        <v>332.00342406516393</v>
      </c>
    </row>
    <row r="9768" spans="1:31" x14ac:dyDescent="0.25">
      <c r="A9768">
        <v>1894603</v>
      </c>
      <c r="B9768">
        <v>1</v>
      </c>
      <c r="C9768" t="s">
        <v>80</v>
      </c>
      <c r="D9768" t="s">
        <v>89</v>
      </c>
      <c r="E9768" t="s">
        <v>210</v>
      </c>
      <c r="F9768" t="s">
        <v>27211</v>
      </c>
      <c r="G9768" t="s">
        <v>133</v>
      </c>
      <c r="H9768" t="s">
        <v>134</v>
      </c>
      <c r="I9768" t="s">
        <v>135</v>
      </c>
      <c r="J9768" t="s">
        <v>136</v>
      </c>
      <c r="K9768" t="s">
        <v>137</v>
      </c>
      <c r="L9768" t="s">
        <v>27212</v>
      </c>
      <c r="M9768" t="s">
        <v>27213</v>
      </c>
      <c r="N9768">
        <v>0.716388888</v>
      </c>
      <c r="O9768">
        <v>30</v>
      </c>
      <c r="P9768">
        <v>9241</v>
      </c>
      <c r="Q9768">
        <v>7</v>
      </c>
      <c r="R9768">
        <v>135</v>
      </c>
      <c r="S9768">
        <v>29</v>
      </c>
      <c r="T9768">
        <v>680</v>
      </c>
      <c r="U9768">
        <v>1</v>
      </c>
      <c r="V9768">
        <v>4</v>
      </c>
      <c r="W9768">
        <v>187.39294686730531</v>
      </c>
      <c r="X9768">
        <v>1889.5110380290587</v>
      </c>
      <c r="Y9768">
        <v>4.3028176154776139</v>
      </c>
      <c r="Z9768">
        <v>38.673299881396716</v>
      </c>
      <c r="AA9768">
        <v>539.67417109410746</v>
      </c>
      <c r="AB9768">
        <v>445.6456843263291</v>
      </c>
      <c r="AC9768">
        <v>2.5312772654149325</v>
      </c>
      <c r="AD9768">
        <v>61.546498804539674</v>
      </c>
      <c r="AE9768">
        <v>3169.2777338836295</v>
      </c>
    </row>
    <row r="9769" spans="1:31" x14ac:dyDescent="0.25">
      <c r="A9769">
        <v>1895244</v>
      </c>
      <c r="B9769">
        <v>1</v>
      </c>
      <c r="C9769" t="s">
        <v>80</v>
      </c>
      <c r="D9769" t="s">
        <v>83</v>
      </c>
      <c r="E9769" t="s">
        <v>229</v>
      </c>
      <c r="F9769" t="s">
        <v>27214</v>
      </c>
      <c r="G9769" t="s">
        <v>133</v>
      </c>
      <c r="H9769" t="s">
        <v>134</v>
      </c>
      <c r="I9769" t="s">
        <v>135</v>
      </c>
      <c r="J9769" t="s">
        <v>136</v>
      </c>
      <c r="K9769" t="s">
        <v>137</v>
      </c>
      <c r="L9769" t="s">
        <v>27215</v>
      </c>
      <c r="M9769" t="s">
        <v>27216</v>
      </c>
      <c r="N9769">
        <v>1.738611111</v>
      </c>
      <c r="O9769">
        <v>0</v>
      </c>
      <c r="P9769">
        <v>3466</v>
      </c>
      <c r="Q9769">
        <v>0</v>
      </c>
      <c r="R9769">
        <v>0</v>
      </c>
      <c r="S9769">
        <v>17</v>
      </c>
      <c r="T9769">
        <v>355</v>
      </c>
      <c r="U9769">
        <v>23</v>
      </c>
      <c r="V9769">
        <v>10</v>
      </c>
      <c r="W9769">
        <v>0</v>
      </c>
      <c r="X9769">
        <v>1803.0162590836223</v>
      </c>
      <c r="Y9769">
        <v>0</v>
      </c>
      <c r="Z9769">
        <v>0</v>
      </c>
      <c r="AA9769">
        <v>409.16529524227087</v>
      </c>
      <c r="AB9769">
        <v>955.10080853372767</v>
      </c>
      <c r="AC9769">
        <v>11470.529067523898</v>
      </c>
      <c r="AD9769">
        <v>172.0487304267271</v>
      </c>
      <c r="AE9769">
        <v>14809.860160810244</v>
      </c>
    </row>
    <row r="9770" spans="1:31" x14ac:dyDescent="0.25">
      <c r="A9770">
        <v>1894703</v>
      </c>
      <c r="B9770">
        <v>1</v>
      </c>
      <c r="C9770" t="s">
        <v>81</v>
      </c>
      <c r="D9770" t="s">
        <v>117</v>
      </c>
      <c r="E9770" t="s">
        <v>222</v>
      </c>
      <c r="F9770" t="s">
        <v>27217</v>
      </c>
      <c r="G9770" t="s">
        <v>2616</v>
      </c>
      <c r="H9770" t="s">
        <v>143</v>
      </c>
      <c r="I9770" t="s">
        <v>135</v>
      </c>
      <c r="J9770" t="s">
        <v>136</v>
      </c>
      <c r="K9770" t="s">
        <v>137</v>
      </c>
      <c r="L9770" t="s">
        <v>27218</v>
      </c>
      <c r="M9770" t="s">
        <v>27219</v>
      </c>
      <c r="N9770">
        <v>0.72555555500000002</v>
      </c>
      <c r="O9770">
        <v>0</v>
      </c>
      <c r="P9770">
        <v>0</v>
      </c>
      <c r="Q9770">
        <v>0</v>
      </c>
      <c r="R9770">
        <v>0</v>
      </c>
      <c r="S9770">
        <v>0</v>
      </c>
      <c r="T9770">
        <v>21</v>
      </c>
      <c r="U9770">
        <v>0</v>
      </c>
      <c r="V9770">
        <v>0</v>
      </c>
      <c r="W9770">
        <v>0</v>
      </c>
      <c r="X9770">
        <v>0</v>
      </c>
      <c r="Y9770">
        <v>0</v>
      </c>
      <c r="Z9770">
        <v>0</v>
      </c>
      <c r="AA9770">
        <v>0</v>
      </c>
      <c r="AB9770">
        <v>7.6403905375490844</v>
      </c>
      <c r="AC9770">
        <v>0</v>
      </c>
      <c r="AD9770">
        <v>0</v>
      </c>
      <c r="AE9770">
        <v>7.6403905375490844</v>
      </c>
    </row>
    <row r="9771" spans="1:31" x14ac:dyDescent="0.25">
      <c r="A9771">
        <v>1895144</v>
      </c>
      <c r="B9771">
        <v>1</v>
      </c>
      <c r="C9771" t="s">
        <v>80</v>
      </c>
      <c r="D9771" t="s">
        <v>84</v>
      </c>
      <c r="E9771" t="s">
        <v>146</v>
      </c>
      <c r="F9771" t="s">
        <v>27220</v>
      </c>
      <c r="G9771" t="s">
        <v>148</v>
      </c>
      <c r="H9771" t="s">
        <v>143</v>
      </c>
      <c r="I9771" t="s">
        <v>135</v>
      </c>
      <c r="J9771" t="s">
        <v>136</v>
      </c>
      <c r="K9771" t="s">
        <v>137</v>
      </c>
      <c r="L9771" t="s">
        <v>27221</v>
      </c>
      <c r="M9771" t="s">
        <v>27222</v>
      </c>
      <c r="N9771">
        <v>1.2880555549999999</v>
      </c>
      <c r="O9771">
        <v>0</v>
      </c>
      <c r="P9771">
        <v>28</v>
      </c>
      <c r="Q9771">
        <v>0</v>
      </c>
      <c r="R9771">
        <v>0</v>
      </c>
      <c r="S9771">
        <v>0</v>
      </c>
      <c r="T9771">
        <v>4</v>
      </c>
      <c r="U9771">
        <v>0</v>
      </c>
      <c r="V9771">
        <v>0</v>
      </c>
      <c r="W9771">
        <v>0</v>
      </c>
      <c r="X9771">
        <v>12.544448097258481</v>
      </c>
      <c r="Y9771">
        <v>0</v>
      </c>
      <c r="Z9771">
        <v>0</v>
      </c>
      <c r="AA9771">
        <v>0</v>
      </c>
      <c r="AB9771">
        <v>5.6816182322028794</v>
      </c>
      <c r="AC9771">
        <v>0</v>
      </c>
      <c r="AD9771">
        <v>0</v>
      </c>
      <c r="AE9771">
        <v>18.226066329461361</v>
      </c>
    </row>
    <row r="9772" spans="1:31" x14ac:dyDescent="0.25">
      <c r="A9772">
        <v>1895290</v>
      </c>
      <c r="B9772">
        <v>1</v>
      </c>
      <c r="C9772" t="s">
        <v>80</v>
      </c>
      <c r="D9772" t="s">
        <v>103</v>
      </c>
      <c r="E9772" t="s">
        <v>169</v>
      </c>
      <c r="F9772" t="s">
        <v>27223</v>
      </c>
      <c r="G9772" t="s">
        <v>2576</v>
      </c>
      <c r="H9772" t="s">
        <v>143</v>
      </c>
      <c r="I9772" t="s">
        <v>135</v>
      </c>
      <c r="J9772" t="s">
        <v>136</v>
      </c>
      <c r="K9772" t="s">
        <v>137</v>
      </c>
      <c r="L9772" t="s">
        <v>27224</v>
      </c>
      <c r="M9772" t="s">
        <v>27225</v>
      </c>
      <c r="N9772">
        <v>3.8308333330000002</v>
      </c>
      <c r="O9772">
        <v>0</v>
      </c>
      <c r="P9772">
        <v>498</v>
      </c>
      <c r="Q9772">
        <v>0</v>
      </c>
      <c r="R9772">
        <v>3</v>
      </c>
      <c r="S9772">
        <v>0</v>
      </c>
      <c r="T9772">
        <v>23</v>
      </c>
      <c r="U9772">
        <v>0</v>
      </c>
      <c r="V9772">
        <v>0</v>
      </c>
      <c r="W9772">
        <v>0</v>
      </c>
      <c r="X9772">
        <v>518.74778062246367</v>
      </c>
      <c r="Y9772">
        <v>0</v>
      </c>
      <c r="Z9772">
        <v>18.739135992066235</v>
      </c>
      <c r="AA9772">
        <v>0</v>
      </c>
      <c r="AB9772">
        <v>189.03104551251792</v>
      </c>
      <c r="AC9772">
        <v>0</v>
      </c>
      <c r="AD9772">
        <v>0</v>
      </c>
      <c r="AE9772">
        <v>726.51796212704789</v>
      </c>
    </row>
    <row r="9773" spans="1:31" x14ac:dyDescent="0.25">
      <c r="A9773">
        <v>1894749</v>
      </c>
      <c r="B9773">
        <v>1</v>
      </c>
      <c r="C9773" t="s">
        <v>80</v>
      </c>
      <c r="D9773" t="s">
        <v>92</v>
      </c>
      <c r="E9773" t="s">
        <v>140</v>
      </c>
      <c r="F9773" t="s">
        <v>27226</v>
      </c>
      <c r="G9773" t="s">
        <v>200</v>
      </c>
      <c r="H9773" t="s">
        <v>143</v>
      </c>
      <c r="I9773" t="s">
        <v>135</v>
      </c>
      <c r="J9773" t="s">
        <v>136</v>
      </c>
      <c r="K9773" t="s">
        <v>137</v>
      </c>
      <c r="L9773" t="s">
        <v>27227</v>
      </c>
      <c r="M9773" t="s">
        <v>27228</v>
      </c>
      <c r="N9773">
        <v>10.814444443999999</v>
      </c>
      <c r="O9773">
        <v>0</v>
      </c>
      <c r="P9773">
        <v>1</v>
      </c>
      <c r="Q9773">
        <v>0</v>
      </c>
      <c r="R9773">
        <v>0</v>
      </c>
      <c r="S9773">
        <v>0</v>
      </c>
      <c r="T9773">
        <v>0</v>
      </c>
      <c r="U9773">
        <v>0</v>
      </c>
      <c r="V9773">
        <v>0</v>
      </c>
      <c r="W9773">
        <v>0</v>
      </c>
      <c r="X9773">
        <v>0.85232181189528911</v>
      </c>
      <c r="Y9773">
        <v>0</v>
      </c>
      <c r="Z9773">
        <v>0</v>
      </c>
      <c r="AA9773">
        <v>0</v>
      </c>
      <c r="AB9773">
        <v>0</v>
      </c>
      <c r="AC9773">
        <v>0</v>
      </c>
      <c r="AD9773">
        <v>0</v>
      </c>
      <c r="AE9773">
        <v>0.85232181189528911</v>
      </c>
    </row>
    <row r="9774" spans="1:31" x14ac:dyDescent="0.25">
      <c r="A9774">
        <v>1895015</v>
      </c>
      <c r="B9774">
        <v>1</v>
      </c>
      <c r="C9774" t="s">
        <v>81</v>
      </c>
      <c r="D9774" t="s">
        <v>112</v>
      </c>
      <c r="E9774" t="s">
        <v>146</v>
      </c>
      <c r="F9774" t="s">
        <v>27229</v>
      </c>
      <c r="G9774" t="s">
        <v>596</v>
      </c>
      <c r="H9774" t="s">
        <v>143</v>
      </c>
      <c r="I9774" t="s">
        <v>135</v>
      </c>
      <c r="J9774" t="s">
        <v>136</v>
      </c>
      <c r="K9774" t="s">
        <v>137</v>
      </c>
      <c r="L9774" t="s">
        <v>27230</v>
      </c>
      <c r="M9774" t="s">
        <v>27231</v>
      </c>
      <c r="N9774">
        <v>1.128055555</v>
      </c>
      <c r="O9774">
        <v>0</v>
      </c>
      <c r="P9774">
        <v>114</v>
      </c>
      <c r="Q9774">
        <v>0</v>
      </c>
      <c r="R9774">
        <v>0</v>
      </c>
      <c r="S9774">
        <v>0</v>
      </c>
      <c r="T9774">
        <v>12</v>
      </c>
      <c r="U9774">
        <v>0</v>
      </c>
      <c r="V9774">
        <v>0</v>
      </c>
      <c r="W9774">
        <v>0</v>
      </c>
      <c r="X9774">
        <v>28.123855055830681</v>
      </c>
      <c r="Y9774">
        <v>0</v>
      </c>
      <c r="Z9774">
        <v>0</v>
      </c>
      <c r="AA9774">
        <v>0</v>
      </c>
      <c r="AB9774">
        <v>16.453954431516529</v>
      </c>
      <c r="AC9774">
        <v>0</v>
      </c>
      <c r="AD9774">
        <v>0</v>
      </c>
      <c r="AE9774">
        <v>44.57780948734721</v>
      </c>
    </row>
    <row r="9775" spans="1:31" x14ac:dyDescent="0.25">
      <c r="A9775">
        <v>1895250</v>
      </c>
      <c r="B9775">
        <v>1</v>
      </c>
      <c r="C9775" t="s">
        <v>80</v>
      </c>
      <c r="D9775" t="s">
        <v>100</v>
      </c>
      <c r="E9775" t="s">
        <v>210</v>
      </c>
      <c r="F9775" t="s">
        <v>10541</v>
      </c>
      <c r="G9775" t="s">
        <v>133</v>
      </c>
      <c r="H9775" t="s">
        <v>134</v>
      </c>
      <c r="I9775" t="s">
        <v>135</v>
      </c>
      <c r="J9775" t="s">
        <v>136</v>
      </c>
      <c r="K9775" t="s">
        <v>137</v>
      </c>
      <c r="L9775" t="s">
        <v>27232</v>
      </c>
      <c r="M9775" t="s">
        <v>27233</v>
      </c>
      <c r="N9775">
        <v>0.54249999999999998</v>
      </c>
      <c r="O9775">
        <v>0</v>
      </c>
      <c r="P9775">
        <v>782</v>
      </c>
      <c r="Q9775">
        <v>2</v>
      </c>
      <c r="R9775">
        <v>34</v>
      </c>
      <c r="S9775">
        <v>9</v>
      </c>
      <c r="T9775">
        <v>98</v>
      </c>
      <c r="U9775">
        <v>4</v>
      </c>
      <c r="V9775">
        <v>4</v>
      </c>
      <c r="W9775">
        <v>0</v>
      </c>
      <c r="X9775">
        <v>135.9207527699904</v>
      </c>
      <c r="Y9775">
        <v>2.4853248384145652</v>
      </c>
      <c r="Z9775">
        <v>14.017228535316823</v>
      </c>
      <c r="AA9775">
        <v>45.681639945341395</v>
      </c>
      <c r="AB9775">
        <v>75.630723170075967</v>
      </c>
      <c r="AC9775">
        <v>21.707142522263382</v>
      </c>
      <c r="AD9775">
        <v>110.00333692127506</v>
      </c>
      <c r="AE9775">
        <v>405.44614870267765</v>
      </c>
    </row>
    <row r="9776" spans="1:31" x14ac:dyDescent="0.25">
      <c r="A9776">
        <v>1895084</v>
      </c>
      <c r="B9776">
        <v>1</v>
      </c>
      <c r="C9776" t="s">
        <v>81</v>
      </c>
      <c r="D9776" t="s">
        <v>123</v>
      </c>
      <c r="E9776" t="s">
        <v>146</v>
      </c>
      <c r="F9776" t="s">
        <v>27234</v>
      </c>
      <c r="G9776" t="s">
        <v>148</v>
      </c>
      <c r="H9776" t="s">
        <v>143</v>
      </c>
      <c r="I9776" t="s">
        <v>135</v>
      </c>
      <c r="J9776" t="s">
        <v>136</v>
      </c>
      <c r="K9776" t="s">
        <v>137</v>
      </c>
      <c r="L9776" t="s">
        <v>27235</v>
      </c>
      <c r="M9776" t="s">
        <v>27236</v>
      </c>
      <c r="N9776">
        <v>1.7741666659999999</v>
      </c>
      <c r="O9776">
        <v>0</v>
      </c>
      <c r="P9776">
        <v>117</v>
      </c>
      <c r="Q9776">
        <v>0</v>
      </c>
      <c r="R9776">
        <v>0</v>
      </c>
      <c r="S9776">
        <v>0</v>
      </c>
      <c r="T9776">
        <v>16</v>
      </c>
      <c r="U9776">
        <v>0</v>
      </c>
      <c r="V9776">
        <v>0</v>
      </c>
      <c r="W9776">
        <v>0</v>
      </c>
      <c r="X9776">
        <v>45.252813979097589</v>
      </c>
      <c r="Y9776">
        <v>0</v>
      </c>
      <c r="Z9776">
        <v>0</v>
      </c>
      <c r="AA9776">
        <v>0</v>
      </c>
      <c r="AB9776">
        <v>23.095711314442827</v>
      </c>
      <c r="AC9776">
        <v>0</v>
      </c>
      <c r="AD9776">
        <v>0</v>
      </c>
      <c r="AE9776">
        <v>68.348525293540419</v>
      </c>
    </row>
    <row r="9777" spans="1:31" x14ac:dyDescent="0.25">
      <c r="A9777">
        <v>1895207</v>
      </c>
      <c r="B9777">
        <v>1</v>
      </c>
      <c r="C9777" t="s">
        <v>81</v>
      </c>
      <c r="D9777" t="s">
        <v>128</v>
      </c>
      <c r="E9777" t="s">
        <v>169</v>
      </c>
      <c r="F9777" t="s">
        <v>27237</v>
      </c>
      <c r="G9777" t="s">
        <v>564</v>
      </c>
      <c r="H9777" t="s">
        <v>143</v>
      </c>
      <c r="I9777" t="s">
        <v>135</v>
      </c>
      <c r="J9777" t="s">
        <v>136</v>
      </c>
      <c r="K9777" t="s">
        <v>137</v>
      </c>
      <c r="L9777" t="s">
        <v>27238</v>
      </c>
      <c r="M9777" t="s">
        <v>27239</v>
      </c>
      <c r="N9777">
        <v>2.1758333329999999</v>
      </c>
      <c r="O9777">
        <v>0</v>
      </c>
      <c r="P9777">
        <v>928</v>
      </c>
      <c r="Q9777">
        <v>0</v>
      </c>
      <c r="R9777">
        <v>0</v>
      </c>
      <c r="S9777">
        <v>0</v>
      </c>
      <c r="T9777">
        <v>69</v>
      </c>
      <c r="U9777">
        <v>0</v>
      </c>
      <c r="V9777">
        <v>0</v>
      </c>
      <c r="W9777">
        <v>0</v>
      </c>
      <c r="X9777">
        <v>552.64795113682248</v>
      </c>
      <c r="Y9777">
        <v>0</v>
      </c>
      <c r="Z9777">
        <v>0</v>
      </c>
      <c r="AA9777">
        <v>0</v>
      </c>
      <c r="AB9777">
        <v>180.28036150063204</v>
      </c>
      <c r="AC9777">
        <v>0</v>
      </c>
      <c r="AD9777">
        <v>0</v>
      </c>
      <c r="AE9777">
        <v>732.9283126374545</v>
      </c>
    </row>
    <row r="9778" spans="1:31" x14ac:dyDescent="0.25">
      <c r="A9778">
        <v>1895058</v>
      </c>
      <c r="B9778">
        <v>1</v>
      </c>
      <c r="C9778" t="s">
        <v>81</v>
      </c>
      <c r="D9778" t="s">
        <v>117</v>
      </c>
      <c r="E9778" t="s">
        <v>210</v>
      </c>
      <c r="F9778" t="s">
        <v>4488</v>
      </c>
      <c r="G9778" t="s">
        <v>133</v>
      </c>
      <c r="H9778" t="s">
        <v>134</v>
      </c>
      <c r="I9778" t="s">
        <v>135</v>
      </c>
      <c r="J9778" t="s">
        <v>136</v>
      </c>
      <c r="K9778" t="s">
        <v>137</v>
      </c>
      <c r="L9778" t="s">
        <v>27240</v>
      </c>
      <c r="M9778" t="s">
        <v>27241</v>
      </c>
      <c r="N9778">
        <v>6.9722222E-2</v>
      </c>
      <c r="O9778">
        <v>0</v>
      </c>
      <c r="P9778">
        <v>2228</v>
      </c>
      <c r="Q9778">
        <v>33</v>
      </c>
      <c r="R9778">
        <v>76</v>
      </c>
      <c r="S9778">
        <v>17</v>
      </c>
      <c r="T9778">
        <v>191</v>
      </c>
      <c r="U9778">
        <v>7</v>
      </c>
      <c r="V9778">
        <v>1</v>
      </c>
      <c r="W9778">
        <v>0</v>
      </c>
      <c r="X9778">
        <v>23.024569061961113</v>
      </c>
      <c r="Y9778">
        <v>29.868604752698513</v>
      </c>
      <c r="Z9778">
        <v>4.5536032959144856</v>
      </c>
      <c r="AA9778">
        <v>8.1007817429258111</v>
      </c>
      <c r="AB9778">
        <v>10.281348167353416</v>
      </c>
      <c r="AC9778">
        <v>53.562136887787311</v>
      </c>
      <c r="AD9778">
        <v>0.42130123821424864</v>
      </c>
      <c r="AE9778">
        <v>129.81234514685491</v>
      </c>
    </row>
    <row r="9779" spans="1:31" x14ac:dyDescent="0.25">
      <c r="A9779">
        <v>1895270</v>
      </c>
      <c r="B9779">
        <v>1</v>
      </c>
      <c r="C9779" t="s">
        <v>80</v>
      </c>
      <c r="D9779" t="s">
        <v>98</v>
      </c>
      <c r="E9779" t="s">
        <v>146</v>
      </c>
      <c r="F9779" t="s">
        <v>27242</v>
      </c>
      <c r="G9779" t="s">
        <v>148</v>
      </c>
      <c r="H9779" t="s">
        <v>143</v>
      </c>
      <c r="I9779" t="s">
        <v>135</v>
      </c>
      <c r="J9779" t="s">
        <v>136</v>
      </c>
      <c r="K9779" t="s">
        <v>137</v>
      </c>
      <c r="L9779" t="s">
        <v>27243</v>
      </c>
      <c r="M9779" t="s">
        <v>27244</v>
      </c>
      <c r="N9779">
        <v>1.624166666</v>
      </c>
      <c r="O9779">
        <v>0</v>
      </c>
      <c r="P9779">
        <v>78</v>
      </c>
      <c r="Q9779">
        <v>0</v>
      </c>
      <c r="R9779">
        <v>0</v>
      </c>
      <c r="S9779">
        <v>0</v>
      </c>
      <c r="T9779">
        <v>19</v>
      </c>
      <c r="U9779">
        <v>0</v>
      </c>
      <c r="V9779">
        <v>0</v>
      </c>
      <c r="W9779">
        <v>0</v>
      </c>
      <c r="X9779">
        <v>32.638673744912573</v>
      </c>
      <c r="Y9779">
        <v>0</v>
      </c>
      <c r="Z9779">
        <v>0</v>
      </c>
      <c r="AA9779">
        <v>0</v>
      </c>
      <c r="AB9779">
        <v>17.162861228955524</v>
      </c>
      <c r="AC9779">
        <v>0</v>
      </c>
      <c r="AD9779">
        <v>0</v>
      </c>
      <c r="AE9779">
        <v>49.801534973868101</v>
      </c>
    </row>
    <row r="9780" spans="1:31" x14ac:dyDescent="0.25">
      <c r="A9780">
        <v>1894666</v>
      </c>
      <c r="B9780">
        <v>1</v>
      </c>
      <c r="C9780" t="s">
        <v>81</v>
      </c>
      <c r="D9780" t="s">
        <v>120</v>
      </c>
      <c r="E9780" t="s">
        <v>158</v>
      </c>
      <c r="F9780" t="s">
        <v>25228</v>
      </c>
      <c r="G9780" t="s">
        <v>133</v>
      </c>
      <c r="H9780" t="s">
        <v>134</v>
      </c>
      <c r="I9780" t="s">
        <v>135</v>
      </c>
      <c r="J9780" t="s">
        <v>136</v>
      </c>
      <c r="K9780" t="s">
        <v>137</v>
      </c>
      <c r="L9780" t="s">
        <v>27245</v>
      </c>
      <c r="M9780" t="s">
        <v>27246</v>
      </c>
      <c r="N9780">
        <v>0.75972222199999995</v>
      </c>
      <c r="O9780">
        <v>0</v>
      </c>
      <c r="P9780">
        <v>127</v>
      </c>
      <c r="Q9780">
        <v>0</v>
      </c>
      <c r="R9780">
        <v>3</v>
      </c>
      <c r="S9780">
        <v>0</v>
      </c>
      <c r="T9780">
        <v>12</v>
      </c>
      <c r="U9780">
        <v>0</v>
      </c>
      <c r="V9780">
        <v>0</v>
      </c>
      <c r="W9780">
        <v>0</v>
      </c>
      <c r="X9780">
        <v>16.060559838699707</v>
      </c>
      <c r="Y9780">
        <v>0</v>
      </c>
      <c r="Z9780">
        <v>4.2307820831131036</v>
      </c>
      <c r="AA9780">
        <v>0</v>
      </c>
      <c r="AB9780">
        <v>8.3689603558544334</v>
      </c>
      <c r="AC9780">
        <v>0</v>
      </c>
      <c r="AD9780">
        <v>0</v>
      </c>
      <c r="AE9780">
        <v>28.660302277667242</v>
      </c>
    </row>
    <row r="9781" spans="1:31" x14ac:dyDescent="0.25">
      <c r="A9781">
        <v>1894829</v>
      </c>
      <c r="B9781">
        <v>1</v>
      </c>
      <c r="C9781" t="s">
        <v>80</v>
      </c>
      <c r="D9781" t="s">
        <v>91</v>
      </c>
      <c r="E9781" t="s">
        <v>158</v>
      </c>
      <c r="F9781" t="s">
        <v>3198</v>
      </c>
      <c r="G9781" t="s">
        <v>133</v>
      </c>
      <c r="H9781" t="s">
        <v>134</v>
      </c>
      <c r="I9781" t="s">
        <v>135</v>
      </c>
      <c r="J9781" t="s">
        <v>136</v>
      </c>
      <c r="K9781" t="s">
        <v>137</v>
      </c>
      <c r="L9781" t="s">
        <v>27247</v>
      </c>
      <c r="M9781" t="s">
        <v>27248</v>
      </c>
      <c r="N9781">
        <v>0.32500000000000001</v>
      </c>
      <c r="O9781">
        <v>0</v>
      </c>
      <c r="P9781">
        <v>41</v>
      </c>
      <c r="Q9781">
        <v>0</v>
      </c>
      <c r="R9781">
        <v>23</v>
      </c>
      <c r="S9781">
        <v>0</v>
      </c>
      <c r="T9781">
        <v>20</v>
      </c>
      <c r="U9781">
        <v>0</v>
      </c>
      <c r="V9781">
        <v>1</v>
      </c>
      <c r="W9781">
        <v>0</v>
      </c>
      <c r="X9781">
        <v>4.2226627845409999</v>
      </c>
      <c r="Y9781">
        <v>0</v>
      </c>
      <c r="Z9781">
        <v>8.1971535458299964</v>
      </c>
      <c r="AA9781">
        <v>0</v>
      </c>
      <c r="AB9781">
        <v>23.27271555598837</v>
      </c>
      <c r="AC9781">
        <v>0</v>
      </c>
      <c r="AD9781">
        <v>0.52369005693592774</v>
      </c>
      <c r="AE9781">
        <v>36.216221943295288</v>
      </c>
    </row>
    <row r="9782" spans="1:31" x14ac:dyDescent="0.25">
      <c r="A9782">
        <v>1894723</v>
      </c>
      <c r="B9782">
        <v>1</v>
      </c>
      <c r="C9782" t="s">
        <v>80</v>
      </c>
      <c r="D9782" t="s">
        <v>104</v>
      </c>
      <c r="E9782" t="s">
        <v>158</v>
      </c>
      <c r="F9782" t="s">
        <v>17174</v>
      </c>
      <c r="G9782" t="s">
        <v>133</v>
      </c>
      <c r="H9782" t="s">
        <v>134</v>
      </c>
      <c r="I9782" t="s">
        <v>152</v>
      </c>
      <c r="J9782" t="s">
        <v>136</v>
      </c>
      <c r="K9782" t="s">
        <v>137</v>
      </c>
      <c r="L9782" t="s">
        <v>27249</v>
      </c>
      <c r="M9782" t="s">
        <v>27250</v>
      </c>
      <c r="N9782">
        <v>1.2777777000000001E-2</v>
      </c>
      <c r="O9782">
        <v>3</v>
      </c>
      <c r="P9782">
        <v>0</v>
      </c>
      <c r="Q9782">
        <v>15</v>
      </c>
      <c r="R9782">
        <v>0</v>
      </c>
      <c r="S9782">
        <v>12</v>
      </c>
      <c r="T9782">
        <v>0</v>
      </c>
      <c r="U9782">
        <v>1</v>
      </c>
      <c r="V9782">
        <v>0</v>
      </c>
      <c r="W9782">
        <v>2.42200182813E-2</v>
      </c>
      <c r="X9782">
        <v>0</v>
      </c>
      <c r="Y9782">
        <v>0.12871642800776001</v>
      </c>
      <c r="Z9782">
        <v>0</v>
      </c>
      <c r="AA9782">
        <v>0.95891772492518623</v>
      </c>
      <c r="AB9782">
        <v>0</v>
      </c>
      <c r="AC9782">
        <v>0.15955724553772166</v>
      </c>
      <c r="AD9782">
        <v>0</v>
      </c>
      <c r="AE9782">
        <v>1.2714114167519679</v>
      </c>
    </row>
    <row r="9783" spans="1:31" x14ac:dyDescent="0.25">
      <c r="A9783">
        <v>1895413</v>
      </c>
      <c r="B9783">
        <v>1</v>
      </c>
      <c r="C9783" t="s">
        <v>81</v>
      </c>
      <c r="D9783" t="s">
        <v>124</v>
      </c>
      <c r="E9783" t="s">
        <v>146</v>
      </c>
      <c r="F9783" t="s">
        <v>26830</v>
      </c>
      <c r="G9783" t="s">
        <v>148</v>
      </c>
      <c r="H9783" t="s">
        <v>143</v>
      </c>
      <c r="I9783" t="s">
        <v>135</v>
      </c>
      <c r="J9783" t="s">
        <v>136</v>
      </c>
      <c r="K9783" t="s">
        <v>137</v>
      </c>
      <c r="L9783" t="s">
        <v>27251</v>
      </c>
      <c r="M9783" t="s">
        <v>27252</v>
      </c>
      <c r="N9783">
        <v>1.3963888879999999</v>
      </c>
      <c r="O9783">
        <v>0</v>
      </c>
      <c r="P9783">
        <v>13</v>
      </c>
      <c r="Q9783">
        <v>0</v>
      </c>
      <c r="R9783">
        <v>14</v>
      </c>
      <c r="S9783">
        <v>0</v>
      </c>
      <c r="T9783">
        <v>0</v>
      </c>
      <c r="U9783">
        <v>0</v>
      </c>
      <c r="V9783">
        <v>0</v>
      </c>
      <c r="W9783">
        <v>0</v>
      </c>
      <c r="X9783">
        <v>3.1839835885359213</v>
      </c>
      <c r="Y9783">
        <v>0</v>
      </c>
      <c r="Z9783">
        <v>4.6544139434141929</v>
      </c>
      <c r="AA9783">
        <v>0</v>
      </c>
      <c r="AB9783">
        <v>0</v>
      </c>
      <c r="AC9783">
        <v>0</v>
      </c>
      <c r="AD9783">
        <v>0</v>
      </c>
      <c r="AE9783">
        <v>7.8383975319501147</v>
      </c>
    </row>
    <row r="9784" spans="1:31" x14ac:dyDescent="0.25">
      <c r="A9784">
        <v>1894872</v>
      </c>
      <c r="B9784">
        <v>1</v>
      </c>
      <c r="C9784" t="s">
        <v>81</v>
      </c>
      <c r="D9784" t="s">
        <v>113</v>
      </c>
      <c r="E9784" t="s">
        <v>140</v>
      </c>
      <c r="F9784" t="s">
        <v>27253</v>
      </c>
      <c r="G9784" t="s">
        <v>163</v>
      </c>
      <c r="H9784" t="s">
        <v>143</v>
      </c>
      <c r="I9784" t="s">
        <v>135</v>
      </c>
      <c r="J9784" t="s">
        <v>136</v>
      </c>
      <c r="K9784" t="s">
        <v>137</v>
      </c>
      <c r="L9784" t="s">
        <v>27254</v>
      </c>
      <c r="M9784" t="s">
        <v>27255</v>
      </c>
      <c r="N9784">
        <v>1.0522222219999999</v>
      </c>
      <c r="O9784">
        <v>0</v>
      </c>
      <c r="P9784">
        <v>1</v>
      </c>
      <c r="Q9784">
        <v>0</v>
      </c>
      <c r="R9784">
        <v>0</v>
      </c>
      <c r="S9784">
        <v>0</v>
      </c>
      <c r="T9784">
        <v>0</v>
      </c>
      <c r="U9784">
        <v>0</v>
      </c>
      <c r="V9784">
        <v>0</v>
      </c>
      <c r="W9784">
        <v>0</v>
      </c>
      <c r="X9784">
        <v>0.25459145716543113</v>
      </c>
      <c r="Y9784">
        <v>0</v>
      </c>
      <c r="Z9784">
        <v>0</v>
      </c>
      <c r="AA9784">
        <v>0</v>
      </c>
      <c r="AB9784">
        <v>0</v>
      </c>
      <c r="AC9784">
        <v>0</v>
      </c>
      <c r="AD9784">
        <v>0</v>
      </c>
      <c r="AE9784">
        <v>0.25459145716543113</v>
      </c>
    </row>
    <row r="9785" spans="1:31" x14ac:dyDescent="0.25">
      <c r="A9785">
        <v>1895193</v>
      </c>
      <c r="B9785">
        <v>1</v>
      </c>
      <c r="C9785" t="s">
        <v>80</v>
      </c>
      <c r="D9785" t="s">
        <v>99</v>
      </c>
      <c r="E9785" t="s">
        <v>169</v>
      </c>
      <c r="F9785" t="s">
        <v>17329</v>
      </c>
      <c r="G9785" t="s">
        <v>183</v>
      </c>
      <c r="H9785" t="s">
        <v>143</v>
      </c>
      <c r="I9785" t="s">
        <v>135</v>
      </c>
      <c r="J9785" t="s">
        <v>136</v>
      </c>
      <c r="K9785" t="s">
        <v>137</v>
      </c>
      <c r="L9785" t="s">
        <v>27256</v>
      </c>
      <c r="M9785" t="s">
        <v>27257</v>
      </c>
      <c r="N9785">
        <v>1.7661111110000001</v>
      </c>
      <c r="O9785">
        <v>0</v>
      </c>
      <c r="P9785">
        <v>33</v>
      </c>
      <c r="Q9785">
        <v>0</v>
      </c>
      <c r="R9785">
        <v>1</v>
      </c>
      <c r="S9785">
        <v>0</v>
      </c>
      <c r="T9785">
        <v>35</v>
      </c>
      <c r="U9785">
        <v>0</v>
      </c>
      <c r="V9785">
        <v>1</v>
      </c>
      <c r="W9785">
        <v>0</v>
      </c>
      <c r="X9785">
        <v>12.23790313881392</v>
      </c>
      <c r="Y9785">
        <v>0</v>
      </c>
      <c r="Z9785">
        <v>0.12866100040318224</v>
      </c>
      <c r="AA9785">
        <v>0</v>
      </c>
      <c r="AB9785">
        <v>150.1011262136831</v>
      </c>
      <c r="AC9785">
        <v>0</v>
      </c>
      <c r="AD9785">
        <v>36.878555558521128</v>
      </c>
      <c r="AE9785">
        <v>199.34624591142133</v>
      </c>
    </row>
    <row r="9786" spans="1:31" x14ac:dyDescent="0.25">
      <c r="A9786">
        <v>1895356</v>
      </c>
      <c r="B9786">
        <v>1</v>
      </c>
      <c r="C9786" t="s">
        <v>80</v>
      </c>
      <c r="D9786" t="s">
        <v>103</v>
      </c>
      <c r="E9786" t="s">
        <v>169</v>
      </c>
      <c r="F9786" t="s">
        <v>3031</v>
      </c>
      <c r="G9786" t="s">
        <v>183</v>
      </c>
      <c r="H9786" t="s">
        <v>143</v>
      </c>
      <c r="I9786" t="s">
        <v>135</v>
      </c>
      <c r="J9786" t="s">
        <v>136</v>
      </c>
      <c r="K9786" t="s">
        <v>137</v>
      </c>
      <c r="L9786" t="s">
        <v>27258</v>
      </c>
      <c r="M9786" t="s">
        <v>27259</v>
      </c>
      <c r="N9786">
        <v>1.5166666660000001</v>
      </c>
      <c r="O9786">
        <v>0</v>
      </c>
      <c r="P9786">
        <v>465</v>
      </c>
      <c r="Q9786">
        <v>0</v>
      </c>
      <c r="R9786">
        <v>0</v>
      </c>
      <c r="S9786">
        <v>0</v>
      </c>
      <c r="T9786">
        <v>27</v>
      </c>
      <c r="U9786">
        <v>0</v>
      </c>
      <c r="V9786">
        <v>0</v>
      </c>
      <c r="W9786">
        <v>0</v>
      </c>
      <c r="X9786">
        <v>173.77578923054065</v>
      </c>
      <c r="Y9786">
        <v>0</v>
      </c>
      <c r="Z9786">
        <v>0</v>
      </c>
      <c r="AA9786">
        <v>0</v>
      </c>
      <c r="AB9786">
        <v>33.165160568932819</v>
      </c>
      <c r="AC9786">
        <v>0</v>
      </c>
      <c r="AD9786">
        <v>0</v>
      </c>
      <c r="AE9786">
        <v>206.94094979947346</v>
      </c>
    </row>
    <row r="9787" spans="1:31" x14ac:dyDescent="0.25">
      <c r="A9787">
        <v>1895379</v>
      </c>
      <c r="B9787">
        <v>1</v>
      </c>
      <c r="C9787" t="s">
        <v>80</v>
      </c>
      <c r="D9787" t="s">
        <v>83</v>
      </c>
      <c r="E9787" t="s">
        <v>146</v>
      </c>
      <c r="F9787" t="s">
        <v>27260</v>
      </c>
      <c r="G9787" t="s">
        <v>148</v>
      </c>
      <c r="H9787" t="s">
        <v>143</v>
      </c>
      <c r="I9787" t="s">
        <v>135</v>
      </c>
      <c r="J9787" t="s">
        <v>136</v>
      </c>
      <c r="K9787" t="s">
        <v>137</v>
      </c>
      <c r="L9787" t="s">
        <v>27261</v>
      </c>
      <c r="M9787" t="s">
        <v>27262</v>
      </c>
      <c r="N9787">
        <v>1.4688888879999999</v>
      </c>
      <c r="O9787">
        <v>0</v>
      </c>
      <c r="P9787">
        <v>215</v>
      </c>
      <c r="Q9787">
        <v>0</v>
      </c>
      <c r="R9787">
        <v>0</v>
      </c>
      <c r="S9787">
        <v>0</v>
      </c>
      <c r="T9787">
        <v>37</v>
      </c>
      <c r="U9787">
        <v>0</v>
      </c>
      <c r="V9787">
        <v>0</v>
      </c>
      <c r="W9787">
        <v>0</v>
      </c>
      <c r="X9787">
        <v>107.44215296603407</v>
      </c>
      <c r="Y9787">
        <v>0</v>
      </c>
      <c r="Z9787">
        <v>0</v>
      </c>
      <c r="AA9787">
        <v>0</v>
      </c>
      <c r="AB9787">
        <v>44.809130627518826</v>
      </c>
      <c r="AC9787">
        <v>0</v>
      </c>
      <c r="AD9787">
        <v>0</v>
      </c>
      <c r="AE9787">
        <v>152.2512835935529</v>
      </c>
    </row>
    <row r="9788" spans="1:31" x14ac:dyDescent="0.25">
      <c r="A9788">
        <v>1894984</v>
      </c>
      <c r="B9788">
        <v>1</v>
      </c>
      <c r="C9788" t="s">
        <v>80</v>
      </c>
      <c r="D9788" t="s">
        <v>88</v>
      </c>
      <c r="E9788" t="s">
        <v>140</v>
      </c>
      <c r="F9788" t="s">
        <v>27263</v>
      </c>
      <c r="G9788" t="s">
        <v>207</v>
      </c>
      <c r="H9788" t="s">
        <v>143</v>
      </c>
      <c r="I9788" t="s">
        <v>135</v>
      </c>
      <c r="J9788" t="s">
        <v>136</v>
      </c>
      <c r="K9788" t="s">
        <v>137</v>
      </c>
      <c r="L9788" t="s">
        <v>27264</v>
      </c>
      <c r="M9788" t="s">
        <v>27265</v>
      </c>
      <c r="N9788">
        <v>2.14</v>
      </c>
      <c r="O9788">
        <v>0</v>
      </c>
      <c r="P9788">
        <v>4</v>
      </c>
      <c r="Q9788">
        <v>0</v>
      </c>
      <c r="R9788">
        <v>0</v>
      </c>
      <c r="S9788">
        <v>0</v>
      </c>
      <c r="T9788">
        <v>3</v>
      </c>
      <c r="U9788">
        <v>0</v>
      </c>
      <c r="V9788">
        <v>0</v>
      </c>
      <c r="W9788">
        <v>0</v>
      </c>
      <c r="X9788">
        <v>2.3031442791142203</v>
      </c>
      <c r="Y9788">
        <v>0</v>
      </c>
      <c r="Z9788">
        <v>0</v>
      </c>
      <c r="AA9788">
        <v>0</v>
      </c>
      <c r="AB9788">
        <v>22.456575482317554</v>
      </c>
      <c r="AC9788">
        <v>0</v>
      </c>
      <c r="AD9788">
        <v>0</v>
      </c>
      <c r="AE9788">
        <v>24.759719761431775</v>
      </c>
    </row>
    <row r="9789" spans="1:31" x14ac:dyDescent="0.25">
      <c r="A9789">
        <v>1894738</v>
      </c>
      <c r="B9789">
        <v>1</v>
      </c>
      <c r="C9789" t="s">
        <v>80</v>
      </c>
      <c r="D9789" t="s">
        <v>110</v>
      </c>
      <c r="E9789" t="s">
        <v>140</v>
      </c>
      <c r="F9789" t="s">
        <v>27266</v>
      </c>
      <c r="G9789" t="s">
        <v>207</v>
      </c>
      <c r="H9789" t="s">
        <v>143</v>
      </c>
      <c r="I9789" t="s">
        <v>135</v>
      </c>
      <c r="J9789" t="s">
        <v>136</v>
      </c>
      <c r="K9789" t="s">
        <v>137</v>
      </c>
      <c r="L9789" t="s">
        <v>27267</v>
      </c>
      <c r="M9789" t="s">
        <v>27268</v>
      </c>
      <c r="N9789">
        <v>0.92583333300000004</v>
      </c>
      <c r="O9789">
        <v>0</v>
      </c>
      <c r="P9789">
        <v>7</v>
      </c>
      <c r="Q9789">
        <v>0</v>
      </c>
      <c r="R9789">
        <v>0</v>
      </c>
      <c r="S9789">
        <v>0</v>
      </c>
      <c r="T9789">
        <v>0</v>
      </c>
      <c r="U9789">
        <v>0</v>
      </c>
      <c r="V9789">
        <v>0</v>
      </c>
      <c r="W9789">
        <v>0</v>
      </c>
      <c r="X9789">
        <v>1.2888937241131251</v>
      </c>
      <c r="Y9789">
        <v>0</v>
      </c>
      <c r="Z9789">
        <v>0</v>
      </c>
      <c r="AA9789">
        <v>0</v>
      </c>
      <c r="AB9789">
        <v>0</v>
      </c>
      <c r="AC9789">
        <v>0</v>
      </c>
      <c r="AD9789">
        <v>0</v>
      </c>
      <c r="AE9789">
        <v>1.2888937241131251</v>
      </c>
    </row>
    <row r="9790" spans="1:31" x14ac:dyDescent="0.25">
      <c r="A9790">
        <v>1895007</v>
      </c>
      <c r="B9790">
        <v>1</v>
      </c>
      <c r="C9790" t="s">
        <v>80</v>
      </c>
      <c r="D9790" t="s">
        <v>103</v>
      </c>
      <c r="E9790" t="s">
        <v>222</v>
      </c>
      <c r="F9790" t="s">
        <v>27269</v>
      </c>
      <c r="G9790" t="s">
        <v>663</v>
      </c>
      <c r="H9790" t="s">
        <v>143</v>
      </c>
      <c r="I9790" t="s">
        <v>135</v>
      </c>
      <c r="J9790" t="s">
        <v>136</v>
      </c>
      <c r="K9790" t="s">
        <v>137</v>
      </c>
      <c r="L9790" t="s">
        <v>27270</v>
      </c>
      <c r="M9790" t="s">
        <v>27271</v>
      </c>
      <c r="N9790">
        <v>2.2469444439999999</v>
      </c>
      <c r="O9790">
        <v>0</v>
      </c>
      <c r="P9790">
        <v>89</v>
      </c>
      <c r="Q9790">
        <v>0</v>
      </c>
      <c r="R9790">
        <v>0</v>
      </c>
      <c r="S9790">
        <v>0</v>
      </c>
      <c r="T9790">
        <v>39</v>
      </c>
      <c r="U9790">
        <v>0</v>
      </c>
      <c r="V9790">
        <v>0</v>
      </c>
      <c r="W9790">
        <v>0</v>
      </c>
      <c r="X9790">
        <v>58.560012524439379</v>
      </c>
      <c r="Y9790">
        <v>0</v>
      </c>
      <c r="Z9790">
        <v>0</v>
      </c>
      <c r="AA9790">
        <v>0</v>
      </c>
      <c r="AB9790">
        <v>173.86319818107728</v>
      </c>
      <c r="AC9790">
        <v>0</v>
      </c>
      <c r="AD9790">
        <v>0</v>
      </c>
      <c r="AE9790">
        <v>232.42321070551665</v>
      </c>
    </row>
    <row r="9791" spans="1:31" x14ac:dyDescent="0.25">
      <c r="A9791">
        <v>1894884</v>
      </c>
      <c r="B9791">
        <v>1</v>
      </c>
      <c r="C9791" t="s">
        <v>81</v>
      </c>
      <c r="D9791" t="s">
        <v>117</v>
      </c>
      <c r="E9791" t="s">
        <v>158</v>
      </c>
      <c r="F9791" t="s">
        <v>2656</v>
      </c>
      <c r="G9791" t="s">
        <v>219</v>
      </c>
      <c r="H9791" t="s">
        <v>134</v>
      </c>
      <c r="I9791" t="s">
        <v>135</v>
      </c>
      <c r="J9791" t="s">
        <v>136</v>
      </c>
      <c r="K9791" t="s">
        <v>137</v>
      </c>
      <c r="L9791" t="s">
        <v>27272</v>
      </c>
      <c r="M9791" t="s">
        <v>27273</v>
      </c>
      <c r="N9791">
        <v>0.93777777699999998</v>
      </c>
      <c r="O9791">
        <v>0</v>
      </c>
      <c r="P9791">
        <v>81</v>
      </c>
      <c r="Q9791">
        <v>1</v>
      </c>
      <c r="R9791">
        <v>11</v>
      </c>
      <c r="S9791">
        <v>0</v>
      </c>
      <c r="T9791">
        <v>2</v>
      </c>
      <c r="U9791">
        <v>0</v>
      </c>
      <c r="V9791">
        <v>0</v>
      </c>
      <c r="W9791">
        <v>0</v>
      </c>
      <c r="X9791">
        <v>13.025928218856157</v>
      </c>
      <c r="Y9791">
        <v>2.5995766202974782</v>
      </c>
      <c r="Z9791">
        <v>8.7803859885776543</v>
      </c>
      <c r="AA9791">
        <v>0</v>
      </c>
      <c r="AB9791">
        <v>0.3789400939779039</v>
      </c>
      <c r="AC9791">
        <v>0</v>
      </c>
      <c r="AD9791">
        <v>0</v>
      </c>
      <c r="AE9791">
        <v>24.784830921709194</v>
      </c>
    </row>
    <row r="9792" spans="1:31" x14ac:dyDescent="0.25">
      <c r="A9792">
        <v>1894606</v>
      </c>
      <c r="B9792">
        <v>1</v>
      </c>
      <c r="C9792" t="s">
        <v>80</v>
      </c>
      <c r="D9792" t="s">
        <v>105</v>
      </c>
      <c r="E9792" t="s">
        <v>131</v>
      </c>
      <c r="F9792" t="s">
        <v>27274</v>
      </c>
      <c r="G9792" t="s">
        <v>133</v>
      </c>
      <c r="H9792" t="s">
        <v>134</v>
      </c>
      <c r="I9792" t="s">
        <v>152</v>
      </c>
      <c r="J9792" t="s">
        <v>136</v>
      </c>
      <c r="K9792" t="s">
        <v>137</v>
      </c>
      <c r="L9792" t="s">
        <v>27275</v>
      </c>
      <c r="M9792" t="s">
        <v>27276</v>
      </c>
      <c r="N9792">
        <v>1.3888888E-2</v>
      </c>
      <c r="O9792">
        <v>2</v>
      </c>
      <c r="P9792">
        <v>1405</v>
      </c>
      <c r="Q9792">
        <v>6</v>
      </c>
      <c r="R9792">
        <v>102</v>
      </c>
      <c r="S9792">
        <v>7</v>
      </c>
      <c r="T9792">
        <v>125</v>
      </c>
      <c r="U9792">
        <v>1</v>
      </c>
      <c r="V9792">
        <v>0</v>
      </c>
      <c r="W9792">
        <v>1.3034111348194443E-2</v>
      </c>
      <c r="X9792">
        <v>3.0369436793461353</v>
      </c>
      <c r="Y9792">
        <v>2.3014223689876667</v>
      </c>
      <c r="Z9792">
        <v>0.20757419491176393</v>
      </c>
      <c r="AA9792">
        <v>0.76412757220955552</v>
      </c>
      <c r="AB9792">
        <v>0.61468747583451422</v>
      </c>
      <c r="AC9792">
        <v>1.9889729422554443</v>
      </c>
      <c r="AD9792">
        <v>0</v>
      </c>
      <c r="AE9792">
        <v>8.9267623448932749</v>
      </c>
    </row>
    <row r="9793" spans="1:31" x14ac:dyDescent="0.25">
      <c r="A9793">
        <v>1895439</v>
      </c>
      <c r="B9793">
        <v>1</v>
      </c>
      <c r="C9793" t="s">
        <v>80</v>
      </c>
      <c r="D9793" t="s">
        <v>102</v>
      </c>
      <c r="E9793" t="s">
        <v>169</v>
      </c>
      <c r="F9793" t="s">
        <v>27277</v>
      </c>
      <c r="G9793" t="s">
        <v>183</v>
      </c>
      <c r="H9793" t="s">
        <v>143</v>
      </c>
      <c r="I9793" t="s">
        <v>135</v>
      </c>
      <c r="J9793" t="s">
        <v>136</v>
      </c>
      <c r="K9793" t="s">
        <v>137</v>
      </c>
      <c r="L9793" t="s">
        <v>27278</v>
      </c>
      <c r="M9793" t="s">
        <v>27279</v>
      </c>
      <c r="N9793">
        <v>3.0247222219999998</v>
      </c>
      <c r="O9793">
        <v>0</v>
      </c>
      <c r="P9793">
        <v>8</v>
      </c>
      <c r="Q9793">
        <v>0</v>
      </c>
      <c r="R9793">
        <v>42</v>
      </c>
      <c r="S9793">
        <v>0</v>
      </c>
      <c r="T9793">
        <v>11</v>
      </c>
      <c r="U9793">
        <v>0</v>
      </c>
      <c r="V9793">
        <v>0</v>
      </c>
      <c r="W9793">
        <v>0</v>
      </c>
      <c r="X9793">
        <v>7.9446243349273198</v>
      </c>
      <c r="Y9793">
        <v>0</v>
      </c>
      <c r="Z9793">
        <v>304.95745012820908</v>
      </c>
      <c r="AA9793">
        <v>0</v>
      </c>
      <c r="AB9793">
        <v>89.7802456155774</v>
      </c>
      <c r="AC9793">
        <v>0</v>
      </c>
      <c r="AD9793">
        <v>0</v>
      </c>
      <c r="AE9793">
        <v>402.68232007871381</v>
      </c>
    </row>
    <row r="9794" spans="1:31" x14ac:dyDescent="0.25">
      <c r="A9794">
        <v>1895047</v>
      </c>
      <c r="B9794">
        <v>1</v>
      </c>
      <c r="C9794" t="s">
        <v>80</v>
      </c>
      <c r="D9794" t="s">
        <v>82</v>
      </c>
      <c r="E9794" t="s">
        <v>140</v>
      </c>
      <c r="F9794" t="s">
        <v>27280</v>
      </c>
      <c r="G9794" t="s">
        <v>207</v>
      </c>
      <c r="H9794" t="s">
        <v>143</v>
      </c>
      <c r="I9794" t="s">
        <v>135</v>
      </c>
      <c r="J9794" t="s">
        <v>136</v>
      </c>
      <c r="K9794" t="s">
        <v>137</v>
      </c>
      <c r="L9794" t="s">
        <v>27281</v>
      </c>
      <c r="M9794" t="s">
        <v>27282</v>
      </c>
      <c r="N9794">
        <v>2.3747222219999999</v>
      </c>
      <c r="O9794">
        <v>0</v>
      </c>
      <c r="P9794">
        <v>0</v>
      </c>
      <c r="Q9794">
        <v>0</v>
      </c>
      <c r="R9794">
        <v>0</v>
      </c>
      <c r="S9794">
        <v>0</v>
      </c>
      <c r="T9794">
        <v>1</v>
      </c>
      <c r="U9794">
        <v>0</v>
      </c>
      <c r="V9794">
        <v>0</v>
      </c>
      <c r="W9794">
        <v>0</v>
      </c>
      <c r="X9794">
        <v>0</v>
      </c>
      <c r="Y9794">
        <v>0</v>
      </c>
      <c r="Z9794">
        <v>0</v>
      </c>
      <c r="AA9794">
        <v>0</v>
      </c>
      <c r="AB9794">
        <v>0.40715675457381995</v>
      </c>
      <c r="AC9794">
        <v>0</v>
      </c>
      <c r="AD9794">
        <v>0</v>
      </c>
      <c r="AE9794">
        <v>0.40715675457381995</v>
      </c>
    </row>
    <row r="9795" spans="1:31" x14ac:dyDescent="0.25">
      <c r="A9795">
        <v>1894752</v>
      </c>
      <c r="B9795">
        <v>1</v>
      </c>
      <c r="C9795" t="s">
        <v>81</v>
      </c>
      <c r="D9795" t="s">
        <v>115</v>
      </c>
      <c r="E9795" t="s">
        <v>146</v>
      </c>
      <c r="F9795" t="s">
        <v>27283</v>
      </c>
      <c r="G9795" t="s">
        <v>148</v>
      </c>
      <c r="H9795" t="s">
        <v>143</v>
      </c>
      <c r="I9795" t="s">
        <v>135</v>
      </c>
      <c r="J9795" t="s">
        <v>136</v>
      </c>
      <c r="K9795" t="s">
        <v>137</v>
      </c>
      <c r="L9795" t="s">
        <v>27284</v>
      </c>
      <c r="M9795" t="s">
        <v>27285</v>
      </c>
      <c r="N9795">
        <v>11.316111111</v>
      </c>
      <c r="O9795">
        <v>0</v>
      </c>
      <c r="P9795">
        <v>19</v>
      </c>
      <c r="Q9795">
        <v>0</v>
      </c>
      <c r="R9795">
        <v>3</v>
      </c>
      <c r="S9795">
        <v>0</v>
      </c>
      <c r="T9795">
        <v>0</v>
      </c>
      <c r="U9795">
        <v>0</v>
      </c>
      <c r="V9795">
        <v>0</v>
      </c>
      <c r="W9795">
        <v>0</v>
      </c>
      <c r="X9795">
        <v>15.429811381359427</v>
      </c>
      <c r="Y9795">
        <v>0</v>
      </c>
      <c r="Z9795">
        <v>8.7712268833357481</v>
      </c>
      <c r="AA9795">
        <v>0</v>
      </c>
      <c r="AB9795">
        <v>0</v>
      </c>
      <c r="AC9795">
        <v>0</v>
      </c>
      <c r="AD9795">
        <v>0</v>
      </c>
      <c r="AE9795">
        <v>24.201038264695175</v>
      </c>
    </row>
    <row r="9796" spans="1:31" x14ac:dyDescent="0.25">
      <c r="A9796">
        <v>1895339</v>
      </c>
      <c r="B9796">
        <v>1</v>
      </c>
      <c r="C9796" t="s">
        <v>81</v>
      </c>
      <c r="D9796" t="s">
        <v>113</v>
      </c>
      <c r="E9796" t="s">
        <v>140</v>
      </c>
      <c r="F9796" t="s">
        <v>27286</v>
      </c>
      <c r="G9796" t="s">
        <v>207</v>
      </c>
      <c r="H9796" t="s">
        <v>143</v>
      </c>
      <c r="I9796" t="s">
        <v>135</v>
      </c>
      <c r="J9796" t="s">
        <v>136</v>
      </c>
      <c r="K9796" t="s">
        <v>137</v>
      </c>
      <c r="L9796" t="s">
        <v>27287</v>
      </c>
      <c r="M9796" t="s">
        <v>27288</v>
      </c>
      <c r="N9796">
        <v>1.825</v>
      </c>
      <c r="O9796">
        <v>0</v>
      </c>
      <c r="P9796">
        <v>0</v>
      </c>
      <c r="Q9796">
        <v>0</v>
      </c>
      <c r="R9796">
        <v>0</v>
      </c>
      <c r="S9796">
        <v>0</v>
      </c>
      <c r="T9796">
        <v>1</v>
      </c>
      <c r="U9796">
        <v>0</v>
      </c>
      <c r="V9796">
        <v>0</v>
      </c>
      <c r="W9796">
        <v>0</v>
      </c>
      <c r="X9796">
        <v>0</v>
      </c>
      <c r="Y9796">
        <v>0</v>
      </c>
      <c r="Z9796">
        <v>0</v>
      </c>
      <c r="AA9796">
        <v>0</v>
      </c>
      <c r="AB9796">
        <v>0.70648487612978927</v>
      </c>
      <c r="AC9796">
        <v>0</v>
      </c>
      <c r="AD9796">
        <v>0</v>
      </c>
      <c r="AE9796">
        <v>0.70648487612978927</v>
      </c>
    </row>
    <row r="9797" spans="1:31" x14ac:dyDescent="0.25">
      <c r="A9797">
        <v>1895110</v>
      </c>
      <c r="B9797">
        <v>1</v>
      </c>
      <c r="C9797" t="s">
        <v>80</v>
      </c>
      <c r="D9797" t="s">
        <v>92</v>
      </c>
      <c r="E9797" t="s">
        <v>169</v>
      </c>
      <c r="F9797" t="s">
        <v>27289</v>
      </c>
      <c r="G9797" t="s">
        <v>183</v>
      </c>
      <c r="H9797" t="s">
        <v>143</v>
      </c>
      <c r="I9797" t="s">
        <v>135</v>
      </c>
      <c r="J9797" t="s">
        <v>136</v>
      </c>
      <c r="K9797" t="s">
        <v>137</v>
      </c>
      <c r="L9797" t="s">
        <v>27290</v>
      </c>
      <c r="M9797" t="s">
        <v>27291</v>
      </c>
      <c r="N9797">
        <v>1.284444444</v>
      </c>
      <c r="O9797">
        <v>0</v>
      </c>
      <c r="P9797">
        <v>142</v>
      </c>
      <c r="Q9797">
        <v>0</v>
      </c>
      <c r="R9797">
        <v>0</v>
      </c>
      <c r="S9797">
        <v>0</v>
      </c>
      <c r="T9797">
        <v>4</v>
      </c>
      <c r="U9797">
        <v>0</v>
      </c>
      <c r="V9797">
        <v>0</v>
      </c>
      <c r="W9797">
        <v>0</v>
      </c>
      <c r="X9797">
        <v>54.63948835523604</v>
      </c>
      <c r="Y9797">
        <v>0</v>
      </c>
      <c r="Z9797">
        <v>0</v>
      </c>
      <c r="AA9797">
        <v>0</v>
      </c>
      <c r="AB9797">
        <v>10.254981048746339</v>
      </c>
      <c r="AC9797">
        <v>0</v>
      </c>
      <c r="AD9797">
        <v>0</v>
      </c>
      <c r="AE9797">
        <v>64.894469403982384</v>
      </c>
    </row>
    <row r="9798" spans="1:31" x14ac:dyDescent="0.25">
      <c r="A9798">
        <v>1895465</v>
      </c>
      <c r="B9798">
        <v>1</v>
      </c>
      <c r="C9798" t="s">
        <v>80</v>
      </c>
      <c r="D9798" t="s">
        <v>111</v>
      </c>
      <c r="E9798" t="s">
        <v>146</v>
      </c>
      <c r="F9798" t="s">
        <v>27292</v>
      </c>
      <c r="G9798" t="s">
        <v>148</v>
      </c>
      <c r="H9798" t="s">
        <v>143</v>
      </c>
      <c r="I9798" t="s">
        <v>135</v>
      </c>
      <c r="J9798" t="s">
        <v>136</v>
      </c>
      <c r="K9798" t="s">
        <v>137</v>
      </c>
      <c r="L9798" t="s">
        <v>27293</v>
      </c>
      <c r="M9798" t="s">
        <v>27294</v>
      </c>
      <c r="N9798">
        <v>1.438055555</v>
      </c>
      <c r="O9798">
        <v>0</v>
      </c>
      <c r="P9798">
        <v>259</v>
      </c>
      <c r="Q9798">
        <v>0</v>
      </c>
      <c r="R9798">
        <v>0</v>
      </c>
      <c r="S9798">
        <v>0</v>
      </c>
      <c r="T9798">
        <v>26</v>
      </c>
      <c r="U9798">
        <v>0</v>
      </c>
      <c r="V9798">
        <v>0</v>
      </c>
      <c r="W9798">
        <v>0</v>
      </c>
      <c r="X9798">
        <v>96.388472442351343</v>
      </c>
      <c r="Y9798">
        <v>0</v>
      </c>
      <c r="Z9798">
        <v>0</v>
      </c>
      <c r="AA9798">
        <v>0</v>
      </c>
      <c r="AB9798">
        <v>6.3077528232298743</v>
      </c>
      <c r="AC9798">
        <v>0</v>
      </c>
      <c r="AD9798">
        <v>0</v>
      </c>
      <c r="AE9798">
        <v>102.69622526558122</v>
      </c>
    </row>
    <row r="9799" spans="1:31" x14ac:dyDescent="0.25">
      <c r="A9799">
        <v>1894967</v>
      </c>
      <c r="B9799">
        <v>1</v>
      </c>
      <c r="C9799" t="s">
        <v>80</v>
      </c>
      <c r="D9799" t="s">
        <v>84</v>
      </c>
      <c r="E9799" t="s">
        <v>146</v>
      </c>
      <c r="F9799" t="s">
        <v>15699</v>
      </c>
      <c r="G9799" t="s">
        <v>564</v>
      </c>
      <c r="H9799" t="s">
        <v>143</v>
      </c>
      <c r="I9799" t="s">
        <v>135</v>
      </c>
      <c r="J9799" t="s">
        <v>136</v>
      </c>
      <c r="K9799" t="s">
        <v>137</v>
      </c>
      <c r="L9799" t="s">
        <v>27295</v>
      </c>
      <c r="M9799" t="s">
        <v>27296</v>
      </c>
      <c r="N9799">
        <v>1.8444444440000001</v>
      </c>
      <c r="O9799">
        <v>0</v>
      </c>
      <c r="P9799">
        <v>152</v>
      </c>
      <c r="Q9799">
        <v>0</v>
      </c>
      <c r="R9799">
        <v>0</v>
      </c>
      <c r="S9799">
        <v>0</v>
      </c>
      <c r="T9799">
        <v>21</v>
      </c>
      <c r="U9799">
        <v>0</v>
      </c>
      <c r="V9799">
        <v>0</v>
      </c>
      <c r="W9799">
        <v>0</v>
      </c>
      <c r="X9799">
        <v>78.849834772241238</v>
      </c>
      <c r="Y9799">
        <v>0</v>
      </c>
      <c r="Z9799">
        <v>0</v>
      </c>
      <c r="AA9799">
        <v>0</v>
      </c>
      <c r="AB9799">
        <v>118.5620203912811</v>
      </c>
      <c r="AC9799">
        <v>0</v>
      </c>
      <c r="AD9799">
        <v>0</v>
      </c>
      <c r="AE9799">
        <v>197.41185516352232</v>
      </c>
    </row>
    <row r="9800" spans="1:31" x14ac:dyDescent="0.25">
      <c r="A9800">
        <v>1895273</v>
      </c>
      <c r="B9800">
        <v>1</v>
      </c>
      <c r="C9800" t="s">
        <v>80</v>
      </c>
      <c r="D9800" t="s">
        <v>94</v>
      </c>
      <c r="E9800" t="s">
        <v>146</v>
      </c>
      <c r="F9800" t="s">
        <v>23823</v>
      </c>
      <c r="G9800" t="s">
        <v>148</v>
      </c>
      <c r="H9800" t="s">
        <v>143</v>
      </c>
      <c r="I9800" t="s">
        <v>135</v>
      </c>
      <c r="J9800" t="s">
        <v>136</v>
      </c>
      <c r="K9800" t="s">
        <v>137</v>
      </c>
      <c r="L9800" t="s">
        <v>27297</v>
      </c>
      <c r="M9800" t="s">
        <v>27298</v>
      </c>
      <c r="N9800">
        <v>1.2055555549999999</v>
      </c>
      <c r="O9800">
        <v>0</v>
      </c>
      <c r="P9800">
        <v>8</v>
      </c>
      <c r="Q9800">
        <v>0</v>
      </c>
      <c r="R9800">
        <v>1</v>
      </c>
      <c r="S9800">
        <v>0</v>
      </c>
      <c r="T9800">
        <v>1</v>
      </c>
      <c r="U9800">
        <v>0</v>
      </c>
      <c r="V9800">
        <v>0</v>
      </c>
      <c r="W9800">
        <v>0</v>
      </c>
      <c r="X9800">
        <v>1.0767546923891333</v>
      </c>
      <c r="Y9800">
        <v>0</v>
      </c>
      <c r="Z9800">
        <v>0.15696488551935001</v>
      </c>
      <c r="AA9800">
        <v>0</v>
      </c>
      <c r="AB9800">
        <v>0</v>
      </c>
      <c r="AC9800">
        <v>0</v>
      </c>
      <c r="AD9800">
        <v>0</v>
      </c>
      <c r="AE9800">
        <v>1.2337195779084833</v>
      </c>
    </row>
    <row r="9801" spans="1:31" x14ac:dyDescent="0.25">
      <c r="A9801">
        <v>1895445</v>
      </c>
      <c r="B9801">
        <v>1</v>
      </c>
      <c r="C9801" t="s">
        <v>80</v>
      </c>
      <c r="D9801" t="s">
        <v>90</v>
      </c>
      <c r="E9801" t="s">
        <v>140</v>
      </c>
      <c r="F9801" t="s">
        <v>27299</v>
      </c>
      <c r="G9801" t="s">
        <v>163</v>
      </c>
      <c r="H9801" t="s">
        <v>143</v>
      </c>
      <c r="I9801" t="s">
        <v>135</v>
      </c>
      <c r="J9801" t="s">
        <v>136</v>
      </c>
      <c r="K9801" t="s">
        <v>137</v>
      </c>
      <c r="L9801" t="s">
        <v>27300</v>
      </c>
      <c r="M9801" t="s">
        <v>27301</v>
      </c>
      <c r="N9801">
        <v>2.8486111109999999</v>
      </c>
      <c r="O9801">
        <v>0</v>
      </c>
      <c r="P9801">
        <v>2</v>
      </c>
      <c r="Q9801">
        <v>0</v>
      </c>
      <c r="R9801">
        <v>0</v>
      </c>
      <c r="S9801">
        <v>0</v>
      </c>
      <c r="T9801">
        <v>0</v>
      </c>
      <c r="U9801">
        <v>0</v>
      </c>
      <c r="V9801">
        <v>0</v>
      </c>
      <c r="W9801">
        <v>0</v>
      </c>
      <c r="X9801">
        <v>1.8443033157452202</v>
      </c>
      <c r="Y9801">
        <v>0</v>
      </c>
      <c r="Z9801">
        <v>0</v>
      </c>
      <c r="AA9801">
        <v>0</v>
      </c>
      <c r="AB9801">
        <v>0</v>
      </c>
      <c r="AC9801">
        <v>0</v>
      </c>
      <c r="AD9801">
        <v>0</v>
      </c>
      <c r="AE9801">
        <v>1.8443033157452202</v>
      </c>
    </row>
    <row r="9802" spans="1:31" x14ac:dyDescent="0.25">
      <c r="A9802">
        <v>1895422</v>
      </c>
      <c r="B9802">
        <v>1</v>
      </c>
      <c r="C9802" t="s">
        <v>80</v>
      </c>
      <c r="D9802" t="s">
        <v>83</v>
      </c>
      <c r="E9802" t="s">
        <v>169</v>
      </c>
      <c r="F9802" t="s">
        <v>27302</v>
      </c>
      <c r="G9802" t="s">
        <v>183</v>
      </c>
      <c r="H9802" t="s">
        <v>143</v>
      </c>
      <c r="I9802" t="s">
        <v>135</v>
      </c>
      <c r="J9802" t="s">
        <v>136</v>
      </c>
      <c r="K9802" t="s">
        <v>137</v>
      </c>
      <c r="L9802" t="s">
        <v>27303</v>
      </c>
      <c r="M9802" t="s">
        <v>27304</v>
      </c>
      <c r="N9802">
        <v>1.535555555</v>
      </c>
      <c r="O9802">
        <v>0</v>
      </c>
      <c r="P9802">
        <v>506</v>
      </c>
      <c r="Q9802">
        <v>0</v>
      </c>
      <c r="R9802">
        <v>0</v>
      </c>
      <c r="S9802">
        <v>0</v>
      </c>
      <c r="T9802">
        <v>19</v>
      </c>
      <c r="U9802">
        <v>0</v>
      </c>
      <c r="V9802">
        <v>0</v>
      </c>
      <c r="W9802">
        <v>0</v>
      </c>
      <c r="X9802">
        <v>269.66393347118162</v>
      </c>
      <c r="Y9802">
        <v>0</v>
      </c>
      <c r="Z9802">
        <v>0</v>
      </c>
      <c r="AA9802">
        <v>0</v>
      </c>
      <c r="AB9802">
        <v>11.402525034716506</v>
      </c>
      <c r="AC9802">
        <v>0</v>
      </c>
      <c r="AD9802">
        <v>0</v>
      </c>
      <c r="AE9802">
        <v>281.06645850589814</v>
      </c>
    </row>
    <row r="9803" spans="1:31" x14ac:dyDescent="0.25">
      <c r="A9803">
        <v>1895153</v>
      </c>
      <c r="B9803">
        <v>1</v>
      </c>
      <c r="C9803" t="s">
        <v>81</v>
      </c>
      <c r="D9803" t="s">
        <v>123</v>
      </c>
      <c r="E9803" t="s">
        <v>140</v>
      </c>
      <c r="F9803" t="s">
        <v>27305</v>
      </c>
      <c r="G9803" t="s">
        <v>142</v>
      </c>
      <c r="H9803" t="s">
        <v>143</v>
      </c>
      <c r="I9803" t="s">
        <v>135</v>
      </c>
      <c r="J9803" t="s">
        <v>136</v>
      </c>
      <c r="K9803" t="s">
        <v>137</v>
      </c>
      <c r="L9803" t="s">
        <v>27306</v>
      </c>
      <c r="M9803" t="s">
        <v>27307</v>
      </c>
      <c r="N9803">
        <v>1.5125</v>
      </c>
      <c r="O9803">
        <v>0</v>
      </c>
      <c r="P9803">
        <v>0</v>
      </c>
      <c r="Q9803">
        <v>0</v>
      </c>
      <c r="R9803">
        <v>1</v>
      </c>
      <c r="S9803">
        <v>0</v>
      </c>
      <c r="T9803">
        <v>0</v>
      </c>
      <c r="U9803">
        <v>0</v>
      </c>
      <c r="V9803">
        <v>0</v>
      </c>
      <c r="W9803">
        <v>0</v>
      </c>
      <c r="X9803">
        <v>0</v>
      </c>
      <c r="Y9803">
        <v>0</v>
      </c>
      <c r="Z9803">
        <v>4.3591997175581838</v>
      </c>
      <c r="AA9803">
        <v>0</v>
      </c>
      <c r="AB9803">
        <v>0</v>
      </c>
      <c r="AC9803">
        <v>0</v>
      </c>
      <c r="AD9803">
        <v>0</v>
      </c>
      <c r="AE9803">
        <v>4.3591997175581838</v>
      </c>
    </row>
    <row r="9804" spans="1:31" x14ac:dyDescent="0.25">
      <c r="A9804">
        <v>1894589</v>
      </c>
      <c r="B9804">
        <v>1</v>
      </c>
      <c r="C9804" t="s">
        <v>80</v>
      </c>
      <c r="D9804" t="s">
        <v>94</v>
      </c>
      <c r="E9804" t="s">
        <v>210</v>
      </c>
      <c r="F9804" t="s">
        <v>27308</v>
      </c>
      <c r="G9804" t="s">
        <v>133</v>
      </c>
      <c r="H9804" t="s">
        <v>134</v>
      </c>
      <c r="I9804" t="s">
        <v>135</v>
      </c>
      <c r="J9804" t="s">
        <v>136</v>
      </c>
      <c r="K9804" t="s">
        <v>137</v>
      </c>
      <c r="L9804" t="s">
        <v>27309</v>
      </c>
      <c r="M9804" t="s">
        <v>27310</v>
      </c>
      <c r="N9804">
        <v>0.87333333300000004</v>
      </c>
      <c r="O9804">
        <v>0</v>
      </c>
      <c r="P9804">
        <v>0</v>
      </c>
      <c r="Q9804">
        <v>1</v>
      </c>
      <c r="R9804">
        <v>102</v>
      </c>
      <c r="S9804">
        <v>0</v>
      </c>
      <c r="T9804">
        <v>2</v>
      </c>
      <c r="U9804">
        <v>0</v>
      </c>
      <c r="V9804">
        <v>0</v>
      </c>
      <c r="W9804">
        <v>0</v>
      </c>
      <c r="X9804">
        <v>0</v>
      </c>
      <c r="Y9804">
        <v>20.145895926778895</v>
      </c>
      <c r="Z9804">
        <v>183.65862400289089</v>
      </c>
      <c r="AA9804">
        <v>0</v>
      </c>
      <c r="AB9804">
        <v>1.2878041409680376</v>
      </c>
      <c r="AC9804">
        <v>0</v>
      </c>
      <c r="AD9804">
        <v>0</v>
      </c>
      <c r="AE9804">
        <v>205.09232407063783</v>
      </c>
    </row>
    <row r="9805" spans="1:31" x14ac:dyDescent="0.25">
      <c r="A9805">
        <v>1895253</v>
      </c>
      <c r="B9805">
        <v>1</v>
      </c>
      <c r="C9805" t="s">
        <v>80</v>
      </c>
      <c r="D9805" t="s">
        <v>111</v>
      </c>
      <c r="E9805" t="s">
        <v>169</v>
      </c>
      <c r="F9805" t="s">
        <v>27311</v>
      </c>
      <c r="G9805" t="s">
        <v>183</v>
      </c>
      <c r="H9805" t="s">
        <v>143</v>
      </c>
      <c r="I9805" t="s">
        <v>135</v>
      </c>
      <c r="J9805" t="s">
        <v>136</v>
      </c>
      <c r="K9805" t="s">
        <v>137</v>
      </c>
      <c r="L9805" t="s">
        <v>27312</v>
      </c>
      <c r="M9805" t="s">
        <v>27313</v>
      </c>
      <c r="N9805">
        <v>0.98555555500000003</v>
      </c>
      <c r="O9805">
        <v>0</v>
      </c>
      <c r="P9805">
        <v>1012</v>
      </c>
      <c r="Q9805">
        <v>0</v>
      </c>
      <c r="R9805">
        <v>0</v>
      </c>
      <c r="S9805">
        <v>0</v>
      </c>
      <c r="T9805">
        <v>232</v>
      </c>
      <c r="U9805">
        <v>0</v>
      </c>
      <c r="V9805">
        <v>1</v>
      </c>
      <c r="W9805">
        <v>0</v>
      </c>
      <c r="X9805">
        <v>312.88293556150046</v>
      </c>
      <c r="Y9805">
        <v>0</v>
      </c>
      <c r="Z9805">
        <v>0</v>
      </c>
      <c r="AA9805">
        <v>0</v>
      </c>
      <c r="AB9805">
        <v>165.1263470011038</v>
      </c>
      <c r="AC9805">
        <v>0</v>
      </c>
      <c r="AD9805">
        <v>17.143702586281602</v>
      </c>
      <c r="AE9805">
        <v>495.15298514888588</v>
      </c>
    </row>
    <row r="9806" spans="1:31" x14ac:dyDescent="0.25">
      <c r="A9806">
        <v>1894961</v>
      </c>
      <c r="B9806">
        <v>1</v>
      </c>
      <c r="C9806" t="s">
        <v>81</v>
      </c>
      <c r="D9806" t="s">
        <v>112</v>
      </c>
      <c r="E9806" t="s">
        <v>146</v>
      </c>
      <c r="F9806" t="s">
        <v>27314</v>
      </c>
      <c r="G9806" t="s">
        <v>148</v>
      </c>
      <c r="H9806" t="s">
        <v>143</v>
      </c>
      <c r="I9806" t="s">
        <v>135</v>
      </c>
      <c r="J9806" t="s">
        <v>136</v>
      </c>
      <c r="K9806" t="s">
        <v>137</v>
      </c>
      <c r="L9806" t="s">
        <v>27315</v>
      </c>
      <c r="M9806" t="s">
        <v>27316</v>
      </c>
      <c r="N9806">
        <v>1.903611111</v>
      </c>
      <c r="O9806">
        <v>0</v>
      </c>
      <c r="P9806">
        <v>234</v>
      </c>
      <c r="Q9806">
        <v>0</v>
      </c>
      <c r="R9806">
        <v>4</v>
      </c>
      <c r="S9806">
        <v>0</v>
      </c>
      <c r="T9806">
        <v>13</v>
      </c>
      <c r="U9806">
        <v>0</v>
      </c>
      <c r="V9806">
        <v>0</v>
      </c>
      <c r="W9806">
        <v>0</v>
      </c>
      <c r="X9806">
        <v>82.992018050143827</v>
      </c>
      <c r="Y9806">
        <v>0</v>
      </c>
      <c r="Z9806">
        <v>0.25639999009870562</v>
      </c>
      <c r="AA9806">
        <v>0</v>
      </c>
      <c r="AB9806">
        <v>24.92814972363135</v>
      </c>
      <c r="AC9806">
        <v>0</v>
      </c>
      <c r="AD9806">
        <v>0</v>
      </c>
      <c r="AE9806">
        <v>108.17656776387388</v>
      </c>
    </row>
    <row r="9807" spans="1:31" x14ac:dyDescent="0.25">
      <c r="A9807">
        <v>1894818</v>
      </c>
      <c r="B9807">
        <v>1</v>
      </c>
      <c r="C9807" t="s">
        <v>80</v>
      </c>
      <c r="D9807" t="s">
        <v>106</v>
      </c>
      <c r="E9807" t="s">
        <v>131</v>
      </c>
      <c r="F9807" t="s">
        <v>27317</v>
      </c>
      <c r="G9807" t="s">
        <v>476</v>
      </c>
      <c r="H9807" t="s">
        <v>134</v>
      </c>
      <c r="I9807" t="s">
        <v>135</v>
      </c>
      <c r="J9807" t="s">
        <v>136</v>
      </c>
      <c r="K9807" t="s">
        <v>137</v>
      </c>
      <c r="L9807" t="s">
        <v>27318</v>
      </c>
      <c r="M9807" t="s">
        <v>27319</v>
      </c>
      <c r="N9807">
        <v>2.048333333</v>
      </c>
      <c r="O9807">
        <v>0</v>
      </c>
      <c r="P9807">
        <v>6</v>
      </c>
      <c r="Q9807">
        <v>44</v>
      </c>
      <c r="R9807">
        <v>9</v>
      </c>
      <c r="S9807">
        <v>8</v>
      </c>
      <c r="T9807">
        <v>8</v>
      </c>
      <c r="U9807">
        <v>1</v>
      </c>
      <c r="V9807">
        <v>0</v>
      </c>
      <c r="W9807">
        <v>0</v>
      </c>
      <c r="X9807">
        <v>4.8762904408846914</v>
      </c>
      <c r="Y9807">
        <v>730.18356925829175</v>
      </c>
      <c r="Z9807">
        <v>54.787118164387003</v>
      </c>
      <c r="AA9807">
        <v>99.761092266914972</v>
      </c>
      <c r="AB9807">
        <v>27.567158253389447</v>
      </c>
      <c r="AC9807">
        <v>227.2192238123219</v>
      </c>
      <c r="AD9807">
        <v>0</v>
      </c>
      <c r="AE9807">
        <v>1144.3944521961898</v>
      </c>
    </row>
    <row r="9808" spans="1:31" x14ac:dyDescent="0.25">
      <c r="A9808">
        <v>1895210</v>
      </c>
      <c r="B9808">
        <v>1</v>
      </c>
      <c r="C9808" t="s">
        <v>80</v>
      </c>
      <c r="D9808" t="s">
        <v>98</v>
      </c>
      <c r="E9808" t="s">
        <v>146</v>
      </c>
      <c r="F9808" t="s">
        <v>27320</v>
      </c>
      <c r="G9808" t="s">
        <v>148</v>
      </c>
      <c r="H9808" t="s">
        <v>143</v>
      </c>
      <c r="I9808" t="s">
        <v>135</v>
      </c>
      <c r="J9808" t="s">
        <v>136</v>
      </c>
      <c r="K9808" t="s">
        <v>137</v>
      </c>
      <c r="L9808" t="s">
        <v>27321</v>
      </c>
      <c r="M9808" t="s">
        <v>27322</v>
      </c>
      <c r="N9808">
        <v>1.1755555550000001</v>
      </c>
      <c r="O9808">
        <v>0</v>
      </c>
      <c r="P9808">
        <v>80</v>
      </c>
      <c r="Q9808">
        <v>0</v>
      </c>
      <c r="R9808">
        <v>0</v>
      </c>
      <c r="S9808">
        <v>0</v>
      </c>
      <c r="T9808">
        <v>2</v>
      </c>
      <c r="U9808">
        <v>0</v>
      </c>
      <c r="V9808">
        <v>0</v>
      </c>
      <c r="W9808">
        <v>0</v>
      </c>
      <c r="X9808">
        <v>21.946721831039042</v>
      </c>
      <c r="Y9808">
        <v>0</v>
      </c>
      <c r="Z9808">
        <v>0</v>
      </c>
      <c r="AA9808">
        <v>0</v>
      </c>
      <c r="AB9808">
        <v>11.056555455807066</v>
      </c>
      <c r="AC9808">
        <v>0</v>
      </c>
      <c r="AD9808">
        <v>0</v>
      </c>
      <c r="AE9808">
        <v>33.003277286846107</v>
      </c>
    </row>
    <row r="9809" spans="1:31" x14ac:dyDescent="0.25">
      <c r="A9809">
        <v>1895027</v>
      </c>
      <c r="B9809">
        <v>1</v>
      </c>
      <c r="C9809" t="s">
        <v>80</v>
      </c>
      <c r="D9809" t="s">
        <v>94</v>
      </c>
      <c r="E9809" t="s">
        <v>140</v>
      </c>
      <c r="F9809" t="s">
        <v>27323</v>
      </c>
      <c r="G9809" t="s">
        <v>163</v>
      </c>
      <c r="H9809" t="s">
        <v>143</v>
      </c>
      <c r="I9809" t="s">
        <v>135</v>
      </c>
      <c r="J9809" t="s">
        <v>136</v>
      </c>
      <c r="K9809" t="s">
        <v>137</v>
      </c>
      <c r="L9809" t="s">
        <v>27324</v>
      </c>
      <c r="M9809" t="s">
        <v>27325</v>
      </c>
      <c r="N9809">
        <v>4.227777777</v>
      </c>
      <c r="O9809">
        <v>0</v>
      </c>
      <c r="P9809">
        <v>1</v>
      </c>
      <c r="Q9809">
        <v>0</v>
      </c>
      <c r="R9809">
        <v>0</v>
      </c>
      <c r="S9809">
        <v>0</v>
      </c>
      <c r="T9809">
        <v>0</v>
      </c>
      <c r="U9809">
        <v>0</v>
      </c>
      <c r="V9809">
        <v>0</v>
      </c>
      <c r="W9809">
        <v>0</v>
      </c>
      <c r="X9809">
        <v>0.45056006467673332</v>
      </c>
      <c r="Y9809">
        <v>0</v>
      </c>
      <c r="Z9809">
        <v>0</v>
      </c>
      <c r="AA9809">
        <v>0</v>
      </c>
      <c r="AB9809">
        <v>0</v>
      </c>
      <c r="AC9809">
        <v>0</v>
      </c>
      <c r="AD9809">
        <v>0</v>
      </c>
      <c r="AE9809">
        <v>0.45056006467673332</v>
      </c>
    </row>
    <row r="9810" spans="1:31" x14ac:dyDescent="0.25">
      <c r="A9810">
        <v>1895336</v>
      </c>
      <c r="B9810">
        <v>1</v>
      </c>
      <c r="C9810" t="s">
        <v>80</v>
      </c>
      <c r="D9810" t="s">
        <v>93</v>
      </c>
      <c r="E9810" t="s">
        <v>169</v>
      </c>
      <c r="F9810" t="s">
        <v>6037</v>
      </c>
      <c r="G9810" t="s">
        <v>183</v>
      </c>
      <c r="H9810" t="s">
        <v>143</v>
      </c>
      <c r="I9810" t="s">
        <v>135</v>
      </c>
      <c r="J9810" t="s">
        <v>136</v>
      </c>
      <c r="K9810" t="s">
        <v>137</v>
      </c>
      <c r="L9810" t="s">
        <v>27326</v>
      </c>
      <c r="M9810" t="s">
        <v>27327</v>
      </c>
      <c r="N9810">
        <v>6.7155555549999999</v>
      </c>
      <c r="O9810">
        <v>0</v>
      </c>
      <c r="P9810">
        <v>14</v>
      </c>
      <c r="Q9810">
        <v>0</v>
      </c>
      <c r="R9810">
        <v>10</v>
      </c>
      <c r="S9810">
        <v>0</v>
      </c>
      <c r="T9810">
        <v>5</v>
      </c>
      <c r="U9810">
        <v>0</v>
      </c>
      <c r="V9810">
        <v>0</v>
      </c>
      <c r="W9810">
        <v>0</v>
      </c>
      <c r="X9810">
        <v>13.905287683115684</v>
      </c>
      <c r="Y9810">
        <v>0</v>
      </c>
      <c r="Z9810">
        <v>85.829109667773963</v>
      </c>
      <c r="AA9810">
        <v>0</v>
      </c>
      <c r="AB9810">
        <v>20.862377745683293</v>
      </c>
      <c r="AC9810">
        <v>0</v>
      </c>
      <c r="AD9810">
        <v>0</v>
      </c>
      <c r="AE9810">
        <v>120.59677509657294</v>
      </c>
    </row>
    <row r="9811" spans="1:31" x14ac:dyDescent="0.25">
      <c r="A9811">
        <v>1895382</v>
      </c>
      <c r="B9811">
        <v>1</v>
      </c>
      <c r="C9811" t="s">
        <v>81</v>
      </c>
      <c r="D9811" t="s">
        <v>117</v>
      </c>
      <c r="E9811" t="s">
        <v>140</v>
      </c>
      <c r="F9811" t="s">
        <v>27328</v>
      </c>
      <c r="G9811" t="s">
        <v>163</v>
      </c>
      <c r="H9811" t="s">
        <v>143</v>
      </c>
      <c r="I9811" t="s">
        <v>135</v>
      </c>
      <c r="J9811" t="s">
        <v>136</v>
      </c>
      <c r="K9811" t="s">
        <v>137</v>
      </c>
      <c r="L9811" t="s">
        <v>27329</v>
      </c>
      <c r="M9811" t="s">
        <v>27330</v>
      </c>
      <c r="N9811">
        <v>1.6869444440000001</v>
      </c>
      <c r="O9811">
        <v>0</v>
      </c>
      <c r="P9811">
        <v>1</v>
      </c>
      <c r="Q9811">
        <v>0</v>
      </c>
      <c r="R9811">
        <v>0</v>
      </c>
      <c r="S9811">
        <v>0</v>
      </c>
      <c r="T9811">
        <v>0</v>
      </c>
      <c r="U9811">
        <v>0</v>
      </c>
      <c r="V9811">
        <v>0</v>
      </c>
      <c r="W9811">
        <v>0</v>
      </c>
      <c r="X9811">
        <v>0.38803001184876168</v>
      </c>
      <c r="Y9811">
        <v>0</v>
      </c>
      <c r="Z9811">
        <v>0</v>
      </c>
      <c r="AA9811">
        <v>0</v>
      </c>
      <c r="AB9811">
        <v>0</v>
      </c>
      <c r="AC9811">
        <v>0</v>
      </c>
      <c r="AD9811">
        <v>0</v>
      </c>
      <c r="AE9811">
        <v>0.38803001184876168</v>
      </c>
    </row>
    <row r="9812" spans="1:31" x14ac:dyDescent="0.25">
      <c r="A9812">
        <v>1894881</v>
      </c>
      <c r="B9812">
        <v>1</v>
      </c>
      <c r="C9812" t="s">
        <v>80</v>
      </c>
      <c r="D9812" t="s">
        <v>83</v>
      </c>
      <c r="E9812" t="s">
        <v>229</v>
      </c>
      <c r="F9812" t="s">
        <v>10131</v>
      </c>
      <c r="G9812" t="s">
        <v>133</v>
      </c>
      <c r="H9812" t="s">
        <v>134</v>
      </c>
      <c r="I9812" t="s">
        <v>135</v>
      </c>
      <c r="J9812" t="s">
        <v>136</v>
      </c>
      <c r="K9812" t="s">
        <v>137</v>
      </c>
      <c r="L9812" t="s">
        <v>27331</v>
      </c>
      <c r="M9812" t="s">
        <v>27332</v>
      </c>
      <c r="N9812">
        <v>1.3997119440000001</v>
      </c>
      <c r="O9812">
        <v>9</v>
      </c>
      <c r="P9812">
        <v>326</v>
      </c>
      <c r="Q9812">
        <v>27</v>
      </c>
      <c r="R9812">
        <v>96</v>
      </c>
      <c r="S9812">
        <v>22</v>
      </c>
      <c r="T9812">
        <v>805</v>
      </c>
      <c r="U9812">
        <v>22</v>
      </c>
      <c r="V9812">
        <v>173</v>
      </c>
      <c r="W9812">
        <v>6.8580794229626019</v>
      </c>
      <c r="X9812">
        <v>139.39652097158202</v>
      </c>
      <c r="Y9812">
        <v>435.34701743993469</v>
      </c>
      <c r="Z9812">
        <v>139.81731323849624</v>
      </c>
      <c r="AA9812">
        <v>415.36634698755154</v>
      </c>
      <c r="AB9812">
        <v>2600.5831261017133</v>
      </c>
      <c r="AC9812">
        <v>1588.1308280076814</v>
      </c>
      <c r="AD9812">
        <v>7037.46179639409</v>
      </c>
      <c r="AE9812">
        <v>12362.961028564012</v>
      </c>
    </row>
    <row r="9813" spans="1:31" x14ac:dyDescent="0.25">
      <c r="A9813">
        <v>1894981</v>
      </c>
      <c r="B9813">
        <v>1</v>
      </c>
      <c r="C9813" t="s">
        <v>80</v>
      </c>
      <c r="D9813" t="s">
        <v>99</v>
      </c>
      <c r="E9813" t="s">
        <v>146</v>
      </c>
      <c r="F9813" t="s">
        <v>27333</v>
      </c>
      <c r="G9813" t="s">
        <v>148</v>
      </c>
      <c r="H9813" t="s">
        <v>143</v>
      </c>
      <c r="I9813" t="s">
        <v>135</v>
      </c>
      <c r="J9813" t="s">
        <v>136</v>
      </c>
      <c r="K9813" t="s">
        <v>137</v>
      </c>
      <c r="L9813" t="s">
        <v>27334</v>
      </c>
      <c r="M9813" t="s">
        <v>27335</v>
      </c>
      <c r="N9813">
        <v>3.4127777770000001</v>
      </c>
      <c r="O9813">
        <v>0</v>
      </c>
      <c r="P9813">
        <v>23</v>
      </c>
      <c r="Q9813">
        <v>0</v>
      </c>
      <c r="R9813">
        <v>0</v>
      </c>
      <c r="S9813">
        <v>0</v>
      </c>
      <c r="T9813">
        <v>3</v>
      </c>
      <c r="U9813">
        <v>0</v>
      </c>
      <c r="V9813">
        <v>1</v>
      </c>
      <c r="W9813">
        <v>0</v>
      </c>
      <c r="X9813">
        <v>19.252846146374871</v>
      </c>
      <c r="Y9813">
        <v>0</v>
      </c>
      <c r="Z9813">
        <v>0</v>
      </c>
      <c r="AA9813">
        <v>0</v>
      </c>
      <c r="AB9813">
        <v>9.0101799535589979</v>
      </c>
      <c r="AC9813">
        <v>0</v>
      </c>
      <c r="AD9813">
        <v>9.5431222829153413</v>
      </c>
      <c r="AE9813">
        <v>37.806148382849209</v>
      </c>
    </row>
    <row r="9814" spans="1:31" x14ac:dyDescent="0.25">
      <c r="A9814">
        <v>1894835</v>
      </c>
      <c r="B9814">
        <v>1</v>
      </c>
      <c r="C9814" t="s">
        <v>81</v>
      </c>
      <c r="D9814" t="s">
        <v>113</v>
      </c>
      <c r="E9814" t="s">
        <v>169</v>
      </c>
      <c r="F9814" t="s">
        <v>27336</v>
      </c>
      <c r="G9814" t="s">
        <v>183</v>
      </c>
      <c r="H9814" t="s">
        <v>143</v>
      </c>
      <c r="I9814" t="s">
        <v>135</v>
      </c>
      <c r="J9814" t="s">
        <v>136</v>
      </c>
      <c r="K9814" t="s">
        <v>137</v>
      </c>
      <c r="L9814" t="s">
        <v>27337</v>
      </c>
      <c r="M9814" t="s">
        <v>27338</v>
      </c>
      <c r="N9814">
        <v>2.5219444439999998</v>
      </c>
      <c r="O9814">
        <v>0</v>
      </c>
      <c r="P9814">
        <v>139</v>
      </c>
      <c r="Q9814">
        <v>0</v>
      </c>
      <c r="R9814">
        <v>5</v>
      </c>
      <c r="S9814">
        <v>0</v>
      </c>
      <c r="T9814">
        <v>6</v>
      </c>
      <c r="U9814">
        <v>0</v>
      </c>
      <c r="V9814">
        <v>0</v>
      </c>
      <c r="W9814">
        <v>0</v>
      </c>
      <c r="X9814">
        <v>73.127397075251494</v>
      </c>
      <c r="Y9814">
        <v>0</v>
      </c>
      <c r="Z9814">
        <v>50.564671313338252</v>
      </c>
      <c r="AA9814">
        <v>0</v>
      </c>
      <c r="AB9814">
        <v>8.5133144581926423</v>
      </c>
      <c r="AC9814">
        <v>0</v>
      </c>
      <c r="AD9814">
        <v>0</v>
      </c>
      <c r="AE9814">
        <v>132.20538284678238</v>
      </c>
    </row>
    <row r="9815" spans="1:31" x14ac:dyDescent="0.25">
      <c r="A9815">
        <v>1894795</v>
      </c>
      <c r="B9815">
        <v>1</v>
      </c>
      <c r="C9815" t="s">
        <v>80</v>
      </c>
      <c r="D9815" t="s">
        <v>102</v>
      </c>
      <c r="E9815" t="s">
        <v>210</v>
      </c>
      <c r="F9815" t="s">
        <v>10983</v>
      </c>
      <c r="G9815" t="s">
        <v>212</v>
      </c>
      <c r="H9815" t="s">
        <v>134</v>
      </c>
      <c r="I9815" t="s">
        <v>135</v>
      </c>
      <c r="J9815" t="s">
        <v>136</v>
      </c>
      <c r="K9815" t="s">
        <v>137</v>
      </c>
      <c r="L9815" t="s">
        <v>27339</v>
      </c>
      <c r="M9815" t="s">
        <v>27340</v>
      </c>
      <c r="N9815">
        <v>1.4375</v>
      </c>
      <c r="O9815">
        <v>0</v>
      </c>
      <c r="P9815">
        <v>40</v>
      </c>
      <c r="Q9815">
        <v>0</v>
      </c>
      <c r="R9815">
        <v>9</v>
      </c>
      <c r="S9815">
        <v>3</v>
      </c>
      <c r="T9815">
        <v>4</v>
      </c>
      <c r="U9815">
        <v>2</v>
      </c>
      <c r="V9815">
        <v>0</v>
      </c>
      <c r="W9815">
        <v>0</v>
      </c>
      <c r="X9815">
        <v>12.680981817922918</v>
      </c>
      <c r="Y9815">
        <v>0</v>
      </c>
      <c r="Z9815">
        <v>38.937872585020401</v>
      </c>
      <c r="AA9815">
        <v>59.928336339426892</v>
      </c>
      <c r="AB9815">
        <v>5.2686707544683333</v>
      </c>
      <c r="AC9815">
        <v>254.02286373844544</v>
      </c>
      <c r="AD9815">
        <v>0</v>
      </c>
      <c r="AE9815">
        <v>370.83872523528396</v>
      </c>
    </row>
    <row r="9816" spans="1:31" x14ac:dyDescent="0.25">
      <c r="A9816">
        <v>1895342</v>
      </c>
      <c r="B9816">
        <v>1</v>
      </c>
      <c r="C9816" t="s">
        <v>80</v>
      </c>
      <c r="D9816" t="s">
        <v>98</v>
      </c>
      <c r="E9816" t="s">
        <v>169</v>
      </c>
      <c r="F9816" t="s">
        <v>27341</v>
      </c>
      <c r="G9816" t="s">
        <v>183</v>
      </c>
      <c r="H9816" t="s">
        <v>143</v>
      </c>
      <c r="I9816" t="s">
        <v>135</v>
      </c>
      <c r="J9816" t="s">
        <v>136</v>
      </c>
      <c r="K9816" t="s">
        <v>137</v>
      </c>
      <c r="L9816" t="s">
        <v>27342</v>
      </c>
      <c r="M9816" t="s">
        <v>27343</v>
      </c>
      <c r="N9816">
        <v>0.93583333300000004</v>
      </c>
      <c r="O9816">
        <v>0</v>
      </c>
      <c r="P9816">
        <v>4</v>
      </c>
      <c r="Q9816">
        <v>0</v>
      </c>
      <c r="R9816">
        <v>19</v>
      </c>
      <c r="S9816">
        <v>0</v>
      </c>
      <c r="T9816">
        <v>11</v>
      </c>
      <c r="U9816">
        <v>0</v>
      </c>
      <c r="V9816">
        <v>0</v>
      </c>
      <c r="W9816">
        <v>0</v>
      </c>
      <c r="X9816">
        <v>2.117155959997584</v>
      </c>
      <c r="Y9816">
        <v>0</v>
      </c>
      <c r="Z9816">
        <v>37.153566263357931</v>
      </c>
      <c r="AA9816">
        <v>0</v>
      </c>
      <c r="AB9816">
        <v>22.658592193036572</v>
      </c>
      <c r="AC9816">
        <v>0</v>
      </c>
      <c r="AD9816">
        <v>0</v>
      </c>
      <c r="AE9816">
        <v>61.929314416392089</v>
      </c>
    </row>
    <row r="9817" spans="1:31" x14ac:dyDescent="0.25">
      <c r="A9817">
        <v>1895150</v>
      </c>
      <c r="B9817">
        <v>1</v>
      </c>
      <c r="C9817" t="s">
        <v>80</v>
      </c>
      <c r="D9817" t="s">
        <v>110</v>
      </c>
      <c r="E9817" t="s">
        <v>169</v>
      </c>
      <c r="F9817" t="s">
        <v>27344</v>
      </c>
      <c r="G9817" t="s">
        <v>183</v>
      </c>
      <c r="H9817" t="s">
        <v>143</v>
      </c>
      <c r="I9817" t="s">
        <v>135</v>
      </c>
      <c r="J9817" t="s">
        <v>136</v>
      </c>
      <c r="K9817" t="s">
        <v>137</v>
      </c>
      <c r="L9817" t="s">
        <v>27345</v>
      </c>
      <c r="M9817" t="s">
        <v>27346</v>
      </c>
      <c r="N9817">
        <v>2.534166666</v>
      </c>
      <c r="O9817">
        <v>0</v>
      </c>
      <c r="P9817">
        <v>1006</v>
      </c>
      <c r="Q9817">
        <v>0</v>
      </c>
      <c r="R9817">
        <v>0</v>
      </c>
      <c r="S9817">
        <v>0</v>
      </c>
      <c r="T9817">
        <v>76</v>
      </c>
      <c r="U9817">
        <v>0</v>
      </c>
      <c r="V9817">
        <v>0</v>
      </c>
      <c r="W9817">
        <v>0</v>
      </c>
      <c r="X9817">
        <v>910.47672638012193</v>
      </c>
      <c r="Y9817">
        <v>0</v>
      </c>
      <c r="Z9817">
        <v>0</v>
      </c>
      <c r="AA9817">
        <v>0</v>
      </c>
      <c r="AB9817">
        <v>136.59043540077869</v>
      </c>
      <c r="AC9817">
        <v>0</v>
      </c>
      <c r="AD9817">
        <v>0</v>
      </c>
      <c r="AE9817">
        <v>1047.0671617809007</v>
      </c>
    </row>
    <row r="9818" spans="1:31" x14ac:dyDescent="0.25">
      <c r="A9818">
        <v>1894655</v>
      </c>
      <c r="B9818">
        <v>1</v>
      </c>
      <c r="C9818" t="s">
        <v>81</v>
      </c>
      <c r="D9818" t="s">
        <v>117</v>
      </c>
      <c r="E9818" t="s">
        <v>131</v>
      </c>
      <c r="F9818" t="s">
        <v>15145</v>
      </c>
      <c r="G9818" t="s">
        <v>133</v>
      </c>
      <c r="H9818" t="s">
        <v>134</v>
      </c>
      <c r="I9818" t="s">
        <v>135</v>
      </c>
      <c r="J9818" t="s">
        <v>136</v>
      </c>
      <c r="K9818" t="s">
        <v>137</v>
      </c>
      <c r="L9818" t="s">
        <v>27347</v>
      </c>
      <c r="M9818" t="s">
        <v>27348</v>
      </c>
      <c r="N9818">
        <v>1.2641666659999999</v>
      </c>
      <c r="O9818">
        <v>2</v>
      </c>
      <c r="P9818">
        <v>516</v>
      </c>
      <c r="Q9818">
        <v>65</v>
      </c>
      <c r="R9818">
        <v>113</v>
      </c>
      <c r="S9818">
        <v>6</v>
      </c>
      <c r="T9818">
        <v>62</v>
      </c>
      <c r="U9818">
        <v>0</v>
      </c>
      <c r="V9818">
        <v>0</v>
      </c>
      <c r="W9818">
        <v>0.32167976569210416</v>
      </c>
      <c r="X9818">
        <v>105.28853570783562</v>
      </c>
      <c r="Y9818">
        <v>424.18763741102237</v>
      </c>
      <c r="Z9818">
        <v>291.86202858684834</v>
      </c>
      <c r="AA9818">
        <v>18.889905530262688</v>
      </c>
      <c r="AB9818">
        <v>72.625842237647603</v>
      </c>
      <c r="AC9818">
        <v>0</v>
      </c>
      <c r="AD9818">
        <v>0</v>
      </c>
      <c r="AE9818">
        <v>913.17562923930871</v>
      </c>
    </row>
    <row r="9819" spans="1:31" x14ac:dyDescent="0.25">
      <c r="A9819">
        <v>1894904</v>
      </c>
      <c r="B9819">
        <v>1</v>
      </c>
      <c r="C9819" t="s">
        <v>80</v>
      </c>
      <c r="D9819" t="s">
        <v>102</v>
      </c>
      <c r="E9819" t="s">
        <v>146</v>
      </c>
      <c r="F9819" t="s">
        <v>20100</v>
      </c>
      <c r="G9819" t="s">
        <v>148</v>
      </c>
      <c r="H9819" t="s">
        <v>143</v>
      </c>
      <c r="I9819" t="s">
        <v>135</v>
      </c>
      <c r="J9819" t="s">
        <v>136</v>
      </c>
      <c r="K9819" t="s">
        <v>137</v>
      </c>
      <c r="L9819" t="s">
        <v>27349</v>
      </c>
      <c r="M9819" t="s">
        <v>27350</v>
      </c>
      <c r="N9819">
        <v>1.9511111109999999</v>
      </c>
      <c r="O9819">
        <v>0</v>
      </c>
      <c r="P9819">
        <v>16</v>
      </c>
      <c r="Q9819">
        <v>0</v>
      </c>
      <c r="R9819">
        <v>0</v>
      </c>
      <c r="S9819">
        <v>0</v>
      </c>
      <c r="T9819">
        <v>1</v>
      </c>
      <c r="U9819">
        <v>0</v>
      </c>
      <c r="V9819">
        <v>0</v>
      </c>
      <c r="W9819">
        <v>0</v>
      </c>
      <c r="X9819">
        <v>3.8366100788678494</v>
      </c>
      <c r="Y9819">
        <v>0</v>
      </c>
      <c r="Z9819">
        <v>0</v>
      </c>
      <c r="AA9819">
        <v>0</v>
      </c>
      <c r="AB9819">
        <v>9.8491624016557783E-2</v>
      </c>
      <c r="AC9819">
        <v>0</v>
      </c>
      <c r="AD9819">
        <v>0</v>
      </c>
      <c r="AE9819">
        <v>3.9351017028844071</v>
      </c>
    </row>
    <row r="9820" spans="1:31" x14ac:dyDescent="0.25">
      <c r="A9820">
        <v>1895482</v>
      </c>
      <c r="B9820">
        <v>1</v>
      </c>
      <c r="C9820" t="s">
        <v>80</v>
      </c>
      <c r="D9820" t="s">
        <v>103</v>
      </c>
      <c r="E9820" t="s">
        <v>140</v>
      </c>
      <c r="F9820" t="s">
        <v>27351</v>
      </c>
      <c r="G9820" t="s">
        <v>200</v>
      </c>
      <c r="H9820" t="s">
        <v>143</v>
      </c>
      <c r="I9820" t="s">
        <v>135</v>
      </c>
      <c r="J9820" t="s">
        <v>136</v>
      </c>
      <c r="K9820" t="s">
        <v>137</v>
      </c>
      <c r="L9820" t="s">
        <v>27352</v>
      </c>
      <c r="M9820" t="s">
        <v>27353</v>
      </c>
      <c r="N9820">
        <v>1.2633333330000001</v>
      </c>
      <c r="O9820">
        <v>0</v>
      </c>
      <c r="P9820">
        <v>1</v>
      </c>
      <c r="Q9820">
        <v>0</v>
      </c>
      <c r="R9820">
        <v>0</v>
      </c>
      <c r="S9820">
        <v>0</v>
      </c>
      <c r="T9820">
        <v>0</v>
      </c>
      <c r="U9820">
        <v>0</v>
      </c>
      <c r="V9820">
        <v>0</v>
      </c>
      <c r="W9820">
        <v>0</v>
      </c>
      <c r="X9820">
        <v>0.81523071898443011</v>
      </c>
      <c r="Y9820">
        <v>0</v>
      </c>
      <c r="Z9820">
        <v>0</v>
      </c>
      <c r="AA9820">
        <v>0</v>
      </c>
      <c r="AB9820">
        <v>0</v>
      </c>
      <c r="AC9820">
        <v>0</v>
      </c>
      <c r="AD9820">
        <v>0</v>
      </c>
      <c r="AE9820">
        <v>0.81523071898443011</v>
      </c>
    </row>
    <row r="9821" spans="1:31" x14ac:dyDescent="0.25">
      <c r="A9821">
        <v>1895296</v>
      </c>
      <c r="B9821">
        <v>1</v>
      </c>
      <c r="C9821" t="s">
        <v>81</v>
      </c>
      <c r="D9821" t="s">
        <v>113</v>
      </c>
      <c r="E9821" t="s">
        <v>169</v>
      </c>
      <c r="F9821" t="s">
        <v>13199</v>
      </c>
      <c r="G9821" t="s">
        <v>183</v>
      </c>
      <c r="H9821" t="s">
        <v>143</v>
      </c>
      <c r="I9821" t="s">
        <v>135</v>
      </c>
      <c r="J9821" t="s">
        <v>136</v>
      </c>
      <c r="K9821" t="s">
        <v>137</v>
      </c>
      <c r="L9821" t="s">
        <v>27354</v>
      </c>
      <c r="M9821" t="s">
        <v>27355</v>
      </c>
      <c r="N9821">
        <v>1.126944444</v>
      </c>
      <c r="O9821">
        <v>0</v>
      </c>
      <c r="P9821">
        <v>276</v>
      </c>
      <c r="Q9821">
        <v>0</v>
      </c>
      <c r="R9821">
        <v>25</v>
      </c>
      <c r="S9821">
        <v>0</v>
      </c>
      <c r="T9821">
        <v>20</v>
      </c>
      <c r="U9821">
        <v>0</v>
      </c>
      <c r="V9821">
        <v>0</v>
      </c>
      <c r="W9821">
        <v>0</v>
      </c>
      <c r="X9821">
        <v>57.256944056179485</v>
      </c>
      <c r="Y9821">
        <v>0</v>
      </c>
      <c r="Z9821">
        <v>34.310826297581144</v>
      </c>
      <c r="AA9821">
        <v>0</v>
      </c>
      <c r="AB9821">
        <v>3.9656912418421078</v>
      </c>
      <c r="AC9821">
        <v>0</v>
      </c>
      <c r="AD9821">
        <v>0</v>
      </c>
      <c r="AE9821">
        <v>95.533461595602745</v>
      </c>
    </row>
    <row r="9822" spans="1:31" x14ac:dyDescent="0.25">
      <c r="A9822">
        <v>1894941</v>
      </c>
      <c r="B9822">
        <v>1</v>
      </c>
      <c r="C9822" t="s">
        <v>80</v>
      </c>
      <c r="D9822" t="s">
        <v>93</v>
      </c>
      <c r="E9822" t="s">
        <v>146</v>
      </c>
      <c r="F9822" t="s">
        <v>27356</v>
      </c>
      <c r="G9822" t="s">
        <v>148</v>
      </c>
      <c r="H9822" t="s">
        <v>143</v>
      </c>
      <c r="I9822" t="s">
        <v>135</v>
      </c>
      <c r="J9822" t="s">
        <v>136</v>
      </c>
      <c r="K9822" t="s">
        <v>137</v>
      </c>
      <c r="L9822" t="s">
        <v>27357</v>
      </c>
      <c r="M9822" t="s">
        <v>27358</v>
      </c>
      <c r="N9822">
        <v>3.079722222</v>
      </c>
      <c r="O9822">
        <v>0</v>
      </c>
      <c r="P9822">
        <v>39</v>
      </c>
      <c r="Q9822">
        <v>0</v>
      </c>
      <c r="R9822">
        <v>2</v>
      </c>
      <c r="S9822">
        <v>0</v>
      </c>
      <c r="T9822">
        <v>9</v>
      </c>
      <c r="U9822">
        <v>0</v>
      </c>
      <c r="V9822">
        <v>0</v>
      </c>
      <c r="W9822">
        <v>0</v>
      </c>
      <c r="X9822">
        <v>26.647746667688246</v>
      </c>
      <c r="Y9822">
        <v>0</v>
      </c>
      <c r="Z9822">
        <v>2.8309842771168658</v>
      </c>
      <c r="AA9822">
        <v>0</v>
      </c>
      <c r="AB9822">
        <v>52.926890055141882</v>
      </c>
      <c r="AC9822">
        <v>0</v>
      </c>
      <c r="AD9822">
        <v>0</v>
      </c>
      <c r="AE9822">
        <v>82.40562099994699</v>
      </c>
    </row>
    <row r="9823" spans="1:31" x14ac:dyDescent="0.25">
      <c r="A9823">
        <v>1895190</v>
      </c>
      <c r="B9823">
        <v>1</v>
      </c>
      <c r="C9823" t="s">
        <v>80</v>
      </c>
      <c r="D9823" t="s">
        <v>104</v>
      </c>
      <c r="E9823" t="s">
        <v>140</v>
      </c>
      <c r="F9823" t="s">
        <v>27359</v>
      </c>
      <c r="G9823" t="s">
        <v>212</v>
      </c>
      <c r="H9823" t="s">
        <v>143</v>
      </c>
      <c r="I9823" t="s">
        <v>135</v>
      </c>
      <c r="J9823" t="s">
        <v>136</v>
      </c>
      <c r="K9823" t="s">
        <v>137</v>
      </c>
      <c r="L9823" t="s">
        <v>27360</v>
      </c>
      <c r="M9823" t="s">
        <v>27361</v>
      </c>
      <c r="N9823">
        <v>1.7080555550000001</v>
      </c>
      <c r="O9823">
        <v>0</v>
      </c>
      <c r="P9823">
        <v>1</v>
      </c>
      <c r="Q9823">
        <v>0</v>
      </c>
      <c r="R9823">
        <v>0</v>
      </c>
      <c r="S9823">
        <v>0</v>
      </c>
      <c r="T9823">
        <v>0</v>
      </c>
      <c r="U9823">
        <v>0</v>
      </c>
      <c r="V9823">
        <v>0</v>
      </c>
      <c r="W9823">
        <v>0</v>
      </c>
      <c r="X9823">
        <v>0.51466105206975499</v>
      </c>
      <c r="Y9823">
        <v>0</v>
      </c>
      <c r="Z9823">
        <v>0</v>
      </c>
      <c r="AA9823">
        <v>0</v>
      </c>
      <c r="AB9823">
        <v>0</v>
      </c>
      <c r="AC9823">
        <v>0</v>
      </c>
      <c r="AD9823">
        <v>0</v>
      </c>
      <c r="AE9823">
        <v>0.51466105206975499</v>
      </c>
    </row>
    <row r="9824" spans="1:31" x14ac:dyDescent="0.25">
      <c r="A9824">
        <v>1894649</v>
      </c>
      <c r="B9824">
        <v>1</v>
      </c>
      <c r="C9824" t="s">
        <v>81</v>
      </c>
      <c r="D9824" t="s">
        <v>127</v>
      </c>
      <c r="E9824" t="s">
        <v>146</v>
      </c>
      <c r="F9824" t="s">
        <v>2420</v>
      </c>
      <c r="G9824" t="s">
        <v>148</v>
      </c>
      <c r="H9824" t="s">
        <v>143</v>
      </c>
      <c r="I9824" t="s">
        <v>135</v>
      </c>
      <c r="J9824" t="s">
        <v>136</v>
      </c>
      <c r="K9824" t="s">
        <v>137</v>
      </c>
      <c r="L9824" t="s">
        <v>27362</v>
      </c>
      <c r="M9824" t="s">
        <v>27363</v>
      </c>
      <c r="N9824">
        <v>6.0816666660000003</v>
      </c>
      <c r="O9824">
        <v>0</v>
      </c>
      <c r="P9824">
        <v>40</v>
      </c>
      <c r="Q9824">
        <v>0</v>
      </c>
      <c r="R9824">
        <v>0</v>
      </c>
      <c r="S9824">
        <v>0</v>
      </c>
      <c r="T9824">
        <v>1</v>
      </c>
      <c r="U9824">
        <v>0</v>
      </c>
      <c r="V9824">
        <v>0</v>
      </c>
      <c r="W9824">
        <v>0</v>
      </c>
      <c r="X9824">
        <v>45.851064648900845</v>
      </c>
      <c r="Y9824">
        <v>0</v>
      </c>
      <c r="Z9824">
        <v>0</v>
      </c>
      <c r="AA9824">
        <v>0</v>
      </c>
      <c r="AB9824">
        <v>1.5036562176400101</v>
      </c>
      <c r="AC9824">
        <v>0</v>
      </c>
      <c r="AD9824">
        <v>0</v>
      </c>
      <c r="AE9824">
        <v>47.354720866540852</v>
      </c>
    </row>
    <row r="9825" spans="1:31" x14ac:dyDescent="0.25">
      <c r="A9825">
        <v>1895276</v>
      </c>
      <c r="B9825">
        <v>1</v>
      </c>
      <c r="C9825" t="s">
        <v>80</v>
      </c>
      <c r="D9825" t="s">
        <v>82</v>
      </c>
      <c r="E9825" t="s">
        <v>222</v>
      </c>
      <c r="F9825" t="s">
        <v>27364</v>
      </c>
      <c r="G9825" t="s">
        <v>663</v>
      </c>
      <c r="H9825" t="s">
        <v>143</v>
      </c>
      <c r="I9825" t="s">
        <v>135</v>
      </c>
      <c r="J9825" t="s">
        <v>136</v>
      </c>
      <c r="K9825" t="s">
        <v>137</v>
      </c>
      <c r="L9825" t="s">
        <v>27365</v>
      </c>
      <c r="M9825" t="s">
        <v>27366</v>
      </c>
      <c r="N9825">
        <v>0.38555555499999999</v>
      </c>
      <c r="O9825">
        <v>0</v>
      </c>
      <c r="P9825">
        <v>0</v>
      </c>
      <c r="Q9825">
        <v>0</v>
      </c>
      <c r="R9825">
        <v>0</v>
      </c>
      <c r="S9825">
        <v>0</v>
      </c>
      <c r="T9825">
        <v>15</v>
      </c>
      <c r="U9825">
        <v>0</v>
      </c>
      <c r="V9825">
        <v>0</v>
      </c>
      <c r="W9825">
        <v>0</v>
      </c>
      <c r="X9825">
        <v>0</v>
      </c>
      <c r="Y9825">
        <v>0</v>
      </c>
      <c r="Z9825">
        <v>0</v>
      </c>
      <c r="AA9825">
        <v>0</v>
      </c>
      <c r="AB9825">
        <v>3.8481424146430898</v>
      </c>
      <c r="AC9825">
        <v>0</v>
      </c>
      <c r="AD9825">
        <v>0</v>
      </c>
      <c r="AE9825">
        <v>3.8481424146430898</v>
      </c>
    </row>
    <row r="9826" spans="1:31" x14ac:dyDescent="0.25">
      <c r="A9826">
        <v>1895442</v>
      </c>
      <c r="B9826">
        <v>1</v>
      </c>
      <c r="C9826" t="s">
        <v>80</v>
      </c>
      <c r="D9826" t="s">
        <v>96</v>
      </c>
      <c r="E9826" t="s">
        <v>140</v>
      </c>
      <c r="F9826" t="s">
        <v>27367</v>
      </c>
      <c r="G9826" t="s">
        <v>163</v>
      </c>
      <c r="H9826" t="s">
        <v>143</v>
      </c>
      <c r="I9826" t="s">
        <v>135</v>
      </c>
      <c r="J9826" t="s">
        <v>136</v>
      </c>
      <c r="K9826" t="s">
        <v>137</v>
      </c>
      <c r="L9826" t="s">
        <v>27368</v>
      </c>
      <c r="M9826" t="s">
        <v>27369</v>
      </c>
      <c r="N9826">
        <v>1.8061111110000001</v>
      </c>
      <c r="O9826">
        <v>0</v>
      </c>
      <c r="P9826">
        <v>1</v>
      </c>
      <c r="Q9826">
        <v>0</v>
      </c>
      <c r="R9826">
        <v>0</v>
      </c>
      <c r="S9826">
        <v>0</v>
      </c>
      <c r="T9826">
        <v>0</v>
      </c>
      <c r="U9826">
        <v>0</v>
      </c>
      <c r="V9826">
        <v>0</v>
      </c>
      <c r="W9826">
        <v>0</v>
      </c>
      <c r="X9826">
        <v>0.8266099214542777</v>
      </c>
      <c r="Y9826">
        <v>0</v>
      </c>
      <c r="Z9826">
        <v>0</v>
      </c>
      <c r="AA9826">
        <v>0</v>
      </c>
      <c r="AB9826">
        <v>0</v>
      </c>
      <c r="AC9826">
        <v>0</v>
      </c>
      <c r="AD9826">
        <v>0</v>
      </c>
      <c r="AE9826">
        <v>0.8266099214542777</v>
      </c>
    </row>
    <row r="9827" spans="1:31" x14ac:dyDescent="0.25">
      <c r="A9827">
        <v>1895299</v>
      </c>
      <c r="B9827">
        <v>1</v>
      </c>
      <c r="C9827" t="s">
        <v>80</v>
      </c>
      <c r="D9827" t="s">
        <v>92</v>
      </c>
      <c r="E9827" t="s">
        <v>146</v>
      </c>
      <c r="F9827" t="s">
        <v>27370</v>
      </c>
      <c r="G9827" t="s">
        <v>148</v>
      </c>
      <c r="H9827" t="s">
        <v>143</v>
      </c>
      <c r="I9827" t="s">
        <v>135</v>
      </c>
      <c r="J9827" t="s">
        <v>136</v>
      </c>
      <c r="K9827" t="s">
        <v>137</v>
      </c>
      <c r="L9827" t="s">
        <v>27371</v>
      </c>
      <c r="M9827" t="s">
        <v>27372</v>
      </c>
      <c r="N9827">
        <v>1.1697222220000001</v>
      </c>
      <c r="O9827">
        <v>0</v>
      </c>
      <c r="P9827">
        <v>57</v>
      </c>
      <c r="Q9827">
        <v>0</v>
      </c>
      <c r="R9827">
        <v>0</v>
      </c>
      <c r="S9827">
        <v>0</v>
      </c>
      <c r="T9827">
        <v>21</v>
      </c>
      <c r="U9827">
        <v>0</v>
      </c>
      <c r="V9827">
        <v>0</v>
      </c>
      <c r="W9827">
        <v>0</v>
      </c>
      <c r="X9827">
        <v>23.680703386704881</v>
      </c>
      <c r="Y9827">
        <v>0</v>
      </c>
      <c r="Z9827">
        <v>0</v>
      </c>
      <c r="AA9827">
        <v>0</v>
      </c>
      <c r="AB9827">
        <v>17.13965333804941</v>
      </c>
      <c r="AC9827">
        <v>0</v>
      </c>
      <c r="AD9827">
        <v>0</v>
      </c>
      <c r="AE9827">
        <v>40.820356724754291</v>
      </c>
    </row>
    <row r="9828" spans="1:31" x14ac:dyDescent="0.25">
      <c r="A9828">
        <v>1894801</v>
      </c>
      <c r="B9828">
        <v>1</v>
      </c>
      <c r="C9828" t="s">
        <v>80</v>
      </c>
      <c r="D9828" t="s">
        <v>106</v>
      </c>
      <c r="E9828" t="s">
        <v>158</v>
      </c>
      <c r="F9828" t="s">
        <v>27373</v>
      </c>
      <c r="G9828" t="s">
        <v>196</v>
      </c>
      <c r="H9828" t="s">
        <v>134</v>
      </c>
      <c r="I9828" t="s">
        <v>135</v>
      </c>
      <c r="J9828" t="s">
        <v>136</v>
      </c>
      <c r="K9828" t="s">
        <v>172</v>
      </c>
      <c r="L9828" t="s">
        <v>27374</v>
      </c>
      <c r="M9828" t="s">
        <v>27375</v>
      </c>
      <c r="N9828">
        <v>5.063055555</v>
      </c>
      <c r="O9828">
        <v>0</v>
      </c>
      <c r="P9828">
        <v>23</v>
      </c>
      <c r="Q9828">
        <v>0</v>
      </c>
      <c r="R9828">
        <v>25</v>
      </c>
      <c r="S9828">
        <v>0</v>
      </c>
      <c r="T9828">
        <v>6</v>
      </c>
      <c r="U9828">
        <v>0</v>
      </c>
      <c r="V9828">
        <v>0</v>
      </c>
      <c r="W9828">
        <v>0</v>
      </c>
      <c r="X9828">
        <v>28.532368176280965</v>
      </c>
      <c r="Y9828">
        <v>0</v>
      </c>
      <c r="Z9828">
        <v>501.07090254649245</v>
      </c>
      <c r="AA9828">
        <v>0</v>
      </c>
      <c r="AB9828">
        <v>90.095221787763236</v>
      </c>
      <c r="AC9828">
        <v>0</v>
      </c>
      <c r="AD9828">
        <v>0</v>
      </c>
      <c r="AE9828">
        <v>619.69849251053665</v>
      </c>
    </row>
    <row r="9829" spans="1:31" x14ac:dyDescent="0.25">
      <c r="A9829">
        <v>1895133</v>
      </c>
      <c r="B9829">
        <v>1</v>
      </c>
      <c r="C9829" t="s">
        <v>80</v>
      </c>
      <c r="D9829" t="s">
        <v>104</v>
      </c>
      <c r="E9829" t="s">
        <v>210</v>
      </c>
      <c r="F9829" t="s">
        <v>27376</v>
      </c>
      <c r="G9829" t="s">
        <v>133</v>
      </c>
      <c r="H9829" t="s">
        <v>134</v>
      </c>
      <c r="I9829" t="s">
        <v>135</v>
      </c>
      <c r="J9829" t="s">
        <v>136</v>
      </c>
      <c r="K9829" t="s">
        <v>137</v>
      </c>
      <c r="L9829" t="s">
        <v>27377</v>
      </c>
      <c r="M9829" t="s">
        <v>27378</v>
      </c>
      <c r="N9829">
        <v>1.3591666659999999</v>
      </c>
      <c r="O9829">
        <v>4</v>
      </c>
      <c r="P9829">
        <v>1737</v>
      </c>
      <c r="Q9829">
        <v>0</v>
      </c>
      <c r="R9829">
        <v>8</v>
      </c>
      <c r="S9829">
        <v>1</v>
      </c>
      <c r="T9829">
        <v>143</v>
      </c>
      <c r="U9829">
        <v>0</v>
      </c>
      <c r="V9829">
        <v>2</v>
      </c>
      <c r="W9829">
        <v>1.5316209247796111</v>
      </c>
      <c r="X9829">
        <v>604.40696338598775</v>
      </c>
      <c r="Y9829">
        <v>0</v>
      </c>
      <c r="Z9829">
        <v>9.2363101148130138</v>
      </c>
      <c r="AA9829">
        <v>6.3795470817885338</v>
      </c>
      <c r="AB9829">
        <v>244.51417882058698</v>
      </c>
      <c r="AC9829">
        <v>0</v>
      </c>
      <c r="AD9829">
        <v>66.815337189479578</v>
      </c>
      <c r="AE9829">
        <v>932.88395751743553</v>
      </c>
    </row>
    <row r="9830" spans="1:31" x14ac:dyDescent="0.25">
      <c r="A9830">
        <v>1895064</v>
      </c>
      <c r="B9830">
        <v>1</v>
      </c>
      <c r="C9830" t="s">
        <v>80</v>
      </c>
      <c r="D9830" t="s">
        <v>103</v>
      </c>
      <c r="E9830" t="s">
        <v>146</v>
      </c>
      <c r="F9830" t="s">
        <v>27379</v>
      </c>
      <c r="G9830" t="s">
        <v>148</v>
      </c>
      <c r="H9830" t="s">
        <v>143</v>
      </c>
      <c r="I9830" t="s">
        <v>135</v>
      </c>
      <c r="J9830" t="s">
        <v>136</v>
      </c>
      <c r="K9830" t="s">
        <v>137</v>
      </c>
      <c r="L9830" t="s">
        <v>27380</v>
      </c>
      <c r="M9830" t="s">
        <v>27381</v>
      </c>
      <c r="N9830">
        <v>0.67166666600000002</v>
      </c>
      <c r="O9830">
        <v>0</v>
      </c>
      <c r="P9830">
        <v>126</v>
      </c>
      <c r="Q9830">
        <v>0</v>
      </c>
      <c r="R9830">
        <v>3</v>
      </c>
      <c r="S9830">
        <v>0</v>
      </c>
      <c r="T9830">
        <v>7</v>
      </c>
      <c r="U9830">
        <v>0</v>
      </c>
      <c r="V9830">
        <v>0</v>
      </c>
      <c r="W9830">
        <v>0</v>
      </c>
      <c r="X9830">
        <v>23.343590525476532</v>
      </c>
      <c r="Y9830">
        <v>0</v>
      </c>
      <c r="Z9830">
        <v>2.9031845161596554</v>
      </c>
      <c r="AA9830">
        <v>0</v>
      </c>
      <c r="AB9830">
        <v>7.4652866516542602</v>
      </c>
      <c r="AC9830">
        <v>0</v>
      </c>
      <c r="AD9830">
        <v>0</v>
      </c>
      <c r="AE9830">
        <v>33.712061693290451</v>
      </c>
    </row>
    <row r="9831" spans="1:31" x14ac:dyDescent="0.25">
      <c r="A9831">
        <v>1895419</v>
      </c>
      <c r="B9831">
        <v>1</v>
      </c>
      <c r="C9831" t="s">
        <v>81</v>
      </c>
      <c r="D9831" t="s">
        <v>128</v>
      </c>
      <c r="E9831" t="s">
        <v>158</v>
      </c>
      <c r="F9831" t="s">
        <v>27382</v>
      </c>
      <c r="G9831" t="s">
        <v>893</v>
      </c>
      <c r="H9831" t="s">
        <v>134</v>
      </c>
      <c r="I9831" t="s">
        <v>135</v>
      </c>
      <c r="J9831" t="s">
        <v>136</v>
      </c>
      <c r="K9831" t="s">
        <v>137</v>
      </c>
      <c r="L9831" t="s">
        <v>27383</v>
      </c>
      <c r="M9831" t="s">
        <v>27384</v>
      </c>
      <c r="N9831">
        <v>8.1086111110000001</v>
      </c>
      <c r="O9831">
        <v>0</v>
      </c>
      <c r="P9831">
        <v>1008</v>
      </c>
      <c r="Q9831">
        <v>0</v>
      </c>
      <c r="R9831">
        <v>0</v>
      </c>
      <c r="S9831">
        <v>0</v>
      </c>
      <c r="T9831">
        <v>86</v>
      </c>
      <c r="U9831">
        <v>0</v>
      </c>
      <c r="V9831">
        <v>0</v>
      </c>
      <c r="W9831">
        <v>0</v>
      </c>
      <c r="X9831">
        <v>1706.8022123014648</v>
      </c>
      <c r="Y9831">
        <v>0</v>
      </c>
      <c r="Z9831">
        <v>0</v>
      </c>
      <c r="AA9831">
        <v>0</v>
      </c>
      <c r="AB9831">
        <v>465.86520130596972</v>
      </c>
      <c r="AC9831">
        <v>0</v>
      </c>
      <c r="AD9831">
        <v>0</v>
      </c>
      <c r="AE9831">
        <v>2172.6674136074344</v>
      </c>
    </row>
    <row r="9832" spans="1:31" x14ac:dyDescent="0.25">
      <c r="A9832">
        <v>1895107</v>
      </c>
      <c r="B9832">
        <v>1</v>
      </c>
      <c r="C9832" t="s">
        <v>80</v>
      </c>
      <c r="D9832" t="s">
        <v>100</v>
      </c>
      <c r="E9832" t="s">
        <v>169</v>
      </c>
      <c r="F9832" t="s">
        <v>26500</v>
      </c>
      <c r="G9832" t="s">
        <v>183</v>
      </c>
      <c r="H9832" t="s">
        <v>143</v>
      </c>
      <c r="I9832" t="s">
        <v>135</v>
      </c>
      <c r="J9832" t="s">
        <v>136</v>
      </c>
      <c r="K9832" t="s">
        <v>137</v>
      </c>
      <c r="L9832" t="s">
        <v>27385</v>
      </c>
      <c r="M9832" t="s">
        <v>27386</v>
      </c>
      <c r="N9832">
        <v>1.3163888880000001</v>
      </c>
      <c r="O9832">
        <v>0</v>
      </c>
      <c r="P9832">
        <v>291</v>
      </c>
      <c r="Q9832">
        <v>0</v>
      </c>
      <c r="R9832">
        <v>0</v>
      </c>
      <c r="S9832">
        <v>0</v>
      </c>
      <c r="T9832">
        <v>23</v>
      </c>
      <c r="U9832">
        <v>0</v>
      </c>
      <c r="V9832">
        <v>0</v>
      </c>
      <c r="W9832">
        <v>0</v>
      </c>
      <c r="X9832">
        <v>82.971324112467556</v>
      </c>
      <c r="Y9832">
        <v>0</v>
      </c>
      <c r="Z9832">
        <v>0</v>
      </c>
      <c r="AA9832">
        <v>0</v>
      </c>
      <c r="AB9832">
        <v>68.405105773637359</v>
      </c>
      <c r="AC9832">
        <v>0</v>
      </c>
      <c r="AD9832">
        <v>0</v>
      </c>
      <c r="AE9832">
        <v>151.37642988610492</v>
      </c>
    </row>
    <row r="9833" spans="1:31" x14ac:dyDescent="0.25">
      <c r="A9833">
        <v>1894592</v>
      </c>
      <c r="B9833">
        <v>1</v>
      </c>
      <c r="C9833" t="s">
        <v>81</v>
      </c>
      <c r="D9833" t="s">
        <v>119</v>
      </c>
      <c r="E9833" t="s">
        <v>146</v>
      </c>
      <c r="F9833" t="s">
        <v>27003</v>
      </c>
      <c r="G9833" t="s">
        <v>148</v>
      </c>
      <c r="H9833" t="s">
        <v>143</v>
      </c>
      <c r="I9833" t="s">
        <v>135</v>
      </c>
      <c r="J9833" t="s">
        <v>136</v>
      </c>
      <c r="K9833" t="s">
        <v>137</v>
      </c>
      <c r="L9833" t="s">
        <v>27387</v>
      </c>
      <c r="M9833" t="s">
        <v>27388</v>
      </c>
      <c r="N9833">
        <v>2.153333333</v>
      </c>
      <c r="O9833">
        <v>0</v>
      </c>
      <c r="P9833">
        <v>6</v>
      </c>
      <c r="Q9833">
        <v>0</v>
      </c>
      <c r="R9833">
        <v>4</v>
      </c>
      <c r="S9833">
        <v>0</v>
      </c>
      <c r="T9833">
        <v>0</v>
      </c>
      <c r="U9833">
        <v>0</v>
      </c>
      <c r="V9833">
        <v>0</v>
      </c>
      <c r="W9833">
        <v>0</v>
      </c>
      <c r="X9833">
        <v>6.6846653005853618</v>
      </c>
      <c r="Y9833">
        <v>0</v>
      </c>
      <c r="Z9833">
        <v>6.5978751800949187</v>
      </c>
      <c r="AA9833">
        <v>0</v>
      </c>
      <c r="AB9833">
        <v>0</v>
      </c>
      <c r="AC9833">
        <v>0</v>
      </c>
      <c r="AD9833">
        <v>0</v>
      </c>
      <c r="AE9833">
        <v>13.28254048068028</v>
      </c>
    </row>
    <row r="9834" spans="1:31" x14ac:dyDescent="0.25">
      <c r="A9834">
        <v>1894735</v>
      </c>
      <c r="B9834">
        <v>1</v>
      </c>
      <c r="C9834" t="s">
        <v>80</v>
      </c>
      <c r="D9834" t="s">
        <v>88</v>
      </c>
      <c r="E9834" t="s">
        <v>140</v>
      </c>
      <c r="F9834" t="s">
        <v>27389</v>
      </c>
      <c r="G9834" t="s">
        <v>207</v>
      </c>
      <c r="H9834" t="s">
        <v>143</v>
      </c>
      <c r="I9834" t="s">
        <v>135</v>
      </c>
      <c r="J9834" t="s">
        <v>136</v>
      </c>
      <c r="K9834" t="s">
        <v>137</v>
      </c>
      <c r="L9834" t="s">
        <v>27390</v>
      </c>
      <c r="M9834" t="s">
        <v>27391</v>
      </c>
      <c r="N9834">
        <v>4.1947222220000002</v>
      </c>
      <c r="O9834">
        <v>0</v>
      </c>
      <c r="P9834">
        <v>0</v>
      </c>
      <c r="Q9834">
        <v>0</v>
      </c>
      <c r="R9834">
        <v>0</v>
      </c>
      <c r="S9834">
        <v>0</v>
      </c>
      <c r="T9834">
        <v>28</v>
      </c>
      <c r="U9834">
        <v>0</v>
      </c>
      <c r="V9834">
        <v>0</v>
      </c>
      <c r="W9834">
        <v>0</v>
      </c>
      <c r="X9834">
        <v>0</v>
      </c>
      <c r="Y9834">
        <v>0</v>
      </c>
      <c r="Z9834">
        <v>0</v>
      </c>
      <c r="AA9834">
        <v>0</v>
      </c>
      <c r="AB9834">
        <v>46.472906473343606</v>
      </c>
      <c r="AC9834">
        <v>0</v>
      </c>
      <c r="AD9834">
        <v>0</v>
      </c>
      <c r="AE9834">
        <v>46.472906473343606</v>
      </c>
    </row>
    <row r="9835" spans="1:31" x14ac:dyDescent="0.25">
      <c r="A9835">
        <v>1895376</v>
      </c>
      <c r="B9835">
        <v>1</v>
      </c>
      <c r="C9835" t="s">
        <v>80</v>
      </c>
      <c r="D9835" t="s">
        <v>93</v>
      </c>
      <c r="E9835" t="s">
        <v>169</v>
      </c>
      <c r="F9835" t="s">
        <v>27392</v>
      </c>
      <c r="G9835" t="s">
        <v>183</v>
      </c>
      <c r="H9835" t="s">
        <v>143</v>
      </c>
      <c r="I9835" t="s">
        <v>135</v>
      </c>
      <c r="J9835" t="s">
        <v>136</v>
      </c>
      <c r="K9835" t="s">
        <v>137</v>
      </c>
      <c r="L9835" t="s">
        <v>27393</v>
      </c>
      <c r="M9835" t="s">
        <v>27394</v>
      </c>
      <c r="N9835">
        <v>2.8558333330000001</v>
      </c>
      <c r="O9835">
        <v>0</v>
      </c>
      <c r="P9835">
        <v>724</v>
      </c>
      <c r="Q9835">
        <v>0</v>
      </c>
      <c r="R9835">
        <v>0</v>
      </c>
      <c r="S9835">
        <v>0</v>
      </c>
      <c r="T9835">
        <v>44</v>
      </c>
      <c r="U9835">
        <v>0</v>
      </c>
      <c r="V9835">
        <v>0</v>
      </c>
      <c r="W9835">
        <v>0</v>
      </c>
      <c r="X9835">
        <v>553.24148365734868</v>
      </c>
      <c r="Y9835">
        <v>0</v>
      </c>
      <c r="Z9835">
        <v>0</v>
      </c>
      <c r="AA9835">
        <v>0</v>
      </c>
      <c r="AB9835">
        <v>167.83513775626835</v>
      </c>
      <c r="AC9835">
        <v>0</v>
      </c>
      <c r="AD9835">
        <v>0</v>
      </c>
      <c r="AE9835">
        <v>721.07662141361698</v>
      </c>
    </row>
    <row r="9836" spans="1:31" x14ac:dyDescent="0.25">
      <c r="A9836">
        <v>1895127</v>
      </c>
      <c r="B9836">
        <v>1</v>
      </c>
      <c r="C9836" t="s">
        <v>80</v>
      </c>
      <c r="D9836" t="s">
        <v>97</v>
      </c>
      <c r="E9836" t="s">
        <v>210</v>
      </c>
      <c r="F9836" t="s">
        <v>16145</v>
      </c>
      <c r="G9836" t="s">
        <v>133</v>
      </c>
      <c r="H9836" t="s">
        <v>134</v>
      </c>
      <c r="I9836" t="s">
        <v>135</v>
      </c>
      <c r="J9836" t="s">
        <v>136</v>
      </c>
      <c r="K9836" t="s">
        <v>137</v>
      </c>
      <c r="L9836" t="s">
        <v>27395</v>
      </c>
      <c r="M9836" t="s">
        <v>27396</v>
      </c>
      <c r="N9836">
        <v>0.92222222200000004</v>
      </c>
      <c r="O9836">
        <v>7</v>
      </c>
      <c r="P9836">
        <v>784</v>
      </c>
      <c r="Q9836">
        <v>13</v>
      </c>
      <c r="R9836">
        <v>624</v>
      </c>
      <c r="S9836">
        <v>21</v>
      </c>
      <c r="T9836">
        <v>226</v>
      </c>
      <c r="U9836">
        <v>3</v>
      </c>
      <c r="V9836">
        <v>0</v>
      </c>
      <c r="W9836">
        <v>84.888859160286643</v>
      </c>
      <c r="X9836">
        <v>353.96895159359525</v>
      </c>
      <c r="Y9836">
        <v>98.688158001061637</v>
      </c>
      <c r="Z9836">
        <v>387.36971568788243</v>
      </c>
      <c r="AA9836">
        <v>200.11330446204278</v>
      </c>
      <c r="AB9836">
        <v>331.93523952183796</v>
      </c>
      <c r="AC9836">
        <v>125.64961822932038</v>
      </c>
      <c r="AD9836">
        <v>0</v>
      </c>
      <c r="AE9836">
        <v>1582.6138466560271</v>
      </c>
    </row>
    <row r="9837" spans="1:31" x14ac:dyDescent="0.25">
      <c r="A9837">
        <v>1894964</v>
      </c>
      <c r="B9837">
        <v>1</v>
      </c>
      <c r="C9837" t="s">
        <v>81</v>
      </c>
      <c r="D9837" t="s">
        <v>123</v>
      </c>
      <c r="E9837" t="s">
        <v>146</v>
      </c>
      <c r="F9837" t="s">
        <v>2641</v>
      </c>
      <c r="G9837" t="s">
        <v>148</v>
      </c>
      <c r="H9837" t="s">
        <v>143</v>
      </c>
      <c r="I9837" t="s">
        <v>135</v>
      </c>
      <c r="J9837" t="s">
        <v>136</v>
      </c>
      <c r="K9837" t="s">
        <v>137</v>
      </c>
      <c r="L9837" t="s">
        <v>27397</v>
      </c>
      <c r="M9837" t="s">
        <v>27398</v>
      </c>
      <c r="N9837">
        <v>1.526944444</v>
      </c>
      <c r="O9837">
        <v>0</v>
      </c>
      <c r="P9837">
        <v>35</v>
      </c>
      <c r="Q9837">
        <v>0</v>
      </c>
      <c r="R9837">
        <v>0</v>
      </c>
      <c r="S9837">
        <v>0</v>
      </c>
      <c r="T9837">
        <v>1</v>
      </c>
      <c r="U9837">
        <v>0</v>
      </c>
      <c r="V9837">
        <v>0</v>
      </c>
      <c r="W9837">
        <v>0</v>
      </c>
      <c r="X9837">
        <v>9.6484793060645142</v>
      </c>
      <c r="Y9837">
        <v>0</v>
      </c>
      <c r="Z9837">
        <v>0</v>
      </c>
      <c r="AA9837">
        <v>0</v>
      </c>
      <c r="AB9837">
        <v>2.440336506871389E-3</v>
      </c>
      <c r="AC9837">
        <v>0</v>
      </c>
      <c r="AD9837">
        <v>0</v>
      </c>
      <c r="AE9837">
        <v>9.6509196425713863</v>
      </c>
    </row>
    <row r="9838" spans="1:31" x14ac:dyDescent="0.25">
      <c r="A9838">
        <v>1895113</v>
      </c>
      <c r="B9838">
        <v>1</v>
      </c>
      <c r="C9838" t="s">
        <v>80</v>
      </c>
      <c r="D9838" t="s">
        <v>92</v>
      </c>
      <c r="E9838" t="s">
        <v>169</v>
      </c>
      <c r="F9838" t="s">
        <v>27399</v>
      </c>
      <c r="G9838" t="s">
        <v>183</v>
      </c>
      <c r="H9838" t="s">
        <v>143</v>
      </c>
      <c r="I9838" t="s">
        <v>135</v>
      </c>
      <c r="J9838" t="s">
        <v>136</v>
      </c>
      <c r="K9838" t="s">
        <v>137</v>
      </c>
      <c r="L9838" t="s">
        <v>27400</v>
      </c>
      <c r="M9838" t="s">
        <v>27401</v>
      </c>
      <c r="N9838">
        <v>2.9080555549999998</v>
      </c>
      <c r="O9838">
        <v>0</v>
      </c>
      <c r="P9838">
        <v>137</v>
      </c>
      <c r="Q9838">
        <v>0</v>
      </c>
      <c r="R9838">
        <v>0</v>
      </c>
      <c r="S9838">
        <v>0</v>
      </c>
      <c r="T9838">
        <v>93</v>
      </c>
      <c r="U9838">
        <v>0</v>
      </c>
      <c r="V9838">
        <v>0</v>
      </c>
      <c r="W9838">
        <v>0</v>
      </c>
      <c r="X9838">
        <v>102.70144819387181</v>
      </c>
      <c r="Y9838">
        <v>0</v>
      </c>
      <c r="Z9838">
        <v>0</v>
      </c>
      <c r="AA9838">
        <v>0</v>
      </c>
      <c r="AB9838">
        <v>392.73222610755596</v>
      </c>
      <c r="AC9838">
        <v>0</v>
      </c>
      <c r="AD9838">
        <v>0</v>
      </c>
      <c r="AE9838">
        <v>495.4336743014278</v>
      </c>
    </row>
    <row r="9839" spans="1:31" x14ac:dyDescent="0.25">
      <c r="A9839">
        <v>1894821</v>
      </c>
      <c r="B9839">
        <v>1</v>
      </c>
      <c r="C9839" t="s">
        <v>81</v>
      </c>
      <c r="D9839" t="s">
        <v>119</v>
      </c>
      <c r="E9839" t="s">
        <v>146</v>
      </c>
      <c r="F9839" t="s">
        <v>27402</v>
      </c>
      <c r="G9839" t="s">
        <v>564</v>
      </c>
      <c r="H9839" t="s">
        <v>143</v>
      </c>
      <c r="I9839" t="s">
        <v>135</v>
      </c>
      <c r="J9839" t="s">
        <v>136</v>
      </c>
      <c r="K9839" t="s">
        <v>137</v>
      </c>
      <c r="L9839" t="s">
        <v>27403</v>
      </c>
      <c r="M9839" t="s">
        <v>27404</v>
      </c>
      <c r="N9839">
        <v>2.1608333329999998</v>
      </c>
      <c r="O9839">
        <v>0</v>
      </c>
      <c r="P9839">
        <v>30</v>
      </c>
      <c r="Q9839">
        <v>0</v>
      </c>
      <c r="R9839">
        <v>2</v>
      </c>
      <c r="S9839">
        <v>0</v>
      </c>
      <c r="T9839">
        <v>0</v>
      </c>
      <c r="U9839">
        <v>0</v>
      </c>
      <c r="V9839">
        <v>0</v>
      </c>
      <c r="W9839">
        <v>0</v>
      </c>
      <c r="X9839">
        <v>15.413471682719177</v>
      </c>
      <c r="Y9839">
        <v>0</v>
      </c>
      <c r="Z9839">
        <v>10.65476894726492</v>
      </c>
      <c r="AA9839">
        <v>0</v>
      </c>
      <c r="AB9839">
        <v>0</v>
      </c>
      <c r="AC9839">
        <v>0</v>
      </c>
      <c r="AD9839">
        <v>0</v>
      </c>
      <c r="AE9839">
        <v>26.068240629984096</v>
      </c>
    </row>
    <row r="9840" spans="1:31" x14ac:dyDescent="0.25">
      <c r="A9840">
        <v>1895462</v>
      </c>
      <c r="B9840">
        <v>1</v>
      </c>
      <c r="C9840" t="s">
        <v>81</v>
      </c>
      <c r="D9840" t="s">
        <v>125</v>
      </c>
      <c r="E9840" t="s">
        <v>169</v>
      </c>
      <c r="F9840" t="s">
        <v>27405</v>
      </c>
      <c r="G9840" t="s">
        <v>183</v>
      </c>
      <c r="H9840" t="s">
        <v>143</v>
      </c>
      <c r="I9840" t="s">
        <v>135</v>
      </c>
      <c r="J9840" t="s">
        <v>136</v>
      </c>
      <c r="K9840" t="s">
        <v>137</v>
      </c>
      <c r="L9840" t="s">
        <v>27406</v>
      </c>
      <c r="M9840" t="s">
        <v>27407</v>
      </c>
      <c r="N9840">
        <v>0.72499999999999998</v>
      </c>
      <c r="O9840">
        <v>0</v>
      </c>
      <c r="P9840">
        <v>16</v>
      </c>
      <c r="Q9840">
        <v>0</v>
      </c>
      <c r="R9840">
        <v>19</v>
      </c>
      <c r="S9840">
        <v>0</v>
      </c>
      <c r="T9840">
        <v>2</v>
      </c>
      <c r="U9840">
        <v>0</v>
      </c>
      <c r="V9840">
        <v>0</v>
      </c>
      <c r="W9840">
        <v>0</v>
      </c>
      <c r="X9840">
        <v>1.8547486340659001</v>
      </c>
      <c r="Y9840">
        <v>0</v>
      </c>
      <c r="Z9840">
        <v>42.180456604686597</v>
      </c>
      <c r="AA9840">
        <v>0</v>
      </c>
      <c r="AB9840">
        <v>1.7120591458811807</v>
      </c>
      <c r="AC9840">
        <v>0</v>
      </c>
      <c r="AD9840">
        <v>0</v>
      </c>
      <c r="AE9840">
        <v>45.747264384633674</v>
      </c>
    </row>
    <row r="9841" spans="1:31" x14ac:dyDescent="0.25">
      <c r="A9841">
        <v>1894921</v>
      </c>
      <c r="B9841">
        <v>1</v>
      </c>
      <c r="C9841" t="s">
        <v>81</v>
      </c>
      <c r="D9841" t="s">
        <v>123</v>
      </c>
      <c r="E9841" t="s">
        <v>210</v>
      </c>
      <c r="F9841" t="s">
        <v>3117</v>
      </c>
      <c r="G9841" t="s">
        <v>133</v>
      </c>
      <c r="H9841" t="s">
        <v>134</v>
      </c>
      <c r="I9841" t="s">
        <v>135</v>
      </c>
      <c r="J9841" t="s">
        <v>136</v>
      </c>
      <c r="K9841" t="s">
        <v>137</v>
      </c>
      <c r="L9841" t="s">
        <v>27408</v>
      </c>
      <c r="M9841" t="s">
        <v>27409</v>
      </c>
      <c r="N9841">
        <v>0.46083333300000001</v>
      </c>
      <c r="O9841">
        <v>3</v>
      </c>
      <c r="P9841">
        <v>23</v>
      </c>
      <c r="Q9841">
        <v>246</v>
      </c>
      <c r="R9841">
        <v>278</v>
      </c>
      <c r="S9841">
        <v>24</v>
      </c>
      <c r="T9841">
        <v>52</v>
      </c>
      <c r="U9841">
        <v>0</v>
      </c>
      <c r="V9841">
        <v>0</v>
      </c>
      <c r="W9841">
        <v>1.6020218497611531</v>
      </c>
      <c r="X9841">
        <v>3.2969681559195032</v>
      </c>
      <c r="Y9841">
        <v>193.84221162498361</v>
      </c>
      <c r="Z9841">
        <v>79.542897496808848</v>
      </c>
      <c r="AA9841">
        <v>24.914181685295272</v>
      </c>
      <c r="AB9841">
        <v>22.273526641372484</v>
      </c>
      <c r="AC9841">
        <v>0</v>
      </c>
      <c r="AD9841">
        <v>0</v>
      </c>
      <c r="AE9841">
        <v>325.47180745414084</v>
      </c>
    </row>
    <row r="9842" spans="1:31" x14ac:dyDescent="0.25">
      <c r="A9842">
        <v>1894744</v>
      </c>
      <c r="B9842">
        <v>1</v>
      </c>
      <c r="C9842" t="s">
        <v>80</v>
      </c>
      <c r="D9842" t="s">
        <v>82</v>
      </c>
      <c r="E9842" t="s">
        <v>229</v>
      </c>
      <c r="F9842" t="s">
        <v>27410</v>
      </c>
      <c r="G9842" t="s">
        <v>133</v>
      </c>
      <c r="H9842" t="s">
        <v>134</v>
      </c>
      <c r="I9842" t="s">
        <v>135</v>
      </c>
      <c r="J9842" t="s">
        <v>136</v>
      </c>
      <c r="K9842" t="s">
        <v>137</v>
      </c>
      <c r="L9842" t="s">
        <v>27411</v>
      </c>
      <c r="M9842" t="s">
        <v>27412</v>
      </c>
      <c r="N9842">
        <v>0.380833333</v>
      </c>
      <c r="O9842">
        <v>0</v>
      </c>
      <c r="P9842">
        <v>6525</v>
      </c>
      <c r="Q9842">
        <v>0</v>
      </c>
      <c r="R9842">
        <v>0</v>
      </c>
      <c r="S9842">
        <v>0</v>
      </c>
      <c r="T9842">
        <v>364</v>
      </c>
      <c r="U9842">
        <v>0</v>
      </c>
      <c r="V9842">
        <v>2</v>
      </c>
      <c r="W9842">
        <v>0</v>
      </c>
      <c r="X9842">
        <v>520.83975335984849</v>
      </c>
      <c r="Y9842">
        <v>0</v>
      </c>
      <c r="Z9842">
        <v>0</v>
      </c>
      <c r="AA9842">
        <v>0</v>
      </c>
      <c r="AB9842">
        <v>115.71153821196974</v>
      </c>
      <c r="AC9842">
        <v>0</v>
      </c>
      <c r="AD9842">
        <v>23.003563508177049</v>
      </c>
      <c r="AE9842">
        <v>659.55485507999526</v>
      </c>
    </row>
    <row r="9843" spans="1:31" x14ac:dyDescent="0.25">
      <c r="A9843">
        <v>1894767</v>
      </c>
      <c r="B9843">
        <v>1</v>
      </c>
      <c r="C9843" t="s">
        <v>80</v>
      </c>
      <c r="D9843" t="s">
        <v>102</v>
      </c>
      <c r="E9843" t="s">
        <v>169</v>
      </c>
      <c r="F9843" t="s">
        <v>1343</v>
      </c>
      <c r="G9843" t="s">
        <v>183</v>
      </c>
      <c r="H9843" t="s">
        <v>143</v>
      </c>
      <c r="I9843" t="s">
        <v>135</v>
      </c>
      <c r="J9843" t="s">
        <v>136</v>
      </c>
      <c r="K9843" t="s">
        <v>137</v>
      </c>
      <c r="L9843" t="s">
        <v>27413</v>
      </c>
      <c r="M9843" t="s">
        <v>27414</v>
      </c>
      <c r="N9843">
        <v>4.4388888880000001</v>
      </c>
      <c r="O9843">
        <v>0</v>
      </c>
      <c r="P9843">
        <v>98</v>
      </c>
      <c r="Q9843">
        <v>0</v>
      </c>
      <c r="R9843">
        <v>0</v>
      </c>
      <c r="S9843">
        <v>0</v>
      </c>
      <c r="T9843">
        <v>6</v>
      </c>
      <c r="U9843">
        <v>0</v>
      </c>
      <c r="V9843">
        <v>0</v>
      </c>
      <c r="W9843">
        <v>0</v>
      </c>
      <c r="X9843">
        <v>42.473780040336074</v>
      </c>
      <c r="Y9843">
        <v>0</v>
      </c>
      <c r="Z9843">
        <v>0</v>
      </c>
      <c r="AA9843">
        <v>0</v>
      </c>
      <c r="AB9843">
        <v>37.145528662108454</v>
      </c>
      <c r="AC9843">
        <v>0</v>
      </c>
      <c r="AD9843">
        <v>0</v>
      </c>
      <c r="AE9843">
        <v>79.619308702444528</v>
      </c>
    </row>
    <row r="9844" spans="1:31" x14ac:dyDescent="0.25">
      <c r="A9844">
        <v>1895030</v>
      </c>
      <c r="B9844">
        <v>1</v>
      </c>
      <c r="C9844" t="s">
        <v>80</v>
      </c>
      <c r="D9844" t="s">
        <v>84</v>
      </c>
      <c r="E9844" t="s">
        <v>140</v>
      </c>
      <c r="F9844" t="s">
        <v>27415</v>
      </c>
      <c r="G9844" t="s">
        <v>163</v>
      </c>
      <c r="H9844" t="s">
        <v>143</v>
      </c>
      <c r="I9844" t="s">
        <v>135</v>
      </c>
      <c r="J9844" t="s">
        <v>136</v>
      </c>
      <c r="K9844" t="s">
        <v>137</v>
      </c>
      <c r="L9844" t="s">
        <v>27416</v>
      </c>
      <c r="M9844" t="s">
        <v>27417</v>
      </c>
      <c r="N9844">
        <v>2.3819444440000002</v>
      </c>
      <c r="O9844">
        <v>0</v>
      </c>
      <c r="P9844">
        <v>1</v>
      </c>
      <c r="Q9844">
        <v>0</v>
      </c>
      <c r="R9844">
        <v>0</v>
      </c>
      <c r="S9844">
        <v>0</v>
      </c>
      <c r="T9844">
        <v>0</v>
      </c>
      <c r="U9844">
        <v>0</v>
      </c>
      <c r="V9844">
        <v>0</v>
      </c>
      <c r="W9844">
        <v>0</v>
      </c>
      <c r="X9844">
        <v>1.7379692766463326</v>
      </c>
      <c r="Y9844">
        <v>0</v>
      </c>
      <c r="Z9844">
        <v>0</v>
      </c>
      <c r="AA9844">
        <v>0</v>
      </c>
      <c r="AB9844">
        <v>0</v>
      </c>
      <c r="AC9844">
        <v>0</v>
      </c>
      <c r="AD9844">
        <v>0</v>
      </c>
      <c r="AE9844">
        <v>1.7379692766463326</v>
      </c>
    </row>
    <row r="9845" spans="1:31" x14ac:dyDescent="0.25">
      <c r="A9845">
        <v>1894930</v>
      </c>
      <c r="B9845">
        <v>1</v>
      </c>
      <c r="C9845" t="s">
        <v>80</v>
      </c>
      <c r="D9845" t="s">
        <v>82</v>
      </c>
      <c r="E9845" t="s">
        <v>210</v>
      </c>
      <c r="F9845" t="s">
        <v>14197</v>
      </c>
      <c r="G9845" t="s">
        <v>133</v>
      </c>
      <c r="H9845" t="s">
        <v>134</v>
      </c>
      <c r="I9845" t="s">
        <v>135</v>
      </c>
      <c r="J9845" t="s">
        <v>136</v>
      </c>
      <c r="K9845" t="s">
        <v>137</v>
      </c>
      <c r="L9845" t="s">
        <v>27418</v>
      </c>
      <c r="M9845" t="s">
        <v>27419</v>
      </c>
      <c r="N9845">
        <v>9.5555555E-2</v>
      </c>
      <c r="O9845">
        <v>0</v>
      </c>
      <c r="P9845">
        <v>7595</v>
      </c>
      <c r="Q9845">
        <v>0</v>
      </c>
      <c r="R9845">
        <v>0</v>
      </c>
      <c r="S9845">
        <v>1</v>
      </c>
      <c r="T9845">
        <v>536</v>
      </c>
      <c r="U9845">
        <v>0</v>
      </c>
      <c r="V9845">
        <v>0</v>
      </c>
      <c r="W9845">
        <v>0</v>
      </c>
      <c r="X9845">
        <v>188.55686103748451</v>
      </c>
      <c r="Y9845">
        <v>0</v>
      </c>
      <c r="Z9845">
        <v>0</v>
      </c>
      <c r="AA9845">
        <v>0</v>
      </c>
      <c r="AB9845">
        <v>59.033493132503537</v>
      </c>
      <c r="AC9845">
        <v>0</v>
      </c>
      <c r="AD9845">
        <v>0</v>
      </c>
      <c r="AE9845">
        <v>247.59035416998805</v>
      </c>
    </row>
    <row r="9846" spans="1:31" x14ac:dyDescent="0.25">
      <c r="A9846">
        <v>1895053</v>
      </c>
      <c r="B9846">
        <v>1</v>
      </c>
      <c r="C9846" t="s">
        <v>80</v>
      </c>
      <c r="D9846" t="s">
        <v>100</v>
      </c>
      <c r="E9846" t="s">
        <v>146</v>
      </c>
      <c r="F9846" t="s">
        <v>27420</v>
      </c>
      <c r="G9846" t="s">
        <v>148</v>
      </c>
      <c r="H9846" t="s">
        <v>143</v>
      </c>
      <c r="I9846" t="s">
        <v>135</v>
      </c>
      <c r="J9846" t="s">
        <v>136</v>
      </c>
      <c r="K9846" t="s">
        <v>137</v>
      </c>
      <c r="L9846" t="s">
        <v>27421</v>
      </c>
      <c r="M9846" t="s">
        <v>27422</v>
      </c>
      <c r="N9846">
        <v>0.89249999999999996</v>
      </c>
      <c r="O9846">
        <v>0</v>
      </c>
      <c r="P9846">
        <v>12</v>
      </c>
      <c r="Q9846">
        <v>0</v>
      </c>
      <c r="R9846">
        <v>0</v>
      </c>
      <c r="S9846">
        <v>0</v>
      </c>
      <c r="T9846">
        <v>1</v>
      </c>
      <c r="U9846">
        <v>0</v>
      </c>
      <c r="V9846">
        <v>0</v>
      </c>
      <c r="W9846">
        <v>0</v>
      </c>
      <c r="X9846">
        <v>2.2338707293489293</v>
      </c>
      <c r="Y9846">
        <v>0</v>
      </c>
      <c r="Z9846">
        <v>0</v>
      </c>
      <c r="AA9846">
        <v>0</v>
      </c>
      <c r="AB9846">
        <v>6.17496818169E-2</v>
      </c>
      <c r="AC9846">
        <v>0</v>
      </c>
      <c r="AD9846">
        <v>0</v>
      </c>
      <c r="AE9846">
        <v>2.2956204111658294</v>
      </c>
    </row>
    <row r="9847" spans="1:31" x14ac:dyDescent="0.25">
      <c r="A9847">
        <v>1895448</v>
      </c>
      <c r="B9847">
        <v>1</v>
      </c>
      <c r="C9847" t="s">
        <v>80</v>
      </c>
      <c r="D9847" t="s">
        <v>97</v>
      </c>
      <c r="E9847" t="s">
        <v>169</v>
      </c>
      <c r="F9847" t="s">
        <v>1227</v>
      </c>
      <c r="G9847" t="s">
        <v>183</v>
      </c>
      <c r="H9847" t="s">
        <v>143</v>
      </c>
      <c r="I9847" t="s">
        <v>135</v>
      </c>
      <c r="J9847" t="s">
        <v>136</v>
      </c>
      <c r="K9847" t="s">
        <v>137</v>
      </c>
      <c r="L9847" t="s">
        <v>27423</v>
      </c>
      <c r="M9847" t="s">
        <v>27424</v>
      </c>
      <c r="N9847">
        <v>0.49083333299999998</v>
      </c>
      <c r="O9847">
        <v>0</v>
      </c>
      <c r="P9847">
        <v>243</v>
      </c>
      <c r="Q9847">
        <v>0</v>
      </c>
      <c r="R9847">
        <v>1</v>
      </c>
      <c r="S9847">
        <v>0</v>
      </c>
      <c r="T9847">
        <v>27</v>
      </c>
      <c r="U9847">
        <v>0</v>
      </c>
      <c r="V9847">
        <v>0</v>
      </c>
      <c r="W9847">
        <v>0</v>
      </c>
      <c r="X9847">
        <v>38.837215775526126</v>
      </c>
      <c r="Y9847">
        <v>0</v>
      </c>
      <c r="Z9847">
        <v>0.16886331413419833</v>
      </c>
      <c r="AA9847">
        <v>0</v>
      </c>
      <c r="AB9847">
        <v>29.06080494892861</v>
      </c>
      <c r="AC9847">
        <v>0</v>
      </c>
      <c r="AD9847">
        <v>0</v>
      </c>
      <c r="AE9847">
        <v>68.066884038588938</v>
      </c>
    </row>
    <row r="9848" spans="1:31" x14ac:dyDescent="0.25">
      <c r="A9848">
        <v>1895199</v>
      </c>
      <c r="B9848">
        <v>1</v>
      </c>
      <c r="C9848" t="s">
        <v>80</v>
      </c>
      <c r="D9848" t="s">
        <v>93</v>
      </c>
      <c r="E9848" t="s">
        <v>140</v>
      </c>
      <c r="F9848" t="s">
        <v>27425</v>
      </c>
      <c r="G9848" t="s">
        <v>163</v>
      </c>
      <c r="H9848" t="s">
        <v>143</v>
      </c>
      <c r="I9848" t="s">
        <v>135</v>
      </c>
      <c r="J9848" t="s">
        <v>136</v>
      </c>
      <c r="K9848" t="s">
        <v>137</v>
      </c>
      <c r="L9848" t="s">
        <v>27426</v>
      </c>
      <c r="M9848" t="s">
        <v>27427</v>
      </c>
      <c r="N9848">
        <v>1.379444444</v>
      </c>
      <c r="O9848">
        <v>0</v>
      </c>
      <c r="P9848">
        <v>1</v>
      </c>
      <c r="Q9848">
        <v>0</v>
      </c>
      <c r="R9848">
        <v>0</v>
      </c>
      <c r="S9848">
        <v>0</v>
      </c>
      <c r="T9848">
        <v>0</v>
      </c>
      <c r="U9848">
        <v>0</v>
      </c>
      <c r="V9848">
        <v>0</v>
      </c>
      <c r="W9848">
        <v>0</v>
      </c>
      <c r="X9848">
        <v>1.2376762351444013</v>
      </c>
      <c r="Y9848">
        <v>0</v>
      </c>
      <c r="Z9848">
        <v>0</v>
      </c>
      <c r="AA9848">
        <v>0</v>
      </c>
      <c r="AB9848">
        <v>0</v>
      </c>
      <c r="AC9848">
        <v>0</v>
      </c>
      <c r="AD9848">
        <v>0</v>
      </c>
      <c r="AE9848">
        <v>1.2376762351444013</v>
      </c>
    </row>
    <row r="9849" spans="1:31" x14ac:dyDescent="0.25">
      <c r="A9849">
        <v>1895139</v>
      </c>
      <c r="B9849">
        <v>1</v>
      </c>
      <c r="C9849" t="s">
        <v>80</v>
      </c>
      <c r="D9849" t="s">
        <v>103</v>
      </c>
      <c r="E9849" t="s">
        <v>169</v>
      </c>
      <c r="F9849" t="s">
        <v>3031</v>
      </c>
      <c r="G9849" t="s">
        <v>183</v>
      </c>
      <c r="H9849" t="s">
        <v>143</v>
      </c>
      <c r="I9849" t="s">
        <v>135</v>
      </c>
      <c r="J9849" t="s">
        <v>136</v>
      </c>
      <c r="K9849" t="s">
        <v>137</v>
      </c>
      <c r="L9849" t="s">
        <v>27428</v>
      </c>
      <c r="M9849" t="s">
        <v>27429</v>
      </c>
      <c r="N9849">
        <v>0.79833333299999998</v>
      </c>
      <c r="O9849">
        <v>0</v>
      </c>
      <c r="P9849">
        <v>465</v>
      </c>
      <c r="Q9849">
        <v>0</v>
      </c>
      <c r="R9849">
        <v>0</v>
      </c>
      <c r="S9849">
        <v>0</v>
      </c>
      <c r="T9849">
        <v>27</v>
      </c>
      <c r="U9849">
        <v>0</v>
      </c>
      <c r="V9849">
        <v>0</v>
      </c>
      <c r="W9849">
        <v>0</v>
      </c>
      <c r="X9849">
        <v>80.844969496016205</v>
      </c>
      <c r="Y9849">
        <v>0</v>
      </c>
      <c r="Z9849">
        <v>0</v>
      </c>
      <c r="AA9849">
        <v>0</v>
      </c>
      <c r="AB9849">
        <v>24.874338980158253</v>
      </c>
      <c r="AC9849">
        <v>0</v>
      </c>
      <c r="AD9849">
        <v>0</v>
      </c>
      <c r="AE9849">
        <v>105.71930847617446</v>
      </c>
    </row>
    <row r="9850" spans="1:31" x14ac:dyDescent="0.25">
      <c r="A9850">
        <v>1894844</v>
      </c>
      <c r="B9850">
        <v>1</v>
      </c>
      <c r="C9850" t="s">
        <v>80</v>
      </c>
      <c r="D9850" t="s">
        <v>104</v>
      </c>
      <c r="E9850" t="s">
        <v>158</v>
      </c>
      <c r="F9850" t="s">
        <v>27430</v>
      </c>
      <c r="G9850" t="s">
        <v>219</v>
      </c>
      <c r="H9850" t="s">
        <v>134</v>
      </c>
      <c r="I9850" t="s">
        <v>135</v>
      </c>
      <c r="J9850" t="s">
        <v>136</v>
      </c>
      <c r="K9850" t="s">
        <v>137</v>
      </c>
      <c r="L9850" t="s">
        <v>27431</v>
      </c>
      <c r="M9850" t="s">
        <v>27432</v>
      </c>
      <c r="N9850">
        <v>0.73777777700000002</v>
      </c>
      <c r="O9850">
        <v>2</v>
      </c>
      <c r="P9850">
        <v>0</v>
      </c>
      <c r="Q9850">
        <v>0</v>
      </c>
      <c r="R9850">
        <v>0</v>
      </c>
      <c r="S9850">
        <v>0</v>
      </c>
      <c r="T9850">
        <v>0</v>
      </c>
      <c r="U9850">
        <v>0</v>
      </c>
      <c r="V9850">
        <v>0</v>
      </c>
      <c r="W9850">
        <v>0.4980709464853334</v>
      </c>
      <c r="X9850">
        <v>0</v>
      </c>
      <c r="Y9850">
        <v>0</v>
      </c>
      <c r="Z9850">
        <v>0</v>
      </c>
      <c r="AA9850">
        <v>0</v>
      </c>
      <c r="AB9850">
        <v>0</v>
      </c>
      <c r="AC9850">
        <v>0</v>
      </c>
      <c r="AD9850">
        <v>0</v>
      </c>
      <c r="AE9850">
        <v>0.4980709464853334</v>
      </c>
    </row>
    <row r="9851" spans="1:31" x14ac:dyDescent="0.25">
      <c r="A9851">
        <v>1894890</v>
      </c>
      <c r="B9851">
        <v>1</v>
      </c>
      <c r="C9851" t="s">
        <v>80</v>
      </c>
      <c r="D9851" t="s">
        <v>84</v>
      </c>
      <c r="E9851" t="s">
        <v>158</v>
      </c>
      <c r="F9851" t="s">
        <v>27433</v>
      </c>
      <c r="G9851" t="s">
        <v>219</v>
      </c>
      <c r="H9851" t="s">
        <v>134</v>
      </c>
      <c r="I9851" t="s">
        <v>135</v>
      </c>
      <c r="J9851" t="s">
        <v>136</v>
      </c>
      <c r="K9851" t="s">
        <v>137</v>
      </c>
      <c r="L9851" t="s">
        <v>27434</v>
      </c>
      <c r="M9851" t="s">
        <v>27435</v>
      </c>
      <c r="N9851">
        <v>1.209166666</v>
      </c>
      <c r="O9851">
        <v>0</v>
      </c>
      <c r="P9851">
        <v>59</v>
      </c>
      <c r="Q9851">
        <v>0</v>
      </c>
      <c r="R9851">
        <v>0</v>
      </c>
      <c r="S9851">
        <v>0</v>
      </c>
      <c r="T9851">
        <v>0</v>
      </c>
      <c r="U9851">
        <v>0</v>
      </c>
      <c r="V9851">
        <v>0</v>
      </c>
      <c r="W9851">
        <v>0</v>
      </c>
      <c r="X9851">
        <v>17.034415383638173</v>
      </c>
      <c r="Y9851">
        <v>0</v>
      </c>
      <c r="Z9851">
        <v>0</v>
      </c>
      <c r="AA9851">
        <v>0</v>
      </c>
      <c r="AB9851">
        <v>0</v>
      </c>
      <c r="AC9851">
        <v>0</v>
      </c>
      <c r="AD9851">
        <v>0</v>
      </c>
      <c r="AE9851">
        <v>17.034415383638173</v>
      </c>
    </row>
    <row r="9852" spans="1:31" x14ac:dyDescent="0.25">
      <c r="A9852">
        <v>1895385</v>
      </c>
      <c r="B9852">
        <v>1</v>
      </c>
      <c r="C9852" t="s">
        <v>81</v>
      </c>
      <c r="D9852" t="s">
        <v>128</v>
      </c>
      <c r="E9852" t="s">
        <v>140</v>
      </c>
      <c r="F9852" t="s">
        <v>27436</v>
      </c>
      <c r="G9852" t="s">
        <v>163</v>
      </c>
      <c r="H9852" t="s">
        <v>143</v>
      </c>
      <c r="I9852" t="s">
        <v>135</v>
      </c>
      <c r="J9852" t="s">
        <v>136</v>
      </c>
      <c r="K9852" t="s">
        <v>137</v>
      </c>
      <c r="L9852" t="s">
        <v>27437</v>
      </c>
      <c r="M9852" t="s">
        <v>27438</v>
      </c>
      <c r="N9852">
        <v>9.1372222220000001</v>
      </c>
      <c r="O9852">
        <v>0</v>
      </c>
      <c r="P9852">
        <v>8</v>
      </c>
      <c r="Q9852">
        <v>0</v>
      </c>
      <c r="R9852">
        <v>0</v>
      </c>
      <c r="S9852">
        <v>0</v>
      </c>
      <c r="T9852">
        <v>0</v>
      </c>
      <c r="U9852">
        <v>0</v>
      </c>
      <c r="V9852">
        <v>0</v>
      </c>
      <c r="W9852">
        <v>0</v>
      </c>
      <c r="X9852">
        <v>17.682237169527891</v>
      </c>
      <c r="Y9852">
        <v>0</v>
      </c>
      <c r="Z9852">
        <v>0</v>
      </c>
      <c r="AA9852">
        <v>0</v>
      </c>
      <c r="AB9852">
        <v>0</v>
      </c>
      <c r="AC9852">
        <v>0</v>
      </c>
      <c r="AD9852">
        <v>0</v>
      </c>
      <c r="AE9852">
        <v>17.682237169527891</v>
      </c>
    </row>
    <row r="9853" spans="1:31" x14ac:dyDescent="0.25">
      <c r="A9853">
        <v>1894598</v>
      </c>
      <c r="B9853">
        <v>1</v>
      </c>
      <c r="C9853" t="s">
        <v>81</v>
      </c>
      <c r="D9853" t="s">
        <v>113</v>
      </c>
      <c r="E9853" t="s">
        <v>140</v>
      </c>
      <c r="F9853" t="s">
        <v>27439</v>
      </c>
      <c r="G9853" t="s">
        <v>163</v>
      </c>
      <c r="H9853" t="s">
        <v>143</v>
      </c>
      <c r="I9853" t="s">
        <v>135</v>
      </c>
      <c r="J9853" t="s">
        <v>136</v>
      </c>
      <c r="K9853" t="s">
        <v>137</v>
      </c>
      <c r="L9853" t="s">
        <v>27440</v>
      </c>
      <c r="M9853" t="s">
        <v>27441</v>
      </c>
      <c r="N9853">
        <v>2.3433333329999999</v>
      </c>
      <c r="O9853">
        <v>0</v>
      </c>
      <c r="P9853">
        <v>1</v>
      </c>
      <c r="Q9853">
        <v>0</v>
      </c>
      <c r="R9853">
        <v>0</v>
      </c>
      <c r="S9853">
        <v>0</v>
      </c>
      <c r="T9853">
        <v>0</v>
      </c>
      <c r="U9853">
        <v>0</v>
      </c>
      <c r="V9853">
        <v>0</v>
      </c>
      <c r="W9853">
        <v>0</v>
      </c>
      <c r="X9853">
        <v>0.58597574837228006</v>
      </c>
      <c r="Y9853">
        <v>0</v>
      </c>
      <c r="Z9853">
        <v>0</v>
      </c>
      <c r="AA9853">
        <v>0</v>
      </c>
      <c r="AB9853">
        <v>0</v>
      </c>
      <c r="AC9853">
        <v>0</v>
      </c>
      <c r="AD9853">
        <v>0</v>
      </c>
      <c r="AE9853">
        <v>0.58597574837228006</v>
      </c>
    </row>
    <row r="9854" spans="1:31" x14ac:dyDescent="0.25">
      <c r="A9854">
        <v>1895322</v>
      </c>
      <c r="B9854">
        <v>1</v>
      </c>
      <c r="C9854" t="s">
        <v>81</v>
      </c>
      <c r="D9854" t="s">
        <v>122</v>
      </c>
      <c r="E9854" t="s">
        <v>210</v>
      </c>
      <c r="F9854" t="s">
        <v>27442</v>
      </c>
      <c r="G9854" t="s">
        <v>133</v>
      </c>
      <c r="H9854" t="s">
        <v>134</v>
      </c>
      <c r="I9854" t="s">
        <v>135</v>
      </c>
      <c r="J9854" t="s">
        <v>136</v>
      </c>
      <c r="K9854" t="s">
        <v>137</v>
      </c>
      <c r="L9854" t="s">
        <v>27443</v>
      </c>
      <c r="M9854" t="s">
        <v>27444</v>
      </c>
      <c r="N9854">
        <v>0.458055555</v>
      </c>
      <c r="O9854">
        <v>1</v>
      </c>
      <c r="P9854">
        <v>257</v>
      </c>
      <c r="Q9854">
        <v>1</v>
      </c>
      <c r="R9854">
        <v>11</v>
      </c>
      <c r="S9854">
        <v>12</v>
      </c>
      <c r="T9854">
        <v>50</v>
      </c>
      <c r="U9854">
        <v>5</v>
      </c>
      <c r="V9854">
        <v>0</v>
      </c>
      <c r="W9854">
        <v>0.13115331296892224</v>
      </c>
      <c r="X9854">
        <v>26.570686799408211</v>
      </c>
      <c r="Y9854">
        <v>8.154002140995556E-2</v>
      </c>
      <c r="Z9854">
        <v>7.2535717589985822</v>
      </c>
      <c r="AA9854">
        <v>22.745943434302667</v>
      </c>
      <c r="AB9854">
        <v>29.019470359560987</v>
      </c>
      <c r="AC9854">
        <v>1446.2631177449296</v>
      </c>
      <c r="AD9854">
        <v>0</v>
      </c>
      <c r="AE9854">
        <v>1532.065483431579</v>
      </c>
    </row>
    <row r="9855" spans="1:31" x14ac:dyDescent="0.25">
      <c r="A9855">
        <v>1894681</v>
      </c>
      <c r="B9855">
        <v>1</v>
      </c>
      <c r="C9855" t="s">
        <v>80</v>
      </c>
      <c r="D9855" t="s">
        <v>83</v>
      </c>
      <c r="E9855" t="s">
        <v>131</v>
      </c>
      <c r="F9855" t="s">
        <v>27445</v>
      </c>
      <c r="G9855" t="s">
        <v>219</v>
      </c>
      <c r="H9855" t="s">
        <v>134</v>
      </c>
      <c r="I9855" t="s">
        <v>135</v>
      </c>
      <c r="J9855" t="s">
        <v>136</v>
      </c>
      <c r="K9855" t="s">
        <v>137</v>
      </c>
      <c r="L9855" t="s">
        <v>27446</v>
      </c>
      <c r="M9855" t="s">
        <v>27447</v>
      </c>
      <c r="N9855">
        <v>2.6038888880000002</v>
      </c>
      <c r="O9855">
        <v>0</v>
      </c>
      <c r="P9855">
        <v>0</v>
      </c>
      <c r="Q9855">
        <v>0</v>
      </c>
      <c r="R9855">
        <v>1</v>
      </c>
      <c r="S9855">
        <v>1</v>
      </c>
      <c r="T9855">
        <v>0</v>
      </c>
      <c r="U9855">
        <v>2</v>
      </c>
      <c r="V9855">
        <v>0</v>
      </c>
      <c r="W9855">
        <v>0</v>
      </c>
      <c r="X9855">
        <v>0</v>
      </c>
      <c r="Y9855">
        <v>0</v>
      </c>
      <c r="Z9855">
        <v>0</v>
      </c>
      <c r="AA9855">
        <v>810.56140937843395</v>
      </c>
      <c r="AB9855">
        <v>0</v>
      </c>
      <c r="AC9855">
        <v>88.167921743839372</v>
      </c>
      <c r="AD9855">
        <v>0</v>
      </c>
      <c r="AE9855">
        <v>898.72933112227338</v>
      </c>
    </row>
    <row r="9856" spans="1:31" x14ac:dyDescent="0.25">
      <c r="A9856">
        <v>1894804</v>
      </c>
      <c r="B9856">
        <v>1</v>
      </c>
      <c r="C9856" t="s">
        <v>80</v>
      </c>
      <c r="D9856" t="s">
        <v>88</v>
      </c>
      <c r="E9856" t="s">
        <v>146</v>
      </c>
      <c r="F9856" t="s">
        <v>27448</v>
      </c>
      <c r="G9856" t="s">
        <v>196</v>
      </c>
      <c r="H9856" t="s">
        <v>143</v>
      </c>
      <c r="I9856" t="s">
        <v>135</v>
      </c>
      <c r="J9856" t="s">
        <v>136</v>
      </c>
      <c r="K9856" t="s">
        <v>172</v>
      </c>
      <c r="L9856" t="s">
        <v>27449</v>
      </c>
      <c r="M9856" t="s">
        <v>27450</v>
      </c>
      <c r="N9856">
        <v>0.33333333300000001</v>
      </c>
      <c r="O9856">
        <v>0</v>
      </c>
      <c r="P9856">
        <v>46</v>
      </c>
      <c r="Q9856">
        <v>0</v>
      </c>
      <c r="R9856">
        <v>0</v>
      </c>
      <c r="S9856">
        <v>0</v>
      </c>
      <c r="T9856">
        <v>7</v>
      </c>
      <c r="U9856">
        <v>0</v>
      </c>
      <c r="V9856">
        <v>0</v>
      </c>
      <c r="W9856">
        <v>0</v>
      </c>
      <c r="X9856">
        <v>4.5674701914333298</v>
      </c>
      <c r="Y9856">
        <v>0</v>
      </c>
      <c r="Z9856">
        <v>0</v>
      </c>
      <c r="AA9856">
        <v>0</v>
      </c>
      <c r="AB9856">
        <v>1.7496075637083333</v>
      </c>
      <c r="AC9856">
        <v>0</v>
      </c>
      <c r="AD9856">
        <v>0</v>
      </c>
      <c r="AE9856">
        <v>6.3170777551416633</v>
      </c>
    </row>
    <row r="9857" spans="1:31" x14ac:dyDescent="0.25">
      <c r="A9857">
        <v>1895036</v>
      </c>
      <c r="B9857">
        <v>1</v>
      </c>
      <c r="C9857" t="s">
        <v>81</v>
      </c>
      <c r="D9857" t="s">
        <v>120</v>
      </c>
      <c r="E9857" t="s">
        <v>210</v>
      </c>
      <c r="F9857" t="s">
        <v>26141</v>
      </c>
      <c r="G9857" t="s">
        <v>2221</v>
      </c>
      <c r="H9857" t="s">
        <v>134</v>
      </c>
      <c r="I9857" t="s">
        <v>135</v>
      </c>
      <c r="J9857" t="s">
        <v>5</v>
      </c>
      <c r="K9857" t="s">
        <v>137</v>
      </c>
      <c r="L9857" t="s">
        <v>27451</v>
      </c>
      <c r="M9857" t="s">
        <v>27452</v>
      </c>
      <c r="N9857">
        <v>0.218611111</v>
      </c>
      <c r="O9857">
        <v>12</v>
      </c>
      <c r="P9857">
        <v>8434</v>
      </c>
      <c r="Q9857">
        <v>661</v>
      </c>
      <c r="R9857">
        <v>312</v>
      </c>
      <c r="S9857">
        <v>66</v>
      </c>
      <c r="T9857">
        <v>1236</v>
      </c>
      <c r="U9857">
        <v>20</v>
      </c>
      <c r="V9857">
        <v>8</v>
      </c>
      <c r="W9857">
        <v>1.3120841690797325</v>
      </c>
      <c r="X9857">
        <v>455.21822269028019</v>
      </c>
      <c r="Y9857">
        <v>1146.4351057856422</v>
      </c>
      <c r="Z9857">
        <v>293.2217189977041</v>
      </c>
      <c r="AA9857">
        <v>185.82090340966838</v>
      </c>
      <c r="AB9857">
        <v>319.9467468728007</v>
      </c>
      <c r="AC9857">
        <v>593.20208632391996</v>
      </c>
      <c r="AD9857">
        <v>43.429932986915091</v>
      </c>
      <c r="AE9857">
        <v>3038.5868012360106</v>
      </c>
    </row>
    <row r="9858" spans="1:31" x14ac:dyDescent="0.25">
      <c r="A9858">
        <v>1895328</v>
      </c>
      <c r="B9858">
        <v>1</v>
      </c>
      <c r="C9858" t="s">
        <v>80</v>
      </c>
      <c r="D9858" t="s">
        <v>105</v>
      </c>
      <c r="E9858" t="s">
        <v>146</v>
      </c>
      <c r="F9858" t="s">
        <v>1139</v>
      </c>
      <c r="G9858" t="s">
        <v>148</v>
      </c>
      <c r="H9858" t="s">
        <v>143</v>
      </c>
      <c r="I9858" t="s">
        <v>135</v>
      </c>
      <c r="J9858" t="s">
        <v>136</v>
      </c>
      <c r="K9858" t="s">
        <v>137</v>
      </c>
      <c r="L9858" t="s">
        <v>27453</v>
      </c>
      <c r="M9858" t="s">
        <v>27454</v>
      </c>
      <c r="N9858">
        <v>1.183888888</v>
      </c>
      <c r="O9858">
        <v>0</v>
      </c>
      <c r="P9858">
        <v>169</v>
      </c>
      <c r="Q9858">
        <v>0</v>
      </c>
      <c r="R9858">
        <v>7</v>
      </c>
      <c r="S9858">
        <v>0</v>
      </c>
      <c r="T9858">
        <v>37</v>
      </c>
      <c r="U9858">
        <v>0</v>
      </c>
      <c r="V9858">
        <v>0</v>
      </c>
      <c r="W9858">
        <v>0</v>
      </c>
      <c r="X9858">
        <v>50.73378600439468</v>
      </c>
      <c r="Y9858">
        <v>0</v>
      </c>
      <c r="Z9858">
        <v>1.0527863312504768</v>
      </c>
      <c r="AA9858">
        <v>0</v>
      </c>
      <c r="AB9858">
        <v>33.326017132972247</v>
      </c>
      <c r="AC9858">
        <v>0</v>
      </c>
      <c r="AD9858">
        <v>0</v>
      </c>
      <c r="AE9858">
        <v>85.112589468617401</v>
      </c>
    </row>
    <row r="9859" spans="1:31" x14ac:dyDescent="0.25">
      <c r="A9859">
        <v>1895365</v>
      </c>
      <c r="B9859">
        <v>1</v>
      </c>
      <c r="C9859" t="s">
        <v>80</v>
      </c>
      <c r="D9859" t="s">
        <v>90</v>
      </c>
      <c r="E9859" t="s">
        <v>169</v>
      </c>
      <c r="F9859" t="s">
        <v>27455</v>
      </c>
      <c r="G9859" t="s">
        <v>142</v>
      </c>
      <c r="H9859" t="s">
        <v>143</v>
      </c>
      <c r="I9859" t="s">
        <v>135</v>
      </c>
      <c r="J9859" t="s">
        <v>136</v>
      </c>
      <c r="K9859" t="s">
        <v>137</v>
      </c>
      <c r="L9859" t="s">
        <v>27456</v>
      </c>
      <c r="M9859" t="s">
        <v>27457</v>
      </c>
      <c r="N9859">
        <v>2.3672222220000001</v>
      </c>
      <c r="O9859">
        <v>0</v>
      </c>
      <c r="P9859">
        <v>494</v>
      </c>
      <c r="Q9859">
        <v>0</v>
      </c>
      <c r="R9859">
        <v>0</v>
      </c>
      <c r="S9859">
        <v>0</v>
      </c>
      <c r="T9859">
        <v>30</v>
      </c>
      <c r="U9859">
        <v>0</v>
      </c>
      <c r="V9859">
        <v>0</v>
      </c>
      <c r="W9859">
        <v>0</v>
      </c>
      <c r="X9859">
        <v>334.8329833109766</v>
      </c>
      <c r="Y9859">
        <v>0</v>
      </c>
      <c r="Z9859">
        <v>0</v>
      </c>
      <c r="AA9859">
        <v>0</v>
      </c>
      <c r="AB9859">
        <v>62.585929331775702</v>
      </c>
      <c r="AC9859">
        <v>0</v>
      </c>
      <c r="AD9859">
        <v>0</v>
      </c>
      <c r="AE9859">
        <v>397.41891264275228</v>
      </c>
    </row>
    <row r="9860" spans="1:31" x14ac:dyDescent="0.25">
      <c r="A9860">
        <v>1894867</v>
      </c>
      <c r="B9860">
        <v>1</v>
      </c>
      <c r="C9860" t="s">
        <v>81</v>
      </c>
      <c r="D9860" t="s">
        <v>118</v>
      </c>
      <c r="E9860" t="s">
        <v>140</v>
      </c>
      <c r="F9860" t="s">
        <v>27458</v>
      </c>
      <c r="G9860" t="s">
        <v>200</v>
      </c>
      <c r="H9860" t="s">
        <v>143</v>
      </c>
      <c r="I9860" t="s">
        <v>135</v>
      </c>
      <c r="J9860" t="s">
        <v>136</v>
      </c>
      <c r="K9860" t="s">
        <v>137</v>
      </c>
      <c r="L9860" t="s">
        <v>27459</v>
      </c>
      <c r="M9860" t="s">
        <v>27460</v>
      </c>
      <c r="N9860">
        <v>1.053055555</v>
      </c>
      <c r="O9860">
        <v>0</v>
      </c>
      <c r="P9860">
        <v>11</v>
      </c>
      <c r="Q9860">
        <v>0</v>
      </c>
      <c r="R9860">
        <v>0</v>
      </c>
      <c r="S9860">
        <v>0</v>
      </c>
      <c r="T9860">
        <v>0</v>
      </c>
      <c r="U9860">
        <v>0</v>
      </c>
      <c r="V9860">
        <v>0</v>
      </c>
      <c r="W9860">
        <v>0</v>
      </c>
      <c r="X9860">
        <v>1.8300964889993265</v>
      </c>
      <c r="Y9860">
        <v>0</v>
      </c>
      <c r="Z9860">
        <v>0</v>
      </c>
      <c r="AA9860">
        <v>0</v>
      </c>
      <c r="AB9860">
        <v>0</v>
      </c>
      <c r="AC9860">
        <v>0</v>
      </c>
      <c r="AD9860">
        <v>0</v>
      </c>
      <c r="AE9860">
        <v>1.8300964889993265</v>
      </c>
    </row>
    <row r="9861" spans="1:31" x14ac:dyDescent="0.25">
      <c r="A9861">
        <v>1895010</v>
      </c>
      <c r="B9861">
        <v>1</v>
      </c>
      <c r="C9861" t="s">
        <v>80</v>
      </c>
      <c r="D9861" t="s">
        <v>100</v>
      </c>
      <c r="E9861" t="s">
        <v>169</v>
      </c>
      <c r="F9861" t="s">
        <v>27461</v>
      </c>
      <c r="G9861" t="s">
        <v>183</v>
      </c>
      <c r="H9861" t="s">
        <v>143</v>
      </c>
      <c r="I9861" t="s">
        <v>135</v>
      </c>
      <c r="J9861" t="s">
        <v>136</v>
      </c>
      <c r="K9861" t="s">
        <v>137</v>
      </c>
      <c r="L9861" t="s">
        <v>27462</v>
      </c>
      <c r="M9861" t="s">
        <v>27463</v>
      </c>
      <c r="N9861">
        <v>0.62916666600000004</v>
      </c>
      <c r="O9861">
        <v>0</v>
      </c>
      <c r="P9861">
        <v>448</v>
      </c>
      <c r="Q9861">
        <v>0</v>
      </c>
      <c r="R9861">
        <v>3</v>
      </c>
      <c r="S9861">
        <v>0</v>
      </c>
      <c r="T9861">
        <v>51</v>
      </c>
      <c r="U9861">
        <v>0</v>
      </c>
      <c r="V9861">
        <v>0</v>
      </c>
      <c r="W9861">
        <v>0</v>
      </c>
      <c r="X9861">
        <v>65.431685732056565</v>
      </c>
      <c r="Y9861">
        <v>0</v>
      </c>
      <c r="Z9861">
        <v>0.43951413918095006</v>
      </c>
      <c r="AA9861">
        <v>0</v>
      </c>
      <c r="AB9861">
        <v>59.087975734934219</v>
      </c>
      <c r="AC9861">
        <v>0</v>
      </c>
      <c r="AD9861">
        <v>0</v>
      </c>
      <c r="AE9861">
        <v>124.95917560617173</v>
      </c>
    </row>
    <row r="9862" spans="1:31" x14ac:dyDescent="0.25">
      <c r="A9862">
        <v>1895259</v>
      </c>
      <c r="B9862">
        <v>1</v>
      </c>
      <c r="C9862" t="s">
        <v>80</v>
      </c>
      <c r="D9862" t="s">
        <v>92</v>
      </c>
      <c r="E9862" t="s">
        <v>222</v>
      </c>
      <c r="F9862" t="s">
        <v>27464</v>
      </c>
      <c r="G9862" t="s">
        <v>148</v>
      </c>
      <c r="H9862" t="s">
        <v>143</v>
      </c>
      <c r="I9862" t="s">
        <v>135</v>
      </c>
      <c r="J9862" t="s">
        <v>136</v>
      </c>
      <c r="K9862" t="s">
        <v>137</v>
      </c>
      <c r="L9862" t="s">
        <v>27465</v>
      </c>
      <c r="M9862" t="s">
        <v>27466</v>
      </c>
      <c r="N9862">
        <v>2.3205555549999999</v>
      </c>
      <c r="O9862">
        <v>0</v>
      </c>
      <c r="P9862">
        <v>33</v>
      </c>
      <c r="Q9862">
        <v>0</v>
      </c>
      <c r="R9862">
        <v>0</v>
      </c>
      <c r="S9862">
        <v>0</v>
      </c>
      <c r="T9862">
        <v>15</v>
      </c>
      <c r="U9862">
        <v>0</v>
      </c>
      <c r="V9862">
        <v>0</v>
      </c>
      <c r="W9862">
        <v>0</v>
      </c>
      <c r="X9862">
        <v>31.471144752353769</v>
      </c>
      <c r="Y9862">
        <v>0</v>
      </c>
      <c r="Z9862">
        <v>0</v>
      </c>
      <c r="AA9862">
        <v>0</v>
      </c>
      <c r="AB9862">
        <v>79.233251095792099</v>
      </c>
      <c r="AC9862">
        <v>0</v>
      </c>
      <c r="AD9862">
        <v>0</v>
      </c>
      <c r="AE9862">
        <v>110.70439584814586</v>
      </c>
    </row>
    <row r="9863" spans="1:31" x14ac:dyDescent="0.25">
      <c r="A9863">
        <v>1895308</v>
      </c>
      <c r="B9863">
        <v>1</v>
      </c>
      <c r="C9863" t="s">
        <v>80</v>
      </c>
      <c r="D9863" t="s">
        <v>90</v>
      </c>
      <c r="E9863" t="s">
        <v>146</v>
      </c>
      <c r="F9863" t="s">
        <v>27467</v>
      </c>
      <c r="G9863" t="s">
        <v>148</v>
      </c>
      <c r="H9863" t="s">
        <v>143</v>
      </c>
      <c r="I9863" t="s">
        <v>135</v>
      </c>
      <c r="J9863" t="s">
        <v>136</v>
      </c>
      <c r="K9863" t="s">
        <v>137</v>
      </c>
      <c r="L9863" t="s">
        <v>27468</v>
      </c>
      <c r="M9863" t="s">
        <v>27469</v>
      </c>
      <c r="N9863">
        <v>7.6844444440000004</v>
      </c>
      <c r="O9863">
        <v>0</v>
      </c>
      <c r="P9863">
        <v>21</v>
      </c>
      <c r="Q9863">
        <v>0</v>
      </c>
      <c r="R9863">
        <v>0</v>
      </c>
      <c r="S9863">
        <v>0</v>
      </c>
      <c r="T9863">
        <v>50</v>
      </c>
      <c r="U9863">
        <v>0</v>
      </c>
      <c r="V9863">
        <v>1</v>
      </c>
      <c r="W9863">
        <v>0</v>
      </c>
      <c r="X9863">
        <v>35.362323612421754</v>
      </c>
      <c r="Y9863">
        <v>0</v>
      </c>
      <c r="Z9863">
        <v>0</v>
      </c>
      <c r="AA9863">
        <v>0</v>
      </c>
      <c r="AB9863">
        <v>359.37795655798084</v>
      </c>
      <c r="AC9863">
        <v>0</v>
      </c>
      <c r="AD9863">
        <v>665.88270894255311</v>
      </c>
      <c r="AE9863">
        <v>1060.6229891129556</v>
      </c>
    </row>
    <row r="9864" spans="1:31" x14ac:dyDescent="0.25">
      <c r="A9864">
        <v>1894824</v>
      </c>
      <c r="B9864">
        <v>1</v>
      </c>
      <c r="C9864" t="s">
        <v>80</v>
      </c>
      <c r="D9864" t="s">
        <v>82</v>
      </c>
      <c r="E9864" t="s">
        <v>229</v>
      </c>
      <c r="F9864" t="s">
        <v>27470</v>
      </c>
      <c r="G9864" t="s">
        <v>133</v>
      </c>
      <c r="H9864" t="s">
        <v>134</v>
      </c>
      <c r="I9864" t="s">
        <v>135</v>
      </c>
      <c r="J9864" t="s">
        <v>136</v>
      </c>
      <c r="K9864" t="s">
        <v>137</v>
      </c>
      <c r="L9864" t="s">
        <v>27471</v>
      </c>
      <c r="M9864" t="s">
        <v>27472</v>
      </c>
      <c r="N9864">
        <v>1.2819444440000001</v>
      </c>
      <c r="O9864">
        <v>0</v>
      </c>
      <c r="P9864">
        <v>6366</v>
      </c>
      <c r="Q9864">
        <v>0</v>
      </c>
      <c r="R9864">
        <v>0</v>
      </c>
      <c r="S9864">
        <v>7</v>
      </c>
      <c r="T9864">
        <v>5152</v>
      </c>
      <c r="U9864">
        <v>0</v>
      </c>
      <c r="V9864">
        <v>11</v>
      </c>
      <c r="W9864">
        <v>0</v>
      </c>
      <c r="X9864">
        <v>2009.54841146799</v>
      </c>
      <c r="Y9864">
        <v>0</v>
      </c>
      <c r="Z9864">
        <v>0</v>
      </c>
      <c r="AA9864">
        <v>2151.4477328604057</v>
      </c>
      <c r="AB9864">
        <v>6940.89244551703</v>
      </c>
      <c r="AC9864">
        <v>0</v>
      </c>
      <c r="AD9864">
        <v>384.36449672504665</v>
      </c>
      <c r="AE9864">
        <v>11486.253086570472</v>
      </c>
    </row>
    <row r="9865" spans="1:31" x14ac:dyDescent="0.25">
      <c r="A9865">
        <v>1894724</v>
      </c>
      <c r="B9865">
        <v>1</v>
      </c>
      <c r="C9865" t="s">
        <v>80</v>
      </c>
      <c r="D9865" t="s">
        <v>104</v>
      </c>
      <c r="E9865" t="s">
        <v>131</v>
      </c>
      <c r="F9865" t="s">
        <v>23439</v>
      </c>
      <c r="G9865" t="s">
        <v>196</v>
      </c>
      <c r="H9865" t="s">
        <v>134</v>
      </c>
      <c r="I9865" t="s">
        <v>135</v>
      </c>
      <c r="J9865" t="s">
        <v>136</v>
      </c>
      <c r="K9865" t="s">
        <v>172</v>
      </c>
      <c r="L9865" t="s">
        <v>27473</v>
      </c>
      <c r="M9865" t="s">
        <v>27474</v>
      </c>
      <c r="N9865">
        <v>1.446388888</v>
      </c>
      <c r="O9865">
        <v>9</v>
      </c>
      <c r="P9865">
        <v>203</v>
      </c>
      <c r="Q9865">
        <v>32</v>
      </c>
      <c r="R9865">
        <v>13</v>
      </c>
      <c r="S9865">
        <v>34</v>
      </c>
      <c r="T9865">
        <v>36</v>
      </c>
      <c r="U9865">
        <v>10</v>
      </c>
      <c r="V9865">
        <v>0</v>
      </c>
      <c r="W9865">
        <v>5.9011918990071468</v>
      </c>
      <c r="X9865">
        <v>88.63322793737207</v>
      </c>
      <c r="Y9865">
        <v>39.985462182494089</v>
      </c>
      <c r="Z9865">
        <v>13.193339384190477</v>
      </c>
      <c r="AA9865">
        <v>376.88705406376556</v>
      </c>
      <c r="AB9865">
        <v>60.398235149516346</v>
      </c>
      <c r="AC9865">
        <v>2679.9646775332735</v>
      </c>
      <c r="AD9865">
        <v>0</v>
      </c>
      <c r="AE9865">
        <v>3264.9631881496193</v>
      </c>
    </row>
    <row r="9866" spans="1:31" x14ac:dyDescent="0.25">
      <c r="A9866">
        <v>1895265</v>
      </c>
      <c r="B9866">
        <v>1</v>
      </c>
      <c r="C9866" t="s">
        <v>80</v>
      </c>
      <c r="D9866" t="s">
        <v>104</v>
      </c>
      <c r="E9866" t="s">
        <v>140</v>
      </c>
      <c r="F9866" t="s">
        <v>27475</v>
      </c>
      <c r="G9866" t="s">
        <v>163</v>
      </c>
      <c r="H9866" t="s">
        <v>143</v>
      </c>
      <c r="I9866" t="s">
        <v>135</v>
      </c>
      <c r="J9866" t="s">
        <v>136</v>
      </c>
      <c r="K9866" t="s">
        <v>137</v>
      </c>
      <c r="L9866" t="s">
        <v>27476</v>
      </c>
      <c r="M9866" t="s">
        <v>27477</v>
      </c>
      <c r="N9866">
        <v>2.505833333</v>
      </c>
      <c r="O9866">
        <v>0</v>
      </c>
      <c r="P9866">
        <v>1</v>
      </c>
      <c r="Q9866">
        <v>0</v>
      </c>
      <c r="R9866">
        <v>0</v>
      </c>
      <c r="S9866">
        <v>0</v>
      </c>
      <c r="T9866">
        <v>0</v>
      </c>
      <c r="U9866">
        <v>0</v>
      </c>
      <c r="V9866">
        <v>0</v>
      </c>
      <c r="W9866">
        <v>0</v>
      </c>
      <c r="X9866">
        <v>0.5573864207257867</v>
      </c>
      <c r="Y9866">
        <v>0</v>
      </c>
      <c r="Z9866">
        <v>0</v>
      </c>
      <c r="AA9866">
        <v>0</v>
      </c>
      <c r="AB9866">
        <v>0</v>
      </c>
      <c r="AC9866">
        <v>0</v>
      </c>
      <c r="AD9866">
        <v>0</v>
      </c>
      <c r="AE9866">
        <v>0.5573864207257867</v>
      </c>
    </row>
    <row r="9867" spans="1:31" x14ac:dyDescent="0.25">
      <c r="A9867">
        <v>1895405</v>
      </c>
      <c r="B9867">
        <v>1</v>
      </c>
      <c r="C9867" t="s">
        <v>80</v>
      </c>
      <c r="D9867" t="s">
        <v>99</v>
      </c>
      <c r="E9867" t="s">
        <v>140</v>
      </c>
      <c r="F9867" t="s">
        <v>27478</v>
      </c>
      <c r="G9867" t="s">
        <v>200</v>
      </c>
      <c r="H9867" t="s">
        <v>143</v>
      </c>
      <c r="I9867" t="s">
        <v>135</v>
      </c>
      <c r="J9867" t="s">
        <v>136</v>
      </c>
      <c r="K9867" t="s">
        <v>137</v>
      </c>
      <c r="L9867" t="s">
        <v>27479</v>
      </c>
      <c r="M9867" t="s">
        <v>27480</v>
      </c>
      <c r="N9867">
        <v>2.8138888880000001</v>
      </c>
      <c r="O9867">
        <v>0</v>
      </c>
      <c r="P9867">
        <v>0</v>
      </c>
      <c r="Q9867">
        <v>0</v>
      </c>
      <c r="R9867">
        <v>0</v>
      </c>
      <c r="S9867">
        <v>0</v>
      </c>
      <c r="T9867">
        <v>1</v>
      </c>
      <c r="U9867">
        <v>0</v>
      </c>
      <c r="V9867">
        <v>0</v>
      </c>
      <c r="W9867">
        <v>0</v>
      </c>
      <c r="X9867">
        <v>0</v>
      </c>
      <c r="Y9867">
        <v>0</v>
      </c>
      <c r="Z9867">
        <v>0</v>
      </c>
      <c r="AA9867">
        <v>0</v>
      </c>
      <c r="AB9867">
        <v>4.1921584231297793</v>
      </c>
      <c r="AC9867">
        <v>0</v>
      </c>
      <c r="AD9867">
        <v>0</v>
      </c>
      <c r="AE9867">
        <v>4.1921584231297793</v>
      </c>
    </row>
    <row r="9868" spans="1:31" x14ac:dyDescent="0.25">
      <c r="A9868">
        <v>1894741</v>
      </c>
      <c r="B9868">
        <v>1</v>
      </c>
      <c r="C9868" t="s">
        <v>80</v>
      </c>
      <c r="D9868" t="s">
        <v>105</v>
      </c>
      <c r="E9868" t="s">
        <v>158</v>
      </c>
      <c r="F9868" t="s">
        <v>27481</v>
      </c>
      <c r="G9868" t="s">
        <v>293</v>
      </c>
      <c r="H9868" t="s">
        <v>134</v>
      </c>
      <c r="I9868" t="s">
        <v>135</v>
      </c>
      <c r="J9868" t="s">
        <v>136</v>
      </c>
      <c r="K9868" t="s">
        <v>137</v>
      </c>
      <c r="L9868" t="s">
        <v>27482</v>
      </c>
      <c r="M9868" t="s">
        <v>27483</v>
      </c>
      <c r="N9868">
        <v>2.6427777770000001</v>
      </c>
      <c r="O9868">
        <v>0</v>
      </c>
      <c r="P9868">
        <v>243</v>
      </c>
      <c r="Q9868">
        <v>0</v>
      </c>
      <c r="R9868">
        <v>0</v>
      </c>
      <c r="S9868">
        <v>0</v>
      </c>
      <c r="T9868">
        <v>3</v>
      </c>
      <c r="U9868">
        <v>0</v>
      </c>
      <c r="V9868">
        <v>0</v>
      </c>
      <c r="W9868">
        <v>0</v>
      </c>
      <c r="X9868">
        <v>145.81746181644323</v>
      </c>
      <c r="Y9868">
        <v>0</v>
      </c>
      <c r="Z9868">
        <v>0</v>
      </c>
      <c r="AA9868">
        <v>0</v>
      </c>
      <c r="AB9868">
        <v>5.2889273732236965</v>
      </c>
      <c r="AC9868">
        <v>0</v>
      </c>
      <c r="AD9868">
        <v>0</v>
      </c>
      <c r="AE9868">
        <v>151.10638918966691</v>
      </c>
    </row>
    <row r="9869" spans="1:31" x14ac:dyDescent="0.25">
      <c r="A9869">
        <v>1894718</v>
      </c>
      <c r="B9869">
        <v>1</v>
      </c>
      <c r="C9869" t="s">
        <v>81</v>
      </c>
      <c r="D9869" t="s">
        <v>112</v>
      </c>
      <c r="E9869" t="s">
        <v>131</v>
      </c>
      <c r="F9869" t="s">
        <v>27484</v>
      </c>
      <c r="G9869" t="s">
        <v>171</v>
      </c>
      <c r="H9869" t="s">
        <v>134</v>
      </c>
      <c r="I9869" t="s">
        <v>135</v>
      </c>
      <c r="J9869" t="s">
        <v>136</v>
      </c>
      <c r="K9869" t="s">
        <v>172</v>
      </c>
      <c r="L9869" t="s">
        <v>27485</v>
      </c>
      <c r="M9869" t="s">
        <v>27486</v>
      </c>
      <c r="N9869">
        <v>2.2963888880000001</v>
      </c>
      <c r="O9869">
        <v>0</v>
      </c>
      <c r="P9869">
        <v>197</v>
      </c>
      <c r="Q9869">
        <v>4</v>
      </c>
      <c r="R9869">
        <v>80</v>
      </c>
      <c r="S9869">
        <v>1</v>
      </c>
      <c r="T9869">
        <v>10</v>
      </c>
      <c r="U9869">
        <v>0</v>
      </c>
      <c r="V9869">
        <v>0</v>
      </c>
      <c r="W9869">
        <v>0</v>
      </c>
      <c r="X9869">
        <v>105.85260186126443</v>
      </c>
      <c r="Y9869">
        <v>25.809927705910695</v>
      </c>
      <c r="Z9869">
        <v>140.16455784073327</v>
      </c>
      <c r="AA9869">
        <v>40.723322612382475</v>
      </c>
      <c r="AB9869">
        <v>29.165873261662266</v>
      </c>
      <c r="AC9869">
        <v>0</v>
      </c>
      <c r="AD9869">
        <v>0</v>
      </c>
      <c r="AE9869">
        <v>341.71628328195317</v>
      </c>
    </row>
    <row r="9870" spans="1:31" x14ac:dyDescent="0.25">
      <c r="A9870">
        <v>1894864</v>
      </c>
      <c r="B9870">
        <v>1</v>
      </c>
      <c r="C9870" t="s">
        <v>81</v>
      </c>
      <c r="D9870" t="s">
        <v>112</v>
      </c>
      <c r="E9870" t="s">
        <v>210</v>
      </c>
      <c r="F9870" t="s">
        <v>27487</v>
      </c>
      <c r="G9870" t="s">
        <v>402</v>
      </c>
      <c r="H9870" t="s">
        <v>134</v>
      </c>
      <c r="I9870" t="s">
        <v>135</v>
      </c>
      <c r="J9870" t="s">
        <v>136</v>
      </c>
      <c r="K9870" t="s">
        <v>137</v>
      </c>
      <c r="L9870" t="s">
        <v>27488</v>
      </c>
      <c r="M9870" t="s">
        <v>27489</v>
      </c>
      <c r="N9870">
        <v>0.15166666600000001</v>
      </c>
      <c r="O9870">
        <v>1</v>
      </c>
      <c r="P9870">
        <v>152</v>
      </c>
      <c r="Q9870">
        <v>56</v>
      </c>
      <c r="R9870">
        <v>49</v>
      </c>
      <c r="S9870">
        <v>3</v>
      </c>
      <c r="T9870">
        <v>27</v>
      </c>
      <c r="U9870">
        <v>0</v>
      </c>
      <c r="V9870">
        <v>0</v>
      </c>
      <c r="W9870">
        <v>0.24680346386199778</v>
      </c>
      <c r="X9870">
        <v>4.1111521865015312</v>
      </c>
      <c r="Y9870">
        <v>7.2194569821088868</v>
      </c>
      <c r="Z9870">
        <v>0.72832390758849586</v>
      </c>
      <c r="AA9870">
        <v>0.64399529532704336</v>
      </c>
      <c r="AB9870">
        <v>0.71612240616553013</v>
      </c>
      <c r="AC9870">
        <v>0</v>
      </c>
      <c r="AD9870">
        <v>0</v>
      </c>
      <c r="AE9870">
        <v>13.665854241553486</v>
      </c>
    </row>
    <row r="9871" spans="1:31" x14ac:dyDescent="0.25">
      <c r="A9871">
        <v>1895451</v>
      </c>
      <c r="B9871">
        <v>1</v>
      </c>
      <c r="C9871" t="s">
        <v>80</v>
      </c>
      <c r="D9871" t="s">
        <v>103</v>
      </c>
      <c r="E9871" t="s">
        <v>146</v>
      </c>
      <c r="F9871" t="s">
        <v>27490</v>
      </c>
      <c r="G9871" t="s">
        <v>148</v>
      </c>
      <c r="H9871" t="s">
        <v>143</v>
      </c>
      <c r="I9871" t="s">
        <v>135</v>
      </c>
      <c r="J9871" t="s">
        <v>136</v>
      </c>
      <c r="K9871" t="s">
        <v>137</v>
      </c>
      <c r="L9871" t="s">
        <v>27491</v>
      </c>
      <c r="M9871" t="s">
        <v>27492</v>
      </c>
      <c r="N9871">
        <v>1.9375</v>
      </c>
      <c r="O9871">
        <v>0</v>
      </c>
      <c r="P9871">
        <v>60</v>
      </c>
      <c r="Q9871">
        <v>0</v>
      </c>
      <c r="R9871">
        <v>0</v>
      </c>
      <c r="S9871">
        <v>0</v>
      </c>
      <c r="T9871">
        <v>5</v>
      </c>
      <c r="U9871">
        <v>0</v>
      </c>
      <c r="V9871">
        <v>0</v>
      </c>
      <c r="W9871">
        <v>0</v>
      </c>
      <c r="X9871">
        <v>31.154301709548736</v>
      </c>
      <c r="Y9871">
        <v>0</v>
      </c>
      <c r="Z9871">
        <v>0</v>
      </c>
      <c r="AA9871">
        <v>0</v>
      </c>
      <c r="AB9871">
        <v>16.342780505069339</v>
      </c>
      <c r="AC9871">
        <v>0</v>
      </c>
      <c r="AD9871">
        <v>0</v>
      </c>
      <c r="AE9871">
        <v>47.497082214618075</v>
      </c>
    </row>
    <row r="9872" spans="1:31" x14ac:dyDescent="0.25">
      <c r="A9872">
        <v>1895428</v>
      </c>
      <c r="B9872">
        <v>1</v>
      </c>
      <c r="C9872" t="s">
        <v>80</v>
      </c>
      <c r="D9872" t="s">
        <v>83</v>
      </c>
      <c r="E9872" t="s">
        <v>140</v>
      </c>
      <c r="F9872" t="s">
        <v>27493</v>
      </c>
      <c r="G9872" t="s">
        <v>200</v>
      </c>
      <c r="H9872" t="s">
        <v>143</v>
      </c>
      <c r="I9872" t="s">
        <v>135</v>
      </c>
      <c r="J9872" t="s">
        <v>136</v>
      </c>
      <c r="K9872" t="s">
        <v>137</v>
      </c>
      <c r="L9872" t="s">
        <v>27494</v>
      </c>
      <c r="M9872" t="s">
        <v>27495</v>
      </c>
      <c r="N9872">
        <v>1.3049999999999999</v>
      </c>
      <c r="O9872">
        <v>0</v>
      </c>
      <c r="P9872">
        <v>18</v>
      </c>
      <c r="Q9872">
        <v>0</v>
      </c>
      <c r="R9872">
        <v>0</v>
      </c>
      <c r="S9872">
        <v>0</v>
      </c>
      <c r="T9872">
        <v>0</v>
      </c>
      <c r="U9872">
        <v>0</v>
      </c>
      <c r="V9872">
        <v>0</v>
      </c>
      <c r="W9872">
        <v>0</v>
      </c>
      <c r="X9872">
        <v>7.9769064818630433</v>
      </c>
      <c r="Y9872">
        <v>0</v>
      </c>
      <c r="Z9872">
        <v>0</v>
      </c>
      <c r="AA9872">
        <v>0</v>
      </c>
      <c r="AB9872">
        <v>0</v>
      </c>
      <c r="AC9872">
        <v>0</v>
      </c>
      <c r="AD9872">
        <v>0</v>
      </c>
      <c r="AE9872">
        <v>7.9769064818630433</v>
      </c>
    </row>
    <row r="9873" spans="1:31" x14ac:dyDescent="0.25">
      <c r="A9873">
        <v>1894764</v>
      </c>
      <c r="B9873">
        <v>1</v>
      </c>
      <c r="C9873" t="s">
        <v>80</v>
      </c>
      <c r="D9873" t="s">
        <v>83</v>
      </c>
      <c r="E9873" t="s">
        <v>140</v>
      </c>
      <c r="F9873" t="s">
        <v>27496</v>
      </c>
      <c r="G9873" t="s">
        <v>163</v>
      </c>
      <c r="H9873" t="s">
        <v>143</v>
      </c>
      <c r="I9873" t="s">
        <v>135</v>
      </c>
      <c r="J9873" t="s">
        <v>136</v>
      </c>
      <c r="K9873" t="s">
        <v>137</v>
      </c>
      <c r="L9873" t="s">
        <v>27497</v>
      </c>
      <c r="M9873" t="s">
        <v>27498</v>
      </c>
      <c r="N9873">
        <v>1.6758333329999999</v>
      </c>
      <c r="O9873">
        <v>0</v>
      </c>
      <c r="P9873">
        <v>2</v>
      </c>
      <c r="Q9873">
        <v>0</v>
      </c>
      <c r="R9873">
        <v>0</v>
      </c>
      <c r="S9873">
        <v>0</v>
      </c>
      <c r="T9873">
        <v>0</v>
      </c>
      <c r="U9873">
        <v>0</v>
      </c>
      <c r="V9873">
        <v>0</v>
      </c>
      <c r="W9873">
        <v>0</v>
      </c>
      <c r="X9873">
        <v>1.6653910495738367</v>
      </c>
      <c r="Y9873">
        <v>0</v>
      </c>
      <c r="Z9873">
        <v>0</v>
      </c>
      <c r="AA9873">
        <v>0</v>
      </c>
      <c r="AB9873">
        <v>0</v>
      </c>
      <c r="AC9873">
        <v>0</v>
      </c>
      <c r="AD9873">
        <v>0</v>
      </c>
      <c r="AE9873">
        <v>1.6653910495738367</v>
      </c>
    </row>
    <row r="9874" spans="1:31" x14ac:dyDescent="0.25">
      <c r="A9874">
        <v>1894910</v>
      </c>
      <c r="B9874">
        <v>1</v>
      </c>
      <c r="C9874" t="s">
        <v>80</v>
      </c>
      <c r="D9874" t="s">
        <v>98</v>
      </c>
      <c r="E9874" t="s">
        <v>140</v>
      </c>
      <c r="F9874" t="s">
        <v>27499</v>
      </c>
      <c r="G9874" t="s">
        <v>163</v>
      </c>
      <c r="H9874" t="s">
        <v>143</v>
      </c>
      <c r="I9874" t="s">
        <v>135</v>
      </c>
      <c r="J9874" t="s">
        <v>136</v>
      </c>
      <c r="K9874" t="s">
        <v>137</v>
      </c>
      <c r="L9874" t="s">
        <v>27500</v>
      </c>
      <c r="M9874" t="s">
        <v>27501</v>
      </c>
      <c r="N9874">
        <v>4.8174999999999999</v>
      </c>
      <c r="O9874">
        <v>0</v>
      </c>
      <c r="P9874">
        <v>1</v>
      </c>
      <c r="Q9874">
        <v>0</v>
      </c>
      <c r="R9874">
        <v>0</v>
      </c>
      <c r="S9874">
        <v>0</v>
      </c>
      <c r="T9874">
        <v>1</v>
      </c>
      <c r="U9874">
        <v>0</v>
      </c>
      <c r="V9874">
        <v>0</v>
      </c>
      <c r="W9874">
        <v>0</v>
      </c>
      <c r="X9874">
        <v>0.28788854335190001</v>
      </c>
      <c r="Y9874">
        <v>0</v>
      </c>
      <c r="Z9874">
        <v>0</v>
      </c>
      <c r="AA9874">
        <v>0</v>
      </c>
      <c r="AB9874">
        <v>1.2114399949076069</v>
      </c>
      <c r="AC9874">
        <v>0</v>
      </c>
      <c r="AD9874">
        <v>0</v>
      </c>
      <c r="AE9874">
        <v>1.499328538259507</v>
      </c>
    </row>
    <row r="9875" spans="1:31" x14ac:dyDescent="0.25">
      <c r="A9875">
        <v>1895079</v>
      </c>
      <c r="B9875">
        <v>1</v>
      </c>
      <c r="C9875" t="s">
        <v>80</v>
      </c>
      <c r="D9875" t="s">
        <v>100</v>
      </c>
      <c r="E9875" t="s">
        <v>169</v>
      </c>
      <c r="F9875" t="s">
        <v>27461</v>
      </c>
      <c r="G9875" t="s">
        <v>183</v>
      </c>
      <c r="H9875" t="s">
        <v>143</v>
      </c>
      <c r="I9875" t="s">
        <v>135</v>
      </c>
      <c r="J9875" t="s">
        <v>136</v>
      </c>
      <c r="K9875" t="s">
        <v>137</v>
      </c>
      <c r="L9875" t="s">
        <v>27502</v>
      </c>
      <c r="M9875" t="s">
        <v>27503</v>
      </c>
      <c r="N9875">
        <v>1.8125</v>
      </c>
      <c r="O9875">
        <v>0</v>
      </c>
      <c r="P9875">
        <v>449</v>
      </c>
      <c r="Q9875">
        <v>0</v>
      </c>
      <c r="R9875">
        <v>3</v>
      </c>
      <c r="S9875">
        <v>0</v>
      </c>
      <c r="T9875">
        <v>51</v>
      </c>
      <c r="U9875">
        <v>0</v>
      </c>
      <c r="V9875">
        <v>0</v>
      </c>
      <c r="W9875">
        <v>0</v>
      </c>
      <c r="X9875">
        <v>189.89638034969809</v>
      </c>
      <c r="Y9875">
        <v>0</v>
      </c>
      <c r="Z9875">
        <v>1.2325641914675474</v>
      </c>
      <c r="AA9875">
        <v>0</v>
      </c>
      <c r="AB9875">
        <v>167.27679378668239</v>
      </c>
      <c r="AC9875">
        <v>0</v>
      </c>
      <c r="AD9875">
        <v>0</v>
      </c>
      <c r="AE9875">
        <v>358.40573832784804</v>
      </c>
    </row>
    <row r="9876" spans="1:31" x14ac:dyDescent="0.25">
      <c r="A9876">
        <v>1895282</v>
      </c>
      <c r="B9876">
        <v>1</v>
      </c>
      <c r="C9876" t="s">
        <v>81</v>
      </c>
      <c r="D9876" t="s">
        <v>127</v>
      </c>
      <c r="E9876" t="s">
        <v>131</v>
      </c>
      <c r="F9876" t="s">
        <v>27504</v>
      </c>
      <c r="G9876" t="s">
        <v>133</v>
      </c>
      <c r="H9876" t="s">
        <v>134</v>
      </c>
      <c r="I9876" t="s">
        <v>135</v>
      </c>
      <c r="J9876" t="s">
        <v>136</v>
      </c>
      <c r="K9876" t="s">
        <v>137</v>
      </c>
      <c r="L9876" t="s">
        <v>27505</v>
      </c>
      <c r="M9876" t="s">
        <v>27506</v>
      </c>
      <c r="N9876">
        <v>0.946111111</v>
      </c>
      <c r="O9876">
        <v>3</v>
      </c>
      <c r="P9876">
        <v>442</v>
      </c>
      <c r="Q9876">
        <v>72</v>
      </c>
      <c r="R9876">
        <v>67</v>
      </c>
      <c r="S9876">
        <v>15</v>
      </c>
      <c r="T9876">
        <v>29</v>
      </c>
      <c r="U9876">
        <v>5</v>
      </c>
      <c r="V9876">
        <v>0</v>
      </c>
      <c r="W9876">
        <v>2.3119620833466072</v>
      </c>
      <c r="X9876">
        <v>98.691007873590252</v>
      </c>
      <c r="Y9876">
        <v>165.73240299817022</v>
      </c>
      <c r="Z9876">
        <v>120.89311456607072</v>
      </c>
      <c r="AA9876">
        <v>470.19392037842283</v>
      </c>
      <c r="AB9876">
        <v>12.415542443357996</v>
      </c>
      <c r="AC9876">
        <v>236.01519686231811</v>
      </c>
      <c r="AD9876">
        <v>0</v>
      </c>
      <c r="AE9876">
        <v>1106.2531472052767</v>
      </c>
    </row>
    <row r="9877" spans="1:31" x14ac:dyDescent="0.25">
      <c r="A9877">
        <v>1894701</v>
      </c>
      <c r="B9877">
        <v>1</v>
      </c>
      <c r="C9877" t="s">
        <v>80</v>
      </c>
      <c r="D9877" t="s">
        <v>93</v>
      </c>
      <c r="E9877" t="s">
        <v>169</v>
      </c>
      <c r="F9877" t="s">
        <v>27507</v>
      </c>
      <c r="G9877" t="s">
        <v>596</v>
      </c>
      <c r="H9877" t="s">
        <v>143</v>
      </c>
      <c r="I9877" t="s">
        <v>135</v>
      </c>
      <c r="J9877" t="s">
        <v>136</v>
      </c>
      <c r="K9877" t="s">
        <v>137</v>
      </c>
      <c r="L9877" t="s">
        <v>27508</v>
      </c>
      <c r="M9877" t="s">
        <v>27509</v>
      </c>
      <c r="N9877">
        <v>1.7980555549999999</v>
      </c>
      <c r="O9877">
        <v>0</v>
      </c>
      <c r="P9877">
        <v>42</v>
      </c>
      <c r="Q9877">
        <v>0</v>
      </c>
      <c r="R9877">
        <v>9</v>
      </c>
      <c r="S9877">
        <v>0</v>
      </c>
      <c r="T9877">
        <v>20</v>
      </c>
      <c r="U9877">
        <v>0</v>
      </c>
      <c r="V9877">
        <v>0</v>
      </c>
      <c r="W9877">
        <v>0</v>
      </c>
      <c r="X9877">
        <v>13.618203815088416</v>
      </c>
      <c r="Y9877">
        <v>0</v>
      </c>
      <c r="Z9877">
        <v>21.367576111516069</v>
      </c>
      <c r="AA9877">
        <v>0</v>
      </c>
      <c r="AB9877">
        <v>52.791170577071043</v>
      </c>
      <c r="AC9877">
        <v>0</v>
      </c>
      <c r="AD9877">
        <v>0</v>
      </c>
      <c r="AE9877">
        <v>87.776950503675522</v>
      </c>
    </row>
    <row r="9878" spans="1:31" x14ac:dyDescent="0.25">
      <c r="A9878">
        <v>1894950</v>
      </c>
      <c r="B9878">
        <v>1</v>
      </c>
      <c r="C9878" t="s">
        <v>81</v>
      </c>
      <c r="D9878" t="s">
        <v>112</v>
      </c>
      <c r="E9878" t="s">
        <v>169</v>
      </c>
      <c r="F9878" t="s">
        <v>27510</v>
      </c>
      <c r="G9878" t="s">
        <v>501</v>
      </c>
      <c r="H9878" t="s">
        <v>143</v>
      </c>
      <c r="I9878" t="s">
        <v>135</v>
      </c>
      <c r="J9878" t="s">
        <v>136</v>
      </c>
      <c r="K9878" t="s">
        <v>137</v>
      </c>
      <c r="L9878" t="s">
        <v>27511</v>
      </c>
      <c r="M9878" t="s">
        <v>27512</v>
      </c>
      <c r="N9878">
        <v>1.758611111</v>
      </c>
      <c r="O9878">
        <v>0</v>
      </c>
      <c r="P9878">
        <v>1086</v>
      </c>
      <c r="Q9878">
        <v>0</v>
      </c>
      <c r="R9878">
        <v>0</v>
      </c>
      <c r="S9878">
        <v>0</v>
      </c>
      <c r="T9878">
        <v>109</v>
      </c>
      <c r="U9878">
        <v>0</v>
      </c>
      <c r="V9878">
        <v>0</v>
      </c>
      <c r="W9878">
        <v>0</v>
      </c>
      <c r="X9878">
        <v>394.37819367382656</v>
      </c>
      <c r="Y9878">
        <v>0</v>
      </c>
      <c r="Z9878">
        <v>0</v>
      </c>
      <c r="AA9878">
        <v>0</v>
      </c>
      <c r="AB9878">
        <v>302.84177166560056</v>
      </c>
      <c r="AC9878">
        <v>0</v>
      </c>
      <c r="AD9878">
        <v>0</v>
      </c>
      <c r="AE9878">
        <v>697.21996533942706</v>
      </c>
    </row>
    <row r="9879" spans="1:31" x14ac:dyDescent="0.25">
      <c r="A9879">
        <v>1895033</v>
      </c>
      <c r="B9879">
        <v>1</v>
      </c>
      <c r="C9879" t="s">
        <v>81</v>
      </c>
      <c r="D9879" t="s">
        <v>124</v>
      </c>
      <c r="E9879" t="s">
        <v>140</v>
      </c>
      <c r="F9879" t="s">
        <v>27513</v>
      </c>
      <c r="G9879" t="s">
        <v>163</v>
      </c>
      <c r="H9879" t="s">
        <v>143</v>
      </c>
      <c r="I9879" t="s">
        <v>135</v>
      </c>
      <c r="J9879" t="s">
        <v>136</v>
      </c>
      <c r="K9879" t="s">
        <v>137</v>
      </c>
      <c r="L9879" t="s">
        <v>27514</v>
      </c>
      <c r="M9879" t="s">
        <v>27123</v>
      </c>
      <c r="N9879">
        <v>1.013055555</v>
      </c>
      <c r="O9879">
        <v>0</v>
      </c>
      <c r="P9879">
        <v>1</v>
      </c>
      <c r="Q9879">
        <v>0</v>
      </c>
      <c r="R9879">
        <v>0</v>
      </c>
      <c r="S9879">
        <v>0</v>
      </c>
      <c r="T9879">
        <v>0</v>
      </c>
      <c r="U9879">
        <v>0</v>
      </c>
      <c r="V9879">
        <v>0</v>
      </c>
      <c r="W9879">
        <v>0</v>
      </c>
      <c r="X9879">
        <v>0.16047708195399027</v>
      </c>
      <c r="Y9879">
        <v>0</v>
      </c>
      <c r="Z9879">
        <v>0</v>
      </c>
      <c r="AA9879">
        <v>0</v>
      </c>
      <c r="AB9879">
        <v>0</v>
      </c>
      <c r="AC9879">
        <v>0</v>
      </c>
      <c r="AD9879">
        <v>0</v>
      </c>
      <c r="AE9879">
        <v>0.16047708195399027</v>
      </c>
    </row>
    <row r="9880" spans="1:31" x14ac:dyDescent="0.25">
      <c r="A9880">
        <v>1894595</v>
      </c>
      <c r="B9880">
        <v>1</v>
      </c>
      <c r="C9880" t="s">
        <v>80</v>
      </c>
      <c r="D9880" t="s">
        <v>97</v>
      </c>
      <c r="E9880" t="s">
        <v>131</v>
      </c>
      <c r="F9880" t="s">
        <v>1065</v>
      </c>
      <c r="G9880" t="s">
        <v>133</v>
      </c>
      <c r="H9880" t="s">
        <v>134</v>
      </c>
      <c r="I9880" t="s">
        <v>135</v>
      </c>
      <c r="J9880" t="s">
        <v>136</v>
      </c>
      <c r="K9880" t="s">
        <v>137</v>
      </c>
      <c r="L9880" t="s">
        <v>27515</v>
      </c>
      <c r="M9880" t="s">
        <v>27516</v>
      </c>
      <c r="N9880">
        <v>0.97388888799999995</v>
      </c>
      <c r="O9880">
        <v>0</v>
      </c>
      <c r="P9880">
        <v>0</v>
      </c>
      <c r="Q9880">
        <v>0</v>
      </c>
      <c r="R9880">
        <v>0</v>
      </c>
      <c r="S9880">
        <v>2</v>
      </c>
      <c r="T9880">
        <v>0</v>
      </c>
      <c r="U9880">
        <v>0</v>
      </c>
      <c r="V9880">
        <v>0</v>
      </c>
      <c r="W9880">
        <v>0</v>
      </c>
      <c r="X9880">
        <v>0</v>
      </c>
      <c r="Y9880">
        <v>0</v>
      </c>
      <c r="Z9880">
        <v>0</v>
      </c>
      <c r="AA9880">
        <v>445.17910491242685</v>
      </c>
      <c r="AB9880">
        <v>0</v>
      </c>
      <c r="AC9880">
        <v>0</v>
      </c>
      <c r="AD9880">
        <v>0</v>
      </c>
      <c r="AE9880">
        <v>445.17910491242685</v>
      </c>
    </row>
    <row r="9881" spans="1:31" x14ac:dyDescent="0.25">
      <c r="A9881">
        <v>1895096</v>
      </c>
      <c r="B9881">
        <v>1</v>
      </c>
      <c r="C9881" t="s">
        <v>80</v>
      </c>
      <c r="D9881" t="s">
        <v>84</v>
      </c>
      <c r="E9881" t="s">
        <v>140</v>
      </c>
      <c r="F9881" t="s">
        <v>27517</v>
      </c>
      <c r="G9881" t="s">
        <v>207</v>
      </c>
      <c r="H9881" t="s">
        <v>143</v>
      </c>
      <c r="I9881" t="s">
        <v>135</v>
      </c>
      <c r="J9881" t="s">
        <v>136</v>
      </c>
      <c r="K9881" t="s">
        <v>137</v>
      </c>
      <c r="L9881" t="s">
        <v>27518</v>
      </c>
      <c r="M9881" t="s">
        <v>27519</v>
      </c>
      <c r="N9881">
        <v>2.5750000000000002</v>
      </c>
      <c r="O9881">
        <v>0</v>
      </c>
      <c r="P9881">
        <v>11</v>
      </c>
      <c r="Q9881">
        <v>0</v>
      </c>
      <c r="R9881">
        <v>0</v>
      </c>
      <c r="S9881">
        <v>0</v>
      </c>
      <c r="T9881">
        <v>0</v>
      </c>
      <c r="U9881">
        <v>0</v>
      </c>
      <c r="V9881">
        <v>0</v>
      </c>
      <c r="W9881">
        <v>0</v>
      </c>
      <c r="X9881">
        <v>7.0287677657802723</v>
      </c>
      <c r="Y9881">
        <v>0</v>
      </c>
      <c r="Z9881">
        <v>0</v>
      </c>
      <c r="AA9881">
        <v>0</v>
      </c>
      <c r="AB9881">
        <v>0</v>
      </c>
      <c r="AC9881">
        <v>0</v>
      </c>
      <c r="AD9881">
        <v>0</v>
      </c>
      <c r="AE9881">
        <v>7.0287677657802723</v>
      </c>
    </row>
    <row r="9882" spans="1:31" x14ac:dyDescent="0.25">
      <c r="A9882">
        <v>1894996</v>
      </c>
      <c r="B9882">
        <v>1</v>
      </c>
      <c r="C9882" t="s">
        <v>80</v>
      </c>
      <c r="D9882" t="s">
        <v>107</v>
      </c>
      <c r="E9882" t="s">
        <v>169</v>
      </c>
      <c r="F9882" t="s">
        <v>27520</v>
      </c>
      <c r="G9882" t="s">
        <v>183</v>
      </c>
      <c r="H9882" t="s">
        <v>143</v>
      </c>
      <c r="I9882" t="s">
        <v>135</v>
      </c>
      <c r="J9882" t="s">
        <v>136</v>
      </c>
      <c r="K9882" t="s">
        <v>137</v>
      </c>
      <c r="L9882" t="s">
        <v>27521</v>
      </c>
      <c r="M9882" t="s">
        <v>27522</v>
      </c>
      <c r="N9882">
        <v>2.0322222220000001</v>
      </c>
      <c r="O9882">
        <v>0</v>
      </c>
      <c r="P9882">
        <v>181</v>
      </c>
      <c r="Q9882">
        <v>0</v>
      </c>
      <c r="R9882">
        <v>0</v>
      </c>
      <c r="S9882">
        <v>0</v>
      </c>
      <c r="T9882">
        <v>5</v>
      </c>
      <c r="U9882">
        <v>0</v>
      </c>
      <c r="V9882">
        <v>0</v>
      </c>
      <c r="W9882">
        <v>0</v>
      </c>
      <c r="X9882">
        <v>73.405832072809275</v>
      </c>
      <c r="Y9882">
        <v>0</v>
      </c>
      <c r="Z9882">
        <v>0</v>
      </c>
      <c r="AA9882">
        <v>0</v>
      </c>
      <c r="AB9882">
        <v>14.594904451549823</v>
      </c>
      <c r="AC9882">
        <v>0</v>
      </c>
      <c r="AD9882">
        <v>0</v>
      </c>
      <c r="AE9882">
        <v>88.000736524359098</v>
      </c>
    </row>
    <row r="9883" spans="1:31" x14ac:dyDescent="0.25">
      <c r="A9883">
        <v>1894847</v>
      </c>
      <c r="B9883">
        <v>1</v>
      </c>
      <c r="C9883" t="s">
        <v>80</v>
      </c>
      <c r="D9883" t="s">
        <v>100</v>
      </c>
      <c r="E9883" t="s">
        <v>140</v>
      </c>
      <c r="F9883" t="s">
        <v>27523</v>
      </c>
      <c r="G9883" t="s">
        <v>163</v>
      </c>
      <c r="H9883" t="s">
        <v>143</v>
      </c>
      <c r="I9883" t="s">
        <v>135</v>
      </c>
      <c r="J9883" t="s">
        <v>136</v>
      </c>
      <c r="K9883" t="s">
        <v>137</v>
      </c>
      <c r="L9883" t="s">
        <v>27524</v>
      </c>
      <c r="M9883" t="s">
        <v>27525</v>
      </c>
      <c r="N9883">
        <v>8.4780555549999992</v>
      </c>
      <c r="O9883">
        <v>0</v>
      </c>
      <c r="P9883">
        <v>1</v>
      </c>
      <c r="Q9883">
        <v>0</v>
      </c>
      <c r="R9883">
        <v>0</v>
      </c>
      <c r="S9883">
        <v>0</v>
      </c>
      <c r="T9883">
        <v>0</v>
      </c>
      <c r="U9883">
        <v>0</v>
      </c>
      <c r="V9883">
        <v>0</v>
      </c>
      <c r="W9883">
        <v>0</v>
      </c>
      <c r="X9883">
        <v>1.8319171035071331</v>
      </c>
      <c r="Y9883">
        <v>0</v>
      </c>
      <c r="Z9883">
        <v>0</v>
      </c>
      <c r="AA9883">
        <v>0</v>
      </c>
      <c r="AB9883">
        <v>0</v>
      </c>
      <c r="AC9883">
        <v>0</v>
      </c>
      <c r="AD9883">
        <v>0</v>
      </c>
      <c r="AE9883">
        <v>1.8319171035071331</v>
      </c>
    </row>
    <row r="9884" spans="1:31" x14ac:dyDescent="0.25">
      <c r="A9884">
        <v>1895182</v>
      </c>
      <c r="B9884">
        <v>1</v>
      </c>
      <c r="C9884" t="s">
        <v>81</v>
      </c>
      <c r="D9884" t="s">
        <v>117</v>
      </c>
      <c r="E9884" t="s">
        <v>158</v>
      </c>
      <c r="F9884" t="s">
        <v>27526</v>
      </c>
      <c r="G9884" t="s">
        <v>2221</v>
      </c>
      <c r="H9884" t="s">
        <v>134</v>
      </c>
      <c r="I9884" t="s">
        <v>135</v>
      </c>
      <c r="J9884" t="s">
        <v>136</v>
      </c>
      <c r="K9884" t="s">
        <v>137</v>
      </c>
      <c r="L9884" t="s">
        <v>27527</v>
      </c>
      <c r="M9884" t="s">
        <v>27528</v>
      </c>
      <c r="N9884">
        <v>0.505833333</v>
      </c>
      <c r="O9884">
        <v>0</v>
      </c>
      <c r="P9884">
        <v>304</v>
      </c>
      <c r="Q9884">
        <v>14</v>
      </c>
      <c r="R9884">
        <v>2</v>
      </c>
      <c r="S9884">
        <v>0</v>
      </c>
      <c r="T9884">
        <v>22</v>
      </c>
      <c r="U9884">
        <v>0</v>
      </c>
      <c r="V9884">
        <v>0</v>
      </c>
      <c r="W9884">
        <v>0</v>
      </c>
      <c r="X9884">
        <v>23.878159779678477</v>
      </c>
      <c r="Y9884">
        <v>17.585736411227778</v>
      </c>
      <c r="Z9884">
        <v>3.1251879662953872</v>
      </c>
      <c r="AA9884">
        <v>0</v>
      </c>
      <c r="AB9884">
        <v>11.151090628895101</v>
      </c>
      <c r="AC9884">
        <v>0</v>
      </c>
      <c r="AD9884">
        <v>0</v>
      </c>
      <c r="AE9884">
        <v>55.740174786096745</v>
      </c>
    </row>
    <row r="9885" spans="1:31" x14ac:dyDescent="0.25">
      <c r="A9885">
        <v>1894850</v>
      </c>
      <c r="B9885">
        <v>1</v>
      </c>
      <c r="C9885" t="s">
        <v>80</v>
      </c>
      <c r="D9885" t="s">
        <v>104</v>
      </c>
      <c r="E9885" t="s">
        <v>158</v>
      </c>
      <c r="F9885" t="s">
        <v>7167</v>
      </c>
      <c r="G9885" t="s">
        <v>171</v>
      </c>
      <c r="H9885" t="s">
        <v>134</v>
      </c>
      <c r="I9885" t="s">
        <v>135</v>
      </c>
      <c r="J9885" t="s">
        <v>136</v>
      </c>
      <c r="K9885" t="s">
        <v>172</v>
      </c>
      <c r="L9885" t="s">
        <v>27529</v>
      </c>
      <c r="M9885" t="s">
        <v>27530</v>
      </c>
      <c r="N9885">
        <v>1.4364027770000001</v>
      </c>
      <c r="O9885">
        <v>5</v>
      </c>
      <c r="P9885">
        <v>0</v>
      </c>
      <c r="Q9885">
        <v>5</v>
      </c>
      <c r="R9885">
        <v>0</v>
      </c>
      <c r="S9885">
        <v>0</v>
      </c>
      <c r="T9885">
        <v>0</v>
      </c>
      <c r="U9885">
        <v>0</v>
      </c>
      <c r="V9885">
        <v>0</v>
      </c>
      <c r="W9885">
        <v>2.953690592596391</v>
      </c>
      <c r="X9885">
        <v>0</v>
      </c>
      <c r="Y9885">
        <v>8.7513463910243932</v>
      </c>
      <c r="Z9885">
        <v>0</v>
      </c>
      <c r="AA9885">
        <v>0</v>
      </c>
      <c r="AB9885">
        <v>0</v>
      </c>
      <c r="AC9885">
        <v>0</v>
      </c>
      <c r="AD9885">
        <v>0</v>
      </c>
      <c r="AE9885">
        <v>11.705036983620785</v>
      </c>
    </row>
    <row r="9886" spans="1:31" x14ac:dyDescent="0.25">
      <c r="A9886">
        <v>1894658</v>
      </c>
      <c r="B9886">
        <v>1</v>
      </c>
      <c r="C9886" t="s">
        <v>81</v>
      </c>
      <c r="D9886" t="s">
        <v>127</v>
      </c>
      <c r="E9886" t="s">
        <v>222</v>
      </c>
      <c r="F9886" t="s">
        <v>27531</v>
      </c>
      <c r="G9886" t="s">
        <v>564</v>
      </c>
      <c r="H9886" t="s">
        <v>143</v>
      </c>
      <c r="I9886" t="s">
        <v>135</v>
      </c>
      <c r="J9886" t="s">
        <v>136</v>
      </c>
      <c r="K9886" t="s">
        <v>137</v>
      </c>
      <c r="L9886" t="s">
        <v>27532</v>
      </c>
      <c r="M9886" t="s">
        <v>27533</v>
      </c>
      <c r="N9886">
        <v>2.1941666660000001</v>
      </c>
      <c r="O9886">
        <v>0</v>
      </c>
      <c r="P9886">
        <v>62</v>
      </c>
      <c r="Q9886">
        <v>0</v>
      </c>
      <c r="R9886">
        <v>0</v>
      </c>
      <c r="S9886">
        <v>0</v>
      </c>
      <c r="T9886">
        <v>5</v>
      </c>
      <c r="U9886">
        <v>0</v>
      </c>
      <c r="V9886">
        <v>0</v>
      </c>
      <c r="W9886">
        <v>0</v>
      </c>
      <c r="X9886">
        <v>23.458523773800628</v>
      </c>
      <c r="Y9886">
        <v>0</v>
      </c>
      <c r="Z9886">
        <v>0</v>
      </c>
      <c r="AA9886">
        <v>0</v>
      </c>
      <c r="AB9886">
        <v>4.0062431388232866</v>
      </c>
      <c r="AC9886">
        <v>0</v>
      </c>
      <c r="AD9886">
        <v>0</v>
      </c>
      <c r="AE9886">
        <v>27.464766912623915</v>
      </c>
    </row>
    <row r="9887" spans="1:31" x14ac:dyDescent="0.25">
      <c r="A9887">
        <v>1894827</v>
      </c>
      <c r="B9887">
        <v>1</v>
      </c>
      <c r="C9887" t="s">
        <v>80</v>
      </c>
      <c r="D9887" t="s">
        <v>93</v>
      </c>
      <c r="E9887" t="s">
        <v>146</v>
      </c>
      <c r="F9887" t="s">
        <v>27534</v>
      </c>
      <c r="G9887" t="s">
        <v>596</v>
      </c>
      <c r="H9887" t="s">
        <v>143</v>
      </c>
      <c r="I9887" t="s">
        <v>135</v>
      </c>
      <c r="J9887" t="s">
        <v>136</v>
      </c>
      <c r="K9887" t="s">
        <v>137</v>
      </c>
      <c r="L9887" t="s">
        <v>27318</v>
      </c>
      <c r="M9887" t="s">
        <v>27535</v>
      </c>
      <c r="N9887">
        <v>0.49472222199999999</v>
      </c>
      <c r="O9887">
        <v>0</v>
      </c>
      <c r="P9887">
        <v>4</v>
      </c>
      <c r="Q9887">
        <v>0</v>
      </c>
      <c r="R9887">
        <v>7</v>
      </c>
      <c r="S9887">
        <v>0</v>
      </c>
      <c r="T9887">
        <v>4</v>
      </c>
      <c r="U9887">
        <v>0</v>
      </c>
      <c r="V9887">
        <v>0</v>
      </c>
      <c r="W9887">
        <v>0</v>
      </c>
      <c r="X9887">
        <v>0.64148893108429994</v>
      </c>
      <c r="Y9887">
        <v>0</v>
      </c>
      <c r="Z9887">
        <v>3.1392674382369301</v>
      </c>
      <c r="AA9887">
        <v>0</v>
      </c>
      <c r="AB9887">
        <v>5.0728694545490436</v>
      </c>
      <c r="AC9887">
        <v>0</v>
      </c>
      <c r="AD9887">
        <v>0</v>
      </c>
      <c r="AE9887">
        <v>8.8536258238702743</v>
      </c>
    </row>
    <row r="9888" spans="1:31" x14ac:dyDescent="0.25">
      <c r="A9888">
        <v>1894990</v>
      </c>
      <c r="B9888">
        <v>1</v>
      </c>
      <c r="C9888" t="s">
        <v>80</v>
      </c>
      <c r="D9888" t="s">
        <v>93</v>
      </c>
      <c r="E9888" t="s">
        <v>210</v>
      </c>
      <c r="F9888" t="s">
        <v>13333</v>
      </c>
      <c r="G9888" t="s">
        <v>133</v>
      </c>
      <c r="H9888" t="s">
        <v>134</v>
      </c>
      <c r="I9888" t="s">
        <v>135</v>
      </c>
      <c r="J9888" t="s">
        <v>136</v>
      </c>
      <c r="K9888" t="s">
        <v>137</v>
      </c>
      <c r="L9888" t="s">
        <v>27536</v>
      </c>
      <c r="M9888" t="s">
        <v>27537</v>
      </c>
      <c r="N9888">
        <v>1.3797222220000001</v>
      </c>
      <c r="O9888">
        <v>0</v>
      </c>
      <c r="P9888">
        <v>147</v>
      </c>
      <c r="Q9888">
        <v>5</v>
      </c>
      <c r="R9888">
        <v>70</v>
      </c>
      <c r="S9888">
        <v>6</v>
      </c>
      <c r="T9888">
        <v>38</v>
      </c>
      <c r="U9888">
        <v>0</v>
      </c>
      <c r="V9888">
        <v>0</v>
      </c>
      <c r="W9888">
        <v>0</v>
      </c>
      <c r="X9888">
        <v>44.597053229974087</v>
      </c>
      <c r="Y9888">
        <v>40.030734735358358</v>
      </c>
      <c r="Z9888">
        <v>484.12226736033892</v>
      </c>
      <c r="AA9888">
        <v>93.986004829442535</v>
      </c>
      <c r="AB9888">
        <v>253.06683629070159</v>
      </c>
      <c r="AC9888">
        <v>0</v>
      </c>
      <c r="AD9888">
        <v>0</v>
      </c>
      <c r="AE9888">
        <v>915.80289644581558</v>
      </c>
    </row>
    <row r="9889" spans="1:31" x14ac:dyDescent="0.25">
      <c r="A9889">
        <v>1895013</v>
      </c>
      <c r="B9889">
        <v>1</v>
      </c>
      <c r="C9889" t="s">
        <v>80</v>
      </c>
      <c r="D9889" t="s">
        <v>90</v>
      </c>
      <c r="E9889" t="s">
        <v>140</v>
      </c>
      <c r="F9889" t="s">
        <v>27538</v>
      </c>
      <c r="G9889" t="s">
        <v>200</v>
      </c>
      <c r="H9889" t="s">
        <v>143</v>
      </c>
      <c r="I9889" t="s">
        <v>135</v>
      </c>
      <c r="J9889" t="s">
        <v>136</v>
      </c>
      <c r="K9889" t="s">
        <v>137</v>
      </c>
      <c r="L9889" t="s">
        <v>27539</v>
      </c>
      <c r="M9889" t="s">
        <v>27540</v>
      </c>
      <c r="N9889">
        <v>6.1069444439999998</v>
      </c>
      <c r="O9889">
        <v>0</v>
      </c>
      <c r="P9889">
        <v>4</v>
      </c>
      <c r="Q9889">
        <v>0</v>
      </c>
      <c r="R9889">
        <v>0</v>
      </c>
      <c r="S9889">
        <v>0</v>
      </c>
      <c r="T9889">
        <v>0</v>
      </c>
      <c r="U9889">
        <v>0</v>
      </c>
      <c r="V9889">
        <v>0</v>
      </c>
      <c r="W9889">
        <v>0</v>
      </c>
      <c r="X9889">
        <v>13.264511853295362</v>
      </c>
      <c r="Y9889">
        <v>0</v>
      </c>
      <c r="Z9889">
        <v>0</v>
      </c>
      <c r="AA9889">
        <v>0</v>
      </c>
      <c r="AB9889">
        <v>0</v>
      </c>
      <c r="AC9889">
        <v>0</v>
      </c>
      <c r="AD9889">
        <v>0</v>
      </c>
      <c r="AE9889">
        <v>13.264511853295362</v>
      </c>
    </row>
    <row r="9890" spans="1:31" x14ac:dyDescent="0.25">
      <c r="A9890">
        <v>1895225</v>
      </c>
      <c r="B9890">
        <v>1</v>
      </c>
      <c r="C9890" t="s">
        <v>80</v>
      </c>
      <c r="D9890" t="s">
        <v>94</v>
      </c>
      <c r="E9890" t="s">
        <v>210</v>
      </c>
      <c r="F9890" t="s">
        <v>7581</v>
      </c>
      <c r="G9890" t="s">
        <v>133</v>
      </c>
      <c r="H9890" t="s">
        <v>134</v>
      </c>
      <c r="I9890" t="s">
        <v>152</v>
      </c>
      <c r="J9890" t="s">
        <v>136</v>
      </c>
      <c r="K9890" t="s">
        <v>137</v>
      </c>
      <c r="L9890" t="s">
        <v>27541</v>
      </c>
      <c r="M9890" t="s">
        <v>27542</v>
      </c>
      <c r="N9890">
        <v>1.1111111E-2</v>
      </c>
      <c r="O9890">
        <v>0</v>
      </c>
      <c r="P9890">
        <v>3243</v>
      </c>
      <c r="Q9890">
        <v>80</v>
      </c>
      <c r="R9890">
        <v>736</v>
      </c>
      <c r="S9890">
        <v>18</v>
      </c>
      <c r="T9890">
        <v>395</v>
      </c>
      <c r="U9890">
        <v>4</v>
      </c>
      <c r="V9890">
        <v>2</v>
      </c>
      <c r="W9890">
        <v>0</v>
      </c>
      <c r="X9890">
        <v>6.2410408589849613</v>
      </c>
      <c r="Y9890">
        <v>4.7833239754504016</v>
      </c>
      <c r="Z9890">
        <v>20.156466617124646</v>
      </c>
      <c r="AA9890">
        <v>1.617421117426489</v>
      </c>
      <c r="AB9890">
        <v>4.3371607221056241</v>
      </c>
      <c r="AC9890">
        <v>12.401233369889123</v>
      </c>
      <c r="AD9890">
        <v>2.7383468591499996E-2</v>
      </c>
      <c r="AE9890">
        <v>49.56403012957275</v>
      </c>
    </row>
    <row r="9891" spans="1:31" x14ac:dyDescent="0.25">
      <c r="A9891">
        <v>1895156</v>
      </c>
      <c r="B9891">
        <v>1</v>
      </c>
      <c r="C9891" t="s">
        <v>81</v>
      </c>
      <c r="D9891" t="s">
        <v>128</v>
      </c>
      <c r="E9891" t="s">
        <v>140</v>
      </c>
      <c r="F9891" t="s">
        <v>27543</v>
      </c>
      <c r="G9891" t="s">
        <v>212</v>
      </c>
      <c r="H9891" t="s">
        <v>143</v>
      </c>
      <c r="I9891" t="s">
        <v>135</v>
      </c>
      <c r="J9891" t="s">
        <v>3</v>
      </c>
      <c r="K9891" t="s">
        <v>137</v>
      </c>
      <c r="L9891" t="s">
        <v>27544</v>
      </c>
      <c r="M9891" t="s">
        <v>27545</v>
      </c>
      <c r="N9891">
        <v>0.882222222</v>
      </c>
      <c r="O9891">
        <v>0</v>
      </c>
      <c r="P9891">
        <v>0</v>
      </c>
      <c r="Q9891">
        <v>0</v>
      </c>
      <c r="R9891">
        <v>0</v>
      </c>
      <c r="S9891">
        <v>0</v>
      </c>
      <c r="T9891">
        <v>2</v>
      </c>
      <c r="U9891">
        <v>0</v>
      </c>
      <c r="V9891">
        <v>0</v>
      </c>
      <c r="W9891">
        <v>0</v>
      </c>
      <c r="X9891">
        <v>0</v>
      </c>
      <c r="Y9891">
        <v>0</v>
      </c>
      <c r="Z9891">
        <v>0</v>
      </c>
      <c r="AA9891">
        <v>0</v>
      </c>
      <c r="AB9891">
        <v>1.9914482207234956</v>
      </c>
      <c r="AC9891">
        <v>0</v>
      </c>
      <c r="AD9891">
        <v>0</v>
      </c>
      <c r="AE9891">
        <v>1.9914482207234956</v>
      </c>
    </row>
    <row r="9892" spans="1:31" x14ac:dyDescent="0.25">
      <c r="A9892">
        <v>1895325</v>
      </c>
      <c r="B9892">
        <v>1</v>
      </c>
      <c r="C9892" t="s">
        <v>81</v>
      </c>
      <c r="D9892" t="s">
        <v>117</v>
      </c>
      <c r="E9892" t="s">
        <v>140</v>
      </c>
      <c r="F9892" t="s">
        <v>27546</v>
      </c>
      <c r="G9892" t="s">
        <v>207</v>
      </c>
      <c r="H9892" t="s">
        <v>143</v>
      </c>
      <c r="I9892" t="s">
        <v>135</v>
      </c>
      <c r="J9892" t="s">
        <v>136</v>
      </c>
      <c r="K9892" t="s">
        <v>137</v>
      </c>
      <c r="L9892" t="s">
        <v>27547</v>
      </c>
      <c r="M9892" t="s">
        <v>27548</v>
      </c>
      <c r="N9892">
        <v>2.2349999999999999</v>
      </c>
      <c r="O9892">
        <v>0</v>
      </c>
      <c r="P9892">
        <v>1</v>
      </c>
      <c r="Q9892">
        <v>0</v>
      </c>
      <c r="R9892">
        <v>0</v>
      </c>
      <c r="S9892">
        <v>0</v>
      </c>
      <c r="T9892">
        <v>2</v>
      </c>
      <c r="U9892">
        <v>0</v>
      </c>
      <c r="V9892">
        <v>0</v>
      </c>
      <c r="W9892">
        <v>0</v>
      </c>
      <c r="X9892">
        <v>9.4176018112133355E-3</v>
      </c>
      <c r="Y9892">
        <v>0</v>
      </c>
      <c r="Z9892">
        <v>0</v>
      </c>
      <c r="AA9892">
        <v>0</v>
      </c>
      <c r="AB9892">
        <v>14.197700408639982</v>
      </c>
      <c r="AC9892">
        <v>0</v>
      </c>
      <c r="AD9892">
        <v>0</v>
      </c>
      <c r="AE9892">
        <v>14.207118010451195</v>
      </c>
    </row>
    <row r="9893" spans="1:31" x14ac:dyDescent="0.25">
      <c r="A9893">
        <v>1894927</v>
      </c>
      <c r="B9893">
        <v>1</v>
      </c>
      <c r="C9893" t="s">
        <v>81</v>
      </c>
      <c r="D9893" t="s">
        <v>115</v>
      </c>
      <c r="E9893" t="s">
        <v>169</v>
      </c>
      <c r="F9893" t="s">
        <v>27549</v>
      </c>
      <c r="G9893" t="s">
        <v>363</v>
      </c>
      <c r="H9893" t="s">
        <v>143</v>
      </c>
      <c r="I9893" t="s">
        <v>135</v>
      </c>
      <c r="J9893" t="s">
        <v>136</v>
      </c>
      <c r="K9893" t="s">
        <v>137</v>
      </c>
      <c r="L9893" t="s">
        <v>27550</v>
      </c>
      <c r="M9893" t="s">
        <v>27551</v>
      </c>
      <c r="N9893">
        <v>1.648055555</v>
      </c>
      <c r="O9893">
        <v>0</v>
      </c>
      <c r="P9893">
        <v>28</v>
      </c>
      <c r="Q9893">
        <v>0</v>
      </c>
      <c r="R9893">
        <v>2</v>
      </c>
      <c r="S9893">
        <v>0</v>
      </c>
      <c r="T9893">
        <v>0</v>
      </c>
      <c r="U9893">
        <v>0</v>
      </c>
      <c r="V9893">
        <v>0</v>
      </c>
      <c r="W9893">
        <v>0</v>
      </c>
      <c r="X9893">
        <v>1.4443556099153152</v>
      </c>
      <c r="Y9893">
        <v>0</v>
      </c>
      <c r="Z9893">
        <v>2.3162296684675141</v>
      </c>
      <c r="AA9893">
        <v>0</v>
      </c>
      <c r="AB9893">
        <v>0</v>
      </c>
      <c r="AC9893">
        <v>0</v>
      </c>
      <c r="AD9893">
        <v>0</v>
      </c>
      <c r="AE9893">
        <v>3.7605852783828295</v>
      </c>
    </row>
    <row r="9894" spans="1:31" x14ac:dyDescent="0.25">
      <c r="A9894">
        <v>1895262</v>
      </c>
      <c r="B9894">
        <v>1</v>
      </c>
      <c r="C9894" t="s">
        <v>80</v>
      </c>
      <c r="D9894" t="s">
        <v>83</v>
      </c>
      <c r="E9894" t="s">
        <v>158</v>
      </c>
      <c r="F9894" t="s">
        <v>27552</v>
      </c>
      <c r="G9894" t="s">
        <v>343</v>
      </c>
      <c r="H9894" t="s">
        <v>134</v>
      </c>
      <c r="I9894" t="s">
        <v>135</v>
      </c>
      <c r="J9894" t="s">
        <v>136</v>
      </c>
      <c r="K9894" t="s">
        <v>137</v>
      </c>
      <c r="L9894" t="s">
        <v>27553</v>
      </c>
      <c r="M9894" t="s">
        <v>27554</v>
      </c>
      <c r="N9894">
        <v>1.773055555</v>
      </c>
      <c r="O9894">
        <v>0</v>
      </c>
      <c r="P9894">
        <v>928</v>
      </c>
      <c r="Q9894">
        <v>0</v>
      </c>
      <c r="R9894">
        <v>0</v>
      </c>
      <c r="S9894">
        <v>0</v>
      </c>
      <c r="T9894">
        <v>76</v>
      </c>
      <c r="U9894">
        <v>0</v>
      </c>
      <c r="V9894">
        <v>0</v>
      </c>
      <c r="W9894">
        <v>0</v>
      </c>
      <c r="X9894">
        <v>547.98638543967058</v>
      </c>
      <c r="Y9894">
        <v>0</v>
      </c>
      <c r="Z9894">
        <v>0</v>
      </c>
      <c r="AA9894">
        <v>0</v>
      </c>
      <c r="AB9894">
        <v>88.586677765756789</v>
      </c>
      <c r="AC9894">
        <v>0</v>
      </c>
      <c r="AD9894">
        <v>0</v>
      </c>
      <c r="AE9894">
        <v>636.57306320542739</v>
      </c>
    </row>
    <row r="9895" spans="1:31" x14ac:dyDescent="0.25">
      <c r="A9895">
        <v>1894721</v>
      </c>
      <c r="B9895">
        <v>1</v>
      </c>
      <c r="C9895" t="s">
        <v>81</v>
      </c>
      <c r="D9895" t="s">
        <v>121</v>
      </c>
      <c r="E9895" t="s">
        <v>158</v>
      </c>
      <c r="F9895" t="s">
        <v>639</v>
      </c>
      <c r="G9895" t="s">
        <v>133</v>
      </c>
      <c r="H9895" t="s">
        <v>134</v>
      </c>
      <c r="I9895" t="s">
        <v>152</v>
      </c>
      <c r="J9895" t="s">
        <v>136</v>
      </c>
      <c r="K9895" t="s">
        <v>137</v>
      </c>
      <c r="L9895" t="s">
        <v>27555</v>
      </c>
      <c r="M9895" t="s">
        <v>27556</v>
      </c>
      <c r="N9895">
        <v>1.3888888E-2</v>
      </c>
      <c r="O9895">
        <v>0</v>
      </c>
      <c r="P9895">
        <v>238</v>
      </c>
      <c r="Q9895">
        <v>1</v>
      </c>
      <c r="R9895">
        <v>25</v>
      </c>
      <c r="S9895">
        <v>6</v>
      </c>
      <c r="T9895">
        <v>10</v>
      </c>
      <c r="U9895">
        <v>0</v>
      </c>
      <c r="V9895">
        <v>0</v>
      </c>
      <c r="W9895">
        <v>0</v>
      </c>
      <c r="X9895">
        <v>0.49196455410624979</v>
      </c>
      <c r="Y9895">
        <v>1.2587822169666666E-2</v>
      </c>
      <c r="Z9895">
        <v>0.20849381259972219</v>
      </c>
      <c r="AA9895">
        <v>0.50139610289619441</v>
      </c>
      <c r="AB9895">
        <v>0.13563872980208336</v>
      </c>
      <c r="AC9895">
        <v>0</v>
      </c>
      <c r="AD9895">
        <v>0</v>
      </c>
      <c r="AE9895">
        <v>1.3500810215739163</v>
      </c>
    </row>
    <row r="9896" spans="1:31" x14ac:dyDescent="0.25">
      <c r="A9896">
        <v>1895411</v>
      </c>
      <c r="B9896">
        <v>1</v>
      </c>
      <c r="C9896" t="s">
        <v>80</v>
      </c>
      <c r="D9896" t="s">
        <v>111</v>
      </c>
      <c r="E9896" t="s">
        <v>146</v>
      </c>
      <c r="F9896" t="s">
        <v>27557</v>
      </c>
      <c r="G9896" t="s">
        <v>148</v>
      </c>
      <c r="H9896" t="s">
        <v>143</v>
      </c>
      <c r="I9896" t="s">
        <v>135</v>
      </c>
      <c r="J9896" t="s">
        <v>136</v>
      </c>
      <c r="K9896" t="s">
        <v>137</v>
      </c>
      <c r="L9896" t="s">
        <v>27558</v>
      </c>
      <c r="M9896" t="s">
        <v>27559</v>
      </c>
      <c r="N9896">
        <v>0.70527777700000005</v>
      </c>
      <c r="O9896">
        <v>0</v>
      </c>
      <c r="P9896">
        <v>115</v>
      </c>
      <c r="Q9896">
        <v>0</v>
      </c>
      <c r="R9896">
        <v>0</v>
      </c>
      <c r="S9896">
        <v>0</v>
      </c>
      <c r="T9896">
        <v>17</v>
      </c>
      <c r="U9896">
        <v>0</v>
      </c>
      <c r="V9896">
        <v>0</v>
      </c>
      <c r="W9896">
        <v>0</v>
      </c>
      <c r="X9896">
        <v>25.241314672564126</v>
      </c>
      <c r="Y9896">
        <v>0</v>
      </c>
      <c r="Z9896">
        <v>0</v>
      </c>
      <c r="AA9896">
        <v>0</v>
      </c>
      <c r="AB9896">
        <v>4.5459089434473974</v>
      </c>
      <c r="AC9896">
        <v>0</v>
      </c>
      <c r="AD9896">
        <v>0</v>
      </c>
      <c r="AE9896">
        <v>29.787223616011524</v>
      </c>
    </row>
    <row r="9897" spans="1:31" x14ac:dyDescent="0.25">
      <c r="A9897">
        <v>1895454</v>
      </c>
      <c r="B9897">
        <v>1</v>
      </c>
      <c r="C9897" t="s">
        <v>80</v>
      </c>
      <c r="D9897" t="s">
        <v>109</v>
      </c>
      <c r="E9897" t="s">
        <v>146</v>
      </c>
      <c r="F9897" t="s">
        <v>27560</v>
      </c>
      <c r="G9897" t="s">
        <v>148</v>
      </c>
      <c r="H9897" t="s">
        <v>143</v>
      </c>
      <c r="I9897" t="s">
        <v>135</v>
      </c>
      <c r="J9897" t="s">
        <v>136</v>
      </c>
      <c r="K9897" t="s">
        <v>137</v>
      </c>
      <c r="L9897" t="s">
        <v>27561</v>
      </c>
      <c r="M9897" t="s">
        <v>27562</v>
      </c>
      <c r="N9897">
        <v>2.3986111110000001</v>
      </c>
      <c r="O9897">
        <v>0</v>
      </c>
      <c r="P9897">
        <v>4</v>
      </c>
      <c r="Q9897">
        <v>0</v>
      </c>
      <c r="R9897">
        <v>2</v>
      </c>
      <c r="S9897">
        <v>0</v>
      </c>
      <c r="T9897">
        <v>8</v>
      </c>
      <c r="U9897">
        <v>0</v>
      </c>
      <c r="V9897">
        <v>0</v>
      </c>
      <c r="W9897">
        <v>0</v>
      </c>
      <c r="X9897">
        <v>1.9295258389851029</v>
      </c>
      <c r="Y9897">
        <v>0</v>
      </c>
      <c r="Z9897">
        <v>8.4274738026459062</v>
      </c>
      <c r="AA9897">
        <v>0</v>
      </c>
      <c r="AB9897">
        <v>2.4164369035537421</v>
      </c>
      <c r="AC9897">
        <v>0</v>
      </c>
      <c r="AD9897">
        <v>0</v>
      </c>
      <c r="AE9897">
        <v>12.773436545184751</v>
      </c>
    </row>
    <row r="9898" spans="1:31" x14ac:dyDescent="0.25">
      <c r="A9898">
        <v>1895122</v>
      </c>
      <c r="B9898">
        <v>1</v>
      </c>
      <c r="C9898" t="s">
        <v>80</v>
      </c>
      <c r="D9898" t="s">
        <v>92</v>
      </c>
      <c r="E9898" t="s">
        <v>140</v>
      </c>
      <c r="F9898" t="s">
        <v>27563</v>
      </c>
      <c r="G9898" t="s">
        <v>207</v>
      </c>
      <c r="H9898" t="s">
        <v>143</v>
      </c>
      <c r="I9898" t="s">
        <v>135</v>
      </c>
      <c r="J9898" t="s">
        <v>136</v>
      </c>
      <c r="K9898" t="s">
        <v>137</v>
      </c>
      <c r="L9898" t="s">
        <v>27564</v>
      </c>
      <c r="M9898" t="s">
        <v>27565</v>
      </c>
      <c r="N9898">
        <v>2.7888888879999998</v>
      </c>
      <c r="O9898">
        <v>0</v>
      </c>
      <c r="P9898">
        <v>0</v>
      </c>
      <c r="Q9898">
        <v>0</v>
      </c>
      <c r="R9898">
        <v>1</v>
      </c>
      <c r="S9898">
        <v>0</v>
      </c>
      <c r="T9898">
        <v>0</v>
      </c>
      <c r="U9898">
        <v>0</v>
      </c>
      <c r="V9898">
        <v>0</v>
      </c>
      <c r="W9898">
        <v>0</v>
      </c>
      <c r="X9898">
        <v>0</v>
      </c>
      <c r="Y9898">
        <v>0</v>
      </c>
      <c r="Z9898">
        <v>0.25573566827702221</v>
      </c>
      <c r="AA9898">
        <v>0</v>
      </c>
      <c r="AB9898">
        <v>0</v>
      </c>
      <c r="AC9898">
        <v>0</v>
      </c>
      <c r="AD9898">
        <v>0</v>
      </c>
      <c r="AE9898">
        <v>0.25573566827702221</v>
      </c>
    </row>
    <row r="9899" spans="1:31" x14ac:dyDescent="0.25">
      <c r="A9899">
        <v>1895477</v>
      </c>
      <c r="B9899">
        <v>1</v>
      </c>
      <c r="C9899" t="s">
        <v>81</v>
      </c>
      <c r="D9899" t="s">
        <v>128</v>
      </c>
      <c r="E9899" t="s">
        <v>210</v>
      </c>
      <c r="F9899" t="s">
        <v>27566</v>
      </c>
      <c r="G9899" t="s">
        <v>133</v>
      </c>
      <c r="H9899" t="s">
        <v>134</v>
      </c>
      <c r="I9899" t="s">
        <v>135</v>
      </c>
      <c r="J9899" t="s">
        <v>136</v>
      </c>
      <c r="K9899" t="s">
        <v>137</v>
      </c>
      <c r="L9899" t="s">
        <v>27567</v>
      </c>
      <c r="M9899" t="s">
        <v>27568</v>
      </c>
      <c r="N9899">
        <v>0.396666666</v>
      </c>
      <c r="O9899">
        <v>4</v>
      </c>
      <c r="P9899">
        <v>7715</v>
      </c>
      <c r="Q9899">
        <v>13</v>
      </c>
      <c r="R9899">
        <v>136</v>
      </c>
      <c r="S9899">
        <v>21</v>
      </c>
      <c r="T9899">
        <v>629</v>
      </c>
      <c r="U9899">
        <v>9</v>
      </c>
      <c r="V9899">
        <v>1</v>
      </c>
      <c r="W9899">
        <v>1.1745096461051248</v>
      </c>
      <c r="X9899">
        <v>729.84574515850568</v>
      </c>
      <c r="Y9899">
        <v>9.5533357315076106</v>
      </c>
      <c r="Z9899">
        <v>43.27258817093152</v>
      </c>
      <c r="AA9899">
        <v>376.41242131415498</v>
      </c>
      <c r="AB9899">
        <v>144.59508335557319</v>
      </c>
      <c r="AC9899">
        <v>399.84840339640402</v>
      </c>
      <c r="AD9899">
        <v>3.3427494265401867</v>
      </c>
      <c r="AE9899">
        <v>1708.0448361997223</v>
      </c>
    </row>
    <row r="9900" spans="1:31" x14ac:dyDescent="0.25">
      <c r="A9900">
        <v>1895145</v>
      </c>
      <c r="B9900">
        <v>1</v>
      </c>
      <c r="C9900" t="s">
        <v>80</v>
      </c>
      <c r="D9900" t="s">
        <v>82</v>
      </c>
      <c r="E9900" t="s">
        <v>222</v>
      </c>
      <c r="F9900" t="s">
        <v>15691</v>
      </c>
      <c r="G9900" t="s">
        <v>148</v>
      </c>
      <c r="H9900" t="s">
        <v>143</v>
      </c>
      <c r="I9900" t="s">
        <v>135</v>
      </c>
      <c r="J9900" t="s">
        <v>136</v>
      </c>
      <c r="K9900" t="s">
        <v>137</v>
      </c>
      <c r="L9900" t="s">
        <v>27569</v>
      </c>
      <c r="M9900" t="s">
        <v>27570</v>
      </c>
      <c r="N9900">
        <v>2.2761111110000001</v>
      </c>
      <c r="O9900">
        <v>0</v>
      </c>
      <c r="P9900">
        <v>96</v>
      </c>
      <c r="Q9900">
        <v>0</v>
      </c>
      <c r="R9900">
        <v>0</v>
      </c>
      <c r="S9900">
        <v>0</v>
      </c>
      <c r="T9900">
        <v>37</v>
      </c>
      <c r="U9900">
        <v>0</v>
      </c>
      <c r="V9900">
        <v>0</v>
      </c>
      <c r="W9900">
        <v>0</v>
      </c>
      <c r="X9900">
        <v>78.895414741584119</v>
      </c>
      <c r="Y9900">
        <v>0</v>
      </c>
      <c r="Z9900">
        <v>0</v>
      </c>
      <c r="AA9900">
        <v>0</v>
      </c>
      <c r="AB9900">
        <v>136.41966788126709</v>
      </c>
      <c r="AC9900">
        <v>0</v>
      </c>
      <c r="AD9900">
        <v>0</v>
      </c>
      <c r="AE9900">
        <v>215.31508262285121</v>
      </c>
    </row>
    <row r="9901" spans="1:31" x14ac:dyDescent="0.25">
      <c r="A9901">
        <v>1895377</v>
      </c>
      <c r="B9901">
        <v>1</v>
      </c>
      <c r="C9901" t="s">
        <v>80</v>
      </c>
      <c r="D9901" t="s">
        <v>100</v>
      </c>
      <c r="E9901" t="s">
        <v>131</v>
      </c>
      <c r="F9901" t="s">
        <v>265</v>
      </c>
      <c r="G9901" t="s">
        <v>133</v>
      </c>
      <c r="H9901" t="s">
        <v>134</v>
      </c>
      <c r="I9901" t="s">
        <v>135</v>
      </c>
      <c r="J9901" t="s">
        <v>136</v>
      </c>
      <c r="K9901" t="s">
        <v>137</v>
      </c>
      <c r="L9901" t="s">
        <v>27571</v>
      </c>
      <c r="M9901" t="s">
        <v>27572</v>
      </c>
      <c r="N9901">
        <v>1.226388888</v>
      </c>
      <c r="O9901">
        <v>1</v>
      </c>
      <c r="P9901">
        <v>13</v>
      </c>
      <c r="Q9901">
        <v>3</v>
      </c>
      <c r="R9901">
        <v>29</v>
      </c>
      <c r="S9901">
        <v>11</v>
      </c>
      <c r="T9901">
        <v>6</v>
      </c>
      <c r="U9901">
        <v>1</v>
      </c>
      <c r="V9901">
        <v>0</v>
      </c>
      <c r="W9901">
        <v>0.38562176002319448</v>
      </c>
      <c r="X9901">
        <v>10.535599586289164</v>
      </c>
      <c r="Y9901">
        <v>13.64407372173264</v>
      </c>
      <c r="Z9901">
        <v>60.16486648791345</v>
      </c>
      <c r="AA9901">
        <v>86.8917685752875</v>
      </c>
      <c r="AB9901">
        <v>3.4201225648277833</v>
      </c>
      <c r="AC9901">
        <v>20.229492400583823</v>
      </c>
      <c r="AD9901">
        <v>0</v>
      </c>
      <c r="AE9901">
        <v>195.27154509665758</v>
      </c>
    </row>
    <row r="9902" spans="1:31" x14ac:dyDescent="0.25">
      <c r="A9902">
        <v>1895045</v>
      </c>
      <c r="B9902">
        <v>1</v>
      </c>
      <c r="C9902" t="s">
        <v>80</v>
      </c>
      <c r="D9902" t="s">
        <v>83</v>
      </c>
      <c r="E9902" t="s">
        <v>146</v>
      </c>
      <c r="F9902" t="s">
        <v>1387</v>
      </c>
      <c r="G9902" t="s">
        <v>564</v>
      </c>
      <c r="H9902" t="s">
        <v>143</v>
      </c>
      <c r="I9902" t="s">
        <v>135</v>
      </c>
      <c r="J9902" t="s">
        <v>136</v>
      </c>
      <c r="K9902" t="s">
        <v>137</v>
      </c>
      <c r="L9902" t="s">
        <v>27573</v>
      </c>
      <c r="M9902" t="s">
        <v>27574</v>
      </c>
      <c r="N9902">
        <v>1.476111111</v>
      </c>
      <c r="O9902">
        <v>0</v>
      </c>
      <c r="P9902">
        <v>45</v>
      </c>
      <c r="Q9902">
        <v>0</v>
      </c>
      <c r="R9902">
        <v>0</v>
      </c>
      <c r="S9902">
        <v>0</v>
      </c>
      <c r="T9902">
        <v>14</v>
      </c>
      <c r="U9902">
        <v>0</v>
      </c>
      <c r="V9902">
        <v>0</v>
      </c>
      <c r="W9902">
        <v>0</v>
      </c>
      <c r="X9902">
        <v>17.46367320919499</v>
      </c>
      <c r="Y9902">
        <v>0</v>
      </c>
      <c r="Z9902">
        <v>0</v>
      </c>
      <c r="AA9902">
        <v>0</v>
      </c>
      <c r="AB9902">
        <v>34.312361454629297</v>
      </c>
      <c r="AC9902">
        <v>0</v>
      </c>
      <c r="AD9902">
        <v>0</v>
      </c>
      <c r="AE9902">
        <v>51.776034663824291</v>
      </c>
    </row>
    <row r="9903" spans="1:31" x14ac:dyDescent="0.25">
      <c r="A9903">
        <v>1895331</v>
      </c>
      <c r="B9903">
        <v>1</v>
      </c>
      <c r="C9903" t="s">
        <v>80</v>
      </c>
      <c r="D9903" t="s">
        <v>106</v>
      </c>
      <c r="E9903" t="s">
        <v>146</v>
      </c>
      <c r="F9903" t="s">
        <v>27575</v>
      </c>
      <c r="G9903" t="s">
        <v>148</v>
      </c>
      <c r="H9903" t="s">
        <v>143</v>
      </c>
      <c r="I9903" t="s">
        <v>135</v>
      </c>
      <c r="J9903" t="s">
        <v>136</v>
      </c>
      <c r="K9903" t="s">
        <v>137</v>
      </c>
      <c r="L9903" t="s">
        <v>27576</v>
      </c>
      <c r="M9903" t="s">
        <v>27577</v>
      </c>
      <c r="N9903">
        <v>1.2083333329999999</v>
      </c>
      <c r="O9903">
        <v>0</v>
      </c>
      <c r="P9903">
        <v>71</v>
      </c>
      <c r="Q9903">
        <v>0</v>
      </c>
      <c r="R9903">
        <v>0</v>
      </c>
      <c r="S9903">
        <v>0</v>
      </c>
      <c r="T9903">
        <v>1</v>
      </c>
      <c r="U9903">
        <v>0</v>
      </c>
      <c r="V9903">
        <v>0</v>
      </c>
      <c r="W9903">
        <v>0</v>
      </c>
      <c r="X9903">
        <v>24.548798441182498</v>
      </c>
      <c r="Y9903">
        <v>0</v>
      </c>
      <c r="Z9903">
        <v>0</v>
      </c>
      <c r="AA9903">
        <v>0</v>
      </c>
      <c r="AB9903">
        <v>6.1033503808500006E-2</v>
      </c>
      <c r="AC9903">
        <v>0</v>
      </c>
      <c r="AD9903">
        <v>0</v>
      </c>
      <c r="AE9903">
        <v>24.609831944990997</v>
      </c>
    </row>
    <row r="9904" spans="1:31" x14ac:dyDescent="0.25">
      <c r="A9904">
        <v>1894899</v>
      </c>
      <c r="B9904">
        <v>1</v>
      </c>
      <c r="C9904" t="s">
        <v>80</v>
      </c>
      <c r="D9904" t="s">
        <v>83</v>
      </c>
      <c r="E9904" t="s">
        <v>140</v>
      </c>
      <c r="F9904" t="s">
        <v>27578</v>
      </c>
      <c r="G9904" t="s">
        <v>163</v>
      </c>
      <c r="H9904" t="s">
        <v>143</v>
      </c>
      <c r="I9904" t="s">
        <v>135</v>
      </c>
      <c r="J9904" t="s">
        <v>136</v>
      </c>
      <c r="K9904" t="s">
        <v>137</v>
      </c>
      <c r="L9904" t="s">
        <v>27579</v>
      </c>
      <c r="M9904" t="s">
        <v>27580</v>
      </c>
      <c r="N9904">
        <v>1.999166666</v>
      </c>
      <c r="O9904">
        <v>0</v>
      </c>
      <c r="P9904">
        <v>3</v>
      </c>
      <c r="Q9904">
        <v>0</v>
      </c>
      <c r="R9904">
        <v>0</v>
      </c>
      <c r="S9904">
        <v>0</v>
      </c>
      <c r="T9904">
        <v>0</v>
      </c>
      <c r="U9904">
        <v>0</v>
      </c>
      <c r="V9904">
        <v>0</v>
      </c>
      <c r="W9904">
        <v>0</v>
      </c>
      <c r="X9904">
        <v>1.558743680838135</v>
      </c>
      <c r="Y9904">
        <v>0</v>
      </c>
      <c r="Z9904">
        <v>0</v>
      </c>
      <c r="AA9904">
        <v>0</v>
      </c>
      <c r="AB9904">
        <v>0</v>
      </c>
      <c r="AC9904">
        <v>0</v>
      </c>
      <c r="AD9904">
        <v>0</v>
      </c>
      <c r="AE9904">
        <v>1.558743680838135</v>
      </c>
    </row>
    <row r="9905" spans="1:31" x14ac:dyDescent="0.25">
      <c r="A9905">
        <v>1895437</v>
      </c>
      <c r="B9905">
        <v>1</v>
      </c>
      <c r="C9905" t="s">
        <v>80</v>
      </c>
      <c r="D9905" t="s">
        <v>108</v>
      </c>
      <c r="E9905" t="s">
        <v>210</v>
      </c>
      <c r="F9905" t="s">
        <v>449</v>
      </c>
      <c r="G9905" t="s">
        <v>2221</v>
      </c>
      <c r="H9905" t="s">
        <v>134</v>
      </c>
      <c r="I9905" t="s">
        <v>135</v>
      </c>
      <c r="J9905" t="s">
        <v>5</v>
      </c>
      <c r="K9905" t="s">
        <v>137</v>
      </c>
      <c r="L9905" t="s">
        <v>27581</v>
      </c>
      <c r="M9905" t="s">
        <v>27582</v>
      </c>
      <c r="N9905">
        <v>0.60222222199999997</v>
      </c>
      <c r="O9905">
        <v>0</v>
      </c>
      <c r="P9905">
        <v>2170</v>
      </c>
      <c r="Q9905">
        <v>3</v>
      </c>
      <c r="R9905">
        <v>324</v>
      </c>
      <c r="S9905">
        <v>8</v>
      </c>
      <c r="T9905">
        <v>318</v>
      </c>
      <c r="U9905">
        <v>1</v>
      </c>
      <c r="V9905">
        <v>0</v>
      </c>
      <c r="W9905">
        <v>0</v>
      </c>
      <c r="X9905">
        <v>295.36751047400065</v>
      </c>
      <c r="Y9905">
        <v>21.483183145688642</v>
      </c>
      <c r="Z9905">
        <v>153.49159103981546</v>
      </c>
      <c r="AA9905">
        <v>41.295996572068837</v>
      </c>
      <c r="AB9905">
        <v>133.48238560718309</v>
      </c>
      <c r="AC9905">
        <v>14.682555799686485</v>
      </c>
      <c r="AD9905">
        <v>0</v>
      </c>
      <c r="AE9905">
        <v>659.80322263844323</v>
      </c>
    </row>
    <row r="9906" spans="1:31" x14ac:dyDescent="0.25">
      <c r="A9906">
        <v>1894650</v>
      </c>
      <c r="B9906">
        <v>1</v>
      </c>
      <c r="C9906" t="s">
        <v>80</v>
      </c>
      <c r="D9906" t="s">
        <v>103</v>
      </c>
      <c r="E9906" t="s">
        <v>146</v>
      </c>
      <c r="F9906" t="s">
        <v>27583</v>
      </c>
      <c r="G9906" t="s">
        <v>148</v>
      </c>
      <c r="H9906" t="s">
        <v>143</v>
      </c>
      <c r="I9906" t="s">
        <v>135</v>
      </c>
      <c r="J9906" t="s">
        <v>136</v>
      </c>
      <c r="K9906" t="s">
        <v>137</v>
      </c>
      <c r="L9906" t="s">
        <v>27584</v>
      </c>
      <c r="M9906" t="s">
        <v>27585</v>
      </c>
      <c r="N9906">
        <v>2.2233333329999998</v>
      </c>
      <c r="O9906">
        <v>0</v>
      </c>
      <c r="P9906">
        <v>0</v>
      </c>
      <c r="Q9906">
        <v>0</v>
      </c>
      <c r="R9906">
        <v>9</v>
      </c>
      <c r="S9906">
        <v>0</v>
      </c>
      <c r="T9906">
        <v>1</v>
      </c>
      <c r="U9906">
        <v>0</v>
      </c>
      <c r="V9906">
        <v>0</v>
      </c>
      <c r="W9906">
        <v>0</v>
      </c>
      <c r="X9906">
        <v>0</v>
      </c>
      <c r="Y9906">
        <v>0</v>
      </c>
      <c r="Z9906">
        <v>113.06190354059814</v>
      </c>
      <c r="AA9906">
        <v>0</v>
      </c>
      <c r="AB9906">
        <v>3.0437591923358829</v>
      </c>
      <c r="AC9906">
        <v>0</v>
      </c>
      <c r="AD9906">
        <v>0</v>
      </c>
      <c r="AE9906">
        <v>116.10566273293402</v>
      </c>
    </row>
    <row r="9907" spans="1:31" x14ac:dyDescent="0.25">
      <c r="A9907">
        <v>1895191</v>
      </c>
      <c r="B9907">
        <v>1</v>
      </c>
      <c r="C9907" t="s">
        <v>81</v>
      </c>
      <c r="D9907" t="s">
        <v>119</v>
      </c>
      <c r="E9907" t="s">
        <v>146</v>
      </c>
      <c r="F9907" t="s">
        <v>27586</v>
      </c>
      <c r="G9907" t="s">
        <v>148</v>
      </c>
      <c r="H9907" t="s">
        <v>143</v>
      </c>
      <c r="I9907" t="s">
        <v>135</v>
      </c>
      <c r="J9907" t="s">
        <v>136</v>
      </c>
      <c r="K9907" t="s">
        <v>137</v>
      </c>
      <c r="L9907" t="s">
        <v>27587</v>
      </c>
      <c r="M9907" t="s">
        <v>27588</v>
      </c>
      <c r="N9907">
        <v>4.3486111110000003</v>
      </c>
      <c r="O9907">
        <v>0</v>
      </c>
      <c r="P9907">
        <v>5</v>
      </c>
      <c r="Q9907">
        <v>0</v>
      </c>
      <c r="R9907">
        <v>0</v>
      </c>
      <c r="S9907">
        <v>0</v>
      </c>
      <c r="T9907">
        <v>0</v>
      </c>
      <c r="U9907">
        <v>0</v>
      </c>
      <c r="V9907">
        <v>0</v>
      </c>
      <c r="W9907">
        <v>0</v>
      </c>
      <c r="X9907">
        <v>11.106937499205612</v>
      </c>
      <c r="Y9907">
        <v>0</v>
      </c>
      <c r="Z9907">
        <v>0</v>
      </c>
      <c r="AA9907">
        <v>0</v>
      </c>
      <c r="AB9907">
        <v>0</v>
      </c>
      <c r="AC9907">
        <v>0</v>
      </c>
      <c r="AD9907">
        <v>0</v>
      </c>
      <c r="AE9907">
        <v>11.106937499205612</v>
      </c>
    </row>
    <row r="9908" spans="1:31" x14ac:dyDescent="0.25">
      <c r="A9908">
        <v>1895394</v>
      </c>
      <c r="B9908">
        <v>1</v>
      </c>
      <c r="C9908" t="s">
        <v>80</v>
      </c>
      <c r="D9908" t="s">
        <v>102</v>
      </c>
      <c r="E9908" t="s">
        <v>169</v>
      </c>
      <c r="F9908" t="s">
        <v>27589</v>
      </c>
      <c r="G9908" t="s">
        <v>183</v>
      </c>
      <c r="H9908" t="s">
        <v>143</v>
      </c>
      <c r="I9908" t="s">
        <v>135</v>
      </c>
      <c r="J9908" t="s">
        <v>136</v>
      </c>
      <c r="K9908" t="s">
        <v>137</v>
      </c>
      <c r="L9908" t="s">
        <v>27590</v>
      </c>
      <c r="M9908" t="s">
        <v>27591</v>
      </c>
      <c r="N9908">
        <v>14.782222222</v>
      </c>
      <c r="O9908">
        <v>0</v>
      </c>
      <c r="P9908">
        <v>0</v>
      </c>
      <c r="Q9908">
        <v>0</v>
      </c>
      <c r="R9908">
        <v>21</v>
      </c>
      <c r="S9908">
        <v>0</v>
      </c>
      <c r="T9908">
        <v>0</v>
      </c>
      <c r="U9908">
        <v>0</v>
      </c>
      <c r="V9908">
        <v>0</v>
      </c>
      <c r="W9908">
        <v>0</v>
      </c>
      <c r="X9908">
        <v>0</v>
      </c>
      <c r="Y9908">
        <v>0</v>
      </c>
      <c r="Z9908">
        <v>520.4496472982629</v>
      </c>
      <c r="AA9908">
        <v>0</v>
      </c>
      <c r="AB9908">
        <v>0</v>
      </c>
      <c r="AC9908">
        <v>0</v>
      </c>
      <c r="AD9908">
        <v>0</v>
      </c>
      <c r="AE9908">
        <v>520.4496472982629</v>
      </c>
    </row>
    <row r="9909" spans="1:31" x14ac:dyDescent="0.25">
      <c r="A9909">
        <v>1894710</v>
      </c>
      <c r="B9909">
        <v>1</v>
      </c>
      <c r="C9909" t="s">
        <v>81</v>
      </c>
      <c r="D9909" t="s">
        <v>113</v>
      </c>
      <c r="E9909" t="s">
        <v>131</v>
      </c>
      <c r="F9909" t="s">
        <v>6724</v>
      </c>
      <c r="G9909" t="s">
        <v>196</v>
      </c>
      <c r="H9909" t="s">
        <v>134</v>
      </c>
      <c r="I9909" t="s">
        <v>135</v>
      </c>
      <c r="J9909" t="s">
        <v>136</v>
      </c>
      <c r="K9909" t="s">
        <v>172</v>
      </c>
      <c r="L9909" t="s">
        <v>27592</v>
      </c>
      <c r="M9909" t="s">
        <v>27593</v>
      </c>
      <c r="N9909">
        <v>2.5</v>
      </c>
      <c r="O9909">
        <v>0</v>
      </c>
      <c r="P9909">
        <v>972</v>
      </c>
      <c r="Q9909">
        <v>27</v>
      </c>
      <c r="R9909">
        <v>86</v>
      </c>
      <c r="S9909">
        <v>1</v>
      </c>
      <c r="T9909">
        <v>106</v>
      </c>
      <c r="U9909">
        <v>0</v>
      </c>
      <c r="V9909">
        <v>0</v>
      </c>
      <c r="W9909">
        <v>0</v>
      </c>
      <c r="X9909">
        <v>466.95196667201685</v>
      </c>
      <c r="Y9909">
        <v>460.48072599313406</v>
      </c>
      <c r="Z9909">
        <v>675.46036467493695</v>
      </c>
      <c r="AA9909">
        <v>0</v>
      </c>
      <c r="AB9909">
        <v>147.57919961045721</v>
      </c>
      <c r="AC9909">
        <v>0</v>
      </c>
      <c r="AD9909">
        <v>0</v>
      </c>
      <c r="AE9909">
        <v>1750.472256950545</v>
      </c>
    </row>
    <row r="9910" spans="1:31" x14ac:dyDescent="0.25">
      <c r="A9910">
        <v>1895208</v>
      </c>
      <c r="B9910">
        <v>1</v>
      </c>
      <c r="C9910" t="s">
        <v>80</v>
      </c>
      <c r="D9910" t="s">
        <v>96</v>
      </c>
      <c r="E9910" t="s">
        <v>140</v>
      </c>
      <c r="F9910" t="s">
        <v>27594</v>
      </c>
      <c r="G9910" t="s">
        <v>163</v>
      </c>
      <c r="H9910" t="s">
        <v>143</v>
      </c>
      <c r="I9910" t="s">
        <v>135</v>
      </c>
      <c r="J9910" t="s">
        <v>136</v>
      </c>
      <c r="K9910" t="s">
        <v>137</v>
      </c>
      <c r="L9910" t="s">
        <v>27595</v>
      </c>
      <c r="M9910" t="s">
        <v>27596</v>
      </c>
      <c r="N9910">
        <v>2.2641666659999999</v>
      </c>
      <c r="O9910">
        <v>0</v>
      </c>
      <c r="P9910">
        <v>0</v>
      </c>
      <c r="Q9910">
        <v>0</v>
      </c>
      <c r="R9910">
        <v>0</v>
      </c>
      <c r="S9910">
        <v>0</v>
      </c>
      <c r="T9910">
        <v>1</v>
      </c>
      <c r="U9910">
        <v>0</v>
      </c>
      <c r="V9910">
        <v>0</v>
      </c>
      <c r="W9910">
        <v>0</v>
      </c>
      <c r="X9910">
        <v>0</v>
      </c>
      <c r="Y9910">
        <v>0</v>
      </c>
      <c r="Z9910">
        <v>0</v>
      </c>
      <c r="AA9910">
        <v>0</v>
      </c>
      <c r="AB9910">
        <v>0.75715942409786918</v>
      </c>
      <c r="AC9910">
        <v>0</v>
      </c>
      <c r="AD9910">
        <v>0</v>
      </c>
      <c r="AE9910">
        <v>0.75715942409786918</v>
      </c>
    </row>
    <row r="9911" spans="1:31" x14ac:dyDescent="0.25">
      <c r="A9911">
        <v>1895059</v>
      </c>
      <c r="B9911">
        <v>1</v>
      </c>
      <c r="C9911" t="s">
        <v>80</v>
      </c>
      <c r="D9911" t="s">
        <v>101</v>
      </c>
      <c r="E9911" t="s">
        <v>140</v>
      </c>
      <c r="F9911" t="s">
        <v>27597</v>
      </c>
      <c r="G9911" t="s">
        <v>163</v>
      </c>
      <c r="H9911" t="s">
        <v>143</v>
      </c>
      <c r="I9911" t="s">
        <v>135</v>
      </c>
      <c r="J9911" t="s">
        <v>136</v>
      </c>
      <c r="K9911" t="s">
        <v>137</v>
      </c>
      <c r="L9911" t="s">
        <v>27598</v>
      </c>
      <c r="M9911" t="s">
        <v>27599</v>
      </c>
      <c r="N9911">
        <v>1.1000000000000001</v>
      </c>
      <c r="O9911">
        <v>0</v>
      </c>
      <c r="P9911">
        <v>1</v>
      </c>
      <c r="Q9911">
        <v>0</v>
      </c>
      <c r="R9911">
        <v>0</v>
      </c>
      <c r="S9911">
        <v>0</v>
      </c>
      <c r="T9911">
        <v>0</v>
      </c>
      <c r="U9911">
        <v>0</v>
      </c>
      <c r="V9911">
        <v>0</v>
      </c>
      <c r="W9911">
        <v>0</v>
      </c>
      <c r="X9911">
        <v>2.4018966955020829E-2</v>
      </c>
      <c r="Y9911">
        <v>0</v>
      </c>
      <c r="Z9911">
        <v>0</v>
      </c>
      <c r="AA9911">
        <v>0</v>
      </c>
      <c r="AB9911">
        <v>0</v>
      </c>
      <c r="AC9911">
        <v>0</v>
      </c>
      <c r="AD9911">
        <v>0</v>
      </c>
      <c r="AE9911">
        <v>2.4018966955020829E-2</v>
      </c>
    </row>
    <row r="9912" spans="1:31" x14ac:dyDescent="0.25">
      <c r="A9912">
        <v>1895228</v>
      </c>
      <c r="B9912">
        <v>1</v>
      </c>
      <c r="C9912" t="s">
        <v>80</v>
      </c>
      <c r="D9912" t="s">
        <v>103</v>
      </c>
      <c r="E9912" t="s">
        <v>146</v>
      </c>
      <c r="F9912" t="s">
        <v>9307</v>
      </c>
      <c r="G9912" t="s">
        <v>148</v>
      </c>
      <c r="H9912" t="s">
        <v>143</v>
      </c>
      <c r="I9912" t="s">
        <v>135</v>
      </c>
      <c r="J9912" t="s">
        <v>136</v>
      </c>
      <c r="K9912" t="s">
        <v>137</v>
      </c>
      <c r="L9912" t="s">
        <v>27600</v>
      </c>
      <c r="M9912" t="s">
        <v>27601</v>
      </c>
      <c r="N9912">
        <v>1.0094444440000001</v>
      </c>
      <c r="O9912">
        <v>0</v>
      </c>
      <c r="P9912">
        <v>281</v>
      </c>
      <c r="Q9912">
        <v>0</v>
      </c>
      <c r="R9912">
        <v>2</v>
      </c>
      <c r="S9912">
        <v>0</v>
      </c>
      <c r="T9912">
        <v>25</v>
      </c>
      <c r="U9912">
        <v>0</v>
      </c>
      <c r="V9912">
        <v>0</v>
      </c>
      <c r="W9912">
        <v>0</v>
      </c>
      <c r="X9912">
        <v>80.712433889242448</v>
      </c>
      <c r="Y9912">
        <v>0</v>
      </c>
      <c r="Z9912">
        <v>5.6597463400351114E-2</v>
      </c>
      <c r="AA9912">
        <v>0</v>
      </c>
      <c r="AB9912">
        <v>10.782223626120311</v>
      </c>
      <c r="AC9912">
        <v>0</v>
      </c>
      <c r="AD9912">
        <v>0</v>
      </c>
      <c r="AE9912">
        <v>91.551254978763112</v>
      </c>
    </row>
    <row r="9913" spans="1:31" x14ac:dyDescent="0.25">
      <c r="A9913">
        <v>1895351</v>
      </c>
      <c r="B9913">
        <v>1</v>
      </c>
      <c r="C9913" t="s">
        <v>81</v>
      </c>
      <c r="D9913" t="s">
        <v>118</v>
      </c>
      <c r="E9913" t="s">
        <v>229</v>
      </c>
      <c r="F9913" t="s">
        <v>6908</v>
      </c>
      <c r="G9913" t="s">
        <v>133</v>
      </c>
      <c r="H9913" t="s">
        <v>134</v>
      </c>
      <c r="I9913" t="s">
        <v>135</v>
      </c>
      <c r="J9913" t="s">
        <v>136</v>
      </c>
      <c r="K9913" t="s">
        <v>137</v>
      </c>
      <c r="L9913" t="s">
        <v>27602</v>
      </c>
      <c r="M9913" t="s">
        <v>27603</v>
      </c>
      <c r="N9913">
        <v>1.0419444440000001</v>
      </c>
      <c r="O9913">
        <v>7</v>
      </c>
      <c r="P9913">
        <v>1033</v>
      </c>
      <c r="Q9913">
        <v>156</v>
      </c>
      <c r="R9913">
        <v>64</v>
      </c>
      <c r="S9913">
        <v>34</v>
      </c>
      <c r="T9913">
        <v>87</v>
      </c>
      <c r="U9913">
        <v>0</v>
      </c>
      <c r="V9913">
        <v>0</v>
      </c>
      <c r="W9913">
        <v>2.808225906279048</v>
      </c>
      <c r="X9913">
        <v>230.41821016747542</v>
      </c>
      <c r="Y9913">
        <v>1121.7184106692775</v>
      </c>
      <c r="Z9913">
        <v>146.23160111620533</v>
      </c>
      <c r="AA9913">
        <v>326.84264938665052</v>
      </c>
      <c r="AB9913">
        <v>74.452336285248492</v>
      </c>
      <c r="AC9913">
        <v>0</v>
      </c>
      <c r="AD9913">
        <v>0</v>
      </c>
      <c r="AE9913">
        <v>1902.4714335311364</v>
      </c>
    </row>
    <row r="9914" spans="1:31" x14ac:dyDescent="0.25">
      <c r="A9914">
        <v>1894879</v>
      </c>
      <c r="B9914">
        <v>1</v>
      </c>
      <c r="C9914" t="s">
        <v>80</v>
      </c>
      <c r="D9914" t="s">
        <v>100</v>
      </c>
      <c r="E9914" t="s">
        <v>210</v>
      </c>
      <c r="F9914" t="s">
        <v>27604</v>
      </c>
      <c r="G9914" t="s">
        <v>212</v>
      </c>
      <c r="H9914" t="s">
        <v>134</v>
      </c>
      <c r="I9914" t="s">
        <v>135</v>
      </c>
      <c r="J9914" t="s">
        <v>3</v>
      </c>
      <c r="K9914" t="s">
        <v>137</v>
      </c>
      <c r="L9914" t="s">
        <v>27605</v>
      </c>
      <c r="M9914" t="s">
        <v>27606</v>
      </c>
      <c r="N9914">
        <v>1.8516666660000001</v>
      </c>
      <c r="O9914">
        <v>9</v>
      </c>
      <c r="P9914">
        <v>326</v>
      </c>
      <c r="Q9914">
        <v>27</v>
      </c>
      <c r="R9914">
        <v>96</v>
      </c>
      <c r="S9914">
        <v>22</v>
      </c>
      <c r="T9914">
        <v>805</v>
      </c>
      <c r="U9914">
        <v>22</v>
      </c>
      <c r="V9914">
        <v>173</v>
      </c>
      <c r="W9914">
        <v>9.1037057895838611</v>
      </c>
      <c r="X9914">
        <v>185.04085708721084</v>
      </c>
      <c r="Y9914">
        <v>579.96898169802569</v>
      </c>
      <c r="Z9914">
        <v>185.41044718055724</v>
      </c>
      <c r="AA9914">
        <v>551.74345590484245</v>
      </c>
      <c r="AB9914">
        <v>3452.3225793531906</v>
      </c>
      <c r="AC9914">
        <v>2124.5902970291791</v>
      </c>
      <c r="AD9914">
        <v>9225.1708890599621</v>
      </c>
      <c r="AE9914">
        <v>16313.351213102553</v>
      </c>
    </row>
    <row r="9915" spans="1:31" x14ac:dyDescent="0.25">
      <c r="A9915">
        <v>1895128</v>
      </c>
      <c r="B9915">
        <v>1</v>
      </c>
      <c r="C9915" t="s">
        <v>80</v>
      </c>
      <c r="D9915" t="s">
        <v>103</v>
      </c>
      <c r="E9915" t="s">
        <v>146</v>
      </c>
      <c r="F9915" t="s">
        <v>24722</v>
      </c>
      <c r="G9915" t="s">
        <v>148</v>
      </c>
      <c r="H9915" t="s">
        <v>143</v>
      </c>
      <c r="I9915" t="s">
        <v>135</v>
      </c>
      <c r="J9915" t="s">
        <v>136</v>
      </c>
      <c r="K9915" t="s">
        <v>137</v>
      </c>
      <c r="L9915" t="s">
        <v>27607</v>
      </c>
      <c r="M9915" t="s">
        <v>27608</v>
      </c>
      <c r="N9915">
        <v>0.29944444399999998</v>
      </c>
      <c r="O9915">
        <v>0</v>
      </c>
      <c r="P9915">
        <v>102</v>
      </c>
      <c r="Q9915">
        <v>0</v>
      </c>
      <c r="R9915">
        <v>0</v>
      </c>
      <c r="S9915">
        <v>0</v>
      </c>
      <c r="T9915">
        <v>5</v>
      </c>
      <c r="U9915">
        <v>0</v>
      </c>
      <c r="V9915">
        <v>0</v>
      </c>
      <c r="W9915">
        <v>0</v>
      </c>
      <c r="X9915">
        <v>8.499531910483288</v>
      </c>
      <c r="Y9915">
        <v>0</v>
      </c>
      <c r="Z9915">
        <v>0</v>
      </c>
      <c r="AA9915">
        <v>0</v>
      </c>
      <c r="AB9915">
        <v>1.2368033780004897</v>
      </c>
      <c r="AC9915">
        <v>0</v>
      </c>
      <c r="AD9915">
        <v>0</v>
      </c>
      <c r="AE9915">
        <v>9.7363352884837777</v>
      </c>
    </row>
    <row r="9916" spans="1:31" x14ac:dyDescent="0.25">
      <c r="A9916">
        <v>1895022</v>
      </c>
      <c r="B9916">
        <v>1</v>
      </c>
      <c r="C9916" t="s">
        <v>81</v>
      </c>
      <c r="D9916" t="s">
        <v>113</v>
      </c>
      <c r="E9916" t="s">
        <v>222</v>
      </c>
      <c r="F9916" t="s">
        <v>27609</v>
      </c>
      <c r="G9916" t="s">
        <v>148</v>
      </c>
      <c r="H9916" t="s">
        <v>143</v>
      </c>
      <c r="I9916" t="s">
        <v>135</v>
      </c>
      <c r="J9916" t="s">
        <v>136</v>
      </c>
      <c r="K9916" t="s">
        <v>137</v>
      </c>
      <c r="L9916" t="s">
        <v>27610</v>
      </c>
      <c r="M9916" t="s">
        <v>27611</v>
      </c>
      <c r="N9916">
        <v>1.6416666660000001</v>
      </c>
      <c r="O9916">
        <v>0</v>
      </c>
      <c r="P9916">
        <v>1</v>
      </c>
      <c r="Q9916">
        <v>0</v>
      </c>
      <c r="R9916">
        <v>0</v>
      </c>
      <c r="S9916">
        <v>0</v>
      </c>
      <c r="T9916">
        <v>1</v>
      </c>
      <c r="U9916">
        <v>0</v>
      </c>
      <c r="V9916">
        <v>0</v>
      </c>
      <c r="W9916">
        <v>0</v>
      </c>
      <c r="X9916">
        <v>0.56841424332299995</v>
      </c>
      <c r="Y9916">
        <v>0</v>
      </c>
      <c r="Z9916">
        <v>0</v>
      </c>
      <c r="AA9916">
        <v>0</v>
      </c>
      <c r="AB9916">
        <v>0</v>
      </c>
      <c r="AC9916">
        <v>0</v>
      </c>
      <c r="AD9916">
        <v>0</v>
      </c>
      <c r="AE9916">
        <v>0.56841424332299995</v>
      </c>
    </row>
    <row r="9917" spans="1:31" x14ac:dyDescent="0.25">
      <c r="A9917">
        <v>1894667</v>
      </c>
      <c r="B9917">
        <v>1</v>
      </c>
      <c r="C9917" t="s">
        <v>81</v>
      </c>
      <c r="D9917" t="s">
        <v>121</v>
      </c>
      <c r="E9917" t="s">
        <v>131</v>
      </c>
      <c r="F9917" t="s">
        <v>203</v>
      </c>
      <c r="G9917" t="s">
        <v>133</v>
      </c>
      <c r="H9917" t="s">
        <v>134</v>
      </c>
      <c r="I9917" t="s">
        <v>152</v>
      </c>
      <c r="J9917" t="s">
        <v>136</v>
      </c>
      <c r="K9917" t="s">
        <v>137</v>
      </c>
      <c r="L9917" t="s">
        <v>27612</v>
      </c>
      <c r="M9917" t="s">
        <v>27613</v>
      </c>
      <c r="N9917">
        <v>1.0555554999999999E-2</v>
      </c>
      <c r="O9917">
        <v>0</v>
      </c>
      <c r="P9917">
        <v>896</v>
      </c>
      <c r="Q9917">
        <v>5</v>
      </c>
      <c r="R9917">
        <v>21</v>
      </c>
      <c r="S9917">
        <v>3</v>
      </c>
      <c r="T9917">
        <v>34</v>
      </c>
      <c r="U9917">
        <v>0</v>
      </c>
      <c r="V9917">
        <v>0</v>
      </c>
      <c r="W9917">
        <v>0</v>
      </c>
      <c r="X9917">
        <v>1.0715177970238396</v>
      </c>
      <c r="Y9917">
        <v>7.650537611959668E-2</v>
      </c>
      <c r="Z9917">
        <v>0.15413337870784669</v>
      </c>
      <c r="AA9917">
        <v>0.10878267082047333</v>
      </c>
      <c r="AB9917">
        <v>0.14088786828034333</v>
      </c>
      <c r="AC9917">
        <v>0</v>
      </c>
      <c r="AD9917">
        <v>0</v>
      </c>
      <c r="AE9917">
        <v>1.5518270909520997</v>
      </c>
    </row>
    <row r="9918" spans="1:31" x14ac:dyDescent="0.25">
      <c r="A9918">
        <v>1895065</v>
      </c>
      <c r="B9918">
        <v>1</v>
      </c>
      <c r="C9918" t="s">
        <v>81</v>
      </c>
      <c r="D9918" t="s">
        <v>118</v>
      </c>
      <c r="E9918" t="s">
        <v>146</v>
      </c>
      <c r="F9918" t="s">
        <v>27614</v>
      </c>
      <c r="G9918" t="s">
        <v>596</v>
      </c>
      <c r="H9918" t="s">
        <v>143</v>
      </c>
      <c r="I9918" t="s">
        <v>135</v>
      </c>
      <c r="J9918" t="s">
        <v>136</v>
      </c>
      <c r="K9918" t="s">
        <v>137</v>
      </c>
      <c r="L9918" t="s">
        <v>27615</v>
      </c>
      <c r="M9918" t="s">
        <v>27616</v>
      </c>
      <c r="N9918">
        <v>2.0805555550000001</v>
      </c>
      <c r="O9918">
        <v>0</v>
      </c>
      <c r="P9918">
        <v>70</v>
      </c>
      <c r="Q9918">
        <v>0</v>
      </c>
      <c r="R9918">
        <v>0</v>
      </c>
      <c r="S9918">
        <v>0</v>
      </c>
      <c r="T9918">
        <v>0</v>
      </c>
      <c r="U9918">
        <v>0</v>
      </c>
      <c r="V9918">
        <v>0</v>
      </c>
      <c r="W9918">
        <v>0</v>
      </c>
      <c r="X9918">
        <v>26.053318802697845</v>
      </c>
      <c r="Y9918">
        <v>0</v>
      </c>
      <c r="Z9918">
        <v>0</v>
      </c>
      <c r="AA9918">
        <v>0</v>
      </c>
      <c r="AB9918">
        <v>0</v>
      </c>
      <c r="AC9918">
        <v>0</v>
      </c>
      <c r="AD9918">
        <v>0</v>
      </c>
      <c r="AE9918">
        <v>26.053318802697845</v>
      </c>
    </row>
    <row r="9919" spans="1:31" x14ac:dyDescent="0.25">
      <c r="A9919">
        <v>1895414</v>
      </c>
      <c r="B9919">
        <v>1</v>
      </c>
      <c r="C9919" t="s">
        <v>80</v>
      </c>
      <c r="D9919" t="s">
        <v>109</v>
      </c>
      <c r="E9919" t="s">
        <v>146</v>
      </c>
      <c r="F9919" t="s">
        <v>15775</v>
      </c>
      <c r="G9919" t="s">
        <v>148</v>
      </c>
      <c r="H9919" t="s">
        <v>143</v>
      </c>
      <c r="I9919" t="s">
        <v>135</v>
      </c>
      <c r="J9919" t="s">
        <v>136</v>
      </c>
      <c r="K9919" t="s">
        <v>137</v>
      </c>
      <c r="L9919" t="s">
        <v>27617</v>
      </c>
      <c r="M9919" t="s">
        <v>27618</v>
      </c>
      <c r="N9919">
        <v>2.3197222219999998</v>
      </c>
      <c r="O9919">
        <v>0</v>
      </c>
      <c r="P9919">
        <v>31</v>
      </c>
      <c r="Q9919">
        <v>0</v>
      </c>
      <c r="R9919">
        <v>2</v>
      </c>
      <c r="S9919">
        <v>0</v>
      </c>
      <c r="T9919">
        <v>6</v>
      </c>
      <c r="U9919">
        <v>0</v>
      </c>
      <c r="V9919">
        <v>0</v>
      </c>
      <c r="W9919">
        <v>0</v>
      </c>
      <c r="X9919">
        <v>30.42841313100428</v>
      </c>
      <c r="Y9919">
        <v>0</v>
      </c>
      <c r="Z9919">
        <v>20.068318505625697</v>
      </c>
      <c r="AA9919">
        <v>0</v>
      </c>
      <c r="AB9919">
        <v>9.186769040949013</v>
      </c>
      <c r="AC9919">
        <v>0</v>
      </c>
      <c r="AD9919">
        <v>0</v>
      </c>
      <c r="AE9919">
        <v>59.683500677578991</v>
      </c>
    </row>
    <row r="9920" spans="1:31" x14ac:dyDescent="0.25">
      <c r="A9920">
        <v>1894773</v>
      </c>
      <c r="B9920">
        <v>1</v>
      </c>
      <c r="C9920" t="s">
        <v>80</v>
      </c>
      <c r="D9920" t="s">
        <v>82</v>
      </c>
      <c r="E9920" t="s">
        <v>229</v>
      </c>
      <c r="F9920" t="s">
        <v>27470</v>
      </c>
      <c r="G9920" t="s">
        <v>133</v>
      </c>
      <c r="H9920" t="s">
        <v>134</v>
      </c>
      <c r="I9920" t="s">
        <v>135</v>
      </c>
      <c r="J9920" t="s">
        <v>136</v>
      </c>
      <c r="K9920" t="s">
        <v>137</v>
      </c>
      <c r="L9920" t="s">
        <v>27619</v>
      </c>
      <c r="M9920" t="s">
        <v>27620</v>
      </c>
      <c r="N9920">
        <v>0.75888888799999998</v>
      </c>
      <c r="O9920">
        <v>0</v>
      </c>
      <c r="P9920">
        <v>157</v>
      </c>
      <c r="Q9920">
        <v>0</v>
      </c>
      <c r="R9920">
        <v>0</v>
      </c>
      <c r="S9920">
        <v>6</v>
      </c>
      <c r="T9920">
        <v>1823</v>
      </c>
      <c r="U9920">
        <v>0</v>
      </c>
      <c r="V9920">
        <v>8</v>
      </c>
      <c r="W9920">
        <v>0</v>
      </c>
      <c r="X9920">
        <v>29.031856086186316</v>
      </c>
      <c r="Y9920">
        <v>0</v>
      </c>
      <c r="Z9920">
        <v>0</v>
      </c>
      <c r="AA9920">
        <v>1146.2861806448493</v>
      </c>
      <c r="AB9920">
        <v>1640.662714651645</v>
      </c>
      <c r="AC9920">
        <v>0</v>
      </c>
      <c r="AD9920">
        <v>30.516527931479931</v>
      </c>
      <c r="AE9920">
        <v>2846.497279314161</v>
      </c>
    </row>
    <row r="9921" spans="1:31" x14ac:dyDescent="0.25">
      <c r="A9921">
        <v>1894624</v>
      </c>
      <c r="B9921">
        <v>1</v>
      </c>
      <c r="C9921" t="s">
        <v>80</v>
      </c>
      <c r="D9921" t="s">
        <v>83</v>
      </c>
      <c r="E9921" t="s">
        <v>131</v>
      </c>
      <c r="F9921" t="s">
        <v>27621</v>
      </c>
      <c r="G9921" t="s">
        <v>133</v>
      </c>
      <c r="H9921" t="s">
        <v>134</v>
      </c>
      <c r="I9921" t="s">
        <v>135</v>
      </c>
      <c r="J9921" t="s">
        <v>136</v>
      </c>
      <c r="K9921" t="s">
        <v>137</v>
      </c>
      <c r="L9921" t="s">
        <v>27622</v>
      </c>
      <c r="M9921" t="s">
        <v>27623</v>
      </c>
      <c r="N9921">
        <v>0.45583333300000001</v>
      </c>
      <c r="O9921">
        <v>0</v>
      </c>
      <c r="P9921">
        <v>0</v>
      </c>
      <c r="Q9921">
        <v>0</v>
      </c>
      <c r="R9921">
        <v>1</v>
      </c>
      <c r="S9921">
        <v>1</v>
      </c>
      <c r="T9921">
        <v>0</v>
      </c>
      <c r="U9921">
        <v>2</v>
      </c>
      <c r="V9921">
        <v>0</v>
      </c>
      <c r="W9921">
        <v>0</v>
      </c>
      <c r="X9921">
        <v>0</v>
      </c>
      <c r="Y9921">
        <v>0</v>
      </c>
      <c r="Z9921">
        <v>0</v>
      </c>
      <c r="AA9921">
        <v>86.132948264139003</v>
      </c>
      <c r="AB9921">
        <v>0</v>
      </c>
      <c r="AC9921">
        <v>8.1544697052259991</v>
      </c>
      <c r="AD9921">
        <v>0</v>
      </c>
      <c r="AE9921">
        <v>94.287417969365009</v>
      </c>
    </row>
    <row r="9922" spans="1:31" x14ac:dyDescent="0.25">
      <c r="A9922">
        <v>1894956</v>
      </c>
      <c r="B9922">
        <v>1</v>
      </c>
      <c r="C9922" t="s">
        <v>80</v>
      </c>
      <c r="D9922" t="s">
        <v>96</v>
      </c>
      <c r="E9922" t="s">
        <v>140</v>
      </c>
      <c r="F9922" t="s">
        <v>27624</v>
      </c>
      <c r="G9922" t="s">
        <v>200</v>
      </c>
      <c r="H9922" t="s">
        <v>143</v>
      </c>
      <c r="I9922" t="s">
        <v>135</v>
      </c>
      <c r="J9922" t="s">
        <v>136</v>
      </c>
      <c r="K9922" t="s">
        <v>137</v>
      </c>
      <c r="L9922" t="s">
        <v>27625</v>
      </c>
      <c r="M9922" t="s">
        <v>27626</v>
      </c>
      <c r="N9922">
        <v>3.9019444440000002</v>
      </c>
      <c r="O9922">
        <v>0</v>
      </c>
      <c r="P9922">
        <v>6</v>
      </c>
      <c r="Q9922">
        <v>0</v>
      </c>
      <c r="R9922">
        <v>0</v>
      </c>
      <c r="S9922">
        <v>0</v>
      </c>
      <c r="T9922">
        <v>0</v>
      </c>
      <c r="U9922">
        <v>0</v>
      </c>
      <c r="V9922">
        <v>0</v>
      </c>
      <c r="W9922">
        <v>0</v>
      </c>
      <c r="X9922">
        <v>4.7377608388155288</v>
      </c>
      <c r="Y9922">
        <v>0</v>
      </c>
      <c r="Z9922">
        <v>0</v>
      </c>
      <c r="AA9922">
        <v>0</v>
      </c>
      <c r="AB9922">
        <v>0</v>
      </c>
      <c r="AC9922">
        <v>0</v>
      </c>
      <c r="AD9922">
        <v>0</v>
      </c>
      <c r="AE9922">
        <v>4.7377608388155288</v>
      </c>
    </row>
    <row r="9923" spans="1:31" x14ac:dyDescent="0.25">
      <c r="A9923">
        <v>1895334</v>
      </c>
      <c r="B9923">
        <v>1</v>
      </c>
      <c r="C9923" t="s">
        <v>80</v>
      </c>
      <c r="D9923" t="s">
        <v>103</v>
      </c>
      <c r="E9923" t="s">
        <v>146</v>
      </c>
      <c r="F9923" t="s">
        <v>9307</v>
      </c>
      <c r="G9923" t="s">
        <v>148</v>
      </c>
      <c r="H9923" t="s">
        <v>143</v>
      </c>
      <c r="I9923" t="s">
        <v>135</v>
      </c>
      <c r="J9923" t="s">
        <v>136</v>
      </c>
      <c r="K9923" t="s">
        <v>137</v>
      </c>
      <c r="L9923" t="s">
        <v>27627</v>
      </c>
      <c r="M9923" t="s">
        <v>27628</v>
      </c>
      <c r="N9923">
        <v>2.4397222219999999</v>
      </c>
      <c r="O9923">
        <v>0</v>
      </c>
      <c r="P9923">
        <v>281</v>
      </c>
      <c r="Q9923">
        <v>0</v>
      </c>
      <c r="R9923">
        <v>2</v>
      </c>
      <c r="S9923">
        <v>0</v>
      </c>
      <c r="T9923">
        <v>25</v>
      </c>
      <c r="U9923">
        <v>0</v>
      </c>
      <c r="V9923">
        <v>0</v>
      </c>
      <c r="W9923">
        <v>0</v>
      </c>
      <c r="X9923">
        <v>212.45445172559315</v>
      </c>
      <c r="Y9923">
        <v>0</v>
      </c>
      <c r="Z9923">
        <v>0.13361598317700141</v>
      </c>
      <c r="AA9923">
        <v>0</v>
      </c>
      <c r="AB9923">
        <v>20.677265821845086</v>
      </c>
      <c r="AC9923">
        <v>0</v>
      </c>
      <c r="AD9923">
        <v>0</v>
      </c>
      <c r="AE9923">
        <v>233.26533353061524</v>
      </c>
    </row>
    <row r="9924" spans="1:31" x14ac:dyDescent="0.25">
      <c r="A9924">
        <v>1895294</v>
      </c>
      <c r="B9924">
        <v>1</v>
      </c>
      <c r="C9924" t="s">
        <v>80</v>
      </c>
      <c r="D9924" t="s">
        <v>98</v>
      </c>
      <c r="E9924" t="s">
        <v>169</v>
      </c>
      <c r="F9924" t="s">
        <v>27629</v>
      </c>
      <c r="G9924" t="s">
        <v>183</v>
      </c>
      <c r="H9924" t="s">
        <v>143</v>
      </c>
      <c r="I9924" t="s">
        <v>135</v>
      </c>
      <c r="J9924" t="s">
        <v>136</v>
      </c>
      <c r="K9924" t="s">
        <v>137</v>
      </c>
      <c r="L9924" t="s">
        <v>27630</v>
      </c>
      <c r="M9924" t="s">
        <v>27631</v>
      </c>
      <c r="N9924">
        <v>1.0433333330000001</v>
      </c>
      <c r="O9924">
        <v>0</v>
      </c>
      <c r="P9924">
        <v>92</v>
      </c>
      <c r="Q9924">
        <v>0</v>
      </c>
      <c r="R9924">
        <v>2</v>
      </c>
      <c r="S9924">
        <v>0</v>
      </c>
      <c r="T9924">
        <v>26</v>
      </c>
      <c r="U9924">
        <v>0</v>
      </c>
      <c r="V9924">
        <v>0</v>
      </c>
      <c r="W9924">
        <v>0</v>
      </c>
      <c r="X9924">
        <v>25.294286656419484</v>
      </c>
      <c r="Y9924">
        <v>0</v>
      </c>
      <c r="Z9924">
        <v>2.79256692352434</v>
      </c>
      <c r="AA9924">
        <v>0</v>
      </c>
      <c r="AB9924">
        <v>40.488068972897352</v>
      </c>
      <c r="AC9924">
        <v>0</v>
      </c>
      <c r="AD9924">
        <v>0</v>
      </c>
      <c r="AE9924">
        <v>68.574922552841173</v>
      </c>
    </row>
    <row r="9925" spans="1:31" x14ac:dyDescent="0.25">
      <c r="A9925">
        <v>1895248</v>
      </c>
      <c r="B9925">
        <v>1</v>
      </c>
      <c r="C9925" t="s">
        <v>80</v>
      </c>
      <c r="D9925" t="s">
        <v>100</v>
      </c>
      <c r="E9925" t="s">
        <v>146</v>
      </c>
      <c r="F9925" t="s">
        <v>27632</v>
      </c>
      <c r="G9925" t="s">
        <v>1124</v>
      </c>
      <c r="H9925" t="s">
        <v>143</v>
      </c>
      <c r="I9925" t="s">
        <v>135</v>
      </c>
      <c r="J9925" t="s">
        <v>136</v>
      </c>
      <c r="K9925" t="s">
        <v>137</v>
      </c>
      <c r="L9925" t="s">
        <v>27633</v>
      </c>
      <c r="M9925" t="s">
        <v>27634</v>
      </c>
      <c r="N9925">
        <v>0.883611111</v>
      </c>
      <c r="O9925">
        <v>0</v>
      </c>
      <c r="P9925">
        <v>88</v>
      </c>
      <c r="Q9925">
        <v>0</v>
      </c>
      <c r="R9925">
        <v>0</v>
      </c>
      <c r="S9925">
        <v>0</v>
      </c>
      <c r="T9925">
        <v>0</v>
      </c>
      <c r="U9925">
        <v>0</v>
      </c>
      <c r="V9925">
        <v>0</v>
      </c>
      <c r="W9925">
        <v>0</v>
      </c>
      <c r="X9925">
        <v>28.826110404073198</v>
      </c>
      <c r="Y9925">
        <v>0</v>
      </c>
      <c r="Z9925">
        <v>0</v>
      </c>
      <c r="AA9925">
        <v>0</v>
      </c>
      <c r="AB9925">
        <v>0</v>
      </c>
      <c r="AC9925">
        <v>0</v>
      </c>
      <c r="AD9925">
        <v>0</v>
      </c>
      <c r="AE9925">
        <v>28.826110404073198</v>
      </c>
    </row>
    <row r="9926" spans="1:31" x14ac:dyDescent="0.25">
      <c r="A9926">
        <v>1895042</v>
      </c>
      <c r="B9926">
        <v>1</v>
      </c>
      <c r="C9926" t="s">
        <v>80</v>
      </c>
      <c r="D9926" t="s">
        <v>88</v>
      </c>
      <c r="E9926" t="s">
        <v>140</v>
      </c>
      <c r="F9926" t="s">
        <v>27635</v>
      </c>
      <c r="G9926" t="s">
        <v>207</v>
      </c>
      <c r="H9926" t="s">
        <v>143</v>
      </c>
      <c r="I9926" t="s">
        <v>135</v>
      </c>
      <c r="J9926" t="s">
        <v>136</v>
      </c>
      <c r="K9926" t="s">
        <v>137</v>
      </c>
      <c r="L9926" t="s">
        <v>27636</v>
      </c>
      <c r="M9926" t="s">
        <v>27637</v>
      </c>
      <c r="N9926">
        <v>1.405</v>
      </c>
      <c r="O9926">
        <v>0</v>
      </c>
      <c r="P9926">
        <v>3</v>
      </c>
      <c r="Q9926">
        <v>0</v>
      </c>
      <c r="R9926">
        <v>0</v>
      </c>
      <c r="S9926">
        <v>0</v>
      </c>
      <c r="T9926">
        <v>0</v>
      </c>
      <c r="U9926">
        <v>0</v>
      </c>
      <c r="V9926">
        <v>0</v>
      </c>
      <c r="W9926">
        <v>0</v>
      </c>
      <c r="X9926">
        <v>0.94061309609629007</v>
      </c>
      <c r="Y9926">
        <v>0</v>
      </c>
      <c r="Z9926">
        <v>0</v>
      </c>
      <c r="AA9926">
        <v>0</v>
      </c>
      <c r="AB9926">
        <v>0</v>
      </c>
      <c r="AC9926">
        <v>0</v>
      </c>
      <c r="AD9926">
        <v>0</v>
      </c>
      <c r="AE9926">
        <v>0.94061309609629007</v>
      </c>
    </row>
    <row r="9927" spans="1:31" x14ac:dyDescent="0.25">
      <c r="A9927">
        <v>1895440</v>
      </c>
      <c r="B9927">
        <v>1</v>
      </c>
      <c r="C9927" t="s">
        <v>81</v>
      </c>
      <c r="D9927" t="s">
        <v>128</v>
      </c>
      <c r="E9927" t="s">
        <v>158</v>
      </c>
      <c r="F9927" t="s">
        <v>27638</v>
      </c>
      <c r="G9927" t="s">
        <v>133</v>
      </c>
      <c r="H9927" t="s">
        <v>134</v>
      </c>
      <c r="I9927" t="s">
        <v>135</v>
      </c>
      <c r="J9927" t="s">
        <v>136</v>
      </c>
      <c r="K9927" t="s">
        <v>137</v>
      </c>
      <c r="L9927" t="s">
        <v>27639</v>
      </c>
      <c r="M9927" t="s">
        <v>27640</v>
      </c>
      <c r="N9927">
        <v>0.133333333</v>
      </c>
      <c r="O9927">
        <v>4</v>
      </c>
      <c r="P9927">
        <v>7413</v>
      </c>
      <c r="Q9927">
        <v>13</v>
      </c>
      <c r="R9927">
        <v>136</v>
      </c>
      <c r="S9927">
        <v>20</v>
      </c>
      <c r="T9927">
        <v>616</v>
      </c>
      <c r="U9927">
        <v>6</v>
      </c>
      <c r="V9927">
        <v>1</v>
      </c>
      <c r="W9927">
        <v>0.44477919525600002</v>
      </c>
      <c r="X9927">
        <v>264.01017838310241</v>
      </c>
      <c r="Y9927">
        <v>3.3883802839487993</v>
      </c>
      <c r="Z9927">
        <v>15.928366696838804</v>
      </c>
      <c r="AA9927">
        <v>134.74944372749999</v>
      </c>
      <c r="AB9927">
        <v>54.155475522912255</v>
      </c>
      <c r="AC9927">
        <v>128.40066522790772</v>
      </c>
      <c r="AD9927">
        <v>1.1997800352296</v>
      </c>
      <c r="AE9927">
        <v>602.27706907269555</v>
      </c>
    </row>
    <row r="9928" spans="1:31" x14ac:dyDescent="0.25">
      <c r="A9928">
        <v>1894893</v>
      </c>
      <c r="B9928">
        <v>1</v>
      </c>
      <c r="C9928" t="s">
        <v>80</v>
      </c>
      <c r="D9928" t="s">
        <v>94</v>
      </c>
      <c r="E9928" t="s">
        <v>169</v>
      </c>
      <c r="F9928" t="s">
        <v>27641</v>
      </c>
      <c r="G9928" t="s">
        <v>183</v>
      </c>
      <c r="H9928" t="s">
        <v>143</v>
      </c>
      <c r="I9928" t="s">
        <v>135</v>
      </c>
      <c r="J9928" t="s">
        <v>136</v>
      </c>
      <c r="K9928" t="s">
        <v>137</v>
      </c>
      <c r="L9928" t="s">
        <v>27642</v>
      </c>
      <c r="M9928" t="s">
        <v>27643</v>
      </c>
      <c r="N9928">
        <v>1.655277777</v>
      </c>
      <c r="O9928">
        <v>0</v>
      </c>
      <c r="P9928">
        <v>0</v>
      </c>
      <c r="Q9928">
        <v>0</v>
      </c>
      <c r="R9928">
        <v>1</v>
      </c>
      <c r="S9928">
        <v>0</v>
      </c>
      <c r="T9928">
        <v>0</v>
      </c>
      <c r="U9928">
        <v>0</v>
      </c>
      <c r="V9928">
        <v>0</v>
      </c>
      <c r="W9928">
        <v>0</v>
      </c>
      <c r="X9928">
        <v>0</v>
      </c>
      <c r="Y9928">
        <v>0</v>
      </c>
      <c r="Z9928">
        <v>14.027195880626721</v>
      </c>
      <c r="AA9928">
        <v>0</v>
      </c>
      <c r="AB9928">
        <v>0</v>
      </c>
      <c r="AC9928">
        <v>0</v>
      </c>
      <c r="AD9928">
        <v>0</v>
      </c>
      <c r="AE9928">
        <v>14.027195880626721</v>
      </c>
    </row>
    <row r="9929" spans="1:31" x14ac:dyDescent="0.25">
      <c r="A9929">
        <v>1894747</v>
      </c>
      <c r="B9929">
        <v>1</v>
      </c>
      <c r="C9929" t="s">
        <v>81</v>
      </c>
      <c r="D9929" t="s">
        <v>116</v>
      </c>
      <c r="E9929" t="s">
        <v>146</v>
      </c>
      <c r="F9929" t="s">
        <v>7596</v>
      </c>
      <c r="G9929" t="s">
        <v>171</v>
      </c>
      <c r="H9929" t="s">
        <v>143</v>
      </c>
      <c r="I9929" t="s">
        <v>135</v>
      </c>
      <c r="J9929" t="s">
        <v>136</v>
      </c>
      <c r="K9929" t="s">
        <v>172</v>
      </c>
      <c r="L9929" t="s">
        <v>27644</v>
      </c>
      <c r="M9929" t="s">
        <v>27645</v>
      </c>
      <c r="N9929">
        <v>8.738482222</v>
      </c>
      <c r="O9929">
        <v>0</v>
      </c>
      <c r="P9929">
        <v>45</v>
      </c>
      <c r="Q9929">
        <v>0</v>
      </c>
      <c r="R9929">
        <v>0</v>
      </c>
      <c r="S9929">
        <v>0</v>
      </c>
      <c r="T9929">
        <v>1</v>
      </c>
      <c r="U9929">
        <v>0</v>
      </c>
      <c r="V9929">
        <v>0</v>
      </c>
      <c r="W9929">
        <v>0</v>
      </c>
      <c r="X9929">
        <v>32.588729486198275</v>
      </c>
      <c r="Y9929">
        <v>0</v>
      </c>
      <c r="Z9929">
        <v>0</v>
      </c>
      <c r="AA9929">
        <v>0</v>
      </c>
      <c r="AB9929">
        <v>0.52417127627908744</v>
      </c>
      <c r="AC9929">
        <v>0</v>
      </c>
      <c r="AD9929">
        <v>0</v>
      </c>
      <c r="AE9929">
        <v>33.112900762477359</v>
      </c>
    </row>
    <row r="9930" spans="1:31" x14ac:dyDescent="0.25">
      <c r="A9930">
        <v>1894601</v>
      </c>
      <c r="B9930">
        <v>1</v>
      </c>
      <c r="C9930" t="s">
        <v>80</v>
      </c>
      <c r="D9930" t="s">
        <v>89</v>
      </c>
      <c r="E9930" t="s">
        <v>210</v>
      </c>
      <c r="F9930" t="s">
        <v>26503</v>
      </c>
      <c r="G9930" t="s">
        <v>133</v>
      </c>
      <c r="H9930" t="s">
        <v>134</v>
      </c>
      <c r="I9930" t="s">
        <v>135</v>
      </c>
      <c r="J9930" t="s">
        <v>136</v>
      </c>
      <c r="K9930" t="s">
        <v>137</v>
      </c>
      <c r="L9930" t="s">
        <v>27646</v>
      </c>
      <c r="M9930" t="s">
        <v>27647</v>
      </c>
      <c r="N9930">
        <v>1.2649999999999999</v>
      </c>
      <c r="O9930">
        <v>30</v>
      </c>
      <c r="P9930">
        <v>8462</v>
      </c>
      <c r="Q9930">
        <v>7</v>
      </c>
      <c r="R9930">
        <v>135</v>
      </c>
      <c r="S9930">
        <v>28</v>
      </c>
      <c r="T9930">
        <v>632</v>
      </c>
      <c r="U9930">
        <v>1</v>
      </c>
      <c r="V9930">
        <v>4</v>
      </c>
      <c r="W9930">
        <v>346.96155099131113</v>
      </c>
      <c r="X9930">
        <v>3226.4885224118411</v>
      </c>
      <c r="Y9930">
        <v>7.7205143473538405</v>
      </c>
      <c r="Z9930">
        <v>69.031401343280876</v>
      </c>
      <c r="AA9930">
        <v>930.90957986919329</v>
      </c>
      <c r="AB9930">
        <v>769.5051659955775</v>
      </c>
      <c r="AC9930">
        <v>4.5458105904018868</v>
      </c>
      <c r="AD9930">
        <v>110.55420604456543</v>
      </c>
      <c r="AE9930">
        <v>5465.7167515935244</v>
      </c>
    </row>
    <row r="9931" spans="1:31" x14ac:dyDescent="0.25">
      <c r="A9931">
        <v>1894707</v>
      </c>
      <c r="B9931">
        <v>1</v>
      </c>
      <c r="C9931" t="s">
        <v>80</v>
      </c>
      <c r="D9931" t="s">
        <v>97</v>
      </c>
      <c r="E9931" t="s">
        <v>210</v>
      </c>
      <c r="F9931" t="s">
        <v>27648</v>
      </c>
      <c r="G9931" t="s">
        <v>171</v>
      </c>
      <c r="H9931" t="s">
        <v>134</v>
      </c>
      <c r="I9931" t="s">
        <v>135</v>
      </c>
      <c r="J9931" t="s">
        <v>136</v>
      </c>
      <c r="K9931" t="s">
        <v>172</v>
      </c>
      <c r="L9931" t="s">
        <v>27649</v>
      </c>
      <c r="M9931" t="s">
        <v>27650</v>
      </c>
      <c r="N9931">
        <v>2.963055555</v>
      </c>
      <c r="O9931">
        <v>3</v>
      </c>
      <c r="P9931">
        <v>1417</v>
      </c>
      <c r="Q9931">
        <v>3</v>
      </c>
      <c r="R9931">
        <v>47</v>
      </c>
      <c r="S9931">
        <v>12</v>
      </c>
      <c r="T9931">
        <v>117</v>
      </c>
      <c r="U9931">
        <v>0</v>
      </c>
      <c r="V9931">
        <v>0</v>
      </c>
      <c r="W9931">
        <v>114.36638115838788</v>
      </c>
      <c r="X9931">
        <v>1184.6089866507737</v>
      </c>
      <c r="Y9931">
        <v>3.8774951805916551</v>
      </c>
      <c r="Z9931">
        <v>55.038748698916685</v>
      </c>
      <c r="AA9931">
        <v>369.60062144652119</v>
      </c>
      <c r="AB9931">
        <v>524.50914949884498</v>
      </c>
      <c r="AC9931">
        <v>0</v>
      </c>
      <c r="AD9931">
        <v>0</v>
      </c>
      <c r="AE9931">
        <v>2252.001382634036</v>
      </c>
    </row>
    <row r="9932" spans="1:31" x14ac:dyDescent="0.25">
      <c r="A9932">
        <v>1895039</v>
      </c>
      <c r="B9932">
        <v>1</v>
      </c>
      <c r="C9932" t="s">
        <v>80</v>
      </c>
      <c r="D9932" t="s">
        <v>99</v>
      </c>
      <c r="E9932" t="s">
        <v>140</v>
      </c>
      <c r="F9932" t="s">
        <v>27651</v>
      </c>
      <c r="G9932" t="s">
        <v>163</v>
      </c>
      <c r="H9932" t="s">
        <v>143</v>
      </c>
      <c r="I9932" t="s">
        <v>135</v>
      </c>
      <c r="J9932" t="s">
        <v>136</v>
      </c>
      <c r="K9932" t="s">
        <v>137</v>
      </c>
      <c r="L9932" t="s">
        <v>27652</v>
      </c>
      <c r="M9932" t="s">
        <v>27653</v>
      </c>
      <c r="N9932">
        <v>7.1011111109999998</v>
      </c>
      <c r="O9932">
        <v>0</v>
      </c>
      <c r="P9932">
        <v>1</v>
      </c>
      <c r="Q9932">
        <v>0</v>
      </c>
      <c r="R9932">
        <v>0</v>
      </c>
      <c r="S9932">
        <v>0</v>
      </c>
      <c r="T9932">
        <v>0</v>
      </c>
      <c r="U9932">
        <v>0</v>
      </c>
      <c r="V9932">
        <v>0</v>
      </c>
      <c r="W9932">
        <v>0</v>
      </c>
      <c r="X9932">
        <v>2.6558855559170267</v>
      </c>
      <c r="Y9932">
        <v>0</v>
      </c>
      <c r="Z9932">
        <v>0</v>
      </c>
      <c r="AA9932">
        <v>0</v>
      </c>
      <c r="AB9932">
        <v>0</v>
      </c>
      <c r="AC9932">
        <v>0</v>
      </c>
      <c r="AD9932">
        <v>0</v>
      </c>
      <c r="AE9932">
        <v>2.6558855559170267</v>
      </c>
    </row>
    <row r="9933" spans="1:31" x14ac:dyDescent="0.25">
      <c r="A9933">
        <v>1895062</v>
      </c>
      <c r="B9933">
        <v>1</v>
      </c>
      <c r="C9933" t="s">
        <v>80</v>
      </c>
      <c r="D9933" t="s">
        <v>95</v>
      </c>
      <c r="E9933" t="s">
        <v>146</v>
      </c>
      <c r="F9933" t="s">
        <v>27654</v>
      </c>
      <c r="G9933" t="s">
        <v>148</v>
      </c>
      <c r="H9933" t="s">
        <v>143</v>
      </c>
      <c r="I9933" t="s">
        <v>135</v>
      </c>
      <c r="J9933" t="s">
        <v>136</v>
      </c>
      <c r="K9933" t="s">
        <v>137</v>
      </c>
      <c r="L9933" t="s">
        <v>27655</v>
      </c>
      <c r="M9933" t="s">
        <v>27656</v>
      </c>
      <c r="N9933">
        <v>2.332777777</v>
      </c>
      <c r="O9933">
        <v>0</v>
      </c>
      <c r="P9933">
        <v>47</v>
      </c>
      <c r="Q9933">
        <v>0</v>
      </c>
      <c r="R9933">
        <v>0</v>
      </c>
      <c r="S9933">
        <v>0</v>
      </c>
      <c r="T9933">
        <v>1</v>
      </c>
      <c r="U9933">
        <v>0</v>
      </c>
      <c r="V9933">
        <v>0</v>
      </c>
      <c r="W9933">
        <v>0</v>
      </c>
      <c r="X9933">
        <v>38.321559285242529</v>
      </c>
      <c r="Y9933">
        <v>0</v>
      </c>
      <c r="Z9933">
        <v>0</v>
      </c>
      <c r="AA9933">
        <v>0</v>
      </c>
      <c r="AB9933">
        <v>1.4341347035113381</v>
      </c>
      <c r="AC9933">
        <v>0</v>
      </c>
      <c r="AD9933">
        <v>0</v>
      </c>
      <c r="AE9933">
        <v>39.755693988753869</v>
      </c>
    </row>
    <row r="9934" spans="1:31" x14ac:dyDescent="0.25">
      <c r="A9934">
        <v>1895374</v>
      </c>
      <c r="B9934">
        <v>1</v>
      </c>
      <c r="C9934" t="s">
        <v>81</v>
      </c>
      <c r="D9934" t="s">
        <v>118</v>
      </c>
      <c r="E9934" t="s">
        <v>146</v>
      </c>
      <c r="F9934" t="s">
        <v>27657</v>
      </c>
      <c r="G9934" t="s">
        <v>148</v>
      </c>
      <c r="H9934" t="s">
        <v>143</v>
      </c>
      <c r="I9934" t="s">
        <v>135</v>
      </c>
      <c r="J9934" t="s">
        <v>136</v>
      </c>
      <c r="K9934" t="s">
        <v>137</v>
      </c>
      <c r="L9934" t="s">
        <v>27658</v>
      </c>
      <c r="M9934" t="s">
        <v>27659</v>
      </c>
      <c r="N9934">
        <v>1.0175000000000001</v>
      </c>
      <c r="O9934">
        <v>0</v>
      </c>
      <c r="P9934">
        <v>4</v>
      </c>
      <c r="Q9934">
        <v>0</v>
      </c>
      <c r="R9934">
        <v>1</v>
      </c>
      <c r="S9934">
        <v>0</v>
      </c>
      <c r="T9934">
        <v>1</v>
      </c>
      <c r="U9934">
        <v>0</v>
      </c>
      <c r="V9934">
        <v>0</v>
      </c>
      <c r="W9934">
        <v>0</v>
      </c>
      <c r="X9934">
        <v>1.2045077475105217</v>
      </c>
      <c r="Y9934">
        <v>0</v>
      </c>
      <c r="Z9934">
        <v>1.9799101968838891E-2</v>
      </c>
      <c r="AA9934">
        <v>0</v>
      </c>
      <c r="AB9934">
        <v>3.8117497428879163</v>
      </c>
      <c r="AC9934">
        <v>0</v>
      </c>
      <c r="AD9934">
        <v>0</v>
      </c>
      <c r="AE9934">
        <v>5.0360565923672773</v>
      </c>
    </row>
    <row r="9935" spans="1:31" x14ac:dyDescent="0.25">
      <c r="A9935">
        <v>1894733</v>
      </c>
      <c r="B9935">
        <v>1</v>
      </c>
      <c r="C9935" t="s">
        <v>80</v>
      </c>
      <c r="D9935" t="s">
        <v>104</v>
      </c>
      <c r="E9935" t="s">
        <v>210</v>
      </c>
      <c r="F9935" t="s">
        <v>9419</v>
      </c>
      <c r="G9935" t="s">
        <v>133</v>
      </c>
      <c r="H9935" t="s">
        <v>134</v>
      </c>
      <c r="I9935" t="s">
        <v>135</v>
      </c>
      <c r="J9935" t="s">
        <v>136</v>
      </c>
      <c r="K9935" t="s">
        <v>137</v>
      </c>
      <c r="L9935" t="s">
        <v>27660</v>
      </c>
      <c r="M9935" t="s">
        <v>27661</v>
      </c>
      <c r="N9935">
        <v>0.58861111099999996</v>
      </c>
      <c r="O9935">
        <v>25</v>
      </c>
      <c r="P9935">
        <v>290</v>
      </c>
      <c r="Q9935">
        <v>44</v>
      </c>
      <c r="R9935">
        <v>88</v>
      </c>
      <c r="S9935">
        <v>25</v>
      </c>
      <c r="T9935">
        <v>50</v>
      </c>
      <c r="U9935">
        <v>2</v>
      </c>
      <c r="V9935">
        <v>1</v>
      </c>
      <c r="W9935">
        <v>22.47706116586167</v>
      </c>
      <c r="X9935">
        <v>49.747655659463312</v>
      </c>
      <c r="Y9935">
        <v>27.411502471492376</v>
      </c>
      <c r="Z9935">
        <v>30.536188192359216</v>
      </c>
      <c r="AA9935">
        <v>116.96852683959344</v>
      </c>
      <c r="AB9935">
        <v>35.152138716091699</v>
      </c>
      <c r="AC9935">
        <v>11.442138251298712</v>
      </c>
      <c r="AD9935">
        <v>2.6565171551354543</v>
      </c>
      <c r="AE9935">
        <v>296.39172845129593</v>
      </c>
    </row>
    <row r="9936" spans="1:31" x14ac:dyDescent="0.25">
      <c r="A9936">
        <v>1895231</v>
      </c>
      <c r="B9936">
        <v>1</v>
      </c>
      <c r="C9936" t="s">
        <v>80</v>
      </c>
      <c r="D9936" t="s">
        <v>85</v>
      </c>
      <c r="E9936" t="s">
        <v>169</v>
      </c>
      <c r="F9936" t="s">
        <v>4730</v>
      </c>
      <c r="G9936" t="s">
        <v>183</v>
      </c>
      <c r="H9936" t="s">
        <v>143</v>
      </c>
      <c r="I9936" t="s">
        <v>135</v>
      </c>
      <c r="J9936" t="s">
        <v>136</v>
      </c>
      <c r="K9936" t="s">
        <v>137</v>
      </c>
      <c r="L9936" t="s">
        <v>27662</v>
      </c>
      <c r="M9936" t="s">
        <v>27663</v>
      </c>
      <c r="N9936">
        <v>2.8397222219999998</v>
      </c>
      <c r="O9936">
        <v>0</v>
      </c>
      <c r="P9936">
        <v>705</v>
      </c>
      <c r="Q9936">
        <v>0</v>
      </c>
      <c r="R9936">
        <v>0</v>
      </c>
      <c r="S9936">
        <v>0</v>
      </c>
      <c r="T9936">
        <v>206</v>
      </c>
      <c r="U9936">
        <v>0</v>
      </c>
      <c r="V9936">
        <v>0</v>
      </c>
      <c r="W9936">
        <v>0</v>
      </c>
      <c r="X9936">
        <v>735.07160359954912</v>
      </c>
      <c r="Y9936">
        <v>0</v>
      </c>
      <c r="Z9936">
        <v>0</v>
      </c>
      <c r="AA9936">
        <v>0</v>
      </c>
      <c r="AB9936">
        <v>1044.5934464195686</v>
      </c>
      <c r="AC9936">
        <v>0</v>
      </c>
      <c r="AD9936">
        <v>0</v>
      </c>
      <c r="AE9936">
        <v>1779.6650500191176</v>
      </c>
    </row>
    <row r="9937" spans="1:31" x14ac:dyDescent="0.25">
      <c r="A9937">
        <v>1895274</v>
      </c>
      <c r="B9937">
        <v>1</v>
      </c>
      <c r="C9937" t="s">
        <v>80</v>
      </c>
      <c r="D9937" t="s">
        <v>98</v>
      </c>
      <c r="E9937" t="s">
        <v>140</v>
      </c>
      <c r="F9937" t="s">
        <v>27664</v>
      </c>
      <c r="G9937" t="s">
        <v>163</v>
      </c>
      <c r="H9937" t="s">
        <v>143</v>
      </c>
      <c r="I9937" t="s">
        <v>135</v>
      </c>
      <c r="J9937" t="s">
        <v>136</v>
      </c>
      <c r="K9937" t="s">
        <v>137</v>
      </c>
      <c r="L9937" t="s">
        <v>27665</v>
      </c>
      <c r="M9937" t="s">
        <v>27666</v>
      </c>
      <c r="N9937">
        <v>2.1541666660000001</v>
      </c>
      <c r="O9937">
        <v>0</v>
      </c>
      <c r="P9937">
        <v>1</v>
      </c>
      <c r="Q9937">
        <v>0</v>
      </c>
      <c r="R9937">
        <v>0</v>
      </c>
      <c r="S9937">
        <v>0</v>
      </c>
      <c r="T9937">
        <v>0</v>
      </c>
      <c r="U9937">
        <v>0</v>
      </c>
      <c r="V9937">
        <v>0</v>
      </c>
      <c r="W9937">
        <v>0</v>
      </c>
      <c r="X9937">
        <v>0.48348824628303838</v>
      </c>
      <c r="Y9937">
        <v>0</v>
      </c>
      <c r="Z9937">
        <v>0</v>
      </c>
      <c r="AA9937">
        <v>0</v>
      </c>
      <c r="AB9937">
        <v>0</v>
      </c>
      <c r="AC9937">
        <v>0</v>
      </c>
      <c r="AD9937">
        <v>0</v>
      </c>
      <c r="AE9937">
        <v>0.48348824628303838</v>
      </c>
    </row>
    <row r="9938" spans="1:31" x14ac:dyDescent="0.25">
      <c r="A9938">
        <v>1895082</v>
      </c>
      <c r="B9938">
        <v>1</v>
      </c>
      <c r="C9938" t="s">
        <v>80</v>
      </c>
      <c r="D9938" t="s">
        <v>90</v>
      </c>
      <c r="E9938" t="s">
        <v>140</v>
      </c>
      <c r="F9938" t="s">
        <v>27667</v>
      </c>
      <c r="G9938" t="s">
        <v>163</v>
      </c>
      <c r="H9938" t="s">
        <v>143</v>
      </c>
      <c r="I9938" t="s">
        <v>135</v>
      </c>
      <c r="J9938" t="s">
        <v>136</v>
      </c>
      <c r="K9938" t="s">
        <v>137</v>
      </c>
      <c r="L9938" t="s">
        <v>27668</v>
      </c>
      <c r="M9938" t="s">
        <v>27669</v>
      </c>
      <c r="N9938">
        <v>1.1741666660000001</v>
      </c>
      <c r="O9938">
        <v>0</v>
      </c>
      <c r="P9938">
        <v>4</v>
      </c>
      <c r="Q9938">
        <v>0</v>
      </c>
      <c r="R9938">
        <v>0</v>
      </c>
      <c r="S9938">
        <v>0</v>
      </c>
      <c r="T9938">
        <v>0</v>
      </c>
      <c r="U9938">
        <v>0</v>
      </c>
      <c r="V9938">
        <v>0</v>
      </c>
      <c r="W9938">
        <v>0</v>
      </c>
      <c r="X9938">
        <v>0.57068719538489632</v>
      </c>
      <c r="Y9938">
        <v>0</v>
      </c>
      <c r="Z9938">
        <v>0</v>
      </c>
      <c r="AA9938">
        <v>0</v>
      </c>
      <c r="AB9938">
        <v>0</v>
      </c>
      <c r="AC9938">
        <v>0</v>
      </c>
      <c r="AD9938">
        <v>0</v>
      </c>
      <c r="AE9938">
        <v>0.57068719538489632</v>
      </c>
    </row>
    <row r="9939" spans="1:31" x14ac:dyDescent="0.25">
      <c r="A9939">
        <v>1895460</v>
      </c>
      <c r="B9939">
        <v>1</v>
      </c>
      <c r="C9939" t="s">
        <v>80</v>
      </c>
      <c r="D9939" t="s">
        <v>83</v>
      </c>
      <c r="E9939" t="s">
        <v>169</v>
      </c>
      <c r="F9939" t="s">
        <v>642</v>
      </c>
      <c r="G9939" t="s">
        <v>183</v>
      </c>
      <c r="H9939" t="s">
        <v>143</v>
      </c>
      <c r="I9939" t="s">
        <v>135</v>
      </c>
      <c r="J9939" t="s">
        <v>136</v>
      </c>
      <c r="K9939" t="s">
        <v>137</v>
      </c>
      <c r="L9939" t="s">
        <v>27670</v>
      </c>
      <c r="M9939" t="s">
        <v>27671</v>
      </c>
      <c r="N9939">
        <v>1.8486111110000001</v>
      </c>
      <c r="O9939">
        <v>0</v>
      </c>
      <c r="P9939">
        <v>928</v>
      </c>
      <c r="Q9939">
        <v>0</v>
      </c>
      <c r="R9939">
        <v>0</v>
      </c>
      <c r="S9939">
        <v>0</v>
      </c>
      <c r="T9939">
        <v>76</v>
      </c>
      <c r="U9939">
        <v>0</v>
      </c>
      <c r="V9939">
        <v>0</v>
      </c>
      <c r="W9939">
        <v>0</v>
      </c>
      <c r="X9939">
        <v>519.29385927495275</v>
      </c>
      <c r="Y9939">
        <v>0</v>
      </c>
      <c r="Z9939">
        <v>0</v>
      </c>
      <c r="AA9939">
        <v>0</v>
      </c>
      <c r="AB9939">
        <v>60.682337344610481</v>
      </c>
      <c r="AC9939">
        <v>0</v>
      </c>
      <c r="AD9939">
        <v>0</v>
      </c>
      <c r="AE9939">
        <v>579.97619661956321</v>
      </c>
    </row>
    <row r="9940" spans="1:31" x14ac:dyDescent="0.25">
      <c r="A9940">
        <v>1894913</v>
      </c>
      <c r="B9940">
        <v>1</v>
      </c>
      <c r="C9940" t="s">
        <v>80</v>
      </c>
      <c r="D9940" t="s">
        <v>84</v>
      </c>
      <c r="E9940" t="s">
        <v>146</v>
      </c>
      <c r="F9940" t="s">
        <v>27672</v>
      </c>
      <c r="G9940" t="s">
        <v>148</v>
      </c>
      <c r="H9940" t="s">
        <v>143</v>
      </c>
      <c r="I9940" t="s">
        <v>135</v>
      </c>
      <c r="J9940" t="s">
        <v>136</v>
      </c>
      <c r="K9940" t="s">
        <v>137</v>
      </c>
      <c r="L9940" t="s">
        <v>27673</v>
      </c>
      <c r="M9940" t="s">
        <v>27674</v>
      </c>
      <c r="N9940">
        <v>4.1963888880000004</v>
      </c>
      <c r="O9940">
        <v>0</v>
      </c>
      <c r="P9940">
        <v>101</v>
      </c>
      <c r="Q9940">
        <v>0</v>
      </c>
      <c r="R9940">
        <v>0</v>
      </c>
      <c r="S9940">
        <v>0</v>
      </c>
      <c r="T9940">
        <v>26</v>
      </c>
      <c r="U9940">
        <v>0</v>
      </c>
      <c r="V9940">
        <v>0</v>
      </c>
      <c r="W9940">
        <v>0</v>
      </c>
      <c r="X9940">
        <v>101.91078505688516</v>
      </c>
      <c r="Y9940">
        <v>0</v>
      </c>
      <c r="Z9940">
        <v>0</v>
      </c>
      <c r="AA9940">
        <v>0</v>
      </c>
      <c r="AB9940">
        <v>109.54877659267414</v>
      </c>
      <c r="AC9940">
        <v>0</v>
      </c>
      <c r="AD9940">
        <v>0</v>
      </c>
      <c r="AE9940">
        <v>211.4595616495593</v>
      </c>
    </row>
    <row r="9941" spans="1:31" x14ac:dyDescent="0.25">
      <c r="A9941">
        <v>1894876</v>
      </c>
      <c r="B9941">
        <v>1</v>
      </c>
      <c r="C9941" t="s">
        <v>80</v>
      </c>
      <c r="D9941" t="s">
        <v>90</v>
      </c>
      <c r="E9941" t="s">
        <v>140</v>
      </c>
      <c r="F9941" t="s">
        <v>27675</v>
      </c>
      <c r="G9941" t="s">
        <v>200</v>
      </c>
      <c r="H9941" t="s">
        <v>143</v>
      </c>
      <c r="I9941" t="s">
        <v>135</v>
      </c>
      <c r="J9941" t="s">
        <v>136</v>
      </c>
      <c r="K9941" t="s">
        <v>137</v>
      </c>
      <c r="L9941" t="s">
        <v>27676</v>
      </c>
      <c r="M9941" t="s">
        <v>27677</v>
      </c>
      <c r="N9941">
        <v>4.6636111109999998</v>
      </c>
      <c r="O9941">
        <v>0</v>
      </c>
      <c r="P9941">
        <v>4</v>
      </c>
      <c r="Q9941">
        <v>0</v>
      </c>
      <c r="R9941">
        <v>0</v>
      </c>
      <c r="S9941">
        <v>0</v>
      </c>
      <c r="T9941">
        <v>0</v>
      </c>
      <c r="U9941">
        <v>0</v>
      </c>
      <c r="V9941">
        <v>0</v>
      </c>
      <c r="W9941">
        <v>0</v>
      </c>
      <c r="X9941">
        <v>4.8912846462367989</v>
      </c>
      <c r="Y9941">
        <v>0</v>
      </c>
      <c r="Z9941">
        <v>0</v>
      </c>
      <c r="AA9941">
        <v>0</v>
      </c>
      <c r="AB9941">
        <v>0</v>
      </c>
      <c r="AC9941">
        <v>0</v>
      </c>
      <c r="AD9941">
        <v>0</v>
      </c>
      <c r="AE9941">
        <v>4.8912846462367989</v>
      </c>
    </row>
    <row r="9942" spans="1:31" x14ac:dyDescent="0.25">
      <c r="A9942">
        <v>1894727</v>
      </c>
      <c r="B9942">
        <v>1</v>
      </c>
      <c r="C9942" t="s">
        <v>80</v>
      </c>
      <c r="D9942" t="s">
        <v>100</v>
      </c>
      <c r="E9942" t="s">
        <v>131</v>
      </c>
      <c r="F9942" t="s">
        <v>27678</v>
      </c>
      <c r="G9942" t="s">
        <v>196</v>
      </c>
      <c r="H9942" t="s">
        <v>134</v>
      </c>
      <c r="I9942" t="s">
        <v>135</v>
      </c>
      <c r="J9942" t="s">
        <v>136</v>
      </c>
      <c r="K9942" t="s">
        <v>172</v>
      </c>
      <c r="L9942" t="s">
        <v>27679</v>
      </c>
      <c r="M9942" t="s">
        <v>27680</v>
      </c>
      <c r="N9942">
        <v>8.4859341659999998</v>
      </c>
      <c r="O9942">
        <v>1</v>
      </c>
      <c r="P9942">
        <v>0</v>
      </c>
      <c r="Q9942">
        <v>1</v>
      </c>
      <c r="R9942">
        <v>0</v>
      </c>
      <c r="S9942">
        <v>3</v>
      </c>
      <c r="T9942">
        <v>0</v>
      </c>
      <c r="U9942">
        <v>0</v>
      </c>
      <c r="V9942">
        <v>0</v>
      </c>
      <c r="W9942">
        <v>248.62180875756965</v>
      </c>
      <c r="X9942">
        <v>0</v>
      </c>
      <c r="Y9942">
        <v>29.121045023546667</v>
      </c>
      <c r="Z9942">
        <v>0</v>
      </c>
      <c r="AA9942">
        <v>160.52928315515874</v>
      </c>
      <c r="AB9942">
        <v>0</v>
      </c>
      <c r="AC9942">
        <v>0</v>
      </c>
      <c r="AD9942">
        <v>0</v>
      </c>
      <c r="AE9942">
        <v>438.27213693627505</v>
      </c>
    </row>
    <row r="9943" spans="1:31" x14ac:dyDescent="0.25">
      <c r="A9943">
        <v>1895268</v>
      </c>
      <c r="B9943">
        <v>1</v>
      </c>
      <c r="C9943" t="s">
        <v>80</v>
      </c>
      <c r="D9943" t="s">
        <v>102</v>
      </c>
      <c r="E9943" t="s">
        <v>146</v>
      </c>
      <c r="F9943" t="s">
        <v>27681</v>
      </c>
      <c r="G9943" t="s">
        <v>541</v>
      </c>
      <c r="H9943" t="s">
        <v>143</v>
      </c>
      <c r="I9943" t="s">
        <v>135</v>
      </c>
      <c r="J9943" t="s">
        <v>136</v>
      </c>
      <c r="K9943" t="s">
        <v>137</v>
      </c>
      <c r="L9943" t="s">
        <v>27682</v>
      </c>
      <c r="M9943" t="s">
        <v>27683</v>
      </c>
      <c r="N9943">
        <v>3.9344444439999999</v>
      </c>
      <c r="O9943">
        <v>0</v>
      </c>
      <c r="P9943">
        <v>37</v>
      </c>
      <c r="Q9943">
        <v>0</v>
      </c>
      <c r="R9943">
        <v>0</v>
      </c>
      <c r="S9943">
        <v>0</v>
      </c>
      <c r="T9943">
        <v>0</v>
      </c>
      <c r="U9943">
        <v>0</v>
      </c>
      <c r="V9943">
        <v>0</v>
      </c>
      <c r="W9943">
        <v>0</v>
      </c>
      <c r="X9943">
        <v>15.401575367782346</v>
      </c>
      <c r="Y9943">
        <v>0</v>
      </c>
      <c r="Z9943">
        <v>0</v>
      </c>
      <c r="AA9943">
        <v>0</v>
      </c>
      <c r="AB9943">
        <v>0</v>
      </c>
      <c r="AC9943">
        <v>0</v>
      </c>
      <c r="AD9943">
        <v>0</v>
      </c>
      <c r="AE9943">
        <v>15.401575367782346</v>
      </c>
    </row>
    <row r="9944" spans="1:31" x14ac:dyDescent="0.25">
      <c r="A9944">
        <v>1895168</v>
      </c>
      <c r="B9944">
        <v>1</v>
      </c>
      <c r="C9944" t="s">
        <v>80</v>
      </c>
      <c r="D9944" t="s">
        <v>82</v>
      </c>
      <c r="E9944" t="s">
        <v>140</v>
      </c>
      <c r="F9944" t="s">
        <v>27684</v>
      </c>
      <c r="G9944" t="s">
        <v>163</v>
      </c>
      <c r="H9944" t="s">
        <v>143</v>
      </c>
      <c r="I9944" t="s">
        <v>135</v>
      </c>
      <c r="J9944" t="s">
        <v>136</v>
      </c>
      <c r="K9944" t="s">
        <v>137</v>
      </c>
      <c r="L9944" t="s">
        <v>27685</v>
      </c>
      <c r="M9944" t="s">
        <v>27686</v>
      </c>
      <c r="N9944">
        <v>4.227777777</v>
      </c>
      <c r="O9944">
        <v>0</v>
      </c>
      <c r="P9944">
        <v>3</v>
      </c>
      <c r="Q9944">
        <v>0</v>
      </c>
      <c r="R9944">
        <v>0</v>
      </c>
      <c r="S9944">
        <v>0</v>
      </c>
      <c r="T9944">
        <v>0</v>
      </c>
      <c r="U9944">
        <v>0</v>
      </c>
      <c r="V9944">
        <v>0</v>
      </c>
      <c r="W9944">
        <v>0</v>
      </c>
      <c r="X9944">
        <v>3.4905350684581333</v>
      </c>
      <c r="Y9944">
        <v>0</v>
      </c>
      <c r="Z9944">
        <v>0</v>
      </c>
      <c r="AA9944">
        <v>0</v>
      </c>
      <c r="AB9944">
        <v>0</v>
      </c>
      <c r="AC9944">
        <v>0</v>
      </c>
      <c r="AD9944">
        <v>0</v>
      </c>
      <c r="AE9944">
        <v>3.4905350684581333</v>
      </c>
    </row>
    <row r="9945" spans="1:31" x14ac:dyDescent="0.25">
      <c r="A9945">
        <v>1895019</v>
      </c>
      <c r="B9945">
        <v>1</v>
      </c>
      <c r="C9945" t="s">
        <v>81</v>
      </c>
      <c r="D9945" t="s">
        <v>116</v>
      </c>
      <c r="E9945" t="s">
        <v>146</v>
      </c>
      <c r="F9945" t="s">
        <v>26438</v>
      </c>
      <c r="G9945" t="s">
        <v>148</v>
      </c>
      <c r="H9945" t="s">
        <v>143</v>
      </c>
      <c r="I9945" t="s">
        <v>135</v>
      </c>
      <c r="J9945" t="s">
        <v>136</v>
      </c>
      <c r="K9945" t="s">
        <v>137</v>
      </c>
      <c r="L9945" t="s">
        <v>27687</v>
      </c>
      <c r="M9945" t="s">
        <v>27688</v>
      </c>
      <c r="N9945">
        <v>6.8827777770000003</v>
      </c>
      <c r="O9945">
        <v>0</v>
      </c>
      <c r="P9945">
        <v>12</v>
      </c>
      <c r="Q9945">
        <v>0</v>
      </c>
      <c r="R9945">
        <v>1</v>
      </c>
      <c r="S9945">
        <v>0</v>
      </c>
      <c r="T9945">
        <v>0</v>
      </c>
      <c r="U9945">
        <v>0</v>
      </c>
      <c r="V9945">
        <v>0</v>
      </c>
      <c r="W9945">
        <v>0</v>
      </c>
      <c r="X9945">
        <v>44.99794107776718</v>
      </c>
      <c r="Y9945">
        <v>0</v>
      </c>
      <c r="Z9945">
        <v>0.6517219655447114</v>
      </c>
      <c r="AA9945">
        <v>0</v>
      </c>
      <c r="AB9945">
        <v>0</v>
      </c>
      <c r="AC9945">
        <v>0</v>
      </c>
      <c r="AD9945">
        <v>0</v>
      </c>
      <c r="AE9945">
        <v>45.64966304331189</v>
      </c>
    </row>
    <row r="9946" spans="1:31" x14ac:dyDescent="0.25">
      <c r="A9946">
        <v>1894719</v>
      </c>
      <c r="B9946">
        <v>1</v>
      </c>
      <c r="C9946" t="s">
        <v>81</v>
      </c>
      <c r="D9946" t="s">
        <v>121</v>
      </c>
      <c r="E9946" t="s">
        <v>169</v>
      </c>
      <c r="F9946" t="s">
        <v>27689</v>
      </c>
      <c r="G9946" t="s">
        <v>171</v>
      </c>
      <c r="H9946" t="s">
        <v>143</v>
      </c>
      <c r="I9946" t="s">
        <v>135</v>
      </c>
      <c r="J9946" t="s">
        <v>136</v>
      </c>
      <c r="K9946" t="s">
        <v>172</v>
      </c>
      <c r="L9946" t="s">
        <v>27690</v>
      </c>
      <c r="M9946" t="s">
        <v>27691</v>
      </c>
      <c r="N9946">
        <v>8.2789258330000006</v>
      </c>
      <c r="O9946">
        <v>0</v>
      </c>
      <c r="P9946">
        <v>65</v>
      </c>
      <c r="Q9946">
        <v>0</v>
      </c>
      <c r="R9946">
        <v>6</v>
      </c>
      <c r="S9946">
        <v>0</v>
      </c>
      <c r="T9946">
        <v>4</v>
      </c>
      <c r="U9946">
        <v>0</v>
      </c>
      <c r="V9946">
        <v>0</v>
      </c>
      <c r="W9946">
        <v>0</v>
      </c>
      <c r="X9946">
        <v>101.32939283448518</v>
      </c>
      <c r="Y9946">
        <v>0</v>
      </c>
      <c r="Z9946">
        <v>12.08475577093013</v>
      </c>
      <c r="AA9946">
        <v>0</v>
      </c>
      <c r="AB9946">
        <v>6.1180053778748098</v>
      </c>
      <c r="AC9946">
        <v>0</v>
      </c>
      <c r="AD9946">
        <v>0</v>
      </c>
      <c r="AE9946">
        <v>119.53215398329012</v>
      </c>
    </row>
    <row r="9947" spans="1:31" x14ac:dyDescent="0.25">
      <c r="A9947">
        <v>1895051</v>
      </c>
      <c r="B9947">
        <v>1</v>
      </c>
      <c r="C9947" t="s">
        <v>81</v>
      </c>
      <c r="D9947" t="s">
        <v>119</v>
      </c>
      <c r="E9947" t="s">
        <v>140</v>
      </c>
      <c r="F9947" t="s">
        <v>27692</v>
      </c>
      <c r="G9947" t="s">
        <v>163</v>
      </c>
      <c r="H9947" t="s">
        <v>143</v>
      </c>
      <c r="I9947" t="s">
        <v>135</v>
      </c>
      <c r="J9947" t="s">
        <v>136</v>
      </c>
      <c r="K9947" t="s">
        <v>137</v>
      </c>
      <c r="L9947" t="s">
        <v>27693</v>
      </c>
      <c r="M9947" t="s">
        <v>27694</v>
      </c>
      <c r="N9947">
        <v>3.4494444440000001</v>
      </c>
      <c r="O9947">
        <v>0</v>
      </c>
      <c r="P9947">
        <v>1</v>
      </c>
      <c r="Q9947">
        <v>0</v>
      </c>
      <c r="R9947">
        <v>0</v>
      </c>
      <c r="S9947">
        <v>0</v>
      </c>
      <c r="T9947">
        <v>0</v>
      </c>
      <c r="U9947">
        <v>0</v>
      </c>
      <c r="V9947">
        <v>0</v>
      </c>
      <c r="W9947">
        <v>0</v>
      </c>
      <c r="X9947">
        <v>0.52735895986822112</v>
      </c>
      <c r="Y9947">
        <v>0</v>
      </c>
      <c r="Z9947">
        <v>0</v>
      </c>
      <c r="AA9947">
        <v>0</v>
      </c>
      <c r="AB9947">
        <v>0</v>
      </c>
      <c r="AC9947">
        <v>0</v>
      </c>
      <c r="AD9947">
        <v>0</v>
      </c>
      <c r="AE9947">
        <v>0.52735895986822112</v>
      </c>
    </row>
    <row r="9948" spans="1:31" x14ac:dyDescent="0.25">
      <c r="A9948">
        <v>1895383</v>
      </c>
      <c r="B9948">
        <v>1</v>
      </c>
      <c r="C9948" t="s">
        <v>80</v>
      </c>
      <c r="D9948" t="s">
        <v>99</v>
      </c>
      <c r="E9948" t="s">
        <v>140</v>
      </c>
      <c r="F9948" t="s">
        <v>27695</v>
      </c>
      <c r="G9948" t="s">
        <v>163</v>
      </c>
      <c r="H9948" t="s">
        <v>143</v>
      </c>
      <c r="I9948" t="s">
        <v>135</v>
      </c>
      <c r="J9948" t="s">
        <v>136</v>
      </c>
      <c r="K9948" t="s">
        <v>137</v>
      </c>
      <c r="L9948" t="s">
        <v>27696</v>
      </c>
      <c r="M9948" t="s">
        <v>27697</v>
      </c>
      <c r="N9948">
        <v>3.4455555549999999</v>
      </c>
      <c r="O9948">
        <v>0</v>
      </c>
      <c r="P9948">
        <v>1</v>
      </c>
      <c r="Q9948">
        <v>0</v>
      </c>
      <c r="R9948">
        <v>0</v>
      </c>
      <c r="S9948">
        <v>0</v>
      </c>
      <c r="T9948">
        <v>0</v>
      </c>
      <c r="U9948">
        <v>0</v>
      </c>
      <c r="V9948">
        <v>0</v>
      </c>
      <c r="W9948">
        <v>0</v>
      </c>
      <c r="X9948">
        <v>1.2168041584311669E-2</v>
      </c>
      <c r="Y9948">
        <v>0</v>
      </c>
      <c r="Z9948">
        <v>0</v>
      </c>
      <c r="AA9948">
        <v>0</v>
      </c>
      <c r="AB9948">
        <v>0</v>
      </c>
      <c r="AC9948">
        <v>0</v>
      </c>
      <c r="AD9948">
        <v>0</v>
      </c>
      <c r="AE9948">
        <v>1.2168041584311669E-2</v>
      </c>
    </row>
    <row r="9949" spans="1:31" x14ac:dyDescent="0.25">
      <c r="A9949">
        <v>1894696</v>
      </c>
      <c r="B9949">
        <v>1</v>
      </c>
      <c r="C9949" t="s">
        <v>80</v>
      </c>
      <c r="D9949" t="s">
        <v>100</v>
      </c>
      <c r="E9949" t="s">
        <v>222</v>
      </c>
      <c r="F9949" t="s">
        <v>27698</v>
      </c>
      <c r="G9949" t="s">
        <v>531</v>
      </c>
      <c r="H9949" t="s">
        <v>143</v>
      </c>
      <c r="I9949" t="s">
        <v>135</v>
      </c>
      <c r="J9949" t="s">
        <v>136</v>
      </c>
      <c r="K9949" t="s">
        <v>137</v>
      </c>
      <c r="L9949" t="s">
        <v>27699</v>
      </c>
      <c r="M9949" t="s">
        <v>27700</v>
      </c>
      <c r="N9949">
        <v>1.5275000000000001</v>
      </c>
      <c r="O9949">
        <v>0</v>
      </c>
      <c r="P9949">
        <v>0</v>
      </c>
      <c r="Q9949">
        <v>0</v>
      </c>
      <c r="R9949">
        <v>0</v>
      </c>
      <c r="S9949">
        <v>0</v>
      </c>
      <c r="T9949">
        <v>12</v>
      </c>
      <c r="U9949">
        <v>0</v>
      </c>
      <c r="V9949">
        <v>2</v>
      </c>
      <c r="W9949">
        <v>0</v>
      </c>
      <c r="X9949">
        <v>0</v>
      </c>
      <c r="Y9949">
        <v>0</v>
      </c>
      <c r="Z9949">
        <v>0</v>
      </c>
      <c r="AA9949">
        <v>0</v>
      </c>
      <c r="AB9949">
        <v>49.86712245498201</v>
      </c>
      <c r="AC9949">
        <v>0</v>
      </c>
      <c r="AD9949">
        <v>42.195590486039691</v>
      </c>
      <c r="AE9949">
        <v>92.062712941021701</v>
      </c>
    </row>
    <row r="9950" spans="1:31" x14ac:dyDescent="0.25">
      <c r="A9950">
        <v>1895360</v>
      </c>
      <c r="B9950">
        <v>1</v>
      </c>
      <c r="C9950" t="s">
        <v>80</v>
      </c>
      <c r="D9950" t="s">
        <v>94</v>
      </c>
      <c r="E9950" t="s">
        <v>169</v>
      </c>
      <c r="F9950" t="s">
        <v>27701</v>
      </c>
      <c r="G9950" t="s">
        <v>183</v>
      </c>
      <c r="H9950" t="s">
        <v>143</v>
      </c>
      <c r="I9950" t="s">
        <v>135</v>
      </c>
      <c r="J9950" t="s">
        <v>136</v>
      </c>
      <c r="K9950" t="s">
        <v>137</v>
      </c>
      <c r="L9950" t="s">
        <v>27702</v>
      </c>
      <c r="M9950" t="s">
        <v>27703</v>
      </c>
      <c r="N9950">
        <v>0.766666666</v>
      </c>
      <c r="O9950">
        <v>0</v>
      </c>
      <c r="P9950">
        <v>97</v>
      </c>
      <c r="Q9950">
        <v>0</v>
      </c>
      <c r="R9950">
        <v>1</v>
      </c>
      <c r="S9950">
        <v>0</v>
      </c>
      <c r="T9950">
        <v>12</v>
      </c>
      <c r="U9950">
        <v>0</v>
      </c>
      <c r="V9950">
        <v>0</v>
      </c>
      <c r="W9950">
        <v>0</v>
      </c>
      <c r="X9950">
        <v>8.7588326813819961</v>
      </c>
      <c r="Y9950">
        <v>0</v>
      </c>
      <c r="Z9950">
        <v>0.15766822428720004</v>
      </c>
      <c r="AA9950">
        <v>0</v>
      </c>
      <c r="AB9950">
        <v>2.9162761631791994</v>
      </c>
      <c r="AC9950">
        <v>0</v>
      </c>
      <c r="AD9950">
        <v>0</v>
      </c>
      <c r="AE9950">
        <v>11.832777068848396</v>
      </c>
    </row>
    <row r="9951" spans="1:31" x14ac:dyDescent="0.25">
      <c r="A9951">
        <v>1895406</v>
      </c>
      <c r="B9951">
        <v>1</v>
      </c>
      <c r="C9951" t="s">
        <v>80</v>
      </c>
      <c r="D9951" t="s">
        <v>88</v>
      </c>
      <c r="E9951" t="s">
        <v>158</v>
      </c>
      <c r="F9951" t="s">
        <v>27704</v>
      </c>
      <c r="G9951" t="s">
        <v>133</v>
      </c>
      <c r="H9951" t="s">
        <v>134</v>
      </c>
      <c r="I9951" t="s">
        <v>135</v>
      </c>
      <c r="J9951" t="s">
        <v>136</v>
      </c>
      <c r="K9951" t="s">
        <v>137</v>
      </c>
      <c r="L9951" t="s">
        <v>27705</v>
      </c>
      <c r="M9951" t="s">
        <v>27706</v>
      </c>
      <c r="N9951">
        <v>0.40222222200000002</v>
      </c>
      <c r="O9951">
        <v>0</v>
      </c>
      <c r="P9951">
        <v>0</v>
      </c>
      <c r="Q9951">
        <v>0</v>
      </c>
      <c r="R9951">
        <v>0</v>
      </c>
      <c r="S9951">
        <v>0</v>
      </c>
      <c r="T9951">
        <v>0</v>
      </c>
      <c r="U9951">
        <v>1</v>
      </c>
      <c r="V9951">
        <v>0</v>
      </c>
      <c r="W9951">
        <v>0</v>
      </c>
      <c r="X9951">
        <v>0</v>
      </c>
      <c r="Y9951">
        <v>0</v>
      </c>
      <c r="Z9951">
        <v>0</v>
      </c>
      <c r="AA9951">
        <v>0</v>
      </c>
      <c r="AB9951">
        <v>0</v>
      </c>
      <c r="AC9951">
        <v>177.80209324557805</v>
      </c>
      <c r="AD9951">
        <v>0</v>
      </c>
      <c r="AE9951">
        <v>177.80209324557805</v>
      </c>
    </row>
    <row r="9952" spans="1:31" x14ac:dyDescent="0.25">
      <c r="A9952">
        <v>1895074</v>
      </c>
      <c r="B9952">
        <v>1</v>
      </c>
      <c r="C9952" t="s">
        <v>80</v>
      </c>
      <c r="D9952" t="s">
        <v>104</v>
      </c>
      <c r="E9952" t="s">
        <v>140</v>
      </c>
      <c r="F9952" t="s">
        <v>27707</v>
      </c>
      <c r="G9952" t="s">
        <v>163</v>
      </c>
      <c r="H9952" t="s">
        <v>143</v>
      </c>
      <c r="I9952" t="s">
        <v>135</v>
      </c>
      <c r="J9952" t="s">
        <v>136</v>
      </c>
      <c r="K9952" t="s">
        <v>137</v>
      </c>
      <c r="L9952" t="s">
        <v>27708</v>
      </c>
      <c r="M9952" t="s">
        <v>27709</v>
      </c>
      <c r="N9952">
        <v>4.2716666659999998</v>
      </c>
      <c r="O9952">
        <v>0</v>
      </c>
      <c r="P9952">
        <v>0</v>
      </c>
      <c r="Q9952">
        <v>0</v>
      </c>
      <c r="R9952">
        <v>0</v>
      </c>
      <c r="S9952">
        <v>0</v>
      </c>
      <c r="T9952">
        <v>1</v>
      </c>
      <c r="U9952">
        <v>0</v>
      </c>
      <c r="V9952">
        <v>0</v>
      </c>
      <c r="W9952">
        <v>0</v>
      </c>
      <c r="X9952">
        <v>0</v>
      </c>
      <c r="Y9952">
        <v>0</v>
      </c>
      <c r="Z9952">
        <v>0</v>
      </c>
      <c r="AA9952">
        <v>0</v>
      </c>
      <c r="AB9952">
        <v>0.19012091189812502</v>
      </c>
      <c r="AC9952">
        <v>0</v>
      </c>
      <c r="AD9952">
        <v>0</v>
      </c>
      <c r="AE9952">
        <v>0.19012091189812502</v>
      </c>
    </row>
    <row r="9953" spans="1:31" x14ac:dyDescent="0.25">
      <c r="A9953">
        <v>1895005</v>
      </c>
      <c r="B9953">
        <v>1</v>
      </c>
      <c r="C9953" t="s">
        <v>80</v>
      </c>
      <c r="D9953" t="s">
        <v>92</v>
      </c>
      <c r="E9953" t="s">
        <v>169</v>
      </c>
      <c r="F9953" t="s">
        <v>27399</v>
      </c>
      <c r="G9953" t="s">
        <v>183</v>
      </c>
      <c r="H9953" t="s">
        <v>143</v>
      </c>
      <c r="I9953" t="s">
        <v>135</v>
      </c>
      <c r="J9953" t="s">
        <v>136</v>
      </c>
      <c r="K9953" t="s">
        <v>137</v>
      </c>
      <c r="L9953" t="s">
        <v>27710</v>
      </c>
      <c r="M9953" t="s">
        <v>27711</v>
      </c>
      <c r="N9953">
        <v>1.3986111109999999</v>
      </c>
      <c r="O9953">
        <v>0</v>
      </c>
      <c r="P9953">
        <v>137</v>
      </c>
      <c r="Q9953">
        <v>0</v>
      </c>
      <c r="R9953">
        <v>0</v>
      </c>
      <c r="S9953">
        <v>0</v>
      </c>
      <c r="T9953">
        <v>93</v>
      </c>
      <c r="U9953">
        <v>0</v>
      </c>
      <c r="V9953">
        <v>0</v>
      </c>
      <c r="W9953">
        <v>0</v>
      </c>
      <c r="X9953">
        <v>47.780499401854968</v>
      </c>
      <c r="Y9953">
        <v>0</v>
      </c>
      <c r="Z9953">
        <v>0</v>
      </c>
      <c r="AA9953">
        <v>0</v>
      </c>
      <c r="AB9953">
        <v>209.23415663049607</v>
      </c>
      <c r="AC9953">
        <v>0</v>
      </c>
      <c r="AD9953">
        <v>0</v>
      </c>
      <c r="AE9953">
        <v>257.01465603235101</v>
      </c>
    </row>
    <row r="9954" spans="1:31" x14ac:dyDescent="0.25">
      <c r="A9954">
        <v>1894859</v>
      </c>
      <c r="B9954">
        <v>1</v>
      </c>
      <c r="C9954" t="s">
        <v>80</v>
      </c>
      <c r="D9954" t="s">
        <v>101</v>
      </c>
      <c r="E9954" t="s">
        <v>131</v>
      </c>
      <c r="F9954" t="s">
        <v>27712</v>
      </c>
      <c r="G9954" t="s">
        <v>171</v>
      </c>
      <c r="H9954" t="s">
        <v>134</v>
      </c>
      <c r="I9954" t="s">
        <v>135</v>
      </c>
      <c r="J9954" t="s">
        <v>136</v>
      </c>
      <c r="K9954" t="s">
        <v>172</v>
      </c>
      <c r="L9954" t="s">
        <v>27713</v>
      </c>
      <c r="M9954" t="s">
        <v>27714</v>
      </c>
      <c r="N9954">
        <v>1.8290841659999999</v>
      </c>
      <c r="O9954">
        <v>3</v>
      </c>
      <c r="P9954">
        <v>801</v>
      </c>
      <c r="Q9954">
        <v>5</v>
      </c>
      <c r="R9954">
        <v>28</v>
      </c>
      <c r="S9954">
        <v>6</v>
      </c>
      <c r="T9954">
        <v>83</v>
      </c>
      <c r="U9954">
        <v>2</v>
      </c>
      <c r="V9954">
        <v>0</v>
      </c>
      <c r="W9954">
        <v>3.4381284988808405</v>
      </c>
      <c r="X9954">
        <v>362.2681870523669</v>
      </c>
      <c r="Y9954">
        <v>110.20664541577042</v>
      </c>
      <c r="Z9954">
        <v>11.318651623083051</v>
      </c>
      <c r="AA9954">
        <v>21.664656904068565</v>
      </c>
      <c r="AB9954">
        <v>196.2504054338126</v>
      </c>
      <c r="AC9954">
        <v>340.49914803452288</v>
      </c>
      <c r="AD9954">
        <v>0</v>
      </c>
      <c r="AE9954">
        <v>1045.6458229625052</v>
      </c>
    </row>
    <row r="9955" spans="1:31" x14ac:dyDescent="0.25">
      <c r="A9955">
        <v>1895151</v>
      </c>
      <c r="B9955">
        <v>1</v>
      </c>
      <c r="C9955" t="s">
        <v>80</v>
      </c>
      <c r="D9955" t="s">
        <v>111</v>
      </c>
      <c r="E9955" t="s">
        <v>146</v>
      </c>
      <c r="F9955" t="s">
        <v>27715</v>
      </c>
      <c r="G9955" t="s">
        <v>148</v>
      </c>
      <c r="H9955" t="s">
        <v>143</v>
      </c>
      <c r="I9955" t="s">
        <v>135</v>
      </c>
      <c r="J9955" t="s">
        <v>136</v>
      </c>
      <c r="K9955" t="s">
        <v>137</v>
      </c>
      <c r="L9955" t="s">
        <v>27716</v>
      </c>
      <c r="M9955" t="s">
        <v>27717</v>
      </c>
      <c r="N9955">
        <v>1.3238888879999999</v>
      </c>
      <c r="O9955">
        <v>0</v>
      </c>
      <c r="P9955">
        <v>2</v>
      </c>
      <c r="Q9955">
        <v>0</v>
      </c>
      <c r="R9955">
        <v>2</v>
      </c>
      <c r="S9955">
        <v>0</v>
      </c>
      <c r="T9955">
        <v>9</v>
      </c>
      <c r="U9955">
        <v>0</v>
      </c>
      <c r="V9955">
        <v>0</v>
      </c>
      <c r="W9955">
        <v>0</v>
      </c>
      <c r="X9955">
        <v>1.1016265192818735</v>
      </c>
      <c r="Y9955">
        <v>0</v>
      </c>
      <c r="Z9955">
        <v>1.6585411980098255</v>
      </c>
      <c r="AA9955">
        <v>0</v>
      </c>
      <c r="AB9955">
        <v>207.57301309022705</v>
      </c>
      <c r="AC9955">
        <v>0</v>
      </c>
      <c r="AD9955">
        <v>0</v>
      </c>
      <c r="AE9955">
        <v>210.33318080751874</v>
      </c>
    </row>
    <row r="9956" spans="1:31" x14ac:dyDescent="0.25">
      <c r="A9956">
        <v>1895343</v>
      </c>
      <c r="B9956">
        <v>1</v>
      </c>
      <c r="C9956" t="s">
        <v>80</v>
      </c>
      <c r="D9956" t="s">
        <v>103</v>
      </c>
      <c r="E9956" t="s">
        <v>146</v>
      </c>
      <c r="F9956" t="s">
        <v>27718</v>
      </c>
      <c r="G9956" t="s">
        <v>148</v>
      </c>
      <c r="H9956" t="s">
        <v>143</v>
      </c>
      <c r="I9956" t="s">
        <v>135</v>
      </c>
      <c r="J9956" t="s">
        <v>136</v>
      </c>
      <c r="K9956" t="s">
        <v>137</v>
      </c>
      <c r="L9956" t="s">
        <v>27719</v>
      </c>
      <c r="M9956" t="s">
        <v>27720</v>
      </c>
      <c r="N9956">
        <v>1.425277777</v>
      </c>
      <c r="O9956">
        <v>0</v>
      </c>
      <c r="P9956">
        <v>135</v>
      </c>
      <c r="Q9956">
        <v>0</v>
      </c>
      <c r="R9956">
        <v>0</v>
      </c>
      <c r="S9956">
        <v>0</v>
      </c>
      <c r="T9956">
        <v>17</v>
      </c>
      <c r="U9956">
        <v>0</v>
      </c>
      <c r="V9956">
        <v>0</v>
      </c>
      <c r="W9956">
        <v>0</v>
      </c>
      <c r="X9956">
        <v>58.259062562266195</v>
      </c>
      <c r="Y9956">
        <v>0</v>
      </c>
      <c r="Z9956">
        <v>0</v>
      </c>
      <c r="AA9956">
        <v>0</v>
      </c>
      <c r="AB9956">
        <v>22.665717121893735</v>
      </c>
      <c r="AC9956">
        <v>0</v>
      </c>
      <c r="AD9956">
        <v>0</v>
      </c>
      <c r="AE9956">
        <v>80.92477968415993</v>
      </c>
    </row>
    <row r="9957" spans="1:31" x14ac:dyDescent="0.25">
      <c r="A9957">
        <v>1895197</v>
      </c>
      <c r="B9957">
        <v>1</v>
      </c>
      <c r="C9957" t="s">
        <v>80</v>
      </c>
      <c r="D9957" t="s">
        <v>83</v>
      </c>
      <c r="E9957" t="s">
        <v>140</v>
      </c>
      <c r="F9957" t="s">
        <v>27721</v>
      </c>
      <c r="G9957" t="s">
        <v>212</v>
      </c>
      <c r="H9957" t="s">
        <v>143</v>
      </c>
      <c r="I9957" t="s">
        <v>135</v>
      </c>
      <c r="J9957" t="s">
        <v>136</v>
      </c>
      <c r="K9957" t="s">
        <v>137</v>
      </c>
      <c r="L9957" t="s">
        <v>27722</v>
      </c>
      <c r="M9957" t="s">
        <v>27723</v>
      </c>
      <c r="N9957">
        <v>3.5147222220000001</v>
      </c>
      <c r="O9957">
        <v>0</v>
      </c>
      <c r="P9957">
        <v>0</v>
      </c>
      <c r="Q9957">
        <v>0</v>
      </c>
      <c r="R9957">
        <v>0</v>
      </c>
      <c r="S9957">
        <v>0</v>
      </c>
      <c r="T9957">
        <v>4</v>
      </c>
      <c r="U9957">
        <v>0</v>
      </c>
      <c r="V9957">
        <v>0</v>
      </c>
      <c r="W9957">
        <v>0</v>
      </c>
      <c r="X9957">
        <v>0</v>
      </c>
      <c r="Y9957">
        <v>0</v>
      </c>
      <c r="Z9957">
        <v>0</v>
      </c>
      <c r="AA9957">
        <v>0</v>
      </c>
      <c r="AB9957">
        <v>19.604735658124394</v>
      </c>
      <c r="AC9957">
        <v>0</v>
      </c>
      <c r="AD9957">
        <v>0</v>
      </c>
      <c r="AE9957">
        <v>19.604735658124394</v>
      </c>
    </row>
    <row r="9958" spans="1:31" x14ac:dyDescent="0.25">
      <c r="A9958">
        <v>1894942</v>
      </c>
      <c r="B9958">
        <v>1</v>
      </c>
      <c r="C9958" t="s">
        <v>80</v>
      </c>
      <c r="D9958" t="s">
        <v>96</v>
      </c>
      <c r="E9958" t="s">
        <v>140</v>
      </c>
      <c r="F9958" t="s">
        <v>25726</v>
      </c>
      <c r="G9958" t="s">
        <v>200</v>
      </c>
      <c r="H9958" t="s">
        <v>143</v>
      </c>
      <c r="I9958" t="s">
        <v>135</v>
      </c>
      <c r="J9958" t="s">
        <v>136</v>
      </c>
      <c r="K9958" t="s">
        <v>137</v>
      </c>
      <c r="L9958" t="s">
        <v>27724</v>
      </c>
      <c r="M9958" t="s">
        <v>27725</v>
      </c>
      <c r="N9958">
        <v>0.81916666599999999</v>
      </c>
      <c r="O9958">
        <v>0</v>
      </c>
      <c r="P9958">
        <v>1</v>
      </c>
      <c r="Q9958">
        <v>0</v>
      </c>
      <c r="R9958">
        <v>0</v>
      </c>
      <c r="S9958">
        <v>0</v>
      </c>
      <c r="T9958">
        <v>0</v>
      </c>
      <c r="U9958">
        <v>0</v>
      </c>
      <c r="V9958">
        <v>0</v>
      </c>
      <c r="W9958">
        <v>0</v>
      </c>
      <c r="X9958">
        <v>0.406596895249</v>
      </c>
      <c r="Y9958">
        <v>0</v>
      </c>
      <c r="Z9958">
        <v>0</v>
      </c>
      <c r="AA9958">
        <v>0</v>
      </c>
      <c r="AB9958">
        <v>0</v>
      </c>
      <c r="AC9958">
        <v>0</v>
      </c>
      <c r="AD9958">
        <v>0</v>
      </c>
      <c r="AE9958">
        <v>0.406596895249</v>
      </c>
    </row>
    <row r="9959" spans="1:31" x14ac:dyDescent="0.25">
      <c r="A9959">
        <v>1895091</v>
      </c>
      <c r="B9959">
        <v>1</v>
      </c>
      <c r="C9959" t="s">
        <v>80</v>
      </c>
      <c r="D9959" t="s">
        <v>104</v>
      </c>
      <c r="E9959" t="s">
        <v>146</v>
      </c>
      <c r="F9959" t="s">
        <v>27726</v>
      </c>
      <c r="G9959" t="s">
        <v>453</v>
      </c>
      <c r="H9959" t="s">
        <v>143</v>
      </c>
      <c r="I9959" t="s">
        <v>135</v>
      </c>
      <c r="J9959" t="s">
        <v>136</v>
      </c>
      <c r="K9959" t="s">
        <v>137</v>
      </c>
      <c r="L9959" t="s">
        <v>27727</v>
      </c>
      <c r="M9959" t="s">
        <v>27728</v>
      </c>
      <c r="N9959">
        <v>1.78</v>
      </c>
      <c r="O9959">
        <v>0</v>
      </c>
      <c r="P9959">
        <v>179</v>
      </c>
      <c r="Q9959">
        <v>0</v>
      </c>
      <c r="R9959">
        <v>0</v>
      </c>
      <c r="S9959">
        <v>0</v>
      </c>
      <c r="T9959">
        <v>37</v>
      </c>
      <c r="U9959">
        <v>0</v>
      </c>
      <c r="V9959">
        <v>0</v>
      </c>
      <c r="W9959">
        <v>0</v>
      </c>
      <c r="X9959">
        <v>66.248231943648634</v>
      </c>
      <c r="Y9959">
        <v>0</v>
      </c>
      <c r="Z9959">
        <v>0</v>
      </c>
      <c r="AA9959">
        <v>0</v>
      </c>
      <c r="AB9959">
        <v>87.974984078371051</v>
      </c>
      <c r="AC9959">
        <v>0</v>
      </c>
      <c r="AD9959">
        <v>0</v>
      </c>
      <c r="AE9959">
        <v>154.2232160220197</v>
      </c>
    </row>
    <row r="9960" spans="1:31" x14ac:dyDescent="0.25">
      <c r="A9960">
        <v>1894802</v>
      </c>
      <c r="B9960">
        <v>1</v>
      </c>
      <c r="C9960" t="s">
        <v>80</v>
      </c>
      <c r="D9960" t="s">
        <v>104</v>
      </c>
      <c r="E9960" t="s">
        <v>158</v>
      </c>
      <c r="F9960" t="s">
        <v>17174</v>
      </c>
      <c r="G9960" t="s">
        <v>133</v>
      </c>
      <c r="H9960" t="s">
        <v>134</v>
      </c>
      <c r="I9960" t="s">
        <v>152</v>
      </c>
      <c r="J9960" t="s">
        <v>136</v>
      </c>
      <c r="K9960" t="s">
        <v>137</v>
      </c>
      <c r="L9960" t="s">
        <v>27729</v>
      </c>
      <c r="M9960" t="s">
        <v>27730</v>
      </c>
      <c r="N9960">
        <v>2.2777776999999999E-2</v>
      </c>
      <c r="O9960">
        <v>3</v>
      </c>
      <c r="P9960">
        <v>0</v>
      </c>
      <c r="Q9960">
        <v>15</v>
      </c>
      <c r="R9960">
        <v>0</v>
      </c>
      <c r="S9960">
        <v>12</v>
      </c>
      <c r="T9960">
        <v>0</v>
      </c>
      <c r="U9960">
        <v>1</v>
      </c>
      <c r="V9960">
        <v>0</v>
      </c>
      <c r="W9960">
        <v>4.802548150066667E-2</v>
      </c>
      <c r="X9960">
        <v>0</v>
      </c>
      <c r="Y9960">
        <v>0.23588181514596002</v>
      </c>
      <c r="Z9960">
        <v>0</v>
      </c>
      <c r="AA9960">
        <v>1.809117593825714</v>
      </c>
      <c r="AB9960">
        <v>0</v>
      </c>
      <c r="AC9960">
        <v>0.28345661435173169</v>
      </c>
      <c r="AD9960">
        <v>0</v>
      </c>
      <c r="AE9960">
        <v>2.3764815048240724</v>
      </c>
    </row>
    <row r="9961" spans="1:31" x14ac:dyDescent="0.25">
      <c r="A9961">
        <v>1894636</v>
      </c>
      <c r="B9961">
        <v>1</v>
      </c>
      <c r="C9961" t="s">
        <v>81</v>
      </c>
      <c r="D9961" t="s">
        <v>113</v>
      </c>
      <c r="E9961" t="s">
        <v>210</v>
      </c>
      <c r="F9961" t="s">
        <v>1277</v>
      </c>
      <c r="G9961" t="s">
        <v>133</v>
      </c>
      <c r="H9961" t="s">
        <v>134</v>
      </c>
      <c r="I9961" t="s">
        <v>135</v>
      </c>
      <c r="J9961" t="s">
        <v>136</v>
      </c>
      <c r="K9961" t="s">
        <v>137</v>
      </c>
      <c r="L9961" t="s">
        <v>27731</v>
      </c>
      <c r="M9961" t="s">
        <v>27732</v>
      </c>
      <c r="N9961">
        <v>0.82499999999999996</v>
      </c>
      <c r="O9961">
        <v>15</v>
      </c>
      <c r="P9961">
        <v>1640</v>
      </c>
      <c r="Q9961">
        <v>225</v>
      </c>
      <c r="R9961">
        <v>793</v>
      </c>
      <c r="S9961">
        <v>22</v>
      </c>
      <c r="T9961">
        <v>135</v>
      </c>
      <c r="U9961">
        <v>2</v>
      </c>
      <c r="V9961">
        <v>0</v>
      </c>
      <c r="W9961">
        <v>3.948821416292625</v>
      </c>
      <c r="X9961">
        <v>177.81489979853723</v>
      </c>
      <c r="Y9961">
        <v>778.05965955120621</v>
      </c>
      <c r="Z9961">
        <v>1542.1032057040227</v>
      </c>
      <c r="AA9961">
        <v>83.556217481489014</v>
      </c>
      <c r="AB9961">
        <v>44.362369128991105</v>
      </c>
      <c r="AC9961">
        <v>93.742372261289674</v>
      </c>
      <c r="AD9961">
        <v>0</v>
      </c>
      <c r="AE9961">
        <v>2723.5875453418289</v>
      </c>
    </row>
    <row r="9962" spans="1:31" x14ac:dyDescent="0.25">
      <c r="A9962">
        <v>1895300</v>
      </c>
      <c r="B9962">
        <v>1</v>
      </c>
      <c r="C9962" t="s">
        <v>80</v>
      </c>
      <c r="D9962" t="s">
        <v>90</v>
      </c>
      <c r="E9962" t="s">
        <v>140</v>
      </c>
      <c r="F9962" t="s">
        <v>27733</v>
      </c>
      <c r="G9962" t="s">
        <v>207</v>
      </c>
      <c r="H9962" t="s">
        <v>143</v>
      </c>
      <c r="I9962" t="s">
        <v>135</v>
      </c>
      <c r="J9962" t="s">
        <v>136</v>
      </c>
      <c r="K9962" t="s">
        <v>137</v>
      </c>
      <c r="L9962" t="s">
        <v>27734</v>
      </c>
      <c r="M9962" t="s">
        <v>27735</v>
      </c>
      <c r="N9962">
        <v>2.136666666</v>
      </c>
      <c r="O9962">
        <v>0</v>
      </c>
      <c r="P9962">
        <v>6</v>
      </c>
      <c r="Q9962">
        <v>0</v>
      </c>
      <c r="R9962">
        <v>0</v>
      </c>
      <c r="S9962">
        <v>0</v>
      </c>
      <c r="T9962">
        <v>0</v>
      </c>
      <c r="U9962">
        <v>0</v>
      </c>
      <c r="V9962">
        <v>0</v>
      </c>
      <c r="W9962">
        <v>0</v>
      </c>
      <c r="X9962">
        <v>1.5178774650917068</v>
      </c>
      <c r="Y9962">
        <v>0</v>
      </c>
      <c r="Z9962">
        <v>0</v>
      </c>
      <c r="AA9962">
        <v>0</v>
      </c>
      <c r="AB9962">
        <v>0</v>
      </c>
      <c r="AC9962">
        <v>0</v>
      </c>
      <c r="AD9962">
        <v>0</v>
      </c>
      <c r="AE9962">
        <v>1.5178774650917068</v>
      </c>
    </row>
    <row r="9963" spans="1:31" x14ac:dyDescent="0.25">
      <c r="A9963">
        <v>1895157</v>
      </c>
      <c r="B9963">
        <v>1</v>
      </c>
      <c r="C9963" t="s">
        <v>81</v>
      </c>
      <c r="D9963" t="s">
        <v>112</v>
      </c>
      <c r="E9963" t="s">
        <v>140</v>
      </c>
      <c r="F9963" t="s">
        <v>27736</v>
      </c>
      <c r="G9963" t="s">
        <v>163</v>
      </c>
      <c r="H9963" t="s">
        <v>143</v>
      </c>
      <c r="I9963" t="s">
        <v>135</v>
      </c>
      <c r="J9963" t="s">
        <v>136</v>
      </c>
      <c r="K9963" t="s">
        <v>137</v>
      </c>
      <c r="L9963" t="s">
        <v>27737</v>
      </c>
      <c r="M9963" t="s">
        <v>27738</v>
      </c>
      <c r="N9963">
        <v>1.221944444</v>
      </c>
      <c r="O9963">
        <v>0</v>
      </c>
      <c r="P9963">
        <v>3</v>
      </c>
      <c r="Q9963">
        <v>0</v>
      </c>
      <c r="R9963">
        <v>0</v>
      </c>
      <c r="S9963">
        <v>0</v>
      </c>
      <c r="T9963">
        <v>0</v>
      </c>
      <c r="U9963">
        <v>0</v>
      </c>
      <c r="V9963">
        <v>0</v>
      </c>
      <c r="W9963">
        <v>0</v>
      </c>
      <c r="X9963">
        <v>0.76779539387144169</v>
      </c>
      <c r="Y9963">
        <v>0</v>
      </c>
      <c r="Z9963">
        <v>0</v>
      </c>
      <c r="AA9963">
        <v>0</v>
      </c>
      <c r="AB9963">
        <v>0</v>
      </c>
      <c r="AC9963">
        <v>0</v>
      </c>
      <c r="AD9963">
        <v>0</v>
      </c>
      <c r="AE9963">
        <v>0.76779539387144169</v>
      </c>
    </row>
    <row r="9964" spans="1:31" x14ac:dyDescent="0.25">
      <c r="A9964">
        <v>1895108</v>
      </c>
      <c r="B9964">
        <v>1</v>
      </c>
      <c r="C9964" t="s">
        <v>80</v>
      </c>
      <c r="D9964" t="s">
        <v>90</v>
      </c>
      <c r="E9964" t="s">
        <v>169</v>
      </c>
      <c r="F9964" t="s">
        <v>27739</v>
      </c>
      <c r="G9964" t="s">
        <v>183</v>
      </c>
      <c r="H9964" t="s">
        <v>143</v>
      </c>
      <c r="I9964" t="s">
        <v>135</v>
      </c>
      <c r="J9964" t="s">
        <v>136</v>
      </c>
      <c r="K9964" t="s">
        <v>137</v>
      </c>
      <c r="L9964" t="s">
        <v>27740</v>
      </c>
      <c r="M9964" t="s">
        <v>27741</v>
      </c>
      <c r="N9964">
        <v>3.44</v>
      </c>
      <c r="O9964">
        <v>0</v>
      </c>
      <c r="P9964">
        <v>1483</v>
      </c>
      <c r="Q9964">
        <v>0</v>
      </c>
      <c r="R9964">
        <v>0</v>
      </c>
      <c r="S9964">
        <v>0</v>
      </c>
      <c r="T9964">
        <v>99</v>
      </c>
      <c r="U9964">
        <v>0</v>
      </c>
      <c r="V9964">
        <v>0</v>
      </c>
      <c r="W9964">
        <v>0</v>
      </c>
      <c r="X9964">
        <v>1330.4343263606941</v>
      </c>
      <c r="Y9964">
        <v>0</v>
      </c>
      <c r="Z9964">
        <v>0</v>
      </c>
      <c r="AA9964">
        <v>0</v>
      </c>
      <c r="AB9964">
        <v>225.98387211580956</v>
      </c>
      <c r="AC9964">
        <v>0</v>
      </c>
      <c r="AD9964">
        <v>0</v>
      </c>
      <c r="AE9964">
        <v>1556.4181984765037</v>
      </c>
    </row>
    <row r="9965" spans="1:31" x14ac:dyDescent="0.25">
      <c r="A9965">
        <v>1894736</v>
      </c>
      <c r="B9965">
        <v>1</v>
      </c>
      <c r="C9965" t="s">
        <v>80</v>
      </c>
      <c r="D9965" t="s">
        <v>104</v>
      </c>
      <c r="E9965" t="s">
        <v>210</v>
      </c>
      <c r="F9965" t="s">
        <v>27742</v>
      </c>
      <c r="G9965" t="s">
        <v>133</v>
      </c>
      <c r="H9965" t="s">
        <v>134</v>
      </c>
      <c r="I9965" t="s">
        <v>135</v>
      </c>
      <c r="J9965" t="s">
        <v>136</v>
      </c>
      <c r="K9965" t="s">
        <v>137</v>
      </c>
      <c r="L9965" t="s">
        <v>27743</v>
      </c>
      <c r="M9965" t="s">
        <v>27744</v>
      </c>
      <c r="N9965">
        <v>0.41861111099999998</v>
      </c>
      <c r="O9965">
        <v>9</v>
      </c>
      <c r="P9965">
        <v>94</v>
      </c>
      <c r="Q9965">
        <v>13</v>
      </c>
      <c r="R9965">
        <v>19</v>
      </c>
      <c r="S9965">
        <v>12</v>
      </c>
      <c r="T9965">
        <v>24</v>
      </c>
      <c r="U9965">
        <v>2</v>
      </c>
      <c r="V9965">
        <v>0</v>
      </c>
      <c r="W9965">
        <v>0.80926341404821001</v>
      </c>
      <c r="X9965">
        <v>7.9814455955036472</v>
      </c>
      <c r="Y9965">
        <v>4.7331307968825653</v>
      </c>
      <c r="Z9965">
        <v>5.2256659548932181</v>
      </c>
      <c r="AA9965">
        <v>8.8842218101900379</v>
      </c>
      <c r="AB9965">
        <v>4.8016473772028361</v>
      </c>
      <c r="AC9965">
        <v>27.231612725945375</v>
      </c>
      <c r="AD9965">
        <v>0</v>
      </c>
      <c r="AE9965">
        <v>59.66698767466589</v>
      </c>
    </row>
    <row r="9966" spans="1:31" x14ac:dyDescent="0.25">
      <c r="A9966">
        <v>1895277</v>
      </c>
      <c r="B9966">
        <v>1</v>
      </c>
      <c r="C9966" t="s">
        <v>80</v>
      </c>
      <c r="D9966" t="s">
        <v>100</v>
      </c>
      <c r="E9966" t="s">
        <v>210</v>
      </c>
      <c r="F9966" t="s">
        <v>27745</v>
      </c>
      <c r="G9966" t="s">
        <v>2221</v>
      </c>
      <c r="H9966" t="s">
        <v>134</v>
      </c>
      <c r="I9966" t="s">
        <v>135</v>
      </c>
      <c r="J9966" t="s">
        <v>136</v>
      </c>
      <c r="K9966" t="s">
        <v>137</v>
      </c>
      <c r="L9966" t="s">
        <v>27746</v>
      </c>
      <c r="M9966" t="s">
        <v>27747</v>
      </c>
      <c r="N9966">
        <v>1.37</v>
      </c>
      <c r="O9966">
        <v>1</v>
      </c>
      <c r="P9966">
        <v>396</v>
      </c>
      <c r="Q9966">
        <v>26</v>
      </c>
      <c r="R9966">
        <v>108</v>
      </c>
      <c r="S9966">
        <v>10</v>
      </c>
      <c r="T9966">
        <v>72</v>
      </c>
      <c r="U9966">
        <v>0</v>
      </c>
      <c r="V9966">
        <v>0</v>
      </c>
      <c r="W9966">
        <v>1.2764518508597669</v>
      </c>
      <c r="X9966">
        <v>213.26450379739006</v>
      </c>
      <c r="Y9966">
        <v>413.23221856022155</v>
      </c>
      <c r="Z9966">
        <v>345.45326025484553</v>
      </c>
      <c r="AA9966">
        <v>32.882535196119392</v>
      </c>
      <c r="AB9966">
        <v>116.10818422449924</v>
      </c>
      <c r="AC9966">
        <v>0</v>
      </c>
      <c r="AD9966">
        <v>0</v>
      </c>
      <c r="AE9966">
        <v>1122.2171538839355</v>
      </c>
    </row>
    <row r="9967" spans="1:31" x14ac:dyDescent="0.25">
      <c r="A9967">
        <v>1895257</v>
      </c>
      <c r="B9967">
        <v>1</v>
      </c>
      <c r="C9967" t="s">
        <v>80</v>
      </c>
      <c r="D9967" t="s">
        <v>93</v>
      </c>
      <c r="E9967" t="s">
        <v>140</v>
      </c>
      <c r="F9967" t="s">
        <v>27748</v>
      </c>
      <c r="G9967" t="s">
        <v>163</v>
      </c>
      <c r="H9967" t="s">
        <v>143</v>
      </c>
      <c r="I9967" t="s">
        <v>135</v>
      </c>
      <c r="J9967" t="s">
        <v>136</v>
      </c>
      <c r="K9967" t="s">
        <v>137</v>
      </c>
      <c r="L9967" t="s">
        <v>27232</v>
      </c>
      <c r="M9967" t="s">
        <v>27749</v>
      </c>
      <c r="N9967">
        <v>1.4344444439999999</v>
      </c>
      <c r="O9967">
        <v>0</v>
      </c>
      <c r="P9967">
        <v>0</v>
      </c>
      <c r="Q9967">
        <v>0</v>
      </c>
      <c r="R9967">
        <v>1</v>
      </c>
      <c r="S9967">
        <v>0</v>
      </c>
      <c r="T9967">
        <v>0</v>
      </c>
      <c r="U9967">
        <v>0</v>
      </c>
      <c r="V9967">
        <v>0</v>
      </c>
      <c r="W9967">
        <v>0</v>
      </c>
      <c r="X9967">
        <v>0</v>
      </c>
      <c r="Y9967">
        <v>0</v>
      </c>
      <c r="Z9967">
        <v>27.173545981593062</v>
      </c>
      <c r="AA9967">
        <v>0</v>
      </c>
      <c r="AB9967">
        <v>0</v>
      </c>
      <c r="AC9967">
        <v>0</v>
      </c>
      <c r="AD9967">
        <v>0</v>
      </c>
      <c r="AE9967">
        <v>27.173545981593062</v>
      </c>
    </row>
    <row r="9968" spans="1:31" x14ac:dyDescent="0.25">
      <c r="A9968">
        <v>1894865</v>
      </c>
      <c r="B9968">
        <v>1</v>
      </c>
      <c r="C9968" t="s">
        <v>81</v>
      </c>
      <c r="D9968" t="s">
        <v>128</v>
      </c>
      <c r="E9968" t="s">
        <v>131</v>
      </c>
      <c r="F9968" t="s">
        <v>27750</v>
      </c>
      <c r="G9968" t="s">
        <v>133</v>
      </c>
      <c r="H9968" t="s">
        <v>134</v>
      </c>
      <c r="I9968" t="s">
        <v>135</v>
      </c>
      <c r="J9968" t="s">
        <v>136</v>
      </c>
      <c r="K9968" t="s">
        <v>137</v>
      </c>
      <c r="L9968" t="s">
        <v>27751</v>
      </c>
      <c r="M9968" t="s">
        <v>27752</v>
      </c>
      <c r="N9968">
        <v>0.71222222199999996</v>
      </c>
      <c r="O9968">
        <v>0</v>
      </c>
      <c r="P9968">
        <v>0</v>
      </c>
      <c r="Q9968">
        <v>0</v>
      </c>
      <c r="R9968">
        <v>0</v>
      </c>
      <c r="S9968">
        <v>20</v>
      </c>
      <c r="T9968">
        <v>0</v>
      </c>
      <c r="U9968">
        <v>16</v>
      </c>
      <c r="V9968">
        <v>0</v>
      </c>
      <c r="W9968">
        <v>0</v>
      </c>
      <c r="X9968">
        <v>0</v>
      </c>
      <c r="Y9968">
        <v>0</v>
      </c>
      <c r="Z9968">
        <v>0</v>
      </c>
      <c r="AA9968">
        <v>294.56011945146423</v>
      </c>
      <c r="AB9968">
        <v>0</v>
      </c>
      <c r="AC9968">
        <v>1747.1161051000026</v>
      </c>
      <c r="AD9968">
        <v>0</v>
      </c>
      <c r="AE9968">
        <v>2041.6762245514669</v>
      </c>
    </row>
    <row r="9969" spans="1:31" x14ac:dyDescent="0.25">
      <c r="A9969">
        <v>1895463</v>
      </c>
      <c r="B9969">
        <v>1</v>
      </c>
      <c r="C9969" t="s">
        <v>81</v>
      </c>
      <c r="D9969" t="s">
        <v>123</v>
      </c>
      <c r="E9969" t="s">
        <v>146</v>
      </c>
      <c r="F9969" t="s">
        <v>27753</v>
      </c>
      <c r="G9969" t="s">
        <v>148</v>
      </c>
      <c r="H9969" t="s">
        <v>143</v>
      </c>
      <c r="I9969" t="s">
        <v>135</v>
      </c>
      <c r="J9969" t="s">
        <v>136</v>
      </c>
      <c r="K9969" t="s">
        <v>137</v>
      </c>
      <c r="L9969" t="s">
        <v>27754</v>
      </c>
      <c r="M9969" t="s">
        <v>27755</v>
      </c>
      <c r="N9969">
        <v>1.0241666659999999</v>
      </c>
      <c r="O9969">
        <v>0</v>
      </c>
      <c r="P9969">
        <v>201</v>
      </c>
      <c r="Q9969">
        <v>0</v>
      </c>
      <c r="R9969">
        <v>0</v>
      </c>
      <c r="S9969">
        <v>0</v>
      </c>
      <c r="T9969">
        <v>21</v>
      </c>
      <c r="U9969">
        <v>0</v>
      </c>
      <c r="V9969">
        <v>0</v>
      </c>
      <c r="W9969">
        <v>0</v>
      </c>
      <c r="X9969">
        <v>64.271440362250416</v>
      </c>
      <c r="Y9969">
        <v>0</v>
      </c>
      <c r="Z9969">
        <v>0</v>
      </c>
      <c r="AA9969">
        <v>0</v>
      </c>
      <c r="AB9969">
        <v>11.52081283110464</v>
      </c>
      <c r="AC9969">
        <v>0</v>
      </c>
      <c r="AD9969">
        <v>0</v>
      </c>
      <c r="AE9969">
        <v>75.792253193355052</v>
      </c>
    </row>
    <row r="9970" spans="1:31" x14ac:dyDescent="0.25">
      <c r="A9970">
        <v>1894965</v>
      </c>
      <c r="B9970">
        <v>1</v>
      </c>
      <c r="C9970" t="s">
        <v>80</v>
      </c>
      <c r="D9970" t="s">
        <v>100</v>
      </c>
      <c r="E9970" t="s">
        <v>169</v>
      </c>
      <c r="F9970" t="s">
        <v>26500</v>
      </c>
      <c r="G9970" t="s">
        <v>183</v>
      </c>
      <c r="H9970" t="s">
        <v>143</v>
      </c>
      <c r="I9970" t="s">
        <v>135</v>
      </c>
      <c r="J9970" t="s">
        <v>136</v>
      </c>
      <c r="K9970" t="s">
        <v>137</v>
      </c>
      <c r="L9970" t="s">
        <v>27756</v>
      </c>
      <c r="M9970" t="s">
        <v>27757</v>
      </c>
      <c r="N9970">
        <v>1.724722222</v>
      </c>
      <c r="O9970">
        <v>0</v>
      </c>
      <c r="P9970">
        <v>167</v>
      </c>
      <c r="Q9970">
        <v>0</v>
      </c>
      <c r="R9970">
        <v>0</v>
      </c>
      <c r="S9970">
        <v>0</v>
      </c>
      <c r="T9970">
        <v>11</v>
      </c>
      <c r="U9970">
        <v>0</v>
      </c>
      <c r="V9970">
        <v>0</v>
      </c>
      <c r="W9970">
        <v>0</v>
      </c>
      <c r="X9970">
        <v>56.289970124323531</v>
      </c>
      <c r="Y9970">
        <v>0</v>
      </c>
      <c r="Z9970">
        <v>0</v>
      </c>
      <c r="AA9970">
        <v>0</v>
      </c>
      <c r="AB9970">
        <v>51.944180943632134</v>
      </c>
      <c r="AC9970">
        <v>0</v>
      </c>
      <c r="AD9970">
        <v>0</v>
      </c>
      <c r="AE9970">
        <v>108.23415106795566</v>
      </c>
    </row>
    <row r="9971" spans="1:31" x14ac:dyDescent="0.25">
      <c r="A9971">
        <v>1895071</v>
      </c>
      <c r="B9971">
        <v>1</v>
      </c>
      <c r="C9971" t="s">
        <v>80</v>
      </c>
      <c r="D9971" t="s">
        <v>92</v>
      </c>
      <c r="E9971" t="s">
        <v>210</v>
      </c>
      <c r="F9971" t="s">
        <v>27758</v>
      </c>
      <c r="G9971" t="s">
        <v>133</v>
      </c>
      <c r="H9971" t="s">
        <v>134</v>
      </c>
      <c r="I9971" t="s">
        <v>135</v>
      </c>
      <c r="J9971" t="s">
        <v>136</v>
      </c>
      <c r="K9971" t="s">
        <v>137</v>
      </c>
      <c r="L9971" t="s">
        <v>27759</v>
      </c>
      <c r="M9971" t="s">
        <v>27760</v>
      </c>
      <c r="N9971">
        <v>0.135833333</v>
      </c>
      <c r="O9971">
        <v>0</v>
      </c>
      <c r="P9971">
        <v>32</v>
      </c>
      <c r="Q9971">
        <v>0</v>
      </c>
      <c r="R9971">
        <v>0</v>
      </c>
      <c r="S9971">
        <v>0</v>
      </c>
      <c r="T9971">
        <v>5</v>
      </c>
      <c r="U9971">
        <v>0</v>
      </c>
      <c r="V9971">
        <v>0</v>
      </c>
      <c r="W9971">
        <v>0</v>
      </c>
      <c r="X9971">
        <v>2.3127550728145296</v>
      </c>
      <c r="Y9971">
        <v>0</v>
      </c>
      <c r="Z9971">
        <v>0</v>
      </c>
      <c r="AA9971">
        <v>0</v>
      </c>
      <c r="AB9971">
        <v>0.15835458173268249</v>
      </c>
      <c r="AC9971">
        <v>0</v>
      </c>
      <c r="AD9971">
        <v>0</v>
      </c>
      <c r="AE9971">
        <v>2.4711096545472122</v>
      </c>
    </row>
    <row r="9972" spans="1:31" x14ac:dyDescent="0.25">
      <c r="A9972">
        <v>1895114</v>
      </c>
      <c r="B9972">
        <v>1</v>
      </c>
      <c r="C9972" t="s">
        <v>80</v>
      </c>
      <c r="D9972" t="s">
        <v>89</v>
      </c>
      <c r="E9972" t="s">
        <v>140</v>
      </c>
      <c r="F9972" t="s">
        <v>27761</v>
      </c>
      <c r="G9972" t="s">
        <v>163</v>
      </c>
      <c r="H9972" t="s">
        <v>143</v>
      </c>
      <c r="I9972" t="s">
        <v>135</v>
      </c>
      <c r="J9972" t="s">
        <v>136</v>
      </c>
      <c r="K9972" t="s">
        <v>137</v>
      </c>
      <c r="L9972" t="s">
        <v>27762</v>
      </c>
      <c r="M9972" t="s">
        <v>27763</v>
      </c>
      <c r="N9972">
        <v>1.153888888</v>
      </c>
      <c r="O9972">
        <v>0</v>
      </c>
      <c r="P9972">
        <v>2</v>
      </c>
      <c r="Q9972">
        <v>0</v>
      </c>
      <c r="R9972">
        <v>0</v>
      </c>
      <c r="S9972">
        <v>0</v>
      </c>
      <c r="T9972">
        <v>0</v>
      </c>
      <c r="U9972">
        <v>0</v>
      </c>
      <c r="V9972">
        <v>0</v>
      </c>
      <c r="W9972">
        <v>0</v>
      </c>
      <c r="X9972">
        <v>0.56717445568992086</v>
      </c>
      <c r="Y9972">
        <v>0</v>
      </c>
      <c r="Z9972">
        <v>0</v>
      </c>
      <c r="AA9972">
        <v>0</v>
      </c>
      <c r="AB9972">
        <v>0</v>
      </c>
      <c r="AC9972">
        <v>0</v>
      </c>
      <c r="AD9972">
        <v>0</v>
      </c>
      <c r="AE9972">
        <v>0.56717445568992086</v>
      </c>
    </row>
    <row r="9973" spans="1:31" x14ac:dyDescent="0.25">
      <c r="A9973">
        <v>1894822</v>
      </c>
      <c r="B9973">
        <v>1</v>
      </c>
      <c r="C9973" t="s">
        <v>80</v>
      </c>
      <c r="D9973" t="s">
        <v>95</v>
      </c>
      <c r="E9973" t="s">
        <v>169</v>
      </c>
      <c r="F9973" t="s">
        <v>27764</v>
      </c>
      <c r="G9973" t="s">
        <v>1108</v>
      </c>
      <c r="H9973" t="s">
        <v>143</v>
      </c>
      <c r="I9973" t="s">
        <v>135</v>
      </c>
      <c r="J9973" t="s">
        <v>136</v>
      </c>
      <c r="K9973" t="s">
        <v>137</v>
      </c>
      <c r="L9973" t="s">
        <v>27765</v>
      </c>
      <c r="M9973" t="s">
        <v>27766</v>
      </c>
      <c r="N9973">
        <v>2.3883333329999998</v>
      </c>
      <c r="O9973">
        <v>0</v>
      </c>
      <c r="P9973">
        <v>247</v>
      </c>
      <c r="Q9973">
        <v>0</v>
      </c>
      <c r="R9973">
        <v>0</v>
      </c>
      <c r="S9973">
        <v>0</v>
      </c>
      <c r="T9973">
        <v>11</v>
      </c>
      <c r="U9973">
        <v>0</v>
      </c>
      <c r="V9973">
        <v>0</v>
      </c>
      <c r="W9973">
        <v>0</v>
      </c>
      <c r="X9973">
        <v>126.20346540482083</v>
      </c>
      <c r="Y9973">
        <v>0</v>
      </c>
      <c r="Z9973">
        <v>0</v>
      </c>
      <c r="AA9973">
        <v>0</v>
      </c>
      <c r="AB9973">
        <v>24.88251239543235</v>
      </c>
      <c r="AC9973">
        <v>0</v>
      </c>
      <c r="AD9973">
        <v>0</v>
      </c>
      <c r="AE9973">
        <v>151.08597780025318</v>
      </c>
    </row>
    <row r="9974" spans="1:31" x14ac:dyDescent="0.25">
      <c r="A9974">
        <v>1895217</v>
      </c>
      <c r="B9974">
        <v>1</v>
      </c>
      <c r="C9974" t="s">
        <v>81</v>
      </c>
      <c r="D9974" t="s">
        <v>114</v>
      </c>
      <c r="E9974" t="s">
        <v>146</v>
      </c>
      <c r="F9974" t="s">
        <v>27767</v>
      </c>
      <c r="G9974" t="s">
        <v>363</v>
      </c>
      <c r="H9974" t="s">
        <v>143</v>
      </c>
      <c r="I9974" t="s">
        <v>135</v>
      </c>
      <c r="J9974" t="s">
        <v>136</v>
      </c>
      <c r="K9974" t="s">
        <v>137</v>
      </c>
      <c r="L9974" t="s">
        <v>27768</v>
      </c>
      <c r="M9974" t="s">
        <v>27769</v>
      </c>
      <c r="N9974">
        <v>1.359444444</v>
      </c>
      <c r="O9974">
        <v>0</v>
      </c>
      <c r="P9974">
        <v>3</v>
      </c>
      <c r="Q9974">
        <v>0</v>
      </c>
      <c r="R9974">
        <v>0</v>
      </c>
      <c r="S9974">
        <v>0</v>
      </c>
      <c r="T9974">
        <v>0</v>
      </c>
      <c r="U9974">
        <v>0</v>
      </c>
      <c r="V9974">
        <v>0</v>
      </c>
      <c r="W9974">
        <v>0</v>
      </c>
      <c r="X9974">
        <v>0.6404106262311644</v>
      </c>
      <c r="Y9974">
        <v>0</v>
      </c>
      <c r="Z9974">
        <v>0</v>
      </c>
      <c r="AA9974">
        <v>0</v>
      </c>
      <c r="AB9974">
        <v>0</v>
      </c>
      <c r="AC9974">
        <v>0</v>
      </c>
      <c r="AD9974">
        <v>0</v>
      </c>
      <c r="AE9974">
        <v>0.6404106262311644</v>
      </c>
    </row>
    <row r="9975" spans="1:31" x14ac:dyDescent="0.25">
      <c r="A9975">
        <v>1894693</v>
      </c>
      <c r="B9975">
        <v>1</v>
      </c>
      <c r="C9975" t="s">
        <v>80</v>
      </c>
      <c r="D9975" t="s">
        <v>90</v>
      </c>
      <c r="E9975" t="s">
        <v>146</v>
      </c>
      <c r="F9975" t="s">
        <v>1602</v>
      </c>
      <c r="G9975" t="s">
        <v>469</v>
      </c>
      <c r="H9975" t="s">
        <v>143</v>
      </c>
      <c r="I9975" t="s">
        <v>135</v>
      </c>
      <c r="J9975" t="s">
        <v>136</v>
      </c>
      <c r="K9975" t="s">
        <v>137</v>
      </c>
      <c r="L9975" t="s">
        <v>27770</v>
      </c>
      <c r="M9975" t="s">
        <v>27771</v>
      </c>
      <c r="N9975">
        <v>3.3319444439999999</v>
      </c>
      <c r="O9975">
        <v>0</v>
      </c>
      <c r="P9975">
        <v>47</v>
      </c>
      <c r="Q9975">
        <v>0</v>
      </c>
      <c r="R9975">
        <v>0</v>
      </c>
      <c r="S9975">
        <v>0</v>
      </c>
      <c r="T9975">
        <v>53</v>
      </c>
      <c r="U9975">
        <v>0</v>
      </c>
      <c r="V9975">
        <v>0</v>
      </c>
      <c r="W9975">
        <v>0</v>
      </c>
      <c r="X9975">
        <v>45.129628681067956</v>
      </c>
      <c r="Y9975">
        <v>0</v>
      </c>
      <c r="Z9975">
        <v>0</v>
      </c>
      <c r="AA9975">
        <v>0</v>
      </c>
      <c r="AB9975">
        <v>148.34838246346544</v>
      </c>
      <c r="AC9975">
        <v>0</v>
      </c>
      <c r="AD9975">
        <v>0</v>
      </c>
      <c r="AE9975">
        <v>193.47801114453341</v>
      </c>
    </row>
    <row r="9976" spans="1:31" x14ac:dyDescent="0.25">
      <c r="A9976">
        <v>1895380</v>
      </c>
      <c r="B9976">
        <v>1</v>
      </c>
      <c r="C9976" t="s">
        <v>80</v>
      </c>
      <c r="D9976" t="s">
        <v>110</v>
      </c>
      <c r="E9976" t="s">
        <v>146</v>
      </c>
      <c r="F9976" t="s">
        <v>1309</v>
      </c>
      <c r="G9976" t="s">
        <v>501</v>
      </c>
      <c r="H9976" t="s">
        <v>143</v>
      </c>
      <c r="I9976" t="s">
        <v>135</v>
      </c>
      <c r="J9976" t="s">
        <v>136</v>
      </c>
      <c r="K9976" t="s">
        <v>137</v>
      </c>
      <c r="L9976" t="s">
        <v>27772</v>
      </c>
      <c r="M9976" t="s">
        <v>27773</v>
      </c>
      <c r="N9976">
        <v>1.4350000000000001</v>
      </c>
      <c r="O9976">
        <v>0</v>
      </c>
      <c r="P9976">
        <v>63</v>
      </c>
      <c r="Q9976">
        <v>0</v>
      </c>
      <c r="R9976">
        <v>0</v>
      </c>
      <c r="S9976">
        <v>0</v>
      </c>
      <c r="T9976">
        <v>8</v>
      </c>
      <c r="U9976">
        <v>0</v>
      </c>
      <c r="V9976">
        <v>0</v>
      </c>
      <c r="W9976">
        <v>0</v>
      </c>
      <c r="X9976">
        <v>37.166483606393996</v>
      </c>
      <c r="Y9976">
        <v>0</v>
      </c>
      <c r="Z9976">
        <v>0</v>
      </c>
      <c r="AA9976">
        <v>0</v>
      </c>
      <c r="AB9976">
        <v>30.431377409758664</v>
      </c>
      <c r="AC9976">
        <v>0</v>
      </c>
      <c r="AD9976">
        <v>0</v>
      </c>
      <c r="AE9976">
        <v>67.597861016152663</v>
      </c>
    </row>
    <row r="9977" spans="1:31" x14ac:dyDescent="0.25">
      <c r="A9977">
        <v>1895403</v>
      </c>
      <c r="B9977">
        <v>1</v>
      </c>
      <c r="C9977" t="s">
        <v>80</v>
      </c>
      <c r="D9977" t="s">
        <v>98</v>
      </c>
      <c r="E9977" t="s">
        <v>169</v>
      </c>
      <c r="F9977" t="s">
        <v>18071</v>
      </c>
      <c r="G9977" t="s">
        <v>183</v>
      </c>
      <c r="H9977" t="s">
        <v>143</v>
      </c>
      <c r="I9977" t="s">
        <v>135</v>
      </c>
      <c r="J9977" t="s">
        <v>136</v>
      </c>
      <c r="K9977" t="s">
        <v>137</v>
      </c>
      <c r="L9977" t="s">
        <v>27774</v>
      </c>
      <c r="M9977" t="s">
        <v>27775</v>
      </c>
      <c r="N9977">
        <v>2.8983333330000001</v>
      </c>
      <c r="O9977">
        <v>0</v>
      </c>
      <c r="P9977">
        <v>349</v>
      </c>
      <c r="Q9977">
        <v>0</v>
      </c>
      <c r="R9977">
        <v>0</v>
      </c>
      <c r="S9977">
        <v>0</v>
      </c>
      <c r="T9977">
        <v>23</v>
      </c>
      <c r="U9977">
        <v>0</v>
      </c>
      <c r="V9977">
        <v>0</v>
      </c>
      <c r="W9977">
        <v>0</v>
      </c>
      <c r="X9977">
        <v>261.05653494594384</v>
      </c>
      <c r="Y9977">
        <v>0</v>
      </c>
      <c r="Z9977">
        <v>0</v>
      </c>
      <c r="AA9977">
        <v>0</v>
      </c>
      <c r="AB9977">
        <v>85.308946194655746</v>
      </c>
      <c r="AC9977">
        <v>0</v>
      </c>
      <c r="AD9977">
        <v>0</v>
      </c>
      <c r="AE9977">
        <v>346.36548114059957</v>
      </c>
    </row>
    <row r="9978" spans="1:31" x14ac:dyDescent="0.25">
      <c r="A9978">
        <v>1894739</v>
      </c>
      <c r="B9978">
        <v>1</v>
      </c>
      <c r="C9978" t="s">
        <v>80</v>
      </c>
      <c r="D9978" t="s">
        <v>103</v>
      </c>
      <c r="E9978" t="s">
        <v>158</v>
      </c>
      <c r="F9978" t="s">
        <v>27776</v>
      </c>
      <c r="G9978" t="s">
        <v>7291</v>
      </c>
      <c r="H9978" t="s">
        <v>134</v>
      </c>
      <c r="I9978" t="s">
        <v>135</v>
      </c>
      <c r="J9978" t="s">
        <v>136</v>
      </c>
      <c r="K9978" t="s">
        <v>137</v>
      </c>
      <c r="L9978" t="s">
        <v>27777</v>
      </c>
      <c r="M9978" t="s">
        <v>27778</v>
      </c>
      <c r="N9978">
        <v>4.8075000000000001</v>
      </c>
      <c r="O9978">
        <v>0</v>
      </c>
      <c r="P9978">
        <v>447</v>
      </c>
      <c r="Q9978">
        <v>0</v>
      </c>
      <c r="R9978">
        <v>0</v>
      </c>
      <c r="S9978">
        <v>0</v>
      </c>
      <c r="T9978">
        <v>10</v>
      </c>
      <c r="U9978">
        <v>0</v>
      </c>
      <c r="V9978">
        <v>0</v>
      </c>
      <c r="W9978">
        <v>0</v>
      </c>
      <c r="X9978">
        <v>555.3030221808026</v>
      </c>
      <c r="Y9978">
        <v>0</v>
      </c>
      <c r="Z9978">
        <v>0</v>
      </c>
      <c r="AA9978">
        <v>0</v>
      </c>
      <c r="AB9978">
        <v>111.83527950213799</v>
      </c>
      <c r="AC9978">
        <v>0</v>
      </c>
      <c r="AD9978">
        <v>0</v>
      </c>
      <c r="AE9978">
        <v>667.13830168294055</v>
      </c>
    </row>
    <row r="9979" spans="1:31" x14ac:dyDescent="0.25">
      <c r="A9979">
        <v>1895008</v>
      </c>
      <c r="B9979">
        <v>1</v>
      </c>
      <c r="C9979" t="s">
        <v>81</v>
      </c>
      <c r="D9979" t="s">
        <v>117</v>
      </c>
      <c r="E9979" t="s">
        <v>210</v>
      </c>
      <c r="F9979" t="s">
        <v>6682</v>
      </c>
      <c r="G9979" t="s">
        <v>133</v>
      </c>
      <c r="H9979" t="s">
        <v>134</v>
      </c>
      <c r="I9979" t="s">
        <v>135</v>
      </c>
      <c r="J9979" t="s">
        <v>136</v>
      </c>
      <c r="K9979" t="s">
        <v>137</v>
      </c>
      <c r="L9979" t="s">
        <v>27779</v>
      </c>
      <c r="M9979" t="s">
        <v>27780</v>
      </c>
      <c r="N9979">
        <v>0.146666666</v>
      </c>
      <c r="O9979">
        <v>1</v>
      </c>
      <c r="P9979">
        <v>490</v>
      </c>
      <c r="Q9979">
        <v>10</v>
      </c>
      <c r="R9979">
        <v>33</v>
      </c>
      <c r="S9979">
        <v>2</v>
      </c>
      <c r="T9979">
        <v>13</v>
      </c>
      <c r="U9979">
        <v>0</v>
      </c>
      <c r="V9979">
        <v>0</v>
      </c>
      <c r="W9979">
        <v>0.10825343731458667</v>
      </c>
      <c r="X9979">
        <v>11.008012210049056</v>
      </c>
      <c r="Y9979">
        <v>1.3950087568973604</v>
      </c>
      <c r="Z9979">
        <v>2.5533285020032537</v>
      </c>
      <c r="AA9979">
        <v>0.24102183964672</v>
      </c>
      <c r="AB9979">
        <v>0.57730629084964002</v>
      </c>
      <c r="AC9979">
        <v>0</v>
      </c>
      <c r="AD9979">
        <v>0</v>
      </c>
      <c r="AE9979">
        <v>15.882931036760615</v>
      </c>
    </row>
    <row r="9980" spans="1:31" x14ac:dyDescent="0.25">
      <c r="A9980">
        <v>1895031</v>
      </c>
      <c r="B9980">
        <v>1</v>
      </c>
      <c r="C9980" t="s">
        <v>80</v>
      </c>
      <c r="D9980" t="s">
        <v>83</v>
      </c>
      <c r="E9980" t="s">
        <v>131</v>
      </c>
      <c r="F9980" t="s">
        <v>1661</v>
      </c>
      <c r="G9980" t="s">
        <v>133</v>
      </c>
      <c r="H9980" t="s">
        <v>134</v>
      </c>
      <c r="I9980" t="s">
        <v>135</v>
      </c>
      <c r="J9980" t="s">
        <v>136</v>
      </c>
      <c r="K9980" t="s">
        <v>137</v>
      </c>
      <c r="L9980" t="s">
        <v>27781</v>
      </c>
      <c r="M9980" t="s">
        <v>27782</v>
      </c>
      <c r="N9980">
        <v>1.2122222220000001</v>
      </c>
      <c r="O9980">
        <v>3</v>
      </c>
      <c r="P9980">
        <v>191</v>
      </c>
      <c r="Q9980">
        <v>5</v>
      </c>
      <c r="R9980">
        <v>12</v>
      </c>
      <c r="S9980">
        <v>4</v>
      </c>
      <c r="T9980">
        <v>18</v>
      </c>
      <c r="U9980">
        <v>1</v>
      </c>
      <c r="V9980">
        <v>0</v>
      </c>
      <c r="W9980">
        <v>7.0649538320377721</v>
      </c>
      <c r="X9980">
        <v>55.714794702469256</v>
      </c>
      <c r="Y9980">
        <v>6.2118387950620537</v>
      </c>
      <c r="Z9980">
        <v>2.8594422891941829</v>
      </c>
      <c r="AA9980">
        <v>10.841390099265807</v>
      </c>
      <c r="AB9980">
        <v>10.906574879247277</v>
      </c>
      <c r="AC9980">
        <v>47.129291627328186</v>
      </c>
      <c r="AD9980">
        <v>0</v>
      </c>
      <c r="AE9980">
        <v>140.72828622460452</v>
      </c>
    </row>
    <row r="9981" spans="1:31" x14ac:dyDescent="0.25">
      <c r="A9981">
        <v>1894653</v>
      </c>
      <c r="B9981">
        <v>1</v>
      </c>
      <c r="C9981" t="s">
        <v>80</v>
      </c>
      <c r="D9981" t="s">
        <v>95</v>
      </c>
      <c r="E9981" t="s">
        <v>229</v>
      </c>
      <c r="F9981" t="s">
        <v>27783</v>
      </c>
      <c r="G9981" t="s">
        <v>900</v>
      </c>
      <c r="H9981" t="s">
        <v>134</v>
      </c>
      <c r="I9981" t="s">
        <v>135</v>
      </c>
      <c r="J9981" t="s">
        <v>136</v>
      </c>
      <c r="K9981" t="s">
        <v>137</v>
      </c>
      <c r="L9981" t="s">
        <v>27784</v>
      </c>
      <c r="M9981" t="s">
        <v>27785</v>
      </c>
      <c r="N9981">
        <v>9.4544444439999999</v>
      </c>
      <c r="O9981">
        <v>0</v>
      </c>
      <c r="P9981">
        <v>4</v>
      </c>
      <c r="Q9981">
        <v>1</v>
      </c>
      <c r="R9981">
        <v>3</v>
      </c>
      <c r="S9981">
        <v>2</v>
      </c>
      <c r="T9981">
        <v>2</v>
      </c>
      <c r="U9981">
        <v>0</v>
      </c>
      <c r="V9981">
        <v>0</v>
      </c>
      <c r="W9981">
        <v>0</v>
      </c>
      <c r="X9981">
        <v>7.2144762517420755</v>
      </c>
      <c r="Y9981">
        <v>20.332881830613186</v>
      </c>
      <c r="Z9981">
        <v>4.7795094925885753</v>
      </c>
      <c r="AA9981">
        <v>29.595158876554109</v>
      </c>
      <c r="AB9981">
        <v>1.3455989524277843</v>
      </c>
      <c r="AC9981">
        <v>0</v>
      </c>
      <c r="AD9981">
        <v>0</v>
      </c>
      <c r="AE9981">
        <v>63.267625403925727</v>
      </c>
    </row>
    <row r="9982" spans="1:31" x14ac:dyDescent="0.25">
      <c r="A9982">
        <v>1894593</v>
      </c>
      <c r="B9982">
        <v>1</v>
      </c>
      <c r="C9982" t="s">
        <v>80</v>
      </c>
      <c r="D9982" t="s">
        <v>87</v>
      </c>
      <c r="E9982" t="s">
        <v>210</v>
      </c>
      <c r="F9982" t="s">
        <v>27786</v>
      </c>
      <c r="G9982" t="s">
        <v>476</v>
      </c>
      <c r="H9982" t="s">
        <v>134</v>
      </c>
      <c r="I9982" t="s">
        <v>152</v>
      </c>
      <c r="J9982" t="s">
        <v>136</v>
      </c>
      <c r="K9982" t="s">
        <v>172</v>
      </c>
      <c r="L9982" t="s">
        <v>27787</v>
      </c>
      <c r="M9982" t="s">
        <v>27788</v>
      </c>
      <c r="N9982">
        <v>3.5277777000000003E-2</v>
      </c>
      <c r="O9982">
        <v>0</v>
      </c>
      <c r="P9982">
        <v>765</v>
      </c>
      <c r="Q9982">
        <v>0</v>
      </c>
      <c r="R9982">
        <v>0</v>
      </c>
      <c r="S9982">
        <v>0</v>
      </c>
      <c r="T9982">
        <v>20</v>
      </c>
      <c r="U9982">
        <v>0</v>
      </c>
      <c r="V9982">
        <v>1</v>
      </c>
      <c r="W9982">
        <v>0</v>
      </c>
      <c r="X9982">
        <v>5.536914857383425</v>
      </c>
      <c r="Y9982">
        <v>0</v>
      </c>
      <c r="Z9982">
        <v>0</v>
      </c>
      <c r="AA9982">
        <v>0</v>
      </c>
      <c r="AB9982">
        <v>0.84205462543779996</v>
      </c>
      <c r="AC9982">
        <v>0</v>
      </c>
      <c r="AD9982">
        <v>0.42516017304081416</v>
      </c>
      <c r="AE9982">
        <v>6.8041296558620399</v>
      </c>
    </row>
    <row r="9983" spans="1:31" x14ac:dyDescent="0.25">
      <c r="A9983">
        <v>1894948</v>
      </c>
      <c r="B9983">
        <v>1</v>
      </c>
      <c r="C9983" t="s">
        <v>80</v>
      </c>
      <c r="D9983" t="s">
        <v>99</v>
      </c>
      <c r="E9983" t="s">
        <v>140</v>
      </c>
      <c r="F9983" t="s">
        <v>27789</v>
      </c>
      <c r="G9983" t="s">
        <v>163</v>
      </c>
      <c r="H9983" t="s">
        <v>143</v>
      </c>
      <c r="I9983" t="s">
        <v>135</v>
      </c>
      <c r="J9983" t="s">
        <v>136</v>
      </c>
      <c r="K9983" t="s">
        <v>137</v>
      </c>
      <c r="L9983" t="s">
        <v>26260</v>
      </c>
      <c r="M9983" t="s">
        <v>27790</v>
      </c>
      <c r="N9983">
        <v>8.2047222219999991</v>
      </c>
      <c r="O9983">
        <v>0</v>
      </c>
      <c r="P9983">
        <v>1</v>
      </c>
      <c r="Q9983">
        <v>0</v>
      </c>
      <c r="R9983">
        <v>0</v>
      </c>
      <c r="S9983">
        <v>0</v>
      </c>
      <c r="T9983">
        <v>1</v>
      </c>
      <c r="U9983">
        <v>0</v>
      </c>
      <c r="V9983">
        <v>0</v>
      </c>
      <c r="W9983">
        <v>0</v>
      </c>
      <c r="X9983">
        <v>4.4351303238088491</v>
      </c>
      <c r="Y9983">
        <v>0</v>
      </c>
      <c r="Z9983">
        <v>0</v>
      </c>
      <c r="AA9983">
        <v>0</v>
      </c>
      <c r="AB9983">
        <v>1.9735696780533891</v>
      </c>
      <c r="AC9983">
        <v>0</v>
      </c>
      <c r="AD9983">
        <v>0</v>
      </c>
      <c r="AE9983">
        <v>6.408700001862238</v>
      </c>
    </row>
    <row r="9984" spans="1:31" x14ac:dyDescent="0.25">
      <c r="A9984">
        <v>1895094</v>
      </c>
      <c r="B9984">
        <v>1</v>
      </c>
      <c r="C9984" t="s">
        <v>80</v>
      </c>
      <c r="D9984" t="s">
        <v>97</v>
      </c>
      <c r="E9984" t="s">
        <v>140</v>
      </c>
      <c r="F9984" t="s">
        <v>27791</v>
      </c>
      <c r="G9984" t="s">
        <v>163</v>
      </c>
      <c r="H9984" t="s">
        <v>143</v>
      </c>
      <c r="I9984" t="s">
        <v>135</v>
      </c>
      <c r="J9984" t="s">
        <v>136</v>
      </c>
      <c r="K9984" t="s">
        <v>137</v>
      </c>
      <c r="L9984" t="s">
        <v>27792</v>
      </c>
      <c r="M9984" t="s">
        <v>27793</v>
      </c>
      <c r="N9984">
        <v>2.1636111109999998</v>
      </c>
      <c r="O9984">
        <v>0</v>
      </c>
      <c r="P9984">
        <v>2</v>
      </c>
      <c r="Q9984">
        <v>0</v>
      </c>
      <c r="R9984">
        <v>0</v>
      </c>
      <c r="S9984">
        <v>0</v>
      </c>
      <c r="T9984">
        <v>0</v>
      </c>
      <c r="U9984">
        <v>0</v>
      </c>
      <c r="V9984">
        <v>0</v>
      </c>
      <c r="W9984">
        <v>0</v>
      </c>
      <c r="X9984">
        <v>0.85447276015619322</v>
      </c>
      <c r="Y9984">
        <v>0</v>
      </c>
      <c r="Z9984">
        <v>0</v>
      </c>
      <c r="AA9984">
        <v>0</v>
      </c>
      <c r="AB9984">
        <v>0</v>
      </c>
      <c r="AC9984">
        <v>0</v>
      </c>
      <c r="AD9984">
        <v>0</v>
      </c>
      <c r="AE9984">
        <v>0.85447276015619322</v>
      </c>
    </row>
    <row r="9985" spans="1:31" x14ac:dyDescent="0.25">
      <c r="A9985">
        <v>1895486</v>
      </c>
      <c r="B9985">
        <v>1</v>
      </c>
      <c r="C9985" t="s">
        <v>80</v>
      </c>
      <c r="D9985" t="s">
        <v>83</v>
      </c>
      <c r="E9985" t="s">
        <v>169</v>
      </c>
      <c r="F9985" t="s">
        <v>27794</v>
      </c>
      <c r="G9985" t="s">
        <v>183</v>
      </c>
      <c r="H9985" t="s">
        <v>143</v>
      </c>
      <c r="I9985" t="s">
        <v>135</v>
      </c>
      <c r="J9985" t="s">
        <v>136</v>
      </c>
      <c r="K9985" t="s">
        <v>137</v>
      </c>
      <c r="L9985" t="s">
        <v>27795</v>
      </c>
      <c r="M9985" t="s">
        <v>27796</v>
      </c>
      <c r="N9985">
        <v>1.3930555549999999</v>
      </c>
      <c r="O9985">
        <v>0</v>
      </c>
      <c r="P9985">
        <v>0</v>
      </c>
      <c r="Q9985">
        <v>0</v>
      </c>
      <c r="R9985">
        <v>0</v>
      </c>
      <c r="S9985">
        <v>0</v>
      </c>
      <c r="T9985">
        <v>7</v>
      </c>
      <c r="U9985">
        <v>0</v>
      </c>
      <c r="V9985">
        <v>1</v>
      </c>
      <c r="W9985">
        <v>0</v>
      </c>
      <c r="X9985">
        <v>0</v>
      </c>
      <c r="Y9985">
        <v>0</v>
      </c>
      <c r="Z9985">
        <v>0</v>
      </c>
      <c r="AA9985">
        <v>0</v>
      </c>
      <c r="AB9985">
        <v>30.795404654470815</v>
      </c>
      <c r="AC9985">
        <v>0</v>
      </c>
      <c r="AD9985">
        <v>2.1258458205265902</v>
      </c>
      <c r="AE9985">
        <v>32.921250474997407</v>
      </c>
    </row>
    <row r="9986" spans="1:31" x14ac:dyDescent="0.25">
      <c r="A9986">
        <v>1894699</v>
      </c>
      <c r="B9986">
        <v>1</v>
      </c>
      <c r="C9986" t="s">
        <v>81</v>
      </c>
      <c r="D9986" t="s">
        <v>113</v>
      </c>
      <c r="E9986" t="s">
        <v>140</v>
      </c>
      <c r="F9986" t="s">
        <v>27797</v>
      </c>
      <c r="G9986" t="s">
        <v>163</v>
      </c>
      <c r="H9986" t="s">
        <v>143</v>
      </c>
      <c r="I9986" t="s">
        <v>135</v>
      </c>
      <c r="J9986" t="s">
        <v>136</v>
      </c>
      <c r="K9986" t="s">
        <v>137</v>
      </c>
      <c r="L9986" t="s">
        <v>27798</v>
      </c>
      <c r="M9986" t="s">
        <v>27799</v>
      </c>
      <c r="N9986">
        <v>5.3213888880000004</v>
      </c>
      <c r="O9986">
        <v>0</v>
      </c>
      <c r="P9986">
        <v>1</v>
      </c>
      <c r="Q9986">
        <v>0</v>
      </c>
      <c r="R9986">
        <v>0</v>
      </c>
      <c r="S9986">
        <v>0</v>
      </c>
      <c r="T9986">
        <v>0</v>
      </c>
      <c r="U9986">
        <v>0</v>
      </c>
      <c r="V9986">
        <v>0</v>
      </c>
      <c r="W9986">
        <v>0</v>
      </c>
      <c r="X9986">
        <v>1.4160936842739247</v>
      </c>
      <c r="Y9986">
        <v>0</v>
      </c>
      <c r="Z9986">
        <v>0</v>
      </c>
      <c r="AA9986">
        <v>0</v>
      </c>
      <c r="AB9986">
        <v>0</v>
      </c>
      <c r="AC9986">
        <v>0</v>
      </c>
      <c r="AD9986">
        <v>0</v>
      </c>
      <c r="AE9986">
        <v>1.4160936842739247</v>
      </c>
    </row>
    <row r="9987" spans="1:31" x14ac:dyDescent="0.25">
      <c r="A9987">
        <v>1894968</v>
      </c>
      <c r="B9987">
        <v>1</v>
      </c>
      <c r="C9987" t="s">
        <v>80</v>
      </c>
      <c r="D9987" t="s">
        <v>100</v>
      </c>
      <c r="E9987" t="s">
        <v>169</v>
      </c>
      <c r="F9987" t="s">
        <v>27800</v>
      </c>
      <c r="G9987" t="s">
        <v>183</v>
      </c>
      <c r="H9987" t="s">
        <v>143</v>
      </c>
      <c r="I9987" t="s">
        <v>135</v>
      </c>
      <c r="J9987" t="s">
        <v>136</v>
      </c>
      <c r="K9987" t="s">
        <v>137</v>
      </c>
      <c r="L9987" t="s">
        <v>27801</v>
      </c>
      <c r="M9987" t="s">
        <v>27802</v>
      </c>
      <c r="N9987">
        <v>1.412222222</v>
      </c>
      <c r="O9987">
        <v>0</v>
      </c>
      <c r="P9987">
        <v>0</v>
      </c>
      <c r="Q9987">
        <v>0</v>
      </c>
      <c r="R9987">
        <v>11</v>
      </c>
      <c r="S9987">
        <v>0</v>
      </c>
      <c r="T9987">
        <v>0</v>
      </c>
      <c r="U9987">
        <v>0</v>
      </c>
      <c r="V9987">
        <v>0</v>
      </c>
      <c r="W9987">
        <v>0</v>
      </c>
      <c r="X9987">
        <v>0</v>
      </c>
      <c r="Y9987">
        <v>0</v>
      </c>
      <c r="Z9987">
        <v>154.52310589752986</v>
      </c>
      <c r="AA9987">
        <v>0</v>
      </c>
      <c r="AB9987">
        <v>0</v>
      </c>
      <c r="AC9987">
        <v>0</v>
      </c>
      <c r="AD9987">
        <v>0</v>
      </c>
      <c r="AE9987">
        <v>154.52310589752986</v>
      </c>
    </row>
    <row r="9988" spans="1:31" x14ac:dyDescent="0.25">
      <c r="A9988">
        <v>1895111</v>
      </c>
      <c r="B9988">
        <v>1</v>
      </c>
      <c r="C9988" t="s">
        <v>80</v>
      </c>
      <c r="D9988" t="s">
        <v>107</v>
      </c>
      <c r="E9988" t="s">
        <v>169</v>
      </c>
      <c r="F9988" t="s">
        <v>27803</v>
      </c>
      <c r="G9988" t="s">
        <v>183</v>
      </c>
      <c r="H9988" t="s">
        <v>143</v>
      </c>
      <c r="I9988" t="s">
        <v>135</v>
      </c>
      <c r="J9988" t="s">
        <v>136</v>
      </c>
      <c r="K9988" t="s">
        <v>137</v>
      </c>
      <c r="L9988" t="s">
        <v>27804</v>
      </c>
      <c r="M9988" t="s">
        <v>27805</v>
      </c>
      <c r="N9988">
        <v>2.0616666659999998</v>
      </c>
      <c r="O9988">
        <v>0</v>
      </c>
      <c r="P9988">
        <v>0</v>
      </c>
      <c r="Q9988">
        <v>0</v>
      </c>
      <c r="R9988">
        <v>3</v>
      </c>
      <c r="S9988">
        <v>0</v>
      </c>
      <c r="T9988">
        <v>0</v>
      </c>
      <c r="U9988">
        <v>0</v>
      </c>
      <c r="V9988">
        <v>0</v>
      </c>
      <c r="W9988">
        <v>0</v>
      </c>
      <c r="X9988">
        <v>0</v>
      </c>
      <c r="Y9988">
        <v>0</v>
      </c>
      <c r="Z9988">
        <v>39.609588507316992</v>
      </c>
      <c r="AA9988">
        <v>0</v>
      </c>
      <c r="AB9988">
        <v>0</v>
      </c>
      <c r="AC9988">
        <v>0</v>
      </c>
      <c r="AD9988">
        <v>0</v>
      </c>
      <c r="AE9988">
        <v>39.609588507316992</v>
      </c>
    </row>
    <row r="9989" spans="1:31" x14ac:dyDescent="0.25">
      <c r="A9989">
        <v>1895131</v>
      </c>
      <c r="B9989">
        <v>1</v>
      </c>
      <c r="C9989" t="s">
        <v>81</v>
      </c>
      <c r="D9989" t="s">
        <v>126</v>
      </c>
      <c r="E9989" t="s">
        <v>131</v>
      </c>
      <c r="F9989" t="s">
        <v>23455</v>
      </c>
      <c r="G9989" t="s">
        <v>133</v>
      </c>
      <c r="H9989" t="s">
        <v>134</v>
      </c>
      <c r="I9989" t="s">
        <v>135</v>
      </c>
      <c r="J9989" t="s">
        <v>136</v>
      </c>
      <c r="K9989" t="s">
        <v>137</v>
      </c>
      <c r="L9989" t="s">
        <v>27806</v>
      </c>
      <c r="M9989" t="s">
        <v>27807</v>
      </c>
      <c r="N9989">
        <v>2.852222222</v>
      </c>
      <c r="O9989">
        <v>1</v>
      </c>
      <c r="P9989">
        <v>549</v>
      </c>
      <c r="Q9989">
        <v>21</v>
      </c>
      <c r="R9989">
        <v>153</v>
      </c>
      <c r="S9989">
        <v>5</v>
      </c>
      <c r="T9989">
        <v>34</v>
      </c>
      <c r="U9989">
        <v>0</v>
      </c>
      <c r="V9989">
        <v>0</v>
      </c>
      <c r="W9989">
        <v>0.99751401734326883</v>
      </c>
      <c r="X9989">
        <v>185.7995581035797</v>
      </c>
      <c r="Y9989">
        <v>775.49143730459332</v>
      </c>
      <c r="Z9989">
        <v>242.61140098099801</v>
      </c>
      <c r="AA9989">
        <v>71.928424970823812</v>
      </c>
      <c r="AB9989">
        <v>41.128474086516356</v>
      </c>
      <c r="AC9989">
        <v>0</v>
      </c>
      <c r="AD9989">
        <v>0</v>
      </c>
      <c r="AE9989">
        <v>1317.9568094638546</v>
      </c>
    </row>
    <row r="9990" spans="1:31" x14ac:dyDescent="0.25">
      <c r="A9990">
        <v>1894782</v>
      </c>
      <c r="B9990">
        <v>1</v>
      </c>
      <c r="C9990" t="s">
        <v>80</v>
      </c>
      <c r="D9990" t="s">
        <v>100</v>
      </c>
      <c r="E9990" t="s">
        <v>146</v>
      </c>
      <c r="F9990" t="s">
        <v>27808</v>
      </c>
      <c r="G9990" t="s">
        <v>142</v>
      </c>
      <c r="H9990" t="s">
        <v>143</v>
      </c>
      <c r="I9990" t="s">
        <v>135</v>
      </c>
      <c r="J9990" t="s">
        <v>136</v>
      </c>
      <c r="K9990" t="s">
        <v>137</v>
      </c>
      <c r="L9990" t="s">
        <v>27809</v>
      </c>
      <c r="M9990" t="s">
        <v>27810</v>
      </c>
      <c r="N9990">
        <v>0.91972222199999998</v>
      </c>
      <c r="O9990">
        <v>0</v>
      </c>
      <c r="P9990">
        <v>151</v>
      </c>
      <c r="Q9990">
        <v>0</v>
      </c>
      <c r="R9990">
        <v>2</v>
      </c>
      <c r="S9990">
        <v>0</v>
      </c>
      <c r="T9990">
        <v>5</v>
      </c>
      <c r="U9990">
        <v>0</v>
      </c>
      <c r="V9990">
        <v>0</v>
      </c>
      <c r="W9990">
        <v>0</v>
      </c>
      <c r="X9990">
        <v>26.414787073203328</v>
      </c>
      <c r="Y9990">
        <v>0</v>
      </c>
      <c r="Z9990">
        <v>0.20927811831800805</v>
      </c>
      <c r="AA9990">
        <v>0</v>
      </c>
      <c r="AB9990">
        <v>4.0951526614996858</v>
      </c>
      <c r="AC9990">
        <v>0</v>
      </c>
      <c r="AD9990">
        <v>0</v>
      </c>
      <c r="AE9990">
        <v>30.719217853021021</v>
      </c>
    </row>
    <row r="9991" spans="1:31" x14ac:dyDescent="0.25">
      <c r="A9991">
        <v>1894590</v>
      </c>
      <c r="B9991">
        <v>1</v>
      </c>
      <c r="C9991" t="s">
        <v>80</v>
      </c>
      <c r="D9991" t="s">
        <v>87</v>
      </c>
      <c r="E9991" t="s">
        <v>158</v>
      </c>
      <c r="F9991" t="s">
        <v>27811</v>
      </c>
      <c r="G9991" t="s">
        <v>476</v>
      </c>
      <c r="H9991" t="s">
        <v>134</v>
      </c>
      <c r="I9991" t="s">
        <v>135</v>
      </c>
      <c r="J9991" t="s">
        <v>136</v>
      </c>
      <c r="K9991" t="s">
        <v>172</v>
      </c>
      <c r="L9991" t="s">
        <v>27812</v>
      </c>
      <c r="M9991" t="s">
        <v>27813</v>
      </c>
      <c r="N9991">
        <v>0.53527777700000001</v>
      </c>
      <c r="O9991">
        <v>0</v>
      </c>
      <c r="P9991">
        <v>796</v>
      </c>
      <c r="Q9991">
        <v>0</v>
      </c>
      <c r="R9991">
        <v>0</v>
      </c>
      <c r="S9991">
        <v>0</v>
      </c>
      <c r="T9991">
        <v>47</v>
      </c>
      <c r="U9991">
        <v>0</v>
      </c>
      <c r="V9991">
        <v>0</v>
      </c>
      <c r="W9991">
        <v>0</v>
      </c>
      <c r="X9991">
        <v>98.219611426977991</v>
      </c>
      <c r="Y9991">
        <v>0</v>
      </c>
      <c r="Z9991">
        <v>0</v>
      </c>
      <c r="AA9991">
        <v>0</v>
      </c>
      <c r="AB9991">
        <v>17.063437015501862</v>
      </c>
      <c r="AC9991">
        <v>0</v>
      </c>
      <c r="AD9991">
        <v>0</v>
      </c>
      <c r="AE9991">
        <v>115.28304844247985</v>
      </c>
    </row>
    <row r="9992" spans="1:31" x14ac:dyDescent="0.25">
      <c r="A9992">
        <v>1895423</v>
      </c>
      <c r="B9992">
        <v>1</v>
      </c>
      <c r="C9992" t="s">
        <v>80</v>
      </c>
      <c r="D9992" t="s">
        <v>107</v>
      </c>
      <c r="E9992" t="s">
        <v>140</v>
      </c>
      <c r="F9992" t="s">
        <v>27814</v>
      </c>
      <c r="G9992" t="s">
        <v>163</v>
      </c>
      <c r="H9992" t="s">
        <v>143</v>
      </c>
      <c r="I9992" t="s">
        <v>135</v>
      </c>
      <c r="J9992" t="s">
        <v>136</v>
      </c>
      <c r="K9992" t="s">
        <v>137</v>
      </c>
      <c r="L9992" t="s">
        <v>27815</v>
      </c>
      <c r="M9992" t="s">
        <v>27816</v>
      </c>
      <c r="N9992">
        <v>2.7733333330000001</v>
      </c>
      <c r="O9992">
        <v>0</v>
      </c>
      <c r="P9992">
        <v>2</v>
      </c>
      <c r="Q9992">
        <v>0</v>
      </c>
      <c r="R9992">
        <v>0</v>
      </c>
      <c r="S9992">
        <v>0</v>
      </c>
      <c r="T9992">
        <v>0</v>
      </c>
      <c r="U9992">
        <v>0</v>
      </c>
      <c r="V9992">
        <v>0</v>
      </c>
      <c r="W9992">
        <v>0</v>
      </c>
      <c r="X9992">
        <v>1.2159360252047058</v>
      </c>
      <c r="Y9992">
        <v>0</v>
      </c>
      <c r="Z9992">
        <v>0</v>
      </c>
      <c r="AA9992">
        <v>0</v>
      </c>
      <c r="AB9992">
        <v>0</v>
      </c>
      <c r="AC9992">
        <v>0</v>
      </c>
      <c r="AD9992">
        <v>0</v>
      </c>
      <c r="AE9992">
        <v>1.2159360252047058</v>
      </c>
    </row>
    <row r="9993" spans="1:31" x14ac:dyDescent="0.25">
      <c r="A9993">
        <v>1895154</v>
      </c>
      <c r="B9993">
        <v>1</v>
      </c>
      <c r="C9993" t="s">
        <v>80</v>
      </c>
      <c r="D9993" t="s">
        <v>85</v>
      </c>
      <c r="E9993" t="s">
        <v>140</v>
      </c>
      <c r="F9993" t="s">
        <v>27817</v>
      </c>
      <c r="G9993" t="s">
        <v>207</v>
      </c>
      <c r="H9993" t="s">
        <v>143</v>
      </c>
      <c r="I9993" t="s">
        <v>135</v>
      </c>
      <c r="J9993" t="s">
        <v>136</v>
      </c>
      <c r="K9993" t="s">
        <v>137</v>
      </c>
      <c r="L9993" t="s">
        <v>27306</v>
      </c>
      <c r="M9993" t="s">
        <v>27818</v>
      </c>
      <c r="N9993">
        <v>2.7016666659999999</v>
      </c>
      <c r="O9993">
        <v>0</v>
      </c>
      <c r="P9993">
        <v>25</v>
      </c>
      <c r="Q9993">
        <v>0</v>
      </c>
      <c r="R9993">
        <v>0</v>
      </c>
      <c r="S9993">
        <v>0</v>
      </c>
      <c r="T9993">
        <v>2</v>
      </c>
      <c r="U9993">
        <v>0</v>
      </c>
      <c r="V9993">
        <v>0</v>
      </c>
      <c r="W9993">
        <v>0</v>
      </c>
      <c r="X9993">
        <v>23.256571825891175</v>
      </c>
      <c r="Y9993">
        <v>0</v>
      </c>
      <c r="Z9993">
        <v>0</v>
      </c>
      <c r="AA9993">
        <v>0</v>
      </c>
      <c r="AB9993">
        <v>41.375664426770776</v>
      </c>
      <c r="AC9993">
        <v>0</v>
      </c>
      <c r="AD9993">
        <v>0</v>
      </c>
      <c r="AE9993">
        <v>64.632236252661954</v>
      </c>
    </row>
    <row r="9994" spans="1:31" x14ac:dyDescent="0.25">
      <c r="A9994">
        <v>1895317</v>
      </c>
      <c r="B9994">
        <v>1</v>
      </c>
      <c r="C9994" t="s">
        <v>80</v>
      </c>
      <c r="D9994" t="s">
        <v>98</v>
      </c>
      <c r="E9994" t="s">
        <v>146</v>
      </c>
      <c r="F9994" t="s">
        <v>866</v>
      </c>
      <c r="G9994" t="s">
        <v>148</v>
      </c>
      <c r="H9994" t="s">
        <v>143</v>
      </c>
      <c r="I9994" t="s">
        <v>135</v>
      </c>
      <c r="J9994" t="s">
        <v>136</v>
      </c>
      <c r="K9994" t="s">
        <v>137</v>
      </c>
      <c r="L9994" t="s">
        <v>27819</v>
      </c>
      <c r="M9994" t="s">
        <v>27820</v>
      </c>
      <c r="N9994">
        <v>0.77083333300000001</v>
      </c>
      <c r="O9994">
        <v>0</v>
      </c>
      <c r="P9994">
        <v>2</v>
      </c>
      <c r="Q9994">
        <v>0</v>
      </c>
      <c r="R9994">
        <v>8</v>
      </c>
      <c r="S9994">
        <v>0</v>
      </c>
      <c r="T9994">
        <v>4</v>
      </c>
      <c r="U9994">
        <v>0</v>
      </c>
      <c r="V9994">
        <v>0</v>
      </c>
      <c r="W9994">
        <v>0</v>
      </c>
      <c r="X9994">
        <v>0.57662414959558772</v>
      </c>
      <c r="Y9994">
        <v>0</v>
      </c>
      <c r="Z9994">
        <v>14.236207249969089</v>
      </c>
      <c r="AA9994">
        <v>0</v>
      </c>
      <c r="AB9994">
        <v>11.717595414784453</v>
      </c>
      <c r="AC9994">
        <v>0</v>
      </c>
      <c r="AD9994">
        <v>0</v>
      </c>
      <c r="AE9994">
        <v>26.530426814349131</v>
      </c>
    </row>
    <row r="9995" spans="1:31" x14ac:dyDescent="0.25">
      <c r="A9995">
        <v>1895260</v>
      </c>
      <c r="B9995">
        <v>1</v>
      </c>
      <c r="C9995" t="s">
        <v>80</v>
      </c>
      <c r="D9995" t="s">
        <v>105</v>
      </c>
      <c r="E9995" t="s">
        <v>146</v>
      </c>
      <c r="F9995" t="s">
        <v>27821</v>
      </c>
      <c r="G9995" t="s">
        <v>142</v>
      </c>
      <c r="H9995" t="s">
        <v>143</v>
      </c>
      <c r="I9995" t="s">
        <v>135</v>
      </c>
      <c r="J9995" t="s">
        <v>136</v>
      </c>
      <c r="K9995" t="s">
        <v>137</v>
      </c>
      <c r="L9995" t="s">
        <v>27822</v>
      </c>
      <c r="M9995" t="s">
        <v>27823</v>
      </c>
      <c r="N9995">
        <v>1.0436111109999999</v>
      </c>
      <c r="O9995">
        <v>0</v>
      </c>
      <c r="P9995">
        <v>14</v>
      </c>
      <c r="Q9995">
        <v>0</v>
      </c>
      <c r="R9995">
        <v>0</v>
      </c>
      <c r="S9995">
        <v>0</v>
      </c>
      <c r="T9995">
        <v>6</v>
      </c>
      <c r="U9995">
        <v>0</v>
      </c>
      <c r="V9995">
        <v>0</v>
      </c>
      <c r="W9995">
        <v>0</v>
      </c>
      <c r="X9995">
        <v>3.679314251365521</v>
      </c>
      <c r="Y9995">
        <v>0</v>
      </c>
      <c r="Z9995">
        <v>0</v>
      </c>
      <c r="AA9995">
        <v>0</v>
      </c>
      <c r="AB9995">
        <v>14.591296126357566</v>
      </c>
      <c r="AC9995">
        <v>0</v>
      </c>
      <c r="AD9995">
        <v>0</v>
      </c>
      <c r="AE9995">
        <v>18.270610377723088</v>
      </c>
    </row>
    <row r="9996" spans="1:31" x14ac:dyDescent="0.25">
      <c r="A9996">
        <v>1894776</v>
      </c>
      <c r="B9996">
        <v>1</v>
      </c>
      <c r="C9996" t="s">
        <v>81</v>
      </c>
      <c r="D9996" t="s">
        <v>112</v>
      </c>
      <c r="E9996" t="s">
        <v>131</v>
      </c>
      <c r="F9996" t="s">
        <v>27824</v>
      </c>
      <c r="G9996" t="s">
        <v>196</v>
      </c>
      <c r="H9996" t="s">
        <v>134</v>
      </c>
      <c r="I9996" t="s">
        <v>135</v>
      </c>
      <c r="J9996" t="s">
        <v>136</v>
      </c>
      <c r="K9996" t="s">
        <v>172</v>
      </c>
      <c r="L9996" t="s">
        <v>27825</v>
      </c>
      <c r="M9996" t="s">
        <v>27826</v>
      </c>
      <c r="N9996">
        <v>1.305509166</v>
      </c>
      <c r="O9996">
        <v>0</v>
      </c>
      <c r="P9996">
        <v>765</v>
      </c>
      <c r="Q9996">
        <v>18</v>
      </c>
      <c r="R9996">
        <v>131</v>
      </c>
      <c r="S9996">
        <v>8</v>
      </c>
      <c r="T9996">
        <v>24</v>
      </c>
      <c r="U9996">
        <v>1</v>
      </c>
      <c r="V9996">
        <v>0</v>
      </c>
      <c r="W9996">
        <v>0</v>
      </c>
      <c r="X9996">
        <v>123.05607257481321</v>
      </c>
      <c r="Y9996">
        <v>153.85508780669926</v>
      </c>
      <c r="Z9996">
        <v>49.89540690234174</v>
      </c>
      <c r="AA9996">
        <v>133.06229545131529</v>
      </c>
      <c r="AB9996">
        <v>13.859464998153147</v>
      </c>
      <c r="AC9996">
        <v>191.91926251120697</v>
      </c>
      <c r="AD9996">
        <v>0</v>
      </c>
      <c r="AE9996">
        <v>665.64759024452962</v>
      </c>
    </row>
    <row r="9997" spans="1:31" x14ac:dyDescent="0.25">
      <c r="A9997">
        <v>1895097</v>
      </c>
      <c r="B9997">
        <v>1</v>
      </c>
      <c r="C9997" t="s">
        <v>81</v>
      </c>
      <c r="D9997" t="s">
        <v>112</v>
      </c>
      <c r="E9997" t="s">
        <v>169</v>
      </c>
      <c r="F9997" t="s">
        <v>27827</v>
      </c>
      <c r="G9997" t="s">
        <v>1124</v>
      </c>
      <c r="H9997" t="s">
        <v>143</v>
      </c>
      <c r="I9997" t="s">
        <v>135</v>
      </c>
      <c r="J9997" t="s">
        <v>136</v>
      </c>
      <c r="K9997" t="s">
        <v>137</v>
      </c>
      <c r="L9997" t="s">
        <v>27828</v>
      </c>
      <c r="M9997" t="s">
        <v>27829</v>
      </c>
      <c r="N9997">
        <v>1.4580555550000001</v>
      </c>
      <c r="O9997">
        <v>0</v>
      </c>
      <c r="P9997">
        <v>604</v>
      </c>
      <c r="Q9997">
        <v>0</v>
      </c>
      <c r="R9997">
        <v>0</v>
      </c>
      <c r="S9997">
        <v>0</v>
      </c>
      <c r="T9997">
        <v>147</v>
      </c>
      <c r="U9997">
        <v>0</v>
      </c>
      <c r="V9997">
        <v>0</v>
      </c>
      <c r="W9997">
        <v>0</v>
      </c>
      <c r="X9997">
        <v>185.94356537385417</v>
      </c>
      <c r="Y9997">
        <v>0</v>
      </c>
      <c r="Z9997">
        <v>0</v>
      </c>
      <c r="AA9997">
        <v>0</v>
      </c>
      <c r="AB9997">
        <v>242.22253169384325</v>
      </c>
      <c r="AC9997">
        <v>0</v>
      </c>
      <c r="AD9997">
        <v>0</v>
      </c>
      <c r="AE9997">
        <v>428.16609706769742</v>
      </c>
    </row>
    <row r="9998" spans="1:31" x14ac:dyDescent="0.25">
      <c r="A9998">
        <v>1894765</v>
      </c>
      <c r="B9998">
        <v>1</v>
      </c>
      <c r="C9998" t="s">
        <v>81</v>
      </c>
      <c r="D9998" t="s">
        <v>119</v>
      </c>
      <c r="E9998" t="s">
        <v>158</v>
      </c>
      <c r="F9998" t="s">
        <v>27830</v>
      </c>
      <c r="G9998" t="s">
        <v>893</v>
      </c>
      <c r="H9998" t="s">
        <v>134</v>
      </c>
      <c r="I9998" t="s">
        <v>135</v>
      </c>
      <c r="J9998" t="s">
        <v>136</v>
      </c>
      <c r="K9998" t="s">
        <v>137</v>
      </c>
      <c r="L9998" t="s">
        <v>27831</v>
      </c>
      <c r="M9998" t="s">
        <v>27832</v>
      </c>
      <c r="N9998">
        <v>13.355277777</v>
      </c>
      <c r="O9998">
        <v>0</v>
      </c>
      <c r="P9998">
        <v>0</v>
      </c>
      <c r="Q9998">
        <v>0</v>
      </c>
      <c r="R9998">
        <v>7</v>
      </c>
      <c r="S9998">
        <v>0</v>
      </c>
      <c r="T9998">
        <v>0</v>
      </c>
      <c r="U9998">
        <v>0</v>
      </c>
      <c r="V9998">
        <v>0</v>
      </c>
      <c r="W9998">
        <v>0</v>
      </c>
      <c r="X9998">
        <v>0</v>
      </c>
      <c r="Y9998">
        <v>0</v>
      </c>
      <c r="Z9998">
        <v>633.69206524058154</v>
      </c>
      <c r="AA9998">
        <v>0</v>
      </c>
      <c r="AB9998">
        <v>0</v>
      </c>
      <c r="AC9998">
        <v>0</v>
      </c>
      <c r="AD9998">
        <v>0</v>
      </c>
      <c r="AE9998">
        <v>633.69206524058154</v>
      </c>
    </row>
    <row r="9999" spans="1:31" x14ac:dyDescent="0.25">
      <c r="A9999">
        <v>1895452</v>
      </c>
      <c r="B9999">
        <v>1</v>
      </c>
      <c r="C9999" t="s">
        <v>81</v>
      </c>
      <c r="D9999" t="s">
        <v>118</v>
      </c>
      <c r="E9999" t="s">
        <v>131</v>
      </c>
      <c r="F9999" t="s">
        <v>27833</v>
      </c>
      <c r="G9999" t="s">
        <v>133</v>
      </c>
      <c r="H9999" t="s">
        <v>134</v>
      </c>
      <c r="I9999" t="s">
        <v>135</v>
      </c>
      <c r="J9999" t="s">
        <v>136</v>
      </c>
      <c r="K9999" t="s">
        <v>137</v>
      </c>
      <c r="L9999" t="s">
        <v>27834</v>
      </c>
      <c r="M9999" t="s">
        <v>27835</v>
      </c>
      <c r="N9999">
        <v>0.84472222200000002</v>
      </c>
      <c r="O9999">
        <v>2</v>
      </c>
      <c r="P9999">
        <v>227</v>
      </c>
      <c r="Q9999">
        <v>38</v>
      </c>
      <c r="R9999">
        <v>48</v>
      </c>
      <c r="S9999">
        <v>2</v>
      </c>
      <c r="T9999">
        <v>25</v>
      </c>
      <c r="U9999">
        <v>0</v>
      </c>
      <c r="V9999">
        <v>0</v>
      </c>
      <c r="W9999">
        <v>2.4092168897812969</v>
      </c>
      <c r="X9999">
        <v>53.75356295259467</v>
      </c>
      <c r="Y9999">
        <v>85.478864731929548</v>
      </c>
      <c r="Z9999">
        <v>161.99421335355981</v>
      </c>
      <c r="AA9999">
        <v>3.6574998796479159</v>
      </c>
      <c r="AB9999">
        <v>27.346591650632181</v>
      </c>
      <c r="AC9999">
        <v>0</v>
      </c>
      <c r="AD9999">
        <v>0</v>
      </c>
      <c r="AE9999">
        <v>334.63994945814545</v>
      </c>
    </row>
    <row r="10000" spans="1:31" x14ac:dyDescent="0.25">
      <c r="A10000">
        <v>1894911</v>
      </c>
      <c r="B10000">
        <v>1</v>
      </c>
      <c r="C10000" t="s">
        <v>81</v>
      </c>
      <c r="D10000" t="s">
        <v>120</v>
      </c>
      <c r="E10000" t="s">
        <v>169</v>
      </c>
      <c r="F10000" t="s">
        <v>27836</v>
      </c>
      <c r="G10000" t="s">
        <v>183</v>
      </c>
      <c r="H10000" t="s">
        <v>143</v>
      </c>
      <c r="I10000" t="s">
        <v>135</v>
      </c>
      <c r="J10000" t="s">
        <v>136</v>
      </c>
      <c r="K10000" t="s">
        <v>137</v>
      </c>
      <c r="L10000" t="s">
        <v>27837</v>
      </c>
      <c r="M10000" t="s">
        <v>27838</v>
      </c>
      <c r="N10000">
        <v>1.0047222220000001</v>
      </c>
      <c r="O10000">
        <v>0</v>
      </c>
      <c r="P10000">
        <v>141</v>
      </c>
      <c r="Q10000">
        <v>0</v>
      </c>
      <c r="R10000">
        <v>1</v>
      </c>
      <c r="S10000">
        <v>0</v>
      </c>
      <c r="T10000">
        <v>7</v>
      </c>
      <c r="U10000">
        <v>0</v>
      </c>
      <c r="V10000">
        <v>0</v>
      </c>
      <c r="W10000">
        <v>0</v>
      </c>
      <c r="X10000">
        <v>34.185636439251994</v>
      </c>
      <c r="Y10000">
        <v>0</v>
      </c>
      <c r="Z10000">
        <v>1.2745690040559281</v>
      </c>
      <c r="AA10000">
        <v>0</v>
      </c>
      <c r="AB10000">
        <v>1.6723704827108912</v>
      </c>
      <c r="AC10000">
        <v>0</v>
      </c>
      <c r="AD10000">
        <v>0</v>
      </c>
      <c r="AE10000">
        <v>37.132575926018809</v>
      </c>
    </row>
    <row r="10001" spans="1:31" x14ac:dyDescent="0.25">
      <c r="A10001">
        <v>1895080</v>
      </c>
      <c r="B10001">
        <v>1</v>
      </c>
      <c r="C10001" t="s">
        <v>81</v>
      </c>
      <c r="D10001" t="s">
        <v>120</v>
      </c>
      <c r="E10001" t="s">
        <v>146</v>
      </c>
      <c r="F10001" t="s">
        <v>27839</v>
      </c>
      <c r="G10001" t="s">
        <v>148</v>
      </c>
      <c r="H10001" t="s">
        <v>143</v>
      </c>
      <c r="I10001" t="s">
        <v>135</v>
      </c>
      <c r="J10001" t="s">
        <v>136</v>
      </c>
      <c r="K10001" t="s">
        <v>137</v>
      </c>
      <c r="L10001" t="s">
        <v>27840</v>
      </c>
      <c r="M10001" t="s">
        <v>27841</v>
      </c>
      <c r="N10001">
        <v>2.0049999999999999</v>
      </c>
      <c r="O10001">
        <v>0</v>
      </c>
      <c r="P10001">
        <v>1</v>
      </c>
      <c r="Q10001">
        <v>0</v>
      </c>
      <c r="R10001">
        <v>2</v>
      </c>
      <c r="S10001">
        <v>0</v>
      </c>
      <c r="T10001">
        <v>1</v>
      </c>
      <c r="U10001">
        <v>0</v>
      </c>
      <c r="V10001">
        <v>0</v>
      </c>
      <c r="W10001">
        <v>0</v>
      </c>
      <c r="X10001">
        <v>2.1963805172444397</v>
      </c>
      <c r="Y10001">
        <v>0</v>
      </c>
      <c r="Z10001">
        <v>15.578562706615825</v>
      </c>
      <c r="AA10001">
        <v>0</v>
      </c>
      <c r="AB10001">
        <v>2.4664146646766671E-3</v>
      </c>
      <c r="AC10001">
        <v>0</v>
      </c>
      <c r="AD10001">
        <v>0</v>
      </c>
      <c r="AE10001">
        <v>17.777409638524944</v>
      </c>
    </row>
    <row r="10002" spans="1:31" x14ac:dyDescent="0.25">
      <c r="A10002">
        <v>1894957</v>
      </c>
      <c r="B10002">
        <v>1</v>
      </c>
      <c r="C10002" t="s">
        <v>80</v>
      </c>
      <c r="D10002" t="s">
        <v>93</v>
      </c>
      <c r="E10002" t="s">
        <v>210</v>
      </c>
      <c r="F10002" t="s">
        <v>1931</v>
      </c>
      <c r="G10002" t="s">
        <v>133</v>
      </c>
      <c r="H10002" t="s">
        <v>134</v>
      </c>
      <c r="I10002" t="s">
        <v>135</v>
      </c>
      <c r="J10002" t="s">
        <v>136</v>
      </c>
      <c r="K10002" t="s">
        <v>137</v>
      </c>
      <c r="L10002" t="s">
        <v>27842</v>
      </c>
      <c r="M10002" t="s">
        <v>27843</v>
      </c>
      <c r="N10002">
        <v>0.55916666599999998</v>
      </c>
      <c r="O10002">
        <v>0</v>
      </c>
      <c r="P10002">
        <v>51</v>
      </c>
      <c r="Q10002">
        <v>56</v>
      </c>
      <c r="R10002">
        <v>138</v>
      </c>
      <c r="S10002">
        <v>8</v>
      </c>
      <c r="T10002">
        <v>73</v>
      </c>
      <c r="U10002">
        <v>0</v>
      </c>
      <c r="V10002">
        <v>0</v>
      </c>
      <c r="W10002">
        <v>0</v>
      </c>
      <c r="X10002">
        <v>14.997478170217622</v>
      </c>
      <c r="Y10002">
        <v>692.10602733384474</v>
      </c>
      <c r="Z10002">
        <v>274.61152358588743</v>
      </c>
      <c r="AA10002">
        <v>104.51008676670357</v>
      </c>
      <c r="AB10002">
        <v>208.29283044318424</v>
      </c>
      <c r="AC10002">
        <v>0</v>
      </c>
      <c r="AD10002">
        <v>0</v>
      </c>
      <c r="AE10002">
        <v>1294.5179462998376</v>
      </c>
    </row>
    <row r="10003" spans="1:31" x14ac:dyDescent="0.25">
      <c r="A10003">
        <v>1895389</v>
      </c>
      <c r="B10003">
        <v>1</v>
      </c>
      <c r="C10003" t="s">
        <v>80</v>
      </c>
      <c r="D10003" t="s">
        <v>100</v>
      </c>
      <c r="E10003" t="s">
        <v>140</v>
      </c>
      <c r="F10003" t="s">
        <v>27844</v>
      </c>
      <c r="G10003" t="s">
        <v>200</v>
      </c>
      <c r="H10003" t="s">
        <v>143</v>
      </c>
      <c r="I10003" t="s">
        <v>135</v>
      </c>
      <c r="J10003" t="s">
        <v>136</v>
      </c>
      <c r="K10003" t="s">
        <v>137</v>
      </c>
      <c r="L10003" t="s">
        <v>27845</v>
      </c>
      <c r="M10003" t="s">
        <v>27846</v>
      </c>
      <c r="N10003">
        <v>4.0955555549999998</v>
      </c>
      <c r="O10003">
        <v>0</v>
      </c>
      <c r="P10003">
        <v>1</v>
      </c>
      <c r="Q10003">
        <v>0</v>
      </c>
      <c r="R10003">
        <v>0</v>
      </c>
      <c r="S10003">
        <v>0</v>
      </c>
      <c r="T10003">
        <v>2</v>
      </c>
      <c r="U10003">
        <v>0</v>
      </c>
      <c r="V10003">
        <v>0</v>
      </c>
      <c r="W10003">
        <v>0</v>
      </c>
      <c r="X10003">
        <v>0</v>
      </c>
      <c r="Y10003">
        <v>0</v>
      </c>
      <c r="Z10003">
        <v>0</v>
      </c>
      <c r="AA10003">
        <v>0</v>
      </c>
      <c r="AB10003">
        <v>0.18428953188244449</v>
      </c>
      <c r="AC10003">
        <v>0</v>
      </c>
      <c r="AD10003">
        <v>0</v>
      </c>
      <c r="AE10003">
        <v>0.18428953188244449</v>
      </c>
    </row>
    <row r="10004" spans="1:31" x14ac:dyDescent="0.25">
      <c r="A10004">
        <v>1895329</v>
      </c>
      <c r="B10004">
        <v>1</v>
      </c>
      <c r="C10004" t="s">
        <v>80</v>
      </c>
      <c r="D10004" t="s">
        <v>83</v>
      </c>
      <c r="E10004" t="s">
        <v>158</v>
      </c>
      <c r="F10004" t="s">
        <v>27847</v>
      </c>
      <c r="G10004" t="s">
        <v>560</v>
      </c>
      <c r="H10004" t="s">
        <v>134</v>
      </c>
      <c r="I10004" t="s">
        <v>135</v>
      </c>
      <c r="J10004" t="s">
        <v>136</v>
      </c>
      <c r="K10004" t="s">
        <v>137</v>
      </c>
      <c r="L10004" t="s">
        <v>27848</v>
      </c>
      <c r="M10004" t="s">
        <v>27849</v>
      </c>
      <c r="N10004">
        <v>1.689444444</v>
      </c>
      <c r="O10004">
        <v>0</v>
      </c>
      <c r="P10004">
        <v>1452</v>
      </c>
      <c r="Q10004">
        <v>0</v>
      </c>
      <c r="R10004">
        <v>0</v>
      </c>
      <c r="S10004">
        <v>15</v>
      </c>
      <c r="T10004">
        <v>195</v>
      </c>
      <c r="U10004">
        <v>21</v>
      </c>
      <c r="V10004">
        <v>5</v>
      </c>
      <c r="W10004">
        <v>0</v>
      </c>
      <c r="X10004">
        <v>747.12934750489478</v>
      </c>
      <c r="Y10004">
        <v>0</v>
      </c>
      <c r="Z10004">
        <v>0</v>
      </c>
      <c r="AA10004">
        <v>361.70227829848642</v>
      </c>
      <c r="AB10004">
        <v>562.03155902867024</v>
      </c>
      <c r="AC10004">
        <v>9554.3358382900933</v>
      </c>
      <c r="AD10004">
        <v>79.686440159394394</v>
      </c>
      <c r="AE10004">
        <v>11304.885463281538</v>
      </c>
    </row>
    <row r="10005" spans="1:31" x14ac:dyDescent="0.25">
      <c r="A10005">
        <v>1894997</v>
      </c>
      <c r="B10005">
        <v>1</v>
      </c>
      <c r="C10005" t="s">
        <v>80</v>
      </c>
      <c r="D10005" t="s">
        <v>82</v>
      </c>
      <c r="E10005" t="s">
        <v>140</v>
      </c>
      <c r="F10005" t="s">
        <v>27850</v>
      </c>
      <c r="G10005" t="s">
        <v>2616</v>
      </c>
      <c r="H10005" t="s">
        <v>143</v>
      </c>
      <c r="I10005" t="s">
        <v>135</v>
      </c>
      <c r="J10005" t="s">
        <v>136</v>
      </c>
      <c r="K10005" t="s">
        <v>137</v>
      </c>
      <c r="L10005" t="s">
        <v>27851</v>
      </c>
      <c r="M10005" t="s">
        <v>27852</v>
      </c>
      <c r="N10005">
        <v>1.6033333329999999</v>
      </c>
      <c r="O10005">
        <v>0</v>
      </c>
      <c r="P10005">
        <v>0</v>
      </c>
      <c r="Q10005">
        <v>0</v>
      </c>
      <c r="R10005">
        <v>0</v>
      </c>
      <c r="S10005">
        <v>0</v>
      </c>
      <c r="T10005">
        <v>1</v>
      </c>
      <c r="U10005">
        <v>0</v>
      </c>
      <c r="V10005">
        <v>0</v>
      </c>
      <c r="W10005">
        <v>0</v>
      </c>
      <c r="X10005">
        <v>0</v>
      </c>
      <c r="Y10005">
        <v>0</v>
      </c>
      <c r="Z10005">
        <v>0</v>
      </c>
      <c r="AA10005">
        <v>0</v>
      </c>
      <c r="AB10005">
        <v>0.15224059097022447</v>
      </c>
      <c r="AC10005">
        <v>0</v>
      </c>
      <c r="AD10005">
        <v>0</v>
      </c>
      <c r="AE10005">
        <v>0.15224059097022447</v>
      </c>
    </row>
    <row r="10006" spans="1:31" x14ac:dyDescent="0.25">
      <c r="A10006">
        <v>1895034</v>
      </c>
      <c r="B10006">
        <v>1</v>
      </c>
      <c r="C10006" t="s">
        <v>81</v>
      </c>
      <c r="D10006" t="s">
        <v>116</v>
      </c>
      <c r="E10006" t="s">
        <v>146</v>
      </c>
      <c r="F10006" t="s">
        <v>27853</v>
      </c>
      <c r="G10006" t="s">
        <v>148</v>
      </c>
      <c r="H10006" t="s">
        <v>143</v>
      </c>
      <c r="I10006" t="s">
        <v>135</v>
      </c>
      <c r="J10006" t="s">
        <v>136</v>
      </c>
      <c r="K10006" t="s">
        <v>137</v>
      </c>
      <c r="L10006" t="s">
        <v>27854</v>
      </c>
      <c r="M10006" t="s">
        <v>27855</v>
      </c>
      <c r="N10006">
        <v>5.8294444439999999</v>
      </c>
      <c r="O10006">
        <v>0</v>
      </c>
      <c r="P10006">
        <v>3</v>
      </c>
      <c r="Q10006">
        <v>0</v>
      </c>
      <c r="R10006">
        <v>0</v>
      </c>
      <c r="S10006">
        <v>0</v>
      </c>
      <c r="T10006">
        <v>0</v>
      </c>
      <c r="U10006">
        <v>0</v>
      </c>
      <c r="V10006">
        <v>0</v>
      </c>
      <c r="W10006">
        <v>0</v>
      </c>
      <c r="X10006">
        <v>2.4867575482762674</v>
      </c>
      <c r="Y10006">
        <v>0</v>
      </c>
      <c r="Z10006">
        <v>0</v>
      </c>
      <c r="AA10006">
        <v>0</v>
      </c>
      <c r="AB10006">
        <v>0</v>
      </c>
      <c r="AC10006">
        <v>0</v>
      </c>
      <c r="AD10006">
        <v>0</v>
      </c>
      <c r="AE10006">
        <v>2.4867575482762674</v>
      </c>
    </row>
    <row r="10007" spans="1:31" x14ac:dyDescent="0.25">
      <c r="A10007">
        <v>1895283</v>
      </c>
      <c r="B10007">
        <v>1</v>
      </c>
      <c r="C10007" t="s">
        <v>80</v>
      </c>
      <c r="D10007" t="s">
        <v>101</v>
      </c>
      <c r="E10007" t="s">
        <v>158</v>
      </c>
      <c r="F10007" t="s">
        <v>2251</v>
      </c>
      <c r="G10007" t="s">
        <v>133</v>
      </c>
      <c r="H10007" t="s">
        <v>134</v>
      </c>
      <c r="I10007" t="s">
        <v>135</v>
      </c>
      <c r="J10007" t="s">
        <v>136</v>
      </c>
      <c r="K10007" t="s">
        <v>137</v>
      </c>
      <c r="L10007" t="s">
        <v>27856</v>
      </c>
      <c r="M10007" t="s">
        <v>27857</v>
      </c>
      <c r="N10007">
        <v>0.60944444399999997</v>
      </c>
      <c r="O10007">
        <v>0</v>
      </c>
      <c r="P10007">
        <v>3104</v>
      </c>
      <c r="Q10007">
        <v>0</v>
      </c>
      <c r="R10007">
        <v>1</v>
      </c>
      <c r="S10007">
        <v>1</v>
      </c>
      <c r="T10007">
        <v>109</v>
      </c>
      <c r="U10007">
        <v>0</v>
      </c>
      <c r="V10007">
        <v>0</v>
      </c>
      <c r="W10007">
        <v>0</v>
      </c>
      <c r="X10007">
        <v>535.63826484724416</v>
      </c>
      <c r="Y10007">
        <v>0</v>
      </c>
      <c r="Z10007">
        <v>0.13673179671607336</v>
      </c>
      <c r="AA10007">
        <v>4.0444381452510001</v>
      </c>
      <c r="AB10007">
        <v>105.43501466148845</v>
      </c>
      <c r="AC10007">
        <v>0</v>
      </c>
      <c r="AD10007">
        <v>0</v>
      </c>
      <c r="AE10007">
        <v>645.25444945069967</v>
      </c>
    </row>
    <row r="10008" spans="1:31" x14ac:dyDescent="0.25">
      <c r="A10008">
        <v>1895143</v>
      </c>
      <c r="B10008">
        <v>1</v>
      </c>
      <c r="C10008" t="s">
        <v>80</v>
      </c>
      <c r="D10008" t="s">
        <v>85</v>
      </c>
      <c r="E10008" t="s">
        <v>140</v>
      </c>
      <c r="F10008" t="s">
        <v>27858</v>
      </c>
      <c r="G10008" t="s">
        <v>207</v>
      </c>
      <c r="H10008" t="s">
        <v>143</v>
      </c>
      <c r="I10008" t="s">
        <v>135</v>
      </c>
      <c r="J10008" t="s">
        <v>136</v>
      </c>
      <c r="K10008" t="s">
        <v>137</v>
      </c>
      <c r="L10008" t="s">
        <v>27859</v>
      </c>
      <c r="M10008" t="s">
        <v>27860</v>
      </c>
      <c r="N10008">
        <v>1.4755555549999999</v>
      </c>
      <c r="O10008">
        <v>0</v>
      </c>
      <c r="P10008">
        <v>5</v>
      </c>
      <c r="Q10008">
        <v>0</v>
      </c>
      <c r="R10008">
        <v>0</v>
      </c>
      <c r="S10008">
        <v>0</v>
      </c>
      <c r="T10008">
        <v>1</v>
      </c>
      <c r="U10008">
        <v>0</v>
      </c>
      <c r="V10008">
        <v>0</v>
      </c>
      <c r="W10008">
        <v>0</v>
      </c>
      <c r="X10008">
        <v>1.2189873358027443</v>
      </c>
      <c r="Y10008">
        <v>0</v>
      </c>
      <c r="Z10008">
        <v>0</v>
      </c>
      <c r="AA10008">
        <v>0</v>
      </c>
      <c r="AB10008">
        <v>0.12655483563853945</v>
      </c>
      <c r="AC10008">
        <v>0</v>
      </c>
      <c r="AD10008">
        <v>0</v>
      </c>
      <c r="AE10008">
        <v>1.3455421714412839</v>
      </c>
    </row>
    <row r="10009" spans="1:31" x14ac:dyDescent="0.25">
      <c r="A10009">
        <v>1895137</v>
      </c>
      <c r="B10009">
        <v>1</v>
      </c>
      <c r="C10009" t="s">
        <v>80</v>
      </c>
      <c r="D10009" t="s">
        <v>99</v>
      </c>
      <c r="E10009" t="s">
        <v>140</v>
      </c>
      <c r="F10009" t="s">
        <v>27861</v>
      </c>
      <c r="G10009" t="s">
        <v>200</v>
      </c>
      <c r="H10009" t="s">
        <v>143</v>
      </c>
      <c r="I10009" t="s">
        <v>135</v>
      </c>
      <c r="J10009" t="s">
        <v>136</v>
      </c>
      <c r="K10009" t="s">
        <v>137</v>
      </c>
      <c r="L10009" t="s">
        <v>27862</v>
      </c>
      <c r="M10009" t="s">
        <v>27863</v>
      </c>
      <c r="N10009">
        <v>3.6461111110000002</v>
      </c>
      <c r="O10009">
        <v>0</v>
      </c>
      <c r="P10009">
        <v>1</v>
      </c>
      <c r="Q10009">
        <v>0</v>
      </c>
      <c r="R10009">
        <v>0</v>
      </c>
      <c r="S10009">
        <v>0</v>
      </c>
      <c r="T10009">
        <v>0</v>
      </c>
      <c r="U10009">
        <v>0</v>
      </c>
      <c r="V10009">
        <v>0</v>
      </c>
      <c r="W10009">
        <v>0</v>
      </c>
      <c r="X10009">
        <v>4.4592203250504447E-2</v>
      </c>
      <c r="Y10009">
        <v>0</v>
      </c>
      <c r="Z10009">
        <v>0</v>
      </c>
      <c r="AA10009">
        <v>0</v>
      </c>
      <c r="AB10009">
        <v>0</v>
      </c>
      <c r="AC10009">
        <v>0</v>
      </c>
      <c r="AD10009">
        <v>0</v>
      </c>
      <c r="AE10009">
        <v>4.4592203250504447E-2</v>
      </c>
    </row>
    <row r="10010" spans="1:31" x14ac:dyDescent="0.25">
      <c r="A10010">
        <v>1895243</v>
      </c>
      <c r="B10010">
        <v>1</v>
      </c>
      <c r="C10010" t="s">
        <v>80</v>
      </c>
      <c r="D10010" t="s">
        <v>83</v>
      </c>
      <c r="E10010" t="s">
        <v>229</v>
      </c>
      <c r="F10010" t="s">
        <v>27864</v>
      </c>
      <c r="G10010" t="s">
        <v>133</v>
      </c>
      <c r="H10010" t="s">
        <v>134</v>
      </c>
      <c r="I10010" t="s">
        <v>135</v>
      </c>
      <c r="J10010" t="s">
        <v>136</v>
      </c>
      <c r="K10010" t="s">
        <v>137</v>
      </c>
      <c r="L10010" t="s">
        <v>27865</v>
      </c>
      <c r="M10010" t="s">
        <v>27866</v>
      </c>
      <c r="N10010">
        <v>1.8319444439999999</v>
      </c>
      <c r="O10010">
        <v>0</v>
      </c>
      <c r="P10010">
        <v>2424</v>
      </c>
      <c r="Q10010">
        <v>0</v>
      </c>
      <c r="R10010">
        <v>2</v>
      </c>
      <c r="S10010">
        <v>2</v>
      </c>
      <c r="T10010">
        <v>80</v>
      </c>
      <c r="U10010">
        <v>0</v>
      </c>
      <c r="V10010">
        <v>1</v>
      </c>
      <c r="W10010">
        <v>0</v>
      </c>
      <c r="X10010">
        <v>1650.7522660404995</v>
      </c>
      <c r="Y10010">
        <v>0</v>
      </c>
      <c r="Z10010">
        <v>2.6228761610200002</v>
      </c>
      <c r="AA10010">
        <v>311.00943539080197</v>
      </c>
      <c r="AB10010">
        <v>360.378172936618</v>
      </c>
      <c r="AC10010">
        <v>0</v>
      </c>
      <c r="AD10010">
        <v>2.9506215857697775</v>
      </c>
      <c r="AE10010">
        <v>2327.7133721147088</v>
      </c>
    </row>
    <row r="10011" spans="1:31" x14ac:dyDescent="0.25">
      <c r="A10011">
        <v>1894602</v>
      </c>
      <c r="B10011">
        <v>1</v>
      </c>
      <c r="C10011" t="s">
        <v>81</v>
      </c>
      <c r="D10011" t="s">
        <v>127</v>
      </c>
      <c r="E10011" t="s">
        <v>222</v>
      </c>
      <c r="F10011" t="s">
        <v>27867</v>
      </c>
      <c r="G10011" t="s">
        <v>207</v>
      </c>
      <c r="H10011" t="s">
        <v>143</v>
      </c>
      <c r="I10011" t="s">
        <v>135</v>
      </c>
      <c r="J10011" t="s">
        <v>136</v>
      </c>
      <c r="K10011" t="s">
        <v>137</v>
      </c>
      <c r="L10011" t="s">
        <v>27868</v>
      </c>
      <c r="M10011" t="s">
        <v>27869</v>
      </c>
      <c r="N10011">
        <v>0.86611111100000004</v>
      </c>
      <c r="O10011">
        <v>0</v>
      </c>
      <c r="P10011">
        <v>30</v>
      </c>
      <c r="Q10011">
        <v>0</v>
      </c>
      <c r="R10011">
        <v>0</v>
      </c>
      <c r="S10011">
        <v>0</v>
      </c>
      <c r="T10011">
        <v>2</v>
      </c>
      <c r="U10011">
        <v>0</v>
      </c>
      <c r="V10011">
        <v>0</v>
      </c>
      <c r="W10011">
        <v>0</v>
      </c>
      <c r="X10011">
        <v>3.9166058369682442</v>
      </c>
      <c r="Y10011">
        <v>0</v>
      </c>
      <c r="Z10011">
        <v>0</v>
      </c>
      <c r="AA10011">
        <v>0</v>
      </c>
      <c r="AB10011">
        <v>1.6277460403229443E-2</v>
      </c>
      <c r="AC10011">
        <v>0</v>
      </c>
      <c r="AD10011">
        <v>0</v>
      </c>
      <c r="AE10011">
        <v>3.9328832973714736</v>
      </c>
    </row>
    <row r="10012" spans="1:31" x14ac:dyDescent="0.25">
      <c r="A10012">
        <v>1895289</v>
      </c>
      <c r="B10012">
        <v>1</v>
      </c>
      <c r="C10012" t="s">
        <v>80</v>
      </c>
      <c r="D10012" t="s">
        <v>108</v>
      </c>
      <c r="E10012" t="s">
        <v>146</v>
      </c>
      <c r="F10012" t="s">
        <v>27870</v>
      </c>
      <c r="G10012" t="s">
        <v>363</v>
      </c>
      <c r="H10012" t="s">
        <v>143</v>
      </c>
      <c r="I10012" t="s">
        <v>135</v>
      </c>
      <c r="J10012" t="s">
        <v>136</v>
      </c>
      <c r="K10012" t="s">
        <v>137</v>
      </c>
      <c r="L10012" t="s">
        <v>27871</v>
      </c>
      <c r="M10012" t="s">
        <v>27872</v>
      </c>
      <c r="N10012">
        <v>3.9047222220000002</v>
      </c>
      <c r="O10012">
        <v>0</v>
      </c>
      <c r="P10012">
        <v>11</v>
      </c>
      <c r="Q10012">
        <v>0</v>
      </c>
      <c r="R10012">
        <v>2</v>
      </c>
      <c r="S10012">
        <v>0</v>
      </c>
      <c r="T10012">
        <v>1</v>
      </c>
      <c r="U10012">
        <v>0</v>
      </c>
      <c r="V10012">
        <v>0</v>
      </c>
      <c r="W10012">
        <v>0</v>
      </c>
      <c r="X10012">
        <v>9.9162488272733036</v>
      </c>
      <c r="Y10012">
        <v>0</v>
      </c>
      <c r="Z10012">
        <v>1.3192465701380109</v>
      </c>
      <c r="AA10012">
        <v>0</v>
      </c>
      <c r="AB10012">
        <v>2.1087609022755194</v>
      </c>
      <c r="AC10012">
        <v>0</v>
      </c>
      <c r="AD10012">
        <v>0</v>
      </c>
      <c r="AE10012">
        <v>13.344256299686833</v>
      </c>
    </row>
    <row r="10013" spans="1:31" x14ac:dyDescent="0.25">
      <c r="A10013">
        <v>1894748</v>
      </c>
      <c r="B10013">
        <v>1</v>
      </c>
      <c r="C10013" t="s">
        <v>80</v>
      </c>
      <c r="D10013" t="s">
        <v>106</v>
      </c>
      <c r="E10013" t="s">
        <v>131</v>
      </c>
      <c r="F10013" t="s">
        <v>16073</v>
      </c>
      <c r="G10013" t="s">
        <v>476</v>
      </c>
      <c r="H10013" t="s">
        <v>134</v>
      </c>
      <c r="I10013" t="s">
        <v>135</v>
      </c>
      <c r="J10013" t="s">
        <v>136</v>
      </c>
      <c r="K10013" t="s">
        <v>172</v>
      </c>
      <c r="L10013" t="s">
        <v>27873</v>
      </c>
      <c r="M10013" t="s">
        <v>27874</v>
      </c>
      <c r="N10013">
        <v>0.372585</v>
      </c>
      <c r="O10013">
        <v>0</v>
      </c>
      <c r="P10013">
        <v>214</v>
      </c>
      <c r="Q10013">
        <v>7</v>
      </c>
      <c r="R10013">
        <v>72</v>
      </c>
      <c r="S10013">
        <v>2</v>
      </c>
      <c r="T10013">
        <v>28</v>
      </c>
      <c r="U10013">
        <v>0</v>
      </c>
      <c r="V10013">
        <v>0</v>
      </c>
      <c r="W10013">
        <v>0</v>
      </c>
      <c r="X10013">
        <v>15.491357772356789</v>
      </c>
      <c r="Y10013">
        <v>22.745207417386286</v>
      </c>
      <c r="Z10013">
        <v>136.1019188345287</v>
      </c>
      <c r="AA10013">
        <v>4.7531546315576758</v>
      </c>
      <c r="AB10013">
        <v>9.1090297384407162</v>
      </c>
      <c r="AC10013">
        <v>0</v>
      </c>
      <c r="AD10013">
        <v>0</v>
      </c>
      <c r="AE10013">
        <v>188.20066839427017</v>
      </c>
    </row>
    <row r="10014" spans="1:31" x14ac:dyDescent="0.25">
      <c r="A10014">
        <v>1894991</v>
      </c>
      <c r="B10014">
        <v>1</v>
      </c>
      <c r="C10014" t="s">
        <v>81</v>
      </c>
      <c r="D10014" t="s">
        <v>117</v>
      </c>
      <c r="E10014" t="s">
        <v>169</v>
      </c>
      <c r="F10014" t="s">
        <v>27875</v>
      </c>
      <c r="G10014" t="s">
        <v>148</v>
      </c>
      <c r="H10014" t="s">
        <v>143</v>
      </c>
      <c r="I10014" t="s">
        <v>135</v>
      </c>
      <c r="J10014" t="s">
        <v>136</v>
      </c>
      <c r="K10014" t="s">
        <v>137</v>
      </c>
      <c r="L10014" t="s">
        <v>27876</v>
      </c>
      <c r="M10014" t="s">
        <v>27877</v>
      </c>
      <c r="N10014">
        <v>0.98305555499999997</v>
      </c>
      <c r="O10014">
        <v>0</v>
      </c>
      <c r="P10014">
        <v>107</v>
      </c>
      <c r="Q10014">
        <v>0</v>
      </c>
      <c r="R10014">
        <v>0</v>
      </c>
      <c r="S10014">
        <v>0</v>
      </c>
      <c r="T10014">
        <v>21</v>
      </c>
      <c r="U10014">
        <v>0</v>
      </c>
      <c r="V10014">
        <v>0</v>
      </c>
      <c r="W10014">
        <v>0</v>
      </c>
      <c r="X10014">
        <v>20.008770775216043</v>
      </c>
      <c r="Y10014">
        <v>0</v>
      </c>
      <c r="Z10014">
        <v>0</v>
      </c>
      <c r="AA10014">
        <v>0</v>
      </c>
      <c r="AB10014">
        <v>27.238820033129095</v>
      </c>
      <c r="AC10014">
        <v>0</v>
      </c>
      <c r="AD10014">
        <v>0</v>
      </c>
      <c r="AE10014">
        <v>47.247590808345137</v>
      </c>
    </row>
    <row r="10015" spans="1:31" x14ac:dyDescent="0.25">
      <c r="A10015">
        <v>1894828</v>
      </c>
      <c r="B10015">
        <v>1</v>
      </c>
      <c r="C10015" t="s">
        <v>80</v>
      </c>
      <c r="D10015" t="s">
        <v>82</v>
      </c>
      <c r="E10015" t="s">
        <v>140</v>
      </c>
      <c r="F10015" t="s">
        <v>27878</v>
      </c>
      <c r="G10015" t="s">
        <v>163</v>
      </c>
      <c r="H10015" t="s">
        <v>143</v>
      </c>
      <c r="I10015" t="s">
        <v>135</v>
      </c>
      <c r="J10015" t="s">
        <v>136</v>
      </c>
      <c r="K10015" t="s">
        <v>137</v>
      </c>
      <c r="L10015" t="s">
        <v>27879</v>
      </c>
      <c r="M10015" t="s">
        <v>27880</v>
      </c>
      <c r="N10015">
        <v>0.67555555499999997</v>
      </c>
      <c r="O10015">
        <v>0</v>
      </c>
      <c r="P10015">
        <v>1</v>
      </c>
      <c r="Q10015">
        <v>0</v>
      </c>
      <c r="R10015">
        <v>0</v>
      </c>
      <c r="S10015">
        <v>0</v>
      </c>
      <c r="T10015">
        <v>0</v>
      </c>
      <c r="U10015">
        <v>0</v>
      </c>
      <c r="V10015">
        <v>0</v>
      </c>
      <c r="W10015">
        <v>0</v>
      </c>
      <c r="X10015">
        <v>0.45222257984426673</v>
      </c>
      <c r="Y10015">
        <v>0</v>
      </c>
      <c r="Z10015">
        <v>0</v>
      </c>
      <c r="AA10015">
        <v>0</v>
      </c>
      <c r="AB10015">
        <v>0</v>
      </c>
      <c r="AC10015">
        <v>0</v>
      </c>
      <c r="AD10015">
        <v>0</v>
      </c>
      <c r="AE10015">
        <v>0.45222257984426673</v>
      </c>
    </row>
    <row r="10016" spans="1:31" x14ac:dyDescent="0.25">
      <c r="A10016">
        <v>1895369</v>
      </c>
      <c r="B10016">
        <v>1</v>
      </c>
      <c r="C10016" t="s">
        <v>80</v>
      </c>
      <c r="D10016" t="s">
        <v>97</v>
      </c>
      <c r="E10016" t="s">
        <v>169</v>
      </c>
      <c r="F10016" t="s">
        <v>1227</v>
      </c>
      <c r="G10016" t="s">
        <v>183</v>
      </c>
      <c r="H10016" t="s">
        <v>143</v>
      </c>
      <c r="I10016" t="s">
        <v>135</v>
      </c>
      <c r="J10016" t="s">
        <v>136</v>
      </c>
      <c r="K10016" t="s">
        <v>137</v>
      </c>
      <c r="L10016" t="s">
        <v>27881</v>
      </c>
      <c r="M10016" t="s">
        <v>27882</v>
      </c>
      <c r="N10016">
        <v>1.673888888</v>
      </c>
      <c r="O10016">
        <v>0</v>
      </c>
      <c r="P10016">
        <v>243</v>
      </c>
      <c r="Q10016">
        <v>0</v>
      </c>
      <c r="R10016">
        <v>1</v>
      </c>
      <c r="S10016">
        <v>0</v>
      </c>
      <c r="T10016">
        <v>27</v>
      </c>
      <c r="U10016">
        <v>0</v>
      </c>
      <c r="V10016">
        <v>0</v>
      </c>
      <c r="W10016">
        <v>0</v>
      </c>
      <c r="X10016">
        <v>137.68003965335464</v>
      </c>
      <c r="Y10016">
        <v>0</v>
      </c>
      <c r="Z10016">
        <v>0.61472745451842448</v>
      </c>
      <c r="AA10016">
        <v>0</v>
      </c>
      <c r="AB10016">
        <v>117.40779535184295</v>
      </c>
      <c r="AC10016">
        <v>0</v>
      </c>
      <c r="AD10016">
        <v>0</v>
      </c>
      <c r="AE10016">
        <v>255.70256245971603</v>
      </c>
    </row>
    <row r="10017" spans="1:31" x14ac:dyDescent="0.25">
      <c r="A10017">
        <v>1895349</v>
      </c>
      <c r="B10017">
        <v>1</v>
      </c>
      <c r="C10017" t="s">
        <v>81</v>
      </c>
      <c r="D10017" t="s">
        <v>112</v>
      </c>
      <c r="E10017" t="s">
        <v>146</v>
      </c>
      <c r="F10017" t="s">
        <v>27883</v>
      </c>
      <c r="G10017" t="s">
        <v>148</v>
      </c>
      <c r="H10017" t="s">
        <v>143</v>
      </c>
      <c r="I10017" t="s">
        <v>135</v>
      </c>
      <c r="J10017" t="s">
        <v>136</v>
      </c>
      <c r="K10017" t="s">
        <v>137</v>
      </c>
      <c r="L10017" t="s">
        <v>27884</v>
      </c>
      <c r="M10017" t="s">
        <v>27885</v>
      </c>
      <c r="N10017">
        <v>3.5916666660000001</v>
      </c>
      <c r="O10017">
        <v>0</v>
      </c>
      <c r="P10017">
        <v>31</v>
      </c>
      <c r="Q10017">
        <v>0</v>
      </c>
      <c r="R10017">
        <v>2</v>
      </c>
      <c r="S10017">
        <v>0</v>
      </c>
      <c r="T10017">
        <v>0</v>
      </c>
      <c r="U10017">
        <v>0</v>
      </c>
      <c r="V10017">
        <v>0</v>
      </c>
      <c r="W10017">
        <v>0</v>
      </c>
      <c r="X10017">
        <v>41.42666022784654</v>
      </c>
      <c r="Y10017">
        <v>0</v>
      </c>
      <c r="Z10017">
        <v>103.14369734185286</v>
      </c>
      <c r="AA10017">
        <v>0</v>
      </c>
      <c r="AB10017">
        <v>0</v>
      </c>
      <c r="AC10017">
        <v>0</v>
      </c>
      <c r="AD10017">
        <v>0</v>
      </c>
      <c r="AE10017">
        <v>144.57035756969941</v>
      </c>
    </row>
    <row r="10018" spans="1:31" x14ac:dyDescent="0.25">
      <c r="A10018">
        <v>1895326</v>
      </c>
      <c r="B10018">
        <v>1</v>
      </c>
      <c r="C10018" t="s">
        <v>81</v>
      </c>
      <c r="D10018" t="s">
        <v>123</v>
      </c>
      <c r="E10018" t="s">
        <v>229</v>
      </c>
      <c r="F10018" t="s">
        <v>13047</v>
      </c>
      <c r="G10018" t="s">
        <v>212</v>
      </c>
      <c r="H10018" t="s">
        <v>134</v>
      </c>
      <c r="I10018" t="s">
        <v>135</v>
      </c>
      <c r="J10018" t="s">
        <v>136</v>
      </c>
      <c r="K10018" t="s">
        <v>137</v>
      </c>
      <c r="L10018" t="s">
        <v>27886</v>
      </c>
      <c r="M10018" t="s">
        <v>27887</v>
      </c>
      <c r="N10018">
        <v>1.0874999999999999</v>
      </c>
      <c r="O10018">
        <v>0</v>
      </c>
      <c r="P10018">
        <v>2199</v>
      </c>
      <c r="Q10018">
        <v>0</v>
      </c>
      <c r="R10018">
        <v>156</v>
      </c>
      <c r="S10018">
        <v>21</v>
      </c>
      <c r="T10018">
        <v>467</v>
      </c>
      <c r="U10018">
        <v>17</v>
      </c>
      <c r="V10018">
        <v>15</v>
      </c>
      <c r="W10018">
        <v>0</v>
      </c>
      <c r="X10018">
        <v>673.59290735720799</v>
      </c>
      <c r="Y10018">
        <v>0</v>
      </c>
      <c r="Z10018">
        <v>155.50032529768899</v>
      </c>
      <c r="AA10018">
        <v>1211.7664359214198</v>
      </c>
      <c r="AB10018">
        <v>617.5644877619751</v>
      </c>
      <c r="AC10018">
        <v>1962.0913003926639</v>
      </c>
      <c r="AD10018">
        <v>278.24615176393974</v>
      </c>
      <c r="AE10018">
        <v>4898.7616084948959</v>
      </c>
    </row>
    <row r="10019" spans="1:31" x14ac:dyDescent="0.25">
      <c r="A10019">
        <v>1895306</v>
      </c>
      <c r="B10019">
        <v>1</v>
      </c>
      <c r="C10019" t="s">
        <v>80</v>
      </c>
      <c r="D10019" t="s">
        <v>96</v>
      </c>
      <c r="E10019" t="s">
        <v>146</v>
      </c>
      <c r="F10019" t="s">
        <v>27888</v>
      </c>
      <c r="G10019" t="s">
        <v>148</v>
      </c>
      <c r="H10019" t="s">
        <v>143</v>
      </c>
      <c r="I10019" t="s">
        <v>135</v>
      </c>
      <c r="J10019" t="s">
        <v>136</v>
      </c>
      <c r="K10019" t="s">
        <v>137</v>
      </c>
      <c r="L10019" t="s">
        <v>27889</v>
      </c>
      <c r="M10019" t="s">
        <v>27890</v>
      </c>
      <c r="N10019">
        <v>0.76694444399999995</v>
      </c>
      <c r="O10019">
        <v>0</v>
      </c>
      <c r="P10019">
        <v>44</v>
      </c>
      <c r="Q10019">
        <v>0</v>
      </c>
      <c r="R10019">
        <v>0</v>
      </c>
      <c r="S10019">
        <v>0</v>
      </c>
      <c r="T10019">
        <v>8</v>
      </c>
      <c r="U10019">
        <v>0</v>
      </c>
      <c r="V10019">
        <v>0</v>
      </c>
      <c r="W10019">
        <v>0</v>
      </c>
      <c r="X10019">
        <v>8.7605710447906375</v>
      </c>
      <c r="Y10019">
        <v>0</v>
      </c>
      <c r="Z10019">
        <v>0</v>
      </c>
      <c r="AA10019">
        <v>0</v>
      </c>
      <c r="AB10019">
        <v>2.0964642537508906</v>
      </c>
      <c r="AC10019">
        <v>0</v>
      </c>
      <c r="AD10019">
        <v>0</v>
      </c>
      <c r="AE10019">
        <v>10.857035298541529</v>
      </c>
    </row>
    <row r="10020" spans="1:31" x14ac:dyDescent="0.25">
      <c r="A10020">
        <v>1895163</v>
      </c>
      <c r="B10020">
        <v>1</v>
      </c>
      <c r="C10020" t="s">
        <v>81</v>
      </c>
      <c r="D10020" t="s">
        <v>118</v>
      </c>
      <c r="E10020" t="s">
        <v>146</v>
      </c>
      <c r="F10020" t="s">
        <v>20377</v>
      </c>
      <c r="G10020" t="s">
        <v>148</v>
      </c>
      <c r="H10020" t="s">
        <v>143</v>
      </c>
      <c r="I10020" t="s">
        <v>135</v>
      </c>
      <c r="J10020" t="s">
        <v>136</v>
      </c>
      <c r="K10020" t="s">
        <v>137</v>
      </c>
      <c r="L10020" t="s">
        <v>27891</v>
      </c>
      <c r="M10020" t="s">
        <v>27892</v>
      </c>
      <c r="N10020">
        <v>2.3927777770000001</v>
      </c>
      <c r="O10020">
        <v>0</v>
      </c>
      <c r="P10020">
        <v>18</v>
      </c>
      <c r="Q10020">
        <v>0</v>
      </c>
      <c r="R10020">
        <v>0</v>
      </c>
      <c r="S10020">
        <v>0</v>
      </c>
      <c r="T10020">
        <v>0</v>
      </c>
      <c r="U10020">
        <v>0</v>
      </c>
      <c r="V10020">
        <v>0</v>
      </c>
      <c r="W10020">
        <v>0</v>
      </c>
      <c r="X10020">
        <v>8.2880487791251785</v>
      </c>
      <c r="Y10020">
        <v>0</v>
      </c>
      <c r="Z10020">
        <v>0</v>
      </c>
      <c r="AA10020">
        <v>0</v>
      </c>
      <c r="AB10020">
        <v>0</v>
      </c>
      <c r="AC10020">
        <v>0</v>
      </c>
      <c r="AD10020">
        <v>0</v>
      </c>
      <c r="AE10020">
        <v>8.2880487791251785</v>
      </c>
    </row>
    <row r="10021" spans="1:31" x14ac:dyDescent="0.25">
      <c r="A10021">
        <v>1894665</v>
      </c>
      <c r="B10021">
        <v>1</v>
      </c>
      <c r="C10021" t="s">
        <v>81</v>
      </c>
      <c r="D10021" t="s">
        <v>114</v>
      </c>
      <c r="E10021" t="s">
        <v>158</v>
      </c>
      <c r="F10021" t="s">
        <v>27893</v>
      </c>
      <c r="G10021" t="s">
        <v>219</v>
      </c>
      <c r="H10021" t="s">
        <v>134</v>
      </c>
      <c r="I10021" t="s">
        <v>135</v>
      </c>
      <c r="J10021" t="s">
        <v>136</v>
      </c>
      <c r="K10021" t="s">
        <v>137</v>
      </c>
      <c r="L10021" t="s">
        <v>27894</v>
      </c>
      <c r="M10021" t="s">
        <v>27895</v>
      </c>
      <c r="N10021">
        <v>1.578888888</v>
      </c>
      <c r="O10021">
        <v>0</v>
      </c>
      <c r="P10021">
        <v>123</v>
      </c>
      <c r="Q10021">
        <v>1</v>
      </c>
      <c r="R10021">
        <v>23</v>
      </c>
      <c r="S10021">
        <v>1</v>
      </c>
      <c r="T10021">
        <v>7</v>
      </c>
      <c r="U10021">
        <v>0</v>
      </c>
      <c r="V10021">
        <v>0</v>
      </c>
      <c r="W10021">
        <v>0</v>
      </c>
      <c r="X10021">
        <v>22.779795383821167</v>
      </c>
      <c r="Y10021">
        <v>1.0637385368965</v>
      </c>
      <c r="Z10021">
        <v>27.820750939361584</v>
      </c>
      <c r="AA10021">
        <v>3.0859950216468026</v>
      </c>
      <c r="AB10021">
        <v>5.6363582624939639</v>
      </c>
      <c r="AC10021">
        <v>0</v>
      </c>
      <c r="AD10021">
        <v>0</v>
      </c>
      <c r="AE10021">
        <v>60.386638144220015</v>
      </c>
    </row>
    <row r="10022" spans="1:31" x14ac:dyDescent="0.25">
      <c r="A10022">
        <v>1894728</v>
      </c>
      <c r="B10022">
        <v>1</v>
      </c>
      <c r="C10022" t="s">
        <v>80</v>
      </c>
      <c r="D10022" t="s">
        <v>100</v>
      </c>
      <c r="E10022" t="s">
        <v>146</v>
      </c>
      <c r="F10022" t="s">
        <v>27896</v>
      </c>
      <c r="G10022" t="s">
        <v>148</v>
      </c>
      <c r="H10022" t="s">
        <v>143</v>
      </c>
      <c r="I10022" t="s">
        <v>135</v>
      </c>
      <c r="J10022" t="s">
        <v>136</v>
      </c>
      <c r="K10022" t="s">
        <v>137</v>
      </c>
      <c r="L10022" t="s">
        <v>27897</v>
      </c>
      <c r="M10022" t="s">
        <v>27898</v>
      </c>
      <c r="N10022">
        <v>6.1011111109999998</v>
      </c>
      <c r="O10022">
        <v>0</v>
      </c>
      <c r="P10022">
        <v>42</v>
      </c>
      <c r="Q10022">
        <v>0</v>
      </c>
      <c r="R10022">
        <v>0</v>
      </c>
      <c r="S10022">
        <v>0</v>
      </c>
      <c r="T10022">
        <v>10</v>
      </c>
      <c r="U10022">
        <v>0</v>
      </c>
      <c r="V10022">
        <v>0</v>
      </c>
      <c r="W10022">
        <v>0</v>
      </c>
      <c r="X10022">
        <v>72.355241900204803</v>
      </c>
      <c r="Y10022">
        <v>0</v>
      </c>
      <c r="Z10022">
        <v>0</v>
      </c>
      <c r="AA10022">
        <v>0</v>
      </c>
      <c r="AB10022">
        <v>80.470702349899028</v>
      </c>
      <c r="AC10022">
        <v>0</v>
      </c>
      <c r="AD10022">
        <v>0</v>
      </c>
      <c r="AE10022">
        <v>152.82594425010382</v>
      </c>
    </row>
    <row r="10023" spans="1:31" x14ac:dyDescent="0.25">
      <c r="A10023">
        <v>1895220</v>
      </c>
      <c r="B10023">
        <v>1</v>
      </c>
      <c r="C10023" t="s">
        <v>80</v>
      </c>
      <c r="D10023" t="s">
        <v>84</v>
      </c>
      <c r="E10023" t="s">
        <v>146</v>
      </c>
      <c r="F10023" t="s">
        <v>27899</v>
      </c>
      <c r="G10023" t="s">
        <v>148</v>
      </c>
      <c r="H10023" t="s">
        <v>143</v>
      </c>
      <c r="I10023" t="s">
        <v>135</v>
      </c>
      <c r="J10023" t="s">
        <v>136</v>
      </c>
      <c r="K10023" t="s">
        <v>137</v>
      </c>
      <c r="L10023" t="s">
        <v>27900</v>
      </c>
      <c r="M10023" t="s">
        <v>27901</v>
      </c>
      <c r="N10023">
        <v>1.254444444</v>
      </c>
      <c r="O10023">
        <v>0</v>
      </c>
      <c r="P10023">
        <v>119</v>
      </c>
      <c r="Q10023">
        <v>0</v>
      </c>
      <c r="R10023">
        <v>0</v>
      </c>
      <c r="S10023">
        <v>0</v>
      </c>
      <c r="T10023">
        <v>4</v>
      </c>
      <c r="U10023">
        <v>0</v>
      </c>
      <c r="V10023">
        <v>0</v>
      </c>
      <c r="W10023">
        <v>0</v>
      </c>
      <c r="X10023">
        <v>57.073419879933105</v>
      </c>
      <c r="Y10023">
        <v>0</v>
      </c>
      <c r="Z10023">
        <v>0</v>
      </c>
      <c r="AA10023">
        <v>0</v>
      </c>
      <c r="AB10023">
        <v>14.71529951951911</v>
      </c>
      <c r="AC10023">
        <v>0</v>
      </c>
      <c r="AD10023">
        <v>0</v>
      </c>
      <c r="AE10023">
        <v>71.788719399452219</v>
      </c>
    </row>
    <row r="10024" spans="1:31" x14ac:dyDescent="0.25">
      <c r="A10024">
        <v>1894971</v>
      </c>
      <c r="B10024">
        <v>1</v>
      </c>
      <c r="C10024" t="s">
        <v>81</v>
      </c>
      <c r="D10024" t="s">
        <v>117</v>
      </c>
      <c r="E10024" t="s">
        <v>146</v>
      </c>
      <c r="F10024" t="s">
        <v>27902</v>
      </c>
      <c r="G10024" t="s">
        <v>148</v>
      </c>
      <c r="H10024" t="s">
        <v>143</v>
      </c>
      <c r="I10024" t="s">
        <v>135</v>
      </c>
      <c r="J10024" t="s">
        <v>136</v>
      </c>
      <c r="K10024" t="s">
        <v>137</v>
      </c>
      <c r="L10024" t="s">
        <v>27903</v>
      </c>
      <c r="M10024" t="s">
        <v>27904</v>
      </c>
      <c r="N10024">
        <v>2.0072222219999998</v>
      </c>
      <c r="O10024">
        <v>0</v>
      </c>
      <c r="P10024">
        <v>3</v>
      </c>
      <c r="Q10024">
        <v>0</v>
      </c>
      <c r="R10024">
        <v>6</v>
      </c>
      <c r="S10024">
        <v>0</v>
      </c>
      <c r="T10024">
        <v>0</v>
      </c>
      <c r="U10024">
        <v>0</v>
      </c>
      <c r="V10024">
        <v>0</v>
      </c>
      <c r="W10024">
        <v>0</v>
      </c>
      <c r="X10024">
        <v>2.2629312394305132</v>
      </c>
      <c r="Y10024">
        <v>0</v>
      </c>
      <c r="Z10024">
        <v>33.392006485476678</v>
      </c>
      <c r="AA10024">
        <v>0</v>
      </c>
      <c r="AB10024">
        <v>0</v>
      </c>
      <c r="AC10024">
        <v>0</v>
      </c>
      <c r="AD10024">
        <v>0</v>
      </c>
      <c r="AE10024">
        <v>35.654937724907192</v>
      </c>
    </row>
    <row r="10025" spans="1:31" x14ac:dyDescent="0.25">
      <c r="A10025">
        <v>1895263</v>
      </c>
      <c r="B10025">
        <v>1</v>
      </c>
      <c r="C10025" t="s">
        <v>80</v>
      </c>
      <c r="D10025" t="s">
        <v>99</v>
      </c>
      <c r="E10025" t="s">
        <v>140</v>
      </c>
      <c r="F10025" t="s">
        <v>27905</v>
      </c>
      <c r="G10025" t="s">
        <v>163</v>
      </c>
      <c r="H10025" t="s">
        <v>143</v>
      </c>
      <c r="I10025" t="s">
        <v>135</v>
      </c>
      <c r="J10025" t="s">
        <v>136</v>
      </c>
      <c r="K10025" t="s">
        <v>137</v>
      </c>
      <c r="L10025" t="s">
        <v>27906</v>
      </c>
      <c r="M10025" t="s">
        <v>27907</v>
      </c>
      <c r="N10025">
        <v>2.8816666660000001</v>
      </c>
      <c r="O10025">
        <v>0</v>
      </c>
      <c r="P10025">
        <v>0</v>
      </c>
      <c r="Q10025">
        <v>0</v>
      </c>
      <c r="R10025">
        <v>0</v>
      </c>
      <c r="S10025">
        <v>0</v>
      </c>
      <c r="T10025">
        <v>1</v>
      </c>
      <c r="U10025">
        <v>0</v>
      </c>
      <c r="V10025">
        <v>0</v>
      </c>
      <c r="W10025">
        <v>0</v>
      </c>
      <c r="X10025">
        <v>0</v>
      </c>
      <c r="Y10025">
        <v>0</v>
      </c>
      <c r="Z10025">
        <v>0</v>
      </c>
      <c r="AA10025">
        <v>0</v>
      </c>
      <c r="AB10025">
        <v>1.6695689226840669</v>
      </c>
      <c r="AC10025">
        <v>0</v>
      </c>
      <c r="AD10025">
        <v>0</v>
      </c>
      <c r="AE10025">
        <v>1.6695689226840669</v>
      </c>
    </row>
    <row r="10026" spans="1:31" x14ac:dyDescent="0.25">
      <c r="A10026">
        <v>1894871</v>
      </c>
      <c r="B10026">
        <v>1</v>
      </c>
      <c r="C10026" t="s">
        <v>80</v>
      </c>
      <c r="D10026" t="s">
        <v>106</v>
      </c>
      <c r="E10026" t="s">
        <v>146</v>
      </c>
      <c r="F10026" t="s">
        <v>27908</v>
      </c>
      <c r="G10026" t="s">
        <v>469</v>
      </c>
      <c r="H10026" t="s">
        <v>143</v>
      </c>
      <c r="I10026" t="s">
        <v>135</v>
      </c>
      <c r="J10026" t="s">
        <v>136</v>
      </c>
      <c r="K10026" t="s">
        <v>137</v>
      </c>
      <c r="L10026" t="s">
        <v>27909</v>
      </c>
      <c r="M10026" t="s">
        <v>27910</v>
      </c>
      <c r="N10026">
        <v>4.0269444439999997</v>
      </c>
      <c r="O10026">
        <v>0</v>
      </c>
      <c r="P10026">
        <v>20</v>
      </c>
      <c r="Q10026">
        <v>0</v>
      </c>
      <c r="R10026">
        <v>0</v>
      </c>
      <c r="S10026">
        <v>0</v>
      </c>
      <c r="T10026">
        <v>0</v>
      </c>
      <c r="U10026">
        <v>0</v>
      </c>
      <c r="V10026">
        <v>0</v>
      </c>
      <c r="W10026">
        <v>0</v>
      </c>
      <c r="X10026">
        <v>12.10951057905225</v>
      </c>
      <c r="Y10026">
        <v>0</v>
      </c>
      <c r="Z10026">
        <v>0</v>
      </c>
      <c r="AA10026">
        <v>0</v>
      </c>
      <c r="AB10026">
        <v>0</v>
      </c>
      <c r="AC10026">
        <v>0</v>
      </c>
      <c r="AD10026">
        <v>0</v>
      </c>
      <c r="AE10026">
        <v>12.10951057905225</v>
      </c>
    </row>
    <row r="10027" spans="1:31" x14ac:dyDescent="0.25">
      <c r="A10027">
        <v>1895100</v>
      </c>
      <c r="B10027">
        <v>1</v>
      </c>
      <c r="C10027" t="s">
        <v>80</v>
      </c>
      <c r="D10027" t="s">
        <v>83</v>
      </c>
      <c r="E10027" t="s">
        <v>146</v>
      </c>
      <c r="F10027" t="s">
        <v>27911</v>
      </c>
      <c r="G10027" t="s">
        <v>148</v>
      </c>
      <c r="H10027" t="s">
        <v>143</v>
      </c>
      <c r="I10027" t="s">
        <v>135</v>
      </c>
      <c r="J10027" t="s">
        <v>136</v>
      </c>
      <c r="K10027" t="s">
        <v>137</v>
      </c>
      <c r="L10027" t="s">
        <v>27912</v>
      </c>
      <c r="M10027" t="s">
        <v>27913</v>
      </c>
      <c r="N10027">
        <v>1.1602777769999999</v>
      </c>
      <c r="O10027">
        <v>0</v>
      </c>
      <c r="P10027">
        <v>2</v>
      </c>
      <c r="Q10027">
        <v>0</v>
      </c>
      <c r="R10027">
        <v>0</v>
      </c>
      <c r="S10027">
        <v>0</v>
      </c>
      <c r="T10027">
        <v>60</v>
      </c>
      <c r="U10027">
        <v>0</v>
      </c>
      <c r="V10027">
        <v>0</v>
      </c>
      <c r="W10027">
        <v>0</v>
      </c>
      <c r="X10027">
        <v>0.68987836899856247</v>
      </c>
      <c r="Y10027">
        <v>0</v>
      </c>
      <c r="Z10027">
        <v>0</v>
      </c>
      <c r="AA10027">
        <v>0</v>
      </c>
      <c r="AB10027">
        <v>90.174059620092478</v>
      </c>
      <c r="AC10027">
        <v>0</v>
      </c>
      <c r="AD10027">
        <v>0</v>
      </c>
      <c r="AE10027">
        <v>90.863937989091042</v>
      </c>
    </row>
    <row r="10028" spans="1:31" x14ac:dyDescent="0.25">
      <c r="A10028">
        <v>1895432</v>
      </c>
      <c r="B10028">
        <v>1</v>
      </c>
      <c r="C10028" t="s">
        <v>80</v>
      </c>
      <c r="D10028" t="s">
        <v>97</v>
      </c>
      <c r="E10028" t="s">
        <v>140</v>
      </c>
      <c r="F10028" t="s">
        <v>27914</v>
      </c>
      <c r="G10028" t="s">
        <v>163</v>
      </c>
      <c r="H10028" t="s">
        <v>143</v>
      </c>
      <c r="I10028" t="s">
        <v>135</v>
      </c>
      <c r="J10028" t="s">
        <v>136</v>
      </c>
      <c r="K10028" t="s">
        <v>137</v>
      </c>
      <c r="L10028" t="s">
        <v>27915</v>
      </c>
      <c r="M10028" t="s">
        <v>27916</v>
      </c>
      <c r="N10028">
        <v>1.132222222</v>
      </c>
      <c r="O10028">
        <v>0</v>
      </c>
      <c r="P10028">
        <v>0</v>
      </c>
      <c r="Q10028">
        <v>0</v>
      </c>
      <c r="R10028">
        <v>0</v>
      </c>
      <c r="S10028">
        <v>0</v>
      </c>
      <c r="T10028">
        <v>1</v>
      </c>
      <c r="U10028">
        <v>0</v>
      </c>
      <c r="V10028">
        <v>0</v>
      </c>
      <c r="W10028">
        <v>0</v>
      </c>
      <c r="X10028">
        <v>0</v>
      </c>
      <c r="Y10028">
        <v>0</v>
      </c>
      <c r="Z10028">
        <v>0</v>
      </c>
      <c r="AA10028">
        <v>0</v>
      </c>
      <c r="AB10028">
        <v>1.9440708037788889E-3</v>
      </c>
      <c r="AC10028">
        <v>0</v>
      </c>
      <c r="AD10028">
        <v>0</v>
      </c>
      <c r="AE10028">
        <v>1.9440708037788889E-3</v>
      </c>
    </row>
    <row r="10029" spans="1:31" x14ac:dyDescent="0.25">
      <c r="A10029">
        <v>1894977</v>
      </c>
      <c r="B10029">
        <v>1</v>
      </c>
      <c r="C10029" t="s">
        <v>81</v>
      </c>
      <c r="D10029" t="s">
        <v>120</v>
      </c>
      <c r="E10029" t="s">
        <v>146</v>
      </c>
      <c r="F10029" t="s">
        <v>27917</v>
      </c>
      <c r="G10029" t="s">
        <v>148</v>
      </c>
      <c r="H10029" t="s">
        <v>143</v>
      </c>
      <c r="I10029" t="s">
        <v>135</v>
      </c>
      <c r="J10029" t="s">
        <v>136</v>
      </c>
      <c r="K10029" t="s">
        <v>137</v>
      </c>
      <c r="L10029" t="s">
        <v>27918</v>
      </c>
      <c r="M10029" t="s">
        <v>27919</v>
      </c>
      <c r="N10029">
        <v>1.4994444440000001</v>
      </c>
      <c r="O10029">
        <v>0</v>
      </c>
      <c r="P10029">
        <v>4</v>
      </c>
      <c r="Q10029">
        <v>0</v>
      </c>
      <c r="R10029">
        <v>0</v>
      </c>
      <c r="S10029">
        <v>0</v>
      </c>
      <c r="T10029">
        <v>3</v>
      </c>
      <c r="U10029">
        <v>0</v>
      </c>
      <c r="V10029">
        <v>0</v>
      </c>
      <c r="W10029">
        <v>0</v>
      </c>
      <c r="X10029">
        <v>0.61437438203934891</v>
      </c>
      <c r="Y10029">
        <v>0</v>
      </c>
      <c r="Z10029">
        <v>0</v>
      </c>
      <c r="AA10029">
        <v>0</v>
      </c>
      <c r="AB10029">
        <v>0.83015173553000332</v>
      </c>
      <c r="AC10029">
        <v>0</v>
      </c>
      <c r="AD10029">
        <v>0</v>
      </c>
      <c r="AE10029">
        <v>1.4445261175693522</v>
      </c>
    </row>
    <row r="10030" spans="1:31" x14ac:dyDescent="0.25">
      <c r="A10030">
        <v>1895054</v>
      </c>
      <c r="B10030">
        <v>1</v>
      </c>
      <c r="C10030" t="s">
        <v>80</v>
      </c>
      <c r="D10030" t="s">
        <v>101</v>
      </c>
      <c r="E10030" t="s">
        <v>146</v>
      </c>
      <c r="F10030" t="s">
        <v>27920</v>
      </c>
      <c r="G10030" t="s">
        <v>142</v>
      </c>
      <c r="H10030" t="s">
        <v>143</v>
      </c>
      <c r="I10030" t="s">
        <v>135</v>
      </c>
      <c r="J10030" t="s">
        <v>136</v>
      </c>
      <c r="K10030" t="s">
        <v>137</v>
      </c>
      <c r="L10030" t="s">
        <v>27921</v>
      </c>
      <c r="M10030" t="s">
        <v>27922</v>
      </c>
      <c r="N10030">
        <v>0.31916666599999999</v>
      </c>
      <c r="O10030">
        <v>0</v>
      </c>
      <c r="P10030">
        <v>75</v>
      </c>
      <c r="Q10030">
        <v>0</v>
      </c>
      <c r="R10030">
        <v>0</v>
      </c>
      <c r="S10030">
        <v>0</v>
      </c>
      <c r="T10030">
        <v>3</v>
      </c>
      <c r="U10030">
        <v>0</v>
      </c>
      <c r="V10030">
        <v>0</v>
      </c>
      <c r="W10030">
        <v>0</v>
      </c>
      <c r="X10030">
        <v>6.7901635320316309</v>
      </c>
      <c r="Y10030">
        <v>0</v>
      </c>
      <c r="Z10030">
        <v>0</v>
      </c>
      <c r="AA10030">
        <v>0</v>
      </c>
      <c r="AB10030">
        <v>0.17975231274068748</v>
      </c>
      <c r="AC10030">
        <v>0</v>
      </c>
      <c r="AD10030">
        <v>0</v>
      </c>
      <c r="AE10030">
        <v>6.9699158447723182</v>
      </c>
    </row>
    <row r="10031" spans="1:31" x14ac:dyDescent="0.25">
      <c r="A10031">
        <v>1895077</v>
      </c>
      <c r="B10031">
        <v>1</v>
      </c>
      <c r="C10031" t="s">
        <v>81</v>
      </c>
      <c r="D10031" t="s">
        <v>120</v>
      </c>
      <c r="E10031" t="s">
        <v>169</v>
      </c>
      <c r="F10031" t="s">
        <v>27923</v>
      </c>
      <c r="G10031" t="s">
        <v>183</v>
      </c>
      <c r="H10031" t="s">
        <v>143</v>
      </c>
      <c r="I10031" t="s">
        <v>135</v>
      </c>
      <c r="J10031" t="s">
        <v>136</v>
      </c>
      <c r="K10031" t="s">
        <v>137</v>
      </c>
      <c r="L10031" t="s">
        <v>27924</v>
      </c>
      <c r="M10031" t="s">
        <v>27925</v>
      </c>
      <c r="N10031">
        <v>1.340833333</v>
      </c>
      <c r="O10031">
        <v>0</v>
      </c>
      <c r="P10031">
        <v>163</v>
      </c>
      <c r="Q10031">
        <v>0</v>
      </c>
      <c r="R10031">
        <v>4</v>
      </c>
      <c r="S10031">
        <v>0</v>
      </c>
      <c r="T10031">
        <v>8</v>
      </c>
      <c r="U10031">
        <v>0</v>
      </c>
      <c r="V10031">
        <v>0</v>
      </c>
      <c r="W10031">
        <v>0</v>
      </c>
      <c r="X10031">
        <v>81.315181936238588</v>
      </c>
      <c r="Y10031">
        <v>0</v>
      </c>
      <c r="Z10031">
        <v>11.402918704759369</v>
      </c>
      <c r="AA10031">
        <v>0</v>
      </c>
      <c r="AB10031">
        <v>4.0332106698501926</v>
      </c>
      <c r="AC10031">
        <v>0</v>
      </c>
      <c r="AD10031">
        <v>0</v>
      </c>
      <c r="AE10031">
        <v>96.751311310848152</v>
      </c>
    </row>
    <row r="10032" spans="1:31" x14ac:dyDescent="0.25">
      <c r="A10032">
        <v>1894931</v>
      </c>
      <c r="B10032">
        <v>1</v>
      </c>
      <c r="C10032" t="s">
        <v>80</v>
      </c>
      <c r="D10032" t="s">
        <v>82</v>
      </c>
      <c r="E10032" t="s">
        <v>210</v>
      </c>
      <c r="F10032" t="s">
        <v>27926</v>
      </c>
      <c r="G10032" t="s">
        <v>133</v>
      </c>
      <c r="H10032" t="s">
        <v>134</v>
      </c>
      <c r="I10032" t="s">
        <v>135</v>
      </c>
      <c r="J10032" t="s">
        <v>136</v>
      </c>
      <c r="K10032" t="s">
        <v>137</v>
      </c>
      <c r="L10032" t="s">
        <v>27418</v>
      </c>
      <c r="M10032" t="s">
        <v>27927</v>
      </c>
      <c r="N10032">
        <v>1.144722222</v>
      </c>
      <c r="O10032">
        <v>0</v>
      </c>
      <c r="P10032">
        <v>4622</v>
      </c>
      <c r="Q10032">
        <v>0</v>
      </c>
      <c r="R10032">
        <v>0</v>
      </c>
      <c r="S10032">
        <v>0</v>
      </c>
      <c r="T10032">
        <v>470</v>
      </c>
      <c r="U10032">
        <v>0</v>
      </c>
      <c r="V10032">
        <v>1</v>
      </c>
      <c r="W10032">
        <v>0</v>
      </c>
      <c r="X10032">
        <v>1370.0450286737359</v>
      </c>
      <c r="Y10032">
        <v>0</v>
      </c>
      <c r="Z10032">
        <v>0</v>
      </c>
      <c r="AA10032">
        <v>0</v>
      </c>
      <c r="AB10032">
        <v>579.55918533089005</v>
      </c>
      <c r="AC10032">
        <v>0</v>
      </c>
      <c r="AD10032">
        <v>8.4423273010775031</v>
      </c>
      <c r="AE10032">
        <v>1958.0465413057036</v>
      </c>
    </row>
    <row r="10033" spans="1:31" x14ac:dyDescent="0.25">
      <c r="A10033">
        <v>1894785</v>
      </c>
      <c r="B10033">
        <v>1</v>
      </c>
      <c r="C10033" t="s">
        <v>80</v>
      </c>
      <c r="D10033" t="s">
        <v>103</v>
      </c>
      <c r="E10033" t="s">
        <v>146</v>
      </c>
      <c r="F10033" t="s">
        <v>27583</v>
      </c>
      <c r="G10033" t="s">
        <v>596</v>
      </c>
      <c r="H10033" t="s">
        <v>143</v>
      </c>
      <c r="I10033" t="s">
        <v>135</v>
      </c>
      <c r="J10033" t="s">
        <v>136</v>
      </c>
      <c r="K10033" t="s">
        <v>137</v>
      </c>
      <c r="L10033" t="s">
        <v>27928</v>
      </c>
      <c r="M10033" t="s">
        <v>27929</v>
      </c>
      <c r="N10033">
        <v>1.1177777769999999</v>
      </c>
      <c r="O10033">
        <v>0</v>
      </c>
      <c r="P10033">
        <v>0</v>
      </c>
      <c r="Q10033">
        <v>0</v>
      </c>
      <c r="R10033">
        <v>9</v>
      </c>
      <c r="S10033">
        <v>0</v>
      </c>
      <c r="T10033">
        <v>1</v>
      </c>
      <c r="U10033">
        <v>0</v>
      </c>
      <c r="V10033">
        <v>0</v>
      </c>
      <c r="W10033">
        <v>0</v>
      </c>
      <c r="X10033">
        <v>0</v>
      </c>
      <c r="Y10033">
        <v>0</v>
      </c>
      <c r="Z10033">
        <v>67.836016765503075</v>
      </c>
      <c r="AA10033">
        <v>0</v>
      </c>
      <c r="AB10033">
        <v>2.4096040797908835</v>
      </c>
      <c r="AC10033">
        <v>0</v>
      </c>
      <c r="AD10033">
        <v>0</v>
      </c>
      <c r="AE10033">
        <v>70.245620845293956</v>
      </c>
    </row>
    <row r="10034" spans="1:31" x14ac:dyDescent="0.25">
      <c r="A10034">
        <v>1895449</v>
      </c>
      <c r="B10034">
        <v>1</v>
      </c>
      <c r="C10034" t="s">
        <v>80</v>
      </c>
      <c r="D10034" t="s">
        <v>84</v>
      </c>
      <c r="E10034" t="s">
        <v>146</v>
      </c>
      <c r="F10034" t="s">
        <v>27930</v>
      </c>
      <c r="G10034" t="s">
        <v>541</v>
      </c>
      <c r="H10034" t="s">
        <v>143</v>
      </c>
      <c r="I10034" t="s">
        <v>135</v>
      </c>
      <c r="J10034" t="s">
        <v>136</v>
      </c>
      <c r="K10034" t="s">
        <v>137</v>
      </c>
      <c r="L10034" t="s">
        <v>27931</v>
      </c>
      <c r="M10034" t="s">
        <v>27932</v>
      </c>
      <c r="N10034">
        <v>3.1358333329999999</v>
      </c>
      <c r="O10034">
        <v>0</v>
      </c>
      <c r="P10034">
        <v>69</v>
      </c>
      <c r="Q10034">
        <v>0</v>
      </c>
      <c r="R10034">
        <v>0</v>
      </c>
      <c r="S10034">
        <v>0</v>
      </c>
      <c r="T10034">
        <v>1</v>
      </c>
      <c r="U10034">
        <v>0</v>
      </c>
      <c r="V10034">
        <v>0</v>
      </c>
      <c r="W10034">
        <v>0</v>
      </c>
      <c r="X10034">
        <v>57.924977444998696</v>
      </c>
      <c r="Y10034">
        <v>0</v>
      </c>
      <c r="Z10034">
        <v>0</v>
      </c>
      <c r="AA10034">
        <v>0</v>
      </c>
      <c r="AB10034">
        <v>0</v>
      </c>
      <c r="AC10034">
        <v>0</v>
      </c>
      <c r="AD10034">
        <v>0</v>
      </c>
      <c r="AE10034">
        <v>57.924977444998696</v>
      </c>
    </row>
    <row r="10035" spans="1:31" x14ac:dyDescent="0.25">
      <c r="A10035">
        <v>1894891</v>
      </c>
      <c r="B10035">
        <v>1</v>
      </c>
      <c r="C10035" t="s">
        <v>81</v>
      </c>
      <c r="D10035" t="s">
        <v>127</v>
      </c>
      <c r="E10035" t="s">
        <v>222</v>
      </c>
      <c r="F10035" t="s">
        <v>27933</v>
      </c>
      <c r="G10035" t="s">
        <v>564</v>
      </c>
      <c r="H10035" t="s">
        <v>143</v>
      </c>
      <c r="I10035" t="s">
        <v>135</v>
      </c>
      <c r="J10035" t="s">
        <v>136</v>
      </c>
      <c r="K10035" t="s">
        <v>137</v>
      </c>
      <c r="L10035" t="s">
        <v>27934</v>
      </c>
      <c r="M10035" t="s">
        <v>27935</v>
      </c>
      <c r="N10035">
        <v>0.98027777699999996</v>
      </c>
      <c r="O10035">
        <v>0</v>
      </c>
      <c r="P10035">
        <v>51</v>
      </c>
      <c r="Q10035">
        <v>0</v>
      </c>
      <c r="R10035">
        <v>0</v>
      </c>
      <c r="S10035">
        <v>0</v>
      </c>
      <c r="T10035">
        <v>10</v>
      </c>
      <c r="U10035">
        <v>0</v>
      </c>
      <c r="V10035">
        <v>0</v>
      </c>
      <c r="W10035">
        <v>0</v>
      </c>
      <c r="X10035">
        <v>10.548521177058587</v>
      </c>
      <c r="Y10035">
        <v>0</v>
      </c>
      <c r="Z10035">
        <v>0</v>
      </c>
      <c r="AA10035">
        <v>0</v>
      </c>
      <c r="AB10035">
        <v>11.738941977232018</v>
      </c>
      <c r="AC10035">
        <v>0</v>
      </c>
      <c r="AD10035">
        <v>0</v>
      </c>
      <c r="AE10035">
        <v>22.287463154290606</v>
      </c>
    </row>
    <row r="10036" spans="1:31" x14ac:dyDescent="0.25">
      <c r="A10036">
        <v>1895200</v>
      </c>
      <c r="B10036">
        <v>1</v>
      </c>
      <c r="C10036" t="s">
        <v>81</v>
      </c>
      <c r="D10036" t="s">
        <v>118</v>
      </c>
      <c r="E10036" t="s">
        <v>158</v>
      </c>
      <c r="F10036" t="s">
        <v>27936</v>
      </c>
      <c r="G10036" t="s">
        <v>293</v>
      </c>
      <c r="H10036" t="s">
        <v>134</v>
      </c>
      <c r="I10036" t="s">
        <v>135</v>
      </c>
      <c r="J10036" t="s">
        <v>136</v>
      </c>
      <c r="K10036" t="s">
        <v>137</v>
      </c>
      <c r="L10036" t="s">
        <v>27937</v>
      </c>
      <c r="M10036" t="s">
        <v>27938</v>
      </c>
      <c r="N10036">
        <v>5.9122222219999996</v>
      </c>
      <c r="O10036">
        <v>2</v>
      </c>
      <c r="P10036">
        <v>111</v>
      </c>
      <c r="Q10036">
        <v>37</v>
      </c>
      <c r="R10036">
        <v>48</v>
      </c>
      <c r="S10036">
        <v>2</v>
      </c>
      <c r="T10036">
        <v>11</v>
      </c>
      <c r="U10036">
        <v>0</v>
      </c>
      <c r="V10036">
        <v>0</v>
      </c>
      <c r="W10036">
        <v>17.320291660341745</v>
      </c>
      <c r="X10036">
        <v>160.08858536459152</v>
      </c>
      <c r="Y10036">
        <v>651.38660620510507</v>
      </c>
      <c r="Z10036">
        <v>1251.2794210778311</v>
      </c>
      <c r="AA10036">
        <v>29.822132500074503</v>
      </c>
      <c r="AB10036">
        <v>212.9032239994244</v>
      </c>
      <c r="AC10036">
        <v>0</v>
      </c>
      <c r="AD10036">
        <v>0</v>
      </c>
      <c r="AE10036">
        <v>2322.8002608073684</v>
      </c>
    </row>
    <row r="10037" spans="1:31" x14ac:dyDescent="0.25">
      <c r="A10037">
        <v>1895246</v>
      </c>
      <c r="B10037">
        <v>1</v>
      </c>
      <c r="C10037" t="s">
        <v>80</v>
      </c>
      <c r="D10037" t="s">
        <v>98</v>
      </c>
      <c r="E10037" t="s">
        <v>140</v>
      </c>
      <c r="F10037" t="s">
        <v>27939</v>
      </c>
      <c r="G10037" t="s">
        <v>163</v>
      </c>
      <c r="H10037" t="s">
        <v>143</v>
      </c>
      <c r="I10037" t="s">
        <v>135</v>
      </c>
      <c r="J10037" t="s">
        <v>136</v>
      </c>
      <c r="K10037" t="s">
        <v>137</v>
      </c>
      <c r="L10037" t="s">
        <v>27940</v>
      </c>
      <c r="M10037" t="s">
        <v>27941</v>
      </c>
      <c r="N10037">
        <v>2.6863888880000002</v>
      </c>
      <c r="O10037">
        <v>0</v>
      </c>
      <c r="P10037">
        <v>1</v>
      </c>
      <c r="Q10037">
        <v>0</v>
      </c>
      <c r="R10037">
        <v>0</v>
      </c>
      <c r="S10037">
        <v>0</v>
      </c>
      <c r="T10037">
        <v>0</v>
      </c>
      <c r="U10037">
        <v>0</v>
      </c>
      <c r="V10037">
        <v>0</v>
      </c>
      <c r="W10037">
        <v>0</v>
      </c>
      <c r="X10037">
        <v>0.13924417011648749</v>
      </c>
      <c r="Y10037">
        <v>0</v>
      </c>
      <c r="Z10037">
        <v>0</v>
      </c>
      <c r="AA10037">
        <v>0</v>
      </c>
      <c r="AB10037">
        <v>0</v>
      </c>
      <c r="AC10037">
        <v>0</v>
      </c>
      <c r="AD10037">
        <v>0</v>
      </c>
      <c r="AE10037">
        <v>0.13924417011648749</v>
      </c>
    </row>
    <row r="10038" spans="1:31" x14ac:dyDescent="0.25">
      <c r="A10038">
        <v>1895392</v>
      </c>
      <c r="B10038">
        <v>1</v>
      </c>
      <c r="C10038" t="s">
        <v>80</v>
      </c>
      <c r="D10038" t="s">
        <v>93</v>
      </c>
      <c r="E10038" t="s">
        <v>140</v>
      </c>
      <c r="F10038" t="s">
        <v>27942</v>
      </c>
      <c r="G10038" t="s">
        <v>142</v>
      </c>
      <c r="H10038" t="s">
        <v>143</v>
      </c>
      <c r="I10038" t="s">
        <v>135</v>
      </c>
      <c r="J10038" t="s">
        <v>136</v>
      </c>
      <c r="K10038" t="s">
        <v>137</v>
      </c>
      <c r="L10038" t="s">
        <v>27943</v>
      </c>
      <c r="M10038" t="s">
        <v>27944</v>
      </c>
      <c r="N10038">
        <v>1.403611111</v>
      </c>
      <c r="O10038">
        <v>0</v>
      </c>
      <c r="P10038">
        <v>0</v>
      </c>
      <c r="Q10038">
        <v>0</v>
      </c>
      <c r="R10038">
        <v>0</v>
      </c>
      <c r="S10038">
        <v>0</v>
      </c>
      <c r="T10038">
        <v>1</v>
      </c>
      <c r="U10038">
        <v>0</v>
      </c>
      <c r="V10038">
        <v>0</v>
      </c>
      <c r="W10038">
        <v>0</v>
      </c>
      <c r="X10038">
        <v>0</v>
      </c>
      <c r="Y10038">
        <v>0</v>
      </c>
      <c r="Z10038">
        <v>0</v>
      </c>
      <c r="AA10038">
        <v>0</v>
      </c>
      <c r="AB10038">
        <v>2.6992898005333337E-3</v>
      </c>
      <c r="AC10038">
        <v>0</v>
      </c>
      <c r="AD10038">
        <v>0</v>
      </c>
      <c r="AE10038">
        <v>2.6992898005333337E-3</v>
      </c>
    </row>
    <row r="10039" spans="1:31" x14ac:dyDescent="0.25">
      <c r="A10039">
        <v>1894994</v>
      </c>
      <c r="B10039">
        <v>1</v>
      </c>
      <c r="C10039" t="s">
        <v>80</v>
      </c>
      <c r="D10039" t="s">
        <v>96</v>
      </c>
      <c r="E10039" t="s">
        <v>140</v>
      </c>
      <c r="F10039" t="s">
        <v>27945</v>
      </c>
      <c r="G10039" t="s">
        <v>200</v>
      </c>
      <c r="H10039" t="s">
        <v>143</v>
      </c>
      <c r="I10039" t="s">
        <v>135</v>
      </c>
      <c r="J10039" t="s">
        <v>136</v>
      </c>
      <c r="K10039" t="s">
        <v>137</v>
      </c>
      <c r="L10039" t="s">
        <v>27946</v>
      </c>
      <c r="M10039" t="s">
        <v>27947</v>
      </c>
      <c r="N10039">
        <v>3.531111111</v>
      </c>
      <c r="O10039">
        <v>0</v>
      </c>
      <c r="P10039">
        <v>1</v>
      </c>
      <c r="Q10039">
        <v>0</v>
      </c>
      <c r="R10039">
        <v>0</v>
      </c>
      <c r="S10039">
        <v>0</v>
      </c>
      <c r="T10039">
        <v>0</v>
      </c>
      <c r="U10039">
        <v>0</v>
      </c>
      <c r="V10039">
        <v>0</v>
      </c>
      <c r="W10039">
        <v>0</v>
      </c>
      <c r="X10039">
        <v>0.39886660330748891</v>
      </c>
      <c r="Y10039">
        <v>0</v>
      </c>
      <c r="Z10039">
        <v>0</v>
      </c>
      <c r="AA10039">
        <v>0</v>
      </c>
      <c r="AB10039">
        <v>0</v>
      </c>
      <c r="AC10039">
        <v>0</v>
      </c>
      <c r="AD10039">
        <v>0</v>
      </c>
      <c r="AE10039">
        <v>0.39886660330748891</v>
      </c>
    </row>
    <row r="10040" spans="1:31" x14ac:dyDescent="0.25">
      <c r="A10040">
        <v>1895372</v>
      </c>
      <c r="B10040">
        <v>1</v>
      </c>
      <c r="C10040" t="s">
        <v>80</v>
      </c>
      <c r="D10040" t="s">
        <v>100</v>
      </c>
      <c r="E10040" t="s">
        <v>169</v>
      </c>
      <c r="F10040" t="s">
        <v>26500</v>
      </c>
      <c r="G10040" t="s">
        <v>183</v>
      </c>
      <c r="H10040" t="s">
        <v>143</v>
      </c>
      <c r="I10040" t="s">
        <v>135</v>
      </c>
      <c r="J10040" t="s">
        <v>136</v>
      </c>
      <c r="K10040" t="s">
        <v>137</v>
      </c>
      <c r="L10040" t="s">
        <v>27948</v>
      </c>
      <c r="M10040" t="s">
        <v>27949</v>
      </c>
      <c r="N10040">
        <v>5.0083333330000004</v>
      </c>
      <c r="O10040">
        <v>0</v>
      </c>
      <c r="P10040">
        <v>291</v>
      </c>
      <c r="Q10040">
        <v>0</v>
      </c>
      <c r="R10040">
        <v>0</v>
      </c>
      <c r="S10040">
        <v>0</v>
      </c>
      <c r="T10040">
        <v>23</v>
      </c>
      <c r="U10040">
        <v>0</v>
      </c>
      <c r="V10040">
        <v>0</v>
      </c>
      <c r="W10040">
        <v>0</v>
      </c>
      <c r="X10040">
        <v>328.47191350410662</v>
      </c>
      <c r="Y10040">
        <v>0</v>
      </c>
      <c r="Z10040">
        <v>0</v>
      </c>
      <c r="AA10040">
        <v>0</v>
      </c>
      <c r="AB10040">
        <v>157.03287411715931</v>
      </c>
      <c r="AC10040">
        <v>0</v>
      </c>
      <c r="AD10040">
        <v>0</v>
      </c>
      <c r="AE10040">
        <v>485.5047876212659</v>
      </c>
    </row>
    <row r="10041" spans="1:31" x14ac:dyDescent="0.25">
      <c r="A10041">
        <v>1894825</v>
      </c>
      <c r="B10041">
        <v>1</v>
      </c>
      <c r="C10041" t="s">
        <v>80</v>
      </c>
      <c r="D10041" t="s">
        <v>88</v>
      </c>
      <c r="E10041" t="s">
        <v>140</v>
      </c>
      <c r="F10041" t="s">
        <v>27950</v>
      </c>
      <c r="G10041" t="s">
        <v>200</v>
      </c>
      <c r="H10041" t="s">
        <v>143</v>
      </c>
      <c r="I10041" t="s">
        <v>135</v>
      </c>
      <c r="J10041" t="s">
        <v>136</v>
      </c>
      <c r="K10041" t="s">
        <v>137</v>
      </c>
      <c r="L10041" t="s">
        <v>27390</v>
      </c>
      <c r="M10041" t="s">
        <v>27951</v>
      </c>
      <c r="N10041">
        <v>3.1272222219999999</v>
      </c>
      <c r="O10041">
        <v>0</v>
      </c>
      <c r="P10041">
        <v>3</v>
      </c>
      <c r="Q10041">
        <v>0</v>
      </c>
      <c r="R10041">
        <v>0</v>
      </c>
      <c r="S10041">
        <v>0</v>
      </c>
      <c r="T10041">
        <v>0</v>
      </c>
      <c r="U10041">
        <v>0</v>
      </c>
      <c r="V10041">
        <v>0</v>
      </c>
      <c r="W10041">
        <v>0</v>
      </c>
      <c r="X10041">
        <v>1.2286574029923638</v>
      </c>
      <c r="Y10041">
        <v>0</v>
      </c>
      <c r="Z10041">
        <v>0</v>
      </c>
      <c r="AA10041">
        <v>0</v>
      </c>
      <c r="AB10041">
        <v>0</v>
      </c>
      <c r="AC10041">
        <v>0</v>
      </c>
      <c r="AD10041">
        <v>0</v>
      </c>
      <c r="AE10041">
        <v>1.2286574029923638</v>
      </c>
    </row>
    <row r="10042" spans="1:31" x14ac:dyDescent="0.25">
      <c r="A10042">
        <v>1894682</v>
      </c>
      <c r="B10042">
        <v>1</v>
      </c>
      <c r="C10042" t="s">
        <v>80</v>
      </c>
      <c r="D10042" t="s">
        <v>105</v>
      </c>
      <c r="E10042" t="s">
        <v>222</v>
      </c>
      <c r="F10042" t="s">
        <v>27952</v>
      </c>
      <c r="G10042" t="s">
        <v>521</v>
      </c>
      <c r="H10042" t="s">
        <v>143</v>
      </c>
      <c r="I10042" t="s">
        <v>135</v>
      </c>
      <c r="J10042" t="s">
        <v>136</v>
      </c>
      <c r="K10042" t="s">
        <v>137</v>
      </c>
      <c r="L10042" t="s">
        <v>27953</v>
      </c>
      <c r="M10042" t="s">
        <v>27954</v>
      </c>
      <c r="N10042">
        <v>4.6038888880000002</v>
      </c>
      <c r="O10042">
        <v>0</v>
      </c>
      <c r="P10042">
        <v>14</v>
      </c>
      <c r="Q10042">
        <v>0</v>
      </c>
      <c r="R10042">
        <v>0</v>
      </c>
      <c r="S10042">
        <v>0</v>
      </c>
      <c r="T10042">
        <v>5</v>
      </c>
      <c r="U10042">
        <v>0</v>
      </c>
      <c r="V10042">
        <v>0</v>
      </c>
      <c r="W10042">
        <v>0</v>
      </c>
      <c r="X10042">
        <v>20.012702366861649</v>
      </c>
      <c r="Y10042">
        <v>0</v>
      </c>
      <c r="Z10042">
        <v>0</v>
      </c>
      <c r="AA10042">
        <v>0</v>
      </c>
      <c r="AB10042">
        <v>39.090876199132133</v>
      </c>
      <c r="AC10042">
        <v>0</v>
      </c>
      <c r="AD10042">
        <v>0</v>
      </c>
      <c r="AE10042">
        <v>59.103578565993786</v>
      </c>
    </row>
    <row r="10043" spans="1:31" x14ac:dyDescent="0.25">
      <c r="A10043">
        <v>1895346</v>
      </c>
      <c r="B10043">
        <v>1</v>
      </c>
      <c r="C10043" t="s">
        <v>80</v>
      </c>
      <c r="D10043" t="s">
        <v>100</v>
      </c>
      <c r="E10043" t="s">
        <v>140</v>
      </c>
      <c r="F10043" t="s">
        <v>27955</v>
      </c>
      <c r="G10043" t="s">
        <v>200</v>
      </c>
      <c r="H10043" t="s">
        <v>143</v>
      </c>
      <c r="I10043" t="s">
        <v>135</v>
      </c>
      <c r="J10043" t="s">
        <v>136</v>
      </c>
      <c r="K10043" t="s">
        <v>137</v>
      </c>
      <c r="L10043" t="s">
        <v>27956</v>
      </c>
      <c r="M10043" t="s">
        <v>27957</v>
      </c>
      <c r="N10043">
        <v>5.5994444440000004</v>
      </c>
      <c r="O10043">
        <v>0</v>
      </c>
      <c r="P10043">
        <v>1</v>
      </c>
      <c r="Q10043">
        <v>0</v>
      </c>
      <c r="R10043">
        <v>0</v>
      </c>
      <c r="S10043">
        <v>0</v>
      </c>
      <c r="T10043">
        <v>0</v>
      </c>
      <c r="U10043">
        <v>0</v>
      </c>
      <c r="V10043">
        <v>0</v>
      </c>
      <c r="W10043">
        <v>0</v>
      </c>
      <c r="X10043">
        <v>1.1361924072989176</v>
      </c>
      <c r="Y10043">
        <v>0</v>
      </c>
      <c r="Z10043">
        <v>0</v>
      </c>
      <c r="AA10043">
        <v>0</v>
      </c>
      <c r="AB10043">
        <v>0</v>
      </c>
      <c r="AC10043">
        <v>0</v>
      </c>
      <c r="AD10043">
        <v>0</v>
      </c>
      <c r="AE10043">
        <v>1.1361924072989176</v>
      </c>
    </row>
    <row r="10044" spans="1:31" x14ac:dyDescent="0.25">
      <c r="A10044">
        <v>1895037</v>
      </c>
      <c r="B10044">
        <v>1</v>
      </c>
      <c r="C10044" t="s">
        <v>80</v>
      </c>
      <c r="D10044" t="s">
        <v>96</v>
      </c>
      <c r="E10044" t="s">
        <v>146</v>
      </c>
      <c r="F10044" t="s">
        <v>27888</v>
      </c>
      <c r="G10044" t="s">
        <v>148</v>
      </c>
      <c r="H10044" t="s">
        <v>143</v>
      </c>
      <c r="I10044" t="s">
        <v>135</v>
      </c>
      <c r="J10044" t="s">
        <v>136</v>
      </c>
      <c r="K10044" t="s">
        <v>137</v>
      </c>
      <c r="L10044" t="s">
        <v>27958</v>
      </c>
      <c r="M10044" t="s">
        <v>27959</v>
      </c>
      <c r="N10044">
        <v>1.9013888880000001</v>
      </c>
      <c r="O10044">
        <v>0</v>
      </c>
      <c r="P10044">
        <v>44</v>
      </c>
      <c r="Q10044">
        <v>0</v>
      </c>
      <c r="R10044">
        <v>0</v>
      </c>
      <c r="S10044">
        <v>0</v>
      </c>
      <c r="T10044">
        <v>8</v>
      </c>
      <c r="U10044">
        <v>0</v>
      </c>
      <c r="V10044">
        <v>0</v>
      </c>
      <c r="W10044">
        <v>0</v>
      </c>
      <c r="X10044">
        <v>19.49151033987917</v>
      </c>
      <c r="Y10044">
        <v>0</v>
      </c>
      <c r="Z10044">
        <v>0</v>
      </c>
      <c r="AA10044">
        <v>0</v>
      </c>
      <c r="AB10044">
        <v>7.0014111656931899</v>
      </c>
      <c r="AC10044">
        <v>0</v>
      </c>
      <c r="AD10044">
        <v>0</v>
      </c>
      <c r="AE10044">
        <v>26.492921505572362</v>
      </c>
    </row>
    <row r="10045" spans="1:31" x14ac:dyDescent="0.25">
      <c r="A10045">
        <v>1894705</v>
      </c>
      <c r="B10045">
        <v>1</v>
      </c>
      <c r="C10045" t="s">
        <v>80</v>
      </c>
      <c r="D10045" t="s">
        <v>106</v>
      </c>
      <c r="E10045" t="s">
        <v>146</v>
      </c>
      <c r="F10045" t="s">
        <v>27960</v>
      </c>
      <c r="G10045" t="s">
        <v>171</v>
      </c>
      <c r="H10045" t="s">
        <v>143</v>
      </c>
      <c r="I10045" t="s">
        <v>135</v>
      </c>
      <c r="J10045" t="s">
        <v>136</v>
      </c>
      <c r="K10045" t="s">
        <v>172</v>
      </c>
      <c r="L10045" t="s">
        <v>27961</v>
      </c>
      <c r="M10045" t="s">
        <v>27962</v>
      </c>
      <c r="N10045">
        <v>7.8949999999999996</v>
      </c>
      <c r="O10045">
        <v>0</v>
      </c>
      <c r="P10045">
        <v>24</v>
      </c>
      <c r="Q10045">
        <v>0</v>
      </c>
      <c r="R10045">
        <v>1</v>
      </c>
      <c r="S10045">
        <v>0</v>
      </c>
      <c r="T10045">
        <v>4</v>
      </c>
      <c r="U10045">
        <v>0</v>
      </c>
      <c r="V10045">
        <v>0</v>
      </c>
      <c r="W10045">
        <v>0</v>
      </c>
      <c r="X10045">
        <v>62.343339441379179</v>
      </c>
      <c r="Y10045">
        <v>0</v>
      </c>
      <c r="Z10045">
        <v>18.819936484967393</v>
      </c>
      <c r="AA10045">
        <v>0</v>
      </c>
      <c r="AB10045">
        <v>21.807392404536198</v>
      </c>
      <c r="AC10045">
        <v>0</v>
      </c>
      <c r="AD10045">
        <v>0</v>
      </c>
      <c r="AE10045">
        <v>102.97066833088277</v>
      </c>
    </row>
    <row r="10046" spans="1:31" x14ac:dyDescent="0.25">
      <c r="A10046">
        <v>1895160</v>
      </c>
      <c r="B10046">
        <v>1</v>
      </c>
      <c r="C10046" t="s">
        <v>80</v>
      </c>
      <c r="D10046" t="s">
        <v>111</v>
      </c>
      <c r="E10046" t="s">
        <v>140</v>
      </c>
      <c r="F10046" t="s">
        <v>27963</v>
      </c>
      <c r="G10046" t="s">
        <v>207</v>
      </c>
      <c r="H10046" t="s">
        <v>143</v>
      </c>
      <c r="I10046" t="s">
        <v>135</v>
      </c>
      <c r="J10046" t="s">
        <v>136</v>
      </c>
      <c r="K10046" t="s">
        <v>137</v>
      </c>
      <c r="L10046" t="s">
        <v>27964</v>
      </c>
      <c r="M10046" t="s">
        <v>27965</v>
      </c>
      <c r="N10046">
        <v>1.380833333</v>
      </c>
      <c r="O10046">
        <v>0</v>
      </c>
      <c r="P10046">
        <v>13</v>
      </c>
      <c r="Q10046">
        <v>0</v>
      </c>
      <c r="R10046">
        <v>0</v>
      </c>
      <c r="S10046">
        <v>0</v>
      </c>
      <c r="T10046">
        <v>0</v>
      </c>
      <c r="U10046">
        <v>0</v>
      </c>
      <c r="V10046">
        <v>0</v>
      </c>
      <c r="W10046">
        <v>0</v>
      </c>
      <c r="X10046">
        <v>6.3587788579157181</v>
      </c>
      <c r="Y10046">
        <v>0</v>
      </c>
      <c r="Z10046">
        <v>0</v>
      </c>
      <c r="AA10046">
        <v>0</v>
      </c>
      <c r="AB10046">
        <v>0</v>
      </c>
      <c r="AC10046">
        <v>0</v>
      </c>
      <c r="AD10046">
        <v>0</v>
      </c>
      <c r="AE10046">
        <v>6.3587788579157181</v>
      </c>
    </row>
    <row r="10047" spans="1:31" x14ac:dyDescent="0.25">
      <c r="A10047">
        <v>1894639</v>
      </c>
      <c r="B10047">
        <v>1</v>
      </c>
      <c r="C10047" t="s">
        <v>81</v>
      </c>
      <c r="D10047" t="s">
        <v>127</v>
      </c>
      <c r="E10047" t="s">
        <v>158</v>
      </c>
      <c r="F10047" t="s">
        <v>27966</v>
      </c>
      <c r="G10047" t="s">
        <v>219</v>
      </c>
      <c r="H10047" t="s">
        <v>134</v>
      </c>
      <c r="I10047" t="s">
        <v>135</v>
      </c>
      <c r="J10047" t="s">
        <v>136</v>
      </c>
      <c r="K10047" t="s">
        <v>137</v>
      </c>
      <c r="L10047" t="s">
        <v>27967</v>
      </c>
      <c r="M10047" t="s">
        <v>27968</v>
      </c>
      <c r="N10047">
        <v>7.1211111110000003</v>
      </c>
      <c r="O10047">
        <v>0</v>
      </c>
      <c r="P10047">
        <v>0</v>
      </c>
      <c r="Q10047">
        <v>0</v>
      </c>
      <c r="R10047">
        <v>25</v>
      </c>
      <c r="S10047">
        <v>0</v>
      </c>
      <c r="T10047">
        <v>0</v>
      </c>
      <c r="U10047">
        <v>0</v>
      </c>
      <c r="V10047">
        <v>0</v>
      </c>
      <c r="W10047">
        <v>0</v>
      </c>
      <c r="X10047">
        <v>0</v>
      </c>
      <c r="Y10047">
        <v>0</v>
      </c>
      <c r="Z10047">
        <v>216.06290054979365</v>
      </c>
      <c r="AA10047">
        <v>0</v>
      </c>
      <c r="AB10047">
        <v>0</v>
      </c>
      <c r="AC10047">
        <v>0</v>
      </c>
      <c r="AD10047">
        <v>0</v>
      </c>
      <c r="AE10047">
        <v>216.06290054979365</v>
      </c>
    </row>
    <row r="10048" spans="1:31" x14ac:dyDescent="0.25">
      <c r="A10048">
        <v>1895180</v>
      </c>
      <c r="B10048">
        <v>1</v>
      </c>
      <c r="C10048" t="s">
        <v>81</v>
      </c>
      <c r="D10048" t="s">
        <v>128</v>
      </c>
      <c r="E10048" t="s">
        <v>131</v>
      </c>
      <c r="F10048" t="s">
        <v>8838</v>
      </c>
      <c r="G10048" t="s">
        <v>133</v>
      </c>
      <c r="H10048" t="s">
        <v>134</v>
      </c>
      <c r="I10048" t="s">
        <v>135</v>
      </c>
      <c r="J10048" t="s">
        <v>136</v>
      </c>
      <c r="K10048" t="s">
        <v>137</v>
      </c>
      <c r="L10048" t="s">
        <v>27969</v>
      </c>
      <c r="M10048" t="s">
        <v>27970</v>
      </c>
      <c r="N10048">
        <v>2.4502777770000002</v>
      </c>
      <c r="O10048">
        <v>0</v>
      </c>
      <c r="P10048">
        <v>203</v>
      </c>
      <c r="Q10048">
        <v>1</v>
      </c>
      <c r="R10048">
        <v>3</v>
      </c>
      <c r="S10048">
        <v>3</v>
      </c>
      <c r="T10048">
        <v>19</v>
      </c>
      <c r="U10048">
        <v>0</v>
      </c>
      <c r="V10048">
        <v>0</v>
      </c>
      <c r="W10048">
        <v>0</v>
      </c>
      <c r="X10048">
        <v>146.12447258091819</v>
      </c>
      <c r="Y10048">
        <v>2.4960805130325565</v>
      </c>
      <c r="Z10048">
        <v>6.2039830018790836</v>
      </c>
      <c r="AA10048">
        <v>11.165375404960923</v>
      </c>
      <c r="AB10048">
        <v>36.114023763879452</v>
      </c>
      <c r="AC10048">
        <v>0</v>
      </c>
      <c r="AD10048">
        <v>0</v>
      </c>
      <c r="AE10048">
        <v>202.10393526467021</v>
      </c>
    </row>
    <row r="10049" spans="1:31" x14ac:dyDescent="0.25">
      <c r="A10049">
        <v>1894725</v>
      </c>
      <c r="B10049">
        <v>1</v>
      </c>
      <c r="C10049" t="s">
        <v>80</v>
      </c>
      <c r="D10049" t="s">
        <v>98</v>
      </c>
      <c r="E10049" t="s">
        <v>140</v>
      </c>
      <c r="F10049" t="s">
        <v>27971</v>
      </c>
      <c r="G10049" t="s">
        <v>163</v>
      </c>
      <c r="H10049" t="s">
        <v>143</v>
      </c>
      <c r="I10049" t="s">
        <v>135</v>
      </c>
      <c r="J10049" t="s">
        <v>136</v>
      </c>
      <c r="K10049" t="s">
        <v>137</v>
      </c>
      <c r="L10049" t="s">
        <v>27972</v>
      </c>
      <c r="M10049" t="s">
        <v>27973</v>
      </c>
      <c r="N10049">
        <v>0.95111111100000001</v>
      </c>
      <c r="O10049">
        <v>0</v>
      </c>
      <c r="P10049">
        <v>1</v>
      </c>
      <c r="Q10049">
        <v>0</v>
      </c>
      <c r="R10049">
        <v>0</v>
      </c>
      <c r="S10049">
        <v>0</v>
      </c>
      <c r="T10049">
        <v>0</v>
      </c>
      <c r="U10049">
        <v>0</v>
      </c>
      <c r="V10049">
        <v>0</v>
      </c>
      <c r="W10049">
        <v>0</v>
      </c>
      <c r="X10049">
        <v>0.38365941065031112</v>
      </c>
      <c r="Y10049">
        <v>0</v>
      </c>
      <c r="Z10049">
        <v>0</v>
      </c>
      <c r="AA10049">
        <v>0</v>
      </c>
      <c r="AB10049">
        <v>0</v>
      </c>
      <c r="AC10049">
        <v>0</v>
      </c>
      <c r="AD10049">
        <v>0</v>
      </c>
      <c r="AE10049">
        <v>0.38365941065031112</v>
      </c>
    </row>
    <row r="10050" spans="1:31" x14ac:dyDescent="0.25">
      <c r="A10050">
        <v>1894974</v>
      </c>
      <c r="B10050">
        <v>1</v>
      </c>
      <c r="C10050" t="s">
        <v>80</v>
      </c>
      <c r="D10050" t="s">
        <v>100</v>
      </c>
      <c r="E10050" t="s">
        <v>146</v>
      </c>
      <c r="F10050" t="s">
        <v>27974</v>
      </c>
      <c r="G10050" t="s">
        <v>596</v>
      </c>
      <c r="H10050" t="s">
        <v>143</v>
      </c>
      <c r="I10050" t="s">
        <v>135</v>
      </c>
      <c r="J10050" t="s">
        <v>136</v>
      </c>
      <c r="K10050" t="s">
        <v>137</v>
      </c>
      <c r="L10050" t="s">
        <v>27975</v>
      </c>
      <c r="M10050" t="s">
        <v>27976</v>
      </c>
      <c r="N10050">
        <v>1.1994444440000001</v>
      </c>
      <c r="O10050">
        <v>0</v>
      </c>
      <c r="P10050">
        <v>142</v>
      </c>
      <c r="Q10050">
        <v>0</v>
      </c>
      <c r="R10050">
        <v>0</v>
      </c>
      <c r="S10050">
        <v>0</v>
      </c>
      <c r="T10050">
        <v>3</v>
      </c>
      <c r="U10050">
        <v>0</v>
      </c>
      <c r="V10050">
        <v>0</v>
      </c>
      <c r="W10050">
        <v>0</v>
      </c>
      <c r="X10050">
        <v>36.335966266141689</v>
      </c>
      <c r="Y10050">
        <v>0</v>
      </c>
      <c r="Z10050">
        <v>0</v>
      </c>
      <c r="AA10050">
        <v>0</v>
      </c>
      <c r="AB10050">
        <v>2.9877161913182042</v>
      </c>
      <c r="AC10050">
        <v>0</v>
      </c>
      <c r="AD10050">
        <v>0</v>
      </c>
      <c r="AE10050">
        <v>39.323682457459896</v>
      </c>
    </row>
    <row r="10051" spans="1:31" x14ac:dyDescent="0.25">
      <c r="A10051">
        <v>1895223</v>
      </c>
      <c r="B10051">
        <v>1</v>
      </c>
      <c r="C10051" t="s">
        <v>80</v>
      </c>
      <c r="D10051" t="s">
        <v>88</v>
      </c>
      <c r="E10051" t="s">
        <v>146</v>
      </c>
      <c r="F10051" t="s">
        <v>747</v>
      </c>
      <c r="G10051" t="s">
        <v>148</v>
      </c>
      <c r="H10051" t="s">
        <v>143</v>
      </c>
      <c r="I10051" t="s">
        <v>135</v>
      </c>
      <c r="J10051" t="s">
        <v>136</v>
      </c>
      <c r="K10051" t="s">
        <v>137</v>
      </c>
      <c r="L10051" t="s">
        <v>27977</v>
      </c>
      <c r="M10051" t="s">
        <v>27978</v>
      </c>
      <c r="N10051">
        <v>1.054166666</v>
      </c>
      <c r="O10051">
        <v>0</v>
      </c>
      <c r="P10051">
        <v>67</v>
      </c>
      <c r="Q10051">
        <v>0</v>
      </c>
      <c r="R10051">
        <v>0</v>
      </c>
      <c r="S10051">
        <v>0</v>
      </c>
      <c r="T10051">
        <v>25</v>
      </c>
      <c r="U10051">
        <v>0</v>
      </c>
      <c r="V10051">
        <v>0</v>
      </c>
      <c r="W10051">
        <v>0</v>
      </c>
      <c r="X10051">
        <v>21.218793065587047</v>
      </c>
      <c r="Y10051">
        <v>0</v>
      </c>
      <c r="Z10051">
        <v>0</v>
      </c>
      <c r="AA10051">
        <v>0</v>
      </c>
      <c r="AB10051">
        <v>54.932294695534935</v>
      </c>
      <c r="AC10051">
        <v>0</v>
      </c>
      <c r="AD10051">
        <v>0</v>
      </c>
      <c r="AE10051">
        <v>76.151087761121985</v>
      </c>
    </row>
    <row r="10052" spans="1:31" x14ac:dyDescent="0.25">
      <c r="A10052">
        <v>1894831</v>
      </c>
      <c r="B10052">
        <v>1</v>
      </c>
      <c r="C10052" t="s">
        <v>80</v>
      </c>
      <c r="D10052" t="s">
        <v>104</v>
      </c>
      <c r="E10052" t="s">
        <v>146</v>
      </c>
      <c r="F10052" t="s">
        <v>27979</v>
      </c>
      <c r="G10052" t="s">
        <v>541</v>
      </c>
      <c r="H10052" t="s">
        <v>143</v>
      </c>
      <c r="I10052" t="s">
        <v>135</v>
      </c>
      <c r="J10052" t="s">
        <v>136</v>
      </c>
      <c r="K10052" t="s">
        <v>137</v>
      </c>
      <c r="L10052" t="s">
        <v>27980</v>
      </c>
      <c r="M10052" t="s">
        <v>27981</v>
      </c>
      <c r="N10052">
        <v>4.3669444439999996</v>
      </c>
      <c r="O10052">
        <v>0</v>
      </c>
      <c r="P10052">
        <v>8</v>
      </c>
      <c r="Q10052">
        <v>0</v>
      </c>
      <c r="R10052">
        <v>7</v>
      </c>
      <c r="S10052">
        <v>0</v>
      </c>
      <c r="T10052">
        <v>14</v>
      </c>
      <c r="U10052">
        <v>0</v>
      </c>
      <c r="V10052">
        <v>0</v>
      </c>
      <c r="W10052">
        <v>0</v>
      </c>
      <c r="X10052">
        <v>3.8007121952790617</v>
      </c>
      <c r="Y10052">
        <v>0</v>
      </c>
      <c r="Z10052">
        <v>14.353098353949651</v>
      </c>
      <c r="AA10052">
        <v>0</v>
      </c>
      <c r="AB10052">
        <v>16.046484108319657</v>
      </c>
      <c r="AC10052">
        <v>0</v>
      </c>
      <c r="AD10052">
        <v>0</v>
      </c>
      <c r="AE10052">
        <v>34.200294657548369</v>
      </c>
    </row>
    <row r="10053" spans="1:31" x14ac:dyDescent="0.25">
      <c r="A10053">
        <v>1894868</v>
      </c>
      <c r="B10053">
        <v>1</v>
      </c>
      <c r="C10053" t="s">
        <v>80</v>
      </c>
      <c r="D10053" t="s">
        <v>104</v>
      </c>
      <c r="E10053" t="s">
        <v>131</v>
      </c>
      <c r="F10053" t="s">
        <v>27982</v>
      </c>
      <c r="G10053" t="s">
        <v>476</v>
      </c>
      <c r="H10053" t="s">
        <v>134</v>
      </c>
      <c r="I10053" t="s">
        <v>135</v>
      </c>
      <c r="J10053" t="s">
        <v>136</v>
      </c>
      <c r="K10053" t="s">
        <v>137</v>
      </c>
      <c r="L10053" t="s">
        <v>27983</v>
      </c>
      <c r="M10053" t="s">
        <v>27984</v>
      </c>
      <c r="N10053">
        <v>6.9722222E-2</v>
      </c>
      <c r="O10053">
        <v>4</v>
      </c>
      <c r="P10053">
        <v>1499</v>
      </c>
      <c r="Q10053">
        <v>10</v>
      </c>
      <c r="R10053">
        <v>16</v>
      </c>
      <c r="S10053">
        <v>15</v>
      </c>
      <c r="T10053">
        <v>133</v>
      </c>
      <c r="U10053">
        <v>3</v>
      </c>
      <c r="V10053">
        <v>0</v>
      </c>
      <c r="W10053">
        <v>3.7632971846250002E-2</v>
      </c>
      <c r="X10053">
        <v>22.192714642883331</v>
      </c>
      <c r="Y10053">
        <v>1.0739444761960131</v>
      </c>
      <c r="Z10053">
        <v>0.37943912254407014</v>
      </c>
      <c r="AA10053">
        <v>32.26158498971175</v>
      </c>
      <c r="AB10053">
        <v>5.6704105734658174</v>
      </c>
      <c r="AC10053">
        <v>3.9205544522184606</v>
      </c>
      <c r="AD10053">
        <v>0</v>
      </c>
      <c r="AE10053">
        <v>65.53628122886569</v>
      </c>
    </row>
    <row r="10054" spans="1:31" x14ac:dyDescent="0.25">
      <c r="A10054">
        <v>1894582</v>
      </c>
      <c r="B10054">
        <v>1</v>
      </c>
      <c r="C10054" t="s">
        <v>80</v>
      </c>
      <c r="D10054" t="s">
        <v>111</v>
      </c>
      <c r="E10054" t="s">
        <v>222</v>
      </c>
      <c r="F10054" t="s">
        <v>27985</v>
      </c>
      <c r="G10054" t="s">
        <v>663</v>
      </c>
      <c r="H10054" t="s">
        <v>143</v>
      </c>
      <c r="I10054" t="s">
        <v>135</v>
      </c>
      <c r="J10054" t="s">
        <v>136</v>
      </c>
      <c r="K10054" t="s">
        <v>137</v>
      </c>
      <c r="L10054" t="s">
        <v>27986</v>
      </c>
      <c r="M10054" t="s">
        <v>27987</v>
      </c>
      <c r="N10054">
        <v>1.084166666</v>
      </c>
      <c r="O10054">
        <v>0</v>
      </c>
      <c r="P10054">
        <v>99</v>
      </c>
      <c r="Q10054">
        <v>0</v>
      </c>
      <c r="R10054">
        <v>0</v>
      </c>
      <c r="S10054">
        <v>0</v>
      </c>
      <c r="T10054">
        <v>5</v>
      </c>
      <c r="U10054">
        <v>0</v>
      </c>
      <c r="V10054">
        <v>0</v>
      </c>
      <c r="W10054">
        <v>0</v>
      </c>
      <c r="X10054">
        <v>20.7255131463377</v>
      </c>
      <c r="Y10054">
        <v>0</v>
      </c>
      <c r="Z10054">
        <v>0</v>
      </c>
      <c r="AA10054">
        <v>0</v>
      </c>
      <c r="AB10054">
        <v>0.55807108563202046</v>
      </c>
      <c r="AC10054">
        <v>0</v>
      </c>
      <c r="AD10054">
        <v>0</v>
      </c>
      <c r="AE10054">
        <v>21.283584231969719</v>
      </c>
    </row>
    <row r="10055" spans="1:31" x14ac:dyDescent="0.25">
      <c r="A10055">
        <v>1895309</v>
      </c>
      <c r="B10055">
        <v>1</v>
      </c>
      <c r="C10055" t="s">
        <v>81</v>
      </c>
      <c r="D10055" t="s">
        <v>115</v>
      </c>
      <c r="E10055" t="s">
        <v>169</v>
      </c>
      <c r="F10055" t="s">
        <v>27988</v>
      </c>
      <c r="G10055" t="s">
        <v>2221</v>
      </c>
      <c r="H10055" t="s">
        <v>143</v>
      </c>
      <c r="I10055" t="s">
        <v>135</v>
      </c>
      <c r="J10055" t="s">
        <v>136</v>
      </c>
      <c r="K10055" t="s">
        <v>137</v>
      </c>
      <c r="L10055" t="s">
        <v>27989</v>
      </c>
      <c r="M10055" t="s">
        <v>27990</v>
      </c>
      <c r="N10055">
        <v>3.031666666</v>
      </c>
      <c r="O10055">
        <v>0</v>
      </c>
      <c r="P10055">
        <v>12</v>
      </c>
      <c r="Q10055">
        <v>0</v>
      </c>
      <c r="R10055">
        <v>19</v>
      </c>
      <c r="S10055">
        <v>0</v>
      </c>
      <c r="T10055">
        <v>1</v>
      </c>
      <c r="U10055">
        <v>0</v>
      </c>
      <c r="V10055">
        <v>0</v>
      </c>
      <c r="W10055">
        <v>0</v>
      </c>
      <c r="X10055">
        <v>8.2238252663983502</v>
      </c>
      <c r="Y10055">
        <v>0</v>
      </c>
      <c r="Z10055">
        <v>88.482158328959173</v>
      </c>
      <c r="AA10055">
        <v>0</v>
      </c>
      <c r="AB10055">
        <v>11.283857966527222</v>
      </c>
      <c r="AC10055">
        <v>0</v>
      </c>
      <c r="AD10055">
        <v>0</v>
      </c>
      <c r="AE10055">
        <v>107.98984156188475</v>
      </c>
    </row>
    <row r="10056" spans="1:31" x14ac:dyDescent="0.25">
      <c r="A10056">
        <v>1894980</v>
      </c>
      <c r="B10056">
        <v>1</v>
      </c>
      <c r="C10056" t="s">
        <v>80</v>
      </c>
      <c r="D10056" t="s">
        <v>99</v>
      </c>
      <c r="E10056" t="s">
        <v>140</v>
      </c>
      <c r="F10056" t="s">
        <v>27991</v>
      </c>
      <c r="G10056" t="s">
        <v>207</v>
      </c>
      <c r="H10056" t="s">
        <v>143</v>
      </c>
      <c r="I10056" t="s">
        <v>135</v>
      </c>
      <c r="J10056" t="s">
        <v>136</v>
      </c>
      <c r="K10056" t="s">
        <v>137</v>
      </c>
      <c r="L10056" t="s">
        <v>27992</v>
      </c>
      <c r="M10056" t="s">
        <v>27993</v>
      </c>
      <c r="N10056">
        <v>3.8566666660000002</v>
      </c>
      <c r="O10056">
        <v>0</v>
      </c>
      <c r="P10056">
        <v>1</v>
      </c>
      <c r="Q10056">
        <v>0</v>
      </c>
      <c r="R10056">
        <v>0</v>
      </c>
      <c r="S10056">
        <v>0</v>
      </c>
      <c r="T10056">
        <v>0</v>
      </c>
      <c r="U10056">
        <v>0</v>
      </c>
      <c r="V10056">
        <v>0</v>
      </c>
      <c r="W10056">
        <v>0</v>
      </c>
      <c r="X10056">
        <v>2.4732421875085118</v>
      </c>
      <c r="Y10056">
        <v>0</v>
      </c>
      <c r="Z10056">
        <v>0</v>
      </c>
      <c r="AA10056">
        <v>0</v>
      </c>
      <c r="AB10056">
        <v>0</v>
      </c>
      <c r="AC10056">
        <v>0</v>
      </c>
      <c r="AD10056">
        <v>0</v>
      </c>
      <c r="AE10056">
        <v>2.4732421875085118</v>
      </c>
    </row>
    <row r="10057" spans="1:31" x14ac:dyDescent="0.25">
      <c r="A10057">
        <v>1894648</v>
      </c>
      <c r="B10057">
        <v>1</v>
      </c>
      <c r="C10057" t="s">
        <v>80</v>
      </c>
      <c r="D10057" t="s">
        <v>103</v>
      </c>
      <c r="E10057" t="s">
        <v>131</v>
      </c>
      <c r="F10057" t="s">
        <v>27994</v>
      </c>
      <c r="G10057" t="s">
        <v>133</v>
      </c>
      <c r="H10057" t="s">
        <v>134</v>
      </c>
      <c r="I10057" t="s">
        <v>135</v>
      </c>
      <c r="J10057" t="s">
        <v>136</v>
      </c>
      <c r="K10057" t="s">
        <v>137</v>
      </c>
      <c r="L10057" t="s">
        <v>27995</v>
      </c>
      <c r="M10057" t="s">
        <v>27996</v>
      </c>
      <c r="N10057">
        <v>2.8691666659999999</v>
      </c>
      <c r="O10057">
        <v>0</v>
      </c>
      <c r="P10057">
        <v>0</v>
      </c>
      <c r="Q10057">
        <v>0</v>
      </c>
      <c r="R10057">
        <v>0</v>
      </c>
      <c r="S10057">
        <v>7</v>
      </c>
      <c r="T10057">
        <v>2</v>
      </c>
      <c r="U10057">
        <v>9</v>
      </c>
      <c r="V10057">
        <v>1</v>
      </c>
      <c r="W10057">
        <v>0</v>
      </c>
      <c r="X10057">
        <v>0</v>
      </c>
      <c r="Y10057">
        <v>0</v>
      </c>
      <c r="Z10057">
        <v>0</v>
      </c>
      <c r="AA10057">
        <v>45.436950029547056</v>
      </c>
      <c r="AB10057">
        <v>7.7229544023166534</v>
      </c>
      <c r="AC10057">
        <v>5267.2566351361565</v>
      </c>
      <c r="AD10057">
        <v>96.331061470796485</v>
      </c>
      <c r="AE10057">
        <v>5416.7476010388164</v>
      </c>
    </row>
    <row r="10058" spans="1:31" x14ac:dyDescent="0.25">
      <c r="A10058">
        <v>1894694</v>
      </c>
      <c r="B10058">
        <v>1</v>
      </c>
      <c r="C10058" t="s">
        <v>80</v>
      </c>
      <c r="D10058" t="s">
        <v>90</v>
      </c>
      <c r="E10058" t="s">
        <v>146</v>
      </c>
      <c r="F10058" t="s">
        <v>27997</v>
      </c>
      <c r="G10058" t="s">
        <v>580</v>
      </c>
      <c r="H10058" t="s">
        <v>143</v>
      </c>
      <c r="I10058" t="s">
        <v>135</v>
      </c>
      <c r="J10058" t="s">
        <v>136</v>
      </c>
      <c r="K10058" t="s">
        <v>137</v>
      </c>
      <c r="L10058" t="s">
        <v>27998</v>
      </c>
      <c r="M10058" t="s">
        <v>27999</v>
      </c>
      <c r="N10058">
        <v>6.7474999999999996</v>
      </c>
      <c r="O10058">
        <v>0</v>
      </c>
      <c r="P10058">
        <v>97</v>
      </c>
      <c r="Q10058">
        <v>0</v>
      </c>
      <c r="R10058">
        <v>0</v>
      </c>
      <c r="S10058">
        <v>0</v>
      </c>
      <c r="T10058">
        <v>39</v>
      </c>
      <c r="U10058">
        <v>0</v>
      </c>
      <c r="V10058">
        <v>0</v>
      </c>
      <c r="W10058">
        <v>0</v>
      </c>
      <c r="X10058">
        <v>155.92942446121094</v>
      </c>
      <c r="Y10058">
        <v>0</v>
      </c>
      <c r="Z10058">
        <v>0</v>
      </c>
      <c r="AA10058">
        <v>0</v>
      </c>
      <c r="AB10058">
        <v>100.70453023141691</v>
      </c>
      <c r="AC10058">
        <v>0</v>
      </c>
      <c r="AD10058">
        <v>0</v>
      </c>
      <c r="AE10058">
        <v>256.63395469262787</v>
      </c>
    </row>
    <row r="10059" spans="1:31" x14ac:dyDescent="0.25">
      <c r="A10059">
        <v>1895381</v>
      </c>
      <c r="B10059">
        <v>1</v>
      </c>
      <c r="C10059" t="s">
        <v>80</v>
      </c>
      <c r="D10059" t="s">
        <v>98</v>
      </c>
      <c r="E10059" t="s">
        <v>169</v>
      </c>
      <c r="F10059" t="s">
        <v>4124</v>
      </c>
      <c r="G10059" t="s">
        <v>183</v>
      </c>
      <c r="H10059" t="s">
        <v>143</v>
      </c>
      <c r="I10059" t="s">
        <v>135</v>
      </c>
      <c r="J10059" t="s">
        <v>136</v>
      </c>
      <c r="K10059" t="s">
        <v>137</v>
      </c>
      <c r="L10059" t="s">
        <v>28000</v>
      </c>
      <c r="M10059" t="s">
        <v>28001</v>
      </c>
      <c r="N10059">
        <v>1.1333333329999999</v>
      </c>
      <c r="O10059">
        <v>0</v>
      </c>
      <c r="P10059">
        <v>0</v>
      </c>
      <c r="Q10059">
        <v>0</v>
      </c>
      <c r="R10059">
        <v>0</v>
      </c>
      <c r="S10059">
        <v>1</v>
      </c>
      <c r="T10059">
        <v>1</v>
      </c>
      <c r="U10059">
        <v>0</v>
      </c>
      <c r="V10059">
        <v>0</v>
      </c>
      <c r="W10059">
        <v>0</v>
      </c>
      <c r="X10059">
        <v>0</v>
      </c>
      <c r="Y10059">
        <v>0</v>
      </c>
      <c r="Z10059">
        <v>0</v>
      </c>
      <c r="AA10059">
        <v>27.054644934562297</v>
      </c>
      <c r="AB10059">
        <v>1.8330547889927669</v>
      </c>
      <c r="AC10059">
        <v>0</v>
      </c>
      <c r="AD10059">
        <v>0</v>
      </c>
      <c r="AE10059">
        <v>28.887699723555066</v>
      </c>
    </row>
    <row r="10060" spans="1:31" x14ac:dyDescent="0.25">
      <c r="A10060">
        <v>1894834</v>
      </c>
      <c r="B10060">
        <v>1</v>
      </c>
      <c r="C10060" t="s">
        <v>80</v>
      </c>
      <c r="D10060" t="s">
        <v>96</v>
      </c>
      <c r="E10060" t="s">
        <v>169</v>
      </c>
      <c r="F10060" t="s">
        <v>28002</v>
      </c>
      <c r="G10060" t="s">
        <v>2258</v>
      </c>
      <c r="H10060" t="s">
        <v>143</v>
      </c>
      <c r="I10060" t="s">
        <v>135</v>
      </c>
      <c r="J10060" t="s">
        <v>136</v>
      </c>
      <c r="K10060" t="s">
        <v>137</v>
      </c>
      <c r="L10060" t="s">
        <v>28003</v>
      </c>
      <c r="M10060" t="s">
        <v>28004</v>
      </c>
      <c r="N10060">
        <v>4.2041666659999999</v>
      </c>
      <c r="O10060">
        <v>0</v>
      </c>
      <c r="P10060">
        <v>71</v>
      </c>
      <c r="Q10060">
        <v>0</v>
      </c>
      <c r="R10060">
        <v>3</v>
      </c>
      <c r="S10060">
        <v>0</v>
      </c>
      <c r="T10060">
        <v>12</v>
      </c>
      <c r="U10060">
        <v>0</v>
      </c>
      <c r="V10060">
        <v>0</v>
      </c>
      <c r="W10060">
        <v>0</v>
      </c>
      <c r="X10060">
        <v>262.14607904052116</v>
      </c>
      <c r="Y10060">
        <v>0</v>
      </c>
      <c r="Z10060">
        <v>21.435471076781351</v>
      </c>
      <c r="AA10060">
        <v>0</v>
      </c>
      <c r="AB10060">
        <v>317.29671086016617</v>
      </c>
      <c r="AC10060">
        <v>0</v>
      </c>
      <c r="AD10060">
        <v>0</v>
      </c>
      <c r="AE10060">
        <v>600.8782609774687</v>
      </c>
    </row>
    <row r="10061" spans="1:31" x14ac:dyDescent="0.25">
      <c r="A10061">
        <v>1894794</v>
      </c>
      <c r="B10061">
        <v>1</v>
      </c>
      <c r="C10061" t="s">
        <v>80</v>
      </c>
      <c r="D10061" t="s">
        <v>100</v>
      </c>
      <c r="E10061" t="s">
        <v>131</v>
      </c>
      <c r="F10061" t="s">
        <v>28005</v>
      </c>
      <c r="G10061" t="s">
        <v>133</v>
      </c>
      <c r="H10061" t="s">
        <v>134</v>
      </c>
      <c r="I10061" t="s">
        <v>135</v>
      </c>
      <c r="J10061" t="s">
        <v>136</v>
      </c>
      <c r="K10061" t="s">
        <v>137</v>
      </c>
      <c r="L10061" t="s">
        <v>28006</v>
      </c>
      <c r="M10061" t="s">
        <v>28007</v>
      </c>
      <c r="N10061">
        <v>0.42527777700000002</v>
      </c>
      <c r="O10061">
        <v>0</v>
      </c>
      <c r="P10061">
        <v>835</v>
      </c>
      <c r="Q10061">
        <v>0</v>
      </c>
      <c r="R10061">
        <v>7</v>
      </c>
      <c r="S10061">
        <v>0</v>
      </c>
      <c r="T10061">
        <v>39</v>
      </c>
      <c r="U10061">
        <v>0</v>
      </c>
      <c r="V10061">
        <v>0</v>
      </c>
      <c r="W10061">
        <v>0</v>
      </c>
      <c r="X10061">
        <v>69.605594564577132</v>
      </c>
      <c r="Y10061">
        <v>0</v>
      </c>
      <c r="Z10061">
        <v>2.1153091375598034</v>
      </c>
      <c r="AA10061">
        <v>0</v>
      </c>
      <c r="AB10061">
        <v>29.931720394876237</v>
      </c>
      <c r="AC10061">
        <v>0</v>
      </c>
      <c r="AD10061">
        <v>0</v>
      </c>
      <c r="AE10061">
        <v>101.65262409701317</v>
      </c>
    </row>
    <row r="10062" spans="1:31" x14ac:dyDescent="0.25">
      <c r="A10062">
        <v>1895189</v>
      </c>
      <c r="B10062">
        <v>1</v>
      </c>
      <c r="C10062" t="s">
        <v>80</v>
      </c>
      <c r="D10062" t="s">
        <v>82</v>
      </c>
      <c r="E10062" t="s">
        <v>169</v>
      </c>
      <c r="F10062" t="s">
        <v>28008</v>
      </c>
      <c r="G10062" t="s">
        <v>183</v>
      </c>
      <c r="H10062" t="s">
        <v>143</v>
      </c>
      <c r="I10062" t="s">
        <v>135</v>
      </c>
      <c r="J10062" t="s">
        <v>136</v>
      </c>
      <c r="K10062" t="s">
        <v>137</v>
      </c>
      <c r="L10062" t="s">
        <v>28009</v>
      </c>
      <c r="M10062" t="s">
        <v>28010</v>
      </c>
      <c r="N10062">
        <v>1.5066666660000001</v>
      </c>
      <c r="O10062">
        <v>0</v>
      </c>
      <c r="P10062">
        <v>10</v>
      </c>
      <c r="Q10062">
        <v>0</v>
      </c>
      <c r="R10062">
        <v>0</v>
      </c>
      <c r="S10062">
        <v>0</v>
      </c>
      <c r="T10062">
        <v>151</v>
      </c>
      <c r="U10062">
        <v>0</v>
      </c>
      <c r="V10062">
        <v>1</v>
      </c>
      <c r="W10062">
        <v>0</v>
      </c>
      <c r="X10062">
        <v>1.8405865525503551</v>
      </c>
      <c r="Y10062">
        <v>0</v>
      </c>
      <c r="Z10062">
        <v>0</v>
      </c>
      <c r="AA10062">
        <v>0</v>
      </c>
      <c r="AB10062">
        <v>479.16191298524808</v>
      </c>
      <c r="AC10062">
        <v>0</v>
      </c>
      <c r="AD10062">
        <v>25.490355215173928</v>
      </c>
      <c r="AE10062">
        <v>506.49285475297233</v>
      </c>
    </row>
    <row r="10063" spans="1:31" x14ac:dyDescent="0.25">
      <c r="A10063">
        <v>1895063</v>
      </c>
      <c r="B10063">
        <v>1</v>
      </c>
      <c r="C10063" t="s">
        <v>80</v>
      </c>
      <c r="D10063" t="s">
        <v>92</v>
      </c>
      <c r="E10063" t="s">
        <v>222</v>
      </c>
      <c r="F10063" t="s">
        <v>28011</v>
      </c>
      <c r="G10063" t="s">
        <v>148</v>
      </c>
      <c r="H10063" t="s">
        <v>143</v>
      </c>
      <c r="I10063" t="s">
        <v>135</v>
      </c>
      <c r="J10063" t="s">
        <v>136</v>
      </c>
      <c r="K10063" t="s">
        <v>137</v>
      </c>
      <c r="L10063" t="s">
        <v>28012</v>
      </c>
      <c r="M10063" t="s">
        <v>28013</v>
      </c>
      <c r="N10063">
        <v>2.5722222220000002</v>
      </c>
      <c r="O10063">
        <v>0</v>
      </c>
      <c r="P10063">
        <v>50</v>
      </c>
      <c r="Q10063">
        <v>0</v>
      </c>
      <c r="R10063">
        <v>0</v>
      </c>
      <c r="S10063">
        <v>0</v>
      </c>
      <c r="T10063">
        <v>4</v>
      </c>
      <c r="U10063">
        <v>0</v>
      </c>
      <c r="V10063">
        <v>0</v>
      </c>
      <c r="W10063">
        <v>0</v>
      </c>
      <c r="X10063">
        <v>28.859694795515651</v>
      </c>
      <c r="Y10063">
        <v>0</v>
      </c>
      <c r="Z10063">
        <v>0</v>
      </c>
      <c r="AA10063">
        <v>0</v>
      </c>
      <c r="AB10063">
        <v>9.0880706780292115</v>
      </c>
      <c r="AC10063">
        <v>0</v>
      </c>
      <c r="AD10063">
        <v>0</v>
      </c>
      <c r="AE10063">
        <v>37.947765473544862</v>
      </c>
    </row>
    <row r="10064" spans="1:31" x14ac:dyDescent="0.25">
      <c r="A10064">
        <v>1895418</v>
      </c>
      <c r="B10064">
        <v>1</v>
      </c>
      <c r="C10064" t="s">
        <v>80</v>
      </c>
      <c r="D10064" t="s">
        <v>96</v>
      </c>
      <c r="E10064" t="s">
        <v>140</v>
      </c>
      <c r="F10064" t="s">
        <v>17983</v>
      </c>
      <c r="G10064" t="s">
        <v>163</v>
      </c>
      <c r="H10064" t="s">
        <v>143</v>
      </c>
      <c r="I10064" t="s">
        <v>135</v>
      </c>
      <c r="J10064" t="s">
        <v>136</v>
      </c>
      <c r="K10064" t="s">
        <v>137</v>
      </c>
      <c r="L10064" t="s">
        <v>28014</v>
      </c>
      <c r="M10064" t="s">
        <v>28015</v>
      </c>
      <c r="N10064">
        <v>0.888055555</v>
      </c>
      <c r="O10064">
        <v>0</v>
      </c>
      <c r="P10064">
        <v>3</v>
      </c>
      <c r="Q10064">
        <v>0</v>
      </c>
      <c r="R10064">
        <v>0</v>
      </c>
      <c r="S10064">
        <v>0</v>
      </c>
      <c r="T10064">
        <v>0</v>
      </c>
      <c r="U10064">
        <v>0</v>
      </c>
      <c r="V10064">
        <v>0</v>
      </c>
      <c r="W10064">
        <v>0</v>
      </c>
      <c r="X10064">
        <v>1.6466706680518333</v>
      </c>
      <c r="Y10064">
        <v>0</v>
      </c>
      <c r="Z10064">
        <v>0</v>
      </c>
      <c r="AA10064">
        <v>0</v>
      </c>
      <c r="AB10064">
        <v>0</v>
      </c>
      <c r="AC10064">
        <v>0</v>
      </c>
      <c r="AD10064">
        <v>0</v>
      </c>
      <c r="AE10064">
        <v>1.6466706680518333</v>
      </c>
    </row>
    <row r="10065" spans="1:31" x14ac:dyDescent="0.25">
      <c r="A10065">
        <v>1895398</v>
      </c>
      <c r="B10065">
        <v>1</v>
      </c>
      <c r="C10065" t="s">
        <v>80</v>
      </c>
      <c r="D10065" t="s">
        <v>108</v>
      </c>
      <c r="E10065" t="s">
        <v>169</v>
      </c>
      <c r="F10065" t="s">
        <v>25935</v>
      </c>
      <c r="G10065" t="s">
        <v>183</v>
      </c>
      <c r="H10065" t="s">
        <v>143</v>
      </c>
      <c r="I10065" t="s">
        <v>135</v>
      </c>
      <c r="J10065" t="s">
        <v>136</v>
      </c>
      <c r="K10065" t="s">
        <v>137</v>
      </c>
      <c r="L10065" t="s">
        <v>28016</v>
      </c>
      <c r="M10065" t="s">
        <v>28017</v>
      </c>
      <c r="N10065">
        <v>3.0377777770000001</v>
      </c>
      <c r="O10065">
        <v>0</v>
      </c>
      <c r="P10065">
        <v>18</v>
      </c>
      <c r="Q10065">
        <v>0</v>
      </c>
      <c r="R10065">
        <v>12</v>
      </c>
      <c r="S10065">
        <v>0</v>
      </c>
      <c r="T10065">
        <v>7</v>
      </c>
      <c r="U10065">
        <v>0</v>
      </c>
      <c r="V10065">
        <v>0</v>
      </c>
      <c r="W10065">
        <v>0</v>
      </c>
      <c r="X10065">
        <v>41.334408935271519</v>
      </c>
      <c r="Y10065">
        <v>0</v>
      </c>
      <c r="Z10065">
        <v>145.89678722899956</v>
      </c>
      <c r="AA10065">
        <v>0</v>
      </c>
      <c r="AB10065">
        <v>53.663908905854058</v>
      </c>
      <c r="AC10065">
        <v>0</v>
      </c>
      <c r="AD10065">
        <v>0</v>
      </c>
      <c r="AE10065">
        <v>240.89510507012511</v>
      </c>
    </row>
    <row r="10066" spans="1:31" x14ac:dyDescent="0.25">
      <c r="A10066">
        <v>1894734</v>
      </c>
      <c r="B10066">
        <v>1</v>
      </c>
      <c r="C10066" t="s">
        <v>81</v>
      </c>
      <c r="D10066" t="s">
        <v>118</v>
      </c>
      <c r="E10066" t="s">
        <v>158</v>
      </c>
      <c r="F10066" t="s">
        <v>28018</v>
      </c>
      <c r="G10066" t="s">
        <v>171</v>
      </c>
      <c r="H10066" t="s">
        <v>134</v>
      </c>
      <c r="I10066" t="s">
        <v>135</v>
      </c>
      <c r="J10066" t="s">
        <v>136</v>
      </c>
      <c r="K10066" t="s">
        <v>172</v>
      </c>
      <c r="L10066" t="s">
        <v>28019</v>
      </c>
      <c r="M10066" t="s">
        <v>28020</v>
      </c>
      <c r="N10066">
        <v>7.331251666</v>
      </c>
      <c r="O10066">
        <v>0</v>
      </c>
      <c r="P10066">
        <v>98</v>
      </c>
      <c r="Q10066">
        <v>0</v>
      </c>
      <c r="R10066">
        <v>1</v>
      </c>
      <c r="S10066">
        <v>0</v>
      </c>
      <c r="T10066">
        <v>6</v>
      </c>
      <c r="U10066">
        <v>0</v>
      </c>
      <c r="V10066">
        <v>0</v>
      </c>
      <c r="W10066">
        <v>0</v>
      </c>
      <c r="X10066">
        <v>163.43039963560759</v>
      </c>
      <c r="Y10066">
        <v>0</v>
      </c>
      <c r="Z10066">
        <v>20.781461231049573</v>
      </c>
      <c r="AA10066">
        <v>0</v>
      </c>
      <c r="AB10066">
        <v>10.86292979375466</v>
      </c>
      <c r="AC10066">
        <v>0</v>
      </c>
      <c r="AD10066">
        <v>0</v>
      </c>
      <c r="AE10066">
        <v>195.07479066041182</v>
      </c>
    </row>
    <row r="10067" spans="1:31" x14ac:dyDescent="0.25">
      <c r="A10067">
        <v>1895083</v>
      </c>
      <c r="B10067">
        <v>1</v>
      </c>
      <c r="C10067" t="s">
        <v>80</v>
      </c>
      <c r="D10067" t="s">
        <v>100</v>
      </c>
      <c r="E10067" t="s">
        <v>146</v>
      </c>
      <c r="F10067" t="s">
        <v>573</v>
      </c>
      <c r="G10067" t="s">
        <v>469</v>
      </c>
      <c r="H10067" t="s">
        <v>143</v>
      </c>
      <c r="I10067" t="s">
        <v>135</v>
      </c>
      <c r="J10067" t="s">
        <v>136</v>
      </c>
      <c r="K10067" t="s">
        <v>137</v>
      </c>
      <c r="L10067" t="s">
        <v>28021</v>
      </c>
      <c r="M10067" t="s">
        <v>28022</v>
      </c>
      <c r="N10067">
        <v>3.5938888879999999</v>
      </c>
      <c r="O10067">
        <v>0</v>
      </c>
      <c r="P10067">
        <v>73</v>
      </c>
      <c r="Q10067">
        <v>0</v>
      </c>
      <c r="R10067">
        <v>0</v>
      </c>
      <c r="S10067">
        <v>0</v>
      </c>
      <c r="T10067">
        <v>6</v>
      </c>
      <c r="U10067">
        <v>0</v>
      </c>
      <c r="V10067">
        <v>0</v>
      </c>
      <c r="W10067">
        <v>0</v>
      </c>
      <c r="X10067">
        <v>67.389919450621022</v>
      </c>
      <c r="Y10067">
        <v>0</v>
      </c>
      <c r="Z10067">
        <v>0</v>
      </c>
      <c r="AA10067">
        <v>0</v>
      </c>
      <c r="AB10067">
        <v>12.188591563780939</v>
      </c>
      <c r="AC10067">
        <v>0</v>
      </c>
      <c r="AD10067">
        <v>0</v>
      </c>
      <c r="AE10067">
        <v>79.578511014401954</v>
      </c>
    </row>
    <row r="10068" spans="1:31" x14ac:dyDescent="0.25">
      <c r="A10068">
        <v>1895255</v>
      </c>
      <c r="B10068">
        <v>1</v>
      </c>
      <c r="C10068" t="s">
        <v>81</v>
      </c>
      <c r="D10068" t="s">
        <v>128</v>
      </c>
      <c r="E10068" t="s">
        <v>169</v>
      </c>
      <c r="F10068" t="s">
        <v>17054</v>
      </c>
      <c r="G10068" t="s">
        <v>183</v>
      </c>
      <c r="H10068" t="s">
        <v>143</v>
      </c>
      <c r="I10068" t="s">
        <v>135</v>
      </c>
      <c r="J10068" t="s">
        <v>136</v>
      </c>
      <c r="K10068" t="s">
        <v>137</v>
      </c>
      <c r="L10068" t="s">
        <v>28023</v>
      </c>
      <c r="M10068" t="s">
        <v>28024</v>
      </c>
      <c r="N10068">
        <v>2.6616666659999999</v>
      </c>
      <c r="O10068">
        <v>0</v>
      </c>
      <c r="P10068">
        <v>543</v>
      </c>
      <c r="Q10068">
        <v>0</v>
      </c>
      <c r="R10068">
        <v>0</v>
      </c>
      <c r="S10068">
        <v>0</v>
      </c>
      <c r="T10068">
        <v>48</v>
      </c>
      <c r="U10068">
        <v>0</v>
      </c>
      <c r="V10068">
        <v>0</v>
      </c>
      <c r="W10068">
        <v>0</v>
      </c>
      <c r="X10068">
        <v>449.32661612885687</v>
      </c>
      <c r="Y10068">
        <v>0</v>
      </c>
      <c r="Z10068">
        <v>0</v>
      </c>
      <c r="AA10068">
        <v>0</v>
      </c>
      <c r="AB10068">
        <v>121.65748899445076</v>
      </c>
      <c r="AC10068">
        <v>0</v>
      </c>
      <c r="AD10068">
        <v>0</v>
      </c>
      <c r="AE10068">
        <v>570.98410512330759</v>
      </c>
    </row>
    <row r="10069" spans="1:31" x14ac:dyDescent="0.25">
      <c r="A10069">
        <v>1895318</v>
      </c>
      <c r="B10069">
        <v>1</v>
      </c>
      <c r="C10069" t="s">
        <v>81</v>
      </c>
      <c r="D10069" t="s">
        <v>119</v>
      </c>
      <c r="E10069" t="s">
        <v>210</v>
      </c>
      <c r="F10069" t="s">
        <v>20602</v>
      </c>
      <c r="G10069" t="s">
        <v>476</v>
      </c>
      <c r="H10069" t="s">
        <v>134</v>
      </c>
      <c r="I10069" t="s">
        <v>152</v>
      </c>
      <c r="J10069" t="s">
        <v>136</v>
      </c>
      <c r="K10069" t="s">
        <v>137</v>
      </c>
      <c r="L10069" t="s">
        <v>28025</v>
      </c>
      <c r="M10069" t="s">
        <v>28026</v>
      </c>
      <c r="N10069">
        <v>2.9722222E-2</v>
      </c>
      <c r="O10069">
        <v>0</v>
      </c>
      <c r="P10069">
        <v>1498</v>
      </c>
      <c r="Q10069">
        <v>92</v>
      </c>
      <c r="R10069">
        <v>339</v>
      </c>
      <c r="S10069">
        <v>2</v>
      </c>
      <c r="T10069">
        <v>67</v>
      </c>
      <c r="U10069">
        <v>0</v>
      </c>
      <c r="V10069">
        <v>0</v>
      </c>
      <c r="W10069">
        <v>0</v>
      </c>
      <c r="X10069">
        <v>8.502641917748285</v>
      </c>
      <c r="Y10069">
        <v>28.161358126440739</v>
      </c>
      <c r="Z10069">
        <v>63.469571128196591</v>
      </c>
      <c r="AA10069">
        <v>0.18358138965810167</v>
      </c>
      <c r="AB10069">
        <v>0.84795373134027108</v>
      </c>
      <c r="AC10069">
        <v>0</v>
      </c>
      <c r="AD10069">
        <v>0</v>
      </c>
      <c r="AE10069">
        <v>101.16510629338399</v>
      </c>
    </row>
    <row r="10070" spans="1:31" x14ac:dyDescent="0.25">
      <c r="A10070">
        <v>1895212</v>
      </c>
      <c r="B10070">
        <v>1</v>
      </c>
      <c r="C10070" t="s">
        <v>80</v>
      </c>
      <c r="D10070" t="s">
        <v>97</v>
      </c>
      <c r="E10070" t="s">
        <v>146</v>
      </c>
      <c r="F10070" t="s">
        <v>28027</v>
      </c>
      <c r="G10070" t="s">
        <v>148</v>
      </c>
      <c r="H10070" t="s">
        <v>143</v>
      </c>
      <c r="I10070" t="s">
        <v>135</v>
      </c>
      <c r="J10070" t="s">
        <v>136</v>
      </c>
      <c r="K10070" t="s">
        <v>137</v>
      </c>
      <c r="L10070" t="s">
        <v>28028</v>
      </c>
      <c r="M10070" t="s">
        <v>28029</v>
      </c>
      <c r="N10070">
        <v>1.8138888879999999</v>
      </c>
      <c r="O10070">
        <v>0</v>
      </c>
      <c r="P10070">
        <v>73</v>
      </c>
      <c r="Q10070">
        <v>0</v>
      </c>
      <c r="R10070">
        <v>0</v>
      </c>
      <c r="S10070">
        <v>0</v>
      </c>
      <c r="T10070">
        <v>1</v>
      </c>
      <c r="U10070">
        <v>0</v>
      </c>
      <c r="V10070">
        <v>0</v>
      </c>
      <c r="W10070">
        <v>0</v>
      </c>
      <c r="X10070">
        <v>27.586631885809069</v>
      </c>
      <c r="Y10070">
        <v>0</v>
      </c>
      <c r="Z10070">
        <v>0</v>
      </c>
      <c r="AA10070">
        <v>0</v>
      </c>
      <c r="AB10070">
        <v>0.75488584255312441</v>
      </c>
      <c r="AC10070">
        <v>0</v>
      </c>
      <c r="AD10070">
        <v>0</v>
      </c>
      <c r="AE10070">
        <v>28.341517728362195</v>
      </c>
    </row>
    <row r="10071" spans="1:31" x14ac:dyDescent="0.25">
      <c r="A10071">
        <v>1894628</v>
      </c>
      <c r="B10071">
        <v>1</v>
      </c>
      <c r="C10071" t="s">
        <v>81</v>
      </c>
      <c r="D10071" t="s">
        <v>118</v>
      </c>
      <c r="E10071" t="s">
        <v>158</v>
      </c>
      <c r="F10071" t="s">
        <v>22249</v>
      </c>
      <c r="G10071" t="s">
        <v>133</v>
      </c>
      <c r="H10071" t="s">
        <v>134</v>
      </c>
      <c r="I10071" t="s">
        <v>152</v>
      </c>
      <c r="J10071" t="s">
        <v>136</v>
      </c>
      <c r="K10071" t="s">
        <v>137</v>
      </c>
      <c r="L10071" t="s">
        <v>28030</v>
      </c>
      <c r="M10071" t="s">
        <v>28031</v>
      </c>
      <c r="N10071">
        <v>7.7777769999999996E-3</v>
      </c>
      <c r="O10071">
        <v>2</v>
      </c>
      <c r="P10071">
        <v>1306</v>
      </c>
      <c r="Q10071">
        <v>141</v>
      </c>
      <c r="R10071">
        <v>144</v>
      </c>
      <c r="S10071">
        <v>12</v>
      </c>
      <c r="T10071">
        <v>111</v>
      </c>
      <c r="U10071">
        <v>1</v>
      </c>
      <c r="V10071">
        <v>0</v>
      </c>
      <c r="W10071">
        <v>2.3523543829722222E-3</v>
      </c>
      <c r="X10071">
        <v>0.91271671245868558</v>
      </c>
      <c r="Y10071">
        <v>5.5099931211378692</v>
      </c>
      <c r="Z10071">
        <v>1.9891870513574255</v>
      </c>
      <c r="AA10071">
        <v>0.42783434865205999</v>
      </c>
      <c r="AB10071">
        <v>0.1331830874325311</v>
      </c>
      <c r="AC10071">
        <v>1.0023973780037778E-2</v>
      </c>
      <c r="AD10071">
        <v>0</v>
      </c>
      <c r="AE10071">
        <v>8.9852906492015823</v>
      </c>
    </row>
    <row r="10072" spans="1:31" x14ac:dyDescent="0.25">
      <c r="A10072">
        <v>1895461</v>
      </c>
      <c r="B10072">
        <v>1</v>
      </c>
      <c r="C10072" t="s">
        <v>80</v>
      </c>
      <c r="D10072" t="s">
        <v>110</v>
      </c>
      <c r="E10072" t="s">
        <v>146</v>
      </c>
      <c r="F10072" t="s">
        <v>1098</v>
      </c>
      <c r="G10072" t="s">
        <v>148</v>
      </c>
      <c r="H10072" t="s">
        <v>143</v>
      </c>
      <c r="I10072" t="s">
        <v>135</v>
      </c>
      <c r="J10072" t="s">
        <v>136</v>
      </c>
      <c r="K10072" t="s">
        <v>137</v>
      </c>
      <c r="L10072" t="s">
        <v>28032</v>
      </c>
      <c r="M10072" t="s">
        <v>28033</v>
      </c>
      <c r="N10072">
        <v>1.4727777769999999</v>
      </c>
      <c r="O10072">
        <v>0</v>
      </c>
      <c r="P10072">
        <v>293</v>
      </c>
      <c r="Q10072">
        <v>0</v>
      </c>
      <c r="R10072">
        <v>0</v>
      </c>
      <c r="S10072">
        <v>0</v>
      </c>
      <c r="T10072">
        <v>19</v>
      </c>
      <c r="U10072">
        <v>0</v>
      </c>
      <c r="V10072">
        <v>0</v>
      </c>
      <c r="W10072">
        <v>0</v>
      </c>
      <c r="X10072">
        <v>159.84734961458699</v>
      </c>
      <c r="Y10072">
        <v>0</v>
      </c>
      <c r="Z10072">
        <v>0</v>
      </c>
      <c r="AA10072">
        <v>0</v>
      </c>
      <c r="AB10072">
        <v>15.764409666390382</v>
      </c>
      <c r="AC10072">
        <v>0</v>
      </c>
      <c r="AD10072">
        <v>0</v>
      </c>
      <c r="AE10072">
        <v>175.61175928097737</v>
      </c>
    </row>
    <row r="10073" spans="1:31" x14ac:dyDescent="0.25">
      <c r="A10073">
        <v>1894920</v>
      </c>
      <c r="B10073">
        <v>1</v>
      </c>
      <c r="C10073" t="s">
        <v>80</v>
      </c>
      <c r="D10073" t="s">
        <v>93</v>
      </c>
      <c r="E10073" t="s">
        <v>140</v>
      </c>
      <c r="F10073" t="s">
        <v>28034</v>
      </c>
      <c r="G10073" t="s">
        <v>163</v>
      </c>
      <c r="H10073" t="s">
        <v>143</v>
      </c>
      <c r="I10073" t="s">
        <v>135</v>
      </c>
      <c r="J10073" t="s">
        <v>136</v>
      </c>
      <c r="K10073" t="s">
        <v>137</v>
      </c>
      <c r="L10073" t="s">
        <v>28035</v>
      </c>
      <c r="M10073" t="s">
        <v>28036</v>
      </c>
      <c r="N10073">
        <v>2.7908333330000001</v>
      </c>
      <c r="O10073">
        <v>0</v>
      </c>
      <c r="P10073">
        <v>0</v>
      </c>
      <c r="Q10073">
        <v>0</v>
      </c>
      <c r="R10073">
        <v>0</v>
      </c>
      <c r="S10073">
        <v>0</v>
      </c>
      <c r="T10073">
        <v>1</v>
      </c>
      <c r="U10073">
        <v>0</v>
      </c>
      <c r="V10073">
        <v>0</v>
      </c>
      <c r="W10073">
        <v>0</v>
      </c>
      <c r="X10073">
        <v>0</v>
      </c>
      <c r="Y10073">
        <v>0</v>
      </c>
      <c r="Z10073">
        <v>0</v>
      </c>
      <c r="AA10073">
        <v>0</v>
      </c>
      <c r="AB10073">
        <v>64.130043307853697</v>
      </c>
      <c r="AC10073">
        <v>0</v>
      </c>
      <c r="AD10073">
        <v>0</v>
      </c>
      <c r="AE10073">
        <v>64.130043307853697</v>
      </c>
    </row>
    <row r="10074" spans="1:31" x14ac:dyDescent="0.25">
      <c r="A10074">
        <v>1895478</v>
      </c>
      <c r="B10074">
        <v>1</v>
      </c>
      <c r="C10074" t="s">
        <v>81</v>
      </c>
      <c r="D10074" t="s">
        <v>128</v>
      </c>
      <c r="E10074" t="s">
        <v>210</v>
      </c>
      <c r="F10074" t="s">
        <v>28037</v>
      </c>
      <c r="G10074" t="s">
        <v>133</v>
      </c>
      <c r="H10074" t="s">
        <v>134</v>
      </c>
      <c r="I10074" t="s">
        <v>135</v>
      </c>
      <c r="J10074" t="s">
        <v>136</v>
      </c>
      <c r="K10074" t="s">
        <v>137</v>
      </c>
      <c r="L10074" t="s">
        <v>28038</v>
      </c>
      <c r="M10074" t="s">
        <v>28039</v>
      </c>
      <c r="N10074">
        <v>0.236666666</v>
      </c>
      <c r="O10074">
        <v>43</v>
      </c>
      <c r="P10074">
        <v>7455</v>
      </c>
      <c r="Q10074">
        <v>488</v>
      </c>
      <c r="R10074">
        <v>344</v>
      </c>
      <c r="S10074">
        <v>59</v>
      </c>
      <c r="T10074">
        <v>646</v>
      </c>
      <c r="U10074">
        <v>5</v>
      </c>
      <c r="V10074">
        <v>0</v>
      </c>
      <c r="W10074">
        <v>10.68034947167747</v>
      </c>
      <c r="X10074">
        <v>282.25555831382076</v>
      </c>
      <c r="Y10074">
        <v>303.97897000865282</v>
      </c>
      <c r="Z10074">
        <v>77.124732826172021</v>
      </c>
      <c r="AA10074">
        <v>317.06484699297863</v>
      </c>
      <c r="AB10074">
        <v>39.943196572323707</v>
      </c>
      <c r="AC10074">
        <v>84.645028369749554</v>
      </c>
      <c r="AD10074">
        <v>0</v>
      </c>
      <c r="AE10074">
        <v>1115.6926825553751</v>
      </c>
    </row>
    <row r="10075" spans="1:31" x14ac:dyDescent="0.25">
      <c r="A10075">
        <v>1894814</v>
      </c>
      <c r="B10075">
        <v>1</v>
      </c>
      <c r="C10075" t="s">
        <v>80</v>
      </c>
      <c r="D10075" t="s">
        <v>110</v>
      </c>
      <c r="E10075" t="s">
        <v>169</v>
      </c>
      <c r="F10075" t="s">
        <v>28040</v>
      </c>
      <c r="G10075" t="s">
        <v>501</v>
      </c>
      <c r="H10075" t="s">
        <v>143</v>
      </c>
      <c r="I10075" t="s">
        <v>135</v>
      </c>
      <c r="J10075" t="s">
        <v>136</v>
      </c>
      <c r="K10075" t="s">
        <v>137</v>
      </c>
      <c r="L10075" t="s">
        <v>28041</v>
      </c>
      <c r="M10075" t="s">
        <v>28042</v>
      </c>
      <c r="N10075">
        <v>10.045277777000001</v>
      </c>
      <c r="O10075">
        <v>0</v>
      </c>
      <c r="P10075">
        <v>412</v>
      </c>
      <c r="Q10075">
        <v>0</v>
      </c>
      <c r="R10075">
        <v>0</v>
      </c>
      <c r="S10075">
        <v>0</v>
      </c>
      <c r="T10075">
        <v>34</v>
      </c>
      <c r="U10075">
        <v>0</v>
      </c>
      <c r="V10075">
        <v>0</v>
      </c>
      <c r="W10075">
        <v>0</v>
      </c>
      <c r="X10075">
        <v>1447.1732655817184</v>
      </c>
      <c r="Y10075">
        <v>0</v>
      </c>
      <c r="Z10075">
        <v>0</v>
      </c>
      <c r="AA10075">
        <v>0</v>
      </c>
      <c r="AB10075">
        <v>617.89499805786966</v>
      </c>
      <c r="AC10075">
        <v>0</v>
      </c>
      <c r="AD10075">
        <v>0</v>
      </c>
      <c r="AE10075">
        <v>2065.0682636395882</v>
      </c>
    </row>
    <row r="10076" spans="1:31" x14ac:dyDescent="0.25">
      <c r="A10076">
        <v>1894837</v>
      </c>
      <c r="B10076">
        <v>1</v>
      </c>
      <c r="C10076" t="s">
        <v>81</v>
      </c>
      <c r="D10076" t="s">
        <v>116</v>
      </c>
      <c r="E10076" t="s">
        <v>146</v>
      </c>
      <c r="F10076" t="s">
        <v>28043</v>
      </c>
      <c r="G10076" t="s">
        <v>148</v>
      </c>
      <c r="H10076" t="s">
        <v>143</v>
      </c>
      <c r="I10076" t="s">
        <v>135</v>
      </c>
      <c r="J10076" t="s">
        <v>136</v>
      </c>
      <c r="K10076" t="s">
        <v>137</v>
      </c>
      <c r="L10076" t="s">
        <v>28044</v>
      </c>
      <c r="M10076" t="s">
        <v>28045</v>
      </c>
      <c r="N10076">
        <v>2.8227777770000002</v>
      </c>
      <c r="O10076">
        <v>0</v>
      </c>
      <c r="P10076">
        <v>9</v>
      </c>
      <c r="Q10076">
        <v>0</v>
      </c>
      <c r="R10076">
        <v>6</v>
      </c>
      <c r="S10076">
        <v>0</v>
      </c>
      <c r="T10076">
        <v>0</v>
      </c>
      <c r="U10076">
        <v>0</v>
      </c>
      <c r="V10076">
        <v>0</v>
      </c>
      <c r="W10076">
        <v>0</v>
      </c>
      <c r="X10076">
        <v>9.5373578389453098</v>
      </c>
      <c r="Y10076">
        <v>0</v>
      </c>
      <c r="Z10076">
        <v>22.692094785675639</v>
      </c>
      <c r="AA10076">
        <v>0</v>
      </c>
      <c r="AB10076">
        <v>0</v>
      </c>
      <c r="AC10076">
        <v>0</v>
      </c>
      <c r="AD10076">
        <v>0</v>
      </c>
      <c r="AE10076">
        <v>32.229452624620947</v>
      </c>
    </row>
    <row r="10077" spans="1:31" x14ac:dyDescent="0.25">
      <c r="A10077">
        <v>1895169</v>
      </c>
      <c r="B10077">
        <v>1</v>
      </c>
      <c r="C10077" t="s">
        <v>81</v>
      </c>
      <c r="D10077" t="s">
        <v>126</v>
      </c>
      <c r="E10077" t="s">
        <v>131</v>
      </c>
      <c r="F10077" t="s">
        <v>410</v>
      </c>
      <c r="G10077" t="s">
        <v>133</v>
      </c>
      <c r="H10077" t="s">
        <v>134</v>
      </c>
      <c r="I10077" t="s">
        <v>152</v>
      </c>
      <c r="J10077" t="s">
        <v>136</v>
      </c>
      <c r="K10077" t="s">
        <v>137</v>
      </c>
      <c r="L10077" t="s">
        <v>28046</v>
      </c>
      <c r="M10077" t="s">
        <v>28047</v>
      </c>
      <c r="N10077">
        <v>5.5555550000000002E-3</v>
      </c>
      <c r="O10077">
        <v>3</v>
      </c>
      <c r="P10077">
        <v>1264</v>
      </c>
      <c r="Q10077">
        <v>65</v>
      </c>
      <c r="R10077">
        <v>378</v>
      </c>
      <c r="S10077">
        <v>14</v>
      </c>
      <c r="T10077">
        <v>62</v>
      </c>
      <c r="U10077">
        <v>0</v>
      </c>
      <c r="V10077">
        <v>0</v>
      </c>
      <c r="W10077">
        <v>5.7954534070722222E-3</v>
      </c>
      <c r="X10077">
        <v>0.86469248170614543</v>
      </c>
      <c r="Y10077">
        <v>4.2752122116583218</v>
      </c>
      <c r="Z10077">
        <v>1.4130955947118671</v>
      </c>
      <c r="AA10077">
        <v>0.73704885407543352</v>
      </c>
      <c r="AB10077">
        <v>0.7708329535684777</v>
      </c>
      <c r="AC10077">
        <v>0</v>
      </c>
      <c r="AD10077">
        <v>0</v>
      </c>
      <c r="AE10077">
        <v>8.0666775491273164</v>
      </c>
    </row>
    <row r="10078" spans="1:31" x14ac:dyDescent="0.25">
      <c r="A10078">
        <v>1894791</v>
      </c>
      <c r="B10078">
        <v>1</v>
      </c>
      <c r="C10078" t="s">
        <v>80</v>
      </c>
      <c r="D10078" t="s">
        <v>93</v>
      </c>
      <c r="E10078" t="s">
        <v>169</v>
      </c>
      <c r="F10078" t="s">
        <v>13364</v>
      </c>
      <c r="G10078" t="s">
        <v>171</v>
      </c>
      <c r="H10078" t="s">
        <v>143</v>
      </c>
      <c r="I10078" t="s">
        <v>135</v>
      </c>
      <c r="J10078" t="s">
        <v>136</v>
      </c>
      <c r="K10078" t="s">
        <v>172</v>
      </c>
      <c r="L10078" t="s">
        <v>28048</v>
      </c>
      <c r="M10078" t="s">
        <v>28049</v>
      </c>
      <c r="N10078">
        <v>7.9961111110000003</v>
      </c>
      <c r="O10078">
        <v>0</v>
      </c>
      <c r="P10078">
        <v>63</v>
      </c>
      <c r="Q10078">
        <v>0</v>
      </c>
      <c r="R10078">
        <v>12</v>
      </c>
      <c r="S10078">
        <v>0</v>
      </c>
      <c r="T10078">
        <v>11</v>
      </c>
      <c r="U10078">
        <v>0</v>
      </c>
      <c r="V10078">
        <v>0</v>
      </c>
      <c r="W10078">
        <v>0</v>
      </c>
      <c r="X10078">
        <v>190.32991237528628</v>
      </c>
      <c r="Y10078">
        <v>0</v>
      </c>
      <c r="Z10078">
        <v>465.46832263504513</v>
      </c>
      <c r="AA10078">
        <v>0</v>
      </c>
      <c r="AB10078">
        <v>773.41215050397795</v>
      </c>
      <c r="AC10078">
        <v>0</v>
      </c>
      <c r="AD10078">
        <v>0</v>
      </c>
      <c r="AE10078">
        <v>1429.2103855143093</v>
      </c>
    </row>
    <row r="10079" spans="1:31" x14ac:dyDescent="0.25">
      <c r="A10079">
        <v>1894960</v>
      </c>
      <c r="B10079">
        <v>1</v>
      </c>
      <c r="C10079" t="s">
        <v>80</v>
      </c>
      <c r="D10079" t="s">
        <v>106</v>
      </c>
      <c r="E10079" t="s">
        <v>210</v>
      </c>
      <c r="F10079" t="s">
        <v>25940</v>
      </c>
      <c r="G10079" t="s">
        <v>133</v>
      </c>
      <c r="H10079" t="s">
        <v>134</v>
      </c>
      <c r="I10079" t="s">
        <v>152</v>
      </c>
      <c r="J10079" t="s">
        <v>136</v>
      </c>
      <c r="K10079" t="s">
        <v>137</v>
      </c>
      <c r="L10079" t="s">
        <v>28050</v>
      </c>
      <c r="M10079" t="s">
        <v>28051</v>
      </c>
      <c r="N10079">
        <v>6.3888879999999997E-3</v>
      </c>
      <c r="O10079">
        <v>3</v>
      </c>
      <c r="P10079">
        <v>4308</v>
      </c>
      <c r="Q10079">
        <v>286</v>
      </c>
      <c r="R10079">
        <v>656</v>
      </c>
      <c r="S10079">
        <v>60</v>
      </c>
      <c r="T10079">
        <v>800</v>
      </c>
      <c r="U10079">
        <v>5</v>
      </c>
      <c r="V10079">
        <v>0</v>
      </c>
      <c r="W10079">
        <v>8.7167179146599993E-3</v>
      </c>
      <c r="X10079">
        <v>5.7072871191807897</v>
      </c>
      <c r="Y10079">
        <v>16.385168137201749</v>
      </c>
      <c r="Z10079">
        <v>10.94212006818187</v>
      </c>
      <c r="AA10079">
        <v>3.1682100390601411</v>
      </c>
      <c r="AB10079">
        <v>5.5418483857822443</v>
      </c>
      <c r="AC10079">
        <v>0.6916197954494917</v>
      </c>
      <c r="AD10079">
        <v>0</v>
      </c>
      <c r="AE10079">
        <v>42.444970262770944</v>
      </c>
    </row>
    <row r="10080" spans="1:31" x14ac:dyDescent="0.25">
      <c r="A10080">
        <v>1894860</v>
      </c>
      <c r="B10080">
        <v>1</v>
      </c>
      <c r="C10080" t="s">
        <v>80</v>
      </c>
      <c r="D10080" t="s">
        <v>108</v>
      </c>
      <c r="E10080" t="s">
        <v>146</v>
      </c>
      <c r="F10080" t="s">
        <v>28052</v>
      </c>
      <c r="G10080" t="s">
        <v>148</v>
      </c>
      <c r="H10080" t="s">
        <v>143</v>
      </c>
      <c r="I10080" t="s">
        <v>135</v>
      </c>
      <c r="J10080" t="s">
        <v>136</v>
      </c>
      <c r="K10080" t="s">
        <v>137</v>
      </c>
      <c r="L10080" t="s">
        <v>28053</v>
      </c>
      <c r="M10080" t="s">
        <v>28054</v>
      </c>
      <c r="N10080">
        <v>1.1225000000000001</v>
      </c>
      <c r="O10080">
        <v>0</v>
      </c>
      <c r="P10080">
        <v>6</v>
      </c>
      <c r="Q10080">
        <v>0</v>
      </c>
      <c r="R10080">
        <v>0</v>
      </c>
      <c r="S10080">
        <v>0</v>
      </c>
      <c r="T10080">
        <v>0</v>
      </c>
      <c r="U10080">
        <v>0</v>
      </c>
      <c r="V10080">
        <v>0</v>
      </c>
      <c r="W10080">
        <v>0</v>
      </c>
      <c r="X10080">
        <v>0.78919984800995779</v>
      </c>
      <c r="Y10080">
        <v>0</v>
      </c>
      <c r="Z10080">
        <v>0</v>
      </c>
      <c r="AA10080">
        <v>0</v>
      </c>
      <c r="AB10080">
        <v>0</v>
      </c>
      <c r="AC10080">
        <v>0</v>
      </c>
      <c r="AD10080">
        <v>0</v>
      </c>
      <c r="AE10080">
        <v>0.78919984800995779</v>
      </c>
    </row>
    <row r="10081" spans="1:31" x14ac:dyDescent="0.25">
      <c r="A10081">
        <v>1895484</v>
      </c>
      <c r="B10081">
        <v>1</v>
      </c>
      <c r="C10081" t="s">
        <v>80</v>
      </c>
      <c r="D10081" t="s">
        <v>110</v>
      </c>
      <c r="E10081" t="s">
        <v>146</v>
      </c>
      <c r="F10081" t="s">
        <v>28055</v>
      </c>
      <c r="G10081" t="s">
        <v>148</v>
      </c>
      <c r="H10081" t="s">
        <v>143</v>
      </c>
      <c r="I10081" t="s">
        <v>135</v>
      </c>
      <c r="J10081" t="s">
        <v>136</v>
      </c>
      <c r="K10081" t="s">
        <v>137</v>
      </c>
      <c r="L10081" t="s">
        <v>28056</v>
      </c>
      <c r="M10081" t="s">
        <v>28057</v>
      </c>
      <c r="N10081">
        <v>1.109444444</v>
      </c>
      <c r="O10081">
        <v>0</v>
      </c>
      <c r="P10081">
        <v>298</v>
      </c>
      <c r="Q10081">
        <v>0</v>
      </c>
      <c r="R10081">
        <v>0</v>
      </c>
      <c r="S10081">
        <v>0</v>
      </c>
      <c r="T10081">
        <v>16</v>
      </c>
      <c r="U10081">
        <v>0</v>
      </c>
      <c r="V10081">
        <v>0</v>
      </c>
      <c r="W10081">
        <v>0</v>
      </c>
      <c r="X10081">
        <v>118.15519142900845</v>
      </c>
      <c r="Y10081">
        <v>0</v>
      </c>
      <c r="Z10081">
        <v>0</v>
      </c>
      <c r="AA10081">
        <v>0</v>
      </c>
      <c r="AB10081">
        <v>3.4212605781338299</v>
      </c>
      <c r="AC10081">
        <v>0</v>
      </c>
      <c r="AD10081">
        <v>0</v>
      </c>
      <c r="AE10081">
        <v>121.57645200714228</v>
      </c>
    </row>
    <row r="10082" spans="1:31" x14ac:dyDescent="0.25">
      <c r="A10082">
        <v>1895152</v>
      </c>
      <c r="B10082">
        <v>1</v>
      </c>
      <c r="C10082" t="s">
        <v>80</v>
      </c>
      <c r="D10082" t="s">
        <v>101</v>
      </c>
      <c r="E10082" t="s">
        <v>146</v>
      </c>
      <c r="F10082" t="s">
        <v>28058</v>
      </c>
      <c r="G10082" t="s">
        <v>148</v>
      </c>
      <c r="H10082" t="s">
        <v>143</v>
      </c>
      <c r="I10082" t="s">
        <v>135</v>
      </c>
      <c r="J10082" t="s">
        <v>136</v>
      </c>
      <c r="K10082" t="s">
        <v>137</v>
      </c>
      <c r="L10082" t="s">
        <v>28059</v>
      </c>
      <c r="M10082" t="s">
        <v>28060</v>
      </c>
      <c r="N10082">
        <v>1.3788888880000001</v>
      </c>
      <c r="O10082">
        <v>0</v>
      </c>
      <c r="P10082">
        <v>122</v>
      </c>
      <c r="Q10082">
        <v>0</v>
      </c>
      <c r="R10082">
        <v>0</v>
      </c>
      <c r="S10082">
        <v>0</v>
      </c>
      <c r="T10082">
        <v>4</v>
      </c>
      <c r="U10082">
        <v>0</v>
      </c>
      <c r="V10082">
        <v>0</v>
      </c>
      <c r="W10082">
        <v>0</v>
      </c>
      <c r="X10082">
        <v>38.084757990095319</v>
      </c>
      <c r="Y10082">
        <v>0</v>
      </c>
      <c r="Z10082">
        <v>0</v>
      </c>
      <c r="AA10082">
        <v>0</v>
      </c>
      <c r="AB10082">
        <v>4.0482377175025581</v>
      </c>
      <c r="AC10082">
        <v>0</v>
      </c>
      <c r="AD10082">
        <v>0</v>
      </c>
      <c r="AE10082">
        <v>42.132995707597878</v>
      </c>
    </row>
    <row r="10083" spans="1:31" x14ac:dyDescent="0.25">
      <c r="A10083">
        <v>1895378</v>
      </c>
      <c r="B10083">
        <v>1</v>
      </c>
      <c r="C10083" t="s">
        <v>80</v>
      </c>
      <c r="D10083" t="s">
        <v>100</v>
      </c>
      <c r="E10083" t="s">
        <v>169</v>
      </c>
      <c r="F10083" t="s">
        <v>28061</v>
      </c>
      <c r="G10083" t="s">
        <v>2576</v>
      </c>
      <c r="H10083" t="s">
        <v>143</v>
      </c>
      <c r="I10083" t="s">
        <v>135</v>
      </c>
      <c r="J10083" t="s">
        <v>136</v>
      </c>
      <c r="K10083" t="s">
        <v>137</v>
      </c>
      <c r="L10083" t="s">
        <v>28062</v>
      </c>
      <c r="M10083" t="s">
        <v>28063</v>
      </c>
      <c r="N10083">
        <v>4.3875000000000002</v>
      </c>
      <c r="O10083">
        <v>0</v>
      </c>
      <c r="P10083">
        <v>13</v>
      </c>
      <c r="Q10083">
        <v>0</v>
      </c>
      <c r="R10083">
        <v>21</v>
      </c>
      <c r="S10083">
        <v>0</v>
      </c>
      <c r="T10083">
        <v>11</v>
      </c>
      <c r="U10083">
        <v>0</v>
      </c>
      <c r="V10083">
        <v>0</v>
      </c>
      <c r="W10083">
        <v>0</v>
      </c>
      <c r="X10083">
        <v>30.133202609883416</v>
      </c>
      <c r="Y10083">
        <v>0</v>
      </c>
      <c r="Z10083">
        <v>141.58975437385772</v>
      </c>
      <c r="AA10083">
        <v>0</v>
      </c>
      <c r="AB10083">
        <v>33.157644300390523</v>
      </c>
      <c r="AC10083">
        <v>0</v>
      </c>
      <c r="AD10083">
        <v>0</v>
      </c>
      <c r="AE10083">
        <v>204.88060128413167</v>
      </c>
    </row>
    <row r="10084" spans="1:31" x14ac:dyDescent="0.25">
      <c r="A10084">
        <v>1894854</v>
      </c>
      <c r="B10084">
        <v>1</v>
      </c>
      <c r="C10084" t="s">
        <v>80</v>
      </c>
      <c r="D10084" t="s">
        <v>97</v>
      </c>
      <c r="E10084" t="s">
        <v>222</v>
      </c>
      <c r="F10084" t="s">
        <v>28064</v>
      </c>
      <c r="G10084" t="s">
        <v>663</v>
      </c>
      <c r="H10084" t="s">
        <v>143</v>
      </c>
      <c r="I10084" t="s">
        <v>135</v>
      </c>
      <c r="J10084" t="s">
        <v>136</v>
      </c>
      <c r="K10084" t="s">
        <v>137</v>
      </c>
      <c r="L10084" t="s">
        <v>28065</v>
      </c>
      <c r="M10084" t="s">
        <v>28066</v>
      </c>
      <c r="N10084">
        <v>3.6627777770000001</v>
      </c>
      <c r="O10084">
        <v>0</v>
      </c>
      <c r="P10084">
        <v>25</v>
      </c>
      <c r="Q10084">
        <v>0</v>
      </c>
      <c r="R10084">
        <v>0</v>
      </c>
      <c r="S10084">
        <v>0</v>
      </c>
      <c r="T10084">
        <v>1</v>
      </c>
      <c r="U10084">
        <v>0</v>
      </c>
      <c r="V10084">
        <v>0</v>
      </c>
      <c r="W10084">
        <v>0</v>
      </c>
      <c r="X10084">
        <v>37.414795936190245</v>
      </c>
      <c r="Y10084">
        <v>0</v>
      </c>
      <c r="Z10084">
        <v>0</v>
      </c>
      <c r="AA10084">
        <v>0</v>
      </c>
      <c r="AB10084">
        <v>0.51289383607305283</v>
      </c>
      <c r="AC10084">
        <v>0</v>
      </c>
      <c r="AD10084">
        <v>0</v>
      </c>
      <c r="AE10084">
        <v>37.9276897722633</v>
      </c>
    </row>
    <row r="10085" spans="1:31" x14ac:dyDescent="0.25">
      <c r="A10085">
        <v>1895000</v>
      </c>
      <c r="B10085">
        <v>1</v>
      </c>
      <c r="C10085" t="s">
        <v>81</v>
      </c>
      <c r="D10085" t="s">
        <v>112</v>
      </c>
      <c r="E10085" t="s">
        <v>131</v>
      </c>
      <c r="F10085" t="s">
        <v>28067</v>
      </c>
      <c r="G10085" t="s">
        <v>196</v>
      </c>
      <c r="H10085" t="s">
        <v>134</v>
      </c>
      <c r="I10085" t="s">
        <v>135</v>
      </c>
      <c r="J10085" t="s">
        <v>136</v>
      </c>
      <c r="K10085" t="s">
        <v>172</v>
      </c>
      <c r="L10085" t="s">
        <v>28068</v>
      </c>
      <c r="M10085" t="s">
        <v>28069</v>
      </c>
      <c r="N10085">
        <v>4.0417063879999997</v>
      </c>
      <c r="O10085">
        <v>0</v>
      </c>
      <c r="P10085">
        <v>239</v>
      </c>
      <c r="Q10085">
        <v>2</v>
      </c>
      <c r="R10085">
        <v>0</v>
      </c>
      <c r="S10085">
        <v>0</v>
      </c>
      <c r="T10085">
        <v>2</v>
      </c>
      <c r="U10085">
        <v>0</v>
      </c>
      <c r="V10085">
        <v>0</v>
      </c>
      <c r="W10085">
        <v>0</v>
      </c>
      <c r="X10085">
        <v>98.660526332779853</v>
      </c>
      <c r="Y10085">
        <v>102.18514657176848</v>
      </c>
      <c r="Z10085">
        <v>0</v>
      </c>
      <c r="AA10085">
        <v>0</v>
      </c>
      <c r="AB10085">
        <v>2.3037545006727749</v>
      </c>
      <c r="AC10085">
        <v>0</v>
      </c>
      <c r="AD10085">
        <v>0</v>
      </c>
      <c r="AE10085">
        <v>203.1494274052211</v>
      </c>
    </row>
    <row r="10086" spans="1:31" x14ac:dyDescent="0.25">
      <c r="A10086">
        <v>1895332</v>
      </c>
      <c r="B10086">
        <v>1</v>
      </c>
      <c r="C10086" t="s">
        <v>80</v>
      </c>
      <c r="D10086" t="s">
        <v>100</v>
      </c>
      <c r="E10086" t="s">
        <v>169</v>
      </c>
      <c r="F10086" t="s">
        <v>28070</v>
      </c>
      <c r="G10086" t="s">
        <v>183</v>
      </c>
      <c r="H10086" t="s">
        <v>143</v>
      </c>
      <c r="I10086" t="s">
        <v>135</v>
      </c>
      <c r="J10086" t="s">
        <v>136</v>
      </c>
      <c r="K10086" t="s">
        <v>137</v>
      </c>
      <c r="L10086" t="s">
        <v>28071</v>
      </c>
      <c r="M10086" t="s">
        <v>28072</v>
      </c>
      <c r="N10086">
        <v>2.170555555</v>
      </c>
      <c r="O10086">
        <v>0</v>
      </c>
      <c r="P10086">
        <v>247</v>
      </c>
      <c r="Q10086">
        <v>0</v>
      </c>
      <c r="R10086">
        <v>2</v>
      </c>
      <c r="S10086">
        <v>0</v>
      </c>
      <c r="T10086">
        <v>33</v>
      </c>
      <c r="U10086">
        <v>0</v>
      </c>
      <c r="V10086">
        <v>1</v>
      </c>
      <c r="W10086">
        <v>0</v>
      </c>
      <c r="X10086">
        <v>185.74965335342247</v>
      </c>
      <c r="Y10086">
        <v>0</v>
      </c>
      <c r="Z10086">
        <v>1.8867371615553987</v>
      </c>
      <c r="AA10086">
        <v>0</v>
      </c>
      <c r="AB10086">
        <v>118.82992414881272</v>
      </c>
      <c r="AC10086">
        <v>0</v>
      </c>
      <c r="AD10086">
        <v>59.21932604056385</v>
      </c>
      <c r="AE10086">
        <v>365.68564070435446</v>
      </c>
    </row>
    <row r="10087" spans="1:31" x14ac:dyDescent="0.25">
      <c r="A10087">
        <v>1894645</v>
      </c>
      <c r="B10087">
        <v>1</v>
      </c>
      <c r="C10087" t="s">
        <v>80</v>
      </c>
      <c r="D10087" t="s">
        <v>110</v>
      </c>
      <c r="E10087" t="s">
        <v>146</v>
      </c>
      <c r="F10087" t="s">
        <v>1433</v>
      </c>
      <c r="G10087" t="s">
        <v>148</v>
      </c>
      <c r="H10087" t="s">
        <v>143</v>
      </c>
      <c r="I10087" t="s">
        <v>135</v>
      </c>
      <c r="J10087" t="s">
        <v>136</v>
      </c>
      <c r="K10087" t="s">
        <v>137</v>
      </c>
      <c r="L10087" t="s">
        <v>28073</v>
      </c>
      <c r="M10087" t="s">
        <v>28074</v>
      </c>
      <c r="N10087">
        <v>2.3388888880000001</v>
      </c>
      <c r="O10087">
        <v>0</v>
      </c>
      <c r="P10087">
        <v>6</v>
      </c>
      <c r="Q10087">
        <v>0</v>
      </c>
      <c r="R10087">
        <v>0</v>
      </c>
      <c r="S10087">
        <v>0</v>
      </c>
      <c r="T10087">
        <v>13</v>
      </c>
      <c r="U10087">
        <v>0</v>
      </c>
      <c r="V10087">
        <v>0</v>
      </c>
      <c r="W10087">
        <v>0</v>
      </c>
      <c r="X10087">
        <v>2.5118896378452065</v>
      </c>
      <c r="Y10087">
        <v>0</v>
      </c>
      <c r="Z10087">
        <v>0</v>
      </c>
      <c r="AA10087">
        <v>0</v>
      </c>
      <c r="AB10087">
        <v>62.886683446818857</v>
      </c>
      <c r="AC10087">
        <v>0</v>
      </c>
      <c r="AD10087">
        <v>0</v>
      </c>
      <c r="AE10087">
        <v>65.398573084664065</v>
      </c>
    </row>
    <row r="10088" spans="1:31" x14ac:dyDescent="0.25">
      <c r="A10088">
        <v>1894651</v>
      </c>
      <c r="B10088">
        <v>1</v>
      </c>
      <c r="C10088" t="s">
        <v>81</v>
      </c>
      <c r="D10088" t="s">
        <v>121</v>
      </c>
      <c r="E10088" t="s">
        <v>131</v>
      </c>
      <c r="F10088" t="s">
        <v>4429</v>
      </c>
      <c r="G10088" t="s">
        <v>133</v>
      </c>
      <c r="H10088" t="s">
        <v>134</v>
      </c>
      <c r="I10088" t="s">
        <v>135</v>
      </c>
      <c r="J10088" t="s">
        <v>136</v>
      </c>
      <c r="K10088" t="s">
        <v>137</v>
      </c>
      <c r="L10088" t="s">
        <v>28075</v>
      </c>
      <c r="M10088" t="s">
        <v>28076</v>
      </c>
      <c r="N10088">
        <v>0.55416666599999997</v>
      </c>
      <c r="O10088">
        <v>0</v>
      </c>
      <c r="P10088">
        <v>442</v>
      </c>
      <c r="Q10088">
        <v>0</v>
      </c>
      <c r="R10088">
        <v>0</v>
      </c>
      <c r="S10088">
        <v>1</v>
      </c>
      <c r="T10088">
        <v>24</v>
      </c>
      <c r="U10088">
        <v>0</v>
      </c>
      <c r="V10088">
        <v>0</v>
      </c>
      <c r="W10088">
        <v>0</v>
      </c>
      <c r="X10088">
        <v>19.637058487233336</v>
      </c>
      <c r="Y10088">
        <v>0</v>
      </c>
      <c r="Z10088">
        <v>0</v>
      </c>
      <c r="AA10088">
        <v>0.49968929187003758</v>
      </c>
      <c r="AB10088">
        <v>1.1803817243492167</v>
      </c>
      <c r="AC10088">
        <v>0</v>
      </c>
      <c r="AD10088">
        <v>0</v>
      </c>
      <c r="AE10088">
        <v>21.317129503452591</v>
      </c>
    </row>
    <row r="10089" spans="1:31" x14ac:dyDescent="0.25">
      <c r="A10089">
        <v>1894900</v>
      </c>
      <c r="B10089">
        <v>1</v>
      </c>
      <c r="C10089" t="s">
        <v>80</v>
      </c>
      <c r="D10089" t="s">
        <v>94</v>
      </c>
      <c r="E10089" t="s">
        <v>158</v>
      </c>
      <c r="F10089" t="s">
        <v>28077</v>
      </c>
      <c r="G10089" t="s">
        <v>293</v>
      </c>
      <c r="H10089" t="s">
        <v>134</v>
      </c>
      <c r="I10089" t="s">
        <v>135</v>
      </c>
      <c r="J10089" t="s">
        <v>136</v>
      </c>
      <c r="K10089" t="s">
        <v>137</v>
      </c>
      <c r="L10089" t="s">
        <v>28078</v>
      </c>
      <c r="M10089" t="s">
        <v>28079</v>
      </c>
      <c r="N10089">
        <v>1.8252777769999999</v>
      </c>
      <c r="O10089">
        <v>0</v>
      </c>
      <c r="P10089">
        <v>169</v>
      </c>
      <c r="Q10089">
        <v>0</v>
      </c>
      <c r="R10089">
        <v>101</v>
      </c>
      <c r="S10089">
        <v>0</v>
      </c>
      <c r="T10089">
        <v>11</v>
      </c>
      <c r="U10089">
        <v>0</v>
      </c>
      <c r="V10089">
        <v>0</v>
      </c>
      <c r="W10089">
        <v>0</v>
      </c>
      <c r="X10089">
        <v>80.023084759436927</v>
      </c>
      <c r="Y10089">
        <v>0</v>
      </c>
      <c r="Z10089">
        <v>92.224660329914244</v>
      </c>
      <c r="AA10089">
        <v>0</v>
      </c>
      <c r="AB10089">
        <v>42.379390220782419</v>
      </c>
      <c r="AC10089">
        <v>0</v>
      </c>
      <c r="AD10089">
        <v>0</v>
      </c>
      <c r="AE10089">
        <v>214.62713531013358</v>
      </c>
    </row>
    <row r="10090" spans="1:31" x14ac:dyDescent="0.25">
      <c r="A10090">
        <v>1894751</v>
      </c>
      <c r="B10090">
        <v>1</v>
      </c>
      <c r="C10090" t="s">
        <v>81</v>
      </c>
      <c r="D10090" t="s">
        <v>127</v>
      </c>
      <c r="E10090" t="s">
        <v>131</v>
      </c>
      <c r="F10090" t="s">
        <v>8901</v>
      </c>
      <c r="G10090" t="s">
        <v>171</v>
      </c>
      <c r="H10090" t="s">
        <v>134</v>
      </c>
      <c r="I10090" t="s">
        <v>135</v>
      </c>
      <c r="J10090" t="s">
        <v>136</v>
      </c>
      <c r="K10090" t="s">
        <v>172</v>
      </c>
      <c r="L10090" t="s">
        <v>27644</v>
      </c>
      <c r="M10090" t="s">
        <v>28080</v>
      </c>
      <c r="N10090">
        <v>1.207777777</v>
      </c>
      <c r="O10090">
        <v>3</v>
      </c>
      <c r="P10090">
        <v>442</v>
      </c>
      <c r="Q10090">
        <v>72</v>
      </c>
      <c r="R10090">
        <v>67</v>
      </c>
      <c r="S10090">
        <v>15</v>
      </c>
      <c r="T10090">
        <v>29</v>
      </c>
      <c r="U10090">
        <v>5</v>
      </c>
      <c r="V10090">
        <v>0</v>
      </c>
      <c r="W10090">
        <v>2.4014795651270227</v>
      </c>
      <c r="X10090">
        <v>101.225840210077</v>
      </c>
      <c r="Y10090">
        <v>207.39094839269276</v>
      </c>
      <c r="Z10090">
        <v>147.60475667800947</v>
      </c>
      <c r="AA10090">
        <v>703.52722542265519</v>
      </c>
      <c r="AB10090">
        <v>18.599568294254091</v>
      </c>
      <c r="AC10090">
        <v>468.52527728670316</v>
      </c>
      <c r="AD10090">
        <v>0</v>
      </c>
      <c r="AE10090">
        <v>1649.2750958495187</v>
      </c>
    </row>
    <row r="10091" spans="1:31" x14ac:dyDescent="0.25">
      <c r="A10091">
        <v>1895292</v>
      </c>
      <c r="B10091">
        <v>1</v>
      </c>
      <c r="C10091" t="s">
        <v>80</v>
      </c>
      <c r="D10091" t="s">
        <v>96</v>
      </c>
      <c r="E10091" t="s">
        <v>146</v>
      </c>
      <c r="F10091" t="s">
        <v>20301</v>
      </c>
      <c r="G10091" t="s">
        <v>148</v>
      </c>
      <c r="H10091" t="s">
        <v>143</v>
      </c>
      <c r="I10091" t="s">
        <v>135</v>
      </c>
      <c r="J10091" t="s">
        <v>136</v>
      </c>
      <c r="K10091" t="s">
        <v>137</v>
      </c>
      <c r="L10091" t="s">
        <v>28081</v>
      </c>
      <c r="M10091" t="s">
        <v>28082</v>
      </c>
      <c r="N10091">
        <v>1.526944444</v>
      </c>
      <c r="O10091">
        <v>0</v>
      </c>
      <c r="P10091">
        <v>21</v>
      </c>
      <c r="Q10091">
        <v>0</v>
      </c>
      <c r="R10091">
        <v>0</v>
      </c>
      <c r="S10091">
        <v>0</v>
      </c>
      <c r="T10091">
        <v>17</v>
      </c>
      <c r="U10091">
        <v>0</v>
      </c>
      <c r="V10091">
        <v>0</v>
      </c>
      <c r="W10091">
        <v>0</v>
      </c>
      <c r="X10091">
        <v>19.381914702020747</v>
      </c>
      <c r="Y10091">
        <v>0</v>
      </c>
      <c r="Z10091">
        <v>0</v>
      </c>
      <c r="AA10091">
        <v>0</v>
      </c>
      <c r="AB10091">
        <v>29.241403046337044</v>
      </c>
      <c r="AC10091">
        <v>0</v>
      </c>
      <c r="AD10091">
        <v>0</v>
      </c>
      <c r="AE10091">
        <v>48.623317748357792</v>
      </c>
    </row>
    <row r="10092" spans="1:31" x14ac:dyDescent="0.25">
      <c r="A10092">
        <v>1895438</v>
      </c>
      <c r="B10092">
        <v>1</v>
      </c>
      <c r="C10092" t="s">
        <v>81</v>
      </c>
      <c r="D10092" t="s">
        <v>117</v>
      </c>
      <c r="E10092" t="s">
        <v>140</v>
      </c>
      <c r="F10092" t="s">
        <v>28083</v>
      </c>
      <c r="G10092" t="s">
        <v>163</v>
      </c>
      <c r="H10092" t="s">
        <v>143</v>
      </c>
      <c r="I10092" t="s">
        <v>135</v>
      </c>
      <c r="J10092" t="s">
        <v>136</v>
      </c>
      <c r="K10092" t="s">
        <v>137</v>
      </c>
      <c r="L10092" t="s">
        <v>28084</v>
      </c>
      <c r="M10092" t="s">
        <v>28085</v>
      </c>
      <c r="N10092">
        <v>0.93833333299999999</v>
      </c>
      <c r="O10092">
        <v>0</v>
      </c>
      <c r="P10092">
        <v>1</v>
      </c>
      <c r="Q10092">
        <v>0</v>
      </c>
      <c r="R10092">
        <v>0</v>
      </c>
      <c r="S10092">
        <v>0</v>
      </c>
      <c r="T10092">
        <v>0</v>
      </c>
      <c r="U10092">
        <v>0</v>
      </c>
      <c r="V10092">
        <v>0</v>
      </c>
      <c r="W10092">
        <v>0</v>
      </c>
      <c r="X10092">
        <v>0.14250939036489499</v>
      </c>
      <c r="Y10092">
        <v>0</v>
      </c>
      <c r="Z10092">
        <v>0</v>
      </c>
      <c r="AA10092">
        <v>0</v>
      </c>
      <c r="AB10092">
        <v>0</v>
      </c>
      <c r="AC10092">
        <v>0</v>
      </c>
      <c r="AD10092">
        <v>0</v>
      </c>
      <c r="AE10092">
        <v>0.14250939036489499</v>
      </c>
    </row>
    <row r="10093" spans="1:31" x14ac:dyDescent="0.25">
      <c r="A10093">
        <v>1894797</v>
      </c>
      <c r="B10093">
        <v>1</v>
      </c>
      <c r="C10093" t="s">
        <v>81</v>
      </c>
      <c r="D10093" t="s">
        <v>121</v>
      </c>
      <c r="E10093" t="s">
        <v>169</v>
      </c>
      <c r="F10093" t="s">
        <v>28086</v>
      </c>
      <c r="G10093" t="s">
        <v>183</v>
      </c>
      <c r="H10093" t="s">
        <v>143</v>
      </c>
      <c r="I10093" t="s">
        <v>135</v>
      </c>
      <c r="J10093" t="s">
        <v>136</v>
      </c>
      <c r="K10093" t="s">
        <v>137</v>
      </c>
      <c r="L10093" t="s">
        <v>28087</v>
      </c>
      <c r="M10093" t="s">
        <v>28088</v>
      </c>
      <c r="N10093">
        <v>4.5350000000000001</v>
      </c>
      <c r="O10093">
        <v>0</v>
      </c>
      <c r="P10093">
        <v>6</v>
      </c>
      <c r="Q10093">
        <v>0</v>
      </c>
      <c r="R10093">
        <v>32</v>
      </c>
      <c r="S10093">
        <v>0</v>
      </c>
      <c r="T10093">
        <v>4</v>
      </c>
      <c r="U10093">
        <v>0</v>
      </c>
      <c r="V10093">
        <v>0</v>
      </c>
      <c r="W10093">
        <v>0</v>
      </c>
      <c r="X10093">
        <v>5.5953816032588009</v>
      </c>
      <c r="Y10093">
        <v>0</v>
      </c>
      <c r="Z10093">
        <v>111.80138847201164</v>
      </c>
      <c r="AA10093">
        <v>0</v>
      </c>
      <c r="AB10093">
        <v>10.424561929642989</v>
      </c>
      <c r="AC10093">
        <v>0</v>
      </c>
      <c r="AD10093">
        <v>0</v>
      </c>
      <c r="AE10093">
        <v>127.82133200491343</v>
      </c>
    </row>
    <row r="10094" spans="1:31" x14ac:dyDescent="0.25">
      <c r="A10094">
        <v>1894731</v>
      </c>
      <c r="B10094">
        <v>1</v>
      </c>
      <c r="C10094" t="s">
        <v>80</v>
      </c>
      <c r="D10094" t="s">
        <v>93</v>
      </c>
      <c r="E10094" t="s">
        <v>169</v>
      </c>
      <c r="F10094" t="s">
        <v>28089</v>
      </c>
      <c r="G10094" t="s">
        <v>171</v>
      </c>
      <c r="H10094" t="s">
        <v>143</v>
      </c>
      <c r="I10094" t="s">
        <v>135</v>
      </c>
      <c r="J10094" t="s">
        <v>136</v>
      </c>
      <c r="K10094" t="s">
        <v>172</v>
      </c>
      <c r="L10094" t="s">
        <v>28090</v>
      </c>
      <c r="M10094" t="s">
        <v>28091</v>
      </c>
      <c r="N10094">
        <v>8.8858333330000008</v>
      </c>
      <c r="O10094">
        <v>0</v>
      </c>
      <c r="P10094">
        <v>62</v>
      </c>
      <c r="Q10094">
        <v>0</v>
      </c>
      <c r="R10094">
        <v>15</v>
      </c>
      <c r="S10094">
        <v>0</v>
      </c>
      <c r="T10094">
        <v>7</v>
      </c>
      <c r="U10094">
        <v>0</v>
      </c>
      <c r="V10094">
        <v>0</v>
      </c>
      <c r="W10094">
        <v>0</v>
      </c>
      <c r="X10094">
        <v>145.75037510769076</v>
      </c>
      <c r="Y10094">
        <v>0</v>
      </c>
      <c r="Z10094">
        <v>528.79998051479106</v>
      </c>
      <c r="AA10094">
        <v>0</v>
      </c>
      <c r="AB10094">
        <v>116.2357345598012</v>
      </c>
      <c r="AC10094">
        <v>0</v>
      </c>
      <c r="AD10094">
        <v>0</v>
      </c>
      <c r="AE10094">
        <v>790.78609018228303</v>
      </c>
    </row>
    <row r="10095" spans="1:31" x14ac:dyDescent="0.25">
      <c r="A10095">
        <v>1894874</v>
      </c>
      <c r="B10095">
        <v>1</v>
      </c>
      <c r="C10095" t="s">
        <v>80</v>
      </c>
      <c r="D10095" t="s">
        <v>94</v>
      </c>
      <c r="E10095" t="s">
        <v>158</v>
      </c>
      <c r="F10095" t="s">
        <v>28092</v>
      </c>
      <c r="G10095" t="s">
        <v>133</v>
      </c>
      <c r="H10095" t="s">
        <v>134</v>
      </c>
      <c r="I10095" t="s">
        <v>135</v>
      </c>
      <c r="J10095" t="s">
        <v>136</v>
      </c>
      <c r="K10095" t="s">
        <v>137</v>
      </c>
      <c r="L10095" t="s">
        <v>28093</v>
      </c>
      <c r="M10095" t="s">
        <v>28094</v>
      </c>
      <c r="N10095">
        <v>0.34055555500000001</v>
      </c>
      <c r="O10095">
        <v>0</v>
      </c>
      <c r="P10095">
        <v>132</v>
      </c>
      <c r="Q10095">
        <v>0</v>
      </c>
      <c r="R10095">
        <v>138</v>
      </c>
      <c r="S10095">
        <v>4</v>
      </c>
      <c r="T10095">
        <v>25</v>
      </c>
      <c r="U10095">
        <v>0</v>
      </c>
      <c r="V10095">
        <v>0</v>
      </c>
      <c r="W10095">
        <v>0</v>
      </c>
      <c r="X10095">
        <v>10.293282345695653</v>
      </c>
      <c r="Y10095">
        <v>0</v>
      </c>
      <c r="Z10095">
        <v>55.504678681660081</v>
      </c>
      <c r="AA10095">
        <v>74.683136757297177</v>
      </c>
      <c r="AB10095">
        <v>47.933253631478749</v>
      </c>
      <c r="AC10095">
        <v>0</v>
      </c>
      <c r="AD10095">
        <v>0</v>
      </c>
      <c r="AE10095">
        <v>188.41435141613167</v>
      </c>
    </row>
    <row r="10096" spans="1:31" x14ac:dyDescent="0.25">
      <c r="A10096">
        <v>1895109</v>
      </c>
      <c r="B10096">
        <v>1</v>
      </c>
      <c r="C10096" t="s">
        <v>80</v>
      </c>
      <c r="D10096" t="s">
        <v>92</v>
      </c>
      <c r="E10096" t="s">
        <v>158</v>
      </c>
      <c r="F10096" t="s">
        <v>28095</v>
      </c>
      <c r="G10096" t="s">
        <v>1557</v>
      </c>
      <c r="H10096" t="s">
        <v>134</v>
      </c>
      <c r="I10096" t="s">
        <v>135</v>
      </c>
      <c r="J10096" t="s">
        <v>136</v>
      </c>
      <c r="K10096" t="s">
        <v>137</v>
      </c>
      <c r="L10096" t="s">
        <v>28096</v>
      </c>
      <c r="M10096" t="s">
        <v>28097</v>
      </c>
      <c r="N10096">
        <v>7.4480555549999998</v>
      </c>
      <c r="O10096">
        <v>0</v>
      </c>
      <c r="P10096">
        <v>74</v>
      </c>
      <c r="Q10096">
        <v>0</v>
      </c>
      <c r="R10096">
        <v>0</v>
      </c>
      <c r="S10096">
        <v>0</v>
      </c>
      <c r="T10096">
        <v>0</v>
      </c>
      <c r="U10096">
        <v>0</v>
      </c>
      <c r="V10096">
        <v>0</v>
      </c>
      <c r="W10096">
        <v>0</v>
      </c>
      <c r="X10096">
        <v>215.59213616515581</v>
      </c>
      <c r="Y10096">
        <v>0</v>
      </c>
      <c r="Z10096">
        <v>0</v>
      </c>
      <c r="AA10096">
        <v>0</v>
      </c>
      <c r="AB10096">
        <v>0</v>
      </c>
      <c r="AC10096">
        <v>0</v>
      </c>
      <c r="AD10096">
        <v>0</v>
      </c>
      <c r="AE10096">
        <v>215.59213616515581</v>
      </c>
    </row>
    <row r="10097" spans="1:31" x14ac:dyDescent="0.25">
      <c r="A10097">
        <v>1895086</v>
      </c>
      <c r="B10097">
        <v>1</v>
      </c>
      <c r="C10097" t="s">
        <v>80</v>
      </c>
      <c r="D10097" t="s">
        <v>103</v>
      </c>
      <c r="E10097" t="s">
        <v>169</v>
      </c>
      <c r="F10097" t="s">
        <v>3031</v>
      </c>
      <c r="G10097" t="s">
        <v>183</v>
      </c>
      <c r="H10097" t="s">
        <v>143</v>
      </c>
      <c r="I10097" t="s">
        <v>135</v>
      </c>
      <c r="J10097" t="s">
        <v>136</v>
      </c>
      <c r="K10097" t="s">
        <v>137</v>
      </c>
      <c r="L10097" t="s">
        <v>28098</v>
      </c>
      <c r="M10097" t="s">
        <v>28099</v>
      </c>
      <c r="N10097">
        <v>0.31027777699999998</v>
      </c>
      <c r="O10097">
        <v>0</v>
      </c>
      <c r="P10097">
        <v>465</v>
      </c>
      <c r="Q10097">
        <v>0</v>
      </c>
      <c r="R10097">
        <v>0</v>
      </c>
      <c r="S10097">
        <v>0</v>
      </c>
      <c r="T10097">
        <v>27</v>
      </c>
      <c r="U10097">
        <v>0</v>
      </c>
      <c r="V10097">
        <v>0</v>
      </c>
      <c r="W10097">
        <v>0</v>
      </c>
      <c r="X10097">
        <v>31.31758068964746</v>
      </c>
      <c r="Y10097">
        <v>0</v>
      </c>
      <c r="Z10097">
        <v>0</v>
      </c>
      <c r="AA10097">
        <v>0</v>
      </c>
      <c r="AB10097">
        <v>9.8657960913704876</v>
      </c>
      <c r="AC10097">
        <v>0</v>
      </c>
      <c r="AD10097">
        <v>0</v>
      </c>
      <c r="AE10097">
        <v>41.183376781017948</v>
      </c>
    </row>
    <row r="10098" spans="1:31" x14ac:dyDescent="0.25">
      <c r="A10098">
        <v>1894754</v>
      </c>
      <c r="B10098">
        <v>1</v>
      </c>
      <c r="C10098" t="s">
        <v>80</v>
      </c>
      <c r="D10098" t="s">
        <v>88</v>
      </c>
      <c r="E10098" t="s">
        <v>146</v>
      </c>
      <c r="F10098" t="s">
        <v>28100</v>
      </c>
      <c r="G10098" t="s">
        <v>196</v>
      </c>
      <c r="H10098" t="s">
        <v>143</v>
      </c>
      <c r="I10098" t="s">
        <v>135</v>
      </c>
      <c r="J10098" t="s">
        <v>136</v>
      </c>
      <c r="K10098" t="s">
        <v>172</v>
      </c>
      <c r="L10098" t="s">
        <v>28101</v>
      </c>
      <c r="M10098" t="s">
        <v>28102</v>
      </c>
      <c r="N10098">
        <v>0.3</v>
      </c>
      <c r="O10098">
        <v>0</v>
      </c>
      <c r="P10098">
        <v>32</v>
      </c>
      <c r="Q10098">
        <v>0</v>
      </c>
      <c r="R10098">
        <v>0</v>
      </c>
      <c r="S10098">
        <v>0</v>
      </c>
      <c r="T10098">
        <v>1</v>
      </c>
      <c r="U10098">
        <v>0</v>
      </c>
      <c r="V10098">
        <v>0</v>
      </c>
      <c r="W10098">
        <v>0</v>
      </c>
      <c r="X10098">
        <v>1.8310739397708002</v>
      </c>
      <c r="Y10098">
        <v>0</v>
      </c>
      <c r="Z10098">
        <v>0</v>
      </c>
      <c r="AA10098">
        <v>0</v>
      </c>
      <c r="AB10098">
        <v>0.61127606818800007</v>
      </c>
      <c r="AC10098">
        <v>0</v>
      </c>
      <c r="AD10098">
        <v>0</v>
      </c>
      <c r="AE10098">
        <v>2.4423500079588001</v>
      </c>
    </row>
    <row r="10099" spans="1:31" x14ac:dyDescent="0.25">
      <c r="A10099">
        <v>1894688</v>
      </c>
      <c r="B10099">
        <v>1</v>
      </c>
      <c r="C10099" t="s">
        <v>81</v>
      </c>
      <c r="D10099" t="s">
        <v>120</v>
      </c>
      <c r="E10099" t="s">
        <v>158</v>
      </c>
      <c r="F10099" t="s">
        <v>28103</v>
      </c>
      <c r="G10099" t="s">
        <v>133</v>
      </c>
      <c r="H10099" t="s">
        <v>134</v>
      </c>
      <c r="I10099" t="s">
        <v>135</v>
      </c>
      <c r="J10099" t="s">
        <v>136</v>
      </c>
      <c r="K10099" t="s">
        <v>137</v>
      </c>
      <c r="L10099" t="s">
        <v>28104</v>
      </c>
      <c r="M10099" t="s">
        <v>28105</v>
      </c>
      <c r="N10099">
        <v>2.099444444</v>
      </c>
      <c r="O10099">
        <v>0</v>
      </c>
      <c r="P10099">
        <v>0</v>
      </c>
      <c r="Q10099">
        <v>1</v>
      </c>
      <c r="R10099">
        <v>0</v>
      </c>
      <c r="S10099">
        <v>0</v>
      </c>
      <c r="T10099">
        <v>0</v>
      </c>
      <c r="U10099">
        <v>0</v>
      </c>
      <c r="V10099">
        <v>0</v>
      </c>
      <c r="W10099">
        <v>0</v>
      </c>
      <c r="X10099">
        <v>0</v>
      </c>
      <c r="Y10099">
        <v>26.37577442647531</v>
      </c>
      <c r="Z10099">
        <v>0</v>
      </c>
      <c r="AA10099">
        <v>0</v>
      </c>
      <c r="AB10099">
        <v>0</v>
      </c>
      <c r="AC10099">
        <v>0</v>
      </c>
      <c r="AD10099">
        <v>0</v>
      </c>
      <c r="AE10099">
        <v>26.37577442647531</v>
      </c>
    </row>
    <row r="10100" spans="1:31" x14ac:dyDescent="0.25">
      <c r="A10100">
        <v>1894611</v>
      </c>
      <c r="B10100">
        <v>1</v>
      </c>
      <c r="C10100" t="s">
        <v>80</v>
      </c>
      <c r="D10100" t="s">
        <v>100</v>
      </c>
      <c r="E10100" t="s">
        <v>222</v>
      </c>
      <c r="F10100" t="s">
        <v>28106</v>
      </c>
      <c r="G10100" t="s">
        <v>148</v>
      </c>
      <c r="H10100" t="s">
        <v>143</v>
      </c>
      <c r="I10100" t="s">
        <v>135</v>
      </c>
      <c r="J10100" t="s">
        <v>136</v>
      </c>
      <c r="K10100" t="s">
        <v>137</v>
      </c>
      <c r="L10100" t="s">
        <v>28107</v>
      </c>
      <c r="M10100" t="s">
        <v>28108</v>
      </c>
      <c r="N10100">
        <v>6.5386111109999998</v>
      </c>
      <c r="O10100">
        <v>0</v>
      </c>
      <c r="P10100">
        <v>14</v>
      </c>
      <c r="Q10100">
        <v>0</v>
      </c>
      <c r="R10100">
        <v>0</v>
      </c>
      <c r="S10100">
        <v>0</v>
      </c>
      <c r="T10100">
        <v>0</v>
      </c>
      <c r="U10100">
        <v>0</v>
      </c>
      <c r="V10100">
        <v>0</v>
      </c>
      <c r="W10100">
        <v>0</v>
      </c>
      <c r="X10100">
        <v>20.787530716112606</v>
      </c>
      <c r="Y10100">
        <v>0</v>
      </c>
      <c r="Z10100">
        <v>0</v>
      </c>
      <c r="AA10100">
        <v>0</v>
      </c>
      <c r="AB10100">
        <v>0</v>
      </c>
      <c r="AC10100">
        <v>0</v>
      </c>
      <c r="AD10100">
        <v>0</v>
      </c>
      <c r="AE10100">
        <v>20.787530716112606</v>
      </c>
    </row>
    <row r="10101" spans="1:31" x14ac:dyDescent="0.25">
      <c r="A10101">
        <v>1894711</v>
      </c>
      <c r="B10101">
        <v>1</v>
      </c>
      <c r="C10101" t="s">
        <v>81</v>
      </c>
      <c r="D10101" t="s">
        <v>121</v>
      </c>
      <c r="E10101" t="s">
        <v>169</v>
      </c>
      <c r="F10101" t="s">
        <v>28086</v>
      </c>
      <c r="G10101" t="s">
        <v>564</v>
      </c>
      <c r="H10101" t="s">
        <v>143</v>
      </c>
      <c r="I10101" t="s">
        <v>135</v>
      </c>
      <c r="J10101" t="s">
        <v>136</v>
      </c>
      <c r="K10101" t="s">
        <v>137</v>
      </c>
      <c r="L10101" t="s">
        <v>28109</v>
      </c>
      <c r="M10101" t="s">
        <v>28110</v>
      </c>
      <c r="N10101">
        <v>0.78805555500000002</v>
      </c>
      <c r="O10101">
        <v>0</v>
      </c>
      <c r="P10101">
        <v>6</v>
      </c>
      <c r="Q10101">
        <v>0</v>
      </c>
      <c r="R10101">
        <v>32</v>
      </c>
      <c r="S10101">
        <v>0</v>
      </c>
      <c r="T10101">
        <v>4</v>
      </c>
      <c r="U10101">
        <v>0</v>
      </c>
      <c r="V10101">
        <v>0</v>
      </c>
      <c r="W10101">
        <v>0</v>
      </c>
      <c r="X10101">
        <v>0.83373776550146295</v>
      </c>
      <c r="Y10101">
        <v>0</v>
      </c>
      <c r="Z10101">
        <v>18.225987610102674</v>
      </c>
      <c r="AA10101">
        <v>0</v>
      </c>
      <c r="AB10101">
        <v>1.5790766895184691</v>
      </c>
      <c r="AC10101">
        <v>0</v>
      </c>
      <c r="AD10101">
        <v>0</v>
      </c>
      <c r="AE10101">
        <v>20.638802065122608</v>
      </c>
    </row>
    <row r="10102" spans="1:31" x14ac:dyDescent="0.25">
      <c r="A10102">
        <v>1895401</v>
      </c>
      <c r="B10102">
        <v>1</v>
      </c>
      <c r="C10102" t="s">
        <v>81</v>
      </c>
      <c r="D10102" t="s">
        <v>118</v>
      </c>
      <c r="E10102" t="s">
        <v>169</v>
      </c>
      <c r="F10102" t="s">
        <v>547</v>
      </c>
      <c r="G10102" t="s">
        <v>183</v>
      </c>
      <c r="H10102" t="s">
        <v>143</v>
      </c>
      <c r="I10102" t="s">
        <v>135</v>
      </c>
      <c r="J10102" t="s">
        <v>136</v>
      </c>
      <c r="K10102" t="s">
        <v>137</v>
      </c>
      <c r="L10102" t="s">
        <v>28111</v>
      </c>
      <c r="M10102" t="s">
        <v>28112</v>
      </c>
      <c r="N10102">
        <v>1.3869444440000001</v>
      </c>
      <c r="O10102">
        <v>0</v>
      </c>
      <c r="P10102">
        <v>341</v>
      </c>
      <c r="Q10102">
        <v>0</v>
      </c>
      <c r="R10102">
        <v>28</v>
      </c>
      <c r="S10102">
        <v>0</v>
      </c>
      <c r="T10102">
        <v>30</v>
      </c>
      <c r="U10102">
        <v>0</v>
      </c>
      <c r="V10102">
        <v>0</v>
      </c>
      <c r="W10102">
        <v>0</v>
      </c>
      <c r="X10102">
        <v>130.75656980924336</v>
      </c>
      <c r="Y10102">
        <v>0</v>
      </c>
      <c r="Z10102">
        <v>28.357174761120309</v>
      </c>
      <c r="AA10102">
        <v>0</v>
      </c>
      <c r="AB10102">
        <v>29.193547719663023</v>
      </c>
      <c r="AC10102">
        <v>0</v>
      </c>
      <c r="AD10102">
        <v>0</v>
      </c>
      <c r="AE10102">
        <v>188.30729229002671</v>
      </c>
    </row>
    <row r="10103" spans="1:31" x14ac:dyDescent="0.25">
      <c r="A10103">
        <v>1895272</v>
      </c>
      <c r="B10103">
        <v>1</v>
      </c>
      <c r="C10103" t="s">
        <v>81</v>
      </c>
      <c r="D10103" t="s">
        <v>117</v>
      </c>
      <c r="E10103" t="s">
        <v>140</v>
      </c>
      <c r="F10103" t="s">
        <v>28113</v>
      </c>
      <c r="G10103" t="s">
        <v>163</v>
      </c>
      <c r="H10103" t="s">
        <v>143</v>
      </c>
      <c r="I10103" t="s">
        <v>135</v>
      </c>
      <c r="J10103" t="s">
        <v>136</v>
      </c>
      <c r="K10103" t="s">
        <v>137</v>
      </c>
      <c r="L10103" t="s">
        <v>28114</v>
      </c>
      <c r="M10103" t="s">
        <v>28115</v>
      </c>
      <c r="N10103">
        <v>2.2494444439999999</v>
      </c>
      <c r="O10103">
        <v>0</v>
      </c>
      <c r="P10103">
        <v>1</v>
      </c>
      <c r="Q10103">
        <v>0</v>
      </c>
      <c r="R10103">
        <v>0</v>
      </c>
      <c r="S10103">
        <v>0</v>
      </c>
      <c r="T10103">
        <v>0</v>
      </c>
      <c r="U10103">
        <v>0</v>
      </c>
      <c r="V10103">
        <v>0</v>
      </c>
      <c r="W10103">
        <v>0</v>
      </c>
      <c r="X10103">
        <v>0.26242790187575726</v>
      </c>
      <c r="Y10103">
        <v>0</v>
      </c>
      <c r="Z10103">
        <v>0</v>
      </c>
      <c r="AA10103">
        <v>0</v>
      </c>
      <c r="AB10103">
        <v>0</v>
      </c>
      <c r="AC10103">
        <v>0</v>
      </c>
      <c r="AD10103">
        <v>0</v>
      </c>
      <c r="AE10103">
        <v>0.26242790187575726</v>
      </c>
    </row>
    <row r="10104" spans="1:31" x14ac:dyDescent="0.25">
      <c r="A10104">
        <v>1895023</v>
      </c>
      <c r="B10104">
        <v>1</v>
      </c>
      <c r="C10104" t="s">
        <v>80</v>
      </c>
      <c r="D10104" t="s">
        <v>83</v>
      </c>
      <c r="E10104" t="s">
        <v>140</v>
      </c>
      <c r="F10104" t="s">
        <v>28116</v>
      </c>
      <c r="G10104" t="s">
        <v>200</v>
      </c>
      <c r="H10104" t="s">
        <v>143</v>
      </c>
      <c r="I10104" t="s">
        <v>135</v>
      </c>
      <c r="J10104" t="s">
        <v>136</v>
      </c>
      <c r="K10104" t="s">
        <v>137</v>
      </c>
      <c r="L10104" t="s">
        <v>28117</v>
      </c>
      <c r="M10104" t="s">
        <v>28118</v>
      </c>
      <c r="N10104">
        <v>6.9061111110000004</v>
      </c>
      <c r="O10104">
        <v>0</v>
      </c>
      <c r="P10104">
        <v>15</v>
      </c>
      <c r="Q10104">
        <v>0</v>
      </c>
      <c r="R10104">
        <v>0</v>
      </c>
      <c r="S10104">
        <v>0</v>
      </c>
      <c r="T10104">
        <v>0</v>
      </c>
      <c r="U10104">
        <v>0</v>
      </c>
      <c r="V10104">
        <v>0</v>
      </c>
      <c r="W10104">
        <v>0</v>
      </c>
      <c r="X10104">
        <v>43.247656378371261</v>
      </c>
      <c r="Y10104">
        <v>0</v>
      </c>
      <c r="Z10104">
        <v>0</v>
      </c>
      <c r="AA10104">
        <v>0</v>
      </c>
      <c r="AB10104">
        <v>0</v>
      </c>
      <c r="AC10104">
        <v>0</v>
      </c>
      <c r="AD10104">
        <v>0</v>
      </c>
      <c r="AE10104">
        <v>43.247656378371261</v>
      </c>
    </row>
    <row r="10105" spans="1:31" x14ac:dyDescent="0.25">
      <c r="A10105">
        <v>1895209</v>
      </c>
      <c r="B10105">
        <v>1</v>
      </c>
      <c r="C10105" t="s">
        <v>80</v>
      </c>
      <c r="D10105" t="s">
        <v>103</v>
      </c>
      <c r="E10105" t="s">
        <v>169</v>
      </c>
      <c r="F10105" t="s">
        <v>3031</v>
      </c>
      <c r="G10105" t="s">
        <v>183</v>
      </c>
      <c r="H10105" t="s">
        <v>143</v>
      </c>
      <c r="I10105" t="s">
        <v>135</v>
      </c>
      <c r="J10105" t="s">
        <v>136</v>
      </c>
      <c r="K10105" t="s">
        <v>137</v>
      </c>
      <c r="L10105" t="s">
        <v>28119</v>
      </c>
      <c r="M10105" t="s">
        <v>28120</v>
      </c>
      <c r="N10105">
        <v>1.0213888879999999</v>
      </c>
      <c r="O10105">
        <v>0</v>
      </c>
      <c r="P10105">
        <v>465</v>
      </c>
      <c r="Q10105">
        <v>0</v>
      </c>
      <c r="R10105">
        <v>0</v>
      </c>
      <c r="S10105">
        <v>0</v>
      </c>
      <c r="T10105">
        <v>27</v>
      </c>
      <c r="U10105">
        <v>0</v>
      </c>
      <c r="V10105">
        <v>0</v>
      </c>
      <c r="W10105">
        <v>0</v>
      </c>
      <c r="X10105">
        <v>106.63540351188956</v>
      </c>
      <c r="Y10105">
        <v>0</v>
      </c>
      <c r="Z10105">
        <v>0</v>
      </c>
      <c r="AA10105">
        <v>0</v>
      </c>
      <c r="AB10105">
        <v>28.744480568031882</v>
      </c>
      <c r="AC10105">
        <v>0</v>
      </c>
      <c r="AD10105">
        <v>0</v>
      </c>
      <c r="AE10105">
        <v>135.37988407992145</v>
      </c>
    </row>
    <row r="10106" spans="1:31" x14ac:dyDescent="0.25">
      <c r="A10106">
        <v>1894668</v>
      </c>
      <c r="B10106">
        <v>1</v>
      </c>
      <c r="C10106" t="s">
        <v>80</v>
      </c>
      <c r="D10106" t="s">
        <v>98</v>
      </c>
      <c r="E10106" t="s">
        <v>169</v>
      </c>
      <c r="F10106" t="s">
        <v>28121</v>
      </c>
      <c r="G10106" t="s">
        <v>148</v>
      </c>
      <c r="H10106" t="s">
        <v>143</v>
      </c>
      <c r="I10106" t="s">
        <v>135</v>
      </c>
      <c r="J10106" t="s">
        <v>136</v>
      </c>
      <c r="K10106" t="s">
        <v>137</v>
      </c>
      <c r="L10106" t="s">
        <v>28122</v>
      </c>
      <c r="M10106" t="s">
        <v>28123</v>
      </c>
      <c r="N10106">
        <v>0.943333333</v>
      </c>
      <c r="O10106">
        <v>0</v>
      </c>
      <c r="P10106">
        <v>61</v>
      </c>
      <c r="Q10106">
        <v>0</v>
      </c>
      <c r="R10106">
        <v>1</v>
      </c>
      <c r="S10106">
        <v>0</v>
      </c>
      <c r="T10106">
        <v>7</v>
      </c>
      <c r="U10106">
        <v>0</v>
      </c>
      <c r="V10106">
        <v>0</v>
      </c>
      <c r="W10106">
        <v>0</v>
      </c>
      <c r="X10106">
        <v>17.200017500115447</v>
      </c>
      <c r="Y10106">
        <v>0</v>
      </c>
      <c r="Z10106">
        <v>4.7059286696355036</v>
      </c>
      <c r="AA10106">
        <v>0</v>
      </c>
      <c r="AB10106">
        <v>2.3668674305214874</v>
      </c>
      <c r="AC10106">
        <v>0</v>
      </c>
      <c r="AD10106">
        <v>0</v>
      </c>
      <c r="AE10106">
        <v>24.272813600272439</v>
      </c>
    </row>
    <row r="10107" spans="1:31" x14ac:dyDescent="0.25">
      <c r="A10107">
        <v>1894631</v>
      </c>
      <c r="B10107">
        <v>1</v>
      </c>
      <c r="C10107" t="s">
        <v>80</v>
      </c>
      <c r="D10107" t="s">
        <v>104</v>
      </c>
      <c r="E10107" t="s">
        <v>140</v>
      </c>
      <c r="F10107" t="s">
        <v>28124</v>
      </c>
      <c r="G10107" t="s">
        <v>163</v>
      </c>
      <c r="H10107" t="s">
        <v>143</v>
      </c>
      <c r="I10107" t="s">
        <v>135</v>
      </c>
      <c r="J10107" t="s">
        <v>136</v>
      </c>
      <c r="K10107" t="s">
        <v>137</v>
      </c>
      <c r="L10107" t="s">
        <v>28125</v>
      </c>
      <c r="M10107" t="s">
        <v>28126</v>
      </c>
      <c r="N10107">
        <v>0.43416666599999998</v>
      </c>
      <c r="O10107">
        <v>0</v>
      </c>
      <c r="P10107">
        <v>1</v>
      </c>
      <c r="Q10107">
        <v>0</v>
      </c>
      <c r="R10107">
        <v>0</v>
      </c>
      <c r="S10107">
        <v>0</v>
      </c>
      <c r="T10107">
        <v>0</v>
      </c>
      <c r="U10107">
        <v>0</v>
      </c>
      <c r="V10107">
        <v>0</v>
      </c>
      <c r="W10107">
        <v>0</v>
      </c>
      <c r="X10107">
        <v>7.131240018970833E-2</v>
      </c>
      <c r="Y10107">
        <v>0</v>
      </c>
      <c r="Z10107">
        <v>0</v>
      </c>
      <c r="AA10107">
        <v>0</v>
      </c>
      <c r="AB10107">
        <v>0</v>
      </c>
      <c r="AC10107">
        <v>0</v>
      </c>
      <c r="AD10107">
        <v>0</v>
      </c>
      <c r="AE10107">
        <v>7.131240018970833E-2</v>
      </c>
    </row>
    <row r="10108" spans="1:31" x14ac:dyDescent="0.25">
      <c r="A10108">
        <v>1894817</v>
      </c>
      <c r="B10108">
        <v>1</v>
      </c>
      <c r="C10108" t="s">
        <v>81</v>
      </c>
      <c r="D10108" t="s">
        <v>114</v>
      </c>
      <c r="E10108" t="s">
        <v>210</v>
      </c>
      <c r="F10108" t="s">
        <v>15733</v>
      </c>
      <c r="G10108" t="s">
        <v>133</v>
      </c>
      <c r="H10108" t="s">
        <v>134</v>
      </c>
      <c r="I10108" t="s">
        <v>135</v>
      </c>
      <c r="J10108" t="s">
        <v>136</v>
      </c>
      <c r="K10108" t="s">
        <v>137</v>
      </c>
      <c r="L10108" t="s">
        <v>28127</v>
      </c>
      <c r="M10108" t="s">
        <v>28128</v>
      </c>
      <c r="N10108">
        <v>0.14027777699999999</v>
      </c>
      <c r="O10108">
        <v>0</v>
      </c>
      <c r="P10108">
        <v>1609</v>
      </c>
      <c r="Q10108">
        <v>0</v>
      </c>
      <c r="R10108">
        <v>43</v>
      </c>
      <c r="S10108">
        <v>2</v>
      </c>
      <c r="T10108">
        <v>139</v>
      </c>
      <c r="U10108">
        <v>0</v>
      </c>
      <c r="V10108">
        <v>1</v>
      </c>
      <c r="W10108">
        <v>0</v>
      </c>
      <c r="X10108">
        <v>21.619738705482277</v>
      </c>
      <c r="Y10108">
        <v>0</v>
      </c>
      <c r="Z10108">
        <v>1.0673038066609972</v>
      </c>
      <c r="AA10108">
        <v>0.66921831542411814</v>
      </c>
      <c r="AB10108">
        <v>5.526907386070266</v>
      </c>
      <c r="AC10108">
        <v>0</v>
      </c>
      <c r="AD10108">
        <v>0</v>
      </c>
      <c r="AE10108">
        <v>28.88316821363766</v>
      </c>
    </row>
    <row r="10109" spans="1:31" x14ac:dyDescent="0.25">
      <c r="A10109">
        <v>1895066</v>
      </c>
      <c r="B10109">
        <v>1</v>
      </c>
      <c r="C10109" t="s">
        <v>80</v>
      </c>
      <c r="D10109" t="s">
        <v>105</v>
      </c>
      <c r="E10109" t="s">
        <v>140</v>
      </c>
      <c r="F10109" t="s">
        <v>28129</v>
      </c>
      <c r="G10109" t="s">
        <v>207</v>
      </c>
      <c r="H10109" t="s">
        <v>143</v>
      </c>
      <c r="I10109" t="s">
        <v>135</v>
      </c>
      <c r="J10109" t="s">
        <v>136</v>
      </c>
      <c r="K10109" t="s">
        <v>137</v>
      </c>
      <c r="L10109" t="s">
        <v>28130</v>
      </c>
      <c r="M10109" t="s">
        <v>28131</v>
      </c>
      <c r="N10109">
        <v>2.9213888880000001</v>
      </c>
      <c r="O10109">
        <v>0</v>
      </c>
      <c r="P10109">
        <v>41</v>
      </c>
      <c r="Q10109">
        <v>0</v>
      </c>
      <c r="R10109">
        <v>0</v>
      </c>
      <c r="S10109">
        <v>0</v>
      </c>
      <c r="T10109">
        <v>6</v>
      </c>
      <c r="U10109">
        <v>0</v>
      </c>
      <c r="V10109">
        <v>0</v>
      </c>
      <c r="W10109">
        <v>0</v>
      </c>
      <c r="X10109">
        <v>31.066313210208996</v>
      </c>
      <c r="Y10109">
        <v>0</v>
      </c>
      <c r="Z10109">
        <v>0</v>
      </c>
      <c r="AA10109">
        <v>0</v>
      </c>
      <c r="AB10109">
        <v>34.236113574074771</v>
      </c>
      <c r="AC10109">
        <v>0</v>
      </c>
      <c r="AD10109">
        <v>0</v>
      </c>
      <c r="AE10109">
        <v>65.302426784283767</v>
      </c>
    </row>
    <row r="10110" spans="1:31" x14ac:dyDescent="0.25">
      <c r="A10110">
        <v>1895315</v>
      </c>
      <c r="B10110">
        <v>1</v>
      </c>
      <c r="C10110" t="s">
        <v>80</v>
      </c>
      <c r="D10110" t="s">
        <v>98</v>
      </c>
      <c r="E10110" t="s">
        <v>169</v>
      </c>
      <c r="F10110" t="s">
        <v>28132</v>
      </c>
      <c r="G10110" t="s">
        <v>183</v>
      </c>
      <c r="H10110" t="s">
        <v>143</v>
      </c>
      <c r="I10110" t="s">
        <v>135</v>
      </c>
      <c r="J10110" t="s">
        <v>136</v>
      </c>
      <c r="K10110" t="s">
        <v>137</v>
      </c>
      <c r="L10110" t="s">
        <v>28133</v>
      </c>
      <c r="M10110" t="s">
        <v>28134</v>
      </c>
      <c r="N10110">
        <v>3.8561111110000001</v>
      </c>
      <c r="O10110">
        <v>0</v>
      </c>
      <c r="P10110">
        <v>0</v>
      </c>
      <c r="Q10110">
        <v>0</v>
      </c>
      <c r="R10110">
        <v>14</v>
      </c>
      <c r="S10110">
        <v>0</v>
      </c>
      <c r="T10110">
        <v>4</v>
      </c>
      <c r="U10110">
        <v>0</v>
      </c>
      <c r="V10110">
        <v>0</v>
      </c>
      <c r="W10110">
        <v>0</v>
      </c>
      <c r="X10110">
        <v>0</v>
      </c>
      <c r="Y10110">
        <v>0</v>
      </c>
      <c r="Z10110">
        <v>183.24312066463966</v>
      </c>
      <c r="AA10110">
        <v>0</v>
      </c>
      <c r="AB10110">
        <v>54.795806298185774</v>
      </c>
      <c r="AC10110">
        <v>0</v>
      </c>
      <c r="AD10110">
        <v>0</v>
      </c>
      <c r="AE10110">
        <v>238.03892696282543</v>
      </c>
    </row>
    <row r="10111" spans="1:31" x14ac:dyDescent="0.25">
      <c r="A10111">
        <v>1894917</v>
      </c>
      <c r="B10111">
        <v>1</v>
      </c>
      <c r="C10111" t="s">
        <v>80</v>
      </c>
      <c r="D10111" t="s">
        <v>96</v>
      </c>
      <c r="E10111" t="s">
        <v>146</v>
      </c>
      <c r="F10111" t="s">
        <v>28135</v>
      </c>
      <c r="G10111" t="s">
        <v>469</v>
      </c>
      <c r="H10111" t="s">
        <v>143</v>
      </c>
      <c r="I10111" t="s">
        <v>135</v>
      </c>
      <c r="J10111" t="s">
        <v>136</v>
      </c>
      <c r="K10111" t="s">
        <v>137</v>
      </c>
      <c r="L10111" t="s">
        <v>28136</v>
      </c>
      <c r="M10111" t="s">
        <v>28137</v>
      </c>
      <c r="N10111">
        <v>3.2663888879999998</v>
      </c>
      <c r="O10111">
        <v>0</v>
      </c>
      <c r="P10111">
        <v>28</v>
      </c>
      <c r="Q10111">
        <v>0</v>
      </c>
      <c r="R10111">
        <v>0</v>
      </c>
      <c r="S10111">
        <v>0</v>
      </c>
      <c r="T10111">
        <v>4</v>
      </c>
      <c r="U10111">
        <v>0</v>
      </c>
      <c r="V10111">
        <v>0</v>
      </c>
      <c r="W10111">
        <v>0</v>
      </c>
      <c r="X10111">
        <v>30.290361388118662</v>
      </c>
      <c r="Y10111">
        <v>0</v>
      </c>
      <c r="Z10111">
        <v>0</v>
      </c>
      <c r="AA10111">
        <v>0</v>
      </c>
      <c r="AB10111">
        <v>31.376456787864182</v>
      </c>
      <c r="AC10111">
        <v>0</v>
      </c>
      <c r="AD10111">
        <v>0</v>
      </c>
      <c r="AE10111">
        <v>61.66681817598284</v>
      </c>
    </row>
    <row r="10112" spans="1:31" x14ac:dyDescent="0.25">
      <c r="A10112">
        <v>1895458</v>
      </c>
      <c r="B10112">
        <v>1</v>
      </c>
      <c r="C10112" t="s">
        <v>81</v>
      </c>
      <c r="D10112" t="s">
        <v>119</v>
      </c>
      <c r="E10112" t="s">
        <v>146</v>
      </c>
      <c r="F10112" t="s">
        <v>27586</v>
      </c>
      <c r="G10112" t="s">
        <v>148</v>
      </c>
      <c r="H10112" t="s">
        <v>143</v>
      </c>
      <c r="I10112" t="s">
        <v>135</v>
      </c>
      <c r="J10112" t="s">
        <v>136</v>
      </c>
      <c r="K10112" t="s">
        <v>137</v>
      </c>
      <c r="L10112" t="s">
        <v>28138</v>
      </c>
      <c r="M10112" t="s">
        <v>28139</v>
      </c>
      <c r="N10112">
        <v>1.2655555549999999</v>
      </c>
      <c r="O10112">
        <v>0</v>
      </c>
      <c r="P10112">
        <v>5</v>
      </c>
      <c r="Q10112">
        <v>0</v>
      </c>
      <c r="R10112">
        <v>0</v>
      </c>
      <c r="S10112">
        <v>0</v>
      </c>
      <c r="T10112">
        <v>0</v>
      </c>
      <c r="U10112">
        <v>0</v>
      </c>
      <c r="V10112">
        <v>0</v>
      </c>
      <c r="W10112">
        <v>0</v>
      </c>
      <c r="X10112">
        <v>3.0448433396918348</v>
      </c>
      <c r="Y10112">
        <v>0</v>
      </c>
      <c r="Z10112">
        <v>0</v>
      </c>
      <c r="AA10112">
        <v>0</v>
      </c>
      <c r="AB10112">
        <v>0</v>
      </c>
      <c r="AC10112">
        <v>0</v>
      </c>
      <c r="AD10112">
        <v>0</v>
      </c>
      <c r="AE10112">
        <v>3.0448433396918348</v>
      </c>
    </row>
    <row r="10113" spans="1:31" x14ac:dyDescent="0.25">
      <c r="A10113">
        <v>1895464</v>
      </c>
      <c r="B10113">
        <v>1</v>
      </c>
      <c r="C10113" t="s">
        <v>81</v>
      </c>
      <c r="D10113" t="s">
        <v>115</v>
      </c>
      <c r="E10113" t="s">
        <v>146</v>
      </c>
      <c r="F10113" t="s">
        <v>28140</v>
      </c>
      <c r="G10113" t="s">
        <v>148</v>
      </c>
      <c r="H10113" t="s">
        <v>143</v>
      </c>
      <c r="I10113" t="s">
        <v>135</v>
      </c>
      <c r="J10113" t="s">
        <v>136</v>
      </c>
      <c r="K10113" t="s">
        <v>137</v>
      </c>
      <c r="L10113" t="s">
        <v>28141</v>
      </c>
      <c r="M10113" t="s">
        <v>28142</v>
      </c>
      <c r="N10113">
        <v>3.2974999999999999</v>
      </c>
      <c r="O10113">
        <v>0</v>
      </c>
      <c r="P10113">
        <v>3</v>
      </c>
      <c r="Q10113">
        <v>0</v>
      </c>
      <c r="R10113">
        <v>0</v>
      </c>
      <c r="S10113">
        <v>0</v>
      </c>
      <c r="T10113">
        <v>0</v>
      </c>
      <c r="U10113">
        <v>0</v>
      </c>
      <c r="V10113">
        <v>0</v>
      </c>
      <c r="W10113">
        <v>0</v>
      </c>
      <c r="X10113">
        <v>1.4667519364640786</v>
      </c>
      <c r="Y10113">
        <v>0</v>
      </c>
      <c r="Z10113">
        <v>0</v>
      </c>
      <c r="AA10113">
        <v>0</v>
      </c>
      <c r="AB10113">
        <v>0</v>
      </c>
      <c r="AC10113">
        <v>0</v>
      </c>
      <c r="AD10113">
        <v>0</v>
      </c>
      <c r="AE10113">
        <v>1.4667519364640786</v>
      </c>
    </row>
    <row r="10114" spans="1:31" x14ac:dyDescent="0.25">
      <c r="A10114">
        <v>1895166</v>
      </c>
      <c r="B10114">
        <v>1</v>
      </c>
      <c r="C10114" t="s">
        <v>80</v>
      </c>
      <c r="D10114" t="s">
        <v>82</v>
      </c>
      <c r="E10114" t="s">
        <v>222</v>
      </c>
      <c r="F10114" t="s">
        <v>28143</v>
      </c>
      <c r="G10114" t="s">
        <v>663</v>
      </c>
      <c r="H10114" t="s">
        <v>143</v>
      </c>
      <c r="I10114" t="s">
        <v>135</v>
      </c>
      <c r="J10114" t="s">
        <v>136</v>
      </c>
      <c r="K10114" t="s">
        <v>137</v>
      </c>
      <c r="L10114" t="s">
        <v>28144</v>
      </c>
      <c r="M10114" t="s">
        <v>28145</v>
      </c>
      <c r="N10114">
        <v>1.1019444439999999</v>
      </c>
      <c r="O10114">
        <v>0</v>
      </c>
      <c r="P10114">
        <v>0</v>
      </c>
      <c r="Q10114">
        <v>0</v>
      </c>
      <c r="R10114">
        <v>0</v>
      </c>
      <c r="S10114">
        <v>0</v>
      </c>
      <c r="T10114">
        <v>42</v>
      </c>
      <c r="U10114">
        <v>0</v>
      </c>
      <c r="V10114">
        <v>0</v>
      </c>
      <c r="W10114">
        <v>0</v>
      </c>
      <c r="X10114">
        <v>0</v>
      </c>
      <c r="Y10114">
        <v>0</v>
      </c>
      <c r="Z10114">
        <v>0</v>
      </c>
      <c r="AA10114">
        <v>0</v>
      </c>
      <c r="AB10114">
        <v>41.301058255013537</v>
      </c>
      <c r="AC10114">
        <v>0</v>
      </c>
      <c r="AD10114">
        <v>0</v>
      </c>
      <c r="AE10114">
        <v>41.301058255013537</v>
      </c>
    </row>
    <row r="10115" spans="1:31" x14ac:dyDescent="0.25">
      <c r="A10115">
        <v>1895241</v>
      </c>
      <c r="B10115">
        <v>1</v>
      </c>
      <c r="C10115" t="s">
        <v>80</v>
      </c>
      <c r="D10115" t="s">
        <v>100</v>
      </c>
      <c r="E10115" t="s">
        <v>131</v>
      </c>
      <c r="F10115" t="s">
        <v>6828</v>
      </c>
      <c r="G10115" t="s">
        <v>133</v>
      </c>
      <c r="H10115" t="s">
        <v>134</v>
      </c>
      <c r="I10115" t="s">
        <v>135</v>
      </c>
      <c r="J10115" t="s">
        <v>136</v>
      </c>
      <c r="K10115" t="s">
        <v>137</v>
      </c>
      <c r="L10115" t="s">
        <v>28146</v>
      </c>
      <c r="M10115" t="s">
        <v>28147</v>
      </c>
      <c r="N10115">
        <v>1.323611111</v>
      </c>
      <c r="O10115">
        <v>0</v>
      </c>
      <c r="P10115">
        <v>177</v>
      </c>
      <c r="Q10115">
        <v>0</v>
      </c>
      <c r="R10115">
        <v>22</v>
      </c>
      <c r="S10115">
        <v>3</v>
      </c>
      <c r="T10115">
        <v>43</v>
      </c>
      <c r="U10115">
        <v>2</v>
      </c>
      <c r="V10115">
        <v>2</v>
      </c>
      <c r="W10115">
        <v>0</v>
      </c>
      <c r="X10115">
        <v>81.59775130819348</v>
      </c>
      <c r="Y10115">
        <v>0</v>
      </c>
      <c r="Z10115">
        <v>31.634032375016339</v>
      </c>
      <c r="AA10115">
        <v>162.43501705707939</v>
      </c>
      <c r="AB10115">
        <v>95.847526817564386</v>
      </c>
      <c r="AC10115">
        <v>115.57049666563202</v>
      </c>
      <c r="AD10115">
        <v>171.86408296347875</v>
      </c>
      <c r="AE10115">
        <v>658.94890718696433</v>
      </c>
    </row>
    <row r="10116" spans="1:31" x14ac:dyDescent="0.25">
      <c r="A10116">
        <v>1895218</v>
      </c>
      <c r="B10116">
        <v>1</v>
      </c>
      <c r="C10116" t="s">
        <v>80</v>
      </c>
      <c r="D10116" t="s">
        <v>101</v>
      </c>
      <c r="E10116" t="s">
        <v>158</v>
      </c>
      <c r="F10116" t="s">
        <v>28148</v>
      </c>
      <c r="G10116" t="s">
        <v>219</v>
      </c>
      <c r="H10116" t="s">
        <v>134</v>
      </c>
      <c r="I10116" t="s">
        <v>135</v>
      </c>
      <c r="J10116" t="s">
        <v>136</v>
      </c>
      <c r="K10116" t="s">
        <v>137</v>
      </c>
      <c r="L10116" t="s">
        <v>28149</v>
      </c>
      <c r="M10116" t="s">
        <v>28150</v>
      </c>
      <c r="N10116">
        <v>3.0533333329999999</v>
      </c>
      <c r="O10116">
        <v>0</v>
      </c>
      <c r="P10116">
        <v>37</v>
      </c>
      <c r="Q10116">
        <v>0</v>
      </c>
      <c r="R10116">
        <v>19</v>
      </c>
      <c r="S10116">
        <v>0</v>
      </c>
      <c r="T10116">
        <v>14</v>
      </c>
      <c r="U10116">
        <v>0</v>
      </c>
      <c r="V10116">
        <v>0</v>
      </c>
      <c r="W10116">
        <v>0</v>
      </c>
      <c r="X10116">
        <v>30.561910291535103</v>
      </c>
      <c r="Y10116">
        <v>0</v>
      </c>
      <c r="Z10116">
        <v>14.909382556345827</v>
      </c>
      <c r="AA10116">
        <v>0</v>
      </c>
      <c r="AB10116">
        <v>122.75882788503262</v>
      </c>
      <c r="AC10116">
        <v>0</v>
      </c>
      <c r="AD10116">
        <v>0</v>
      </c>
      <c r="AE10116">
        <v>168.23012073291355</v>
      </c>
    </row>
    <row r="10117" spans="1:31" x14ac:dyDescent="0.25">
      <c r="A10117">
        <v>1895195</v>
      </c>
      <c r="B10117">
        <v>1</v>
      </c>
      <c r="C10117" t="s">
        <v>80</v>
      </c>
      <c r="D10117" t="s">
        <v>108</v>
      </c>
      <c r="E10117" t="s">
        <v>146</v>
      </c>
      <c r="F10117" t="s">
        <v>28151</v>
      </c>
      <c r="G10117" t="s">
        <v>148</v>
      </c>
      <c r="H10117" t="s">
        <v>143</v>
      </c>
      <c r="I10117" t="s">
        <v>135</v>
      </c>
      <c r="J10117" t="s">
        <v>136</v>
      </c>
      <c r="K10117" t="s">
        <v>137</v>
      </c>
      <c r="L10117" t="s">
        <v>28152</v>
      </c>
      <c r="M10117" t="s">
        <v>28153</v>
      </c>
      <c r="N10117">
        <v>2.1988888879999999</v>
      </c>
      <c r="O10117">
        <v>0</v>
      </c>
      <c r="P10117">
        <v>11</v>
      </c>
      <c r="Q10117">
        <v>0</v>
      </c>
      <c r="R10117">
        <v>1</v>
      </c>
      <c r="S10117">
        <v>0</v>
      </c>
      <c r="T10117">
        <v>3</v>
      </c>
      <c r="U10117">
        <v>0</v>
      </c>
      <c r="V10117">
        <v>0</v>
      </c>
      <c r="W10117">
        <v>0</v>
      </c>
      <c r="X10117">
        <v>9.6214124668716341</v>
      </c>
      <c r="Y10117">
        <v>0</v>
      </c>
      <c r="Z10117">
        <v>3.2355423936429379</v>
      </c>
      <c r="AA10117">
        <v>0</v>
      </c>
      <c r="AB10117">
        <v>0.39826321873433335</v>
      </c>
      <c r="AC10117">
        <v>0</v>
      </c>
      <c r="AD10117">
        <v>0</v>
      </c>
      <c r="AE10117">
        <v>13.255218079248905</v>
      </c>
    </row>
    <row r="10118" spans="1:31" x14ac:dyDescent="0.25">
      <c r="A10118">
        <v>1894717</v>
      </c>
      <c r="B10118">
        <v>1</v>
      </c>
      <c r="C10118" t="s">
        <v>81</v>
      </c>
      <c r="D10118" t="s">
        <v>123</v>
      </c>
      <c r="E10118" t="s">
        <v>210</v>
      </c>
      <c r="F10118" t="s">
        <v>1349</v>
      </c>
      <c r="G10118" t="s">
        <v>196</v>
      </c>
      <c r="H10118" t="s">
        <v>134</v>
      </c>
      <c r="I10118" t="s">
        <v>135</v>
      </c>
      <c r="J10118" t="s">
        <v>136</v>
      </c>
      <c r="K10118" t="s">
        <v>172</v>
      </c>
      <c r="L10118" t="s">
        <v>28154</v>
      </c>
      <c r="M10118" t="s">
        <v>28155</v>
      </c>
      <c r="N10118">
        <v>3.5130555550000002</v>
      </c>
      <c r="O10118">
        <v>7</v>
      </c>
      <c r="P10118">
        <v>1284</v>
      </c>
      <c r="Q10118">
        <v>99</v>
      </c>
      <c r="R10118">
        <v>69</v>
      </c>
      <c r="S10118">
        <v>26</v>
      </c>
      <c r="T10118">
        <v>111</v>
      </c>
      <c r="U10118">
        <v>7</v>
      </c>
      <c r="V10118">
        <v>0</v>
      </c>
      <c r="W10118">
        <v>7.7747642784209621</v>
      </c>
      <c r="X10118">
        <v>869.88374362906234</v>
      </c>
      <c r="Y10118">
        <v>421.35242040025696</v>
      </c>
      <c r="Z10118">
        <v>264.08969285399394</v>
      </c>
      <c r="AA10118">
        <v>556.20742062196587</v>
      </c>
      <c r="AB10118">
        <v>292.00993523250924</v>
      </c>
      <c r="AC10118">
        <v>1593.6486745867003</v>
      </c>
      <c r="AD10118">
        <v>0</v>
      </c>
      <c r="AE10118">
        <v>4004.9666516029092</v>
      </c>
    </row>
    <row r="10119" spans="1:31" x14ac:dyDescent="0.25">
      <c r="A10119">
        <v>1895049</v>
      </c>
      <c r="B10119">
        <v>1</v>
      </c>
      <c r="C10119" t="s">
        <v>80</v>
      </c>
      <c r="D10119" t="s">
        <v>85</v>
      </c>
      <c r="E10119" t="s">
        <v>146</v>
      </c>
      <c r="F10119" t="s">
        <v>28156</v>
      </c>
      <c r="G10119" t="s">
        <v>148</v>
      </c>
      <c r="H10119" t="s">
        <v>143</v>
      </c>
      <c r="I10119" t="s">
        <v>135</v>
      </c>
      <c r="J10119" t="s">
        <v>136</v>
      </c>
      <c r="K10119" t="s">
        <v>137</v>
      </c>
      <c r="L10119" t="s">
        <v>28157</v>
      </c>
      <c r="M10119" t="s">
        <v>28158</v>
      </c>
      <c r="N10119">
        <v>2.5194444439999999</v>
      </c>
      <c r="O10119">
        <v>0</v>
      </c>
      <c r="P10119">
        <v>99</v>
      </c>
      <c r="Q10119">
        <v>0</v>
      </c>
      <c r="R10119">
        <v>0</v>
      </c>
      <c r="S10119">
        <v>0</v>
      </c>
      <c r="T10119">
        <v>5</v>
      </c>
      <c r="U10119">
        <v>0</v>
      </c>
      <c r="V10119">
        <v>0</v>
      </c>
      <c r="W10119">
        <v>0</v>
      </c>
      <c r="X10119">
        <v>75.596409588623871</v>
      </c>
      <c r="Y10119">
        <v>0</v>
      </c>
      <c r="Z10119">
        <v>0</v>
      </c>
      <c r="AA10119">
        <v>0</v>
      </c>
      <c r="AB10119">
        <v>8.9167184036783951</v>
      </c>
      <c r="AC10119">
        <v>0</v>
      </c>
      <c r="AD10119">
        <v>0</v>
      </c>
      <c r="AE10119">
        <v>84.513127992302259</v>
      </c>
    </row>
    <row r="10120" spans="1:31" x14ac:dyDescent="0.25">
      <c r="A10120">
        <v>1912739</v>
      </c>
      <c r="B10120">
        <v>1</v>
      </c>
      <c r="C10120" t="s">
        <v>81</v>
      </c>
      <c r="D10120" t="s">
        <v>128</v>
      </c>
      <c r="E10120" t="s">
        <v>169</v>
      </c>
      <c r="F10120" t="s">
        <v>28159</v>
      </c>
      <c r="G10120" t="s">
        <v>183</v>
      </c>
      <c r="H10120" t="s">
        <v>143</v>
      </c>
      <c r="I10120" t="s">
        <v>135</v>
      </c>
      <c r="J10120" t="s">
        <v>136</v>
      </c>
      <c r="K10120" t="s">
        <v>137</v>
      </c>
      <c r="L10120" t="s">
        <v>28160</v>
      </c>
      <c r="M10120" t="s">
        <v>28161</v>
      </c>
      <c r="N10120">
        <v>2.2886111109999998</v>
      </c>
      <c r="O10120">
        <v>0</v>
      </c>
      <c r="P10120">
        <v>370</v>
      </c>
      <c r="Q10120">
        <v>0</v>
      </c>
      <c r="R10120">
        <v>0</v>
      </c>
      <c r="S10120">
        <v>0</v>
      </c>
      <c r="T10120">
        <v>1</v>
      </c>
      <c r="U10120">
        <v>0</v>
      </c>
      <c r="V10120">
        <v>0</v>
      </c>
      <c r="W10120">
        <v>0</v>
      </c>
      <c r="X10120">
        <v>83.005278900088541</v>
      </c>
      <c r="Y10120">
        <v>0</v>
      </c>
      <c r="Z10120">
        <v>0</v>
      </c>
      <c r="AA10120">
        <v>0</v>
      </c>
      <c r="AB10120">
        <v>3.2211003616093006</v>
      </c>
      <c r="AC10120">
        <v>0</v>
      </c>
      <c r="AD10120">
        <v>0</v>
      </c>
      <c r="AE10120">
        <v>86.226379261697844</v>
      </c>
    </row>
    <row r="10121" spans="1:31" x14ac:dyDescent="0.25">
      <c r="A10121">
        <v>1895427</v>
      </c>
      <c r="B10121">
        <v>1</v>
      </c>
      <c r="C10121" t="s">
        <v>80</v>
      </c>
      <c r="D10121" t="s">
        <v>95</v>
      </c>
      <c r="E10121" t="s">
        <v>140</v>
      </c>
      <c r="F10121" t="s">
        <v>28162</v>
      </c>
      <c r="G10121" t="s">
        <v>163</v>
      </c>
      <c r="H10121" t="s">
        <v>143</v>
      </c>
      <c r="I10121" t="s">
        <v>135</v>
      </c>
      <c r="J10121" t="s">
        <v>136</v>
      </c>
      <c r="K10121" t="s">
        <v>137</v>
      </c>
      <c r="L10121" t="s">
        <v>28163</v>
      </c>
      <c r="M10121" t="s">
        <v>28164</v>
      </c>
      <c r="N10121">
        <v>0.87527777699999998</v>
      </c>
      <c r="O10121">
        <v>0</v>
      </c>
      <c r="P10121">
        <v>1</v>
      </c>
      <c r="Q10121">
        <v>0</v>
      </c>
      <c r="R10121">
        <v>0</v>
      </c>
      <c r="S10121">
        <v>0</v>
      </c>
      <c r="T10121">
        <v>1</v>
      </c>
      <c r="U10121">
        <v>0</v>
      </c>
      <c r="V10121">
        <v>0</v>
      </c>
      <c r="W10121">
        <v>0</v>
      </c>
      <c r="X10121">
        <v>1.0552393676430556E-2</v>
      </c>
      <c r="Y10121">
        <v>0</v>
      </c>
      <c r="Z10121">
        <v>0</v>
      </c>
      <c r="AA10121">
        <v>0</v>
      </c>
      <c r="AB10121">
        <v>9.6761444575937786E-2</v>
      </c>
      <c r="AC10121">
        <v>0</v>
      </c>
      <c r="AD10121">
        <v>0</v>
      </c>
      <c r="AE10121">
        <v>0.10731383825236834</v>
      </c>
    </row>
    <row r="10122" spans="1:31" x14ac:dyDescent="0.25">
      <c r="A10122">
        <v>1895055</v>
      </c>
      <c r="B10122">
        <v>1</v>
      </c>
      <c r="C10122" t="s">
        <v>81</v>
      </c>
      <c r="D10122" t="s">
        <v>118</v>
      </c>
      <c r="E10122" t="s">
        <v>140</v>
      </c>
      <c r="F10122" t="s">
        <v>28165</v>
      </c>
      <c r="G10122" t="s">
        <v>163</v>
      </c>
      <c r="H10122" t="s">
        <v>143</v>
      </c>
      <c r="I10122" t="s">
        <v>135</v>
      </c>
      <c r="J10122" t="s">
        <v>136</v>
      </c>
      <c r="K10122" t="s">
        <v>137</v>
      </c>
      <c r="L10122" t="s">
        <v>28166</v>
      </c>
      <c r="M10122" t="s">
        <v>28167</v>
      </c>
      <c r="N10122">
        <v>0.74944444399999999</v>
      </c>
      <c r="O10122">
        <v>0</v>
      </c>
      <c r="P10122">
        <v>4</v>
      </c>
      <c r="Q10122">
        <v>0</v>
      </c>
      <c r="R10122">
        <v>0</v>
      </c>
      <c r="S10122">
        <v>0</v>
      </c>
      <c r="T10122">
        <v>0</v>
      </c>
      <c r="U10122">
        <v>0</v>
      </c>
      <c r="V10122">
        <v>0</v>
      </c>
      <c r="W10122">
        <v>0</v>
      </c>
      <c r="X10122">
        <v>0.90200889234247228</v>
      </c>
      <c r="Y10122">
        <v>0</v>
      </c>
      <c r="Z10122">
        <v>0</v>
      </c>
      <c r="AA10122">
        <v>0</v>
      </c>
      <c r="AB10122">
        <v>0</v>
      </c>
      <c r="AC10122">
        <v>0</v>
      </c>
      <c r="AD10122">
        <v>0</v>
      </c>
      <c r="AE10122">
        <v>0.90200889234247228</v>
      </c>
    </row>
    <row r="10123" spans="1:31" x14ac:dyDescent="0.25">
      <c r="A10123">
        <v>1894654</v>
      </c>
      <c r="B10123">
        <v>1</v>
      </c>
      <c r="C10123" t="s">
        <v>80</v>
      </c>
      <c r="D10123" t="s">
        <v>103</v>
      </c>
      <c r="E10123" t="s">
        <v>131</v>
      </c>
      <c r="F10123" t="s">
        <v>7255</v>
      </c>
      <c r="G10123" t="s">
        <v>133</v>
      </c>
      <c r="H10123" t="s">
        <v>134</v>
      </c>
      <c r="I10123" t="s">
        <v>135</v>
      </c>
      <c r="J10123" t="s">
        <v>136</v>
      </c>
      <c r="K10123" t="s">
        <v>137</v>
      </c>
      <c r="L10123" t="s">
        <v>27347</v>
      </c>
      <c r="M10123" t="s">
        <v>28168</v>
      </c>
      <c r="N10123">
        <v>0.93666666600000004</v>
      </c>
      <c r="O10123">
        <v>0</v>
      </c>
      <c r="P10123">
        <v>249</v>
      </c>
      <c r="Q10123">
        <v>0</v>
      </c>
      <c r="R10123">
        <v>46</v>
      </c>
      <c r="S10123">
        <v>0</v>
      </c>
      <c r="T10123">
        <v>45</v>
      </c>
      <c r="U10123">
        <v>2</v>
      </c>
      <c r="V10123">
        <v>0</v>
      </c>
      <c r="W10123">
        <v>0</v>
      </c>
      <c r="X10123">
        <v>44.64577735766828</v>
      </c>
      <c r="Y10123">
        <v>0</v>
      </c>
      <c r="Z10123">
        <v>189.5221981125834</v>
      </c>
      <c r="AA10123">
        <v>0</v>
      </c>
      <c r="AB10123">
        <v>123.20155954643147</v>
      </c>
      <c r="AC10123">
        <v>52.146039087311635</v>
      </c>
      <c r="AD10123">
        <v>0</v>
      </c>
      <c r="AE10123">
        <v>409.51557410399477</v>
      </c>
    </row>
    <row r="10124" spans="1:31" x14ac:dyDescent="0.25">
      <c r="A10124">
        <v>1894986</v>
      </c>
      <c r="B10124">
        <v>1</v>
      </c>
      <c r="C10124" t="s">
        <v>80</v>
      </c>
      <c r="D10124" t="s">
        <v>82</v>
      </c>
      <c r="E10124" t="s">
        <v>158</v>
      </c>
      <c r="F10124" t="s">
        <v>28169</v>
      </c>
      <c r="G10124" t="s">
        <v>7291</v>
      </c>
      <c r="H10124" t="s">
        <v>134</v>
      </c>
      <c r="I10124" t="s">
        <v>135</v>
      </c>
      <c r="J10124" t="s">
        <v>136</v>
      </c>
      <c r="K10124" t="s">
        <v>137</v>
      </c>
      <c r="L10124" t="s">
        <v>28170</v>
      </c>
      <c r="M10124" t="s">
        <v>28171</v>
      </c>
      <c r="N10124">
        <v>3.9730555550000002</v>
      </c>
      <c r="O10124">
        <v>0</v>
      </c>
      <c r="P10124">
        <v>263</v>
      </c>
      <c r="Q10124">
        <v>0</v>
      </c>
      <c r="R10124">
        <v>0</v>
      </c>
      <c r="S10124">
        <v>0</v>
      </c>
      <c r="T10124">
        <v>30</v>
      </c>
      <c r="U10124">
        <v>0</v>
      </c>
      <c r="V10124">
        <v>0</v>
      </c>
      <c r="W10124">
        <v>0</v>
      </c>
      <c r="X10124">
        <v>261.43270062885125</v>
      </c>
      <c r="Y10124">
        <v>0</v>
      </c>
      <c r="Z10124">
        <v>0</v>
      </c>
      <c r="AA10124">
        <v>0</v>
      </c>
      <c r="AB10124">
        <v>158.54540464359306</v>
      </c>
      <c r="AC10124">
        <v>0</v>
      </c>
      <c r="AD10124">
        <v>0</v>
      </c>
      <c r="AE10124">
        <v>419.97810527244428</v>
      </c>
    </row>
    <row r="10125" spans="1:31" x14ac:dyDescent="0.25">
      <c r="A10125">
        <v>1894903</v>
      </c>
      <c r="B10125">
        <v>1</v>
      </c>
      <c r="C10125" t="s">
        <v>80</v>
      </c>
      <c r="D10125" t="s">
        <v>84</v>
      </c>
      <c r="E10125" t="s">
        <v>146</v>
      </c>
      <c r="F10125" t="s">
        <v>15699</v>
      </c>
      <c r="G10125" t="s">
        <v>148</v>
      </c>
      <c r="H10125" t="s">
        <v>143</v>
      </c>
      <c r="I10125" t="s">
        <v>135</v>
      </c>
      <c r="J10125" t="s">
        <v>136</v>
      </c>
      <c r="K10125" t="s">
        <v>137</v>
      </c>
      <c r="L10125" t="s">
        <v>28172</v>
      </c>
      <c r="M10125" t="s">
        <v>28173</v>
      </c>
      <c r="N10125">
        <v>3.5705555549999999</v>
      </c>
      <c r="O10125">
        <v>0</v>
      </c>
      <c r="P10125">
        <v>152</v>
      </c>
      <c r="Q10125">
        <v>0</v>
      </c>
      <c r="R10125">
        <v>0</v>
      </c>
      <c r="S10125">
        <v>0</v>
      </c>
      <c r="T10125">
        <v>21</v>
      </c>
      <c r="U10125">
        <v>0</v>
      </c>
      <c r="V10125">
        <v>0</v>
      </c>
      <c r="W10125">
        <v>0</v>
      </c>
      <c r="X10125">
        <v>144.07459813521245</v>
      </c>
      <c r="Y10125">
        <v>0</v>
      </c>
      <c r="Z10125">
        <v>0</v>
      </c>
      <c r="AA10125">
        <v>0</v>
      </c>
      <c r="AB10125">
        <v>213.96629767326235</v>
      </c>
      <c r="AC10125">
        <v>0</v>
      </c>
      <c r="AD10125">
        <v>0</v>
      </c>
      <c r="AE10125">
        <v>358.04089580847483</v>
      </c>
    </row>
    <row r="10126" spans="1:31" x14ac:dyDescent="0.25">
      <c r="A10126">
        <v>1895281</v>
      </c>
      <c r="B10126">
        <v>1</v>
      </c>
      <c r="C10126" t="s">
        <v>81</v>
      </c>
      <c r="D10126" t="s">
        <v>116</v>
      </c>
      <c r="E10126" t="s">
        <v>210</v>
      </c>
      <c r="F10126" t="s">
        <v>18290</v>
      </c>
      <c r="G10126" t="s">
        <v>133</v>
      </c>
      <c r="H10126" t="s">
        <v>134</v>
      </c>
      <c r="I10126" t="s">
        <v>135</v>
      </c>
      <c r="J10126" t="s">
        <v>136</v>
      </c>
      <c r="K10126" t="s">
        <v>137</v>
      </c>
      <c r="L10126" t="s">
        <v>28174</v>
      </c>
      <c r="M10126" t="s">
        <v>28175</v>
      </c>
      <c r="N10126">
        <v>0.54500000000000004</v>
      </c>
      <c r="O10126">
        <v>0</v>
      </c>
      <c r="P10126">
        <v>634</v>
      </c>
      <c r="Q10126">
        <v>48</v>
      </c>
      <c r="R10126">
        <v>64</v>
      </c>
      <c r="S10126">
        <v>6</v>
      </c>
      <c r="T10126">
        <v>52</v>
      </c>
      <c r="U10126">
        <v>1</v>
      </c>
      <c r="V10126">
        <v>0</v>
      </c>
      <c r="W10126">
        <v>0</v>
      </c>
      <c r="X10126">
        <v>68.088349827860185</v>
      </c>
      <c r="Y10126">
        <v>277.42625972544556</v>
      </c>
      <c r="Z10126">
        <v>68.899182254303909</v>
      </c>
      <c r="AA10126">
        <v>8.887690754766151</v>
      </c>
      <c r="AB10126">
        <v>6.0719417835790894</v>
      </c>
      <c r="AC10126">
        <v>0.35206857352745002</v>
      </c>
      <c r="AD10126">
        <v>0</v>
      </c>
      <c r="AE10126">
        <v>429.72549291948229</v>
      </c>
    </row>
    <row r="10127" spans="1:31" x14ac:dyDescent="0.25">
      <c r="A10127">
        <v>1894949</v>
      </c>
      <c r="B10127">
        <v>1</v>
      </c>
      <c r="C10127" t="s">
        <v>81</v>
      </c>
      <c r="D10127" t="s">
        <v>118</v>
      </c>
      <c r="E10127" t="s">
        <v>146</v>
      </c>
      <c r="F10127" t="s">
        <v>28176</v>
      </c>
      <c r="G10127" t="s">
        <v>148</v>
      </c>
      <c r="H10127" t="s">
        <v>143</v>
      </c>
      <c r="I10127" t="s">
        <v>135</v>
      </c>
      <c r="J10127" t="s">
        <v>136</v>
      </c>
      <c r="K10127" t="s">
        <v>137</v>
      </c>
      <c r="L10127" t="s">
        <v>28177</v>
      </c>
      <c r="M10127" t="s">
        <v>28178</v>
      </c>
      <c r="N10127">
        <v>1.3516666660000001</v>
      </c>
      <c r="O10127">
        <v>0</v>
      </c>
      <c r="P10127">
        <v>59</v>
      </c>
      <c r="Q10127">
        <v>0</v>
      </c>
      <c r="R10127">
        <v>0</v>
      </c>
      <c r="S10127">
        <v>0</v>
      </c>
      <c r="T10127">
        <v>30</v>
      </c>
      <c r="U10127">
        <v>0</v>
      </c>
      <c r="V10127">
        <v>0</v>
      </c>
      <c r="W10127">
        <v>0</v>
      </c>
      <c r="X10127">
        <v>17.459774568192163</v>
      </c>
      <c r="Y10127">
        <v>0</v>
      </c>
      <c r="Z10127">
        <v>0</v>
      </c>
      <c r="AA10127">
        <v>0</v>
      </c>
      <c r="AB10127">
        <v>22.659010703615078</v>
      </c>
      <c r="AC10127">
        <v>0</v>
      </c>
      <c r="AD10127">
        <v>0</v>
      </c>
      <c r="AE10127">
        <v>40.118785271807241</v>
      </c>
    </row>
    <row r="10128" spans="1:31" x14ac:dyDescent="0.25">
      <c r="A10128">
        <v>1894594</v>
      </c>
      <c r="B10128">
        <v>1</v>
      </c>
      <c r="C10128" t="s">
        <v>80</v>
      </c>
      <c r="D10128" t="s">
        <v>87</v>
      </c>
      <c r="E10128" t="s">
        <v>210</v>
      </c>
      <c r="F10128" t="s">
        <v>18160</v>
      </c>
      <c r="G10128" t="s">
        <v>476</v>
      </c>
      <c r="H10128" t="s">
        <v>134</v>
      </c>
      <c r="I10128" t="s">
        <v>152</v>
      </c>
      <c r="J10128" t="s">
        <v>136</v>
      </c>
      <c r="K10128" t="s">
        <v>172</v>
      </c>
      <c r="L10128" t="s">
        <v>28179</v>
      </c>
      <c r="M10128" t="s">
        <v>28180</v>
      </c>
      <c r="N10128">
        <v>3.5277777000000003E-2</v>
      </c>
      <c r="O10128">
        <v>0</v>
      </c>
      <c r="P10128">
        <v>1606</v>
      </c>
      <c r="Q10128">
        <v>0</v>
      </c>
      <c r="R10128">
        <v>0</v>
      </c>
      <c r="S10128">
        <v>1</v>
      </c>
      <c r="T10128">
        <v>463</v>
      </c>
      <c r="U10128">
        <v>0</v>
      </c>
      <c r="V10128">
        <v>1</v>
      </c>
      <c r="W10128">
        <v>0</v>
      </c>
      <c r="X10128">
        <v>12.286983897032085</v>
      </c>
      <c r="Y10128">
        <v>0</v>
      </c>
      <c r="Z10128">
        <v>0</v>
      </c>
      <c r="AA10128">
        <v>3.0012205645088081</v>
      </c>
      <c r="AB10128">
        <v>17.994944948424475</v>
      </c>
      <c r="AC10128">
        <v>0</v>
      </c>
      <c r="AD10128">
        <v>0.44900751259013416</v>
      </c>
      <c r="AE10128">
        <v>33.732156922555504</v>
      </c>
    </row>
    <row r="10129" spans="1:31" x14ac:dyDescent="0.25">
      <c r="A10129">
        <v>1894800</v>
      </c>
      <c r="B10129">
        <v>1</v>
      </c>
      <c r="C10129" t="s">
        <v>81</v>
      </c>
      <c r="D10129" t="s">
        <v>116</v>
      </c>
      <c r="E10129" t="s">
        <v>146</v>
      </c>
      <c r="F10129" t="s">
        <v>28181</v>
      </c>
      <c r="G10129" t="s">
        <v>148</v>
      </c>
      <c r="H10129" t="s">
        <v>143</v>
      </c>
      <c r="I10129" t="s">
        <v>135</v>
      </c>
      <c r="J10129" t="s">
        <v>136</v>
      </c>
      <c r="K10129" t="s">
        <v>137</v>
      </c>
      <c r="L10129" t="s">
        <v>28182</v>
      </c>
      <c r="M10129" t="s">
        <v>28183</v>
      </c>
      <c r="N10129">
        <v>5.5144444439999996</v>
      </c>
      <c r="O10129">
        <v>0</v>
      </c>
      <c r="P10129">
        <v>4</v>
      </c>
      <c r="Q10129">
        <v>0</v>
      </c>
      <c r="R10129">
        <v>6</v>
      </c>
      <c r="S10129">
        <v>0</v>
      </c>
      <c r="T10129">
        <v>0</v>
      </c>
      <c r="U10129">
        <v>0</v>
      </c>
      <c r="V10129">
        <v>0</v>
      </c>
      <c r="W10129">
        <v>0</v>
      </c>
      <c r="X10129">
        <v>5.3437594915858542</v>
      </c>
      <c r="Y10129">
        <v>0</v>
      </c>
      <c r="Z10129">
        <v>25.89201518018934</v>
      </c>
      <c r="AA10129">
        <v>0</v>
      </c>
      <c r="AB10129">
        <v>0</v>
      </c>
      <c r="AC10129">
        <v>0</v>
      </c>
      <c r="AD10129">
        <v>0</v>
      </c>
      <c r="AE10129">
        <v>31.235774671775193</v>
      </c>
    </row>
    <row r="10130" spans="1:31" x14ac:dyDescent="0.25">
      <c r="A10130">
        <v>1895387</v>
      </c>
      <c r="B10130">
        <v>1</v>
      </c>
      <c r="C10130" t="s">
        <v>80</v>
      </c>
      <c r="D10130" t="s">
        <v>105</v>
      </c>
      <c r="E10130" t="s">
        <v>146</v>
      </c>
      <c r="F10130" t="s">
        <v>17078</v>
      </c>
      <c r="G10130" t="s">
        <v>148</v>
      </c>
      <c r="H10130" t="s">
        <v>143</v>
      </c>
      <c r="I10130" t="s">
        <v>135</v>
      </c>
      <c r="J10130" t="s">
        <v>136</v>
      </c>
      <c r="K10130" t="s">
        <v>137</v>
      </c>
      <c r="L10130" t="s">
        <v>28184</v>
      </c>
      <c r="M10130" t="s">
        <v>28185</v>
      </c>
      <c r="N10130">
        <v>1.278333333</v>
      </c>
      <c r="O10130">
        <v>0</v>
      </c>
      <c r="P10130">
        <v>116</v>
      </c>
      <c r="Q10130">
        <v>0</v>
      </c>
      <c r="R10130">
        <v>0</v>
      </c>
      <c r="S10130">
        <v>0</v>
      </c>
      <c r="T10130">
        <v>15</v>
      </c>
      <c r="U10130">
        <v>0</v>
      </c>
      <c r="V10130">
        <v>1</v>
      </c>
      <c r="W10130">
        <v>0</v>
      </c>
      <c r="X10130">
        <v>49.278086586111847</v>
      </c>
      <c r="Y10130">
        <v>0</v>
      </c>
      <c r="Z10130">
        <v>0</v>
      </c>
      <c r="AA10130">
        <v>0</v>
      </c>
      <c r="AB10130">
        <v>33.349993425175178</v>
      </c>
      <c r="AC10130">
        <v>0</v>
      </c>
      <c r="AD10130">
        <v>117.40535754148658</v>
      </c>
      <c r="AE10130">
        <v>200.03343755277359</v>
      </c>
    </row>
    <row r="10131" spans="1:31" x14ac:dyDescent="0.25">
      <c r="A10131">
        <v>1894826</v>
      </c>
      <c r="B10131">
        <v>1</v>
      </c>
      <c r="C10131" t="s">
        <v>80</v>
      </c>
      <c r="D10131" t="s">
        <v>103</v>
      </c>
      <c r="E10131" t="s">
        <v>146</v>
      </c>
      <c r="F10131" t="s">
        <v>28186</v>
      </c>
      <c r="G10131" t="s">
        <v>148</v>
      </c>
      <c r="H10131" t="s">
        <v>143</v>
      </c>
      <c r="I10131" t="s">
        <v>135</v>
      </c>
      <c r="J10131" t="s">
        <v>136</v>
      </c>
      <c r="K10131" t="s">
        <v>137</v>
      </c>
      <c r="L10131" t="s">
        <v>28187</v>
      </c>
      <c r="M10131" t="s">
        <v>28188</v>
      </c>
      <c r="N10131">
        <v>1.4283333330000001</v>
      </c>
      <c r="O10131">
        <v>0</v>
      </c>
      <c r="P10131">
        <v>3</v>
      </c>
      <c r="Q10131">
        <v>0</v>
      </c>
      <c r="R10131">
        <v>1</v>
      </c>
      <c r="S10131">
        <v>0</v>
      </c>
      <c r="T10131">
        <v>0</v>
      </c>
      <c r="U10131">
        <v>0</v>
      </c>
      <c r="V10131">
        <v>0</v>
      </c>
      <c r="W10131">
        <v>0</v>
      </c>
      <c r="X10131">
        <v>0.96892507886774448</v>
      </c>
      <c r="Y10131">
        <v>0</v>
      </c>
      <c r="Z10131">
        <v>0</v>
      </c>
      <c r="AA10131">
        <v>0</v>
      </c>
      <c r="AB10131">
        <v>0</v>
      </c>
      <c r="AC10131">
        <v>0</v>
      </c>
      <c r="AD10131">
        <v>0</v>
      </c>
      <c r="AE10131">
        <v>0.96892507886774448</v>
      </c>
    </row>
    <row r="10132" spans="1:31" x14ac:dyDescent="0.25">
      <c r="A10132">
        <v>1895324</v>
      </c>
      <c r="B10132">
        <v>1</v>
      </c>
      <c r="C10132" t="s">
        <v>80</v>
      </c>
      <c r="D10132" t="s">
        <v>111</v>
      </c>
      <c r="E10132" t="s">
        <v>146</v>
      </c>
      <c r="F10132" t="s">
        <v>28189</v>
      </c>
      <c r="G10132" t="s">
        <v>148</v>
      </c>
      <c r="H10132" t="s">
        <v>143</v>
      </c>
      <c r="I10132" t="s">
        <v>135</v>
      </c>
      <c r="J10132" t="s">
        <v>136</v>
      </c>
      <c r="K10132" t="s">
        <v>137</v>
      </c>
      <c r="L10132" t="s">
        <v>28190</v>
      </c>
      <c r="M10132" t="s">
        <v>28191</v>
      </c>
      <c r="N10132">
        <v>0.46111111100000002</v>
      </c>
      <c r="O10132">
        <v>0</v>
      </c>
      <c r="P10132">
        <v>137</v>
      </c>
      <c r="Q10132">
        <v>0</v>
      </c>
      <c r="R10132">
        <v>0</v>
      </c>
      <c r="S10132">
        <v>0</v>
      </c>
      <c r="T10132">
        <v>11</v>
      </c>
      <c r="U10132">
        <v>0</v>
      </c>
      <c r="V10132">
        <v>0</v>
      </c>
      <c r="W10132">
        <v>0</v>
      </c>
      <c r="X10132">
        <v>17.41818275752825</v>
      </c>
      <c r="Y10132">
        <v>0</v>
      </c>
      <c r="Z10132">
        <v>0</v>
      </c>
      <c r="AA10132">
        <v>0</v>
      </c>
      <c r="AB10132">
        <v>2.1018698825279674</v>
      </c>
      <c r="AC10132">
        <v>0</v>
      </c>
      <c r="AD10132">
        <v>0</v>
      </c>
      <c r="AE10132">
        <v>19.520052640056218</v>
      </c>
    </row>
    <row r="10133" spans="1:31" x14ac:dyDescent="0.25">
      <c r="A10133">
        <v>1895347</v>
      </c>
      <c r="B10133">
        <v>1</v>
      </c>
      <c r="C10133" t="s">
        <v>80</v>
      </c>
      <c r="D10133" t="s">
        <v>91</v>
      </c>
      <c r="E10133" t="s">
        <v>146</v>
      </c>
      <c r="F10133" t="s">
        <v>25084</v>
      </c>
      <c r="G10133" t="s">
        <v>148</v>
      </c>
      <c r="H10133" t="s">
        <v>143</v>
      </c>
      <c r="I10133" t="s">
        <v>135</v>
      </c>
      <c r="J10133" t="s">
        <v>136</v>
      </c>
      <c r="K10133" t="s">
        <v>137</v>
      </c>
      <c r="L10133" t="s">
        <v>28192</v>
      </c>
      <c r="M10133" t="s">
        <v>28193</v>
      </c>
      <c r="N10133">
        <v>1.382777777</v>
      </c>
      <c r="O10133">
        <v>0</v>
      </c>
      <c r="P10133">
        <v>198</v>
      </c>
      <c r="Q10133">
        <v>0</v>
      </c>
      <c r="R10133">
        <v>2</v>
      </c>
      <c r="S10133">
        <v>0</v>
      </c>
      <c r="T10133">
        <v>28</v>
      </c>
      <c r="U10133">
        <v>0</v>
      </c>
      <c r="V10133">
        <v>0</v>
      </c>
      <c r="W10133">
        <v>0</v>
      </c>
      <c r="X10133">
        <v>71.409941757017862</v>
      </c>
      <c r="Y10133">
        <v>0</v>
      </c>
      <c r="Z10133">
        <v>4.011548412763311</v>
      </c>
      <c r="AA10133">
        <v>0</v>
      </c>
      <c r="AB10133">
        <v>23.933095078905573</v>
      </c>
      <c r="AC10133">
        <v>0</v>
      </c>
      <c r="AD10133">
        <v>0</v>
      </c>
      <c r="AE10133">
        <v>99.35458524868676</v>
      </c>
    </row>
    <row r="10134" spans="1:31" x14ac:dyDescent="0.25">
      <c r="A10134">
        <v>1895112</v>
      </c>
      <c r="B10134">
        <v>1</v>
      </c>
      <c r="C10134" t="s">
        <v>80</v>
      </c>
      <c r="D10134" t="s">
        <v>82</v>
      </c>
      <c r="E10134" t="s">
        <v>146</v>
      </c>
      <c r="F10134" t="s">
        <v>17559</v>
      </c>
      <c r="G10134" t="s">
        <v>148</v>
      </c>
      <c r="H10134" t="s">
        <v>143</v>
      </c>
      <c r="I10134" t="s">
        <v>135</v>
      </c>
      <c r="J10134" t="s">
        <v>136</v>
      </c>
      <c r="K10134" t="s">
        <v>137</v>
      </c>
      <c r="L10134" t="s">
        <v>28194</v>
      </c>
      <c r="M10134" t="s">
        <v>28195</v>
      </c>
      <c r="N10134">
        <v>1.3238888879999999</v>
      </c>
      <c r="O10134">
        <v>0</v>
      </c>
      <c r="P10134">
        <v>64</v>
      </c>
      <c r="Q10134">
        <v>0</v>
      </c>
      <c r="R10134">
        <v>0</v>
      </c>
      <c r="S10134">
        <v>0</v>
      </c>
      <c r="T10134">
        <v>50</v>
      </c>
      <c r="U10134">
        <v>0</v>
      </c>
      <c r="V10134">
        <v>0</v>
      </c>
      <c r="W10134">
        <v>0</v>
      </c>
      <c r="X10134">
        <v>24.634300894793533</v>
      </c>
      <c r="Y10134">
        <v>0</v>
      </c>
      <c r="Z10134">
        <v>0</v>
      </c>
      <c r="AA10134">
        <v>0</v>
      </c>
      <c r="AB10134">
        <v>153.08804616520854</v>
      </c>
      <c r="AC10134">
        <v>0</v>
      </c>
      <c r="AD10134">
        <v>0</v>
      </c>
      <c r="AE10134">
        <v>177.72234706000208</v>
      </c>
    </row>
    <row r="10135" spans="1:31" x14ac:dyDescent="0.25">
      <c r="A10135">
        <v>1894657</v>
      </c>
      <c r="B10135">
        <v>1</v>
      </c>
      <c r="C10135" t="s">
        <v>80</v>
      </c>
      <c r="D10135" t="s">
        <v>93</v>
      </c>
      <c r="E10135" t="s">
        <v>210</v>
      </c>
      <c r="F10135" t="s">
        <v>28196</v>
      </c>
      <c r="G10135" t="s">
        <v>133</v>
      </c>
      <c r="H10135" t="s">
        <v>134</v>
      </c>
      <c r="I10135" t="s">
        <v>135</v>
      </c>
      <c r="J10135" t="s">
        <v>136</v>
      </c>
      <c r="K10135" t="s">
        <v>137</v>
      </c>
      <c r="L10135" t="s">
        <v>28197</v>
      </c>
      <c r="M10135" t="s">
        <v>28198</v>
      </c>
      <c r="N10135">
        <v>0.47388888800000001</v>
      </c>
      <c r="O10135">
        <v>0</v>
      </c>
      <c r="P10135">
        <v>165</v>
      </c>
      <c r="Q10135">
        <v>2</v>
      </c>
      <c r="R10135">
        <v>42</v>
      </c>
      <c r="S10135">
        <v>3</v>
      </c>
      <c r="T10135">
        <v>35</v>
      </c>
      <c r="U10135">
        <v>0</v>
      </c>
      <c r="V10135">
        <v>0</v>
      </c>
      <c r="W10135">
        <v>0</v>
      </c>
      <c r="X10135">
        <v>5.8207676911730681</v>
      </c>
      <c r="Y10135">
        <v>13.288026795964326</v>
      </c>
      <c r="Z10135">
        <v>9.9582134307888381</v>
      </c>
      <c r="AA10135">
        <v>10.915571481851897</v>
      </c>
      <c r="AB10135">
        <v>2.4766588357546824</v>
      </c>
      <c r="AC10135">
        <v>0</v>
      </c>
      <c r="AD10135">
        <v>0</v>
      </c>
      <c r="AE10135">
        <v>42.459238235532816</v>
      </c>
    </row>
    <row r="10136" spans="1:31" x14ac:dyDescent="0.25">
      <c r="A10136">
        <v>1895155</v>
      </c>
      <c r="B10136">
        <v>1</v>
      </c>
      <c r="C10136" t="s">
        <v>80</v>
      </c>
      <c r="D10136" t="s">
        <v>107</v>
      </c>
      <c r="E10136" t="s">
        <v>140</v>
      </c>
      <c r="F10136" t="s">
        <v>28199</v>
      </c>
      <c r="G10136" t="s">
        <v>142</v>
      </c>
      <c r="H10136" t="s">
        <v>143</v>
      </c>
      <c r="I10136" t="s">
        <v>135</v>
      </c>
      <c r="J10136" t="s">
        <v>136</v>
      </c>
      <c r="K10136" t="s">
        <v>137</v>
      </c>
      <c r="L10136" t="s">
        <v>28200</v>
      </c>
      <c r="M10136" t="s">
        <v>28201</v>
      </c>
      <c r="N10136">
        <v>3.4013888880000001</v>
      </c>
      <c r="O10136">
        <v>0</v>
      </c>
      <c r="P10136">
        <v>1</v>
      </c>
      <c r="Q10136">
        <v>0</v>
      </c>
      <c r="R10136">
        <v>0</v>
      </c>
      <c r="S10136">
        <v>0</v>
      </c>
      <c r="T10136">
        <v>0</v>
      </c>
      <c r="U10136">
        <v>0</v>
      </c>
      <c r="V10136">
        <v>0</v>
      </c>
      <c r="W10136">
        <v>0</v>
      </c>
      <c r="X10136">
        <v>1.4573376235303492</v>
      </c>
      <c r="Y10136">
        <v>0</v>
      </c>
      <c r="Z10136">
        <v>0</v>
      </c>
      <c r="AA10136">
        <v>0</v>
      </c>
      <c r="AB10136">
        <v>0</v>
      </c>
      <c r="AC10136">
        <v>0</v>
      </c>
      <c r="AD10136">
        <v>0</v>
      </c>
      <c r="AE10136">
        <v>1.4573376235303492</v>
      </c>
    </row>
    <row r="10137" spans="1:31" x14ac:dyDescent="0.25">
      <c r="A10137">
        <v>1895298</v>
      </c>
      <c r="B10137">
        <v>1</v>
      </c>
      <c r="C10137" t="s">
        <v>81</v>
      </c>
      <c r="D10137" t="s">
        <v>123</v>
      </c>
      <c r="E10137" t="s">
        <v>131</v>
      </c>
      <c r="F10137" t="s">
        <v>5625</v>
      </c>
      <c r="G10137" t="s">
        <v>133</v>
      </c>
      <c r="H10137" t="s">
        <v>134</v>
      </c>
      <c r="I10137" t="s">
        <v>135</v>
      </c>
      <c r="J10137" t="s">
        <v>136</v>
      </c>
      <c r="K10137" t="s">
        <v>137</v>
      </c>
      <c r="L10137" t="s">
        <v>28202</v>
      </c>
      <c r="M10137" t="s">
        <v>27108</v>
      </c>
      <c r="N10137">
        <v>5.3194444440000002</v>
      </c>
      <c r="O10137">
        <v>0</v>
      </c>
      <c r="P10137">
        <v>4</v>
      </c>
      <c r="Q10137">
        <v>24</v>
      </c>
      <c r="R10137">
        <v>76</v>
      </c>
      <c r="S10137">
        <v>1</v>
      </c>
      <c r="T10137">
        <v>6</v>
      </c>
      <c r="U10137">
        <v>0</v>
      </c>
      <c r="V10137">
        <v>0</v>
      </c>
      <c r="W10137">
        <v>0</v>
      </c>
      <c r="X10137">
        <v>32.277847738989081</v>
      </c>
      <c r="Y10137">
        <v>500.3292790145336</v>
      </c>
      <c r="Z10137">
        <v>1341.7144498168748</v>
      </c>
      <c r="AA10137">
        <v>32.302789368721179</v>
      </c>
      <c r="AB10137">
        <v>63.54101269007667</v>
      </c>
      <c r="AC10137">
        <v>0</v>
      </c>
      <c r="AD10137">
        <v>0</v>
      </c>
      <c r="AE10137">
        <v>1970.1653786291956</v>
      </c>
    </row>
    <row r="10138" spans="1:31" x14ac:dyDescent="0.25">
      <c r="A10138">
        <v>1895304</v>
      </c>
      <c r="B10138">
        <v>1</v>
      </c>
      <c r="C10138" t="s">
        <v>81</v>
      </c>
      <c r="D10138" t="s">
        <v>113</v>
      </c>
      <c r="E10138" t="s">
        <v>131</v>
      </c>
      <c r="F10138" t="s">
        <v>28203</v>
      </c>
      <c r="G10138" t="s">
        <v>133</v>
      </c>
      <c r="H10138" t="s">
        <v>134</v>
      </c>
      <c r="I10138" t="s">
        <v>135</v>
      </c>
      <c r="J10138" t="s">
        <v>136</v>
      </c>
      <c r="K10138" t="s">
        <v>137</v>
      </c>
      <c r="L10138" t="s">
        <v>28204</v>
      </c>
      <c r="M10138" t="s">
        <v>28205</v>
      </c>
      <c r="N10138">
        <v>1.4927777769999999</v>
      </c>
      <c r="O10138">
        <v>0</v>
      </c>
      <c r="P10138">
        <v>461</v>
      </c>
      <c r="Q10138">
        <v>43</v>
      </c>
      <c r="R10138">
        <v>246</v>
      </c>
      <c r="S10138">
        <v>7</v>
      </c>
      <c r="T10138">
        <v>31</v>
      </c>
      <c r="U10138">
        <v>0</v>
      </c>
      <c r="V10138">
        <v>0</v>
      </c>
      <c r="W10138">
        <v>0</v>
      </c>
      <c r="X10138">
        <v>184.4357574248852</v>
      </c>
      <c r="Y10138">
        <v>197.04362581180249</v>
      </c>
      <c r="Z10138">
        <v>755.36166465798726</v>
      </c>
      <c r="AA10138">
        <v>468.65050893432795</v>
      </c>
      <c r="AB10138">
        <v>63.662445315832528</v>
      </c>
      <c r="AC10138">
        <v>0</v>
      </c>
      <c r="AD10138">
        <v>0</v>
      </c>
      <c r="AE10138">
        <v>1669.1540021448352</v>
      </c>
    </row>
    <row r="10139" spans="1:31" x14ac:dyDescent="0.25">
      <c r="A10139">
        <v>1894591</v>
      </c>
      <c r="B10139">
        <v>1</v>
      </c>
      <c r="C10139" t="s">
        <v>80</v>
      </c>
      <c r="D10139" t="s">
        <v>97</v>
      </c>
      <c r="E10139" t="s">
        <v>210</v>
      </c>
      <c r="F10139" t="s">
        <v>28206</v>
      </c>
      <c r="G10139" t="s">
        <v>133</v>
      </c>
      <c r="H10139" t="s">
        <v>134</v>
      </c>
      <c r="I10139" t="s">
        <v>135</v>
      </c>
      <c r="J10139" t="s">
        <v>136</v>
      </c>
      <c r="K10139" t="s">
        <v>137</v>
      </c>
      <c r="L10139" t="s">
        <v>28207</v>
      </c>
      <c r="M10139" t="s">
        <v>28208</v>
      </c>
      <c r="N10139">
        <v>0.1575</v>
      </c>
      <c r="O10139">
        <v>11</v>
      </c>
      <c r="P10139">
        <v>11766</v>
      </c>
      <c r="Q10139">
        <v>28</v>
      </c>
      <c r="R10139">
        <v>699</v>
      </c>
      <c r="S10139">
        <v>57</v>
      </c>
      <c r="T10139">
        <v>1238</v>
      </c>
      <c r="U10139">
        <v>2</v>
      </c>
      <c r="V10139">
        <v>6</v>
      </c>
      <c r="W10139">
        <v>18.781639817362379</v>
      </c>
      <c r="X10139">
        <v>379.61050440999958</v>
      </c>
      <c r="Y10139">
        <v>14.771662029755344</v>
      </c>
      <c r="Z10139">
        <v>60.836984983172499</v>
      </c>
      <c r="AA10139">
        <v>54.4592240818805</v>
      </c>
      <c r="AB10139">
        <v>123.67724050695472</v>
      </c>
      <c r="AC10139">
        <v>16.07944634626255</v>
      </c>
      <c r="AD10139">
        <v>12.495349943385751</v>
      </c>
      <c r="AE10139">
        <v>680.71205211877339</v>
      </c>
    </row>
    <row r="10140" spans="1:31" x14ac:dyDescent="0.25">
      <c r="A10140">
        <v>1895132</v>
      </c>
      <c r="B10140">
        <v>1</v>
      </c>
      <c r="C10140" t="s">
        <v>80</v>
      </c>
      <c r="D10140" t="s">
        <v>111</v>
      </c>
      <c r="E10140" t="s">
        <v>169</v>
      </c>
      <c r="F10140" t="s">
        <v>28209</v>
      </c>
      <c r="G10140" t="s">
        <v>2258</v>
      </c>
      <c r="H10140" t="s">
        <v>143</v>
      </c>
      <c r="I10140" t="s">
        <v>135</v>
      </c>
      <c r="J10140" t="s">
        <v>136</v>
      </c>
      <c r="K10140" t="s">
        <v>137</v>
      </c>
      <c r="L10140" t="s">
        <v>28210</v>
      </c>
      <c r="M10140" t="s">
        <v>28211</v>
      </c>
      <c r="N10140">
        <v>0.80416666599999997</v>
      </c>
      <c r="O10140">
        <v>0</v>
      </c>
      <c r="P10140">
        <v>332</v>
      </c>
      <c r="Q10140">
        <v>0</v>
      </c>
      <c r="R10140">
        <v>0</v>
      </c>
      <c r="S10140">
        <v>0</v>
      </c>
      <c r="T10140">
        <v>16</v>
      </c>
      <c r="U10140">
        <v>0</v>
      </c>
      <c r="V10140">
        <v>1</v>
      </c>
      <c r="W10140">
        <v>0</v>
      </c>
      <c r="X10140">
        <v>74.980084207495523</v>
      </c>
      <c r="Y10140">
        <v>0</v>
      </c>
      <c r="Z10140">
        <v>0</v>
      </c>
      <c r="AA10140">
        <v>0</v>
      </c>
      <c r="AB10140">
        <v>16.73418538591482</v>
      </c>
      <c r="AC10140">
        <v>0</v>
      </c>
      <c r="AD10140">
        <v>2.9240022669733336E-2</v>
      </c>
      <c r="AE10140">
        <v>91.743509616080075</v>
      </c>
    </row>
    <row r="10141" spans="1:31" x14ac:dyDescent="0.25">
      <c r="A10141">
        <v>1894571</v>
      </c>
      <c r="B10141">
        <v>1</v>
      </c>
      <c r="C10141" t="s">
        <v>80</v>
      </c>
      <c r="D10141" t="s">
        <v>102</v>
      </c>
      <c r="E10141" t="s">
        <v>210</v>
      </c>
      <c r="F10141" t="s">
        <v>25998</v>
      </c>
      <c r="G10141" t="s">
        <v>133</v>
      </c>
      <c r="H10141" t="s">
        <v>134</v>
      </c>
      <c r="I10141" t="s">
        <v>135</v>
      </c>
      <c r="J10141" t="s">
        <v>136</v>
      </c>
      <c r="K10141" t="s">
        <v>137</v>
      </c>
      <c r="L10141" t="s">
        <v>28212</v>
      </c>
      <c r="M10141" t="s">
        <v>28213</v>
      </c>
      <c r="N10141">
        <v>3.36</v>
      </c>
      <c r="O10141">
        <v>0</v>
      </c>
      <c r="P10141">
        <v>55</v>
      </c>
      <c r="Q10141">
        <v>0</v>
      </c>
      <c r="R10141">
        <v>32</v>
      </c>
      <c r="S10141">
        <v>1</v>
      </c>
      <c r="T10141">
        <v>10</v>
      </c>
      <c r="U10141">
        <v>0</v>
      </c>
      <c r="V10141">
        <v>0</v>
      </c>
      <c r="W10141">
        <v>0</v>
      </c>
      <c r="X10141">
        <v>33.98263390238894</v>
      </c>
      <c r="Y10141">
        <v>0</v>
      </c>
      <c r="Z10141">
        <v>172.09113504791486</v>
      </c>
      <c r="AA10141">
        <v>512.0732274127588</v>
      </c>
      <c r="AB10141">
        <v>17.332044061375964</v>
      </c>
      <c r="AC10141">
        <v>0</v>
      </c>
      <c r="AD10141">
        <v>0</v>
      </c>
      <c r="AE10141">
        <v>735.47904042443861</v>
      </c>
    </row>
    <row r="10142" spans="1:31" x14ac:dyDescent="0.25">
      <c r="A10142">
        <v>1895069</v>
      </c>
      <c r="B10142">
        <v>1</v>
      </c>
      <c r="C10142" t="s">
        <v>80</v>
      </c>
      <c r="D10142" t="s">
        <v>92</v>
      </c>
      <c r="E10142" t="s">
        <v>169</v>
      </c>
      <c r="F10142" t="s">
        <v>28214</v>
      </c>
      <c r="G10142" t="s">
        <v>183</v>
      </c>
      <c r="H10142" t="s">
        <v>143</v>
      </c>
      <c r="I10142" t="s">
        <v>135</v>
      </c>
      <c r="J10142" t="s">
        <v>136</v>
      </c>
      <c r="K10142" t="s">
        <v>137</v>
      </c>
      <c r="L10142" t="s">
        <v>28215</v>
      </c>
      <c r="M10142" t="s">
        <v>28216</v>
      </c>
      <c r="N10142">
        <v>2.2433333329999998</v>
      </c>
      <c r="O10142">
        <v>0</v>
      </c>
      <c r="P10142">
        <v>24</v>
      </c>
      <c r="Q10142">
        <v>0</v>
      </c>
      <c r="R10142">
        <v>0</v>
      </c>
      <c r="S10142">
        <v>0</v>
      </c>
      <c r="T10142">
        <v>7</v>
      </c>
      <c r="U10142">
        <v>0</v>
      </c>
      <c r="V10142">
        <v>0</v>
      </c>
      <c r="W10142">
        <v>0</v>
      </c>
      <c r="X10142">
        <v>19.69802116730537</v>
      </c>
      <c r="Y10142">
        <v>0</v>
      </c>
      <c r="Z10142">
        <v>0</v>
      </c>
      <c r="AA10142">
        <v>0</v>
      </c>
      <c r="AB10142">
        <v>98.178935746035989</v>
      </c>
      <c r="AC10142">
        <v>0</v>
      </c>
      <c r="AD10142">
        <v>0</v>
      </c>
      <c r="AE10142">
        <v>117.87695691334136</v>
      </c>
    </row>
    <row r="10143" spans="1:31" x14ac:dyDescent="0.25">
      <c r="A10143">
        <v>1895175</v>
      </c>
      <c r="B10143">
        <v>1</v>
      </c>
      <c r="C10143" t="s">
        <v>81</v>
      </c>
      <c r="D10143" t="s">
        <v>118</v>
      </c>
      <c r="E10143" t="s">
        <v>140</v>
      </c>
      <c r="F10143" t="s">
        <v>28217</v>
      </c>
      <c r="G10143" t="s">
        <v>163</v>
      </c>
      <c r="H10143" t="s">
        <v>143</v>
      </c>
      <c r="I10143" t="s">
        <v>135</v>
      </c>
      <c r="J10143" t="s">
        <v>136</v>
      </c>
      <c r="K10143" t="s">
        <v>137</v>
      </c>
      <c r="L10143" t="s">
        <v>28218</v>
      </c>
      <c r="M10143" t="s">
        <v>28219</v>
      </c>
      <c r="N10143">
        <v>1.7055555549999999</v>
      </c>
      <c r="O10143">
        <v>0</v>
      </c>
      <c r="P10143">
        <v>0</v>
      </c>
      <c r="Q10143">
        <v>0</v>
      </c>
      <c r="R10143">
        <v>0</v>
      </c>
      <c r="S10143">
        <v>0</v>
      </c>
      <c r="T10143">
        <v>1</v>
      </c>
      <c r="U10143">
        <v>0</v>
      </c>
      <c r="V10143">
        <v>0</v>
      </c>
      <c r="W10143">
        <v>0</v>
      </c>
      <c r="X10143">
        <v>0</v>
      </c>
      <c r="Y10143">
        <v>0</v>
      </c>
      <c r="Z10143">
        <v>0</v>
      </c>
      <c r="AA10143">
        <v>0</v>
      </c>
      <c r="AB10143">
        <v>3.648923239320331</v>
      </c>
      <c r="AC10143">
        <v>0</v>
      </c>
      <c r="AD10143">
        <v>0</v>
      </c>
      <c r="AE10143">
        <v>3.648923239320331</v>
      </c>
    </row>
    <row r="10144" spans="1:31" x14ac:dyDescent="0.25">
      <c r="A10144">
        <v>1895261</v>
      </c>
      <c r="B10144">
        <v>1</v>
      </c>
      <c r="C10144" t="s">
        <v>81</v>
      </c>
      <c r="D10144" t="s">
        <v>127</v>
      </c>
      <c r="E10144" t="s">
        <v>140</v>
      </c>
      <c r="F10144" t="s">
        <v>28220</v>
      </c>
      <c r="G10144" t="s">
        <v>163</v>
      </c>
      <c r="H10144" t="s">
        <v>143</v>
      </c>
      <c r="I10144" t="s">
        <v>135</v>
      </c>
      <c r="J10144" t="s">
        <v>136</v>
      </c>
      <c r="K10144" t="s">
        <v>137</v>
      </c>
      <c r="L10144" t="s">
        <v>28221</v>
      </c>
      <c r="M10144" t="s">
        <v>28222</v>
      </c>
      <c r="N10144">
        <v>18.215555555000002</v>
      </c>
      <c r="O10144">
        <v>0</v>
      </c>
      <c r="P10144">
        <v>0</v>
      </c>
      <c r="Q10144">
        <v>0</v>
      </c>
      <c r="R10144">
        <v>0</v>
      </c>
      <c r="S10144">
        <v>0</v>
      </c>
      <c r="T10144">
        <v>1</v>
      </c>
      <c r="U10144">
        <v>0</v>
      </c>
      <c r="V10144">
        <v>0</v>
      </c>
      <c r="W10144">
        <v>0</v>
      </c>
      <c r="X10144">
        <v>0</v>
      </c>
      <c r="Y10144">
        <v>0</v>
      </c>
      <c r="Z10144">
        <v>0</v>
      </c>
      <c r="AA10144">
        <v>0</v>
      </c>
      <c r="AB10144">
        <v>1.1423162089459999E-2</v>
      </c>
      <c r="AC10144">
        <v>0</v>
      </c>
      <c r="AD10144">
        <v>0</v>
      </c>
      <c r="AE10144">
        <v>1.1423162089459999E-2</v>
      </c>
    </row>
    <row r="10145" spans="1:31" x14ac:dyDescent="0.25">
      <c r="A10145">
        <v>1895118</v>
      </c>
      <c r="B10145">
        <v>1</v>
      </c>
      <c r="C10145" t="s">
        <v>81</v>
      </c>
      <c r="D10145" t="s">
        <v>115</v>
      </c>
      <c r="E10145" t="s">
        <v>146</v>
      </c>
      <c r="F10145" t="s">
        <v>28223</v>
      </c>
      <c r="G10145" t="s">
        <v>212</v>
      </c>
      <c r="H10145" t="s">
        <v>143</v>
      </c>
      <c r="I10145" t="s">
        <v>135</v>
      </c>
      <c r="J10145" t="s">
        <v>3</v>
      </c>
      <c r="K10145" t="s">
        <v>137</v>
      </c>
      <c r="L10145" t="s">
        <v>28224</v>
      </c>
      <c r="M10145" t="s">
        <v>28225</v>
      </c>
      <c r="N10145">
        <v>5.0422222220000004</v>
      </c>
      <c r="O10145">
        <v>0</v>
      </c>
      <c r="P10145">
        <v>5</v>
      </c>
      <c r="Q10145">
        <v>0</v>
      </c>
      <c r="R10145">
        <v>5</v>
      </c>
      <c r="S10145">
        <v>0</v>
      </c>
      <c r="T10145">
        <v>0</v>
      </c>
      <c r="U10145">
        <v>0</v>
      </c>
      <c r="V10145">
        <v>0</v>
      </c>
      <c r="W10145">
        <v>0</v>
      </c>
      <c r="X10145">
        <v>14.100075464705862</v>
      </c>
      <c r="Y10145">
        <v>0</v>
      </c>
      <c r="Z10145">
        <v>33.647378240059545</v>
      </c>
      <c r="AA10145">
        <v>0</v>
      </c>
      <c r="AB10145">
        <v>0</v>
      </c>
      <c r="AC10145">
        <v>0</v>
      </c>
      <c r="AD10145">
        <v>0</v>
      </c>
      <c r="AE10145">
        <v>47.747453704765405</v>
      </c>
    </row>
    <row r="10146" spans="1:31" x14ac:dyDescent="0.25">
      <c r="A10146">
        <v>1895361</v>
      </c>
      <c r="B10146">
        <v>1</v>
      </c>
      <c r="C10146" t="s">
        <v>80</v>
      </c>
      <c r="D10146" t="s">
        <v>83</v>
      </c>
      <c r="E10146" t="s">
        <v>169</v>
      </c>
      <c r="F10146" t="s">
        <v>28226</v>
      </c>
      <c r="G10146" t="s">
        <v>142</v>
      </c>
      <c r="H10146" t="s">
        <v>143</v>
      </c>
      <c r="I10146" t="s">
        <v>135</v>
      </c>
      <c r="J10146" t="s">
        <v>136</v>
      </c>
      <c r="K10146" t="s">
        <v>137</v>
      </c>
      <c r="L10146" t="s">
        <v>28227</v>
      </c>
      <c r="M10146" t="s">
        <v>28228</v>
      </c>
      <c r="N10146">
        <v>1.0933333329999999</v>
      </c>
      <c r="O10146">
        <v>0</v>
      </c>
      <c r="P10146">
        <v>409</v>
      </c>
      <c r="Q10146">
        <v>0</v>
      </c>
      <c r="R10146">
        <v>0</v>
      </c>
      <c r="S10146">
        <v>0</v>
      </c>
      <c r="T10146">
        <v>45</v>
      </c>
      <c r="U10146">
        <v>0</v>
      </c>
      <c r="V10146">
        <v>0</v>
      </c>
      <c r="W10146">
        <v>0</v>
      </c>
      <c r="X10146">
        <v>149.29478883561634</v>
      </c>
      <c r="Y10146">
        <v>0</v>
      </c>
      <c r="Z10146">
        <v>0</v>
      </c>
      <c r="AA10146">
        <v>0</v>
      </c>
      <c r="AB10146">
        <v>26.763534768512237</v>
      </c>
      <c r="AC10146">
        <v>0</v>
      </c>
      <c r="AD10146">
        <v>0</v>
      </c>
      <c r="AE10146">
        <v>176.05832360412859</v>
      </c>
    </row>
    <row r="10147" spans="1:31" x14ac:dyDescent="0.25">
      <c r="A10147">
        <v>1895075</v>
      </c>
      <c r="B10147">
        <v>1</v>
      </c>
      <c r="C10147" t="s">
        <v>81</v>
      </c>
      <c r="D10147" t="s">
        <v>123</v>
      </c>
      <c r="E10147" t="s">
        <v>146</v>
      </c>
      <c r="F10147" t="s">
        <v>28229</v>
      </c>
      <c r="G10147" t="s">
        <v>363</v>
      </c>
      <c r="H10147" t="s">
        <v>143</v>
      </c>
      <c r="I10147" t="s">
        <v>135</v>
      </c>
      <c r="J10147" t="s">
        <v>136</v>
      </c>
      <c r="K10147" t="s">
        <v>137</v>
      </c>
      <c r="L10147" t="s">
        <v>28230</v>
      </c>
      <c r="M10147" t="s">
        <v>28231</v>
      </c>
      <c r="N10147">
        <v>0.73583333299999998</v>
      </c>
      <c r="O10147">
        <v>0</v>
      </c>
      <c r="P10147">
        <v>30</v>
      </c>
      <c r="Q10147">
        <v>0</v>
      </c>
      <c r="R10147">
        <v>0</v>
      </c>
      <c r="S10147">
        <v>0</v>
      </c>
      <c r="T10147">
        <v>3</v>
      </c>
      <c r="U10147">
        <v>0</v>
      </c>
      <c r="V10147">
        <v>0</v>
      </c>
      <c r="W10147">
        <v>0</v>
      </c>
      <c r="X10147">
        <v>5.2386518089994905</v>
      </c>
      <c r="Y10147">
        <v>0</v>
      </c>
      <c r="Z10147">
        <v>0</v>
      </c>
      <c r="AA10147">
        <v>0</v>
      </c>
      <c r="AB10147">
        <v>4.8542308033840342</v>
      </c>
      <c r="AC10147">
        <v>0</v>
      </c>
      <c r="AD10147">
        <v>0</v>
      </c>
      <c r="AE10147">
        <v>10.092882612383525</v>
      </c>
    </row>
    <row r="10148" spans="1:31" x14ac:dyDescent="0.25">
      <c r="A10148">
        <v>1895407</v>
      </c>
      <c r="B10148">
        <v>1</v>
      </c>
      <c r="C10148" t="s">
        <v>81</v>
      </c>
      <c r="D10148" t="s">
        <v>123</v>
      </c>
      <c r="E10148" t="s">
        <v>146</v>
      </c>
      <c r="F10148" t="s">
        <v>28232</v>
      </c>
      <c r="G10148" t="s">
        <v>148</v>
      </c>
      <c r="H10148" t="s">
        <v>143</v>
      </c>
      <c r="I10148" t="s">
        <v>135</v>
      </c>
      <c r="J10148" t="s">
        <v>136</v>
      </c>
      <c r="K10148" t="s">
        <v>137</v>
      </c>
      <c r="L10148" t="s">
        <v>28233</v>
      </c>
      <c r="M10148" t="s">
        <v>28234</v>
      </c>
      <c r="N10148">
        <v>1.551388888</v>
      </c>
      <c r="O10148">
        <v>0</v>
      </c>
      <c r="P10148">
        <v>0</v>
      </c>
      <c r="Q10148">
        <v>0</v>
      </c>
      <c r="R10148">
        <v>0</v>
      </c>
      <c r="S10148">
        <v>0</v>
      </c>
      <c r="T10148">
        <v>7</v>
      </c>
      <c r="U10148">
        <v>0</v>
      </c>
      <c r="V10148">
        <v>2</v>
      </c>
      <c r="W10148">
        <v>0</v>
      </c>
      <c r="X10148">
        <v>0</v>
      </c>
      <c r="Y10148">
        <v>0</v>
      </c>
      <c r="Z10148">
        <v>0</v>
      </c>
      <c r="AA10148">
        <v>0</v>
      </c>
      <c r="AB10148">
        <v>64.877301336120482</v>
      </c>
      <c r="AC10148">
        <v>0</v>
      </c>
      <c r="AD10148">
        <v>150.94401054904816</v>
      </c>
      <c r="AE10148">
        <v>215.82131188516865</v>
      </c>
    </row>
    <row r="10149" spans="1:31" x14ac:dyDescent="0.25">
      <c r="A10149">
        <v>1895052</v>
      </c>
      <c r="B10149">
        <v>1</v>
      </c>
      <c r="C10149" t="s">
        <v>81</v>
      </c>
      <c r="D10149" t="s">
        <v>112</v>
      </c>
      <c r="E10149" t="s">
        <v>158</v>
      </c>
      <c r="F10149" t="s">
        <v>28235</v>
      </c>
      <c r="G10149" t="s">
        <v>133</v>
      </c>
      <c r="H10149" t="s">
        <v>134</v>
      </c>
      <c r="I10149" t="s">
        <v>135</v>
      </c>
      <c r="J10149" t="s">
        <v>136</v>
      </c>
      <c r="K10149" t="s">
        <v>137</v>
      </c>
      <c r="L10149" t="s">
        <v>28236</v>
      </c>
      <c r="M10149" t="s">
        <v>28237</v>
      </c>
      <c r="N10149">
        <v>1.065555555</v>
      </c>
      <c r="O10149">
        <v>1</v>
      </c>
      <c r="P10149">
        <v>425</v>
      </c>
      <c r="Q10149">
        <v>17</v>
      </c>
      <c r="R10149">
        <v>47</v>
      </c>
      <c r="S10149">
        <v>1</v>
      </c>
      <c r="T10149">
        <v>60</v>
      </c>
      <c r="U10149">
        <v>0</v>
      </c>
      <c r="V10149">
        <v>0</v>
      </c>
      <c r="W10149">
        <v>0.20945058244949669</v>
      </c>
      <c r="X10149">
        <v>90.341924881640026</v>
      </c>
      <c r="Y10149">
        <v>17.649994991344961</v>
      </c>
      <c r="Z10149">
        <v>30.301620582980888</v>
      </c>
      <c r="AA10149">
        <v>23.065980166164692</v>
      </c>
      <c r="AB10149">
        <v>56.73308391871354</v>
      </c>
      <c r="AC10149">
        <v>0</v>
      </c>
      <c r="AD10149">
        <v>0</v>
      </c>
      <c r="AE10149">
        <v>218.3020551232936</v>
      </c>
    </row>
    <row r="10150" spans="1:31" x14ac:dyDescent="0.25">
      <c r="A10150">
        <v>1894720</v>
      </c>
      <c r="B10150">
        <v>1</v>
      </c>
      <c r="C10150" t="s">
        <v>80</v>
      </c>
      <c r="D10150" t="s">
        <v>92</v>
      </c>
      <c r="E10150" t="s">
        <v>146</v>
      </c>
      <c r="F10150" t="s">
        <v>12656</v>
      </c>
      <c r="G10150" t="s">
        <v>171</v>
      </c>
      <c r="H10150" t="s">
        <v>143</v>
      </c>
      <c r="I10150" t="s">
        <v>135</v>
      </c>
      <c r="J10150" t="s">
        <v>136</v>
      </c>
      <c r="K10150" t="s">
        <v>172</v>
      </c>
      <c r="L10150" t="s">
        <v>28238</v>
      </c>
      <c r="M10150" t="s">
        <v>28239</v>
      </c>
      <c r="N10150">
        <v>9.6640611110000005</v>
      </c>
      <c r="O10150">
        <v>0</v>
      </c>
      <c r="P10150">
        <v>12</v>
      </c>
      <c r="Q10150">
        <v>0</v>
      </c>
      <c r="R10150">
        <v>11</v>
      </c>
      <c r="S10150">
        <v>0</v>
      </c>
      <c r="T10150">
        <v>1</v>
      </c>
      <c r="U10150">
        <v>0</v>
      </c>
      <c r="V10150">
        <v>0</v>
      </c>
      <c r="W10150">
        <v>0</v>
      </c>
      <c r="X10150">
        <v>43.202023429450257</v>
      </c>
      <c r="Y10150">
        <v>0</v>
      </c>
      <c r="Z10150">
        <v>59.57571221357459</v>
      </c>
      <c r="AA10150">
        <v>0</v>
      </c>
      <c r="AB10150">
        <v>2.1572422242108447</v>
      </c>
      <c r="AC10150">
        <v>0</v>
      </c>
      <c r="AD10150">
        <v>0</v>
      </c>
      <c r="AE10150">
        <v>104.93497786723569</v>
      </c>
    </row>
    <row r="10151" spans="1:31" x14ac:dyDescent="0.25">
      <c r="A10151">
        <v>1895384</v>
      </c>
      <c r="B10151">
        <v>1</v>
      </c>
      <c r="C10151" t="s">
        <v>80</v>
      </c>
      <c r="D10151" t="s">
        <v>104</v>
      </c>
      <c r="E10151" t="s">
        <v>158</v>
      </c>
      <c r="F10151" t="s">
        <v>28240</v>
      </c>
      <c r="G10151" t="s">
        <v>219</v>
      </c>
      <c r="H10151" t="s">
        <v>134</v>
      </c>
      <c r="I10151" t="s">
        <v>135</v>
      </c>
      <c r="J10151" t="s">
        <v>136</v>
      </c>
      <c r="K10151" t="s">
        <v>137</v>
      </c>
      <c r="L10151" t="s">
        <v>28241</v>
      </c>
      <c r="M10151" t="s">
        <v>28242</v>
      </c>
      <c r="N10151">
        <v>2.5575000000000001</v>
      </c>
      <c r="O10151">
        <v>0</v>
      </c>
      <c r="P10151">
        <v>213</v>
      </c>
      <c r="Q10151">
        <v>0</v>
      </c>
      <c r="R10151">
        <v>0</v>
      </c>
      <c r="S10151">
        <v>0</v>
      </c>
      <c r="T10151">
        <v>13</v>
      </c>
      <c r="U10151">
        <v>0</v>
      </c>
      <c r="V10151">
        <v>0</v>
      </c>
      <c r="W10151">
        <v>0</v>
      </c>
      <c r="X10151">
        <v>126.90127629778578</v>
      </c>
      <c r="Y10151">
        <v>0</v>
      </c>
      <c r="Z10151">
        <v>0</v>
      </c>
      <c r="AA10151">
        <v>0</v>
      </c>
      <c r="AB10151">
        <v>11.853980981285172</v>
      </c>
      <c r="AC10151">
        <v>0</v>
      </c>
      <c r="AD10151">
        <v>0</v>
      </c>
      <c r="AE10151">
        <v>138.75525727907095</v>
      </c>
    </row>
    <row r="10152" spans="1:31" x14ac:dyDescent="0.25">
      <c r="A10152">
        <v>1895430</v>
      </c>
      <c r="B10152">
        <v>1</v>
      </c>
      <c r="C10152" t="s">
        <v>81</v>
      </c>
      <c r="D10152" t="s">
        <v>127</v>
      </c>
      <c r="E10152" t="s">
        <v>169</v>
      </c>
      <c r="F10152" t="s">
        <v>28243</v>
      </c>
      <c r="G10152" t="s">
        <v>183</v>
      </c>
      <c r="H10152" t="s">
        <v>143</v>
      </c>
      <c r="I10152" t="s">
        <v>135</v>
      </c>
      <c r="J10152" t="s">
        <v>136</v>
      </c>
      <c r="K10152" t="s">
        <v>137</v>
      </c>
      <c r="L10152" t="s">
        <v>28244</v>
      </c>
      <c r="M10152" t="s">
        <v>28245</v>
      </c>
      <c r="N10152">
        <v>10.691944444000001</v>
      </c>
      <c r="O10152">
        <v>0</v>
      </c>
      <c r="P10152">
        <v>1</v>
      </c>
      <c r="Q10152">
        <v>0</v>
      </c>
      <c r="R10152">
        <v>5</v>
      </c>
      <c r="S10152">
        <v>0</v>
      </c>
      <c r="T10152">
        <v>0</v>
      </c>
      <c r="U10152">
        <v>0</v>
      </c>
      <c r="V10152">
        <v>0</v>
      </c>
      <c r="W10152">
        <v>0</v>
      </c>
      <c r="X10152">
        <v>4.7945575474072223E-2</v>
      </c>
      <c r="Y10152">
        <v>0</v>
      </c>
      <c r="Z10152">
        <v>385.57807371226403</v>
      </c>
      <c r="AA10152">
        <v>0</v>
      </c>
      <c r="AB10152">
        <v>0</v>
      </c>
      <c r="AC10152">
        <v>0</v>
      </c>
      <c r="AD10152">
        <v>0</v>
      </c>
      <c r="AE10152">
        <v>385.62601928773807</v>
      </c>
    </row>
    <row r="10153" spans="1:31" x14ac:dyDescent="0.25">
      <c r="A10153">
        <v>1894906</v>
      </c>
      <c r="B10153">
        <v>1</v>
      </c>
      <c r="C10153" t="s">
        <v>81</v>
      </c>
      <c r="D10153" t="s">
        <v>128</v>
      </c>
      <c r="E10153" t="s">
        <v>131</v>
      </c>
      <c r="F10153" t="s">
        <v>28246</v>
      </c>
      <c r="G10153" t="s">
        <v>212</v>
      </c>
      <c r="H10153" t="s">
        <v>134</v>
      </c>
      <c r="I10153" t="s">
        <v>135</v>
      </c>
      <c r="J10153" t="s">
        <v>3</v>
      </c>
      <c r="K10153" t="s">
        <v>137</v>
      </c>
      <c r="L10153" t="s">
        <v>28247</v>
      </c>
      <c r="M10153" t="s">
        <v>28248</v>
      </c>
      <c r="N10153">
        <v>9.3658333329999994</v>
      </c>
      <c r="O10153">
        <v>0</v>
      </c>
      <c r="P10153">
        <v>0</v>
      </c>
      <c r="Q10153">
        <v>0</v>
      </c>
      <c r="R10153">
        <v>0</v>
      </c>
      <c r="S10153">
        <v>4</v>
      </c>
      <c r="T10153">
        <v>0</v>
      </c>
      <c r="U10153">
        <v>5</v>
      </c>
      <c r="V10153">
        <v>1</v>
      </c>
      <c r="W10153">
        <v>0</v>
      </c>
      <c r="X10153">
        <v>0</v>
      </c>
      <c r="Y10153">
        <v>0</v>
      </c>
      <c r="Z10153">
        <v>0</v>
      </c>
      <c r="AA10153">
        <v>144.56049317238802</v>
      </c>
      <c r="AB10153">
        <v>0</v>
      </c>
      <c r="AC10153">
        <v>2352.6074452528756</v>
      </c>
      <c r="AD10153">
        <v>596.68806261422196</v>
      </c>
      <c r="AE10153">
        <v>3093.8560010394854</v>
      </c>
    </row>
    <row r="10154" spans="1:31" x14ac:dyDescent="0.25">
      <c r="A10154">
        <v>1894929</v>
      </c>
      <c r="B10154">
        <v>1</v>
      </c>
      <c r="C10154" t="s">
        <v>80</v>
      </c>
      <c r="D10154" t="s">
        <v>88</v>
      </c>
      <c r="E10154" t="s">
        <v>146</v>
      </c>
      <c r="F10154" t="s">
        <v>28249</v>
      </c>
      <c r="G10154" t="s">
        <v>196</v>
      </c>
      <c r="H10154" t="s">
        <v>143</v>
      </c>
      <c r="I10154" t="s">
        <v>135</v>
      </c>
      <c r="J10154" t="s">
        <v>136</v>
      </c>
      <c r="K10154" t="s">
        <v>172</v>
      </c>
      <c r="L10154" t="s">
        <v>28250</v>
      </c>
      <c r="M10154" t="s">
        <v>28251</v>
      </c>
      <c r="N10154">
        <v>0.37908333300000002</v>
      </c>
      <c r="O10154">
        <v>0</v>
      </c>
      <c r="P10154">
        <v>220</v>
      </c>
      <c r="Q10154">
        <v>0</v>
      </c>
      <c r="R10154">
        <v>0</v>
      </c>
      <c r="S10154">
        <v>0</v>
      </c>
      <c r="T10154">
        <v>29</v>
      </c>
      <c r="U10154">
        <v>0</v>
      </c>
      <c r="V10154">
        <v>0</v>
      </c>
      <c r="W10154">
        <v>0</v>
      </c>
      <c r="X10154">
        <v>19.349493211847662</v>
      </c>
      <c r="Y10154">
        <v>0</v>
      </c>
      <c r="Z10154">
        <v>0</v>
      </c>
      <c r="AA10154">
        <v>0</v>
      </c>
      <c r="AB10154">
        <v>13.787082142363829</v>
      </c>
      <c r="AC10154">
        <v>0</v>
      </c>
      <c r="AD10154">
        <v>0</v>
      </c>
      <c r="AE10154">
        <v>33.136575354211487</v>
      </c>
    </row>
    <row r="10155" spans="1:31" x14ac:dyDescent="0.25">
      <c r="A10155">
        <v>1895029</v>
      </c>
      <c r="B10155">
        <v>1</v>
      </c>
      <c r="C10155" t="s">
        <v>80</v>
      </c>
      <c r="D10155" t="s">
        <v>83</v>
      </c>
      <c r="E10155" t="s">
        <v>140</v>
      </c>
      <c r="F10155" t="s">
        <v>28252</v>
      </c>
      <c r="G10155" t="s">
        <v>212</v>
      </c>
      <c r="H10155" t="s">
        <v>143</v>
      </c>
      <c r="I10155" t="s">
        <v>135</v>
      </c>
      <c r="J10155" t="s">
        <v>136</v>
      </c>
      <c r="K10155" t="s">
        <v>137</v>
      </c>
      <c r="L10155" t="s">
        <v>28253</v>
      </c>
      <c r="M10155" t="s">
        <v>28254</v>
      </c>
      <c r="N10155">
        <v>2.5644444439999998</v>
      </c>
      <c r="O10155">
        <v>0</v>
      </c>
      <c r="P10155">
        <v>0</v>
      </c>
      <c r="Q10155">
        <v>0</v>
      </c>
      <c r="R10155">
        <v>0</v>
      </c>
      <c r="S10155">
        <v>0</v>
      </c>
      <c r="T10155">
        <v>1</v>
      </c>
      <c r="U10155">
        <v>0</v>
      </c>
      <c r="V10155">
        <v>0</v>
      </c>
      <c r="W10155">
        <v>0</v>
      </c>
      <c r="X10155">
        <v>0</v>
      </c>
      <c r="Y10155">
        <v>0</v>
      </c>
      <c r="Z10155">
        <v>0</v>
      </c>
      <c r="AA10155">
        <v>0</v>
      </c>
      <c r="AB10155">
        <v>20.323423562509852</v>
      </c>
      <c r="AC10155">
        <v>0</v>
      </c>
      <c r="AD10155">
        <v>0</v>
      </c>
      <c r="AE10155">
        <v>20.323423562509852</v>
      </c>
    </row>
    <row r="10156" spans="1:31" x14ac:dyDescent="0.25">
      <c r="A10156">
        <v>1894883</v>
      </c>
      <c r="B10156">
        <v>1</v>
      </c>
      <c r="C10156" t="s">
        <v>80</v>
      </c>
      <c r="D10156" t="s">
        <v>93</v>
      </c>
      <c r="E10156" t="s">
        <v>146</v>
      </c>
      <c r="F10156" t="s">
        <v>28255</v>
      </c>
      <c r="G10156" t="s">
        <v>148</v>
      </c>
      <c r="H10156" t="s">
        <v>143</v>
      </c>
      <c r="I10156" t="s">
        <v>135</v>
      </c>
      <c r="J10156" t="s">
        <v>136</v>
      </c>
      <c r="K10156" t="s">
        <v>137</v>
      </c>
      <c r="L10156" t="s">
        <v>28256</v>
      </c>
      <c r="M10156" t="s">
        <v>28257</v>
      </c>
      <c r="N10156">
        <v>1.490555555</v>
      </c>
      <c r="O10156">
        <v>0</v>
      </c>
      <c r="P10156">
        <v>16</v>
      </c>
      <c r="Q10156">
        <v>0</v>
      </c>
      <c r="R10156">
        <v>2</v>
      </c>
      <c r="S10156">
        <v>0</v>
      </c>
      <c r="T10156">
        <v>4</v>
      </c>
      <c r="U10156">
        <v>0</v>
      </c>
      <c r="V10156">
        <v>0</v>
      </c>
      <c r="W10156">
        <v>0</v>
      </c>
      <c r="X10156">
        <v>12.788665067680094</v>
      </c>
      <c r="Y10156">
        <v>0</v>
      </c>
      <c r="Z10156">
        <v>3.8384041573077621</v>
      </c>
      <c r="AA10156">
        <v>0</v>
      </c>
      <c r="AB10156">
        <v>10.302878931633497</v>
      </c>
      <c r="AC10156">
        <v>0</v>
      </c>
      <c r="AD10156">
        <v>0</v>
      </c>
      <c r="AE10156">
        <v>26.929948156621354</v>
      </c>
    </row>
    <row r="10157" spans="1:31" x14ac:dyDescent="0.25">
      <c r="A10157">
        <v>1894737</v>
      </c>
      <c r="B10157">
        <v>1</v>
      </c>
      <c r="C10157" t="s">
        <v>80</v>
      </c>
      <c r="D10157" t="s">
        <v>92</v>
      </c>
      <c r="E10157" t="s">
        <v>140</v>
      </c>
      <c r="F10157" t="s">
        <v>28258</v>
      </c>
      <c r="G10157" t="s">
        <v>207</v>
      </c>
      <c r="H10157" t="s">
        <v>143</v>
      </c>
      <c r="I10157" t="s">
        <v>135</v>
      </c>
      <c r="J10157" t="s">
        <v>136</v>
      </c>
      <c r="K10157" t="s">
        <v>137</v>
      </c>
      <c r="L10157" t="s">
        <v>28259</v>
      </c>
      <c r="M10157" t="s">
        <v>28260</v>
      </c>
      <c r="N10157">
        <v>4.4138888879999998</v>
      </c>
      <c r="O10157">
        <v>0</v>
      </c>
      <c r="P10157">
        <v>1</v>
      </c>
      <c r="Q10157">
        <v>0</v>
      </c>
      <c r="R10157">
        <v>0</v>
      </c>
      <c r="S10157">
        <v>0</v>
      </c>
      <c r="T10157">
        <v>0</v>
      </c>
      <c r="U10157">
        <v>0</v>
      </c>
      <c r="V10157">
        <v>0</v>
      </c>
      <c r="W10157">
        <v>0</v>
      </c>
      <c r="X10157">
        <v>2.2874385122611658</v>
      </c>
      <c r="Y10157">
        <v>0</v>
      </c>
      <c r="Z10157">
        <v>0</v>
      </c>
      <c r="AA10157">
        <v>0</v>
      </c>
      <c r="AB10157">
        <v>0</v>
      </c>
      <c r="AC10157">
        <v>0</v>
      </c>
      <c r="AD10157">
        <v>0</v>
      </c>
      <c r="AE10157">
        <v>2.2874385122611658</v>
      </c>
    </row>
    <row r="10158" spans="1:31" x14ac:dyDescent="0.25">
      <c r="A10158">
        <v>1894597</v>
      </c>
      <c r="B10158">
        <v>1</v>
      </c>
      <c r="C10158" t="s">
        <v>80</v>
      </c>
      <c r="D10158" t="s">
        <v>87</v>
      </c>
      <c r="E10158" t="s">
        <v>158</v>
      </c>
      <c r="F10158" t="s">
        <v>28261</v>
      </c>
      <c r="G10158" t="s">
        <v>476</v>
      </c>
      <c r="H10158" t="s">
        <v>134</v>
      </c>
      <c r="I10158" t="s">
        <v>152</v>
      </c>
      <c r="J10158" t="s">
        <v>136</v>
      </c>
      <c r="K10158" t="s">
        <v>137</v>
      </c>
      <c r="L10158" t="s">
        <v>28262</v>
      </c>
      <c r="M10158" t="s">
        <v>28263</v>
      </c>
      <c r="N10158">
        <v>3.6111111000000001E-2</v>
      </c>
      <c r="O10158">
        <v>2</v>
      </c>
      <c r="P10158">
        <v>900</v>
      </c>
      <c r="Q10158">
        <v>2</v>
      </c>
      <c r="R10158">
        <v>24</v>
      </c>
      <c r="S10158">
        <v>20</v>
      </c>
      <c r="T10158">
        <v>96</v>
      </c>
      <c r="U10158">
        <v>9</v>
      </c>
      <c r="V10158">
        <v>1</v>
      </c>
      <c r="W10158">
        <v>1.05534642486E-2</v>
      </c>
      <c r="X10158">
        <v>6.9272849281913365</v>
      </c>
      <c r="Y10158">
        <v>4.337536629898333E-2</v>
      </c>
      <c r="Z10158">
        <v>0.35729095770871389</v>
      </c>
      <c r="AA10158">
        <v>6.804334990552305</v>
      </c>
      <c r="AB10158">
        <v>2.6058995154062727</v>
      </c>
      <c r="AC10158">
        <v>7.7023871379443456</v>
      </c>
      <c r="AD10158">
        <v>1.4651397809075806</v>
      </c>
      <c r="AE10158">
        <v>25.916266141258138</v>
      </c>
    </row>
    <row r="10159" spans="1:31" x14ac:dyDescent="0.25">
      <c r="A10159">
        <v>1894660</v>
      </c>
      <c r="B10159">
        <v>1</v>
      </c>
      <c r="C10159" t="s">
        <v>80</v>
      </c>
      <c r="D10159" t="s">
        <v>98</v>
      </c>
      <c r="E10159" t="s">
        <v>140</v>
      </c>
      <c r="F10159" t="s">
        <v>28264</v>
      </c>
      <c r="G10159" t="s">
        <v>163</v>
      </c>
      <c r="H10159" t="s">
        <v>143</v>
      </c>
      <c r="I10159" t="s">
        <v>135</v>
      </c>
      <c r="J10159" t="s">
        <v>136</v>
      </c>
      <c r="K10159" t="s">
        <v>137</v>
      </c>
      <c r="L10159" t="s">
        <v>28265</v>
      </c>
      <c r="M10159" t="s">
        <v>28266</v>
      </c>
      <c r="N10159">
        <v>6.4122222219999996</v>
      </c>
      <c r="O10159">
        <v>0</v>
      </c>
      <c r="P10159">
        <v>1</v>
      </c>
      <c r="Q10159">
        <v>0</v>
      </c>
      <c r="R10159">
        <v>0</v>
      </c>
      <c r="S10159">
        <v>0</v>
      </c>
      <c r="T10159">
        <v>0</v>
      </c>
      <c r="U10159">
        <v>0</v>
      </c>
      <c r="V10159">
        <v>0</v>
      </c>
      <c r="W10159">
        <v>0</v>
      </c>
      <c r="X10159">
        <v>0.79206991822330752</v>
      </c>
      <c r="Y10159">
        <v>0</v>
      </c>
      <c r="Z10159">
        <v>0</v>
      </c>
      <c r="AA10159">
        <v>0</v>
      </c>
      <c r="AB10159">
        <v>0</v>
      </c>
      <c r="AC10159">
        <v>0</v>
      </c>
      <c r="AD10159">
        <v>0</v>
      </c>
      <c r="AE10159">
        <v>0.79206991822330752</v>
      </c>
    </row>
    <row r="10160" spans="1:31" x14ac:dyDescent="0.25">
      <c r="A10160">
        <v>1894780</v>
      </c>
      <c r="B10160">
        <v>1</v>
      </c>
      <c r="C10160" t="s">
        <v>81</v>
      </c>
      <c r="D10160" t="s">
        <v>112</v>
      </c>
      <c r="E10160" t="s">
        <v>131</v>
      </c>
      <c r="F10160" t="s">
        <v>28267</v>
      </c>
      <c r="G10160" t="s">
        <v>196</v>
      </c>
      <c r="H10160" t="s">
        <v>134</v>
      </c>
      <c r="I10160" t="s">
        <v>135</v>
      </c>
      <c r="J10160" t="s">
        <v>136</v>
      </c>
      <c r="K10160" t="s">
        <v>172</v>
      </c>
      <c r="L10160" t="s">
        <v>28268</v>
      </c>
      <c r="M10160" t="s">
        <v>28269</v>
      </c>
      <c r="N10160">
        <v>1.4522222220000001</v>
      </c>
      <c r="O10160">
        <v>3</v>
      </c>
      <c r="P10160">
        <v>1863</v>
      </c>
      <c r="Q10160">
        <v>105</v>
      </c>
      <c r="R10160">
        <v>336</v>
      </c>
      <c r="S10160">
        <v>27</v>
      </c>
      <c r="T10160">
        <v>153</v>
      </c>
      <c r="U10160">
        <v>2</v>
      </c>
      <c r="V10160">
        <v>0</v>
      </c>
      <c r="W10160">
        <v>5.3945400708324236</v>
      </c>
      <c r="X10160">
        <v>488.84012712094915</v>
      </c>
      <c r="Y10160">
        <v>482.28208312577664</v>
      </c>
      <c r="Z10160">
        <v>276.92354964434099</v>
      </c>
      <c r="AA10160">
        <v>307.57616594444249</v>
      </c>
      <c r="AB10160">
        <v>71.526707878108496</v>
      </c>
      <c r="AC10160">
        <v>248.76171645415607</v>
      </c>
      <c r="AD10160">
        <v>0</v>
      </c>
      <c r="AE10160">
        <v>1881.3048902386063</v>
      </c>
    </row>
    <row r="10161" spans="1:31" x14ac:dyDescent="0.25">
      <c r="A10161">
        <v>1895444</v>
      </c>
      <c r="B10161">
        <v>1</v>
      </c>
      <c r="C10161" t="s">
        <v>80</v>
      </c>
      <c r="D10161" t="s">
        <v>100</v>
      </c>
      <c r="E10161" t="s">
        <v>169</v>
      </c>
      <c r="F10161" t="s">
        <v>28270</v>
      </c>
      <c r="G10161" t="s">
        <v>148</v>
      </c>
      <c r="H10161" t="s">
        <v>143</v>
      </c>
      <c r="I10161" t="s">
        <v>135</v>
      </c>
      <c r="J10161" t="s">
        <v>136</v>
      </c>
      <c r="K10161" t="s">
        <v>137</v>
      </c>
      <c r="L10161" t="s">
        <v>28271</v>
      </c>
      <c r="M10161" t="s">
        <v>28272</v>
      </c>
      <c r="N10161">
        <v>1.7366666660000001</v>
      </c>
      <c r="O10161">
        <v>0</v>
      </c>
      <c r="P10161">
        <v>178</v>
      </c>
      <c r="Q10161">
        <v>0</v>
      </c>
      <c r="R10161">
        <v>0</v>
      </c>
      <c r="S10161">
        <v>0</v>
      </c>
      <c r="T10161">
        <v>10</v>
      </c>
      <c r="U10161">
        <v>0</v>
      </c>
      <c r="V10161">
        <v>0</v>
      </c>
      <c r="W10161">
        <v>0</v>
      </c>
      <c r="X10161">
        <v>174.87647880635839</v>
      </c>
      <c r="Y10161">
        <v>0</v>
      </c>
      <c r="Z10161">
        <v>0</v>
      </c>
      <c r="AA10161">
        <v>0</v>
      </c>
      <c r="AB10161">
        <v>20.032658081502284</v>
      </c>
      <c r="AC10161">
        <v>0</v>
      </c>
      <c r="AD10161">
        <v>0</v>
      </c>
      <c r="AE10161">
        <v>194.90913688786068</v>
      </c>
    </row>
    <row r="10162" spans="1:31" x14ac:dyDescent="0.25">
      <c r="A10162">
        <v>1895135</v>
      </c>
      <c r="B10162">
        <v>1</v>
      </c>
      <c r="C10162" t="s">
        <v>80</v>
      </c>
      <c r="D10162" t="s">
        <v>96</v>
      </c>
      <c r="E10162" t="s">
        <v>140</v>
      </c>
      <c r="F10162" t="s">
        <v>28273</v>
      </c>
      <c r="G10162" t="s">
        <v>207</v>
      </c>
      <c r="H10162" t="s">
        <v>143</v>
      </c>
      <c r="I10162" t="s">
        <v>135</v>
      </c>
      <c r="J10162" t="s">
        <v>136</v>
      </c>
      <c r="K10162" t="s">
        <v>137</v>
      </c>
      <c r="L10162" t="s">
        <v>28274</v>
      </c>
      <c r="M10162" t="s">
        <v>28275</v>
      </c>
      <c r="N10162">
        <v>2.6491666660000002</v>
      </c>
      <c r="O10162">
        <v>0</v>
      </c>
      <c r="P10162">
        <v>1</v>
      </c>
      <c r="Q10162">
        <v>0</v>
      </c>
      <c r="R10162">
        <v>0</v>
      </c>
      <c r="S10162">
        <v>0</v>
      </c>
      <c r="T10162">
        <v>0</v>
      </c>
      <c r="U10162">
        <v>0</v>
      </c>
      <c r="V10162">
        <v>0</v>
      </c>
      <c r="W10162">
        <v>0</v>
      </c>
      <c r="X10162">
        <v>2.10127276647576</v>
      </c>
      <c r="Y10162">
        <v>0</v>
      </c>
      <c r="Z10162">
        <v>0</v>
      </c>
      <c r="AA10162">
        <v>0</v>
      </c>
      <c r="AB10162">
        <v>0</v>
      </c>
      <c r="AC10162">
        <v>0</v>
      </c>
      <c r="AD10162">
        <v>0</v>
      </c>
      <c r="AE10162">
        <v>2.10127276647576</v>
      </c>
    </row>
    <row r="10163" spans="1:31" x14ac:dyDescent="0.25">
      <c r="A10163">
        <v>1895321</v>
      </c>
      <c r="B10163">
        <v>1</v>
      </c>
      <c r="C10163" t="s">
        <v>80</v>
      </c>
      <c r="D10163" t="s">
        <v>98</v>
      </c>
      <c r="E10163" t="s">
        <v>146</v>
      </c>
      <c r="F10163" t="s">
        <v>15052</v>
      </c>
      <c r="G10163" t="s">
        <v>148</v>
      </c>
      <c r="H10163" t="s">
        <v>143</v>
      </c>
      <c r="I10163" t="s">
        <v>135</v>
      </c>
      <c r="J10163" t="s">
        <v>136</v>
      </c>
      <c r="K10163" t="s">
        <v>137</v>
      </c>
      <c r="L10163" t="s">
        <v>28276</v>
      </c>
      <c r="M10163" t="s">
        <v>28277</v>
      </c>
      <c r="N10163">
        <v>0.57972222200000001</v>
      </c>
      <c r="O10163">
        <v>0</v>
      </c>
      <c r="P10163">
        <v>30</v>
      </c>
      <c r="Q10163">
        <v>0</v>
      </c>
      <c r="R10163">
        <v>6</v>
      </c>
      <c r="S10163">
        <v>0</v>
      </c>
      <c r="T10163">
        <v>6</v>
      </c>
      <c r="U10163">
        <v>0</v>
      </c>
      <c r="V10163">
        <v>0</v>
      </c>
      <c r="W10163">
        <v>0</v>
      </c>
      <c r="X10163">
        <v>11.482799679639719</v>
      </c>
      <c r="Y10163">
        <v>0</v>
      </c>
      <c r="Z10163">
        <v>14.765205404119865</v>
      </c>
      <c r="AA10163">
        <v>0</v>
      </c>
      <c r="AB10163">
        <v>2.3392715850807058</v>
      </c>
      <c r="AC10163">
        <v>0</v>
      </c>
      <c r="AD10163">
        <v>0</v>
      </c>
      <c r="AE10163">
        <v>28.587276668840289</v>
      </c>
    </row>
    <row r="10164" spans="1:31" x14ac:dyDescent="0.25">
      <c r="A10164">
        <v>1895470</v>
      </c>
      <c r="B10164">
        <v>1</v>
      </c>
      <c r="C10164" t="s">
        <v>81</v>
      </c>
      <c r="D10164" t="s">
        <v>120</v>
      </c>
      <c r="E10164" t="s">
        <v>146</v>
      </c>
      <c r="F10164" t="s">
        <v>18395</v>
      </c>
      <c r="G10164" t="s">
        <v>148</v>
      </c>
      <c r="H10164" t="s">
        <v>143</v>
      </c>
      <c r="I10164" t="s">
        <v>135</v>
      </c>
      <c r="J10164" t="s">
        <v>136</v>
      </c>
      <c r="K10164" t="s">
        <v>137</v>
      </c>
      <c r="L10164" t="s">
        <v>28278</v>
      </c>
      <c r="M10164" t="s">
        <v>28279</v>
      </c>
      <c r="N10164">
        <v>0.63138888800000004</v>
      </c>
      <c r="O10164">
        <v>0</v>
      </c>
      <c r="P10164">
        <v>93</v>
      </c>
      <c r="Q10164">
        <v>0</v>
      </c>
      <c r="R10164">
        <v>0</v>
      </c>
      <c r="S10164">
        <v>0</v>
      </c>
      <c r="T10164">
        <v>8</v>
      </c>
      <c r="U10164">
        <v>0</v>
      </c>
      <c r="V10164">
        <v>0</v>
      </c>
      <c r="W10164">
        <v>0</v>
      </c>
      <c r="X10164">
        <v>13.181984872119806</v>
      </c>
      <c r="Y10164">
        <v>0</v>
      </c>
      <c r="Z10164">
        <v>0</v>
      </c>
      <c r="AA10164">
        <v>0</v>
      </c>
      <c r="AB10164">
        <v>0.97908800257740136</v>
      </c>
      <c r="AC10164">
        <v>0</v>
      </c>
      <c r="AD10164">
        <v>0</v>
      </c>
      <c r="AE10164">
        <v>14.161072874697208</v>
      </c>
    </row>
    <row r="10165" spans="1:31" x14ac:dyDescent="0.25">
      <c r="A10165">
        <v>1895201</v>
      </c>
      <c r="B10165">
        <v>1</v>
      </c>
      <c r="C10165" t="s">
        <v>80</v>
      </c>
      <c r="D10165" t="s">
        <v>92</v>
      </c>
      <c r="E10165" t="s">
        <v>131</v>
      </c>
      <c r="F10165" t="s">
        <v>14416</v>
      </c>
      <c r="G10165" t="s">
        <v>133</v>
      </c>
      <c r="H10165" t="s">
        <v>134</v>
      </c>
      <c r="I10165" t="s">
        <v>135</v>
      </c>
      <c r="J10165" t="s">
        <v>136</v>
      </c>
      <c r="K10165" t="s">
        <v>137</v>
      </c>
      <c r="L10165" t="s">
        <v>28280</v>
      </c>
      <c r="M10165" t="s">
        <v>28281</v>
      </c>
      <c r="N10165">
        <v>1.5141666659999999</v>
      </c>
      <c r="O10165">
        <v>1</v>
      </c>
      <c r="P10165">
        <v>2689</v>
      </c>
      <c r="Q10165">
        <v>1</v>
      </c>
      <c r="R10165">
        <v>2</v>
      </c>
      <c r="S10165">
        <v>10</v>
      </c>
      <c r="T10165">
        <v>88</v>
      </c>
      <c r="U10165">
        <v>0</v>
      </c>
      <c r="V10165">
        <v>0</v>
      </c>
      <c r="W10165">
        <v>17.172847804096509</v>
      </c>
      <c r="X10165">
        <v>1228.621138945158</v>
      </c>
      <c r="Y10165">
        <v>2.3412920689149601</v>
      </c>
      <c r="Z10165">
        <v>4.1849961254098886E-2</v>
      </c>
      <c r="AA10165">
        <v>304.42476474563171</v>
      </c>
      <c r="AB10165">
        <v>174.71328239808901</v>
      </c>
      <c r="AC10165">
        <v>0</v>
      </c>
      <c r="AD10165">
        <v>0</v>
      </c>
      <c r="AE10165">
        <v>1727.3151759231444</v>
      </c>
    </row>
    <row r="10166" spans="1:31" x14ac:dyDescent="0.25">
      <c r="A10166">
        <v>1894637</v>
      </c>
      <c r="B10166">
        <v>1</v>
      </c>
      <c r="C10166" t="s">
        <v>81</v>
      </c>
      <c r="D10166" t="s">
        <v>118</v>
      </c>
      <c r="E10166" t="s">
        <v>158</v>
      </c>
      <c r="F10166" t="s">
        <v>28282</v>
      </c>
      <c r="G10166" t="s">
        <v>219</v>
      </c>
      <c r="H10166" t="s">
        <v>134</v>
      </c>
      <c r="I10166" t="s">
        <v>135</v>
      </c>
      <c r="J10166" t="s">
        <v>136</v>
      </c>
      <c r="K10166" t="s">
        <v>137</v>
      </c>
      <c r="L10166" t="s">
        <v>28283</v>
      </c>
      <c r="M10166" t="s">
        <v>28284</v>
      </c>
      <c r="N10166">
        <v>2.8455555549999998</v>
      </c>
      <c r="O10166">
        <v>0</v>
      </c>
      <c r="P10166">
        <v>4</v>
      </c>
      <c r="Q10166">
        <v>26</v>
      </c>
      <c r="R10166">
        <v>6</v>
      </c>
      <c r="S10166">
        <v>0</v>
      </c>
      <c r="T10166">
        <v>0</v>
      </c>
      <c r="U10166">
        <v>0</v>
      </c>
      <c r="V10166">
        <v>0</v>
      </c>
      <c r="W10166">
        <v>0</v>
      </c>
      <c r="X10166">
        <v>0.91050167195961684</v>
      </c>
      <c r="Y10166">
        <v>426.82109797412727</v>
      </c>
      <c r="Z10166">
        <v>112.38575523574799</v>
      </c>
      <c r="AA10166">
        <v>0</v>
      </c>
      <c r="AB10166">
        <v>0</v>
      </c>
      <c r="AC10166">
        <v>0</v>
      </c>
      <c r="AD10166">
        <v>0</v>
      </c>
      <c r="AE10166">
        <v>540.1173548818349</v>
      </c>
    </row>
    <row r="10167" spans="1:31" x14ac:dyDescent="0.25">
      <c r="A10167">
        <v>1894760</v>
      </c>
      <c r="B10167">
        <v>1</v>
      </c>
      <c r="C10167" t="s">
        <v>80</v>
      </c>
      <c r="D10167" t="s">
        <v>84</v>
      </c>
      <c r="E10167" t="s">
        <v>140</v>
      </c>
      <c r="F10167" t="s">
        <v>28285</v>
      </c>
      <c r="G10167" t="s">
        <v>212</v>
      </c>
      <c r="H10167" t="s">
        <v>143</v>
      </c>
      <c r="I10167" t="s">
        <v>135</v>
      </c>
      <c r="J10167" t="s">
        <v>3</v>
      </c>
      <c r="K10167" t="s">
        <v>137</v>
      </c>
      <c r="L10167" t="s">
        <v>28286</v>
      </c>
      <c r="M10167" t="s">
        <v>28287</v>
      </c>
      <c r="N10167">
        <v>9.9647222220000007</v>
      </c>
      <c r="O10167">
        <v>0</v>
      </c>
      <c r="P10167">
        <v>5</v>
      </c>
      <c r="Q10167">
        <v>0</v>
      </c>
      <c r="R10167">
        <v>0</v>
      </c>
      <c r="S10167">
        <v>0</v>
      </c>
      <c r="T10167">
        <v>0</v>
      </c>
      <c r="U10167">
        <v>0</v>
      </c>
      <c r="V10167">
        <v>0</v>
      </c>
      <c r="W10167">
        <v>0</v>
      </c>
      <c r="X10167">
        <v>10.69756661769391</v>
      </c>
      <c r="Y10167">
        <v>0</v>
      </c>
      <c r="Z10167">
        <v>0</v>
      </c>
      <c r="AA10167">
        <v>0</v>
      </c>
      <c r="AB10167">
        <v>0</v>
      </c>
      <c r="AC10167">
        <v>0</v>
      </c>
      <c r="AD10167">
        <v>0</v>
      </c>
      <c r="AE10167">
        <v>10.69756661769391</v>
      </c>
    </row>
    <row r="10168" spans="1:31" x14ac:dyDescent="0.25">
      <c r="A10168">
        <v>1895009</v>
      </c>
      <c r="B10168">
        <v>1</v>
      </c>
      <c r="C10168" t="s">
        <v>81</v>
      </c>
      <c r="D10168" t="s">
        <v>118</v>
      </c>
      <c r="E10168" t="s">
        <v>146</v>
      </c>
      <c r="F10168" t="s">
        <v>28288</v>
      </c>
      <c r="G10168" t="s">
        <v>148</v>
      </c>
      <c r="H10168" t="s">
        <v>143</v>
      </c>
      <c r="I10168" t="s">
        <v>135</v>
      </c>
      <c r="J10168" t="s">
        <v>136</v>
      </c>
      <c r="K10168" t="s">
        <v>137</v>
      </c>
      <c r="L10168" t="s">
        <v>28289</v>
      </c>
      <c r="M10168" t="s">
        <v>28290</v>
      </c>
      <c r="N10168">
        <v>0.53527777700000001</v>
      </c>
      <c r="O10168">
        <v>0</v>
      </c>
      <c r="P10168">
        <v>205</v>
      </c>
      <c r="Q10168">
        <v>0</v>
      </c>
      <c r="R10168">
        <v>0</v>
      </c>
      <c r="S10168">
        <v>0</v>
      </c>
      <c r="T10168">
        <v>19</v>
      </c>
      <c r="U10168">
        <v>0</v>
      </c>
      <c r="V10168">
        <v>0</v>
      </c>
      <c r="W10168">
        <v>0</v>
      </c>
      <c r="X10168">
        <v>22.52361903816789</v>
      </c>
      <c r="Y10168">
        <v>0</v>
      </c>
      <c r="Z10168">
        <v>0</v>
      </c>
      <c r="AA10168">
        <v>0</v>
      </c>
      <c r="AB10168">
        <v>9.4361063137667127</v>
      </c>
      <c r="AC10168">
        <v>0</v>
      </c>
      <c r="AD10168">
        <v>0</v>
      </c>
      <c r="AE10168">
        <v>31.959725351934601</v>
      </c>
    </row>
    <row r="10169" spans="1:31" x14ac:dyDescent="0.25">
      <c r="A10169">
        <v>1894866</v>
      </c>
      <c r="B10169">
        <v>1</v>
      </c>
      <c r="C10169" t="s">
        <v>80</v>
      </c>
      <c r="D10169" t="s">
        <v>92</v>
      </c>
      <c r="E10169" t="s">
        <v>210</v>
      </c>
      <c r="F10169" t="s">
        <v>28291</v>
      </c>
      <c r="G10169" t="s">
        <v>196</v>
      </c>
      <c r="H10169" t="s">
        <v>134</v>
      </c>
      <c r="I10169" t="s">
        <v>135</v>
      </c>
      <c r="J10169" t="s">
        <v>136</v>
      </c>
      <c r="K10169" t="s">
        <v>172</v>
      </c>
      <c r="L10169" t="s">
        <v>28292</v>
      </c>
      <c r="M10169" t="s">
        <v>28293</v>
      </c>
      <c r="N10169">
        <v>1.1000000000000001</v>
      </c>
      <c r="O10169">
        <v>1</v>
      </c>
      <c r="P10169">
        <v>3342</v>
      </c>
      <c r="Q10169">
        <v>0</v>
      </c>
      <c r="R10169">
        <v>6</v>
      </c>
      <c r="S10169">
        <v>5</v>
      </c>
      <c r="T10169">
        <v>147</v>
      </c>
      <c r="U10169">
        <v>0</v>
      </c>
      <c r="V10169">
        <v>0</v>
      </c>
      <c r="W10169">
        <v>17.474924617791199</v>
      </c>
      <c r="X10169">
        <v>956.06811154684715</v>
      </c>
      <c r="Y10169">
        <v>0</v>
      </c>
      <c r="Z10169">
        <v>1.4039860840180005</v>
      </c>
      <c r="AA10169">
        <v>236.10483843475038</v>
      </c>
      <c r="AB10169">
        <v>270.06450580177761</v>
      </c>
      <c r="AC10169">
        <v>0</v>
      </c>
      <c r="AD10169">
        <v>0</v>
      </c>
      <c r="AE10169">
        <v>1481.1163664851842</v>
      </c>
    </row>
    <row r="10170" spans="1:31" x14ac:dyDescent="0.25">
      <c r="A10170">
        <v>1895258</v>
      </c>
      <c r="B10170">
        <v>1</v>
      </c>
      <c r="C10170" t="s">
        <v>81</v>
      </c>
      <c r="D10170" t="s">
        <v>118</v>
      </c>
      <c r="E10170" t="s">
        <v>158</v>
      </c>
      <c r="F10170" t="s">
        <v>28294</v>
      </c>
      <c r="G10170" t="s">
        <v>219</v>
      </c>
      <c r="H10170" t="s">
        <v>134</v>
      </c>
      <c r="I10170" t="s">
        <v>135</v>
      </c>
      <c r="J10170" t="s">
        <v>136</v>
      </c>
      <c r="K10170" t="s">
        <v>137</v>
      </c>
      <c r="L10170" t="s">
        <v>28049</v>
      </c>
      <c r="M10170" t="s">
        <v>28295</v>
      </c>
      <c r="N10170">
        <v>2.184722222</v>
      </c>
      <c r="O10170">
        <v>0</v>
      </c>
      <c r="P10170">
        <v>0</v>
      </c>
      <c r="Q10170">
        <v>2</v>
      </c>
      <c r="R10170">
        <v>0</v>
      </c>
      <c r="S10170">
        <v>1</v>
      </c>
      <c r="T10170">
        <v>0</v>
      </c>
      <c r="U10170">
        <v>0</v>
      </c>
      <c r="V10170">
        <v>0</v>
      </c>
      <c r="W10170">
        <v>0</v>
      </c>
      <c r="X10170">
        <v>0</v>
      </c>
      <c r="Y10170">
        <v>14.896403498276571</v>
      </c>
      <c r="Z10170">
        <v>0</v>
      </c>
      <c r="AA10170">
        <v>2.2883734456360747</v>
      </c>
      <c r="AB10170">
        <v>0</v>
      </c>
      <c r="AC10170">
        <v>0</v>
      </c>
      <c r="AD10170">
        <v>0</v>
      </c>
      <c r="AE10170">
        <v>17.184776943912645</v>
      </c>
    </row>
    <row r="10171" spans="1:31" x14ac:dyDescent="0.25">
      <c r="A10171">
        <v>1894680</v>
      </c>
      <c r="B10171">
        <v>1</v>
      </c>
      <c r="C10171" t="s">
        <v>80</v>
      </c>
      <c r="D10171" t="s">
        <v>82</v>
      </c>
      <c r="E10171" t="s">
        <v>140</v>
      </c>
      <c r="F10171" t="s">
        <v>28296</v>
      </c>
      <c r="G10171" t="s">
        <v>207</v>
      </c>
      <c r="H10171" t="s">
        <v>143</v>
      </c>
      <c r="I10171" t="s">
        <v>135</v>
      </c>
      <c r="J10171" t="s">
        <v>136</v>
      </c>
      <c r="K10171" t="s">
        <v>137</v>
      </c>
      <c r="L10171" t="s">
        <v>28297</v>
      </c>
      <c r="M10171" t="s">
        <v>28298</v>
      </c>
      <c r="N10171">
        <v>0.57777777699999999</v>
      </c>
      <c r="O10171">
        <v>0</v>
      </c>
      <c r="P10171">
        <v>0</v>
      </c>
      <c r="Q10171">
        <v>0</v>
      </c>
      <c r="R10171">
        <v>0</v>
      </c>
      <c r="S10171">
        <v>0</v>
      </c>
      <c r="T10171">
        <v>1</v>
      </c>
      <c r="U10171">
        <v>0</v>
      </c>
      <c r="V10171">
        <v>0</v>
      </c>
      <c r="W10171">
        <v>0</v>
      </c>
      <c r="X10171">
        <v>0</v>
      </c>
      <c r="Y10171">
        <v>0</v>
      </c>
      <c r="Z10171">
        <v>0</v>
      </c>
      <c r="AA10171">
        <v>0</v>
      </c>
      <c r="AB10171">
        <v>0.67328801426062213</v>
      </c>
      <c r="AC10171">
        <v>0</v>
      </c>
      <c r="AD10171">
        <v>0</v>
      </c>
      <c r="AE10171">
        <v>0.67328801426062213</v>
      </c>
    </row>
    <row r="10172" spans="1:31" x14ac:dyDescent="0.25">
      <c r="A10172">
        <v>1895072</v>
      </c>
      <c r="B10172">
        <v>1</v>
      </c>
      <c r="C10172" t="s">
        <v>81</v>
      </c>
      <c r="D10172" t="s">
        <v>117</v>
      </c>
      <c r="E10172" t="s">
        <v>210</v>
      </c>
      <c r="F10172" t="s">
        <v>4488</v>
      </c>
      <c r="G10172" t="s">
        <v>133</v>
      </c>
      <c r="H10172" t="s">
        <v>134</v>
      </c>
      <c r="I10172" t="s">
        <v>135</v>
      </c>
      <c r="J10172" t="s">
        <v>136</v>
      </c>
      <c r="K10172" t="s">
        <v>137</v>
      </c>
      <c r="L10172" t="s">
        <v>28299</v>
      </c>
      <c r="M10172" t="s">
        <v>28300</v>
      </c>
      <c r="N10172">
        <v>0.67833333299999998</v>
      </c>
      <c r="O10172">
        <v>0</v>
      </c>
      <c r="P10172">
        <v>2222</v>
      </c>
      <c r="Q10172">
        <v>33</v>
      </c>
      <c r="R10172">
        <v>76</v>
      </c>
      <c r="S10172">
        <v>17</v>
      </c>
      <c r="T10172">
        <v>191</v>
      </c>
      <c r="U10172">
        <v>7</v>
      </c>
      <c r="V10172">
        <v>1</v>
      </c>
      <c r="W10172">
        <v>0</v>
      </c>
      <c r="X10172">
        <v>223.55454428338882</v>
      </c>
      <c r="Y10172">
        <v>290.59415460593527</v>
      </c>
      <c r="Z10172">
        <v>44.302387444713823</v>
      </c>
      <c r="AA10172">
        <v>78.813183331573029</v>
      </c>
      <c r="AB10172">
        <v>100.0280965126575</v>
      </c>
      <c r="AC10172">
        <v>521.11051107560399</v>
      </c>
      <c r="AD10172">
        <v>4.0988749948971925</v>
      </c>
      <c r="AE10172">
        <v>1262.5017522487697</v>
      </c>
    </row>
    <row r="10173" spans="1:31" x14ac:dyDescent="0.25">
      <c r="A10173">
        <v>1894823</v>
      </c>
      <c r="B10173">
        <v>1</v>
      </c>
      <c r="C10173" t="s">
        <v>81</v>
      </c>
      <c r="D10173" t="s">
        <v>112</v>
      </c>
      <c r="E10173" t="s">
        <v>146</v>
      </c>
      <c r="F10173" t="s">
        <v>28301</v>
      </c>
      <c r="G10173" t="s">
        <v>1108</v>
      </c>
      <c r="H10173" t="s">
        <v>143</v>
      </c>
      <c r="I10173" t="s">
        <v>135</v>
      </c>
      <c r="J10173" t="s">
        <v>136</v>
      </c>
      <c r="K10173" t="s">
        <v>137</v>
      </c>
      <c r="L10173" t="s">
        <v>28302</v>
      </c>
      <c r="M10173" t="s">
        <v>28303</v>
      </c>
      <c r="N10173">
        <v>1.249166666</v>
      </c>
      <c r="O10173">
        <v>0</v>
      </c>
      <c r="P10173">
        <v>0</v>
      </c>
      <c r="Q10173">
        <v>0</v>
      </c>
      <c r="R10173">
        <v>0</v>
      </c>
      <c r="S10173">
        <v>0</v>
      </c>
      <c r="T10173">
        <v>25</v>
      </c>
      <c r="U10173">
        <v>0</v>
      </c>
      <c r="V10173">
        <v>0</v>
      </c>
      <c r="W10173">
        <v>0</v>
      </c>
      <c r="X10173">
        <v>0</v>
      </c>
      <c r="Y10173">
        <v>0</v>
      </c>
      <c r="Z10173">
        <v>0</v>
      </c>
      <c r="AA10173">
        <v>0</v>
      </c>
      <c r="AB10173">
        <v>20.127780986519024</v>
      </c>
      <c r="AC10173">
        <v>0</v>
      </c>
      <c r="AD10173">
        <v>0</v>
      </c>
      <c r="AE10173">
        <v>20.127780986519024</v>
      </c>
    </row>
    <row r="10174" spans="1:31" x14ac:dyDescent="0.25">
      <c r="A10174">
        <v>1895115</v>
      </c>
      <c r="B10174">
        <v>1</v>
      </c>
      <c r="C10174" t="s">
        <v>81</v>
      </c>
      <c r="D10174" t="s">
        <v>127</v>
      </c>
      <c r="E10174" t="s">
        <v>146</v>
      </c>
      <c r="F10174" t="s">
        <v>28304</v>
      </c>
      <c r="G10174" t="s">
        <v>148</v>
      </c>
      <c r="H10174" t="s">
        <v>143</v>
      </c>
      <c r="I10174" t="s">
        <v>135</v>
      </c>
      <c r="J10174" t="s">
        <v>136</v>
      </c>
      <c r="K10174" t="s">
        <v>137</v>
      </c>
      <c r="L10174" t="s">
        <v>28305</v>
      </c>
      <c r="M10174" t="s">
        <v>28306</v>
      </c>
      <c r="N10174">
        <v>1.7736111109999999</v>
      </c>
      <c r="O10174">
        <v>0</v>
      </c>
      <c r="P10174">
        <v>1</v>
      </c>
      <c r="Q10174">
        <v>0</v>
      </c>
      <c r="R10174">
        <v>0</v>
      </c>
      <c r="S10174">
        <v>0</v>
      </c>
      <c r="T10174">
        <v>0</v>
      </c>
      <c r="U10174">
        <v>0</v>
      </c>
      <c r="V10174">
        <v>0</v>
      </c>
      <c r="W10174">
        <v>0</v>
      </c>
      <c r="X10174">
        <v>0.96220587310737071</v>
      </c>
      <c r="Y10174">
        <v>0</v>
      </c>
      <c r="Z10174">
        <v>0</v>
      </c>
      <c r="AA10174">
        <v>0</v>
      </c>
      <c r="AB10174">
        <v>0</v>
      </c>
      <c r="AC10174">
        <v>0</v>
      </c>
      <c r="AD10174">
        <v>0</v>
      </c>
      <c r="AE10174">
        <v>0.96220587310737071</v>
      </c>
    </row>
    <row r="10175" spans="1:31" x14ac:dyDescent="0.25">
      <c r="A10175">
        <v>1895364</v>
      </c>
      <c r="B10175">
        <v>1</v>
      </c>
      <c r="C10175" t="s">
        <v>80</v>
      </c>
      <c r="D10175" t="s">
        <v>93</v>
      </c>
      <c r="E10175" t="s">
        <v>169</v>
      </c>
      <c r="F10175" t="s">
        <v>28307</v>
      </c>
      <c r="G10175" t="s">
        <v>183</v>
      </c>
      <c r="H10175" t="s">
        <v>143</v>
      </c>
      <c r="I10175" t="s">
        <v>135</v>
      </c>
      <c r="J10175" t="s">
        <v>136</v>
      </c>
      <c r="K10175" t="s">
        <v>137</v>
      </c>
      <c r="L10175" t="s">
        <v>28308</v>
      </c>
      <c r="M10175" t="s">
        <v>28309</v>
      </c>
      <c r="N10175">
        <v>4.1325000000000003</v>
      </c>
      <c r="O10175">
        <v>0</v>
      </c>
      <c r="P10175">
        <v>55</v>
      </c>
      <c r="Q10175">
        <v>0</v>
      </c>
      <c r="R10175">
        <v>4</v>
      </c>
      <c r="S10175">
        <v>0</v>
      </c>
      <c r="T10175">
        <v>6</v>
      </c>
      <c r="U10175">
        <v>0</v>
      </c>
      <c r="V10175">
        <v>0</v>
      </c>
      <c r="W10175">
        <v>0</v>
      </c>
      <c r="X10175">
        <v>107.89940418918836</v>
      </c>
      <c r="Y10175">
        <v>0</v>
      </c>
      <c r="Z10175">
        <v>18.587104886384587</v>
      </c>
      <c r="AA10175">
        <v>0</v>
      </c>
      <c r="AB10175">
        <v>13.117777645241345</v>
      </c>
      <c r="AC10175">
        <v>0</v>
      </c>
      <c r="AD10175">
        <v>0</v>
      </c>
      <c r="AE10175">
        <v>139.60428672081429</v>
      </c>
    </row>
    <row r="10176" spans="1:31" x14ac:dyDescent="0.25">
      <c r="A10176">
        <v>1895215</v>
      </c>
      <c r="B10176">
        <v>1</v>
      </c>
      <c r="C10176" t="s">
        <v>80</v>
      </c>
      <c r="D10176" t="s">
        <v>105</v>
      </c>
      <c r="E10176" t="s">
        <v>146</v>
      </c>
      <c r="F10176" t="s">
        <v>17078</v>
      </c>
      <c r="G10176" t="s">
        <v>148</v>
      </c>
      <c r="H10176" t="s">
        <v>143</v>
      </c>
      <c r="I10176" t="s">
        <v>135</v>
      </c>
      <c r="J10176" t="s">
        <v>136</v>
      </c>
      <c r="K10176" t="s">
        <v>137</v>
      </c>
      <c r="L10176" t="s">
        <v>28310</v>
      </c>
      <c r="M10176" t="s">
        <v>28311</v>
      </c>
      <c r="N10176">
        <v>1.8261111109999999</v>
      </c>
      <c r="O10176">
        <v>0</v>
      </c>
      <c r="P10176">
        <v>116</v>
      </c>
      <c r="Q10176">
        <v>0</v>
      </c>
      <c r="R10176">
        <v>0</v>
      </c>
      <c r="S10176">
        <v>0</v>
      </c>
      <c r="T10176">
        <v>15</v>
      </c>
      <c r="U10176">
        <v>0</v>
      </c>
      <c r="V10176">
        <v>1</v>
      </c>
      <c r="W10176">
        <v>0</v>
      </c>
      <c r="X10176">
        <v>64.481683650582454</v>
      </c>
      <c r="Y10176">
        <v>0</v>
      </c>
      <c r="Z10176">
        <v>0</v>
      </c>
      <c r="AA10176">
        <v>0</v>
      </c>
      <c r="AB10176">
        <v>59.28444234807688</v>
      </c>
      <c r="AC10176">
        <v>0</v>
      </c>
      <c r="AD10176">
        <v>278.35536281339859</v>
      </c>
      <c r="AE10176">
        <v>402.12148881205792</v>
      </c>
    </row>
    <row r="10177" spans="1:31" x14ac:dyDescent="0.25">
      <c r="A10177">
        <v>1894674</v>
      </c>
      <c r="B10177">
        <v>1</v>
      </c>
      <c r="C10177" t="s">
        <v>81</v>
      </c>
      <c r="D10177" t="s">
        <v>113</v>
      </c>
      <c r="E10177" t="s">
        <v>140</v>
      </c>
      <c r="F10177" t="s">
        <v>28312</v>
      </c>
      <c r="G10177" t="s">
        <v>200</v>
      </c>
      <c r="H10177" t="s">
        <v>143</v>
      </c>
      <c r="I10177" t="s">
        <v>135</v>
      </c>
      <c r="J10177" t="s">
        <v>136</v>
      </c>
      <c r="K10177" t="s">
        <v>137</v>
      </c>
      <c r="L10177" t="s">
        <v>28313</v>
      </c>
      <c r="M10177" t="s">
        <v>28314</v>
      </c>
      <c r="N10177">
        <v>3.5641666660000002</v>
      </c>
      <c r="O10177">
        <v>0</v>
      </c>
      <c r="P10177">
        <v>0</v>
      </c>
      <c r="Q10177">
        <v>0</v>
      </c>
      <c r="R10177">
        <v>0</v>
      </c>
      <c r="S10177">
        <v>0</v>
      </c>
      <c r="T10177">
        <v>1</v>
      </c>
      <c r="U10177">
        <v>0</v>
      </c>
      <c r="V10177">
        <v>0</v>
      </c>
      <c r="W10177">
        <v>0</v>
      </c>
      <c r="X10177">
        <v>0</v>
      </c>
      <c r="Y10177">
        <v>0</v>
      </c>
      <c r="Z10177">
        <v>0</v>
      </c>
      <c r="AA10177">
        <v>0</v>
      </c>
      <c r="AB10177">
        <v>1.3345717851809993</v>
      </c>
      <c r="AC10177">
        <v>0</v>
      </c>
      <c r="AD10177">
        <v>0</v>
      </c>
      <c r="AE10177">
        <v>1.3345717851809993</v>
      </c>
    </row>
    <row r="10178" spans="1:31" x14ac:dyDescent="0.25">
      <c r="A10178">
        <v>1896166</v>
      </c>
      <c r="B10178">
        <v>1</v>
      </c>
      <c r="C10178" t="s">
        <v>80</v>
      </c>
      <c r="D10178" t="s">
        <v>83</v>
      </c>
      <c r="E10178" t="s">
        <v>169</v>
      </c>
      <c r="F10178" t="s">
        <v>28315</v>
      </c>
      <c r="G10178" t="s">
        <v>183</v>
      </c>
      <c r="H10178" t="s">
        <v>143</v>
      </c>
      <c r="I10178" t="s">
        <v>135</v>
      </c>
      <c r="J10178" t="s">
        <v>136</v>
      </c>
      <c r="K10178" t="s">
        <v>137</v>
      </c>
      <c r="L10178" t="s">
        <v>28316</v>
      </c>
      <c r="M10178" t="s">
        <v>28317</v>
      </c>
      <c r="N10178">
        <v>1.2566666660000001</v>
      </c>
      <c r="O10178">
        <v>0</v>
      </c>
      <c r="P10178">
        <v>628</v>
      </c>
      <c r="Q10178">
        <v>0</v>
      </c>
      <c r="R10178">
        <v>0</v>
      </c>
      <c r="S10178">
        <v>0</v>
      </c>
      <c r="T10178">
        <v>93</v>
      </c>
      <c r="U10178">
        <v>0</v>
      </c>
      <c r="V10178">
        <v>1</v>
      </c>
      <c r="W10178">
        <v>0</v>
      </c>
      <c r="X10178">
        <v>302.63633365100623</v>
      </c>
      <c r="Y10178">
        <v>0</v>
      </c>
      <c r="Z10178">
        <v>0</v>
      </c>
      <c r="AA10178">
        <v>0</v>
      </c>
      <c r="AB10178">
        <v>140.56241263425002</v>
      </c>
      <c r="AC10178">
        <v>0</v>
      </c>
      <c r="AD10178">
        <v>23.290572964145802</v>
      </c>
      <c r="AE10178">
        <v>466.489319249402</v>
      </c>
    </row>
    <row r="10179" spans="1:31" x14ac:dyDescent="0.25">
      <c r="A10179">
        <v>1895974</v>
      </c>
      <c r="B10179">
        <v>1</v>
      </c>
      <c r="C10179" t="s">
        <v>80</v>
      </c>
      <c r="D10179" t="s">
        <v>93</v>
      </c>
      <c r="E10179" t="s">
        <v>146</v>
      </c>
      <c r="F10179" t="s">
        <v>28318</v>
      </c>
      <c r="G10179" t="s">
        <v>148</v>
      </c>
      <c r="H10179" t="s">
        <v>143</v>
      </c>
      <c r="I10179" t="s">
        <v>135</v>
      </c>
      <c r="J10179" t="s">
        <v>136</v>
      </c>
      <c r="K10179" t="s">
        <v>137</v>
      </c>
      <c r="L10179" t="s">
        <v>28319</v>
      </c>
      <c r="M10179" t="s">
        <v>28320</v>
      </c>
      <c r="N10179">
        <v>3.1613888879999998</v>
      </c>
      <c r="O10179">
        <v>0</v>
      </c>
      <c r="P10179">
        <v>7</v>
      </c>
      <c r="Q10179">
        <v>0</v>
      </c>
      <c r="R10179">
        <v>1</v>
      </c>
      <c r="S10179">
        <v>0</v>
      </c>
      <c r="T10179">
        <v>4</v>
      </c>
      <c r="U10179">
        <v>0</v>
      </c>
      <c r="V10179">
        <v>0</v>
      </c>
      <c r="W10179">
        <v>0</v>
      </c>
      <c r="X10179">
        <v>2.4240021868502195</v>
      </c>
      <c r="Y10179">
        <v>0</v>
      </c>
      <c r="Z10179">
        <v>7.8130186764849299</v>
      </c>
      <c r="AA10179">
        <v>0</v>
      </c>
      <c r="AB10179">
        <v>11.581078877529443</v>
      </c>
      <c r="AC10179">
        <v>0</v>
      </c>
      <c r="AD10179">
        <v>0</v>
      </c>
      <c r="AE10179">
        <v>21.818099740864593</v>
      </c>
    </row>
    <row r="10180" spans="1:31" x14ac:dyDescent="0.25">
      <c r="A10180">
        <v>1895642</v>
      </c>
      <c r="B10180">
        <v>1</v>
      </c>
      <c r="C10180" t="s">
        <v>80</v>
      </c>
      <c r="D10180" t="s">
        <v>103</v>
      </c>
      <c r="E10180" t="s">
        <v>158</v>
      </c>
      <c r="F10180" t="s">
        <v>28321</v>
      </c>
      <c r="G10180" t="s">
        <v>219</v>
      </c>
      <c r="H10180" t="s">
        <v>134</v>
      </c>
      <c r="I10180" t="s">
        <v>135</v>
      </c>
      <c r="J10180" t="s">
        <v>136</v>
      </c>
      <c r="K10180" t="s">
        <v>137</v>
      </c>
      <c r="L10180" t="s">
        <v>28322</v>
      </c>
      <c r="M10180" t="s">
        <v>28323</v>
      </c>
      <c r="N10180">
        <v>3.6527777769999998</v>
      </c>
      <c r="O10180">
        <v>0</v>
      </c>
      <c r="P10180">
        <v>177</v>
      </c>
      <c r="Q10180">
        <v>0</v>
      </c>
      <c r="R10180">
        <v>9</v>
      </c>
      <c r="S10180">
        <v>0</v>
      </c>
      <c r="T10180">
        <v>20</v>
      </c>
      <c r="U10180">
        <v>0</v>
      </c>
      <c r="V10180">
        <v>0</v>
      </c>
      <c r="W10180">
        <v>0</v>
      </c>
      <c r="X10180">
        <v>103.56005721981673</v>
      </c>
      <c r="Y10180">
        <v>0</v>
      </c>
      <c r="Z10180">
        <v>13.391296734159212</v>
      </c>
      <c r="AA10180">
        <v>0</v>
      </c>
      <c r="AB10180">
        <v>26.97731882662768</v>
      </c>
      <c r="AC10180">
        <v>0</v>
      </c>
      <c r="AD10180">
        <v>0</v>
      </c>
      <c r="AE10180">
        <v>143.92867278060362</v>
      </c>
    </row>
    <row r="10181" spans="1:31" x14ac:dyDescent="0.25">
      <c r="A10181">
        <v>1896143</v>
      </c>
      <c r="B10181">
        <v>1</v>
      </c>
      <c r="C10181" t="s">
        <v>80</v>
      </c>
      <c r="D10181" t="s">
        <v>96</v>
      </c>
      <c r="E10181" t="s">
        <v>169</v>
      </c>
      <c r="F10181" t="s">
        <v>28324</v>
      </c>
      <c r="G10181" t="s">
        <v>183</v>
      </c>
      <c r="H10181" t="s">
        <v>143</v>
      </c>
      <c r="I10181" t="s">
        <v>135</v>
      </c>
      <c r="J10181" t="s">
        <v>136</v>
      </c>
      <c r="K10181" t="s">
        <v>137</v>
      </c>
      <c r="L10181" t="s">
        <v>28325</v>
      </c>
      <c r="M10181" t="s">
        <v>28326</v>
      </c>
      <c r="N10181">
        <v>1.545833333</v>
      </c>
      <c r="O10181">
        <v>0</v>
      </c>
      <c r="P10181">
        <v>142</v>
      </c>
      <c r="Q10181">
        <v>0</v>
      </c>
      <c r="R10181">
        <v>0</v>
      </c>
      <c r="S10181">
        <v>0</v>
      </c>
      <c r="T10181">
        <v>7</v>
      </c>
      <c r="U10181">
        <v>0</v>
      </c>
      <c r="V10181">
        <v>0</v>
      </c>
      <c r="W10181">
        <v>0</v>
      </c>
      <c r="X10181">
        <v>230.30941937277467</v>
      </c>
      <c r="Y10181">
        <v>0</v>
      </c>
      <c r="Z10181">
        <v>0</v>
      </c>
      <c r="AA10181">
        <v>0</v>
      </c>
      <c r="AB10181">
        <v>8.4577451664374195</v>
      </c>
      <c r="AC10181">
        <v>0</v>
      </c>
      <c r="AD10181">
        <v>0</v>
      </c>
      <c r="AE10181">
        <v>238.7671645392121</v>
      </c>
    </row>
    <row r="10182" spans="1:31" x14ac:dyDescent="0.25">
      <c r="A10182">
        <v>1896120</v>
      </c>
      <c r="B10182">
        <v>1</v>
      </c>
      <c r="C10182" t="s">
        <v>81</v>
      </c>
      <c r="D10182" t="s">
        <v>127</v>
      </c>
      <c r="E10182" t="s">
        <v>169</v>
      </c>
      <c r="F10182" t="s">
        <v>16724</v>
      </c>
      <c r="G10182" t="s">
        <v>183</v>
      </c>
      <c r="H10182" t="s">
        <v>143</v>
      </c>
      <c r="I10182" t="s">
        <v>135</v>
      </c>
      <c r="J10182" t="s">
        <v>136</v>
      </c>
      <c r="K10182" t="s">
        <v>137</v>
      </c>
      <c r="L10182" t="s">
        <v>28327</v>
      </c>
      <c r="M10182" t="s">
        <v>28328</v>
      </c>
      <c r="N10182">
        <v>1.553055555</v>
      </c>
      <c r="O10182">
        <v>0</v>
      </c>
      <c r="P10182">
        <v>515</v>
      </c>
      <c r="Q10182">
        <v>0</v>
      </c>
      <c r="R10182">
        <v>1</v>
      </c>
      <c r="S10182">
        <v>0</v>
      </c>
      <c r="T10182">
        <v>54</v>
      </c>
      <c r="U10182">
        <v>0</v>
      </c>
      <c r="V10182">
        <v>0</v>
      </c>
      <c r="W10182">
        <v>0</v>
      </c>
      <c r="X10182">
        <v>242.05346900265977</v>
      </c>
      <c r="Y10182">
        <v>0</v>
      </c>
      <c r="Z10182">
        <v>3.0821829534012388</v>
      </c>
      <c r="AA10182">
        <v>0</v>
      </c>
      <c r="AB10182">
        <v>65.686157232909537</v>
      </c>
      <c r="AC10182">
        <v>0</v>
      </c>
      <c r="AD10182">
        <v>0</v>
      </c>
      <c r="AE10182">
        <v>310.82180918897052</v>
      </c>
    </row>
    <row r="10183" spans="1:31" x14ac:dyDescent="0.25">
      <c r="A10183">
        <v>1895788</v>
      </c>
      <c r="B10183">
        <v>1</v>
      </c>
      <c r="C10183" t="s">
        <v>81</v>
      </c>
      <c r="D10183" t="s">
        <v>128</v>
      </c>
      <c r="E10183" t="s">
        <v>140</v>
      </c>
      <c r="F10183" t="s">
        <v>28329</v>
      </c>
      <c r="G10183" t="s">
        <v>163</v>
      </c>
      <c r="H10183" t="s">
        <v>143</v>
      </c>
      <c r="I10183" t="s">
        <v>135</v>
      </c>
      <c r="J10183" t="s">
        <v>136</v>
      </c>
      <c r="K10183" t="s">
        <v>137</v>
      </c>
      <c r="L10183" t="s">
        <v>28330</v>
      </c>
      <c r="M10183" t="s">
        <v>28331</v>
      </c>
      <c r="N10183">
        <v>2.7527777769999999</v>
      </c>
      <c r="O10183">
        <v>0</v>
      </c>
      <c r="P10183">
        <v>13</v>
      </c>
      <c r="Q10183">
        <v>0</v>
      </c>
      <c r="R10183">
        <v>0</v>
      </c>
      <c r="S10183">
        <v>0</v>
      </c>
      <c r="T10183">
        <v>0</v>
      </c>
      <c r="U10183">
        <v>0</v>
      </c>
      <c r="V10183">
        <v>0</v>
      </c>
      <c r="W10183">
        <v>0</v>
      </c>
      <c r="X10183">
        <v>7.4900214921333497</v>
      </c>
      <c r="Y10183">
        <v>0</v>
      </c>
      <c r="Z10183">
        <v>0</v>
      </c>
      <c r="AA10183">
        <v>0</v>
      </c>
      <c r="AB10183">
        <v>0</v>
      </c>
      <c r="AC10183">
        <v>0</v>
      </c>
      <c r="AD10183">
        <v>0</v>
      </c>
      <c r="AE10183">
        <v>7.4900214921333497</v>
      </c>
    </row>
    <row r="10184" spans="1:31" x14ac:dyDescent="0.25">
      <c r="A10184">
        <v>1895997</v>
      </c>
      <c r="B10184">
        <v>1</v>
      </c>
      <c r="C10184" t="s">
        <v>81</v>
      </c>
      <c r="D10184" t="s">
        <v>120</v>
      </c>
      <c r="E10184" t="s">
        <v>169</v>
      </c>
      <c r="F10184" t="s">
        <v>19142</v>
      </c>
      <c r="G10184" t="s">
        <v>183</v>
      </c>
      <c r="H10184" t="s">
        <v>143</v>
      </c>
      <c r="I10184" t="s">
        <v>135</v>
      </c>
      <c r="J10184" t="s">
        <v>136</v>
      </c>
      <c r="K10184" t="s">
        <v>137</v>
      </c>
      <c r="L10184" t="s">
        <v>28332</v>
      </c>
      <c r="M10184" t="s">
        <v>28333</v>
      </c>
      <c r="N10184">
        <v>1.592222222</v>
      </c>
      <c r="O10184">
        <v>0</v>
      </c>
      <c r="P10184">
        <v>575</v>
      </c>
      <c r="Q10184">
        <v>0</v>
      </c>
      <c r="R10184">
        <v>0</v>
      </c>
      <c r="S10184">
        <v>0</v>
      </c>
      <c r="T10184">
        <v>19</v>
      </c>
      <c r="U10184">
        <v>0</v>
      </c>
      <c r="V10184">
        <v>0</v>
      </c>
      <c r="W10184">
        <v>0</v>
      </c>
      <c r="X10184">
        <v>227.32914010051215</v>
      </c>
      <c r="Y10184">
        <v>0</v>
      </c>
      <c r="Z10184">
        <v>0</v>
      </c>
      <c r="AA10184">
        <v>0</v>
      </c>
      <c r="AB10184">
        <v>28.772322732585582</v>
      </c>
      <c r="AC10184">
        <v>0</v>
      </c>
      <c r="AD10184">
        <v>0</v>
      </c>
      <c r="AE10184">
        <v>256.10146283309774</v>
      </c>
    </row>
    <row r="10185" spans="1:31" x14ac:dyDescent="0.25">
      <c r="A10185">
        <v>1895765</v>
      </c>
      <c r="B10185">
        <v>1</v>
      </c>
      <c r="C10185" t="s">
        <v>80</v>
      </c>
      <c r="D10185" t="s">
        <v>91</v>
      </c>
      <c r="E10185" t="s">
        <v>210</v>
      </c>
      <c r="F10185" t="s">
        <v>437</v>
      </c>
      <c r="G10185" t="s">
        <v>476</v>
      </c>
      <c r="H10185" t="s">
        <v>134</v>
      </c>
      <c r="I10185" t="s">
        <v>135</v>
      </c>
      <c r="J10185" t="s">
        <v>136</v>
      </c>
      <c r="K10185" t="s">
        <v>137</v>
      </c>
      <c r="L10185" t="s">
        <v>28334</v>
      </c>
      <c r="M10185" t="s">
        <v>28335</v>
      </c>
      <c r="N10185">
        <v>6.7777776999999997E-2</v>
      </c>
      <c r="O10185">
        <v>1</v>
      </c>
      <c r="P10185">
        <v>31</v>
      </c>
      <c r="Q10185">
        <v>21</v>
      </c>
      <c r="R10185">
        <v>262</v>
      </c>
      <c r="S10185">
        <v>8</v>
      </c>
      <c r="T10185">
        <v>44</v>
      </c>
      <c r="U10185">
        <v>3</v>
      </c>
      <c r="V10185">
        <v>0</v>
      </c>
      <c r="W10185">
        <v>5.2962614835127785E-2</v>
      </c>
      <c r="X10185">
        <v>1.1370853944604835</v>
      </c>
      <c r="Y10185">
        <v>10.325028049946894</v>
      </c>
      <c r="Z10185">
        <v>33.615188943017813</v>
      </c>
      <c r="AA10185">
        <v>7.6012683988953418</v>
      </c>
      <c r="AB10185">
        <v>5.4433375575032823</v>
      </c>
      <c r="AC10185">
        <v>6.2581287970809836</v>
      </c>
      <c r="AD10185">
        <v>0</v>
      </c>
      <c r="AE10185">
        <v>64.432999755739928</v>
      </c>
    </row>
    <row r="10186" spans="1:31" x14ac:dyDescent="0.25">
      <c r="A10186">
        <v>1896183</v>
      </c>
      <c r="B10186">
        <v>1</v>
      </c>
      <c r="C10186" t="s">
        <v>80</v>
      </c>
      <c r="D10186" t="s">
        <v>98</v>
      </c>
      <c r="E10186" t="s">
        <v>146</v>
      </c>
      <c r="F10186" t="s">
        <v>28336</v>
      </c>
      <c r="G10186" t="s">
        <v>148</v>
      </c>
      <c r="H10186" t="s">
        <v>143</v>
      </c>
      <c r="I10186" t="s">
        <v>135</v>
      </c>
      <c r="J10186" t="s">
        <v>136</v>
      </c>
      <c r="K10186" t="s">
        <v>137</v>
      </c>
      <c r="L10186" t="s">
        <v>28337</v>
      </c>
      <c r="M10186" t="s">
        <v>28338</v>
      </c>
      <c r="N10186">
        <v>2.480277777</v>
      </c>
      <c r="O10186">
        <v>0</v>
      </c>
      <c r="P10186">
        <v>0</v>
      </c>
      <c r="Q10186">
        <v>0</v>
      </c>
      <c r="R10186">
        <v>2</v>
      </c>
      <c r="S10186">
        <v>0</v>
      </c>
      <c r="T10186">
        <v>0</v>
      </c>
      <c r="U10186">
        <v>0</v>
      </c>
      <c r="V10186">
        <v>0</v>
      </c>
      <c r="W10186">
        <v>0</v>
      </c>
      <c r="X10186">
        <v>0</v>
      </c>
      <c r="Y10186">
        <v>0</v>
      </c>
      <c r="Z10186">
        <v>14.118156428032886</v>
      </c>
      <c r="AA10186">
        <v>0</v>
      </c>
      <c r="AB10186">
        <v>0</v>
      </c>
      <c r="AC10186">
        <v>0</v>
      </c>
      <c r="AD10186">
        <v>0</v>
      </c>
      <c r="AE10186">
        <v>14.118156428032886</v>
      </c>
    </row>
    <row r="10187" spans="1:31" x14ac:dyDescent="0.25">
      <c r="A10187">
        <v>1895625</v>
      </c>
      <c r="B10187">
        <v>1</v>
      </c>
      <c r="C10187" t="s">
        <v>81</v>
      </c>
      <c r="D10187" t="s">
        <v>112</v>
      </c>
      <c r="E10187" t="s">
        <v>131</v>
      </c>
      <c r="F10187" t="s">
        <v>28067</v>
      </c>
      <c r="G10187" t="s">
        <v>196</v>
      </c>
      <c r="H10187" t="s">
        <v>134</v>
      </c>
      <c r="I10187" t="s">
        <v>135</v>
      </c>
      <c r="J10187" t="s">
        <v>136</v>
      </c>
      <c r="K10187" t="s">
        <v>172</v>
      </c>
      <c r="L10187" t="s">
        <v>28339</v>
      </c>
      <c r="M10187" t="s">
        <v>28340</v>
      </c>
      <c r="N10187">
        <v>5.4133333329999997</v>
      </c>
      <c r="O10187">
        <v>0</v>
      </c>
      <c r="P10187">
        <v>239</v>
      </c>
      <c r="Q10187">
        <v>2</v>
      </c>
      <c r="R10187">
        <v>0</v>
      </c>
      <c r="S10187">
        <v>0</v>
      </c>
      <c r="T10187">
        <v>2</v>
      </c>
      <c r="U10187">
        <v>0</v>
      </c>
      <c r="V10187">
        <v>0</v>
      </c>
      <c r="W10187">
        <v>0</v>
      </c>
      <c r="X10187">
        <v>126.10918316925569</v>
      </c>
      <c r="Y10187">
        <v>135.27813254357025</v>
      </c>
      <c r="Z10187">
        <v>0</v>
      </c>
      <c r="AA10187">
        <v>0</v>
      </c>
      <c r="AB10187">
        <v>2.4403508306532</v>
      </c>
      <c r="AC10187">
        <v>0</v>
      </c>
      <c r="AD10187">
        <v>0</v>
      </c>
      <c r="AE10187">
        <v>263.82766654347915</v>
      </c>
    </row>
    <row r="10188" spans="1:31" x14ac:dyDescent="0.25">
      <c r="A10188">
        <v>1895828</v>
      </c>
      <c r="B10188">
        <v>1</v>
      </c>
      <c r="C10188" t="s">
        <v>80</v>
      </c>
      <c r="D10188" t="s">
        <v>108</v>
      </c>
      <c r="E10188" t="s">
        <v>169</v>
      </c>
      <c r="F10188" t="s">
        <v>28341</v>
      </c>
      <c r="G10188" t="s">
        <v>363</v>
      </c>
      <c r="H10188" t="s">
        <v>143</v>
      </c>
      <c r="I10188" t="s">
        <v>135</v>
      </c>
      <c r="J10188" t="s">
        <v>136</v>
      </c>
      <c r="K10188" t="s">
        <v>137</v>
      </c>
      <c r="L10188" t="s">
        <v>28342</v>
      </c>
      <c r="M10188" t="s">
        <v>28343</v>
      </c>
      <c r="N10188">
        <v>3.4222222219999998</v>
      </c>
      <c r="O10188">
        <v>0</v>
      </c>
      <c r="P10188">
        <v>49</v>
      </c>
      <c r="Q10188">
        <v>0</v>
      </c>
      <c r="R10188">
        <v>15</v>
      </c>
      <c r="S10188">
        <v>0</v>
      </c>
      <c r="T10188">
        <v>6</v>
      </c>
      <c r="U10188">
        <v>0</v>
      </c>
      <c r="V10188">
        <v>0</v>
      </c>
      <c r="W10188">
        <v>0</v>
      </c>
      <c r="X10188">
        <v>24.687088286744114</v>
      </c>
      <c r="Y10188">
        <v>0</v>
      </c>
      <c r="Z10188">
        <v>21.641943949769246</v>
      </c>
      <c r="AA10188">
        <v>0</v>
      </c>
      <c r="AB10188">
        <v>3.7464394081053993</v>
      </c>
      <c r="AC10188">
        <v>0</v>
      </c>
      <c r="AD10188">
        <v>0</v>
      </c>
      <c r="AE10188">
        <v>50.075471644618759</v>
      </c>
    </row>
    <row r="10189" spans="1:31" x14ac:dyDescent="0.25">
      <c r="A10189">
        <v>1895579</v>
      </c>
      <c r="B10189">
        <v>1</v>
      </c>
      <c r="C10189" t="s">
        <v>81</v>
      </c>
      <c r="D10189" t="s">
        <v>118</v>
      </c>
      <c r="E10189" t="s">
        <v>158</v>
      </c>
      <c r="F10189" t="s">
        <v>28344</v>
      </c>
      <c r="G10189" t="s">
        <v>219</v>
      </c>
      <c r="H10189" t="s">
        <v>134</v>
      </c>
      <c r="I10189" t="s">
        <v>135</v>
      </c>
      <c r="J10189" t="s">
        <v>136</v>
      </c>
      <c r="K10189" t="s">
        <v>137</v>
      </c>
      <c r="L10189" t="s">
        <v>28345</v>
      </c>
      <c r="M10189" t="s">
        <v>28346</v>
      </c>
      <c r="N10189">
        <v>2.3352777769999999</v>
      </c>
      <c r="O10189">
        <v>0</v>
      </c>
      <c r="P10189">
        <v>0</v>
      </c>
      <c r="Q10189">
        <v>5</v>
      </c>
      <c r="R10189">
        <v>0</v>
      </c>
      <c r="S10189">
        <v>0</v>
      </c>
      <c r="T10189">
        <v>0</v>
      </c>
      <c r="U10189">
        <v>0</v>
      </c>
      <c r="V10189">
        <v>0</v>
      </c>
      <c r="W10189">
        <v>0</v>
      </c>
      <c r="X10189">
        <v>0</v>
      </c>
      <c r="Y10189">
        <v>8.6008164967412686</v>
      </c>
      <c r="Z10189">
        <v>0</v>
      </c>
      <c r="AA10189">
        <v>0</v>
      </c>
      <c r="AB10189">
        <v>0</v>
      </c>
      <c r="AC10189">
        <v>0</v>
      </c>
      <c r="AD10189">
        <v>0</v>
      </c>
      <c r="AE10189">
        <v>8.6008164967412686</v>
      </c>
    </row>
    <row r="10190" spans="1:31" x14ac:dyDescent="0.25">
      <c r="A10190">
        <v>1895682</v>
      </c>
      <c r="B10190">
        <v>1</v>
      </c>
      <c r="C10190" t="s">
        <v>80</v>
      </c>
      <c r="D10190" t="s">
        <v>104</v>
      </c>
      <c r="E10190" t="s">
        <v>140</v>
      </c>
      <c r="F10190" t="s">
        <v>28347</v>
      </c>
      <c r="G10190" t="s">
        <v>212</v>
      </c>
      <c r="H10190" t="s">
        <v>143</v>
      </c>
      <c r="I10190" t="s">
        <v>135</v>
      </c>
      <c r="J10190" t="s">
        <v>136</v>
      </c>
      <c r="K10190" t="s">
        <v>137</v>
      </c>
      <c r="L10190" t="s">
        <v>28348</v>
      </c>
      <c r="M10190" t="s">
        <v>28349</v>
      </c>
      <c r="N10190">
        <v>1.6944444439999999</v>
      </c>
      <c r="O10190">
        <v>0</v>
      </c>
      <c r="P10190">
        <v>1</v>
      </c>
      <c r="Q10190">
        <v>0</v>
      </c>
      <c r="R10190">
        <v>0</v>
      </c>
      <c r="S10190">
        <v>0</v>
      </c>
      <c r="T10190">
        <v>0</v>
      </c>
      <c r="U10190">
        <v>0</v>
      </c>
      <c r="V10190">
        <v>0</v>
      </c>
      <c r="W10190">
        <v>0</v>
      </c>
      <c r="X10190">
        <v>4.6270808745251107E-2</v>
      </c>
      <c r="Y10190">
        <v>0</v>
      </c>
      <c r="Z10190">
        <v>0</v>
      </c>
      <c r="AA10190">
        <v>0</v>
      </c>
      <c r="AB10190">
        <v>0</v>
      </c>
      <c r="AC10190">
        <v>0</v>
      </c>
      <c r="AD10190">
        <v>0</v>
      </c>
      <c r="AE10190">
        <v>4.6270808745251107E-2</v>
      </c>
    </row>
    <row r="10191" spans="1:31" x14ac:dyDescent="0.25">
      <c r="A10191">
        <v>1895688</v>
      </c>
      <c r="B10191">
        <v>1</v>
      </c>
      <c r="C10191" t="s">
        <v>80</v>
      </c>
      <c r="D10191" t="s">
        <v>96</v>
      </c>
      <c r="E10191" t="s">
        <v>158</v>
      </c>
      <c r="F10191" t="s">
        <v>28350</v>
      </c>
      <c r="G10191" t="s">
        <v>179</v>
      </c>
      <c r="H10191" t="s">
        <v>134</v>
      </c>
      <c r="I10191" t="s">
        <v>135</v>
      </c>
      <c r="J10191" t="s">
        <v>136</v>
      </c>
      <c r="K10191" t="s">
        <v>137</v>
      </c>
      <c r="L10191" t="s">
        <v>28351</v>
      </c>
      <c r="M10191" t="s">
        <v>28352</v>
      </c>
      <c r="N10191">
        <v>1.3352777769999999</v>
      </c>
      <c r="O10191">
        <v>0</v>
      </c>
      <c r="P10191">
        <v>0</v>
      </c>
      <c r="Q10191">
        <v>0</v>
      </c>
      <c r="R10191">
        <v>0</v>
      </c>
      <c r="S10191">
        <v>1</v>
      </c>
      <c r="T10191">
        <v>0</v>
      </c>
      <c r="U10191">
        <v>0</v>
      </c>
      <c r="V10191">
        <v>0</v>
      </c>
      <c r="W10191">
        <v>0</v>
      </c>
      <c r="X10191">
        <v>0</v>
      </c>
      <c r="Y10191">
        <v>0</v>
      </c>
      <c r="Z10191">
        <v>0</v>
      </c>
      <c r="AA10191">
        <v>132.97437251023231</v>
      </c>
      <c r="AB10191">
        <v>0</v>
      </c>
      <c r="AC10191">
        <v>0</v>
      </c>
      <c r="AD10191">
        <v>0</v>
      </c>
      <c r="AE10191">
        <v>132.97437251023231</v>
      </c>
    </row>
    <row r="10192" spans="1:31" x14ac:dyDescent="0.25">
      <c r="A10192">
        <v>1896080</v>
      </c>
      <c r="B10192">
        <v>1</v>
      </c>
      <c r="C10192" t="s">
        <v>80</v>
      </c>
      <c r="D10192" t="s">
        <v>105</v>
      </c>
      <c r="E10192" t="s">
        <v>169</v>
      </c>
      <c r="F10192" t="s">
        <v>1629</v>
      </c>
      <c r="G10192" t="s">
        <v>183</v>
      </c>
      <c r="H10192" t="s">
        <v>143</v>
      </c>
      <c r="I10192" t="s">
        <v>135</v>
      </c>
      <c r="J10192" t="s">
        <v>136</v>
      </c>
      <c r="K10192" t="s">
        <v>137</v>
      </c>
      <c r="L10192" t="s">
        <v>28353</v>
      </c>
      <c r="M10192" t="s">
        <v>28354</v>
      </c>
      <c r="N10192">
        <v>1.2094444440000001</v>
      </c>
      <c r="O10192">
        <v>0</v>
      </c>
      <c r="P10192">
        <v>291</v>
      </c>
      <c r="Q10192">
        <v>0</v>
      </c>
      <c r="R10192">
        <v>3</v>
      </c>
      <c r="S10192">
        <v>0</v>
      </c>
      <c r="T10192">
        <v>15</v>
      </c>
      <c r="U10192">
        <v>0</v>
      </c>
      <c r="V10192">
        <v>0</v>
      </c>
      <c r="W10192">
        <v>0</v>
      </c>
      <c r="X10192">
        <v>84.385353622461224</v>
      </c>
      <c r="Y10192">
        <v>0</v>
      </c>
      <c r="Z10192">
        <v>0.80270008829665085</v>
      </c>
      <c r="AA10192">
        <v>0</v>
      </c>
      <c r="AB10192">
        <v>14.122057029764875</v>
      </c>
      <c r="AC10192">
        <v>0</v>
      </c>
      <c r="AD10192">
        <v>0</v>
      </c>
      <c r="AE10192">
        <v>99.310110740522745</v>
      </c>
    </row>
    <row r="10193" spans="1:31" x14ac:dyDescent="0.25">
      <c r="A10193">
        <v>1896057</v>
      </c>
      <c r="B10193">
        <v>1</v>
      </c>
      <c r="C10193" t="s">
        <v>80</v>
      </c>
      <c r="D10193" t="s">
        <v>92</v>
      </c>
      <c r="E10193" t="s">
        <v>169</v>
      </c>
      <c r="F10193" t="s">
        <v>6390</v>
      </c>
      <c r="G10193" t="s">
        <v>183</v>
      </c>
      <c r="H10193" t="s">
        <v>143</v>
      </c>
      <c r="I10193" t="s">
        <v>135</v>
      </c>
      <c r="J10193" t="s">
        <v>136</v>
      </c>
      <c r="K10193" t="s">
        <v>137</v>
      </c>
      <c r="L10193" t="s">
        <v>28355</v>
      </c>
      <c r="M10193" t="s">
        <v>28356</v>
      </c>
      <c r="N10193">
        <v>1.663888888</v>
      </c>
      <c r="O10193">
        <v>0</v>
      </c>
      <c r="P10193">
        <v>581</v>
      </c>
      <c r="Q10193">
        <v>0</v>
      </c>
      <c r="R10193">
        <v>1</v>
      </c>
      <c r="S10193">
        <v>0</v>
      </c>
      <c r="T10193">
        <v>18</v>
      </c>
      <c r="U10193">
        <v>0</v>
      </c>
      <c r="V10193">
        <v>0</v>
      </c>
      <c r="W10193">
        <v>0</v>
      </c>
      <c r="X10193">
        <v>272.43344916942283</v>
      </c>
      <c r="Y10193">
        <v>0</v>
      </c>
      <c r="Z10193">
        <v>0.13239374382138891</v>
      </c>
      <c r="AA10193">
        <v>0</v>
      </c>
      <c r="AB10193">
        <v>28.910790087899205</v>
      </c>
      <c r="AC10193">
        <v>0</v>
      </c>
      <c r="AD10193">
        <v>0</v>
      </c>
      <c r="AE10193">
        <v>301.47663300114345</v>
      </c>
    </row>
    <row r="10194" spans="1:31" x14ac:dyDescent="0.25">
      <c r="A10194">
        <v>1895728</v>
      </c>
      <c r="B10194">
        <v>1</v>
      </c>
      <c r="C10194" t="s">
        <v>80</v>
      </c>
      <c r="D10194" t="s">
        <v>92</v>
      </c>
      <c r="E10194" t="s">
        <v>146</v>
      </c>
      <c r="F10194" t="s">
        <v>16735</v>
      </c>
      <c r="G10194" t="s">
        <v>148</v>
      </c>
      <c r="H10194" t="s">
        <v>143</v>
      </c>
      <c r="I10194" t="s">
        <v>135</v>
      </c>
      <c r="J10194" t="s">
        <v>136</v>
      </c>
      <c r="K10194" t="s">
        <v>137</v>
      </c>
      <c r="L10194" t="s">
        <v>28357</v>
      </c>
      <c r="M10194" t="s">
        <v>28358</v>
      </c>
      <c r="N10194">
        <v>3.1002777770000001</v>
      </c>
      <c r="O10194">
        <v>0</v>
      </c>
      <c r="P10194">
        <v>68</v>
      </c>
      <c r="Q10194">
        <v>0</v>
      </c>
      <c r="R10194">
        <v>0</v>
      </c>
      <c r="S10194">
        <v>0</v>
      </c>
      <c r="T10194">
        <v>3</v>
      </c>
      <c r="U10194">
        <v>0</v>
      </c>
      <c r="V10194">
        <v>0</v>
      </c>
      <c r="W10194">
        <v>0</v>
      </c>
      <c r="X10194">
        <v>54.457560750987923</v>
      </c>
      <c r="Y10194">
        <v>0</v>
      </c>
      <c r="Z10194">
        <v>0</v>
      </c>
      <c r="AA10194">
        <v>0</v>
      </c>
      <c r="AB10194">
        <v>9.2843006459292852</v>
      </c>
      <c r="AC10194">
        <v>0</v>
      </c>
      <c r="AD10194">
        <v>0</v>
      </c>
      <c r="AE10194">
        <v>63.741861396917209</v>
      </c>
    </row>
    <row r="10195" spans="1:31" x14ac:dyDescent="0.25">
      <c r="A10195">
        <v>1896014</v>
      </c>
      <c r="B10195">
        <v>1</v>
      </c>
      <c r="C10195" t="s">
        <v>81</v>
      </c>
      <c r="D10195" t="s">
        <v>120</v>
      </c>
      <c r="E10195" t="s">
        <v>169</v>
      </c>
      <c r="F10195" t="s">
        <v>28359</v>
      </c>
      <c r="G10195" t="s">
        <v>183</v>
      </c>
      <c r="H10195" t="s">
        <v>143</v>
      </c>
      <c r="I10195" t="s">
        <v>135</v>
      </c>
      <c r="J10195" t="s">
        <v>136</v>
      </c>
      <c r="K10195" t="s">
        <v>137</v>
      </c>
      <c r="L10195" t="s">
        <v>28360</v>
      </c>
      <c r="M10195" t="s">
        <v>28361</v>
      </c>
      <c r="N10195">
        <v>1.5363888880000001</v>
      </c>
      <c r="O10195">
        <v>0</v>
      </c>
      <c r="P10195">
        <v>112</v>
      </c>
      <c r="Q10195">
        <v>0</v>
      </c>
      <c r="R10195">
        <v>1</v>
      </c>
      <c r="S10195">
        <v>0</v>
      </c>
      <c r="T10195">
        <v>6</v>
      </c>
      <c r="U10195">
        <v>0</v>
      </c>
      <c r="V10195">
        <v>0</v>
      </c>
      <c r="W10195">
        <v>0</v>
      </c>
      <c r="X10195">
        <v>35.033603518992074</v>
      </c>
      <c r="Y10195">
        <v>0</v>
      </c>
      <c r="Z10195">
        <v>2.4906534166735388</v>
      </c>
      <c r="AA10195">
        <v>0</v>
      </c>
      <c r="AB10195">
        <v>4.9455041339842403</v>
      </c>
      <c r="AC10195">
        <v>0</v>
      </c>
      <c r="AD10195">
        <v>0</v>
      </c>
      <c r="AE10195">
        <v>42.469761069649849</v>
      </c>
    </row>
    <row r="10196" spans="1:31" x14ac:dyDescent="0.25">
      <c r="A10196">
        <v>1895937</v>
      </c>
      <c r="B10196">
        <v>1</v>
      </c>
      <c r="C10196" t="s">
        <v>80</v>
      </c>
      <c r="D10196" t="s">
        <v>101</v>
      </c>
      <c r="E10196" t="s">
        <v>140</v>
      </c>
      <c r="F10196" t="s">
        <v>28362</v>
      </c>
      <c r="G10196" t="s">
        <v>163</v>
      </c>
      <c r="H10196" t="s">
        <v>143</v>
      </c>
      <c r="I10196" t="s">
        <v>135</v>
      </c>
      <c r="J10196" t="s">
        <v>136</v>
      </c>
      <c r="K10196" t="s">
        <v>137</v>
      </c>
      <c r="L10196" t="s">
        <v>28363</v>
      </c>
      <c r="M10196" t="s">
        <v>28364</v>
      </c>
      <c r="N10196">
        <v>7.0616666659999998</v>
      </c>
      <c r="O10196">
        <v>0</v>
      </c>
      <c r="P10196">
        <v>1</v>
      </c>
      <c r="Q10196">
        <v>0</v>
      </c>
      <c r="R10196">
        <v>0</v>
      </c>
      <c r="S10196">
        <v>0</v>
      </c>
      <c r="T10196">
        <v>0</v>
      </c>
      <c r="U10196">
        <v>0</v>
      </c>
      <c r="V10196">
        <v>0</v>
      </c>
      <c r="W10196">
        <v>0</v>
      </c>
      <c r="X10196">
        <v>1.3668769555313398</v>
      </c>
      <c r="Y10196">
        <v>0</v>
      </c>
      <c r="Z10196">
        <v>0</v>
      </c>
      <c r="AA10196">
        <v>0</v>
      </c>
      <c r="AB10196">
        <v>0</v>
      </c>
      <c r="AC10196">
        <v>0</v>
      </c>
      <c r="AD10196">
        <v>0</v>
      </c>
      <c r="AE10196">
        <v>1.3668769555313398</v>
      </c>
    </row>
    <row r="10197" spans="1:31" x14ac:dyDescent="0.25">
      <c r="A10197">
        <v>1895914</v>
      </c>
      <c r="B10197">
        <v>1</v>
      </c>
      <c r="C10197" t="s">
        <v>80</v>
      </c>
      <c r="D10197" t="s">
        <v>94</v>
      </c>
      <c r="E10197" t="s">
        <v>146</v>
      </c>
      <c r="F10197" t="s">
        <v>13977</v>
      </c>
      <c r="G10197" t="s">
        <v>564</v>
      </c>
      <c r="H10197" t="s">
        <v>143</v>
      </c>
      <c r="I10197" t="s">
        <v>135</v>
      </c>
      <c r="J10197" t="s">
        <v>136</v>
      </c>
      <c r="K10197" t="s">
        <v>137</v>
      </c>
      <c r="L10197" t="s">
        <v>28365</v>
      </c>
      <c r="M10197" t="s">
        <v>28366</v>
      </c>
      <c r="N10197">
        <v>4.9755555549999997</v>
      </c>
      <c r="O10197">
        <v>0</v>
      </c>
      <c r="P10197">
        <v>18</v>
      </c>
      <c r="Q10197">
        <v>0</v>
      </c>
      <c r="R10197">
        <v>11</v>
      </c>
      <c r="S10197">
        <v>0</v>
      </c>
      <c r="T10197">
        <v>3</v>
      </c>
      <c r="U10197">
        <v>0</v>
      </c>
      <c r="V10197">
        <v>0</v>
      </c>
      <c r="W10197">
        <v>0</v>
      </c>
      <c r="X10197">
        <v>16.784979843085239</v>
      </c>
      <c r="Y10197">
        <v>0</v>
      </c>
      <c r="Z10197">
        <v>152.26007254655318</v>
      </c>
      <c r="AA10197">
        <v>0</v>
      </c>
      <c r="AB10197">
        <v>4.1159924981029068</v>
      </c>
      <c r="AC10197">
        <v>0</v>
      </c>
      <c r="AD10197">
        <v>0</v>
      </c>
      <c r="AE10197">
        <v>173.16104488774133</v>
      </c>
    </row>
    <row r="10198" spans="1:31" x14ac:dyDescent="0.25">
      <c r="A10198">
        <v>1895894</v>
      </c>
      <c r="B10198">
        <v>1</v>
      </c>
      <c r="C10198" t="s">
        <v>80</v>
      </c>
      <c r="D10198" t="s">
        <v>106</v>
      </c>
      <c r="E10198" t="s">
        <v>210</v>
      </c>
      <c r="F10198" t="s">
        <v>8200</v>
      </c>
      <c r="G10198" t="s">
        <v>133</v>
      </c>
      <c r="H10198" t="s">
        <v>134</v>
      </c>
      <c r="I10198" t="s">
        <v>135</v>
      </c>
      <c r="J10198" t="s">
        <v>136</v>
      </c>
      <c r="K10198" t="s">
        <v>137</v>
      </c>
      <c r="L10198" t="s">
        <v>28367</v>
      </c>
      <c r="M10198" t="s">
        <v>28368</v>
      </c>
      <c r="N10198">
        <v>7.3055554999999994E-2</v>
      </c>
      <c r="O10198">
        <v>1</v>
      </c>
      <c r="P10198">
        <v>38</v>
      </c>
      <c r="Q10198">
        <v>36</v>
      </c>
      <c r="R10198">
        <v>156</v>
      </c>
      <c r="S10198">
        <v>6</v>
      </c>
      <c r="T10198">
        <v>27</v>
      </c>
      <c r="U10198">
        <v>0</v>
      </c>
      <c r="V10198">
        <v>0</v>
      </c>
      <c r="W10198">
        <v>0.11828285212723888</v>
      </c>
      <c r="X10198">
        <v>1.526372001210839</v>
      </c>
      <c r="Y10198">
        <v>70.633943370916583</v>
      </c>
      <c r="Z10198">
        <v>60.141151996083124</v>
      </c>
      <c r="AA10198">
        <v>16.961486575338618</v>
      </c>
      <c r="AB10198">
        <v>4.4704991375131895</v>
      </c>
      <c r="AC10198">
        <v>0</v>
      </c>
      <c r="AD10198">
        <v>0</v>
      </c>
      <c r="AE10198">
        <v>153.85173593318962</v>
      </c>
    </row>
    <row r="10199" spans="1:31" x14ac:dyDescent="0.25">
      <c r="A10199">
        <v>1895745</v>
      </c>
      <c r="B10199">
        <v>1</v>
      </c>
      <c r="C10199" t="s">
        <v>81</v>
      </c>
      <c r="D10199" t="s">
        <v>127</v>
      </c>
      <c r="E10199" t="s">
        <v>169</v>
      </c>
      <c r="F10199" t="s">
        <v>28369</v>
      </c>
      <c r="G10199" t="s">
        <v>183</v>
      </c>
      <c r="H10199" t="s">
        <v>143</v>
      </c>
      <c r="I10199" t="s">
        <v>135</v>
      </c>
      <c r="J10199" t="s">
        <v>136</v>
      </c>
      <c r="K10199" t="s">
        <v>137</v>
      </c>
      <c r="L10199" t="s">
        <v>28370</v>
      </c>
      <c r="M10199" t="s">
        <v>28371</v>
      </c>
      <c r="N10199">
        <v>0.69888888800000004</v>
      </c>
      <c r="O10199">
        <v>0</v>
      </c>
      <c r="P10199">
        <v>94</v>
      </c>
      <c r="Q10199">
        <v>0</v>
      </c>
      <c r="R10199">
        <v>3</v>
      </c>
      <c r="S10199">
        <v>0</v>
      </c>
      <c r="T10199">
        <v>9</v>
      </c>
      <c r="U10199">
        <v>0</v>
      </c>
      <c r="V10199">
        <v>1</v>
      </c>
      <c r="W10199">
        <v>0</v>
      </c>
      <c r="X10199">
        <v>17.514880041543194</v>
      </c>
      <c r="Y10199">
        <v>0</v>
      </c>
      <c r="Z10199">
        <v>0.57833024813599998</v>
      </c>
      <c r="AA10199">
        <v>0</v>
      </c>
      <c r="AB10199">
        <v>1.653953819140809</v>
      </c>
      <c r="AC10199">
        <v>0</v>
      </c>
      <c r="AD10199">
        <v>26.65793268727716</v>
      </c>
      <c r="AE10199">
        <v>46.405096796097162</v>
      </c>
    </row>
    <row r="10200" spans="1:31" x14ac:dyDescent="0.25">
      <c r="A10200">
        <v>1896100</v>
      </c>
      <c r="B10200">
        <v>1</v>
      </c>
      <c r="C10200" t="s">
        <v>80</v>
      </c>
      <c r="D10200" t="s">
        <v>97</v>
      </c>
      <c r="E10200" t="s">
        <v>140</v>
      </c>
      <c r="F10200" t="s">
        <v>28372</v>
      </c>
      <c r="G10200" t="s">
        <v>163</v>
      </c>
      <c r="H10200" t="s">
        <v>143</v>
      </c>
      <c r="I10200" t="s">
        <v>135</v>
      </c>
      <c r="J10200" t="s">
        <v>136</v>
      </c>
      <c r="K10200" t="s">
        <v>137</v>
      </c>
      <c r="L10200" t="s">
        <v>28373</v>
      </c>
      <c r="M10200" t="s">
        <v>28374</v>
      </c>
      <c r="N10200">
        <v>2.5863888880000001</v>
      </c>
      <c r="O10200">
        <v>0</v>
      </c>
      <c r="P10200">
        <v>1</v>
      </c>
      <c r="Q10200">
        <v>0</v>
      </c>
      <c r="R10200">
        <v>0</v>
      </c>
      <c r="S10200">
        <v>0</v>
      </c>
      <c r="T10200">
        <v>0</v>
      </c>
      <c r="U10200">
        <v>0</v>
      </c>
      <c r="V10200">
        <v>0</v>
      </c>
      <c r="W10200">
        <v>0</v>
      </c>
      <c r="X10200">
        <v>0.93561284257638122</v>
      </c>
      <c r="Y10200">
        <v>0</v>
      </c>
      <c r="Z10200">
        <v>0</v>
      </c>
      <c r="AA10200">
        <v>0</v>
      </c>
      <c r="AB10200">
        <v>0</v>
      </c>
      <c r="AC10200">
        <v>0</v>
      </c>
      <c r="AD10200">
        <v>0</v>
      </c>
      <c r="AE10200">
        <v>0.93561284257638122</v>
      </c>
    </row>
    <row r="10201" spans="1:31" x14ac:dyDescent="0.25">
      <c r="A10201">
        <v>1895602</v>
      </c>
      <c r="B10201">
        <v>1</v>
      </c>
      <c r="C10201" t="s">
        <v>80</v>
      </c>
      <c r="D10201" t="s">
        <v>83</v>
      </c>
      <c r="E10201" t="s">
        <v>146</v>
      </c>
      <c r="F10201" t="s">
        <v>26190</v>
      </c>
      <c r="G10201" t="s">
        <v>453</v>
      </c>
      <c r="H10201" t="s">
        <v>143</v>
      </c>
      <c r="I10201" t="s">
        <v>135</v>
      </c>
      <c r="J10201" t="s">
        <v>136</v>
      </c>
      <c r="K10201" t="s">
        <v>137</v>
      </c>
      <c r="L10201" t="s">
        <v>28375</v>
      </c>
      <c r="M10201" t="s">
        <v>28376</v>
      </c>
      <c r="N10201">
        <v>1.064444444</v>
      </c>
      <c r="O10201">
        <v>0</v>
      </c>
      <c r="P10201">
        <v>0</v>
      </c>
      <c r="Q10201">
        <v>0</v>
      </c>
      <c r="R10201">
        <v>0</v>
      </c>
      <c r="S10201">
        <v>0</v>
      </c>
      <c r="T10201">
        <v>3</v>
      </c>
      <c r="U10201">
        <v>0</v>
      </c>
      <c r="V10201">
        <v>0</v>
      </c>
      <c r="W10201">
        <v>0</v>
      </c>
      <c r="X10201">
        <v>0</v>
      </c>
      <c r="Y10201">
        <v>0</v>
      </c>
      <c r="Z10201">
        <v>0</v>
      </c>
      <c r="AA10201">
        <v>0</v>
      </c>
      <c r="AB10201">
        <v>20.768682104396941</v>
      </c>
      <c r="AC10201">
        <v>0</v>
      </c>
      <c r="AD10201">
        <v>0</v>
      </c>
      <c r="AE10201">
        <v>20.768682104396941</v>
      </c>
    </row>
    <row r="10202" spans="1:31" x14ac:dyDescent="0.25">
      <c r="A10202">
        <v>1895994</v>
      </c>
      <c r="B10202">
        <v>1</v>
      </c>
      <c r="C10202" t="s">
        <v>80</v>
      </c>
      <c r="D10202" t="s">
        <v>103</v>
      </c>
      <c r="E10202" t="s">
        <v>146</v>
      </c>
      <c r="F10202" t="s">
        <v>28377</v>
      </c>
      <c r="G10202" t="s">
        <v>596</v>
      </c>
      <c r="H10202" t="s">
        <v>143</v>
      </c>
      <c r="I10202" t="s">
        <v>135</v>
      </c>
      <c r="J10202" t="s">
        <v>136</v>
      </c>
      <c r="K10202" t="s">
        <v>137</v>
      </c>
      <c r="L10202" t="s">
        <v>28378</v>
      </c>
      <c r="M10202" t="s">
        <v>28379</v>
      </c>
      <c r="N10202">
        <v>1.365277777</v>
      </c>
      <c r="O10202">
        <v>0</v>
      </c>
      <c r="P10202">
        <v>38</v>
      </c>
      <c r="Q10202">
        <v>0</v>
      </c>
      <c r="R10202">
        <v>0</v>
      </c>
      <c r="S10202">
        <v>0</v>
      </c>
      <c r="T10202">
        <v>4</v>
      </c>
      <c r="U10202">
        <v>0</v>
      </c>
      <c r="V10202">
        <v>0</v>
      </c>
      <c r="W10202">
        <v>0</v>
      </c>
      <c r="X10202">
        <v>16.320168152124076</v>
      </c>
      <c r="Y10202">
        <v>0</v>
      </c>
      <c r="Z10202">
        <v>0</v>
      </c>
      <c r="AA10202">
        <v>0</v>
      </c>
      <c r="AB10202">
        <v>12.162731864519577</v>
      </c>
      <c r="AC10202">
        <v>0</v>
      </c>
      <c r="AD10202">
        <v>0</v>
      </c>
      <c r="AE10202">
        <v>28.482900016643654</v>
      </c>
    </row>
    <row r="10203" spans="1:31" x14ac:dyDescent="0.25">
      <c r="A10203">
        <v>1895957</v>
      </c>
      <c r="B10203">
        <v>1</v>
      </c>
      <c r="C10203" t="s">
        <v>80</v>
      </c>
      <c r="D10203" t="s">
        <v>84</v>
      </c>
      <c r="E10203" t="s">
        <v>140</v>
      </c>
      <c r="F10203" t="s">
        <v>27133</v>
      </c>
      <c r="G10203" t="s">
        <v>207</v>
      </c>
      <c r="H10203" t="s">
        <v>143</v>
      </c>
      <c r="I10203" t="s">
        <v>135</v>
      </c>
      <c r="J10203" t="s">
        <v>136</v>
      </c>
      <c r="K10203" t="s">
        <v>137</v>
      </c>
      <c r="L10203" t="s">
        <v>28380</v>
      </c>
      <c r="M10203" t="s">
        <v>28381</v>
      </c>
      <c r="N10203">
        <v>2.76</v>
      </c>
      <c r="O10203">
        <v>0</v>
      </c>
      <c r="P10203">
        <v>13</v>
      </c>
      <c r="Q10203">
        <v>0</v>
      </c>
      <c r="R10203">
        <v>0</v>
      </c>
      <c r="S10203">
        <v>0</v>
      </c>
      <c r="T10203">
        <v>2</v>
      </c>
      <c r="U10203">
        <v>0</v>
      </c>
      <c r="V10203">
        <v>0</v>
      </c>
      <c r="W10203">
        <v>0</v>
      </c>
      <c r="X10203">
        <v>12.481134674008002</v>
      </c>
      <c r="Y10203">
        <v>0</v>
      </c>
      <c r="Z10203">
        <v>0</v>
      </c>
      <c r="AA10203">
        <v>0</v>
      </c>
      <c r="AB10203">
        <v>0.14887970136102086</v>
      </c>
      <c r="AC10203">
        <v>0</v>
      </c>
      <c r="AD10203">
        <v>0</v>
      </c>
      <c r="AE10203">
        <v>12.630014375369024</v>
      </c>
    </row>
    <row r="10204" spans="1:31" x14ac:dyDescent="0.25">
      <c r="A10204">
        <v>1895516</v>
      </c>
      <c r="B10204">
        <v>1</v>
      </c>
      <c r="C10204" t="s">
        <v>80</v>
      </c>
      <c r="D10204" t="s">
        <v>85</v>
      </c>
      <c r="E10204" t="s">
        <v>229</v>
      </c>
      <c r="F10204" t="s">
        <v>28382</v>
      </c>
      <c r="G10204" t="s">
        <v>133</v>
      </c>
      <c r="H10204" t="s">
        <v>134</v>
      </c>
      <c r="I10204" t="s">
        <v>135</v>
      </c>
      <c r="J10204" t="s">
        <v>136</v>
      </c>
      <c r="K10204" t="s">
        <v>137</v>
      </c>
      <c r="L10204" t="s">
        <v>28383</v>
      </c>
      <c r="M10204" t="s">
        <v>28384</v>
      </c>
      <c r="N10204">
        <v>1.4455555550000001</v>
      </c>
      <c r="O10204">
        <v>0</v>
      </c>
      <c r="P10204">
        <v>355</v>
      </c>
      <c r="Q10204">
        <v>0</v>
      </c>
      <c r="R10204">
        <v>0</v>
      </c>
      <c r="S10204">
        <v>0</v>
      </c>
      <c r="T10204">
        <v>91</v>
      </c>
      <c r="U10204">
        <v>0</v>
      </c>
      <c r="V10204">
        <v>0</v>
      </c>
      <c r="W10204">
        <v>0</v>
      </c>
      <c r="X10204">
        <v>120.18674780475224</v>
      </c>
      <c r="Y10204">
        <v>0</v>
      </c>
      <c r="Z10204">
        <v>0</v>
      </c>
      <c r="AA10204">
        <v>0</v>
      </c>
      <c r="AB10204">
        <v>187.04300809976152</v>
      </c>
      <c r="AC10204">
        <v>0</v>
      </c>
      <c r="AD10204">
        <v>0</v>
      </c>
      <c r="AE10204">
        <v>307.22975590451375</v>
      </c>
    </row>
    <row r="10205" spans="1:31" x14ac:dyDescent="0.25">
      <c r="A10205">
        <v>1895559</v>
      </c>
      <c r="B10205">
        <v>1</v>
      </c>
      <c r="C10205" t="s">
        <v>81</v>
      </c>
      <c r="D10205" t="s">
        <v>123</v>
      </c>
      <c r="E10205" t="s">
        <v>210</v>
      </c>
      <c r="F10205" t="s">
        <v>24809</v>
      </c>
      <c r="G10205" t="s">
        <v>133</v>
      </c>
      <c r="H10205" t="s">
        <v>134</v>
      </c>
      <c r="I10205" t="s">
        <v>135</v>
      </c>
      <c r="J10205" t="s">
        <v>136</v>
      </c>
      <c r="K10205" t="s">
        <v>137</v>
      </c>
      <c r="L10205" t="s">
        <v>28385</v>
      </c>
      <c r="M10205" t="s">
        <v>28386</v>
      </c>
      <c r="N10205">
        <v>1.054166666</v>
      </c>
      <c r="O10205">
        <v>0</v>
      </c>
      <c r="P10205">
        <v>10</v>
      </c>
      <c r="Q10205">
        <v>0</v>
      </c>
      <c r="R10205">
        <v>38</v>
      </c>
      <c r="S10205">
        <v>12</v>
      </c>
      <c r="T10205">
        <v>336</v>
      </c>
      <c r="U10205">
        <v>11</v>
      </c>
      <c r="V10205">
        <v>14</v>
      </c>
      <c r="W10205">
        <v>0</v>
      </c>
      <c r="X10205">
        <v>2.8310635950115661</v>
      </c>
      <c r="Y10205">
        <v>0</v>
      </c>
      <c r="Z10205">
        <v>36.803973227221732</v>
      </c>
      <c r="AA10205">
        <v>166.80659637748766</v>
      </c>
      <c r="AB10205">
        <v>372.68155730378561</v>
      </c>
      <c r="AC10205">
        <v>1669.3582177492387</v>
      </c>
      <c r="AD10205">
        <v>312.16526278094619</v>
      </c>
      <c r="AE10205">
        <v>2560.6466710336917</v>
      </c>
    </row>
    <row r="10206" spans="1:31" x14ac:dyDescent="0.25">
      <c r="A10206">
        <v>1896249</v>
      </c>
      <c r="B10206">
        <v>1</v>
      </c>
      <c r="C10206" t="s">
        <v>81</v>
      </c>
      <c r="D10206" t="s">
        <v>115</v>
      </c>
      <c r="E10206" t="s">
        <v>146</v>
      </c>
      <c r="F10206" t="s">
        <v>28387</v>
      </c>
      <c r="G10206" t="s">
        <v>148</v>
      </c>
      <c r="H10206" t="s">
        <v>143</v>
      </c>
      <c r="I10206" t="s">
        <v>135</v>
      </c>
      <c r="J10206" t="s">
        <v>136</v>
      </c>
      <c r="K10206" t="s">
        <v>137</v>
      </c>
      <c r="L10206" t="s">
        <v>28388</v>
      </c>
      <c r="M10206" t="s">
        <v>28389</v>
      </c>
      <c r="N10206">
        <v>1.3530555550000001</v>
      </c>
      <c r="O10206">
        <v>0</v>
      </c>
      <c r="P10206">
        <v>11</v>
      </c>
      <c r="Q10206">
        <v>0</v>
      </c>
      <c r="R10206">
        <v>2</v>
      </c>
      <c r="S10206">
        <v>0</v>
      </c>
      <c r="T10206">
        <v>1</v>
      </c>
      <c r="U10206">
        <v>0</v>
      </c>
      <c r="V10206">
        <v>0</v>
      </c>
      <c r="W10206">
        <v>0</v>
      </c>
      <c r="X10206">
        <v>1.4994681407644859</v>
      </c>
      <c r="Y10206">
        <v>0</v>
      </c>
      <c r="Z10206">
        <v>2.066258941448301</v>
      </c>
      <c r="AA10206">
        <v>0</v>
      </c>
      <c r="AB10206">
        <v>4.9385642647751665E-2</v>
      </c>
      <c r="AC10206">
        <v>0</v>
      </c>
      <c r="AD10206">
        <v>0</v>
      </c>
      <c r="AE10206">
        <v>3.6151127248605381</v>
      </c>
    </row>
    <row r="10207" spans="1:31" x14ac:dyDescent="0.25">
      <c r="A10207">
        <v>1896000</v>
      </c>
      <c r="B10207">
        <v>1</v>
      </c>
      <c r="C10207" t="s">
        <v>81</v>
      </c>
      <c r="D10207" t="s">
        <v>123</v>
      </c>
      <c r="E10207" t="s">
        <v>146</v>
      </c>
      <c r="F10207" t="s">
        <v>1312</v>
      </c>
      <c r="G10207" t="s">
        <v>148</v>
      </c>
      <c r="H10207" t="s">
        <v>143</v>
      </c>
      <c r="I10207" t="s">
        <v>135</v>
      </c>
      <c r="J10207" t="s">
        <v>136</v>
      </c>
      <c r="K10207" t="s">
        <v>137</v>
      </c>
      <c r="L10207" t="s">
        <v>28390</v>
      </c>
      <c r="M10207" t="s">
        <v>28391</v>
      </c>
      <c r="N10207">
        <v>0.95972222200000001</v>
      </c>
      <c r="O10207">
        <v>0</v>
      </c>
      <c r="P10207">
        <v>118</v>
      </c>
      <c r="Q10207">
        <v>0</v>
      </c>
      <c r="R10207">
        <v>0</v>
      </c>
      <c r="S10207">
        <v>0</v>
      </c>
      <c r="T10207">
        <v>6</v>
      </c>
      <c r="U10207">
        <v>0</v>
      </c>
      <c r="V10207">
        <v>0</v>
      </c>
      <c r="W10207">
        <v>0</v>
      </c>
      <c r="X10207">
        <v>25.581507904009605</v>
      </c>
      <c r="Y10207">
        <v>0</v>
      </c>
      <c r="Z10207">
        <v>0</v>
      </c>
      <c r="AA10207">
        <v>0</v>
      </c>
      <c r="AB10207">
        <v>1.6468523972372027</v>
      </c>
      <c r="AC10207">
        <v>0</v>
      </c>
      <c r="AD10207">
        <v>0</v>
      </c>
      <c r="AE10207">
        <v>27.228360301246809</v>
      </c>
    </row>
    <row r="10208" spans="1:31" x14ac:dyDescent="0.25">
      <c r="A10208">
        <v>1895785</v>
      </c>
      <c r="B10208">
        <v>1</v>
      </c>
      <c r="C10208" t="s">
        <v>80</v>
      </c>
      <c r="D10208" t="s">
        <v>92</v>
      </c>
      <c r="E10208" t="s">
        <v>140</v>
      </c>
      <c r="F10208" t="s">
        <v>28392</v>
      </c>
      <c r="G10208" t="s">
        <v>200</v>
      </c>
      <c r="H10208" t="s">
        <v>143</v>
      </c>
      <c r="I10208" t="s">
        <v>135</v>
      </c>
      <c r="J10208" t="s">
        <v>136</v>
      </c>
      <c r="K10208" t="s">
        <v>137</v>
      </c>
      <c r="L10208" t="s">
        <v>28393</v>
      </c>
      <c r="M10208" t="s">
        <v>28394</v>
      </c>
      <c r="N10208">
        <v>6.5875000000000004</v>
      </c>
      <c r="O10208">
        <v>0</v>
      </c>
      <c r="P10208">
        <v>2</v>
      </c>
      <c r="Q10208">
        <v>0</v>
      </c>
      <c r="R10208">
        <v>0</v>
      </c>
      <c r="S10208">
        <v>0</v>
      </c>
      <c r="T10208">
        <v>0</v>
      </c>
      <c r="U10208">
        <v>0</v>
      </c>
      <c r="V10208">
        <v>0</v>
      </c>
      <c r="W10208">
        <v>0</v>
      </c>
      <c r="X10208">
        <v>4.7223452706418003</v>
      </c>
      <c r="Y10208">
        <v>0</v>
      </c>
      <c r="Z10208">
        <v>0</v>
      </c>
      <c r="AA10208">
        <v>0</v>
      </c>
      <c r="AB10208">
        <v>0</v>
      </c>
      <c r="AC10208">
        <v>0</v>
      </c>
      <c r="AD10208">
        <v>0</v>
      </c>
      <c r="AE10208">
        <v>4.7223452706418003</v>
      </c>
    </row>
    <row r="10209" spans="1:31" x14ac:dyDescent="0.25">
      <c r="A10209">
        <v>1896186</v>
      </c>
      <c r="B10209">
        <v>1</v>
      </c>
      <c r="C10209" t="s">
        <v>80</v>
      </c>
      <c r="D10209" t="s">
        <v>103</v>
      </c>
      <c r="E10209" t="s">
        <v>169</v>
      </c>
      <c r="F10209" t="s">
        <v>28395</v>
      </c>
      <c r="G10209" t="s">
        <v>183</v>
      </c>
      <c r="H10209" t="s">
        <v>143</v>
      </c>
      <c r="I10209" t="s">
        <v>135</v>
      </c>
      <c r="J10209" t="s">
        <v>136</v>
      </c>
      <c r="K10209" t="s">
        <v>137</v>
      </c>
      <c r="L10209" t="s">
        <v>28396</v>
      </c>
      <c r="M10209" t="s">
        <v>28397</v>
      </c>
      <c r="N10209">
        <v>0.87222222199999999</v>
      </c>
      <c r="O10209">
        <v>0</v>
      </c>
      <c r="P10209">
        <v>229</v>
      </c>
      <c r="Q10209">
        <v>0</v>
      </c>
      <c r="R10209">
        <v>0</v>
      </c>
      <c r="S10209">
        <v>0</v>
      </c>
      <c r="T10209">
        <v>21</v>
      </c>
      <c r="U10209">
        <v>0</v>
      </c>
      <c r="V10209">
        <v>0</v>
      </c>
      <c r="W10209">
        <v>0</v>
      </c>
      <c r="X10209">
        <v>63.847408609935144</v>
      </c>
      <c r="Y10209">
        <v>0</v>
      </c>
      <c r="Z10209">
        <v>0</v>
      </c>
      <c r="AA10209">
        <v>0</v>
      </c>
      <c r="AB10209">
        <v>13.03645707595969</v>
      </c>
      <c r="AC10209">
        <v>0</v>
      </c>
      <c r="AD10209">
        <v>0</v>
      </c>
      <c r="AE10209">
        <v>76.883865685894833</v>
      </c>
    </row>
    <row r="10210" spans="1:31" x14ac:dyDescent="0.25">
      <c r="A10210">
        <v>1896140</v>
      </c>
      <c r="B10210">
        <v>1</v>
      </c>
      <c r="C10210" t="s">
        <v>80</v>
      </c>
      <c r="D10210" t="s">
        <v>108</v>
      </c>
      <c r="E10210" t="s">
        <v>146</v>
      </c>
      <c r="F10210" t="s">
        <v>28398</v>
      </c>
      <c r="G10210" t="s">
        <v>363</v>
      </c>
      <c r="H10210" t="s">
        <v>143</v>
      </c>
      <c r="I10210" t="s">
        <v>135</v>
      </c>
      <c r="J10210" t="s">
        <v>136</v>
      </c>
      <c r="K10210" t="s">
        <v>137</v>
      </c>
      <c r="L10210" t="s">
        <v>28399</v>
      </c>
      <c r="M10210" t="s">
        <v>28400</v>
      </c>
      <c r="N10210">
        <v>1.509166666</v>
      </c>
      <c r="O10210">
        <v>0</v>
      </c>
      <c r="P10210">
        <v>26</v>
      </c>
      <c r="Q10210">
        <v>0</v>
      </c>
      <c r="R10210">
        <v>1</v>
      </c>
      <c r="S10210">
        <v>0</v>
      </c>
      <c r="T10210">
        <v>0</v>
      </c>
      <c r="U10210">
        <v>0</v>
      </c>
      <c r="V10210">
        <v>0</v>
      </c>
      <c r="W10210">
        <v>0</v>
      </c>
      <c r="X10210">
        <v>9.3081025316915511</v>
      </c>
      <c r="Y10210">
        <v>0</v>
      </c>
      <c r="Z10210">
        <v>0.48641107669286837</v>
      </c>
      <c r="AA10210">
        <v>0</v>
      </c>
      <c r="AB10210">
        <v>0</v>
      </c>
      <c r="AC10210">
        <v>0</v>
      </c>
      <c r="AD10210">
        <v>0</v>
      </c>
      <c r="AE10210">
        <v>9.7945136083844186</v>
      </c>
    </row>
    <row r="10211" spans="1:31" x14ac:dyDescent="0.25">
      <c r="A10211">
        <v>1896309</v>
      </c>
      <c r="B10211">
        <v>1</v>
      </c>
      <c r="C10211" t="s">
        <v>80</v>
      </c>
      <c r="D10211" t="s">
        <v>93</v>
      </c>
      <c r="E10211" t="s">
        <v>169</v>
      </c>
      <c r="F10211" t="s">
        <v>10759</v>
      </c>
      <c r="G10211" t="s">
        <v>183</v>
      </c>
      <c r="H10211" t="s">
        <v>143</v>
      </c>
      <c r="I10211" t="s">
        <v>135</v>
      </c>
      <c r="J10211" t="s">
        <v>136</v>
      </c>
      <c r="K10211" t="s">
        <v>137</v>
      </c>
      <c r="L10211" t="s">
        <v>28401</v>
      </c>
      <c r="M10211" t="s">
        <v>28402</v>
      </c>
      <c r="N10211">
        <v>1.5863888880000001</v>
      </c>
      <c r="O10211">
        <v>0</v>
      </c>
      <c r="P10211">
        <v>17</v>
      </c>
      <c r="Q10211">
        <v>0</v>
      </c>
      <c r="R10211">
        <v>28</v>
      </c>
      <c r="S10211">
        <v>0</v>
      </c>
      <c r="T10211">
        <v>12</v>
      </c>
      <c r="U10211">
        <v>0</v>
      </c>
      <c r="V10211">
        <v>0</v>
      </c>
      <c r="W10211">
        <v>0</v>
      </c>
      <c r="X10211">
        <v>13.467450659571233</v>
      </c>
      <c r="Y10211">
        <v>0</v>
      </c>
      <c r="Z10211">
        <v>140.54156469033762</v>
      </c>
      <c r="AA10211">
        <v>0</v>
      </c>
      <c r="AB10211">
        <v>54.930113975634583</v>
      </c>
      <c r="AC10211">
        <v>0</v>
      </c>
      <c r="AD10211">
        <v>0</v>
      </c>
      <c r="AE10211">
        <v>208.93912932554343</v>
      </c>
    </row>
    <row r="10212" spans="1:31" x14ac:dyDescent="0.25">
      <c r="A10212">
        <v>1896286</v>
      </c>
      <c r="B10212">
        <v>1</v>
      </c>
      <c r="C10212" t="s">
        <v>81</v>
      </c>
      <c r="D10212" t="s">
        <v>118</v>
      </c>
      <c r="E10212" t="s">
        <v>131</v>
      </c>
      <c r="F10212" t="s">
        <v>1245</v>
      </c>
      <c r="G10212" t="s">
        <v>133</v>
      </c>
      <c r="H10212" t="s">
        <v>134</v>
      </c>
      <c r="I10212" t="s">
        <v>135</v>
      </c>
      <c r="J10212" t="s">
        <v>136</v>
      </c>
      <c r="K10212" t="s">
        <v>137</v>
      </c>
      <c r="L10212" t="s">
        <v>28403</v>
      </c>
      <c r="M10212" t="s">
        <v>28404</v>
      </c>
      <c r="N10212">
        <v>0.939722222</v>
      </c>
      <c r="O10212">
        <v>9</v>
      </c>
      <c r="P10212">
        <v>181</v>
      </c>
      <c r="Q10212">
        <v>31</v>
      </c>
      <c r="R10212">
        <v>54</v>
      </c>
      <c r="S10212">
        <v>3</v>
      </c>
      <c r="T10212">
        <v>24</v>
      </c>
      <c r="U10212">
        <v>0</v>
      </c>
      <c r="V10212">
        <v>0</v>
      </c>
      <c r="W10212">
        <v>7.8614521082641611</v>
      </c>
      <c r="X10212">
        <v>63.612680666267096</v>
      </c>
      <c r="Y10212">
        <v>55.179992108876199</v>
      </c>
      <c r="Z10212">
        <v>46.716985695096774</v>
      </c>
      <c r="AA10212">
        <v>3.3557395682207467</v>
      </c>
      <c r="AB10212">
        <v>30.92951588798482</v>
      </c>
      <c r="AC10212">
        <v>0</v>
      </c>
      <c r="AD10212">
        <v>0</v>
      </c>
      <c r="AE10212">
        <v>207.65636603470981</v>
      </c>
    </row>
    <row r="10213" spans="1:31" x14ac:dyDescent="0.25">
      <c r="A10213">
        <v>1895622</v>
      </c>
      <c r="B10213">
        <v>1</v>
      </c>
      <c r="C10213" t="s">
        <v>81</v>
      </c>
      <c r="D10213" t="s">
        <v>123</v>
      </c>
      <c r="E10213" t="s">
        <v>169</v>
      </c>
      <c r="F10213" t="s">
        <v>13238</v>
      </c>
      <c r="G10213" t="s">
        <v>171</v>
      </c>
      <c r="H10213" t="s">
        <v>143</v>
      </c>
      <c r="I10213" t="s">
        <v>135</v>
      </c>
      <c r="J10213" t="s">
        <v>136</v>
      </c>
      <c r="K10213" t="s">
        <v>172</v>
      </c>
      <c r="L10213" t="s">
        <v>28405</v>
      </c>
      <c r="M10213" t="s">
        <v>28406</v>
      </c>
      <c r="N10213">
        <v>7.9855472220000001</v>
      </c>
      <c r="O10213">
        <v>0</v>
      </c>
      <c r="P10213">
        <v>96</v>
      </c>
      <c r="Q10213">
        <v>0</v>
      </c>
      <c r="R10213">
        <v>8</v>
      </c>
      <c r="S10213">
        <v>0</v>
      </c>
      <c r="T10213">
        <v>8</v>
      </c>
      <c r="U10213">
        <v>0</v>
      </c>
      <c r="V10213">
        <v>0</v>
      </c>
      <c r="W10213">
        <v>0</v>
      </c>
      <c r="X10213">
        <v>301.992916809733</v>
      </c>
      <c r="Y10213">
        <v>0</v>
      </c>
      <c r="Z10213">
        <v>220.80690636128702</v>
      </c>
      <c r="AA10213">
        <v>0</v>
      </c>
      <c r="AB10213">
        <v>53.826063415007013</v>
      </c>
      <c r="AC10213">
        <v>0</v>
      </c>
      <c r="AD10213">
        <v>0</v>
      </c>
      <c r="AE10213">
        <v>576.62588658602704</v>
      </c>
    </row>
    <row r="10214" spans="1:31" x14ac:dyDescent="0.25">
      <c r="A10214">
        <v>1895685</v>
      </c>
      <c r="B10214">
        <v>1</v>
      </c>
      <c r="C10214" t="s">
        <v>81</v>
      </c>
      <c r="D10214" t="s">
        <v>123</v>
      </c>
      <c r="E10214" t="s">
        <v>131</v>
      </c>
      <c r="F10214" t="s">
        <v>5611</v>
      </c>
      <c r="G10214" t="s">
        <v>133</v>
      </c>
      <c r="H10214" t="s">
        <v>134</v>
      </c>
      <c r="I10214" t="s">
        <v>135</v>
      </c>
      <c r="J10214" t="s">
        <v>136</v>
      </c>
      <c r="K10214" t="s">
        <v>137</v>
      </c>
      <c r="L10214" t="s">
        <v>28407</v>
      </c>
      <c r="M10214" t="s">
        <v>28408</v>
      </c>
      <c r="N10214">
        <v>1.276944444</v>
      </c>
      <c r="O10214">
        <v>3</v>
      </c>
      <c r="P10214">
        <v>23</v>
      </c>
      <c r="Q10214">
        <v>113</v>
      </c>
      <c r="R10214">
        <v>278</v>
      </c>
      <c r="S10214">
        <v>9</v>
      </c>
      <c r="T10214">
        <v>52</v>
      </c>
      <c r="U10214">
        <v>0</v>
      </c>
      <c r="V10214">
        <v>0</v>
      </c>
      <c r="W10214">
        <v>4.4466168220952316</v>
      </c>
      <c r="X10214">
        <v>9.1511577107035755</v>
      </c>
      <c r="Y10214">
        <v>243.69308884982863</v>
      </c>
      <c r="Z10214">
        <v>228.30760123429343</v>
      </c>
      <c r="AA10214">
        <v>19.879872156389752</v>
      </c>
      <c r="AB10214">
        <v>49.915357876753966</v>
      </c>
      <c r="AC10214">
        <v>0</v>
      </c>
      <c r="AD10214">
        <v>0</v>
      </c>
      <c r="AE10214">
        <v>555.39369465006462</v>
      </c>
    </row>
    <row r="10215" spans="1:31" x14ac:dyDescent="0.25">
      <c r="A10215">
        <v>1896017</v>
      </c>
      <c r="B10215">
        <v>1</v>
      </c>
      <c r="C10215" t="s">
        <v>80</v>
      </c>
      <c r="D10215" t="s">
        <v>84</v>
      </c>
      <c r="E10215" t="s">
        <v>146</v>
      </c>
      <c r="F10215" t="s">
        <v>27220</v>
      </c>
      <c r="G10215" t="s">
        <v>148</v>
      </c>
      <c r="H10215" t="s">
        <v>143</v>
      </c>
      <c r="I10215" t="s">
        <v>135</v>
      </c>
      <c r="J10215" t="s">
        <v>136</v>
      </c>
      <c r="K10215" t="s">
        <v>137</v>
      </c>
      <c r="L10215" t="s">
        <v>28409</v>
      </c>
      <c r="M10215" t="s">
        <v>28410</v>
      </c>
      <c r="N10215">
        <v>1.785555555</v>
      </c>
      <c r="O10215">
        <v>0</v>
      </c>
      <c r="P10215">
        <v>28</v>
      </c>
      <c r="Q10215">
        <v>0</v>
      </c>
      <c r="R10215">
        <v>0</v>
      </c>
      <c r="S10215">
        <v>0</v>
      </c>
      <c r="T10215">
        <v>4</v>
      </c>
      <c r="U10215">
        <v>0</v>
      </c>
      <c r="V10215">
        <v>0</v>
      </c>
      <c r="W10215">
        <v>0</v>
      </c>
      <c r="X10215">
        <v>18.365913728851929</v>
      </c>
      <c r="Y10215">
        <v>0</v>
      </c>
      <c r="Z10215">
        <v>0</v>
      </c>
      <c r="AA10215">
        <v>0</v>
      </c>
      <c r="AB10215">
        <v>6.1309602376795276</v>
      </c>
      <c r="AC10215">
        <v>0</v>
      </c>
      <c r="AD10215">
        <v>0</v>
      </c>
      <c r="AE10215">
        <v>24.496873966531457</v>
      </c>
    </row>
    <row r="10216" spans="1:31" x14ac:dyDescent="0.25">
      <c r="A10216">
        <v>1895791</v>
      </c>
      <c r="B10216">
        <v>1</v>
      </c>
      <c r="C10216" t="s">
        <v>80</v>
      </c>
      <c r="D10216" t="s">
        <v>104</v>
      </c>
      <c r="E10216" t="s">
        <v>140</v>
      </c>
      <c r="F10216" t="s">
        <v>28411</v>
      </c>
      <c r="G10216" t="s">
        <v>200</v>
      </c>
      <c r="H10216" t="s">
        <v>143</v>
      </c>
      <c r="I10216" t="s">
        <v>135</v>
      </c>
      <c r="J10216" t="s">
        <v>136</v>
      </c>
      <c r="K10216" t="s">
        <v>137</v>
      </c>
      <c r="L10216" t="s">
        <v>28412</v>
      </c>
      <c r="M10216" t="s">
        <v>28413</v>
      </c>
      <c r="N10216">
        <v>1.487222222</v>
      </c>
      <c r="O10216">
        <v>0</v>
      </c>
      <c r="P10216">
        <v>12</v>
      </c>
      <c r="Q10216">
        <v>0</v>
      </c>
      <c r="R10216">
        <v>0</v>
      </c>
      <c r="S10216">
        <v>0</v>
      </c>
      <c r="T10216">
        <v>0</v>
      </c>
      <c r="U10216">
        <v>0</v>
      </c>
      <c r="V10216">
        <v>0</v>
      </c>
      <c r="W10216">
        <v>0</v>
      </c>
      <c r="X10216">
        <v>3.3936909339512633</v>
      </c>
      <c r="Y10216">
        <v>0</v>
      </c>
      <c r="Z10216">
        <v>0</v>
      </c>
      <c r="AA10216">
        <v>0</v>
      </c>
      <c r="AB10216">
        <v>0</v>
      </c>
      <c r="AC10216">
        <v>0</v>
      </c>
      <c r="AD10216">
        <v>0</v>
      </c>
      <c r="AE10216">
        <v>3.3936909339512633</v>
      </c>
    </row>
    <row r="10217" spans="1:31" x14ac:dyDescent="0.25">
      <c r="A10217">
        <v>1895639</v>
      </c>
      <c r="B10217">
        <v>1</v>
      </c>
      <c r="C10217" t="s">
        <v>81</v>
      </c>
      <c r="D10217" t="s">
        <v>116</v>
      </c>
      <c r="E10217" t="s">
        <v>146</v>
      </c>
      <c r="F10217" t="s">
        <v>7596</v>
      </c>
      <c r="G10217" t="s">
        <v>171</v>
      </c>
      <c r="H10217" t="s">
        <v>143</v>
      </c>
      <c r="I10217" t="s">
        <v>135</v>
      </c>
      <c r="J10217" t="s">
        <v>136</v>
      </c>
      <c r="K10217" t="s">
        <v>172</v>
      </c>
      <c r="L10217" t="s">
        <v>28414</v>
      </c>
      <c r="M10217" t="s">
        <v>28415</v>
      </c>
      <c r="N10217">
        <v>8.3667861109999997</v>
      </c>
      <c r="O10217">
        <v>0</v>
      </c>
      <c r="P10217">
        <v>45</v>
      </c>
      <c r="Q10217">
        <v>0</v>
      </c>
      <c r="R10217">
        <v>0</v>
      </c>
      <c r="S10217">
        <v>0</v>
      </c>
      <c r="T10217">
        <v>1</v>
      </c>
      <c r="U10217">
        <v>0</v>
      </c>
      <c r="V10217">
        <v>0</v>
      </c>
      <c r="W10217">
        <v>0</v>
      </c>
      <c r="X10217">
        <v>31.515197862315599</v>
      </c>
      <c r="Y10217">
        <v>0</v>
      </c>
      <c r="Z10217">
        <v>0</v>
      </c>
      <c r="AA10217">
        <v>0</v>
      </c>
      <c r="AB10217">
        <v>0.41197725928863582</v>
      </c>
      <c r="AC10217">
        <v>0</v>
      </c>
      <c r="AD10217">
        <v>0</v>
      </c>
      <c r="AE10217">
        <v>31.927175121604236</v>
      </c>
    </row>
    <row r="10218" spans="1:31" x14ac:dyDescent="0.25">
      <c r="A10218">
        <v>1895931</v>
      </c>
      <c r="B10218">
        <v>1</v>
      </c>
      <c r="C10218" t="s">
        <v>80</v>
      </c>
      <c r="D10218" t="s">
        <v>94</v>
      </c>
      <c r="E10218" t="s">
        <v>210</v>
      </c>
      <c r="F10218" t="s">
        <v>9422</v>
      </c>
      <c r="G10218" t="s">
        <v>133</v>
      </c>
      <c r="H10218" t="s">
        <v>134</v>
      </c>
      <c r="I10218" t="s">
        <v>135</v>
      </c>
      <c r="J10218" t="s">
        <v>136</v>
      </c>
      <c r="K10218" t="s">
        <v>137</v>
      </c>
      <c r="L10218" t="s">
        <v>28416</v>
      </c>
      <c r="M10218" t="s">
        <v>28417</v>
      </c>
      <c r="N10218">
        <v>0.31694444399999999</v>
      </c>
      <c r="O10218">
        <v>0</v>
      </c>
      <c r="P10218">
        <v>208</v>
      </c>
      <c r="Q10218">
        <v>0</v>
      </c>
      <c r="R10218">
        <v>45</v>
      </c>
      <c r="S10218">
        <v>0</v>
      </c>
      <c r="T10218">
        <v>33</v>
      </c>
      <c r="U10218">
        <v>1</v>
      </c>
      <c r="V10218">
        <v>0</v>
      </c>
      <c r="W10218">
        <v>0</v>
      </c>
      <c r="X10218">
        <v>16.691746052206057</v>
      </c>
      <c r="Y10218">
        <v>0</v>
      </c>
      <c r="Z10218">
        <v>33.104922221641189</v>
      </c>
      <c r="AA10218">
        <v>0</v>
      </c>
      <c r="AB10218">
        <v>6.9083908810683061</v>
      </c>
      <c r="AC10218">
        <v>0.45340528494612942</v>
      </c>
      <c r="AD10218">
        <v>0</v>
      </c>
      <c r="AE10218">
        <v>57.158464439861682</v>
      </c>
    </row>
    <row r="10219" spans="1:31" x14ac:dyDescent="0.25">
      <c r="A10219">
        <v>1895539</v>
      </c>
      <c r="B10219">
        <v>1</v>
      </c>
      <c r="C10219" t="s">
        <v>81</v>
      </c>
      <c r="D10219" t="s">
        <v>123</v>
      </c>
      <c r="E10219" t="s">
        <v>210</v>
      </c>
      <c r="F10219" t="s">
        <v>28418</v>
      </c>
      <c r="G10219" t="s">
        <v>133</v>
      </c>
      <c r="H10219" t="s">
        <v>134</v>
      </c>
      <c r="I10219" t="s">
        <v>135</v>
      </c>
      <c r="J10219" t="s">
        <v>136</v>
      </c>
      <c r="K10219" t="s">
        <v>137</v>
      </c>
      <c r="L10219" t="s">
        <v>28419</v>
      </c>
      <c r="M10219" t="s">
        <v>28420</v>
      </c>
      <c r="N10219">
        <v>0.90722222200000002</v>
      </c>
      <c r="O10219">
        <v>0</v>
      </c>
      <c r="P10219">
        <v>2155</v>
      </c>
      <c r="Q10219">
        <v>0</v>
      </c>
      <c r="R10219">
        <v>3</v>
      </c>
      <c r="S10219">
        <v>1</v>
      </c>
      <c r="T10219">
        <v>341</v>
      </c>
      <c r="U10219">
        <v>0</v>
      </c>
      <c r="V10219">
        <v>22</v>
      </c>
      <c r="W10219">
        <v>0</v>
      </c>
      <c r="X10219">
        <v>824.40609293601312</v>
      </c>
      <c r="Y10219">
        <v>0</v>
      </c>
      <c r="Z10219">
        <v>2.2393086648775467</v>
      </c>
      <c r="AA10219">
        <v>7.0821795714708511</v>
      </c>
      <c r="AB10219">
        <v>165.60898451390383</v>
      </c>
      <c r="AC10219">
        <v>0</v>
      </c>
      <c r="AD10219">
        <v>329.41600359102586</v>
      </c>
      <c r="AE10219">
        <v>1328.7525692772911</v>
      </c>
    </row>
    <row r="10220" spans="1:31" x14ac:dyDescent="0.25">
      <c r="A10220">
        <v>1895582</v>
      </c>
      <c r="B10220">
        <v>1</v>
      </c>
      <c r="C10220" t="s">
        <v>80</v>
      </c>
      <c r="D10220" t="s">
        <v>85</v>
      </c>
      <c r="E10220" t="s">
        <v>146</v>
      </c>
      <c r="F10220" t="s">
        <v>28421</v>
      </c>
      <c r="G10220" t="s">
        <v>453</v>
      </c>
      <c r="H10220" t="s">
        <v>143</v>
      </c>
      <c r="I10220" t="s">
        <v>135</v>
      </c>
      <c r="J10220" t="s">
        <v>136</v>
      </c>
      <c r="K10220" t="s">
        <v>137</v>
      </c>
      <c r="L10220" t="s">
        <v>28422</v>
      </c>
      <c r="M10220" t="s">
        <v>28423</v>
      </c>
      <c r="N10220">
        <v>0.72444444399999997</v>
      </c>
      <c r="O10220">
        <v>0</v>
      </c>
      <c r="P10220">
        <v>87</v>
      </c>
      <c r="Q10220">
        <v>0</v>
      </c>
      <c r="R10220">
        <v>0</v>
      </c>
      <c r="S10220">
        <v>0</v>
      </c>
      <c r="T10220">
        <v>7</v>
      </c>
      <c r="U10220">
        <v>0</v>
      </c>
      <c r="V10220">
        <v>0</v>
      </c>
      <c r="W10220">
        <v>0</v>
      </c>
      <c r="X10220">
        <v>15.914079184982691</v>
      </c>
      <c r="Y10220">
        <v>0</v>
      </c>
      <c r="Z10220">
        <v>0</v>
      </c>
      <c r="AA10220">
        <v>0</v>
      </c>
      <c r="AB10220">
        <v>1.604395399411098</v>
      </c>
      <c r="AC10220">
        <v>0</v>
      </c>
      <c r="AD10220">
        <v>0</v>
      </c>
      <c r="AE10220">
        <v>17.51847458439379</v>
      </c>
    </row>
    <row r="10221" spans="1:31" x14ac:dyDescent="0.25">
      <c r="A10221">
        <v>1896226</v>
      </c>
      <c r="B10221">
        <v>1</v>
      </c>
      <c r="C10221" t="s">
        <v>81</v>
      </c>
      <c r="D10221" t="s">
        <v>115</v>
      </c>
      <c r="E10221" t="s">
        <v>140</v>
      </c>
      <c r="F10221" t="s">
        <v>28424</v>
      </c>
      <c r="G10221" t="s">
        <v>163</v>
      </c>
      <c r="H10221" t="s">
        <v>143</v>
      </c>
      <c r="I10221" t="s">
        <v>135</v>
      </c>
      <c r="J10221" t="s">
        <v>136</v>
      </c>
      <c r="K10221" t="s">
        <v>137</v>
      </c>
      <c r="L10221" t="s">
        <v>28425</v>
      </c>
      <c r="M10221" t="s">
        <v>28426</v>
      </c>
      <c r="N10221">
        <v>0.55138888799999997</v>
      </c>
      <c r="O10221">
        <v>0</v>
      </c>
      <c r="P10221">
        <v>1</v>
      </c>
      <c r="Q10221">
        <v>0</v>
      </c>
      <c r="R10221">
        <v>0</v>
      </c>
      <c r="S10221">
        <v>0</v>
      </c>
      <c r="T10221">
        <v>0</v>
      </c>
      <c r="U10221">
        <v>0</v>
      </c>
      <c r="V10221">
        <v>0</v>
      </c>
      <c r="W10221">
        <v>0</v>
      </c>
      <c r="X10221">
        <v>7.5669289636526388E-2</v>
      </c>
      <c r="Y10221">
        <v>0</v>
      </c>
      <c r="Z10221">
        <v>0</v>
      </c>
      <c r="AA10221">
        <v>0</v>
      </c>
      <c r="AB10221">
        <v>0</v>
      </c>
      <c r="AC10221">
        <v>0</v>
      </c>
      <c r="AD10221">
        <v>0</v>
      </c>
      <c r="AE10221">
        <v>7.5669289636526388E-2</v>
      </c>
    </row>
    <row r="10222" spans="1:31" x14ac:dyDescent="0.25">
      <c r="A10222">
        <v>1895977</v>
      </c>
      <c r="B10222">
        <v>1</v>
      </c>
      <c r="C10222" t="s">
        <v>80</v>
      </c>
      <c r="D10222" t="s">
        <v>98</v>
      </c>
      <c r="E10222" t="s">
        <v>140</v>
      </c>
      <c r="F10222" t="s">
        <v>28427</v>
      </c>
      <c r="G10222" t="s">
        <v>163</v>
      </c>
      <c r="H10222" t="s">
        <v>143</v>
      </c>
      <c r="I10222" t="s">
        <v>135</v>
      </c>
      <c r="J10222" t="s">
        <v>136</v>
      </c>
      <c r="K10222" t="s">
        <v>137</v>
      </c>
      <c r="L10222" t="s">
        <v>28428</v>
      </c>
      <c r="M10222" t="s">
        <v>28429</v>
      </c>
      <c r="N10222">
        <v>5.2680555550000001</v>
      </c>
      <c r="O10222">
        <v>0</v>
      </c>
      <c r="P10222">
        <v>1</v>
      </c>
      <c r="Q10222">
        <v>0</v>
      </c>
      <c r="R10222">
        <v>0</v>
      </c>
      <c r="S10222">
        <v>0</v>
      </c>
      <c r="T10222">
        <v>0</v>
      </c>
      <c r="U10222">
        <v>0</v>
      </c>
      <c r="V10222">
        <v>0</v>
      </c>
      <c r="W10222">
        <v>0</v>
      </c>
      <c r="X10222">
        <v>1.194520322409875</v>
      </c>
      <c r="Y10222">
        <v>0</v>
      </c>
      <c r="Z10222">
        <v>0</v>
      </c>
      <c r="AA10222">
        <v>0</v>
      </c>
      <c r="AB10222">
        <v>0</v>
      </c>
      <c r="AC10222">
        <v>0</v>
      </c>
      <c r="AD10222">
        <v>0</v>
      </c>
      <c r="AE10222">
        <v>1.194520322409875</v>
      </c>
    </row>
    <row r="10223" spans="1:31" x14ac:dyDescent="0.25">
      <c r="A10223">
        <v>1895536</v>
      </c>
      <c r="B10223">
        <v>1</v>
      </c>
      <c r="C10223" t="s">
        <v>81</v>
      </c>
      <c r="D10223" t="s">
        <v>113</v>
      </c>
      <c r="E10223" t="s">
        <v>140</v>
      </c>
      <c r="F10223" t="s">
        <v>28430</v>
      </c>
      <c r="G10223" t="s">
        <v>163</v>
      </c>
      <c r="H10223" t="s">
        <v>143</v>
      </c>
      <c r="I10223" t="s">
        <v>135</v>
      </c>
      <c r="J10223" t="s">
        <v>136</v>
      </c>
      <c r="K10223" t="s">
        <v>137</v>
      </c>
      <c r="L10223" t="s">
        <v>28431</v>
      </c>
      <c r="M10223" t="s">
        <v>28432</v>
      </c>
      <c r="N10223">
        <v>0.91333333299999997</v>
      </c>
      <c r="O10223">
        <v>0</v>
      </c>
      <c r="P10223">
        <v>1</v>
      </c>
      <c r="Q10223">
        <v>0</v>
      </c>
      <c r="R10223">
        <v>0</v>
      </c>
      <c r="S10223">
        <v>0</v>
      </c>
      <c r="T10223">
        <v>0</v>
      </c>
      <c r="U10223">
        <v>0</v>
      </c>
      <c r="V10223">
        <v>0</v>
      </c>
      <c r="W10223">
        <v>0</v>
      </c>
      <c r="X10223">
        <v>9.9972025902986664E-2</v>
      </c>
      <c r="Y10223">
        <v>0</v>
      </c>
      <c r="Z10223">
        <v>0</v>
      </c>
      <c r="AA10223">
        <v>0</v>
      </c>
      <c r="AB10223">
        <v>0</v>
      </c>
      <c r="AC10223">
        <v>0</v>
      </c>
      <c r="AD10223">
        <v>0</v>
      </c>
      <c r="AE10223">
        <v>9.9972025902986664E-2</v>
      </c>
    </row>
    <row r="10224" spans="1:31" x14ac:dyDescent="0.25">
      <c r="A10224">
        <v>1895831</v>
      </c>
      <c r="B10224">
        <v>1</v>
      </c>
      <c r="C10224" t="s">
        <v>80</v>
      </c>
      <c r="D10224" t="s">
        <v>100</v>
      </c>
      <c r="E10224" t="s">
        <v>140</v>
      </c>
      <c r="F10224" t="s">
        <v>28433</v>
      </c>
      <c r="G10224" t="s">
        <v>163</v>
      </c>
      <c r="H10224" t="s">
        <v>143</v>
      </c>
      <c r="I10224" t="s">
        <v>135</v>
      </c>
      <c r="J10224" t="s">
        <v>136</v>
      </c>
      <c r="K10224" t="s">
        <v>137</v>
      </c>
      <c r="L10224" t="s">
        <v>28434</v>
      </c>
      <c r="M10224" t="s">
        <v>28435</v>
      </c>
      <c r="N10224">
        <v>7.5311111110000004</v>
      </c>
      <c r="O10224">
        <v>0</v>
      </c>
      <c r="P10224">
        <v>1</v>
      </c>
      <c r="Q10224">
        <v>0</v>
      </c>
      <c r="R10224">
        <v>0</v>
      </c>
      <c r="S10224">
        <v>0</v>
      </c>
      <c r="T10224">
        <v>0</v>
      </c>
      <c r="U10224">
        <v>0</v>
      </c>
      <c r="V10224">
        <v>0</v>
      </c>
      <c r="W10224">
        <v>0</v>
      </c>
      <c r="X10224">
        <v>0.68622855220906998</v>
      </c>
      <c r="Y10224">
        <v>0</v>
      </c>
      <c r="Z10224">
        <v>0</v>
      </c>
      <c r="AA10224">
        <v>0</v>
      </c>
      <c r="AB10224">
        <v>0</v>
      </c>
      <c r="AC10224">
        <v>0</v>
      </c>
      <c r="AD10224">
        <v>0</v>
      </c>
      <c r="AE10224">
        <v>0.68622855220906998</v>
      </c>
    </row>
    <row r="10225" spans="1:31" x14ac:dyDescent="0.25">
      <c r="A10225">
        <v>1895725</v>
      </c>
      <c r="B10225">
        <v>1</v>
      </c>
      <c r="C10225" t="s">
        <v>80</v>
      </c>
      <c r="D10225" t="s">
        <v>91</v>
      </c>
      <c r="E10225" t="s">
        <v>158</v>
      </c>
      <c r="F10225" t="s">
        <v>20889</v>
      </c>
      <c r="G10225" t="s">
        <v>219</v>
      </c>
      <c r="H10225" t="s">
        <v>134</v>
      </c>
      <c r="I10225" t="s">
        <v>135</v>
      </c>
      <c r="J10225" t="s">
        <v>136</v>
      </c>
      <c r="K10225" t="s">
        <v>137</v>
      </c>
      <c r="L10225" t="s">
        <v>28436</v>
      </c>
      <c r="M10225" t="s">
        <v>28437</v>
      </c>
      <c r="N10225">
        <v>0.941111111</v>
      </c>
      <c r="O10225">
        <v>0</v>
      </c>
      <c r="P10225">
        <v>0</v>
      </c>
      <c r="Q10225">
        <v>0</v>
      </c>
      <c r="R10225">
        <v>3</v>
      </c>
      <c r="S10225">
        <v>0</v>
      </c>
      <c r="T10225">
        <v>0</v>
      </c>
      <c r="U10225">
        <v>0</v>
      </c>
      <c r="V10225">
        <v>0</v>
      </c>
      <c r="W10225">
        <v>0</v>
      </c>
      <c r="X10225">
        <v>0</v>
      </c>
      <c r="Y10225">
        <v>0</v>
      </c>
      <c r="Z10225">
        <v>8.9985180704795198</v>
      </c>
      <c r="AA10225">
        <v>0</v>
      </c>
      <c r="AB10225">
        <v>0</v>
      </c>
      <c r="AC10225">
        <v>0</v>
      </c>
      <c r="AD10225">
        <v>0</v>
      </c>
      <c r="AE10225">
        <v>8.9985180704795198</v>
      </c>
    </row>
    <row r="10226" spans="1:31" x14ac:dyDescent="0.25">
      <c r="A10226">
        <v>1896060</v>
      </c>
      <c r="B10226">
        <v>1</v>
      </c>
      <c r="C10226" t="s">
        <v>81</v>
      </c>
      <c r="D10226" t="s">
        <v>119</v>
      </c>
      <c r="E10226" t="s">
        <v>146</v>
      </c>
      <c r="F10226" t="s">
        <v>28438</v>
      </c>
      <c r="G10226" t="s">
        <v>148</v>
      </c>
      <c r="H10226" t="s">
        <v>143</v>
      </c>
      <c r="I10226" t="s">
        <v>135</v>
      </c>
      <c r="J10226" t="s">
        <v>136</v>
      </c>
      <c r="K10226" t="s">
        <v>137</v>
      </c>
      <c r="L10226" t="s">
        <v>28439</v>
      </c>
      <c r="M10226" t="s">
        <v>28440</v>
      </c>
      <c r="N10226">
        <v>7.3938888880000002</v>
      </c>
      <c r="O10226">
        <v>0</v>
      </c>
      <c r="P10226">
        <v>96</v>
      </c>
      <c r="Q10226">
        <v>0</v>
      </c>
      <c r="R10226">
        <v>1</v>
      </c>
      <c r="S10226">
        <v>0</v>
      </c>
      <c r="T10226">
        <v>6</v>
      </c>
      <c r="U10226">
        <v>0</v>
      </c>
      <c r="V10226">
        <v>0</v>
      </c>
      <c r="W10226">
        <v>0</v>
      </c>
      <c r="X10226">
        <v>92.698184507219537</v>
      </c>
      <c r="Y10226">
        <v>0</v>
      </c>
      <c r="Z10226">
        <v>13.182267848115179</v>
      </c>
      <c r="AA10226">
        <v>0</v>
      </c>
      <c r="AB10226">
        <v>3.7204667399138796</v>
      </c>
      <c r="AC10226">
        <v>0</v>
      </c>
      <c r="AD10226">
        <v>0</v>
      </c>
      <c r="AE10226">
        <v>109.60091909524859</v>
      </c>
    </row>
    <row r="10227" spans="1:31" x14ac:dyDescent="0.25">
      <c r="A10227">
        <v>1896083</v>
      </c>
      <c r="B10227">
        <v>1</v>
      </c>
      <c r="C10227" t="s">
        <v>80</v>
      </c>
      <c r="D10227" t="s">
        <v>88</v>
      </c>
      <c r="E10227" t="s">
        <v>169</v>
      </c>
      <c r="F10227" t="s">
        <v>28441</v>
      </c>
      <c r="G10227" t="s">
        <v>183</v>
      </c>
      <c r="H10227" t="s">
        <v>143</v>
      </c>
      <c r="I10227" t="s">
        <v>135</v>
      </c>
      <c r="J10227" t="s">
        <v>136</v>
      </c>
      <c r="K10227" t="s">
        <v>137</v>
      </c>
      <c r="L10227" t="s">
        <v>28442</v>
      </c>
      <c r="M10227" t="s">
        <v>28443</v>
      </c>
      <c r="N10227">
        <v>0.67916666599999997</v>
      </c>
      <c r="O10227">
        <v>0</v>
      </c>
      <c r="P10227">
        <v>1122</v>
      </c>
      <c r="Q10227">
        <v>0</v>
      </c>
      <c r="R10227">
        <v>0</v>
      </c>
      <c r="S10227">
        <v>0</v>
      </c>
      <c r="T10227">
        <v>102</v>
      </c>
      <c r="U10227">
        <v>0</v>
      </c>
      <c r="V10227">
        <v>1</v>
      </c>
      <c r="W10227">
        <v>0</v>
      </c>
      <c r="X10227">
        <v>214.08907598336557</v>
      </c>
      <c r="Y10227">
        <v>0</v>
      </c>
      <c r="Z10227">
        <v>0</v>
      </c>
      <c r="AA10227">
        <v>0</v>
      </c>
      <c r="AB10227">
        <v>110.39335037307917</v>
      </c>
      <c r="AC10227">
        <v>0</v>
      </c>
      <c r="AD10227">
        <v>2.22760924134462</v>
      </c>
      <c r="AE10227">
        <v>326.71003559778939</v>
      </c>
    </row>
    <row r="10228" spans="1:31" x14ac:dyDescent="0.25">
      <c r="A10228">
        <v>1895848</v>
      </c>
      <c r="B10228">
        <v>1</v>
      </c>
      <c r="C10228" t="s">
        <v>81</v>
      </c>
      <c r="D10228" t="s">
        <v>112</v>
      </c>
      <c r="E10228" t="s">
        <v>146</v>
      </c>
      <c r="F10228" t="s">
        <v>28444</v>
      </c>
      <c r="G10228" t="s">
        <v>924</v>
      </c>
      <c r="H10228" t="s">
        <v>143</v>
      </c>
      <c r="I10228" t="s">
        <v>135</v>
      </c>
      <c r="J10228" t="s">
        <v>136</v>
      </c>
      <c r="K10228" t="s">
        <v>137</v>
      </c>
      <c r="L10228" t="s">
        <v>28445</v>
      </c>
      <c r="M10228" t="s">
        <v>28446</v>
      </c>
      <c r="N10228">
        <v>2.4188888880000001</v>
      </c>
      <c r="O10228">
        <v>0</v>
      </c>
      <c r="P10228">
        <v>0</v>
      </c>
      <c r="Q10228">
        <v>0</v>
      </c>
      <c r="R10228">
        <v>1</v>
      </c>
      <c r="S10228">
        <v>0</v>
      </c>
      <c r="T10228">
        <v>9</v>
      </c>
      <c r="U10228">
        <v>0</v>
      </c>
      <c r="V10228">
        <v>1</v>
      </c>
      <c r="W10228">
        <v>0</v>
      </c>
      <c r="X10228">
        <v>0</v>
      </c>
      <c r="Y10228">
        <v>0</v>
      </c>
      <c r="Z10228">
        <v>43.130189589196476</v>
      </c>
      <c r="AA10228">
        <v>0</v>
      </c>
      <c r="AB10228">
        <v>16.001407699814049</v>
      </c>
      <c r="AC10228">
        <v>0</v>
      </c>
      <c r="AD10228">
        <v>0</v>
      </c>
      <c r="AE10228">
        <v>59.131597289010529</v>
      </c>
    </row>
    <row r="10229" spans="1:31" x14ac:dyDescent="0.25">
      <c r="A10229">
        <v>1895891</v>
      </c>
      <c r="B10229">
        <v>1</v>
      </c>
      <c r="C10229" t="s">
        <v>81</v>
      </c>
      <c r="D10229" t="s">
        <v>112</v>
      </c>
      <c r="E10229" t="s">
        <v>140</v>
      </c>
      <c r="F10229" t="s">
        <v>28447</v>
      </c>
      <c r="G10229" t="s">
        <v>183</v>
      </c>
      <c r="H10229" t="s">
        <v>143</v>
      </c>
      <c r="I10229" t="s">
        <v>135</v>
      </c>
      <c r="J10229" t="s">
        <v>136</v>
      </c>
      <c r="K10229" t="s">
        <v>137</v>
      </c>
      <c r="L10229" t="s">
        <v>28448</v>
      </c>
      <c r="M10229" t="s">
        <v>28449</v>
      </c>
      <c r="N10229">
        <v>3.1216666659999999</v>
      </c>
      <c r="O10229">
        <v>0</v>
      </c>
      <c r="P10229">
        <v>0</v>
      </c>
      <c r="Q10229">
        <v>0</v>
      </c>
      <c r="R10229">
        <v>0</v>
      </c>
      <c r="S10229">
        <v>0</v>
      </c>
      <c r="T10229">
        <v>1</v>
      </c>
      <c r="U10229">
        <v>0</v>
      </c>
      <c r="V10229">
        <v>0</v>
      </c>
      <c r="W10229">
        <v>0</v>
      </c>
      <c r="X10229">
        <v>0</v>
      </c>
      <c r="Y10229">
        <v>0</v>
      </c>
      <c r="Z10229">
        <v>0</v>
      </c>
      <c r="AA10229">
        <v>0</v>
      </c>
      <c r="AB10229">
        <v>0.85115623113524941</v>
      </c>
      <c r="AC10229">
        <v>0</v>
      </c>
      <c r="AD10229">
        <v>0</v>
      </c>
      <c r="AE10229">
        <v>0.85115623113524941</v>
      </c>
    </row>
    <row r="10230" spans="1:31" x14ac:dyDescent="0.25">
      <c r="A10230">
        <v>1895662</v>
      </c>
      <c r="B10230">
        <v>1</v>
      </c>
      <c r="C10230" t="s">
        <v>80</v>
      </c>
      <c r="D10230" t="s">
        <v>82</v>
      </c>
      <c r="E10230" t="s">
        <v>222</v>
      </c>
      <c r="F10230" t="s">
        <v>28450</v>
      </c>
      <c r="G10230" t="s">
        <v>501</v>
      </c>
      <c r="H10230" t="s">
        <v>143</v>
      </c>
      <c r="I10230" t="s">
        <v>135</v>
      </c>
      <c r="J10230" t="s">
        <v>136</v>
      </c>
      <c r="K10230" t="s">
        <v>137</v>
      </c>
      <c r="L10230" t="s">
        <v>28451</v>
      </c>
      <c r="M10230" t="s">
        <v>28452</v>
      </c>
      <c r="N10230">
        <v>2.628055555</v>
      </c>
      <c r="O10230">
        <v>0</v>
      </c>
      <c r="P10230">
        <v>60</v>
      </c>
      <c r="Q10230">
        <v>0</v>
      </c>
      <c r="R10230">
        <v>0</v>
      </c>
      <c r="S10230">
        <v>0</v>
      </c>
      <c r="T10230">
        <v>30</v>
      </c>
      <c r="U10230">
        <v>0</v>
      </c>
      <c r="V10230">
        <v>0</v>
      </c>
      <c r="W10230">
        <v>0</v>
      </c>
      <c r="X10230">
        <v>46.046147881130715</v>
      </c>
      <c r="Y10230">
        <v>0</v>
      </c>
      <c r="Z10230">
        <v>0</v>
      </c>
      <c r="AA10230">
        <v>0</v>
      </c>
      <c r="AB10230">
        <v>48.658356444374334</v>
      </c>
      <c r="AC10230">
        <v>0</v>
      </c>
      <c r="AD10230">
        <v>0</v>
      </c>
      <c r="AE10230">
        <v>94.704504325505042</v>
      </c>
    </row>
    <row r="10231" spans="1:31" x14ac:dyDescent="0.25">
      <c r="A10231">
        <v>1896160</v>
      </c>
      <c r="B10231">
        <v>1</v>
      </c>
      <c r="C10231" t="s">
        <v>80</v>
      </c>
      <c r="D10231" t="s">
        <v>107</v>
      </c>
      <c r="E10231" t="s">
        <v>140</v>
      </c>
      <c r="F10231" t="s">
        <v>28453</v>
      </c>
      <c r="G10231" t="s">
        <v>163</v>
      </c>
      <c r="H10231" t="s">
        <v>143</v>
      </c>
      <c r="I10231" t="s">
        <v>135</v>
      </c>
      <c r="J10231" t="s">
        <v>136</v>
      </c>
      <c r="K10231" t="s">
        <v>137</v>
      </c>
      <c r="L10231" t="s">
        <v>28454</v>
      </c>
      <c r="M10231" t="s">
        <v>28455</v>
      </c>
      <c r="N10231">
        <v>2.7830555549999998</v>
      </c>
      <c r="O10231">
        <v>0</v>
      </c>
      <c r="P10231">
        <v>1</v>
      </c>
      <c r="Q10231">
        <v>0</v>
      </c>
      <c r="R10231">
        <v>0</v>
      </c>
      <c r="S10231">
        <v>0</v>
      </c>
      <c r="T10231">
        <v>0</v>
      </c>
      <c r="U10231">
        <v>0</v>
      </c>
      <c r="V10231">
        <v>0</v>
      </c>
      <c r="W10231">
        <v>0</v>
      </c>
      <c r="X10231">
        <v>0.63046452261273023</v>
      </c>
      <c r="Y10231">
        <v>0</v>
      </c>
      <c r="Z10231">
        <v>0</v>
      </c>
      <c r="AA10231">
        <v>0</v>
      </c>
      <c r="AB10231">
        <v>0</v>
      </c>
      <c r="AC10231">
        <v>0</v>
      </c>
      <c r="AD10231">
        <v>0</v>
      </c>
      <c r="AE10231">
        <v>0.63046452261273023</v>
      </c>
    </row>
    <row r="10232" spans="1:31" x14ac:dyDescent="0.25">
      <c r="A10232">
        <v>1896289</v>
      </c>
      <c r="B10232">
        <v>1</v>
      </c>
      <c r="C10232" t="s">
        <v>80</v>
      </c>
      <c r="D10232" t="s">
        <v>100</v>
      </c>
      <c r="E10232" t="s">
        <v>146</v>
      </c>
      <c r="F10232" t="s">
        <v>28456</v>
      </c>
      <c r="G10232" t="s">
        <v>564</v>
      </c>
      <c r="H10232" t="s">
        <v>143</v>
      </c>
      <c r="I10232" t="s">
        <v>135</v>
      </c>
      <c r="J10232" t="s">
        <v>136</v>
      </c>
      <c r="K10232" t="s">
        <v>137</v>
      </c>
      <c r="L10232" t="s">
        <v>28457</v>
      </c>
      <c r="M10232" t="s">
        <v>28458</v>
      </c>
      <c r="N10232">
        <v>0.955555555</v>
      </c>
      <c r="O10232">
        <v>0</v>
      </c>
      <c r="P10232">
        <v>50</v>
      </c>
      <c r="Q10232">
        <v>0</v>
      </c>
      <c r="R10232">
        <v>0</v>
      </c>
      <c r="S10232">
        <v>0</v>
      </c>
      <c r="T10232">
        <v>1</v>
      </c>
      <c r="U10232">
        <v>0</v>
      </c>
      <c r="V10232">
        <v>0</v>
      </c>
      <c r="W10232">
        <v>0</v>
      </c>
      <c r="X10232">
        <v>13.668723795928019</v>
      </c>
      <c r="Y10232">
        <v>0</v>
      </c>
      <c r="Z10232">
        <v>0</v>
      </c>
      <c r="AA10232">
        <v>0</v>
      </c>
      <c r="AB10232">
        <v>1.3810117246394</v>
      </c>
      <c r="AC10232">
        <v>0</v>
      </c>
      <c r="AD10232">
        <v>0</v>
      </c>
      <c r="AE10232">
        <v>15.049735520567419</v>
      </c>
    </row>
    <row r="10233" spans="1:31" x14ac:dyDescent="0.25">
      <c r="A10233">
        <v>1895556</v>
      </c>
      <c r="B10233">
        <v>1</v>
      </c>
      <c r="C10233" t="s">
        <v>80</v>
      </c>
      <c r="D10233" t="s">
        <v>94</v>
      </c>
      <c r="E10233" t="s">
        <v>146</v>
      </c>
      <c r="F10233" t="s">
        <v>28459</v>
      </c>
      <c r="G10233" t="s">
        <v>469</v>
      </c>
      <c r="H10233" t="s">
        <v>143</v>
      </c>
      <c r="I10233" t="s">
        <v>135</v>
      </c>
      <c r="J10233" t="s">
        <v>136</v>
      </c>
      <c r="K10233" t="s">
        <v>137</v>
      </c>
      <c r="L10233" t="s">
        <v>28460</v>
      </c>
      <c r="M10233" t="s">
        <v>28461</v>
      </c>
      <c r="N10233">
        <v>3.9525000000000001</v>
      </c>
      <c r="O10233">
        <v>0</v>
      </c>
      <c r="P10233">
        <v>0</v>
      </c>
      <c r="Q10233">
        <v>0</v>
      </c>
      <c r="R10233">
        <v>2</v>
      </c>
      <c r="S10233">
        <v>0</v>
      </c>
      <c r="T10233">
        <v>0</v>
      </c>
      <c r="U10233">
        <v>0</v>
      </c>
      <c r="V10233">
        <v>0</v>
      </c>
      <c r="W10233">
        <v>0</v>
      </c>
      <c r="X10233">
        <v>0</v>
      </c>
      <c r="Y10233">
        <v>0</v>
      </c>
      <c r="Z10233">
        <v>75.9828778627394</v>
      </c>
      <c r="AA10233">
        <v>0</v>
      </c>
      <c r="AB10233">
        <v>0</v>
      </c>
      <c r="AC10233">
        <v>0</v>
      </c>
      <c r="AD10233">
        <v>0</v>
      </c>
      <c r="AE10233">
        <v>75.9828778627394</v>
      </c>
    </row>
    <row r="10234" spans="1:31" x14ac:dyDescent="0.25">
      <c r="A10234">
        <v>1895911</v>
      </c>
      <c r="B10234">
        <v>1</v>
      </c>
      <c r="C10234" t="s">
        <v>80</v>
      </c>
      <c r="D10234" t="s">
        <v>97</v>
      </c>
      <c r="E10234" t="s">
        <v>140</v>
      </c>
      <c r="F10234" t="s">
        <v>28462</v>
      </c>
      <c r="G10234" t="s">
        <v>200</v>
      </c>
      <c r="H10234" t="s">
        <v>143</v>
      </c>
      <c r="I10234" t="s">
        <v>135</v>
      </c>
      <c r="J10234" t="s">
        <v>136</v>
      </c>
      <c r="K10234" t="s">
        <v>137</v>
      </c>
      <c r="L10234" t="s">
        <v>28463</v>
      </c>
      <c r="M10234" t="s">
        <v>28464</v>
      </c>
      <c r="N10234">
        <v>1.5972222220000001</v>
      </c>
      <c r="O10234">
        <v>0</v>
      </c>
      <c r="P10234">
        <v>1</v>
      </c>
      <c r="Q10234">
        <v>0</v>
      </c>
      <c r="R10234">
        <v>0</v>
      </c>
      <c r="S10234">
        <v>0</v>
      </c>
      <c r="T10234">
        <v>0</v>
      </c>
      <c r="U10234">
        <v>0</v>
      </c>
      <c r="V10234">
        <v>0</v>
      </c>
      <c r="W10234">
        <v>0</v>
      </c>
      <c r="X10234">
        <v>0.71072317756922809</v>
      </c>
      <c r="Y10234">
        <v>0</v>
      </c>
      <c r="Z10234">
        <v>0</v>
      </c>
      <c r="AA10234">
        <v>0</v>
      </c>
      <c r="AB10234">
        <v>0</v>
      </c>
      <c r="AC10234">
        <v>0</v>
      </c>
      <c r="AD10234">
        <v>0</v>
      </c>
      <c r="AE10234">
        <v>0.71072317756922809</v>
      </c>
    </row>
    <row r="10235" spans="1:31" x14ac:dyDescent="0.25">
      <c r="A10235">
        <v>1895854</v>
      </c>
      <c r="B10235">
        <v>1</v>
      </c>
      <c r="C10235" t="s">
        <v>80</v>
      </c>
      <c r="D10235" t="s">
        <v>105</v>
      </c>
      <c r="E10235" t="s">
        <v>146</v>
      </c>
      <c r="F10235" t="s">
        <v>5012</v>
      </c>
      <c r="G10235" t="s">
        <v>148</v>
      </c>
      <c r="H10235" t="s">
        <v>143</v>
      </c>
      <c r="I10235" t="s">
        <v>135</v>
      </c>
      <c r="J10235" t="s">
        <v>136</v>
      </c>
      <c r="K10235" t="s">
        <v>137</v>
      </c>
      <c r="L10235" t="s">
        <v>28465</v>
      </c>
      <c r="M10235" t="s">
        <v>28466</v>
      </c>
      <c r="N10235">
        <v>4.199166666</v>
      </c>
      <c r="O10235">
        <v>0</v>
      </c>
      <c r="P10235">
        <v>143</v>
      </c>
      <c r="Q10235">
        <v>0</v>
      </c>
      <c r="R10235">
        <v>0</v>
      </c>
      <c r="S10235">
        <v>0</v>
      </c>
      <c r="T10235">
        <v>29</v>
      </c>
      <c r="U10235">
        <v>0</v>
      </c>
      <c r="V10235">
        <v>0</v>
      </c>
      <c r="W10235">
        <v>0</v>
      </c>
      <c r="X10235">
        <v>160.17921866530395</v>
      </c>
      <c r="Y10235">
        <v>0</v>
      </c>
      <c r="Z10235">
        <v>0</v>
      </c>
      <c r="AA10235">
        <v>0</v>
      </c>
      <c r="AB10235">
        <v>132.32458728689323</v>
      </c>
      <c r="AC10235">
        <v>0</v>
      </c>
      <c r="AD10235">
        <v>0</v>
      </c>
      <c r="AE10235">
        <v>292.50380595219718</v>
      </c>
    </row>
    <row r="10236" spans="1:31" x14ac:dyDescent="0.25">
      <c r="A10236">
        <v>1896103</v>
      </c>
      <c r="B10236">
        <v>1</v>
      </c>
      <c r="C10236" t="s">
        <v>80</v>
      </c>
      <c r="D10236" t="s">
        <v>106</v>
      </c>
      <c r="E10236" t="s">
        <v>146</v>
      </c>
      <c r="F10236" t="s">
        <v>27046</v>
      </c>
      <c r="G10236" t="s">
        <v>148</v>
      </c>
      <c r="H10236" t="s">
        <v>143</v>
      </c>
      <c r="I10236" t="s">
        <v>135</v>
      </c>
      <c r="J10236" t="s">
        <v>136</v>
      </c>
      <c r="K10236" t="s">
        <v>137</v>
      </c>
      <c r="L10236" t="s">
        <v>28467</v>
      </c>
      <c r="M10236" t="s">
        <v>28468</v>
      </c>
      <c r="N10236">
        <v>1.3747222219999999</v>
      </c>
      <c r="O10236">
        <v>0</v>
      </c>
      <c r="P10236">
        <v>173</v>
      </c>
      <c r="Q10236">
        <v>0</v>
      </c>
      <c r="R10236">
        <v>1</v>
      </c>
      <c r="S10236">
        <v>0</v>
      </c>
      <c r="T10236">
        <v>13</v>
      </c>
      <c r="U10236">
        <v>0</v>
      </c>
      <c r="V10236">
        <v>0</v>
      </c>
      <c r="W10236">
        <v>0</v>
      </c>
      <c r="X10236">
        <v>65.311013608488096</v>
      </c>
      <c r="Y10236">
        <v>0</v>
      </c>
      <c r="Z10236">
        <v>0.86071352564193759</v>
      </c>
      <c r="AA10236">
        <v>0</v>
      </c>
      <c r="AB10236">
        <v>47.213091738140157</v>
      </c>
      <c r="AC10236">
        <v>0</v>
      </c>
      <c r="AD10236">
        <v>0</v>
      </c>
      <c r="AE10236">
        <v>113.38481887227019</v>
      </c>
    </row>
    <row r="10237" spans="1:31" x14ac:dyDescent="0.25">
      <c r="A10237">
        <v>1896097</v>
      </c>
      <c r="B10237">
        <v>1</v>
      </c>
      <c r="C10237" t="s">
        <v>80</v>
      </c>
      <c r="D10237" t="s">
        <v>96</v>
      </c>
      <c r="E10237" t="s">
        <v>146</v>
      </c>
      <c r="F10237" t="s">
        <v>18197</v>
      </c>
      <c r="G10237" t="s">
        <v>148</v>
      </c>
      <c r="H10237" t="s">
        <v>143</v>
      </c>
      <c r="I10237" t="s">
        <v>135</v>
      </c>
      <c r="J10237" t="s">
        <v>136</v>
      </c>
      <c r="K10237" t="s">
        <v>137</v>
      </c>
      <c r="L10237" t="s">
        <v>28469</v>
      </c>
      <c r="M10237" t="s">
        <v>28470</v>
      </c>
      <c r="N10237">
        <v>2.3544444439999999</v>
      </c>
      <c r="O10237">
        <v>0</v>
      </c>
      <c r="P10237">
        <v>26</v>
      </c>
      <c r="Q10237">
        <v>0</v>
      </c>
      <c r="R10237">
        <v>0</v>
      </c>
      <c r="S10237">
        <v>0</v>
      </c>
      <c r="T10237">
        <v>6</v>
      </c>
      <c r="U10237">
        <v>0</v>
      </c>
      <c r="V10237">
        <v>0</v>
      </c>
      <c r="W10237">
        <v>0</v>
      </c>
      <c r="X10237">
        <v>22.391645851317843</v>
      </c>
      <c r="Y10237">
        <v>0</v>
      </c>
      <c r="Z10237">
        <v>0</v>
      </c>
      <c r="AA10237">
        <v>0</v>
      </c>
      <c r="AB10237">
        <v>47.787976416307437</v>
      </c>
      <c r="AC10237">
        <v>0</v>
      </c>
      <c r="AD10237">
        <v>0</v>
      </c>
      <c r="AE10237">
        <v>70.179622267625277</v>
      </c>
    </row>
    <row r="10238" spans="1:31" x14ac:dyDescent="0.25">
      <c r="A10238">
        <v>1896203</v>
      </c>
      <c r="B10238">
        <v>1</v>
      </c>
      <c r="C10238" t="s">
        <v>81</v>
      </c>
      <c r="D10238" t="s">
        <v>123</v>
      </c>
      <c r="E10238" t="s">
        <v>146</v>
      </c>
      <c r="F10238" t="s">
        <v>973</v>
      </c>
      <c r="G10238" t="s">
        <v>148</v>
      </c>
      <c r="H10238" t="s">
        <v>143</v>
      </c>
      <c r="I10238" t="s">
        <v>135</v>
      </c>
      <c r="J10238" t="s">
        <v>136</v>
      </c>
      <c r="K10238" t="s">
        <v>137</v>
      </c>
      <c r="L10238" t="s">
        <v>28471</v>
      </c>
      <c r="M10238" t="s">
        <v>28472</v>
      </c>
      <c r="N10238">
        <v>0.84472222200000002</v>
      </c>
      <c r="O10238">
        <v>0</v>
      </c>
      <c r="P10238">
        <v>169</v>
      </c>
      <c r="Q10238">
        <v>0</v>
      </c>
      <c r="R10238">
        <v>0</v>
      </c>
      <c r="S10238">
        <v>0</v>
      </c>
      <c r="T10238">
        <v>6</v>
      </c>
      <c r="U10238">
        <v>0</v>
      </c>
      <c r="V10238">
        <v>0</v>
      </c>
      <c r="W10238">
        <v>0</v>
      </c>
      <c r="X10238">
        <v>43.052587201603288</v>
      </c>
      <c r="Y10238">
        <v>0</v>
      </c>
      <c r="Z10238">
        <v>0</v>
      </c>
      <c r="AA10238">
        <v>0</v>
      </c>
      <c r="AB10238">
        <v>6.5647884617375016</v>
      </c>
      <c r="AC10238">
        <v>0</v>
      </c>
      <c r="AD10238">
        <v>0</v>
      </c>
      <c r="AE10238">
        <v>49.617375663340788</v>
      </c>
    </row>
    <row r="10239" spans="1:31" x14ac:dyDescent="0.25">
      <c r="A10239">
        <v>1895562</v>
      </c>
      <c r="B10239">
        <v>1</v>
      </c>
      <c r="C10239" t="s">
        <v>80</v>
      </c>
      <c r="D10239" t="s">
        <v>96</v>
      </c>
      <c r="E10239" t="s">
        <v>210</v>
      </c>
      <c r="F10239" t="s">
        <v>4631</v>
      </c>
      <c r="G10239" t="s">
        <v>171</v>
      </c>
      <c r="H10239" t="s">
        <v>134</v>
      </c>
      <c r="I10239" t="s">
        <v>135</v>
      </c>
      <c r="J10239" t="s">
        <v>136</v>
      </c>
      <c r="K10239" t="s">
        <v>172</v>
      </c>
      <c r="L10239" t="s">
        <v>28473</v>
      </c>
      <c r="M10239" t="s">
        <v>28474</v>
      </c>
      <c r="N10239">
        <v>3.368432222</v>
      </c>
      <c r="O10239">
        <v>0</v>
      </c>
      <c r="P10239">
        <v>42</v>
      </c>
      <c r="Q10239">
        <v>1</v>
      </c>
      <c r="R10239">
        <v>10</v>
      </c>
      <c r="S10239">
        <v>6</v>
      </c>
      <c r="T10239">
        <v>11</v>
      </c>
      <c r="U10239">
        <v>0</v>
      </c>
      <c r="V10239">
        <v>0</v>
      </c>
      <c r="W10239">
        <v>0</v>
      </c>
      <c r="X10239">
        <v>186.79409879441823</v>
      </c>
      <c r="Y10239">
        <v>26.088360995294785</v>
      </c>
      <c r="Z10239">
        <v>24.350738724281026</v>
      </c>
      <c r="AA10239">
        <v>56.834962180928109</v>
      </c>
      <c r="AB10239">
        <v>100.01579324760448</v>
      </c>
      <c r="AC10239">
        <v>0</v>
      </c>
      <c r="AD10239">
        <v>0</v>
      </c>
      <c r="AE10239">
        <v>394.08395394252659</v>
      </c>
    </row>
    <row r="10240" spans="1:31" x14ac:dyDescent="0.25">
      <c r="A10240">
        <v>1895525</v>
      </c>
      <c r="B10240">
        <v>1</v>
      </c>
      <c r="C10240" t="s">
        <v>80</v>
      </c>
      <c r="D10240" t="s">
        <v>83</v>
      </c>
      <c r="E10240" t="s">
        <v>229</v>
      </c>
      <c r="F10240" t="s">
        <v>28475</v>
      </c>
      <c r="G10240" t="s">
        <v>133</v>
      </c>
      <c r="H10240" t="s">
        <v>134</v>
      </c>
      <c r="I10240" t="s">
        <v>135</v>
      </c>
      <c r="J10240" t="s">
        <v>136</v>
      </c>
      <c r="K10240" t="s">
        <v>137</v>
      </c>
      <c r="L10240" t="s">
        <v>28476</v>
      </c>
      <c r="M10240" t="s">
        <v>28477</v>
      </c>
      <c r="N10240">
        <v>1.690833333</v>
      </c>
      <c r="O10240">
        <v>0</v>
      </c>
      <c r="P10240">
        <v>1190</v>
      </c>
      <c r="Q10240">
        <v>1</v>
      </c>
      <c r="R10240">
        <v>0</v>
      </c>
      <c r="S10240">
        <v>17</v>
      </c>
      <c r="T10240">
        <v>82</v>
      </c>
      <c r="U10240">
        <v>2</v>
      </c>
      <c r="V10240">
        <v>3</v>
      </c>
      <c r="W10240">
        <v>0</v>
      </c>
      <c r="X10240">
        <v>462.36114406022165</v>
      </c>
      <c r="Y10240">
        <v>145.42626671059</v>
      </c>
      <c r="Z10240">
        <v>0</v>
      </c>
      <c r="AA10240">
        <v>2871.9236138534484</v>
      </c>
      <c r="AB10240">
        <v>163.31592983146854</v>
      </c>
      <c r="AC10240">
        <v>38.57823365135625</v>
      </c>
      <c r="AD10240">
        <v>28.063343478599453</v>
      </c>
      <c r="AE10240">
        <v>3709.6685315856844</v>
      </c>
    </row>
    <row r="10241" spans="1:31" x14ac:dyDescent="0.25">
      <c r="A10241">
        <v>1896189</v>
      </c>
      <c r="B10241">
        <v>1</v>
      </c>
      <c r="C10241" t="s">
        <v>81</v>
      </c>
      <c r="D10241" t="s">
        <v>126</v>
      </c>
      <c r="E10241" t="s">
        <v>146</v>
      </c>
      <c r="F10241" t="s">
        <v>28478</v>
      </c>
      <c r="G10241" t="s">
        <v>148</v>
      </c>
      <c r="H10241" t="s">
        <v>143</v>
      </c>
      <c r="I10241" t="s">
        <v>135</v>
      </c>
      <c r="J10241" t="s">
        <v>136</v>
      </c>
      <c r="K10241" t="s">
        <v>137</v>
      </c>
      <c r="L10241" t="s">
        <v>28479</v>
      </c>
      <c r="M10241" t="s">
        <v>28480</v>
      </c>
      <c r="N10241">
        <v>1.100833333</v>
      </c>
      <c r="O10241">
        <v>0</v>
      </c>
      <c r="P10241">
        <v>14</v>
      </c>
      <c r="Q10241">
        <v>0</v>
      </c>
      <c r="R10241">
        <v>1</v>
      </c>
      <c r="S10241">
        <v>0</v>
      </c>
      <c r="T10241">
        <v>0</v>
      </c>
      <c r="U10241">
        <v>0</v>
      </c>
      <c r="V10241">
        <v>0</v>
      </c>
      <c r="W10241">
        <v>0</v>
      </c>
      <c r="X10241">
        <v>1.7044587154464157</v>
      </c>
      <c r="Y10241">
        <v>0</v>
      </c>
      <c r="Z10241">
        <v>3.5750129596569449E-3</v>
      </c>
      <c r="AA10241">
        <v>0</v>
      </c>
      <c r="AB10241">
        <v>0</v>
      </c>
      <c r="AC10241">
        <v>0</v>
      </c>
      <c r="AD10241">
        <v>0</v>
      </c>
      <c r="AE10241">
        <v>1.7080337284060727</v>
      </c>
    </row>
    <row r="10242" spans="1:31" x14ac:dyDescent="0.25">
      <c r="A10242">
        <v>1895834</v>
      </c>
      <c r="B10242">
        <v>1</v>
      </c>
      <c r="C10242" t="s">
        <v>80</v>
      </c>
      <c r="D10242" t="s">
        <v>100</v>
      </c>
      <c r="E10242" t="s">
        <v>140</v>
      </c>
      <c r="F10242" t="s">
        <v>28481</v>
      </c>
      <c r="G10242" t="s">
        <v>200</v>
      </c>
      <c r="H10242" t="s">
        <v>143</v>
      </c>
      <c r="I10242" t="s">
        <v>135</v>
      </c>
      <c r="J10242" t="s">
        <v>136</v>
      </c>
      <c r="K10242" t="s">
        <v>137</v>
      </c>
      <c r="L10242" t="s">
        <v>28482</v>
      </c>
      <c r="M10242" t="s">
        <v>28483</v>
      </c>
      <c r="N10242">
        <v>5.5202777770000004</v>
      </c>
      <c r="O10242">
        <v>0</v>
      </c>
      <c r="P10242">
        <v>1</v>
      </c>
      <c r="Q10242">
        <v>0</v>
      </c>
      <c r="R10242">
        <v>0</v>
      </c>
      <c r="S10242">
        <v>0</v>
      </c>
      <c r="T10242">
        <v>0</v>
      </c>
      <c r="U10242">
        <v>0</v>
      </c>
      <c r="V10242">
        <v>0</v>
      </c>
      <c r="W10242">
        <v>0</v>
      </c>
      <c r="X10242">
        <v>1.2358315177399373</v>
      </c>
      <c r="Y10242">
        <v>0</v>
      </c>
      <c r="Z10242">
        <v>0</v>
      </c>
      <c r="AA10242">
        <v>0</v>
      </c>
      <c r="AB10242">
        <v>0</v>
      </c>
      <c r="AC10242">
        <v>0</v>
      </c>
      <c r="AD10242">
        <v>0</v>
      </c>
      <c r="AE10242">
        <v>1.2358315177399373</v>
      </c>
    </row>
    <row r="10243" spans="1:31" x14ac:dyDescent="0.25">
      <c r="A10243">
        <v>1896235</v>
      </c>
      <c r="B10243">
        <v>1</v>
      </c>
      <c r="C10243" t="s">
        <v>80</v>
      </c>
      <c r="D10243" t="s">
        <v>108</v>
      </c>
      <c r="E10243" t="s">
        <v>169</v>
      </c>
      <c r="F10243" t="s">
        <v>28484</v>
      </c>
      <c r="G10243" t="s">
        <v>183</v>
      </c>
      <c r="H10243" t="s">
        <v>143</v>
      </c>
      <c r="I10243" t="s">
        <v>135</v>
      </c>
      <c r="J10243" t="s">
        <v>136</v>
      </c>
      <c r="K10243" t="s">
        <v>137</v>
      </c>
      <c r="L10243" t="s">
        <v>28485</v>
      </c>
      <c r="M10243" t="s">
        <v>28486</v>
      </c>
      <c r="N10243">
        <v>0.78</v>
      </c>
      <c r="O10243">
        <v>0</v>
      </c>
      <c r="P10243">
        <v>338</v>
      </c>
      <c r="Q10243">
        <v>0</v>
      </c>
      <c r="R10243">
        <v>3</v>
      </c>
      <c r="S10243">
        <v>0</v>
      </c>
      <c r="T10243">
        <v>265</v>
      </c>
      <c r="U10243">
        <v>0</v>
      </c>
      <c r="V10243">
        <v>0</v>
      </c>
      <c r="W10243">
        <v>0</v>
      </c>
      <c r="X10243">
        <v>51.238058023236569</v>
      </c>
      <c r="Y10243">
        <v>0</v>
      </c>
      <c r="Z10243">
        <v>1.3925045332641881</v>
      </c>
      <c r="AA10243">
        <v>0</v>
      </c>
      <c r="AB10243">
        <v>103.42210485618342</v>
      </c>
      <c r="AC10243">
        <v>0</v>
      </c>
      <c r="AD10243">
        <v>0</v>
      </c>
      <c r="AE10243">
        <v>156.05266741268417</v>
      </c>
    </row>
    <row r="10244" spans="1:31" x14ac:dyDescent="0.25">
      <c r="A10244">
        <v>1896066</v>
      </c>
      <c r="B10244">
        <v>1</v>
      </c>
      <c r="C10244" t="s">
        <v>80</v>
      </c>
      <c r="D10244" t="s">
        <v>82</v>
      </c>
      <c r="E10244" t="s">
        <v>158</v>
      </c>
      <c r="F10244" t="s">
        <v>28487</v>
      </c>
      <c r="G10244" t="s">
        <v>133</v>
      </c>
      <c r="H10244" t="s">
        <v>134</v>
      </c>
      <c r="I10244" t="s">
        <v>135</v>
      </c>
      <c r="J10244" t="s">
        <v>136</v>
      </c>
      <c r="K10244" t="s">
        <v>137</v>
      </c>
      <c r="L10244" t="s">
        <v>28488</v>
      </c>
      <c r="M10244" t="s">
        <v>28489</v>
      </c>
      <c r="N10244">
        <v>6.2575000000000003</v>
      </c>
      <c r="O10244">
        <v>0</v>
      </c>
      <c r="P10244">
        <v>176</v>
      </c>
      <c r="Q10244">
        <v>0</v>
      </c>
      <c r="R10244">
        <v>0</v>
      </c>
      <c r="S10244">
        <v>0</v>
      </c>
      <c r="T10244">
        <v>6</v>
      </c>
      <c r="U10244">
        <v>0</v>
      </c>
      <c r="V10244">
        <v>0</v>
      </c>
      <c r="W10244">
        <v>0</v>
      </c>
      <c r="X10244">
        <v>288.64534910576998</v>
      </c>
      <c r="Y10244">
        <v>0</v>
      </c>
      <c r="Z10244">
        <v>0</v>
      </c>
      <c r="AA10244">
        <v>0</v>
      </c>
      <c r="AB10244">
        <v>15.025904916456014</v>
      </c>
      <c r="AC10244">
        <v>0</v>
      </c>
      <c r="AD10244">
        <v>0</v>
      </c>
      <c r="AE10244">
        <v>303.67125402222598</v>
      </c>
    </row>
    <row r="10245" spans="1:31" x14ac:dyDescent="0.25">
      <c r="A10245">
        <v>1896089</v>
      </c>
      <c r="B10245">
        <v>1</v>
      </c>
      <c r="C10245" t="s">
        <v>81</v>
      </c>
      <c r="D10245" t="s">
        <v>112</v>
      </c>
      <c r="E10245" t="s">
        <v>169</v>
      </c>
      <c r="F10245" t="s">
        <v>28490</v>
      </c>
      <c r="G10245" t="s">
        <v>183</v>
      </c>
      <c r="H10245" t="s">
        <v>143</v>
      </c>
      <c r="I10245" t="s">
        <v>135</v>
      </c>
      <c r="J10245" t="s">
        <v>136</v>
      </c>
      <c r="K10245" t="s">
        <v>137</v>
      </c>
      <c r="L10245" t="s">
        <v>28491</v>
      </c>
      <c r="M10245" t="s">
        <v>28492</v>
      </c>
      <c r="N10245">
        <v>0.67555555499999997</v>
      </c>
      <c r="O10245">
        <v>0</v>
      </c>
      <c r="P10245">
        <v>477</v>
      </c>
      <c r="Q10245">
        <v>0</v>
      </c>
      <c r="R10245">
        <v>1</v>
      </c>
      <c r="S10245">
        <v>0</v>
      </c>
      <c r="T10245">
        <v>7</v>
      </c>
      <c r="U10245">
        <v>0</v>
      </c>
      <c r="V10245">
        <v>0</v>
      </c>
      <c r="W10245">
        <v>0</v>
      </c>
      <c r="X10245">
        <v>74.186002768804784</v>
      </c>
      <c r="Y10245">
        <v>0</v>
      </c>
      <c r="Z10245">
        <v>3.6349807280520556E-2</v>
      </c>
      <c r="AA10245">
        <v>0</v>
      </c>
      <c r="AB10245">
        <v>4.2378212015018608</v>
      </c>
      <c r="AC10245">
        <v>0</v>
      </c>
      <c r="AD10245">
        <v>0</v>
      </c>
      <c r="AE10245">
        <v>78.460173777587158</v>
      </c>
    </row>
    <row r="10246" spans="1:31" x14ac:dyDescent="0.25">
      <c r="A10246">
        <v>1896335</v>
      </c>
      <c r="B10246">
        <v>1</v>
      </c>
      <c r="C10246" t="s">
        <v>80</v>
      </c>
      <c r="D10246" t="s">
        <v>108</v>
      </c>
      <c r="E10246" t="s">
        <v>169</v>
      </c>
      <c r="F10246" t="s">
        <v>25935</v>
      </c>
      <c r="G10246" t="s">
        <v>183</v>
      </c>
      <c r="H10246" t="s">
        <v>143</v>
      </c>
      <c r="I10246" t="s">
        <v>135</v>
      </c>
      <c r="J10246" t="s">
        <v>136</v>
      </c>
      <c r="K10246" t="s">
        <v>137</v>
      </c>
      <c r="L10246" t="s">
        <v>28493</v>
      </c>
      <c r="M10246" t="s">
        <v>28494</v>
      </c>
      <c r="N10246">
        <v>0.88388888799999998</v>
      </c>
      <c r="O10246">
        <v>0</v>
      </c>
      <c r="P10246">
        <v>18</v>
      </c>
      <c r="Q10246">
        <v>0</v>
      </c>
      <c r="R10246">
        <v>12</v>
      </c>
      <c r="S10246">
        <v>0</v>
      </c>
      <c r="T10246">
        <v>7</v>
      </c>
      <c r="U10246">
        <v>0</v>
      </c>
      <c r="V10246">
        <v>0</v>
      </c>
      <c r="W10246">
        <v>0</v>
      </c>
      <c r="X10246">
        <v>11.520318818291495</v>
      </c>
      <c r="Y10246">
        <v>0</v>
      </c>
      <c r="Z10246">
        <v>41.561832786409809</v>
      </c>
      <c r="AA10246">
        <v>0</v>
      </c>
      <c r="AB10246">
        <v>13.965498235883139</v>
      </c>
      <c r="AC10246">
        <v>0</v>
      </c>
      <c r="AD10246">
        <v>0</v>
      </c>
      <c r="AE10246">
        <v>67.047649840584441</v>
      </c>
    </row>
    <row r="10247" spans="1:31" x14ac:dyDescent="0.25">
      <c r="A10247">
        <v>1896212</v>
      </c>
      <c r="B10247">
        <v>1</v>
      </c>
      <c r="C10247" t="s">
        <v>80</v>
      </c>
      <c r="D10247" t="s">
        <v>84</v>
      </c>
      <c r="E10247" t="s">
        <v>140</v>
      </c>
      <c r="F10247" t="s">
        <v>28495</v>
      </c>
      <c r="G10247" t="s">
        <v>163</v>
      </c>
      <c r="H10247" t="s">
        <v>143</v>
      </c>
      <c r="I10247" t="s">
        <v>135</v>
      </c>
      <c r="J10247" t="s">
        <v>136</v>
      </c>
      <c r="K10247" t="s">
        <v>137</v>
      </c>
      <c r="L10247" t="s">
        <v>28496</v>
      </c>
      <c r="M10247" t="s">
        <v>28497</v>
      </c>
      <c r="N10247">
        <v>0.72111111100000003</v>
      </c>
      <c r="O10247">
        <v>0</v>
      </c>
      <c r="P10247">
        <v>5</v>
      </c>
      <c r="Q10247">
        <v>0</v>
      </c>
      <c r="R10247">
        <v>0</v>
      </c>
      <c r="S10247">
        <v>0</v>
      </c>
      <c r="T10247">
        <v>0</v>
      </c>
      <c r="U10247">
        <v>0</v>
      </c>
      <c r="V10247">
        <v>0</v>
      </c>
      <c r="W10247">
        <v>0</v>
      </c>
      <c r="X10247">
        <v>1.025852180164629</v>
      </c>
      <c r="Y10247">
        <v>0</v>
      </c>
      <c r="Z10247">
        <v>0</v>
      </c>
      <c r="AA10247">
        <v>0</v>
      </c>
      <c r="AB10247">
        <v>0</v>
      </c>
      <c r="AC10247">
        <v>0</v>
      </c>
      <c r="AD10247">
        <v>0</v>
      </c>
      <c r="AE10247">
        <v>1.025852180164629</v>
      </c>
    </row>
    <row r="10248" spans="1:31" x14ac:dyDescent="0.25">
      <c r="A10248">
        <v>1896172</v>
      </c>
      <c r="B10248">
        <v>1</v>
      </c>
      <c r="C10248" t="s">
        <v>80</v>
      </c>
      <c r="D10248" t="s">
        <v>96</v>
      </c>
      <c r="E10248" t="s">
        <v>169</v>
      </c>
      <c r="F10248" t="s">
        <v>1590</v>
      </c>
      <c r="G10248" t="s">
        <v>183</v>
      </c>
      <c r="H10248" t="s">
        <v>143</v>
      </c>
      <c r="I10248" t="s">
        <v>135</v>
      </c>
      <c r="J10248" t="s">
        <v>136</v>
      </c>
      <c r="K10248" t="s">
        <v>137</v>
      </c>
      <c r="L10248" t="s">
        <v>28498</v>
      </c>
      <c r="M10248" t="s">
        <v>28499</v>
      </c>
      <c r="N10248">
        <v>2.2933333330000001</v>
      </c>
      <c r="O10248">
        <v>0</v>
      </c>
      <c r="P10248">
        <v>237</v>
      </c>
      <c r="Q10248">
        <v>0</v>
      </c>
      <c r="R10248">
        <v>1</v>
      </c>
      <c r="S10248">
        <v>0</v>
      </c>
      <c r="T10248">
        <v>6</v>
      </c>
      <c r="U10248">
        <v>0</v>
      </c>
      <c r="V10248">
        <v>0</v>
      </c>
      <c r="W10248">
        <v>0</v>
      </c>
      <c r="X10248">
        <v>521.38691832051245</v>
      </c>
      <c r="Y10248">
        <v>0</v>
      </c>
      <c r="Z10248">
        <v>0.44836818167829112</v>
      </c>
      <c r="AA10248">
        <v>0</v>
      </c>
      <c r="AB10248">
        <v>24.42956794286312</v>
      </c>
      <c r="AC10248">
        <v>0</v>
      </c>
      <c r="AD10248">
        <v>0</v>
      </c>
      <c r="AE10248">
        <v>546.26485444505397</v>
      </c>
    </row>
    <row r="10249" spans="1:31" x14ac:dyDescent="0.25">
      <c r="A10249">
        <v>1896026</v>
      </c>
      <c r="B10249">
        <v>1</v>
      </c>
      <c r="C10249" t="s">
        <v>80</v>
      </c>
      <c r="D10249" t="s">
        <v>110</v>
      </c>
      <c r="E10249" t="s">
        <v>146</v>
      </c>
      <c r="F10249" t="s">
        <v>28500</v>
      </c>
      <c r="G10249" t="s">
        <v>1108</v>
      </c>
      <c r="H10249" t="s">
        <v>143</v>
      </c>
      <c r="I10249" t="s">
        <v>135</v>
      </c>
      <c r="J10249" t="s">
        <v>136</v>
      </c>
      <c r="K10249" t="s">
        <v>137</v>
      </c>
      <c r="L10249" t="s">
        <v>28501</v>
      </c>
      <c r="M10249" t="s">
        <v>28502</v>
      </c>
      <c r="N10249">
        <v>8.0616666660000007</v>
      </c>
      <c r="O10249">
        <v>0</v>
      </c>
      <c r="P10249">
        <v>146</v>
      </c>
      <c r="Q10249">
        <v>0</v>
      </c>
      <c r="R10249">
        <v>0</v>
      </c>
      <c r="S10249">
        <v>0</v>
      </c>
      <c r="T10249">
        <v>16</v>
      </c>
      <c r="U10249">
        <v>0</v>
      </c>
      <c r="V10249">
        <v>0</v>
      </c>
      <c r="W10249">
        <v>0</v>
      </c>
      <c r="X10249">
        <v>377.27639414103152</v>
      </c>
      <c r="Y10249">
        <v>0</v>
      </c>
      <c r="Z10249">
        <v>0</v>
      </c>
      <c r="AA10249">
        <v>0</v>
      </c>
      <c r="AB10249">
        <v>79.169520120289945</v>
      </c>
      <c r="AC10249">
        <v>0</v>
      </c>
      <c r="AD10249">
        <v>0</v>
      </c>
      <c r="AE10249">
        <v>456.44591426132149</v>
      </c>
    </row>
    <row r="10250" spans="1:31" x14ac:dyDescent="0.25">
      <c r="A10250">
        <v>1896375</v>
      </c>
      <c r="B10250">
        <v>1</v>
      </c>
      <c r="C10250" t="s">
        <v>80</v>
      </c>
      <c r="D10250" t="s">
        <v>97</v>
      </c>
      <c r="E10250" t="s">
        <v>146</v>
      </c>
      <c r="F10250" t="s">
        <v>4705</v>
      </c>
      <c r="G10250" t="s">
        <v>148</v>
      </c>
      <c r="H10250" t="s">
        <v>143</v>
      </c>
      <c r="I10250" t="s">
        <v>135</v>
      </c>
      <c r="J10250" t="s">
        <v>136</v>
      </c>
      <c r="K10250" t="s">
        <v>137</v>
      </c>
      <c r="L10250" t="s">
        <v>28503</v>
      </c>
      <c r="M10250" t="s">
        <v>28504</v>
      </c>
      <c r="N10250">
        <v>4.0480555550000004</v>
      </c>
      <c r="O10250">
        <v>0</v>
      </c>
      <c r="P10250">
        <v>63</v>
      </c>
      <c r="Q10250">
        <v>0</v>
      </c>
      <c r="R10250">
        <v>1</v>
      </c>
      <c r="S10250">
        <v>0</v>
      </c>
      <c r="T10250">
        <v>2</v>
      </c>
      <c r="U10250">
        <v>0</v>
      </c>
      <c r="V10250">
        <v>0</v>
      </c>
      <c r="W10250">
        <v>0</v>
      </c>
      <c r="X10250">
        <v>97.099959749776886</v>
      </c>
      <c r="Y10250">
        <v>0</v>
      </c>
      <c r="Z10250">
        <v>5.0769760218966482</v>
      </c>
      <c r="AA10250">
        <v>0</v>
      </c>
      <c r="AB10250">
        <v>6.4796340475308218</v>
      </c>
      <c r="AC10250">
        <v>0</v>
      </c>
      <c r="AD10250">
        <v>0</v>
      </c>
      <c r="AE10250">
        <v>108.65656981920435</v>
      </c>
    </row>
    <row r="10251" spans="1:31" x14ac:dyDescent="0.25">
      <c r="A10251">
        <v>1895588</v>
      </c>
      <c r="B10251">
        <v>1</v>
      </c>
      <c r="C10251" t="s">
        <v>80</v>
      </c>
      <c r="D10251" t="s">
        <v>100</v>
      </c>
      <c r="E10251" t="s">
        <v>140</v>
      </c>
      <c r="F10251" t="s">
        <v>28505</v>
      </c>
      <c r="G10251" t="s">
        <v>207</v>
      </c>
      <c r="H10251" t="s">
        <v>143</v>
      </c>
      <c r="I10251" t="s">
        <v>135</v>
      </c>
      <c r="J10251" t="s">
        <v>136</v>
      </c>
      <c r="K10251" t="s">
        <v>137</v>
      </c>
      <c r="L10251" t="s">
        <v>28506</v>
      </c>
      <c r="M10251" t="s">
        <v>28507</v>
      </c>
      <c r="N10251">
        <v>2.9611111110000001</v>
      </c>
      <c r="O10251">
        <v>0</v>
      </c>
      <c r="P10251">
        <v>7</v>
      </c>
      <c r="Q10251">
        <v>0</v>
      </c>
      <c r="R10251">
        <v>0</v>
      </c>
      <c r="S10251">
        <v>0</v>
      </c>
      <c r="T10251">
        <v>0</v>
      </c>
      <c r="U10251">
        <v>0</v>
      </c>
      <c r="V10251">
        <v>0</v>
      </c>
      <c r="W10251">
        <v>0</v>
      </c>
      <c r="X10251">
        <v>7.4013294469124276</v>
      </c>
      <c r="Y10251">
        <v>0</v>
      </c>
      <c r="Z10251">
        <v>0</v>
      </c>
      <c r="AA10251">
        <v>0</v>
      </c>
      <c r="AB10251">
        <v>0</v>
      </c>
      <c r="AC10251">
        <v>0</v>
      </c>
      <c r="AD10251">
        <v>0</v>
      </c>
      <c r="AE10251">
        <v>7.4013294469124276</v>
      </c>
    </row>
    <row r="10252" spans="1:31" x14ac:dyDescent="0.25">
      <c r="A10252">
        <v>1895734</v>
      </c>
      <c r="B10252">
        <v>1</v>
      </c>
      <c r="C10252" t="s">
        <v>80</v>
      </c>
      <c r="D10252" t="s">
        <v>103</v>
      </c>
      <c r="E10252" t="s">
        <v>169</v>
      </c>
      <c r="F10252" t="s">
        <v>28508</v>
      </c>
      <c r="G10252" t="s">
        <v>1124</v>
      </c>
      <c r="H10252" t="s">
        <v>143</v>
      </c>
      <c r="I10252" t="s">
        <v>135</v>
      </c>
      <c r="J10252" t="s">
        <v>136</v>
      </c>
      <c r="K10252" t="s">
        <v>137</v>
      </c>
      <c r="L10252" t="s">
        <v>28509</v>
      </c>
      <c r="M10252" t="s">
        <v>28510</v>
      </c>
      <c r="N10252">
        <v>2.7488888880000002</v>
      </c>
      <c r="O10252">
        <v>0</v>
      </c>
      <c r="P10252">
        <v>358</v>
      </c>
      <c r="Q10252">
        <v>0</v>
      </c>
      <c r="R10252">
        <v>1</v>
      </c>
      <c r="S10252">
        <v>0</v>
      </c>
      <c r="T10252">
        <v>16</v>
      </c>
      <c r="U10252">
        <v>0</v>
      </c>
      <c r="V10252">
        <v>0</v>
      </c>
      <c r="W10252">
        <v>0</v>
      </c>
      <c r="X10252">
        <v>314.69009858398528</v>
      </c>
      <c r="Y10252">
        <v>0</v>
      </c>
      <c r="Z10252">
        <v>12.923976297864176</v>
      </c>
      <c r="AA10252">
        <v>0</v>
      </c>
      <c r="AB10252">
        <v>48.641350209791135</v>
      </c>
      <c r="AC10252">
        <v>0</v>
      </c>
      <c r="AD10252">
        <v>0</v>
      </c>
      <c r="AE10252">
        <v>376.25542509164057</v>
      </c>
    </row>
    <row r="10253" spans="1:31" x14ac:dyDescent="0.25">
      <c r="A10253">
        <v>1895485</v>
      </c>
      <c r="B10253">
        <v>1</v>
      </c>
      <c r="C10253" t="s">
        <v>81</v>
      </c>
      <c r="D10253" t="s">
        <v>118</v>
      </c>
      <c r="E10253" t="s">
        <v>146</v>
      </c>
      <c r="F10253" t="s">
        <v>28511</v>
      </c>
      <c r="G10253" t="s">
        <v>148</v>
      </c>
      <c r="H10253" t="s">
        <v>143</v>
      </c>
      <c r="I10253" t="s">
        <v>135</v>
      </c>
      <c r="J10253" t="s">
        <v>136</v>
      </c>
      <c r="K10253" t="s">
        <v>137</v>
      </c>
      <c r="L10253" t="s">
        <v>28512</v>
      </c>
      <c r="M10253" t="s">
        <v>28513</v>
      </c>
      <c r="N10253">
        <v>1.1499999999999999</v>
      </c>
      <c r="O10253">
        <v>0</v>
      </c>
      <c r="P10253">
        <v>3</v>
      </c>
      <c r="Q10253">
        <v>0</v>
      </c>
      <c r="R10253">
        <v>1</v>
      </c>
      <c r="S10253">
        <v>0</v>
      </c>
      <c r="T10253">
        <v>0</v>
      </c>
      <c r="U10253">
        <v>0</v>
      </c>
      <c r="V10253">
        <v>0</v>
      </c>
      <c r="W10253">
        <v>0</v>
      </c>
      <c r="X10253">
        <v>1.2770948705067677</v>
      </c>
      <c r="Y10253">
        <v>0</v>
      </c>
      <c r="Z10253">
        <v>5.3380188060333351E-4</v>
      </c>
      <c r="AA10253">
        <v>0</v>
      </c>
      <c r="AB10253">
        <v>0</v>
      </c>
      <c r="AC10253">
        <v>0</v>
      </c>
      <c r="AD10253">
        <v>0</v>
      </c>
      <c r="AE10253">
        <v>1.2776286723873711</v>
      </c>
    </row>
    <row r="10254" spans="1:31" x14ac:dyDescent="0.25">
      <c r="A10254">
        <v>1896126</v>
      </c>
      <c r="B10254">
        <v>1</v>
      </c>
      <c r="C10254" t="s">
        <v>80</v>
      </c>
      <c r="D10254" t="s">
        <v>99</v>
      </c>
      <c r="E10254" t="s">
        <v>146</v>
      </c>
      <c r="F10254" t="s">
        <v>20769</v>
      </c>
      <c r="G10254" t="s">
        <v>148</v>
      </c>
      <c r="H10254" t="s">
        <v>143</v>
      </c>
      <c r="I10254" t="s">
        <v>135</v>
      </c>
      <c r="J10254" t="s">
        <v>136</v>
      </c>
      <c r="K10254" t="s">
        <v>137</v>
      </c>
      <c r="L10254" t="s">
        <v>28514</v>
      </c>
      <c r="M10254" t="s">
        <v>28515</v>
      </c>
      <c r="N10254">
        <v>1.359722222</v>
      </c>
      <c r="O10254">
        <v>0</v>
      </c>
      <c r="P10254">
        <v>21</v>
      </c>
      <c r="Q10254">
        <v>0</v>
      </c>
      <c r="R10254">
        <v>1</v>
      </c>
      <c r="S10254">
        <v>0</v>
      </c>
      <c r="T10254">
        <v>27</v>
      </c>
      <c r="U10254">
        <v>0</v>
      </c>
      <c r="V10254">
        <v>1</v>
      </c>
      <c r="W10254">
        <v>0</v>
      </c>
      <c r="X10254">
        <v>6.4343601861126904</v>
      </c>
      <c r="Y10254">
        <v>0</v>
      </c>
      <c r="Z10254">
        <v>0.10270675087813555</v>
      </c>
      <c r="AA10254">
        <v>0</v>
      </c>
      <c r="AB10254">
        <v>68.516482084755481</v>
      </c>
      <c r="AC10254">
        <v>0</v>
      </c>
      <c r="AD10254">
        <v>11.761102689605909</v>
      </c>
      <c r="AE10254">
        <v>86.814651711352212</v>
      </c>
    </row>
    <row r="10255" spans="1:31" x14ac:dyDescent="0.25">
      <c r="A10255">
        <v>1895880</v>
      </c>
      <c r="B10255">
        <v>1</v>
      </c>
      <c r="C10255" t="s">
        <v>81</v>
      </c>
      <c r="D10255" t="s">
        <v>123</v>
      </c>
      <c r="E10255" t="s">
        <v>146</v>
      </c>
      <c r="F10255" t="s">
        <v>28516</v>
      </c>
      <c r="G10255" t="s">
        <v>148</v>
      </c>
      <c r="H10255" t="s">
        <v>143</v>
      </c>
      <c r="I10255" t="s">
        <v>135</v>
      </c>
      <c r="J10255" t="s">
        <v>136</v>
      </c>
      <c r="K10255" t="s">
        <v>137</v>
      </c>
      <c r="L10255" t="s">
        <v>28517</v>
      </c>
      <c r="M10255" t="s">
        <v>28518</v>
      </c>
      <c r="N10255">
        <v>1.794166666</v>
      </c>
      <c r="O10255">
        <v>0</v>
      </c>
      <c r="P10255">
        <v>42</v>
      </c>
      <c r="Q10255">
        <v>0</v>
      </c>
      <c r="R10255">
        <v>0</v>
      </c>
      <c r="S10255">
        <v>0</v>
      </c>
      <c r="T10255">
        <v>1</v>
      </c>
      <c r="U10255">
        <v>0</v>
      </c>
      <c r="V10255">
        <v>0</v>
      </c>
      <c r="W10255">
        <v>0</v>
      </c>
      <c r="X10255">
        <v>16.035117914112298</v>
      </c>
      <c r="Y10255">
        <v>0</v>
      </c>
      <c r="Z10255">
        <v>0</v>
      </c>
      <c r="AA10255">
        <v>0</v>
      </c>
      <c r="AB10255">
        <v>0.88071806116208662</v>
      </c>
      <c r="AC10255">
        <v>0</v>
      </c>
      <c r="AD10255">
        <v>0</v>
      </c>
      <c r="AE10255">
        <v>16.915835975274383</v>
      </c>
    </row>
    <row r="10256" spans="1:31" x14ac:dyDescent="0.25">
      <c r="A10256">
        <v>1895608</v>
      </c>
      <c r="B10256">
        <v>1</v>
      </c>
      <c r="C10256" t="s">
        <v>80</v>
      </c>
      <c r="D10256" t="s">
        <v>103</v>
      </c>
      <c r="E10256" t="s">
        <v>229</v>
      </c>
      <c r="F10256" t="s">
        <v>28519</v>
      </c>
      <c r="G10256" t="s">
        <v>309</v>
      </c>
      <c r="H10256" t="s">
        <v>232</v>
      </c>
      <c r="I10256" t="s">
        <v>135</v>
      </c>
      <c r="J10256" t="s">
        <v>136</v>
      </c>
      <c r="K10256" t="s">
        <v>172</v>
      </c>
      <c r="L10256" t="s">
        <v>28520</v>
      </c>
      <c r="M10256" t="s">
        <v>28521</v>
      </c>
      <c r="N10256">
        <v>6.0313888880000004</v>
      </c>
      <c r="O10256">
        <v>2</v>
      </c>
      <c r="P10256">
        <v>454</v>
      </c>
      <c r="Q10256">
        <v>121</v>
      </c>
      <c r="R10256">
        <v>17</v>
      </c>
      <c r="S10256">
        <v>31</v>
      </c>
      <c r="T10256">
        <v>27</v>
      </c>
      <c r="U10256">
        <v>1</v>
      </c>
      <c r="V10256">
        <v>0</v>
      </c>
      <c r="W10256">
        <v>9.2412471619272853</v>
      </c>
      <c r="X10256">
        <v>657.72276776018714</v>
      </c>
      <c r="Y10256">
        <v>8822.0213699039559</v>
      </c>
      <c r="Z10256">
        <v>626.14043957696481</v>
      </c>
      <c r="AA10256">
        <v>2007.9450142600915</v>
      </c>
      <c r="AB10256">
        <v>147.41822645786064</v>
      </c>
      <c r="AC10256">
        <v>21.208488090978079</v>
      </c>
      <c r="AD10256">
        <v>0</v>
      </c>
      <c r="AE10256">
        <v>12291.697553211965</v>
      </c>
    </row>
    <row r="10257" spans="1:31" x14ac:dyDescent="0.25">
      <c r="A10257">
        <v>1896106</v>
      </c>
      <c r="B10257">
        <v>1</v>
      </c>
      <c r="C10257" t="s">
        <v>81</v>
      </c>
      <c r="D10257" t="s">
        <v>119</v>
      </c>
      <c r="E10257" t="s">
        <v>146</v>
      </c>
      <c r="F10257" t="s">
        <v>28522</v>
      </c>
      <c r="G10257" t="s">
        <v>148</v>
      </c>
      <c r="H10257" t="s">
        <v>143</v>
      </c>
      <c r="I10257" t="s">
        <v>135</v>
      </c>
      <c r="J10257" t="s">
        <v>136</v>
      </c>
      <c r="K10257" t="s">
        <v>137</v>
      </c>
      <c r="L10257" t="s">
        <v>28523</v>
      </c>
      <c r="M10257" t="s">
        <v>28524</v>
      </c>
      <c r="N10257">
        <v>8.1258333329999992</v>
      </c>
      <c r="O10257">
        <v>0</v>
      </c>
      <c r="P10257">
        <v>9</v>
      </c>
      <c r="Q10257">
        <v>0</v>
      </c>
      <c r="R10257">
        <v>0</v>
      </c>
      <c r="S10257">
        <v>0</v>
      </c>
      <c r="T10257">
        <v>0</v>
      </c>
      <c r="U10257">
        <v>0</v>
      </c>
      <c r="V10257">
        <v>0</v>
      </c>
      <c r="W10257">
        <v>0</v>
      </c>
      <c r="X10257">
        <v>8.426875262074887</v>
      </c>
      <c r="Y10257">
        <v>0</v>
      </c>
      <c r="Z10257">
        <v>0</v>
      </c>
      <c r="AA10257">
        <v>0</v>
      </c>
      <c r="AB10257">
        <v>0</v>
      </c>
      <c r="AC10257">
        <v>0</v>
      </c>
      <c r="AD10257">
        <v>0</v>
      </c>
      <c r="AE10257">
        <v>8.426875262074887</v>
      </c>
    </row>
    <row r="10258" spans="1:31" x14ac:dyDescent="0.25">
      <c r="A10258">
        <v>1895963</v>
      </c>
      <c r="B10258">
        <v>1</v>
      </c>
      <c r="C10258" t="s">
        <v>80</v>
      </c>
      <c r="D10258" t="s">
        <v>103</v>
      </c>
      <c r="E10258" t="s">
        <v>169</v>
      </c>
      <c r="F10258" t="s">
        <v>28525</v>
      </c>
      <c r="G10258" t="s">
        <v>183</v>
      </c>
      <c r="H10258" t="s">
        <v>143</v>
      </c>
      <c r="I10258" t="s">
        <v>135</v>
      </c>
      <c r="J10258" t="s">
        <v>136</v>
      </c>
      <c r="K10258" t="s">
        <v>137</v>
      </c>
      <c r="L10258" t="s">
        <v>28526</v>
      </c>
      <c r="M10258" t="s">
        <v>28527</v>
      </c>
      <c r="N10258">
        <v>0.85611111100000004</v>
      </c>
      <c r="O10258">
        <v>0</v>
      </c>
      <c r="P10258">
        <v>467</v>
      </c>
      <c r="Q10258">
        <v>0</v>
      </c>
      <c r="R10258">
        <v>0</v>
      </c>
      <c r="S10258">
        <v>0</v>
      </c>
      <c r="T10258">
        <v>50</v>
      </c>
      <c r="U10258">
        <v>0</v>
      </c>
      <c r="V10258">
        <v>0</v>
      </c>
      <c r="W10258">
        <v>0</v>
      </c>
      <c r="X10258">
        <v>116.11194402021388</v>
      </c>
      <c r="Y10258">
        <v>0</v>
      </c>
      <c r="Z10258">
        <v>0</v>
      </c>
      <c r="AA10258">
        <v>0</v>
      </c>
      <c r="AB10258">
        <v>66.026796557433741</v>
      </c>
      <c r="AC10258">
        <v>0</v>
      </c>
      <c r="AD10258">
        <v>0</v>
      </c>
      <c r="AE10258">
        <v>182.13874057764764</v>
      </c>
    </row>
    <row r="10259" spans="1:31" x14ac:dyDescent="0.25">
      <c r="A10259">
        <v>1896129</v>
      </c>
      <c r="B10259">
        <v>1</v>
      </c>
      <c r="C10259" t="s">
        <v>80</v>
      </c>
      <c r="D10259" t="s">
        <v>95</v>
      </c>
      <c r="E10259" t="s">
        <v>146</v>
      </c>
      <c r="F10259" t="s">
        <v>13223</v>
      </c>
      <c r="G10259" t="s">
        <v>469</v>
      </c>
      <c r="H10259" t="s">
        <v>143</v>
      </c>
      <c r="I10259" t="s">
        <v>135</v>
      </c>
      <c r="J10259" t="s">
        <v>136</v>
      </c>
      <c r="K10259" t="s">
        <v>137</v>
      </c>
      <c r="L10259" t="s">
        <v>28528</v>
      </c>
      <c r="M10259" t="s">
        <v>28529</v>
      </c>
      <c r="N10259">
        <v>2.6408333329999998</v>
      </c>
      <c r="O10259">
        <v>0</v>
      </c>
      <c r="P10259">
        <v>292</v>
      </c>
      <c r="Q10259">
        <v>0</v>
      </c>
      <c r="R10259">
        <v>0</v>
      </c>
      <c r="S10259">
        <v>0</v>
      </c>
      <c r="T10259">
        <v>14</v>
      </c>
      <c r="U10259">
        <v>0</v>
      </c>
      <c r="V10259">
        <v>0</v>
      </c>
      <c r="W10259">
        <v>0</v>
      </c>
      <c r="X10259">
        <v>206.69578493356596</v>
      </c>
      <c r="Y10259">
        <v>0</v>
      </c>
      <c r="Z10259">
        <v>0</v>
      </c>
      <c r="AA10259">
        <v>0</v>
      </c>
      <c r="AB10259">
        <v>36.446093652741212</v>
      </c>
      <c r="AC10259">
        <v>0</v>
      </c>
      <c r="AD10259">
        <v>0</v>
      </c>
      <c r="AE10259">
        <v>243.14187858630717</v>
      </c>
    </row>
    <row r="10260" spans="1:31" x14ac:dyDescent="0.25">
      <c r="A10260">
        <v>1895751</v>
      </c>
      <c r="B10260">
        <v>1</v>
      </c>
      <c r="C10260" t="s">
        <v>81</v>
      </c>
      <c r="D10260" t="s">
        <v>119</v>
      </c>
      <c r="E10260" t="s">
        <v>140</v>
      </c>
      <c r="F10260" t="s">
        <v>28530</v>
      </c>
      <c r="G10260" t="s">
        <v>207</v>
      </c>
      <c r="H10260" t="s">
        <v>143</v>
      </c>
      <c r="I10260" t="s">
        <v>135</v>
      </c>
      <c r="J10260" t="s">
        <v>136</v>
      </c>
      <c r="K10260" t="s">
        <v>137</v>
      </c>
      <c r="L10260" t="s">
        <v>28531</v>
      </c>
      <c r="M10260" t="s">
        <v>28532</v>
      </c>
      <c r="N10260">
        <v>0.96444444399999996</v>
      </c>
      <c r="O10260">
        <v>0</v>
      </c>
      <c r="P10260">
        <v>1</v>
      </c>
      <c r="Q10260">
        <v>0</v>
      </c>
      <c r="R10260">
        <v>0</v>
      </c>
      <c r="S10260">
        <v>0</v>
      </c>
      <c r="T10260">
        <v>0</v>
      </c>
      <c r="U10260">
        <v>0</v>
      </c>
      <c r="V10260">
        <v>0</v>
      </c>
      <c r="W10260">
        <v>0</v>
      </c>
      <c r="X10260">
        <v>0.26174758934888254</v>
      </c>
      <c r="Y10260">
        <v>0</v>
      </c>
      <c r="Z10260">
        <v>0</v>
      </c>
      <c r="AA10260">
        <v>0</v>
      </c>
      <c r="AB10260">
        <v>0</v>
      </c>
      <c r="AC10260">
        <v>0</v>
      </c>
      <c r="AD10260">
        <v>0</v>
      </c>
      <c r="AE10260">
        <v>0.26174758934888254</v>
      </c>
    </row>
    <row r="10261" spans="1:31" x14ac:dyDescent="0.25">
      <c r="A10261">
        <v>1895943</v>
      </c>
      <c r="B10261">
        <v>1</v>
      </c>
      <c r="C10261" t="s">
        <v>81</v>
      </c>
      <c r="D10261" t="s">
        <v>113</v>
      </c>
      <c r="E10261" t="s">
        <v>210</v>
      </c>
      <c r="F10261" t="s">
        <v>28533</v>
      </c>
      <c r="G10261" t="s">
        <v>133</v>
      </c>
      <c r="H10261" t="s">
        <v>134</v>
      </c>
      <c r="I10261" t="s">
        <v>135</v>
      </c>
      <c r="J10261" t="s">
        <v>136</v>
      </c>
      <c r="K10261" t="s">
        <v>137</v>
      </c>
      <c r="L10261" t="s">
        <v>28534</v>
      </c>
      <c r="M10261" t="s">
        <v>28535</v>
      </c>
      <c r="N10261">
        <v>0.59083333299999996</v>
      </c>
      <c r="O10261">
        <v>3</v>
      </c>
      <c r="P10261">
        <v>793</v>
      </c>
      <c r="Q10261">
        <v>38</v>
      </c>
      <c r="R10261">
        <v>316</v>
      </c>
      <c r="S10261">
        <v>4</v>
      </c>
      <c r="T10261">
        <v>89</v>
      </c>
      <c r="U10261">
        <v>5</v>
      </c>
      <c r="V10261">
        <v>0</v>
      </c>
      <c r="W10261">
        <v>1.0304469253568842</v>
      </c>
      <c r="X10261">
        <v>91.560256912251873</v>
      </c>
      <c r="Y10261">
        <v>127.55424896853398</v>
      </c>
      <c r="Z10261">
        <v>244.55256841573981</v>
      </c>
      <c r="AA10261">
        <v>60.473797149762895</v>
      </c>
      <c r="AB10261">
        <v>32.181271398704467</v>
      </c>
      <c r="AC10261">
        <v>417.71057507074545</v>
      </c>
      <c r="AD10261">
        <v>0</v>
      </c>
      <c r="AE10261">
        <v>975.06316484109527</v>
      </c>
    </row>
    <row r="10262" spans="1:31" x14ac:dyDescent="0.25">
      <c r="A10262">
        <v>1895920</v>
      </c>
      <c r="B10262">
        <v>1</v>
      </c>
      <c r="C10262" t="s">
        <v>80</v>
      </c>
      <c r="D10262" t="s">
        <v>105</v>
      </c>
      <c r="E10262" t="s">
        <v>140</v>
      </c>
      <c r="F10262" t="s">
        <v>28536</v>
      </c>
      <c r="G10262" t="s">
        <v>207</v>
      </c>
      <c r="H10262" t="s">
        <v>143</v>
      </c>
      <c r="I10262" t="s">
        <v>135</v>
      </c>
      <c r="J10262" t="s">
        <v>136</v>
      </c>
      <c r="K10262" t="s">
        <v>137</v>
      </c>
      <c r="L10262" t="s">
        <v>28537</v>
      </c>
      <c r="M10262" t="s">
        <v>28538</v>
      </c>
      <c r="N10262">
        <v>6.664722222</v>
      </c>
      <c r="O10262">
        <v>0</v>
      </c>
      <c r="P10262">
        <v>23</v>
      </c>
      <c r="Q10262">
        <v>0</v>
      </c>
      <c r="R10262">
        <v>0</v>
      </c>
      <c r="S10262">
        <v>0</v>
      </c>
      <c r="T10262">
        <v>5</v>
      </c>
      <c r="U10262">
        <v>0</v>
      </c>
      <c r="V10262">
        <v>0</v>
      </c>
      <c r="W10262">
        <v>0</v>
      </c>
      <c r="X10262">
        <v>55.514004935046586</v>
      </c>
      <c r="Y10262">
        <v>0</v>
      </c>
      <c r="Z10262">
        <v>0</v>
      </c>
      <c r="AA10262">
        <v>0</v>
      </c>
      <c r="AB10262">
        <v>28.241615314804427</v>
      </c>
      <c r="AC10262">
        <v>0</v>
      </c>
      <c r="AD10262">
        <v>0</v>
      </c>
      <c r="AE10262">
        <v>83.755620249851006</v>
      </c>
    </row>
    <row r="10263" spans="1:31" x14ac:dyDescent="0.25">
      <c r="A10263">
        <v>1896086</v>
      </c>
      <c r="B10263">
        <v>1</v>
      </c>
      <c r="C10263" t="s">
        <v>80</v>
      </c>
      <c r="D10263" t="s">
        <v>106</v>
      </c>
      <c r="E10263" t="s">
        <v>146</v>
      </c>
      <c r="F10263" t="s">
        <v>22966</v>
      </c>
      <c r="G10263" t="s">
        <v>148</v>
      </c>
      <c r="H10263" t="s">
        <v>143</v>
      </c>
      <c r="I10263" t="s">
        <v>135</v>
      </c>
      <c r="J10263" t="s">
        <v>136</v>
      </c>
      <c r="K10263" t="s">
        <v>137</v>
      </c>
      <c r="L10263" t="s">
        <v>28539</v>
      </c>
      <c r="M10263" t="s">
        <v>28540</v>
      </c>
      <c r="N10263">
        <v>1.656666666</v>
      </c>
      <c r="O10263">
        <v>0</v>
      </c>
      <c r="P10263">
        <v>31</v>
      </c>
      <c r="Q10263">
        <v>0</v>
      </c>
      <c r="R10263">
        <v>0</v>
      </c>
      <c r="S10263">
        <v>0</v>
      </c>
      <c r="T10263">
        <v>0</v>
      </c>
      <c r="U10263">
        <v>0</v>
      </c>
      <c r="V10263">
        <v>0</v>
      </c>
      <c r="W10263">
        <v>0</v>
      </c>
      <c r="X10263">
        <v>10.276262994547286</v>
      </c>
      <c r="Y10263">
        <v>0</v>
      </c>
      <c r="Z10263">
        <v>0</v>
      </c>
      <c r="AA10263">
        <v>0</v>
      </c>
      <c r="AB10263">
        <v>0</v>
      </c>
      <c r="AC10263">
        <v>0</v>
      </c>
      <c r="AD10263">
        <v>0</v>
      </c>
      <c r="AE10263">
        <v>10.276262994547286</v>
      </c>
    </row>
    <row r="10264" spans="1:31" x14ac:dyDescent="0.25">
      <c r="A10264">
        <v>1895820</v>
      </c>
      <c r="B10264">
        <v>1</v>
      </c>
      <c r="C10264" t="s">
        <v>80</v>
      </c>
      <c r="D10264" t="s">
        <v>85</v>
      </c>
      <c r="E10264" t="s">
        <v>140</v>
      </c>
      <c r="F10264" t="s">
        <v>28541</v>
      </c>
      <c r="G10264" t="s">
        <v>207</v>
      </c>
      <c r="H10264" t="s">
        <v>143</v>
      </c>
      <c r="I10264" t="s">
        <v>135</v>
      </c>
      <c r="J10264" t="s">
        <v>136</v>
      </c>
      <c r="K10264" t="s">
        <v>137</v>
      </c>
      <c r="L10264" t="s">
        <v>28542</v>
      </c>
      <c r="M10264" t="s">
        <v>28543</v>
      </c>
      <c r="N10264">
        <v>1.2124999999999999</v>
      </c>
      <c r="O10264">
        <v>0</v>
      </c>
      <c r="P10264">
        <v>10</v>
      </c>
      <c r="Q10264">
        <v>0</v>
      </c>
      <c r="R10264">
        <v>0</v>
      </c>
      <c r="S10264">
        <v>0</v>
      </c>
      <c r="T10264">
        <v>1</v>
      </c>
      <c r="U10264">
        <v>0</v>
      </c>
      <c r="V10264">
        <v>0</v>
      </c>
      <c r="W10264">
        <v>0</v>
      </c>
      <c r="X10264">
        <v>4.0246497655625033</v>
      </c>
      <c r="Y10264">
        <v>0</v>
      </c>
      <c r="Z10264">
        <v>0</v>
      </c>
      <c r="AA10264">
        <v>0</v>
      </c>
      <c r="AB10264">
        <v>0.34408440320237083</v>
      </c>
      <c r="AC10264">
        <v>0</v>
      </c>
      <c r="AD10264">
        <v>0</v>
      </c>
      <c r="AE10264">
        <v>4.368734168764874</v>
      </c>
    </row>
    <row r="10265" spans="1:31" x14ac:dyDescent="0.25">
      <c r="A10265">
        <v>1896063</v>
      </c>
      <c r="B10265">
        <v>1</v>
      </c>
      <c r="C10265" t="s">
        <v>80</v>
      </c>
      <c r="D10265" t="s">
        <v>105</v>
      </c>
      <c r="E10265" t="s">
        <v>146</v>
      </c>
      <c r="F10265" t="s">
        <v>28544</v>
      </c>
      <c r="G10265" t="s">
        <v>148</v>
      </c>
      <c r="H10265" t="s">
        <v>143</v>
      </c>
      <c r="I10265" t="s">
        <v>135</v>
      </c>
      <c r="J10265" t="s">
        <v>136</v>
      </c>
      <c r="K10265" t="s">
        <v>137</v>
      </c>
      <c r="L10265" t="s">
        <v>28545</v>
      </c>
      <c r="M10265" t="s">
        <v>28546</v>
      </c>
      <c r="N10265">
        <v>5.0127777770000002</v>
      </c>
      <c r="O10265">
        <v>0</v>
      </c>
      <c r="P10265">
        <v>62</v>
      </c>
      <c r="Q10265">
        <v>0</v>
      </c>
      <c r="R10265">
        <v>0</v>
      </c>
      <c r="S10265">
        <v>0</v>
      </c>
      <c r="T10265">
        <v>0</v>
      </c>
      <c r="U10265">
        <v>0</v>
      </c>
      <c r="V10265">
        <v>0</v>
      </c>
      <c r="W10265">
        <v>0</v>
      </c>
      <c r="X10265">
        <v>107.51002383751845</v>
      </c>
      <c r="Y10265">
        <v>0</v>
      </c>
      <c r="Z10265">
        <v>0</v>
      </c>
      <c r="AA10265">
        <v>0</v>
      </c>
      <c r="AB10265">
        <v>0</v>
      </c>
      <c r="AC10265">
        <v>0</v>
      </c>
      <c r="AD10265">
        <v>0</v>
      </c>
      <c r="AE10265">
        <v>107.51002383751845</v>
      </c>
    </row>
    <row r="10266" spans="1:31" x14ac:dyDescent="0.25">
      <c r="A10266">
        <v>1896006</v>
      </c>
      <c r="B10266">
        <v>1</v>
      </c>
      <c r="C10266" t="s">
        <v>80</v>
      </c>
      <c r="D10266" t="s">
        <v>100</v>
      </c>
      <c r="E10266" t="s">
        <v>169</v>
      </c>
      <c r="F10266" t="s">
        <v>17335</v>
      </c>
      <c r="G10266" t="s">
        <v>183</v>
      </c>
      <c r="H10266" t="s">
        <v>143</v>
      </c>
      <c r="I10266" t="s">
        <v>135</v>
      </c>
      <c r="J10266" t="s">
        <v>136</v>
      </c>
      <c r="K10266" t="s">
        <v>137</v>
      </c>
      <c r="L10266" t="s">
        <v>28547</v>
      </c>
      <c r="M10266" t="s">
        <v>28548</v>
      </c>
      <c r="N10266">
        <v>1.018611111</v>
      </c>
      <c r="O10266">
        <v>0</v>
      </c>
      <c r="P10266">
        <v>184</v>
      </c>
      <c r="Q10266">
        <v>0</v>
      </c>
      <c r="R10266">
        <v>3</v>
      </c>
      <c r="S10266">
        <v>0</v>
      </c>
      <c r="T10266">
        <v>22</v>
      </c>
      <c r="U10266">
        <v>0</v>
      </c>
      <c r="V10266">
        <v>0</v>
      </c>
      <c r="W10266">
        <v>0</v>
      </c>
      <c r="X10266">
        <v>61.482829386045232</v>
      </c>
      <c r="Y10266">
        <v>0</v>
      </c>
      <c r="Z10266">
        <v>8.2300714942587199</v>
      </c>
      <c r="AA10266">
        <v>0</v>
      </c>
      <c r="AB10266">
        <v>20.001572690933131</v>
      </c>
      <c r="AC10266">
        <v>0</v>
      </c>
      <c r="AD10266">
        <v>0</v>
      </c>
      <c r="AE10266">
        <v>89.714473571237079</v>
      </c>
    </row>
    <row r="10267" spans="1:31" x14ac:dyDescent="0.25">
      <c r="A10267">
        <v>1895508</v>
      </c>
      <c r="B10267">
        <v>1</v>
      </c>
      <c r="C10267" t="s">
        <v>80</v>
      </c>
      <c r="D10267" t="s">
        <v>85</v>
      </c>
      <c r="E10267" t="s">
        <v>229</v>
      </c>
      <c r="F10267" t="s">
        <v>28549</v>
      </c>
      <c r="G10267" t="s">
        <v>133</v>
      </c>
      <c r="H10267" t="s">
        <v>134</v>
      </c>
      <c r="I10267" t="s">
        <v>135</v>
      </c>
      <c r="J10267" t="s">
        <v>136</v>
      </c>
      <c r="K10267" t="s">
        <v>137</v>
      </c>
      <c r="L10267" t="s">
        <v>28550</v>
      </c>
      <c r="M10267" t="s">
        <v>28551</v>
      </c>
      <c r="N10267">
        <v>1.2252777770000001</v>
      </c>
      <c r="O10267">
        <v>0</v>
      </c>
      <c r="P10267">
        <v>10493</v>
      </c>
      <c r="Q10267">
        <v>0</v>
      </c>
      <c r="R10267">
        <v>0</v>
      </c>
      <c r="S10267">
        <v>2</v>
      </c>
      <c r="T10267">
        <v>835</v>
      </c>
      <c r="U10267">
        <v>0</v>
      </c>
      <c r="V10267">
        <v>6</v>
      </c>
      <c r="W10267">
        <v>0</v>
      </c>
      <c r="X10267">
        <v>2747.7912047212981</v>
      </c>
      <c r="Y10267">
        <v>0</v>
      </c>
      <c r="Z10267">
        <v>0</v>
      </c>
      <c r="AA10267">
        <v>270.38089687284503</v>
      </c>
      <c r="AB10267">
        <v>922.56541165330293</v>
      </c>
      <c r="AC10267">
        <v>0</v>
      </c>
      <c r="AD10267">
        <v>155.98795133519747</v>
      </c>
      <c r="AE10267">
        <v>4096.7254645826433</v>
      </c>
    </row>
    <row r="10268" spans="1:31" x14ac:dyDescent="0.25">
      <c r="A10268">
        <v>1895651</v>
      </c>
      <c r="B10268">
        <v>1</v>
      </c>
      <c r="C10268" t="s">
        <v>80</v>
      </c>
      <c r="D10268" t="s">
        <v>83</v>
      </c>
      <c r="E10268" t="s">
        <v>140</v>
      </c>
      <c r="F10268" t="s">
        <v>398</v>
      </c>
      <c r="G10268" t="s">
        <v>207</v>
      </c>
      <c r="H10268" t="s">
        <v>143</v>
      </c>
      <c r="I10268" t="s">
        <v>135</v>
      </c>
      <c r="J10268" t="s">
        <v>136</v>
      </c>
      <c r="K10268" t="s">
        <v>137</v>
      </c>
      <c r="L10268" t="s">
        <v>28552</v>
      </c>
      <c r="M10268" t="s">
        <v>28553</v>
      </c>
      <c r="N10268">
        <v>0.71083333299999996</v>
      </c>
      <c r="O10268">
        <v>0</v>
      </c>
      <c r="P10268">
        <v>0</v>
      </c>
      <c r="Q10268">
        <v>0</v>
      </c>
      <c r="R10268">
        <v>0</v>
      </c>
      <c r="S10268">
        <v>0</v>
      </c>
      <c r="T10268">
        <v>1</v>
      </c>
      <c r="U10268">
        <v>0</v>
      </c>
      <c r="V10268">
        <v>0</v>
      </c>
      <c r="W10268">
        <v>0</v>
      </c>
      <c r="X10268">
        <v>0</v>
      </c>
      <c r="Y10268">
        <v>0</v>
      </c>
      <c r="Z10268">
        <v>0</v>
      </c>
      <c r="AA10268">
        <v>0</v>
      </c>
      <c r="AB10268">
        <v>14.143649713924196</v>
      </c>
      <c r="AC10268">
        <v>0</v>
      </c>
      <c r="AD10268">
        <v>0</v>
      </c>
      <c r="AE10268">
        <v>14.143649713924196</v>
      </c>
    </row>
    <row r="10269" spans="1:31" x14ac:dyDescent="0.25">
      <c r="A10269">
        <v>1896149</v>
      </c>
      <c r="B10269">
        <v>1</v>
      </c>
      <c r="C10269" t="s">
        <v>80</v>
      </c>
      <c r="D10269" t="s">
        <v>94</v>
      </c>
      <c r="E10269" t="s">
        <v>146</v>
      </c>
      <c r="F10269" t="s">
        <v>28554</v>
      </c>
      <c r="G10269" t="s">
        <v>148</v>
      </c>
      <c r="H10269" t="s">
        <v>143</v>
      </c>
      <c r="I10269" t="s">
        <v>135</v>
      </c>
      <c r="J10269" t="s">
        <v>136</v>
      </c>
      <c r="K10269" t="s">
        <v>137</v>
      </c>
      <c r="L10269" t="s">
        <v>28555</v>
      </c>
      <c r="M10269" t="s">
        <v>28556</v>
      </c>
      <c r="N10269">
        <v>2.9713888879999999</v>
      </c>
      <c r="O10269">
        <v>0</v>
      </c>
      <c r="P10269">
        <v>50</v>
      </c>
      <c r="Q10269">
        <v>0</v>
      </c>
      <c r="R10269">
        <v>0</v>
      </c>
      <c r="S10269">
        <v>0</v>
      </c>
      <c r="T10269">
        <v>0</v>
      </c>
      <c r="U10269">
        <v>0</v>
      </c>
      <c r="V10269">
        <v>0</v>
      </c>
      <c r="W10269">
        <v>0</v>
      </c>
      <c r="X10269">
        <v>53.461966432657142</v>
      </c>
      <c r="Y10269">
        <v>0</v>
      </c>
      <c r="Z10269">
        <v>0</v>
      </c>
      <c r="AA10269">
        <v>0</v>
      </c>
      <c r="AB10269">
        <v>0</v>
      </c>
      <c r="AC10269">
        <v>0</v>
      </c>
      <c r="AD10269">
        <v>0</v>
      </c>
      <c r="AE10269">
        <v>53.461966432657142</v>
      </c>
    </row>
    <row r="10270" spans="1:31" x14ac:dyDescent="0.25">
      <c r="A10270">
        <v>1896355</v>
      </c>
      <c r="B10270">
        <v>1</v>
      </c>
      <c r="C10270" t="s">
        <v>81</v>
      </c>
      <c r="D10270" t="s">
        <v>112</v>
      </c>
      <c r="E10270" t="s">
        <v>210</v>
      </c>
      <c r="F10270" t="s">
        <v>13746</v>
      </c>
      <c r="G10270" t="s">
        <v>133</v>
      </c>
      <c r="H10270" t="s">
        <v>134</v>
      </c>
      <c r="I10270" t="s">
        <v>135</v>
      </c>
      <c r="J10270" t="s">
        <v>136</v>
      </c>
      <c r="K10270" t="s">
        <v>137</v>
      </c>
      <c r="L10270" t="s">
        <v>28557</v>
      </c>
      <c r="M10270" t="s">
        <v>28558</v>
      </c>
      <c r="N10270">
        <v>0.53388888800000001</v>
      </c>
      <c r="O10270">
        <v>0</v>
      </c>
      <c r="P10270">
        <v>415</v>
      </c>
      <c r="Q10270">
        <v>0</v>
      </c>
      <c r="R10270">
        <v>40</v>
      </c>
      <c r="S10270">
        <v>5</v>
      </c>
      <c r="T10270">
        <v>54</v>
      </c>
      <c r="U10270">
        <v>2</v>
      </c>
      <c r="V10270">
        <v>1</v>
      </c>
      <c r="W10270">
        <v>0</v>
      </c>
      <c r="X10270">
        <v>79.312295331547276</v>
      </c>
      <c r="Y10270">
        <v>0</v>
      </c>
      <c r="Z10270">
        <v>10.023520581791992</v>
      </c>
      <c r="AA10270">
        <v>5.3944850688702273</v>
      </c>
      <c r="AB10270">
        <v>9.2075738274223262</v>
      </c>
      <c r="AC10270">
        <v>2.4897316395933498</v>
      </c>
      <c r="AD10270">
        <v>1.4625415694350223</v>
      </c>
      <c r="AE10270">
        <v>107.89014801866018</v>
      </c>
    </row>
    <row r="10271" spans="1:31" x14ac:dyDescent="0.25">
      <c r="A10271">
        <v>1896023</v>
      </c>
      <c r="B10271">
        <v>1</v>
      </c>
      <c r="C10271" t="s">
        <v>81</v>
      </c>
      <c r="D10271" t="s">
        <v>119</v>
      </c>
      <c r="E10271" t="s">
        <v>169</v>
      </c>
      <c r="F10271" t="s">
        <v>28559</v>
      </c>
      <c r="G10271" t="s">
        <v>183</v>
      </c>
      <c r="H10271" t="s">
        <v>143</v>
      </c>
      <c r="I10271" t="s">
        <v>135</v>
      </c>
      <c r="J10271" t="s">
        <v>136</v>
      </c>
      <c r="K10271" t="s">
        <v>137</v>
      </c>
      <c r="L10271" t="s">
        <v>28560</v>
      </c>
      <c r="M10271" t="s">
        <v>28561</v>
      </c>
      <c r="N10271">
        <v>3.994444444</v>
      </c>
      <c r="O10271">
        <v>0</v>
      </c>
      <c r="P10271">
        <v>0</v>
      </c>
      <c r="Q10271">
        <v>0</v>
      </c>
      <c r="R10271">
        <v>8</v>
      </c>
      <c r="S10271">
        <v>0</v>
      </c>
      <c r="T10271">
        <v>0</v>
      </c>
      <c r="U10271">
        <v>0</v>
      </c>
      <c r="V10271">
        <v>0</v>
      </c>
      <c r="W10271">
        <v>0</v>
      </c>
      <c r="X10271">
        <v>0</v>
      </c>
      <c r="Y10271">
        <v>0</v>
      </c>
      <c r="Z10271">
        <v>109.11240187979527</v>
      </c>
      <c r="AA10271">
        <v>0</v>
      </c>
      <c r="AB10271">
        <v>0</v>
      </c>
      <c r="AC10271">
        <v>0</v>
      </c>
      <c r="AD10271">
        <v>0</v>
      </c>
      <c r="AE10271">
        <v>109.11240187979527</v>
      </c>
    </row>
    <row r="10272" spans="1:31" x14ac:dyDescent="0.25">
      <c r="A10272">
        <v>1896069</v>
      </c>
      <c r="B10272">
        <v>1</v>
      </c>
      <c r="C10272" t="s">
        <v>80</v>
      </c>
      <c r="D10272" t="s">
        <v>96</v>
      </c>
      <c r="E10272" t="s">
        <v>169</v>
      </c>
      <c r="F10272" t="s">
        <v>28324</v>
      </c>
      <c r="G10272" t="s">
        <v>183</v>
      </c>
      <c r="H10272" t="s">
        <v>143</v>
      </c>
      <c r="I10272" t="s">
        <v>135</v>
      </c>
      <c r="J10272" t="s">
        <v>136</v>
      </c>
      <c r="K10272" t="s">
        <v>137</v>
      </c>
      <c r="L10272" t="s">
        <v>28562</v>
      </c>
      <c r="M10272" t="s">
        <v>28563</v>
      </c>
      <c r="N10272">
        <v>1.0177777770000001</v>
      </c>
      <c r="O10272">
        <v>0</v>
      </c>
      <c r="P10272">
        <v>142</v>
      </c>
      <c r="Q10272">
        <v>0</v>
      </c>
      <c r="R10272">
        <v>0</v>
      </c>
      <c r="S10272">
        <v>0</v>
      </c>
      <c r="T10272">
        <v>7</v>
      </c>
      <c r="U10272">
        <v>0</v>
      </c>
      <c r="V10272">
        <v>0</v>
      </c>
      <c r="W10272">
        <v>0</v>
      </c>
      <c r="X10272">
        <v>143.57270546859795</v>
      </c>
      <c r="Y10272">
        <v>0</v>
      </c>
      <c r="Z10272">
        <v>0</v>
      </c>
      <c r="AA10272">
        <v>0</v>
      </c>
      <c r="AB10272">
        <v>5.8206058156349592</v>
      </c>
      <c r="AC10272">
        <v>0</v>
      </c>
      <c r="AD10272">
        <v>0</v>
      </c>
      <c r="AE10272">
        <v>149.39331128423291</v>
      </c>
    </row>
    <row r="10273" spans="1:31" x14ac:dyDescent="0.25">
      <c r="A10273">
        <v>1896378</v>
      </c>
      <c r="B10273">
        <v>1</v>
      </c>
      <c r="C10273" t="s">
        <v>80</v>
      </c>
      <c r="D10273" t="s">
        <v>108</v>
      </c>
      <c r="E10273" t="s">
        <v>169</v>
      </c>
      <c r="F10273" t="s">
        <v>25935</v>
      </c>
      <c r="G10273" t="s">
        <v>183</v>
      </c>
      <c r="H10273" t="s">
        <v>143</v>
      </c>
      <c r="I10273" t="s">
        <v>135</v>
      </c>
      <c r="J10273" t="s">
        <v>136</v>
      </c>
      <c r="K10273" t="s">
        <v>137</v>
      </c>
      <c r="L10273" t="s">
        <v>28564</v>
      </c>
      <c r="M10273" t="s">
        <v>28565</v>
      </c>
      <c r="N10273">
        <v>1.204722222</v>
      </c>
      <c r="O10273">
        <v>0</v>
      </c>
      <c r="P10273">
        <v>18</v>
      </c>
      <c r="Q10273">
        <v>0</v>
      </c>
      <c r="R10273">
        <v>12</v>
      </c>
      <c r="S10273">
        <v>0</v>
      </c>
      <c r="T10273">
        <v>7</v>
      </c>
      <c r="U10273">
        <v>0</v>
      </c>
      <c r="V10273">
        <v>0</v>
      </c>
      <c r="W10273">
        <v>0</v>
      </c>
      <c r="X10273">
        <v>14.685528428405966</v>
      </c>
      <c r="Y10273">
        <v>0</v>
      </c>
      <c r="Z10273">
        <v>58.254065832052191</v>
      </c>
      <c r="AA10273">
        <v>0</v>
      </c>
      <c r="AB10273">
        <v>15.312377163196704</v>
      </c>
      <c r="AC10273">
        <v>0</v>
      </c>
      <c r="AD10273">
        <v>0</v>
      </c>
      <c r="AE10273">
        <v>88.251971423654865</v>
      </c>
    </row>
    <row r="10274" spans="1:31" x14ac:dyDescent="0.25">
      <c r="A10274">
        <v>1895714</v>
      </c>
      <c r="B10274">
        <v>1</v>
      </c>
      <c r="C10274" t="s">
        <v>81</v>
      </c>
      <c r="D10274" t="s">
        <v>112</v>
      </c>
      <c r="E10274" t="s">
        <v>158</v>
      </c>
      <c r="F10274" t="s">
        <v>3957</v>
      </c>
      <c r="G10274" t="s">
        <v>133</v>
      </c>
      <c r="H10274" t="s">
        <v>134</v>
      </c>
      <c r="I10274" t="s">
        <v>135</v>
      </c>
      <c r="J10274" t="s">
        <v>136</v>
      </c>
      <c r="K10274" t="s">
        <v>137</v>
      </c>
      <c r="L10274" t="s">
        <v>28566</v>
      </c>
      <c r="M10274" t="s">
        <v>28349</v>
      </c>
      <c r="N10274">
        <v>1.162222222</v>
      </c>
      <c r="O10274">
        <v>0</v>
      </c>
      <c r="P10274">
        <v>11</v>
      </c>
      <c r="Q10274">
        <v>54</v>
      </c>
      <c r="R10274">
        <v>0</v>
      </c>
      <c r="S10274">
        <v>0</v>
      </c>
      <c r="T10274">
        <v>0</v>
      </c>
      <c r="U10274">
        <v>0</v>
      </c>
      <c r="V10274">
        <v>0</v>
      </c>
      <c r="W10274">
        <v>0</v>
      </c>
      <c r="X10274">
        <v>2.1389972068770597</v>
      </c>
      <c r="Y10274">
        <v>67.677647258959553</v>
      </c>
      <c r="Z10274">
        <v>0</v>
      </c>
      <c r="AA10274">
        <v>0</v>
      </c>
      <c r="AB10274">
        <v>0</v>
      </c>
      <c r="AC10274">
        <v>0</v>
      </c>
      <c r="AD10274">
        <v>0</v>
      </c>
      <c r="AE10274">
        <v>69.816644465836617</v>
      </c>
    </row>
    <row r="10275" spans="1:31" x14ac:dyDescent="0.25">
      <c r="A10275">
        <v>1895522</v>
      </c>
      <c r="B10275">
        <v>1</v>
      </c>
      <c r="C10275" t="s">
        <v>80</v>
      </c>
      <c r="D10275" t="s">
        <v>85</v>
      </c>
      <c r="E10275" t="s">
        <v>229</v>
      </c>
      <c r="F10275" t="s">
        <v>28549</v>
      </c>
      <c r="G10275" t="s">
        <v>133</v>
      </c>
      <c r="H10275" t="s">
        <v>134</v>
      </c>
      <c r="I10275" t="s">
        <v>135</v>
      </c>
      <c r="J10275" t="s">
        <v>136</v>
      </c>
      <c r="K10275" t="s">
        <v>137</v>
      </c>
      <c r="L10275" t="s">
        <v>28567</v>
      </c>
      <c r="M10275" t="s">
        <v>28568</v>
      </c>
      <c r="N10275">
        <v>3.7733333330000001</v>
      </c>
      <c r="O10275">
        <v>0</v>
      </c>
      <c r="P10275">
        <v>355</v>
      </c>
      <c r="Q10275">
        <v>0</v>
      </c>
      <c r="R10275">
        <v>0</v>
      </c>
      <c r="S10275">
        <v>0</v>
      </c>
      <c r="T10275">
        <v>91</v>
      </c>
      <c r="U10275">
        <v>0</v>
      </c>
      <c r="V10275">
        <v>0</v>
      </c>
      <c r="W10275">
        <v>0</v>
      </c>
      <c r="X10275">
        <v>298.3232625472836</v>
      </c>
      <c r="Y10275">
        <v>0</v>
      </c>
      <c r="Z10275">
        <v>0</v>
      </c>
      <c r="AA10275">
        <v>0</v>
      </c>
      <c r="AB10275">
        <v>555.17171191424768</v>
      </c>
      <c r="AC10275">
        <v>0</v>
      </c>
      <c r="AD10275">
        <v>0</v>
      </c>
      <c r="AE10275">
        <v>853.49497446153123</v>
      </c>
    </row>
    <row r="10276" spans="1:31" x14ac:dyDescent="0.25">
      <c r="A10276">
        <v>1896209</v>
      </c>
      <c r="B10276">
        <v>1</v>
      </c>
      <c r="C10276" t="s">
        <v>80</v>
      </c>
      <c r="D10276" t="s">
        <v>84</v>
      </c>
      <c r="E10276" t="s">
        <v>158</v>
      </c>
      <c r="F10276" t="s">
        <v>4322</v>
      </c>
      <c r="G10276" t="s">
        <v>133</v>
      </c>
      <c r="H10276" t="s">
        <v>134</v>
      </c>
      <c r="I10276" t="s">
        <v>135</v>
      </c>
      <c r="J10276" t="s">
        <v>136</v>
      </c>
      <c r="K10276" t="s">
        <v>137</v>
      </c>
      <c r="L10276" t="s">
        <v>28569</v>
      </c>
      <c r="M10276" t="s">
        <v>28570</v>
      </c>
      <c r="N10276">
        <v>1.5819444439999999</v>
      </c>
      <c r="O10276">
        <v>0</v>
      </c>
      <c r="P10276">
        <v>900</v>
      </c>
      <c r="Q10276">
        <v>0</v>
      </c>
      <c r="R10276">
        <v>0</v>
      </c>
      <c r="S10276">
        <v>0</v>
      </c>
      <c r="T10276">
        <v>65</v>
      </c>
      <c r="U10276">
        <v>0</v>
      </c>
      <c r="V10276">
        <v>0</v>
      </c>
      <c r="W10276">
        <v>0</v>
      </c>
      <c r="X10276">
        <v>426.3612344565708</v>
      </c>
      <c r="Y10276">
        <v>0</v>
      </c>
      <c r="Z10276">
        <v>0</v>
      </c>
      <c r="AA10276">
        <v>0</v>
      </c>
      <c r="AB10276">
        <v>139.48539358999187</v>
      </c>
      <c r="AC10276">
        <v>0</v>
      </c>
      <c r="AD10276">
        <v>0</v>
      </c>
      <c r="AE10276">
        <v>565.84662804656273</v>
      </c>
    </row>
    <row r="10277" spans="1:31" x14ac:dyDescent="0.25">
      <c r="A10277">
        <v>1896278</v>
      </c>
      <c r="B10277">
        <v>1</v>
      </c>
      <c r="C10277" t="s">
        <v>80</v>
      </c>
      <c r="D10277" t="s">
        <v>98</v>
      </c>
      <c r="E10277" t="s">
        <v>169</v>
      </c>
      <c r="F10277" t="s">
        <v>880</v>
      </c>
      <c r="G10277" t="s">
        <v>183</v>
      </c>
      <c r="H10277" t="s">
        <v>143</v>
      </c>
      <c r="I10277" t="s">
        <v>135</v>
      </c>
      <c r="J10277" t="s">
        <v>136</v>
      </c>
      <c r="K10277" t="s">
        <v>137</v>
      </c>
      <c r="L10277" t="s">
        <v>28571</v>
      </c>
      <c r="M10277" t="s">
        <v>28572</v>
      </c>
      <c r="N10277">
        <v>1.745833333</v>
      </c>
      <c r="O10277">
        <v>0</v>
      </c>
      <c r="P10277">
        <v>61</v>
      </c>
      <c r="Q10277">
        <v>0</v>
      </c>
      <c r="R10277">
        <v>21</v>
      </c>
      <c r="S10277">
        <v>0</v>
      </c>
      <c r="T10277">
        <v>7</v>
      </c>
      <c r="U10277">
        <v>0</v>
      </c>
      <c r="V10277">
        <v>0</v>
      </c>
      <c r="W10277">
        <v>0</v>
      </c>
      <c r="X10277">
        <v>17.813562270238261</v>
      </c>
      <c r="Y10277">
        <v>0</v>
      </c>
      <c r="Z10277">
        <v>19.726101760589579</v>
      </c>
      <c r="AA10277">
        <v>0</v>
      </c>
      <c r="AB10277">
        <v>2.1177510068787764</v>
      </c>
      <c r="AC10277">
        <v>0</v>
      </c>
      <c r="AD10277">
        <v>0</v>
      </c>
      <c r="AE10277">
        <v>39.657415037706613</v>
      </c>
    </row>
    <row r="10278" spans="1:31" x14ac:dyDescent="0.25">
      <c r="A10278">
        <v>1896315</v>
      </c>
      <c r="B10278">
        <v>1</v>
      </c>
      <c r="C10278" t="s">
        <v>80</v>
      </c>
      <c r="D10278" t="s">
        <v>96</v>
      </c>
      <c r="E10278" t="s">
        <v>222</v>
      </c>
      <c r="F10278" t="s">
        <v>1743</v>
      </c>
      <c r="G10278" t="s">
        <v>148</v>
      </c>
      <c r="H10278" t="s">
        <v>143</v>
      </c>
      <c r="I10278" t="s">
        <v>135</v>
      </c>
      <c r="J10278" t="s">
        <v>136</v>
      </c>
      <c r="K10278" t="s">
        <v>137</v>
      </c>
      <c r="L10278" t="s">
        <v>28573</v>
      </c>
      <c r="M10278" t="s">
        <v>28574</v>
      </c>
      <c r="N10278">
        <v>6.432222222</v>
      </c>
      <c r="O10278">
        <v>0</v>
      </c>
      <c r="P10278">
        <v>2</v>
      </c>
      <c r="Q10278">
        <v>0</v>
      </c>
      <c r="R10278">
        <v>0</v>
      </c>
      <c r="S10278">
        <v>0</v>
      </c>
      <c r="T10278">
        <v>5</v>
      </c>
      <c r="U10278">
        <v>0</v>
      </c>
      <c r="V10278">
        <v>0</v>
      </c>
      <c r="W10278">
        <v>0</v>
      </c>
      <c r="X10278">
        <v>3.9283036984654975</v>
      </c>
      <c r="Y10278">
        <v>0</v>
      </c>
      <c r="Z10278">
        <v>0</v>
      </c>
      <c r="AA10278">
        <v>0</v>
      </c>
      <c r="AB10278">
        <v>81.63064309890359</v>
      </c>
      <c r="AC10278">
        <v>0</v>
      </c>
      <c r="AD10278">
        <v>0</v>
      </c>
      <c r="AE10278">
        <v>85.558946797369089</v>
      </c>
    </row>
    <row r="10279" spans="1:31" x14ac:dyDescent="0.25">
      <c r="A10279">
        <v>1895983</v>
      </c>
      <c r="B10279">
        <v>1</v>
      </c>
      <c r="C10279" t="s">
        <v>80</v>
      </c>
      <c r="D10279" t="s">
        <v>102</v>
      </c>
      <c r="E10279" t="s">
        <v>146</v>
      </c>
      <c r="F10279" t="s">
        <v>8496</v>
      </c>
      <c r="G10279" t="s">
        <v>148</v>
      </c>
      <c r="H10279" t="s">
        <v>143</v>
      </c>
      <c r="I10279" t="s">
        <v>135</v>
      </c>
      <c r="J10279" t="s">
        <v>136</v>
      </c>
      <c r="K10279" t="s">
        <v>137</v>
      </c>
      <c r="L10279" t="s">
        <v>28575</v>
      </c>
      <c r="M10279" t="s">
        <v>28576</v>
      </c>
      <c r="N10279">
        <v>1.411944444</v>
      </c>
      <c r="O10279">
        <v>0</v>
      </c>
      <c r="P10279">
        <v>0</v>
      </c>
      <c r="Q10279">
        <v>0</v>
      </c>
      <c r="R10279">
        <v>2</v>
      </c>
      <c r="S10279">
        <v>0</v>
      </c>
      <c r="T10279">
        <v>0</v>
      </c>
      <c r="U10279">
        <v>0</v>
      </c>
      <c r="V10279">
        <v>0</v>
      </c>
      <c r="W10279">
        <v>0</v>
      </c>
      <c r="X10279">
        <v>0</v>
      </c>
      <c r="Y10279">
        <v>0</v>
      </c>
      <c r="Z10279">
        <v>5.7618795464811878</v>
      </c>
      <c r="AA10279">
        <v>0</v>
      </c>
      <c r="AB10279">
        <v>0</v>
      </c>
      <c r="AC10279">
        <v>0</v>
      </c>
      <c r="AD10279">
        <v>0</v>
      </c>
      <c r="AE10279">
        <v>5.7618795464811878</v>
      </c>
    </row>
    <row r="10280" spans="1:31" x14ac:dyDescent="0.25">
      <c r="A10280">
        <v>1895628</v>
      </c>
      <c r="B10280">
        <v>1</v>
      </c>
      <c r="C10280" t="s">
        <v>80</v>
      </c>
      <c r="D10280" t="s">
        <v>82</v>
      </c>
      <c r="E10280" t="s">
        <v>146</v>
      </c>
      <c r="F10280" t="s">
        <v>13980</v>
      </c>
      <c r="G10280" t="s">
        <v>453</v>
      </c>
      <c r="H10280" t="s">
        <v>143</v>
      </c>
      <c r="I10280" t="s">
        <v>135</v>
      </c>
      <c r="J10280" t="s">
        <v>136</v>
      </c>
      <c r="K10280" t="s">
        <v>137</v>
      </c>
      <c r="L10280" t="s">
        <v>28577</v>
      </c>
      <c r="M10280" t="s">
        <v>28578</v>
      </c>
      <c r="N10280">
        <v>1.122777777</v>
      </c>
      <c r="O10280">
        <v>0</v>
      </c>
      <c r="P10280">
        <v>43</v>
      </c>
      <c r="Q10280">
        <v>0</v>
      </c>
      <c r="R10280">
        <v>0</v>
      </c>
      <c r="S10280">
        <v>0</v>
      </c>
      <c r="T10280">
        <v>5</v>
      </c>
      <c r="U10280">
        <v>0</v>
      </c>
      <c r="V10280">
        <v>0</v>
      </c>
      <c r="W10280">
        <v>0</v>
      </c>
      <c r="X10280">
        <v>13.148748462872067</v>
      </c>
      <c r="Y10280">
        <v>0</v>
      </c>
      <c r="Z10280">
        <v>0</v>
      </c>
      <c r="AA10280">
        <v>0</v>
      </c>
      <c r="AB10280">
        <v>2.4903678153967688</v>
      </c>
      <c r="AC10280">
        <v>0</v>
      </c>
      <c r="AD10280">
        <v>0</v>
      </c>
      <c r="AE10280">
        <v>15.639116278268837</v>
      </c>
    </row>
    <row r="10281" spans="1:31" x14ac:dyDescent="0.25">
      <c r="A10281">
        <v>1895923</v>
      </c>
      <c r="B10281">
        <v>1</v>
      </c>
      <c r="C10281" t="s">
        <v>81</v>
      </c>
      <c r="D10281" t="s">
        <v>113</v>
      </c>
      <c r="E10281" t="s">
        <v>210</v>
      </c>
      <c r="F10281" t="s">
        <v>28579</v>
      </c>
      <c r="G10281" t="s">
        <v>133</v>
      </c>
      <c r="H10281" t="s">
        <v>134</v>
      </c>
      <c r="I10281" t="s">
        <v>135</v>
      </c>
      <c r="J10281" t="s">
        <v>136</v>
      </c>
      <c r="K10281" t="s">
        <v>137</v>
      </c>
      <c r="L10281" t="s">
        <v>28580</v>
      </c>
      <c r="M10281" t="s">
        <v>28581</v>
      </c>
      <c r="N10281">
        <v>0.19416666599999999</v>
      </c>
      <c r="O10281">
        <v>6</v>
      </c>
      <c r="P10281">
        <v>1309</v>
      </c>
      <c r="Q10281">
        <v>47</v>
      </c>
      <c r="R10281">
        <v>385</v>
      </c>
      <c r="S10281">
        <v>41</v>
      </c>
      <c r="T10281">
        <v>380</v>
      </c>
      <c r="U10281">
        <v>19</v>
      </c>
      <c r="V10281">
        <v>6</v>
      </c>
      <c r="W10281">
        <v>0.52068831129143334</v>
      </c>
      <c r="X10281">
        <v>50.021371787446206</v>
      </c>
      <c r="Y10281">
        <v>48.87177840887351</v>
      </c>
      <c r="Z10281">
        <v>88.79683695368837</v>
      </c>
      <c r="AA10281">
        <v>233.16745246579347</v>
      </c>
      <c r="AB10281">
        <v>66.798353616214115</v>
      </c>
      <c r="AC10281">
        <v>865.96004002755842</v>
      </c>
      <c r="AD10281">
        <v>13.358865709723927</v>
      </c>
      <c r="AE10281">
        <v>1367.4953872805895</v>
      </c>
    </row>
    <row r="10282" spans="1:31" x14ac:dyDescent="0.25">
      <c r="A10282">
        <v>1895591</v>
      </c>
      <c r="B10282">
        <v>1</v>
      </c>
      <c r="C10282" t="s">
        <v>80</v>
      </c>
      <c r="D10282" t="s">
        <v>83</v>
      </c>
      <c r="E10282" t="s">
        <v>146</v>
      </c>
      <c r="F10282" t="s">
        <v>1387</v>
      </c>
      <c r="G10282" t="s">
        <v>580</v>
      </c>
      <c r="H10282" t="s">
        <v>143</v>
      </c>
      <c r="I10282" t="s">
        <v>135</v>
      </c>
      <c r="J10282" t="s">
        <v>136</v>
      </c>
      <c r="K10282" t="s">
        <v>137</v>
      </c>
      <c r="L10282" t="s">
        <v>28582</v>
      </c>
      <c r="M10282" t="s">
        <v>28583</v>
      </c>
      <c r="N10282">
        <v>5.0327777769999997</v>
      </c>
      <c r="O10282">
        <v>0</v>
      </c>
      <c r="P10282">
        <v>45</v>
      </c>
      <c r="Q10282">
        <v>0</v>
      </c>
      <c r="R10282">
        <v>0</v>
      </c>
      <c r="S10282">
        <v>0</v>
      </c>
      <c r="T10282">
        <v>14</v>
      </c>
      <c r="U10282">
        <v>0</v>
      </c>
      <c r="V10282">
        <v>0</v>
      </c>
      <c r="W10282">
        <v>0</v>
      </c>
      <c r="X10282">
        <v>55.947988571366821</v>
      </c>
      <c r="Y10282">
        <v>0</v>
      </c>
      <c r="Z10282">
        <v>0</v>
      </c>
      <c r="AA10282">
        <v>0</v>
      </c>
      <c r="AB10282">
        <v>87.565170772212227</v>
      </c>
      <c r="AC10282">
        <v>0</v>
      </c>
      <c r="AD10282">
        <v>0</v>
      </c>
      <c r="AE10282">
        <v>143.51315934357905</v>
      </c>
    </row>
    <row r="10283" spans="1:31" x14ac:dyDescent="0.25">
      <c r="A10283">
        <v>1895837</v>
      </c>
      <c r="B10283">
        <v>1</v>
      </c>
      <c r="C10283" t="s">
        <v>80</v>
      </c>
      <c r="D10283" t="s">
        <v>104</v>
      </c>
      <c r="E10283" t="s">
        <v>146</v>
      </c>
      <c r="F10283" t="s">
        <v>28584</v>
      </c>
      <c r="G10283" t="s">
        <v>469</v>
      </c>
      <c r="H10283" t="s">
        <v>143</v>
      </c>
      <c r="I10283" t="s">
        <v>135</v>
      </c>
      <c r="J10283" t="s">
        <v>136</v>
      </c>
      <c r="K10283" t="s">
        <v>137</v>
      </c>
      <c r="L10283" t="s">
        <v>28585</v>
      </c>
      <c r="M10283" t="s">
        <v>28586</v>
      </c>
      <c r="N10283">
        <v>6.716111111</v>
      </c>
      <c r="O10283">
        <v>0</v>
      </c>
      <c r="P10283">
        <v>0</v>
      </c>
      <c r="Q10283">
        <v>0</v>
      </c>
      <c r="R10283">
        <v>7</v>
      </c>
      <c r="S10283">
        <v>0</v>
      </c>
      <c r="T10283">
        <v>0</v>
      </c>
      <c r="U10283">
        <v>0</v>
      </c>
      <c r="V10283">
        <v>0</v>
      </c>
      <c r="W10283">
        <v>0</v>
      </c>
      <c r="X10283">
        <v>0</v>
      </c>
      <c r="Y10283">
        <v>0</v>
      </c>
      <c r="Z10283">
        <v>75.800106861014953</v>
      </c>
      <c r="AA10283">
        <v>0</v>
      </c>
      <c r="AB10283">
        <v>0</v>
      </c>
      <c r="AC10283">
        <v>0</v>
      </c>
      <c r="AD10283">
        <v>0</v>
      </c>
      <c r="AE10283">
        <v>75.800106861014953</v>
      </c>
    </row>
    <row r="10284" spans="1:31" x14ac:dyDescent="0.25">
      <c r="A10284">
        <v>1895877</v>
      </c>
      <c r="B10284">
        <v>1</v>
      </c>
      <c r="C10284" t="s">
        <v>80</v>
      </c>
      <c r="D10284" t="s">
        <v>83</v>
      </c>
      <c r="E10284" t="s">
        <v>169</v>
      </c>
      <c r="F10284" t="s">
        <v>27302</v>
      </c>
      <c r="G10284" t="s">
        <v>183</v>
      </c>
      <c r="H10284" t="s">
        <v>143</v>
      </c>
      <c r="I10284" t="s">
        <v>135</v>
      </c>
      <c r="J10284" t="s">
        <v>136</v>
      </c>
      <c r="K10284" t="s">
        <v>137</v>
      </c>
      <c r="L10284" t="s">
        <v>28587</v>
      </c>
      <c r="M10284" t="s">
        <v>28588</v>
      </c>
      <c r="N10284">
        <v>1.015833333</v>
      </c>
      <c r="O10284">
        <v>0</v>
      </c>
      <c r="P10284">
        <v>506</v>
      </c>
      <c r="Q10284">
        <v>0</v>
      </c>
      <c r="R10284">
        <v>0</v>
      </c>
      <c r="S10284">
        <v>0</v>
      </c>
      <c r="T10284">
        <v>19</v>
      </c>
      <c r="U10284">
        <v>0</v>
      </c>
      <c r="V10284">
        <v>0</v>
      </c>
      <c r="W10284">
        <v>0</v>
      </c>
      <c r="X10284">
        <v>157.70298518258787</v>
      </c>
      <c r="Y10284">
        <v>0</v>
      </c>
      <c r="Z10284">
        <v>0</v>
      </c>
      <c r="AA10284">
        <v>0</v>
      </c>
      <c r="AB10284">
        <v>9.9156842848601023</v>
      </c>
      <c r="AC10284">
        <v>0</v>
      </c>
      <c r="AD10284">
        <v>0</v>
      </c>
      <c r="AE10284">
        <v>167.61866946744797</v>
      </c>
    </row>
    <row r="10285" spans="1:31" x14ac:dyDescent="0.25">
      <c r="A10285">
        <v>1895731</v>
      </c>
      <c r="B10285">
        <v>1</v>
      </c>
      <c r="C10285" t="s">
        <v>80</v>
      </c>
      <c r="D10285" t="s">
        <v>104</v>
      </c>
      <c r="E10285" t="s">
        <v>131</v>
      </c>
      <c r="F10285" t="s">
        <v>17899</v>
      </c>
      <c r="G10285" t="s">
        <v>212</v>
      </c>
      <c r="H10285" t="s">
        <v>134</v>
      </c>
      <c r="I10285" t="s">
        <v>135</v>
      </c>
      <c r="J10285" t="s">
        <v>3</v>
      </c>
      <c r="K10285" t="s">
        <v>137</v>
      </c>
      <c r="L10285" t="s">
        <v>28589</v>
      </c>
      <c r="M10285" t="s">
        <v>28590</v>
      </c>
      <c r="N10285">
        <v>0.995</v>
      </c>
      <c r="O10285">
        <v>1</v>
      </c>
      <c r="P10285">
        <v>675</v>
      </c>
      <c r="Q10285">
        <v>9</v>
      </c>
      <c r="R10285">
        <v>8</v>
      </c>
      <c r="S10285">
        <v>25</v>
      </c>
      <c r="T10285">
        <v>53</v>
      </c>
      <c r="U10285">
        <v>4</v>
      </c>
      <c r="V10285">
        <v>0</v>
      </c>
      <c r="W10285">
        <v>4.8412876966996116E-2</v>
      </c>
      <c r="X10285">
        <v>159.23521899502367</v>
      </c>
      <c r="Y10285">
        <v>149.77971627907152</v>
      </c>
      <c r="Z10285">
        <v>7.0932661589157879</v>
      </c>
      <c r="AA10285">
        <v>317.6278000140307</v>
      </c>
      <c r="AB10285">
        <v>26.583912460414155</v>
      </c>
      <c r="AC10285">
        <v>596.92742202694899</v>
      </c>
      <c r="AD10285">
        <v>0</v>
      </c>
      <c r="AE10285">
        <v>1257.2957488113718</v>
      </c>
    </row>
    <row r="10286" spans="1:31" x14ac:dyDescent="0.25">
      <c r="A10286">
        <v>1896272</v>
      </c>
      <c r="B10286">
        <v>1</v>
      </c>
      <c r="C10286" t="s">
        <v>80</v>
      </c>
      <c r="D10286" t="s">
        <v>98</v>
      </c>
      <c r="E10286" t="s">
        <v>146</v>
      </c>
      <c r="F10286" t="s">
        <v>28591</v>
      </c>
      <c r="G10286" t="s">
        <v>148</v>
      </c>
      <c r="H10286" t="s">
        <v>143</v>
      </c>
      <c r="I10286" t="s">
        <v>135</v>
      </c>
      <c r="J10286" t="s">
        <v>136</v>
      </c>
      <c r="K10286" t="s">
        <v>137</v>
      </c>
      <c r="L10286" t="s">
        <v>28592</v>
      </c>
      <c r="M10286" t="s">
        <v>28593</v>
      </c>
      <c r="N10286">
        <v>3.2847222220000001</v>
      </c>
      <c r="O10286">
        <v>0</v>
      </c>
      <c r="P10286">
        <v>4</v>
      </c>
      <c r="Q10286">
        <v>0</v>
      </c>
      <c r="R10286">
        <v>8</v>
      </c>
      <c r="S10286">
        <v>0</v>
      </c>
      <c r="T10286">
        <v>4</v>
      </c>
      <c r="U10286">
        <v>0</v>
      </c>
      <c r="V10286">
        <v>0</v>
      </c>
      <c r="W10286">
        <v>0</v>
      </c>
      <c r="X10286">
        <v>7.7623721407671944</v>
      </c>
      <c r="Y10286">
        <v>0</v>
      </c>
      <c r="Z10286">
        <v>11.363634151667373</v>
      </c>
      <c r="AA10286">
        <v>0</v>
      </c>
      <c r="AB10286">
        <v>10.109431752754974</v>
      </c>
      <c r="AC10286">
        <v>0</v>
      </c>
      <c r="AD10286">
        <v>0</v>
      </c>
      <c r="AE10286">
        <v>29.235438045189539</v>
      </c>
    </row>
    <row r="10287" spans="1:31" x14ac:dyDescent="0.25">
      <c r="A10287">
        <v>1895631</v>
      </c>
      <c r="B10287">
        <v>1</v>
      </c>
      <c r="C10287" t="s">
        <v>80</v>
      </c>
      <c r="D10287" t="s">
        <v>92</v>
      </c>
      <c r="E10287" t="s">
        <v>146</v>
      </c>
      <c r="F10287" t="s">
        <v>28594</v>
      </c>
      <c r="G10287" t="s">
        <v>148</v>
      </c>
      <c r="H10287" t="s">
        <v>143</v>
      </c>
      <c r="I10287" t="s">
        <v>135</v>
      </c>
      <c r="J10287" t="s">
        <v>136</v>
      </c>
      <c r="K10287" t="s">
        <v>137</v>
      </c>
      <c r="L10287" t="s">
        <v>28595</v>
      </c>
      <c r="M10287" t="s">
        <v>28596</v>
      </c>
      <c r="N10287">
        <v>2.3475000000000001</v>
      </c>
      <c r="O10287">
        <v>0</v>
      </c>
      <c r="P10287">
        <v>153</v>
      </c>
      <c r="Q10287">
        <v>0</v>
      </c>
      <c r="R10287">
        <v>2</v>
      </c>
      <c r="S10287">
        <v>0</v>
      </c>
      <c r="T10287">
        <v>4</v>
      </c>
      <c r="U10287">
        <v>0</v>
      </c>
      <c r="V10287">
        <v>0</v>
      </c>
      <c r="W10287">
        <v>0</v>
      </c>
      <c r="X10287">
        <v>76.593528696968065</v>
      </c>
      <c r="Y10287">
        <v>0</v>
      </c>
      <c r="Z10287">
        <v>0.16192472696674998</v>
      </c>
      <c r="AA10287">
        <v>0</v>
      </c>
      <c r="AB10287">
        <v>12.692075167402372</v>
      </c>
      <c r="AC10287">
        <v>0</v>
      </c>
      <c r="AD10287">
        <v>0</v>
      </c>
      <c r="AE10287">
        <v>89.447528591337175</v>
      </c>
    </row>
    <row r="10288" spans="1:31" x14ac:dyDescent="0.25">
      <c r="A10288">
        <v>1896295</v>
      </c>
      <c r="B10288">
        <v>1</v>
      </c>
      <c r="C10288" t="s">
        <v>81</v>
      </c>
      <c r="D10288" t="s">
        <v>113</v>
      </c>
      <c r="E10288" t="s">
        <v>169</v>
      </c>
      <c r="F10288" t="s">
        <v>22162</v>
      </c>
      <c r="G10288" t="s">
        <v>183</v>
      </c>
      <c r="H10288" t="s">
        <v>143</v>
      </c>
      <c r="I10288" t="s">
        <v>135</v>
      </c>
      <c r="J10288" t="s">
        <v>136</v>
      </c>
      <c r="K10288" t="s">
        <v>137</v>
      </c>
      <c r="L10288" t="s">
        <v>28597</v>
      </c>
      <c r="M10288" t="s">
        <v>28598</v>
      </c>
      <c r="N10288">
        <v>2.1330555549999999</v>
      </c>
      <c r="O10288">
        <v>0</v>
      </c>
      <c r="P10288">
        <v>60</v>
      </c>
      <c r="Q10288">
        <v>0</v>
      </c>
      <c r="R10288">
        <v>12</v>
      </c>
      <c r="S10288">
        <v>0</v>
      </c>
      <c r="T10288">
        <v>0</v>
      </c>
      <c r="U10288">
        <v>0</v>
      </c>
      <c r="V10288">
        <v>0</v>
      </c>
      <c r="W10288">
        <v>0</v>
      </c>
      <c r="X10288">
        <v>25.017806094089426</v>
      </c>
      <c r="Y10288">
        <v>0</v>
      </c>
      <c r="Z10288">
        <v>138.11783054155111</v>
      </c>
      <c r="AA10288">
        <v>0</v>
      </c>
      <c r="AB10288">
        <v>0</v>
      </c>
      <c r="AC10288">
        <v>0</v>
      </c>
      <c r="AD10288">
        <v>0</v>
      </c>
      <c r="AE10288">
        <v>163.13563663564054</v>
      </c>
    </row>
    <row r="10289" spans="1:31" x14ac:dyDescent="0.25">
      <c r="A10289">
        <v>1914085</v>
      </c>
      <c r="B10289">
        <v>1</v>
      </c>
      <c r="C10289" t="s">
        <v>80</v>
      </c>
      <c r="D10289" t="s">
        <v>83</v>
      </c>
      <c r="E10289" t="s">
        <v>229</v>
      </c>
      <c r="F10289" t="s">
        <v>28599</v>
      </c>
      <c r="G10289" t="s">
        <v>133</v>
      </c>
      <c r="H10289" t="s">
        <v>134</v>
      </c>
      <c r="I10289" t="s">
        <v>135</v>
      </c>
      <c r="J10289" t="s">
        <v>136</v>
      </c>
      <c r="K10289" t="s">
        <v>137</v>
      </c>
      <c r="L10289" t="s">
        <v>28600</v>
      </c>
      <c r="M10289" t="s">
        <v>28601</v>
      </c>
      <c r="N10289">
        <v>0.67361111100000004</v>
      </c>
      <c r="O10289">
        <v>2</v>
      </c>
      <c r="P10289">
        <v>4098</v>
      </c>
      <c r="Q10289">
        <v>5</v>
      </c>
      <c r="R10289">
        <v>5</v>
      </c>
      <c r="S10289">
        <v>29</v>
      </c>
      <c r="T10289">
        <v>1610</v>
      </c>
      <c r="U10289">
        <v>17</v>
      </c>
      <c r="V10289">
        <v>74</v>
      </c>
      <c r="W10289">
        <v>0.20702915363776669</v>
      </c>
      <c r="X10289">
        <v>608.52963489327249</v>
      </c>
      <c r="Y10289">
        <v>151.54713695798768</v>
      </c>
      <c r="Z10289">
        <v>1.4356080780984251</v>
      </c>
      <c r="AA10289">
        <v>192.19282799357978</v>
      </c>
      <c r="AB10289">
        <v>1047.0820276143377</v>
      </c>
      <c r="AC10289">
        <v>744.87628115044765</v>
      </c>
      <c r="AD10289">
        <v>1156.8696511010883</v>
      </c>
      <c r="AE10289">
        <v>3902.74019694245</v>
      </c>
    </row>
    <row r="10290" spans="1:31" x14ac:dyDescent="0.25">
      <c r="A10290">
        <v>1896338</v>
      </c>
      <c r="B10290">
        <v>1</v>
      </c>
      <c r="C10290" t="s">
        <v>80</v>
      </c>
      <c r="D10290" t="s">
        <v>92</v>
      </c>
      <c r="E10290" t="s">
        <v>131</v>
      </c>
      <c r="F10290" t="s">
        <v>28602</v>
      </c>
      <c r="G10290" t="s">
        <v>133</v>
      </c>
      <c r="H10290" t="s">
        <v>134</v>
      </c>
      <c r="I10290" t="s">
        <v>135</v>
      </c>
      <c r="J10290" t="s">
        <v>136</v>
      </c>
      <c r="K10290" t="s">
        <v>137</v>
      </c>
      <c r="L10290" t="s">
        <v>28603</v>
      </c>
      <c r="M10290" t="s">
        <v>28604</v>
      </c>
      <c r="N10290">
        <v>0.71194444400000001</v>
      </c>
      <c r="O10290">
        <v>19</v>
      </c>
      <c r="P10290">
        <v>2420</v>
      </c>
      <c r="Q10290">
        <v>3</v>
      </c>
      <c r="R10290">
        <v>75</v>
      </c>
      <c r="S10290">
        <v>21</v>
      </c>
      <c r="T10290">
        <v>186</v>
      </c>
      <c r="U10290">
        <v>2</v>
      </c>
      <c r="V10290">
        <v>1</v>
      </c>
      <c r="W10290">
        <v>353.35568184340457</v>
      </c>
      <c r="X10290">
        <v>488.57436498071115</v>
      </c>
      <c r="Y10290">
        <v>5.7148639929869773</v>
      </c>
      <c r="Z10290">
        <v>32.999535920350731</v>
      </c>
      <c r="AA10290">
        <v>74.070016192228664</v>
      </c>
      <c r="AB10290">
        <v>60.741977148214275</v>
      </c>
      <c r="AC10290">
        <v>106.94820955480648</v>
      </c>
      <c r="AD10290">
        <v>8.0784550149633327E-3</v>
      </c>
      <c r="AE10290">
        <v>1122.4127280877178</v>
      </c>
    </row>
    <row r="10291" spans="1:31" x14ac:dyDescent="0.25">
      <c r="A10291">
        <v>1896146</v>
      </c>
      <c r="B10291">
        <v>1</v>
      </c>
      <c r="C10291" t="s">
        <v>80</v>
      </c>
      <c r="D10291" t="s">
        <v>103</v>
      </c>
      <c r="E10291" t="s">
        <v>169</v>
      </c>
      <c r="F10291" t="s">
        <v>28605</v>
      </c>
      <c r="G10291" t="s">
        <v>183</v>
      </c>
      <c r="H10291" t="s">
        <v>143</v>
      </c>
      <c r="I10291" t="s">
        <v>135</v>
      </c>
      <c r="J10291" t="s">
        <v>136</v>
      </c>
      <c r="K10291" t="s">
        <v>137</v>
      </c>
      <c r="L10291" t="s">
        <v>28606</v>
      </c>
      <c r="M10291" t="s">
        <v>28607</v>
      </c>
      <c r="N10291">
        <v>3.1872222219999999</v>
      </c>
      <c r="O10291">
        <v>0</v>
      </c>
      <c r="P10291">
        <v>201</v>
      </c>
      <c r="Q10291">
        <v>0</v>
      </c>
      <c r="R10291">
        <v>2</v>
      </c>
      <c r="S10291">
        <v>0</v>
      </c>
      <c r="T10291">
        <v>11</v>
      </c>
      <c r="U10291">
        <v>0</v>
      </c>
      <c r="V10291">
        <v>0</v>
      </c>
      <c r="W10291">
        <v>0</v>
      </c>
      <c r="X10291">
        <v>186.18003947190516</v>
      </c>
      <c r="Y10291">
        <v>0</v>
      </c>
      <c r="Z10291">
        <v>1.6145943893654127</v>
      </c>
      <c r="AA10291">
        <v>0</v>
      </c>
      <c r="AB10291">
        <v>46.256099397023156</v>
      </c>
      <c r="AC10291">
        <v>0</v>
      </c>
      <c r="AD10291">
        <v>0</v>
      </c>
      <c r="AE10291">
        <v>234.05073325829372</v>
      </c>
    </row>
    <row r="10292" spans="1:31" x14ac:dyDescent="0.25">
      <c r="A10292">
        <v>1895897</v>
      </c>
      <c r="B10292">
        <v>1</v>
      </c>
      <c r="C10292" t="s">
        <v>80</v>
      </c>
      <c r="D10292" t="s">
        <v>93</v>
      </c>
      <c r="E10292" t="s">
        <v>146</v>
      </c>
      <c r="F10292" t="s">
        <v>28608</v>
      </c>
      <c r="G10292" t="s">
        <v>148</v>
      </c>
      <c r="H10292" t="s">
        <v>143</v>
      </c>
      <c r="I10292" t="s">
        <v>135</v>
      </c>
      <c r="J10292" t="s">
        <v>136</v>
      </c>
      <c r="K10292" t="s">
        <v>137</v>
      </c>
      <c r="L10292" t="s">
        <v>28609</v>
      </c>
      <c r="M10292" t="s">
        <v>28610</v>
      </c>
      <c r="N10292">
        <v>1.635</v>
      </c>
      <c r="O10292">
        <v>0</v>
      </c>
      <c r="P10292">
        <v>0</v>
      </c>
      <c r="Q10292">
        <v>0</v>
      </c>
      <c r="R10292">
        <v>1</v>
      </c>
      <c r="S10292">
        <v>0</v>
      </c>
      <c r="T10292">
        <v>1</v>
      </c>
      <c r="U10292">
        <v>0</v>
      </c>
      <c r="V10292">
        <v>0</v>
      </c>
      <c r="W10292">
        <v>0</v>
      </c>
      <c r="X10292">
        <v>0</v>
      </c>
      <c r="Y10292">
        <v>0</v>
      </c>
      <c r="Z10292">
        <v>0.35607420597948225</v>
      </c>
      <c r="AA10292">
        <v>0</v>
      </c>
      <c r="AB10292">
        <v>0.23177955301686254</v>
      </c>
      <c r="AC10292">
        <v>0</v>
      </c>
      <c r="AD10292">
        <v>0</v>
      </c>
      <c r="AE10292">
        <v>0.58785375899634484</v>
      </c>
    </row>
    <row r="10293" spans="1:31" x14ac:dyDescent="0.25">
      <c r="A10293">
        <v>1895960</v>
      </c>
      <c r="B10293">
        <v>1</v>
      </c>
      <c r="C10293" t="s">
        <v>80</v>
      </c>
      <c r="D10293" t="s">
        <v>82</v>
      </c>
      <c r="E10293" t="s">
        <v>146</v>
      </c>
      <c r="F10293" t="s">
        <v>28611</v>
      </c>
      <c r="G10293" t="s">
        <v>469</v>
      </c>
      <c r="H10293" t="s">
        <v>143</v>
      </c>
      <c r="I10293" t="s">
        <v>135</v>
      </c>
      <c r="J10293" t="s">
        <v>136</v>
      </c>
      <c r="K10293" t="s">
        <v>137</v>
      </c>
      <c r="L10293" t="s">
        <v>28612</v>
      </c>
      <c r="M10293" t="s">
        <v>28613</v>
      </c>
      <c r="N10293">
        <v>20.425277777000002</v>
      </c>
      <c r="O10293">
        <v>0</v>
      </c>
      <c r="P10293">
        <v>119</v>
      </c>
      <c r="Q10293">
        <v>0</v>
      </c>
      <c r="R10293">
        <v>0</v>
      </c>
      <c r="S10293">
        <v>0</v>
      </c>
      <c r="T10293">
        <v>11</v>
      </c>
      <c r="U10293">
        <v>0</v>
      </c>
      <c r="V10293">
        <v>0</v>
      </c>
      <c r="W10293">
        <v>0</v>
      </c>
      <c r="X10293">
        <v>627.69799008710345</v>
      </c>
      <c r="Y10293">
        <v>0</v>
      </c>
      <c r="Z10293">
        <v>0</v>
      </c>
      <c r="AA10293">
        <v>0</v>
      </c>
      <c r="AB10293">
        <v>244.49235798478048</v>
      </c>
      <c r="AC10293">
        <v>0</v>
      </c>
      <c r="AD10293">
        <v>0</v>
      </c>
      <c r="AE10293">
        <v>872.19034807188393</v>
      </c>
    </row>
    <row r="10294" spans="1:31" x14ac:dyDescent="0.25">
      <c r="A10294">
        <v>1895860</v>
      </c>
      <c r="B10294">
        <v>1</v>
      </c>
      <c r="C10294" t="s">
        <v>80</v>
      </c>
      <c r="D10294" t="s">
        <v>110</v>
      </c>
      <c r="E10294" t="s">
        <v>169</v>
      </c>
      <c r="F10294" t="s">
        <v>27344</v>
      </c>
      <c r="G10294" t="s">
        <v>183</v>
      </c>
      <c r="H10294" t="s">
        <v>143</v>
      </c>
      <c r="I10294" t="s">
        <v>135</v>
      </c>
      <c r="J10294" t="s">
        <v>136</v>
      </c>
      <c r="K10294" t="s">
        <v>137</v>
      </c>
      <c r="L10294" t="s">
        <v>28614</v>
      </c>
      <c r="M10294" t="s">
        <v>28615</v>
      </c>
      <c r="N10294">
        <v>1.143333333</v>
      </c>
      <c r="O10294">
        <v>0</v>
      </c>
      <c r="P10294">
        <v>1006</v>
      </c>
      <c r="Q10294">
        <v>0</v>
      </c>
      <c r="R10294">
        <v>0</v>
      </c>
      <c r="S10294">
        <v>0</v>
      </c>
      <c r="T10294">
        <v>76</v>
      </c>
      <c r="U10294">
        <v>0</v>
      </c>
      <c r="V10294">
        <v>0</v>
      </c>
      <c r="W10294">
        <v>0</v>
      </c>
      <c r="X10294">
        <v>390.21068643104422</v>
      </c>
      <c r="Y10294">
        <v>0</v>
      </c>
      <c r="Z10294">
        <v>0</v>
      </c>
      <c r="AA10294">
        <v>0</v>
      </c>
      <c r="AB10294">
        <v>56.429162078179715</v>
      </c>
      <c r="AC10294">
        <v>0</v>
      </c>
      <c r="AD10294">
        <v>0</v>
      </c>
      <c r="AE10294">
        <v>446.63984850922395</v>
      </c>
    </row>
    <row r="10295" spans="1:31" x14ac:dyDescent="0.25">
      <c r="A10295">
        <v>1895711</v>
      </c>
      <c r="B10295">
        <v>1</v>
      </c>
      <c r="C10295" t="s">
        <v>80</v>
      </c>
      <c r="D10295" t="s">
        <v>98</v>
      </c>
      <c r="E10295" t="s">
        <v>146</v>
      </c>
      <c r="F10295" t="s">
        <v>28616</v>
      </c>
      <c r="G10295" t="s">
        <v>924</v>
      </c>
      <c r="H10295" t="s">
        <v>143</v>
      </c>
      <c r="I10295" t="s">
        <v>135</v>
      </c>
      <c r="J10295" t="s">
        <v>136</v>
      </c>
      <c r="K10295" t="s">
        <v>137</v>
      </c>
      <c r="L10295" t="s">
        <v>28617</v>
      </c>
      <c r="M10295" t="s">
        <v>28618</v>
      </c>
      <c r="N10295">
        <v>2.8152777769999999</v>
      </c>
      <c r="O10295">
        <v>0</v>
      </c>
      <c r="P10295">
        <v>6</v>
      </c>
      <c r="Q10295">
        <v>0</v>
      </c>
      <c r="R10295">
        <v>5</v>
      </c>
      <c r="S10295">
        <v>0</v>
      </c>
      <c r="T10295">
        <v>19</v>
      </c>
      <c r="U10295">
        <v>0</v>
      </c>
      <c r="V10295">
        <v>0</v>
      </c>
      <c r="W10295">
        <v>0</v>
      </c>
      <c r="X10295">
        <v>9.1615981687909578</v>
      </c>
      <c r="Y10295">
        <v>0</v>
      </c>
      <c r="Z10295">
        <v>18.321299980051819</v>
      </c>
      <c r="AA10295">
        <v>0</v>
      </c>
      <c r="AB10295">
        <v>102.60279775833902</v>
      </c>
      <c r="AC10295">
        <v>0</v>
      </c>
      <c r="AD10295">
        <v>0</v>
      </c>
      <c r="AE10295">
        <v>130.08569590718179</v>
      </c>
    </row>
    <row r="10296" spans="1:31" x14ac:dyDescent="0.25">
      <c r="A10296">
        <v>1896252</v>
      </c>
      <c r="B10296">
        <v>1</v>
      </c>
      <c r="C10296" t="s">
        <v>80</v>
      </c>
      <c r="D10296" t="s">
        <v>92</v>
      </c>
      <c r="E10296" t="s">
        <v>146</v>
      </c>
      <c r="F10296" t="s">
        <v>28619</v>
      </c>
      <c r="G10296" t="s">
        <v>148</v>
      </c>
      <c r="H10296" t="s">
        <v>143</v>
      </c>
      <c r="I10296" t="s">
        <v>135</v>
      </c>
      <c r="J10296" t="s">
        <v>136</v>
      </c>
      <c r="K10296" t="s">
        <v>137</v>
      </c>
      <c r="L10296" t="s">
        <v>28620</v>
      </c>
      <c r="M10296" t="s">
        <v>28621</v>
      </c>
      <c r="N10296">
        <v>0.70388888800000005</v>
      </c>
      <c r="O10296">
        <v>0</v>
      </c>
      <c r="P10296">
        <v>87</v>
      </c>
      <c r="Q10296">
        <v>0</v>
      </c>
      <c r="R10296">
        <v>3</v>
      </c>
      <c r="S10296">
        <v>0</v>
      </c>
      <c r="T10296">
        <v>0</v>
      </c>
      <c r="U10296">
        <v>0</v>
      </c>
      <c r="V10296">
        <v>0</v>
      </c>
      <c r="W10296">
        <v>0</v>
      </c>
      <c r="X10296">
        <v>17.412053746117625</v>
      </c>
      <c r="Y10296">
        <v>0</v>
      </c>
      <c r="Z10296">
        <v>0.3245501170756262</v>
      </c>
      <c r="AA10296">
        <v>0</v>
      </c>
      <c r="AB10296">
        <v>0</v>
      </c>
      <c r="AC10296">
        <v>0</v>
      </c>
      <c r="AD10296">
        <v>0</v>
      </c>
      <c r="AE10296">
        <v>17.736603863193253</v>
      </c>
    </row>
    <row r="10297" spans="1:31" x14ac:dyDescent="0.25">
      <c r="A10297">
        <v>1896152</v>
      </c>
      <c r="B10297">
        <v>1</v>
      </c>
      <c r="C10297" t="s">
        <v>80</v>
      </c>
      <c r="D10297" t="s">
        <v>93</v>
      </c>
      <c r="E10297" t="s">
        <v>169</v>
      </c>
      <c r="F10297" t="s">
        <v>27392</v>
      </c>
      <c r="G10297" t="s">
        <v>183</v>
      </c>
      <c r="H10297" t="s">
        <v>143</v>
      </c>
      <c r="I10297" t="s">
        <v>135</v>
      </c>
      <c r="J10297" t="s">
        <v>136</v>
      </c>
      <c r="K10297" t="s">
        <v>137</v>
      </c>
      <c r="L10297" t="s">
        <v>28622</v>
      </c>
      <c r="M10297" t="s">
        <v>28623</v>
      </c>
      <c r="N10297">
        <v>2.4141666659999999</v>
      </c>
      <c r="O10297">
        <v>0</v>
      </c>
      <c r="P10297">
        <v>724</v>
      </c>
      <c r="Q10297">
        <v>0</v>
      </c>
      <c r="R10297">
        <v>0</v>
      </c>
      <c r="S10297">
        <v>0</v>
      </c>
      <c r="T10297">
        <v>44</v>
      </c>
      <c r="U10297">
        <v>0</v>
      </c>
      <c r="V10297">
        <v>0</v>
      </c>
      <c r="W10297">
        <v>0</v>
      </c>
      <c r="X10297">
        <v>459.19778833162928</v>
      </c>
      <c r="Y10297">
        <v>0</v>
      </c>
      <c r="Z10297">
        <v>0</v>
      </c>
      <c r="AA10297">
        <v>0</v>
      </c>
      <c r="AB10297">
        <v>155.12779242264543</v>
      </c>
      <c r="AC10297">
        <v>0</v>
      </c>
      <c r="AD10297">
        <v>0</v>
      </c>
      <c r="AE10297">
        <v>614.32558075427471</v>
      </c>
    </row>
    <row r="10298" spans="1:31" x14ac:dyDescent="0.25">
      <c r="A10298">
        <v>1896003</v>
      </c>
      <c r="B10298">
        <v>1</v>
      </c>
      <c r="C10298" t="s">
        <v>81</v>
      </c>
      <c r="D10298" t="s">
        <v>120</v>
      </c>
      <c r="E10298" t="s">
        <v>158</v>
      </c>
      <c r="F10298" t="s">
        <v>28624</v>
      </c>
      <c r="G10298" t="s">
        <v>133</v>
      </c>
      <c r="H10298" t="s">
        <v>134</v>
      </c>
      <c r="I10298" t="s">
        <v>135</v>
      </c>
      <c r="J10298" t="s">
        <v>136</v>
      </c>
      <c r="K10298" t="s">
        <v>137</v>
      </c>
      <c r="L10298" t="s">
        <v>28625</v>
      </c>
      <c r="M10298" t="s">
        <v>28626</v>
      </c>
      <c r="N10298">
        <v>6.1111111000000003E-2</v>
      </c>
      <c r="O10298">
        <v>0</v>
      </c>
      <c r="P10298">
        <v>459</v>
      </c>
      <c r="Q10298">
        <v>0</v>
      </c>
      <c r="R10298">
        <v>12</v>
      </c>
      <c r="S10298">
        <v>0</v>
      </c>
      <c r="T10298">
        <v>86</v>
      </c>
      <c r="U10298">
        <v>0</v>
      </c>
      <c r="V10298">
        <v>0</v>
      </c>
      <c r="W10298">
        <v>0</v>
      </c>
      <c r="X10298">
        <v>7.3444463701799672</v>
      </c>
      <c r="Y10298">
        <v>0</v>
      </c>
      <c r="Z10298">
        <v>0.4813815120728166</v>
      </c>
      <c r="AA10298">
        <v>0</v>
      </c>
      <c r="AB10298">
        <v>3.6442635427306787</v>
      </c>
      <c r="AC10298">
        <v>0</v>
      </c>
      <c r="AD10298">
        <v>0</v>
      </c>
      <c r="AE10298">
        <v>11.470091424983462</v>
      </c>
    </row>
    <row r="10299" spans="1:31" x14ac:dyDescent="0.25">
      <c r="A10299">
        <v>1896118</v>
      </c>
      <c r="B10299">
        <v>1</v>
      </c>
      <c r="C10299" t="s">
        <v>80</v>
      </c>
      <c r="D10299" t="s">
        <v>110</v>
      </c>
      <c r="E10299" t="s">
        <v>146</v>
      </c>
      <c r="F10299" t="s">
        <v>1098</v>
      </c>
      <c r="G10299" t="s">
        <v>148</v>
      </c>
      <c r="H10299" t="s">
        <v>143</v>
      </c>
      <c r="I10299" t="s">
        <v>135</v>
      </c>
      <c r="J10299" t="s">
        <v>136</v>
      </c>
      <c r="K10299" t="s">
        <v>137</v>
      </c>
      <c r="L10299" t="s">
        <v>28627</v>
      </c>
      <c r="M10299" t="s">
        <v>28628</v>
      </c>
      <c r="N10299">
        <v>1.456111111</v>
      </c>
      <c r="O10299">
        <v>0</v>
      </c>
      <c r="P10299">
        <v>293</v>
      </c>
      <c r="Q10299">
        <v>0</v>
      </c>
      <c r="R10299">
        <v>0</v>
      </c>
      <c r="S10299">
        <v>0</v>
      </c>
      <c r="T10299">
        <v>19</v>
      </c>
      <c r="U10299">
        <v>0</v>
      </c>
      <c r="V10299">
        <v>0</v>
      </c>
      <c r="W10299">
        <v>0</v>
      </c>
      <c r="X10299">
        <v>168.84329435279216</v>
      </c>
      <c r="Y10299">
        <v>0</v>
      </c>
      <c r="Z10299">
        <v>0</v>
      </c>
      <c r="AA10299">
        <v>0</v>
      </c>
      <c r="AB10299">
        <v>20.829673973279473</v>
      </c>
      <c r="AC10299">
        <v>0</v>
      </c>
      <c r="AD10299">
        <v>0</v>
      </c>
      <c r="AE10299">
        <v>189.67296832607164</v>
      </c>
    </row>
    <row r="10300" spans="1:31" x14ac:dyDescent="0.25">
      <c r="A10300">
        <v>1895786</v>
      </c>
      <c r="B10300">
        <v>1</v>
      </c>
      <c r="C10300" t="s">
        <v>80</v>
      </c>
      <c r="D10300" t="s">
        <v>102</v>
      </c>
      <c r="E10300" t="s">
        <v>169</v>
      </c>
      <c r="F10300" t="s">
        <v>27589</v>
      </c>
      <c r="G10300" t="s">
        <v>183</v>
      </c>
      <c r="H10300" t="s">
        <v>143</v>
      </c>
      <c r="I10300" t="s">
        <v>135</v>
      </c>
      <c r="J10300" t="s">
        <v>136</v>
      </c>
      <c r="K10300" t="s">
        <v>137</v>
      </c>
      <c r="L10300" t="s">
        <v>28629</v>
      </c>
      <c r="M10300" t="s">
        <v>28630</v>
      </c>
      <c r="N10300">
        <v>2.85</v>
      </c>
      <c r="O10300">
        <v>0</v>
      </c>
      <c r="P10300">
        <v>0</v>
      </c>
      <c r="Q10300">
        <v>0</v>
      </c>
      <c r="R10300">
        <v>21</v>
      </c>
      <c r="S10300">
        <v>0</v>
      </c>
      <c r="T10300">
        <v>0</v>
      </c>
      <c r="U10300">
        <v>0</v>
      </c>
      <c r="V10300">
        <v>0</v>
      </c>
      <c r="W10300">
        <v>0</v>
      </c>
      <c r="X10300">
        <v>0</v>
      </c>
      <c r="Y10300">
        <v>0</v>
      </c>
      <c r="Z10300">
        <v>120.63752680264727</v>
      </c>
      <c r="AA10300">
        <v>0</v>
      </c>
      <c r="AB10300">
        <v>0</v>
      </c>
      <c r="AC10300">
        <v>0</v>
      </c>
      <c r="AD10300">
        <v>0</v>
      </c>
      <c r="AE10300">
        <v>120.63752680264727</v>
      </c>
    </row>
    <row r="10301" spans="1:31" x14ac:dyDescent="0.25">
      <c r="A10301">
        <v>1896072</v>
      </c>
      <c r="B10301">
        <v>1</v>
      </c>
      <c r="C10301" t="s">
        <v>80</v>
      </c>
      <c r="D10301" t="s">
        <v>101</v>
      </c>
      <c r="E10301" t="s">
        <v>222</v>
      </c>
      <c r="F10301" t="s">
        <v>22599</v>
      </c>
      <c r="G10301" t="s">
        <v>148</v>
      </c>
      <c r="H10301" t="s">
        <v>143</v>
      </c>
      <c r="I10301" t="s">
        <v>135</v>
      </c>
      <c r="J10301" t="s">
        <v>136</v>
      </c>
      <c r="K10301" t="s">
        <v>137</v>
      </c>
      <c r="L10301" t="s">
        <v>28631</v>
      </c>
      <c r="M10301" t="s">
        <v>28632</v>
      </c>
      <c r="N10301">
        <v>1.886666666</v>
      </c>
      <c r="O10301">
        <v>0</v>
      </c>
      <c r="P10301">
        <v>3</v>
      </c>
      <c r="Q10301">
        <v>0</v>
      </c>
      <c r="R10301">
        <v>0</v>
      </c>
      <c r="S10301">
        <v>0</v>
      </c>
      <c r="T10301">
        <v>14</v>
      </c>
      <c r="U10301">
        <v>0</v>
      </c>
      <c r="V10301">
        <v>0</v>
      </c>
      <c r="W10301">
        <v>0</v>
      </c>
      <c r="X10301">
        <v>1.3027156151060346</v>
      </c>
      <c r="Y10301">
        <v>0</v>
      </c>
      <c r="Z10301">
        <v>0</v>
      </c>
      <c r="AA10301">
        <v>0</v>
      </c>
      <c r="AB10301">
        <v>51.512827649647981</v>
      </c>
      <c r="AC10301">
        <v>0</v>
      </c>
      <c r="AD10301">
        <v>0</v>
      </c>
      <c r="AE10301">
        <v>52.815543264754012</v>
      </c>
    </row>
    <row r="10302" spans="1:31" x14ac:dyDescent="0.25">
      <c r="A10302">
        <v>1896095</v>
      </c>
      <c r="B10302">
        <v>1</v>
      </c>
      <c r="C10302" t="s">
        <v>80</v>
      </c>
      <c r="D10302" t="s">
        <v>84</v>
      </c>
      <c r="E10302" t="s">
        <v>222</v>
      </c>
      <c r="F10302" t="s">
        <v>28633</v>
      </c>
      <c r="G10302" t="s">
        <v>142</v>
      </c>
      <c r="H10302" t="s">
        <v>143</v>
      </c>
      <c r="I10302" t="s">
        <v>135</v>
      </c>
      <c r="J10302" t="s">
        <v>136</v>
      </c>
      <c r="K10302" t="s">
        <v>137</v>
      </c>
      <c r="L10302" t="s">
        <v>28634</v>
      </c>
      <c r="M10302" t="s">
        <v>28635</v>
      </c>
      <c r="N10302">
        <v>0.83027777700000005</v>
      </c>
      <c r="O10302">
        <v>0</v>
      </c>
      <c r="P10302">
        <v>22</v>
      </c>
      <c r="Q10302">
        <v>0</v>
      </c>
      <c r="R10302">
        <v>0</v>
      </c>
      <c r="S10302">
        <v>0</v>
      </c>
      <c r="T10302">
        <v>3</v>
      </c>
      <c r="U10302">
        <v>0</v>
      </c>
      <c r="V10302">
        <v>0</v>
      </c>
      <c r="W10302">
        <v>0</v>
      </c>
      <c r="X10302">
        <v>5.9166333336173578</v>
      </c>
      <c r="Y10302">
        <v>0</v>
      </c>
      <c r="Z10302">
        <v>0</v>
      </c>
      <c r="AA10302">
        <v>0</v>
      </c>
      <c r="AB10302">
        <v>0.40306048179814674</v>
      </c>
      <c r="AC10302">
        <v>0</v>
      </c>
      <c r="AD10302">
        <v>0</v>
      </c>
      <c r="AE10302">
        <v>6.3196938154155049</v>
      </c>
    </row>
    <row r="10303" spans="1:31" x14ac:dyDescent="0.25">
      <c r="A10303">
        <v>1896281</v>
      </c>
      <c r="B10303">
        <v>1</v>
      </c>
      <c r="C10303" t="s">
        <v>80</v>
      </c>
      <c r="D10303" t="s">
        <v>96</v>
      </c>
      <c r="E10303" t="s">
        <v>169</v>
      </c>
      <c r="F10303" t="s">
        <v>28636</v>
      </c>
      <c r="G10303" t="s">
        <v>183</v>
      </c>
      <c r="H10303" t="s">
        <v>143</v>
      </c>
      <c r="I10303" t="s">
        <v>135</v>
      </c>
      <c r="J10303" t="s">
        <v>136</v>
      </c>
      <c r="K10303" t="s">
        <v>137</v>
      </c>
      <c r="L10303" t="s">
        <v>28637</v>
      </c>
      <c r="M10303" t="s">
        <v>28638</v>
      </c>
      <c r="N10303">
        <v>3.1486111110000001</v>
      </c>
      <c r="O10303">
        <v>0</v>
      </c>
      <c r="P10303">
        <v>289</v>
      </c>
      <c r="Q10303">
        <v>0</v>
      </c>
      <c r="R10303">
        <v>0</v>
      </c>
      <c r="S10303">
        <v>0</v>
      </c>
      <c r="T10303">
        <v>13</v>
      </c>
      <c r="U10303">
        <v>0</v>
      </c>
      <c r="V10303">
        <v>0</v>
      </c>
      <c r="W10303">
        <v>0</v>
      </c>
      <c r="X10303">
        <v>300.69756793373409</v>
      </c>
      <c r="Y10303">
        <v>0</v>
      </c>
      <c r="Z10303">
        <v>0</v>
      </c>
      <c r="AA10303">
        <v>0</v>
      </c>
      <c r="AB10303">
        <v>115.93209906373774</v>
      </c>
      <c r="AC10303">
        <v>0</v>
      </c>
      <c r="AD10303">
        <v>0</v>
      </c>
      <c r="AE10303">
        <v>416.62966699747182</v>
      </c>
    </row>
    <row r="10304" spans="1:31" x14ac:dyDescent="0.25">
      <c r="A10304">
        <v>1896264</v>
      </c>
      <c r="B10304">
        <v>1</v>
      </c>
      <c r="C10304" t="s">
        <v>80</v>
      </c>
      <c r="D10304" t="s">
        <v>92</v>
      </c>
      <c r="E10304" t="s">
        <v>146</v>
      </c>
      <c r="F10304" t="s">
        <v>28639</v>
      </c>
      <c r="G10304" t="s">
        <v>148</v>
      </c>
      <c r="H10304" t="s">
        <v>143</v>
      </c>
      <c r="I10304" t="s">
        <v>135</v>
      </c>
      <c r="J10304" t="s">
        <v>136</v>
      </c>
      <c r="K10304" t="s">
        <v>137</v>
      </c>
      <c r="L10304" t="s">
        <v>28640</v>
      </c>
      <c r="M10304" t="s">
        <v>28641</v>
      </c>
      <c r="N10304">
        <v>3.7636111109999999</v>
      </c>
      <c r="O10304">
        <v>0</v>
      </c>
      <c r="P10304">
        <v>57</v>
      </c>
      <c r="Q10304">
        <v>0</v>
      </c>
      <c r="R10304">
        <v>0</v>
      </c>
      <c r="S10304">
        <v>0</v>
      </c>
      <c r="T10304">
        <v>3</v>
      </c>
      <c r="U10304">
        <v>0</v>
      </c>
      <c r="V10304">
        <v>0</v>
      </c>
      <c r="W10304">
        <v>0</v>
      </c>
      <c r="X10304">
        <v>79.802602301509694</v>
      </c>
      <c r="Y10304">
        <v>0</v>
      </c>
      <c r="Z10304">
        <v>0</v>
      </c>
      <c r="AA10304">
        <v>0</v>
      </c>
      <c r="AB10304">
        <v>9.8289724550677011</v>
      </c>
      <c r="AC10304">
        <v>0</v>
      </c>
      <c r="AD10304">
        <v>0</v>
      </c>
      <c r="AE10304">
        <v>89.631574756577393</v>
      </c>
    </row>
    <row r="10305" spans="1:31" x14ac:dyDescent="0.25">
      <c r="A10305">
        <v>1895594</v>
      </c>
      <c r="B10305">
        <v>1</v>
      </c>
      <c r="C10305" t="s">
        <v>81</v>
      </c>
      <c r="D10305" t="s">
        <v>119</v>
      </c>
      <c r="E10305" t="s">
        <v>131</v>
      </c>
      <c r="F10305" t="s">
        <v>7014</v>
      </c>
      <c r="G10305" t="s">
        <v>133</v>
      </c>
      <c r="H10305" t="s">
        <v>134</v>
      </c>
      <c r="I10305" t="s">
        <v>152</v>
      </c>
      <c r="J10305" t="s">
        <v>136</v>
      </c>
      <c r="K10305" t="s">
        <v>137</v>
      </c>
      <c r="L10305" t="s">
        <v>28642</v>
      </c>
      <c r="M10305" t="s">
        <v>28643</v>
      </c>
      <c r="N10305">
        <v>6.1111109999999998E-3</v>
      </c>
      <c r="O10305">
        <v>1</v>
      </c>
      <c r="P10305">
        <v>1266</v>
      </c>
      <c r="Q10305">
        <v>113</v>
      </c>
      <c r="R10305">
        <v>221</v>
      </c>
      <c r="S10305">
        <v>0</v>
      </c>
      <c r="T10305">
        <v>81</v>
      </c>
      <c r="U10305">
        <v>0</v>
      </c>
      <c r="V10305">
        <v>0</v>
      </c>
      <c r="W10305">
        <v>8.6933628090222223E-4</v>
      </c>
      <c r="X10305">
        <v>0.80667495319106564</v>
      </c>
      <c r="Y10305">
        <v>2.5304805880992869</v>
      </c>
      <c r="Z10305">
        <v>2.8070518421257584</v>
      </c>
      <c r="AA10305">
        <v>0</v>
      </c>
      <c r="AB10305">
        <v>0.19187032956116667</v>
      </c>
      <c r="AC10305">
        <v>0</v>
      </c>
      <c r="AD10305">
        <v>0</v>
      </c>
      <c r="AE10305">
        <v>6.3369470492581792</v>
      </c>
    </row>
    <row r="10306" spans="1:31" x14ac:dyDescent="0.25">
      <c r="A10306">
        <v>1895531</v>
      </c>
      <c r="B10306">
        <v>1</v>
      </c>
      <c r="C10306" t="s">
        <v>80</v>
      </c>
      <c r="D10306" t="s">
        <v>104</v>
      </c>
      <c r="E10306" t="s">
        <v>169</v>
      </c>
      <c r="F10306" t="s">
        <v>28644</v>
      </c>
      <c r="G10306" t="s">
        <v>183</v>
      </c>
      <c r="H10306" t="s">
        <v>143</v>
      </c>
      <c r="I10306" t="s">
        <v>135</v>
      </c>
      <c r="J10306" t="s">
        <v>136</v>
      </c>
      <c r="K10306" t="s">
        <v>137</v>
      </c>
      <c r="L10306" t="s">
        <v>28645</v>
      </c>
      <c r="M10306" t="s">
        <v>28646</v>
      </c>
      <c r="N10306">
        <v>1.6163888879999999</v>
      </c>
      <c r="O10306">
        <v>0</v>
      </c>
      <c r="P10306">
        <v>3</v>
      </c>
      <c r="Q10306">
        <v>0</v>
      </c>
      <c r="R10306">
        <v>16</v>
      </c>
      <c r="S10306">
        <v>0</v>
      </c>
      <c r="T10306">
        <v>3</v>
      </c>
      <c r="U10306">
        <v>0</v>
      </c>
      <c r="V10306">
        <v>0</v>
      </c>
      <c r="W10306">
        <v>0</v>
      </c>
      <c r="X10306">
        <v>1.4495558330305127</v>
      </c>
      <c r="Y10306">
        <v>0</v>
      </c>
      <c r="Z10306">
        <v>18.213139060571894</v>
      </c>
      <c r="AA10306">
        <v>0</v>
      </c>
      <c r="AB10306">
        <v>2.0951910660706465</v>
      </c>
      <c r="AC10306">
        <v>0</v>
      </c>
      <c r="AD10306">
        <v>0</v>
      </c>
      <c r="AE10306">
        <v>21.757885959673054</v>
      </c>
    </row>
    <row r="10307" spans="1:31" x14ac:dyDescent="0.25">
      <c r="A10307">
        <v>1895826</v>
      </c>
      <c r="B10307">
        <v>1</v>
      </c>
      <c r="C10307" t="s">
        <v>80</v>
      </c>
      <c r="D10307" t="s">
        <v>94</v>
      </c>
      <c r="E10307" t="s">
        <v>210</v>
      </c>
      <c r="F10307" t="s">
        <v>28647</v>
      </c>
      <c r="G10307" t="s">
        <v>133</v>
      </c>
      <c r="H10307" t="s">
        <v>134</v>
      </c>
      <c r="I10307" t="s">
        <v>135</v>
      </c>
      <c r="J10307" t="s">
        <v>136</v>
      </c>
      <c r="K10307" t="s">
        <v>137</v>
      </c>
      <c r="L10307" t="s">
        <v>28648</v>
      </c>
      <c r="M10307" t="s">
        <v>28649</v>
      </c>
      <c r="N10307">
        <v>1.0169444439999999</v>
      </c>
      <c r="O10307">
        <v>0</v>
      </c>
      <c r="P10307">
        <v>700</v>
      </c>
      <c r="Q10307">
        <v>31</v>
      </c>
      <c r="R10307">
        <v>41</v>
      </c>
      <c r="S10307">
        <v>14</v>
      </c>
      <c r="T10307">
        <v>84</v>
      </c>
      <c r="U10307">
        <v>7</v>
      </c>
      <c r="V10307">
        <v>0</v>
      </c>
      <c r="W10307">
        <v>0</v>
      </c>
      <c r="X10307">
        <v>186.16812287634778</v>
      </c>
      <c r="Y10307">
        <v>82.075093730963815</v>
      </c>
      <c r="Z10307">
        <v>104.23790753354123</v>
      </c>
      <c r="AA10307">
        <v>338.26577640374575</v>
      </c>
      <c r="AB10307">
        <v>58.244443893176054</v>
      </c>
      <c r="AC10307">
        <v>465.04971357351445</v>
      </c>
      <c r="AD10307">
        <v>0</v>
      </c>
      <c r="AE10307">
        <v>1234.0410580112889</v>
      </c>
    </row>
    <row r="10308" spans="1:31" x14ac:dyDescent="0.25">
      <c r="A10308">
        <v>1895577</v>
      </c>
      <c r="B10308">
        <v>1</v>
      </c>
      <c r="C10308" t="s">
        <v>80</v>
      </c>
      <c r="D10308" t="s">
        <v>100</v>
      </c>
      <c r="E10308" t="s">
        <v>222</v>
      </c>
      <c r="F10308" t="s">
        <v>28650</v>
      </c>
      <c r="G10308" t="s">
        <v>148</v>
      </c>
      <c r="H10308" t="s">
        <v>143</v>
      </c>
      <c r="I10308" t="s">
        <v>135</v>
      </c>
      <c r="J10308" t="s">
        <v>136</v>
      </c>
      <c r="K10308" t="s">
        <v>137</v>
      </c>
      <c r="L10308" t="s">
        <v>28651</v>
      </c>
      <c r="M10308" t="s">
        <v>28652</v>
      </c>
      <c r="N10308">
        <v>1.3844444440000001</v>
      </c>
      <c r="O10308">
        <v>0</v>
      </c>
      <c r="P10308">
        <v>0</v>
      </c>
      <c r="Q10308">
        <v>0</v>
      </c>
      <c r="R10308">
        <v>0</v>
      </c>
      <c r="S10308">
        <v>0</v>
      </c>
      <c r="T10308">
        <v>5</v>
      </c>
      <c r="U10308">
        <v>0</v>
      </c>
      <c r="V10308">
        <v>2</v>
      </c>
      <c r="W10308">
        <v>0</v>
      </c>
      <c r="X10308">
        <v>0</v>
      </c>
      <c r="Y10308">
        <v>0</v>
      </c>
      <c r="Z10308">
        <v>0</v>
      </c>
      <c r="AA10308">
        <v>0</v>
      </c>
      <c r="AB10308">
        <v>3.4664514829161055</v>
      </c>
      <c r="AC10308">
        <v>0</v>
      </c>
      <c r="AD10308">
        <v>50.288822511264115</v>
      </c>
      <c r="AE10308">
        <v>53.755273994180222</v>
      </c>
    </row>
    <row r="10309" spans="1:31" x14ac:dyDescent="0.25">
      <c r="A10309">
        <v>1895494</v>
      </c>
      <c r="B10309">
        <v>1</v>
      </c>
      <c r="C10309" t="s">
        <v>80</v>
      </c>
      <c r="D10309" t="s">
        <v>98</v>
      </c>
      <c r="E10309" t="s">
        <v>158</v>
      </c>
      <c r="F10309" t="s">
        <v>28653</v>
      </c>
      <c r="G10309" t="s">
        <v>219</v>
      </c>
      <c r="H10309" t="s">
        <v>134</v>
      </c>
      <c r="I10309" t="s">
        <v>135</v>
      </c>
      <c r="J10309" t="s">
        <v>136</v>
      </c>
      <c r="K10309" t="s">
        <v>137</v>
      </c>
      <c r="L10309" t="s">
        <v>28654</v>
      </c>
      <c r="M10309" t="s">
        <v>28655</v>
      </c>
      <c r="N10309">
        <v>2.1211111109999998</v>
      </c>
      <c r="O10309">
        <v>0</v>
      </c>
      <c r="P10309">
        <v>107</v>
      </c>
      <c r="Q10309">
        <v>0</v>
      </c>
      <c r="R10309">
        <v>13</v>
      </c>
      <c r="S10309">
        <v>0</v>
      </c>
      <c r="T10309">
        <v>34</v>
      </c>
      <c r="U10309">
        <v>0</v>
      </c>
      <c r="V10309">
        <v>0</v>
      </c>
      <c r="W10309">
        <v>0</v>
      </c>
      <c r="X10309">
        <v>56.916327358533735</v>
      </c>
      <c r="Y10309">
        <v>0</v>
      </c>
      <c r="Z10309">
        <v>65.67869778857542</v>
      </c>
      <c r="AA10309">
        <v>0</v>
      </c>
      <c r="AB10309">
        <v>57.603262661764795</v>
      </c>
      <c r="AC10309">
        <v>0</v>
      </c>
      <c r="AD10309">
        <v>0</v>
      </c>
      <c r="AE10309">
        <v>180.19828780887394</v>
      </c>
    </row>
    <row r="10310" spans="1:31" x14ac:dyDescent="0.25">
      <c r="A10310">
        <v>1896218</v>
      </c>
      <c r="B10310">
        <v>1</v>
      </c>
      <c r="C10310" t="s">
        <v>80</v>
      </c>
      <c r="D10310" t="s">
        <v>103</v>
      </c>
      <c r="E10310" t="s">
        <v>146</v>
      </c>
      <c r="F10310" t="s">
        <v>9307</v>
      </c>
      <c r="G10310" t="s">
        <v>148</v>
      </c>
      <c r="H10310" t="s">
        <v>143</v>
      </c>
      <c r="I10310" t="s">
        <v>135</v>
      </c>
      <c r="J10310" t="s">
        <v>136</v>
      </c>
      <c r="K10310" t="s">
        <v>137</v>
      </c>
      <c r="L10310" t="s">
        <v>28656</v>
      </c>
      <c r="M10310" t="s">
        <v>28657</v>
      </c>
      <c r="N10310">
        <v>1.1000000000000001</v>
      </c>
      <c r="O10310">
        <v>0</v>
      </c>
      <c r="P10310">
        <v>281</v>
      </c>
      <c r="Q10310">
        <v>0</v>
      </c>
      <c r="R10310">
        <v>2</v>
      </c>
      <c r="S10310">
        <v>0</v>
      </c>
      <c r="T10310">
        <v>25</v>
      </c>
      <c r="U10310">
        <v>0</v>
      </c>
      <c r="V10310">
        <v>0</v>
      </c>
      <c r="W10310">
        <v>0</v>
      </c>
      <c r="X10310">
        <v>94.725419670481472</v>
      </c>
      <c r="Y10310">
        <v>0</v>
      </c>
      <c r="Z10310">
        <v>6.2830336965468886E-2</v>
      </c>
      <c r="AA10310">
        <v>0</v>
      </c>
      <c r="AB10310">
        <v>9.3932346611866109</v>
      </c>
      <c r="AC10310">
        <v>0</v>
      </c>
      <c r="AD10310">
        <v>0</v>
      </c>
      <c r="AE10310">
        <v>104.18148466863356</v>
      </c>
    </row>
    <row r="10311" spans="1:31" x14ac:dyDescent="0.25">
      <c r="A10311">
        <v>1895972</v>
      </c>
      <c r="B10311">
        <v>1</v>
      </c>
      <c r="C10311" t="s">
        <v>80</v>
      </c>
      <c r="D10311" t="s">
        <v>83</v>
      </c>
      <c r="E10311" t="s">
        <v>169</v>
      </c>
      <c r="F10311" t="s">
        <v>27302</v>
      </c>
      <c r="G10311" t="s">
        <v>148</v>
      </c>
      <c r="H10311" t="s">
        <v>143</v>
      </c>
      <c r="I10311" t="s">
        <v>135</v>
      </c>
      <c r="J10311" t="s">
        <v>136</v>
      </c>
      <c r="K10311" t="s">
        <v>137</v>
      </c>
      <c r="L10311" t="s">
        <v>28658</v>
      </c>
      <c r="M10311" t="s">
        <v>28659</v>
      </c>
      <c r="N10311">
        <v>2.9375</v>
      </c>
      <c r="O10311">
        <v>0</v>
      </c>
      <c r="P10311">
        <v>506</v>
      </c>
      <c r="Q10311">
        <v>0</v>
      </c>
      <c r="R10311">
        <v>0</v>
      </c>
      <c r="S10311">
        <v>0</v>
      </c>
      <c r="T10311">
        <v>19</v>
      </c>
      <c r="U10311">
        <v>0</v>
      </c>
      <c r="V10311">
        <v>0</v>
      </c>
      <c r="W10311">
        <v>0</v>
      </c>
      <c r="X10311">
        <v>463.32852919601538</v>
      </c>
      <c r="Y10311">
        <v>0</v>
      </c>
      <c r="Z10311">
        <v>0</v>
      </c>
      <c r="AA10311">
        <v>0</v>
      </c>
      <c r="AB10311">
        <v>28.056808789952232</v>
      </c>
      <c r="AC10311">
        <v>0</v>
      </c>
      <c r="AD10311">
        <v>0</v>
      </c>
      <c r="AE10311">
        <v>491.38533798596762</v>
      </c>
    </row>
    <row r="10312" spans="1:31" x14ac:dyDescent="0.25">
      <c r="A10312">
        <v>1895932</v>
      </c>
      <c r="B10312">
        <v>1</v>
      </c>
      <c r="C10312" t="s">
        <v>80</v>
      </c>
      <c r="D10312" t="s">
        <v>98</v>
      </c>
      <c r="E10312" t="s">
        <v>169</v>
      </c>
      <c r="F10312" t="s">
        <v>18071</v>
      </c>
      <c r="G10312" t="s">
        <v>183</v>
      </c>
      <c r="H10312" t="s">
        <v>143</v>
      </c>
      <c r="I10312" t="s">
        <v>135</v>
      </c>
      <c r="J10312" t="s">
        <v>136</v>
      </c>
      <c r="K10312" t="s">
        <v>137</v>
      </c>
      <c r="L10312" t="s">
        <v>28660</v>
      </c>
      <c r="M10312" t="s">
        <v>28661</v>
      </c>
      <c r="N10312">
        <v>2.383888888</v>
      </c>
      <c r="O10312">
        <v>0</v>
      </c>
      <c r="P10312">
        <v>349</v>
      </c>
      <c r="Q10312">
        <v>0</v>
      </c>
      <c r="R10312">
        <v>0</v>
      </c>
      <c r="S10312">
        <v>0</v>
      </c>
      <c r="T10312">
        <v>23</v>
      </c>
      <c r="U10312">
        <v>0</v>
      </c>
      <c r="V10312">
        <v>0</v>
      </c>
      <c r="W10312">
        <v>0</v>
      </c>
      <c r="X10312">
        <v>198.71807802446867</v>
      </c>
      <c r="Y10312">
        <v>0</v>
      </c>
      <c r="Z10312">
        <v>0</v>
      </c>
      <c r="AA10312">
        <v>0</v>
      </c>
      <c r="AB10312">
        <v>95.226451664275771</v>
      </c>
      <c r="AC10312">
        <v>0</v>
      </c>
      <c r="AD10312">
        <v>0</v>
      </c>
      <c r="AE10312">
        <v>293.94452968874441</v>
      </c>
    </row>
    <row r="10313" spans="1:31" x14ac:dyDescent="0.25">
      <c r="A10313">
        <v>1896078</v>
      </c>
      <c r="B10313">
        <v>1</v>
      </c>
      <c r="C10313" t="s">
        <v>80</v>
      </c>
      <c r="D10313" t="s">
        <v>91</v>
      </c>
      <c r="E10313" t="s">
        <v>146</v>
      </c>
      <c r="F10313" t="s">
        <v>28662</v>
      </c>
      <c r="G10313" t="s">
        <v>469</v>
      </c>
      <c r="H10313" t="s">
        <v>143</v>
      </c>
      <c r="I10313" t="s">
        <v>135</v>
      </c>
      <c r="J10313" t="s">
        <v>136</v>
      </c>
      <c r="K10313" t="s">
        <v>137</v>
      </c>
      <c r="L10313" t="s">
        <v>28663</v>
      </c>
      <c r="M10313" t="s">
        <v>28664</v>
      </c>
      <c r="N10313">
        <v>5.5250000000000004</v>
      </c>
      <c r="O10313">
        <v>0</v>
      </c>
      <c r="P10313">
        <v>0</v>
      </c>
      <c r="Q10313">
        <v>0</v>
      </c>
      <c r="R10313">
        <v>2</v>
      </c>
      <c r="S10313">
        <v>0</v>
      </c>
      <c r="T10313">
        <v>0</v>
      </c>
      <c r="U10313">
        <v>0</v>
      </c>
      <c r="V10313">
        <v>0</v>
      </c>
      <c r="W10313">
        <v>0</v>
      </c>
      <c r="X10313">
        <v>0</v>
      </c>
      <c r="Y10313">
        <v>0</v>
      </c>
      <c r="Z10313">
        <v>24.2945867764928</v>
      </c>
      <c r="AA10313">
        <v>0</v>
      </c>
      <c r="AB10313">
        <v>0</v>
      </c>
      <c r="AC10313">
        <v>0</v>
      </c>
      <c r="AD10313">
        <v>0</v>
      </c>
      <c r="AE10313">
        <v>24.2945867764928</v>
      </c>
    </row>
    <row r="10314" spans="1:31" x14ac:dyDescent="0.25">
      <c r="A10314">
        <v>1896321</v>
      </c>
      <c r="B10314">
        <v>1</v>
      </c>
      <c r="C10314" t="s">
        <v>80</v>
      </c>
      <c r="D10314" t="s">
        <v>99</v>
      </c>
      <c r="E10314" t="s">
        <v>140</v>
      </c>
      <c r="F10314" t="s">
        <v>28665</v>
      </c>
      <c r="G10314" t="s">
        <v>163</v>
      </c>
      <c r="H10314" t="s">
        <v>143</v>
      </c>
      <c r="I10314" t="s">
        <v>135</v>
      </c>
      <c r="J10314" t="s">
        <v>136</v>
      </c>
      <c r="K10314" t="s">
        <v>137</v>
      </c>
      <c r="L10314" t="s">
        <v>28666</v>
      </c>
      <c r="M10314" t="s">
        <v>28667</v>
      </c>
      <c r="N10314">
        <v>2.2352777769999999</v>
      </c>
      <c r="O10314">
        <v>0</v>
      </c>
      <c r="P10314">
        <v>2</v>
      </c>
      <c r="Q10314">
        <v>0</v>
      </c>
      <c r="R10314">
        <v>0</v>
      </c>
      <c r="S10314">
        <v>0</v>
      </c>
      <c r="T10314">
        <v>0</v>
      </c>
      <c r="U10314">
        <v>0</v>
      </c>
      <c r="V10314">
        <v>0</v>
      </c>
      <c r="W10314">
        <v>0</v>
      </c>
      <c r="X10314">
        <v>0.95165202654507941</v>
      </c>
      <c r="Y10314">
        <v>0</v>
      </c>
      <c r="Z10314">
        <v>0</v>
      </c>
      <c r="AA10314">
        <v>0</v>
      </c>
      <c r="AB10314">
        <v>0</v>
      </c>
      <c r="AC10314">
        <v>0</v>
      </c>
      <c r="AD10314">
        <v>0</v>
      </c>
      <c r="AE10314">
        <v>0.95165202654507941</v>
      </c>
    </row>
    <row r="10315" spans="1:31" x14ac:dyDescent="0.25">
      <c r="A10315">
        <v>1895537</v>
      </c>
      <c r="B10315">
        <v>1</v>
      </c>
      <c r="C10315" t="s">
        <v>81</v>
      </c>
      <c r="D10315" t="s">
        <v>117</v>
      </c>
      <c r="E10315" t="s">
        <v>146</v>
      </c>
      <c r="F10315" t="s">
        <v>28668</v>
      </c>
      <c r="G10315" t="s">
        <v>148</v>
      </c>
      <c r="H10315" t="s">
        <v>143</v>
      </c>
      <c r="I10315" t="s">
        <v>135</v>
      </c>
      <c r="J10315" t="s">
        <v>136</v>
      </c>
      <c r="K10315" t="s">
        <v>137</v>
      </c>
      <c r="L10315" t="s">
        <v>28669</v>
      </c>
      <c r="M10315" t="s">
        <v>28670</v>
      </c>
      <c r="N10315">
        <v>1.3558333330000001</v>
      </c>
      <c r="O10315">
        <v>0</v>
      </c>
      <c r="P10315">
        <v>27</v>
      </c>
      <c r="Q10315">
        <v>0</v>
      </c>
      <c r="R10315">
        <v>0</v>
      </c>
      <c r="S10315">
        <v>0</v>
      </c>
      <c r="T10315">
        <v>0</v>
      </c>
      <c r="U10315">
        <v>0</v>
      </c>
      <c r="V10315">
        <v>0</v>
      </c>
      <c r="W10315">
        <v>0</v>
      </c>
      <c r="X10315">
        <v>3.8057862699179106</v>
      </c>
      <c r="Y10315">
        <v>0</v>
      </c>
      <c r="Z10315">
        <v>0</v>
      </c>
      <c r="AA10315">
        <v>0</v>
      </c>
      <c r="AB10315">
        <v>0</v>
      </c>
      <c r="AC10315">
        <v>0</v>
      </c>
      <c r="AD10315">
        <v>0</v>
      </c>
      <c r="AE10315">
        <v>3.8057862699179106</v>
      </c>
    </row>
    <row r="10316" spans="1:31" x14ac:dyDescent="0.25">
      <c r="A10316">
        <v>1895514</v>
      </c>
      <c r="B10316">
        <v>1</v>
      </c>
      <c r="C10316" t="s">
        <v>80</v>
      </c>
      <c r="D10316" t="s">
        <v>90</v>
      </c>
      <c r="E10316" t="s">
        <v>146</v>
      </c>
      <c r="F10316" t="s">
        <v>28671</v>
      </c>
      <c r="G10316" t="s">
        <v>142</v>
      </c>
      <c r="H10316" t="s">
        <v>143</v>
      </c>
      <c r="I10316" t="s">
        <v>135</v>
      </c>
      <c r="J10316" t="s">
        <v>136</v>
      </c>
      <c r="K10316" t="s">
        <v>137</v>
      </c>
      <c r="L10316" t="s">
        <v>28672</v>
      </c>
      <c r="M10316" t="s">
        <v>28673</v>
      </c>
      <c r="N10316">
        <v>2.0622222219999999</v>
      </c>
      <c r="O10316">
        <v>0</v>
      </c>
      <c r="P10316">
        <v>15</v>
      </c>
      <c r="Q10316">
        <v>0</v>
      </c>
      <c r="R10316">
        <v>0</v>
      </c>
      <c r="S10316">
        <v>0</v>
      </c>
      <c r="T10316">
        <v>8</v>
      </c>
      <c r="U10316">
        <v>0</v>
      </c>
      <c r="V10316">
        <v>0</v>
      </c>
      <c r="W10316">
        <v>0</v>
      </c>
      <c r="X10316">
        <v>6.209423176572626</v>
      </c>
      <c r="Y10316">
        <v>0</v>
      </c>
      <c r="Z10316">
        <v>0</v>
      </c>
      <c r="AA10316">
        <v>0</v>
      </c>
      <c r="AB10316">
        <v>8.6239293230713709</v>
      </c>
      <c r="AC10316">
        <v>0</v>
      </c>
      <c r="AD10316">
        <v>0</v>
      </c>
      <c r="AE10316">
        <v>14.833352499643997</v>
      </c>
    </row>
    <row r="10317" spans="1:31" x14ac:dyDescent="0.25">
      <c r="A10317">
        <v>1896155</v>
      </c>
      <c r="B10317">
        <v>1</v>
      </c>
      <c r="C10317" t="s">
        <v>80</v>
      </c>
      <c r="D10317" t="s">
        <v>103</v>
      </c>
      <c r="E10317" t="s">
        <v>140</v>
      </c>
      <c r="F10317" t="s">
        <v>28674</v>
      </c>
      <c r="G10317" t="s">
        <v>207</v>
      </c>
      <c r="H10317" t="s">
        <v>143</v>
      </c>
      <c r="I10317" t="s">
        <v>135</v>
      </c>
      <c r="J10317" t="s">
        <v>136</v>
      </c>
      <c r="K10317" t="s">
        <v>137</v>
      </c>
      <c r="L10317" t="s">
        <v>28675</v>
      </c>
      <c r="M10317" t="s">
        <v>28676</v>
      </c>
      <c r="N10317">
        <v>1.6886111109999999</v>
      </c>
      <c r="O10317">
        <v>0</v>
      </c>
      <c r="P10317">
        <v>9</v>
      </c>
      <c r="Q10317">
        <v>0</v>
      </c>
      <c r="R10317">
        <v>0</v>
      </c>
      <c r="S10317">
        <v>0</v>
      </c>
      <c r="T10317">
        <v>0</v>
      </c>
      <c r="U10317">
        <v>0</v>
      </c>
      <c r="V10317">
        <v>0</v>
      </c>
      <c r="W10317">
        <v>0</v>
      </c>
      <c r="X10317">
        <v>4.6532077507918768</v>
      </c>
      <c r="Y10317">
        <v>0</v>
      </c>
      <c r="Z10317">
        <v>0</v>
      </c>
      <c r="AA10317">
        <v>0</v>
      </c>
      <c r="AB10317">
        <v>0</v>
      </c>
      <c r="AC10317">
        <v>0</v>
      </c>
      <c r="AD10317">
        <v>0</v>
      </c>
      <c r="AE10317">
        <v>4.6532077507918768</v>
      </c>
    </row>
    <row r="10318" spans="1:31" x14ac:dyDescent="0.25">
      <c r="A10318">
        <v>1895677</v>
      </c>
      <c r="B10318">
        <v>1</v>
      </c>
      <c r="C10318" t="s">
        <v>80</v>
      </c>
      <c r="D10318" t="s">
        <v>100</v>
      </c>
      <c r="E10318" t="s">
        <v>210</v>
      </c>
      <c r="F10318" t="s">
        <v>23938</v>
      </c>
      <c r="G10318" t="s">
        <v>171</v>
      </c>
      <c r="H10318" t="s">
        <v>134</v>
      </c>
      <c r="I10318" t="s">
        <v>135</v>
      </c>
      <c r="J10318" t="s">
        <v>136</v>
      </c>
      <c r="K10318" t="s">
        <v>172</v>
      </c>
      <c r="L10318" t="s">
        <v>28677</v>
      </c>
      <c r="M10318" t="s">
        <v>28678</v>
      </c>
      <c r="N10318">
        <v>8.4499999999999993</v>
      </c>
      <c r="O10318">
        <v>0</v>
      </c>
      <c r="P10318">
        <v>117</v>
      </c>
      <c r="Q10318">
        <v>3</v>
      </c>
      <c r="R10318">
        <v>23</v>
      </c>
      <c r="S10318">
        <v>1</v>
      </c>
      <c r="T10318">
        <v>22</v>
      </c>
      <c r="U10318">
        <v>0</v>
      </c>
      <c r="V10318">
        <v>0</v>
      </c>
      <c r="W10318">
        <v>0</v>
      </c>
      <c r="X10318">
        <v>160.87255319322367</v>
      </c>
      <c r="Y10318">
        <v>230.99932683153401</v>
      </c>
      <c r="Z10318">
        <v>140.56634447082101</v>
      </c>
      <c r="AA10318">
        <v>15.130302147400002</v>
      </c>
      <c r="AB10318">
        <v>93.986153083459229</v>
      </c>
      <c r="AC10318">
        <v>0</v>
      </c>
      <c r="AD10318">
        <v>0</v>
      </c>
      <c r="AE10318">
        <v>641.55467972643794</v>
      </c>
    </row>
    <row r="10319" spans="1:31" x14ac:dyDescent="0.25">
      <c r="A10319">
        <v>1895700</v>
      </c>
      <c r="B10319">
        <v>1</v>
      </c>
      <c r="C10319" t="s">
        <v>80</v>
      </c>
      <c r="D10319" t="s">
        <v>84</v>
      </c>
      <c r="E10319" t="s">
        <v>146</v>
      </c>
      <c r="F10319" t="s">
        <v>28679</v>
      </c>
      <c r="G10319" t="s">
        <v>469</v>
      </c>
      <c r="H10319" t="s">
        <v>143</v>
      </c>
      <c r="I10319" t="s">
        <v>135</v>
      </c>
      <c r="J10319" t="s">
        <v>136</v>
      </c>
      <c r="K10319" t="s">
        <v>137</v>
      </c>
      <c r="L10319" t="s">
        <v>28680</v>
      </c>
      <c r="M10319" t="s">
        <v>28681</v>
      </c>
      <c r="N10319">
        <v>1.5447222220000001</v>
      </c>
      <c r="O10319">
        <v>0</v>
      </c>
      <c r="P10319">
        <v>93</v>
      </c>
      <c r="Q10319">
        <v>0</v>
      </c>
      <c r="R10319">
        <v>0</v>
      </c>
      <c r="S10319">
        <v>0</v>
      </c>
      <c r="T10319">
        <v>5</v>
      </c>
      <c r="U10319">
        <v>0</v>
      </c>
      <c r="V10319">
        <v>0</v>
      </c>
      <c r="W10319">
        <v>0</v>
      </c>
      <c r="X10319">
        <v>36.281089018284305</v>
      </c>
      <c r="Y10319">
        <v>0</v>
      </c>
      <c r="Z10319">
        <v>0</v>
      </c>
      <c r="AA10319">
        <v>0</v>
      </c>
      <c r="AB10319">
        <v>10.946874433489951</v>
      </c>
      <c r="AC10319">
        <v>0</v>
      </c>
      <c r="AD10319">
        <v>0</v>
      </c>
      <c r="AE10319">
        <v>47.227963451774258</v>
      </c>
    </row>
    <row r="10320" spans="1:31" x14ac:dyDescent="0.25">
      <c r="A10320">
        <v>1895992</v>
      </c>
      <c r="B10320">
        <v>1</v>
      </c>
      <c r="C10320" t="s">
        <v>81</v>
      </c>
      <c r="D10320" t="s">
        <v>128</v>
      </c>
      <c r="E10320" t="s">
        <v>131</v>
      </c>
      <c r="F10320" t="s">
        <v>8838</v>
      </c>
      <c r="G10320" t="s">
        <v>900</v>
      </c>
      <c r="H10320" t="s">
        <v>134</v>
      </c>
      <c r="I10320" t="s">
        <v>135</v>
      </c>
      <c r="J10320" t="s">
        <v>136</v>
      </c>
      <c r="K10320" t="s">
        <v>137</v>
      </c>
      <c r="L10320" t="s">
        <v>28682</v>
      </c>
      <c r="M10320" t="s">
        <v>28683</v>
      </c>
      <c r="N10320">
        <v>5.4675000000000002</v>
      </c>
      <c r="O10320">
        <v>0</v>
      </c>
      <c r="P10320">
        <v>203</v>
      </c>
      <c r="Q10320">
        <v>1</v>
      </c>
      <c r="R10320">
        <v>3</v>
      </c>
      <c r="S10320">
        <v>3</v>
      </c>
      <c r="T10320">
        <v>19</v>
      </c>
      <c r="U10320">
        <v>0</v>
      </c>
      <c r="V10320">
        <v>0</v>
      </c>
      <c r="W10320">
        <v>0</v>
      </c>
      <c r="X10320">
        <v>336.02214047420239</v>
      </c>
      <c r="Y10320">
        <v>5.5278096102642831</v>
      </c>
      <c r="Z10320">
        <v>13.969396536571873</v>
      </c>
      <c r="AA10320">
        <v>22.070522514114952</v>
      </c>
      <c r="AB10320">
        <v>68.20331806804154</v>
      </c>
      <c r="AC10320">
        <v>0</v>
      </c>
      <c r="AD10320">
        <v>0</v>
      </c>
      <c r="AE10320">
        <v>445.79318720319503</v>
      </c>
    </row>
    <row r="10321" spans="1:31" x14ac:dyDescent="0.25">
      <c r="A10321">
        <v>1895614</v>
      </c>
      <c r="B10321">
        <v>1</v>
      </c>
      <c r="C10321" t="s">
        <v>80</v>
      </c>
      <c r="D10321" t="s">
        <v>106</v>
      </c>
      <c r="E10321" t="s">
        <v>158</v>
      </c>
      <c r="F10321" t="s">
        <v>16896</v>
      </c>
      <c r="G10321" t="s">
        <v>171</v>
      </c>
      <c r="H10321" t="s">
        <v>134</v>
      </c>
      <c r="I10321" t="s">
        <v>135</v>
      </c>
      <c r="J10321" t="s">
        <v>136</v>
      </c>
      <c r="K10321" t="s">
        <v>172</v>
      </c>
      <c r="L10321" t="s">
        <v>28684</v>
      </c>
      <c r="M10321" t="s">
        <v>28685</v>
      </c>
      <c r="N10321">
        <v>8.2760591659999996</v>
      </c>
      <c r="O10321">
        <v>0</v>
      </c>
      <c r="P10321">
        <v>84</v>
      </c>
      <c r="Q10321">
        <v>0</v>
      </c>
      <c r="R10321">
        <v>4</v>
      </c>
      <c r="S10321">
        <v>0</v>
      </c>
      <c r="T10321">
        <v>6</v>
      </c>
      <c r="U10321">
        <v>0</v>
      </c>
      <c r="V10321">
        <v>0</v>
      </c>
      <c r="W10321">
        <v>0</v>
      </c>
      <c r="X10321">
        <v>276.28304908295075</v>
      </c>
      <c r="Y10321">
        <v>0</v>
      </c>
      <c r="Z10321">
        <v>205.96538327701208</v>
      </c>
      <c r="AA10321">
        <v>0</v>
      </c>
      <c r="AB10321">
        <v>224.0820951069438</v>
      </c>
      <c r="AC10321">
        <v>0</v>
      </c>
      <c r="AD10321">
        <v>0</v>
      </c>
      <c r="AE10321">
        <v>706.33052746690669</v>
      </c>
    </row>
    <row r="10322" spans="1:31" x14ac:dyDescent="0.25">
      <c r="A10322">
        <v>1896241</v>
      </c>
      <c r="B10322">
        <v>1</v>
      </c>
      <c r="C10322" t="s">
        <v>80</v>
      </c>
      <c r="D10322" t="s">
        <v>98</v>
      </c>
      <c r="E10322" t="s">
        <v>146</v>
      </c>
      <c r="F10322" t="s">
        <v>28686</v>
      </c>
      <c r="G10322" t="s">
        <v>148</v>
      </c>
      <c r="H10322" t="s">
        <v>143</v>
      </c>
      <c r="I10322" t="s">
        <v>135</v>
      </c>
      <c r="J10322" t="s">
        <v>136</v>
      </c>
      <c r="K10322" t="s">
        <v>137</v>
      </c>
      <c r="L10322" t="s">
        <v>28687</v>
      </c>
      <c r="M10322" t="s">
        <v>28688</v>
      </c>
      <c r="N10322">
        <v>6.2561111110000001</v>
      </c>
      <c r="O10322">
        <v>0</v>
      </c>
      <c r="P10322">
        <v>0</v>
      </c>
      <c r="Q10322">
        <v>0</v>
      </c>
      <c r="R10322">
        <v>2</v>
      </c>
      <c r="S10322">
        <v>0</v>
      </c>
      <c r="T10322">
        <v>0</v>
      </c>
      <c r="U10322">
        <v>0</v>
      </c>
      <c r="V10322">
        <v>0</v>
      </c>
      <c r="W10322">
        <v>0</v>
      </c>
      <c r="X10322">
        <v>0</v>
      </c>
      <c r="Y10322">
        <v>0</v>
      </c>
      <c r="Z10322">
        <v>177.07530127805342</v>
      </c>
      <c r="AA10322">
        <v>0</v>
      </c>
      <c r="AB10322">
        <v>0</v>
      </c>
      <c r="AC10322">
        <v>0</v>
      </c>
      <c r="AD10322">
        <v>0</v>
      </c>
      <c r="AE10322">
        <v>177.07530127805342</v>
      </c>
    </row>
    <row r="10323" spans="1:31" x14ac:dyDescent="0.25">
      <c r="A10323">
        <v>1895849</v>
      </c>
      <c r="B10323">
        <v>1</v>
      </c>
      <c r="C10323" t="s">
        <v>81</v>
      </c>
      <c r="D10323" t="s">
        <v>120</v>
      </c>
      <c r="E10323" t="s">
        <v>146</v>
      </c>
      <c r="F10323" t="s">
        <v>28689</v>
      </c>
      <c r="G10323" t="s">
        <v>1108</v>
      </c>
      <c r="H10323" t="s">
        <v>143</v>
      </c>
      <c r="I10323" t="s">
        <v>135</v>
      </c>
      <c r="J10323" t="s">
        <v>136</v>
      </c>
      <c r="K10323" t="s">
        <v>137</v>
      </c>
      <c r="L10323" t="s">
        <v>28690</v>
      </c>
      <c r="M10323" t="s">
        <v>28691</v>
      </c>
      <c r="N10323">
        <v>1.4025000000000001</v>
      </c>
      <c r="O10323">
        <v>0</v>
      </c>
      <c r="P10323">
        <v>116</v>
      </c>
      <c r="Q10323">
        <v>0</v>
      </c>
      <c r="R10323">
        <v>0</v>
      </c>
      <c r="S10323">
        <v>0</v>
      </c>
      <c r="T10323">
        <v>48</v>
      </c>
      <c r="U10323">
        <v>0</v>
      </c>
      <c r="V10323">
        <v>0</v>
      </c>
      <c r="W10323">
        <v>0</v>
      </c>
      <c r="X10323">
        <v>32.851569819284443</v>
      </c>
      <c r="Y10323">
        <v>0</v>
      </c>
      <c r="Z10323">
        <v>0</v>
      </c>
      <c r="AA10323">
        <v>0</v>
      </c>
      <c r="AB10323">
        <v>39.368307423909599</v>
      </c>
      <c r="AC10323">
        <v>0</v>
      </c>
      <c r="AD10323">
        <v>0</v>
      </c>
      <c r="AE10323">
        <v>72.219877243194048</v>
      </c>
    </row>
    <row r="10324" spans="1:31" x14ac:dyDescent="0.25">
      <c r="A10324">
        <v>1896198</v>
      </c>
      <c r="B10324">
        <v>1</v>
      </c>
      <c r="C10324" t="s">
        <v>80</v>
      </c>
      <c r="D10324" t="s">
        <v>103</v>
      </c>
      <c r="E10324" t="s">
        <v>169</v>
      </c>
      <c r="F10324" t="s">
        <v>3031</v>
      </c>
      <c r="G10324" t="s">
        <v>183</v>
      </c>
      <c r="H10324" t="s">
        <v>143</v>
      </c>
      <c r="I10324" t="s">
        <v>135</v>
      </c>
      <c r="J10324" t="s">
        <v>136</v>
      </c>
      <c r="K10324" t="s">
        <v>137</v>
      </c>
      <c r="L10324" t="s">
        <v>28692</v>
      </c>
      <c r="M10324" t="s">
        <v>28693</v>
      </c>
      <c r="N10324">
        <v>0.58805555499999995</v>
      </c>
      <c r="O10324">
        <v>0</v>
      </c>
      <c r="P10324">
        <v>465</v>
      </c>
      <c r="Q10324">
        <v>0</v>
      </c>
      <c r="R10324">
        <v>0</v>
      </c>
      <c r="S10324">
        <v>0</v>
      </c>
      <c r="T10324">
        <v>27</v>
      </c>
      <c r="U10324">
        <v>0</v>
      </c>
      <c r="V10324">
        <v>0</v>
      </c>
      <c r="W10324">
        <v>0</v>
      </c>
      <c r="X10324">
        <v>66.954774504191462</v>
      </c>
      <c r="Y10324">
        <v>0</v>
      </c>
      <c r="Z10324">
        <v>0</v>
      </c>
      <c r="AA10324">
        <v>0</v>
      </c>
      <c r="AB10324">
        <v>12.574785790245572</v>
      </c>
      <c r="AC10324">
        <v>0</v>
      </c>
      <c r="AD10324">
        <v>0</v>
      </c>
      <c r="AE10324">
        <v>79.529560294437033</v>
      </c>
    </row>
    <row r="10325" spans="1:31" x14ac:dyDescent="0.25">
      <c r="A10325">
        <v>1896055</v>
      </c>
      <c r="B10325">
        <v>1</v>
      </c>
      <c r="C10325" t="s">
        <v>80</v>
      </c>
      <c r="D10325" t="s">
        <v>98</v>
      </c>
      <c r="E10325" t="s">
        <v>169</v>
      </c>
      <c r="F10325" t="s">
        <v>9863</v>
      </c>
      <c r="G10325" t="s">
        <v>363</v>
      </c>
      <c r="H10325" t="s">
        <v>143</v>
      </c>
      <c r="I10325" t="s">
        <v>135</v>
      </c>
      <c r="J10325" t="s">
        <v>136</v>
      </c>
      <c r="K10325" t="s">
        <v>137</v>
      </c>
      <c r="L10325" t="s">
        <v>28694</v>
      </c>
      <c r="M10325" t="s">
        <v>28695</v>
      </c>
      <c r="N10325">
        <v>0.97666666599999996</v>
      </c>
      <c r="O10325">
        <v>0</v>
      </c>
      <c r="P10325">
        <v>32</v>
      </c>
      <c r="Q10325">
        <v>0</v>
      </c>
      <c r="R10325">
        <v>45</v>
      </c>
      <c r="S10325">
        <v>0</v>
      </c>
      <c r="T10325">
        <v>11</v>
      </c>
      <c r="U10325">
        <v>0</v>
      </c>
      <c r="V10325">
        <v>0</v>
      </c>
      <c r="W10325">
        <v>0</v>
      </c>
      <c r="X10325">
        <v>15.068959704136791</v>
      </c>
      <c r="Y10325">
        <v>0</v>
      </c>
      <c r="Z10325">
        <v>70.468992433582102</v>
      </c>
      <c r="AA10325">
        <v>0</v>
      </c>
      <c r="AB10325">
        <v>16.886226050229759</v>
      </c>
      <c r="AC10325">
        <v>0</v>
      </c>
      <c r="AD10325">
        <v>0</v>
      </c>
      <c r="AE10325">
        <v>102.42417818794866</v>
      </c>
    </row>
    <row r="10326" spans="1:31" x14ac:dyDescent="0.25">
      <c r="A10326">
        <v>1895557</v>
      </c>
      <c r="B10326">
        <v>1</v>
      </c>
      <c r="C10326" t="s">
        <v>81</v>
      </c>
      <c r="D10326" t="s">
        <v>120</v>
      </c>
      <c r="E10326" t="s">
        <v>169</v>
      </c>
      <c r="F10326" t="s">
        <v>13444</v>
      </c>
      <c r="G10326" t="s">
        <v>183</v>
      </c>
      <c r="H10326" t="s">
        <v>143</v>
      </c>
      <c r="I10326" t="s">
        <v>135</v>
      </c>
      <c r="J10326" t="s">
        <v>136</v>
      </c>
      <c r="K10326" t="s">
        <v>137</v>
      </c>
      <c r="L10326" t="s">
        <v>28696</v>
      </c>
      <c r="M10326" t="s">
        <v>28697</v>
      </c>
      <c r="N10326">
        <v>1.663611111</v>
      </c>
      <c r="O10326">
        <v>0</v>
      </c>
      <c r="P10326">
        <v>0</v>
      </c>
      <c r="Q10326">
        <v>0</v>
      </c>
      <c r="R10326">
        <v>10</v>
      </c>
      <c r="S10326">
        <v>0</v>
      </c>
      <c r="T10326">
        <v>0</v>
      </c>
      <c r="U10326">
        <v>0</v>
      </c>
      <c r="V10326">
        <v>0</v>
      </c>
      <c r="W10326">
        <v>0</v>
      </c>
      <c r="X10326">
        <v>0</v>
      </c>
      <c r="Y10326">
        <v>0</v>
      </c>
      <c r="Z10326">
        <v>139.01211230160249</v>
      </c>
      <c r="AA10326">
        <v>0</v>
      </c>
      <c r="AB10326">
        <v>0</v>
      </c>
      <c r="AC10326">
        <v>0</v>
      </c>
      <c r="AD10326">
        <v>0</v>
      </c>
      <c r="AE10326">
        <v>139.01211230160249</v>
      </c>
    </row>
    <row r="10327" spans="1:31" x14ac:dyDescent="0.25">
      <c r="A10327">
        <v>1895906</v>
      </c>
      <c r="B10327">
        <v>1</v>
      </c>
      <c r="C10327" t="s">
        <v>80</v>
      </c>
      <c r="D10327" t="s">
        <v>108</v>
      </c>
      <c r="E10327" t="s">
        <v>146</v>
      </c>
      <c r="F10327" t="s">
        <v>28698</v>
      </c>
      <c r="G10327" t="s">
        <v>363</v>
      </c>
      <c r="H10327" t="s">
        <v>143</v>
      </c>
      <c r="I10327" t="s">
        <v>135</v>
      </c>
      <c r="J10327" t="s">
        <v>136</v>
      </c>
      <c r="K10327" t="s">
        <v>137</v>
      </c>
      <c r="L10327" t="s">
        <v>28699</v>
      </c>
      <c r="M10327" t="s">
        <v>28700</v>
      </c>
      <c r="N10327">
        <v>4.9502777770000002</v>
      </c>
      <c r="O10327">
        <v>0</v>
      </c>
      <c r="P10327">
        <v>17</v>
      </c>
      <c r="Q10327">
        <v>0</v>
      </c>
      <c r="R10327">
        <v>7</v>
      </c>
      <c r="S10327">
        <v>0</v>
      </c>
      <c r="T10327">
        <v>2</v>
      </c>
      <c r="U10327">
        <v>0</v>
      </c>
      <c r="V10327">
        <v>0</v>
      </c>
      <c r="W10327">
        <v>0</v>
      </c>
      <c r="X10327">
        <v>16.204822885947056</v>
      </c>
      <c r="Y10327">
        <v>0</v>
      </c>
      <c r="Z10327">
        <v>13.364465715835385</v>
      </c>
      <c r="AA10327">
        <v>0</v>
      </c>
      <c r="AB10327">
        <v>1.9768535420252731</v>
      </c>
      <c r="AC10327">
        <v>0</v>
      </c>
      <c r="AD10327">
        <v>0</v>
      </c>
      <c r="AE10327">
        <v>31.546142143807714</v>
      </c>
    </row>
    <row r="10328" spans="1:31" x14ac:dyDescent="0.25">
      <c r="A10328">
        <v>1895657</v>
      </c>
      <c r="B10328">
        <v>1</v>
      </c>
      <c r="C10328" t="s">
        <v>81</v>
      </c>
      <c r="D10328" t="s">
        <v>128</v>
      </c>
      <c r="E10328" t="s">
        <v>146</v>
      </c>
      <c r="F10328" t="s">
        <v>1842</v>
      </c>
      <c r="G10328" t="s">
        <v>148</v>
      </c>
      <c r="H10328" t="s">
        <v>143</v>
      </c>
      <c r="I10328" t="s">
        <v>135</v>
      </c>
      <c r="J10328" t="s">
        <v>136</v>
      </c>
      <c r="K10328" t="s">
        <v>137</v>
      </c>
      <c r="L10328" t="s">
        <v>28701</v>
      </c>
      <c r="M10328" t="s">
        <v>28702</v>
      </c>
      <c r="N10328">
        <v>1.83</v>
      </c>
      <c r="O10328">
        <v>0</v>
      </c>
      <c r="P10328">
        <v>93</v>
      </c>
      <c r="Q10328">
        <v>0</v>
      </c>
      <c r="R10328">
        <v>0</v>
      </c>
      <c r="S10328">
        <v>0</v>
      </c>
      <c r="T10328">
        <v>15</v>
      </c>
      <c r="U10328">
        <v>0</v>
      </c>
      <c r="V10328">
        <v>0</v>
      </c>
      <c r="W10328">
        <v>0</v>
      </c>
      <c r="X10328">
        <v>40.099713476369963</v>
      </c>
      <c r="Y10328">
        <v>0</v>
      </c>
      <c r="Z10328">
        <v>0</v>
      </c>
      <c r="AA10328">
        <v>0</v>
      </c>
      <c r="AB10328">
        <v>41.982918497208466</v>
      </c>
      <c r="AC10328">
        <v>0</v>
      </c>
      <c r="AD10328">
        <v>0</v>
      </c>
      <c r="AE10328">
        <v>82.08263197357843</v>
      </c>
    </row>
    <row r="10329" spans="1:31" x14ac:dyDescent="0.25">
      <c r="A10329">
        <v>1895952</v>
      </c>
      <c r="B10329">
        <v>1</v>
      </c>
      <c r="C10329" t="s">
        <v>81</v>
      </c>
      <c r="D10329" t="s">
        <v>122</v>
      </c>
      <c r="E10329" t="s">
        <v>158</v>
      </c>
      <c r="F10329" t="s">
        <v>11461</v>
      </c>
      <c r="G10329" t="s">
        <v>219</v>
      </c>
      <c r="H10329" t="s">
        <v>134</v>
      </c>
      <c r="I10329" t="s">
        <v>135</v>
      </c>
      <c r="J10329" t="s">
        <v>136</v>
      </c>
      <c r="K10329" t="s">
        <v>137</v>
      </c>
      <c r="L10329" t="s">
        <v>28703</v>
      </c>
      <c r="M10329" t="s">
        <v>28704</v>
      </c>
      <c r="N10329">
        <v>1.848333333</v>
      </c>
      <c r="O10329">
        <v>0</v>
      </c>
      <c r="P10329">
        <v>0</v>
      </c>
      <c r="Q10329">
        <v>5</v>
      </c>
      <c r="R10329">
        <v>0</v>
      </c>
      <c r="S10329">
        <v>0</v>
      </c>
      <c r="T10329">
        <v>0</v>
      </c>
      <c r="U10329">
        <v>1</v>
      </c>
      <c r="V10329">
        <v>0</v>
      </c>
      <c r="W10329">
        <v>0</v>
      </c>
      <c r="X10329">
        <v>0</v>
      </c>
      <c r="Y10329">
        <v>8.1163941711868279</v>
      </c>
      <c r="Z10329">
        <v>0</v>
      </c>
      <c r="AA10329">
        <v>0</v>
      </c>
      <c r="AB10329">
        <v>0</v>
      </c>
      <c r="AC10329">
        <v>1.9109408032756012</v>
      </c>
      <c r="AD10329">
        <v>0</v>
      </c>
      <c r="AE10329">
        <v>10.027334974462429</v>
      </c>
    </row>
    <row r="10330" spans="1:31" x14ac:dyDescent="0.25">
      <c r="A10330">
        <v>1895620</v>
      </c>
      <c r="B10330">
        <v>1</v>
      </c>
      <c r="C10330" t="s">
        <v>80</v>
      </c>
      <c r="D10330" t="s">
        <v>93</v>
      </c>
      <c r="E10330" t="s">
        <v>169</v>
      </c>
      <c r="F10330" t="s">
        <v>28089</v>
      </c>
      <c r="G10330" t="s">
        <v>171</v>
      </c>
      <c r="H10330" t="s">
        <v>143</v>
      </c>
      <c r="I10330" t="s">
        <v>135</v>
      </c>
      <c r="J10330" t="s">
        <v>136</v>
      </c>
      <c r="K10330" t="s">
        <v>172</v>
      </c>
      <c r="L10330" t="s">
        <v>28705</v>
      </c>
      <c r="M10330" t="s">
        <v>28706</v>
      </c>
      <c r="N10330">
        <v>10.161381388000001</v>
      </c>
      <c r="O10330">
        <v>0</v>
      </c>
      <c r="P10330">
        <v>62</v>
      </c>
      <c r="Q10330">
        <v>0</v>
      </c>
      <c r="R10330">
        <v>15</v>
      </c>
      <c r="S10330">
        <v>0</v>
      </c>
      <c r="T10330">
        <v>7</v>
      </c>
      <c r="U10330">
        <v>0</v>
      </c>
      <c r="V10330">
        <v>0</v>
      </c>
      <c r="W10330">
        <v>0</v>
      </c>
      <c r="X10330">
        <v>170.95795962062226</v>
      </c>
      <c r="Y10330">
        <v>0</v>
      </c>
      <c r="Z10330">
        <v>616.97375611851112</v>
      </c>
      <c r="AA10330">
        <v>0</v>
      </c>
      <c r="AB10330">
        <v>107.91131622745822</v>
      </c>
      <c r="AC10330">
        <v>0</v>
      </c>
      <c r="AD10330">
        <v>0</v>
      </c>
      <c r="AE10330">
        <v>895.84303196659152</v>
      </c>
    </row>
    <row r="10331" spans="1:31" x14ac:dyDescent="0.25">
      <c r="A10331">
        <v>1896307</v>
      </c>
      <c r="B10331">
        <v>1</v>
      </c>
      <c r="C10331" t="s">
        <v>81</v>
      </c>
      <c r="D10331" t="s">
        <v>128</v>
      </c>
      <c r="E10331" t="s">
        <v>131</v>
      </c>
      <c r="F10331" t="s">
        <v>28707</v>
      </c>
      <c r="G10331" t="s">
        <v>133</v>
      </c>
      <c r="H10331" t="s">
        <v>134</v>
      </c>
      <c r="I10331" t="s">
        <v>135</v>
      </c>
      <c r="J10331" t="s">
        <v>136</v>
      </c>
      <c r="K10331" t="s">
        <v>137</v>
      </c>
      <c r="L10331" t="s">
        <v>28708</v>
      </c>
      <c r="M10331" t="s">
        <v>28709</v>
      </c>
      <c r="N10331">
        <v>1.308333333</v>
      </c>
      <c r="O10331">
        <v>0</v>
      </c>
      <c r="P10331">
        <v>15</v>
      </c>
      <c r="Q10331">
        <v>0</v>
      </c>
      <c r="R10331">
        <v>19</v>
      </c>
      <c r="S10331">
        <v>3</v>
      </c>
      <c r="T10331">
        <v>4</v>
      </c>
      <c r="U10331">
        <v>1</v>
      </c>
      <c r="V10331">
        <v>0</v>
      </c>
      <c r="W10331">
        <v>0</v>
      </c>
      <c r="X10331">
        <v>8.5421560272402743</v>
      </c>
      <c r="Y10331">
        <v>0</v>
      </c>
      <c r="Z10331">
        <v>28.924465912475902</v>
      </c>
      <c r="AA10331">
        <v>15.569254791331618</v>
      </c>
      <c r="AB10331">
        <v>11.635192669295323</v>
      </c>
      <c r="AC10331">
        <v>4.1248045462267893</v>
      </c>
      <c r="AD10331">
        <v>0</v>
      </c>
      <c r="AE10331">
        <v>68.795873946569898</v>
      </c>
    </row>
    <row r="10332" spans="1:31" x14ac:dyDescent="0.25">
      <c r="A10332">
        <v>1896115</v>
      </c>
      <c r="B10332">
        <v>1</v>
      </c>
      <c r="C10332" t="s">
        <v>80</v>
      </c>
      <c r="D10332" t="s">
        <v>99</v>
      </c>
      <c r="E10332" t="s">
        <v>146</v>
      </c>
      <c r="F10332" t="s">
        <v>28710</v>
      </c>
      <c r="G10332" t="s">
        <v>148</v>
      </c>
      <c r="H10332" t="s">
        <v>143</v>
      </c>
      <c r="I10332" t="s">
        <v>135</v>
      </c>
      <c r="J10332" t="s">
        <v>136</v>
      </c>
      <c r="K10332" t="s">
        <v>137</v>
      </c>
      <c r="L10332" t="s">
        <v>28711</v>
      </c>
      <c r="M10332" t="s">
        <v>28712</v>
      </c>
      <c r="N10332">
        <v>1.7619444440000001</v>
      </c>
      <c r="O10332">
        <v>0</v>
      </c>
      <c r="P10332">
        <v>34</v>
      </c>
      <c r="Q10332">
        <v>0</v>
      </c>
      <c r="R10332">
        <v>0</v>
      </c>
      <c r="S10332">
        <v>0</v>
      </c>
      <c r="T10332">
        <v>16</v>
      </c>
      <c r="U10332">
        <v>0</v>
      </c>
      <c r="V10332">
        <v>1</v>
      </c>
      <c r="W10332">
        <v>0</v>
      </c>
      <c r="X10332">
        <v>19.684681731061062</v>
      </c>
      <c r="Y10332">
        <v>0</v>
      </c>
      <c r="Z10332">
        <v>0</v>
      </c>
      <c r="AA10332">
        <v>0</v>
      </c>
      <c r="AB10332">
        <v>27.029645506348693</v>
      </c>
      <c r="AC10332">
        <v>0</v>
      </c>
      <c r="AD10332">
        <v>5.2762030237513677</v>
      </c>
      <c r="AE10332">
        <v>51.990530261161126</v>
      </c>
    </row>
    <row r="10333" spans="1:31" x14ac:dyDescent="0.25">
      <c r="A10333">
        <v>1895551</v>
      </c>
      <c r="B10333">
        <v>1</v>
      </c>
      <c r="C10333" t="s">
        <v>80</v>
      </c>
      <c r="D10333" t="s">
        <v>96</v>
      </c>
      <c r="E10333" t="s">
        <v>131</v>
      </c>
      <c r="F10333" t="s">
        <v>3158</v>
      </c>
      <c r="G10333" t="s">
        <v>133</v>
      </c>
      <c r="H10333" t="s">
        <v>134</v>
      </c>
      <c r="I10333" t="s">
        <v>135</v>
      </c>
      <c r="J10333" t="s">
        <v>136</v>
      </c>
      <c r="K10333" t="s">
        <v>137</v>
      </c>
      <c r="L10333" t="s">
        <v>28713</v>
      </c>
      <c r="M10333" t="s">
        <v>28714</v>
      </c>
      <c r="N10333">
        <v>1.8605555549999999</v>
      </c>
      <c r="O10333">
        <v>0</v>
      </c>
      <c r="P10333">
        <v>258</v>
      </c>
      <c r="Q10333">
        <v>11</v>
      </c>
      <c r="R10333">
        <v>21</v>
      </c>
      <c r="S10333">
        <v>7</v>
      </c>
      <c r="T10333">
        <v>28</v>
      </c>
      <c r="U10333">
        <v>2</v>
      </c>
      <c r="V10333">
        <v>0</v>
      </c>
      <c r="W10333">
        <v>0</v>
      </c>
      <c r="X10333">
        <v>100.34979764849675</v>
      </c>
      <c r="Y10333">
        <v>28.843885638120511</v>
      </c>
      <c r="Z10333">
        <v>21.458552993631201</v>
      </c>
      <c r="AA10333">
        <v>78.203220945665123</v>
      </c>
      <c r="AB10333">
        <v>19.828696315008226</v>
      </c>
      <c r="AC10333">
        <v>259.89224341505917</v>
      </c>
      <c r="AD10333">
        <v>0</v>
      </c>
      <c r="AE10333">
        <v>508.57639695598095</v>
      </c>
    </row>
    <row r="10334" spans="1:31" x14ac:dyDescent="0.25">
      <c r="A10334">
        <v>1895743</v>
      </c>
      <c r="B10334">
        <v>1</v>
      </c>
      <c r="C10334" t="s">
        <v>81</v>
      </c>
      <c r="D10334" t="s">
        <v>115</v>
      </c>
      <c r="E10334" t="s">
        <v>158</v>
      </c>
      <c r="F10334" t="s">
        <v>12045</v>
      </c>
      <c r="G10334" t="s">
        <v>219</v>
      </c>
      <c r="H10334" t="s">
        <v>134</v>
      </c>
      <c r="I10334" t="s">
        <v>135</v>
      </c>
      <c r="J10334" t="s">
        <v>136</v>
      </c>
      <c r="K10334" t="s">
        <v>137</v>
      </c>
      <c r="L10334" t="s">
        <v>28715</v>
      </c>
      <c r="M10334" t="s">
        <v>28716</v>
      </c>
      <c r="N10334">
        <v>1.334166666</v>
      </c>
      <c r="O10334">
        <v>0</v>
      </c>
      <c r="P10334">
        <v>77</v>
      </c>
      <c r="Q10334">
        <v>0</v>
      </c>
      <c r="R10334">
        <v>23</v>
      </c>
      <c r="S10334">
        <v>1</v>
      </c>
      <c r="T10334">
        <v>5</v>
      </c>
      <c r="U10334">
        <v>0</v>
      </c>
      <c r="V10334">
        <v>0</v>
      </c>
      <c r="W10334">
        <v>0</v>
      </c>
      <c r="X10334">
        <v>33.906162497261953</v>
      </c>
      <c r="Y10334">
        <v>0</v>
      </c>
      <c r="Z10334">
        <v>42.60491241789861</v>
      </c>
      <c r="AA10334">
        <v>51.216426539592305</v>
      </c>
      <c r="AB10334">
        <v>8.2063871755133171</v>
      </c>
      <c r="AC10334">
        <v>0</v>
      </c>
      <c r="AD10334">
        <v>0</v>
      </c>
      <c r="AE10334">
        <v>135.93388863026618</v>
      </c>
    </row>
    <row r="10335" spans="1:31" x14ac:dyDescent="0.25">
      <c r="A10335">
        <v>1895574</v>
      </c>
      <c r="B10335">
        <v>1</v>
      </c>
      <c r="C10335" t="s">
        <v>80</v>
      </c>
      <c r="D10335" t="s">
        <v>85</v>
      </c>
      <c r="E10335" t="s">
        <v>229</v>
      </c>
      <c r="F10335" t="s">
        <v>28717</v>
      </c>
      <c r="G10335" t="s">
        <v>560</v>
      </c>
      <c r="H10335" t="s">
        <v>134</v>
      </c>
      <c r="I10335" t="s">
        <v>135</v>
      </c>
      <c r="J10335" t="s">
        <v>136</v>
      </c>
      <c r="K10335" t="s">
        <v>137</v>
      </c>
      <c r="L10335" t="s">
        <v>28718</v>
      </c>
      <c r="M10335" t="s">
        <v>28719</v>
      </c>
      <c r="N10335">
        <v>0.60888888799999996</v>
      </c>
      <c r="O10335">
        <v>0</v>
      </c>
      <c r="P10335">
        <v>3053</v>
      </c>
      <c r="Q10335">
        <v>0</v>
      </c>
      <c r="R10335">
        <v>0</v>
      </c>
      <c r="S10335">
        <v>0</v>
      </c>
      <c r="T10335">
        <v>172</v>
      </c>
      <c r="U10335">
        <v>0</v>
      </c>
      <c r="V10335">
        <v>0</v>
      </c>
      <c r="W10335">
        <v>0</v>
      </c>
      <c r="X10335">
        <v>421.44141383151054</v>
      </c>
      <c r="Y10335">
        <v>0</v>
      </c>
      <c r="Z10335">
        <v>0</v>
      </c>
      <c r="AA10335">
        <v>0</v>
      </c>
      <c r="AB10335">
        <v>124.51578905814959</v>
      </c>
      <c r="AC10335">
        <v>0</v>
      </c>
      <c r="AD10335">
        <v>0</v>
      </c>
      <c r="AE10335">
        <v>545.95720288966015</v>
      </c>
    </row>
    <row r="10336" spans="1:31" x14ac:dyDescent="0.25">
      <c r="A10336">
        <v>1896238</v>
      </c>
      <c r="B10336">
        <v>1</v>
      </c>
      <c r="C10336" t="s">
        <v>81</v>
      </c>
      <c r="D10336" t="s">
        <v>123</v>
      </c>
      <c r="E10336" t="s">
        <v>146</v>
      </c>
      <c r="F10336" t="s">
        <v>28720</v>
      </c>
      <c r="G10336" t="s">
        <v>148</v>
      </c>
      <c r="H10336" t="s">
        <v>143</v>
      </c>
      <c r="I10336" t="s">
        <v>135</v>
      </c>
      <c r="J10336" t="s">
        <v>136</v>
      </c>
      <c r="K10336" t="s">
        <v>137</v>
      </c>
      <c r="L10336" t="s">
        <v>28721</v>
      </c>
      <c r="M10336" t="s">
        <v>28722</v>
      </c>
      <c r="N10336">
        <v>1.006388888</v>
      </c>
      <c r="O10336">
        <v>0</v>
      </c>
      <c r="P10336">
        <v>163</v>
      </c>
      <c r="Q10336">
        <v>0</v>
      </c>
      <c r="R10336">
        <v>0</v>
      </c>
      <c r="S10336">
        <v>0</v>
      </c>
      <c r="T10336">
        <v>4</v>
      </c>
      <c r="U10336">
        <v>0</v>
      </c>
      <c r="V10336">
        <v>0</v>
      </c>
      <c r="W10336">
        <v>0</v>
      </c>
      <c r="X10336">
        <v>47.027496689056456</v>
      </c>
      <c r="Y10336">
        <v>0</v>
      </c>
      <c r="Z10336">
        <v>0</v>
      </c>
      <c r="AA10336">
        <v>0</v>
      </c>
      <c r="AB10336">
        <v>2.2359027510489597</v>
      </c>
      <c r="AC10336">
        <v>0</v>
      </c>
      <c r="AD10336">
        <v>0</v>
      </c>
      <c r="AE10336">
        <v>49.263399440105417</v>
      </c>
    </row>
    <row r="10337" spans="1:31" x14ac:dyDescent="0.25">
      <c r="A10337">
        <v>1896161</v>
      </c>
      <c r="B10337">
        <v>1</v>
      </c>
      <c r="C10337" t="s">
        <v>80</v>
      </c>
      <c r="D10337" t="s">
        <v>111</v>
      </c>
      <c r="E10337" t="s">
        <v>140</v>
      </c>
      <c r="F10337" t="s">
        <v>28723</v>
      </c>
      <c r="G10337" t="s">
        <v>163</v>
      </c>
      <c r="H10337" t="s">
        <v>143</v>
      </c>
      <c r="I10337" t="s">
        <v>135</v>
      </c>
      <c r="J10337" t="s">
        <v>136</v>
      </c>
      <c r="K10337" t="s">
        <v>137</v>
      </c>
      <c r="L10337" t="s">
        <v>28724</v>
      </c>
      <c r="M10337" t="s">
        <v>28725</v>
      </c>
      <c r="N10337">
        <v>1.845</v>
      </c>
      <c r="O10337">
        <v>0</v>
      </c>
      <c r="P10337">
        <v>4</v>
      </c>
      <c r="Q10337">
        <v>0</v>
      </c>
      <c r="R10337">
        <v>0</v>
      </c>
      <c r="S10337">
        <v>0</v>
      </c>
      <c r="T10337">
        <v>1</v>
      </c>
      <c r="U10337">
        <v>0</v>
      </c>
      <c r="V10337">
        <v>0</v>
      </c>
      <c r="W10337">
        <v>0</v>
      </c>
      <c r="X10337">
        <v>1.09571110289885</v>
      </c>
      <c r="Y10337">
        <v>0</v>
      </c>
      <c r="Z10337">
        <v>0</v>
      </c>
      <c r="AA10337">
        <v>0</v>
      </c>
      <c r="AB10337">
        <v>5.1557533839101755</v>
      </c>
      <c r="AC10337">
        <v>0</v>
      </c>
      <c r="AD10337">
        <v>0</v>
      </c>
      <c r="AE10337">
        <v>6.2514644868090254</v>
      </c>
    </row>
    <row r="10338" spans="1:31" x14ac:dyDescent="0.25">
      <c r="A10338">
        <v>1896138</v>
      </c>
      <c r="B10338">
        <v>1</v>
      </c>
      <c r="C10338" t="s">
        <v>80</v>
      </c>
      <c r="D10338" t="s">
        <v>103</v>
      </c>
      <c r="E10338" t="s">
        <v>169</v>
      </c>
      <c r="F10338" t="s">
        <v>18154</v>
      </c>
      <c r="G10338" t="s">
        <v>183</v>
      </c>
      <c r="H10338" t="s">
        <v>143</v>
      </c>
      <c r="I10338" t="s">
        <v>135</v>
      </c>
      <c r="J10338" t="s">
        <v>136</v>
      </c>
      <c r="K10338" t="s">
        <v>137</v>
      </c>
      <c r="L10338" t="s">
        <v>28726</v>
      </c>
      <c r="M10338" t="s">
        <v>28727</v>
      </c>
      <c r="N10338">
        <v>1.3325</v>
      </c>
      <c r="O10338">
        <v>0</v>
      </c>
      <c r="P10338">
        <v>470</v>
      </c>
      <c r="Q10338">
        <v>0</v>
      </c>
      <c r="R10338">
        <v>1</v>
      </c>
      <c r="S10338">
        <v>0</v>
      </c>
      <c r="T10338">
        <v>26</v>
      </c>
      <c r="U10338">
        <v>0</v>
      </c>
      <c r="V10338">
        <v>0</v>
      </c>
      <c r="W10338">
        <v>0</v>
      </c>
      <c r="X10338">
        <v>221.46053974152477</v>
      </c>
      <c r="Y10338">
        <v>0</v>
      </c>
      <c r="Z10338">
        <v>0</v>
      </c>
      <c r="AA10338">
        <v>0</v>
      </c>
      <c r="AB10338">
        <v>44.334178598503165</v>
      </c>
      <c r="AC10338">
        <v>0</v>
      </c>
      <c r="AD10338">
        <v>0</v>
      </c>
      <c r="AE10338">
        <v>265.79471834002794</v>
      </c>
    </row>
    <row r="10339" spans="1:31" x14ac:dyDescent="0.25">
      <c r="A10339">
        <v>1896029</v>
      </c>
      <c r="B10339">
        <v>1</v>
      </c>
      <c r="C10339" t="s">
        <v>80</v>
      </c>
      <c r="D10339" t="s">
        <v>104</v>
      </c>
      <c r="E10339" t="s">
        <v>146</v>
      </c>
      <c r="F10339" t="s">
        <v>3039</v>
      </c>
      <c r="G10339" t="s">
        <v>148</v>
      </c>
      <c r="H10339" t="s">
        <v>143</v>
      </c>
      <c r="I10339" t="s">
        <v>135</v>
      </c>
      <c r="J10339" t="s">
        <v>136</v>
      </c>
      <c r="K10339" t="s">
        <v>137</v>
      </c>
      <c r="L10339" t="s">
        <v>28728</v>
      </c>
      <c r="M10339" t="s">
        <v>28729</v>
      </c>
      <c r="N10339">
        <v>0.84361111099999997</v>
      </c>
      <c r="O10339">
        <v>0</v>
      </c>
      <c r="P10339">
        <v>385</v>
      </c>
      <c r="Q10339">
        <v>0</v>
      </c>
      <c r="R10339">
        <v>6</v>
      </c>
      <c r="S10339">
        <v>0</v>
      </c>
      <c r="T10339">
        <v>9</v>
      </c>
      <c r="U10339">
        <v>0</v>
      </c>
      <c r="V10339">
        <v>0</v>
      </c>
      <c r="W10339">
        <v>0</v>
      </c>
      <c r="X10339">
        <v>67.650678118385926</v>
      </c>
      <c r="Y10339">
        <v>0</v>
      </c>
      <c r="Z10339">
        <v>1.1091145413743817</v>
      </c>
      <c r="AA10339">
        <v>0</v>
      </c>
      <c r="AB10339">
        <v>2.2930891945520142</v>
      </c>
      <c r="AC10339">
        <v>0</v>
      </c>
      <c r="AD10339">
        <v>0</v>
      </c>
      <c r="AE10339">
        <v>71.052881854312318</v>
      </c>
    </row>
    <row r="10340" spans="1:31" x14ac:dyDescent="0.25">
      <c r="A10340">
        <v>1895637</v>
      </c>
      <c r="B10340">
        <v>1</v>
      </c>
      <c r="C10340" t="s">
        <v>80</v>
      </c>
      <c r="D10340" t="s">
        <v>109</v>
      </c>
      <c r="E10340" t="s">
        <v>140</v>
      </c>
      <c r="F10340" t="s">
        <v>28730</v>
      </c>
      <c r="G10340" t="s">
        <v>163</v>
      </c>
      <c r="H10340" t="s">
        <v>143</v>
      </c>
      <c r="I10340" t="s">
        <v>135</v>
      </c>
      <c r="J10340" t="s">
        <v>136</v>
      </c>
      <c r="K10340" t="s">
        <v>137</v>
      </c>
      <c r="L10340" t="s">
        <v>28731</v>
      </c>
      <c r="M10340" t="s">
        <v>28732</v>
      </c>
      <c r="N10340">
        <v>6.4383333330000001</v>
      </c>
      <c r="O10340">
        <v>0</v>
      </c>
      <c r="P10340">
        <v>0</v>
      </c>
      <c r="Q10340">
        <v>0</v>
      </c>
      <c r="R10340">
        <v>0</v>
      </c>
      <c r="S10340">
        <v>0</v>
      </c>
      <c r="T10340">
        <v>1</v>
      </c>
      <c r="U10340">
        <v>0</v>
      </c>
      <c r="V10340">
        <v>0</v>
      </c>
      <c r="W10340">
        <v>0</v>
      </c>
      <c r="X10340">
        <v>0</v>
      </c>
      <c r="Y10340">
        <v>0</v>
      </c>
      <c r="Z10340">
        <v>0</v>
      </c>
      <c r="AA10340">
        <v>0</v>
      </c>
      <c r="AB10340">
        <v>1.4531354783137458</v>
      </c>
      <c r="AC10340">
        <v>0</v>
      </c>
      <c r="AD10340">
        <v>0</v>
      </c>
      <c r="AE10340">
        <v>1.4531354783137458</v>
      </c>
    </row>
    <row r="10341" spans="1:31" x14ac:dyDescent="0.25">
      <c r="A10341">
        <v>1895969</v>
      </c>
      <c r="B10341">
        <v>1</v>
      </c>
      <c r="C10341" t="s">
        <v>81</v>
      </c>
      <c r="D10341" t="s">
        <v>119</v>
      </c>
      <c r="E10341" t="s">
        <v>146</v>
      </c>
      <c r="F10341" t="s">
        <v>28733</v>
      </c>
      <c r="G10341" t="s">
        <v>469</v>
      </c>
      <c r="H10341" t="s">
        <v>143</v>
      </c>
      <c r="I10341" t="s">
        <v>135</v>
      </c>
      <c r="J10341" t="s">
        <v>136</v>
      </c>
      <c r="K10341" t="s">
        <v>137</v>
      </c>
      <c r="L10341" t="s">
        <v>28734</v>
      </c>
      <c r="M10341" t="s">
        <v>28735</v>
      </c>
      <c r="N10341">
        <v>7.6272222220000003</v>
      </c>
      <c r="O10341">
        <v>0</v>
      </c>
      <c r="P10341">
        <v>19</v>
      </c>
      <c r="Q10341">
        <v>0</v>
      </c>
      <c r="R10341">
        <v>10</v>
      </c>
      <c r="S10341">
        <v>0</v>
      </c>
      <c r="T10341">
        <v>0</v>
      </c>
      <c r="U10341">
        <v>0</v>
      </c>
      <c r="V10341">
        <v>0</v>
      </c>
      <c r="W10341">
        <v>0</v>
      </c>
      <c r="X10341">
        <v>28.302203745046093</v>
      </c>
      <c r="Y10341">
        <v>0</v>
      </c>
      <c r="Z10341">
        <v>16.148838244792817</v>
      </c>
      <c r="AA10341">
        <v>0</v>
      </c>
      <c r="AB10341">
        <v>0</v>
      </c>
      <c r="AC10341">
        <v>0</v>
      </c>
      <c r="AD10341">
        <v>0</v>
      </c>
      <c r="AE10341">
        <v>44.451041989838913</v>
      </c>
    </row>
    <row r="10342" spans="1:31" x14ac:dyDescent="0.25">
      <c r="A10342">
        <v>1895534</v>
      </c>
      <c r="B10342">
        <v>1</v>
      </c>
      <c r="C10342" t="s">
        <v>81</v>
      </c>
      <c r="D10342" t="s">
        <v>113</v>
      </c>
      <c r="E10342" t="s">
        <v>131</v>
      </c>
      <c r="F10342" t="s">
        <v>7972</v>
      </c>
      <c r="G10342" t="s">
        <v>133</v>
      </c>
      <c r="H10342" t="s">
        <v>134</v>
      </c>
      <c r="I10342" t="s">
        <v>152</v>
      </c>
      <c r="J10342" t="s">
        <v>136</v>
      </c>
      <c r="K10342" t="s">
        <v>137</v>
      </c>
      <c r="L10342" t="s">
        <v>28736</v>
      </c>
      <c r="M10342" t="s">
        <v>28737</v>
      </c>
      <c r="N10342">
        <v>1.4444444000000001E-2</v>
      </c>
      <c r="O10342">
        <v>0</v>
      </c>
      <c r="P10342">
        <v>206</v>
      </c>
      <c r="Q10342">
        <v>89</v>
      </c>
      <c r="R10342">
        <v>173</v>
      </c>
      <c r="S10342">
        <v>4</v>
      </c>
      <c r="T10342">
        <v>10</v>
      </c>
      <c r="U10342">
        <v>0</v>
      </c>
      <c r="V10342">
        <v>0</v>
      </c>
      <c r="W10342">
        <v>0</v>
      </c>
      <c r="X10342">
        <v>0.34444439472597549</v>
      </c>
      <c r="Y10342">
        <v>6.4653203295488311</v>
      </c>
      <c r="Z10342">
        <v>10.274921612582425</v>
      </c>
      <c r="AA10342">
        <v>8.1033744621035561E-2</v>
      </c>
      <c r="AB10342">
        <v>4.6258315954933335E-2</v>
      </c>
      <c r="AC10342">
        <v>0</v>
      </c>
      <c r="AD10342">
        <v>0</v>
      </c>
      <c r="AE10342">
        <v>17.211978397433199</v>
      </c>
    </row>
    <row r="10343" spans="1:31" x14ac:dyDescent="0.25">
      <c r="A10343">
        <v>1896075</v>
      </c>
      <c r="B10343">
        <v>1</v>
      </c>
      <c r="C10343" t="s">
        <v>80</v>
      </c>
      <c r="D10343" t="s">
        <v>106</v>
      </c>
      <c r="E10343" t="s">
        <v>146</v>
      </c>
      <c r="F10343" t="s">
        <v>28738</v>
      </c>
      <c r="G10343" t="s">
        <v>148</v>
      </c>
      <c r="H10343" t="s">
        <v>143</v>
      </c>
      <c r="I10343" t="s">
        <v>135</v>
      </c>
      <c r="J10343" t="s">
        <v>136</v>
      </c>
      <c r="K10343" t="s">
        <v>137</v>
      </c>
      <c r="L10343" t="s">
        <v>28739</v>
      </c>
      <c r="M10343" t="s">
        <v>28740</v>
      </c>
      <c r="N10343">
        <v>1.0061111110000001</v>
      </c>
      <c r="O10343">
        <v>0</v>
      </c>
      <c r="P10343">
        <v>0</v>
      </c>
      <c r="Q10343">
        <v>0</v>
      </c>
      <c r="R10343">
        <v>0</v>
      </c>
      <c r="S10343">
        <v>0</v>
      </c>
      <c r="T10343">
        <v>3</v>
      </c>
      <c r="U10343">
        <v>0</v>
      </c>
      <c r="V10343">
        <v>0</v>
      </c>
      <c r="W10343">
        <v>0</v>
      </c>
      <c r="X10343">
        <v>0</v>
      </c>
      <c r="Y10343">
        <v>0</v>
      </c>
      <c r="Z10343">
        <v>0</v>
      </c>
      <c r="AA10343">
        <v>0</v>
      </c>
      <c r="AB10343">
        <v>0.40756563389292505</v>
      </c>
      <c r="AC10343">
        <v>0</v>
      </c>
      <c r="AD10343">
        <v>0</v>
      </c>
      <c r="AE10343">
        <v>0.40756563389292505</v>
      </c>
    </row>
    <row r="10344" spans="1:31" x14ac:dyDescent="0.25">
      <c r="A10344">
        <v>1896324</v>
      </c>
      <c r="B10344">
        <v>1</v>
      </c>
      <c r="C10344" t="s">
        <v>80</v>
      </c>
      <c r="D10344" t="s">
        <v>93</v>
      </c>
      <c r="E10344" t="s">
        <v>146</v>
      </c>
      <c r="F10344" t="s">
        <v>28741</v>
      </c>
      <c r="G10344" t="s">
        <v>148</v>
      </c>
      <c r="H10344" t="s">
        <v>143</v>
      </c>
      <c r="I10344" t="s">
        <v>135</v>
      </c>
      <c r="J10344" t="s">
        <v>136</v>
      </c>
      <c r="K10344" t="s">
        <v>137</v>
      </c>
      <c r="L10344" t="s">
        <v>28742</v>
      </c>
      <c r="M10344" t="s">
        <v>28743</v>
      </c>
      <c r="N10344">
        <v>2.0047222219999998</v>
      </c>
      <c r="O10344">
        <v>0</v>
      </c>
      <c r="P10344">
        <v>54</v>
      </c>
      <c r="Q10344">
        <v>0</v>
      </c>
      <c r="R10344">
        <v>0</v>
      </c>
      <c r="S10344">
        <v>0</v>
      </c>
      <c r="T10344">
        <v>4</v>
      </c>
      <c r="U10344">
        <v>0</v>
      </c>
      <c r="V10344">
        <v>0</v>
      </c>
      <c r="W10344">
        <v>0</v>
      </c>
      <c r="X10344">
        <v>31.258780734195049</v>
      </c>
      <c r="Y10344">
        <v>0</v>
      </c>
      <c r="Z10344">
        <v>0</v>
      </c>
      <c r="AA10344">
        <v>0</v>
      </c>
      <c r="AB10344">
        <v>9.5910756883127188</v>
      </c>
      <c r="AC10344">
        <v>0</v>
      </c>
      <c r="AD10344">
        <v>0</v>
      </c>
      <c r="AE10344">
        <v>40.84985642250777</v>
      </c>
    </row>
    <row r="10345" spans="1:31" x14ac:dyDescent="0.25">
      <c r="A10345">
        <v>1895488</v>
      </c>
      <c r="B10345">
        <v>1</v>
      </c>
      <c r="C10345" t="s">
        <v>80</v>
      </c>
      <c r="D10345" t="s">
        <v>110</v>
      </c>
      <c r="E10345" t="s">
        <v>146</v>
      </c>
      <c r="F10345" t="s">
        <v>28744</v>
      </c>
      <c r="G10345" t="s">
        <v>148</v>
      </c>
      <c r="H10345" t="s">
        <v>143</v>
      </c>
      <c r="I10345" t="s">
        <v>135</v>
      </c>
      <c r="J10345" t="s">
        <v>136</v>
      </c>
      <c r="K10345" t="s">
        <v>137</v>
      </c>
      <c r="L10345" t="s">
        <v>28745</v>
      </c>
      <c r="M10345" t="s">
        <v>28746</v>
      </c>
      <c r="N10345">
        <v>0.99555555500000004</v>
      </c>
      <c r="O10345">
        <v>0</v>
      </c>
      <c r="P10345">
        <v>205</v>
      </c>
      <c r="Q10345">
        <v>0</v>
      </c>
      <c r="R10345">
        <v>0</v>
      </c>
      <c r="S10345">
        <v>0</v>
      </c>
      <c r="T10345">
        <v>9</v>
      </c>
      <c r="U10345">
        <v>0</v>
      </c>
      <c r="V10345">
        <v>0</v>
      </c>
      <c r="W10345">
        <v>0</v>
      </c>
      <c r="X10345">
        <v>51.850287956041711</v>
      </c>
      <c r="Y10345">
        <v>0</v>
      </c>
      <c r="Z10345">
        <v>0</v>
      </c>
      <c r="AA10345">
        <v>0</v>
      </c>
      <c r="AB10345">
        <v>0.55705128855369113</v>
      </c>
      <c r="AC10345">
        <v>0</v>
      </c>
      <c r="AD10345">
        <v>0</v>
      </c>
      <c r="AE10345">
        <v>52.407339244595406</v>
      </c>
    </row>
    <row r="10346" spans="1:31" x14ac:dyDescent="0.25">
      <c r="A10346">
        <v>1895929</v>
      </c>
      <c r="B10346">
        <v>1</v>
      </c>
      <c r="C10346" t="s">
        <v>80</v>
      </c>
      <c r="D10346" t="s">
        <v>100</v>
      </c>
      <c r="E10346" t="s">
        <v>146</v>
      </c>
      <c r="F10346" t="s">
        <v>573</v>
      </c>
      <c r="G10346" t="s">
        <v>469</v>
      </c>
      <c r="H10346" t="s">
        <v>143</v>
      </c>
      <c r="I10346" t="s">
        <v>135</v>
      </c>
      <c r="J10346" t="s">
        <v>136</v>
      </c>
      <c r="K10346" t="s">
        <v>137</v>
      </c>
      <c r="L10346" t="s">
        <v>28747</v>
      </c>
      <c r="M10346" t="s">
        <v>28748</v>
      </c>
      <c r="N10346">
        <v>2.6827777770000001</v>
      </c>
      <c r="O10346">
        <v>0</v>
      </c>
      <c r="P10346">
        <v>73</v>
      </c>
      <c r="Q10346">
        <v>0</v>
      </c>
      <c r="R10346">
        <v>0</v>
      </c>
      <c r="S10346">
        <v>0</v>
      </c>
      <c r="T10346">
        <v>6</v>
      </c>
      <c r="U10346">
        <v>0</v>
      </c>
      <c r="V10346">
        <v>0</v>
      </c>
      <c r="W10346">
        <v>0</v>
      </c>
      <c r="X10346">
        <v>50.390744995291385</v>
      </c>
      <c r="Y10346">
        <v>0</v>
      </c>
      <c r="Z10346">
        <v>0</v>
      </c>
      <c r="AA10346">
        <v>0</v>
      </c>
      <c r="AB10346">
        <v>7.8263350580489428</v>
      </c>
      <c r="AC10346">
        <v>0</v>
      </c>
      <c r="AD10346">
        <v>0</v>
      </c>
      <c r="AE10346">
        <v>58.217080053340325</v>
      </c>
    </row>
    <row r="10347" spans="1:31" x14ac:dyDescent="0.25">
      <c r="A10347">
        <v>1895703</v>
      </c>
      <c r="B10347">
        <v>1</v>
      </c>
      <c r="C10347" t="s">
        <v>80</v>
      </c>
      <c r="D10347" t="s">
        <v>103</v>
      </c>
      <c r="E10347" t="s">
        <v>169</v>
      </c>
      <c r="F10347" t="s">
        <v>28749</v>
      </c>
      <c r="G10347" t="s">
        <v>212</v>
      </c>
      <c r="H10347" t="s">
        <v>143</v>
      </c>
      <c r="I10347" t="s">
        <v>135</v>
      </c>
      <c r="J10347" t="s">
        <v>3</v>
      </c>
      <c r="K10347" t="s">
        <v>137</v>
      </c>
      <c r="L10347" t="s">
        <v>28750</v>
      </c>
      <c r="M10347" t="s">
        <v>28751</v>
      </c>
      <c r="N10347">
        <v>1.5108333329999999</v>
      </c>
      <c r="O10347">
        <v>0</v>
      </c>
      <c r="P10347">
        <v>106</v>
      </c>
      <c r="Q10347">
        <v>0</v>
      </c>
      <c r="R10347">
        <v>11</v>
      </c>
      <c r="S10347">
        <v>0</v>
      </c>
      <c r="T10347">
        <v>25</v>
      </c>
      <c r="U10347">
        <v>0</v>
      </c>
      <c r="V10347">
        <v>0</v>
      </c>
      <c r="W10347">
        <v>0</v>
      </c>
      <c r="X10347">
        <v>31.684171559229675</v>
      </c>
      <c r="Y10347">
        <v>0</v>
      </c>
      <c r="Z10347">
        <v>5.2119056347745838</v>
      </c>
      <c r="AA10347">
        <v>0</v>
      </c>
      <c r="AB10347">
        <v>26.901420343291175</v>
      </c>
      <c r="AC10347">
        <v>0</v>
      </c>
      <c r="AD10347">
        <v>0</v>
      </c>
      <c r="AE10347">
        <v>63.797497537295428</v>
      </c>
    </row>
    <row r="10348" spans="1:31" x14ac:dyDescent="0.25">
      <c r="A10348">
        <v>1896344</v>
      </c>
      <c r="B10348">
        <v>1</v>
      </c>
      <c r="C10348" t="s">
        <v>80</v>
      </c>
      <c r="D10348" t="s">
        <v>96</v>
      </c>
      <c r="E10348" t="s">
        <v>146</v>
      </c>
      <c r="F10348" t="s">
        <v>6156</v>
      </c>
      <c r="G10348" t="s">
        <v>148</v>
      </c>
      <c r="H10348" t="s">
        <v>143</v>
      </c>
      <c r="I10348" t="s">
        <v>135</v>
      </c>
      <c r="J10348" t="s">
        <v>136</v>
      </c>
      <c r="K10348" t="s">
        <v>137</v>
      </c>
      <c r="L10348" t="s">
        <v>28752</v>
      </c>
      <c r="M10348" t="s">
        <v>28753</v>
      </c>
      <c r="N10348">
        <v>5.9647222219999998</v>
      </c>
      <c r="O10348">
        <v>0</v>
      </c>
      <c r="P10348">
        <v>76</v>
      </c>
      <c r="Q10348">
        <v>0</v>
      </c>
      <c r="R10348">
        <v>1</v>
      </c>
      <c r="S10348">
        <v>0</v>
      </c>
      <c r="T10348">
        <v>3</v>
      </c>
      <c r="U10348">
        <v>0</v>
      </c>
      <c r="V10348">
        <v>0</v>
      </c>
      <c r="W10348">
        <v>0</v>
      </c>
      <c r="X10348">
        <v>100.80896567451063</v>
      </c>
      <c r="Y10348">
        <v>0</v>
      </c>
      <c r="Z10348">
        <v>13.26625563385843</v>
      </c>
      <c r="AA10348">
        <v>0</v>
      </c>
      <c r="AB10348">
        <v>21.997184045291721</v>
      </c>
      <c r="AC10348">
        <v>0</v>
      </c>
      <c r="AD10348">
        <v>0</v>
      </c>
      <c r="AE10348">
        <v>136.0724053536608</v>
      </c>
    </row>
    <row r="10349" spans="1:31" x14ac:dyDescent="0.25">
      <c r="A10349">
        <v>1895680</v>
      </c>
      <c r="B10349">
        <v>1</v>
      </c>
      <c r="C10349" t="s">
        <v>80</v>
      </c>
      <c r="D10349" t="s">
        <v>89</v>
      </c>
      <c r="E10349" t="s">
        <v>140</v>
      </c>
      <c r="F10349" t="s">
        <v>28754</v>
      </c>
      <c r="G10349" t="s">
        <v>207</v>
      </c>
      <c r="H10349" t="s">
        <v>143</v>
      </c>
      <c r="I10349" t="s">
        <v>135</v>
      </c>
      <c r="J10349" t="s">
        <v>136</v>
      </c>
      <c r="K10349" t="s">
        <v>137</v>
      </c>
      <c r="L10349" t="s">
        <v>28755</v>
      </c>
      <c r="M10349" t="s">
        <v>28756</v>
      </c>
      <c r="N10349">
        <v>1.2813888879999999</v>
      </c>
      <c r="O10349">
        <v>0</v>
      </c>
      <c r="P10349">
        <v>0</v>
      </c>
      <c r="Q10349">
        <v>0</v>
      </c>
      <c r="R10349">
        <v>2</v>
      </c>
      <c r="S10349">
        <v>0</v>
      </c>
      <c r="T10349">
        <v>1</v>
      </c>
      <c r="U10349">
        <v>0</v>
      </c>
      <c r="V10349">
        <v>0</v>
      </c>
      <c r="W10349">
        <v>0</v>
      </c>
      <c r="X10349">
        <v>0</v>
      </c>
      <c r="Y10349">
        <v>0</v>
      </c>
      <c r="Z10349">
        <v>0.39015222223290003</v>
      </c>
      <c r="AA10349">
        <v>0</v>
      </c>
      <c r="AB10349">
        <v>0.41365340701604003</v>
      </c>
      <c r="AC10349">
        <v>0</v>
      </c>
      <c r="AD10349">
        <v>0</v>
      </c>
      <c r="AE10349">
        <v>0.80380562924894006</v>
      </c>
    </row>
    <row r="10350" spans="1:31" x14ac:dyDescent="0.25">
      <c r="A10350">
        <v>1895823</v>
      </c>
      <c r="B10350">
        <v>1</v>
      </c>
      <c r="C10350" t="s">
        <v>80</v>
      </c>
      <c r="D10350" t="s">
        <v>109</v>
      </c>
      <c r="E10350" t="s">
        <v>146</v>
      </c>
      <c r="F10350" t="s">
        <v>28757</v>
      </c>
      <c r="G10350" t="s">
        <v>363</v>
      </c>
      <c r="H10350" t="s">
        <v>143</v>
      </c>
      <c r="I10350" t="s">
        <v>135</v>
      </c>
      <c r="J10350" t="s">
        <v>136</v>
      </c>
      <c r="K10350" t="s">
        <v>137</v>
      </c>
      <c r="L10350" t="s">
        <v>28758</v>
      </c>
      <c r="M10350" t="s">
        <v>28759</v>
      </c>
      <c r="N10350">
        <v>2.2036111109999998</v>
      </c>
      <c r="O10350">
        <v>0</v>
      </c>
      <c r="P10350">
        <v>41</v>
      </c>
      <c r="Q10350">
        <v>0</v>
      </c>
      <c r="R10350">
        <v>4</v>
      </c>
      <c r="S10350">
        <v>0</v>
      </c>
      <c r="T10350">
        <v>11</v>
      </c>
      <c r="U10350">
        <v>0</v>
      </c>
      <c r="V10350">
        <v>0</v>
      </c>
      <c r="W10350">
        <v>0</v>
      </c>
      <c r="X10350">
        <v>19.300055035107235</v>
      </c>
      <c r="Y10350">
        <v>0</v>
      </c>
      <c r="Z10350">
        <v>10.377071581441376</v>
      </c>
      <c r="AA10350">
        <v>0</v>
      </c>
      <c r="AB10350">
        <v>17.998421204695255</v>
      </c>
      <c r="AC10350">
        <v>0</v>
      </c>
      <c r="AD10350">
        <v>0</v>
      </c>
      <c r="AE10350">
        <v>47.675547821243867</v>
      </c>
    </row>
    <row r="10351" spans="1:31" x14ac:dyDescent="0.25">
      <c r="A10351">
        <v>1896009</v>
      </c>
      <c r="B10351">
        <v>1</v>
      </c>
      <c r="C10351" t="s">
        <v>80</v>
      </c>
      <c r="D10351" t="s">
        <v>83</v>
      </c>
      <c r="E10351" t="s">
        <v>146</v>
      </c>
      <c r="F10351" t="s">
        <v>28760</v>
      </c>
      <c r="G10351" t="s">
        <v>148</v>
      </c>
      <c r="H10351" t="s">
        <v>143</v>
      </c>
      <c r="I10351" t="s">
        <v>135</v>
      </c>
      <c r="J10351" t="s">
        <v>136</v>
      </c>
      <c r="K10351" t="s">
        <v>137</v>
      </c>
      <c r="L10351" t="s">
        <v>28761</v>
      </c>
      <c r="M10351" t="s">
        <v>28762</v>
      </c>
      <c r="N10351">
        <v>0.80916666599999998</v>
      </c>
      <c r="O10351">
        <v>0</v>
      </c>
      <c r="P10351">
        <v>107</v>
      </c>
      <c r="Q10351">
        <v>0</v>
      </c>
      <c r="R10351">
        <v>0</v>
      </c>
      <c r="S10351">
        <v>0</v>
      </c>
      <c r="T10351">
        <v>10</v>
      </c>
      <c r="U10351">
        <v>0</v>
      </c>
      <c r="V10351">
        <v>0</v>
      </c>
      <c r="W10351">
        <v>0</v>
      </c>
      <c r="X10351">
        <v>29.09042956664004</v>
      </c>
      <c r="Y10351">
        <v>0</v>
      </c>
      <c r="Z10351">
        <v>0</v>
      </c>
      <c r="AA10351">
        <v>0</v>
      </c>
      <c r="AB10351">
        <v>11.552712692662586</v>
      </c>
      <c r="AC10351">
        <v>0</v>
      </c>
      <c r="AD10351">
        <v>0</v>
      </c>
      <c r="AE10351">
        <v>40.643142259302628</v>
      </c>
    </row>
    <row r="10352" spans="1:31" x14ac:dyDescent="0.25">
      <c r="A10352">
        <v>1895989</v>
      </c>
      <c r="B10352">
        <v>1</v>
      </c>
      <c r="C10352" t="s">
        <v>80</v>
      </c>
      <c r="D10352" t="s">
        <v>83</v>
      </c>
      <c r="E10352" t="s">
        <v>158</v>
      </c>
      <c r="F10352" t="s">
        <v>28763</v>
      </c>
      <c r="G10352" t="s">
        <v>133</v>
      </c>
      <c r="H10352" t="s">
        <v>134</v>
      </c>
      <c r="I10352" t="s">
        <v>135</v>
      </c>
      <c r="J10352" t="s">
        <v>136</v>
      </c>
      <c r="K10352" t="s">
        <v>137</v>
      </c>
      <c r="L10352" t="s">
        <v>28764</v>
      </c>
      <c r="M10352" t="s">
        <v>28765</v>
      </c>
      <c r="N10352">
        <v>2.088333333</v>
      </c>
      <c r="O10352">
        <v>0</v>
      </c>
      <c r="P10352">
        <v>97</v>
      </c>
      <c r="Q10352">
        <v>0</v>
      </c>
      <c r="R10352">
        <v>0</v>
      </c>
      <c r="S10352">
        <v>0</v>
      </c>
      <c r="T10352">
        <v>100</v>
      </c>
      <c r="U10352">
        <v>0</v>
      </c>
      <c r="V10352">
        <v>0</v>
      </c>
      <c r="W10352">
        <v>0</v>
      </c>
      <c r="X10352">
        <v>54.249663251611551</v>
      </c>
      <c r="Y10352">
        <v>0</v>
      </c>
      <c r="Z10352">
        <v>0</v>
      </c>
      <c r="AA10352">
        <v>0</v>
      </c>
      <c r="AB10352">
        <v>336.73410490389165</v>
      </c>
      <c r="AC10352">
        <v>0</v>
      </c>
      <c r="AD10352">
        <v>0</v>
      </c>
      <c r="AE10352">
        <v>390.98376815550318</v>
      </c>
    </row>
    <row r="10353" spans="1:31" x14ac:dyDescent="0.25">
      <c r="A10353">
        <v>1896301</v>
      </c>
      <c r="B10353">
        <v>1</v>
      </c>
      <c r="C10353" t="s">
        <v>80</v>
      </c>
      <c r="D10353" t="s">
        <v>96</v>
      </c>
      <c r="E10353" t="s">
        <v>222</v>
      </c>
      <c r="F10353" t="s">
        <v>28766</v>
      </c>
      <c r="G10353" t="s">
        <v>663</v>
      </c>
      <c r="H10353" t="s">
        <v>143</v>
      </c>
      <c r="I10353" t="s">
        <v>135</v>
      </c>
      <c r="J10353" t="s">
        <v>136</v>
      </c>
      <c r="K10353" t="s">
        <v>137</v>
      </c>
      <c r="L10353" t="s">
        <v>28767</v>
      </c>
      <c r="M10353" t="s">
        <v>28768</v>
      </c>
      <c r="N10353">
        <v>2.6091666660000001</v>
      </c>
      <c r="O10353">
        <v>0</v>
      </c>
      <c r="P10353">
        <v>6</v>
      </c>
      <c r="Q10353">
        <v>0</v>
      </c>
      <c r="R10353">
        <v>0</v>
      </c>
      <c r="S10353">
        <v>0</v>
      </c>
      <c r="T10353">
        <v>0</v>
      </c>
      <c r="U10353">
        <v>0</v>
      </c>
      <c r="V10353">
        <v>0</v>
      </c>
      <c r="W10353">
        <v>0</v>
      </c>
      <c r="X10353">
        <v>13.562323306483393</v>
      </c>
      <c r="Y10353">
        <v>0</v>
      </c>
      <c r="Z10353">
        <v>0</v>
      </c>
      <c r="AA10353">
        <v>0</v>
      </c>
      <c r="AB10353">
        <v>0</v>
      </c>
      <c r="AC10353">
        <v>0</v>
      </c>
      <c r="AD10353">
        <v>0</v>
      </c>
      <c r="AE10353">
        <v>13.562323306483393</v>
      </c>
    </row>
    <row r="10354" spans="1:31" x14ac:dyDescent="0.25">
      <c r="A10354">
        <v>1896244</v>
      </c>
      <c r="B10354">
        <v>1</v>
      </c>
      <c r="C10354" t="s">
        <v>81</v>
      </c>
      <c r="D10354" t="s">
        <v>127</v>
      </c>
      <c r="E10354" t="s">
        <v>222</v>
      </c>
      <c r="F10354" t="s">
        <v>28769</v>
      </c>
      <c r="G10354" t="s">
        <v>564</v>
      </c>
      <c r="H10354" t="s">
        <v>143</v>
      </c>
      <c r="I10354" t="s">
        <v>135</v>
      </c>
      <c r="J10354" t="s">
        <v>136</v>
      </c>
      <c r="K10354" t="s">
        <v>137</v>
      </c>
      <c r="L10354" t="s">
        <v>28770</v>
      </c>
      <c r="M10354" t="s">
        <v>28771</v>
      </c>
      <c r="N10354">
        <v>1.9413888880000001</v>
      </c>
      <c r="O10354">
        <v>0</v>
      </c>
      <c r="P10354">
        <v>43</v>
      </c>
      <c r="Q10354">
        <v>0</v>
      </c>
      <c r="R10354">
        <v>0</v>
      </c>
      <c r="S10354">
        <v>0</v>
      </c>
      <c r="T10354">
        <v>1</v>
      </c>
      <c r="U10354">
        <v>0</v>
      </c>
      <c r="V10354">
        <v>0</v>
      </c>
      <c r="W10354">
        <v>0</v>
      </c>
      <c r="X10354">
        <v>25.605087774355383</v>
      </c>
      <c r="Y10354">
        <v>0</v>
      </c>
      <c r="Z10354">
        <v>0</v>
      </c>
      <c r="AA10354">
        <v>0</v>
      </c>
      <c r="AB10354">
        <v>0.81683135947128016</v>
      </c>
      <c r="AC10354">
        <v>0</v>
      </c>
      <c r="AD10354">
        <v>0</v>
      </c>
      <c r="AE10354">
        <v>26.421919133826663</v>
      </c>
    </row>
    <row r="10355" spans="1:31" x14ac:dyDescent="0.25">
      <c r="A10355">
        <v>1896158</v>
      </c>
      <c r="B10355">
        <v>1</v>
      </c>
      <c r="C10355" t="s">
        <v>80</v>
      </c>
      <c r="D10355" t="s">
        <v>97</v>
      </c>
      <c r="E10355" t="s">
        <v>146</v>
      </c>
      <c r="F10355" t="s">
        <v>28772</v>
      </c>
      <c r="G10355" t="s">
        <v>148</v>
      </c>
      <c r="H10355" t="s">
        <v>143</v>
      </c>
      <c r="I10355" t="s">
        <v>135</v>
      </c>
      <c r="J10355" t="s">
        <v>136</v>
      </c>
      <c r="K10355" t="s">
        <v>137</v>
      </c>
      <c r="L10355" t="s">
        <v>28773</v>
      </c>
      <c r="M10355" t="s">
        <v>28774</v>
      </c>
      <c r="N10355">
        <v>2.005833333</v>
      </c>
      <c r="O10355">
        <v>0</v>
      </c>
      <c r="P10355">
        <v>5</v>
      </c>
      <c r="Q10355">
        <v>0</v>
      </c>
      <c r="R10355">
        <v>3</v>
      </c>
      <c r="S10355">
        <v>0</v>
      </c>
      <c r="T10355">
        <v>0</v>
      </c>
      <c r="U10355">
        <v>0</v>
      </c>
      <c r="V10355">
        <v>0</v>
      </c>
      <c r="W10355">
        <v>0</v>
      </c>
      <c r="X10355">
        <v>1.8455382922558596</v>
      </c>
      <c r="Y10355">
        <v>0</v>
      </c>
      <c r="Z10355">
        <v>0.86464332240900998</v>
      </c>
      <c r="AA10355">
        <v>0</v>
      </c>
      <c r="AB10355">
        <v>0</v>
      </c>
      <c r="AC10355">
        <v>0</v>
      </c>
      <c r="AD10355">
        <v>0</v>
      </c>
      <c r="AE10355">
        <v>2.7101816146648696</v>
      </c>
    </row>
    <row r="10356" spans="1:31" x14ac:dyDescent="0.25">
      <c r="A10356">
        <v>1895511</v>
      </c>
      <c r="B10356">
        <v>1</v>
      </c>
      <c r="C10356" t="s">
        <v>80</v>
      </c>
      <c r="D10356" t="s">
        <v>101</v>
      </c>
      <c r="E10356" t="s">
        <v>158</v>
      </c>
      <c r="F10356" t="s">
        <v>28775</v>
      </c>
      <c r="G10356" t="s">
        <v>508</v>
      </c>
      <c r="H10356" t="s">
        <v>134</v>
      </c>
      <c r="I10356" t="s">
        <v>135</v>
      </c>
      <c r="J10356" t="s">
        <v>136</v>
      </c>
      <c r="K10356" t="s">
        <v>137</v>
      </c>
      <c r="L10356" t="s">
        <v>28776</v>
      </c>
      <c r="M10356" t="s">
        <v>28777</v>
      </c>
      <c r="N10356">
        <v>2.253055555</v>
      </c>
      <c r="O10356">
        <v>0</v>
      </c>
      <c r="P10356">
        <v>0</v>
      </c>
      <c r="Q10356">
        <v>0</v>
      </c>
      <c r="R10356">
        <v>0</v>
      </c>
      <c r="S10356">
        <v>1</v>
      </c>
      <c r="T10356">
        <v>0</v>
      </c>
      <c r="U10356">
        <v>0</v>
      </c>
      <c r="V10356">
        <v>0</v>
      </c>
      <c r="W10356">
        <v>0</v>
      </c>
      <c r="X10356">
        <v>0</v>
      </c>
      <c r="Y10356">
        <v>0</v>
      </c>
      <c r="Z10356">
        <v>0</v>
      </c>
      <c r="AA10356">
        <v>15.148611121839938</v>
      </c>
      <c r="AB10356">
        <v>0</v>
      </c>
      <c r="AC10356">
        <v>0</v>
      </c>
      <c r="AD10356">
        <v>0</v>
      </c>
      <c r="AE10356">
        <v>15.148611121839938</v>
      </c>
    </row>
    <row r="10357" spans="1:31" x14ac:dyDescent="0.25">
      <c r="A10357">
        <v>1895809</v>
      </c>
      <c r="B10357">
        <v>1</v>
      </c>
      <c r="C10357" t="s">
        <v>80</v>
      </c>
      <c r="D10357" t="s">
        <v>105</v>
      </c>
      <c r="E10357" t="s">
        <v>169</v>
      </c>
      <c r="F10357" t="s">
        <v>28778</v>
      </c>
      <c r="G10357" t="s">
        <v>2576</v>
      </c>
      <c r="H10357" t="s">
        <v>143</v>
      </c>
      <c r="I10357" t="s">
        <v>135</v>
      </c>
      <c r="J10357" t="s">
        <v>136</v>
      </c>
      <c r="K10357" t="s">
        <v>137</v>
      </c>
      <c r="L10357" t="s">
        <v>28779</v>
      </c>
      <c r="M10357" t="s">
        <v>28780</v>
      </c>
      <c r="N10357">
        <v>8.0052777769999999</v>
      </c>
      <c r="O10357">
        <v>0</v>
      </c>
      <c r="P10357">
        <v>715</v>
      </c>
      <c r="Q10357">
        <v>0</v>
      </c>
      <c r="R10357">
        <v>0</v>
      </c>
      <c r="S10357">
        <v>0</v>
      </c>
      <c r="T10357">
        <v>112</v>
      </c>
      <c r="U10357">
        <v>0</v>
      </c>
      <c r="V10357">
        <v>0</v>
      </c>
      <c r="W10357">
        <v>0</v>
      </c>
      <c r="X10357">
        <v>1647.4587261768118</v>
      </c>
      <c r="Y10357">
        <v>0</v>
      </c>
      <c r="Z10357">
        <v>0</v>
      </c>
      <c r="AA10357">
        <v>0</v>
      </c>
      <c r="AB10357">
        <v>1416.9119998508318</v>
      </c>
      <c r="AC10357">
        <v>0</v>
      </c>
      <c r="AD10357">
        <v>0</v>
      </c>
      <c r="AE10357">
        <v>3064.3707260276433</v>
      </c>
    </row>
    <row r="10358" spans="1:31" x14ac:dyDescent="0.25">
      <c r="A10358">
        <v>1896141</v>
      </c>
      <c r="B10358">
        <v>1</v>
      </c>
      <c r="C10358" t="s">
        <v>80</v>
      </c>
      <c r="D10358" t="s">
        <v>107</v>
      </c>
      <c r="E10358" t="s">
        <v>169</v>
      </c>
      <c r="F10358" t="s">
        <v>28781</v>
      </c>
      <c r="G10358" t="s">
        <v>183</v>
      </c>
      <c r="H10358" t="s">
        <v>143</v>
      </c>
      <c r="I10358" t="s">
        <v>135</v>
      </c>
      <c r="J10358" t="s">
        <v>136</v>
      </c>
      <c r="K10358" t="s">
        <v>137</v>
      </c>
      <c r="L10358" t="s">
        <v>28782</v>
      </c>
      <c r="M10358" t="s">
        <v>28783</v>
      </c>
      <c r="N10358">
        <v>0.80805555500000004</v>
      </c>
      <c r="O10358">
        <v>0</v>
      </c>
      <c r="P10358">
        <v>211</v>
      </c>
      <c r="Q10358">
        <v>0</v>
      </c>
      <c r="R10358">
        <v>1</v>
      </c>
      <c r="S10358">
        <v>0</v>
      </c>
      <c r="T10358">
        <v>13</v>
      </c>
      <c r="U10358">
        <v>0</v>
      </c>
      <c r="V10358">
        <v>0</v>
      </c>
      <c r="W10358">
        <v>0</v>
      </c>
      <c r="X10358">
        <v>44.261043317779382</v>
      </c>
      <c r="Y10358">
        <v>0</v>
      </c>
      <c r="Z10358">
        <v>1.16444042938375E-2</v>
      </c>
      <c r="AA10358">
        <v>0</v>
      </c>
      <c r="AB10358">
        <v>9.1293970983033006</v>
      </c>
      <c r="AC10358">
        <v>0</v>
      </c>
      <c r="AD10358">
        <v>0</v>
      </c>
      <c r="AE10358">
        <v>53.402084820376523</v>
      </c>
    </row>
    <row r="10359" spans="1:31" x14ac:dyDescent="0.25">
      <c r="A10359">
        <v>1896210</v>
      </c>
      <c r="B10359">
        <v>1</v>
      </c>
      <c r="C10359" t="s">
        <v>81</v>
      </c>
      <c r="D10359" t="s">
        <v>125</v>
      </c>
      <c r="E10359" t="s">
        <v>169</v>
      </c>
      <c r="F10359" t="s">
        <v>28784</v>
      </c>
      <c r="G10359" t="s">
        <v>219</v>
      </c>
      <c r="H10359" t="s">
        <v>134</v>
      </c>
      <c r="I10359" t="s">
        <v>135</v>
      </c>
      <c r="J10359" t="s">
        <v>136</v>
      </c>
      <c r="K10359" t="s">
        <v>137</v>
      </c>
      <c r="L10359" t="s">
        <v>28785</v>
      </c>
      <c r="M10359" t="s">
        <v>28786</v>
      </c>
      <c r="N10359">
        <v>1.4883333329999999</v>
      </c>
      <c r="O10359">
        <v>0</v>
      </c>
      <c r="P10359">
        <v>0</v>
      </c>
      <c r="Q10359">
        <v>0</v>
      </c>
      <c r="R10359">
        <v>8</v>
      </c>
      <c r="S10359">
        <v>0</v>
      </c>
      <c r="T10359">
        <v>0</v>
      </c>
      <c r="U10359">
        <v>0</v>
      </c>
      <c r="V10359">
        <v>0</v>
      </c>
      <c r="W10359">
        <v>0</v>
      </c>
      <c r="X10359">
        <v>0</v>
      </c>
      <c r="Y10359">
        <v>0</v>
      </c>
      <c r="Z10359">
        <v>53.496940057780606</v>
      </c>
      <c r="AA10359">
        <v>0</v>
      </c>
      <c r="AB10359">
        <v>0</v>
      </c>
      <c r="AC10359">
        <v>0</v>
      </c>
      <c r="AD10359">
        <v>0</v>
      </c>
      <c r="AE10359">
        <v>53.496940057780606</v>
      </c>
    </row>
    <row r="10360" spans="1:31" x14ac:dyDescent="0.25">
      <c r="A10360">
        <v>1895600</v>
      </c>
      <c r="B10360">
        <v>1</v>
      </c>
      <c r="C10360" t="s">
        <v>81</v>
      </c>
      <c r="D10360" t="s">
        <v>115</v>
      </c>
      <c r="E10360" t="s">
        <v>146</v>
      </c>
      <c r="F10360" t="s">
        <v>28787</v>
      </c>
      <c r="G10360" t="s">
        <v>363</v>
      </c>
      <c r="H10360" t="s">
        <v>143</v>
      </c>
      <c r="I10360" t="s">
        <v>135</v>
      </c>
      <c r="J10360" t="s">
        <v>136</v>
      </c>
      <c r="K10360" t="s">
        <v>137</v>
      </c>
      <c r="L10360" t="s">
        <v>28788</v>
      </c>
      <c r="M10360" t="s">
        <v>28789</v>
      </c>
      <c r="N10360">
        <v>2.5977777770000001</v>
      </c>
      <c r="O10360">
        <v>0</v>
      </c>
      <c r="P10360">
        <v>10</v>
      </c>
      <c r="Q10360">
        <v>0</v>
      </c>
      <c r="R10360">
        <v>1</v>
      </c>
      <c r="S10360">
        <v>0</v>
      </c>
      <c r="T10360">
        <v>0</v>
      </c>
      <c r="U10360">
        <v>0</v>
      </c>
      <c r="V10360">
        <v>0</v>
      </c>
      <c r="W10360">
        <v>0</v>
      </c>
      <c r="X10360">
        <v>2.4434999387724803</v>
      </c>
      <c r="Y10360">
        <v>0</v>
      </c>
      <c r="Z10360">
        <v>1.7438349599573348</v>
      </c>
      <c r="AA10360">
        <v>0</v>
      </c>
      <c r="AB10360">
        <v>0</v>
      </c>
      <c r="AC10360">
        <v>0</v>
      </c>
      <c r="AD10360">
        <v>0</v>
      </c>
      <c r="AE10360">
        <v>4.1873348987298149</v>
      </c>
    </row>
    <row r="10361" spans="1:31" x14ac:dyDescent="0.25">
      <c r="A10361">
        <v>1895500</v>
      </c>
      <c r="B10361">
        <v>1</v>
      </c>
      <c r="C10361" t="s">
        <v>80</v>
      </c>
      <c r="D10361" t="s">
        <v>105</v>
      </c>
      <c r="E10361" t="s">
        <v>131</v>
      </c>
      <c r="F10361" t="s">
        <v>4753</v>
      </c>
      <c r="G10361" t="s">
        <v>133</v>
      </c>
      <c r="H10361" t="s">
        <v>134</v>
      </c>
      <c r="I10361" t="s">
        <v>135</v>
      </c>
      <c r="J10361" t="s">
        <v>136</v>
      </c>
      <c r="K10361" t="s">
        <v>137</v>
      </c>
      <c r="L10361" t="s">
        <v>28790</v>
      </c>
      <c r="M10361" t="s">
        <v>28791</v>
      </c>
      <c r="N10361">
        <v>0.61222222199999998</v>
      </c>
      <c r="O10361">
        <v>3</v>
      </c>
      <c r="P10361">
        <v>40</v>
      </c>
      <c r="Q10361">
        <v>1</v>
      </c>
      <c r="R10361">
        <v>7</v>
      </c>
      <c r="S10361">
        <v>11</v>
      </c>
      <c r="T10361">
        <v>34</v>
      </c>
      <c r="U10361">
        <v>1</v>
      </c>
      <c r="V10361">
        <v>0</v>
      </c>
      <c r="W10361">
        <v>4.6264053366651066</v>
      </c>
      <c r="X10361">
        <v>5.150680474817471</v>
      </c>
      <c r="Y10361">
        <v>6.0893073085369203</v>
      </c>
      <c r="Z10361">
        <v>3.8695346478797337</v>
      </c>
      <c r="AA10361">
        <v>41.454775943915344</v>
      </c>
      <c r="AB10361">
        <v>12.466151870478786</v>
      </c>
      <c r="AC10361">
        <v>111.96246762937295</v>
      </c>
      <c r="AD10361">
        <v>0</v>
      </c>
      <c r="AE10361">
        <v>185.61932321166631</v>
      </c>
    </row>
    <row r="10362" spans="1:31" x14ac:dyDescent="0.25">
      <c r="A10362">
        <v>1896164</v>
      </c>
      <c r="B10362">
        <v>1</v>
      </c>
      <c r="C10362" t="s">
        <v>81</v>
      </c>
      <c r="D10362" t="s">
        <v>118</v>
      </c>
      <c r="E10362" t="s">
        <v>146</v>
      </c>
      <c r="F10362" t="s">
        <v>18808</v>
      </c>
      <c r="G10362" t="s">
        <v>142</v>
      </c>
      <c r="H10362" t="s">
        <v>143</v>
      </c>
      <c r="I10362" t="s">
        <v>135</v>
      </c>
      <c r="J10362" t="s">
        <v>136</v>
      </c>
      <c r="K10362" t="s">
        <v>137</v>
      </c>
      <c r="L10362" t="s">
        <v>28792</v>
      </c>
      <c r="M10362" t="s">
        <v>28793</v>
      </c>
      <c r="N10362">
        <v>1.805555555</v>
      </c>
      <c r="O10362">
        <v>0</v>
      </c>
      <c r="P10362">
        <v>148</v>
      </c>
      <c r="Q10362">
        <v>0</v>
      </c>
      <c r="R10362">
        <v>0</v>
      </c>
      <c r="S10362">
        <v>0</v>
      </c>
      <c r="T10362">
        <v>15</v>
      </c>
      <c r="U10362">
        <v>0</v>
      </c>
      <c r="V10362">
        <v>0</v>
      </c>
      <c r="W10362">
        <v>0</v>
      </c>
      <c r="X10362">
        <v>67.49542702580662</v>
      </c>
      <c r="Y10362">
        <v>0</v>
      </c>
      <c r="Z10362">
        <v>0</v>
      </c>
      <c r="AA10362">
        <v>0</v>
      </c>
      <c r="AB10362">
        <v>9.3902335918136099</v>
      </c>
      <c r="AC10362">
        <v>0</v>
      </c>
      <c r="AD10362">
        <v>0</v>
      </c>
      <c r="AE10362">
        <v>76.885660617620232</v>
      </c>
    </row>
    <row r="10363" spans="1:31" x14ac:dyDescent="0.25">
      <c r="A10363">
        <v>1895646</v>
      </c>
      <c r="B10363">
        <v>1</v>
      </c>
      <c r="C10363" t="s">
        <v>80</v>
      </c>
      <c r="D10363" t="s">
        <v>110</v>
      </c>
      <c r="E10363" t="s">
        <v>146</v>
      </c>
      <c r="F10363" t="s">
        <v>28794</v>
      </c>
      <c r="G10363" t="s">
        <v>148</v>
      </c>
      <c r="H10363" t="s">
        <v>143</v>
      </c>
      <c r="I10363" t="s">
        <v>135</v>
      </c>
      <c r="J10363" t="s">
        <v>136</v>
      </c>
      <c r="K10363" t="s">
        <v>137</v>
      </c>
      <c r="L10363" t="s">
        <v>28795</v>
      </c>
      <c r="M10363" t="s">
        <v>28796</v>
      </c>
      <c r="N10363">
        <v>1.304166666</v>
      </c>
      <c r="O10363">
        <v>0</v>
      </c>
      <c r="P10363">
        <v>26</v>
      </c>
      <c r="Q10363">
        <v>0</v>
      </c>
      <c r="R10363">
        <v>0</v>
      </c>
      <c r="S10363">
        <v>0</v>
      </c>
      <c r="T10363">
        <v>2</v>
      </c>
      <c r="U10363">
        <v>0</v>
      </c>
      <c r="V10363">
        <v>0</v>
      </c>
      <c r="W10363">
        <v>0</v>
      </c>
      <c r="X10363">
        <v>10.136903986586388</v>
      </c>
      <c r="Y10363">
        <v>0</v>
      </c>
      <c r="Z10363">
        <v>0</v>
      </c>
      <c r="AA10363">
        <v>0</v>
      </c>
      <c r="AB10363">
        <v>2.6780284421990919</v>
      </c>
      <c r="AC10363">
        <v>0</v>
      </c>
      <c r="AD10363">
        <v>0</v>
      </c>
      <c r="AE10363">
        <v>12.814932428785479</v>
      </c>
    </row>
    <row r="10364" spans="1:31" x14ac:dyDescent="0.25">
      <c r="A10364">
        <v>1896310</v>
      </c>
      <c r="B10364">
        <v>1</v>
      </c>
      <c r="C10364" t="s">
        <v>80</v>
      </c>
      <c r="D10364" t="s">
        <v>96</v>
      </c>
      <c r="E10364" t="s">
        <v>146</v>
      </c>
      <c r="F10364" t="s">
        <v>28797</v>
      </c>
      <c r="G10364" t="s">
        <v>148</v>
      </c>
      <c r="H10364" t="s">
        <v>143</v>
      </c>
      <c r="I10364" t="s">
        <v>135</v>
      </c>
      <c r="J10364" t="s">
        <v>136</v>
      </c>
      <c r="K10364" t="s">
        <v>137</v>
      </c>
      <c r="L10364" t="s">
        <v>28798</v>
      </c>
      <c r="M10364" t="s">
        <v>28799</v>
      </c>
      <c r="N10364">
        <v>2.8369444439999998</v>
      </c>
      <c r="O10364">
        <v>0</v>
      </c>
      <c r="P10364">
        <v>36</v>
      </c>
      <c r="Q10364">
        <v>0</v>
      </c>
      <c r="R10364">
        <v>0</v>
      </c>
      <c r="S10364">
        <v>0</v>
      </c>
      <c r="T10364">
        <v>14</v>
      </c>
      <c r="U10364">
        <v>0</v>
      </c>
      <c r="V10364">
        <v>0</v>
      </c>
      <c r="W10364">
        <v>0</v>
      </c>
      <c r="X10364">
        <v>39.204579335546114</v>
      </c>
      <c r="Y10364">
        <v>0</v>
      </c>
      <c r="Z10364">
        <v>0</v>
      </c>
      <c r="AA10364">
        <v>0</v>
      </c>
      <c r="AB10364">
        <v>42.297751624652811</v>
      </c>
      <c r="AC10364">
        <v>0</v>
      </c>
      <c r="AD10364">
        <v>0</v>
      </c>
      <c r="AE10364">
        <v>81.502330960198918</v>
      </c>
    </row>
    <row r="10365" spans="1:31" x14ac:dyDescent="0.25">
      <c r="A10365">
        <v>1896187</v>
      </c>
      <c r="B10365">
        <v>1</v>
      </c>
      <c r="C10365" t="s">
        <v>81</v>
      </c>
      <c r="D10365" t="s">
        <v>112</v>
      </c>
      <c r="E10365" t="s">
        <v>146</v>
      </c>
      <c r="F10365" t="s">
        <v>28800</v>
      </c>
      <c r="G10365" t="s">
        <v>148</v>
      </c>
      <c r="H10365" t="s">
        <v>143</v>
      </c>
      <c r="I10365" t="s">
        <v>135</v>
      </c>
      <c r="J10365" t="s">
        <v>136</v>
      </c>
      <c r="K10365" t="s">
        <v>137</v>
      </c>
      <c r="L10365" t="s">
        <v>28801</v>
      </c>
      <c r="M10365" t="s">
        <v>28802</v>
      </c>
      <c r="N10365">
        <v>0.94666666600000005</v>
      </c>
      <c r="O10365">
        <v>0</v>
      </c>
      <c r="P10365">
        <v>4</v>
      </c>
      <c r="Q10365">
        <v>0</v>
      </c>
      <c r="R10365">
        <v>1</v>
      </c>
      <c r="S10365">
        <v>0</v>
      </c>
      <c r="T10365">
        <v>0</v>
      </c>
      <c r="U10365">
        <v>0</v>
      </c>
      <c r="V10365">
        <v>0</v>
      </c>
      <c r="W10365">
        <v>0</v>
      </c>
      <c r="X10365">
        <v>1.1327311078057578</v>
      </c>
      <c r="Y10365">
        <v>0</v>
      </c>
      <c r="Z10365">
        <v>0.67863971686724445</v>
      </c>
      <c r="AA10365">
        <v>0</v>
      </c>
      <c r="AB10365">
        <v>0</v>
      </c>
      <c r="AC10365">
        <v>0</v>
      </c>
      <c r="AD10365">
        <v>0</v>
      </c>
      <c r="AE10365">
        <v>1.8113708246730023</v>
      </c>
    </row>
    <row r="10366" spans="1:31" x14ac:dyDescent="0.25">
      <c r="A10366">
        <v>1895792</v>
      </c>
      <c r="B10366">
        <v>1</v>
      </c>
      <c r="C10366" t="s">
        <v>80</v>
      </c>
      <c r="D10366" t="s">
        <v>90</v>
      </c>
      <c r="E10366" t="s">
        <v>158</v>
      </c>
      <c r="F10366" t="s">
        <v>28803</v>
      </c>
      <c r="G10366" t="s">
        <v>212</v>
      </c>
      <c r="H10366" t="s">
        <v>134</v>
      </c>
      <c r="I10366" t="s">
        <v>135</v>
      </c>
      <c r="J10366" t="s">
        <v>3</v>
      </c>
      <c r="K10366" t="s">
        <v>137</v>
      </c>
      <c r="L10366" t="s">
        <v>28804</v>
      </c>
      <c r="M10366" t="s">
        <v>28805</v>
      </c>
      <c r="N10366">
        <v>1.7622222219999999</v>
      </c>
      <c r="O10366">
        <v>0</v>
      </c>
      <c r="P10366">
        <v>3158</v>
      </c>
      <c r="Q10366">
        <v>0</v>
      </c>
      <c r="R10366">
        <v>0</v>
      </c>
      <c r="S10366">
        <v>0</v>
      </c>
      <c r="T10366">
        <v>171</v>
      </c>
      <c r="U10366">
        <v>0</v>
      </c>
      <c r="V10366">
        <v>0</v>
      </c>
      <c r="W10366">
        <v>0</v>
      </c>
      <c r="X10366">
        <v>1422.2847362604946</v>
      </c>
      <c r="Y10366">
        <v>0</v>
      </c>
      <c r="Z10366">
        <v>0</v>
      </c>
      <c r="AA10366">
        <v>0</v>
      </c>
      <c r="AB10366">
        <v>276.05810479933552</v>
      </c>
      <c r="AC10366">
        <v>0</v>
      </c>
      <c r="AD10366">
        <v>0</v>
      </c>
      <c r="AE10366">
        <v>1698.3428410598301</v>
      </c>
    </row>
    <row r="10367" spans="1:31" x14ac:dyDescent="0.25">
      <c r="A10367">
        <v>1895686</v>
      </c>
      <c r="B10367">
        <v>1</v>
      </c>
      <c r="C10367" t="s">
        <v>80</v>
      </c>
      <c r="D10367" t="s">
        <v>98</v>
      </c>
      <c r="E10367" t="s">
        <v>140</v>
      </c>
      <c r="F10367" t="s">
        <v>28806</v>
      </c>
      <c r="G10367" t="s">
        <v>163</v>
      </c>
      <c r="H10367" t="s">
        <v>143</v>
      </c>
      <c r="I10367" t="s">
        <v>135</v>
      </c>
      <c r="J10367" t="s">
        <v>136</v>
      </c>
      <c r="K10367" t="s">
        <v>137</v>
      </c>
      <c r="L10367" t="s">
        <v>28807</v>
      </c>
      <c r="M10367" t="s">
        <v>28808</v>
      </c>
      <c r="N10367">
        <v>2.4674999999999998</v>
      </c>
      <c r="O10367">
        <v>0</v>
      </c>
      <c r="P10367">
        <v>1</v>
      </c>
      <c r="Q10367">
        <v>0</v>
      </c>
      <c r="R10367">
        <v>0</v>
      </c>
      <c r="S10367">
        <v>0</v>
      </c>
      <c r="T10367">
        <v>0</v>
      </c>
      <c r="U10367">
        <v>0</v>
      </c>
      <c r="V10367">
        <v>0</v>
      </c>
      <c r="W10367">
        <v>0</v>
      </c>
      <c r="X10367">
        <v>0.37720341733363616</v>
      </c>
      <c r="Y10367">
        <v>0</v>
      </c>
      <c r="Z10367">
        <v>0</v>
      </c>
      <c r="AA10367">
        <v>0</v>
      </c>
      <c r="AB10367">
        <v>0</v>
      </c>
      <c r="AC10367">
        <v>0</v>
      </c>
      <c r="AD10367">
        <v>0</v>
      </c>
      <c r="AE10367">
        <v>0.37720341733363616</v>
      </c>
    </row>
    <row r="10368" spans="1:31" x14ac:dyDescent="0.25">
      <c r="A10368">
        <v>1895540</v>
      </c>
      <c r="B10368">
        <v>1</v>
      </c>
      <c r="C10368" t="s">
        <v>81</v>
      </c>
      <c r="D10368" t="s">
        <v>128</v>
      </c>
      <c r="E10368" t="s">
        <v>158</v>
      </c>
      <c r="F10368" t="s">
        <v>28809</v>
      </c>
      <c r="G10368" t="s">
        <v>133</v>
      </c>
      <c r="H10368" t="s">
        <v>134</v>
      </c>
      <c r="I10368" t="s">
        <v>135</v>
      </c>
      <c r="J10368" t="s">
        <v>136</v>
      </c>
      <c r="K10368" t="s">
        <v>137</v>
      </c>
      <c r="L10368" t="s">
        <v>28810</v>
      </c>
      <c r="M10368" t="s">
        <v>28811</v>
      </c>
      <c r="N10368">
        <v>2.5386111109999998</v>
      </c>
      <c r="O10368">
        <v>0</v>
      </c>
      <c r="P10368">
        <v>93</v>
      </c>
      <c r="Q10368">
        <v>2</v>
      </c>
      <c r="R10368">
        <v>5</v>
      </c>
      <c r="S10368">
        <v>1</v>
      </c>
      <c r="T10368">
        <v>25</v>
      </c>
      <c r="U10368">
        <v>1</v>
      </c>
      <c r="V10368">
        <v>0</v>
      </c>
      <c r="W10368">
        <v>0</v>
      </c>
      <c r="X10368">
        <v>34.615973348327827</v>
      </c>
      <c r="Y10368">
        <v>14.940932723888574</v>
      </c>
      <c r="Z10368">
        <v>7.8748249116456694</v>
      </c>
      <c r="AA10368">
        <v>15.712399985156713</v>
      </c>
      <c r="AB10368">
        <v>97.930093206492472</v>
      </c>
      <c r="AC10368">
        <v>4.9854636899698139</v>
      </c>
      <c r="AD10368">
        <v>0</v>
      </c>
      <c r="AE10368">
        <v>176.05968786548104</v>
      </c>
    </row>
    <row r="10369" spans="1:31" x14ac:dyDescent="0.25">
      <c r="A10369">
        <v>1895586</v>
      </c>
      <c r="B10369">
        <v>1</v>
      </c>
      <c r="C10369" t="s">
        <v>81</v>
      </c>
      <c r="D10369" t="s">
        <v>114</v>
      </c>
      <c r="E10369" t="s">
        <v>158</v>
      </c>
      <c r="F10369" t="s">
        <v>20842</v>
      </c>
      <c r="G10369" t="s">
        <v>133</v>
      </c>
      <c r="H10369" t="s">
        <v>134</v>
      </c>
      <c r="I10369" t="s">
        <v>135</v>
      </c>
      <c r="J10369" t="s">
        <v>136</v>
      </c>
      <c r="K10369" t="s">
        <v>137</v>
      </c>
      <c r="L10369" t="s">
        <v>28812</v>
      </c>
      <c r="M10369" t="s">
        <v>28813</v>
      </c>
      <c r="N10369">
        <v>2.9316666659999999</v>
      </c>
      <c r="O10369">
        <v>0</v>
      </c>
      <c r="P10369">
        <v>6</v>
      </c>
      <c r="Q10369">
        <v>0</v>
      </c>
      <c r="R10369">
        <v>0</v>
      </c>
      <c r="S10369">
        <v>0</v>
      </c>
      <c r="T10369">
        <v>0</v>
      </c>
      <c r="U10369">
        <v>0</v>
      </c>
      <c r="V10369">
        <v>0</v>
      </c>
      <c r="W10369">
        <v>0</v>
      </c>
      <c r="X10369">
        <v>2.1893847157513338</v>
      </c>
      <c r="Y10369">
        <v>0</v>
      </c>
      <c r="Z10369">
        <v>0</v>
      </c>
      <c r="AA10369">
        <v>0</v>
      </c>
      <c r="AB10369">
        <v>0</v>
      </c>
      <c r="AC10369">
        <v>0</v>
      </c>
      <c r="AD10369">
        <v>0</v>
      </c>
      <c r="AE10369">
        <v>2.1893847157513338</v>
      </c>
    </row>
    <row r="10370" spans="1:31" x14ac:dyDescent="0.25">
      <c r="A10370">
        <v>1896224</v>
      </c>
      <c r="B10370">
        <v>1</v>
      </c>
      <c r="C10370" t="s">
        <v>80</v>
      </c>
      <c r="D10370" t="s">
        <v>93</v>
      </c>
      <c r="E10370" t="s">
        <v>146</v>
      </c>
      <c r="F10370" t="s">
        <v>28814</v>
      </c>
      <c r="G10370" t="s">
        <v>148</v>
      </c>
      <c r="H10370" t="s">
        <v>143</v>
      </c>
      <c r="I10370" t="s">
        <v>135</v>
      </c>
      <c r="J10370" t="s">
        <v>136</v>
      </c>
      <c r="K10370" t="s">
        <v>137</v>
      </c>
      <c r="L10370" t="s">
        <v>28815</v>
      </c>
      <c r="M10370" t="s">
        <v>28816</v>
      </c>
      <c r="N10370">
        <v>1.786944444</v>
      </c>
      <c r="O10370">
        <v>0</v>
      </c>
      <c r="P10370">
        <v>39</v>
      </c>
      <c r="Q10370">
        <v>0</v>
      </c>
      <c r="R10370">
        <v>0</v>
      </c>
      <c r="S10370">
        <v>0</v>
      </c>
      <c r="T10370">
        <v>6</v>
      </c>
      <c r="U10370">
        <v>0</v>
      </c>
      <c r="V10370">
        <v>0</v>
      </c>
      <c r="W10370">
        <v>0</v>
      </c>
      <c r="X10370">
        <v>20.48402783270992</v>
      </c>
      <c r="Y10370">
        <v>0</v>
      </c>
      <c r="Z10370">
        <v>0</v>
      </c>
      <c r="AA10370">
        <v>0</v>
      </c>
      <c r="AB10370">
        <v>39.414175327178121</v>
      </c>
      <c r="AC10370">
        <v>0</v>
      </c>
      <c r="AD10370">
        <v>0</v>
      </c>
      <c r="AE10370">
        <v>59.898203159888041</v>
      </c>
    </row>
    <row r="10371" spans="1:31" x14ac:dyDescent="0.25">
      <c r="A10371">
        <v>1895978</v>
      </c>
      <c r="B10371">
        <v>1</v>
      </c>
      <c r="C10371" t="s">
        <v>81</v>
      </c>
      <c r="D10371" t="s">
        <v>118</v>
      </c>
      <c r="E10371" t="s">
        <v>146</v>
      </c>
      <c r="F10371" t="s">
        <v>28817</v>
      </c>
      <c r="G10371" t="s">
        <v>148</v>
      </c>
      <c r="H10371" t="s">
        <v>143</v>
      </c>
      <c r="I10371" t="s">
        <v>135</v>
      </c>
      <c r="J10371" t="s">
        <v>136</v>
      </c>
      <c r="K10371" t="s">
        <v>137</v>
      </c>
      <c r="L10371" t="s">
        <v>28818</v>
      </c>
      <c r="M10371" t="s">
        <v>28819</v>
      </c>
      <c r="N10371">
        <v>1.1161111109999999</v>
      </c>
      <c r="O10371">
        <v>0</v>
      </c>
      <c r="P10371">
        <v>114</v>
      </c>
      <c r="Q10371">
        <v>0</v>
      </c>
      <c r="R10371">
        <v>1</v>
      </c>
      <c r="S10371">
        <v>0</v>
      </c>
      <c r="T10371">
        <v>7</v>
      </c>
      <c r="U10371">
        <v>0</v>
      </c>
      <c r="V10371">
        <v>0</v>
      </c>
      <c r="W10371">
        <v>0</v>
      </c>
      <c r="X10371">
        <v>30.456459065079066</v>
      </c>
      <c r="Y10371">
        <v>0</v>
      </c>
      <c r="Z10371">
        <v>0.82175545770771674</v>
      </c>
      <c r="AA10371">
        <v>0</v>
      </c>
      <c r="AB10371">
        <v>7.2586096401215423</v>
      </c>
      <c r="AC10371">
        <v>0</v>
      </c>
      <c r="AD10371">
        <v>0</v>
      </c>
      <c r="AE10371">
        <v>38.536824162908324</v>
      </c>
    </row>
    <row r="10372" spans="1:31" x14ac:dyDescent="0.25">
      <c r="A10372">
        <v>1896273</v>
      </c>
      <c r="B10372">
        <v>1</v>
      </c>
      <c r="C10372" t="s">
        <v>80</v>
      </c>
      <c r="D10372" t="s">
        <v>102</v>
      </c>
      <c r="E10372" t="s">
        <v>146</v>
      </c>
      <c r="F10372" t="s">
        <v>28820</v>
      </c>
      <c r="G10372" t="s">
        <v>148</v>
      </c>
      <c r="H10372" t="s">
        <v>143</v>
      </c>
      <c r="I10372" t="s">
        <v>135</v>
      </c>
      <c r="J10372" t="s">
        <v>136</v>
      </c>
      <c r="K10372" t="s">
        <v>137</v>
      </c>
      <c r="L10372" t="s">
        <v>28821</v>
      </c>
      <c r="M10372" t="s">
        <v>28822</v>
      </c>
      <c r="N10372">
        <v>0.73472222200000004</v>
      </c>
      <c r="O10372">
        <v>0</v>
      </c>
      <c r="P10372">
        <v>14</v>
      </c>
      <c r="Q10372">
        <v>0</v>
      </c>
      <c r="R10372">
        <v>0</v>
      </c>
      <c r="S10372">
        <v>0</v>
      </c>
      <c r="T10372">
        <v>0</v>
      </c>
      <c r="U10372">
        <v>0</v>
      </c>
      <c r="V10372">
        <v>0</v>
      </c>
      <c r="W10372">
        <v>0</v>
      </c>
      <c r="X10372">
        <v>2.3030261539557282</v>
      </c>
      <c r="Y10372">
        <v>0</v>
      </c>
      <c r="Z10372">
        <v>0</v>
      </c>
      <c r="AA10372">
        <v>0</v>
      </c>
      <c r="AB10372">
        <v>0</v>
      </c>
      <c r="AC10372">
        <v>0</v>
      </c>
      <c r="AD10372">
        <v>0</v>
      </c>
      <c r="AE10372">
        <v>2.3030261539557282</v>
      </c>
    </row>
    <row r="10373" spans="1:31" x14ac:dyDescent="0.25">
      <c r="A10373">
        <v>1896084</v>
      </c>
      <c r="B10373">
        <v>1</v>
      </c>
      <c r="C10373" t="s">
        <v>81</v>
      </c>
      <c r="D10373" t="s">
        <v>123</v>
      </c>
      <c r="E10373" t="s">
        <v>146</v>
      </c>
      <c r="F10373" t="s">
        <v>973</v>
      </c>
      <c r="G10373" t="s">
        <v>148</v>
      </c>
      <c r="H10373" t="s">
        <v>143</v>
      </c>
      <c r="I10373" t="s">
        <v>135</v>
      </c>
      <c r="J10373" t="s">
        <v>136</v>
      </c>
      <c r="K10373" t="s">
        <v>137</v>
      </c>
      <c r="L10373" t="s">
        <v>28823</v>
      </c>
      <c r="M10373" t="s">
        <v>28824</v>
      </c>
      <c r="N10373">
        <v>1.005833333</v>
      </c>
      <c r="O10373">
        <v>0</v>
      </c>
      <c r="P10373">
        <v>169</v>
      </c>
      <c r="Q10373">
        <v>0</v>
      </c>
      <c r="R10373">
        <v>0</v>
      </c>
      <c r="S10373">
        <v>0</v>
      </c>
      <c r="T10373">
        <v>6</v>
      </c>
      <c r="U10373">
        <v>0</v>
      </c>
      <c r="V10373">
        <v>0</v>
      </c>
      <c r="W10373">
        <v>0</v>
      </c>
      <c r="X10373">
        <v>48.040911903582007</v>
      </c>
      <c r="Y10373">
        <v>0</v>
      </c>
      <c r="Z10373">
        <v>0</v>
      </c>
      <c r="AA10373">
        <v>0</v>
      </c>
      <c r="AB10373">
        <v>8.4999577403313804</v>
      </c>
      <c r="AC10373">
        <v>0</v>
      </c>
      <c r="AD10373">
        <v>0</v>
      </c>
      <c r="AE10373">
        <v>56.540869643913389</v>
      </c>
    </row>
    <row r="10374" spans="1:31" x14ac:dyDescent="0.25">
      <c r="A10374">
        <v>1895726</v>
      </c>
      <c r="B10374">
        <v>1</v>
      </c>
      <c r="C10374" t="s">
        <v>80</v>
      </c>
      <c r="D10374" t="s">
        <v>92</v>
      </c>
      <c r="E10374" t="s">
        <v>140</v>
      </c>
      <c r="F10374" t="s">
        <v>28258</v>
      </c>
      <c r="G10374" t="s">
        <v>207</v>
      </c>
      <c r="H10374" t="s">
        <v>143</v>
      </c>
      <c r="I10374" t="s">
        <v>135</v>
      </c>
      <c r="J10374" t="s">
        <v>136</v>
      </c>
      <c r="K10374" t="s">
        <v>137</v>
      </c>
      <c r="L10374" t="s">
        <v>28825</v>
      </c>
      <c r="M10374" t="s">
        <v>28826</v>
      </c>
      <c r="N10374">
        <v>9.0461111110000001</v>
      </c>
      <c r="O10374">
        <v>0</v>
      </c>
      <c r="P10374">
        <v>1</v>
      </c>
      <c r="Q10374">
        <v>0</v>
      </c>
      <c r="R10374">
        <v>0</v>
      </c>
      <c r="S10374">
        <v>0</v>
      </c>
      <c r="T10374">
        <v>0</v>
      </c>
      <c r="U10374">
        <v>0</v>
      </c>
      <c r="V10374">
        <v>0</v>
      </c>
      <c r="W10374">
        <v>0</v>
      </c>
      <c r="X10374">
        <v>4.8547984156305439</v>
      </c>
      <c r="Y10374">
        <v>0</v>
      </c>
      <c r="Z10374">
        <v>0</v>
      </c>
      <c r="AA10374">
        <v>0</v>
      </c>
      <c r="AB10374">
        <v>0</v>
      </c>
      <c r="AC10374">
        <v>0</v>
      </c>
      <c r="AD10374">
        <v>0</v>
      </c>
      <c r="AE10374">
        <v>4.8547984156305439</v>
      </c>
    </row>
    <row r="10375" spans="1:31" x14ac:dyDescent="0.25">
      <c r="A10375">
        <v>1896061</v>
      </c>
      <c r="B10375">
        <v>1</v>
      </c>
      <c r="C10375" t="s">
        <v>80</v>
      </c>
      <c r="D10375" t="s">
        <v>83</v>
      </c>
      <c r="E10375" t="s">
        <v>146</v>
      </c>
      <c r="F10375" t="s">
        <v>27260</v>
      </c>
      <c r="G10375" t="s">
        <v>148</v>
      </c>
      <c r="H10375" t="s">
        <v>143</v>
      </c>
      <c r="I10375" t="s">
        <v>135</v>
      </c>
      <c r="J10375" t="s">
        <v>136</v>
      </c>
      <c r="K10375" t="s">
        <v>137</v>
      </c>
      <c r="L10375" t="s">
        <v>28827</v>
      </c>
      <c r="M10375" t="s">
        <v>28828</v>
      </c>
      <c r="N10375">
        <v>2.3761111110000002</v>
      </c>
      <c r="O10375">
        <v>0</v>
      </c>
      <c r="P10375">
        <v>215</v>
      </c>
      <c r="Q10375">
        <v>0</v>
      </c>
      <c r="R10375">
        <v>0</v>
      </c>
      <c r="S10375">
        <v>0</v>
      </c>
      <c r="T10375">
        <v>37</v>
      </c>
      <c r="U10375">
        <v>0</v>
      </c>
      <c r="V10375">
        <v>0</v>
      </c>
      <c r="W10375">
        <v>0</v>
      </c>
      <c r="X10375">
        <v>161.24532849253708</v>
      </c>
      <c r="Y10375">
        <v>0</v>
      </c>
      <c r="Z10375">
        <v>0</v>
      </c>
      <c r="AA10375">
        <v>0</v>
      </c>
      <c r="AB10375">
        <v>78.442528881862998</v>
      </c>
      <c r="AC10375">
        <v>0</v>
      </c>
      <c r="AD10375">
        <v>0</v>
      </c>
      <c r="AE10375">
        <v>239.6878573744001</v>
      </c>
    </row>
    <row r="10376" spans="1:31" x14ac:dyDescent="0.25">
      <c r="A10376">
        <v>1895769</v>
      </c>
      <c r="B10376">
        <v>1</v>
      </c>
      <c r="C10376" t="s">
        <v>80</v>
      </c>
      <c r="D10376" t="s">
        <v>87</v>
      </c>
      <c r="E10376" t="s">
        <v>210</v>
      </c>
      <c r="F10376" t="s">
        <v>4031</v>
      </c>
      <c r="G10376" t="s">
        <v>133</v>
      </c>
      <c r="H10376" t="s">
        <v>134</v>
      </c>
      <c r="I10376" t="s">
        <v>135</v>
      </c>
      <c r="J10376" t="s">
        <v>136</v>
      </c>
      <c r="K10376" t="s">
        <v>137</v>
      </c>
      <c r="L10376" t="s">
        <v>28829</v>
      </c>
      <c r="M10376" t="s">
        <v>28830</v>
      </c>
      <c r="N10376">
        <v>1</v>
      </c>
      <c r="O10376">
        <v>0</v>
      </c>
      <c r="P10376">
        <v>7522</v>
      </c>
      <c r="Q10376">
        <v>0</v>
      </c>
      <c r="R10376">
        <v>0</v>
      </c>
      <c r="S10376">
        <v>11</v>
      </c>
      <c r="T10376">
        <v>1664</v>
      </c>
      <c r="U10376">
        <v>5</v>
      </c>
      <c r="V10376">
        <v>15</v>
      </c>
      <c r="W10376">
        <v>0</v>
      </c>
      <c r="X10376">
        <v>2097.8686043206221</v>
      </c>
      <c r="Y10376">
        <v>0</v>
      </c>
      <c r="Z10376">
        <v>0</v>
      </c>
      <c r="AA10376">
        <v>2149.8602637583467</v>
      </c>
      <c r="AB10376">
        <v>1870.2863512181723</v>
      </c>
      <c r="AC10376">
        <v>267.8675576367998</v>
      </c>
      <c r="AD10376">
        <v>357.42255030625273</v>
      </c>
      <c r="AE10376">
        <v>6743.305327240193</v>
      </c>
    </row>
    <row r="10377" spans="1:31" x14ac:dyDescent="0.25">
      <c r="A10377">
        <v>1895892</v>
      </c>
      <c r="B10377">
        <v>1</v>
      </c>
      <c r="C10377" t="s">
        <v>80</v>
      </c>
      <c r="D10377" t="s">
        <v>105</v>
      </c>
      <c r="E10377" t="s">
        <v>146</v>
      </c>
      <c r="F10377" t="s">
        <v>28831</v>
      </c>
      <c r="G10377" t="s">
        <v>541</v>
      </c>
      <c r="H10377" t="s">
        <v>143</v>
      </c>
      <c r="I10377" t="s">
        <v>135</v>
      </c>
      <c r="J10377" t="s">
        <v>136</v>
      </c>
      <c r="K10377" t="s">
        <v>137</v>
      </c>
      <c r="L10377" t="s">
        <v>28832</v>
      </c>
      <c r="M10377" t="s">
        <v>28833</v>
      </c>
      <c r="N10377">
        <v>3.1486111110000001</v>
      </c>
      <c r="O10377">
        <v>0</v>
      </c>
      <c r="P10377">
        <v>125</v>
      </c>
      <c r="Q10377">
        <v>0</v>
      </c>
      <c r="R10377">
        <v>0</v>
      </c>
      <c r="S10377">
        <v>0</v>
      </c>
      <c r="T10377">
        <v>9</v>
      </c>
      <c r="U10377">
        <v>0</v>
      </c>
      <c r="V10377">
        <v>0</v>
      </c>
      <c r="W10377">
        <v>0</v>
      </c>
      <c r="X10377">
        <v>134.02059266927057</v>
      </c>
      <c r="Y10377">
        <v>0</v>
      </c>
      <c r="Z10377">
        <v>0</v>
      </c>
      <c r="AA10377">
        <v>0</v>
      </c>
      <c r="AB10377">
        <v>22.81375651075108</v>
      </c>
      <c r="AC10377">
        <v>0</v>
      </c>
      <c r="AD10377">
        <v>0</v>
      </c>
      <c r="AE10377">
        <v>156.83434918002166</v>
      </c>
    </row>
    <row r="10378" spans="1:31" x14ac:dyDescent="0.25">
      <c r="A10378">
        <v>1896290</v>
      </c>
      <c r="B10378">
        <v>1</v>
      </c>
      <c r="C10378" t="s">
        <v>80</v>
      </c>
      <c r="D10378" t="s">
        <v>85</v>
      </c>
      <c r="E10378" t="s">
        <v>222</v>
      </c>
      <c r="F10378" t="s">
        <v>28834</v>
      </c>
      <c r="G10378" t="s">
        <v>663</v>
      </c>
      <c r="H10378" t="s">
        <v>143</v>
      </c>
      <c r="I10378" t="s">
        <v>135</v>
      </c>
      <c r="J10378" t="s">
        <v>136</v>
      </c>
      <c r="K10378" t="s">
        <v>137</v>
      </c>
      <c r="L10378" t="s">
        <v>28835</v>
      </c>
      <c r="M10378" t="s">
        <v>28836</v>
      </c>
      <c r="N10378">
        <v>1.3886111109999999</v>
      </c>
      <c r="O10378">
        <v>0</v>
      </c>
      <c r="P10378">
        <v>86</v>
      </c>
      <c r="Q10378">
        <v>0</v>
      </c>
      <c r="R10378">
        <v>0</v>
      </c>
      <c r="S10378">
        <v>0</v>
      </c>
      <c r="T10378">
        <v>4</v>
      </c>
      <c r="U10378">
        <v>0</v>
      </c>
      <c r="V10378">
        <v>0</v>
      </c>
      <c r="W10378">
        <v>0</v>
      </c>
      <c r="X10378">
        <v>53.354498868900968</v>
      </c>
      <c r="Y10378">
        <v>0</v>
      </c>
      <c r="Z10378">
        <v>0</v>
      </c>
      <c r="AA10378">
        <v>0</v>
      </c>
      <c r="AB10378">
        <v>0.21325869512910003</v>
      </c>
      <c r="AC10378">
        <v>0</v>
      </c>
      <c r="AD10378">
        <v>0</v>
      </c>
      <c r="AE10378">
        <v>53.567757564030067</v>
      </c>
    </row>
    <row r="10379" spans="1:31" x14ac:dyDescent="0.25">
      <c r="A10379">
        <v>1895520</v>
      </c>
      <c r="B10379">
        <v>1</v>
      </c>
      <c r="C10379" t="s">
        <v>80</v>
      </c>
      <c r="D10379" t="s">
        <v>110</v>
      </c>
      <c r="E10379" t="s">
        <v>169</v>
      </c>
      <c r="F10379" t="s">
        <v>28837</v>
      </c>
      <c r="G10379" t="s">
        <v>183</v>
      </c>
      <c r="H10379" t="s">
        <v>143</v>
      </c>
      <c r="I10379" t="s">
        <v>135</v>
      </c>
      <c r="J10379" t="s">
        <v>136</v>
      </c>
      <c r="K10379" t="s">
        <v>137</v>
      </c>
      <c r="L10379" t="s">
        <v>28838</v>
      </c>
      <c r="M10379" t="s">
        <v>28839</v>
      </c>
      <c r="N10379">
        <v>0.94888888800000004</v>
      </c>
      <c r="O10379">
        <v>0</v>
      </c>
      <c r="P10379">
        <v>256</v>
      </c>
      <c r="Q10379">
        <v>0</v>
      </c>
      <c r="R10379">
        <v>0</v>
      </c>
      <c r="S10379">
        <v>0</v>
      </c>
      <c r="T10379">
        <v>65</v>
      </c>
      <c r="U10379">
        <v>0</v>
      </c>
      <c r="V10379">
        <v>1</v>
      </c>
      <c r="W10379">
        <v>0</v>
      </c>
      <c r="X10379">
        <v>53.437894593040596</v>
      </c>
      <c r="Y10379">
        <v>0</v>
      </c>
      <c r="Z10379">
        <v>0</v>
      </c>
      <c r="AA10379">
        <v>0</v>
      </c>
      <c r="AB10379">
        <v>44.817868847892989</v>
      </c>
      <c r="AC10379">
        <v>0</v>
      </c>
      <c r="AD10379">
        <v>2.6809657678146315</v>
      </c>
      <c r="AE10379">
        <v>100.9367292087482</v>
      </c>
    </row>
    <row r="10380" spans="1:31" x14ac:dyDescent="0.25">
      <c r="A10380">
        <v>1895649</v>
      </c>
      <c r="B10380">
        <v>1</v>
      </c>
      <c r="C10380" t="s">
        <v>80</v>
      </c>
      <c r="D10380" t="s">
        <v>97</v>
      </c>
      <c r="E10380" t="s">
        <v>169</v>
      </c>
      <c r="F10380" t="s">
        <v>28840</v>
      </c>
      <c r="G10380" t="s">
        <v>171</v>
      </c>
      <c r="H10380" t="s">
        <v>143</v>
      </c>
      <c r="I10380" t="s">
        <v>135</v>
      </c>
      <c r="J10380" t="s">
        <v>136</v>
      </c>
      <c r="K10380" t="s">
        <v>172</v>
      </c>
      <c r="L10380" t="s">
        <v>28841</v>
      </c>
      <c r="M10380" t="s">
        <v>28842</v>
      </c>
      <c r="N10380">
        <v>2.5815655550000001</v>
      </c>
      <c r="O10380">
        <v>0</v>
      </c>
      <c r="P10380">
        <v>44</v>
      </c>
      <c r="Q10380">
        <v>0</v>
      </c>
      <c r="R10380">
        <v>6</v>
      </c>
      <c r="S10380">
        <v>0</v>
      </c>
      <c r="T10380">
        <v>9</v>
      </c>
      <c r="U10380">
        <v>0</v>
      </c>
      <c r="V10380">
        <v>0</v>
      </c>
      <c r="W10380">
        <v>0</v>
      </c>
      <c r="X10380">
        <v>32.247252594774643</v>
      </c>
      <c r="Y10380">
        <v>0</v>
      </c>
      <c r="Z10380">
        <v>4.1340103302132283</v>
      </c>
      <c r="AA10380">
        <v>0</v>
      </c>
      <c r="AB10380">
        <v>23.284958149542661</v>
      </c>
      <c r="AC10380">
        <v>0</v>
      </c>
      <c r="AD10380">
        <v>0</v>
      </c>
      <c r="AE10380">
        <v>59.666221074530533</v>
      </c>
    </row>
    <row r="10381" spans="1:31" x14ac:dyDescent="0.25">
      <c r="A10381">
        <v>1896147</v>
      </c>
      <c r="B10381">
        <v>1</v>
      </c>
      <c r="C10381" t="s">
        <v>80</v>
      </c>
      <c r="D10381" t="s">
        <v>99</v>
      </c>
      <c r="E10381" t="s">
        <v>140</v>
      </c>
      <c r="F10381" t="s">
        <v>28843</v>
      </c>
      <c r="G10381" t="s">
        <v>163</v>
      </c>
      <c r="H10381" t="s">
        <v>143</v>
      </c>
      <c r="I10381" t="s">
        <v>135</v>
      </c>
      <c r="J10381" t="s">
        <v>136</v>
      </c>
      <c r="K10381" t="s">
        <v>137</v>
      </c>
      <c r="L10381" t="s">
        <v>28844</v>
      </c>
      <c r="M10381" t="s">
        <v>28845</v>
      </c>
      <c r="N10381">
        <v>1.2541666659999999</v>
      </c>
      <c r="O10381">
        <v>0</v>
      </c>
      <c r="P10381">
        <v>1</v>
      </c>
      <c r="Q10381">
        <v>0</v>
      </c>
      <c r="R10381">
        <v>0</v>
      </c>
      <c r="S10381">
        <v>0</v>
      </c>
      <c r="T10381">
        <v>0</v>
      </c>
      <c r="U10381">
        <v>0</v>
      </c>
      <c r="V10381">
        <v>0</v>
      </c>
      <c r="W10381">
        <v>0</v>
      </c>
      <c r="X10381">
        <v>0.17106554488875836</v>
      </c>
      <c r="Y10381">
        <v>0</v>
      </c>
      <c r="Z10381">
        <v>0</v>
      </c>
      <c r="AA10381">
        <v>0</v>
      </c>
      <c r="AB10381">
        <v>0</v>
      </c>
      <c r="AC10381">
        <v>0</v>
      </c>
      <c r="AD10381">
        <v>0</v>
      </c>
      <c r="AE10381">
        <v>0.17106554488875836</v>
      </c>
    </row>
    <row r="10382" spans="1:31" x14ac:dyDescent="0.25">
      <c r="A10382">
        <v>1895912</v>
      </c>
      <c r="B10382">
        <v>1</v>
      </c>
      <c r="C10382" t="s">
        <v>81</v>
      </c>
      <c r="D10382" t="s">
        <v>119</v>
      </c>
      <c r="E10382" t="s">
        <v>169</v>
      </c>
      <c r="F10382" t="s">
        <v>10429</v>
      </c>
      <c r="G10382" t="s">
        <v>183</v>
      </c>
      <c r="H10382" t="s">
        <v>143</v>
      </c>
      <c r="I10382" t="s">
        <v>135</v>
      </c>
      <c r="J10382" t="s">
        <v>136</v>
      </c>
      <c r="K10382" t="s">
        <v>137</v>
      </c>
      <c r="L10382" t="s">
        <v>28846</v>
      </c>
      <c r="M10382" t="s">
        <v>28847</v>
      </c>
      <c r="N10382">
        <v>0.71194444400000001</v>
      </c>
      <c r="O10382">
        <v>0</v>
      </c>
      <c r="P10382">
        <v>210</v>
      </c>
      <c r="Q10382">
        <v>0</v>
      </c>
      <c r="R10382">
        <v>8</v>
      </c>
      <c r="S10382">
        <v>0</v>
      </c>
      <c r="T10382">
        <v>9</v>
      </c>
      <c r="U10382">
        <v>0</v>
      </c>
      <c r="V10382">
        <v>0</v>
      </c>
      <c r="W10382">
        <v>0</v>
      </c>
      <c r="X10382">
        <v>42.56555128705935</v>
      </c>
      <c r="Y10382">
        <v>0</v>
      </c>
      <c r="Z10382">
        <v>1.3913871251835837</v>
      </c>
      <c r="AA10382">
        <v>0</v>
      </c>
      <c r="AB10382">
        <v>1.117843907182126</v>
      </c>
      <c r="AC10382">
        <v>0</v>
      </c>
      <c r="AD10382">
        <v>0</v>
      </c>
      <c r="AE10382">
        <v>45.074782319425061</v>
      </c>
    </row>
    <row r="10383" spans="1:31" x14ac:dyDescent="0.25">
      <c r="A10383">
        <v>1895663</v>
      </c>
      <c r="B10383">
        <v>1</v>
      </c>
      <c r="C10383" t="s">
        <v>80</v>
      </c>
      <c r="D10383" t="s">
        <v>93</v>
      </c>
      <c r="E10383" t="s">
        <v>169</v>
      </c>
      <c r="F10383" t="s">
        <v>5556</v>
      </c>
      <c r="G10383" t="s">
        <v>171</v>
      </c>
      <c r="H10383" t="s">
        <v>143</v>
      </c>
      <c r="I10383" t="s">
        <v>135</v>
      </c>
      <c r="J10383" t="s">
        <v>136</v>
      </c>
      <c r="K10383" t="s">
        <v>172</v>
      </c>
      <c r="L10383" t="s">
        <v>28848</v>
      </c>
      <c r="M10383" t="s">
        <v>28849</v>
      </c>
      <c r="N10383">
        <v>8.1619444439999995</v>
      </c>
      <c r="O10383">
        <v>0</v>
      </c>
      <c r="P10383">
        <v>162</v>
      </c>
      <c r="Q10383">
        <v>0</v>
      </c>
      <c r="R10383">
        <v>7</v>
      </c>
      <c r="S10383">
        <v>0</v>
      </c>
      <c r="T10383">
        <v>19</v>
      </c>
      <c r="U10383">
        <v>0</v>
      </c>
      <c r="V10383">
        <v>0</v>
      </c>
      <c r="W10383">
        <v>0</v>
      </c>
      <c r="X10383">
        <v>284.41154488418601</v>
      </c>
      <c r="Y10383">
        <v>0</v>
      </c>
      <c r="Z10383">
        <v>47.090342160766518</v>
      </c>
      <c r="AA10383">
        <v>0</v>
      </c>
      <c r="AB10383">
        <v>72.189373321645263</v>
      </c>
      <c r="AC10383">
        <v>0</v>
      </c>
      <c r="AD10383">
        <v>0</v>
      </c>
      <c r="AE10383">
        <v>403.69126036659782</v>
      </c>
    </row>
    <row r="10384" spans="1:31" x14ac:dyDescent="0.25">
      <c r="A10384">
        <v>1895898</v>
      </c>
      <c r="B10384">
        <v>1</v>
      </c>
      <c r="C10384" t="s">
        <v>80</v>
      </c>
      <c r="D10384" t="s">
        <v>110</v>
      </c>
      <c r="E10384" t="s">
        <v>146</v>
      </c>
      <c r="F10384" t="s">
        <v>28850</v>
      </c>
      <c r="G10384" t="s">
        <v>148</v>
      </c>
      <c r="H10384" t="s">
        <v>143</v>
      </c>
      <c r="I10384" t="s">
        <v>135</v>
      </c>
      <c r="J10384" t="s">
        <v>136</v>
      </c>
      <c r="K10384" t="s">
        <v>137</v>
      </c>
      <c r="L10384" t="s">
        <v>28851</v>
      </c>
      <c r="M10384" t="s">
        <v>28852</v>
      </c>
      <c r="N10384">
        <v>1.8663888879999999</v>
      </c>
      <c r="O10384">
        <v>0</v>
      </c>
      <c r="P10384">
        <v>126</v>
      </c>
      <c r="Q10384">
        <v>0</v>
      </c>
      <c r="R10384">
        <v>0</v>
      </c>
      <c r="S10384">
        <v>0</v>
      </c>
      <c r="T10384">
        <v>24</v>
      </c>
      <c r="U10384">
        <v>0</v>
      </c>
      <c r="V10384">
        <v>0</v>
      </c>
      <c r="W10384">
        <v>0</v>
      </c>
      <c r="X10384">
        <v>70.363499991959515</v>
      </c>
      <c r="Y10384">
        <v>0</v>
      </c>
      <c r="Z10384">
        <v>0</v>
      </c>
      <c r="AA10384">
        <v>0</v>
      </c>
      <c r="AB10384">
        <v>25.391994055271031</v>
      </c>
      <c r="AC10384">
        <v>0</v>
      </c>
      <c r="AD10384">
        <v>0</v>
      </c>
      <c r="AE10384">
        <v>95.755494047230542</v>
      </c>
    </row>
    <row r="10385" spans="1:31" x14ac:dyDescent="0.25">
      <c r="A10385">
        <v>1895955</v>
      </c>
      <c r="B10385">
        <v>1</v>
      </c>
      <c r="C10385" t="s">
        <v>80</v>
      </c>
      <c r="D10385" t="s">
        <v>82</v>
      </c>
      <c r="E10385" t="s">
        <v>140</v>
      </c>
      <c r="F10385" t="s">
        <v>28853</v>
      </c>
      <c r="G10385" t="s">
        <v>200</v>
      </c>
      <c r="H10385" t="s">
        <v>143</v>
      </c>
      <c r="I10385" t="s">
        <v>135</v>
      </c>
      <c r="J10385" t="s">
        <v>136</v>
      </c>
      <c r="K10385" t="s">
        <v>137</v>
      </c>
      <c r="L10385" t="s">
        <v>28854</v>
      </c>
      <c r="M10385" t="s">
        <v>28855</v>
      </c>
      <c r="N10385">
        <v>16.023611111000001</v>
      </c>
      <c r="O10385">
        <v>0</v>
      </c>
      <c r="P10385">
        <v>9</v>
      </c>
      <c r="Q10385">
        <v>0</v>
      </c>
      <c r="R10385">
        <v>0</v>
      </c>
      <c r="S10385">
        <v>0</v>
      </c>
      <c r="T10385">
        <v>2</v>
      </c>
      <c r="U10385">
        <v>0</v>
      </c>
      <c r="V10385">
        <v>0</v>
      </c>
      <c r="W10385">
        <v>0</v>
      </c>
      <c r="X10385">
        <v>30.288032726959873</v>
      </c>
      <c r="Y10385">
        <v>0</v>
      </c>
      <c r="Z10385">
        <v>0</v>
      </c>
      <c r="AA10385">
        <v>0</v>
      </c>
      <c r="AB10385">
        <v>38.838580161448242</v>
      </c>
      <c r="AC10385">
        <v>0</v>
      </c>
      <c r="AD10385">
        <v>0</v>
      </c>
      <c r="AE10385">
        <v>69.126612888408118</v>
      </c>
    </row>
    <row r="10386" spans="1:31" x14ac:dyDescent="0.25">
      <c r="A10386">
        <v>1895563</v>
      </c>
      <c r="B10386">
        <v>1</v>
      </c>
      <c r="C10386" t="s">
        <v>80</v>
      </c>
      <c r="D10386" t="s">
        <v>93</v>
      </c>
      <c r="E10386" t="s">
        <v>146</v>
      </c>
      <c r="F10386" t="s">
        <v>23929</v>
      </c>
      <c r="G10386" t="s">
        <v>1108</v>
      </c>
      <c r="H10386" t="s">
        <v>143</v>
      </c>
      <c r="I10386" t="s">
        <v>135</v>
      </c>
      <c r="J10386" t="s">
        <v>136</v>
      </c>
      <c r="K10386" t="s">
        <v>137</v>
      </c>
      <c r="L10386" t="s">
        <v>28856</v>
      </c>
      <c r="M10386" t="s">
        <v>28857</v>
      </c>
      <c r="N10386">
        <v>3.2177777769999998</v>
      </c>
      <c r="O10386">
        <v>0</v>
      </c>
      <c r="P10386">
        <v>1</v>
      </c>
      <c r="Q10386">
        <v>0</v>
      </c>
      <c r="R10386">
        <v>3</v>
      </c>
      <c r="S10386">
        <v>0</v>
      </c>
      <c r="T10386">
        <v>9</v>
      </c>
      <c r="U10386">
        <v>0</v>
      </c>
      <c r="V10386">
        <v>0</v>
      </c>
      <c r="W10386">
        <v>0</v>
      </c>
      <c r="X10386">
        <v>0.25622996715768831</v>
      </c>
      <c r="Y10386">
        <v>0</v>
      </c>
      <c r="Z10386">
        <v>11.267004455487564</v>
      </c>
      <c r="AA10386">
        <v>0</v>
      </c>
      <c r="AB10386">
        <v>30.065796661529092</v>
      </c>
      <c r="AC10386">
        <v>0</v>
      </c>
      <c r="AD10386">
        <v>0</v>
      </c>
      <c r="AE10386">
        <v>41.589031084174344</v>
      </c>
    </row>
    <row r="10387" spans="1:31" x14ac:dyDescent="0.25">
      <c r="A10387">
        <v>1896104</v>
      </c>
      <c r="B10387">
        <v>1</v>
      </c>
      <c r="C10387" t="s">
        <v>80</v>
      </c>
      <c r="D10387" t="s">
        <v>96</v>
      </c>
      <c r="E10387" t="s">
        <v>222</v>
      </c>
      <c r="F10387" t="s">
        <v>19608</v>
      </c>
      <c r="G10387" t="s">
        <v>663</v>
      </c>
      <c r="H10387" t="s">
        <v>143</v>
      </c>
      <c r="I10387" t="s">
        <v>135</v>
      </c>
      <c r="J10387" t="s">
        <v>136</v>
      </c>
      <c r="K10387" t="s">
        <v>137</v>
      </c>
      <c r="L10387" t="s">
        <v>28858</v>
      </c>
      <c r="M10387" t="s">
        <v>28859</v>
      </c>
      <c r="N10387">
        <v>2.2377777769999998</v>
      </c>
      <c r="O10387">
        <v>0</v>
      </c>
      <c r="P10387">
        <v>44</v>
      </c>
      <c r="Q10387">
        <v>0</v>
      </c>
      <c r="R10387">
        <v>0</v>
      </c>
      <c r="S10387">
        <v>0</v>
      </c>
      <c r="T10387">
        <v>9</v>
      </c>
      <c r="U10387">
        <v>0</v>
      </c>
      <c r="V10387">
        <v>0</v>
      </c>
      <c r="W10387">
        <v>0</v>
      </c>
      <c r="X10387">
        <v>60.406122328132902</v>
      </c>
      <c r="Y10387">
        <v>0</v>
      </c>
      <c r="Z10387">
        <v>0</v>
      </c>
      <c r="AA10387">
        <v>0</v>
      </c>
      <c r="AB10387">
        <v>23.6197032819241</v>
      </c>
      <c r="AC10387">
        <v>0</v>
      </c>
      <c r="AD10387">
        <v>0</v>
      </c>
      <c r="AE10387">
        <v>84.025825610056998</v>
      </c>
    </row>
    <row r="10388" spans="1:31" x14ac:dyDescent="0.25">
      <c r="A10388">
        <v>1896190</v>
      </c>
      <c r="B10388">
        <v>1</v>
      </c>
      <c r="C10388" t="s">
        <v>80</v>
      </c>
      <c r="D10388" t="s">
        <v>100</v>
      </c>
      <c r="E10388" t="s">
        <v>146</v>
      </c>
      <c r="F10388" t="s">
        <v>28860</v>
      </c>
      <c r="G10388" t="s">
        <v>469</v>
      </c>
      <c r="H10388" t="s">
        <v>143</v>
      </c>
      <c r="I10388" t="s">
        <v>135</v>
      </c>
      <c r="J10388" t="s">
        <v>136</v>
      </c>
      <c r="K10388" t="s">
        <v>137</v>
      </c>
      <c r="L10388" t="s">
        <v>28861</v>
      </c>
      <c r="M10388" t="s">
        <v>28862</v>
      </c>
      <c r="N10388">
        <v>3.4725000000000001</v>
      </c>
      <c r="O10388">
        <v>0</v>
      </c>
      <c r="P10388">
        <v>16</v>
      </c>
      <c r="Q10388">
        <v>0</v>
      </c>
      <c r="R10388">
        <v>5</v>
      </c>
      <c r="S10388">
        <v>0</v>
      </c>
      <c r="T10388">
        <v>9</v>
      </c>
      <c r="U10388">
        <v>0</v>
      </c>
      <c r="V10388">
        <v>0</v>
      </c>
      <c r="W10388">
        <v>0</v>
      </c>
      <c r="X10388">
        <v>15.890100532134577</v>
      </c>
      <c r="Y10388">
        <v>0</v>
      </c>
      <c r="Z10388">
        <v>10.99315644024469</v>
      </c>
      <c r="AA10388">
        <v>0</v>
      </c>
      <c r="AB10388">
        <v>10.050305529760704</v>
      </c>
      <c r="AC10388">
        <v>0</v>
      </c>
      <c r="AD10388">
        <v>0</v>
      </c>
      <c r="AE10388">
        <v>36.933562502139971</v>
      </c>
    </row>
    <row r="10389" spans="1:31" x14ac:dyDescent="0.25">
      <c r="A10389">
        <v>1895643</v>
      </c>
      <c r="B10389">
        <v>1</v>
      </c>
      <c r="C10389" t="s">
        <v>80</v>
      </c>
      <c r="D10389" t="s">
        <v>100</v>
      </c>
      <c r="E10389" t="s">
        <v>140</v>
      </c>
      <c r="F10389" t="s">
        <v>28863</v>
      </c>
      <c r="G10389" t="s">
        <v>142</v>
      </c>
      <c r="H10389" t="s">
        <v>143</v>
      </c>
      <c r="I10389" t="s">
        <v>135</v>
      </c>
      <c r="J10389" t="s">
        <v>136</v>
      </c>
      <c r="K10389" t="s">
        <v>137</v>
      </c>
      <c r="L10389" t="s">
        <v>28864</v>
      </c>
      <c r="M10389" t="s">
        <v>28865</v>
      </c>
      <c r="N10389">
        <v>4.4411111109999997</v>
      </c>
      <c r="O10389">
        <v>0</v>
      </c>
      <c r="P10389">
        <v>1</v>
      </c>
      <c r="Q10389">
        <v>0</v>
      </c>
      <c r="R10389">
        <v>0</v>
      </c>
      <c r="S10389">
        <v>0</v>
      </c>
      <c r="T10389">
        <v>0</v>
      </c>
      <c r="U10389">
        <v>0</v>
      </c>
      <c r="V10389">
        <v>0</v>
      </c>
      <c r="W10389">
        <v>0</v>
      </c>
      <c r="X10389">
        <v>1.223667816973802</v>
      </c>
      <c r="Y10389">
        <v>0</v>
      </c>
      <c r="Z10389">
        <v>0</v>
      </c>
      <c r="AA10389">
        <v>0</v>
      </c>
      <c r="AB10389">
        <v>0</v>
      </c>
      <c r="AC10389">
        <v>0</v>
      </c>
      <c r="AD10389">
        <v>0</v>
      </c>
      <c r="AE10389">
        <v>1.223667816973802</v>
      </c>
    </row>
    <row r="10390" spans="1:31" x14ac:dyDescent="0.25">
      <c r="A10390">
        <v>1895666</v>
      </c>
      <c r="B10390">
        <v>1</v>
      </c>
      <c r="C10390" t="s">
        <v>81</v>
      </c>
      <c r="D10390" t="s">
        <v>128</v>
      </c>
      <c r="E10390" t="s">
        <v>131</v>
      </c>
      <c r="F10390" t="s">
        <v>2045</v>
      </c>
      <c r="G10390" t="s">
        <v>133</v>
      </c>
      <c r="H10390" t="s">
        <v>134</v>
      </c>
      <c r="I10390" t="s">
        <v>135</v>
      </c>
      <c r="J10390" t="s">
        <v>136</v>
      </c>
      <c r="K10390" t="s">
        <v>137</v>
      </c>
      <c r="L10390" t="s">
        <v>28866</v>
      </c>
      <c r="M10390" t="s">
        <v>28867</v>
      </c>
      <c r="N10390">
        <v>0.72138888800000001</v>
      </c>
      <c r="O10390">
        <v>1</v>
      </c>
      <c r="P10390">
        <v>553</v>
      </c>
      <c r="Q10390">
        <v>2</v>
      </c>
      <c r="R10390">
        <v>3</v>
      </c>
      <c r="S10390">
        <v>3</v>
      </c>
      <c r="T10390">
        <v>38</v>
      </c>
      <c r="U10390">
        <v>0</v>
      </c>
      <c r="V10390">
        <v>0</v>
      </c>
      <c r="W10390">
        <v>0.17193282490144446</v>
      </c>
      <c r="X10390">
        <v>45.477036724653011</v>
      </c>
      <c r="Y10390">
        <v>11.795091776159628</v>
      </c>
      <c r="Z10390">
        <v>0.23236455607849166</v>
      </c>
      <c r="AA10390">
        <v>31.776990951584771</v>
      </c>
      <c r="AB10390">
        <v>14.454918007356104</v>
      </c>
      <c r="AC10390">
        <v>0</v>
      </c>
      <c r="AD10390">
        <v>0</v>
      </c>
      <c r="AE10390">
        <v>103.90833484073346</v>
      </c>
    </row>
    <row r="10391" spans="1:31" x14ac:dyDescent="0.25">
      <c r="A10391">
        <v>1895998</v>
      </c>
      <c r="B10391">
        <v>1</v>
      </c>
      <c r="C10391" t="s">
        <v>81</v>
      </c>
      <c r="D10391" t="s">
        <v>113</v>
      </c>
      <c r="E10391" t="s">
        <v>146</v>
      </c>
      <c r="F10391" t="s">
        <v>4613</v>
      </c>
      <c r="G10391" t="s">
        <v>148</v>
      </c>
      <c r="H10391" t="s">
        <v>143</v>
      </c>
      <c r="I10391" t="s">
        <v>135</v>
      </c>
      <c r="J10391" t="s">
        <v>136</v>
      </c>
      <c r="K10391" t="s">
        <v>137</v>
      </c>
      <c r="L10391" t="s">
        <v>28868</v>
      </c>
      <c r="M10391" t="s">
        <v>28869</v>
      </c>
      <c r="N10391">
        <v>0.82805555500000005</v>
      </c>
      <c r="O10391">
        <v>0</v>
      </c>
      <c r="P10391">
        <v>102</v>
      </c>
      <c r="Q10391">
        <v>0</v>
      </c>
      <c r="R10391">
        <v>2</v>
      </c>
      <c r="S10391">
        <v>0</v>
      </c>
      <c r="T10391">
        <v>7</v>
      </c>
      <c r="U10391">
        <v>0</v>
      </c>
      <c r="V10391">
        <v>0</v>
      </c>
      <c r="W10391">
        <v>0</v>
      </c>
      <c r="X10391">
        <v>27.377347389899914</v>
      </c>
      <c r="Y10391">
        <v>0</v>
      </c>
      <c r="Z10391">
        <v>5.2597362218446611</v>
      </c>
      <c r="AA10391">
        <v>0</v>
      </c>
      <c r="AB10391">
        <v>4.1759666101131732</v>
      </c>
      <c r="AC10391">
        <v>0</v>
      </c>
      <c r="AD10391">
        <v>0</v>
      </c>
      <c r="AE10391">
        <v>36.813050221857743</v>
      </c>
    </row>
    <row r="10392" spans="1:31" x14ac:dyDescent="0.25">
      <c r="A10392">
        <v>1895503</v>
      </c>
      <c r="B10392">
        <v>1</v>
      </c>
      <c r="C10392" t="s">
        <v>80</v>
      </c>
      <c r="D10392" t="s">
        <v>84</v>
      </c>
      <c r="E10392" t="s">
        <v>158</v>
      </c>
      <c r="F10392" t="s">
        <v>28870</v>
      </c>
      <c r="G10392" t="s">
        <v>476</v>
      </c>
      <c r="H10392" t="s">
        <v>134</v>
      </c>
      <c r="I10392" t="s">
        <v>135</v>
      </c>
      <c r="J10392" t="s">
        <v>136</v>
      </c>
      <c r="K10392" t="s">
        <v>172</v>
      </c>
      <c r="L10392" t="s">
        <v>28871</v>
      </c>
      <c r="M10392" t="s">
        <v>28872</v>
      </c>
      <c r="N10392">
        <v>0.26377305499999998</v>
      </c>
      <c r="O10392">
        <v>0</v>
      </c>
      <c r="P10392">
        <v>4030</v>
      </c>
      <c r="Q10392">
        <v>0</v>
      </c>
      <c r="R10392">
        <v>0</v>
      </c>
      <c r="S10392">
        <v>3</v>
      </c>
      <c r="T10392">
        <v>634</v>
      </c>
      <c r="U10392">
        <v>0</v>
      </c>
      <c r="V10392">
        <v>1</v>
      </c>
      <c r="W10392">
        <v>0</v>
      </c>
      <c r="X10392">
        <v>198.19022049116913</v>
      </c>
      <c r="Y10392">
        <v>0</v>
      </c>
      <c r="Z10392">
        <v>0</v>
      </c>
      <c r="AA10392">
        <v>124.24376769955519</v>
      </c>
      <c r="AB10392">
        <v>119.45737283974908</v>
      </c>
      <c r="AC10392">
        <v>0</v>
      </c>
      <c r="AD10392">
        <v>1.7164239578391549</v>
      </c>
      <c r="AE10392">
        <v>443.60778498831257</v>
      </c>
    </row>
    <row r="10393" spans="1:31" x14ac:dyDescent="0.25">
      <c r="A10393">
        <v>1896144</v>
      </c>
      <c r="B10393">
        <v>1</v>
      </c>
      <c r="C10393" t="s">
        <v>80</v>
      </c>
      <c r="D10393" t="s">
        <v>82</v>
      </c>
      <c r="E10393" t="s">
        <v>222</v>
      </c>
      <c r="F10393" t="s">
        <v>28873</v>
      </c>
      <c r="G10393" t="s">
        <v>148</v>
      </c>
      <c r="H10393" t="s">
        <v>143</v>
      </c>
      <c r="I10393" t="s">
        <v>135</v>
      </c>
      <c r="J10393" t="s">
        <v>136</v>
      </c>
      <c r="K10393" t="s">
        <v>137</v>
      </c>
      <c r="L10393" t="s">
        <v>28874</v>
      </c>
      <c r="M10393" t="s">
        <v>28875</v>
      </c>
      <c r="N10393">
        <v>4.0197222220000004</v>
      </c>
      <c r="O10393">
        <v>0</v>
      </c>
      <c r="P10393">
        <v>1</v>
      </c>
      <c r="Q10393">
        <v>0</v>
      </c>
      <c r="R10393">
        <v>0</v>
      </c>
      <c r="S10393">
        <v>0</v>
      </c>
      <c r="T10393">
        <v>86</v>
      </c>
      <c r="U10393">
        <v>0</v>
      </c>
      <c r="V10393">
        <v>0</v>
      </c>
      <c r="W10393">
        <v>0</v>
      </c>
      <c r="X10393">
        <v>0.35436015197949999</v>
      </c>
      <c r="Y10393">
        <v>0</v>
      </c>
      <c r="Z10393">
        <v>0</v>
      </c>
      <c r="AA10393">
        <v>0</v>
      </c>
      <c r="AB10393">
        <v>166.36763527613485</v>
      </c>
      <c r="AC10393">
        <v>0</v>
      </c>
      <c r="AD10393">
        <v>0</v>
      </c>
      <c r="AE10393">
        <v>166.72199542811435</v>
      </c>
    </row>
    <row r="10394" spans="1:31" x14ac:dyDescent="0.25">
      <c r="A10394">
        <v>1896353</v>
      </c>
      <c r="B10394">
        <v>1</v>
      </c>
      <c r="C10394" t="s">
        <v>80</v>
      </c>
      <c r="D10394" t="s">
        <v>100</v>
      </c>
      <c r="E10394" t="s">
        <v>146</v>
      </c>
      <c r="F10394" t="s">
        <v>8757</v>
      </c>
      <c r="G10394" t="s">
        <v>1124</v>
      </c>
      <c r="H10394" t="s">
        <v>143</v>
      </c>
      <c r="I10394" t="s">
        <v>135</v>
      </c>
      <c r="J10394" t="s">
        <v>136</v>
      </c>
      <c r="K10394" t="s">
        <v>137</v>
      </c>
      <c r="L10394" t="s">
        <v>28876</v>
      </c>
      <c r="M10394" t="s">
        <v>28877</v>
      </c>
      <c r="N10394">
        <v>1.282777777</v>
      </c>
      <c r="O10394">
        <v>0</v>
      </c>
      <c r="P10394">
        <v>47</v>
      </c>
      <c r="Q10394">
        <v>0</v>
      </c>
      <c r="R10394">
        <v>1</v>
      </c>
      <c r="S10394">
        <v>0</v>
      </c>
      <c r="T10394">
        <v>3</v>
      </c>
      <c r="U10394">
        <v>0</v>
      </c>
      <c r="V10394">
        <v>0</v>
      </c>
      <c r="W10394">
        <v>0</v>
      </c>
      <c r="X10394">
        <v>16.652924272767862</v>
      </c>
      <c r="Y10394">
        <v>0</v>
      </c>
      <c r="Z10394">
        <v>0.28157928200925997</v>
      </c>
      <c r="AA10394">
        <v>0</v>
      </c>
      <c r="AB10394">
        <v>0.60822431846489422</v>
      </c>
      <c r="AC10394">
        <v>0</v>
      </c>
      <c r="AD10394">
        <v>0</v>
      </c>
      <c r="AE10394">
        <v>17.542727873242018</v>
      </c>
    </row>
    <row r="10395" spans="1:31" x14ac:dyDescent="0.25">
      <c r="A10395">
        <v>1896021</v>
      </c>
      <c r="B10395">
        <v>1</v>
      </c>
      <c r="C10395" t="s">
        <v>80</v>
      </c>
      <c r="D10395" t="s">
        <v>82</v>
      </c>
      <c r="E10395" t="s">
        <v>222</v>
      </c>
      <c r="F10395" t="s">
        <v>28878</v>
      </c>
      <c r="G10395" t="s">
        <v>148</v>
      </c>
      <c r="H10395" t="s">
        <v>143</v>
      </c>
      <c r="I10395" t="s">
        <v>135</v>
      </c>
      <c r="J10395" t="s">
        <v>136</v>
      </c>
      <c r="K10395" t="s">
        <v>137</v>
      </c>
      <c r="L10395" t="s">
        <v>28879</v>
      </c>
      <c r="M10395" t="s">
        <v>28880</v>
      </c>
      <c r="N10395">
        <v>1.4669444439999999</v>
      </c>
      <c r="O10395">
        <v>0</v>
      </c>
      <c r="P10395">
        <v>105</v>
      </c>
      <c r="Q10395">
        <v>0</v>
      </c>
      <c r="R10395">
        <v>0</v>
      </c>
      <c r="S10395">
        <v>0</v>
      </c>
      <c r="T10395">
        <v>53</v>
      </c>
      <c r="U10395">
        <v>0</v>
      </c>
      <c r="V10395">
        <v>0</v>
      </c>
      <c r="W10395">
        <v>0</v>
      </c>
      <c r="X10395">
        <v>43.493681771781006</v>
      </c>
      <c r="Y10395">
        <v>0</v>
      </c>
      <c r="Z10395">
        <v>0</v>
      </c>
      <c r="AA10395">
        <v>0</v>
      </c>
      <c r="AB10395">
        <v>123.65292568739062</v>
      </c>
      <c r="AC10395">
        <v>0</v>
      </c>
      <c r="AD10395">
        <v>0</v>
      </c>
      <c r="AE10395">
        <v>167.14660745917163</v>
      </c>
    </row>
    <row r="10396" spans="1:31" x14ac:dyDescent="0.25">
      <c r="A10396">
        <v>1895497</v>
      </c>
      <c r="B10396">
        <v>1</v>
      </c>
      <c r="C10396" t="s">
        <v>81</v>
      </c>
      <c r="D10396" t="s">
        <v>127</v>
      </c>
      <c r="E10396" t="s">
        <v>131</v>
      </c>
      <c r="F10396" t="s">
        <v>28881</v>
      </c>
      <c r="G10396" t="s">
        <v>212</v>
      </c>
      <c r="H10396" t="s">
        <v>134</v>
      </c>
      <c r="I10396" t="s">
        <v>135</v>
      </c>
      <c r="J10396" t="s">
        <v>136</v>
      </c>
      <c r="K10396" t="s">
        <v>137</v>
      </c>
      <c r="L10396" t="s">
        <v>28882</v>
      </c>
      <c r="M10396" t="s">
        <v>28883</v>
      </c>
      <c r="N10396">
        <v>14.937222222000001</v>
      </c>
      <c r="O10396">
        <v>2</v>
      </c>
      <c r="P10396">
        <v>3</v>
      </c>
      <c r="Q10396">
        <v>52</v>
      </c>
      <c r="R10396">
        <v>29</v>
      </c>
      <c r="S10396">
        <v>1</v>
      </c>
      <c r="T10396">
        <v>0</v>
      </c>
      <c r="U10396">
        <v>0</v>
      </c>
      <c r="V10396">
        <v>0</v>
      </c>
      <c r="W10396">
        <v>22.448620445717385</v>
      </c>
      <c r="X10396">
        <v>20.294058872226739</v>
      </c>
      <c r="Y10396">
        <v>4733.4104313363914</v>
      </c>
      <c r="Z10396">
        <v>4580.1874224990006</v>
      </c>
      <c r="AA10396">
        <v>21.999585817644853</v>
      </c>
      <c r="AB10396">
        <v>0</v>
      </c>
      <c r="AC10396">
        <v>0</v>
      </c>
      <c r="AD10396">
        <v>0</v>
      </c>
      <c r="AE10396">
        <v>9378.3401189709803</v>
      </c>
    </row>
    <row r="10397" spans="1:31" x14ac:dyDescent="0.25">
      <c r="A10397">
        <v>1895875</v>
      </c>
      <c r="B10397">
        <v>1</v>
      </c>
      <c r="C10397" t="s">
        <v>80</v>
      </c>
      <c r="D10397" t="s">
        <v>101</v>
      </c>
      <c r="E10397" t="s">
        <v>158</v>
      </c>
      <c r="F10397" t="s">
        <v>28884</v>
      </c>
      <c r="G10397" t="s">
        <v>179</v>
      </c>
      <c r="H10397" t="s">
        <v>134</v>
      </c>
      <c r="I10397" t="s">
        <v>135</v>
      </c>
      <c r="J10397" t="s">
        <v>136</v>
      </c>
      <c r="K10397" t="s">
        <v>137</v>
      </c>
      <c r="L10397" t="s">
        <v>28885</v>
      </c>
      <c r="M10397" t="s">
        <v>28886</v>
      </c>
      <c r="N10397">
        <v>0.15</v>
      </c>
      <c r="O10397">
        <v>0</v>
      </c>
      <c r="P10397">
        <v>118</v>
      </c>
      <c r="Q10397">
        <v>0</v>
      </c>
      <c r="R10397">
        <v>1</v>
      </c>
      <c r="S10397">
        <v>0</v>
      </c>
      <c r="T10397">
        <v>16</v>
      </c>
      <c r="U10397">
        <v>0</v>
      </c>
      <c r="V10397">
        <v>0</v>
      </c>
      <c r="W10397">
        <v>0</v>
      </c>
      <c r="X10397">
        <v>5.9189172143243995</v>
      </c>
      <c r="Y10397">
        <v>0</v>
      </c>
      <c r="Z10397">
        <v>3.3264765519750002E-2</v>
      </c>
      <c r="AA10397">
        <v>0</v>
      </c>
      <c r="AB10397">
        <v>5.1060980986644005</v>
      </c>
      <c r="AC10397">
        <v>0</v>
      </c>
      <c r="AD10397">
        <v>0</v>
      </c>
      <c r="AE10397">
        <v>11.058280078508549</v>
      </c>
    </row>
    <row r="10398" spans="1:31" x14ac:dyDescent="0.25">
      <c r="A10398">
        <v>1895543</v>
      </c>
      <c r="B10398">
        <v>1</v>
      </c>
      <c r="C10398" t="s">
        <v>80</v>
      </c>
      <c r="D10398" t="s">
        <v>93</v>
      </c>
      <c r="E10398" t="s">
        <v>146</v>
      </c>
      <c r="F10398" t="s">
        <v>20596</v>
      </c>
      <c r="G10398" t="s">
        <v>148</v>
      </c>
      <c r="H10398" t="s">
        <v>143</v>
      </c>
      <c r="I10398" t="s">
        <v>135</v>
      </c>
      <c r="J10398" t="s">
        <v>136</v>
      </c>
      <c r="K10398" t="s">
        <v>137</v>
      </c>
      <c r="L10398" t="s">
        <v>28887</v>
      </c>
      <c r="M10398" t="s">
        <v>28888</v>
      </c>
      <c r="N10398">
        <v>1.216388888</v>
      </c>
      <c r="O10398">
        <v>0</v>
      </c>
      <c r="P10398">
        <v>1</v>
      </c>
      <c r="Q10398">
        <v>0</v>
      </c>
      <c r="R10398">
        <v>4</v>
      </c>
      <c r="S10398">
        <v>0</v>
      </c>
      <c r="T10398">
        <v>2</v>
      </c>
      <c r="U10398">
        <v>0</v>
      </c>
      <c r="V10398">
        <v>0</v>
      </c>
      <c r="W10398">
        <v>0</v>
      </c>
      <c r="X10398">
        <v>0.37536076447013439</v>
      </c>
      <c r="Y10398">
        <v>0</v>
      </c>
      <c r="Z10398">
        <v>31.781643046685687</v>
      </c>
      <c r="AA10398">
        <v>0</v>
      </c>
      <c r="AB10398">
        <v>18.267823169357627</v>
      </c>
      <c r="AC10398">
        <v>0</v>
      </c>
      <c r="AD10398">
        <v>0</v>
      </c>
      <c r="AE10398">
        <v>50.424826980513451</v>
      </c>
    </row>
    <row r="10399" spans="1:31" x14ac:dyDescent="0.25">
      <c r="A10399">
        <v>1895981</v>
      </c>
      <c r="B10399">
        <v>1</v>
      </c>
      <c r="C10399" t="s">
        <v>80</v>
      </c>
      <c r="D10399" t="s">
        <v>84</v>
      </c>
      <c r="E10399" t="s">
        <v>140</v>
      </c>
      <c r="F10399" t="s">
        <v>28889</v>
      </c>
      <c r="G10399" t="s">
        <v>163</v>
      </c>
      <c r="H10399" t="s">
        <v>143</v>
      </c>
      <c r="I10399" t="s">
        <v>135</v>
      </c>
      <c r="J10399" t="s">
        <v>136</v>
      </c>
      <c r="K10399" t="s">
        <v>137</v>
      </c>
      <c r="L10399" t="s">
        <v>28890</v>
      </c>
      <c r="M10399" t="s">
        <v>28891</v>
      </c>
      <c r="N10399">
        <v>7.2591666659999996</v>
      </c>
      <c r="O10399">
        <v>0</v>
      </c>
      <c r="P10399">
        <v>8</v>
      </c>
      <c r="Q10399">
        <v>0</v>
      </c>
      <c r="R10399">
        <v>0</v>
      </c>
      <c r="S10399">
        <v>0</v>
      </c>
      <c r="T10399">
        <v>0</v>
      </c>
      <c r="U10399">
        <v>0</v>
      </c>
      <c r="V10399">
        <v>0</v>
      </c>
      <c r="W10399">
        <v>0</v>
      </c>
      <c r="X10399">
        <v>18.499740750747375</v>
      </c>
      <c r="Y10399">
        <v>0</v>
      </c>
      <c r="Z10399">
        <v>0</v>
      </c>
      <c r="AA10399">
        <v>0</v>
      </c>
      <c r="AB10399">
        <v>0</v>
      </c>
      <c r="AC10399">
        <v>0</v>
      </c>
      <c r="AD10399">
        <v>0</v>
      </c>
      <c r="AE10399">
        <v>18.499740750747375</v>
      </c>
    </row>
    <row r="10400" spans="1:31" x14ac:dyDescent="0.25">
      <c r="A10400">
        <v>1896267</v>
      </c>
      <c r="B10400">
        <v>1</v>
      </c>
      <c r="C10400" t="s">
        <v>80</v>
      </c>
      <c r="D10400" t="s">
        <v>106</v>
      </c>
      <c r="E10400" t="s">
        <v>146</v>
      </c>
      <c r="F10400" t="s">
        <v>28892</v>
      </c>
      <c r="G10400" t="s">
        <v>148</v>
      </c>
      <c r="H10400" t="s">
        <v>143</v>
      </c>
      <c r="I10400" t="s">
        <v>135</v>
      </c>
      <c r="J10400" t="s">
        <v>136</v>
      </c>
      <c r="K10400" t="s">
        <v>137</v>
      </c>
      <c r="L10400" t="s">
        <v>28893</v>
      </c>
      <c r="M10400" t="s">
        <v>28894</v>
      </c>
      <c r="N10400">
        <v>4.6769444440000001</v>
      </c>
      <c r="O10400">
        <v>0</v>
      </c>
      <c r="P10400">
        <v>23</v>
      </c>
      <c r="Q10400">
        <v>0</v>
      </c>
      <c r="R10400">
        <v>5</v>
      </c>
      <c r="S10400">
        <v>0</v>
      </c>
      <c r="T10400">
        <v>1</v>
      </c>
      <c r="U10400">
        <v>0</v>
      </c>
      <c r="V10400">
        <v>0</v>
      </c>
      <c r="W10400">
        <v>0</v>
      </c>
      <c r="X10400">
        <v>44.105187620713856</v>
      </c>
      <c r="Y10400">
        <v>0</v>
      </c>
      <c r="Z10400">
        <v>77.292610947035001</v>
      </c>
      <c r="AA10400">
        <v>0</v>
      </c>
      <c r="AB10400">
        <v>5.4449277192275005</v>
      </c>
      <c r="AC10400">
        <v>0</v>
      </c>
      <c r="AD10400">
        <v>0</v>
      </c>
      <c r="AE10400">
        <v>126.84272628697636</v>
      </c>
    </row>
    <row r="10401" spans="1:31" x14ac:dyDescent="0.25">
      <c r="A10401">
        <v>1896230</v>
      </c>
      <c r="B10401">
        <v>1</v>
      </c>
      <c r="C10401" t="s">
        <v>80</v>
      </c>
      <c r="D10401" t="s">
        <v>100</v>
      </c>
      <c r="E10401" t="s">
        <v>146</v>
      </c>
      <c r="F10401" t="s">
        <v>28895</v>
      </c>
      <c r="G10401" t="s">
        <v>148</v>
      </c>
      <c r="H10401" t="s">
        <v>143</v>
      </c>
      <c r="I10401" t="s">
        <v>135</v>
      </c>
      <c r="J10401" t="s">
        <v>136</v>
      </c>
      <c r="K10401" t="s">
        <v>137</v>
      </c>
      <c r="L10401" t="s">
        <v>28896</v>
      </c>
      <c r="M10401" t="s">
        <v>28897</v>
      </c>
      <c r="N10401">
        <v>3.7174999999999998</v>
      </c>
      <c r="O10401">
        <v>0</v>
      </c>
      <c r="P10401">
        <v>30</v>
      </c>
      <c r="Q10401">
        <v>0</v>
      </c>
      <c r="R10401">
        <v>0</v>
      </c>
      <c r="S10401">
        <v>0</v>
      </c>
      <c r="T10401">
        <v>1</v>
      </c>
      <c r="U10401">
        <v>0</v>
      </c>
      <c r="V10401">
        <v>0</v>
      </c>
      <c r="W10401">
        <v>0</v>
      </c>
      <c r="X10401">
        <v>29.463431566824063</v>
      </c>
      <c r="Y10401">
        <v>0</v>
      </c>
      <c r="Z10401">
        <v>0</v>
      </c>
      <c r="AA10401">
        <v>0</v>
      </c>
      <c r="AB10401">
        <v>1.361933832767565</v>
      </c>
      <c r="AC10401">
        <v>0</v>
      </c>
      <c r="AD10401">
        <v>0</v>
      </c>
      <c r="AE10401">
        <v>30.825365399591629</v>
      </c>
    </row>
    <row r="10402" spans="1:31" x14ac:dyDescent="0.25">
      <c r="A10402">
        <v>1896370</v>
      </c>
      <c r="B10402">
        <v>1</v>
      </c>
      <c r="C10402" t="s">
        <v>80</v>
      </c>
      <c r="D10402" t="s">
        <v>110</v>
      </c>
      <c r="E10402" t="s">
        <v>158</v>
      </c>
      <c r="F10402" t="s">
        <v>28898</v>
      </c>
      <c r="G10402" t="s">
        <v>133</v>
      </c>
      <c r="H10402" t="s">
        <v>134</v>
      </c>
      <c r="I10402" t="s">
        <v>135</v>
      </c>
      <c r="J10402" t="s">
        <v>136</v>
      </c>
      <c r="K10402" t="s">
        <v>137</v>
      </c>
      <c r="L10402" t="s">
        <v>28899</v>
      </c>
      <c r="M10402" t="s">
        <v>28900</v>
      </c>
      <c r="N10402">
        <v>1.048888888</v>
      </c>
      <c r="O10402">
        <v>0</v>
      </c>
      <c r="P10402">
        <v>744</v>
      </c>
      <c r="Q10402">
        <v>0</v>
      </c>
      <c r="R10402">
        <v>0</v>
      </c>
      <c r="S10402">
        <v>0</v>
      </c>
      <c r="T10402">
        <v>52</v>
      </c>
      <c r="U10402">
        <v>0</v>
      </c>
      <c r="V10402">
        <v>0</v>
      </c>
      <c r="W10402">
        <v>0</v>
      </c>
      <c r="X10402">
        <v>272.48280354251</v>
      </c>
      <c r="Y10402">
        <v>0</v>
      </c>
      <c r="Z10402">
        <v>0</v>
      </c>
      <c r="AA10402">
        <v>0</v>
      </c>
      <c r="AB10402">
        <v>17.290734818954395</v>
      </c>
      <c r="AC10402">
        <v>0</v>
      </c>
      <c r="AD10402">
        <v>0</v>
      </c>
      <c r="AE10402">
        <v>289.77353836146438</v>
      </c>
    </row>
    <row r="10403" spans="1:31" x14ac:dyDescent="0.25">
      <c r="A10403">
        <v>1896376</v>
      </c>
      <c r="B10403">
        <v>1</v>
      </c>
      <c r="C10403" t="s">
        <v>80</v>
      </c>
      <c r="D10403" t="s">
        <v>96</v>
      </c>
      <c r="E10403" t="s">
        <v>146</v>
      </c>
      <c r="F10403" t="s">
        <v>2065</v>
      </c>
      <c r="G10403" t="s">
        <v>469</v>
      </c>
      <c r="H10403" t="s">
        <v>143</v>
      </c>
      <c r="I10403" t="s">
        <v>135</v>
      </c>
      <c r="J10403" t="s">
        <v>136</v>
      </c>
      <c r="K10403" t="s">
        <v>137</v>
      </c>
      <c r="L10403" t="s">
        <v>28901</v>
      </c>
      <c r="M10403" t="s">
        <v>28902</v>
      </c>
      <c r="N10403">
        <v>1.630833333</v>
      </c>
      <c r="O10403">
        <v>0</v>
      </c>
      <c r="P10403">
        <v>4</v>
      </c>
      <c r="Q10403">
        <v>0</v>
      </c>
      <c r="R10403">
        <v>0</v>
      </c>
      <c r="S10403">
        <v>0</v>
      </c>
      <c r="T10403">
        <v>6</v>
      </c>
      <c r="U10403">
        <v>0</v>
      </c>
      <c r="V10403">
        <v>0</v>
      </c>
      <c r="W10403">
        <v>0</v>
      </c>
      <c r="X10403">
        <v>3.4019283277132457</v>
      </c>
      <c r="Y10403">
        <v>0</v>
      </c>
      <c r="Z10403">
        <v>0</v>
      </c>
      <c r="AA10403">
        <v>0</v>
      </c>
      <c r="AB10403">
        <v>44.371026843305742</v>
      </c>
      <c r="AC10403">
        <v>0</v>
      </c>
      <c r="AD10403">
        <v>0</v>
      </c>
      <c r="AE10403">
        <v>47.772955171018985</v>
      </c>
    </row>
    <row r="10404" spans="1:31" x14ac:dyDescent="0.25">
      <c r="A10404">
        <v>1896121</v>
      </c>
      <c r="B10404">
        <v>1</v>
      </c>
      <c r="C10404" t="s">
        <v>80</v>
      </c>
      <c r="D10404" t="s">
        <v>105</v>
      </c>
      <c r="E10404" t="s">
        <v>222</v>
      </c>
      <c r="F10404" t="s">
        <v>28903</v>
      </c>
      <c r="G10404" t="s">
        <v>148</v>
      </c>
      <c r="H10404" t="s">
        <v>143</v>
      </c>
      <c r="I10404" t="s">
        <v>135</v>
      </c>
      <c r="J10404" t="s">
        <v>136</v>
      </c>
      <c r="K10404" t="s">
        <v>137</v>
      </c>
      <c r="L10404" t="s">
        <v>28904</v>
      </c>
      <c r="M10404" t="s">
        <v>28905</v>
      </c>
      <c r="N10404">
        <v>1.6105555549999999</v>
      </c>
      <c r="O10404">
        <v>0</v>
      </c>
      <c r="P10404">
        <v>1</v>
      </c>
      <c r="Q10404">
        <v>0</v>
      </c>
      <c r="R10404">
        <v>0</v>
      </c>
      <c r="S10404">
        <v>0</v>
      </c>
      <c r="T10404">
        <v>34</v>
      </c>
      <c r="U10404">
        <v>0</v>
      </c>
      <c r="V10404">
        <v>0</v>
      </c>
      <c r="W10404">
        <v>0</v>
      </c>
      <c r="X10404">
        <v>4.6527052770925357</v>
      </c>
      <c r="Y10404">
        <v>0</v>
      </c>
      <c r="Z10404">
        <v>0</v>
      </c>
      <c r="AA10404">
        <v>0</v>
      </c>
      <c r="AB10404">
        <v>33.257932991927618</v>
      </c>
      <c r="AC10404">
        <v>0</v>
      </c>
      <c r="AD10404">
        <v>0</v>
      </c>
      <c r="AE10404">
        <v>37.910638269020154</v>
      </c>
    </row>
    <row r="10405" spans="1:31" x14ac:dyDescent="0.25">
      <c r="A10405">
        <v>1895729</v>
      </c>
      <c r="B10405">
        <v>1</v>
      </c>
      <c r="C10405" t="s">
        <v>80</v>
      </c>
      <c r="D10405" t="s">
        <v>90</v>
      </c>
      <c r="E10405" t="s">
        <v>229</v>
      </c>
      <c r="F10405" t="s">
        <v>28906</v>
      </c>
      <c r="G10405" t="s">
        <v>212</v>
      </c>
      <c r="H10405" t="s">
        <v>134</v>
      </c>
      <c r="I10405" t="s">
        <v>135</v>
      </c>
      <c r="J10405" t="s">
        <v>3</v>
      </c>
      <c r="K10405" t="s">
        <v>137</v>
      </c>
      <c r="L10405" t="s">
        <v>28907</v>
      </c>
      <c r="M10405" t="s">
        <v>28908</v>
      </c>
      <c r="N10405">
        <v>1.183333333</v>
      </c>
      <c r="O10405">
        <v>0</v>
      </c>
      <c r="P10405">
        <v>4977</v>
      </c>
      <c r="Q10405">
        <v>0</v>
      </c>
      <c r="R10405">
        <v>0</v>
      </c>
      <c r="S10405">
        <v>0</v>
      </c>
      <c r="T10405">
        <v>383</v>
      </c>
      <c r="U10405">
        <v>0</v>
      </c>
      <c r="V10405">
        <v>0</v>
      </c>
      <c r="W10405">
        <v>0</v>
      </c>
      <c r="X10405">
        <v>1486.5446343512131</v>
      </c>
      <c r="Y10405">
        <v>0</v>
      </c>
      <c r="Z10405">
        <v>0</v>
      </c>
      <c r="AA10405">
        <v>0</v>
      </c>
      <c r="AB10405">
        <v>386.5209161331743</v>
      </c>
      <c r="AC10405">
        <v>0</v>
      </c>
      <c r="AD10405">
        <v>0</v>
      </c>
      <c r="AE10405">
        <v>1873.0655504843874</v>
      </c>
    </row>
    <row r="10406" spans="1:31" x14ac:dyDescent="0.25">
      <c r="A10406">
        <v>1895829</v>
      </c>
      <c r="B10406">
        <v>1</v>
      </c>
      <c r="C10406" t="s">
        <v>80</v>
      </c>
      <c r="D10406" t="s">
        <v>98</v>
      </c>
      <c r="E10406" t="s">
        <v>140</v>
      </c>
      <c r="F10406" t="s">
        <v>28909</v>
      </c>
      <c r="G10406" t="s">
        <v>207</v>
      </c>
      <c r="H10406" t="s">
        <v>143</v>
      </c>
      <c r="I10406" t="s">
        <v>135</v>
      </c>
      <c r="J10406" t="s">
        <v>136</v>
      </c>
      <c r="K10406" t="s">
        <v>137</v>
      </c>
      <c r="L10406" t="s">
        <v>28910</v>
      </c>
      <c r="M10406" t="s">
        <v>28911</v>
      </c>
      <c r="N10406">
        <v>2.369722222</v>
      </c>
      <c r="O10406">
        <v>0</v>
      </c>
      <c r="P10406">
        <v>0</v>
      </c>
      <c r="Q10406">
        <v>0</v>
      </c>
      <c r="R10406">
        <v>1</v>
      </c>
      <c r="S10406">
        <v>0</v>
      </c>
      <c r="T10406">
        <v>0</v>
      </c>
      <c r="U10406">
        <v>0</v>
      </c>
      <c r="V10406">
        <v>0</v>
      </c>
      <c r="W10406">
        <v>0</v>
      </c>
      <c r="X10406">
        <v>0</v>
      </c>
      <c r="Y10406">
        <v>0</v>
      </c>
      <c r="Z10406">
        <v>4.3162852746162645</v>
      </c>
      <c r="AA10406">
        <v>0</v>
      </c>
      <c r="AB10406">
        <v>0</v>
      </c>
      <c r="AC10406">
        <v>0</v>
      </c>
      <c r="AD10406">
        <v>0</v>
      </c>
      <c r="AE10406">
        <v>4.3162852746162645</v>
      </c>
    </row>
    <row r="10407" spans="1:31" x14ac:dyDescent="0.25">
      <c r="A10407">
        <v>1895683</v>
      </c>
      <c r="B10407">
        <v>1</v>
      </c>
      <c r="C10407" t="s">
        <v>80</v>
      </c>
      <c r="D10407" t="s">
        <v>104</v>
      </c>
      <c r="E10407" t="s">
        <v>169</v>
      </c>
      <c r="F10407" t="s">
        <v>28912</v>
      </c>
      <c r="G10407" t="s">
        <v>142</v>
      </c>
      <c r="H10407" t="s">
        <v>143</v>
      </c>
      <c r="I10407" t="s">
        <v>135</v>
      </c>
      <c r="J10407" t="s">
        <v>136</v>
      </c>
      <c r="K10407" t="s">
        <v>137</v>
      </c>
      <c r="L10407" t="s">
        <v>28913</v>
      </c>
      <c r="M10407" t="s">
        <v>28914</v>
      </c>
      <c r="N10407">
        <v>1.409166666</v>
      </c>
      <c r="O10407">
        <v>0</v>
      </c>
      <c r="P10407">
        <v>49</v>
      </c>
      <c r="Q10407">
        <v>0</v>
      </c>
      <c r="R10407">
        <v>4</v>
      </c>
      <c r="S10407">
        <v>0</v>
      </c>
      <c r="T10407">
        <v>12</v>
      </c>
      <c r="U10407">
        <v>0</v>
      </c>
      <c r="V10407">
        <v>0</v>
      </c>
      <c r="W10407">
        <v>0</v>
      </c>
      <c r="X10407">
        <v>14.903431934112538</v>
      </c>
      <c r="Y10407">
        <v>0</v>
      </c>
      <c r="Z10407">
        <v>3.9871473541742661</v>
      </c>
      <c r="AA10407">
        <v>0</v>
      </c>
      <c r="AB10407">
        <v>24.234995850363998</v>
      </c>
      <c r="AC10407">
        <v>0</v>
      </c>
      <c r="AD10407">
        <v>0</v>
      </c>
      <c r="AE10407">
        <v>43.125575138650802</v>
      </c>
    </row>
    <row r="10408" spans="1:31" x14ac:dyDescent="0.25">
      <c r="A10408">
        <v>1896081</v>
      </c>
      <c r="B10408">
        <v>1</v>
      </c>
      <c r="C10408" t="s">
        <v>81</v>
      </c>
      <c r="D10408" t="s">
        <v>128</v>
      </c>
      <c r="E10408" t="s">
        <v>222</v>
      </c>
      <c r="F10408" t="s">
        <v>28915</v>
      </c>
      <c r="G10408" t="s">
        <v>663</v>
      </c>
      <c r="H10408" t="s">
        <v>143</v>
      </c>
      <c r="I10408" t="s">
        <v>135</v>
      </c>
      <c r="J10408" t="s">
        <v>136</v>
      </c>
      <c r="K10408" t="s">
        <v>137</v>
      </c>
      <c r="L10408" t="s">
        <v>28916</v>
      </c>
      <c r="M10408" t="s">
        <v>28917</v>
      </c>
      <c r="N10408">
        <v>6.4588888879999997</v>
      </c>
      <c r="O10408">
        <v>0</v>
      </c>
      <c r="P10408">
        <v>184</v>
      </c>
      <c r="Q10408">
        <v>0</v>
      </c>
      <c r="R10408">
        <v>0</v>
      </c>
      <c r="S10408">
        <v>0</v>
      </c>
      <c r="T10408">
        <v>19</v>
      </c>
      <c r="U10408">
        <v>0</v>
      </c>
      <c r="V10408">
        <v>0</v>
      </c>
      <c r="W10408">
        <v>0</v>
      </c>
      <c r="X10408">
        <v>270.43066820057146</v>
      </c>
      <c r="Y10408">
        <v>0</v>
      </c>
      <c r="Z10408">
        <v>0</v>
      </c>
      <c r="AA10408">
        <v>0</v>
      </c>
      <c r="AB10408">
        <v>39.896606071790991</v>
      </c>
      <c r="AC10408">
        <v>0</v>
      </c>
      <c r="AD10408">
        <v>0</v>
      </c>
      <c r="AE10408">
        <v>310.32727427236244</v>
      </c>
    </row>
    <row r="10409" spans="1:31" x14ac:dyDescent="0.25">
      <c r="A10409">
        <v>1896058</v>
      </c>
      <c r="B10409">
        <v>1</v>
      </c>
      <c r="C10409" t="s">
        <v>80</v>
      </c>
      <c r="D10409" t="s">
        <v>105</v>
      </c>
      <c r="E10409" t="s">
        <v>158</v>
      </c>
      <c r="F10409" t="s">
        <v>28918</v>
      </c>
      <c r="G10409" t="s">
        <v>133</v>
      </c>
      <c r="H10409" t="s">
        <v>134</v>
      </c>
      <c r="I10409" t="s">
        <v>135</v>
      </c>
      <c r="J10409" t="s">
        <v>136</v>
      </c>
      <c r="K10409" t="s">
        <v>137</v>
      </c>
      <c r="L10409" t="s">
        <v>28919</v>
      </c>
      <c r="M10409" t="s">
        <v>28920</v>
      </c>
      <c r="N10409">
        <v>1.095555555</v>
      </c>
      <c r="O10409">
        <v>0</v>
      </c>
      <c r="P10409">
        <v>527</v>
      </c>
      <c r="Q10409">
        <v>0</v>
      </c>
      <c r="R10409">
        <v>0</v>
      </c>
      <c r="S10409">
        <v>0</v>
      </c>
      <c r="T10409">
        <v>48</v>
      </c>
      <c r="U10409">
        <v>0</v>
      </c>
      <c r="V10409">
        <v>1</v>
      </c>
      <c r="W10409">
        <v>0</v>
      </c>
      <c r="X10409">
        <v>162.90161641401758</v>
      </c>
      <c r="Y10409">
        <v>0</v>
      </c>
      <c r="Z10409">
        <v>0</v>
      </c>
      <c r="AA10409">
        <v>0</v>
      </c>
      <c r="AB10409">
        <v>78.675984373078578</v>
      </c>
      <c r="AC10409">
        <v>0</v>
      </c>
      <c r="AD10409">
        <v>87.018089410544277</v>
      </c>
      <c r="AE10409">
        <v>328.59569019764047</v>
      </c>
    </row>
    <row r="10410" spans="1:31" x14ac:dyDescent="0.25">
      <c r="A10410">
        <v>1896038</v>
      </c>
      <c r="B10410">
        <v>1</v>
      </c>
      <c r="C10410" t="s">
        <v>81</v>
      </c>
      <c r="D10410" t="s">
        <v>119</v>
      </c>
      <c r="E10410" t="s">
        <v>169</v>
      </c>
      <c r="F10410" t="s">
        <v>10429</v>
      </c>
      <c r="G10410" t="s">
        <v>183</v>
      </c>
      <c r="H10410" t="s">
        <v>143</v>
      </c>
      <c r="I10410" t="s">
        <v>135</v>
      </c>
      <c r="J10410" t="s">
        <v>136</v>
      </c>
      <c r="K10410" t="s">
        <v>137</v>
      </c>
      <c r="L10410" t="s">
        <v>28921</v>
      </c>
      <c r="M10410" t="s">
        <v>28922</v>
      </c>
      <c r="N10410">
        <v>2.5963888879999999</v>
      </c>
      <c r="O10410">
        <v>0</v>
      </c>
      <c r="P10410">
        <v>210</v>
      </c>
      <c r="Q10410">
        <v>0</v>
      </c>
      <c r="R10410">
        <v>8</v>
      </c>
      <c r="S10410">
        <v>0</v>
      </c>
      <c r="T10410">
        <v>9</v>
      </c>
      <c r="U10410">
        <v>0</v>
      </c>
      <c r="V10410">
        <v>0</v>
      </c>
      <c r="W10410">
        <v>0</v>
      </c>
      <c r="X10410">
        <v>161.37209191463262</v>
      </c>
      <c r="Y10410">
        <v>0</v>
      </c>
      <c r="Z10410">
        <v>5.0885629780434103</v>
      </c>
      <c r="AA10410">
        <v>0</v>
      </c>
      <c r="AB10410">
        <v>3.8507693377605792</v>
      </c>
      <c r="AC10410">
        <v>0</v>
      </c>
      <c r="AD10410">
        <v>0</v>
      </c>
      <c r="AE10410">
        <v>170.31142423043659</v>
      </c>
    </row>
    <row r="10411" spans="1:31" x14ac:dyDescent="0.25">
      <c r="A10411">
        <v>1895938</v>
      </c>
      <c r="B10411">
        <v>1</v>
      </c>
      <c r="C10411" t="s">
        <v>80</v>
      </c>
      <c r="D10411" t="s">
        <v>100</v>
      </c>
      <c r="E10411" t="s">
        <v>210</v>
      </c>
      <c r="F10411" t="s">
        <v>1754</v>
      </c>
      <c r="G10411" t="s">
        <v>133</v>
      </c>
      <c r="H10411" t="s">
        <v>134</v>
      </c>
      <c r="I10411" t="s">
        <v>135</v>
      </c>
      <c r="J10411" t="s">
        <v>136</v>
      </c>
      <c r="K10411" t="s">
        <v>137</v>
      </c>
      <c r="L10411" t="s">
        <v>28923</v>
      </c>
      <c r="M10411" t="s">
        <v>28924</v>
      </c>
      <c r="N10411">
        <v>1.083611111</v>
      </c>
      <c r="O10411">
        <v>0</v>
      </c>
      <c r="P10411">
        <v>0</v>
      </c>
      <c r="Q10411">
        <v>14</v>
      </c>
      <c r="R10411">
        <v>9</v>
      </c>
      <c r="S10411">
        <v>0</v>
      </c>
      <c r="T10411">
        <v>1</v>
      </c>
      <c r="U10411">
        <v>0</v>
      </c>
      <c r="V10411">
        <v>0</v>
      </c>
      <c r="W10411">
        <v>0</v>
      </c>
      <c r="X10411">
        <v>0</v>
      </c>
      <c r="Y10411">
        <v>178.09886899446701</v>
      </c>
      <c r="Z10411">
        <v>46.985633049412066</v>
      </c>
      <c r="AA10411">
        <v>0</v>
      </c>
      <c r="AB10411">
        <v>0.26024831868278336</v>
      </c>
      <c r="AC10411">
        <v>0</v>
      </c>
      <c r="AD10411">
        <v>0</v>
      </c>
      <c r="AE10411">
        <v>225.34475036256185</v>
      </c>
    </row>
    <row r="10412" spans="1:31" x14ac:dyDescent="0.25">
      <c r="A10412">
        <v>1895746</v>
      </c>
      <c r="B10412">
        <v>1</v>
      </c>
      <c r="C10412" t="s">
        <v>81</v>
      </c>
      <c r="D10412" t="s">
        <v>122</v>
      </c>
      <c r="E10412" t="s">
        <v>158</v>
      </c>
      <c r="F10412" t="s">
        <v>28925</v>
      </c>
      <c r="G10412" t="s">
        <v>219</v>
      </c>
      <c r="H10412" t="s">
        <v>134</v>
      </c>
      <c r="I10412" t="s">
        <v>135</v>
      </c>
      <c r="J10412" t="s">
        <v>136</v>
      </c>
      <c r="K10412" t="s">
        <v>137</v>
      </c>
      <c r="L10412" t="s">
        <v>28926</v>
      </c>
      <c r="M10412" t="s">
        <v>28927</v>
      </c>
      <c r="N10412">
        <v>1.435277777</v>
      </c>
      <c r="O10412">
        <v>0</v>
      </c>
      <c r="P10412">
        <v>43</v>
      </c>
      <c r="Q10412">
        <v>0</v>
      </c>
      <c r="R10412">
        <v>2</v>
      </c>
      <c r="S10412">
        <v>0</v>
      </c>
      <c r="T10412">
        <v>2</v>
      </c>
      <c r="U10412">
        <v>0</v>
      </c>
      <c r="V10412">
        <v>0</v>
      </c>
      <c r="W10412">
        <v>0</v>
      </c>
      <c r="X10412">
        <v>11.280298667040187</v>
      </c>
      <c r="Y10412">
        <v>0</v>
      </c>
      <c r="Z10412">
        <v>0.53521332989453008</v>
      </c>
      <c r="AA10412">
        <v>0</v>
      </c>
      <c r="AB10412">
        <v>2.0532599651563999</v>
      </c>
      <c r="AC10412">
        <v>0</v>
      </c>
      <c r="AD10412">
        <v>0</v>
      </c>
      <c r="AE10412">
        <v>13.868771962091117</v>
      </c>
    </row>
    <row r="10413" spans="1:31" x14ac:dyDescent="0.25">
      <c r="A10413">
        <v>1895915</v>
      </c>
      <c r="B10413">
        <v>1</v>
      </c>
      <c r="C10413" t="s">
        <v>80</v>
      </c>
      <c r="D10413" t="s">
        <v>103</v>
      </c>
      <c r="E10413" t="s">
        <v>169</v>
      </c>
      <c r="F10413" t="s">
        <v>11494</v>
      </c>
      <c r="G10413" t="s">
        <v>183</v>
      </c>
      <c r="H10413" t="s">
        <v>143</v>
      </c>
      <c r="I10413" t="s">
        <v>135</v>
      </c>
      <c r="J10413" t="s">
        <v>136</v>
      </c>
      <c r="K10413" t="s">
        <v>137</v>
      </c>
      <c r="L10413" t="s">
        <v>28928</v>
      </c>
      <c r="M10413" t="s">
        <v>28929</v>
      </c>
      <c r="N10413">
        <v>1.5308333329999999</v>
      </c>
      <c r="O10413">
        <v>0</v>
      </c>
      <c r="P10413">
        <v>124</v>
      </c>
      <c r="Q10413">
        <v>0</v>
      </c>
      <c r="R10413">
        <v>1</v>
      </c>
      <c r="S10413">
        <v>0</v>
      </c>
      <c r="T10413">
        <v>23</v>
      </c>
      <c r="U10413">
        <v>0</v>
      </c>
      <c r="V10413">
        <v>0</v>
      </c>
      <c r="W10413">
        <v>0</v>
      </c>
      <c r="X10413">
        <v>80.794815750914069</v>
      </c>
      <c r="Y10413">
        <v>0</v>
      </c>
      <c r="Z10413">
        <v>6.5948166465222232E-4</v>
      </c>
      <c r="AA10413">
        <v>0</v>
      </c>
      <c r="AB10413">
        <v>37.610939591632793</v>
      </c>
      <c r="AC10413">
        <v>0</v>
      </c>
      <c r="AD10413">
        <v>0</v>
      </c>
      <c r="AE10413">
        <v>118.40641482421151</v>
      </c>
    </row>
    <row r="10414" spans="1:31" x14ac:dyDescent="0.25">
      <c r="A10414">
        <v>1896064</v>
      </c>
      <c r="B10414">
        <v>1</v>
      </c>
      <c r="C10414" t="s">
        <v>80</v>
      </c>
      <c r="D10414" t="s">
        <v>111</v>
      </c>
      <c r="E10414" t="s">
        <v>146</v>
      </c>
      <c r="F10414" t="s">
        <v>14922</v>
      </c>
      <c r="G10414" t="s">
        <v>148</v>
      </c>
      <c r="H10414" t="s">
        <v>143</v>
      </c>
      <c r="I10414" t="s">
        <v>135</v>
      </c>
      <c r="J10414" t="s">
        <v>136</v>
      </c>
      <c r="K10414" t="s">
        <v>137</v>
      </c>
      <c r="L10414" t="s">
        <v>28930</v>
      </c>
      <c r="M10414" t="s">
        <v>28931</v>
      </c>
      <c r="N10414">
        <v>0.90222222200000002</v>
      </c>
      <c r="O10414">
        <v>0</v>
      </c>
      <c r="P10414">
        <v>20</v>
      </c>
      <c r="Q10414">
        <v>0</v>
      </c>
      <c r="R10414">
        <v>20</v>
      </c>
      <c r="S10414">
        <v>0</v>
      </c>
      <c r="T10414">
        <v>13</v>
      </c>
      <c r="U10414">
        <v>0</v>
      </c>
      <c r="V10414">
        <v>0</v>
      </c>
      <c r="W10414">
        <v>0</v>
      </c>
      <c r="X10414">
        <v>8.0678978677146791</v>
      </c>
      <c r="Y10414">
        <v>0</v>
      </c>
      <c r="Z10414">
        <v>21.128761724361453</v>
      </c>
      <c r="AA10414">
        <v>0</v>
      </c>
      <c r="AB10414">
        <v>8.8095199639313417</v>
      </c>
      <c r="AC10414">
        <v>0</v>
      </c>
      <c r="AD10414">
        <v>0</v>
      </c>
      <c r="AE10414">
        <v>38.006179556007474</v>
      </c>
    </row>
    <row r="10415" spans="1:31" x14ac:dyDescent="0.25">
      <c r="A10415">
        <v>1895958</v>
      </c>
      <c r="B10415">
        <v>1</v>
      </c>
      <c r="C10415" t="s">
        <v>80</v>
      </c>
      <c r="D10415" t="s">
        <v>101</v>
      </c>
      <c r="E10415" t="s">
        <v>140</v>
      </c>
      <c r="F10415" t="s">
        <v>28932</v>
      </c>
      <c r="G10415" t="s">
        <v>200</v>
      </c>
      <c r="H10415" t="s">
        <v>143</v>
      </c>
      <c r="I10415" t="s">
        <v>135</v>
      </c>
      <c r="J10415" t="s">
        <v>136</v>
      </c>
      <c r="K10415" t="s">
        <v>137</v>
      </c>
      <c r="L10415" t="s">
        <v>28933</v>
      </c>
      <c r="M10415" t="s">
        <v>28934</v>
      </c>
      <c r="N10415">
        <v>5.8063888879999999</v>
      </c>
      <c r="O10415">
        <v>0</v>
      </c>
      <c r="P10415">
        <v>0</v>
      </c>
      <c r="Q10415">
        <v>0</v>
      </c>
      <c r="R10415">
        <v>0</v>
      </c>
      <c r="S10415">
        <v>0</v>
      </c>
      <c r="T10415">
        <v>1</v>
      </c>
      <c r="U10415">
        <v>0</v>
      </c>
      <c r="V10415">
        <v>0</v>
      </c>
      <c r="W10415">
        <v>0</v>
      </c>
      <c r="X10415">
        <v>0</v>
      </c>
      <c r="Y10415">
        <v>0</v>
      </c>
      <c r="Z10415">
        <v>0</v>
      </c>
      <c r="AA10415">
        <v>0</v>
      </c>
      <c r="AB10415">
        <v>5.4663902183699138</v>
      </c>
      <c r="AC10415">
        <v>0</v>
      </c>
      <c r="AD10415">
        <v>0</v>
      </c>
      <c r="AE10415">
        <v>5.4663902183699138</v>
      </c>
    </row>
    <row r="10416" spans="1:31" x14ac:dyDescent="0.25">
      <c r="A10416">
        <v>1895852</v>
      </c>
      <c r="B10416">
        <v>1</v>
      </c>
      <c r="C10416" t="s">
        <v>80</v>
      </c>
      <c r="D10416" t="s">
        <v>94</v>
      </c>
      <c r="E10416" t="s">
        <v>210</v>
      </c>
      <c r="F10416" t="s">
        <v>28935</v>
      </c>
      <c r="G10416" t="s">
        <v>133</v>
      </c>
      <c r="H10416" t="s">
        <v>134</v>
      </c>
      <c r="I10416" t="s">
        <v>135</v>
      </c>
      <c r="J10416" t="s">
        <v>136</v>
      </c>
      <c r="K10416" t="s">
        <v>137</v>
      </c>
      <c r="L10416" t="s">
        <v>28936</v>
      </c>
      <c r="M10416" t="s">
        <v>28937</v>
      </c>
      <c r="N10416">
        <v>0.245277777</v>
      </c>
      <c r="O10416">
        <v>0</v>
      </c>
      <c r="P10416">
        <v>12169</v>
      </c>
      <c r="Q10416">
        <v>0</v>
      </c>
      <c r="R10416">
        <v>177</v>
      </c>
      <c r="S10416">
        <v>2</v>
      </c>
      <c r="T10416">
        <v>1550</v>
      </c>
      <c r="U10416">
        <v>0</v>
      </c>
      <c r="V10416">
        <v>0</v>
      </c>
      <c r="W10416">
        <v>0</v>
      </c>
      <c r="X10416">
        <v>640.14694289804208</v>
      </c>
      <c r="Y10416">
        <v>0</v>
      </c>
      <c r="Z10416">
        <v>24.858235365246909</v>
      </c>
      <c r="AA10416">
        <v>103.89960039486768</v>
      </c>
      <c r="AB10416">
        <v>299.23447052463052</v>
      </c>
      <c r="AC10416">
        <v>0</v>
      </c>
      <c r="AD10416">
        <v>0</v>
      </c>
      <c r="AE10416">
        <v>1068.1392491827871</v>
      </c>
    </row>
    <row r="10417" spans="1:31" x14ac:dyDescent="0.25">
      <c r="A10417">
        <v>1895815</v>
      </c>
      <c r="B10417">
        <v>1</v>
      </c>
      <c r="C10417" t="s">
        <v>80</v>
      </c>
      <c r="D10417" t="s">
        <v>93</v>
      </c>
      <c r="E10417" t="s">
        <v>140</v>
      </c>
      <c r="F10417" t="s">
        <v>28938</v>
      </c>
      <c r="G10417" t="s">
        <v>163</v>
      </c>
      <c r="H10417" t="s">
        <v>143</v>
      </c>
      <c r="I10417" t="s">
        <v>135</v>
      </c>
      <c r="J10417" t="s">
        <v>136</v>
      </c>
      <c r="K10417" t="s">
        <v>137</v>
      </c>
      <c r="L10417" t="s">
        <v>28939</v>
      </c>
      <c r="M10417" t="s">
        <v>28940</v>
      </c>
      <c r="N10417">
        <v>7.2938888879999997</v>
      </c>
      <c r="O10417">
        <v>0</v>
      </c>
      <c r="P10417">
        <v>1</v>
      </c>
      <c r="Q10417">
        <v>0</v>
      </c>
      <c r="R10417">
        <v>0</v>
      </c>
      <c r="S10417">
        <v>0</v>
      </c>
      <c r="T10417">
        <v>0</v>
      </c>
      <c r="U10417">
        <v>0</v>
      </c>
      <c r="V10417">
        <v>0</v>
      </c>
      <c r="W10417">
        <v>0</v>
      </c>
      <c r="X10417">
        <v>2.0992209620505715</v>
      </c>
      <c r="Y10417">
        <v>0</v>
      </c>
      <c r="Z10417">
        <v>0</v>
      </c>
      <c r="AA10417">
        <v>0</v>
      </c>
      <c r="AB10417">
        <v>0</v>
      </c>
      <c r="AC10417">
        <v>0</v>
      </c>
      <c r="AD10417">
        <v>0</v>
      </c>
      <c r="AE10417">
        <v>2.0992209620505715</v>
      </c>
    </row>
    <row r="10418" spans="1:31" x14ac:dyDescent="0.25">
      <c r="A10418">
        <v>1895603</v>
      </c>
      <c r="B10418">
        <v>1</v>
      </c>
      <c r="C10418" t="s">
        <v>81</v>
      </c>
      <c r="D10418" t="s">
        <v>128</v>
      </c>
      <c r="E10418" t="s">
        <v>131</v>
      </c>
      <c r="F10418" t="s">
        <v>336</v>
      </c>
      <c r="G10418" t="s">
        <v>133</v>
      </c>
      <c r="H10418" t="s">
        <v>134</v>
      </c>
      <c r="I10418" t="s">
        <v>135</v>
      </c>
      <c r="J10418" t="s">
        <v>136</v>
      </c>
      <c r="K10418" t="s">
        <v>137</v>
      </c>
      <c r="L10418" t="s">
        <v>28941</v>
      </c>
      <c r="M10418" t="s">
        <v>28942</v>
      </c>
      <c r="N10418">
        <v>0.45888888799999999</v>
      </c>
      <c r="O10418">
        <v>0</v>
      </c>
      <c r="P10418">
        <v>1148</v>
      </c>
      <c r="Q10418">
        <v>4</v>
      </c>
      <c r="R10418">
        <v>1</v>
      </c>
      <c r="S10418">
        <v>3</v>
      </c>
      <c r="T10418">
        <v>79</v>
      </c>
      <c r="U10418">
        <v>0</v>
      </c>
      <c r="V10418">
        <v>0</v>
      </c>
      <c r="W10418">
        <v>0</v>
      </c>
      <c r="X10418">
        <v>56.534399369674212</v>
      </c>
      <c r="Y10418">
        <v>6.3163920933626256</v>
      </c>
      <c r="Z10418">
        <v>2.6362184300277775E-2</v>
      </c>
      <c r="AA10418">
        <v>14.852383512831203</v>
      </c>
      <c r="AB10418">
        <v>6.4382303139499344</v>
      </c>
      <c r="AC10418">
        <v>0</v>
      </c>
      <c r="AD10418">
        <v>0</v>
      </c>
      <c r="AE10418">
        <v>84.16776747411825</v>
      </c>
    </row>
    <row r="10419" spans="1:31" x14ac:dyDescent="0.25">
      <c r="A10419">
        <v>1895517</v>
      </c>
      <c r="B10419">
        <v>1</v>
      </c>
      <c r="C10419" t="s">
        <v>80</v>
      </c>
      <c r="D10419" t="s">
        <v>98</v>
      </c>
      <c r="E10419" t="s">
        <v>131</v>
      </c>
      <c r="F10419" t="s">
        <v>28943</v>
      </c>
      <c r="G10419" t="s">
        <v>133</v>
      </c>
      <c r="H10419" t="s">
        <v>134</v>
      </c>
      <c r="I10419" t="s">
        <v>135</v>
      </c>
      <c r="J10419" t="s">
        <v>136</v>
      </c>
      <c r="K10419" t="s">
        <v>137</v>
      </c>
      <c r="L10419" t="s">
        <v>28944</v>
      </c>
      <c r="M10419" t="s">
        <v>28945</v>
      </c>
      <c r="N10419">
        <v>1.823611111</v>
      </c>
      <c r="O10419">
        <v>0</v>
      </c>
      <c r="P10419">
        <v>520</v>
      </c>
      <c r="Q10419">
        <v>14</v>
      </c>
      <c r="R10419">
        <v>33</v>
      </c>
      <c r="S10419">
        <v>4</v>
      </c>
      <c r="T10419">
        <v>80</v>
      </c>
      <c r="U10419">
        <v>0</v>
      </c>
      <c r="V10419">
        <v>0</v>
      </c>
      <c r="W10419">
        <v>0</v>
      </c>
      <c r="X10419">
        <v>96.2116387000694</v>
      </c>
      <c r="Y10419">
        <v>23.98667192249502</v>
      </c>
      <c r="Z10419">
        <v>23.44464697087281</v>
      </c>
      <c r="AA10419">
        <v>5.3994830570681511</v>
      </c>
      <c r="AB10419">
        <v>48.385105726637192</v>
      </c>
      <c r="AC10419">
        <v>0</v>
      </c>
      <c r="AD10419">
        <v>0</v>
      </c>
      <c r="AE10419">
        <v>197.42754637714259</v>
      </c>
    </row>
    <row r="10420" spans="1:31" x14ac:dyDescent="0.25">
      <c r="A10420">
        <v>1896250</v>
      </c>
      <c r="B10420">
        <v>1</v>
      </c>
      <c r="C10420" t="s">
        <v>81</v>
      </c>
      <c r="D10420" t="s">
        <v>118</v>
      </c>
      <c r="E10420" t="s">
        <v>169</v>
      </c>
      <c r="F10420" t="s">
        <v>547</v>
      </c>
      <c r="G10420" t="s">
        <v>183</v>
      </c>
      <c r="H10420" t="s">
        <v>143</v>
      </c>
      <c r="I10420" t="s">
        <v>135</v>
      </c>
      <c r="J10420" t="s">
        <v>136</v>
      </c>
      <c r="K10420" t="s">
        <v>137</v>
      </c>
      <c r="L10420" t="s">
        <v>28946</v>
      </c>
      <c r="M10420" t="s">
        <v>28947</v>
      </c>
      <c r="N10420">
        <v>0.79916666599999997</v>
      </c>
      <c r="O10420">
        <v>0</v>
      </c>
      <c r="P10420">
        <v>341</v>
      </c>
      <c r="Q10420">
        <v>0</v>
      </c>
      <c r="R10420">
        <v>28</v>
      </c>
      <c r="S10420">
        <v>0</v>
      </c>
      <c r="T10420">
        <v>30</v>
      </c>
      <c r="U10420">
        <v>0</v>
      </c>
      <c r="V10420">
        <v>0</v>
      </c>
      <c r="W10420">
        <v>0</v>
      </c>
      <c r="X10420">
        <v>75.503981268358089</v>
      </c>
      <c r="Y10420">
        <v>0</v>
      </c>
      <c r="Z10420">
        <v>16.71196751528792</v>
      </c>
      <c r="AA10420">
        <v>0</v>
      </c>
      <c r="AB10420">
        <v>16.116550395324673</v>
      </c>
      <c r="AC10420">
        <v>0</v>
      </c>
      <c r="AD10420">
        <v>0</v>
      </c>
      <c r="AE10420">
        <v>108.33249917897069</v>
      </c>
    </row>
    <row r="10421" spans="1:31" x14ac:dyDescent="0.25">
      <c r="A10421">
        <v>1896001</v>
      </c>
      <c r="B10421">
        <v>1</v>
      </c>
      <c r="C10421" t="s">
        <v>80</v>
      </c>
      <c r="D10421" t="s">
        <v>98</v>
      </c>
      <c r="E10421" t="s">
        <v>169</v>
      </c>
      <c r="F10421" t="s">
        <v>1083</v>
      </c>
      <c r="G10421" t="s">
        <v>183</v>
      </c>
      <c r="H10421" t="s">
        <v>143</v>
      </c>
      <c r="I10421" t="s">
        <v>135</v>
      </c>
      <c r="J10421" t="s">
        <v>136</v>
      </c>
      <c r="K10421" t="s">
        <v>137</v>
      </c>
      <c r="L10421" t="s">
        <v>28948</v>
      </c>
      <c r="M10421" t="s">
        <v>28949</v>
      </c>
      <c r="N10421">
        <v>1.5338888879999999</v>
      </c>
      <c r="O10421">
        <v>0</v>
      </c>
      <c r="P10421">
        <v>206</v>
      </c>
      <c r="Q10421">
        <v>0</v>
      </c>
      <c r="R10421">
        <v>4</v>
      </c>
      <c r="S10421">
        <v>0</v>
      </c>
      <c r="T10421">
        <v>49</v>
      </c>
      <c r="U10421">
        <v>0</v>
      </c>
      <c r="V10421">
        <v>0</v>
      </c>
      <c r="W10421">
        <v>0</v>
      </c>
      <c r="X10421">
        <v>132.30614412380942</v>
      </c>
      <c r="Y10421">
        <v>0</v>
      </c>
      <c r="Z10421">
        <v>24.533839744691374</v>
      </c>
      <c r="AA10421">
        <v>0</v>
      </c>
      <c r="AB10421">
        <v>83.471444673108593</v>
      </c>
      <c r="AC10421">
        <v>0</v>
      </c>
      <c r="AD10421">
        <v>0</v>
      </c>
      <c r="AE10421">
        <v>240.31142854160936</v>
      </c>
    </row>
    <row r="10422" spans="1:31" x14ac:dyDescent="0.25">
      <c r="A10422">
        <v>1895560</v>
      </c>
      <c r="B10422">
        <v>1</v>
      </c>
      <c r="C10422" t="s">
        <v>81</v>
      </c>
      <c r="D10422" t="s">
        <v>117</v>
      </c>
      <c r="E10422" t="s">
        <v>131</v>
      </c>
      <c r="F10422" t="s">
        <v>14775</v>
      </c>
      <c r="G10422" t="s">
        <v>133</v>
      </c>
      <c r="H10422" t="s">
        <v>134</v>
      </c>
      <c r="I10422" t="s">
        <v>152</v>
      </c>
      <c r="J10422" t="s">
        <v>136</v>
      </c>
      <c r="K10422" t="s">
        <v>137</v>
      </c>
      <c r="L10422" t="s">
        <v>28950</v>
      </c>
      <c r="M10422" t="s">
        <v>28951</v>
      </c>
      <c r="N10422">
        <v>8.3333330000000001E-3</v>
      </c>
      <c r="O10422">
        <v>1</v>
      </c>
      <c r="P10422">
        <v>284</v>
      </c>
      <c r="Q10422">
        <v>48</v>
      </c>
      <c r="R10422">
        <v>57</v>
      </c>
      <c r="S10422">
        <v>3</v>
      </c>
      <c r="T10422">
        <v>14</v>
      </c>
      <c r="U10422">
        <v>0</v>
      </c>
      <c r="V10422">
        <v>0</v>
      </c>
      <c r="W10422">
        <v>6.8518484312500008E-4</v>
      </c>
      <c r="X10422">
        <v>0.41839620218846663</v>
      </c>
      <c r="Y10422">
        <v>1.8357446058568756</v>
      </c>
      <c r="Z10422">
        <v>0.5058079588675668</v>
      </c>
      <c r="AA10422">
        <v>7.6055433771916661E-2</v>
      </c>
      <c r="AB10422">
        <v>4.2470059720725005E-2</v>
      </c>
      <c r="AC10422">
        <v>0</v>
      </c>
      <c r="AD10422">
        <v>0</v>
      </c>
      <c r="AE10422">
        <v>2.8791594452486762</v>
      </c>
    </row>
    <row r="10423" spans="1:31" x14ac:dyDescent="0.25">
      <c r="A10423">
        <v>1896047</v>
      </c>
      <c r="B10423">
        <v>1</v>
      </c>
      <c r="C10423" t="s">
        <v>81</v>
      </c>
      <c r="D10423" t="s">
        <v>127</v>
      </c>
      <c r="E10423" t="s">
        <v>169</v>
      </c>
      <c r="F10423" t="s">
        <v>28952</v>
      </c>
      <c r="G10423" t="s">
        <v>183</v>
      </c>
      <c r="H10423" t="s">
        <v>143</v>
      </c>
      <c r="I10423" t="s">
        <v>135</v>
      </c>
      <c r="J10423" t="s">
        <v>136</v>
      </c>
      <c r="K10423" t="s">
        <v>137</v>
      </c>
      <c r="L10423" t="s">
        <v>28953</v>
      </c>
      <c r="M10423" t="s">
        <v>28954</v>
      </c>
      <c r="N10423">
        <v>4.0561111109999999</v>
      </c>
      <c r="O10423">
        <v>0</v>
      </c>
      <c r="P10423">
        <v>1280</v>
      </c>
      <c r="Q10423">
        <v>0</v>
      </c>
      <c r="R10423">
        <v>0</v>
      </c>
      <c r="S10423">
        <v>0</v>
      </c>
      <c r="T10423">
        <v>55</v>
      </c>
      <c r="U10423">
        <v>0</v>
      </c>
      <c r="V10423">
        <v>0</v>
      </c>
      <c r="W10423">
        <v>0</v>
      </c>
      <c r="X10423">
        <v>1289.7905135539756</v>
      </c>
      <c r="Y10423">
        <v>0</v>
      </c>
      <c r="Z10423">
        <v>0</v>
      </c>
      <c r="AA10423">
        <v>0</v>
      </c>
      <c r="AB10423">
        <v>209.00716502070529</v>
      </c>
      <c r="AC10423">
        <v>0</v>
      </c>
      <c r="AD10423">
        <v>0</v>
      </c>
      <c r="AE10423">
        <v>1498.797678574681</v>
      </c>
    </row>
    <row r="10424" spans="1:31" x14ac:dyDescent="0.25">
      <c r="A10424">
        <v>1895715</v>
      </c>
      <c r="B10424">
        <v>1</v>
      </c>
      <c r="C10424" t="s">
        <v>80</v>
      </c>
      <c r="D10424" t="s">
        <v>108</v>
      </c>
      <c r="E10424" t="s">
        <v>146</v>
      </c>
      <c r="F10424" t="s">
        <v>28955</v>
      </c>
      <c r="G10424" t="s">
        <v>196</v>
      </c>
      <c r="H10424" t="s">
        <v>143</v>
      </c>
      <c r="I10424" t="s">
        <v>135</v>
      </c>
      <c r="J10424" t="s">
        <v>136</v>
      </c>
      <c r="K10424" t="s">
        <v>172</v>
      </c>
      <c r="L10424" t="s">
        <v>28956</v>
      </c>
      <c r="M10424" t="s">
        <v>28957</v>
      </c>
      <c r="N10424">
        <v>1.7684627770000001</v>
      </c>
      <c r="O10424">
        <v>0</v>
      </c>
      <c r="P10424">
        <v>95</v>
      </c>
      <c r="Q10424">
        <v>0</v>
      </c>
      <c r="R10424">
        <v>0</v>
      </c>
      <c r="S10424">
        <v>0</v>
      </c>
      <c r="T10424">
        <v>4</v>
      </c>
      <c r="U10424">
        <v>0</v>
      </c>
      <c r="V10424">
        <v>0</v>
      </c>
      <c r="W10424">
        <v>0</v>
      </c>
      <c r="X10424">
        <v>26.302786104106104</v>
      </c>
      <c r="Y10424">
        <v>0</v>
      </c>
      <c r="Z10424">
        <v>0</v>
      </c>
      <c r="AA10424">
        <v>0</v>
      </c>
      <c r="AB10424">
        <v>0.49570094452185032</v>
      </c>
      <c r="AC10424">
        <v>0</v>
      </c>
      <c r="AD10424">
        <v>0</v>
      </c>
      <c r="AE10424">
        <v>26.798487048627955</v>
      </c>
    </row>
    <row r="10425" spans="1:31" x14ac:dyDescent="0.25">
      <c r="A10425">
        <v>1896024</v>
      </c>
      <c r="B10425">
        <v>1</v>
      </c>
      <c r="C10425" t="s">
        <v>81</v>
      </c>
      <c r="D10425" t="s">
        <v>119</v>
      </c>
      <c r="E10425" t="s">
        <v>210</v>
      </c>
      <c r="F10425" t="s">
        <v>22867</v>
      </c>
      <c r="G10425" t="s">
        <v>133</v>
      </c>
      <c r="H10425" t="s">
        <v>134</v>
      </c>
      <c r="I10425" t="s">
        <v>152</v>
      </c>
      <c r="J10425" t="s">
        <v>136</v>
      </c>
      <c r="K10425" t="s">
        <v>137</v>
      </c>
      <c r="L10425" t="s">
        <v>28958</v>
      </c>
      <c r="M10425" t="s">
        <v>28959</v>
      </c>
      <c r="N10425">
        <v>1.0277777E-2</v>
      </c>
      <c r="O10425">
        <v>0</v>
      </c>
      <c r="P10425">
        <v>2118</v>
      </c>
      <c r="Q10425">
        <v>133</v>
      </c>
      <c r="R10425">
        <v>293</v>
      </c>
      <c r="S10425">
        <v>2</v>
      </c>
      <c r="T10425">
        <v>139</v>
      </c>
      <c r="U10425">
        <v>0</v>
      </c>
      <c r="V10425">
        <v>0</v>
      </c>
      <c r="W10425">
        <v>0</v>
      </c>
      <c r="X10425">
        <v>4.5315681616520234</v>
      </c>
      <c r="Y10425">
        <v>17.39224926956916</v>
      </c>
      <c r="Z10425">
        <v>19.389943891312168</v>
      </c>
      <c r="AA10425">
        <v>0.31098755988446669</v>
      </c>
      <c r="AB10425">
        <v>0.6667010023125064</v>
      </c>
      <c r="AC10425">
        <v>0</v>
      </c>
      <c r="AD10425">
        <v>0</v>
      </c>
      <c r="AE10425">
        <v>42.291449884730326</v>
      </c>
    </row>
    <row r="10426" spans="1:31" x14ac:dyDescent="0.25">
      <c r="A10426">
        <v>1895692</v>
      </c>
      <c r="B10426">
        <v>1</v>
      </c>
      <c r="C10426" t="s">
        <v>80</v>
      </c>
      <c r="D10426" t="s">
        <v>101</v>
      </c>
      <c r="E10426" t="s">
        <v>140</v>
      </c>
      <c r="F10426" t="s">
        <v>28960</v>
      </c>
      <c r="G10426" t="s">
        <v>163</v>
      </c>
      <c r="H10426" t="s">
        <v>143</v>
      </c>
      <c r="I10426" t="s">
        <v>135</v>
      </c>
      <c r="J10426" t="s">
        <v>136</v>
      </c>
      <c r="K10426" t="s">
        <v>137</v>
      </c>
      <c r="L10426" t="s">
        <v>28961</v>
      </c>
      <c r="M10426" t="s">
        <v>28962</v>
      </c>
      <c r="N10426">
        <v>1.528888888</v>
      </c>
      <c r="O10426">
        <v>0</v>
      </c>
      <c r="P10426">
        <v>1</v>
      </c>
      <c r="Q10426">
        <v>0</v>
      </c>
      <c r="R10426">
        <v>0</v>
      </c>
      <c r="S10426">
        <v>0</v>
      </c>
      <c r="T10426">
        <v>0</v>
      </c>
      <c r="U10426">
        <v>0</v>
      </c>
      <c r="V10426">
        <v>0</v>
      </c>
      <c r="W10426">
        <v>0</v>
      </c>
      <c r="X10426">
        <v>0.40799760161119997</v>
      </c>
      <c r="Y10426">
        <v>0</v>
      </c>
      <c r="Z10426">
        <v>0</v>
      </c>
      <c r="AA10426">
        <v>0</v>
      </c>
      <c r="AB10426">
        <v>0</v>
      </c>
      <c r="AC10426">
        <v>0</v>
      </c>
      <c r="AD10426">
        <v>0</v>
      </c>
      <c r="AE10426">
        <v>0.40799760161119997</v>
      </c>
    </row>
    <row r="10427" spans="1:31" x14ac:dyDescent="0.25">
      <c r="A10427">
        <v>1896093</v>
      </c>
      <c r="B10427">
        <v>1</v>
      </c>
      <c r="C10427" t="s">
        <v>80</v>
      </c>
      <c r="D10427" t="s">
        <v>110</v>
      </c>
      <c r="E10427" t="s">
        <v>146</v>
      </c>
      <c r="F10427" t="s">
        <v>28963</v>
      </c>
      <c r="G10427" t="s">
        <v>148</v>
      </c>
      <c r="H10427" t="s">
        <v>143</v>
      </c>
      <c r="I10427" t="s">
        <v>135</v>
      </c>
      <c r="J10427" t="s">
        <v>136</v>
      </c>
      <c r="K10427" t="s">
        <v>137</v>
      </c>
      <c r="L10427" t="s">
        <v>28964</v>
      </c>
      <c r="M10427" t="s">
        <v>28374</v>
      </c>
      <c r="N10427">
        <v>1.284444444</v>
      </c>
      <c r="O10427">
        <v>0</v>
      </c>
      <c r="P10427">
        <v>335</v>
      </c>
      <c r="Q10427">
        <v>0</v>
      </c>
      <c r="R10427">
        <v>0</v>
      </c>
      <c r="S10427">
        <v>0</v>
      </c>
      <c r="T10427">
        <v>28</v>
      </c>
      <c r="U10427">
        <v>0</v>
      </c>
      <c r="V10427">
        <v>0</v>
      </c>
      <c r="W10427">
        <v>0</v>
      </c>
      <c r="X10427">
        <v>160.89254153678954</v>
      </c>
      <c r="Y10427">
        <v>0</v>
      </c>
      <c r="Z10427">
        <v>0</v>
      </c>
      <c r="AA10427">
        <v>0</v>
      </c>
      <c r="AB10427">
        <v>14.396616420827741</v>
      </c>
      <c r="AC10427">
        <v>0</v>
      </c>
      <c r="AD10427">
        <v>0</v>
      </c>
      <c r="AE10427">
        <v>175.28915795761728</v>
      </c>
    </row>
    <row r="10428" spans="1:31" x14ac:dyDescent="0.25">
      <c r="A10428">
        <v>1895738</v>
      </c>
      <c r="B10428">
        <v>1</v>
      </c>
      <c r="C10428" t="s">
        <v>81</v>
      </c>
      <c r="D10428" t="s">
        <v>118</v>
      </c>
      <c r="E10428" t="s">
        <v>146</v>
      </c>
      <c r="F10428" t="s">
        <v>28965</v>
      </c>
      <c r="G10428" t="s">
        <v>212</v>
      </c>
      <c r="H10428" t="s">
        <v>143</v>
      </c>
      <c r="I10428" t="s">
        <v>135</v>
      </c>
      <c r="J10428" t="s">
        <v>3</v>
      </c>
      <c r="K10428" t="s">
        <v>137</v>
      </c>
      <c r="L10428" t="s">
        <v>28966</v>
      </c>
      <c r="M10428" t="s">
        <v>28967</v>
      </c>
      <c r="N10428">
        <v>1.932222222</v>
      </c>
      <c r="O10428">
        <v>0</v>
      </c>
      <c r="P10428">
        <v>35</v>
      </c>
      <c r="Q10428">
        <v>0</v>
      </c>
      <c r="R10428">
        <v>4</v>
      </c>
      <c r="S10428">
        <v>0</v>
      </c>
      <c r="T10428">
        <v>4</v>
      </c>
      <c r="U10428">
        <v>0</v>
      </c>
      <c r="V10428">
        <v>0</v>
      </c>
      <c r="W10428">
        <v>0</v>
      </c>
      <c r="X10428">
        <v>9.8228321529947742</v>
      </c>
      <c r="Y10428">
        <v>0</v>
      </c>
      <c r="Z10428">
        <v>4.3694352757078336E-2</v>
      </c>
      <c r="AA10428">
        <v>0</v>
      </c>
      <c r="AB10428">
        <v>15.003539303797083</v>
      </c>
      <c r="AC10428">
        <v>0</v>
      </c>
      <c r="AD10428">
        <v>0</v>
      </c>
      <c r="AE10428">
        <v>24.870065809548937</v>
      </c>
    </row>
    <row r="10429" spans="1:31" x14ac:dyDescent="0.25">
      <c r="A10429">
        <v>1895546</v>
      </c>
      <c r="B10429">
        <v>1</v>
      </c>
      <c r="C10429" t="s">
        <v>80</v>
      </c>
      <c r="D10429" t="s">
        <v>103</v>
      </c>
      <c r="E10429" t="s">
        <v>169</v>
      </c>
      <c r="F10429" t="s">
        <v>28968</v>
      </c>
      <c r="G10429" t="s">
        <v>1124</v>
      </c>
      <c r="H10429" t="s">
        <v>143</v>
      </c>
      <c r="I10429" t="s">
        <v>135</v>
      </c>
      <c r="J10429" t="s">
        <v>136</v>
      </c>
      <c r="K10429" t="s">
        <v>137</v>
      </c>
      <c r="L10429" t="s">
        <v>28969</v>
      </c>
      <c r="M10429" t="s">
        <v>28970</v>
      </c>
      <c r="N10429">
        <v>3.4247222220000002</v>
      </c>
      <c r="O10429">
        <v>0</v>
      </c>
      <c r="P10429">
        <v>0</v>
      </c>
      <c r="Q10429">
        <v>0</v>
      </c>
      <c r="R10429">
        <v>11</v>
      </c>
      <c r="S10429">
        <v>0</v>
      </c>
      <c r="T10429">
        <v>4</v>
      </c>
      <c r="U10429">
        <v>0</v>
      </c>
      <c r="V10429">
        <v>0</v>
      </c>
      <c r="W10429">
        <v>0</v>
      </c>
      <c r="X10429">
        <v>0</v>
      </c>
      <c r="Y10429">
        <v>0</v>
      </c>
      <c r="Z10429">
        <v>146.36338058509929</v>
      </c>
      <c r="AA10429">
        <v>0</v>
      </c>
      <c r="AB10429">
        <v>18.411593016257104</v>
      </c>
      <c r="AC10429">
        <v>0</v>
      </c>
      <c r="AD10429">
        <v>0</v>
      </c>
      <c r="AE10429">
        <v>164.77497360135641</v>
      </c>
    </row>
    <row r="10430" spans="1:31" x14ac:dyDescent="0.25">
      <c r="A10430">
        <v>1895569</v>
      </c>
      <c r="B10430">
        <v>1</v>
      </c>
      <c r="C10430" t="s">
        <v>81</v>
      </c>
      <c r="D10430" t="s">
        <v>113</v>
      </c>
      <c r="E10430" t="s">
        <v>131</v>
      </c>
      <c r="F10430" t="s">
        <v>28971</v>
      </c>
      <c r="G10430" t="s">
        <v>133</v>
      </c>
      <c r="H10430" t="s">
        <v>134</v>
      </c>
      <c r="I10430" t="s">
        <v>135</v>
      </c>
      <c r="J10430" t="s">
        <v>136</v>
      </c>
      <c r="K10430" t="s">
        <v>137</v>
      </c>
      <c r="L10430" t="s">
        <v>28972</v>
      </c>
      <c r="M10430" t="s">
        <v>28973</v>
      </c>
      <c r="N10430">
        <v>0.62388888799999997</v>
      </c>
      <c r="O10430">
        <v>0</v>
      </c>
      <c r="P10430">
        <v>471</v>
      </c>
      <c r="Q10430">
        <v>0</v>
      </c>
      <c r="R10430">
        <v>54</v>
      </c>
      <c r="S10430">
        <v>2</v>
      </c>
      <c r="T10430">
        <v>8</v>
      </c>
      <c r="U10430">
        <v>0</v>
      </c>
      <c r="V10430">
        <v>0</v>
      </c>
      <c r="W10430">
        <v>0</v>
      </c>
      <c r="X10430">
        <v>31.69339278247277</v>
      </c>
      <c r="Y10430">
        <v>0</v>
      </c>
      <c r="Z10430">
        <v>19.180830263472085</v>
      </c>
      <c r="AA10430">
        <v>3.0750262152668841</v>
      </c>
      <c r="AB10430">
        <v>1.2372530294154256</v>
      </c>
      <c r="AC10430">
        <v>0</v>
      </c>
      <c r="AD10430">
        <v>0</v>
      </c>
      <c r="AE10430">
        <v>55.186502290627168</v>
      </c>
    </row>
    <row r="10431" spans="1:31" x14ac:dyDescent="0.25">
      <c r="A10431">
        <v>1896233</v>
      </c>
      <c r="B10431">
        <v>1</v>
      </c>
      <c r="C10431" t="s">
        <v>80</v>
      </c>
      <c r="D10431" t="s">
        <v>108</v>
      </c>
      <c r="E10431" t="s">
        <v>131</v>
      </c>
      <c r="F10431" t="s">
        <v>26175</v>
      </c>
      <c r="G10431" t="s">
        <v>133</v>
      </c>
      <c r="H10431" t="s">
        <v>134</v>
      </c>
      <c r="I10431" t="s">
        <v>152</v>
      </c>
      <c r="J10431" t="s">
        <v>136</v>
      </c>
      <c r="K10431" t="s">
        <v>137</v>
      </c>
      <c r="L10431" t="s">
        <v>28974</v>
      </c>
      <c r="M10431" t="s">
        <v>28975</v>
      </c>
      <c r="N10431">
        <v>8.3333330000000001E-3</v>
      </c>
      <c r="O10431">
        <v>0</v>
      </c>
      <c r="P10431">
        <v>3418</v>
      </c>
      <c r="Q10431">
        <v>4</v>
      </c>
      <c r="R10431">
        <v>677</v>
      </c>
      <c r="S10431">
        <v>23</v>
      </c>
      <c r="T10431">
        <v>541</v>
      </c>
      <c r="U10431">
        <v>0</v>
      </c>
      <c r="V10431">
        <v>0</v>
      </c>
      <c r="W10431">
        <v>0</v>
      </c>
      <c r="X10431">
        <v>5.9182078128600901</v>
      </c>
      <c r="Y10431">
        <v>0.16043775198660001</v>
      </c>
      <c r="Z10431">
        <v>9.5895107416784189</v>
      </c>
      <c r="AA10431">
        <v>2.1656567582994501</v>
      </c>
      <c r="AB10431">
        <v>4.7085188376640001</v>
      </c>
      <c r="AC10431">
        <v>0</v>
      </c>
      <c r="AD10431">
        <v>0</v>
      </c>
      <c r="AE10431">
        <v>22.542331902488563</v>
      </c>
    </row>
    <row r="10432" spans="1:31" x14ac:dyDescent="0.25">
      <c r="A10432">
        <v>1896362</v>
      </c>
      <c r="B10432">
        <v>1</v>
      </c>
      <c r="C10432" t="s">
        <v>81</v>
      </c>
      <c r="D10432" t="s">
        <v>127</v>
      </c>
      <c r="E10432" t="s">
        <v>169</v>
      </c>
      <c r="F10432" t="s">
        <v>28976</v>
      </c>
      <c r="G10432" t="s">
        <v>183</v>
      </c>
      <c r="H10432" t="s">
        <v>143</v>
      </c>
      <c r="I10432" t="s">
        <v>135</v>
      </c>
      <c r="J10432" t="s">
        <v>136</v>
      </c>
      <c r="K10432" t="s">
        <v>137</v>
      </c>
      <c r="L10432" t="s">
        <v>28977</v>
      </c>
      <c r="M10432" t="s">
        <v>28978</v>
      </c>
      <c r="N10432">
        <v>4.5613888879999998</v>
      </c>
      <c r="O10432">
        <v>0</v>
      </c>
      <c r="P10432">
        <v>48</v>
      </c>
      <c r="Q10432">
        <v>0</v>
      </c>
      <c r="R10432">
        <v>0</v>
      </c>
      <c r="S10432">
        <v>0</v>
      </c>
      <c r="T10432">
        <v>3</v>
      </c>
      <c r="U10432">
        <v>0</v>
      </c>
      <c r="V10432">
        <v>0</v>
      </c>
      <c r="W10432">
        <v>0</v>
      </c>
      <c r="X10432">
        <v>77.935110135804834</v>
      </c>
      <c r="Y10432">
        <v>0</v>
      </c>
      <c r="Z10432">
        <v>0</v>
      </c>
      <c r="AA10432">
        <v>0</v>
      </c>
      <c r="AB10432">
        <v>7.0713609735449507</v>
      </c>
      <c r="AC10432">
        <v>0</v>
      </c>
      <c r="AD10432">
        <v>0</v>
      </c>
      <c r="AE10432">
        <v>85.006471109349789</v>
      </c>
    </row>
    <row r="10433" spans="1:31" x14ac:dyDescent="0.25">
      <c r="A10433">
        <v>1896030</v>
      </c>
      <c r="B10433">
        <v>1</v>
      </c>
      <c r="C10433" t="s">
        <v>80</v>
      </c>
      <c r="D10433" t="s">
        <v>106</v>
      </c>
      <c r="E10433" t="s">
        <v>131</v>
      </c>
      <c r="F10433" t="s">
        <v>15722</v>
      </c>
      <c r="G10433" t="s">
        <v>133</v>
      </c>
      <c r="H10433" t="s">
        <v>134</v>
      </c>
      <c r="I10433" t="s">
        <v>152</v>
      </c>
      <c r="J10433" t="s">
        <v>136</v>
      </c>
      <c r="K10433" t="s">
        <v>137</v>
      </c>
      <c r="L10433" t="s">
        <v>28979</v>
      </c>
      <c r="M10433" t="s">
        <v>28980</v>
      </c>
      <c r="N10433">
        <v>1.3888888E-2</v>
      </c>
      <c r="O10433">
        <v>1</v>
      </c>
      <c r="P10433">
        <v>186</v>
      </c>
      <c r="Q10433">
        <v>13</v>
      </c>
      <c r="R10433">
        <v>39</v>
      </c>
      <c r="S10433">
        <v>4</v>
      </c>
      <c r="T10433">
        <v>17</v>
      </c>
      <c r="U10433">
        <v>0</v>
      </c>
      <c r="V10433">
        <v>0</v>
      </c>
      <c r="W10433">
        <v>0</v>
      </c>
      <c r="X10433">
        <v>0.74234873232324994</v>
      </c>
      <c r="Y10433">
        <v>1.010771788507236</v>
      </c>
      <c r="Z10433">
        <v>2.3621429014676942</v>
      </c>
      <c r="AA10433">
        <v>0.60841042120708333</v>
      </c>
      <c r="AB10433">
        <v>0.26400982973851389</v>
      </c>
      <c r="AC10433">
        <v>0</v>
      </c>
      <c r="AD10433">
        <v>0</v>
      </c>
      <c r="AE10433">
        <v>4.9876836732437777</v>
      </c>
    </row>
    <row r="10434" spans="1:31" x14ac:dyDescent="0.25">
      <c r="A10434">
        <v>1895483</v>
      </c>
      <c r="B10434">
        <v>1</v>
      </c>
      <c r="C10434" t="s">
        <v>80</v>
      </c>
      <c r="D10434" t="s">
        <v>101</v>
      </c>
      <c r="E10434" t="s">
        <v>140</v>
      </c>
      <c r="F10434" t="s">
        <v>28981</v>
      </c>
      <c r="G10434" t="s">
        <v>212</v>
      </c>
      <c r="H10434" t="s">
        <v>143</v>
      </c>
      <c r="I10434" t="s">
        <v>135</v>
      </c>
      <c r="J10434" t="s">
        <v>3</v>
      </c>
      <c r="K10434" t="s">
        <v>137</v>
      </c>
      <c r="L10434" t="s">
        <v>28982</v>
      </c>
      <c r="M10434" t="s">
        <v>28983</v>
      </c>
      <c r="N10434">
        <v>2.9816666660000002</v>
      </c>
      <c r="O10434">
        <v>0</v>
      </c>
      <c r="P10434">
        <v>3</v>
      </c>
      <c r="Q10434">
        <v>0</v>
      </c>
      <c r="R10434">
        <v>0</v>
      </c>
      <c r="S10434">
        <v>0</v>
      </c>
      <c r="T10434">
        <v>0</v>
      </c>
      <c r="U10434">
        <v>0</v>
      </c>
      <c r="V10434">
        <v>0</v>
      </c>
      <c r="W10434">
        <v>0</v>
      </c>
      <c r="X10434">
        <v>1.1765362698287869</v>
      </c>
      <c r="Y10434">
        <v>0</v>
      </c>
      <c r="Z10434">
        <v>0</v>
      </c>
      <c r="AA10434">
        <v>0</v>
      </c>
      <c r="AB10434">
        <v>0</v>
      </c>
      <c r="AC10434">
        <v>0</v>
      </c>
      <c r="AD10434">
        <v>0</v>
      </c>
      <c r="AE10434">
        <v>1.1765362698287869</v>
      </c>
    </row>
    <row r="10435" spans="1:31" x14ac:dyDescent="0.25">
      <c r="A10435">
        <v>1895924</v>
      </c>
      <c r="B10435">
        <v>1</v>
      </c>
      <c r="C10435" t="s">
        <v>81</v>
      </c>
      <c r="D10435" t="s">
        <v>123</v>
      </c>
      <c r="E10435" t="s">
        <v>146</v>
      </c>
      <c r="F10435" t="s">
        <v>28984</v>
      </c>
      <c r="G10435" t="s">
        <v>148</v>
      </c>
      <c r="H10435" t="s">
        <v>143</v>
      </c>
      <c r="I10435" t="s">
        <v>135</v>
      </c>
      <c r="J10435" t="s">
        <v>136</v>
      </c>
      <c r="K10435" t="s">
        <v>137</v>
      </c>
      <c r="L10435" t="s">
        <v>28985</v>
      </c>
      <c r="M10435" t="s">
        <v>28986</v>
      </c>
      <c r="N10435">
        <v>0.74527777699999997</v>
      </c>
      <c r="O10435">
        <v>0</v>
      </c>
      <c r="P10435">
        <v>318</v>
      </c>
      <c r="Q10435">
        <v>0</v>
      </c>
      <c r="R10435">
        <v>0</v>
      </c>
      <c r="S10435">
        <v>0</v>
      </c>
      <c r="T10435">
        <v>8</v>
      </c>
      <c r="U10435">
        <v>0</v>
      </c>
      <c r="V10435">
        <v>0</v>
      </c>
      <c r="W10435">
        <v>0</v>
      </c>
      <c r="X10435">
        <v>58.303576034825639</v>
      </c>
      <c r="Y10435">
        <v>0</v>
      </c>
      <c r="Z10435">
        <v>0</v>
      </c>
      <c r="AA10435">
        <v>0</v>
      </c>
      <c r="AB10435">
        <v>2.3235743273210785</v>
      </c>
      <c r="AC10435">
        <v>0</v>
      </c>
      <c r="AD10435">
        <v>0</v>
      </c>
      <c r="AE10435">
        <v>60.627150362146715</v>
      </c>
    </row>
    <row r="10436" spans="1:31" x14ac:dyDescent="0.25">
      <c r="A10436">
        <v>1895838</v>
      </c>
      <c r="B10436">
        <v>1</v>
      </c>
      <c r="C10436" t="s">
        <v>80</v>
      </c>
      <c r="D10436" t="s">
        <v>83</v>
      </c>
      <c r="E10436" t="s">
        <v>140</v>
      </c>
      <c r="F10436" t="s">
        <v>28987</v>
      </c>
      <c r="G10436" t="s">
        <v>207</v>
      </c>
      <c r="H10436" t="s">
        <v>143</v>
      </c>
      <c r="I10436" t="s">
        <v>135</v>
      </c>
      <c r="J10436" t="s">
        <v>136</v>
      </c>
      <c r="K10436" t="s">
        <v>137</v>
      </c>
      <c r="L10436" t="s">
        <v>28988</v>
      </c>
      <c r="M10436" t="s">
        <v>28989</v>
      </c>
      <c r="N10436">
        <v>0.85111111100000003</v>
      </c>
      <c r="O10436">
        <v>0</v>
      </c>
      <c r="P10436">
        <v>4</v>
      </c>
      <c r="Q10436">
        <v>0</v>
      </c>
      <c r="R10436">
        <v>0</v>
      </c>
      <c r="S10436">
        <v>0</v>
      </c>
      <c r="T10436">
        <v>0</v>
      </c>
      <c r="U10436">
        <v>0</v>
      </c>
      <c r="V10436">
        <v>0</v>
      </c>
      <c r="W10436">
        <v>0</v>
      </c>
      <c r="X10436">
        <v>0.83653805803564441</v>
      </c>
      <c r="Y10436">
        <v>0</v>
      </c>
      <c r="Z10436">
        <v>0</v>
      </c>
      <c r="AA10436">
        <v>0</v>
      </c>
      <c r="AB10436">
        <v>0</v>
      </c>
      <c r="AC10436">
        <v>0</v>
      </c>
      <c r="AD10436">
        <v>0</v>
      </c>
      <c r="AE10436">
        <v>0.83653805803564441</v>
      </c>
    </row>
    <row r="10437" spans="1:31" x14ac:dyDescent="0.25">
      <c r="A10437">
        <v>1895592</v>
      </c>
      <c r="B10437">
        <v>1</v>
      </c>
      <c r="C10437" t="s">
        <v>80</v>
      </c>
      <c r="D10437" t="s">
        <v>97</v>
      </c>
      <c r="E10437" t="s">
        <v>140</v>
      </c>
      <c r="F10437" t="s">
        <v>28990</v>
      </c>
      <c r="G10437" t="s">
        <v>142</v>
      </c>
      <c r="H10437" t="s">
        <v>143</v>
      </c>
      <c r="I10437" t="s">
        <v>135</v>
      </c>
      <c r="J10437" t="s">
        <v>136</v>
      </c>
      <c r="K10437" t="s">
        <v>137</v>
      </c>
      <c r="L10437" t="s">
        <v>28991</v>
      </c>
      <c r="M10437" t="s">
        <v>28992</v>
      </c>
      <c r="N10437">
        <v>1.4666666660000001</v>
      </c>
      <c r="O10437">
        <v>0</v>
      </c>
      <c r="P10437">
        <v>1</v>
      </c>
      <c r="Q10437">
        <v>0</v>
      </c>
      <c r="R10437">
        <v>0</v>
      </c>
      <c r="S10437">
        <v>0</v>
      </c>
      <c r="T10437">
        <v>0</v>
      </c>
      <c r="U10437">
        <v>0</v>
      </c>
      <c r="V10437">
        <v>0</v>
      </c>
      <c r="W10437">
        <v>0</v>
      </c>
      <c r="X10437">
        <v>1.2460381805721827</v>
      </c>
      <c r="Y10437">
        <v>0</v>
      </c>
      <c r="Z10437">
        <v>0</v>
      </c>
      <c r="AA10437">
        <v>0</v>
      </c>
      <c r="AB10437">
        <v>0</v>
      </c>
      <c r="AC10437">
        <v>0</v>
      </c>
      <c r="AD10437">
        <v>0</v>
      </c>
      <c r="AE10437">
        <v>1.2460381805721827</v>
      </c>
    </row>
    <row r="10438" spans="1:31" x14ac:dyDescent="0.25">
      <c r="A10438">
        <v>1895984</v>
      </c>
      <c r="B10438">
        <v>1</v>
      </c>
      <c r="C10438" t="s">
        <v>80</v>
      </c>
      <c r="D10438" t="s">
        <v>102</v>
      </c>
      <c r="E10438" t="s">
        <v>140</v>
      </c>
      <c r="F10438" t="s">
        <v>28993</v>
      </c>
      <c r="G10438" t="s">
        <v>207</v>
      </c>
      <c r="H10438" t="s">
        <v>143</v>
      </c>
      <c r="I10438" t="s">
        <v>135</v>
      </c>
      <c r="J10438" t="s">
        <v>136</v>
      </c>
      <c r="K10438" t="s">
        <v>137</v>
      </c>
      <c r="L10438" t="s">
        <v>28994</v>
      </c>
      <c r="M10438" t="s">
        <v>28995</v>
      </c>
      <c r="N10438">
        <v>4.4561111110000002</v>
      </c>
      <c r="O10438">
        <v>0</v>
      </c>
      <c r="P10438">
        <v>0</v>
      </c>
      <c r="Q10438">
        <v>0</v>
      </c>
      <c r="R10438">
        <v>6</v>
      </c>
      <c r="S10438">
        <v>0</v>
      </c>
      <c r="T10438">
        <v>0</v>
      </c>
      <c r="U10438">
        <v>0</v>
      </c>
      <c r="V10438">
        <v>0</v>
      </c>
      <c r="W10438">
        <v>0</v>
      </c>
      <c r="X10438">
        <v>0</v>
      </c>
      <c r="Y10438">
        <v>0</v>
      </c>
      <c r="Z10438">
        <v>209.26580219905435</v>
      </c>
      <c r="AA10438">
        <v>0</v>
      </c>
      <c r="AB10438">
        <v>0</v>
      </c>
      <c r="AC10438">
        <v>0</v>
      </c>
      <c r="AD10438">
        <v>0</v>
      </c>
      <c r="AE10438">
        <v>209.26580219905435</v>
      </c>
    </row>
    <row r="10439" spans="1:31" x14ac:dyDescent="0.25">
      <c r="A10439">
        <v>1896279</v>
      </c>
      <c r="B10439">
        <v>1</v>
      </c>
      <c r="C10439" t="s">
        <v>80</v>
      </c>
      <c r="D10439" t="s">
        <v>92</v>
      </c>
      <c r="E10439" t="s">
        <v>140</v>
      </c>
      <c r="F10439" t="s">
        <v>28258</v>
      </c>
      <c r="G10439" t="s">
        <v>2616</v>
      </c>
      <c r="H10439" t="s">
        <v>143</v>
      </c>
      <c r="I10439" t="s">
        <v>135</v>
      </c>
      <c r="J10439" t="s">
        <v>136</v>
      </c>
      <c r="K10439" t="s">
        <v>137</v>
      </c>
      <c r="L10439" t="s">
        <v>28996</v>
      </c>
      <c r="M10439" t="s">
        <v>28997</v>
      </c>
      <c r="N10439">
        <v>1.8574999999999999</v>
      </c>
      <c r="O10439">
        <v>0</v>
      </c>
      <c r="P10439">
        <v>1</v>
      </c>
      <c r="Q10439">
        <v>0</v>
      </c>
      <c r="R10439">
        <v>0</v>
      </c>
      <c r="S10439">
        <v>0</v>
      </c>
      <c r="T10439">
        <v>0</v>
      </c>
      <c r="U10439">
        <v>0</v>
      </c>
      <c r="V10439">
        <v>0</v>
      </c>
      <c r="W10439">
        <v>0</v>
      </c>
      <c r="X10439">
        <v>1.0751991124638951</v>
      </c>
      <c r="Y10439">
        <v>0</v>
      </c>
      <c r="Z10439">
        <v>0</v>
      </c>
      <c r="AA10439">
        <v>0</v>
      </c>
      <c r="AB10439">
        <v>0</v>
      </c>
      <c r="AC10439">
        <v>0</v>
      </c>
      <c r="AD10439">
        <v>0</v>
      </c>
      <c r="AE10439">
        <v>1.0751991124638951</v>
      </c>
    </row>
    <row r="10440" spans="1:31" x14ac:dyDescent="0.25">
      <c r="A10440">
        <v>1895884</v>
      </c>
      <c r="B10440">
        <v>1</v>
      </c>
      <c r="C10440" t="s">
        <v>80</v>
      </c>
      <c r="D10440" t="s">
        <v>84</v>
      </c>
      <c r="E10440" t="s">
        <v>146</v>
      </c>
      <c r="F10440" t="s">
        <v>27220</v>
      </c>
      <c r="G10440" t="s">
        <v>148</v>
      </c>
      <c r="H10440" t="s">
        <v>143</v>
      </c>
      <c r="I10440" t="s">
        <v>135</v>
      </c>
      <c r="J10440" t="s">
        <v>136</v>
      </c>
      <c r="K10440" t="s">
        <v>137</v>
      </c>
      <c r="L10440" t="s">
        <v>28998</v>
      </c>
      <c r="M10440" t="s">
        <v>28999</v>
      </c>
      <c r="N10440">
        <v>0.67749999999999999</v>
      </c>
      <c r="O10440">
        <v>0</v>
      </c>
      <c r="P10440">
        <v>28</v>
      </c>
      <c r="Q10440">
        <v>0</v>
      </c>
      <c r="R10440">
        <v>0</v>
      </c>
      <c r="S10440">
        <v>0</v>
      </c>
      <c r="T10440">
        <v>4</v>
      </c>
      <c r="U10440">
        <v>0</v>
      </c>
      <c r="V10440">
        <v>0</v>
      </c>
      <c r="W10440">
        <v>0</v>
      </c>
      <c r="X10440">
        <v>6.5900919258675259</v>
      </c>
      <c r="Y10440">
        <v>0</v>
      </c>
      <c r="Z10440">
        <v>0</v>
      </c>
      <c r="AA10440">
        <v>0</v>
      </c>
      <c r="AB10440">
        <v>2.4413926962360777</v>
      </c>
      <c r="AC10440">
        <v>0</v>
      </c>
      <c r="AD10440">
        <v>0</v>
      </c>
      <c r="AE10440">
        <v>9.0314846221036031</v>
      </c>
    </row>
    <row r="10441" spans="1:31" x14ac:dyDescent="0.25">
      <c r="A10441">
        <v>1895878</v>
      </c>
      <c r="B10441">
        <v>1</v>
      </c>
      <c r="C10441" t="s">
        <v>80</v>
      </c>
      <c r="D10441" t="s">
        <v>100</v>
      </c>
      <c r="E10441" t="s">
        <v>146</v>
      </c>
      <c r="F10441" t="s">
        <v>29000</v>
      </c>
      <c r="G10441" t="s">
        <v>148</v>
      </c>
      <c r="H10441" t="s">
        <v>143</v>
      </c>
      <c r="I10441" t="s">
        <v>135</v>
      </c>
      <c r="J10441" t="s">
        <v>136</v>
      </c>
      <c r="K10441" t="s">
        <v>137</v>
      </c>
      <c r="L10441" t="s">
        <v>29001</v>
      </c>
      <c r="M10441" t="s">
        <v>29002</v>
      </c>
      <c r="N10441">
        <v>1.5725</v>
      </c>
      <c r="O10441">
        <v>0</v>
      </c>
      <c r="P10441">
        <v>53</v>
      </c>
      <c r="Q10441">
        <v>0</v>
      </c>
      <c r="R10441">
        <v>2</v>
      </c>
      <c r="S10441">
        <v>0</v>
      </c>
      <c r="T10441">
        <v>0</v>
      </c>
      <c r="U10441">
        <v>0</v>
      </c>
      <c r="V10441">
        <v>0</v>
      </c>
      <c r="W10441">
        <v>0</v>
      </c>
      <c r="X10441">
        <v>22.662369408876032</v>
      </c>
      <c r="Y10441">
        <v>0</v>
      </c>
      <c r="Z10441">
        <v>11.132931495063007</v>
      </c>
      <c r="AA10441">
        <v>0</v>
      </c>
      <c r="AB10441">
        <v>0</v>
      </c>
      <c r="AC10441">
        <v>0</v>
      </c>
      <c r="AD10441">
        <v>0</v>
      </c>
      <c r="AE10441">
        <v>33.795300903939037</v>
      </c>
    </row>
    <row r="10442" spans="1:31" x14ac:dyDescent="0.25">
      <c r="A10442">
        <v>1895778</v>
      </c>
      <c r="B10442">
        <v>1</v>
      </c>
      <c r="C10442" t="s">
        <v>80</v>
      </c>
      <c r="D10442" t="s">
        <v>100</v>
      </c>
      <c r="E10442" t="s">
        <v>140</v>
      </c>
      <c r="F10442" t="s">
        <v>29003</v>
      </c>
      <c r="G10442" t="s">
        <v>207</v>
      </c>
      <c r="H10442" t="s">
        <v>143</v>
      </c>
      <c r="I10442" t="s">
        <v>135</v>
      </c>
      <c r="J10442" t="s">
        <v>136</v>
      </c>
      <c r="K10442" t="s">
        <v>137</v>
      </c>
      <c r="L10442" t="s">
        <v>29004</v>
      </c>
      <c r="M10442" t="s">
        <v>29005</v>
      </c>
      <c r="N10442">
        <v>3.0269444440000002</v>
      </c>
      <c r="O10442">
        <v>0</v>
      </c>
      <c r="P10442">
        <v>0</v>
      </c>
      <c r="Q10442">
        <v>0</v>
      </c>
      <c r="R10442">
        <v>0</v>
      </c>
      <c r="S10442">
        <v>0</v>
      </c>
      <c r="T10442">
        <v>0</v>
      </c>
      <c r="U10442">
        <v>0</v>
      </c>
      <c r="V10442">
        <v>1</v>
      </c>
      <c r="W10442">
        <v>0</v>
      </c>
      <c r="X10442">
        <v>0</v>
      </c>
      <c r="Y10442">
        <v>0</v>
      </c>
      <c r="Z10442">
        <v>0</v>
      </c>
      <c r="AA10442">
        <v>0</v>
      </c>
      <c r="AB10442">
        <v>0</v>
      </c>
      <c r="AC10442">
        <v>0</v>
      </c>
      <c r="AD10442">
        <v>264.34374523636222</v>
      </c>
      <c r="AE10442">
        <v>264.34374523636222</v>
      </c>
    </row>
    <row r="10443" spans="1:31" x14ac:dyDescent="0.25">
      <c r="A10443">
        <v>1895798</v>
      </c>
      <c r="B10443">
        <v>1</v>
      </c>
      <c r="C10443" t="s">
        <v>80</v>
      </c>
      <c r="D10443" t="s">
        <v>107</v>
      </c>
      <c r="E10443" t="s">
        <v>140</v>
      </c>
      <c r="F10443" t="s">
        <v>29006</v>
      </c>
      <c r="G10443" t="s">
        <v>200</v>
      </c>
      <c r="H10443" t="s">
        <v>143</v>
      </c>
      <c r="I10443" t="s">
        <v>135</v>
      </c>
      <c r="J10443" t="s">
        <v>136</v>
      </c>
      <c r="K10443" t="s">
        <v>137</v>
      </c>
      <c r="L10443" t="s">
        <v>29007</v>
      </c>
      <c r="M10443" t="s">
        <v>29008</v>
      </c>
      <c r="N10443">
        <v>3.1644444439999999</v>
      </c>
      <c r="O10443">
        <v>0</v>
      </c>
      <c r="P10443">
        <v>1</v>
      </c>
      <c r="Q10443">
        <v>0</v>
      </c>
      <c r="R10443">
        <v>0</v>
      </c>
      <c r="S10443">
        <v>0</v>
      </c>
      <c r="T10443">
        <v>0</v>
      </c>
      <c r="U10443">
        <v>0</v>
      </c>
      <c r="V10443">
        <v>0</v>
      </c>
      <c r="W10443">
        <v>0</v>
      </c>
      <c r="X10443">
        <v>0.41973445543114002</v>
      </c>
      <c r="Y10443">
        <v>0</v>
      </c>
      <c r="Z10443">
        <v>0</v>
      </c>
      <c r="AA10443">
        <v>0</v>
      </c>
      <c r="AB10443">
        <v>0</v>
      </c>
      <c r="AC10443">
        <v>0</v>
      </c>
      <c r="AD10443">
        <v>0</v>
      </c>
      <c r="AE10443">
        <v>0.41973445543114002</v>
      </c>
    </row>
    <row r="10444" spans="1:31" x14ac:dyDescent="0.25">
      <c r="A10444">
        <v>1896296</v>
      </c>
      <c r="B10444">
        <v>1</v>
      </c>
      <c r="C10444" t="s">
        <v>80</v>
      </c>
      <c r="D10444" t="s">
        <v>96</v>
      </c>
      <c r="E10444" t="s">
        <v>140</v>
      </c>
      <c r="F10444" t="s">
        <v>29009</v>
      </c>
      <c r="G10444" t="s">
        <v>163</v>
      </c>
      <c r="H10444" t="s">
        <v>143</v>
      </c>
      <c r="I10444" t="s">
        <v>135</v>
      </c>
      <c r="J10444" t="s">
        <v>136</v>
      </c>
      <c r="K10444" t="s">
        <v>137</v>
      </c>
      <c r="L10444" t="s">
        <v>29010</v>
      </c>
      <c r="M10444" t="s">
        <v>29011</v>
      </c>
      <c r="N10444">
        <v>2.648055555</v>
      </c>
      <c r="O10444">
        <v>0</v>
      </c>
      <c r="P10444">
        <v>1</v>
      </c>
      <c r="Q10444">
        <v>0</v>
      </c>
      <c r="R10444">
        <v>0</v>
      </c>
      <c r="S10444">
        <v>0</v>
      </c>
      <c r="T10444">
        <v>0</v>
      </c>
      <c r="U10444">
        <v>0</v>
      </c>
      <c r="V10444">
        <v>0</v>
      </c>
      <c r="W10444">
        <v>0</v>
      </c>
      <c r="X10444">
        <v>0.61484553316267354</v>
      </c>
      <c r="Y10444">
        <v>0</v>
      </c>
      <c r="Z10444">
        <v>0</v>
      </c>
      <c r="AA10444">
        <v>0</v>
      </c>
      <c r="AB10444">
        <v>0</v>
      </c>
      <c r="AC10444">
        <v>0</v>
      </c>
      <c r="AD10444">
        <v>0</v>
      </c>
      <c r="AE10444">
        <v>0.61484553316267354</v>
      </c>
    </row>
    <row r="10445" spans="1:31" x14ac:dyDescent="0.25">
      <c r="A10445">
        <v>1896153</v>
      </c>
      <c r="B10445">
        <v>1</v>
      </c>
      <c r="C10445" t="s">
        <v>80</v>
      </c>
      <c r="D10445" t="s">
        <v>95</v>
      </c>
      <c r="E10445" t="s">
        <v>140</v>
      </c>
      <c r="F10445" t="s">
        <v>29012</v>
      </c>
      <c r="G10445" t="s">
        <v>163</v>
      </c>
      <c r="H10445" t="s">
        <v>143</v>
      </c>
      <c r="I10445" t="s">
        <v>135</v>
      </c>
      <c r="J10445" t="s">
        <v>136</v>
      </c>
      <c r="K10445" t="s">
        <v>137</v>
      </c>
      <c r="L10445" t="s">
        <v>29013</v>
      </c>
      <c r="M10445" t="s">
        <v>29014</v>
      </c>
      <c r="N10445">
        <v>4.221666666</v>
      </c>
      <c r="O10445">
        <v>0</v>
      </c>
      <c r="P10445">
        <v>2</v>
      </c>
      <c r="Q10445">
        <v>0</v>
      </c>
      <c r="R10445">
        <v>0</v>
      </c>
      <c r="S10445">
        <v>0</v>
      </c>
      <c r="T10445">
        <v>0</v>
      </c>
      <c r="U10445">
        <v>0</v>
      </c>
      <c r="V10445">
        <v>0</v>
      </c>
      <c r="W10445">
        <v>0</v>
      </c>
      <c r="X10445">
        <v>3.96370974447786</v>
      </c>
      <c r="Y10445">
        <v>0</v>
      </c>
      <c r="Z10445">
        <v>0</v>
      </c>
      <c r="AA10445">
        <v>0</v>
      </c>
      <c r="AB10445">
        <v>0</v>
      </c>
      <c r="AC10445">
        <v>0</v>
      </c>
      <c r="AD10445">
        <v>0</v>
      </c>
      <c r="AE10445">
        <v>3.96370974447786</v>
      </c>
    </row>
    <row r="10446" spans="1:31" x14ac:dyDescent="0.25">
      <c r="A10446">
        <v>1896010</v>
      </c>
      <c r="B10446">
        <v>1</v>
      </c>
      <c r="C10446" t="s">
        <v>80</v>
      </c>
      <c r="D10446" t="s">
        <v>94</v>
      </c>
      <c r="E10446" t="s">
        <v>140</v>
      </c>
      <c r="F10446" t="s">
        <v>29015</v>
      </c>
      <c r="G10446" t="s">
        <v>163</v>
      </c>
      <c r="H10446" t="s">
        <v>143</v>
      </c>
      <c r="I10446" t="s">
        <v>135</v>
      </c>
      <c r="J10446" t="s">
        <v>136</v>
      </c>
      <c r="K10446" t="s">
        <v>137</v>
      </c>
      <c r="L10446" t="s">
        <v>29016</v>
      </c>
      <c r="M10446" t="s">
        <v>29017</v>
      </c>
      <c r="N10446">
        <v>2.418055555</v>
      </c>
      <c r="O10446">
        <v>0</v>
      </c>
      <c r="P10446">
        <v>1</v>
      </c>
      <c r="Q10446">
        <v>0</v>
      </c>
      <c r="R10446">
        <v>0</v>
      </c>
      <c r="S10446">
        <v>0</v>
      </c>
      <c r="T10446">
        <v>0</v>
      </c>
      <c r="U10446">
        <v>0</v>
      </c>
      <c r="V10446">
        <v>0</v>
      </c>
      <c r="W10446">
        <v>0</v>
      </c>
      <c r="X10446">
        <v>0.2312931671124189</v>
      </c>
      <c r="Y10446">
        <v>0</v>
      </c>
      <c r="Z10446">
        <v>0</v>
      </c>
      <c r="AA10446">
        <v>0</v>
      </c>
      <c r="AB10446">
        <v>0</v>
      </c>
      <c r="AC10446">
        <v>0</v>
      </c>
      <c r="AD10446">
        <v>0</v>
      </c>
      <c r="AE10446">
        <v>0.2312931671124189</v>
      </c>
    </row>
    <row r="10447" spans="1:31" x14ac:dyDescent="0.25">
      <c r="A10447">
        <v>1895967</v>
      </c>
      <c r="B10447">
        <v>1</v>
      </c>
      <c r="C10447" t="s">
        <v>80</v>
      </c>
      <c r="D10447" t="s">
        <v>97</v>
      </c>
      <c r="E10447" t="s">
        <v>169</v>
      </c>
      <c r="F10447" t="s">
        <v>29018</v>
      </c>
      <c r="G10447" t="s">
        <v>183</v>
      </c>
      <c r="H10447" t="s">
        <v>143</v>
      </c>
      <c r="I10447" t="s">
        <v>135</v>
      </c>
      <c r="J10447" t="s">
        <v>136</v>
      </c>
      <c r="K10447" t="s">
        <v>137</v>
      </c>
      <c r="L10447" t="s">
        <v>29019</v>
      </c>
      <c r="M10447" t="s">
        <v>29020</v>
      </c>
      <c r="N10447">
        <v>2.483333333</v>
      </c>
      <c r="O10447">
        <v>0</v>
      </c>
      <c r="P10447">
        <v>167</v>
      </c>
      <c r="Q10447">
        <v>0</v>
      </c>
      <c r="R10447">
        <v>1</v>
      </c>
      <c r="S10447">
        <v>0</v>
      </c>
      <c r="T10447">
        <v>16</v>
      </c>
      <c r="U10447">
        <v>0</v>
      </c>
      <c r="V10447">
        <v>0</v>
      </c>
      <c r="W10447">
        <v>0</v>
      </c>
      <c r="X10447">
        <v>116.44403657940981</v>
      </c>
      <c r="Y10447">
        <v>0</v>
      </c>
      <c r="Z10447">
        <v>2.0623700167222224E-2</v>
      </c>
      <c r="AA10447">
        <v>0</v>
      </c>
      <c r="AB10447">
        <v>61.441124452382716</v>
      </c>
      <c r="AC10447">
        <v>0</v>
      </c>
      <c r="AD10447">
        <v>0</v>
      </c>
      <c r="AE10447">
        <v>177.90578473195976</v>
      </c>
    </row>
    <row r="10448" spans="1:31" x14ac:dyDescent="0.25">
      <c r="A10448">
        <v>1896133</v>
      </c>
      <c r="B10448">
        <v>1</v>
      </c>
      <c r="C10448" t="s">
        <v>80</v>
      </c>
      <c r="D10448" t="s">
        <v>85</v>
      </c>
      <c r="E10448" t="s">
        <v>169</v>
      </c>
      <c r="F10448" t="s">
        <v>29021</v>
      </c>
      <c r="G10448" t="s">
        <v>183</v>
      </c>
      <c r="H10448" t="s">
        <v>143</v>
      </c>
      <c r="I10448" t="s">
        <v>135</v>
      </c>
      <c r="J10448" t="s">
        <v>136</v>
      </c>
      <c r="K10448" t="s">
        <v>137</v>
      </c>
      <c r="L10448" t="s">
        <v>29022</v>
      </c>
      <c r="M10448" t="s">
        <v>29023</v>
      </c>
      <c r="N10448">
        <v>4.2980555550000004</v>
      </c>
      <c r="O10448">
        <v>0</v>
      </c>
      <c r="P10448">
        <v>761</v>
      </c>
      <c r="Q10448">
        <v>0</v>
      </c>
      <c r="R10448">
        <v>0</v>
      </c>
      <c r="S10448">
        <v>0</v>
      </c>
      <c r="T10448">
        <v>72</v>
      </c>
      <c r="U10448">
        <v>0</v>
      </c>
      <c r="V10448">
        <v>0</v>
      </c>
      <c r="W10448">
        <v>0</v>
      </c>
      <c r="X10448">
        <v>1138.6284202242982</v>
      </c>
      <c r="Y10448">
        <v>0</v>
      </c>
      <c r="Z10448">
        <v>0</v>
      </c>
      <c r="AA10448">
        <v>0</v>
      </c>
      <c r="AB10448">
        <v>371.28384695867925</v>
      </c>
      <c r="AC10448">
        <v>0</v>
      </c>
      <c r="AD10448">
        <v>0</v>
      </c>
      <c r="AE10448">
        <v>1509.9122671829775</v>
      </c>
    </row>
    <row r="10449" spans="1:31" x14ac:dyDescent="0.25">
      <c r="A10449">
        <v>1896110</v>
      </c>
      <c r="B10449">
        <v>1</v>
      </c>
      <c r="C10449" t="s">
        <v>80</v>
      </c>
      <c r="D10449" t="s">
        <v>103</v>
      </c>
      <c r="E10449" t="s">
        <v>169</v>
      </c>
      <c r="F10449" t="s">
        <v>28395</v>
      </c>
      <c r="G10449" t="s">
        <v>183</v>
      </c>
      <c r="H10449" t="s">
        <v>143</v>
      </c>
      <c r="I10449" t="s">
        <v>135</v>
      </c>
      <c r="J10449" t="s">
        <v>136</v>
      </c>
      <c r="K10449" t="s">
        <v>137</v>
      </c>
      <c r="L10449" t="s">
        <v>28381</v>
      </c>
      <c r="M10449" t="s">
        <v>29024</v>
      </c>
      <c r="N10449">
        <v>1.3905555549999999</v>
      </c>
      <c r="O10449">
        <v>0</v>
      </c>
      <c r="P10449">
        <v>229</v>
      </c>
      <c r="Q10449">
        <v>0</v>
      </c>
      <c r="R10449">
        <v>0</v>
      </c>
      <c r="S10449">
        <v>0</v>
      </c>
      <c r="T10449">
        <v>21</v>
      </c>
      <c r="U10449">
        <v>0</v>
      </c>
      <c r="V10449">
        <v>0</v>
      </c>
      <c r="W10449">
        <v>0</v>
      </c>
      <c r="X10449">
        <v>97.592753758317116</v>
      </c>
      <c r="Y10449">
        <v>0</v>
      </c>
      <c r="Z10449">
        <v>0</v>
      </c>
      <c r="AA10449">
        <v>0</v>
      </c>
      <c r="AB10449">
        <v>21.861885736156268</v>
      </c>
      <c r="AC10449">
        <v>0</v>
      </c>
      <c r="AD10449">
        <v>0</v>
      </c>
      <c r="AE10449">
        <v>119.45463949447338</v>
      </c>
    </row>
    <row r="10450" spans="1:31" x14ac:dyDescent="0.25">
      <c r="A10450">
        <v>1895818</v>
      </c>
      <c r="B10450">
        <v>1</v>
      </c>
      <c r="C10450" t="s">
        <v>80</v>
      </c>
      <c r="D10450" t="s">
        <v>97</v>
      </c>
      <c r="E10450" t="s">
        <v>158</v>
      </c>
      <c r="F10450" t="s">
        <v>29025</v>
      </c>
      <c r="G10450" t="s">
        <v>508</v>
      </c>
      <c r="H10450" t="s">
        <v>134</v>
      </c>
      <c r="I10450" t="s">
        <v>135</v>
      </c>
      <c r="J10450" t="s">
        <v>136</v>
      </c>
      <c r="K10450" t="s">
        <v>137</v>
      </c>
      <c r="L10450" t="s">
        <v>29026</v>
      </c>
      <c r="M10450" t="s">
        <v>29027</v>
      </c>
      <c r="N10450">
        <v>2.051388888</v>
      </c>
      <c r="O10450">
        <v>0</v>
      </c>
      <c r="P10450">
        <v>262</v>
      </c>
      <c r="Q10450">
        <v>0</v>
      </c>
      <c r="R10450">
        <v>2</v>
      </c>
      <c r="S10450">
        <v>0</v>
      </c>
      <c r="T10450">
        <v>28</v>
      </c>
      <c r="U10450">
        <v>0</v>
      </c>
      <c r="V10450">
        <v>0</v>
      </c>
      <c r="W10450">
        <v>0</v>
      </c>
      <c r="X10450">
        <v>146.40342015303591</v>
      </c>
      <c r="Y10450">
        <v>0</v>
      </c>
      <c r="Z10450">
        <v>0.41828269805793339</v>
      </c>
      <c r="AA10450">
        <v>0</v>
      </c>
      <c r="AB10450">
        <v>48.588079216928143</v>
      </c>
      <c r="AC10450">
        <v>0</v>
      </c>
      <c r="AD10450">
        <v>0</v>
      </c>
      <c r="AE10450">
        <v>195.409782068022</v>
      </c>
    </row>
    <row r="10451" spans="1:31" x14ac:dyDescent="0.25">
      <c r="A10451">
        <v>1895941</v>
      </c>
      <c r="B10451">
        <v>1</v>
      </c>
      <c r="C10451" t="s">
        <v>80</v>
      </c>
      <c r="D10451" t="s">
        <v>88</v>
      </c>
      <c r="E10451" t="s">
        <v>146</v>
      </c>
      <c r="F10451" t="s">
        <v>747</v>
      </c>
      <c r="G10451" t="s">
        <v>148</v>
      </c>
      <c r="H10451" t="s">
        <v>143</v>
      </c>
      <c r="I10451" t="s">
        <v>135</v>
      </c>
      <c r="J10451" t="s">
        <v>136</v>
      </c>
      <c r="K10451" t="s">
        <v>137</v>
      </c>
      <c r="L10451" t="s">
        <v>29028</v>
      </c>
      <c r="M10451" t="s">
        <v>29029</v>
      </c>
      <c r="N10451">
        <v>0.96944444399999996</v>
      </c>
      <c r="O10451">
        <v>0</v>
      </c>
      <c r="P10451">
        <v>67</v>
      </c>
      <c r="Q10451">
        <v>0</v>
      </c>
      <c r="R10451">
        <v>0</v>
      </c>
      <c r="S10451">
        <v>0</v>
      </c>
      <c r="T10451">
        <v>25</v>
      </c>
      <c r="U10451">
        <v>0</v>
      </c>
      <c r="V10451">
        <v>0</v>
      </c>
      <c r="W10451">
        <v>0</v>
      </c>
      <c r="X10451">
        <v>18.882621756134647</v>
      </c>
      <c r="Y10451">
        <v>0</v>
      </c>
      <c r="Z10451">
        <v>0</v>
      </c>
      <c r="AA10451">
        <v>0</v>
      </c>
      <c r="AB10451">
        <v>47.608812806672724</v>
      </c>
      <c r="AC10451">
        <v>0</v>
      </c>
      <c r="AD10451">
        <v>0</v>
      </c>
      <c r="AE10451">
        <v>66.49143456280737</v>
      </c>
    </row>
    <row r="10452" spans="1:31" x14ac:dyDescent="0.25">
      <c r="A10452">
        <v>1896196</v>
      </c>
      <c r="B10452">
        <v>1</v>
      </c>
      <c r="C10452" t="s">
        <v>80</v>
      </c>
      <c r="D10452" t="s">
        <v>110</v>
      </c>
      <c r="E10452" t="s">
        <v>158</v>
      </c>
      <c r="F10452" t="s">
        <v>28898</v>
      </c>
      <c r="G10452" t="s">
        <v>133</v>
      </c>
      <c r="H10452" t="s">
        <v>134</v>
      </c>
      <c r="I10452" t="s">
        <v>135</v>
      </c>
      <c r="J10452" t="s">
        <v>136</v>
      </c>
      <c r="K10452" t="s">
        <v>137</v>
      </c>
      <c r="L10452" t="s">
        <v>29030</v>
      </c>
      <c r="M10452" t="s">
        <v>29031</v>
      </c>
      <c r="N10452">
        <v>3.0863888880000001</v>
      </c>
      <c r="O10452">
        <v>0</v>
      </c>
      <c r="P10452">
        <v>744</v>
      </c>
      <c r="Q10452">
        <v>0</v>
      </c>
      <c r="R10452">
        <v>0</v>
      </c>
      <c r="S10452">
        <v>0</v>
      </c>
      <c r="T10452">
        <v>52</v>
      </c>
      <c r="U10452">
        <v>0</v>
      </c>
      <c r="V10452">
        <v>0</v>
      </c>
      <c r="W10452">
        <v>0</v>
      </c>
      <c r="X10452">
        <v>887.56213446574066</v>
      </c>
      <c r="Y10452">
        <v>0</v>
      </c>
      <c r="Z10452">
        <v>0</v>
      </c>
      <c r="AA10452">
        <v>0</v>
      </c>
      <c r="AB10452">
        <v>67.605033873757193</v>
      </c>
      <c r="AC10452">
        <v>0</v>
      </c>
      <c r="AD10452">
        <v>0</v>
      </c>
      <c r="AE10452">
        <v>955.16716833949783</v>
      </c>
    </row>
    <row r="10453" spans="1:31" x14ac:dyDescent="0.25">
      <c r="A10453">
        <v>1895506</v>
      </c>
      <c r="B10453">
        <v>1</v>
      </c>
      <c r="C10453" t="s">
        <v>80</v>
      </c>
      <c r="D10453" t="s">
        <v>98</v>
      </c>
      <c r="E10453" t="s">
        <v>210</v>
      </c>
      <c r="F10453" t="s">
        <v>7376</v>
      </c>
      <c r="G10453" t="s">
        <v>476</v>
      </c>
      <c r="H10453" t="s">
        <v>134</v>
      </c>
      <c r="I10453" t="s">
        <v>135</v>
      </c>
      <c r="J10453" t="s">
        <v>136</v>
      </c>
      <c r="K10453" t="s">
        <v>137</v>
      </c>
      <c r="L10453" t="s">
        <v>29032</v>
      </c>
      <c r="M10453" t="s">
        <v>29033</v>
      </c>
      <c r="N10453">
        <v>0.65500000000000003</v>
      </c>
      <c r="O10453">
        <v>0</v>
      </c>
      <c r="P10453">
        <v>0</v>
      </c>
      <c r="Q10453">
        <v>9</v>
      </c>
      <c r="R10453">
        <v>78</v>
      </c>
      <c r="S10453">
        <v>3</v>
      </c>
      <c r="T10453">
        <v>12</v>
      </c>
      <c r="U10453">
        <v>1</v>
      </c>
      <c r="V10453">
        <v>0</v>
      </c>
      <c r="W10453">
        <v>0</v>
      </c>
      <c r="X10453">
        <v>0</v>
      </c>
      <c r="Y10453">
        <v>114.74536129041104</v>
      </c>
      <c r="Z10453">
        <v>329.43317958929345</v>
      </c>
      <c r="AA10453">
        <v>10.689039477972901</v>
      </c>
      <c r="AB10453">
        <v>28.705552093156964</v>
      </c>
      <c r="AC10453">
        <v>30.790950799384504</v>
      </c>
      <c r="AD10453">
        <v>0</v>
      </c>
      <c r="AE10453">
        <v>514.36408325021887</v>
      </c>
    </row>
    <row r="10454" spans="1:31" x14ac:dyDescent="0.25">
      <c r="A10454">
        <v>1895320</v>
      </c>
      <c r="B10454">
        <v>1</v>
      </c>
      <c r="C10454" t="s">
        <v>81</v>
      </c>
      <c r="D10454" t="s">
        <v>128</v>
      </c>
      <c r="E10454" t="s">
        <v>131</v>
      </c>
      <c r="F10454" t="s">
        <v>8838</v>
      </c>
      <c r="G10454" t="s">
        <v>133</v>
      </c>
      <c r="H10454" t="s">
        <v>134</v>
      </c>
      <c r="I10454" t="s">
        <v>135</v>
      </c>
      <c r="J10454" t="s">
        <v>136</v>
      </c>
      <c r="K10454" t="s">
        <v>137</v>
      </c>
      <c r="L10454" t="s">
        <v>29034</v>
      </c>
      <c r="M10454" t="s">
        <v>29035</v>
      </c>
      <c r="N10454">
        <v>3.9327777770000001</v>
      </c>
      <c r="O10454">
        <v>0</v>
      </c>
      <c r="P10454">
        <v>203</v>
      </c>
      <c r="Q10454">
        <v>1</v>
      </c>
      <c r="R10454">
        <v>3</v>
      </c>
      <c r="S10454">
        <v>3</v>
      </c>
      <c r="T10454">
        <v>19</v>
      </c>
      <c r="U10454">
        <v>0</v>
      </c>
      <c r="V10454">
        <v>0</v>
      </c>
      <c r="W10454">
        <v>0</v>
      </c>
      <c r="X10454">
        <v>143.84261256622202</v>
      </c>
      <c r="Y10454">
        <v>2.8843736363838932</v>
      </c>
      <c r="Z10454">
        <v>7.1194113201058338</v>
      </c>
      <c r="AA10454">
        <v>11.058924306102684</v>
      </c>
      <c r="AB10454">
        <v>28.529752772630225</v>
      </c>
      <c r="AC10454">
        <v>0</v>
      </c>
      <c r="AD10454">
        <v>0</v>
      </c>
      <c r="AE10454">
        <v>193.43507460144463</v>
      </c>
    </row>
    <row r="10455" spans="1:31" x14ac:dyDescent="0.25">
      <c r="A10455">
        <v>1895861</v>
      </c>
      <c r="B10455">
        <v>1</v>
      </c>
      <c r="C10455" t="s">
        <v>80</v>
      </c>
      <c r="D10455" t="s">
        <v>106</v>
      </c>
      <c r="E10455" t="s">
        <v>222</v>
      </c>
      <c r="F10455" t="s">
        <v>29036</v>
      </c>
      <c r="G10455" t="s">
        <v>148</v>
      </c>
      <c r="H10455" t="s">
        <v>143</v>
      </c>
      <c r="I10455" t="s">
        <v>135</v>
      </c>
      <c r="J10455" t="s">
        <v>136</v>
      </c>
      <c r="K10455" t="s">
        <v>137</v>
      </c>
      <c r="L10455" t="s">
        <v>29037</v>
      </c>
      <c r="M10455" t="s">
        <v>29038</v>
      </c>
      <c r="N10455">
        <v>1.2355555549999999</v>
      </c>
      <c r="O10455">
        <v>0</v>
      </c>
      <c r="P10455">
        <v>100</v>
      </c>
      <c r="Q10455">
        <v>0</v>
      </c>
      <c r="R10455">
        <v>0</v>
      </c>
      <c r="S10455">
        <v>0</v>
      </c>
      <c r="T10455">
        <v>8</v>
      </c>
      <c r="U10455">
        <v>0</v>
      </c>
      <c r="V10455">
        <v>0</v>
      </c>
      <c r="W10455">
        <v>0</v>
      </c>
      <c r="X10455">
        <v>25.393514958178738</v>
      </c>
      <c r="Y10455">
        <v>0</v>
      </c>
      <c r="Z10455">
        <v>0</v>
      </c>
      <c r="AA10455">
        <v>0</v>
      </c>
      <c r="AB10455">
        <v>1.0446609274384557</v>
      </c>
      <c r="AC10455">
        <v>0</v>
      </c>
      <c r="AD10455">
        <v>0</v>
      </c>
      <c r="AE10455">
        <v>26.438175885617195</v>
      </c>
    </row>
    <row r="10456" spans="1:31" x14ac:dyDescent="0.25">
      <c r="A10456">
        <v>1895612</v>
      </c>
      <c r="B10456">
        <v>1</v>
      </c>
      <c r="C10456" t="s">
        <v>80</v>
      </c>
      <c r="D10456" t="s">
        <v>103</v>
      </c>
      <c r="E10456" t="s">
        <v>229</v>
      </c>
      <c r="F10456" t="s">
        <v>15637</v>
      </c>
      <c r="G10456" t="s">
        <v>309</v>
      </c>
      <c r="H10456" t="s">
        <v>232</v>
      </c>
      <c r="I10456" t="s">
        <v>135</v>
      </c>
      <c r="J10456" t="s">
        <v>136</v>
      </c>
      <c r="K10456" t="s">
        <v>172</v>
      </c>
      <c r="L10456" t="s">
        <v>29039</v>
      </c>
      <c r="M10456" t="s">
        <v>29040</v>
      </c>
      <c r="N10456">
        <v>6.1405555549999997</v>
      </c>
      <c r="O10456">
        <v>0</v>
      </c>
      <c r="P10456">
        <v>1633</v>
      </c>
      <c r="Q10456">
        <v>30</v>
      </c>
      <c r="R10456">
        <v>173</v>
      </c>
      <c r="S10456">
        <v>14</v>
      </c>
      <c r="T10456">
        <v>185</v>
      </c>
      <c r="U10456">
        <v>2</v>
      </c>
      <c r="V10456">
        <v>1</v>
      </c>
      <c r="W10456">
        <v>0</v>
      </c>
      <c r="X10456">
        <v>2978.6117777752415</v>
      </c>
      <c r="Y10456">
        <v>1592.7513462407478</v>
      </c>
      <c r="Z10456">
        <v>4923.3470410114332</v>
      </c>
      <c r="AA10456">
        <v>690.33136738121971</v>
      </c>
      <c r="AB10456">
        <v>1930.5911517258608</v>
      </c>
      <c r="AC10456">
        <v>824.7353195998121</v>
      </c>
      <c r="AD10456">
        <v>18.616302329586226</v>
      </c>
      <c r="AE10456">
        <v>12958.984306063901</v>
      </c>
    </row>
    <row r="10457" spans="1:31" x14ac:dyDescent="0.25">
      <c r="A10457">
        <v>1895755</v>
      </c>
      <c r="B10457">
        <v>1</v>
      </c>
      <c r="C10457" t="s">
        <v>80</v>
      </c>
      <c r="D10457" t="s">
        <v>87</v>
      </c>
      <c r="E10457" t="s">
        <v>210</v>
      </c>
      <c r="F10457" t="s">
        <v>3120</v>
      </c>
      <c r="G10457" t="s">
        <v>133</v>
      </c>
      <c r="H10457" t="s">
        <v>134</v>
      </c>
      <c r="I10457" t="s">
        <v>135</v>
      </c>
      <c r="J10457" t="s">
        <v>136</v>
      </c>
      <c r="K10457" t="s">
        <v>137</v>
      </c>
      <c r="L10457" t="s">
        <v>28349</v>
      </c>
      <c r="M10457" t="s">
        <v>29041</v>
      </c>
      <c r="N10457">
        <v>0.43111111099999999</v>
      </c>
      <c r="O10457">
        <v>0</v>
      </c>
      <c r="P10457">
        <v>3897</v>
      </c>
      <c r="Q10457">
        <v>0</v>
      </c>
      <c r="R10457">
        <v>1</v>
      </c>
      <c r="S10457">
        <v>16</v>
      </c>
      <c r="T10457">
        <v>288</v>
      </c>
      <c r="U10457">
        <v>2</v>
      </c>
      <c r="V10457">
        <v>5</v>
      </c>
      <c r="W10457">
        <v>0</v>
      </c>
      <c r="X10457">
        <v>454.1142554703348</v>
      </c>
      <c r="Y10457">
        <v>0</v>
      </c>
      <c r="Z10457">
        <v>5.119598303573334E-2</v>
      </c>
      <c r="AA10457">
        <v>135.83947627495115</v>
      </c>
      <c r="AB10457">
        <v>609.21842023644535</v>
      </c>
      <c r="AC10457">
        <v>91.220146655215089</v>
      </c>
      <c r="AD10457">
        <v>29.472177102070024</v>
      </c>
      <c r="AE10457">
        <v>1319.9156717220521</v>
      </c>
    </row>
    <row r="10458" spans="1:31" x14ac:dyDescent="0.25">
      <c r="A10458">
        <v>1895904</v>
      </c>
      <c r="B10458">
        <v>1</v>
      </c>
      <c r="C10458" t="s">
        <v>80</v>
      </c>
      <c r="D10458" t="s">
        <v>94</v>
      </c>
      <c r="E10458" t="s">
        <v>146</v>
      </c>
      <c r="F10458" t="s">
        <v>29042</v>
      </c>
      <c r="G10458" t="s">
        <v>148</v>
      </c>
      <c r="H10458" t="s">
        <v>143</v>
      </c>
      <c r="I10458" t="s">
        <v>135</v>
      </c>
      <c r="J10458" t="s">
        <v>136</v>
      </c>
      <c r="K10458" t="s">
        <v>137</v>
      </c>
      <c r="L10458" t="s">
        <v>29043</v>
      </c>
      <c r="M10458" t="s">
        <v>29044</v>
      </c>
      <c r="N10458">
        <v>0.67666666600000003</v>
      </c>
      <c r="O10458">
        <v>0</v>
      </c>
      <c r="P10458">
        <v>50</v>
      </c>
      <c r="Q10458">
        <v>0</v>
      </c>
      <c r="R10458">
        <v>0</v>
      </c>
      <c r="S10458">
        <v>0</v>
      </c>
      <c r="T10458">
        <v>2</v>
      </c>
      <c r="U10458">
        <v>0</v>
      </c>
      <c r="V10458">
        <v>0</v>
      </c>
      <c r="W10458">
        <v>0</v>
      </c>
      <c r="X10458">
        <v>9.4260418074820649</v>
      </c>
      <c r="Y10458">
        <v>0</v>
      </c>
      <c r="Z10458">
        <v>0</v>
      </c>
      <c r="AA10458">
        <v>0</v>
      </c>
      <c r="AB10458">
        <v>2.4960318226596667E-2</v>
      </c>
      <c r="AC10458">
        <v>0</v>
      </c>
      <c r="AD10458">
        <v>0</v>
      </c>
      <c r="AE10458">
        <v>9.451002125708662</v>
      </c>
    </row>
    <row r="10459" spans="1:31" x14ac:dyDescent="0.25">
      <c r="A10459">
        <v>1895549</v>
      </c>
      <c r="B10459">
        <v>1</v>
      </c>
      <c r="C10459" t="s">
        <v>80</v>
      </c>
      <c r="D10459" t="s">
        <v>85</v>
      </c>
      <c r="E10459" t="s">
        <v>229</v>
      </c>
      <c r="F10459" t="s">
        <v>29045</v>
      </c>
      <c r="G10459" t="s">
        <v>133</v>
      </c>
      <c r="H10459" t="s">
        <v>134</v>
      </c>
      <c r="I10459" t="s">
        <v>135</v>
      </c>
      <c r="J10459" t="s">
        <v>136</v>
      </c>
      <c r="K10459" t="s">
        <v>137</v>
      </c>
      <c r="L10459" t="s">
        <v>29046</v>
      </c>
      <c r="M10459" t="s">
        <v>29047</v>
      </c>
      <c r="N10459">
        <v>1.2833333330000001</v>
      </c>
      <c r="O10459">
        <v>0</v>
      </c>
      <c r="P10459">
        <v>7422</v>
      </c>
      <c r="Q10459">
        <v>0</v>
      </c>
      <c r="R10459">
        <v>0</v>
      </c>
      <c r="S10459">
        <v>0</v>
      </c>
      <c r="T10459">
        <v>662</v>
      </c>
      <c r="U10459">
        <v>0</v>
      </c>
      <c r="V10459">
        <v>0</v>
      </c>
      <c r="W10459">
        <v>0</v>
      </c>
      <c r="X10459">
        <v>2034.5839148588118</v>
      </c>
      <c r="Y10459">
        <v>0</v>
      </c>
      <c r="Z10459">
        <v>0</v>
      </c>
      <c r="AA10459">
        <v>0</v>
      </c>
      <c r="AB10459">
        <v>594.66025157067418</v>
      </c>
      <c r="AC10459">
        <v>0</v>
      </c>
      <c r="AD10459">
        <v>0</v>
      </c>
      <c r="AE10459">
        <v>2629.2441664294861</v>
      </c>
    </row>
    <row r="10460" spans="1:31" x14ac:dyDescent="0.25">
      <c r="A10460">
        <v>1895881</v>
      </c>
      <c r="B10460">
        <v>1</v>
      </c>
      <c r="C10460" t="s">
        <v>80</v>
      </c>
      <c r="D10460" t="s">
        <v>96</v>
      </c>
      <c r="E10460" t="s">
        <v>222</v>
      </c>
      <c r="F10460" t="s">
        <v>29048</v>
      </c>
      <c r="G10460" t="s">
        <v>663</v>
      </c>
      <c r="H10460" t="s">
        <v>143</v>
      </c>
      <c r="I10460" t="s">
        <v>135</v>
      </c>
      <c r="J10460" t="s">
        <v>136</v>
      </c>
      <c r="K10460" t="s">
        <v>137</v>
      </c>
      <c r="L10460" t="s">
        <v>29049</v>
      </c>
      <c r="M10460" t="s">
        <v>29050</v>
      </c>
      <c r="N10460">
        <v>0.80111111099999999</v>
      </c>
      <c r="O10460">
        <v>0</v>
      </c>
      <c r="P10460">
        <v>0</v>
      </c>
      <c r="Q10460">
        <v>0</v>
      </c>
      <c r="R10460">
        <v>0</v>
      </c>
      <c r="S10460">
        <v>0</v>
      </c>
      <c r="T10460">
        <v>19</v>
      </c>
      <c r="U10460">
        <v>0</v>
      </c>
      <c r="V10460">
        <v>0</v>
      </c>
      <c r="W10460">
        <v>0</v>
      </c>
      <c r="X10460">
        <v>0</v>
      </c>
      <c r="Y10460">
        <v>0</v>
      </c>
      <c r="Z10460">
        <v>0</v>
      </c>
      <c r="AA10460">
        <v>0</v>
      </c>
      <c r="AB10460">
        <v>47.744522124834972</v>
      </c>
      <c r="AC10460">
        <v>0</v>
      </c>
      <c r="AD10460">
        <v>0</v>
      </c>
      <c r="AE10460">
        <v>47.744522124834972</v>
      </c>
    </row>
    <row r="10461" spans="1:31" x14ac:dyDescent="0.25">
      <c r="A10461">
        <v>1896213</v>
      </c>
      <c r="B10461">
        <v>1</v>
      </c>
      <c r="C10461" t="s">
        <v>81</v>
      </c>
      <c r="D10461" t="s">
        <v>123</v>
      </c>
      <c r="E10461" t="s">
        <v>146</v>
      </c>
      <c r="F10461" t="s">
        <v>29051</v>
      </c>
      <c r="G10461" t="s">
        <v>148</v>
      </c>
      <c r="H10461" t="s">
        <v>143</v>
      </c>
      <c r="I10461" t="s">
        <v>135</v>
      </c>
      <c r="J10461" t="s">
        <v>136</v>
      </c>
      <c r="K10461" t="s">
        <v>137</v>
      </c>
      <c r="L10461" t="s">
        <v>29052</v>
      </c>
      <c r="M10461" t="s">
        <v>29053</v>
      </c>
      <c r="N10461">
        <v>0.76027777699999999</v>
      </c>
      <c r="O10461">
        <v>0</v>
      </c>
      <c r="P10461">
        <v>272</v>
      </c>
      <c r="Q10461">
        <v>0</v>
      </c>
      <c r="R10461">
        <v>0</v>
      </c>
      <c r="S10461">
        <v>0</v>
      </c>
      <c r="T10461">
        <v>11</v>
      </c>
      <c r="U10461">
        <v>0</v>
      </c>
      <c r="V10461">
        <v>0</v>
      </c>
      <c r="W10461">
        <v>0</v>
      </c>
      <c r="X10461">
        <v>52.529005341900088</v>
      </c>
      <c r="Y10461">
        <v>0</v>
      </c>
      <c r="Z10461">
        <v>0</v>
      </c>
      <c r="AA10461">
        <v>0</v>
      </c>
      <c r="AB10461">
        <v>12.25725322444001</v>
      </c>
      <c r="AC10461">
        <v>0</v>
      </c>
      <c r="AD10461">
        <v>0</v>
      </c>
      <c r="AE10461">
        <v>64.786258566340095</v>
      </c>
    </row>
    <row r="10462" spans="1:31" x14ac:dyDescent="0.25">
      <c r="A10462">
        <v>1895526</v>
      </c>
      <c r="B10462">
        <v>1</v>
      </c>
      <c r="C10462" t="s">
        <v>80</v>
      </c>
      <c r="D10462" t="s">
        <v>107</v>
      </c>
      <c r="E10462" t="s">
        <v>222</v>
      </c>
      <c r="F10462" t="s">
        <v>29054</v>
      </c>
      <c r="G10462" t="s">
        <v>663</v>
      </c>
      <c r="H10462" t="s">
        <v>143</v>
      </c>
      <c r="I10462" t="s">
        <v>135</v>
      </c>
      <c r="J10462" t="s">
        <v>136</v>
      </c>
      <c r="K10462" t="s">
        <v>137</v>
      </c>
      <c r="L10462" t="s">
        <v>29055</v>
      </c>
      <c r="M10462" t="s">
        <v>29056</v>
      </c>
      <c r="N10462">
        <v>1.8877777769999999</v>
      </c>
      <c r="O10462">
        <v>0</v>
      </c>
      <c r="P10462">
        <v>2</v>
      </c>
      <c r="Q10462">
        <v>0</v>
      </c>
      <c r="R10462">
        <v>0</v>
      </c>
      <c r="S10462">
        <v>0</v>
      </c>
      <c r="T10462">
        <v>0</v>
      </c>
      <c r="U10462">
        <v>0</v>
      </c>
      <c r="V10462">
        <v>0</v>
      </c>
      <c r="W10462">
        <v>0</v>
      </c>
      <c r="X10462">
        <v>0.24873476446512002</v>
      </c>
      <c r="Y10462">
        <v>0</v>
      </c>
      <c r="Z10462">
        <v>0</v>
      </c>
      <c r="AA10462">
        <v>0</v>
      </c>
      <c r="AB10462">
        <v>0</v>
      </c>
      <c r="AC10462">
        <v>0</v>
      </c>
      <c r="AD10462">
        <v>0</v>
      </c>
      <c r="AE10462">
        <v>0.24873476446512002</v>
      </c>
    </row>
    <row r="10463" spans="1:31" x14ac:dyDescent="0.25">
      <c r="A10463">
        <v>1895718</v>
      </c>
      <c r="B10463">
        <v>1</v>
      </c>
      <c r="C10463" t="s">
        <v>80</v>
      </c>
      <c r="D10463" t="s">
        <v>97</v>
      </c>
      <c r="E10463" t="s">
        <v>146</v>
      </c>
      <c r="F10463" t="s">
        <v>29057</v>
      </c>
      <c r="G10463" t="s">
        <v>469</v>
      </c>
      <c r="H10463" t="s">
        <v>143</v>
      </c>
      <c r="I10463" t="s">
        <v>135</v>
      </c>
      <c r="J10463" t="s">
        <v>136</v>
      </c>
      <c r="K10463" t="s">
        <v>137</v>
      </c>
      <c r="L10463" t="s">
        <v>29058</v>
      </c>
      <c r="M10463" t="s">
        <v>29059</v>
      </c>
      <c r="N10463">
        <v>3.4141666659999999</v>
      </c>
      <c r="O10463">
        <v>0</v>
      </c>
      <c r="P10463">
        <v>45</v>
      </c>
      <c r="Q10463">
        <v>0</v>
      </c>
      <c r="R10463">
        <v>5</v>
      </c>
      <c r="S10463">
        <v>0</v>
      </c>
      <c r="T10463">
        <v>2</v>
      </c>
      <c r="U10463">
        <v>0</v>
      </c>
      <c r="V10463">
        <v>0</v>
      </c>
      <c r="W10463">
        <v>0</v>
      </c>
      <c r="X10463">
        <v>53.686368652037416</v>
      </c>
      <c r="Y10463">
        <v>0</v>
      </c>
      <c r="Z10463">
        <v>3.0516251500745213</v>
      </c>
      <c r="AA10463">
        <v>0</v>
      </c>
      <c r="AB10463">
        <v>0.56187412716430141</v>
      </c>
      <c r="AC10463">
        <v>0</v>
      </c>
      <c r="AD10463">
        <v>0</v>
      </c>
      <c r="AE10463">
        <v>57.299867929276239</v>
      </c>
    </row>
    <row r="10464" spans="1:31" x14ac:dyDescent="0.25">
      <c r="A10464">
        <v>1896090</v>
      </c>
      <c r="B10464">
        <v>1</v>
      </c>
      <c r="C10464" t="s">
        <v>80</v>
      </c>
      <c r="D10464" t="s">
        <v>84</v>
      </c>
      <c r="E10464" t="s">
        <v>169</v>
      </c>
      <c r="F10464" t="s">
        <v>29060</v>
      </c>
      <c r="G10464" t="s">
        <v>183</v>
      </c>
      <c r="H10464" t="s">
        <v>143</v>
      </c>
      <c r="I10464" t="s">
        <v>135</v>
      </c>
      <c r="J10464" t="s">
        <v>136</v>
      </c>
      <c r="K10464" t="s">
        <v>137</v>
      </c>
      <c r="L10464" t="s">
        <v>29061</v>
      </c>
      <c r="M10464" t="s">
        <v>29062</v>
      </c>
      <c r="N10464">
        <v>2.193888888</v>
      </c>
      <c r="O10464">
        <v>0</v>
      </c>
      <c r="P10464">
        <v>799</v>
      </c>
      <c r="Q10464">
        <v>0</v>
      </c>
      <c r="R10464">
        <v>0</v>
      </c>
      <c r="S10464">
        <v>0</v>
      </c>
      <c r="T10464">
        <v>38</v>
      </c>
      <c r="U10464">
        <v>0</v>
      </c>
      <c r="V10464">
        <v>0</v>
      </c>
      <c r="W10464">
        <v>0</v>
      </c>
      <c r="X10464">
        <v>446.80207368089873</v>
      </c>
      <c r="Y10464">
        <v>0</v>
      </c>
      <c r="Z10464">
        <v>0</v>
      </c>
      <c r="AA10464">
        <v>0</v>
      </c>
      <c r="AB10464">
        <v>28.696636228292352</v>
      </c>
      <c r="AC10464">
        <v>0</v>
      </c>
      <c r="AD10464">
        <v>0</v>
      </c>
      <c r="AE10464">
        <v>475.49870990919106</v>
      </c>
    </row>
    <row r="10465" spans="1:31" x14ac:dyDescent="0.25">
      <c r="A10465">
        <v>1895672</v>
      </c>
      <c r="B10465">
        <v>1</v>
      </c>
      <c r="C10465" t="s">
        <v>80</v>
      </c>
      <c r="D10465" t="s">
        <v>106</v>
      </c>
      <c r="E10465" t="s">
        <v>158</v>
      </c>
      <c r="F10465" t="s">
        <v>19832</v>
      </c>
      <c r="G10465" t="s">
        <v>133</v>
      </c>
      <c r="H10465" t="s">
        <v>134</v>
      </c>
      <c r="I10465" t="s">
        <v>135</v>
      </c>
      <c r="J10465" t="s">
        <v>136</v>
      </c>
      <c r="K10465" t="s">
        <v>137</v>
      </c>
      <c r="L10465" t="s">
        <v>29063</v>
      </c>
      <c r="M10465" t="s">
        <v>29064</v>
      </c>
      <c r="N10465">
        <v>10.930277777000001</v>
      </c>
      <c r="O10465">
        <v>0</v>
      </c>
      <c r="P10465">
        <v>0</v>
      </c>
      <c r="Q10465">
        <v>1</v>
      </c>
      <c r="R10465">
        <v>0</v>
      </c>
      <c r="S10465">
        <v>0</v>
      </c>
      <c r="T10465">
        <v>0</v>
      </c>
      <c r="U10465">
        <v>0</v>
      </c>
      <c r="V10465">
        <v>0</v>
      </c>
      <c r="W10465">
        <v>0</v>
      </c>
      <c r="X10465">
        <v>0</v>
      </c>
      <c r="Y10465">
        <v>40.634481849188987</v>
      </c>
      <c r="Z10465">
        <v>0</v>
      </c>
      <c r="AA10465">
        <v>0</v>
      </c>
      <c r="AB10465">
        <v>0</v>
      </c>
      <c r="AC10465">
        <v>0</v>
      </c>
      <c r="AD10465">
        <v>0</v>
      </c>
      <c r="AE10465">
        <v>40.634481849188987</v>
      </c>
    </row>
    <row r="10466" spans="1:31" x14ac:dyDescent="0.25">
      <c r="A10466">
        <v>1896359</v>
      </c>
      <c r="B10466">
        <v>1</v>
      </c>
      <c r="C10466" t="s">
        <v>81</v>
      </c>
      <c r="D10466" t="s">
        <v>115</v>
      </c>
      <c r="E10466" t="s">
        <v>146</v>
      </c>
      <c r="F10466" t="s">
        <v>29065</v>
      </c>
      <c r="G10466" t="s">
        <v>148</v>
      </c>
      <c r="H10466" t="s">
        <v>143</v>
      </c>
      <c r="I10466" t="s">
        <v>135</v>
      </c>
      <c r="J10466" t="s">
        <v>136</v>
      </c>
      <c r="K10466" t="s">
        <v>137</v>
      </c>
      <c r="L10466" t="s">
        <v>29066</v>
      </c>
      <c r="M10466" t="s">
        <v>29067</v>
      </c>
      <c r="N10466">
        <v>3.0619444439999999</v>
      </c>
      <c r="O10466">
        <v>0</v>
      </c>
      <c r="P10466">
        <v>37</v>
      </c>
      <c r="Q10466">
        <v>0</v>
      </c>
      <c r="R10466">
        <v>0</v>
      </c>
      <c r="S10466">
        <v>0</v>
      </c>
      <c r="T10466">
        <v>1</v>
      </c>
      <c r="U10466">
        <v>0</v>
      </c>
      <c r="V10466">
        <v>0</v>
      </c>
      <c r="W10466">
        <v>0</v>
      </c>
      <c r="X10466">
        <v>7.5096858133689857</v>
      </c>
      <c r="Y10466">
        <v>0</v>
      </c>
      <c r="Z10466">
        <v>0</v>
      </c>
      <c r="AA10466">
        <v>0</v>
      </c>
      <c r="AB10466">
        <v>0.16896532619756999</v>
      </c>
      <c r="AC10466">
        <v>0</v>
      </c>
      <c r="AD10466">
        <v>0</v>
      </c>
      <c r="AE10466">
        <v>7.678651139566556</v>
      </c>
    </row>
    <row r="10467" spans="1:31" x14ac:dyDescent="0.25">
      <c r="A10467">
        <v>1895695</v>
      </c>
      <c r="B10467">
        <v>1</v>
      </c>
      <c r="C10467" t="s">
        <v>81</v>
      </c>
      <c r="D10467" t="s">
        <v>125</v>
      </c>
      <c r="E10467" t="s">
        <v>131</v>
      </c>
      <c r="F10467" t="s">
        <v>29068</v>
      </c>
      <c r="G10467" t="s">
        <v>133</v>
      </c>
      <c r="H10467" t="s">
        <v>134</v>
      </c>
      <c r="I10467" t="s">
        <v>135</v>
      </c>
      <c r="J10467" t="s">
        <v>136</v>
      </c>
      <c r="K10467" t="s">
        <v>137</v>
      </c>
      <c r="L10467" t="s">
        <v>29069</v>
      </c>
      <c r="M10467" t="s">
        <v>29070</v>
      </c>
      <c r="N10467">
        <v>1.226388888</v>
      </c>
      <c r="O10467">
        <v>0</v>
      </c>
      <c r="P10467">
        <v>392</v>
      </c>
      <c r="Q10467">
        <v>20</v>
      </c>
      <c r="R10467">
        <v>45</v>
      </c>
      <c r="S10467">
        <v>1</v>
      </c>
      <c r="T10467">
        <v>29</v>
      </c>
      <c r="U10467">
        <v>0</v>
      </c>
      <c r="V10467">
        <v>0</v>
      </c>
      <c r="W10467">
        <v>0</v>
      </c>
      <c r="X10467">
        <v>102.35016923168227</v>
      </c>
      <c r="Y10467">
        <v>615.98402877541935</v>
      </c>
      <c r="Z10467">
        <v>129.86492950768397</v>
      </c>
      <c r="AA10467">
        <v>4.4510213938357754</v>
      </c>
      <c r="AB10467">
        <v>18.079960332187003</v>
      </c>
      <c r="AC10467">
        <v>0</v>
      </c>
      <c r="AD10467">
        <v>0</v>
      </c>
      <c r="AE10467">
        <v>870.73010924080836</v>
      </c>
    </row>
    <row r="10468" spans="1:31" x14ac:dyDescent="0.25">
      <c r="A10468">
        <v>1895589</v>
      </c>
      <c r="B10468">
        <v>1</v>
      </c>
      <c r="C10468" t="s">
        <v>80</v>
      </c>
      <c r="D10468" t="s">
        <v>98</v>
      </c>
      <c r="E10468" t="s">
        <v>146</v>
      </c>
      <c r="F10468" t="s">
        <v>15052</v>
      </c>
      <c r="G10468" t="s">
        <v>148</v>
      </c>
      <c r="H10468" t="s">
        <v>143</v>
      </c>
      <c r="I10468" t="s">
        <v>135</v>
      </c>
      <c r="J10468" t="s">
        <v>136</v>
      </c>
      <c r="K10468" t="s">
        <v>137</v>
      </c>
      <c r="L10468" t="s">
        <v>29071</v>
      </c>
      <c r="M10468" t="s">
        <v>29072</v>
      </c>
      <c r="N10468">
        <v>1.5075000000000001</v>
      </c>
      <c r="O10468">
        <v>0</v>
      </c>
      <c r="P10468">
        <v>30</v>
      </c>
      <c r="Q10468">
        <v>0</v>
      </c>
      <c r="R10468">
        <v>6</v>
      </c>
      <c r="S10468">
        <v>0</v>
      </c>
      <c r="T10468">
        <v>6</v>
      </c>
      <c r="U10468">
        <v>0</v>
      </c>
      <c r="V10468">
        <v>0</v>
      </c>
      <c r="W10468">
        <v>0</v>
      </c>
      <c r="X10468">
        <v>22.657057188487748</v>
      </c>
      <c r="Y10468">
        <v>0</v>
      </c>
      <c r="Z10468">
        <v>37.84925541836072</v>
      </c>
      <c r="AA10468">
        <v>0</v>
      </c>
      <c r="AB10468">
        <v>5.4952746995426471</v>
      </c>
      <c r="AC10468">
        <v>0</v>
      </c>
      <c r="AD10468">
        <v>0</v>
      </c>
      <c r="AE10468">
        <v>66.001587306391116</v>
      </c>
    </row>
    <row r="10469" spans="1:31" x14ac:dyDescent="0.25">
      <c r="A10469">
        <v>1896073</v>
      </c>
      <c r="B10469">
        <v>1</v>
      </c>
      <c r="C10469" t="s">
        <v>80</v>
      </c>
      <c r="D10469" t="s">
        <v>83</v>
      </c>
      <c r="E10469" t="s">
        <v>158</v>
      </c>
      <c r="F10469" t="s">
        <v>28763</v>
      </c>
      <c r="G10469" t="s">
        <v>133</v>
      </c>
      <c r="H10469" t="s">
        <v>134</v>
      </c>
      <c r="I10469" t="s">
        <v>135</v>
      </c>
      <c r="J10469" t="s">
        <v>136</v>
      </c>
      <c r="K10469" t="s">
        <v>137</v>
      </c>
      <c r="L10469" t="s">
        <v>29073</v>
      </c>
      <c r="M10469" t="s">
        <v>29074</v>
      </c>
      <c r="N10469">
        <v>2.0838888880000002</v>
      </c>
      <c r="O10469">
        <v>0</v>
      </c>
      <c r="P10469">
        <v>97</v>
      </c>
      <c r="Q10469">
        <v>0</v>
      </c>
      <c r="R10469">
        <v>0</v>
      </c>
      <c r="S10469">
        <v>0</v>
      </c>
      <c r="T10469">
        <v>100</v>
      </c>
      <c r="U10469">
        <v>0</v>
      </c>
      <c r="V10469">
        <v>0</v>
      </c>
      <c r="W10469">
        <v>0</v>
      </c>
      <c r="X10469">
        <v>56.892786358070694</v>
      </c>
      <c r="Y10469">
        <v>0</v>
      </c>
      <c r="Z10469">
        <v>0</v>
      </c>
      <c r="AA10469">
        <v>0</v>
      </c>
      <c r="AB10469">
        <v>316.10879580889912</v>
      </c>
      <c r="AC10469">
        <v>0</v>
      </c>
      <c r="AD10469">
        <v>0</v>
      </c>
      <c r="AE10469">
        <v>373.0015821669698</v>
      </c>
    </row>
    <row r="10470" spans="1:31" x14ac:dyDescent="0.25">
      <c r="A10470">
        <v>1895781</v>
      </c>
      <c r="B10470">
        <v>1</v>
      </c>
      <c r="C10470" t="s">
        <v>81</v>
      </c>
      <c r="D10470" t="s">
        <v>123</v>
      </c>
      <c r="E10470" t="s">
        <v>210</v>
      </c>
      <c r="F10470" t="s">
        <v>3117</v>
      </c>
      <c r="G10470" t="s">
        <v>133</v>
      </c>
      <c r="H10470" t="s">
        <v>134</v>
      </c>
      <c r="I10470" t="s">
        <v>135</v>
      </c>
      <c r="J10470" t="s">
        <v>136</v>
      </c>
      <c r="K10470" t="s">
        <v>137</v>
      </c>
      <c r="L10470" t="s">
        <v>29075</v>
      </c>
      <c r="M10470" t="s">
        <v>29076</v>
      </c>
      <c r="N10470">
        <v>2.1511111110000001</v>
      </c>
      <c r="O10470">
        <v>3</v>
      </c>
      <c r="P10470">
        <v>23</v>
      </c>
      <c r="Q10470">
        <v>246</v>
      </c>
      <c r="R10470">
        <v>278</v>
      </c>
      <c r="S10470">
        <v>24</v>
      </c>
      <c r="T10470">
        <v>52</v>
      </c>
      <c r="U10470">
        <v>0</v>
      </c>
      <c r="V10470">
        <v>0</v>
      </c>
      <c r="W10470">
        <v>7.5225815184323457</v>
      </c>
      <c r="X10470">
        <v>15.481507005154997</v>
      </c>
      <c r="Y10470">
        <v>929.44303891492757</v>
      </c>
      <c r="Z10470">
        <v>384.56748999925316</v>
      </c>
      <c r="AA10470">
        <v>98.478428927450253</v>
      </c>
      <c r="AB10470">
        <v>84.93139664517345</v>
      </c>
      <c r="AC10470">
        <v>0</v>
      </c>
      <c r="AD10470">
        <v>0</v>
      </c>
      <c r="AE10470">
        <v>1520.4244430103918</v>
      </c>
    </row>
    <row r="10471" spans="1:31" x14ac:dyDescent="0.25">
      <c r="A10471">
        <v>1896027</v>
      </c>
      <c r="B10471">
        <v>1</v>
      </c>
      <c r="C10471" t="s">
        <v>81</v>
      </c>
      <c r="D10471" t="s">
        <v>119</v>
      </c>
      <c r="E10471" t="s">
        <v>210</v>
      </c>
      <c r="F10471" t="s">
        <v>29077</v>
      </c>
      <c r="G10471" t="s">
        <v>133</v>
      </c>
      <c r="H10471" t="s">
        <v>134</v>
      </c>
      <c r="I10471" t="s">
        <v>152</v>
      </c>
      <c r="J10471" t="s">
        <v>136</v>
      </c>
      <c r="K10471" t="s">
        <v>137</v>
      </c>
      <c r="L10471" t="s">
        <v>29078</v>
      </c>
      <c r="M10471" t="s">
        <v>29079</v>
      </c>
      <c r="N10471">
        <v>1.1111111E-2</v>
      </c>
      <c r="O10471">
        <v>0</v>
      </c>
      <c r="P10471">
        <v>2118</v>
      </c>
      <c r="Q10471">
        <v>133</v>
      </c>
      <c r="R10471">
        <v>293</v>
      </c>
      <c r="S10471">
        <v>2</v>
      </c>
      <c r="T10471">
        <v>139</v>
      </c>
      <c r="U10471">
        <v>0</v>
      </c>
      <c r="V10471">
        <v>0</v>
      </c>
      <c r="W10471">
        <v>0</v>
      </c>
      <c r="X10471">
        <v>4.8989926071913708</v>
      </c>
      <c r="Y10471">
        <v>18.802431642777492</v>
      </c>
      <c r="Z10471">
        <v>20.96210150412125</v>
      </c>
      <c r="AA10471">
        <v>0.33620276744266669</v>
      </c>
      <c r="AB10471">
        <v>0.72075784033784451</v>
      </c>
      <c r="AC10471">
        <v>0</v>
      </c>
      <c r="AD10471">
        <v>0</v>
      </c>
      <c r="AE10471">
        <v>45.720486361870627</v>
      </c>
    </row>
    <row r="10472" spans="1:31" x14ac:dyDescent="0.25">
      <c r="A10472">
        <v>1896322</v>
      </c>
      <c r="B10472">
        <v>1</v>
      </c>
      <c r="C10472" t="s">
        <v>80</v>
      </c>
      <c r="D10472" t="s">
        <v>84</v>
      </c>
      <c r="E10472" t="s">
        <v>158</v>
      </c>
      <c r="F10472" t="s">
        <v>29080</v>
      </c>
      <c r="G10472" t="s">
        <v>1557</v>
      </c>
      <c r="H10472" t="s">
        <v>134</v>
      </c>
      <c r="I10472" t="s">
        <v>135</v>
      </c>
      <c r="J10472" t="s">
        <v>136</v>
      </c>
      <c r="K10472" t="s">
        <v>137</v>
      </c>
      <c r="L10472" t="s">
        <v>29081</v>
      </c>
      <c r="M10472" t="s">
        <v>29082</v>
      </c>
      <c r="N10472">
        <v>1.2494444440000001</v>
      </c>
      <c r="O10472">
        <v>0</v>
      </c>
      <c r="P10472">
        <v>1224</v>
      </c>
      <c r="Q10472">
        <v>0</v>
      </c>
      <c r="R10472">
        <v>0</v>
      </c>
      <c r="S10472">
        <v>0</v>
      </c>
      <c r="T10472">
        <v>126</v>
      </c>
      <c r="U10472">
        <v>0</v>
      </c>
      <c r="V10472">
        <v>0</v>
      </c>
      <c r="W10472">
        <v>0</v>
      </c>
      <c r="X10472">
        <v>498.47601766533364</v>
      </c>
      <c r="Y10472">
        <v>0</v>
      </c>
      <c r="Z10472">
        <v>0</v>
      </c>
      <c r="AA10472">
        <v>0</v>
      </c>
      <c r="AB10472">
        <v>93.91129080843119</v>
      </c>
      <c r="AC10472">
        <v>0</v>
      </c>
      <c r="AD10472">
        <v>0</v>
      </c>
      <c r="AE10472">
        <v>592.38730847376485</v>
      </c>
    </row>
    <row r="10473" spans="1:31" x14ac:dyDescent="0.25">
      <c r="A10473">
        <v>1896130</v>
      </c>
      <c r="B10473">
        <v>1</v>
      </c>
      <c r="C10473" t="s">
        <v>81</v>
      </c>
      <c r="D10473" t="s">
        <v>128</v>
      </c>
      <c r="E10473" t="s">
        <v>222</v>
      </c>
      <c r="F10473" t="s">
        <v>29083</v>
      </c>
      <c r="G10473" t="s">
        <v>148</v>
      </c>
      <c r="H10473" t="s">
        <v>143</v>
      </c>
      <c r="I10473" t="s">
        <v>135</v>
      </c>
      <c r="J10473" t="s">
        <v>136</v>
      </c>
      <c r="K10473" t="s">
        <v>137</v>
      </c>
      <c r="L10473" t="s">
        <v>29084</v>
      </c>
      <c r="M10473" t="s">
        <v>29085</v>
      </c>
      <c r="N10473">
        <v>1.589722222</v>
      </c>
      <c r="O10473">
        <v>0</v>
      </c>
      <c r="P10473">
        <v>41</v>
      </c>
      <c r="Q10473">
        <v>0</v>
      </c>
      <c r="R10473">
        <v>0</v>
      </c>
      <c r="S10473">
        <v>0</v>
      </c>
      <c r="T10473">
        <v>2</v>
      </c>
      <c r="U10473">
        <v>0</v>
      </c>
      <c r="V10473">
        <v>0</v>
      </c>
      <c r="W10473">
        <v>0</v>
      </c>
      <c r="X10473">
        <v>15.717143785234931</v>
      </c>
      <c r="Y10473">
        <v>0</v>
      </c>
      <c r="Z10473">
        <v>0</v>
      </c>
      <c r="AA10473">
        <v>0</v>
      </c>
      <c r="AB10473">
        <v>2.1360613919900269</v>
      </c>
      <c r="AC10473">
        <v>0</v>
      </c>
      <c r="AD10473">
        <v>0</v>
      </c>
      <c r="AE10473">
        <v>17.853205177224957</v>
      </c>
    </row>
    <row r="10474" spans="1:31" x14ac:dyDescent="0.25">
      <c r="A10474">
        <v>1895987</v>
      </c>
      <c r="B10474">
        <v>1</v>
      </c>
      <c r="C10474" t="s">
        <v>80</v>
      </c>
      <c r="D10474" t="s">
        <v>86</v>
      </c>
      <c r="E10474" t="s">
        <v>222</v>
      </c>
      <c r="F10474" t="s">
        <v>29086</v>
      </c>
      <c r="G10474" t="s">
        <v>148</v>
      </c>
      <c r="H10474" t="s">
        <v>143</v>
      </c>
      <c r="I10474" t="s">
        <v>135</v>
      </c>
      <c r="J10474" t="s">
        <v>136</v>
      </c>
      <c r="K10474" t="s">
        <v>137</v>
      </c>
      <c r="L10474" t="s">
        <v>29087</v>
      </c>
      <c r="M10474" t="s">
        <v>28919</v>
      </c>
      <c r="N10474">
        <v>1.608055555</v>
      </c>
      <c r="O10474">
        <v>0</v>
      </c>
      <c r="P10474">
        <v>94</v>
      </c>
      <c r="Q10474">
        <v>0</v>
      </c>
      <c r="R10474">
        <v>0</v>
      </c>
      <c r="S10474">
        <v>0</v>
      </c>
      <c r="T10474">
        <v>79</v>
      </c>
      <c r="U10474">
        <v>0</v>
      </c>
      <c r="V10474">
        <v>0</v>
      </c>
      <c r="W10474">
        <v>0</v>
      </c>
      <c r="X10474">
        <v>34.303886310637125</v>
      </c>
      <c r="Y10474">
        <v>0</v>
      </c>
      <c r="Z10474">
        <v>0</v>
      </c>
      <c r="AA10474">
        <v>0</v>
      </c>
      <c r="AB10474">
        <v>101.88332315803477</v>
      </c>
      <c r="AC10474">
        <v>0</v>
      </c>
      <c r="AD10474">
        <v>0</v>
      </c>
      <c r="AE10474">
        <v>136.18720946867188</v>
      </c>
    </row>
    <row r="10475" spans="1:31" x14ac:dyDescent="0.25">
      <c r="A10475">
        <v>1896319</v>
      </c>
      <c r="B10475">
        <v>1</v>
      </c>
      <c r="C10475" t="s">
        <v>80</v>
      </c>
      <c r="D10475" t="s">
        <v>96</v>
      </c>
      <c r="E10475" t="s">
        <v>222</v>
      </c>
      <c r="F10475" t="s">
        <v>1821</v>
      </c>
      <c r="G10475" t="s">
        <v>148</v>
      </c>
      <c r="H10475" t="s">
        <v>143</v>
      </c>
      <c r="I10475" t="s">
        <v>135</v>
      </c>
      <c r="J10475" t="s">
        <v>136</v>
      </c>
      <c r="K10475" t="s">
        <v>137</v>
      </c>
      <c r="L10475" t="s">
        <v>29088</v>
      </c>
      <c r="M10475" t="s">
        <v>29089</v>
      </c>
      <c r="N10475">
        <v>0.67361111100000004</v>
      </c>
      <c r="O10475">
        <v>0</v>
      </c>
      <c r="P10475">
        <v>37</v>
      </c>
      <c r="Q10475">
        <v>0</v>
      </c>
      <c r="R10475">
        <v>0</v>
      </c>
      <c r="S10475">
        <v>0</v>
      </c>
      <c r="T10475">
        <v>20</v>
      </c>
      <c r="U10475">
        <v>0</v>
      </c>
      <c r="V10475">
        <v>0</v>
      </c>
      <c r="W10475">
        <v>0</v>
      </c>
      <c r="X10475">
        <v>15.392466637066111</v>
      </c>
      <c r="Y10475">
        <v>0</v>
      </c>
      <c r="Z10475">
        <v>0</v>
      </c>
      <c r="AA10475">
        <v>0</v>
      </c>
      <c r="AB10475">
        <v>21.898833680721964</v>
      </c>
      <c r="AC10475">
        <v>0</v>
      </c>
      <c r="AD10475">
        <v>0</v>
      </c>
      <c r="AE10475">
        <v>37.291300317788071</v>
      </c>
    </row>
    <row r="10476" spans="1:31" x14ac:dyDescent="0.25">
      <c r="A10476">
        <v>1896107</v>
      </c>
      <c r="B10476">
        <v>1</v>
      </c>
      <c r="C10476" t="s">
        <v>80</v>
      </c>
      <c r="D10476" t="s">
        <v>93</v>
      </c>
      <c r="E10476" t="s">
        <v>146</v>
      </c>
      <c r="F10476" t="s">
        <v>29090</v>
      </c>
      <c r="G10476" t="s">
        <v>148</v>
      </c>
      <c r="H10476" t="s">
        <v>143</v>
      </c>
      <c r="I10476" t="s">
        <v>135</v>
      </c>
      <c r="J10476" t="s">
        <v>136</v>
      </c>
      <c r="K10476" t="s">
        <v>137</v>
      </c>
      <c r="L10476" t="s">
        <v>29091</v>
      </c>
      <c r="M10476" t="s">
        <v>29092</v>
      </c>
      <c r="N10476">
        <v>7.1574999999999998</v>
      </c>
      <c r="O10476">
        <v>0</v>
      </c>
      <c r="P10476">
        <v>55</v>
      </c>
      <c r="Q10476">
        <v>0</v>
      </c>
      <c r="R10476">
        <v>0</v>
      </c>
      <c r="S10476">
        <v>0</v>
      </c>
      <c r="T10476">
        <v>1</v>
      </c>
      <c r="U10476">
        <v>0</v>
      </c>
      <c r="V10476">
        <v>0</v>
      </c>
      <c r="W10476">
        <v>0</v>
      </c>
      <c r="X10476">
        <v>45.16965390942444</v>
      </c>
      <c r="Y10476">
        <v>0</v>
      </c>
      <c r="Z10476">
        <v>0</v>
      </c>
      <c r="AA10476">
        <v>0</v>
      </c>
      <c r="AB10476">
        <v>0.61800767041841997</v>
      </c>
      <c r="AC10476">
        <v>0</v>
      </c>
      <c r="AD10476">
        <v>0</v>
      </c>
      <c r="AE10476">
        <v>45.787661579842862</v>
      </c>
    </row>
    <row r="10477" spans="1:31" x14ac:dyDescent="0.25">
      <c r="A10477">
        <v>1896156</v>
      </c>
      <c r="B10477">
        <v>1</v>
      </c>
      <c r="C10477" t="s">
        <v>80</v>
      </c>
      <c r="D10477" t="s">
        <v>97</v>
      </c>
      <c r="E10477" t="s">
        <v>169</v>
      </c>
      <c r="F10477" t="s">
        <v>29093</v>
      </c>
      <c r="G10477" t="s">
        <v>183</v>
      </c>
      <c r="H10477" t="s">
        <v>143</v>
      </c>
      <c r="I10477" t="s">
        <v>135</v>
      </c>
      <c r="J10477" t="s">
        <v>136</v>
      </c>
      <c r="K10477" t="s">
        <v>137</v>
      </c>
      <c r="L10477" t="s">
        <v>29094</v>
      </c>
      <c r="M10477" t="s">
        <v>29095</v>
      </c>
      <c r="N10477">
        <v>3.0852777769999999</v>
      </c>
      <c r="O10477">
        <v>0</v>
      </c>
      <c r="P10477">
        <v>216</v>
      </c>
      <c r="Q10477">
        <v>0</v>
      </c>
      <c r="R10477">
        <v>1</v>
      </c>
      <c r="S10477">
        <v>0</v>
      </c>
      <c r="T10477">
        <v>34</v>
      </c>
      <c r="U10477">
        <v>0</v>
      </c>
      <c r="V10477">
        <v>0</v>
      </c>
      <c r="W10477">
        <v>0</v>
      </c>
      <c r="X10477">
        <v>276.13754348634751</v>
      </c>
      <c r="Y10477">
        <v>0</v>
      </c>
      <c r="Z10477">
        <v>4.1829245873584444</v>
      </c>
      <c r="AA10477">
        <v>0</v>
      </c>
      <c r="AB10477">
        <v>145.09220565378328</v>
      </c>
      <c r="AC10477">
        <v>0</v>
      </c>
      <c r="AD10477">
        <v>0</v>
      </c>
      <c r="AE10477">
        <v>425.41267372748928</v>
      </c>
    </row>
    <row r="10478" spans="1:31" x14ac:dyDescent="0.25">
      <c r="A10478">
        <v>1895944</v>
      </c>
      <c r="B10478">
        <v>1</v>
      </c>
      <c r="C10478" t="s">
        <v>81</v>
      </c>
      <c r="D10478" t="s">
        <v>123</v>
      </c>
      <c r="E10478" t="s">
        <v>210</v>
      </c>
      <c r="F10478" t="s">
        <v>1349</v>
      </c>
      <c r="G10478" t="s">
        <v>133</v>
      </c>
      <c r="H10478" t="s">
        <v>134</v>
      </c>
      <c r="I10478" t="s">
        <v>135</v>
      </c>
      <c r="J10478" t="s">
        <v>136</v>
      </c>
      <c r="K10478" t="s">
        <v>137</v>
      </c>
      <c r="L10478" t="s">
        <v>29096</v>
      </c>
      <c r="M10478" t="s">
        <v>29097</v>
      </c>
      <c r="N10478">
        <v>0.145555555</v>
      </c>
      <c r="O10478">
        <v>7</v>
      </c>
      <c r="P10478">
        <v>1284</v>
      </c>
      <c r="Q10478">
        <v>99</v>
      </c>
      <c r="R10478">
        <v>69</v>
      </c>
      <c r="S10478">
        <v>26</v>
      </c>
      <c r="T10478">
        <v>111</v>
      </c>
      <c r="U10478">
        <v>7</v>
      </c>
      <c r="V10478">
        <v>0</v>
      </c>
      <c r="W10478">
        <v>0.37032797133691886</v>
      </c>
      <c r="X10478">
        <v>41.434345991176365</v>
      </c>
      <c r="Y10478">
        <v>18.81101076944865</v>
      </c>
      <c r="Z10478">
        <v>11.477586103761729</v>
      </c>
      <c r="AA10478">
        <v>20.999305249934018</v>
      </c>
      <c r="AB10478">
        <v>10.901826031709124</v>
      </c>
      <c r="AC10478">
        <v>50.311741490553061</v>
      </c>
      <c r="AD10478">
        <v>0</v>
      </c>
      <c r="AE10478">
        <v>154.30614360791986</v>
      </c>
    </row>
    <row r="10479" spans="1:31" x14ac:dyDescent="0.25">
      <c r="A10479">
        <v>1896087</v>
      </c>
      <c r="B10479">
        <v>1</v>
      </c>
      <c r="C10479" t="s">
        <v>81</v>
      </c>
      <c r="D10479" t="s">
        <v>128</v>
      </c>
      <c r="E10479" t="s">
        <v>146</v>
      </c>
      <c r="F10479" t="s">
        <v>798</v>
      </c>
      <c r="G10479" t="s">
        <v>148</v>
      </c>
      <c r="H10479" t="s">
        <v>143</v>
      </c>
      <c r="I10479" t="s">
        <v>135</v>
      </c>
      <c r="J10479" t="s">
        <v>136</v>
      </c>
      <c r="K10479" t="s">
        <v>137</v>
      </c>
      <c r="L10479" t="s">
        <v>29098</v>
      </c>
      <c r="M10479" t="s">
        <v>29099</v>
      </c>
      <c r="N10479">
        <v>2.7936111110000001</v>
      </c>
      <c r="O10479">
        <v>0</v>
      </c>
      <c r="P10479">
        <v>28</v>
      </c>
      <c r="Q10479">
        <v>0</v>
      </c>
      <c r="R10479">
        <v>0</v>
      </c>
      <c r="S10479">
        <v>0</v>
      </c>
      <c r="T10479">
        <v>1</v>
      </c>
      <c r="U10479">
        <v>0</v>
      </c>
      <c r="V10479">
        <v>0</v>
      </c>
      <c r="W10479">
        <v>0</v>
      </c>
      <c r="X10479">
        <v>22.265764294558146</v>
      </c>
      <c r="Y10479">
        <v>0</v>
      </c>
      <c r="Z10479">
        <v>0</v>
      </c>
      <c r="AA10479">
        <v>0</v>
      </c>
      <c r="AB10479">
        <v>42.053371217060281</v>
      </c>
      <c r="AC10479">
        <v>0</v>
      </c>
      <c r="AD10479">
        <v>0</v>
      </c>
      <c r="AE10479">
        <v>64.319135511618427</v>
      </c>
    </row>
    <row r="10480" spans="1:31" x14ac:dyDescent="0.25">
      <c r="A10480">
        <v>1896007</v>
      </c>
      <c r="B10480">
        <v>1</v>
      </c>
      <c r="C10480" t="s">
        <v>80</v>
      </c>
      <c r="D10480" t="s">
        <v>99</v>
      </c>
      <c r="E10480" t="s">
        <v>169</v>
      </c>
      <c r="F10480" t="s">
        <v>17329</v>
      </c>
      <c r="G10480" t="s">
        <v>183</v>
      </c>
      <c r="H10480" t="s">
        <v>143</v>
      </c>
      <c r="I10480" t="s">
        <v>135</v>
      </c>
      <c r="J10480" t="s">
        <v>136</v>
      </c>
      <c r="K10480" t="s">
        <v>137</v>
      </c>
      <c r="L10480" t="s">
        <v>29100</v>
      </c>
      <c r="M10480" t="s">
        <v>29101</v>
      </c>
      <c r="N10480">
        <v>0.88249999999999995</v>
      </c>
      <c r="O10480">
        <v>0</v>
      </c>
      <c r="P10480">
        <v>33</v>
      </c>
      <c r="Q10480">
        <v>0</v>
      </c>
      <c r="R10480">
        <v>1</v>
      </c>
      <c r="S10480">
        <v>0</v>
      </c>
      <c r="T10480">
        <v>35</v>
      </c>
      <c r="U10480">
        <v>0</v>
      </c>
      <c r="V10480">
        <v>1</v>
      </c>
      <c r="W10480">
        <v>0</v>
      </c>
      <c r="X10480">
        <v>5.934512423584744</v>
      </c>
      <c r="Y10480">
        <v>0</v>
      </c>
      <c r="Z10480">
        <v>6.4916687073180004E-2</v>
      </c>
      <c r="AA10480">
        <v>0</v>
      </c>
      <c r="AB10480">
        <v>70.200220445267959</v>
      </c>
      <c r="AC10480">
        <v>0</v>
      </c>
      <c r="AD10480">
        <v>12.122636984574553</v>
      </c>
      <c r="AE10480">
        <v>88.322286540500443</v>
      </c>
    </row>
    <row r="10481" spans="1:31" x14ac:dyDescent="0.25">
      <c r="A10481">
        <v>1896256</v>
      </c>
      <c r="B10481">
        <v>1</v>
      </c>
      <c r="C10481" t="s">
        <v>80</v>
      </c>
      <c r="D10481" t="s">
        <v>94</v>
      </c>
      <c r="E10481" t="s">
        <v>210</v>
      </c>
      <c r="F10481" t="s">
        <v>10380</v>
      </c>
      <c r="G10481" t="s">
        <v>133</v>
      </c>
      <c r="H10481" t="s">
        <v>134</v>
      </c>
      <c r="I10481" t="s">
        <v>135</v>
      </c>
      <c r="J10481" t="s">
        <v>136</v>
      </c>
      <c r="K10481" t="s">
        <v>137</v>
      </c>
      <c r="L10481" t="s">
        <v>29102</v>
      </c>
      <c r="M10481" t="s">
        <v>29103</v>
      </c>
      <c r="N10481">
        <v>1.5325</v>
      </c>
      <c r="O10481">
        <v>0</v>
      </c>
      <c r="P10481">
        <v>119</v>
      </c>
      <c r="Q10481">
        <v>0</v>
      </c>
      <c r="R10481">
        <v>0</v>
      </c>
      <c r="S10481">
        <v>1</v>
      </c>
      <c r="T10481">
        <v>8</v>
      </c>
      <c r="U10481">
        <v>0</v>
      </c>
      <c r="V10481">
        <v>0</v>
      </c>
      <c r="W10481">
        <v>0</v>
      </c>
      <c r="X10481">
        <v>21.466107941451792</v>
      </c>
      <c r="Y10481">
        <v>0</v>
      </c>
      <c r="Z10481">
        <v>0</v>
      </c>
      <c r="AA10481">
        <v>3.028546325716722</v>
      </c>
      <c r="AB10481">
        <v>4.3008325033027379</v>
      </c>
      <c r="AC10481">
        <v>0</v>
      </c>
      <c r="AD10481">
        <v>0</v>
      </c>
      <c r="AE10481">
        <v>28.79548677047125</v>
      </c>
    </row>
    <row r="10482" spans="1:31" x14ac:dyDescent="0.25">
      <c r="A10482">
        <v>1896193</v>
      </c>
      <c r="B10482">
        <v>1</v>
      </c>
      <c r="C10482" t="s">
        <v>80</v>
      </c>
      <c r="D10482" t="s">
        <v>107</v>
      </c>
      <c r="E10482" t="s">
        <v>169</v>
      </c>
      <c r="F10482" t="s">
        <v>28781</v>
      </c>
      <c r="G10482" t="s">
        <v>183</v>
      </c>
      <c r="H10482" t="s">
        <v>143</v>
      </c>
      <c r="I10482" t="s">
        <v>135</v>
      </c>
      <c r="J10482" t="s">
        <v>136</v>
      </c>
      <c r="K10482" t="s">
        <v>137</v>
      </c>
      <c r="L10482" t="s">
        <v>29104</v>
      </c>
      <c r="M10482" t="s">
        <v>29105</v>
      </c>
      <c r="N10482">
        <v>1.6575</v>
      </c>
      <c r="O10482">
        <v>0</v>
      </c>
      <c r="P10482">
        <v>211</v>
      </c>
      <c r="Q10482">
        <v>0</v>
      </c>
      <c r="R10482">
        <v>1</v>
      </c>
      <c r="S10482">
        <v>0</v>
      </c>
      <c r="T10482">
        <v>13</v>
      </c>
      <c r="U10482">
        <v>0</v>
      </c>
      <c r="V10482">
        <v>0</v>
      </c>
      <c r="W10482">
        <v>0</v>
      </c>
      <c r="X10482">
        <v>93.705125532410747</v>
      </c>
      <c r="Y10482">
        <v>0</v>
      </c>
      <c r="Z10482">
        <v>2.32526268582375E-2</v>
      </c>
      <c r="AA10482">
        <v>0</v>
      </c>
      <c r="AB10482">
        <v>17.658942256233754</v>
      </c>
      <c r="AC10482">
        <v>0</v>
      </c>
      <c r="AD10482">
        <v>0</v>
      </c>
      <c r="AE10482">
        <v>111.38732041550274</v>
      </c>
    </row>
    <row r="10483" spans="1:31" x14ac:dyDescent="0.25">
      <c r="A10483">
        <v>1895652</v>
      </c>
      <c r="B10483">
        <v>1</v>
      </c>
      <c r="C10483" t="s">
        <v>81</v>
      </c>
      <c r="D10483" t="s">
        <v>123</v>
      </c>
      <c r="E10483" t="s">
        <v>146</v>
      </c>
      <c r="F10483" t="s">
        <v>29106</v>
      </c>
      <c r="G10483" t="s">
        <v>148</v>
      </c>
      <c r="H10483" t="s">
        <v>143</v>
      </c>
      <c r="I10483" t="s">
        <v>135</v>
      </c>
      <c r="J10483" t="s">
        <v>136</v>
      </c>
      <c r="K10483" t="s">
        <v>137</v>
      </c>
      <c r="L10483" t="s">
        <v>29107</v>
      </c>
      <c r="M10483" t="s">
        <v>29108</v>
      </c>
      <c r="N10483">
        <v>5.216111111</v>
      </c>
      <c r="O10483">
        <v>0</v>
      </c>
      <c r="P10483">
        <v>443</v>
      </c>
      <c r="Q10483">
        <v>0</v>
      </c>
      <c r="R10483">
        <v>0</v>
      </c>
      <c r="S10483">
        <v>0</v>
      </c>
      <c r="T10483">
        <v>31</v>
      </c>
      <c r="U10483">
        <v>0</v>
      </c>
      <c r="V10483">
        <v>0</v>
      </c>
      <c r="W10483">
        <v>0</v>
      </c>
      <c r="X10483">
        <v>492.12638245953627</v>
      </c>
      <c r="Y10483">
        <v>0</v>
      </c>
      <c r="Z10483">
        <v>0</v>
      </c>
      <c r="AA10483">
        <v>0</v>
      </c>
      <c r="AB10483">
        <v>106.66171926051344</v>
      </c>
      <c r="AC10483">
        <v>0</v>
      </c>
      <c r="AD10483">
        <v>0</v>
      </c>
      <c r="AE10483">
        <v>598.78810172004967</v>
      </c>
    </row>
    <row r="10484" spans="1:31" x14ac:dyDescent="0.25">
      <c r="A10484">
        <v>1895801</v>
      </c>
      <c r="B10484">
        <v>1</v>
      </c>
      <c r="C10484" t="s">
        <v>81</v>
      </c>
      <c r="D10484" t="s">
        <v>122</v>
      </c>
      <c r="E10484" t="s">
        <v>158</v>
      </c>
      <c r="F10484" t="s">
        <v>29109</v>
      </c>
      <c r="G10484" t="s">
        <v>133</v>
      </c>
      <c r="H10484" t="s">
        <v>134</v>
      </c>
      <c r="I10484" t="s">
        <v>135</v>
      </c>
      <c r="J10484" t="s">
        <v>136</v>
      </c>
      <c r="K10484" t="s">
        <v>137</v>
      </c>
      <c r="L10484" t="s">
        <v>29110</v>
      </c>
      <c r="M10484" t="s">
        <v>29111</v>
      </c>
      <c r="N10484">
        <v>1.0886111110000001</v>
      </c>
      <c r="O10484">
        <v>0</v>
      </c>
      <c r="P10484">
        <v>71</v>
      </c>
      <c r="Q10484">
        <v>0</v>
      </c>
      <c r="R10484">
        <v>0</v>
      </c>
      <c r="S10484">
        <v>1</v>
      </c>
      <c r="T10484">
        <v>5</v>
      </c>
      <c r="U10484">
        <v>0</v>
      </c>
      <c r="V10484">
        <v>0</v>
      </c>
      <c r="W10484">
        <v>0</v>
      </c>
      <c r="X10484">
        <v>14.137594030694084</v>
      </c>
      <c r="Y10484">
        <v>0</v>
      </c>
      <c r="Z10484">
        <v>0</v>
      </c>
      <c r="AA10484">
        <v>1.2400316300128278</v>
      </c>
      <c r="AB10484">
        <v>0.33226671288941556</v>
      </c>
      <c r="AC10484">
        <v>0</v>
      </c>
      <c r="AD10484">
        <v>0</v>
      </c>
      <c r="AE10484">
        <v>15.709892373596327</v>
      </c>
    </row>
    <row r="10485" spans="1:31" x14ac:dyDescent="0.25">
      <c r="A10485">
        <v>1895901</v>
      </c>
      <c r="B10485">
        <v>1</v>
      </c>
      <c r="C10485" t="s">
        <v>80</v>
      </c>
      <c r="D10485" t="s">
        <v>96</v>
      </c>
      <c r="E10485" t="s">
        <v>146</v>
      </c>
      <c r="F10485" t="s">
        <v>18701</v>
      </c>
      <c r="G10485" t="s">
        <v>148</v>
      </c>
      <c r="H10485" t="s">
        <v>143</v>
      </c>
      <c r="I10485" t="s">
        <v>135</v>
      </c>
      <c r="J10485" t="s">
        <v>136</v>
      </c>
      <c r="K10485" t="s">
        <v>137</v>
      </c>
      <c r="L10485" t="s">
        <v>29112</v>
      </c>
      <c r="M10485" t="s">
        <v>29113</v>
      </c>
      <c r="N10485">
        <v>0.995</v>
      </c>
      <c r="O10485">
        <v>0</v>
      </c>
      <c r="P10485">
        <v>83</v>
      </c>
      <c r="Q10485">
        <v>0</v>
      </c>
      <c r="R10485">
        <v>1</v>
      </c>
      <c r="S10485">
        <v>0</v>
      </c>
      <c r="T10485">
        <v>10</v>
      </c>
      <c r="U10485">
        <v>0</v>
      </c>
      <c r="V10485">
        <v>0</v>
      </c>
      <c r="W10485">
        <v>0</v>
      </c>
      <c r="X10485">
        <v>57.117535336730796</v>
      </c>
      <c r="Y10485">
        <v>0</v>
      </c>
      <c r="Z10485">
        <v>1.1818836647024642</v>
      </c>
      <c r="AA10485">
        <v>0</v>
      </c>
      <c r="AB10485">
        <v>35.285212086708597</v>
      </c>
      <c r="AC10485">
        <v>0</v>
      </c>
      <c r="AD10485">
        <v>0</v>
      </c>
      <c r="AE10485">
        <v>93.584631088141862</v>
      </c>
    </row>
    <row r="10486" spans="1:31" x14ac:dyDescent="0.25">
      <c r="A10486">
        <v>1895609</v>
      </c>
      <c r="B10486">
        <v>1</v>
      </c>
      <c r="C10486" t="s">
        <v>80</v>
      </c>
      <c r="D10486" t="s">
        <v>103</v>
      </c>
      <c r="E10486" t="s">
        <v>229</v>
      </c>
      <c r="F10486" t="s">
        <v>12894</v>
      </c>
      <c r="G10486" t="s">
        <v>309</v>
      </c>
      <c r="H10486" t="s">
        <v>232</v>
      </c>
      <c r="I10486" t="s">
        <v>135</v>
      </c>
      <c r="J10486" t="s">
        <v>136</v>
      </c>
      <c r="K10486" t="s">
        <v>172</v>
      </c>
      <c r="L10486" t="s">
        <v>29114</v>
      </c>
      <c r="M10486" t="s">
        <v>29115</v>
      </c>
      <c r="N10486">
        <v>6.1258333330000001</v>
      </c>
      <c r="O10486">
        <v>2</v>
      </c>
      <c r="P10486">
        <v>348</v>
      </c>
      <c r="Q10486">
        <v>40</v>
      </c>
      <c r="R10486">
        <v>79</v>
      </c>
      <c r="S10486">
        <v>20</v>
      </c>
      <c r="T10486">
        <v>60</v>
      </c>
      <c r="U10486">
        <v>6</v>
      </c>
      <c r="V10486">
        <v>1</v>
      </c>
      <c r="W10486">
        <v>14.246785900978619</v>
      </c>
      <c r="X10486">
        <v>633.60706815396122</v>
      </c>
      <c r="Y10486">
        <v>2178.151034563627</v>
      </c>
      <c r="Z10486">
        <v>979.11905640716282</v>
      </c>
      <c r="AA10486">
        <v>576.81356366502462</v>
      </c>
      <c r="AB10486">
        <v>366.65065944083716</v>
      </c>
      <c r="AC10486">
        <v>5939.9810507146822</v>
      </c>
      <c r="AD10486">
        <v>269.60547370656508</v>
      </c>
      <c r="AE10486">
        <v>10958.174692552839</v>
      </c>
    </row>
    <row r="10487" spans="1:31" x14ac:dyDescent="0.25">
      <c r="A10487">
        <v>1896150</v>
      </c>
      <c r="B10487">
        <v>1</v>
      </c>
      <c r="C10487" t="s">
        <v>80</v>
      </c>
      <c r="D10487" t="s">
        <v>83</v>
      </c>
      <c r="E10487" t="s">
        <v>169</v>
      </c>
      <c r="F10487" t="s">
        <v>27302</v>
      </c>
      <c r="G10487" t="s">
        <v>183</v>
      </c>
      <c r="H10487" t="s">
        <v>143</v>
      </c>
      <c r="I10487" t="s">
        <v>135</v>
      </c>
      <c r="J10487" t="s">
        <v>136</v>
      </c>
      <c r="K10487" t="s">
        <v>137</v>
      </c>
      <c r="L10487" t="s">
        <v>29116</v>
      </c>
      <c r="M10487" t="s">
        <v>29117</v>
      </c>
      <c r="N10487">
        <v>1.0930555550000001</v>
      </c>
      <c r="O10487">
        <v>0</v>
      </c>
      <c r="P10487">
        <v>506</v>
      </c>
      <c r="Q10487">
        <v>0</v>
      </c>
      <c r="R10487">
        <v>0</v>
      </c>
      <c r="S10487">
        <v>0</v>
      </c>
      <c r="T10487">
        <v>19</v>
      </c>
      <c r="U10487">
        <v>0</v>
      </c>
      <c r="V10487">
        <v>0</v>
      </c>
      <c r="W10487">
        <v>0</v>
      </c>
      <c r="X10487">
        <v>186.05824390768473</v>
      </c>
      <c r="Y10487">
        <v>0</v>
      </c>
      <c r="Z10487">
        <v>0</v>
      </c>
      <c r="AA10487">
        <v>0</v>
      </c>
      <c r="AB10487">
        <v>9.8797772968887099</v>
      </c>
      <c r="AC10487">
        <v>0</v>
      </c>
      <c r="AD10487">
        <v>0</v>
      </c>
      <c r="AE10487">
        <v>195.93802120457343</v>
      </c>
    </row>
    <row r="10488" spans="1:31" x14ac:dyDescent="0.25">
      <c r="A10488">
        <v>1895976</v>
      </c>
      <c r="B10488">
        <v>1</v>
      </c>
      <c r="C10488" t="s">
        <v>81</v>
      </c>
      <c r="D10488" t="s">
        <v>112</v>
      </c>
      <c r="E10488" t="s">
        <v>146</v>
      </c>
      <c r="F10488" t="s">
        <v>29118</v>
      </c>
      <c r="G10488" t="s">
        <v>148</v>
      </c>
      <c r="H10488" t="s">
        <v>143</v>
      </c>
      <c r="I10488" t="s">
        <v>135</v>
      </c>
      <c r="J10488" t="s">
        <v>136</v>
      </c>
      <c r="K10488" t="s">
        <v>137</v>
      </c>
      <c r="L10488" t="s">
        <v>29119</v>
      </c>
      <c r="M10488" t="s">
        <v>29120</v>
      </c>
      <c r="N10488">
        <v>2.5477777769999999</v>
      </c>
      <c r="O10488">
        <v>0</v>
      </c>
      <c r="P10488">
        <v>8</v>
      </c>
      <c r="Q10488">
        <v>0</v>
      </c>
      <c r="R10488">
        <v>0</v>
      </c>
      <c r="S10488">
        <v>0</v>
      </c>
      <c r="T10488">
        <v>3</v>
      </c>
      <c r="U10488">
        <v>0</v>
      </c>
      <c r="V10488">
        <v>0</v>
      </c>
      <c r="W10488">
        <v>0</v>
      </c>
      <c r="X10488">
        <v>4.5990854753376169</v>
      </c>
      <c r="Y10488">
        <v>0</v>
      </c>
      <c r="Z10488">
        <v>0</v>
      </c>
      <c r="AA10488">
        <v>0</v>
      </c>
      <c r="AB10488">
        <v>4.6326611813039529</v>
      </c>
      <c r="AC10488">
        <v>0</v>
      </c>
      <c r="AD10488">
        <v>0</v>
      </c>
      <c r="AE10488">
        <v>9.2317466566415689</v>
      </c>
    </row>
    <row r="10489" spans="1:31" x14ac:dyDescent="0.25">
      <c r="A10489">
        <v>1896308</v>
      </c>
      <c r="B10489">
        <v>1</v>
      </c>
      <c r="C10489" t="s">
        <v>80</v>
      </c>
      <c r="D10489" t="s">
        <v>97</v>
      </c>
      <c r="E10489" t="s">
        <v>146</v>
      </c>
      <c r="F10489" t="s">
        <v>20550</v>
      </c>
      <c r="G10489" t="s">
        <v>1124</v>
      </c>
      <c r="H10489" t="s">
        <v>143</v>
      </c>
      <c r="I10489" t="s">
        <v>135</v>
      </c>
      <c r="J10489" t="s">
        <v>136</v>
      </c>
      <c r="K10489" t="s">
        <v>137</v>
      </c>
      <c r="L10489" t="s">
        <v>29121</v>
      </c>
      <c r="M10489" t="s">
        <v>29122</v>
      </c>
      <c r="N10489">
        <v>4.9613888880000001</v>
      </c>
      <c r="O10489">
        <v>0</v>
      </c>
      <c r="P10489">
        <v>71</v>
      </c>
      <c r="Q10489">
        <v>0</v>
      </c>
      <c r="R10489">
        <v>0</v>
      </c>
      <c r="S10489">
        <v>0</v>
      </c>
      <c r="T10489">
        <v>5</v>
      </c>
      <c r="U10489">
        <v>0</v>
      </c>
      <c r="V10489">
        <v>0</v>
      </c>
      <c r="W10489">
        <v>0</v>
      </c>
      <c r="X10489">
        <v>110.92894577943513</v>
      </c>
      <c r="Y10489">
        <v>0</v>
      </c>
      <c r="Z10489">
        <v>0</v>
      </c>
      <c r="AA10489">
        <v>0</v>
      </c>
      <c r="AB10489">
        <v>20.634638388240347</v>
      </c>
      <c r="AC10489">
        <v>0</v>
      </c>
      <c r="AD10489">
        <v>0</v>
      </c>
      <c r="AE10489">
        <v>131.56358416767546</v>
      </c>
    </row>
    <row r="10490" spans="1:31" x14ac:dyDescent="0.25">
      <c r="A10490">
        <v>1895767</v>
      </c>
      <c r="B10490">
        <v>1</v>
      </c>
      <c r="C10490" t="s">
        <v>81</v>
      </c>
      <c r="D10490" t="s">
        <v>117</v>
      </c>
      <c r="E10490" t="s">
        <v>146</v>
      </c>
      <c r="F10490" t="s">
        <v>19088</v>
      </c>
      <c r="G10490" t="s">
        <v>148</v>
      </c>
      <c r="H10490" t="s">
        <v>143</v>
      </c>
      <c r="I10490" t="s">
        <v>135</v>
      </c>
      <c r="J10490" t="s">
        <v>136</v>
      </c>
      <c r="K10490" t="s">
        <v>137</v>
      </c>
      <c r="L10490" t="s">
        <v>29123</v>
      </c>
      <c r="M10490" t="s">
        <v>29124</v>
      </c>
      <c r="N10490">
        <v>2.6430555550000001</v>
      </c>
      <c r="O10490">
        <v>0</v>
      </c>
      <c r="P10490">
        <v>14</v>
      </c>
      <c r="Q10490">
        <v>0</v>
      </c>
      <c r="R10490">
        <v>0</v>
      </c>
      <c r="S10490">
        <v>0</v>
      </c>
      <c r="T10490">
        <v>0</v>
      </c>
      <c r="U10490">
        <v>0</v>
      </c>
      <c r="V10490">
        <v>0</v>
      </c>
      <c r="W10490">
        <v>0</v>
      </c>
      <c r="X10490">
        <v>4.3576637582369546</v>
      </c>
      <c r="Y10490">
        <v>0</v>
      </c>
      <c r="Z10490">
        <v>0</v>
      </c>
      <c r="AA10490">
        <v>0</v>
      </c>
      <c r="AB10490">
        <v>0</v>
      </c>
      <c r="AC10490">
        <v>0</v>
      </c>
      <c r="AD10490">
        <v>0</v>
      </c>
      <c r="AE10490">
        <v>4.3576637582369546</v>
      </c>
    </row>
    <row r="10491" spans="1:31" x14ac:dyDescent="0.25">
      <c r="A10491">
        <v>1896162</v>
      </c>
      <c r="B10491">
        <v>1</v>
      </c>
      <c r="C10491" t="s">
        <v>80</v>
      </c>
      <c r="D10491" t="s">
        <v>111</v>
      </c>
      <c r="E10491" t="s">
        <v>146</v>
      </c>
      <c r="F10491" t="s">
        <v>14922</v>
      </c>
      <c r="G10491" t="s">
        <v>148</v>
      </c>
      <c r="H10491" t="s">
        <v>143</v>
      </c>
      <c r="I10491" t="s">
        <v>135</v>
      </c>
      <c r="J10491" t="s">
        <v>136</v>
      </c>
      <c r="K10491" t="s">
        <v>137</v>
      </c>
      <c r="L10491" t="s">
        <v>29125</v>
      </c>
      <c r="M10491" t="s">
        <v>29126</v>
      </c>
      <c r="N10491">
        <v>1.677777777</v>
      </c>
      <c r="O10491">
        <v>0</v>
      </c>
      <c r="P10491">
        <v>20</v>
      </c>
      <c r="Q10491">
        <v>0</v>
      </c>
      <c r="R10491">
        <v>20</v>
      </c>
      <c r="S10491">
        <v>0</v>
      </c>
      <c r="T10491">
        <v>13</v>
      </c>
      <c r="U10491">
        <v>0</v>
      </c>
      <c r="V10491">
        <v>0</v>
      </c>
      <c r="W10491">
        <v>0</v>
      </c>
      <c r="X10491">
        <v>16.182074788121128</v>
      </c>
      <c r="Y10491">
        <v>0</v>
      </c>
      <c r="Z10491">
        <v>40.42640571395156</v>
      </c>
      <c r="AA10491">
        <v>0</v>
      </c>
      <c r="AB10491">
        <v>15.31807787426497</v>
      </c>
      <c r="AC10491">
        <v>0</v>
      </c>
      <c r="AD10491">
        <v>0</v>
      </c>
      <c r="AE10491">
        <v>71.926558376337653</v>
      </c>
    </row>
    <row r="10492" spans="1:31" x14ac:dyDescent="0.25">
      <c r="A10492">
        <v>1895721</v>
      </c>
      <c r="B10492">
        <v>1</v>
      </c>
      <c r="C10492" t="s">
        <v>81</v>
      </c>
      <c r="D10492" t="s">
        <v>116</v>
      </c>
      <c r="E10492" t="s">
        <v>131</v>
      </c>
      <c r="F10492" t="s">
        <v>29127</v>
      </c>
      <c r="G10492" t="s">
        <v>133</v>
      </c>
      <c r="H10492" t="s">
        <v>134</v>
      </c>
      <c r="I10492" t="s">
        <v>135</v>
      </c>
      <c r="J10492" t="s">
        <v>136</v>
      </c>
      <c r="K10492" t="s">
        <v>137</v>
      </c>
      <c r="L10492" t="s">
        <v>29128</v>
      </c>
      <c r="M10492" t="s">
        <v>29129</v>
      </c>
      <c r="N10492">
        <v>0.36944444399999998</v>
      </c>
      <c r="O10492">
        <v>0</v>
      </c>
      <c r="P10492">
        <v>669</v>
      </c>
      <c r="Q10492">
        <v>0</v>
      </c>
      <c r="R10492">
        <v>67</v>
      </c>
      <c r="S10492">
        <v>2</v>
      </c>
      <c r="T10492">
        <v>84</v>
      </c>
      <c r="U10492">
        <v>0</v>
      </c>
      <c r="V10492">
        <v>0</v>
      </c>
      <c r="W10492">
        <v>0</v>
      </c>
      <c r="X10492">
        <v>42.475585607626535</v>
      </c>
      <c r="Y10492">
        <v>0</v>
      </c>
      <c r="Z10492">
        <v>13.514528649456333</v>
      </c>
      <c r="AA10492">
        <v>1.4881053403700362</v>
      </c>
      <c r="AB10492">
        <v>12.963776807491396</v>
      </c>
      <c r="AC10492">
        <v>0</v>
      </c>
      <c r="AD10492">
        <v>0</v>
      </c>
      <c r="AE10492">
        <v>70.441996404944291</v>
      </c>
    </row>
    <row r="10493" spans="1:31" x14ac:dyDescent="0.25">
      <c r="A10493">
        <v>1895970</v>
      </c>
      <c r="B10493">
        <v>1</v>
      </c>
      <c r="C10493" t="s">
        <v>80</v>
      </c>
      <c r="D10493" t="s">
        <v>101</v>
      </c>
      <c r="E10493" t="s">
        <v>146</v>
      </c>
      <c r="F10493" t="s">
        <v>21840</v>
      </c>
      <c r="G10493" t="s">
        <v>148</v>
      </c>
      <c r="H10493" t="s">
        <v>143</v>
      </c>
      <c r="I10493" t="s">
        <v>135</v>
      </c>
      <c r="J10493" t="s">
        <v>136</v>
      </c>
      <c r="K10493" t="s">
        <v>137</v>
      </c>
      <c r="L10493" t="s">
        <v>29130</v>
      </c>
      <c r="M10493" t="s">
        <v>29131</v>
      </c>
      <c r="N10493">
        <v>3.0241666660000002</v>
      </c>
      <c r="O10493">
        <v>0</v>
      </c>
      <c r="P10493">
        <v>180</v>
      </c>
      <c r="Q10493">
        <v>0</v>
      </c>
      <c r="R10493">
        <v>0</v>
      </c>
      <c r="S10493">
        <v>0</v>
      </c>
      <c r="T10493">
        <v>5</v>
      </c>
      <c r="U10493">
        <v>0</v>
      </c>
      <c r="V10493">
        <v>0</v>
      </c>
      <c r="W10493">
        <v>0</v>
      </c>
      <c r="X10493">
        <v>184.48478022307617</v>
      </c>
      <c r="Y10493">
        <v>0</v>
      </c>
      <c r="Z10493">
        <v>0</v>
      </c>
      <c r="AA10493">
        <v>0</v>
      </c>
      <c r="AB10493">
        <v>232.97508347543311</v>
      </c>
      <c r="AC10493">
        <v>0</v>
      </c>
      <c r="AD10493">
        <v>0</v>
      </c>
      <c r="AE10493">
        <v>417.45986369850925</v>
      </c>
    </row>
    <row r="10494" spans="1:31" x14ac:dyDescent="0.25">
      <c r="A10494">
        <v>1895638</v>
      </c>
      <c r="B10494">
        <v>1</v>
      </c>
      <c r="C10494" t="s">
        <v>81</v>
      </c>
      <c r="D10494" t="s">
        <v>126</v>
      </c>
      <c r="E10494" t="s">
        <v>158</v>
      </c>
      <c r="F10494" t="s">
        <v>29132</v>
      </c>
      <c r="G10494" t="s">
        <v>293</v>
      </c>
      <c r="H10494" t="s">
        <v>134</v>
      </c>
      <c r="I10494" t="s">
        <v>135</v>
      </c>
      <c r="J10494" t="s">
        <v>136</v>
      </c>
      <c r="K10494" t="s">
        <v>137</v>
      </c>
      <c r="L10494" t="s">
        <v>29133</v>
      </c>
      <c r="M10494" t="s">
        <v>29134</v>
      </c>
      <c r="N10494">
        <v>1.811666666</v>
      </c>
      <c r="O10494">
        <v>0</v>
      </c>
      <c r="P10494">
        <v>24</v>
      </c>
      <c r="Q10494">
        <v>0</v>
      </c>
      <c r="R10494">
        <v>7</v>
      </c>
      <c r="S10494">
        <v>0</v>
      </c>
      <c r="T10494">
        <v>0</v>
      </c>
      <c r="U10494">
        <v>0</v>
      </c>
      <c r="V10494">
        <v>0</v>
      </c>
      <c r="W10494">
        <v>0</v>
      </c>
      <c r="X10494">
        <v>5.4660555443248473</v>
      </c>
      <c r="Y10494">
        <v>0</v>
      </c>
      <c r="Z10494">
        <v>1.7701776097746169</v>
      </c>
      <c r="AA10494">
        <v>0</v>
      </c>
      <c r="AB10494">
        <v>0</v>
      </c>
      <c r="AC10494">
        <v>0</v>
      </c>
      <c r="AD10494">
        <v>0</v>
      </c>
      <c r="AE10494">
        <v>7.2362331540994642</v>
      </c>
    </row>
    <row r="10495" spans="1:31" x14ac:dyDescent="0.25">
      <c r="A10495">
        <v>1895581</v>
      </c>
      <c r="B10495">
        <v>1</v>
      </c>
      <c r="C10495" t="s">
        <v>80</v>
      </c>
      <c r="D10495" t="s">
        <v>102</v>
      </c>
      <c r="E10495" t="s">
        <v>146</v>
      </c>
      <c r="F10495" t="s">
        <v>675</v>
      </c>
      <c r="G10495" t="s">
        <v>148</v>
      </c>
      <c r="H10495" t="s">
        <v>143</v>
      </c>
      <c r="I10495" t="s">
        <v>135</v>
      </c>
      <c r="J10495" t="s">
        <v>136</v>
      </c>
      <c r="K10495" t="s">
        <v>137</v>
      </c>
      <c r="L10495" t="s">
        <v>29135</v>
      </c>
      <c r="M10495" t="s">
        <v>29136</v>
      </c>
      <c r="N10495">
        <v>5.0461111110000001</v>
      </c>
      <c r="O10495">
        <v>0</v>
      </c>
      <c r="P10495">
        <v>4</v>
      </c>
      <c r="Q10495">
        <v>0</v>
      </c>
      <c r="R10495">
        <v>12</v>
      </c>
      <c r="S10495">
        <v>0</v>
      </c>
      <c r="T10495">
        <v>1</v>
      </c>
      <c r="U10495">
        <v>0</v>
      </c>
      <c r="V10495">
        <v>0</v>
      </c>
      <c r="W10495">
        <v>0</v>
      </c>
      <c r="X10495">
        <v>10.189252931357279</v>
      </c>
      <c r="Y10495">
        <v>0</v>
      </c>
      <c r="Z10495">
        <v>125.88020962104078</v>
      </c>
      <c r="AA10495">
        <v>0</v>
      </c>
      <c r="AB10495">
        <v>13.541796815373841</v>
      </c>
      <c r="AC10495">
        <v>0</v>
      </c>
      <c r="AD10495">
        <v>0</v>
      </c>
      <c r="AE10495">
        <v>149.61125936777188</v>
      </c>
    </row>
    <row r="10496" spans="1:31" x14ac:dyDescent="0.25">
      <c r="A10496">
        <v>1895784</v>
      </c>
      <c r="B10496">
        <v>1</v>
      </c>
      <c r="C10496" t="s">
        <v>80</v>
      </c>
      <c r="D10496" t="s">
        <v>105</v>
      </c>
      <c r="E10496" t="s">
        <v>140</v>
      </c>
      <c r="F10496" t="s">
        <v>29137</v>
      </c>
      <c r="G10496" t="s">
        <v>163</v>
      </c>
      <c r="H10496" t="s">
        <v>143</v>
      </c>
      <c r="I10496" t="s">
        <v>135</v>
      </c>
      <c r="J10496" t="s">
        <v>136</v>
      </c>
      <c r="K10496" t="s">
        <v>137</v>
      </c>
      <c r="L10496" t="s">
        <v>29138</v>
      </c>
      <c r="M10496" t="s">
        <v>29139</v>
      </c>
      <c r="N10496">
        <v>11.545555555</v>
      </c>
      <c r="O10496">
        <v>0</v>
      </c>
      <c r="P10496">
        <v>1</v>
      </c>
      <c r="Q10496">
        <v>0</v>
      </c>
      <c r="R10496">
        <v>0</v>
      </c>
      <c r="S10496">
        <v>0</v>
      </c>
      <c r="T10496">
        <v>0</v>
      </c>
      <c r="U10496">
        <v>0</v>
      </c>
      <c r="V10496">
        <v>0</v>
      </c>
      <c r="W10496">
        <v>0</v>
      </c>
      <c r="X10496">
        <v>5.7864051731975188</v>
      </c>
      <c r="Y10496">
        <v>0</v>
      </c>
      <c r="Z10496">
        <v>0</v>
      </c>
      <c r="AA10496">
        <v>0</v>
      </c>
      <c r="AB10496">
        <v>0</v>
      </c>
      <c r="AC10496">
        <v>0</v>
      </c>
      <c r="AD10496">
        <v>0</v>
      </c>
      <c r="AE10496">
        <v>5.7864051731975188</v>
      </c>
    </row>
    <row r="10497" spans="1:31" x14ac:dyDescent="0.25">
      <c r="A10497">
        <v>1895930</v>
      </c>
      <c r="B10497">
        <v>1</v>
      </c>
      <c r="C10497" t="s">
        <v>81</v>
      </c>
      <c r="D10497" t="s">
        <v>115</v>
      </c>
      <c r="E10497" t="s">
        <v>140</v>
      </c>
      <c r="F10497" t="s">
        <v>29140</v>
      </c>
      <c r="G10497" t="s">
        <v>163</v>
      </c>
      <c r="H10497" t="s">
        <v>143</v>
      </c>
      <c r="I10497" t="s">
        <v>135</v>
      </c>
      <c r="J10497" t="s">
        <v>136</v>
      </c>
      <c r="K10497" t="s">
        <v>137</v>
      </c>
      <c r="L10497" t="s">
        <v>29141</v>
      </c>
      <c r="M10497" t="s">
        <v>29142</v>
      </c>
      <c r="N10497">
        <v>2.7341666660000001</v>
      </c>
      <c r="O10497">
        <v>0</v>
      </c>
      <c r="P10497">
        <v>1</v>
      </c>
      <c r="Q10497">
        <v>0</v>
      </c>
      <c r="R10497">
        <v>0</v>
      </c>
      <c r="S10497">
        <v>0</v>
      </c>
      <c r="T10497">
        <v>0</v>
      </c>
      <c r="U10497">
        <v>0</v>
      </c>
      <c r="V10497">
        <v>0</v>
      </c>
      <c r="W10497">
        <v>0</v>
      </c>
      <c r="X10497">
        <v>1.5480561071985137</v>
      </c>
      <c r="Y10497">
        <v>0</v>
      </c>
      <c r="Z10497">
        <v>0</v>
      </c>
      <c r="AA10497">
        <v>0</v>
      </c>
      <c r="AB10497">
        <v>0</v>
      </c>
      <c r="AC10497">
        <v>0</v>
      </c>
      <c r="AD10497">
        <v>0</v>
      </c>
      <c r="AE10497">
        <v>1.5480561071985137</v>
      </c>
    </row>
    <row r="10498" spans="1:31" x14ac:dyDescent="0.25">
      <c r="A10498">
        <v>1895830</v>
      </c>
      <c r="B10498">
        <v>1</v>
      </c>
      <c r="C10498" t="s">
        <v>80</v>
      </c>
      <c r="D10498" t="s">
        <v>94</v>
      </c>
      <c r="E10498" t="s">
        <v>222</v>
      </c>
      <c r="F10498" t="s">
        <v>29143</v>
      </c>
      <c r="G10498" t="s">
        <v>663</v>
      </c>
      <c r="H10498" t="s">
        <v>143</v>
      </c>
      <c r="I10498" t="s">
        <v>135</v>
      </c>
      <c r="J10498" t="s">
        <v>136</v>
      </c>
      <c r="K10498" t="s">
        <v>137</v>
      </c>
      <c r="L10498" t="s">
        <v>29144</v>
      </c>
      <c r="M10498" t="s">
        <v>29145</v>
      </c>
      <c r="N10498">
        <v>1.04</v>
      </c>
      <c r="O10498">
        <v>0</v>
      </c>
      <c r="P10498">
        <v>84</v>
      </c>
      <c r="Q10498">
        <v>0</v>
      </c>
      <c r="R10498">
        <v>0</v>
      </c>
      <c r="S10498">
        <v>0</v>
      </c>
      <c r="T10498">
        <v>13</v>
      </c>
      <c r="U10498">
        <v>0</v>
      </c>
      <c r="V10498">
        <v>0</v>
      </c>
      <c r="W10498">
        <v>0</v>
      </c>
      <c r="X10498">
        <v>19.347186731549673</v>
      </c>
      <c r="Y10498">
        <v>0</v>
      </c>
      <c r="Z10498">
        <v>0</v>
      </c>
      <c r="AA10498">
        <v>0</v>
      </c>
      <c r="AB10498">
        <v>9.9932375668714606</v>
      </c>
      <c r="AC10498">
        <v>0</v>
      </c>
      <c r="AD10498">
        <v>0</v>
      </c>
      <c r="AE10498">
        <v>29.340424298421134</v>
      </c>
    </row>
    <row r="10499" spans="1:31" x14ac:dyDescent="0.25">
      <c r="A10499">
        <v>1896076</v>
      </c>
      <c r="B10499">
        <v>1</v>
      </c>
      <c r="C10499" t="s">
        <v>80</v>
      </c>
      <c r="D10499" t="s">
        <v>92</v>
      </c>
      <c r="E10499" t="s">
        <v>140</v>
      </c>
      <c r="F10499" t="s">
        <v>29146</v>
      </c>
      <c r="G10499" t="s">
        <v>207</v>
      </c>
      <c r="H10499" t="s">
        <v>143</v>
      </c>
      <c r="I10499" t="s">
        <v>135</v>
      </c>
      <c r="J10499" t="s">
        <v>136</v>
      </c>
      <c r="K10499" t="s">
        <v>137</v>
      </c>
      <c r="L10499" t="s">
        <v>29147</v>
      </c>
      <c r="M10499" t="s">
        <v>29148</v>
      </c>
      <c r="N10499">
        <v>2.4986111110000002</v>
      </c>
      <c r="O10499">
        <v>0</v>
      </c>
      <c r="P10499">
        <v>2</v>
      </c>
      <c r="Q10499">
        <v>0</v>
      </c>
      <c r="R10499">
        <v>0</v>
      </c>
      <c r="S10499">
        <v>0</v>
      </c>
      <c r="T10499">
        <v>0</v>
      </c>
      <c r="U10499">
        <v>0</v>
      </c>
      <c r="V10499">
        <v>0</v>
      </c>
      <c r="W10499">
        <v>0</v>
      </c>
      <c r="X10499">
        <v>1.9086642731114947</v>
      </c>
      <c r="Y10499">
        <v>0</v>
      </c>
      <c r="Z10499">
        <v>0</v>
      </c>
      <c r="AA10499">
        <v>0</v>
      </c>
      <c r="AB10499">
        <v>0</v>
      </c>
      <c r="AC10499">
        <v>0</v>
      </c>
      <c r="AD10499">
        <v>0</v>
      </c>
      <c r="AE10499">
        <v>1.9086642731114947</v>
      </c>
    </row>
    <row r="10500" spans="1:31" x14ac:dyDescent="0.25">
      <c r="A10500">
        <v>1896225</v>
      </c>
      <c r="B10500">
        <v>1</v>
      </c>
      <c r="C10500" t="s">
        <v>80</v>
      </c>
      <c r="D10500" t="s">
        <v>105</v>
      </c>
      <c r="E10500" t="s">
        <v>140</v>
      </c>
      <c r="F10500" t="s">
        <v>29149</v>
      </c>
      <c r="G10500" t="s">
        <v>163</v>
      </c>
      <c r="H10500" t="s">
        <v>143</v>
      </c>
      <c r="I10500" t="s">
        <v>135</v>
      </c>
      <c r="J10500" t="s">
        <v>136</v>
      </c>
      <c r="K10500" t="s">
        <v>137</v>
      </c>
      <c r="L10500" t="s">
        <v>29150</v>
      </c>
      <c r="M10500" t="s">
        <v>28364</v>
      </c>
      <c r="N10500">
        <v>4.7838888879999999</v>
      </c>
      <c r="O10500">
        <v>0</v>
      </c>
      <c r="P10500">
        <v>1</v>
      </c>
      <c r="Q10500">
        <v>0</v>
      </c>
      <c r="R10500">
        <v>0</v>
      </c>
      <c r="S10500">
        <v>0</v>
      </c>
      <c r="T10500">
        <v>0</v>
      </c>
      <c r="U10500">
        <v>0</v>
      </c>
      <c r="V10500">
        <v>0</v>
      </c>
      <c r="W10500">
        <v>0</v>
      </c>
      <c r="X10500">
        <v>5.890930699896507</v>
      </c>
      <c r="Y10500">
        <v>0</v>
      </c>
      <c r="Z10500">
        <v>0</v>
      </c>
      <c r="AA10500">
        <v>0</v>
      </c>
      <c r="AB10500">
        <v>0</v>
      </c>
      <c r="AC10500">
        <v>0</v>
      </c>
      <c r="AD10500">
        <v>0</v>
      </c>
      <c r="AE10500">
        <v>5.890930699896507</v>
      </c>
    </row>
    <row r="10501" spans="1:31" x14ac:dyDescent="0.25">
      <c r="A10501">
        <v>1895704</v>
      </c>
      <c r="B10501">
        <v>1</v>
      </c>
      <c r="C10501" t="s">
        <v>81</v>
      </c>
      <c r="D10501" t="s">
        <v>112</v>
      </c>
      <c r="E10501" t="s">
        <v>210</v>
      </c>
      <c r="F10501" t="s">
        <v>2156</v>
      </c>
      <c r="G10501" t="s">
        <v>133</v>
      </c>
      <c r="H10501" t="s">
        <v>134</v>
      </c>
      <c r="I10501" t="s">
        <v>135</v>
      </c>
      <c r="J10501" t="s">
        <v>136</v>
      </c>
      <c r="K10501" t="s">
        <v>137</v>
      </c>
      <c r="L10501" t="s">
        <v>29151</v>
      </c>
      <c r="M10501" t="s">
        <v>29152</v>
      </c>
      <c r="N10501">
        <v>8.6666666000000003E-2</v>
      </c>
      <c r="O10501">
        <v>0</v>
      </c>
      <c r="P10501">
        <v>1048</v>
      </c>
      <c r="Q10501">
        <v>5</v>
      </c>
      <c r="R10501">
        <v>28</v>
      </c>
      <c r="S10501">
        <v>6</v>
      </c>
      <c r="T10501">
        <v>49</v>
      </c>
      <c r="U10501">
        <v>0</v>
      </c>
      <c r="V10501">
        <v>0</v>
      </c>
      <c r="W10501">
        <v>0</v>
      </c>
      <c r="X10501">
        <v>7.902812671402037</v>
      </c>
      <c r="Y10501">
        <v>2.4375303984616004</v>
      </c>
      <c r="Z10501">
        <v>0.74886371737579993</v>
      </c>
      <c r="AA10501">
        <v>1.7272012406229533</v>
      </c>
      <c r="AB10501">
        <v>1.8925211508928401</v>
      </c>
      <c r="AC10501">
        <v>0</v>
      </c>
      <c r="AD10501">
        <v>0</v>
      </c>
      <c r="AE10501">
        <v>14.708929178755231</v>
      </c>
    </row>
    <row r="10502" spans="1:31" x14ac:dyDescent="0.25">
      <c r="A10502">
        <v>1896202</v>
      </c>
      <c r="B10502">
        <v>1</v>
      </c>
      <c r="C10502" t="s">
        <v>80</v>
      </c>
      <c r="D10502" t="s">
        <v>106</v>
      </c>
      <c r="E10502" t="s">
        <v>169</v>
      </c>
      <c r="F10502" t="s">
        <v>29153</v>
      </c>
      <c r="G10502" t="s">
        <v>183</v>
      </c>
      <c r="H10502" t="s">
        <v>143</v>
      </c>
      <c r="I10502" t="s">
        <v>135</v>
      </c>
      <c r="J10502" t="s">
        <v>136</v>
      </c>
      <c r="K10502" t="s">
        <v>137</v>
      </c>
      <c r="L10502" t="s">
        <v>29154</v>
      </c>
      <c r="M10502" t="s">
        <v>29155</v>
      </c>
      <c r="N10502">
        <v>2.0361111109999999</v>
      </c>
      <c r="O10502">
        <v>0</v>
      </c>
      <c r="P10502">
        <v>19</v>
      </c>
      <c r="Q10502">
        <v>0</v>
      </c>
      <c r="R10502">
        <v>5</v>
      </c>
      <c r="S10502">
        <v>0</v>
      </c>
      <c r="T10502">
        <v>3</v>
      </c>
      <c r="U10502">
        <v>0</v>
      </c>
      <c r="V10502">
        <v>0</v>
      </c>
      <c r="W10502">
        <v>0</v>
      </c>
      <c r="X10502">
        <v>15.317530176307413</v>
      </c>
      <c r="Y10502">
        <v>0</v>
      </c>
      <c r="Z10502">
        <v>12.286070666544946</v>
      </c>
      <c r="AA10502">
        <v>0</v>
      </c>
      <c r="AB10502">
        <v>1.7200838187869971</v>
      </c>
      <c r="AC10502">
        <v>0</v>
      </c>
      <c r="AD10502">
        <v>0</v>
      </c>
      <c r="AE10502">
        <v>29.323684661639355</v>
      </c>
    </row>
    <row r="10503" spans="1:31" x14ac:dyDescent="0.25">
      <c r="A10503">
        <v>1895847</v>
      </c>
      <c r="B10503">
        <v>1</v>
      </c>
      <c r="C10503" t="s">
        <v>80</v>
      </c>
      <c r="D10503" t="s">
        <v>85</v>
      </c>
      <c r="E10503" t="s">
        <v>140</v>
      </c>
      <c r="F10503" t="s">
        <v>29156</v>
      </c>
      <c r="G10503" t="s">
        <v>207</v>
      </c>
      <c r="H10503" t="s">
        <v>143</v>
      </c>
      <c r="I10503" t="s">
        <v>135</v>
      </c>
      <c r="J10503" t="s">
        <v>136</v>
      </c>
      <c r="K10503" t="s">
        <v>137</v>
      </c>
      <c r="L10503" t="s">
        <v>29157</v>
      </c>
      <c r="M10503" t="s">
        <v>29158</v>
      </c>
      <c r="N10503">
        <v>1.3488888880000001</v>
      </c>
      <c r="O10503">
        <v>0</v>
      </c>
      <c r="P10503">
        <v>11</v>
      </c>
      <c r="Q10503">
        <v>0</v>
      </c>
      <c r="R10503">
        <v>0</v>
      </c>
      <c r="S10503">
        <v>0</v>
      </c>
      <c r="T10503">
        <v>0</v>
      </c>
      <c r="U10503">
        <v>0</v>
      </c>
      <c r="V10503">
        <v>0</v>
      </c>
      <c r="W10503">
        <v>0</v>
      </c>
      <c r="X10503">
        <v>4.3593376797617074</v>
      </c>
      <c r="Y10503">
        <v>0</v>
      </c>
      <c r="Z10503">
        <v>0</v>
      </c>
      <c r="AA10503">
        <v>0</v>
      </c>
      <c r="AB10503">
        <v>0</v>
      </c>
      <c r="AC10503">
        <v>0</v>
      </c>
      <c r="AD10503">
        <v>0</v>
      </c>
      <c r="AE10503">
        <v>4.3593376797617074</v>
      </c>
    </row>
    <row r="10504" spans="1:31" x14ac:dyDescent="0.25">
      <c r="A10504">
        <v>1895824</v>
      </c>
      <c r="B10504">
        <v>1</v>
      </c>
      <c r="C10504" t="s">
        <v>80</v>
      </c>
      <c r="D10504" t="s">
        <v>88</v>
      </c>
      <c r="E10504" t="s">
        <v>146</v>
      </c>
      <c r="F10504" t="s">
        <v>747</v>
      </c>
      <c r="G10504" t="s">
        <v>148</v>
      </c>
      <c r="H10504" t="s">
        <v>143</v>
      </c>
      <c r="I10504" t="s">
        <v>135</v>
      </c>
      <c r="J10504" t="s">
        <v>136</v>
      </c>
      <c r="K10504" t="s">
        <v>137</v>
      </c>
      <c r="L10504" t="s">
        <v>29159</v>
      </c>
      <c r="M10504" t="s">
        <v>29160</v>
      </c>
      <c r="N10504">
        <v>0.5675</v>
      </c>
      <c r="O10504">
        <v>0</v>
      </c>
      <c r="P10504">
        <v>67</v>
      </c>
      <c r="Q10504">
        <v>0</v>
      </c>
      <c r="R10504">
        <v>0</v>
      </c>
      <c r="S10504">
        <v>0</v>
      </c>
      <c r="T10504">
        <v>25</v>
      </c>
      <c r="U10504">
        <v>0</v>
      </c>
      <c r="V10504">
        <v>0</v>
      </c>
      <c r="W10504">
        <v>0</v>
      </c>
      <c r="X10504">
        <v>10.698373257901999</v>
      </c>
      <c r="Y10504">
        <v>0</v>
      </c>
      <c r="Z10504">
        <v>0</v>
      </c>
      <c r="AA10504">
        <v>0</v>
      </c>
      <c r="AB10504">
        <v>27.959928739184448</v>
      </c>
      <c r="AC10504">
        <v>0</v>
      </c>
      <c r="AD10504">
        <v>0</v>
      </c>
      <c r="AE10504">
        <v>38.658301997086447</v>
      </c>
    </row>
    <row r="10505" spans="1:31" x14ac:dyDescent="0.25">
      <c r="A10505">
        <v>1895890</v>
      </c>
      <c r="B10505">
        <v>1</v>
      </c>
      <c r="C10505" t="s">
        <v>80</v>
      </c>
      <c r="D10505" t="s">
        <v>110</v>
      </c>
      <c r="E10505" t="s">
        <v>140</v>
      </c>
      <c r="F10505" t="s">
        <v>29161</v>
      </c>
      <c r="G10505" t="s">
        <v>207</v>
      </c>
      <c r="H10505" t="s">
        <v>143</v>
      </c>
      <c r="I10505" t="s">
        <v>135</v>
      </c>
      <c r="J10505" t="s">
        <v>136</v>
      </c>
      <c r="K10505" t="s">
        <v>137</v>
      </c>
      <c r="L10505" t="s">
        <v>29162</v>
      </c>
      <c r="M10505" t="s">
        <v>29163</v>
      </c>
      <c r="N10505">
        <v>2.008611111</v>
      </c>
      <c r="O10505">
        <v>0</v>
      </c>
      <c r="P10505">
        <v>5</v>
      </c>
      <c r="Q10505">
        <v>0</v>
      </c>
      <c r="R10505">
        <v>0</v>
      </c>
      <c r="S10505">
        <v>0</v>
      </c>
      <c r="T10505">
        <v>0</v>
      </c>
      <c r="U10505">
        <v>0</v>
      </c>
      <c r="V10505">
        <v>0</v>
      </c>
      <c r="W10505">
        <v>0</v>
      </c>
      <c r="X10505">
        <v>2.7653082297303744</v>
      </c>
      <c r="Y10505">
        <v>0</v>
      </c>
      <c r="Z10505">
        <v>0</v>
      </c>
      <c r="AA10505">
        <v>0</v>
      </c>
      <c r="AB10505">
        <v>0</v>
      </c>
      <c r="AC10505">
        <v>0</v>
      </c>
      <c r="AD10505">
        <v>0</v>
      </c>
      <c r="AE10505">
        <v>2.7653082297303744</v>
      </c>
    </row>
    <row r="10506" spans="1:31" x14ac:dyDescent="0.25">
      <c r="A10506">
        <v>1896016</v>
      </c>
      <c r="B10506">
        <v>1</v>
      </c>
      <c r="C10506" t="s">
        <v>80</v>
      </c>
      <c r="D10506" t="s">
        <v>84</v>
      </c>
      <c r="E10506" t="s">
        <v>210</v>
      </c>
      <c r="F10506" t="s">
        <v>29164</v>
      </c>
      <c r="G10506" t="s">
        <v>212</v>
      </c>
      <c r="H10506" t="s">
        <v>134</v>
      </c>
      <c r="I10506" t="s">
        <v>135</v>
      </c>
      <c r="J10506" t="s">
        <v>3</v>
      </c>
      <c r="K10506" t="s">
        <v>137</v>
      </c>
      <c r="L10506" t="s">
        <v>29165</v>
      </c>
      <c r="M10506" t="s">
        <v>29166</v>
      </c>
      <c r="N10506">
        <v>1</v>
      </c>
      <c r="O10506">
        <v>0</v>
      </c>
      <c r="P10506">
        <v>7838</v>
      </c>
      <c r="Q10506">
        <v>0</v>
      </c>
      <c r="R10506">
        <v>0</v>
      </c>
      <c r="S10506">
        <v>0</v>
      </c>
      <c r="T10506">
        <v>804</v>
      </c>
      <c r="U10506">
        <v>0</v>
      </c>
      <c r="V10506">
        <v>1</v>
      </c>
      <c r="W10506">
        <v>0</v>
      </c>
      <c r="X10506">
        <v>2305.0465070843161</v>
      </c>
      <c r="Y10506">
        <v>0</v>
      </c>
      <c r="Z10506">
        <v>0</v>
      </c>
      <c r="AA10506">
        <v>0</v>
      </c>
      <c r="AB10506">
        <v>670.41920166226794</v>
      </c>
      <c r="AC10506">
        <v>0</v>
      </c>
      <c r="AD10506">
        <v>9.4041917828662527</v>
      </c>
      <c r="AE10506">
        <v>2984.8699005294502</v>
      </c>
    </row>
    <row r="10507" spans="1:31" x14ac:dyDescent="0.25">
      <c r="A10507">
        <v>1895867</v>
      </c>
      <c r="B10507">
        <v>1</v>
      </c>
      <c r="C10507" t="s">
        <v>81</v>
      </c>
      <c r="D10507" t="s">
        <v>117</v>
      </c>
      <c r="E10507" t="s">
        <v>146</v>
      </c>
      <c r="F10507" t="s">
        <v>29167</v>
      </c>
      <c r="G10507" t="s">
        <v>148</v>
      </c>
      <c r="H10507" t="s">
        <v>143</v>
      </c>
      <c r="I10507" t="s">
        <v>135</v>
      </c>
      <c r="J10507" t="s">
        <v>136</v>
      </c>
      <c r="K10507" t="s">
        <v>137</v>
      </c>
      <c r="L10507" t="s">
        <v>29168</v>
      </c>
      <c r="M10507" t="s">
        <v>29169</v>
      </c>
      <c r="N10507">
        <v>1.135</v>
      </c>
      <c r="O10507">
        <v>0</v>
      </c>
      <c r="P10507">
        <v>22</v>
      </c>
      <c r="Q10507">
        <v>0</v>
      </c>
      <c r="R10507">
        <v>7</v>
      </c>
      <c r="S10507">
        <v>0</v>
      </c>
      <c r="T10507">
        <v>2</v>
      </c>
      <c r="U10507">
        <v>0</v>
      </c>
      <c r="V10507">
        <v>0</v>
      </c>
      <c r="W10507">
        <v>0</v>
      </c>
      <c r="X10507">
        <v>21.039736512464646</v>
      </c>
      <c r="Y10507">
        <v>0</v>
      </c>
      <c r="Z10507">
        <v>0.28922908856016499</v>
      </c>
      <c r="AA10507">
        <v>0</v>
      </c>
      <c r="AB10507">
        <v>7.7558306646360001E-2</v>
      </c>
      <c r="AC10507">
        <v>0</v>
      </c>
      <c r="AD10507">
        <v>0</v>
      </c>
      <c r="AE10507">
        <v>21.406523907671172</v>
      </c>
    </row>
    <row r="10508" spans="1:31" x14ac:dyDescent="0.25">
      <c r="A10508">
        <v>1896302</v>
      </c>
      <c r="B10508">
        <v>1</v>
      </c>
      <c r="C10508" t="s">
        <v>80</v>
      </c>
      <c r="D10508" t="s">
        <v>97</v>
      </c>
      <c r="E10508" t="s">
        <v>169</v>
      </c>
      <c r="F10508" t="s">
        <v>29093</v>
      </c>
      <c r="G10508" t="s">
        <v>183</v>
      </c>
      <c r="H10508" t="s">
        <v>143</v>
      </c>
      <c r="I10508" t="s">
        <v>135</v>
      </c>
      <c r="J10508" t="s">
        <v>136</v>
      </c>
      <c r="K10508" t="s">
        <v>137</v>
      </c>
      <c r="L10508" t="s">
        <v>29170</v>
      </c>
      <c r="M10508" t="s">
        <v>29171</v>
      </c>
      <c r="N10508">
        <v>0.74888888799999997</v>
      </c>
      <c r="O10508">
        <v>0</v>
      </c>
      <c r="P10508">
        <v>216</v>
      </c>
      <c r="Q10508">
        <v>0</v>
      </c>
      <c r="R10508">
        <v>1</v>
      </c>
      <c r="S10508">
        <v>0</v>
      </c>
      <c r="T10508">
        <v>34</v>
      </c>
      <c r="U10508">
        <v>0</v>
      </c>
      <c r="V10508">
        <v>0</v>
      </c>
      <c r="W10508">
        <v>0</v>
      </c>
      <c r="X10508">
        <v>66.797100124823416</v>
      </c>
      <c r="Y10508">
        <v>0</v>
      </c>
      <c r="Z10508">
        <v>0.93278340603133325</v>
      </c>
      <c r="AA10508">
        <v>0</v>
      </c>
      <c r="AB10508">
        <v>29.592501217285715</v>
      </c>
      <c r="AC10508">
        <v>0</v>
      </c>
      <c r="AD10508">
        <v>0</v>
      </c>
      <c r="AE10508">
        <v>97.322384748140465</v>
      </c>
    </row>
    <row r="10509" spans="1:31" x14ac:dyDescent="0.25">
      <c r="A10509">
        <v>1896053</v>
      </c>
      <c r="B10509">
        <v>1</v>
      </c>
      <c r="C10509" t="s">
        <v>80</v>
      </c>
      <c r="D10509" t="s">
        <v>85</v>
      </c>
      <c r="E10509" t="s">
        <v>146</v>
      </c>
      <c r="F10509" t="s">
        <v>29172</v>
      </c>
      <c r="G10509" t="s">
        <v>148</v>
      </c>
      <c r="H10509" t="s">
        <v>143</v>
      </c>
      <c r="I10509" t="s">
        <v>135</v>
      </c>
      <c r="J10509" t="s">
        <v>136</v>
      </c>
      <c r="K10509" t="s">
        <v>137</v>
      </c>
      <c r="L10509" t="s">
        <v>29173</v>
      </c>
      <c r="M10509" t="s">
        <v>29174</v>
      </c>
      <c r="N10509">
        <v>1.8419444439999999</v>
      </c>
      <c r="O10509">
        <v>0</v>
      </c>
      <c r="P10509">
        <v>92</v>
      </c>
      <c r="Q10509">
        <v>0</v>
      </c>
      <c r="R10509">
        <v>0</v>
      </c>
      <c r="S10509">
        <v>0</v>
      </c>
      <c r="T10509">
        <v>5</v>
      </c>
      <c r="U10509">
        <v>0</v>
      </c>
      <c r="V10509">
        <v>0</v>
      </c>
      <c r="W10509">
        <v>0</v>
      </c>
      <c r="X10509">
        <v>53.553238359344789</v>
      </c>
      <c r="Y10509">
        <v>0</v>
      </c>
      <c r="Z10509">
        <v>0</v>
      </c>
      <c r="AA10509">
        <v>0</v>
      </c>
      <c r="AB10509">
        <v>9.1188566383087633</v>
      </c>
      <c r="AC10509">
        <v>0</v>
      </c>
      <c r="AD10509">
        <v>0</v>
      </c>
      <c r="AE10509">
        <v>62.672094997653552</v>
      </c>
    </row>
    <row r="10510" spans="1:31" x14ac:dyDescent="0.25">
      <c r="A10510">
        <v>1896159</v>
      </c>
      <c r="B10510">
        <v>1</v>
      </c>
      <c r="C10510" t="s">
        <v>81</v>
      </c>
      <c r="D10510" t="s">
        <v>112</v>
      </c>
      <c r="E10510" t="s">
        <v>169</v>
      </c>
      <c r="F10510" t="s">
        <v>29175</v>
      </c>
      <c r="G10510" t="s">
        <v>183</v>
      </c>
      <c r="H10510" t="s">
        <v>143</v>
      </c>
      <c r="I10510" t="s">
        <v>135</v>
      </c>
      <c r="J10510" t="s">
        <v>136</v>
      </c>
      <c r="K10510" t="s">
        <v>137</v>
      </c>
      <c r="L10510" t="s">
        <v>29176</v>
      </c>
      <c r="M10510" t="s">
        <v>29177</v>
      </c>
      <c r="N10510">
        <v>4.8366666660000002</v>
      </c>
      <c r="O10510">
        <v>0</v>
      </c>
      <c r="P10510">
        <v>1109</v>
      </c>
      <c r="Q10510">
        <v>0</v>
      </c>
      <c r="R10510">
        <v>2</v>
      </c>
      <c r="S10510">
        <v>0</v>
      </c>
      <c r="T10510">
        <v>28</v>
      </c>
      <c r="U10510">
        <v>0</v>
      </c>
      <c r="V10510">
        <v>0</v>
      </c>
      <c r="W10510">
        <v>0</v>
      </c>
      <c r="X10510">
        <v>1324.3046151138358</v>
      </c>
      <c r="Y10510">
        <v>0</v>
      </c>
      <c r="Z10510">
        <v>0.41150897469879999</v>
      </c>
      <c r="AA10510">
        <v>0</v>
      </c>
      <c r="AB10510">
        <v>232.1728086390327</v>
      </c>
      <c r="AC10510">
        <v>0</v>
      </c>
      <c r="AD10510">
        <v>0</v>
      </c>
      <c r="AE10510">
        <v>1556.8889327275672</v>
      </c>
    </row>
    <row r="10511" spans="1:31" x14ac:dyDescent="0.25">
      <c r="A10511">
        <v>1896351</v>
      </c>
      <c r="B10511">
        <v>1</v>
      </c>
      <c r="C10511" t="s">
        <v>80</v>
      </c>
      <c r="D10511" t="s">
        <v>92</v>
      </c>
      <c r="E10511" t="s">
        <v>146</v>
      </c>
      <c r="F10511" t="s">
        <v>29178</v>
      </c>
      <c r="G10511" t="s">
        <v>148</v>
      </c>
      <c r="H10511" t="s">
        <v>143</v>
      </c>
      <c r="I10511" t="s">
        <v>135</v>
      </c>
      <c r="J10511" t="s">
        <v>136</v>
      </c>
      <c r="K10511" t="s">
        <v>137</v>
      </c>
      <c r="L10511" t="s">
        <v>29179</v>
      </c>
      <c r="M10511" t="s">
        <v>29180</v>
      </c>
      <c r="N10511">
        <v>1.0633333330000001</v>
      </c>
      <c r="O10511">
        <v>0</v>
      </c>
      <c r="P10511">
        <v>40</v>
      </c>
      <c r="Q10511">
        <v>0</v>
      </c>
      <c r="R10511">
        <v>0</v>
      </c>
      <c r="S10511">
        <v>0</v>
      </c>
      <c r="T10511">
        <v>4</v>
      </c>
      <c r="U10511">
        <v>0</v>
      </c>
      <c r="V10511">
        <v>0</v>
      </c>
      <c r="W10511">
        <v>0</v>
      </c>
      <c r="X10511">
        <v>11.952656323203721</v>
      </c>
      <c r="Y10511">
        <v>0</v>
      </c>
      <c r="Z10511">
        <v>0</v>
      </c>
      <c r="AA10511">
        <v>0</v>
      </c>
      <c r="AB10511">
        <v>11.347045005427706</v>
      </c>
      <c r="AC10511">
        <v>0</v>
      </c>
      <c r="AD10511">
        <v>0</v>
      </c>
      <c r="AE10511">
        <v>23.299701328631429</v>
      </c>
    </row>
    <row r="10512" spans="1:31" x14ac:dyDescent="0.25">
      <c r="A10512">
        <v>1895518</v>
      </c>
      <c r="B10512">
        <v>1</v>
      </c>
      <c r="C10512" t="s">
        <v>80</v>
      </c>
      <c r="D10512" t="s">
        <v>83</v>
      </c>
      <c r="E10512" t="s">
        <v>229</v>
      </c>
      <c r="F10512" t="s">
        <v>28475</v>
      </c>
      <c r="G10512" t="s">
        <v>133</v>
      </c>
      <c r="H10512" t="s">
        <v>134</v>
      </c>
      <c r="I10512" t="s">
        <v>135</v>
      </c>
      <c r="J10512" t="s">
        <v>136</v>
      </c>
      <c r="K10512" t="s">
        <v>137</v>
      </c>
      <c r="L10512" t="s">
        <v>29181</v>
      </c>
      <c r="M10512" t="s">
        <v>29182</v>
      </c>
      <c r="N10512">
        <v>1.166885</v>
      </c>
      <c r="O10512">
        <v>0</v>
      </c>
      <c r="P10512">
        <v>1190</v>
      </c>
      <c r="Q10512">
        <v>1</v>
      </c>
      <c r="R10512">
        <v>0</v>
      </c>
      <c r="S10512">
        <v>17</v>
      </c>
      <c r="T10512">
        <v>82</v>
      </c>
      <c r="U10512">
        <v>2</v>
      </c>
      <c r="V10512">
        <v>3</v>
      </c>
      <c r="W10512">
        <v>0</v>
      </c>
      <c r="X10512">
        <v>336.27124091339289</v>
      </c>
      <c r="Y10512">
        <v>96.877278099604013</v>
      </c>
      <c r="Z10512">
        <v>0</v>
      </c>
      <c r="AA10512">
        <v>1467.7565119598912</v>
      </c>
      <c r="AB10512">
        <v>109.61207752639349</v>
      </c>
      <c r="AC10512">
        <v>26.930062359871879</v>
      </c>
      <c r="AD10512">
        <v>18.524469806840344</v>
      </c>
      <c r="AE10512">
        <v>2055.9716406659941</v>
      </c>
    </row>
    <row r="10513" spans="1:31" x14ac:dyDescent="0.25">
      <c r="A10513">
        <v>1895512</v>
      </c>
      <c r="B10513">
        <v>1</v>
      </c>
      <c r="C10513" t="s">
        <v>81</v>
      </c>
      <c r="D10513" t="s">
        <v>120</v>
      </c>
      <c r="E10513" t="s">
        <v>210</v>
      </c>
      <c r="F10513" t="s">
        <v>8513</v>
      </c>
      <c r="G10513" t="s">
        <v>133</v>
      </c>
      <c r="H10513" t="s">
        <v>134</v>
      </c>
      <c r="I10513" t="s">
        <v>135</v>
      </c>
      <c r="J10513" t="s">
        <v>136</v>
      </c>
      <c r="K10513" t="s">
        <v>137</v>
      </c>
      <c r="L10513" t="s">
        <v>29183</v>
      </c>
      <c r="M10513" t="s">
        <v>29184</v>
      </c>
      <c r="N10513">
        <v>1.1599999999999999</v>
      </c>
      <c r="O10513">
        <v>0</v>
      </c>
      <c r="P10513">
        <v>504</v>
      </c>
      <c r="Q10513">
        <v>5</v>
      </c>
      <c r="R10513">
        <v>8</v>
      </c>
      <c r="S10513">
        <v>1</v>
      </c>
      <c r="T10513">
        <v>43</v>
      </c>
      <c r="U10513">
        <v>0</v>
      </c>
      <c r="V10513">
        <v>1</v>
      </c>
      <c r="W10513">
        <v>0</v>
      </c>
      <c r="X10513">
        <v>89.914940210248488</v>
      </c>
      <c r="Y10513">
        <v>100.65438137890429</v>
      </c>
      <c r="Z10513">
        <v>12.237007363984951</v>
      </c>
      <c r="AA10513">
        <v>0.37448773560003507</v>
      </c>
      <c r="AB10513">
        <v>21.572277631833209</v>
      </c>
      <c r="AC10513">
        <v>0</v>
      </c>
      <c r="AD10513">
        <v>3.3788227592532052</v>
      </c>
      <c r="AE10513">
        <v>228.13191707982418</v>
      </c>
    </row>
    <row r="10514" spans="1:31" x14ac:dyDescent="0.25">
      <c r="A10514">
        <v>1895953</v>
      </c>
      <c r="B10514">
        <v>1</v>
      </c>
      <c r="C10514" t="s">
        <v>81</v>
      </c>
      <c r="D10514" t="s">
        <v>127</v>
      </c>
      <c r="E10514" t="s">
        <v>169</v>
      </c>
      <c r="F10514" t="s">
        <v>29185</v>
      </c>
      <c r="G10514" t="s">
        <v>183</v>
      </c>
      <c r="H10514" t="s">
        <v>143</v>
      </c>
      <c r="I10514" t="s">
        <v>135</v>
      </c>
      <c r="J10514" t="s">
        <v>136</v>
      </c>
      <c r="K10514" t="s">
        <v>137</v>
      </c>
      <c r="L10514" t="s">
        <v>29186</v>
      </c>
      <c r="M10514" t="s">
        <v>29187</v>
      </c>
      <c r="N10514">
        <v>6.5161111109999998</v>
      </c>
      <c r="O10514">
        <v>0</v>
      </c>
      <c r="P10514">
        <v>112</v>
      </c>
      <c r="Q10514">
        <v>0</v>
      </c>
      <c r="R10514">
        <v>11</v>
      </c>
      <c r="S10514">
        <v>0</v>
      </c>
      <c r="T10514">
        <v>4</v>
      </c>
      <c r="U10514">
        <v>0</v>
      </c>
      <c r="V10514">
        <v>0</v>
      </c>
      <c r="W10514">
        <v>0</v>
      </c>
      <c r="X10514">
        <v>165.67694936669764</v>
      </c>
      <c r="Y10514">
        <v>0</v>
      </c>
      <c r="Z10514">
        <v>157.41167223425933</v>
      </c>
      <c r="AA10514">
        <v>0</v>
      </c>
      <c r="AB10514">
        <v>5.50879663237881</v>
      </c>
      <c r="AC10514">
        <v>0</v>
      </c>
      <c r="AD10514">
        <v>0</v>
      </c>
      <c r="AE10514">
        <v>328.59741823333576</v>
      </c>
    </row>
    <row r="10515" spans="1:31" x14ac:dyDescent="0.25">
      <c r="A10515">
        <v>1896142</v>
      </c>
      <c r="B10515">
        <v>1</v>
      </c>
      <c r="C10515" t="s">
        <v>80</v>
      </c>
      <c r="D10515" t="s">
        <v>84</v>
      </c>
      <c r="E10515" t="s">
        <v>169</v>
      </c>
      <c r="F10515" t="s">
        <v>29188</v>
      </c>
      <c r="G10515" t="s">
        <v>183</v>
      </c>
      <c r="H10515" t="s">
        <v>143</v>
      </c>
      <c r="I10515" t="s">
        <v>135</v>
      </c>
      <c r="J10515" t="s">
        <v>136</v>
      </c>
      <c r="K10515" t="s">
        <v>137</v>
      </c>
      <c r="L10515" t="s">
        <v>29189</v>
      </c>
      <c r="M10515" t="s">
        <v>29190</v>
      </c>
      <c r="N10515">
        <v>2.3563888880000001</v>
      </c>
      <c r="O10515">
        <v>0</v>
      </c>
      <c r="P10515">
        <v>807</v>
      </c>
      <c r="Q10515">
        <v>0</v>
      </c>
      <c r="R10515">
        <v>0</v>
      </c>
      <c r="S10515">
        <v>0</v>
      </c>
      <c r="T10515">
        <v>57</v>
      </c>
      <c r="U10515">
        <v>0</v>
      </c>
      <c r="V10515">
        <v>0</v>
      </c>
      <c r="W10515">
        <v>0</v>
      </c>
      <c r="X10515">
        <v>604.3488798432976</v>
      </c>
      <c r="Y10515">
        <v>0</v>
      </c>
      <c r="Z10515">
        <v>0</v>
      </c>
      <c r="AA10515">
        <v>0</v>
      </c>
      <c r="AB10515">
        <v>176.75569091764984</v>
      </c>
      <c r="AC10515">
        <v>0</v>
      </c>
      <c r="AD10515">
        <v>0</v>
      </c>
      <c r="AE10515">
        <v>781.10457076094747</v>
      </c>
    </row>
    <row r="10516" spans="1:31" x14ac:dyDescent="0.25">
      <c r="A10516">
        <v>1895810</v>
      </c>
      <c r="B10516">
        <v>1</v>
      </c>
      <c r="C10516" t="s">
        <v>80</v>
      </c>
      <c r="D10516" t="s">
        <v>97</v>
      </c>
      <c r="E10516" t="s">
        <v>158</v>
      </c>
      <c r="F10516" t="s">
        <v>29191</v>
      </c>
      <c r="G10516" t="s">
        <v>171</v>
      </c>
      <c r="H10516" t="s">
        <v>134</v>
      </c>
      <c r="I10516" t="s">
        <v>135</v>
      </c>
      <c r="J10516" t="s">
        <v>136</v>
      </c>
      <c r="K10516" t="s">
        <v>172</v>
      </c>
      <c r="L10516" t="s">
        <v>29192</v>
      </c>
      <c r="M10516" t="s">
        <v>29193</v>
      </c>
      <c r="N10516">
        <v>1.111012777</v>
      </c>
      <c r="O10516">
        <v>0</v>
      </c>
      <c r="P10516">
        <v>413</v>
      </c>
      <c r="Q10516">
        <v>0</v>
      </c>
      <c r="R10516">
        <v>1</v>
      </c>
      <c r="S10516">
        <v>0</v>
      </c>
      <c r="T10516">
        <v>40</v>
      </c>
      <c r="U10516">
        <v>0</v>
      </c>
      <c r="V10516">
        <v>0</v>
      </c>
      <c r="W10516">
        <v>0</v>
      </c>
      <c r="X10516">
        <v>142.47876832168458</v>
      </c>
      <c r="Y10516">
        <v>0</v>
      </c>
      <c r="Z10516">
        <v>8.2186755537267508E-2</v>
      </c>
      <c r="AA10516">
        <v>0</v>
      </c>
      <c r="AB10516">
        <v>41.414833113776666</v>
      </c>
      <c r="AC10516">
        <v>0</v>
      </c>
      <c r="AD10516">
        <v>0</v>
      </c>
      <c r="AE10516">
        <v>183.97578819099851</v>
      </c>
    </row>
    <row r="10517" spans="1:31" x14ac:dyDescent="0.25">
      <c r="A10517">
        <v>1895764</v>
      </c>
      <c r="B10517">
        <v>1</v>
      </c>
      <c r="C10517" t="s">
        <v>81</v>
      </c>
      <c r="D10517" t="s">
        <v>119</v>
      </c>
      <c r="E10517" t="s">
        <v>158</v>
      </c>
      <c r="F10517" t="s">
        <v>29194</v>
      </c>
      <c r="G10517" t="s">
        <v>893</v>
      </c>
      <c r="H10517" t="s">
        <v>134</v>
      </c>
      <c r="I10517" t="s">
        <v>135</v>
      </c>
      <c r="J10517" t="s">
        <v>136</v>
      </c>
      <c r="K10517" t="s">
        <v>137</v>
      </c>
      <c r="L10517" t="s">
        <v>29195</v>
      </c>
      <c r="M10517" t="s">
        <v>29196</v>
      </c>
      <c r="N10517">
        <v>6.4608333330000001</v>
      </c>
      <c r="O10517">
        <v>0</v>
      </c>
      <c r="P10517">
        <v>292</v>
      </c>
      <c r="Q10517">
        <v>0</v>
      </c>
      <c r="R10517">
        <v>3</v>
      </c>
      <c r="S10517">
        <v>0</v>
      </c>
      <c r="T10517">
        <v>26</v>
      </c>
      <c r="U10517">
        <v>0</v>
      </c>
      <c r="V10517">
        <v>0</v>
      </c>
      <c r="W10517">
        <v>0</v>
      </c>
      <c r="X10517">
        <v>376.96096969796901</v>
      </c>
      <c r="Y10517">
        <v>0</v>
      </c>
      <c r="Z10517">
        <v>6.6717156077699764</v>
      </c>
      <c r="AA10517">
        <v>0</v>
      </c>
      <c r="AB10517">
        <v>52.607483196930502</v>
      </c>
      <c r="AC10517">
        <v>0</v>
      </c>
      <c r="AD10517">
        <v>0</v>
      </c>
      <c r="AE10517">
        <v>436.24016850266946</v>
      </c>
    </row>
    <row r="10518" spans="1:31" x14ac:dyDescent="0.25">
      <c r="A10518">
        <v>1896119</v>
      </c>
      <c r="B10518">
        <v>1</v>
      </c>
      <c r="C10518" t="s">
        <v>80</v>
      </c>
      <c r="D10518" t="s">
        <v>103</v>
      </c>
      <c r="E10518" t="s">
        <v>169</v>
      </c>
      <c r="F10518" t="s">
        <v>28525</v>
      </c>
      <c r="G10518" t="s">
        <v>183</v>
      </c>
      <c r="H10518" t="s">
        <v>143</v>
      </c>
      <c r="I10518" t="s">
        <v>135</v>
      </c>
      <c r="J10518" t="s">
        <v>136</v>
      </c>
      <c r="K10518" t="s">
        <v>137</v>
      </c>
      <c r="L10518" t="s">
        <v>29197</v>
      </c>
      <c r="M10518" t="s">
        <v>29198</v>
      </c>
      <c r="N10518">
        <v>1.7741666659999999</v>
      </c>
      <c r="O10518">
        <v>0</v>
      </c>
      <c r="P10518">
        <v>467</v>
      </c>
      <c r="Q10518">
        <v>0</v>
      </c>
      <c r="R10518">
        <v>0</v>
      </c>
      <c r="S10518">
        <v>0</v>
      </c>
      <c r="T10518">
        <v>50</v>
      </c>
      <c r="U10518">
        <v>0</v>
      </c>
      <c r="V10518">
        <v>0</v>
      </c>
      <c r="W10518">
        <v>0</v>
      </c>
      <c r="X10518">
        <v>255.7851017136334</v>
      </c>
      <c r="Y10518">
        <v>0</v>
      </c>
      <c r="Z10518">
        <v>0</v>
      </c>
      <c r="AA10518">
        <v>0</v>
      </c>
      <c r="AB10518">
        <v>126.26454217109465</v>
      </c>
      <c r="AC10518">
        <v>0</v>
      </c>
      <c r="AD10518">
        <v>0</v>
      </c>
      <c r="AE10518">
        <v>382.04964388472803</v>
      </c>
    </row>
    <row r="10519" spans="1:31" x14ac:dyDescent="0.25">
      <c r="A10519">
        <v>1896136</v>
      </c>
      <c r="B10519">
        <v>1</v>
      </c>
      <c r="C10519" t="s">
        <v>80</v>
      </c>
      <c r="D10519" t="s">
        <v>100</v>
      </c>
      <c r="E10519" t="s">
        <v>146</v>
      </c>
      <c r="F10519" t="s">
        <v>29000</v>
      </c>
      <c r="G10519" t="s">
        <v>148</v>
      </c>
      <c r="H10519" t="s">
        <v>143</v>
      </c>
      <c r="I10519" t="s">
        <v>135</v>
      </c>
      <c r="J10519" t="s">
        <v>136</v>
      </c>
      <c r="K10519" t="s">
        <v>137</v>
      </c>
      <c r="L10519" t="s">
        <v>29199</v>
      </c>
      <c r="M10519" t="s">
        <v>29200</v>
      </c>
      <c r="N10519">
        <v>1.8772222220000001</v>
      </c>
      <c r="O10519">
        <v>0</v>
      </c>
      <c r="P10519">
        <v>53</v>
      </c>
      <c r="Q10519">
        <v>0</v>
      </c>
      <c r="R10519">
        <v>2</v>
      </c>
      <c r="S10519">
        <v>0</v>
      </c>
      <c r="T10519">
        <v>0</v>
      </c>
      <c r="U10519">
        <v>0</v>
      </c>
      <c r="V10519">
        <v>0</v>
      </c>
      <c r="W10519">
        <v>0</v>
      </c>
      <c r="X10519">
        <v>29.695121285903699</v>
      </c>
      <c r="Y10519">
        <v>0</v>
      </c>
      <c r="Z10519">
        <v>13.572647105702574</v>
      </c>
      <c r="AA10519">
        <v>0</v>
      </c>
      <c r="AB10519">
        <v>0</v>
      </c>
      <c r="AC10519">
        <v>0</v>
      </c>
      <c r="AD10519">
        <v>0</v>
      </c>
      <c r="AE10519">
        <v>43.267768391606275</v>
      </c>
    </row>
    <row r="10520" spans="1:31" x14ac:dyDescent="0.25">
      <c r="A10520">
        <v>1895827</v>
      </c>
      <c r="B10520">
        <v>1</v>
      </c>
      <c r="C10520" t="s">
        <v>80</v>
      </c>
      <c r="D10520" t="s">
        <v>82</v>
      </c>
      <c r="E10520" t="s">
        <v>222</v>
      </c>
      <c r="F10520" t="s">
        <v>25800</v>
      </c>
      <c r="G10520" t="s">
        <v>148</v>
      </c>
      <c r="H10520" t="s">
        <v>143</v>
      </c>
      <c r="I10520" t="s">
        <v>135</v>
      </c>
      <c r="J10520" t="s">
        <v>136</v>
      </c>
      <c r="K10520" t="s">
        <v>137</v>
      </c>
      <c r="L10520" t="s">
        <v>29201</v>
      </c>
      <c r="M10520" t="s">
        <v>29202</v>
      </c>
      <c r="N10520">
        <v>1.4516666659999999</v>
      </c>
      <c r="O10520">
        <v>0</v>
      </c>
      <c r="P10520">
        <v>7</v>
      </c>
      <c r="Q10520">
        <v>0</v>
      </c>
      <c r="R10520">
        <v>0</v>
      </c>
      <c r="S10520">
        <v>0</v>
      </c>
      <c r="T10520">
        <v>23</v>
      </c>
      <c r="U10520">
        <v>0</v>
      </c>
      <c r="V10520">
        <v>0</v>
      </c>
      <c r="W10520">
        <v>0</v>
      </c>
      <c r="X10520">
        <v>6.8462323438607697</v>
      </c>
      <c r="Y10520">
        <v>0</v>
      </c>
      <c r="Z10520">
        <v>0</v>
      </c>
      <c r="AA10520">
        <v>0</v>
      </c>
      <c r="AB10520">
        <v>130.29461604031533</v>
      </c>
      <c r="AC10520">
        <v>0</v>
      </c>
      <c r="AD10520">
        <v>0</v>
      </c>
      <c r="AE10520">
        <v>137.14084838417611</v>
      </c>
    </row>
    <row r="10521" spans="1:31" x14ac:dyDescent="0.25">
      <c r="A10521">
        <v>1895495</v>
      </c>
      <c r="B10521">
        <v>1</v>
      </c>
      <c r="C10521" t="s">
        <v>80</v>
      </c>
      <c r="D10521" t="s">
        <v>83</v>
      </c>
      <c r="E10521" t="s">
        <v>146</v>
      </c>
      <c r="F10521" t="s">
        <v>29203</v>
      </c>
      <c r="G10521" t="s">
        <v>148</v>
      </c>
      <c r="H10521" t="s">
        <v>143</v>
      </c>
      <c r="I10521" t="s">
        <v>135</v>
      </c>
      <c r="J10521" t="s">
        <v>136</v>
      </c>
      <c r="K10521" t="s">
        <v>137</v>
      </c>
      <c r="L10521" t="s">
        <v>29204</v>
      </c>
      <c r="M10521" t="s">
        <v>29205</v>
      </c>
      <c r="N10521">
        <v>1.068888888</v>
      </c>
      <c r="O10521">
        <v>0</v>
      </c>
      <c r="P10521">
        <v>114</v>
      </c>
      <c r="Q10521">
        <v>0</v>
      </c>
      <c r="R10521">
        <v>0</v>
      </c>
      <c r="S10521">
        <v>0</v>
      </c>
      <c r="T10521">
        <v>8</v>
      </c>
      <c r="U10521">
        <v>0</v>
      </c>
      <c r="V10521">
        <v>0</v>
      </c>
      <c r="W10521">
        <v>0</v>
      </c>
      <c r="X10521">
        <v>28.67920322163733</v>
      </c>
      <c r="Y10521">
        <v>0</v>
      </c>
      <c r="Z10521">
        <v>0</v>
      </c>
      <c r="AA10521">
        <v>0</v>
      </c>
      <c r="AB10521">
        <v>2.0586934336661331</v>
      </c>
      <c r="AC10521">
        <v>0</v>
      </c>
      <c r="AD10521">
        <v>0</v>
      </c>
      <c r="AE10521">
        <v>30.737896655303462</v>
      </c>
    </row>
    <row r="10522" spans="1:31" x14ac:dyDescent="0.25">
      <c r="A10522">
        <v>1895532</v>
      </c>
      <c r="B10522">
        <v>1</v>
      </c>
      <c r="C10522" t="s">
        <v>80</v>
      </c>
      <c r="D10522" t="s">
        <v>100</v>
      </c>
      <c r="E10522" t="s">
        <v>210</v>
      </c>
      <c r="F10522" t="s">
        <v>1080</v>
      </c>
      <c r="G10522" t="s">
        <v>133</v>
      </c>
      <c r="H10522" t="s">
        <v>134</v>
      </c>
      <c r="I10522" t="s">
        <v>135</v>
      </c>
      <c r="J10522" t="s">
        <v>136</v>
      </c>
      <c r="K10522" t="s">
        <v>137</v>
      </c>
      <c r="L10522" t="s">
        <v>29206</v>
      </c>
      <c r="M10522" t="s">
        <v>29207</v>
      </c>
      <c r="N10522">
        <v>0.33555555500000001</v>
      </c>
      <c r="O10522">
        <v>1</v>
      </c>
      <c r="P10522">
        <v>1289</v>
      </c>
      <c r="Q10522">
        <v>15</v>
      </c>
      <c r="R10522">
        <v>150</v>
      </c>
      <c r="S10522">
        <v>29</v>
      </c>
      <c r="T10522">
        <v>101</v>
      </c>
      <c r="U10522">
        <v>2</v>
      </c>
      <c r="V10522">
        <v>0</v>
      </c>
      <c r="W10522">
        <v>9.2897357788657792E-2</v>
      </c>
      <c r="X10522">
        <v>108.11948286436484</v>
      </c>
      <c r="Y10522">
        <v>10.281376129815159</v>
      </c>
      <c r="Z10522">
        <v>45.396535454538963</v>
      </c>
      <c r="AA10522">
        <v>45.593494388430564</v>
      </c>
      <c r="AB10522">
        <v>20.890449355181058</v>
      </c>
      <c r="AC10522">
        <v>31.278512792260923</v>
      </c>
      <c r="AD10522">
        <v>0</v>
      </c>
      <c r="AE10522">
        <v>261.65274834238016</v>
      </c>
    </row>
    <row r="10523" spans="1:31" x14ac:dyDescent="0.25">
      <c r="A10523">
        <v>1896182</v>
      </c>
      <c r="B10523">
        <v>1</v>
      </c>
      <c r="C10523" t="s">
        <v>80</v>
      </c>
      <c r="D10523" t="s">
        <v>88</v>
      </c>
      <c r="E10523" t="s">
        <v>169</v>
      </c>
      <c r="F10523" t="s">
        <v>29208</v>
      </c>
      <c r="G10523" t="s">
        <v>1124</v>
      </c>
      <c r="H10523" t="s">
        <v>143</v>
      </c>
      <c r="I10523" t="s">
        <v>135</v>
      </c>
      <c r="J10523" t="s">
        <v>136</v>
      </c>
      <c r="K10523" t="s">
        <v>137</v>
      </c>
      <c r="L10523" t="s">
        <v>29209</v>
      </c>
      <c r="M10523" t="s">
        <v>29210</v>
      </c>
      <c r="N10523">
        <v>2.7744444439999998</v>
      </c>
      <c r="O10523">
        <v>0</v>
      </c>
      <c r="P10523">
        <v>677</v>
      </c>
      <c r="Q10523">
        <v>0</v>
      </c>
      <c r="R10523">
        <v>0</v>
      </c>
      <c r="S10523">
        <v>0</v>
      </c>
      <c r="T10523">
        <v>90</v>
      </c>
      <c r="U10523">
        <v>0</v>
      </c>
      <c r="V10523">
        <v>0</v>
      </c>
      <c r="W10523">
        <v>0</v>
      </c>
      <c r="X10523">
        <v>667.13156398924605</v>
      </c>
      <c r="Y10523">
        <v>0</v>
      </c>
      <c r="Z10523">
        <v>0</v>
      </c>
      <c r="AA10523">
        <v>0</v>
      </c>
      <c r="AB10523">
        <v>281.38912658819123</v>
      </c>
      <c r="AC10523">
        <v>0</v>
      </c>
      <c r="AD10523">
        <v>0</v>
      </c>
      <c r="AE10523">
        <v>948.52069057743734</v>
      </c>
    </row>
    <row r="10524" spans="1:31" x14ac:dyDescent="0.25">
      <c r="A10524">
        <v>1895933</v>
      </c>
      <c r="B10524">
        <v>1</v>
      </c>
      <c r="C10524" t="s">
        <v>81</v>
      </c>
      <c r="D10524" t="s">
        <v>120</v>
      </c>
      <c r="E10524" t="s">
        <v>169</v>
      </c>
      <c r="F10524" t="s">
        <v>1346</v>
      </c>
      <c r="G10524" t="s">
        <v>183</v>
      </c>
      <c r="H10524" t="s">
        <v>143</v>
      </c>
      <c r="I10524" t="s">
        <v>135</v>
      </c>
      <c r="J10524" t="s">
        <v>136</v>
      </c>
      <c r="K10524" t="s">
        <v>137</v>
      </c>
      <c r="L10524" t="s">
        <v>29211</v>
      </c>
      <c r="M10524" t="s">
        <v>29212</v>
      </c>
      <c r="N10524">
        <v>0.35916666600000002</v>
      </c>
      <c r="O10524">
        <v>0</v>
      </c>
      <c r="P10524">
        <v>195</v>
      </c>
      <c r="Q10524">
        <v>0</v>
      </c>
      <c r="R10524">
        <v>5</v>
      </c>
      <c r="S10524">
        <v>0</v>
      </c>
      <c r="T10524">
        <v>50</v>
      </c>
      <c r="U10524">
        <v>0</v>
      </c>
      <c r="V10524">
        <v>0</v>
      </c>
      <c r="W10524">
        <v>0</v>
      </c>
      <c r="X10524">
        <v>18.830596549570249</v>
      </c>
      <c r="Y10524">
        <v>0</v>
      </c>
      <c r="Z10524">
        <v>0.75895503111769347</v>
      </c>
      <c r="AA10524">
        <v>0</v>
      </c>
      <c r="AB10524">
        <v>14.888073437779326</v>
      </c>
      <c r="AC10524">
        <v>0</v>
      </c>
      <c r="AD10524">
        <v>0</v>
      </c>
      <c r="AE10524">
        <v>34.477625018467265</v>
      </c>
    </row>
    <row r="10525" spans="1:31" x14ac:dyDescent="0.25">
      <c r="A10525">
        <v>1896265</v>
      </c>
      <c r="B10525">
        <v>1</v>
      </c>
      <c r="C10525" t="s">
        <v>80</v>
      </c>
      <c r="D10525" t="s">
        <v>100</v>
      </c>
      <c r="E10525" t="s">
        <v>146</v>
      </c>
      <c r="F10525" t="s">
        <v>29213</v>
      </c>
      <c r="G10525" t="s">
        <v>148</v>
      </c>
      <c r="H10525" t="s">
        <v>143</v>
      </c>
      <c r="I10525" t="s">
        <v>135</v>
      </c>
      <c r="J10525" t="s">
        <v>136</v>
      </c>
      <c r="K10525" t="s">
        <v>137</v>
      </c>
      <c r="L10525" t="s">
        <v>29214</v>
      </c>
      <c r="M10525" t="s">
        <v>29215</v>
      </c>
      <c r="N10525">
        <v>0.64694444399999995</v>
      </c>
      <c r="O10525">
        <v>0</v>
      </c>
      <c r="P10525">
        <v>26</v>
      </c>
      <c r="Q10525">
        <v>0</v>
      </c>
      <c r="R10525">
        <v>1</v>
      </c>
      <c r="S10525">
        <v>0</v>
      </c>
      <c r="T10525">
        <v>1</v>
      </c>
      <c r="U10525">
        <v>0</v>
      </c>
      <c r="V10525">
        <v>0</v>
      </c>
      <c r="W10525">
        <v>0</v>
      </c>
      <c r="X10525">
        <v>4.8809503928276587</v>
      </c>
      <c r="Y10525">
        <v>0</v>
      </c>
      <c r="Z10525">
        <v>0.58742792563523394</v>
      </c>
      <c r="AA10525">
        <v>0</v>
      </c>
      <c r="AB10525">
        <v>1.4530215289026666E-2</v>
      </c>
      <c r="AC10525">
        <v>0</v>
      </c>
      <c r="AD10525">
        <v>0</v>
      </c>
      <c r="AE10525">
        <v>5.4829085337519192</v>
      </c>
    </row>
    <row r="10526" spans="1:31" x14ac:dyDescent="0.25">
      <c r="A10526">
        <v>1896328</v>
      </c>
      <c r="B10526">
        <v>1</v>
      </c>
      <c r="C10526" t="s">
        <v>80</v>
      </c>
      <c r="D10526" t="s">
        <v>102</v>
      </c>
      <c r="E10526" t="s">
        <v>146</v>
      </c>
      <c r="F10526" t="s">
        <v>21919</v>
      </c>
      <c r="G10526" t="s">
        <v>148</v>
      </c>
      <c r="H10526" t="s">
        <v>143</v>
      </c>
      <c r="I10526" t="s">
        <v>135</v>
      </c>
      <c r="J10526" t="s">
        <v>136</v>
      </c>
      <c r="K10526" t="s">
        <v>137</v>
      </c>
      <c r="L10526" t="s">
        <v>29216</v>
      </c>
      <c r="M10526" t="s">
        <v>29217</v>
      </c>
      <c r="N10526">
        <v>1.1319444439999999</v>
      </c>
      <c r="O10526">
        <v>0</v>
      </c>
      <c r="P10526">
        <v>9</v>
      </c>
      <c r="Q10526">
        <v>0</v>
      </c>
      <c r="R10526">
        <v>33</v>
      </c>
      <c r="S10526">
        <v>0</v>
      </c>
      <c r="T10526">
        <v>4</v>
      </c>
      <c r="U10526">
        <v>0</v>
      </c>
      <c r="V10526">
        <v>0</v>
      </c>
      <c r="W10526">
        <v>0</v>
      </c>
      <c r="X10526">
        <v>5.7532666810174993</v>
      </c>
      <c r="Y10526">
        <v>0</v>
      </c>
      <c r="Z10526">
        <v>106.7326841009522</v>
      </c>
      <c r="AA10526">
        <v>0</v>
      </c>
      <c r="AB10526">
        <v>2.4210783550416712</v>
      </c>
      <c r="AC10526">
        <v>0</v>
      </c>
      <c r="AD10526">
        <v>0</v>
      </c>
      <c r="AE10526">
        <v>114.90702913701136</v>
      </c>
    </row>
    <row r="10527" spans="1:31" x14ac:dyDescent="0.25">
      <c r="A10527">
        <v>1895973</v>
      </c>
      <c r="B10527">
        <v>1</v>
      </c>
      <c r="C10527" t="s">
        <v>81</v>
      </c>
      <c r="D10527" t="s">
        <v>120</v>
      </c>
      <c r="E10527" t="s">
        <v>169</v>
      </c>
      <c r="F10527" t="s">
        <v>1346</v>
      </c>
      <c r="G10527" t="s">
        <v>183</v>
      </c>
      <c r="H10527" t="s">
        <v>143</v>
      </c>
      <c r="I10527" t="s">
        <v>135</v>
      </c>
      <c r="J10527" t="s">
        <v>136</v>
      </c>
      <c r="K10527" t="s">
        <v>137</v>
      </c>
      <c r="L10527" t="s">
        <v>29218</v>
      </c>
      <c r="M10527" t="s">
        <v>29219</v>
      </c>
      <c r="N10527">
        <v>1.7236111110000001</v>
      </c>
      <c r="O10527">
        <v>0</v>
      </c>
      <c r="P10527">
        <v>195</v>
      </c>
      <c r="Q10527">
        <v>0</v>
      </c>
      <c r="R10527">
        <v>5</v>
      </c>
      <c r="S10527">
        <v>0</v>
      </c>
      <c r="T10527">
        <v>50</v>
      </c>
      <c r="U10527">
        <v>0</v>
      </c>
      <c r="V10527">
        <v>0</v>
      </c>
      <c r="W10527">
        <v>0</v>
      </c>
      <c r="X10527">
        <v>90.504568408888986</v>
      </c>
      <c r="Y10527">
        <v>0</v>
      </c>
      <c r="Z10527">
        <v>3.6092034910319124</v>
      </c>
      <c r="AA10527">
        <v>0</v>
      </c>
      <c r="AB10527">
        <v>70.144837668964342</v>
      </c>
      <c r="AC10527">
        <v>0</v>
      </c>
      <c r="AD10527">
        <v>0</v>
      </c>
      <c r="AE10527">
        <v>164.25860956888522</v>
      </c>
    </row>
    <row r="10528" spans="1:31" x14ac:dyDescent="0.25">
      <c r="A10528">
        <v>1896079</v>
      </c>
      <c r="B10528">
        <v>1</v>
      </c>
      <c r="C10528" t="s">
        <v>81</v>
      </c>
      <c r="D10528" t="s">
        <v>128</v>
      </c>
      <c r="E10528" t="s">
        <v>146</v>
      </c>
      <c r="F10528" t="s">
        <v>29220</v>
      </c>
      <c r="G10528" t="s">
        <v>1772</v>
      </c>
      <c r="H10528" t="s">
        <v>143</v>
      </c>
      <c r="I10528" t="s">
        <v>135</v>
      </c>
      <c r="J10528" t="s">
        <v>136</v>
      </c>
      <c r="K10528" t="s">
        <v>137</v>
      </c>
      <c r="L10528" t="s">
        <v>29221</v>
      </c>
      <c r="M10528" t="s">
        <v>29222</v>
      </c>
      <c r="N10528">
        <v>3.4422222219999998</v>
      </c>
      <c r="O10528">
        <v>0</v>
      </c>
      <c r="P10528">
        <v>18</v>
      </c>
      <c r="Q10528">
        <v>0</v>
      </c>
      <c r="R10528">
        <v>0</v>
      </c>
      <c r="S10528">
        <v>0</v>
      </c>
      <c r="T10528">
        <v>1</v>
      </c>
      <c r="U10528">
        <v>0</v>
      </c>
      <c r="V10528">
        <v>0</v>
      </c>
      <c r="W10528">
        <v>0</v>
      </c>
      <c r="X10528">
        <v>11.65887258852624</v>
      </c>
      <c r="Y10528">
        <v>0</v>
      </c>
      <c r="Z10528">
        <v>0</v>
      </c>
      <c r="AA10528">
        <v>0</v>
      </c>
      <c r="AB10528">
        <v>0.15075706975357334</v>
      </c>
      <c r="AC10528">
        <v>0</v>
      </c>
      <c r="AD10528">
        <v>0</v>
      </c>
      <c r="AE10528">
        <v>11.809629658279814</v>
      </c>
    </row>
    <row r="10529" spans="1:31" x14ac:dyDescent="0.25">
      <c r="A10529">
        <v>1895681</v>
      </c>
      <c r="B10529">
        <v>1</v>
      </c>
      <c r="C10529" t="s">
        <v>80</v>
      </c>
      <c r="D10529" t="s">
        <v>92</v>
      </c>
      <c r="E10529" t="s">
        <v>146</v>
      </c>
      <c r="F10529" t="s">
        <v>29223</v>
      </c>
      <c r="G10529" t="s">
        <v>171</v>
      </c>
      <c r="H10529" t="s">
        <v>143</v>
      </c>
      <c r="I10529" t="s">
        <v>135</v>
      </c>
      <c r="J10529" t="s">
        <v>136</v>
      </c>
      <c r="K10529" t="s">
        <v>172</v>
      </c>
      <c r="L10529" t="s">
        <v>29224</v>
      </c>
      <c r="M10529" t="s">
        <v>29225</v>
      </c>
      <c r="N10529">
        <v>6.7989452769999996</v>
      </c>
      <c r="O10529">
        <v>0</v>
      </c>
      <c r="P10529">
        <v>7</v>
      </c>
      <c r="Q10529">
        <v>0</v>
      </c>
      <c r="R10529">
        <v>16</v>
      </c>
      <c r="S10529">
        <v>0</v>
      </c>
      <c r="T10529">
        <v>2</v>
      </c>
      <c r="U10529">
        <v>0</v>
      </c>
      <c r="V10529">
        <v>0</v>
      </c>
      <c r="W10529">
        <v>0</v>
      </c>
      <c r="X10529">
        <v>10.606752373256873</v>
      </c>
      <c r="Y10529">
        <v>0</v>
      </c>
      <c r="Z10529">
        <v>134.01974993762909</v>
      </c>
      <c r="AA10529">
        <v>0</v>
      </c>
      <c r="AB10529">
        <v>42.347616441682895</v>
      </c>
      <c r="AC10529">
        <v>0</v>
      </c>
      <c r="AD10529">
        <v>0</v>
      </c>
      <c r="AE10529">
        <v>186.97411875256887</v>
      </c>
    </row>
    <row r="10530" spans="1:31" x14ac:dyDescent="0.25">
      <c r="A10530">
        <v>1895727</v>
      </c>
      <c r="B10530">
        <v>1</v>
      </c>
      <c r="C10530" t="s">
        <v>81</v>
      </c>
      <c r="D10530" t="s">
        <v>118</v>
      </c>
      <c r="E10530" t="s">
        <v>140</v>
      </c>
      <c r="F10530" t="s">
        <v>29226</v>
      </c>
      <c r="G10530" t="s">
        <v>163</v>
      </c>
      <c r="H10530" t="s">
        <v>143</v>
      </c>
      <c r="I10530" t="s">
        <v>135</v>
      </c>
      <c r="J10530" t="s">
        <v>136</v>
      </c>
      <c r="K10530" t="s">
        <v>137</v>
      </c>
      <c r="L10530" t="s">
        <v>29227</v>
      </c>
      <c r="M10530" t="s">
        <v>29228</v>
      </c>
      <c r="N10530">
        <v>1.384166666</v>
      </c>
      <c r="O10530">
        <v>0</v>
      </c>
      <c r="P10530">
        <v>1</v>
      </c>
      <c r="Q10530">
        <v>0</v>
      </c>
      <c r="R10530">
        <v>0</v>
      </c>
      <c r="S10530">
        <v>0</v>
      </c>
      <c r="T10530">
        <v>0</v>
      </c>
      <c r="U10530">
        <v>0</v>
      </c>
      <c r="V10530">
        <v>0</v>
      </c>
      <c r="W10530">
        <v>0</v>
      </c>
      <c r="X10530">
        <v>0.2704437196929883</v>
      </c>
      <c r="Y10530">
        <v>0</v>
      </c>
      <c r="Z10530">
        <v>0</v>
      </c>
      <c r="AA10530">
        <v>0</v>
      </c>
      <c r="AB10530">
        <v>0</v>
      </c>
      <c r="AC10530">
        <v>0</v>
      </c>
      <c r="AD10530">
        <v>0</v>
      </c>
      <c r="AE10530">
        <v>0.2704437196929883</v>
      </c>
    </row>
    <row r="10531" spans="1:31" x14ac:dyDescent="0.25">
      <c r="A10531">
        <v>1895893</v>
      </c>
      <c r="B10531">
        <v>1</v>
      </c>
      <c r="C10531" t="s">
        <v>81</v>
      </c>
      <c r="D10531" t="s">
        <v>112</v>
      </c>
      <c r="E10531" t="s">
        <v>158</v>
      </c>
      <c r="F10531" t="s">
        <v>29229</v>
      </c>
      <c r="G10531" t="s">
        <v>179</v>
      </c>
      <c r="H10531" t="s">
        <v>134</v>
      </c>
      <c r="I10531" t="s">
        <v>135</v>
      </c>
      <c r="J10531" t="s">
        <v>136</v>
      </c>
      <c r="K10531" t="s">
        <v>137</v>
      </c>
      <c r="L10531" t="s">
        <v>29230</v>
      </c>
      <c r="M10531" t="s">
        <v>29231</v>
      </c>
      <c r="N10531">
        <v>3.1855555550000001</v>
      </c>
      <c r="O10531">
        <v>0</v>
      </c>
      <c r="P10531">
        <v>69</v>
      </c>
      <c r="Q10531">
        <v>0</v>
      </c>
      <c r="R10531">
        <v>13</v>
      </c>
      <c r="S10531">
        <v>0</v>
      </c>
      <c r="T10531">
        <v>1</v>
      </c>
      <c r="U10531">
        <v>0</v>
      </c>
      <c r="V10531">
        <v>0</v>
      </c>
      <c r="W10531">
        <v>0</v>
      </c>
      <c r="X10531">
        <v>49.75111224605174</v>
      </c>
      <c r="Y10531">
        <v>0</v>
      </c>
      <c r="Z10531">
        <v>15.592084325334737</v>
      </c>
      <c r="AA10531">
        <v>0</v>
      </c>
      <c r="AB10531">
        <v>5.7152156305746667E-2</v>
      </c>
      <c r="AC10531">
        <v>0</v>
      </c>
      <c r="AD10531">
        <v>0</v>
      </c>
      <c r="AE10531">
        <v>65.400348727692219</v>
      </c>
    </row>
    <row r="10532" spans="1:31" x14ac:dyDescent="0.25">
      <c r="A10532">
        <v>1895538</v>
      </c>
      <c r="B10532">
        <v>1</v>
      </c>
      <c r="C10532" t="s">
        <v>80</v>
      </c>
      <c r="D10532" t="s">
        <v>100</v>
      </c>
      <c r="E10532" t="s">
        <v>210</v>
      </c>
      <c r="F10532" t="s">
        <v>29232</v>
      </c>
      <c r="G10532" t="s">
        <v>133</v>
      </c>
      <c r="H10532" t="s">
        <v>134</v>
      </c>
      <c r="I10532" t="s">
        <v>135</v>
      </c>
      <c r="J10532" t="s">
        <v>136</v>
      </c>
      <c r="K10532" t="s">
        <v>137</v>
      </c>
      <c r="L10532" t="s">
        <v>29233</v>
      </c>
      <c r="M10532" t="s">
        <v>29234</v>
      </c>
      <c r="N10532">
        <v>7.6388888000000002E-2</v>
      </c>
      <c r="O10532">
        <v>0</v>
      </c>
      <c r="P10532">
        <v>77</v>
      </c>
      <c r="Q10532">
        <v>3</v>
      </c>
      <c r="R10532">
        <v>20</v>
      </c>
      <c r="S10532">
        <v>9</v>
      </c>
      <c r="T10532">
        <v>158</v>
      </c>
      <c r="U10532">
        <v>2</v>
      </c>
      <c r="V10532">
        <v>0</v>
      </c>
      <c r="W10532">
        <v>0</v>
      </c>
      <c r="X10532">
        <v>2.1181164856955288</v>
      </c>
      <c r="Y10532">
        <v>0.66812636941019454</v>
      </c>
      <c r="Z10532">
        <v>0.71648859571437495</v>
      </c>
      <c r="AA10532">
        <v>12.716756760032723</v>
      </c>
      <c r="AB10532">
        <v>30.997353146802158</v>
      </c>
      <c r="AC10532">
        <v>4.3399279754735982</v>
      </c>
      <c r="AD10532">
        <v>0</v>
      </c>
      <c r="AE10532">
        <v>51.556769333128585</v>
      </c>
    </row>
    <row r="10533" spans="1:31" x14ac:dyDescent="0.25">
      <c r="A10533">
        <v>1895870</v>
      </c>
      <c r="B10533">
        <v>1</v>
      </c>
      <c r="C10533" t="s">
        <v>80</v>
      </c>
      <c r="D10533" t="s">
        <v>103</v>
      </c>
      <c r="E10533" t="s">
        <v>146</v>
      </c>
      <c r="F10533" t="s">
        <v>809</v>
      </c>
      <c r="G10533" t="s">
        <v>148</v>
      </c>
      <c r="H10533" t="s">
        <v>143</v>
      </c>
      <c r="I10533" t="s">
        <v>135</v>
      </c>
      <c r="J10533" t="s">
        <v>136</v>
      </c>
      <c r="K10533" t="s">
        <v>137</v>
      </c>
      <c r="L10533" t="s">
        <v>29235</v>
      </c>
      <c r="M10533" t="s">
        <v>29236</v>
      </c>
      <c r="N10533">
        <v>1.9188888879999999</v>
      </c>
      <c r="O10533">
        <v>0</v>
      </c>
      <c r="P10533">
        <v>214</v>
      </c>
      <c r="Q10533">
        <v>0</v>
      </c>
      <c r="R10533">
        <v>0</v>
      </c>
      <c r="S10533">
        <v>0</v>
      </c>
      <c r="T10533">
        <v>15</v>
      </c>
      <c r="U10533">
        <v>0</v>
      </c>
      <c r="V10533">
        <v>0</v>
      </c>
      <c r="W10533">
        <v>0</v>
      </c>
      <c r="X10533">
        <v>96.836954633521628</v>
      </c>
      <c r="Y10533">
        <v>0</v>
      </c>
      <c r="Z10533">
        <v>0</v>
      </c>
      <c r="AA10533">
        <v>0</v>
      </c>
      <c r="AB10533">
        <v>22.93422314434153</v>
      </c>
      <c r="AC10533">
        <v>0</v>
      </c>
      <c r="AD10533">
        <v>0</v>
      </c>
      <c r="AE10533">
        <v>119.77117777786316</v>
      </c>
    </row>
    <row r="10534" spans="1:31" x14ac:dyDescent="0.25">
      <c r="A10534">
        <v>1896179</v>
      </c>
      <c r="B10534">
        <v>1</v>
      </c>
      <c r="C10534" t="s">
        <v>80</v>
      </c>
      <c r="D10534" t="s">
        <v>91</v>
      </c>
      <c r="E10534" t="s">
        <v>131</v>
      </c>
      <c r="F10534" t="s">
        <v>22706</v>
      </c>
      <c r="G10534" t="s">
        <v>133</v>
      </c>
      <c r="H10534" t="s">
        <v>134</v>
      </c>
      <c r="I10534" t="s">
        <v>135</v>
      </c>
      <c r="J10534" t="s">
        <v>136</v>
      </c>
      <c r="K10534" t="s">
        <v>137</v>
      </c>
      <c r="L10534" t="s">
        <v>29237</v>
      </c>
      <c r="M10534" t="s">
        <v>29238</v>
      </c>
      <c r="N10534">
        <v>1.134166666</v>
      </c>
      <c r="O10534">
        <v>7</v>
      </c>
      <c r="P10534">
        <v>1524</v>
      </c>
      <c r="Q10534">
        <v>10</v>
      </c>
      <c r="R10534">
        <v>60</v>
      </c>
      <c r="S10534">
        <v>8</v>
      </c>
      <c r="T10534">
        <v>72</v>
      </c>
      <c r="U10534">
        <v>0</v>
      </c>
      <c r="V10534">
        <v>2</v>
      </c>
      <c r="W10534">
        <v>51.498948482721957</v>
      </c>
      <c r="X10534">
        <v>494.43799149344727</v>
      </c>
      <c r="Y10534">
        <v>44.018511965795405</v>
      </c>
      <c r="Z10534">
        <v>158.65659961637323</v>
      </c>
      <c r="AA10534">
        <v>256.89403227676326</v>
      </c>
      <c r="AB10534">
        <v>161.99770162773891</v>
      </c>
      <c r="AC10534">
        <v>0</v>
      </c>
      <c r="AD10534">
        <v>8.9789167361387658</v>
      </c>
      <c r="AE10534">
        <v>1176.4827021989786</v>
      </c>
    </row>
    <row r="10535" spans="1:31" x14ac:dyDescent="0.25">
      <c r="A10535">
        <v>1895701</v>
      </c>
      <c r="B10535">
        <v>1</v>
      </c>
      <c r="C10535" t="s">
        <v>81</v>
      </c>
      <c r="D10535" t="s">
        <v>118</v>
      </c>
      <c r="E10535" t="s">
        <v>158</v>
      </c>
      <c r="F10535" t="s">
        <v>29239</v>
      </c>
      <c r="G10535" t="s">
        <v>219</v>
      </c>
      <c r="H10535" t="s">
        <v>134</v>
      </c>
      <c r="I10535" t="s">
        <v>135</v>
      </c>
      <c r="J10535" t="s">
        <v>136</v>
      </c>
      <c r="K10535" t="s">
        <v>137</v>
      </c>
      <c r="L10535" t="s">
        <v>29240</v>
      </c>
      <c r="M10535" t="s">
        <v>29241</v>
      </c>
      <c r="N10535">
        <v>0.78861111100000003</v>
      </c>
      <c r="O10535">
        <v>0</v>
      </c>
      <c r="P10535">
        <v>4</v>
      </c>
      <c r="Q10535">
        <v>0</v>
      </c>
      <c r="R10535">
        <v>5</v>
      </c>
      <c r="S10535">
        <v>0</v>
      </c>
      <c r="T10535">
        <v>0</v>
      </c>
      <c r="U10535">
        <v>0</v>
      </c>
      <c r="V10535">
        <v>0</v>
      </c>
      <c r="W10535">
        <v>0</v>
      </c>
      <c r="X10535">
        <v>0.46331331114261992</v>
      </c>
      <c r="Y10535">
        <v>0</v>
      </c>
      <c r="Z10535">
        <v>5.9862831019001685</v>
      </c>
      <c r="AA10535">
        <v>0</v>
      </c>
      <c r="AB10535">
        <v>0</v>
      </c>
      <c r="AC10535">
        <v>0</v>
      </c>
      <c r="AD10535">
        <v>0</v>
      </c>
      <c r="AE10535">
        <v>6.4495964130427881</v>
      </c>
    </row>
    <row r="10536" spans="1:31" x14ac:dyDescent="0.25">
      <c r="A10536">
        <v>1895913</v>
      </c>
      <c r="B10536">
        <v>1</v>
      </c>
      <c r="C10536" t="s">
        <v>80</v>
      </c>
      <c r="D10536" t="s">
        <v>93</v>
      </c>
      <c r="E10536" t="s">
        <v>169</v>
      </c>
      <c r="F10536" t="s">
        <v>29242</v>
      </c>
      <c r="G10536" t="s">
        <v>469</v>
      </c>
      <c r="H10536" t="s">
        <v>143</v>
      </c>
      <c r="I10536" t="s">
        <v>135</v>
      </c>
      <c r="J10536" t="s">
        <v>136</v>
      </c>
      <c r="K10536" t="s">
        <v>137</v>
      </c>
      <c r="L10536" t="s">
        <v>29243</v>
      </c>
      <c r="M10536" t="s">
        <v>29244</v>
      </c>
      <c r="N10536">
        <v>1.461944444</v>
      </c>
      <c r="O10536">
        <v>0</v>
      </c>
      <c r="P10536">
        <v>3</v>
      </c>
      <c r="Q10536">
        <v>0</v>
      </c>
      <c r="R10536">
        <v>15</v>
      </c>
      <c r="S10536">
        <v>0</v>
      </c>
      <c r="T10536">
        <v>12</v>
      </c>
      <c r="U10536">
        <v>0</v>
      </c>
      <c r="V10536">
        <v>0</v>
      </c>
      <c r="W10536">
        <v>0</v>
      </c>
      <c r="X10536">
        <v>1.264918066759297</v>
      </c>
      <c r="Y10536">
        <v>0</v>
      </c>
      <c r="Z10536">
        <v>81.506621757794662</v>
      </c>
      <c r="AA10536">
        <v>0</v>
      </c>
      <c r="AB10536">
        <v>28.291124435625946</v>
      </c>
      <c r="AC10536">
        <v>0</v>
      </c>
      <c r="AD10536">
        <v>0</v>
      </c>
      <c r="AE10536">
        <v>111.0626642601799</v>
      </c>
    </row>
    <row r="10537" spans="1:31" x14ac:dyDescent="0.25">
      <c r="A10537">
        <v>1896013</v>
      </c>
      <c r="B10537">
        <v>1</v>
      </c>
      <c r="C10537" t="s">
        <v>81</v>
      </c>
      <c r="D10537" t="s">
        <v>123</v>
      </c>
      <c r="E10537" t="s">
        <v>169</v>
      </c>
      <c r="F10537" t="s">
        <v>19326</v>
      </c>
      <c r="G10537" t="s">
        <v>183</v>
      </c>
      <c r="H10537" t="s">
        <v>143</v>
      </c>
      <c r="I10537" t="s">
        <v>135</v>
      </c>
      <c r="J10537" t="s">
        <v>136</v>
      </c>
      <c r="K10537" t="s">
        <v>137</v>
      </c>
      <c r="L10537" t="s">
        <v>29245</v>
      </c>
      <c r="M10537" t="s">
        <v>29246</v>
      </c>
      <c r="N10537">
        <v>0.82527777700000005</v>
      </c>
      <c r="O10537">
        <v>0</v>
      </c>
      <c r="P10537">
        <v>741</v>
      </c>
      <c r="Q10537">
        <v>0</v>
      </c>
      <c r="R10537">
        <v>0</v>
      </c>
      <c r="S10537">
        <v>0</v>
      </c>
      <c r="T10537">
        <v>86</v>
      </c>
      <c r="U10537">
        <v>0</v>
      </c>
      <c r="V10537">
        <v>0</v>
      </c>
      <c r="W10537">
        <v>0</v>
      </c>
      <c r="X10537">
        <v>150.00164352645703</v>
      </c>
      <c r="Y10537">
        <v>0</v>
      </c>
      <c r="Z10537">
        <v>0</v>
      </c>
      <c r="AA10537">
        <v>0</v>
      </c>
      <c r="AB10537">
        <v>85.417833555944995</v>
      </c>
      <c r="AC10537">
        <v>0</v>
      </c>
      <c r="AD10537">
        <v>0</v>
      </c>
      <c r="AE10537">
        <v>235.41947708240201</v>
      </c>
    </row>
    <row r="10538" spans="1:31" x14ac:dyDescent="0.25">
      <c r="A10538">
        <v>1895850</v>
      </c>
      <c r="B10538">
        <v>1</v>
      </c>
      <c r="C10538" t="s">
        <v>80</v>
      </c>
      <c r="D10538" t="s">
        <v>97</v>
      </c>
      <c r="E10538" t="s">
        <v>169</v>
      </c>
      <c r="F10538" t="s">
        <v>1227</v>
      </c>
      <c r="G10538" t="s">
        <v>183</v>
      </c>
      <c r="H10538" t="s">
        <v>143</v>
      </c>
      <c r="I10538" t="s">
        <v>135</v>
      </c>
      <c r="J10538" t="s">
        <v>136</v>
      </c>
      <c r="K10538" t="s">
        <v>137</v>
      </c>
      <c r="L10538" t="s">
        <v>29247</v>
      </c>
      <c r="M10538" t="s">
        <v>29248</v>
      </c>
      <c r="N10538">
        <v>1.518888888</v>
      </c>
      <c r="O10538">
        <v>0</v>
      </c>
      <c r="P10538">
        <v>243</v>
      </c>
      <c r="Q10538">
        <v>0</v>
      </c>
      <c r="R10538">
        <v>1</v>
      </c>
      <c r="S10538">
        <v>0</v>
      </c>
      <c r="T10538">
        <v>27</v>
      </c>
      <c r="U10538">
        <v>0</v>
      </c>
      <c r="V10538">
        <v>0</v>
      </c>
      <c r="W10538">
        <v>0</v>
      </c>
      <c r="X10538">
        <v>108.40688634523165</v>
      </c>
      <c r="Y10538">
        <v>0</v>
      </c>
      <c r="Z10538">
        <v>0.58646737707695329</v>
      </c>
      <c r="AA10538">
        <v>0</v>
      </c>
      <c r="AB10538">
        <v>125.4123461477203</v>
      </c>
      <c r="AC10538">
        <v>0</v>
      </c>
      <c r="AD10538">
        <v>0</v>
      </c>
      <c r="AE10538">
        <v>234.40569987002891</v>
      </c>
    </row>
    <row r="10539" spans="1:31" x14ac:dyDescent="0.25">
      <c r="A10539">
        <v>1895601</v>
      </c>
      <c r="B10539">
        <v>1</v>
      </c>
      <c r="C10539" t="s">
        <v>80</v>
      </c>
      <c r="D10539" t="s">
        <v>108</v>
      </c>
      <c r="E10539" t="s">
        <v>146</v>
      </c>
      <c r="F10539" t="s">
        <v>28052</v>
      </c>
      <c r="G10539" t="s">
        <v>148</v>
      </c>
      <c r="H10539" t="s">
        <v>143</v>
      </c>
      <c r="I10539" t="s">
        <v>135</v>
      </c>
      <c r="J10539" t="s">
        <v>136</v>
      </c>
      <c r="K10539" t="s">
        <v>137</v>
      </c>
      <c r="L10539" t="s">
        <v>29249</v>
      </c>
      <c r="M10539" t="s">
        <v>29250</v>
      </c>
      <c r="N10539">
        <v>1.6383333330000001</v>
      </c>
      <c r="O10539">
        <v>0</v>
      </c>
      <c r="P10539">
        <v>6</v>
      </c>
      <c r="Q10539">
        <v>0</v>
      </c>
      <c r="R10539">
        <v>0</v>
      </c>
      <c r="S10539">
        <v>0</v>
      </c>
      <c r="T10539">
        <v>0</v>
      </c>
      <c r="U10539">
        <v>0</v>
      </c>
      <c r="V10539">
        <v>0</v>
      </c>
      <c r="W10539">
        <v>0</v>
      </c>
      <c r="X10539">
        <v>1.0698764604406836</v>
      </c>
      <c r="Y10539">
        <v>0</v>
      </c>
      <c r="Z10539">
        <v>0</v>
      </c>
      <c r="AA10539">
        <v>0</v>
      </c>
      <c r="AB10539">
        <v>0</v>
      </c>
      <c r="AC10539">
        <v>0</v>
      </c>
      <c r="AD10539">
        <v>0</v>
      </c>
      <c r="AE10539">
        <v>1.0698764604406836</v>
      </c>
    </row>
    <row r="10540" spans="1:31" x14ac:dyDescent="0.25">
      <c r="A10540">
        <v>1896205</v>
      </c>
      <c r="B10540">
        <v>1</v>
      </c>
      <c r="C10540" t="s">
        <v>80</v>
      </c>
      <c r="D10540" t="s">
        <v>92</v>
      </c>
      <c r="E10540" t="s">
        <v>169</v>
      </c>
      <c r="F10540" t="s">
        <v>6390</v>
      </c>
      <c r="G10540" t="s">
        <v>183</v>
      </c>
      <c r="H10540" t="s">
        <v>143</v>
      </c>
      <c r="I10540" t="s">
        <v>135</v>
      </c>
      <c r="J10540" t="s">
        <v>136</v>
      </c>
      <c r="K10540" t="s">
        <v>137</v>
      </c>
      <c r="L10540" t="s">
        <v>29251</v>
      </c>
      <c r="M10540" t="s">
        <v>29252</v>
      </c>
      <c r="N10540">
        <v>1.618055555</v>
      </c>
      <c r="O10540">
        <v>0</v>
      </c>
      <c r="P10540">
        <v>581</v>
      </c>
      <c r="Q10540">
        <v>0</v>
      </c>
      <c r="R10540">
        <v>1</v>
      </c>
      <c r="S10540">
        <v>0</v>
      </c>
      <c r="T10540">
        <v>18</v>
      </c>
      <c r="U10540">
        <v>0</v>
      </c>
      <c r="V10540">
        <v>0</v>
      </c>
      <c r="W10540">
        <v>0</v>
      </c>
      <c r="X10540">
        <v>287.65955561576845</v>
      </c>
      <c r="Y10540">
        <v>0</v>
      </c>
      <c r="Z10540">
        <v>0.12685357053750002</v>
      </c>
      <c r="AA10540">
        <v>0</v>
      </c>
      <c r="AB10540">
        <v>25.162474508143358</v>
      </c>
      <c r="AC10540">
        <v>0</v>
      </c>
      <c r="AD10540">
        <v>0</v>
      </c>
      <c r="AE10540">
        <v>312.94888369444931</v>
      </c>
    </row>
    <row r="10541" spans="1:31" x14ac:dyDescent="0.25">
      <c r="A10541">
        <v>1896242</v>
      </c>
      <c r="B10541">
        <v>1</v>
      </c>
      <c r="C10541" t="s">
        <v>81</v>
      </c>
      <c r="D10541" t="s">
        <v>123</v>
      </c>
      <c r="E10541" t="s">
        <v>169</v>
      </c>
      <c r="F10541" t="s">
        <v>9491</v>
      </c>
      <c r="G10541" t="s">
        <v>183</v>
      </c>
      <c r="H10541" t="s">
        <v>143</v>
      </c>
      <c r="I10541" t="s">
        <v>135</v>
      </c>
      <c r="J10541" t="s">
        <v>136</v>
      </c>
      <c r="K10541" t="s">
        <v>137</v>
      </c>
      <c r="L10541" t="s">
        <v>29253</v>
      </c>
      <c r="M10541" t="s">
        <v>29254</v>
      </c>
      <c r="N10541">
        <v>1.521666666</v>
      </c>
      <c r="O10541">
        <v>0</v>
      </c>
      <c r="P10541">
        <v>124</v>
      </c>
      <c r="Q10541">
        <v>0</v>
      </c>
      <c r="R10541">
        <v>20</v>
      </c>
      <c r="S10541">
        <v>0</v>
      </c>
      <c r="T10541">
        <v>16</v>
      </c>
      <c r="U10541">
        <v>0</v>
      </c>
      <c r="V10541">
        <v>0</v>
      </c>
      <c r="W10541">
        <v>0</v>
      </c>
      <c r="X10541">
        <v>37.468498600927134</v>
      </c>
      <c r="Y10541">
        <v>0</v>
      </c>
      <c r="Z10541">
        <v>26.040245242686179</v>
      </c>
      <c r="AA10541">
        <v>0</v>
      </c>
      <c r="AB10541">
        <v>11.620628703478801</v>
      </c>
      <c r="AC10541">
        <v>0</v>
      </c>
      <c r="AD10541">
        <v>0</v>
      </c>
      <c r="AE10541">
        <v>75.129372547092117</v>
      </c>
    </row>
    <row r="10542" spans="1:31" x14ac:dyDescent="0.25">
      <c r="A10542">
        <v>1896056</v>
      </c>
      <c r="B10542">
        <v>1</v>
      </c>
      <c r="C10542" t="s">
        <v>80</v>
      </c>
      <c r="D10542" t="s">
        <v>96</v>
      </c>
      <c r="E10542" t="s">
        <v>146</v>
      </c>
      <c r="F10542" t="s">
        <v>27888</v>
      </c>
      <c r="G10542" t="s">
        <v>148</v>
      </c>
      <c r="H10542" t="s">
        <v>143</v>
      </c>
      <c r="I10542" t="s">
        <v>135</v>
      </c>
      <c r="J10542" t="s">
        <v>136</v>
      </c>
      <c r="K10542" t="s">
        <v>137</v>
      </c>
      <c r="L10542" t="s">
        <v>29255</v>
      </c>
      <c r="M10542" t="s">
        <v>29256</v>
      </c>
      <c r="N10542">
        <v>1.724444444</v>
      </c>
      <c r="O10542">
        <v>0</v>
      </c>
      <c r="P10542">
        <v>44</v>
      </c>
      <c r="Q10542">
        <v>0</v>
      </c>
      <c r="R10542">
        <v>0</v>
      </c>
      <c r="S10542">
        <v>0</v>
      </c>
      <c r="T10542">
        <v>8</v>
      </c>
      <c r="U10542">
        <v>0</v>
      </c>
      <c r="V10542">
        <v>0</v>
      </c>
      <c r="W10542">
        <v>0</v>
      </c>
      <c r="X10542">
        <v>18.302704173398517</v>
      </c>
      <c r="Y10542">
        <v>0</v>
      </c>
      <c r="Z10542">
        <v>0</v>
      </c>
      <c r="AA10542">
        <v>0</v>
      </c>
      <c r="AB10542">
        <v>4.790543518624812</v>
      </c>
      <c r="AC10542">
        <v>0</v>
      </c>
      <c r="AD10542">
        <v>0</v>
      </c>
      <c r="AE10542">
        <v>23.093247692023329</v>
      </c>
    </row>
    <row r="10543" spans="1:31" x14ac:dyDescent="0.25">
      <c r="A10543">
        <v>1895956</v>
      </c>
      <c r="B10543">
        <v>1</v>
      </c>
      <c r="C10543" t="s">
        <v>81</v>
      </c>
      <c r="D10543" t="s">
        <v>112</v>
      </c>
      <c r="E10543" t="s">
        <v>146</v>
      </c>
      <c r="F10543" t="s">
        <v>29257</v>
      </c>
      <c r="G10543" t="s">
        <v>148</v>
      </c>
      <c r="H10543" t="s">
        <v>143</v>
      </c>
      <c r="I10543" t="s">
        <v>135</v>
      </c>
      <c r="J10543" t="s">
        <v>136</v>
      </c>
      <c r="K10543" t="s">
        <v>137</v>
      </c>
      <c r="L10543" t="s">
        <v>29258</v>
      </c>
      <c r="M10543" t="s">
        <v>29259</v>
      </c>
      <c r="N10543">
        <v>4.1927777769999999</v>
      </c>
      <c r="O10543">
        <v>0</v>
      </c>
      <c r="P10543">
        <v>94</v>
      </c>
      <c r="Q10543">
        <v>0</v>
      </c>
      <c r="R10543">
        <v>1</v>
      </c>
      <c r="S10543">
        <v>0</v>
      </c>
      <c r="T10543">
        <v>45</v>
      </c>
      <c r="U10543">
        <v>0</v>
      </c>
      <c r="V10543">
        <v>0</v>
      </c>
      <c r="W10543">
        <v>0</v>
      </c>
      <c r="X10543">
        <v>76.298431576229461</v>
      </c>
      <c r="Y10543">
        <v>0</v>
      </c>
      <c r="Z10543">
        <v>0.70812416464067562</v>
      </c>
      <c r="AA10543">
        <v>0</v>
      </c>
      <c r="AB10543">
        <v>82.149923372949317</v>
      </c>
      <c r="AC10543">
        <v>0</v>
      </c>
      <c r="AD10543">
        <v>0</v>
      </c>
      <c r="AE10543">
        <v>159.15647911381944</v>
      </c>
    </row>
    <row r="10544" spans="1:31" x14ac:dyDescent="0.25">
      <c r="A10544">
        <v>1896099</v>
      </c>
      <c r="B10544">
        <v>1</v>
      </c>
      <c r="C10544" t="s">
        <v>81</v>
      </c>
      <c r="D10544" t="s">
        <v>118</v>
      </c>
      <c r="E10544" t="s">
        <v>146</v>
      </c>
      <c r="F10544" t="s">
        <v>422</v>
      </c>
      <c r="G10544" t="s">
        <v>148</v>
      </c>
      <c r="H10544" t="s">
        <v>143</v>
      </c>
      <c r="I10544" t="s">
        <v>135</v>
      </c>
      <c r="J10544" t="s">
        <v>136</v>
      </c>
      <c r="K10544" t="s">
        <v>137</v>
      </c>
      <c r="L10544" t="s">
        <v>29260</v>
      </c>
      <c r="M10544" t="s">
        <v>29261</v>
      </c>
      <c r="N10544">
        <v>6.0636111110000002</v>
      </c>
      <c r="O10544">
        <v>0</v>
      </c>
      <c r="P10544">
        <v>68</v>
      </c>
      <c r="Q10544">
        <v>0</v>
      </c>
      <c r="R10544">
        <v>0</v>
      </c>
      <c r="S10544">
        <v>0</v>
      </c>
      <c r="T10544">
        <v>2</v>
      </c>
      <c r="U10544">
        <v>0</v>
      </c>
      <c r="V10544">
        <v>0</v>
      </c>
      <c r="W10544">
        <v>0</v>
      </c>
      <c r="X10544">
        <v>80.009872280755388</v>
      </c>
      <c r="Y10544">
        <v>0</v>
      </c>
      <c r="Z10544">
        <v>0</v>
      </c>
      <c r="AA10544">
        <v>0</v>
      </c>
      <c r="AB10544">
        <v>0.68408804452065997</v>
      </c>
      <c r="AC10544">
        <v>0</v>
      </c>
      <c r="AD10544">
        <v>0</v>
      </c>
      <c r="AE10544">
        <v>80.693960325276052</v>
      </c>
    </row>
    <row r="10545" spans="1:31" x14ac:dyDescent="0.25">
      <c r="A10545">
        <v>1896348</v>
      </c>
      <c r="B10545">
        <v>1</v>
      </c>
      <c r="C10545" t="s">
        <v>80</v>
      </c>
      <c r="D10545" t="s">
        <v>97</v>
      </c>
      <c r="E10545" t="s">
        <v>169</v>
      </c>
      <c r="F10545" t="s">
        <v>29093</v>
      </c>
      <c r="G10545" t="s">
        <v>183</v>
      </c>
      <c r="H10545" t="s">
        <v>143</v>
      </c>
      <c r="I10545" t="s">
        <v>135</v>
      </c>
      <c r="J10545" t="s">
        <v>136</v>
      </c>
      <c r="K10545" t="s">
        <v>137</v>
      </c>
      <c r="L10545" t="s">
        <v>29262</v>
      </c>
      <c r="M10545" t="s">
        <v>29263</v>
      </c>
      <c r="N10545">
        <v>0.73777777700000002</v>
      </c>
      <c r="O10545">
        <v>0</v>
      </c>
      <c r="P10545">
        <v>216</v>
      </c>
      <c r="Q10545">
        <v>0</v>
      </c>
      <c r="R10545">
        <v>1</v>
      </c>
      <c r="S10545">
        <v>0</v>
      </c>
      <c r="T10545">
        <v>34</v>
      </c>
      <c r="U10545">
        <v>0</v>
      </c>
      <c r="V10545">
        <v>0</v>
      </c>
      <c r="W10545">
        <v>0</v>
      </c>
      <c r="X10545">
        <v>62.029288901037717</v>
      </c>
      <c r="Y10545">
        <v>0</v>
      </c>
      <c r="Z10545">
        <v>0.86957892845599993</v>
      </c>
      <c r="AA10545">
        <v>0</v>
      </c>
      <c r="AB10545">
        <v>26.114169083161187</v>
      </c>
      <c r="AC10545">
        <v>0</v>
      </c>
      <c r="AD10545">
        <v>0</v>
      </c>
      <c r="AE10545">
        <v>89.013036912654911</v>
      </c>
    </row>
    <row r="10546" spans="1:31" x14ac:dyDescent="0.25">
      <c r="A10546">
        <v>1896199</v>
      </c>
      <c r="B10546">
        <v>1</v>
      </c>
      <c r="C10546" t="s">
        <v>80</v>
      </c>
      <c r="D10546" t="s">
        <v>82</v>
      </c>
      <c r="E10546" t="s">
        <v>140</v>
      </c>
      <c r="F10546" t="s">
        <v>29264</v>
      </c>
      <c r="G10546" t="s">
        <v>163</v>
      </c>
      <c r="H10546" t="s">
        <v>143</v>
      </c>
      <c r="I10546" t="s">
        <v>135</v>
      </c>
      <c r="J10546" t="s">
        <v>136</v>
      </c>
      <c r="K10546" t="s">
        <v>137</v>
      </c>
      <c r="L10546" t="s">
        <v>29154</v>
      </c>
      <c r="M10546" t="s">
        <v>29265</v>
      </c>
      <c r="N10546">
        <v>12.741388887999999</v>
      </c>
      <c r="O10546">
        <v>0</v>
      </c>
      <c r="P10546">
        <v>2</v>
      </c>
      <c r="Q10546">
        <v>0</v>
      </c>
      <c r="R10546">
        <v>0</v>
      </c>
      <c r="S10546">
        <v>0</v>
      </c>
      <c r="T10546">
        <v>0</v>
      </c>
      <c r="U10546">
        <v>0</v>
      </c>
      <c r="V10546">
        <v>0</v>
      </c>
      <c r="W10546">
        <v>0</v>
      </c>
      <c r="X10546">
        <v>1.0371188117451151</v>
      </c>
      <c r="Y10546">
        <v>0</v>
      </c>
      <c r="Z10546">
        <v>0</v>
      </c>
      <c r="AA10546">
        <v>0</v>
      </c>
      <c r="AB10546">
        <v>0</v>
      </c>
      <c r="AC10546">
        <v>0</v>
      </c>
      <c r="AD10546">
        <v>0</v>
      </c>
      <c r="AE10546">
        <v>1.0371188117451151</v>
      </c>
    </row>
    <row r="10547" spans="1:31" x14ac:dyDescent="0.25">
      <c r="A10547">
        <v>1895644</v>
      </c>
      <c r="B10547">
        <v>1</v>
      </c>
      <c r="C10547" t="s">
        <v>81</v>
      </c>
      <c r="D10547" t="s">
        <v>117</v>
      </c>
      <c r="E10547" t="s">
        <v>140</v>
      </c>
      <c r="F10547" t="s">
        <v>29266</v>
      </c>
      <c r="G10547" t="s">
        <v>200</v>
      </c>
      <c r="H10547" t="s">
        <v>143</v>
      </c>
      <c r="I10547" t="s">
        <v>135</v>
      </c>
      <c r="J10547" t="s">
        <v>136</v>
      </c>
      <c r="K10547" t="s">
        <v>137</v>
      </c>
      <c r="L10547" t="s">
        <v>29267</v>
      </c>
      <c r="M10547" t="s">
        <v>29268</v>
      </c>
      <c r="N10547">
        <v>5.1380555550000002</v>
      </c>
      <c r="O10547">
        <v>0</v>
      </c>
      <c r="P10547">
        <v>0</v>
      </c>
      <c r="Q10547">
        <v>0</v>
      </c>
      <c r="R10547">
        <v>0</v>
      </c>
      <c r="S10547">
        <v>0</v>
      </c>
      <c r="T10547">
        <v>1</v>
      </c>
      <c r="U10547">
        <v>0</v>
      </c>
      <c r="V10547">
        <v>0</v>
      </c>
      <c r="W10547">
        <v>0</v>
      </c>
      <c r="X10547">
        <v>0</v>
      </c>
      <c r="Y10547">
        <v>0</v>
      </c>
      <c r="Z10547">
        <v>0</v>
      </c>
      <c r="AA10547">
        <v>0</v>
      </c>
      <c r="AB10547">
        <v>0.47264079293810168</v>
      </c>
      <c r="AC10547">
        <v>0</v>
      </c>
      <c r="AD10547">
        <v>0</v>
      </c>
      <c r="AE10547">
        <v>0.47264079293810168</v>
      </c>
    </row>
    <row r="10548" spans="1:31" x14ac:dyDescent="0.25">
      <c r="A10548">
        <v>1895999</v>
      </c>
      <c r="B10548">
        <v>1</v>
      </c>
      <c r="C10548" t="s">
        <v>80</v>
      </c>
      <c r="D10548" t="s">
        <v>103</v>
      </c>
      <c r="E10548" t="s">
        <v>158</v>
      </c>
      <c r="F10548" t="s">
        <v>29269</v>
      </c>
      <c r="G10548" t="s">
        <v>893</v>
      </c>
      <c r="H10548" t="s">
        <v>134</v>
      </c>
      <c r="I10548" t="s">
        <v>135</v>
      </c>
      <c r="J10548" t="s">
        <v>136</v>
      </c>
      <c r="K10548" t="s">
        <v>137</v>
      </c>
      <c r="L10548" t="s">
        <v>29270</v>
      </c>
      <c r="M10548" t="s">
        <v>29271</v>
      </c>
      <c r="N10548">
        <v>2.2830555549999998</v>
      </c>
      <c r="O10548">
        <v>0</v>
      </c>
      <c r="P10548">
        <v>384</v>
      </c>
      <c r="Q10548">
        <v>0</v>
      </c>
      <c r="R10548">
        <v>0</v>
      </c>
      <c r="S10548">
        <v>0</v>
      </c>
      <c r="T10548">
        <v>33</v>
      </c>
      <c r="U10548">
        <v>0</v>
      </c>
      <c r="V10548">
        <v>0</v>
      </c>
      <c r="W10548">
        <v>0</v>
      </c>
      <c r="X10548">
        <v>194.78380632868465</v>
      </c>
      <c r="Y10548">
        <v>0</v>
      </c>
      <c r="Z10548">
        <v>0</v>
      </c>
      <c r="AA10548">
        <v>0</v>
      </c>
      <c r="AB10548">
        <v>57.91200345007055</v>
      </c>
      <c r="AC10548">
        <v>0</v>
      </c>
      <c r="AD10548">
        <v>0</v>
      </c>
      <c r="AE10548">
        <v>252.6958097787552</v>
      </c>
    </row>
    <row r="10549" spans="1:31" x14ac:dyDescent="0.25">
      <c r="A10549">
        <v>1895667</v>
      </c>
      <c r="B10549">
        <v>1</v>
      </c>
      <c r="C10549" t="s">
        <v>80</v>
      </c>
      <c r="D10549" t="s">
        <v>105</v>
      </c>
      <c r="E10549" t="s">
        <v>158</v>
      </c>
      <c r="F10549" t="s">
        <v>29272</v>
      </c>
      <c r="G10549" t="s">
        <v>219</v>
      </c>
      <c r="H10549" t="s">
        <v>134</v>
      </c>
      <c r="I10549" t="s">
        <v>135</v>
      </c>
      <c r="J10549" t="s">
        <v>136</v>
      </c>
      <c r="K10549" t="s">
        <v>137</v>
      </c>
      <c r="L10549" t="s">
        <v>29273</v>
      </c>
      <c r="M10549" t="s">
        <v>29274</v>
      </c>
      <c r="N10549">
        <v>2.1094444440000002</v>
      </c>
      <c r="O10549">
        <v>0</v>
      </c>
      <c r="P10549">
        <v>8</v>
      </c>
      <c r="Q10549">
        <v>0</v>
      </c>
      <c r="R10549">
        <v>7</v>
      </c>
      <c r="S10549">
        <v>0</v>
      </c>
      <c r="T10549">
        <v>4</v>
      </c>
      <c r="U10549">
        <v>0</v>
      </c>
      <c r="V10549">
        <v>0</v>
      </c>
      <c r="W10549">
        <v>0</v>
      </c>
      <c r="X10549">
        <v>6.3603344014596397</v>
      </c>
      <c r="Y10549">
        <v>0</v>
      </c>
      <c r="Z10549">
        <v>5.9598577770221333</v>
      </c>
      <c r="AA10549">
        <v>0</v>
      </c>
      <c r="AB10549">
        <v>13.383903383535277</v>
      </c>
      <c r="AC10549">
        <v>0</v>
      </c>
      <c r="AD10549">
        <v>0</v>
      </c>
      <c r="AE10549">
        <v>25.704095562017049</v>
      </c>
    </row>
    <row r="10550" spans="1:31" x14ac:dyDescent="0.25">
      <c r="A10550">
        <v>1896354</v>
      </c>
      <c r="B10550">
        <v>1</v>
      </c>
      <c r="C10550" t="s">
        <v>80</v>
      </c>
      <c r="D10550" t="s">
        <v>88</v>
      </c>
      <c r="E10550" t="s">
        <v>222</v>
      </c>
      <c r="F10550" t="s">
        <v>1563</v>
      </c>
      <c r="G10550" t="s">
        <v>148</v>
      </c>
      <c r="H10550" t="s">
        <v>143</v>
      </c>
      <c r="I10550" t="s">
        <v>135</v>
      </c>
      <c r="J10550" t="s">
        <v>136</v>
      </c>
      <c r="K10550" t="s">
        <v>137</v>
      </c>
      <c r="L10550" t="s">
        <v>29275</v>
      </c>
      <c r="M10550" t="s">
        <v>29276</v>
      </c>
      <c r="N10550">
        <v>1.603611111</v>
      </c>
      <c r="O10550">
        <v>0</v>
      </c>
      <c r="P10550">
        <v>147</v>
      </c>
      <c r="Q10550">
        <v>0</v>
      </c>
      <c r="R10550">
        <v>0</v>
      </c>
      <c r="S10550">
        <v>0</v>
      </c>
      <c r="T10550">
        <v>36</v>
      </c>
      <c r="U10550">
        <v>0</v>
      </c>
      <c r="V10550">
        <v>0</v>
      </c>
      <c r="W10550">
        <v>0</v>
      </c>
      <c r="X10550">
        <v>72.352927384500333</v>
      </c>
      <c r="Y10550">
        <v>0</v>
      </c>
      <c r="Z10550">
        <v>0</v>
      </c>
      <c r="AA10550">
        <v>0</v>
      </c>
      <c r="AB10550">
        <v>45.478747350363498</v>
      </c>
      <c r="AC10550">
        <v>0</v>
      </c>
      <c r="AD10550">
        <v>0</v>
      </c>
      <c r="AE10550">
        <v>117.83167473486384</v>
      </c>
    </row>
    <row r="10551" spans="1:31" x14ac:dyDescent="0.25">
      <c r="A10551">
        <v>1896191</v>
      </c>
      <c r="B10551">
        <v>1</v>
      </c>
      <c r="C10551" t="s">
        <v>81</v>
      </c>
      <c r="D10551" t="s">
        <v>127</v>
      </c>
      <c r="E10551" t="s">
        <v>146</v>
      </c>
      <c r="F10551" t="s">
        <v>29277</v>
      </c>
      <c r="G10551" t="s">
        <v>148</v>
      </c>
      <c r="H10551" t="s">
        <v>143</v>
      </c>
      <c r="I10551" t="s">
        <v>135</v>
      </c>
      <c r="J10551" t="s">
        <v>136</v>
      </c>
      <c r="K10551" t="s">
        <v>137</v>
      </c>
      <c r="L10551" t="s">
        <v>29278</v>
      </c>
      <c r="M10551" t="s">
        <v>29279</v>
      </c>
      <c r="N10551">
        <v>8.1475000000000009</v>
      </c>
      <c r="O10551">
        <v>0</v>
      </c>
      <c r="P10551">
        <v>1</v>
      </c>
      <c r="Q10551">
        <v>0</v>
      </c>
      <c r="R10551">
        <v>2</v>
      </c>
      <c r="S10551">
        <v>0</v>
      </c>
      <c r="T10551">
        <v>0</v>
      </c>
      <c r="U10551">
        <v>0</v>
      </c>
      <c r="V10551">
        <v>0</v>
      </c>
      <c r="W10551">
        <v>0</v>
      </c>
      <c r="X10551">
        <v>8.8134207983794024</v>
      </c>
      <c r="Y10551">
        <v>0</v>
      </c>
      <c r="Z10551">
        <v>11.209194041100623</v>
      </c>
      <c r="AA10551">
        <v>0</v>
      </c>
      <c r="AB10551">
        <v>0</v>
      </c>
      <c r="AC10551">
        <v>0</v>
      </c>
      <c r="AD10551">
        <v>0</v>
      </c>
      <c r="AE10551">
        <v>20.022614839480028</v>
      </c>
    </row>
    <row r="10552" spans="1:31" x14ac:dyDescent="0.25">
      <c r="A10552">
        <v>1895859</v>
      </c>
      <c r="B10552">
        <v>1</v>
      </c>
      <c r="C10552" t="s">
        <v>80</v>
      </c>
      <c r="D10552" t="s">
        <v>97</v>
      </c>
      <c r="E10552" t="s">
        <v>140</v>
      </c>
      <c r="F10552" t="s">
        <v>29280</v>
      </c>
      <c r="G10552" t="s">
        <v>163</v>
      </c>
      <c r="H10552" t="s">
        <v>143</v>
      </c>
      <c r="I10552" t="s">
        <v>135</v>
      </c>
      <c r="J10552" t="s">
        <v>136</v>
      </c>
      <c r="K10552" t="s">
        <v>137</v>
      </c>
      <c r="L10552" t="s">
        <v>29281</v>
      </c>
      <c r="M10552" t="s">
        <v>28588</v>
      </c>
      <c r="N10552">
        <v>1.2097222219999999</v>
      </c>
      <c r="O10552">
        <v>0</v>
      </c>
      <c r="P10552">
        <v>1</v>
      </c>
      <c r="Q10552">
        <v>0</v>
      </c>
      <c r="R10552">
        <v>0</v>
      </c>
      <c r="S10552">
        <v>0</v>
      </c>
      <c r="T10552">
        <v>0</v>
      </c>
      <c r="U10552">
        <v>0</v>
      </c>
      <c r="V10552">
        <v>0</v>
      </c>
      <c r="W10552">
        <v>0</v>
      </c>
      <c r="X10552">
        <v>1.07215021172356</v>
      </c>
      <c r="Y10552">
        <v>0</v>
      </c>
      <c r="Z10552">
        <v>0</v>
      </c>
      <c r="AA10552">
        <v>0</v>
      </c>
      <c r="AB10552">
        <v>0</v>
      </c>
      <c r="AC10552">
        <v>0</v>
      </c>
      <c r="AD10552">
        <v>0</v>
      </c>
      <c r="AE10552">
        <v>1.07215021172356</v>
      </c>
    </row>
    <row r="10553" spans="1:31" x14ac:dyDescent="0.25">
      <c r="A10553">
        <v>1896022</v>
      </c>
      <c r="B10553">
        <v>1</v>
      </c>
      <c r="C10553" t="s">
        <v>80</v>
      </c>
      <c r="D10553" t="s">
        <v>97</v>
      </c>
      <c r="E10553" t="s">
        <v>140</v>
      </c>
      <c r="F10553" t="s">
        <v>29282</v>
      </c>
      <c r="G10553" t="s">
        <v>207</v>
      </c>
      <c r="H10553" t="s">
        <v>143</v>
      </c>
      <c r="I10553" t="s">
        <v>135</v>
      </c>
      <c r="J10553" t="s">
        <v>136</v>
      </c>
      <c r="K10553" t="s">
        <v>137</v>
      </c>
      <c r="L10553" t="s">
        <v>29283</v>
      </c>
      <c r="M10553" t="s">
        <v>29284</v>
      </c>
      <c r="N10553">
        <v>3.0211111110000002</v>
      </c>
      <c r="O10553">
        <v>0</v>
      </c>
      <c r="P10553">
        <v>1</v>
      </c>
      <c r="Q10553">
        <v>0</v>
      </c>
      <c r="R10553">
        <v>0</v>
      </c>
      <c r="S10553">
        <v>0</v>
      </c>
      <c r="T10553">
        <v>0</v>
      </c>
      <c r="U10553">
        <v>0</v>
      </c>
      <c r="V10553">
        <v>0</v>
      </c>
      <c r="W10553">
        <v>0</v>
      </c>
      <c r="X10553">
        <v>0.89170893938075335</v>
      </c>
      <c r="Y10553">
        <v>0</v>
      </c>
      <c r="Z10553">
        <v>0</v>
      </c>
      <c r="AA10553">
        <v>0</v>
      </c>
      <c r="AB10553">
        <v>0</v>
      </c>
      <c r="AC10553">
        <v>0</v>
      </c>
      <c r="AD10553">
        <v>0</v>
      </c>
      <c r="AE10553">
        <v>0.89170893938075335</v>
      </c>
    </row>
    <row r="10554" spans="1:31" x14ac:dyDescent="0.25">
      <c r="A10554">
        <v>1895504</v>
      </c>
      <c r="B10554">
        <v>1</v>
      </c>
      <c r="C10554" t="s">
        <v>80</v>
      </c>
      <c r="D10554" t="s">
        <v>105</v>
      </c>
      <c r="E10554" t="s">
        <v>131</v>
      </c>
      <c r="F10554" t="s">
        <v>14970</v>
      </c>
      <c r="G10554" t="s">
        <v>133</v>
      </c>
      <c r="H10554" t="s">
        <v>134</v>
      </c>
      <c r="I10554" t="s">
        <v>135</v>
      </c>
      <c r="J10554" t="s">
        <v>136</v>
      </c>
      <c r="K10554" t="s">
        <v>137</v>
      </c>
      <c r="L10554" t="s">
        <v>29285</v>
      </c>
      <c r="M10554" t="s">
        <v>29286</v>
      </c>
      <c r="N10554">
        <v>0.576944444</v>
      </c>
      <c r="O10554">
        <v>4</v>
      </c>
      <c r="P10554">
        <v>704</v>
      </c>
      <c r="Q10554">
        <v>14</v>
      </c>
      <c r="R10554">
        <v>144</v>
      </c>
      <c r="S10554">
        <v>6</v>
      </c>
      <c r="T10554">
        <v>69</v>
      </c>
      <c r="U10554">
        <v>0</v>
      </c>
      <c r="V10554">
        <v>0</v>
      </c>
      <c r="W10554">
        <v>0.42926852170170227</v>
      </c>
      <c r="X10554">
        <v>62.942310738177085</v>
      </c>
      <c r="Y10554">
        <v>66.922685051290443</v>
      </c>
      <c r="Z10554">
        <v>25.213720196393801</v>
      </c>
      <c r="AA10554">
        <v>8.4622299164835724</v>
      </c>
      <c r="AB10554">
        <v>15.547221977714281</v>
      </c>
      <c r="AC10554">
        <v>0</v>
      </c>
      <c r="AD10554">
        <v>0</v>
      </c>
      <c r="AE10554">
        <v>179.5174364017609</v>
      </c>
    </row>
    <row r="10555" spans="1:31" x14ac:dyDescent="0.25">
      <c r="A10555">
        <v>1895713</v>
      </c>
      <c r="B10555">
        <v>1</v>
      </c>
      <c r="C10555" t="s">
        <v>81</v>
      </c>
      <c r="D10555" t="s">
        <v>120</v>
      </c>
      <c r="E10555" t="s">
        <v>169</v>
      </c>
      <c r="F10555" t="s">
        <v>29287</v>
      </c>
      <c r="G10555" t="s">
        <v>183</v>
      </c>
      <c r="H10555" t="s">
        <v>143</v>
      </c>
      <c r="I10555" t="s">
        <v>135</v>
      </c>
      <c r="J10555" t="s">
        <v>136</v>
      </c>
      <c r="K10555" t="s">
        <v>137</v>
      </c>
      <c r="L10555" t="s">
        <v>29288</v>
      </c>
      <c r="M10555" t="s">
        <v>29289</v>
      </c>
      <c r="N10555">
        <v>2.7675000000000001</v>
      </c>
      <c r="O10555">
        <v>0</v>
      </c>
      <c r="P10555">
        <v>12</v>
      </c>
      <c r="Q10555">
        <v>0</v>
      </c>
      <c r="R10555">
        <v>2</v>
      </c>
      <c r="S10555">
        <v>0</v>
      </c>
      <c r="T10555">
        <v>6</v>
      </c>
      <c r="U10555">
        <v>0</v>
      </c>
      <c r="V10555">
        <v>0</v>
      </c>
      <c r="W10555">
        <v>0</v>
      </c>
      <c r="X10555">
        <v>12.167240890085667</v>
      </c>
      <c r="Y10555">
        <v>0</v>
      </c>
      <c r="Z10555">
        <v>52.925775644746402</v>
      </c>
      <c r="AA10555">
        <v>0</v>
      </c>
      <c r="AB10555">
        <v>14.111796741663033</v>
      </c>
      <c r="AC10555">
        <v>0</v>
      </c>
      <c r="AD10555">
        <v>0</v>
      </c>
      <c r="AE10555">
        <v>79.204813276495102</v>
      </c>
    </row>
    <row r="10556" spans="1:31" x14ac:dyDescent="0.25">
      <c r="A10556">
        <v>1896377</v>
      </c>
      <c r="B10556">
        <v>1</v>
      </c>
      <c r="C10556" t="s">
        <v>80</v>
      </c>
      <c r="D10556" t="s">
        <v>84</v>
      </c>
      <c r="E10556" t="s">
        <v>146</v>
      </c>
      <c r="F10556" t="s">
        <v>29290</v>
      </c>
      <c r="G10556" t="s">
        <v>148</v>
      </c>
      <c r="H10556" t="s">
        <v>143</v>
      </c>
      <c r="I10556" t="s">
        <v>135</v>
      </c>
      <c r="J10556" t="s">
        <v>136</v>
      </c>
      <c r="K10556" t="s">
        <v>137</v>
      </c>
      <c r="L10556" t="s">
        <v>29291</v>
      </c>
      <c r="M10556" t="s">
        <v>29292</v>
      </c>
      <c r="N10556">
        <v>0.81361111100000005</v>
      </c>
      <c r="O10556">
        <v>0</v>
      </c>
      <c r="P10556">
        <v>79</v>
      </c>
      <c r="Q10556">
        <v>0</v>
      </c>
      <c r="R10556">
        <v>0</v>
      </c>
      <c r="S10556">
        <v>0</v>
      </c>
      <c r="T10556">
        <v>2</v>
      </c>
      <c r="U10556">
        <v>0</v>
      </c>
      <c r="V10556">
        <v>0</v>
      </c>
      <c r="W10556">
        <v>0</v>
      </c>
      <c r="X10556">
        <v>13.784404563309579</v>
      </c>
      <c r="Y10556">
        <v>0</v>
      </c>
      <c r="Z10556">
        <v>0</v>
      </c>
      <c r="AA10556">
        <v>0</v>
      </c>
      <c r="AB10556">
        <v>2.9162999332570556E-2</v>
      </c>
      <c r="AC10556">
        <v>0</v>
      </c>
      <c r="AD10556">
        <v>0</v>
      </c>
      <c r="AE10556">
        <v>13.813567562642149</v>
      </c>
    </row>
    <row r="10557" spans="1:31" x14ac:dyDescent="0.25">
      <c r="A10557">
        <v>1896045</v>
      </c>
      <c r="B10557">
        <v>1</v>
      </c>
      <c r="C10557" t="s">
        <v>80</v>
      </c>
      <c r="D10557" t="s">
        <v>94</v>
      </c>
      <c r="E10557" t="s">
        <v>169</v>
      </c>
      <c r="F10557" t="s">
        <v>29293</v>
      </c>
      <c r="G10557" t="s">
        <v>564</v>
      </c>
      <c r="H10557" t="s">
        <v>143</v>
      </c>
      <c r="I10557" t="s">
        <v>135</v>
      </c>
      <c r="J10557" t="s">
        <v>136</v>
      </c>
      <c r="K10557" t="s">
        <v>137</v>
      </c>
      <c r="L10557" t="s">
        <v>29294</v>
      </c>
      <c r="M10557" t="s">
        <v>29295</v>
      </c>
      <c r="N10557">
        <v>0.71055555500000001</v>
      </c>
      <c r="O10557">
        <v>0</v>
      </c>
      <c r="P10557">
        <v>304</v>
      </c>
      <c r="Q10557">
        <v>0</v>
      </c>
      <c r="R10557">
        <v>0</v>
      </c>
      <c r="S10557">
        <v>0</v>
      </c>
      <c r="T10557">
        <v>10</v>
      </c>
      <c r="U10557">
        <v>0</v>
      </c>
      <c r="V10557">
        <v>0</v>
      </c>
      <c r="W10557">
        <v>0</v>
      </c>
      <c r="X10557">
        <v>61.360747191280858</v>
      </c>
      <c r="Y10557">
        <v>0</v>
      </c>
      <c r="Z10557">
        <v>0</v>
      </c>
      <c r="AA10557">
        <v>0</v>
      </c>
      <c r="AB10557">
        <v>7.5155947671346501</v>
      </c>
      <c r="AC10557">
        <v>0</v>
      </c>
      <c r="AD10557">
        <v>0</v>
      </c>
      <c r="AE10557">
        <v>68.876341958415509</v>
      </c>
    </row>
    <row r="10558" spans="1:31" x14ac:dyDescent="0.25">
      <c r="A10558">
        <v>1895813</v>
      </c>
      <c r="B10558">
        <v>1</v>
      </c>
      <c r="C10558" t="s">
        <v>80</v>
      </c>
      <c r="D10558" t="s">
        <v>99</v>
      </c>
      <c r="E10558" t="s">
        <v>169</v>
      </c>
      <c r="F10558" t="s">
        <v>17329</v>
      </c>
      <c r="G10558" t="s">
        <v>183</v>
      </c>
      <c r="H10558" t="s">
        <v>143</v>
      </c>
      <c r="I10558" t="s">
        <v>135</v>
      </c>
      <c r="J10558" t="s">
        <v>136</v>
      </c>
      <c r="K10558" t="s">
        <v>137</v>
      </c>
      <c r="L10558" t="s">
        <v>29296</v>
      </c>
      <c r="M10558" t="s">
        <v>29297</v>
      </c>
      <c r="N10558">
        <v>2.4636111110000001</v>
      </c>
      <c r="O10558">
        <v>0</v>
      </c>
      <c r="P10558">
        <v>33</v>
      </c>
      <c r="Q10558">
        <v>0</v>
      </c>
      <c r="R10558">
        <v>1</v>
      </c>
      <c r="S10558">
        <v>0</v>
      </c>
      <c r="T10558">
        <v>35</v>
      </c>
      <c r="U10558">
        <v>0</v>
      </c>
      <c r="V10558">
        <v>1</v>
      </c>
      <c r="W10558">
        <v>0</v>
      </c>
      <c r="X10558">
        <v>16.188749108028457</v>
      </c>
      <c r="Y10558">
        <v>0</v>
      </c>
      <c r="Z10558">
        <v>0.18246781466876894</v>
      </c>
      <c r="AA10558">
        <v>0</v>
      </c>
      <c r="AB10558">
        <v>199.77963679559261</v>
      </c>
      <c r="AC10558">
        <v>0</v>
      </c>
      <c r="AD10558">
        <v>43.248039888118015</v>
      </c>
      <c r="AE10558">
        <v>259.39889360640785</v>
      </c>
    </row>
    <row r="10559" spans="1:31" x14ac:dyDescent="0.25">
      <c r="A10559">
        <v>1895790</v>
      </c>
      <c r="B10559">
        <v>1</v>
      </c>
      <c r="C10559" t="s">
        <v>80</v>
      </c>
      <c r="D10559" t="s">
        <v>104</v>
      </c>
      <c r="E10559" t="s">
        <v>140</v>
      </c>
      <c r="F10559" t="s">
        <v>29298</v>
      </c>
      <c r="G10559" t="s">
        <v>212</v>
      </c>
      <c r="H10559" t="s">
        <v>143</v>
      </c>
      <c r="I10559" t="s">
        <v>135</v>
      </c>
      <c r="J10559" t="s">
        <v>136</v>
      </c>
      <c r="K10559" t="s">
        <v>137</v>
      </c>
      <c r="L10559" t="s">
        <v>29299</v>
      </c>
      <c r="M10559" t="s">
        <v>29300</v>
      </c>
      <c r="N10559">
        <v>2.2397222220000002</v>
      </c>
      <c r="O10559">
        <v>0</v>
      </c>
      <c r="P10559">
        <v>2</v>
      </c>
      <c r="Q10559">
        <v>0</v>
      </c>
      <c r="R10559">
        <v>0</v>
      </c>
      <c r="S10559">
        <v>0</v>
      </c>
      <c r="T10559">
        <v>0</v>
      </c>
      <c r="U10559">
        <v>0</v>
      </c>
      <c r="V10559">
        <v>0</v>
      </c>
      <c r="W10559">
        <v>0</v>
      </c>
      <c r="X10559">
        <v>1.6436892742940208</v>
      </c>
      <c r="Y10559">
        <v>0</v>
      </c>
      <c r="Z10559">
        <v>0</v>
      </c>
      <c r="AA10559">
        <v>0</v>
      </c>
      <c r="AB10559">
        <v>0</v>
      </c>
      <c r="AC10559">
        <v>0</v>
      </c>
      <c r="AD10559">
        <v>0</v>
      </c>
      <c r="AE10559">
        <v>1.6436892742940208</v>
      </c>
    </row>
    <row r="10560" spans="1:31" x14ac:dyDescent="0.25">
      <c r="A10560">
        <v>1895521</v>
      </c>
      <c r="B10560">
        <v>1</v>
      </c>
      <c r="C10560" t="s">
        <v>81</v>
      </c>
      <c r="D10560" t="s">
        <v>128</v>
      </c>
      <c r="E10560" t="s">
        <v>210</v>
      </c>
      <c r="F10560" t="s">
        <v>27566</v>
      </c>
      <c r="G10560" t="s">
        <v>133</v>
      </c>
      <c r="H10560" t="s">
        <v>134</v>
      </c>
      <c r="I10560" t="s">
        <v>152</v>
      </c>
      <c r="J10560" t="s">
        <v>136</v>
      </c>
      <c r="K10560" t="s">
        <v>137</v>
      </c>
      <c r="L10560" t="s">
        <v>29301</v>
      </c>
      <c r="M10560" t="s">
        <v>29302</v>
      </c>
      <c r="N10560">
        <v>1.6388888000000001E-2</v>
      </c>
      <c r="O10560">
        <v>4</v>
      </c>
      <c r="P10560">
        <v>7715</v>
      </c>
      <c r="Q10560">
        <v>13</v>
      </c>
      <c r="R10560">
        <v>136</v>
      </c>
      <c r="S10560">
        <v>21</v>
      </c>
      <c r="T10560">
        <v>629</v>
      </c>
      <c r="U10560">
        <v>9</v>
      </c>
      <c r="V10560">
        <v>1</v>
      </c>
      <c r="W10560">
        <v>3.2167709037337511E-2</v>
      </c>
      <c r="X10560">
        <v>19.980697202354886</v>
      </c>
      <c r="Y10560">
        <v>0.34228362216005342</v>
      </c>
      <c r="Z10560">
        <v>1.5167458515390535</v>
      </c>
      <c r="AA10560">
        <v>12.456295690184563</v>
      </c>
      <c r="AB10560">
        <v>4.9911204229571497</v>
      </c>
      <c r="AC10560">
        <v>14.369656129260932</v>
      </c>
      <c r="AD10560">
        <v>0.12438857402915167</v>
      </c>
      <c r="AE10560">
        <v>53.81335520152313</v>
      </c>
    </row>
    <row r="10561" spans="1:31" x14ac:dyDescent="0.25">
      <c r="A10561">
        <v>1896185</v>
      </c>
      <c r="B10561">
        <v>1</v>
      </c>
      <c r="C10561" t="s">
        <v>80</v>
      </c>
      <c r="D10561" t="s">
        <v>96</v>
      </c>
      <c r="E10561" t="s">
        <v>146</v>
      </c>
      <c r="F10561" t="s">
        <v>27888</v>
      </c>
      <c r="G10561" t="s">
        <v>148</v>
      </c>
      <c r="H10561" t="s">
        <v>143</v>
      </c>
      <c r="I10561" t="s">
        <v>135</v>
      </c>
      <c r="J10561" t="s">
        <v>136</v>
      </c>
      <c r="K10561" t="s">
        <v>137</v>
      </c>
      <c r="L10561" t="s">
        <v>29303</v>
      </c>
      <c r="M10561" t="s">
        <v>29304</v>
      </c>
      <c r="N10561">
        <v>4.5544444439999996</v>
      </c>
      <c r="O10561">
        <v>0</v>
      </c>
      <c r="P10561">
        <v>44</v>
      </c>
      <c r="Q10561">
        <v>0</v>
      </c>
      <c r="R10561">
        <v>0</v>
      </c>
      <c r="S10561">
        <v>0</v>
      </c>
      <c r="T10561">
        <v>8</v>
      </c>
      <c r="U10561">
        <v>0</v>
      </c>
      <c r="V10561">
        <v>0</v>
      </c>
      <c r="W10561">
        <v>0</v>
      </c>
      <c r="X10561">
        <v>51.528099822375943</v>
      </c>
      <c r="Y10561">
        <v>0</v>
      </c>
      <c r="Z10561">
        <v>0</v>
      </c>
      <c r="AA10561">
        <v>0</v>
      </c>
      <c r="AB10561">
        <v>10.293879117317514</v>
      </c>
      <c r="AC10561">
        <v>0</v>
      </c>
      <c r="AD10561">
        <v>0</v>
      </c>
      <c r="AE10561">
        <v>61.821978939693459</v>
      </c>
    </row>
    <row r="10562" spans="1:31" x14ac:dyDescent="0.25">
      <c r="A10562">
        <v>1896231</v>
      </c>
      <c r="B10562">
        <v>1</v>
      </c>
      <c r="C10562" t="s">
        <v>80</v>
      </c>
      <c r="D10562" t="s">
        <v>84</v>
      </c>
      <c r="E10562" t="s">
        <v>146</v>
      </c>
      <c r="F10562" t="s">
        <v>29305</v>
      </c>
      <c r="G10562" t="s">
        <v>148</v>
      </c>
      <c r="H10562" t="s">
        <v>143</v>
      </c>
      <c r="I10562" t="s">
        <v>135</v>
      </c>
      <c r="J10562" t="s">
        <v>136</v>
      </c>
      <c r="K10562" t="s">
        <v>137</v>
      </c>
      <c r="L10562" t="s">
        <v>29306</v>
      </c>
      <c r="M10562" t="s">
        <v>29307</v>
      </c>
      <c r="N10562">
        <v>2.1547222220000002</v>
      </c>
      <c r="O10562">
        <v>0</v>
      </c>
      <c r="P10562">
        <v>31</v>
      </c>
      <c r="Q10562">
        <v>0</v>
      </c>
      <c r="R10562">
        <v>0</v>
      </c>
      <c r="S10562">
        <v>0</v>
      </c>
      <c r="T10562">
        <v>3</v>
      </c>
      <c r="U10562">
        <v>0</v>
      </c>
      <c r="V10562">
        <v>0</v>
      </c>
      <c r="W10562">
        <v>0</v>
      </c>
      <c r="X10562">
        <v>15.761079054313257</v>
      </c>
      <c r="Y10562">
        <v>0</v>
      </c>
      <c r="Z10562">
        <v>0</v>
      </c>
      <c r="AA10562">
        <v>0</v>
      </c>
      <c r="AB10562">
        <v>1.5299004370612768</v>
      </c>
      <c r="AC10562">
        <v>0</v>
      </c>
      <c r="AD10562">
        <v>0</v>
      </c>
      <c r="AE10562">
        <v>17.290979491374532</v>
      </c>
    </row>
    <row r="10563" spans="1:31" x14ac:dyDescent="0.25">
      <c r="A10563">
        <v>1895876</v>
      </c>
      <c r="B10563">
        <v>1</v>
      </c>
      <c r="C10563" t="s">
        <v>80</v>
      </c>
      <c r="D10563" t="s">
        <v>97</v>
      </c>
      <c r="E10563" t="s">
        <v>146</v>
      </c>
      <c r="F10563" t="s">
        <v>17296</v>
      </c>
      <c r="G10563" t="s">
        <v>148</v>
      </c>
      <c r="H10563" t="s">
        <v>143</v>
      </c>
      <c r="I10563" t="s">
        <v>135</v>
      </c>
      <c r="J10563" t="s">
        <v>136</v>
      </c>
      <c r="K10563" t="s">
        <v>137</v>
      </c>
      <c r="L10563" t="s">
        <v>29308</v>
      </c>
      <c r="M10563" t="s">
        <v>29309</v>
      </c>
      <c r="N10563">
        <v>3.1780555549999998</v>
      </c>
      <c r="O10563">
        <v>0</v>
      </c>
      <c r="P10563">
        <v>71</v>
      </c>
      <c r="Q10563">
        <v>0</v>
      </c>
      <c r="R10563">
        <v>0</v>
      </c>
      <c r="S10563">
        <v>0</v>
      </c>
      <c r="T10563">
        <v>8</v>
      </c>
      <c r="U10563">
        <v>0</v>
      </c>
      <c r="V10563">
        <v>0</v>
      </c>
      <c r="W10563">
        <v>0</v>
      </c>
      <c r="X10563">
        <v>80.131103933535343</v>
      </c>
      <c r="Y10563">
        <v>0</v>
      </c>
      <c r="Z10563">
        <v>0</v>
      </c>
      <c r="AA10563">
        <v>0</v>
      </c>
      <c r="AB10563">
        <v>37.412651844153245</v>
      </c>
      <c r="AC10563">
        <v>0</v>
      </c>
      <c r="AD10563">
        <v>0</v>
      </c>
      <c r="AE10563">
        <v>117.54375577768859</v>
      </c>
    </row>
    <row r="10564" spans="1:31" x14ac:dyDescent="0.25">
      <c r="A10564">
        <v>1895936</v>
      </c>
      <c r="B10564">
        <v>1</v>
      </c>
      <c r="C10564" t="s">
        <v>80</v>
      </c>
      <c r="D10564" t="s">
        <v>102</v>
      </c>
      <c r="E10564" t="s">
        <v>140</v>
      </c>
      <c r="F10564" t="s">
        <v>29310</v>
      </c>
      <c r="G10564" t="s">
        <v>207</v>
      </c>
      <c r="H10564" t="s">
        <v>143</v>
      </c>
      <c r="I10564" t="s">
        <v>135</v>
      </c>
      <c r="J10564" t="s">
        <v>136</v>
      </c>
      <c r="K10564" t="s">
        <v>137</v>
      </c>
      <c r="L10564" t="s">
        <v>29311</v>
      </c>
      <c r="M10564" t="s">
        <v>29312</v>
      </c>
      <c r="N10564">
        <v>3.486388888</v>
      </c>
      <c r="O10564">
        <v>0</v>
      </c>
      <c r="P10564">
        <v>0</v>
      </c>
      <c r="Q10564">
        <v>0</v>
      </c>
      <c r="R10564">
        <v>6</v>
      </c>
      <c r="S10564">
        <v>0</v>
      </c>
      <c r="T10564">
        <v>0</v>
      </c>
      <c r="U10564">
        <v>0</v>
      </c>
      <c r="V10564">
        <v>0</v>
      </c>
      <c r="W10564">
        <v>0</v>
      </c>
      <c r="X10564">
        <v>0</v>
      </c>
      <c r="Y10564">
        <v>0</v>
      </c>
      <c r="Z10564">
        <v>99.516812419784728</v>
      </c>
      <c r="AA10564">
        <v>0</v>
      </c>
      <c r="AB10564">
        <v>0</v>
      </c>
      <c r="AC10564">
        <v>0</v>
      </c>
      <c r="AD10564">
        <v>0</v>
      </c>
      <c r="AE10564">
        <v>99.516812419784728</v>
      </c>
    </row>
    <row r="10565" spans="1:31" x14ac:dyDescent="0.25">
      <c r="A10565">
        <v>1895922</v>
      </c>
      <c r="B10565">
        <v>1</v>
      </c>
      <c r="C10565" t="s">
        <v>81</v>
      </c>
      <c r="D10565" t="s">
        <v>112</v>
      </c>
      <c r="E10565" t="s">
        <v>131</v>
      </c>
      <c r="F10565" t="s">
        <v>29313</v>
      </c>
      <c r="G10565" t="s">
        <v>196</v>
      </c>
      <c r="H10565" t="s">
        <v>134</v>
      </c>
      <c r="I10565" t="s">
        <v>135</v>
      </c>
      <c r="J10565" t="s">
        <v>136</v>
      </c>
      <c r="K10565" t="s">
        <v>172</v>
      </c>
      <c r="L10565" t="s">
        <v>29314</v>
      </c>
      <c r="M10565" t="s">
        <v>29315</v>
      </c>
      <c r="N10565">
        <v>3.3983249999999998</v>
      </c>
      <c r="O10565">
        <v>0</v>
      </c>
      <c r="P10565">
        <v>239</v>
      </c>
      <c r="Q10565">
        <v>2</v>
      </c>
      <c r="R10565">
        <v>0</v>
      </c>
      <c r="S10565">
        <v>0</v>
      </c>
      <c r="T10565">
        <v>2</v>
      </c>
      <c r="U10565">
        <v>0</v>
      </c>
      <c r="V10565">
        <v>0</v>
      </c>
      <c r="W10565">
        <v>0</v>
      </c>
      <c r="X10565">
        <v>84.149866995570861</v>
      </c>
      <c r="Y10565">
        <v>86.515674249778399</v>
      </c>
      <c r="Z10565">
        <v>0</v>
      </c>
      <c r="AA10565">
        <v>0</v>
      </c>
      <c r="AB10565">
        <v>1.5472458602916002</v>
      </c>
      <c r="AC10565">
        <v>0</v>
      </c>
      <c r="AD10565">
        <v>0</v>
      </c>
      <c r="AE10565">
        <v>172.21278710564087</v>
      </c>
    </row>
    <row r="10566" spans="1:31" x14ac:dyDescent="0.25">
      <c r="A10566">
        <v>1895730</v>
      </c>
      <c r="B10566">
        <v>1</v>
      </c>
      <c r="C10566" t="s">
        <v>81</v>
      </c>
      <c r="D10566" t="s">
        <v>128</v>
      </c>
      <c r="E10566" t="s">
        <v>146</v>
      </c>
      <c r="F10566" t="s">
        <v>29316</v>
      </c>
      <c r="G10566" t="s">
        <v>148</v>
      </c>
      <c r="H10566" t="s">
        <v>143</v>
      </c>
      <c r="I10566" t="s">
        <v>135</v>
      </c>
      <c r="J10566" t="s">
        <v>136</v>
      </c>
      <c r="K10566" t="s">
        <v>137</v>
      </c>
      <c r="L10566" t="s">
        <v>29317</v>
      </c>
      <c r="M10566" t="s">
        <v>29318</v>
      </c>
      <c r="N10566">
        <v>1.8105555550000001</v>
      </c>
      <c r="O10566">
        <v>0</v>
      </c>
      <c r="P10566">
        <v>0</v>
      </c>
      <c r="Q10566">
        <v>0</v>
      </c>
      <c r="R10566">
        <v>0</v>
      </c>
      <c r="S10566">
        <v>0</v>
      </c>
      <c r="T10566">
        <v>25</v>
      </c>
      <c r="U10566">
        <v>0</v>
      </c>
      <c r="V10566">
        <v>2</v>
      </c>
      <c r="W10566">
        <v>0</v>
      </c>
      <c r="X10566">
        <v>0</v>
      </c>
      <c r="Y10566">
        <v>0</v>
      </c>
      <c r="Z10566">
        <v>0</v>
      </c>
      <c r="AA10566">
        <v>0</v>
      </c>
      <c r="AB10566">
        <v>65.020393621673506</v>
      </c>
      <c r="AC10566">
        <v>0</v>
      </c>
      <c r="AD10566">
        <v>93.749180775729215</v>
      </c>
      <c r="AE10566">
        <v>158.76957439740272</v>
      </c>
    </row>
    <row r="10567" spans="1:31" x14ac:dyDescent="0.25">
      <c r="A10567">
        <v>1896128</v>
      </c>
      <c r="B10567">
        <v>1</v>
      </c>
      <c r="C10567" t="s">
        <v>80</v>
      </c>
      <c r="D10567" t="s">
        <v>97</v>
      </c>
      <c r="E10567" t="s">
        <v>169</v>
      </c>
      <c r="F10567" t="s">
        <v>1227</v>
      </c>
      <c r="G10567" t="s">
        <v>183</v>
      </c>
      <c r="H10567" t="s">
        <v>143</v>
      </c>
      <c r="I10567" t="s">
        <v>135</v>
      </c>
      <c r="J10567" t="s">
        <v>136</v>
      </c>
      <c r="K10567" t="s">
        <v>137</v>
      </c>
      <c r="L10567" t="s">
        <v>29319</v>
      </c>
      <c r="M10567" t="s">
        <v>29320</v>
      </c>
      <c r="N10567">
        <v>0.61333333300000004</v>
      </c>
      <c r="O10567">
        <v>0</v>
      </c>
      <c r="P10567">
        <v>243</v>
      </c>
      <c r="Q10567">
        <v>0</v>
      </c>
      <c r="R10567">
        <v>1</v>
      </c>
      <c r="S10567">
        <v>0</v>
      </c>
      <c r="T10567">
        <v>27</v>
      </c>
      <c r="U10567">
        <v>0</v>
      </c>
      <c r="V10567">
        <v>0</v>
      </c>
      <c r="W10567">
        <v>0</v>
      </c>
      <c r="X10567">
        <v>47.228075997465105</v>
      </c>
      <c r="Y10567">
        <v>0</v>
      </c>
      <c r="Z10567">
        <v>0.2435757501459733</v>
      </c>
      <c r="AA10567">
        <v>0</v>
      </c>
      <c r="AB10567">
        <v>46.815962919939302</v>
      </c>
      <c r="AC10567">
        <v>0</v>
      </c>
      <c r="AD10567">
        <v>0</v>
      </c>
      <c r="AE10567">
        <v>94.287614667550372</v>
      </c>
    </row>
    <row r="10568" spans="1:31" x14ac:dyDescent="0.25">
      <c r="A10568">
        <v>1895561</v>
      </c>
      <c r="B10568">
        <v>1</v>
      </c>
      <c r="C10568" t="s">
        <v>81</v>
      </c>
      <c r="D10568" t="s">
        <v>115</v>
      </c>
      <c r="E10568" t="s">
        <v>146</v>
      </c>
      <c r="F10568" t="s">
        <v>29321</v>
      </c>
      <c r="G10568" t="s">
        <v>148</v>
      </c>
      <c r="H10568" t="s">
        <v>143</v>
      </c>
      <c r="I10568" t="s">
        <v>135</v>
      </c>
      <c r="J10568" t="s">
        <v>136</v>
      </c>
      <c r="K10568" t="s">
        <v>137</v>
      </c>
      <c r="L10568" t="s">
        <v>29322</v>
      </c>
      <c r="M10568" t="s">
        <v>29323</v>
      </c>
      <c r="N10568">
        <v>1.484722222</v>
      </c>
      <c r="O10568">
        <v>0</v>
      </c>
      <c r="P10568">
        <v>5</v>
      </c>
      <c r="Q10568">
        <v>0</v>
      </c>
      <c r="R10568">
        <v>4</v>
      </c>
      <c r="S10568">
        <v>0</v>
      </c>
      <c r="T10568">
        <v>4</v>
      </c>
      <c r="U10568">
        <v>0</v>
      </c>
      <c r="V10568">
        <v>0</v>
      </c>
      <c r="W10568">
        <v>0</v>
      </c>
      <c r="X10568">
        <v>0.45012748202265274</v>
      </c>
      <c r="Y10568">
        <v>0</v>
      </c>
      <c r="Z10568">
        <v>10.517479420546032</v>
      </c>
      <c r="AA10568">
        <v>0</v>
      </c>
      <c r="AB10568">
        <v>15.85575828177954</v>
      </c>
      <c r="AC10568">
        <v>0</v>
      </c>
      <c r="AD10568">
        <v>0</v>
      </c>
      <c r="AE10568">
        <v>26.823365184348226</v>
      </c>
    </row>
    <row r="10569" spans="1:31" x14ac:dyDescent="0.25">
      <c r="A10569">
        <v>1896108</v>
      </c>
      <c r="B10569">
        <v>1</v>
      </c>
      <c r="C10569" t="s">
        <v>80</v>
      </c>
      <c r="D10569" t="s">
        <v>94</v>
      </c>
      <c r="E10569" t="s">
        <v>158</v>
      </c>
      <c r="F10569" t="s">
        <v>29324</v>
      </c>
      <c r="G10569" t="s">
        <v>293</v>
      </c>
      <c r="H10569" t="s">
        <v>134</v>
      </c>
      <c r="I10569" t="s">
        <v>135</v>
      </c>
      <c r="J10569" t="s">
        <v>136</v>
      </c>
      <c r="K10569" t="s">
        <v>137</v>
      </c>
      <c r="L10569" t="s">
        <v>29325</v>
      </c>
      <c r="M10569" t="s">
        <v>29326</v>
      </c>
      <c r="N10569">
        <v>1.9955555549999999</v>
      </c>
      <c r="O10569">
        <v>0</v>
      </c>
      <c r="P10569">
        <v>0</v>
      </c>
      <c r="Q10569">
        <v>0</v>
      </c>
      <c r="R10569">
        <v>21</v>
      </c>
      <c r="S10569">
        <v>0</v>
      </c>
      <c r="T10569">
        <v>1</v>
      </c>
      <c r="U10569">
        <v>0</v>
      </c>
      <c r="V10569">
        <v>0</v>
      </c>
      <c r="W10569">
        <v>0</v>
      </c>
      <c r="X10569">
        <v>0</v>
      </c>
      <c r="Y10569">
        <v>0</v>
      </c>
      <c r="Z10569">
        <v>126.48315534869663</v>
      </c>
      <c r="AA10569">
        <v>0</v>
      </c>
      <c r="AB10569">
        <v>3.5524182878295334</v>
      </c>
      <c r="AC10569">
        <v>0</v>
      </c>
      <c r="AD10569">
        <v>0</v>
      </c>
      <c r="AE10569">
        <v>130.03557363652615</v>
      </c>
    </row>
    <row r="10570" spans="1:31" x14ac:dyDescent="0.25">
      <c r="A10570">
        <v>1896082</v>
      </c>
      <c r="B10570">
        <v>1</v>
      </c>
      <c r="C10570" t="s">
        <v>80</v>
      </c>
      <c r="D10570" t="s">
        <v>98</v>
      </c>
      <c r="E10570" t="s">
        <v>169</v>
      </c>
      <c r="F10570" t="s">
        <v>29327</v>
      </c>
      <c r="G10570" t="s">
        <v>183</v>
      </c>
      <c r="H10570" t="s">
        <v>143</v>
      </c>
      <c r="I10570" t="s">
        <v>135</v>
      </c>
      <c r="J10570" t="s">
        <v>136</v>
      </c>
      <c r="K10570" t="s">
        <v>137</v>
      </c>
      <c r="L10570" t="s">
        <v>29328</v>
      </c>
      <c r="M10570" t="s">
        <v>29329</v>
      </c>
      <c r="N10570">
        <v>2.4027777769999998</v>
      </c>
      <c r="O10570">
        <v>0</v>
      </c>
      <c r="P10570">
        <v>398</v>
      </c>
      <c r="Q10570">
        <v>0</v>
      </c>
      <c r="R10570">
        <v>4</v>
      </c>
      <c r="S10570">
        <v>0</v>
      </c>
      <c r="T10570">
        <v>23</v>
      </c>
      <c r="U10570">
        <v>0</v>
      </c>
      <c r="V10570">
        <v>0</v>
      </c>
      <c r="W10570">
        <v>0</v>
      </c>
      <c r="X10570">
        <v>271.23922342100605</v>
      </c>
      <c r="Y10570">
        <v>0</v>
      </c>
      <c r="Z10570">
        <v>18.07591410313502</v>
      </c>
      <c r="AA10570">
        <v>0</v>
      </c>
      <c r="AB10570">
        <v>33.23674109370392</v>
      </c>
      <c r="AC10570">
        <v>0</v>
      </c>
      <c r="AD10570">
        <v>0</v>
      </c>
      <c r="AE10570">
        <v>322.55187861784498</v>
      </c>
    </row>
    <row r="10571" spans="1:31" x14ac:dyDescent="0.25">
      <c r="A10571">
        <v>1895896</v>
      </c>
      <c r="B10571">
        <v>1</v>
      </c>
      <c r="C10571" t="s">
        <v>80</v>
      </c>
      <c r="D10571" t="s">
        <v>105</v>
      </c>
      <c r="E10571" t="s">
        <v>140</v>
      </c>
      <c r="F10571" t="s">
        <v>29330</v>
      </c>
      <c r="G10571" t="s">
        <v>207</v>
      </c>
      <c r="H10571" t="s">
        <v>143</v>
      </c>
      <c r="I10571" t="s">
        <v>135</v>
      </c>
      <c r="J10571" t="s">
        <v>136</v>
      </c>
      <c r="K10571" t="s">
        <v>137</v>
      </c>
      <c r="L10571" t="s">
        <v>29331</v>
      </c>
      <c r="M10571" t="s">
        <v>29332</v>
      </c>
      <c r="N10571">
        <v>8.73</v>
      </c>
      <c r="O10571">
        <v>0</v>
      </c>
      <c r="P10571">
        <v>0</v>
      </c>
      <c r="Q10571">
        <v>0</v>
      </c>
      <c r="R10571">
        <v>0</v>
      </c>
      <c r="S10571">
        <v>0</v>
      </c>
      <c r="T10571">
        <v>1</v>
      </c>
      <c r="U10571">
        <v>0</v>
      </c>
      <c r="V10571">
        <v>0</v>
      </c>
      <c r="W10571">
        <v>0</v>
      </c>
      <c r="X10571">
        <v>0</v>
      </c>
      <c r="Y10571">
        <v>0</v>
      </c>
      <c r="Z10571">
        <v>0</v>
      </c>
      <c r="AA10571">
        <v>0</v>
      </c>
      <c r="AB10571">
        <v>15.159769131941468</v>
      </c>
      <c r="AC10571">
        <v>0</v>
      </c>
      <c r="AD10571">
        <v>0</v>
      </c>
      <c r="AE10571">
        <v>15.159769131941468</v>
      </c>
    </row>
    <row r="10572" spans="1:31" x14ac:dyDescent="0.25">
      <c r="A10572">
        <v>1895939</v>
      </c>
      <c r="B10572">
        <v>1</v>
      </c>
      <c r="C10572" t="s">
        <v>81</v>
      </c>
      <c r="D10572" t="s">
        <v>113</v>
      </c>
      <c r="E10572" t="s">
        <v>210</v>
      </c>
      <c r="F10572" t="s">
        <v>28579</v>
      </c>
      <c r="G10572" t="s">
        <v>133</v>
      </c>
      <c r="H10572" t="s">
        <v>134</v>
      </c>
      <c r="I10572" t="s">
        <v>135</v>
      </c>
      <c r="J10572" t="s">
        <v>136</v>
      </c>
      <c r="K10572" t="s">
        <v>137</v>
      </c>
      <c r="L10572" t="s">
        <v>29333</v>
      </c>
      <c r="M10572" t="s">
        <v>29334</v>
      </c>
      <c r="N10572">
        <v>9.6111110999999999E-2</v>
      </c>
      <c r="O10572">
        <v>6</v>
      </c>
      <c r="P10572">
        <v>1309</v>
      </c>
      <c r="Q10572">
        <v>47</v>
      </c>
      <c r="R10572">
        <v>385</v>
      </c>
      <c r="S10572">
        <v>41</v>
      </c>
      <c r="T10572">
        <v>380</v>
      </c>
      <c r="U10572">
        <v>19</v>
      </c>
      <c r="V10572">
        <v>6</v>
      </c>
      <c r="W10572">
        <v>0.25813737704852224</v>
      </c>
      <c r="X10572">
        <v>24.798684875169283</v>
      </c>
      <c r="Y10572">
        <v>24.164008387331403</v>
      </c>
      <c r="Z10572">
        <v>44.00741636289326</v>
      </c>
      <c r="AA10572">
        <v>115.23431581353083</v>
      </c>
      <c r="AB10572">
        <v>32.999458439347073</v>
      </c>
      <c r="AC10572">
        <v>425.45841221351418</v>
      </c>
      <c r="AD10572">
        <v>6.5142873681933526</v>
      </c>
      <c r="AE10572">
        <v>673.43472083702784</v>
      </c>
    </row>
    <row r="10573" spans="1:31" x14ac:dyDescent="0.25">
      <c r="A10573">
        <v>1895916</v>
      </c>
      <c r="B10573">
        <v>1</v>
      </c>
      <c r="C10573" t="s">
        <v>81</v>
      </c>
      <c r="D10573" t="s">
        <v>128</v>
      </c>
      <c r="E10573" t="s">
        <v>146</v>
      </c>
      <c r="F10573" t="s">
        <v>798</v>
      </c>
      <c r="G10573" t="s">
        <v>148</v>
      </c>
      <c r="H10573" t="s">
        <v>143</v>
      </c>
      <c r="I10573" t="s">
        <v>135</v>
      </c>
      <c r="J10573" t="s">
        <v>136</v>
      </c>
      <c r="K10573" t="s">
        <v>137</v>
      </c>
      <c r="L10573" t="s">
        <v>29335</v>
      </c>
      <c r="M10573" t="s">
        <v>29336</v>
      </c>
      <c r="N10573">
        <v>2.5519444440000001</v>
      </c>
      <c r="O10573">
        <v>0</v>
      </c>
      <c r="P10573">
        <v>28</v>
      </c>
      <c r="Q10573">
        <v>0</v>
      </c>
      <c r="R10573">
        <v>0</v>
      </c>
      <c r="S10573">
        <v>0</v>
      </c>
      <c r="T10573">
        <v>1</v>
      </c>
      <c r="U10573">
        <v>0</v>
      </c>
      <c r="V10573">
        <v>0</v>
      </c>
      <c r="W10573">
        <v>0</v>
      </c>
      <c r="X10573">
        <v>18.911929255254105</v>
      </c>
      <c r="Y10573">
        <v>0</v>
      </c>
      <c r="Z10573">
        <v>0</v>
      </c>
      <c r="AA10573">
        <v>0</v>
      </c>
      <c r="AB10573">
        <v>41.78224642009107</v>
      </c>
      <c r="AC10573">
        <v>0</v>
      </c>
      <c r="AD10573">
        <v>0</v>
      </c>
      <c r="AE10573">
        <v>60.694175675345178</v>
      </c>
    </row>
    <row r="10574" spans="1:31" x14ac:dyDescent="0.25">
      <c r="A10574">
        <v>1896088</v>
      </c>
      <c r="B10574">
        <v>1</v>
      </c>
      <c r="C10574" t="s">
        <v>80</v>
      </c>
      <c r="D10574" t="s">
        <v>100</v>
      </c>
      <c r="E10574" t="s">
        <v>146</v>
      </c>
      <c r="F10574" t="s">
        <v>18004</v>
      </c>
      <c r="G10574" t="s">
        <v>469</v>
      </c>
      <c r="H10574" t="s">
        <v>143</v>
      </c>
      <c r="I10574" t="s">
        <v>135</v>
      </c>
      <c r="J10574" t="s">
        <v>136</v>
      </c>
      <c r="K10574" t="s">
        <v>137</v>
      </c>
      <c r="L10574" t="s">
        <v>29337</v>
      </c>
      <c r="M10574" t="s">
        <v>29338</v>
      </c>
      <c r="N10574">
        <v>5.2450000000000001</v>
      </c>
      <c r="O10574">
        <v>0</v>
      </c>
      <c r="P10574">
        <v>84</v>
      </c>
      <c r="Q10574">
        <v>0</v>
      </c>
      <c r="R10574">
        <v>2</v>
      </c>
      <c r="S10574">
        <v>0</v>
      </c>
      <c r="T10574">
        <v>8</v>
      </c>
      <c r="U10574">
        <v>0</v>
      </c>
      <c r="V10574">
        <v>1</v>
      </c>
      <c r="W10574">
        <v>0</v>
      </c>
      <c r="X10574">
        <v>123.47510626600773</v>
      </c>
      <c r="Y10574">
        <v>0</v>
      </c>
      <c r="Z10574">
        <v>4.5200548876346982</v>
      </c>
      <c r="AA10574">
        <v>0</v>
      </c>
      <c r="AB10574">
        <v>172.96620931254208</v>
      </c>
      <c r="AC10574">
        <v>0</v>
      </c>
      <c r="AD10574">
        <v>0</v>
      </c>
      <c r="AE10574">
        <v>300.96137046618452</v>
      </c>
    </row>
    <row r="10575" spans="1:31" x14ac:dyDescent="0.25">
      <c r="A10575">
        <v>1895816</v>
      </c>
      <c r="B10575">
        <v>1</v>
      </c>
      <c r="C10575" t="s">
        <v>80</v>
      </c>
      <c r="D10575" t="s">
        <v>103</v>
      </c>
      <c r="E10575" t="s">
        <v>146</v>
      </c>
      <c r="F10575" t="s">
        <v>24722</v>
      </c>
      <c r="G10575" t="s">
        <v>148</v>
      </c>
      <c r="H10575" t="s">
        <v>143</v>
      </c>
      <c r="I10575" t="s">
        <v>135</v>
      </c>
      <c r="J10575" t="s">
        <v>136</v>
      </c>
      <c r="K10575" t="s">
        <v>137</v>
      </c>
      <c r="L10575" t="s">
        <v>29339</v>
      </c>
      <c r="M10575" t="s">
        <v>29340</v>
      </c>
      <c r="N10575">
        <v>1.007777777</v>
      </c>
      <c r="O10575">
        <v>0</v>
      </c>
      <c r="P10575">
        <v>102</v>
      </c>
      <c r="Q10575">
        <v>0</v>
      </c>
      <c r="R10575">
        <v>0</v>
      </c>
      <c r="S10575">
        <v>0</v>
      </c>
      <c r="T10575">
        <v>5</v>
      </c>
      <c r="U10575">
        <v>0</v>
      </c>
      <c r="V10575">
        <v>0</v>
      </c>
      <c r="W10575">
        <v>0</v>
      </c>
      <c r="X10575">
        <v>28.042576695770901</v>
      </c>
      <c r="Y10575">
        <v>0</v>
      </c>
      <c r="Z10575">
        <v>0</v>
      </c>
      <c r="AA10575">
        <v>0</v>
      </c>
      <c r="AB10575">
        <v>3.3377918946007346</v>
      </c>
      <c r="AC10575">
        <v>0</v>
      </c>
      <c r="AD10575">
        <v>0</v>
      </c>
      <c r="AE10575">
        <v>31.380368590371635</v>
      </c>
    </row>
    <row r="10576" spans="1:31" x14ac:dyDescent="0.25">
      <c r="A10576">
        <v>1896208</v>
      </c>
      <c r="B10576">
        <v>1</v>
      </c>
      <c r="C10576" t="s">
        <v>80</v>
      </c>
      <c r="D10576" t="s">
        <v>83</v>
      </c>
      <c r="E10576" t="s">
        <v>146</v>
      </c>
      <c r="F10576" t="s">
        <v>29341</v>
      </c>
      <c r="G10576" t="s">
        <v>148</v>
      </c>
      <c r="H10576" t="s">
        <v>143</v>
      </c>
      <c r="I10576" t="s">
        <v>135</v>
      </c>
      <c r="J10576" t="s">
        <v>136</v>
      </c>
      <c r="K10576" t="s">
        <v>137</v>
      </c>
      <c r="L10576" t="s">
        <v>29342</v>
      </c>
      <c r="M10576" t="s">
        <v>29343</v>
      </c>
      <c r="N10576">
        <v>5.1552777770000002</v>
      </c>
      <c r="O10576">
        <v>0</v>
      </c>
      <c r="P10576">
        <v>58</v>
      </c>
      <c r="Q10576">
        <v>0</v>
      </c>
      <c r="R10576">
        <v>0</v>
      </c>
      <c r="S10576">
        <v>0</v>
      </c>
      <c r="T10576">
        <v>2</v>
      </c>
      <c r="U10576">
        <v>0</v>
      </c>
      <c r="V10576">
        <v>0</v>
      </c>
      <c r="W10576">
        <v>0</v>
      </c>
      <c r="X10576">
        <v>92.91174138872168</v>
      </c>
      <c r="Y10576">
        <v>0</v>
      </c>
      <c r="Z10576">
        <v>0</v>
      </c>
      <c r="AA10576">
        <v>0</v>
      </c>
      <c r="AB10576">
        <v>0.27859412770569508</v>
      </c>
      <c r="AC10576">
        <v>0</v>
      </c>
      <c r="AD10576">
        <v>0</v>
      </c>
      <c r="AE10576">
        <v>93.190335516427382</v>
      </c>
    </row>
    <row r="10577" spans="1:31" x14ac:dyDescent="0.25">
      <c r="A10577">
        <v>1896337</v>
      </c>
      <c r="B10577">
        <v>1</v>
      </c>
      <c r="C10577" t="s">
        <v>80</v>
      </c>
      <c r="D10577" t="s">
        <v>98</v>
      </c>
      <c r="E10577" t="s">
        <v>146</v>
      </c>
      <c r="F10577" t="s">
        <v>29344</v>
      </c>
      <c r="G10577" t="s">
        <v>148</v>
      </c>
      <c r="H10577" t="s">
        <v>143</v>
      </c>
      <c r="I10577" t="s">
        <v>135</v>
      </c>
      <c r="J10577" t="s">
        <v>136</v>
      </c>
      <c r="K10577" t="s">
        <v>137</v>
      </c>
      <c r="L10577" t="s">
        <v>29345</v>
      </c>
      <c r="M10577" t="s">
        <v>29346</v>
      </c>
      <c r="N10577">
        <v>2.4255555549999999</v>
      </c>
      <c r="O10577">
        <v>0</v>
      </c>
      <c r="P10577">
        <v>1</v>
      </c>
      <c r="Q10577">
        <v>0</v>
      </c>
      <c r="R10577">
        <v>1</v>
      </c>
      <c r="S10577">
        <v>0</v>
      </c>
      <c r="T10577">
        <v>0</v>
      </c>
      <c r="U10577">
        <v>0</v>
      </c>
      <c r="V10577">
        <v>0</v>
      </c>
      <c r="W10577">
        <v>0</v>
      </c>
      <c r="X10577">
        <v>0.87521691572281068</v>
      </c>
      <c r="Y10577">
        <v>0</v>
      </c>
      <c r="Z10577">
        <v>2.7590322112834595</v>
      </c>
      <c r="AA10577">
        <v>0</v>
      </c>
      <c r="AB10577">
        <v>0</v>
      </c>
      <c r="AC10577">
        <v>0</v>
      </c>
      <c r="AD10577">
        <v>0</v>
      </c>
      <c r="AE10577">
        <v>3.63424912700627</v>
      </c>
    </row>
    <row r="10578" spans="1:31" x14ac:dyDescent="0.25">
      <c r="A10578">
        <v>1895604</v>
      </c>
      <c r="B10578">
        <v>1</v>
      </c>
      <c r="C10578" t="s">
        <v>80</v>
      </c>
      <c r="D10578" t="s">
        <v>92</v>
      </c>
      <c r="E10578" t="s">
        <v>210</v>
      </c>
      <c r="F10578" t="s">
        <v>7590</v>
      </c>
      <c r="G10578" t="s">
        <v>171</v>
      </c>
      <c r="H10578" t="s">
        <v>134</v>
      </c>
      <c r="I10578" t="s">
        <v>135</v>
      </c>
      <c r="J10578" t="s">
        <v>136</v>
      </c>
      <c r="K10578" t="s">
        <v>172</v>
      </c>
      <c r="L10578" t="s">
        <v>29347</v>
      </c>
      <c r="M10578" t="s">
        <v>29348</v>
      </c>
      <c r="N10578">
        <v>8.5188211109999994</v>
      </c>
      <c r="O10578">
        <v>3</v>
      </c>
      <c r="P10578">
        <v>172</v>
      </c>
      <c r="Q10578">
        <v>5</v>
      </c>
      <c r="R10578">
        <v>3</v>
      </c>
      <c r="S10578">
        <v>6</v>
      </c>
      <c r="T10578">
        <v>20</v>
      </c>
      <c r="U10578">
        <v>0</v>
      </c>
      <c r="V10578">
        <v>0</v>
      </c>
      <c r="W10578">
        <v>14.072231229519355</v>
      </c>
      <c r="X10578">
        <v>173.48429041863596</v>
      </c>
      <c r="Y10578">
        <v>220.21341820902765</v>
      </c>
      <c r="Z10578">
        <v>1.5240261225074443</v>
      </c>
      <c r="AA10578">
        <v>100.19036905663795</v>
      </c>
      <c r="AB10578">
        <v>150.78937930904777</v>
      </c>
      <c r="AC10578">
        <v>0</v>
      </c>
      <c r="AD10578">
        <v>0</v>
      </c>
      <c r="AE10578">
        <v>660.27371434537622</v>
      </c>
    </row>
    <row r="10579" spans="1:31" x14ac:dyDescent="0.25">
      <c r="A10579">
        <v>1895959</v>
      </c>
      <c r="B10579">
        <v>1</v>
      </c>
      <c r="C10579" t="s">
        <v>80</v>
      </c>
      <c r="D10579" t="s">
        <v>96</v>
      </c>
      <c r="E10579" t="s">
        <v>169</v>
      </c>
      <c r="F10579" t="s">
        <v>28324</v>
      </c>
      <c r="G10579" t="s">
        <v>183</v>
      </c>
      <c r="H10579" t="s">
        <v>143</v>
      </c>
      <c r="I10579" t="s">
        <v>135</v>
      </c>
      <c r="J10579" t="s">
        <v>136</v>
      </c>
      <c r="K10579" t="s">
        <v>137</v>
      </c>
      <c r="L10579" t="s">
        <v>29349</v>
      </c>
      <c r="M10579" t="s">
        <v>29350</v>
      </c>
      <c r="N10579">
        <v>4.5983333330000002</v>
      </c>
      <c r="O10579">
        <v>0</v>
      </c>
      <c r="P10579">
        <v>142</v>
      </c>
      <c r="Q10579">
        <v>0</v>
      </c>
      <c r="R10579">
        <v>0</v>
      </c>
      <c r="S10579">
        <v>0</v>
      </c>
      <c r="T10579">
        <v>7</v>
      </c>
      <c r="U10579">
        <v>0</v>
      </c>
      <c r="V10579">
        <v>0</v>
      </c>
      <c r="W10579">
        <v>0</v>
      </c>
      <c r="X10579">
        <v>624.13019723289926</v>
      </c>
      <c r="Y10579">
        <v>0</v>
      </c>
      <c r="Z10579">
        <v>0</v>
      </c>
      <c r="AA10579">
        <v>0</v>
      </c>
      <c r="AB10579">
        <v>27.828223894270497</v>
      </c>
      <c r="AC10579">
        <v>0</v>
      </c>
      <c r="AD10579">
        <v>0</v>
      </c>
      <c r="AE10579">
        <v>651.9584211271698</v>
      </c>
    </row>
    <row r="10580" spans="1:31" x14ac:dyDescent="0.25">
      <c r="A10580">
        <v>1896151</v>
      </c>
      <c r="B10580">
        <v>1</v>
      </c>
      <c r="C10580" t="s">
        <v>80</v>
      </c>
      <c r="D10580" t="s">
        <v>87</v>
      </c>
      <c r="E10580" t="s">
        <v>210</v>
      </c>
      <c r="F10580" t="s">
        <v>16140</v>
      </c>
      <c r="G10580" t="s">
        <v>133</v>
      </c>
      <c r="H10580" t="s">
        <v>134</v>
      </c>
      <c r="I10580" t="s">
        <v>135</v>
      </c>
      <c r="J10580" t="s">
        <v>136</v>
      </c>
      <c r="K10580" t="s">
        <v>137</v>
      </c>
      <c r="L10580" t="s">
        <v>29351</v>
      </c>
      <c r="M10580" t="s">
        <v>29352</v>
      </c>
      <c r="N10580">
        <v>1.131388888</v>
      </c>
      <c r="O10580">
        <v>2</v>
      </c>
      <c r="P10580">
        <v>948</v>
      </c>
      <c r="Q10580">
        <v>2</v>
      </c>
      <c r="R10580">
        <v>24</v>
      </c>
      <c r="S10580">
        <v>20</v>
      </c>
      <c r="T10580">
        <v>97</v>
      </c>
      <c r="U10580">
        <v>9</v>
      </c>
      <c r="V10580">
        <v>1</v>
      </c>
      <c r="W10580">
        <v>0.50675291988935256</v>
      </c>
      <c r="X10580">
        <v>354.32895024352797</v>
      </c>
      <c r="Y10580">
        <v>1.839907077432414</v>
      </c>
      <c r="Z10580">
        <v>16.87298513115379</v>
      </c>
      <c r="AA10580">
        <v>289.18949820033555</v>
      </c>
      <c r="AB10580">
        <v>140.59209348043711</v>
      </c>
      <c r="AC10580">
        <v>247.06603797445717</v>
      </c>
      <c r="AD10580">
        <v>39.823107681229047</v>
      </c>
      <c r="AE10580">
        <v>1090.2193327084624</v>
      </c>
    </row>
    <row r="10581" spans="1:31" x14ac:dyDescent="0.25">
      <c r="A10581">
        <v>1896145</v>
      </c>
      <c r="B10581">
        <v>1</v>
      </c>
      <c r="C10581" t="s">
        <v>81</v>
      </c>
      <c r="D10581" t="s">
        <v>120</v>
      </c>
      <c r="E10581" t="s">
        <v>146</v>
      </c>
      <c r="F10581" t="s">
        <v>29353</v>
      </c>
      <c r="G10581" t="s">
        <v>148</v>
      </c>
      <c r="H10581" t="s">
        <v>143</v>
      </c>
      <c r="I10581" t="s">
        <v>135</v>
      </c>
      <c r="J10581" t="s">
        <v>136</v>
      </c>
      <c r="K10581" t="s">
        <v>137</v>
      </c>
      <c r="L10581" t="s">
        <v>29354</v>
      </c>
      <c r="M10581" t="s">
        <v>29355</v>
      </c>
      <c r="N10581">
        <v>2.6808333329999998</v>
      </c>
      <c r="O10581">
        <v>0</v>
      </c>
      <c r="P10581">
        <v>39</v>
      </c>
      <c r="Q10581">
        <v>0</v>
      </c>
      <c r="R10581">
        <v>0</v>
      </c>
      <c r="S10581">
        <v>0</v>
      </c>
      <c r="T10581">
        <v>2</v>
      </c>
      <c r="U10581">
        <v>0</v>
      </c>
      <c r="V10581">
        <v>0</v>
      </c>
      <c r="W10581">
        <v>0</v>
      </c>
      <c r="X10581">
        <v>31.213881048829858</v>
      </c>
      <c r="Y10581">
        <v>0</v>
      </c>
      <c r="Z10581">
        <v>0</v>
      </c>
      <c r="AA10581">
        <v>0</v>
      </c>
      <c r="AB10581">
        <v>9.1573596902846912</v>
      </c>
      <c r="AC10581">
        <v>0</v>
      </c>
      <c r="AD10581">
        <v>0</v>
      </c>
      <c r="AE10581">
        <v>40.371240739114548</v>
      </c>
    </row>
    <row r="10582" spans="1:31" x14ac:dyDescent="0.25">
      <c r="A10582">
        <v>1896251</v>
      </c>
      <c r="B10582">
        <v>1</v>
      </c>
      <c r="C10582" t="s">
        <v>81</v>
      </c>
      <c r="D10582" t="s">
        <v>120</v>
      </c>
      <c r="E10582" t="s">
        <v>169</v>
      </c>
      <c r="F10582" t="s">
        <v>11814</v>
      </c>
      <c r="G10582" t="s">
        <v>183</v>
      </c>
      <c r="H10582" t="s">
        <v>143</v>
      </c>
      <c r="I10582" t="s">
        <v>135</v>
      </c>
      <c r="J10582" t="s">
        <v>136</v>
      </c>
      <c r="K10582" t="s">
        <v>137</v>
      </c>
      <c r="L10582" t="s">
        <v>29356</v>
      </c>
      <c r="M10582" t="s">
        <v>29357</v>
      </c>
      <c r="N10582">
        <v>1.7352777770000001</v>
      </c>
      <c r="O10582">
        <v>0</v>
      </c>
      <c r="P10582">
        <v>62</v>
      </c>
      <c r="Q10582">
        <v>0</v>
      </c>
      <c r="R10582">
        <v>1</v>
      </c>
      <c r="S10582">
        <v>0</v>
      </c>
      <c r="T10582">
        <v>10</v>
      </c>
      <c r="U10582">
        <v>0</v>
      </c>
      <c r="V10582">
        <v>0</v>
      </c>
      <c r="W10582">
        <v>0</v>
      </c>
      <c r="X10582">
        <v>23.96128667460275</v>
      </c>
      <c r="Y10582">
        <v>0</v>
      </c>
      <c r="Z10582">
        <v>6.078387866008466</v>
      </c>
      <c r="AA10582">
        <v>0</v>
      </c>
      <c r="AB10582">
        <v>3.2432789868642007</v>
      </c>
      <c r="AC10582">
        <v>0</v>
      </c>
      <c r="AD10582">
        <v>0</v>
      </c>
      <c r="AE10582">
        <v>33.282953527475414</v>
      </c>
    </row>
    <row r="10583" spans="1:31" x14ac:dyDescent="0.25">
      <c r="A10583">
        <v>1895853</v>
      </c>
      <c r="B10583">
        <v>1</v>
      </c>
      <c r="C10583" t="s">
        <v>80</v>
      </c>
      <c r="D10583" t="s">
        <v>97</v>
      </c>
      <c r="E10583" t="s">
        <v>210</v>
      </c>
      <c r="F10583" t="s">
        <v>24081</v>
      </c>
      <c r="G10583" t="s">
        <v>133</v>
      </c>
      <c r="H10583" t="s">
        <v>134</v>
      </c>
      <c r="I10583" t="s">
        <v>135</v>
      </c>
      <c r="J10583" t="s">
        <v>136</v>
      </c>
      <c r="K10583" t="s">
        <v>137</v>
      </c>
      <c r="L10583" t="s">
        <v>29358</v>
      </c>
      <c r="M10583" t="s">
        <v>29359</v>
      </c>
      <c r="N10583">
        <v>0.53611111099999997</v>
      </c>
      <c r="O10583">
        <v>0</v>
      </c>
      <c r="P10583">
        <v>3288</v>
      </c>
      <c r="Q10583">
        <v>0</v>
      </c>
      <c r="R10583">
        <v>65</v>
      </c>
      <c r="S10583">
        <v>3</v>
      </c>
      <c r="T10583">
        <v>327</v>
      </c>
      <c r="U10583">
        <v>0</v>
      </c>
      <c r="V10583">
        <v>0</v>
      </c>
      <c r="W10583">
        <v>0</v>
      </c>
      <c r="X10583">
        <v>482.15914215071098</v>
      </c>
      <c r="Y10583">
        <v>0</v>
      </c>
      <c r="Z10583">
        <v>7.7162682208933688</v>
      </c>
      <c r="AA10583">
        <v>13.820152724197364</v>
      </c>
      <c r="AB10583">
        <v>189.7514599902043</v>
      </c>
      <c r="AC10583">
        <v>0</v>
      </c>
      <c r="AD10583">
        <v>0</v>
      </c>
      <c r="AE10583">
        <v>693.44702308600608</v>
      </c>
    </row>
    <row r="10584" spans="1:31" x14ac:dyDescent="0.25">
      <c r="A10584">
        <v>1896102</v>
      </c>
      <c r="B10584">
        <v>1</v>
      </c>
      <c r="C10584" t="s">
        <v>81</v>
      </c>
      <c r="D10584" t="s">
        <v>123</v>
      </c>
      <c r="E10584" t="s">
        <v>146</v>
      </c>
      <c r="F10584" t="s">
        <v>28516</v>
      </c>
      <c r="G10584" t="s">
        <v>148</v>
      </c>
      <c r="H10584" t="s">
        <v>143</v>
      </c>
      <c r="I10584" t="s">
        <v>135</v>
      </c>
      <c r="J10584" t="s">
        <v>136</v>
      </c>
      <c r="K10584" t="s">
        <v>137</v>
      </c>
      <c r="L10584" t="s">
        <v>29360</v>
      </c>
      <c r="M10584" t="s">
        <v>29361</v>
      </c>
      <c r="N10584">
        <v>1.7708333329999999</v>
      </c>
      <c r="O10584">
        <v>0</v>
      </c>
      <c r="P10584">
        <v>42</v>
      </c>
      <c r="Q10584">
        <v>0</v>
      </c>
      <c r="R10584">
        <v>0</v>
      </c>
      <c r="S10584">
        <v>0</v>
      </c>
      <c r="T10584">
        <v>1</v>
      </c>
      <c r="U10584">
        <v>0</v>
      </c>
      <c r="V10584">
        <v>0</v>
      </c>
      <c r="W10584">
        <v>0</v>
      </c>
      <c r="X10584">
        <v>16.750878718930366</v>
      </c>
      <c r="Y10584">
        <v>0</v>
      </c>
      <c r="Z10584">
        <v>0</v>
      </c>
      <c r="AA10584">
        <v>0</v>
      </c>
      <c r="AB10584">
        <v>0.79523034605104848</v>
      </c>
      <c r="AC10584">
        <v>0</v>
      </c>
      <c r="AD10584">
        <v>0</v>
      </c>
      <c r="AE10584">
        <v>17.546109064981415</v>
      </c>
    </row>
    <row r="10585" spans="1:31" x14ac:dyDescent="0.25">
      <c r="A10585">
        <v>1896002</v>
      </c>
      <c r="B10585">
        <v>1</v>
      </c>
      <c r="C10585" t="s">
        <v>80</v>
      </c>
      <c r="D10585" t="s">
        <v>103</v>
      </c>
      <c r="E10585" t="s">
        <v>222</v>
      </c>
      <c r="F10585" t="s">
        <v>29362</v>
      </c>
      <c r="G10585" t="s">
        <v>663</v>
      </c>
      <c r="H10585" t="s">
        <v>143</v>
      </c>
      <c r="I10585" t="s">
        <v>135</v>
      </c>
      <c r="J10585" t="s">
        <v>136</v>
      </c>
      <c r="K10585" t="s">
        <v>137</v>
      </c>
      <c r="L10585" t="s">
        <v>29363</v>
      </c>
      <c r="M10585" t="s">
        <v>29364</v>
      </c>
      <c r="N10585">
        <v>1.5494444439999999</v>
      </c>
      <c r="O10585">
        <v>0</v>
      </c>
      <c r="P10585">
        <v>121</v>
      </c>
      <c r="Q10585">
        <v>0</v>
      </c>
      <c r="R10585">
        <v>0</v>
      </c>
      <c r="S10585">
        <v>0</v>
      </c>
      <c r="T10585">
        <v>4</v>
      </c>
      <c r="U10585">
        <v>0</v>
      </c>
      <c r="V10585">
        <v>0</v>
      </c>
      <c r="W10585">
        <v>0</v>
      </c>
      <c r="X10585">
        <v>57.308707722838037</v>
      </c>
      <c r="Y10585">
        <v>0</v>
      </c>
      <c r="Z10585">
        <v>0</v>
      </c>
      <c r="AA10585">
        <v>0</v>
      </c>
      <c r="AB10585">
        <v>13.58635737933704</v>
      </c>
      <c r="AC10585">
        <v>0</v>
      </c>
      <c r="AD10585">
        <v>0</v>
      </c>
      <c r="AE10585">
        <v>70.895065102175082</v>
      </c>
    </row>
    <row r="10586" spans="1:31" x14ac:dyDescent="0.25">
      <c r="A10586">
        <v>1895833</v>
      </c>
      <c r="B10586">
        <v>1</v>
      </c>
      <c r="C10586" t="s">
        <v>80</v>
      </c>
      <c r="D10586" t="s">
        <v>93</v>
      </c>
      <c r="E10586" t="s">
        <v>210</v>
      </c>
      <c r="F10586" t="s">
        <v>21129</v>
      </c>
      <c r="G10586" t="s">
        <v>133</v>
      </c>
      <c r="H10586" t="s">
        <v>134</v>
      </c>
      <c r="I10586" t="s">
        <v>135</v>
      </c>
      <c r="J10586" t="s">
        <v>136</v>
      </c>
      <c r="K10586" t="s">
        <v>137</v>
      </c>
      <c r="L10586" t="s">
        <v>29365</v>
      </c>
      <c r="M10586" t="s">
        <v>29366</v>
      </c>
      <c r="N10586">
        <v>0.73305555499999997</v>
      </c>
      <c r="O10586">
        <v>0</v>
      </c>
      <c r="P10586">
        <v>147</v>
      </c>
      <c r="Q10586">
        <v>5</v>
      </c>
      <c r="R10586">
        <v>70</v>
      </c>
      <c r="S10586">
        <v>6</v>
      </c>
      <c r="T10586">
        <v>38</v>
      </c>
      <c r="U10586">
        <v>0</v>
      </c>
      <c r="V10586">
        <v>0</v>
      </c>
      <c r="W10586">
        <v>0</v>
      </c>
      <c r="X10586">
        <v>23.508543268532758</v>
      </c>
      <c r="Y10586">
        <v>21.27009977134912</v>
      </c>
      <c r="Z10586">
        <v>259.4438794314006</v>
      </c>
      <c r="AA10586">
        <v>40.866786998785855</v>
      </c>
      <c r="AB10586">
        <v>106.65432513321959</v>
      </c>
      <c r="AC10586">
        <v>0</v>
      </c>
      <c r="AD10586">
        <v>0</v>
      </c>
      <c r="AE10586">
        <v>451.74363460328794</v>
      </c>
    </row>
    <row r="10587" spans="1:31" x14ac:dyDescent="0.25">
      <c r="A10587">
        <v>1896165</v>
      </c>
      <c r="B10587">
        <v>1</v>
      </c>
      <c r="C10587" t="s">
        <v>80</v>
      </c>
      <c r="D10587" t="s">
        <v>104</v>
      </c>
      <c r="E10587" t="s">
        <v>169</v>
      </c>
      <c r="F10587" t="s">
        <v>29367</v>
      </c>
      <c r="G10587" t="s">
        <v>183</v>
      </c>
      <c r="H10587" t="s">
        <v>143</v>
      </c>
      <c r="I10587" t="s">
        <v>135</v>
      </c>
      <c r="J10587" t="s">
        <v>136</v>
      </c>
      <c r="K10587" t="s">
        <v>137</v>
      </c>
      <c r="L10587" t="s">
        <v>29368</v>
      </c>
      <c r="M10587" t="s">
        <v>29369</v>
      </c>
      <c r="N10587">
        <v>1.6669444440000001</v>
      </c>
      <c r="O10587">
        <v>0</v>
      </c>
      <c r="P10587">
        <v>440</v>
      </c>
      <c r="Q10587">
        <v>0</v>
      </c>
      <c r="R10587">
        <v>4</v>
      </c>
      <c r="S10587">
        <v>0</v>
      </c>
      <c r="T10587">
        <v>28</v>
      </c>
      <c r="U10587">
        <v>0</v>
      </c>
      <c r="V10587">
        <v>0</v>
      </c>
      <c r="W10587">
        <v>0</v>
      </c>
      <c r="X10587">
        <v>191.97920922493006</v>
      </c>
      <c r="Y10587">
        <v>0</v>
      </c>
      <c r="Z10587">
        <v>1.8288006378022117</v>
      </c>
      <c r="AA10587">
        <v>0</v>
      </c>
      <c r="AB10587">
        <v>30.955001300088561</v>
      </c>
      <c r="AC10587">
        <v>0</v>
      </c>
      <c r="AD10587">
        <v>0</v>
      </c>
      <c r="AE10587">
        <v>224.76301116282082</v>
      </c>
    </row>
    <row r="10588" spans="1:31" x14ac:dyDescent="0.25">
      <c r="A10588">
        <v>1895501</v>
      </c>
      <c r="B10588">
        <v>1</v>
      </c>
      <c r="C10588" t="s">
        <v>81</v>
      </c>
      <c r="D10588" t="s">
        <v>118</v>
      </c>
      <c r="E10588" t="s">
        <v>169</v>
      </c>
      <c r="F10588" t="s">
        <v>17815</v>
      </c>
      <c r="G10588" t="s">
        <v>183</v>
      </c>
      <c r="H10588" t="s">
        <v>143</v>
      </c>
      <c r="I10588" t="s">
        <v>135</v>
      </c>
      <c r="J10588" t="s">
        <v>136</v>
      </c>
      <c r="K10588" t="s">
        <v>137</v>
      </c>
      <c r="L10588" t="s">
        <v>29370</v>
      </c>
      <c r="M10588" t="s">
        <v>29371</v>
      </c>
      <c r="N10588">
        <v>0.68722222200000005</v>
      </c>
      <c r="O10588">
        <v>0</v>
      </c>
      <c r="P10588">
        <v>0</v>
      </c>
      <c r="Q10588">
        <v>0</v>
      </c>
      <c r="R10588">
        <v>6</v>
      </c>
      <c r="S10588">
        <v>0</v>
      </c>
      <c r="T10588">
        <v>1</v>
      </c>
      <c r="U10588">
        <v>0</v>
      </c>
      <c r="V10588">
        <v>0</v>
      </c>
      <c r="W10588">
        <v>0</v>
      </c>
      <c r="X10588">
        <v>0</v>
      </c>
      <c r="Y10588">
        <v>0</v>
      </c>
      <c r="Z10588">
        <v>22.863032800651304</v>
      </c>
      <c r="AA10588">
        <v>0</v>
      </c>
      <c r="AB10588">
        <v>0.61057445201107341</v>
      </c>
      <c r="AC10588">
        <v>0</v>
      </c>
      <c r="AD10588">
        <v>0</v>
      </c>
      <c r="AE10588">
        <v>23.473607252662376</v>
      </c>
    </row>
    <row r="10589" spans="1:31" x14ac:dyDescent="0.25">
      <c r="A10589">
        <v>1896234</v>
      </c>
      <c r="B10589">
        <v>1</v>
      </c>
      <c r="C10589" t="s">
        <v>81</v>
      </c>
      <c r="D10589" t="s">
        <v>123</v>
      </c>
      <c r="E10589" t="s">
        <v>146</v>
      </c>
      <c r="F10589" t="s">
        <v>16243</v>
      </c>
      <c r="G10589" t="s">
        <v>148</v>
      </c>
      <c r="H10589" t="s">
        <v>143</v>
      </c>
      <c r="I10589" t="s">
        <v>135</v>
      </c>
      <c r="J10589" t="s">
        <v>136</v>
      </c>
      <c r="K10589" t="s">
        <v>137</v>
      </c>
      <c r="L10589" t="s">
        <v>29372</v>
      </c>
      <c r="M10589" t="s">
        <v>29373</v>
      </c>
      <c r="N10589">
        <v>2.2486111110000002</v>
      </c>
      <c r="O10589">
        <v>0</v>
      </c>
      <c r="P10589">
        <v>0</v>
      </c>
      <c r="Q10589">
        <v>0</v>
      </c>
      <c r="R10589">
        <v>0</v>
      </c>
      <c r="S10589">
        <v>0</v>
      </c>
      <c r="T10589">
        <v>0</v>
      </c>
      <c r="U10589">
        <v>0</v>
      </c>
      <c r="V10589">
        <v>2</v>
      </c>
      <c r="W10589">
        <v>0</v>
      </c>
      <c r="X10589">
        <v>0</v>
      </c>
      <c r="Y10589">
        <v>0</v>
      </c>
      <c r="Z10589">
        <v>0</v>
      </c>
      <c r="AA10589">
        <v>0</v>
      </c>
      <c r="AB10589">
        <v>0</v>
      </c>
      <c r="AC10589">
        <v>0</v>
      </c>
      <c r="AD10589">
        <v>148.18959689207333</v>
      </c>
      <c r="AE10589">
        <v>148.18959689207333</v>
      </c>
    </row>
    <row r="10590" spans="1:31" x14ac:dyDescent="0.25">
      <c r="A10590">
        <v>1895624</v>
      </c>
      <c r="B10590">
        <v>1</v>
      </c>
      <c r="C10590" t="s">
        <v>81</v>
      </c>
      <c r="D10590" t="s">
        <v>122</v>
      </c>
      <c r="E10590" t="s">
        <v>158</v>
      </c>
      <c r="F10590" t="s">
        <v>29374</v>
      </c>
      <c r="G10590" t="s">
        <v>133</v>
      </c>
      <c r="H10590" t="s">
        <v>134</v>
      </c>
      <c r="I10590" t="s">
        <v>135</v>
      </c>
      <c r="J10590" t="s">
        <v>136</v>
      </c>
      <c r="K10590" t="s">
        <v>137</v>
      </c>
      <c r="L10590" t="s">
        <v>29375</v>
      </c>
      <c r="M10590" t="s">
        <v>29376</v>
      </c>
      <c r="N10590">
        <v>1.3361111109999999</v>
      </c>
      <c r="O10590">
        <v>0</v>
      </c>
      <c r="P10590">
        <v>22</v>
      </c>
      <c r="Q10590">
        <v>0</v>
      </c>
      <c r="R10590">
        <v>0</v>
      </c>
      <c r="S10590">
        <v>0</v>
      </c>
      <c r="T10590">
        <v>1</v>
      </c>
      <c r="U10590">
        <v>0</v>
      </c>
      <c r="V10590">
        <v>0</v>
      </c>
      <c r="W10590">
        <v>0</v>
      </c>
      <c r="X10590">
        <v>2.9828334406951877</v>
      </c>
      <c r="Y10590">
        <v>0</v>
      </c>
      <c r="Z10590">
        <v>0</v>
      </c>
      <c r="AA10590">
        <v>0</v>
      </c>
      <c r="AB10590">
        <v>0</v>
      </c>
      <c r="AC10590">
        <v>0</v>
      </c>
      <c r="AD10590">
        <v>0</v>
      </c>
      <c r="AE10590">
        <v>2.9828334406951877</v>
      </c>
    </row>
    <row r="10591" spans="1:31" x14ac:dyDescent="0.25">
      <c r="A10591">
        <v>1896188</v>
      </c>
      <c r="B10591">
        <v>1</v>
      </c>
      <c r="C10591" t="s">
        <v>81</v>
      </c>
      <c r="D10591" t="s">
        <v>112</v>
      </c>
      <c r="E10591" t="s">
        <v>140</v>
      </c>
      <c r="F10591" t="s">
        <v>29377</v>
      </c>
      <c r="G10591" t="s">
        <v>163</v>
      </c>
      <c r="H10591" t="s">
        <v>143</v>
      </c>
      <c r="I10591" t="s">
        <v>135</v>
      </c>
      <c r="J10591" t="s">
        <v>136</v>
      </c>
      <c r="K10591" t="s">
        <v>137</v>
      </c>
      <c r="L10591" t="s">
        <v>29378</v>
      </c>
      <c r="M10591" t="s">
        <v>29379</v>
      </c>
      <c r="N10591">
        <v>1.541111111</v>
      </c>
      <c r="O10591">
        <v>0</v>
      </c>
      <c r="P10591">
        <v>1</v>
      </c>
      <c r="Q10591">
        <v>0</v>
      </c>
      <c r="R10591">
        <v>0</v>
      </c>
      <c r="S10591">
        <v>0</v>
      </c>
      <c r="T10591">
        <v>0</v>
      </c>
      <c r="U10591">
        <v>0</v>
      </c>
      <c r="V10591">
        <v>0</v>
      </c>
      <c r="W10591">
        <v>0</v>
      </c>
      <c r="X10591">
        <v>9.0395838414291135E-2</v>
      </c>
      <c r="Y10591">
        <v>0</v>
      </c>
      <c r="Z10591">
        <v>0</v>
      </c>
      <c r="AA10591">
        <v>0</v>
      </c>
      <c r="AB10591">
        <v>0</v>
      </c>
      <c r="AC10591">
        <v>0</v>
      </c>
      <c r="AD10591">
        <v>0</v>
      </c>
      <c r="AE10591">
        <v>9.0395838414291135E-2</v>
      </c>
    </row>
    <row r="10592" spans="1:31" x14ac:dyDescent="0.25">
      <c r="A10592">
        <v>1895693</v>
      </c>
      <c r="B10592">
        <v>1</v>
      </c>
      <c r="C10592" t="s">
        <v>81</v>
      </c>
      <c r="D10592" t="s">
        <v>112</v>
      </c>
      <c r="E10592" t="s">
        <v>140</v>
      </c>
      <c r="F10592" t="s">
        <v>29380</v>
      </c>
      <c r="G10592" t="s">
        <v>163</v>
      </c>
      <c r="H10592" t="s">
        <v>143</v>
      </c>
      <c r="I10592" t="s">
        <v>135</v>
      </c>
      <c r="J10592" t="s">
        <v>136</v>
      </c>
      <c r="K10592" t="s">
        <v>137</v>
      </c>
      <c r="L10592" t="s">
        <v>29381</v>
      </c>
      <c r="M10592" t="s">
        <v>29382</v>
      </c>
      <c r="N10592">
        <v>2.4797222219999999</v>
      </c>
      <c r="O10592">
        <v>0</v>
      </c>
      <c r="P10592">
        <v>0</v>
      </c>
      <c r="Q10592">
        <v>0</v>
      </c>
      <c r="R10592">
        <v>0</v>
      </c>
      <c r="S10592">
        <v>0</v>
      </c>
      <c r="T10592">
        <v>1</v>
      </c>
      <c r="U10592">
        <v>0</v>
      </c>
      <c r="V10592">
        <v>0</v>
      </c>
      <c r="W10592">
        <v>0</v>
      </c>
      <c r="X10592">
        <v>0</v>
      </c>
      <c r="Y10592">
        <v>0</v>
      </c>
      <c r="Z10592">
        <v>0</v>
      </c>
      <c r="AA10592">
        <v>0</v>
      </c>
      <c r="AB10592">
        <v>0.26300235875583999</v>
      </c>
      <c r="AC10592">
        <v>0</v>
      </c>
      <c r="AD10592">
        <v>0</v>
      </c>
      <c r="AE10592">
        <v>0.26300235875583999</v>
      </c>
    </row>
    <row r="10593" spans="1:31" x14ac:dyDescent="0.25">
      <c r="A10593">
        <v>1896334</v>
      </c>
      <c r="B10593">
        <v>1</v>
      </c>
      <c r="C10593" t="s">
        <v>80</v>
      </c>
      <c r="D10593" t="s">
        <v>106</v>
      </c>
      <c r="E10593" t="s">
        <v>169</v>
      </c>
      <c r="F10593" t="s">
        <v>29383</v>
      </c>
      <c r="G10593" t="s">
        <v>183</v>
      </c>
      <c r="H10593" t="s">
        <v>143</v>
      </c>
      <c r="I10593" t="s">
        <v>135</v>
      </c>
      <c r="J10593" t="s">
        <v>136</v>
      </c>
      <c r="K10593" t="s">
        <v>137</v>
      </c>
      <c r="L10593" t="s">
        <v>29384</v>
      </c>
      <c r="M10593" t="s">
        <v>29385</v>
      </c>
      <c r="N10593">
        <v>1.804444444</v>
      </c>
      <c r="O10593">
        <v>0</v>
      </c>
      <c r="P10593">
        <v>158</v>
      </c>
      <c r="Q10593">
        <v>0</v>
      </c>
      <c r="R10593">
        <v>6</v>
      </c>
      <c r="S10593">
        <v>0</v>
      </c>
      <c r="T10593">
        <v>13</v>
      </c>
      <c r="U10593">
        <v>0</v>
      </c>
      <c r="V10593">
        <v>0</v>
      </c>
      <c r="W10593">
        <v>0</v>
      </c>
      <c r="X10593">
        <v>49.405997849882425</v>
      </c>
      <c r="Y10593">
        <v>0</v>
      </c>
      <c r="Z10593">
        <v>8.8701512712561374</v>
      </c>
      <c r="AA10593">
        <v>0</v>
      </c>
      <c r="AB10593">
        <v>14.792482933075508</v>
      </c>
      <c r="AC10593">
        <v>0</v>
      </c>
      <c r="AD10593">
        <v>0</v>
      </c>
      <c r="AE10593">
        <v>73.068632054214063</v>
      </c>
    </row>
    <row r="10594" spans="1:31" x14ac:dyDescent="0.25">
      <c r="A10594">
        <v>1896211</v>
      </c>
      <c r="B10594">
        <v>1</v>
      </c>
      <c r="C10594" t="s">
        <v>80</v>
      </c>
      <c r="D10594" t="s">
        <v>103</v>
      </c>
      <c r="E10594" t="s">
        <v>146</v>
      </c>
      <c r="F10594" t="s">
        <v>29386</v>
      </c>
      <c r="G10594" t="s">
        <v>148</v>
      </c>
      <c r="H10594" t="s">
        <v>143</v>
      </c>
      <c r="I10594" t="s">
        <v>135</v>
      </c>
      <c r="J10594" t="s">
        <v>136</v>
      </c>
      <c r="K10594" t="s">
        <v>137</v>
      </c>
      <c r="L10594" t="s">
        <v>29387</v>
      </c>
      <c r="M10594" t="s">
        <v>29388</v>
      </c>
      <c r="N10594">
        <v>1.056944444</v>
      </c>
      <c r="O10594">
        <v>0</v>
      </c>
      <c r="P10594">
        <v>53</v>
      </c>
      <c r="Q10594">
        <v>0</v>
      </c>
      <c r="R10594">
        <v>0</v>
      </c>
      <c r="S10594">
        <v>0</v>
      </c>
      <c r="T10594">
        <v>2</v>
      </c>
      <c r="U10594">
        <v>0</v>
      </c>
      <c r="V10594">
        <v>0</v>
      </c>
      <c r="W10594">
        <v>0</v>
      </c>
      <c r="X10594">
        <v>21.930445515335542</v>
      </c>
      <c r="Y10594">
        <v>0</v>
      </c>
      <c r="Z10594">
        <v>0</v>
      </c>
      <c r="AA10594">
        <v>0</v>
      </c>
      <c r="AB10594">
        <v>0.52340440271764166</v>
      </c>
      <c r="AC10594">
        <v>0</v>
      </c>
      <c r="AD10594">
        <v>0</v>
      </c>
      <c r="AE10594">
        <v>22.453849918053184</v>
      </c>
    </row>
    <row r="10595" spans="1:31" x14ac:dyDescent="0.25">
      <c r="A10595">
        <v>1895670</v>
      </c>
      <c r="B10595">
        <v>1</v>
      </c>
      <c r="C10595" t="s">
        <v>81</v>
      </c>
      <c r="D10595" t="s">
        <v>118</v>
      </c>
      <c r="E10595" t="s">
        <v>131</v>
      </c>
      <c r="F10595" t="s">
        <v>14308</v>
      </c>
      <c r="G10595" t="s">
        <v>133</v>
      </c>
      <c r="H10595" t="s">
        <v>134</v>
      </c>
      <c r="I10595" t="s">
        <v>152</v>
      </c>
      <c r="J10595" t="s">
        <v>136</v>
      </c>
      <c r="K10595" t="s">
        <v>137</v>
      </c>
      <c r="L10595" t="s">
        <v>29389</v>
      </c>
      <c r="M10595" t="s">
        <v>29390</v>
      </c>
      <c r="N10595">
        <v>7.4999999999999997E-3</v>
      </c>
      <c r="O10595">
        <v>1</v>
      </c>
      <c r="P10595">
        <v>247</v>
      </c>
      <c r="Q10595">
        <v>56</v>
      </c>
      <c r="R10595">
        <v>23</v>
      </c>
      <c r="S10595">
        <v>5</v>
      </c>
      <c r="T10595">
        <v>22</v>
      </c>
      <c r="U10595">
        <v>0</v>
      </c>
      <c r="V10595">
        <v>0</v>
      </c>
      <c r="W10595">
        <v>2.3442631333380003E-2</v>
      </c>
      <c r="X10595">
        <v>0.35980704300240002</v>
      </c>
      <c r="Y10595">
        <v>1.4086013845233374</v>
      </c>
      <c r="Z10595">
        <v>0.9219772493613001</v>
      </c>
      <c r="AA10595">
        <v>0.20203664675922001</v>
      </c>
      <c r="AB10595">
        <v>5.3937204780375003E-2</v>
      </c>
      <c r="AC10595">
        <v>0</v>
      </c>
      <c r="AD10595">
        <v>0</v>
      </c>
      <c r="AE10595">
        <v>2.9698021597600128</v>
      </c>
    </row>
    <row r="10596" spans="1:31" x14ac:dyDescent="0.25">
      <c r="A10596">
        <v>1896171</v>
      </c>
      <c r="B10596">
        <v>1</v>
      </c>
      <c r="C10596" t="s">
        <v>80</v>
      </c>
      <c r="D10596" t="s">
        <v>106</v>
      </c>
      <c r="E10596" t="s">
        <v>169</v>
      </c>
      <c r="F10596" t="s">
        <v>29391</v>
      </c>
      <c r="G10596" t="s">
        <v>183</v>
      </c>
      <c r="H10596" t="s">
        <v>143</v>
      </c>
      <c r="I10596" t="s">
        <v>135</v>
      </c>
      <c r="J10596" t="s">
        <v>136</v>
      </c>
      <c r="K10596" t="s">
        <v>137</v>
      </c>
      <c r="L10596" t="s">
        <v>29392</v>
      </c>
      <c r="M10596" t="s">
        <v>29393</v>
      </c>
      <c r="N10596">
        <v>1.209166666</v>
      </c>
      <c r="O10596">
        <v>0</v>
      </c>
      <c r="P10596">
        <v>352</v>
      </c>
      <c r="Q10596">
        <v>0</v>
      </c>
      <c r="R10596">
        <v>1</v>
      </c>
      <c r="S10596">
        <v>0</v>
      </c>
      <c r="T10596">
        <v>7</v>
      </c>
      <c r="U10596">
        <v>0</v>
      </c>
      <c r="V10596">
        <v>0</v>
      </c>
      <c r="W10596">
        <v>0</v>
      </c>
      <c r="X10596">
        <v>125.79047364198014</v>
      </c>
      <c r="Y10596">
        <v>0</v>
      </c>
      <c r="Z10596">
        <v>1.7058895036220096</v>
      </c>
      <c r="AA10596">
        <v>0</v>
      </c>
      <c r="AB10596">
        <v>5.4509362971616486</v>
      </c>
      <c r="AC10596">
        <v>0</v>
      </c>
      <c r="AD10596">
        <v>0</v>
      </c>
      <c r="AE10596">
        <v>132.94729944276381</v>
      </c>
    </row>
    <row r="10597" spans="1:31" x14ac:dyDescent="0.25">
      <c r="A10597">
        <v>1896019</v>
      </c>
      <c r="B10597">
        <v>1</v>
      </c>
      <c r="C10597" t="s">
        <v>80</v>
      </c>
      <c r="D10597" t="s">
        <v>108</v>
      </c>
      <c r="E10597" t="s">
        <v>146</v>
      </c>
      <c r="F10597" t="s">
        <v>29394</v>
      </c>
      <c r="G10597" t="s">
        <v>469</v>
      </c>
      <c r="H10597" t="s">
        <v>143</v>
      </c>
      <c r="I10597" t="s">
        <v>135</v>
      </c>
      <c r="J10597" t="s">
        <v>136</v>
      </c>
      <c r="K10597" t="s">
        <v>137</v>
      </c>
      <c r="L10597" t="s">
        <v>29395</v>
      </c>
      <c r="M10597" t="s">
        <v>29396</v>
      </c>
      <c r="N10597">
        <v>2.565833333</v>
      </c>
      <c r="O10597">
        <v>0</v>
      </c>
      <c r="P10597">
        <v>15</v>
      </c>
      <c r="Q10597">
        <v>0</v>
      </c>
      <c r="R10597">
        <v>6</v>
      </c>
      <c r="S10597">
        <v>0</v>
      </c>
      <c r="T10597">
        <v>6</v>
      </c>
      <c r="U10597">
        <v>0</v>
      </c>
      <c r="V10597">
        <v>0</v>
      </c>
      <c r="W10597">
        <v>0</v>
      </c>
      <c r="X10597">
        <v>10.071885541137224</v>
      </c>
      <c r="Y10597">
        <v>0</v>
      </c>
      <c r="Z10597">
        <v>80.626428753000653</v>
      </c>
      <c r="AA10597">
        <v>0</v>
      </c>
      <c r="AB10597">
        <v>12.105984922875814</v>
      </c>
      <c r="AC10597">
        <v>0</v>
      </c>
      <c r="AD10597">
        <v>0</v>
      </c>
      <c r="AE10597">
        <v>102.80429921701369</v>
      </c>
    </row>
    <row r="10598" spans="1:31" x14ac:dyDescent="0.25">
      <c r="A10598">
        <v>1895873</v>
      </c>
      <c r="B10598">
        <v>1</v>
      </c>
      <c r="C10598" t="s">
        <v>80</v>
      </c>
      <c r="D10598" t="s">
        <v>92</v>
      </c>
      <c r="E10598" t="s">
        <v>169</v>
      </c>
      <c r="F10598" t="s">
        <v>6390</v>
      </c>
      <c r="G10598" t="s">
        <v>183</v>
      </c>
      <c r="H10598" t="s">
        <v>143</v>
      </c>
      <c r="I10598" t="s">
        <v>135</v>
      </c>
      <c r="J10598" t="s">
        <v>136</v>
      </c>
      <c r="K10598" t="s">
        <v>137</v>
      </c>
      <c r="L10598" t="s">
        <v>29397</v>
      </c>
      <c r="M10598" t="s">
        <v>29398</v>
      </c>
      <c r="N10598">
        <v>2.92</v>
      </c>
      <c r="O10598">
        <v>0</v>
      </c>
      <c r="P10598">
        <v>581</v>
      </c>
      <c r="Q10598">
        <v>0</v>
      </c>
      <c r="R10598">
        <v>1</v>
      </c>
      <c r="S10598">
        <v>0</v>
      </c>
      <c r="T10598">
        <v>18</v>
      </c>
      <c r="U10598">
        <v>0</v>
      </c>
      <c r="V10598">
        <v>0</v>
      </c>
      <c r="W10598">
        <v>0</v>
      </c>
      <c r="X10598">
        <v>465.82788630445151</v>
      </c>
      <c r="Y10598">
        <v>0</v>
      </c>
      <c r="Z10598">
        <v>0.23208324106333336</v>
      </c>
      <c r="AA10598">
        <v>0</v>
      </c>
      <c r="AB10598">
        <v>53.876995281283236</v>
      </c>
      <c r="AC10598">
        <v>0</v>
      </c>
      <c r="AD10598">
        <v>0</v>
      </c>
      <c r="AE10598">
        <v>519.93696482679809</v>
      </c>
    </row>
    <row r="10599" spans="1:31" x14ac:dyDescent="0.25">
      <c r="A10599">
        <v>1896228</v>
      </c>
      <c r="B10599">
        <v>1</v>
      </c>
      <c r="C10599" t="s">
        <v>81</v>
      </c>
      <c r="D10599" t="s">
        <v>120</v>
      </c>
      <c r="E10599" t="s">
        <v>131</v>
      </c>
      <c r="F10599" t="s">
        <v>29399</v>
      </c>
      <c r="G10599" t="s">
        <v>133</v>
      </c>
      <c r="H10599" t="s">
        <v>134</v>
      </c>
      <c r="I10599" t="s">
        <v>135</v>
      </c>
      <c r="J10599" t="s">
        <v>136</v>
      </c>
      <c r="K10599" t="s">
        <v>137</v>
      </c>
      <c r="L10599" t="s">
        <v>29400</v>
      </c>
      <c r="M10599" t="s">
        <v>29401</v>
      </c>
      <c r="N10599">
        <v>1.146666666</v>
      </c>
      <c r="O10599">
        <v>0</v>
      </c>
      <c r="P10599">
        <v>71</v>
      </c>
      <c r="Q10599">
        <v>54</v>
      </c>
      <c r="R10599">
        <v>9</v>
      </c>
      <c r="S10599">
        <v>11</v>
      </c>
      <c r="T10599">
        <v>3</v>
      </c>
      <c r="U10599">
        <v>0</v>
      </c>
      <c r="V10599">
        <v>0</v>
      </c>
      <c r="W10599">
        <v>0</v>
      </c>
      <c r="X10599">
        <v>35.355453956688152</v>
      </c>
      <c r="Y10599">
        <v>259.25218134824621</v>
      </c>
      <c r="Z10599">
        <v>45.359734980752009</v>
      </c>
      <c r="AA10599">
        <v>44.189024533401842</v>
      </c>
      <c r="AB10599">
        <v>0.70768018035006841</v>
      </c>
      <c r="AC10599">
        <v>0</v>
      </c>
      <c r="AD10599">
        <v>0</v>
      </c>
      <c r="AE10599">
        <v>384.86407499943829</v>
      </c>
    </row>
    <row r="10600" spans="1:31" x14ac:dyDescent="0.25">
      <c r="A10600">
        <v>1895979</v>
      </c>
      <c r="B10600">
        <v>1</v>
      </c>
      <c r="C10600" t="s">
        <v>80</v>
      </c>
      <c r="D10600" t="s">
        <v>85</v>
      </c>
      <c r="E10600" t="s">
        <v>146</v>
      </c>
      <c r="F10600" t="s">
        <v>4983</v>
      </c>
      <c r="G10600" t="s">
        <v>148</v>
      </c>
      <c r="H10600" t="s">
        <v>143</v>
      </c>
      <c r="I10600" t="s">
        <v>135</v>
      </c>
      <c r="J10600" t="s">
        <v>136</v>
      </c>
      <c r="K10600" t="s">
        <v>137</v>
      </c>
      <c r="L10600" t="s">
        <v>29402</v>
      </c>
      <c r="M10600" t="s">
        <v>29403</v>
      </c>
      <c r="N10600">
        <v>1.335555555</v>
      </c>
      <c r="O10600">
        <v>0</v>
      </c>
      <c r="P10600">
        <v>177</v>
      </c>
      <c r="Q10600">
        <v>0</v>
      </c>
      <c r="R10600">
        <v>0</v>
      </c>
      <c r="S10600">
        <v>0</v>
      </c>
      <c r="T10600">
        <v>24</v>
      </c>
      <c r="U10600">
        <v>0</v>
      </c>
      <c r="V10600">
        <v>0</v>
      </c>
      <c r="W10600">
        <v>0</v>
      </c>
      <c r="X10600">
        <v>73.797120767643563</v>
      </c>
      <c r="Y10600">
        <v>0</v>
      </c>
      <c r="Z10600">
        <v>0</v>
      </c>
      <c r="AA10600">
        <v>0</v>
      </c>
      <c r="AB10600">
        <v>33.307192536961381</v>
      </c>
      <c r="AC10600">
        <v>0</v>
      </c>
      <c r="AD10600">
        <v>0</v>
      </c>
      <c r="AE10600">
        <v>107.10431330460494</v>
      </c>
    </row>
    <row r="10601" spans="1:31" x14ac:dyDescent="0.25">
      <c r="A10601">
        <v>1896317</v>
      </c>
      <c r="B10601">
        <v>1</v>
      </c>
      <c r="C10601" t="s">
        <v>80</v>
      </c>
      <c r="D10601" t="s">
        <v>97</v>
      </c>
      <c r="E10601" t="s">
        <v>222</v>
      </c>
      <c r="F10601" t="s">
        <v>19851</v>
      </c>
      <c r="G10601" t="s">
        <v>663</v>
      </c>
      <c r="H10601" t="s">
        <v>143</v>
      </c>
      <c r="I10601" t="s">
        <v>135</v>
      </c>
      <c r="J10601" t="s">
        <v>136</v>
      </c>
      <c r="K10601" t="s">
        <v>137</v>
      </c>
      <c r="L10601" t="s">
        <v>29404</v>
      </c>
      <c r="M10601" t="s">
        <v>29405</v>
      </c>
      <c r="N10601">
        <v>2.9224999999999999</v>
      </c>
      <c r="O10601">
        <v>0</v>
      </c>
      <c r="P10601">
        <v>25</v>
      </c>
      <c r="Q10601">
        <v>0</v>
      </c>
      <c r="R10601">
        <v>0</v>
      </c>
      <c r="S10601">
        <v>0</v>
      </c>
      <c r="T10601">
        <v>12</v>
      </c>
      <c r="U10601">
        <v>0</v>
      </c>
      <c r="V10601">
        <v>0</v>
      </c>
      <c r="W10601">
        <v>0</v>
      </c>
      <c r="X10601">
        <v>30.732001209004768</v>
      </c>
      <c r="Y10601">
        <v>0</v>
      </c>
      <c r="Z10601">
        <v>0</v>
      </c>
      <c r="AA10601">
        <v>0</v>
      </c>
      <c r="AB10601">
        <v>208.0837306000827</v>
      </c>
      <c r="AC10601">
        <v>0</v>
      </c>
      <c r="AD10601">
        <v>0</v>
      </c>
      <c r="AE10601">
        <v>238.81573180908748</v>
      </c>
    </row>
    <row r="10602" spans="1:31" x14ac:dyDescent="0.25">
      <c r="A10602">
        <v>1896274</v>
      </c>
      <c r="B10602">
        <v>1</v>
      </c>
      <c r="C10602" t="s">
        <v>80</v>
      </c>
      <c r="D10602" t="s">
        <v>109</v>
      </c>
      <c r="E10602" t="s">
        <v>146</v>
      </c>
      <c r="F10602" t="s">
        <v>12488</v>
      </c>
      <c r="G10602" t="s">
        <v>148</v>
      </c>
      <c r="H10602" t="s">
        <v>143</v>
      </c>
      <c r="I10602" t="s">
        <v>135</v>
      </c>
      <c r="J10602" t="s">
        <v>136</v>
      </c>
      <c r="K10602" t="s">
        <v>137</v>
      </c>
      <c r="L10602" t="s">
        <v>29406</v>
      </c>
      <c r="M10602" t="s">
        <v>29407</v>
      </c>
      <c r="N10602">
        <v>0.62749999999999995</v>
      </c>
      <c r="O10602">
        <v>0</v>
      </c>
      <c r="P10602">
        <v>1</v>
      </c>
      <c r="Q10602">
        <v>0</v>
      </c>
      <c r="R10602">
        <v>4</v>
      </c>
      <c r="S10602">
        <v>0</v>
      </c>
      <c r="T10602">
        <v>5</v>
      </c>
      <c r="U10602">
        <v>0</v>
      </c>
      <c r="V10602">
        <v>0</v>
      </c>
      <c r="W10602">
        <v>0</v>
      </c>
      <c r="X10602">
        <v>0.21492062909644</v>
      </c>
      <c r="Y10602">
        <v>0</v>
      </c>
      <c r="Z10602">
        <v>5.5943000572393116</v>
      </c>
      <c r="AA10602">
        <v>0</v>
      </c>
      <c r="AB10602">
        <v>7.489489783599284</v>
      </c>
      <c r="AC10602">
        <v>0</v>
      </c>
      <c r="AD10602">
        <v>0</v>
      </c>
      <c r="AE10602">
        <v>13.298710469935035</v>
      </c>
    </row>
    <row r="10603" spans="1:31" x14ac:dyDescent="0.25">
      <c r="A10603">
        <v>1896125</v>
      </c>
      <c r="B10603">
        <v>1</v>
      </c>
      <c r="C10603" t="s">
        <v>80</v>
      </c>
      <c r="D10603" t="s">
        <v>103</v>
      </c>
      <c r="E10603" t="s">
        <v>146</v>
      </c>
      <c r="F10603" t="s">
        <v>29408</v>
      </c>
      <c r="G10603" t="s">
        <v>183</v>
      </c>
      <c r="H10603" t="s">
        <v>143</v>
      </c>
      <c r="I10603" t="s">
        <v>135</v>
      </c>
      <c r="J10603" t="s">
        <v>136</v>
      </c>
      <c r="K10603" t="s">
        <v>137</v>
      </c>
      <c r="L10603" t="s">
        <v>29409</v>
      </c>
      <c r="M10603" t="s">
        <v>29410</v>
      </c>
      <c r="N10603">
        <v>1.4172222219999999</v>
      </c>
      <c r="O10603">
        <v>0</v>
      </c>
      <c r="P10603">
        <v>81</v>
      </c>
      <c r="Q10603">
        <v>0</v>
      </c>
      <c r="R10603">
        <v>0</v>
      </c>
      <c r="S10603">
        <v>0</v>
      </c>
      <c r="T10603">
        <v>0</v>
      </c>
      <c r="U10603">
        <v>0</v>
      </c>
      <c r="V10603">
        <v>0</v>
      </c>
      <c r="W10603">
        <v>0</v>
      </c>
      <c r="X10603">
        <v>45.004985875382893</v>
      </c>
      <c r="Y10603">
        <v>0</v>
      </c>
      <c r="Z10603">
        <v>0</v>
      </c>
      <c r="AA10603">
        <v>0</v>
      </c>
      <c r="AB10603">
        <v>0</v>
      </c>
      <c r="AC10603">
        <v>0</v>
      </c>
      <c r="AD10603">
        <v>0</v>
      </c>
      <c r="AE10603">
        <v>45.004985875382893</v>
      </c>
    </row>
    <row r="10604" spans="1:31" x14ac:dyDescent="0.25">
      <c r="A10604">
        <v>1895879</v>
      </c>
      <c r="B10604">
        <v>1</v>
      </c>
      <c r="C10604" t="s">
        <v>81</v>
      </c>
      <c r="D10604" t="s">
        <v>128</v>
      </c>
      <c r="E10604" t="s">
        <v>146</v>
      </c>
      <c r="F10604" t="s">
        <v>29411</v>
      </c>
      <c r="G10604" t="s">
        <v>148</v>
      </c>
      <c r="H10604" t="s">
        <v>143</v>
      </c>
      <c r="I10604" t="s">
        <v>135</v>
      </c>
      <c r="J10604" t="s">
        <v>136</v>
      </c>
      <c r="K10604" t="s">
        <v>137</v>
      </c>
      <c r="L10604" t="s">
        <v>29412</v>
      </c>
      <c r="M10604" t="s">
        <v>29413</v>
      </c>
      <c r="N10604">
        <v>6.7058333330000002</v>
      </c>
      <c r="O10604">
        <v>0</v>
      </c>
      <c r="P10604">
        <v>106</v>
      </c>
      <c r="Q10604">
        <v>0</v>
      </c>
      <c r="R10604">
        <v>0</v>
      </c>
      <c r="S10604">
        <v>0</v>
      </c>
      <c r="T10604">
        <v>15</v>
      </c>
      <c r="U10604">
        <v>0</v>
      </c>
      <c r="V10604">
        <v>0</v>
      </c>
      <c r="W10604">
        <v>0</v>
      </c>
      <c r="X10604">
        <v>190.50356891760575</v>
      </c>
      <c r="Y10604">
        <v>0</v>
      </c>
      <c r="Z10604">
        <v>0</v>
      </c>
      <c r="AA10604">
        <v>0</v>
      </c>
      <c r="AB10604">
        <v>34.581940856638276</v>
      </c>
      <c r="AC10604">
        <v>0</v>
      </c>
      <c r="AD10604">
        <v>0</v>
      </c>
      <c r="AE10604">
        <v>225.08550977424403</v>
      </c>
    </row>
    <row r="10605" spans="1:31" x14ac:dyDescent="0.25">
      <c r="A10605">
        <v>1896105</v>
      </c>
      <c r="B10605">
        <v>1</v>
      </c>
      <c r="C10605" t="s">
        <v>80</v>
      </c>
      <c r="D10605" t="s">
        <v>103</v>
      </c>
      <c r="E10605" t="s">
        <v>169</v>
      </c>
      <c r="F10605" t="s">
        <v>18154</v>
      </c>
      <c r="G10605" t="s">
        <v>183</v>
      </c>
      <c r="H10605" t="s">
        <v>143</v>
      </c>
      <c r="I10605" t="s">
        <v>135</v>
      </c>
      <c r="J10605" t="s">
        <v>136</v>
      </c>
      <c r="K10605" t="s">
        <v>137</v>
      </c>
      <c r="L10605" t="s">
        <v>29414</v>
      </c>
      <c r="M10605" t="s">
        <v>29415</v>
      </c>
      <c r="N10605">
        <v>0.86138888800000002</v>
      </c>
      <c r="O10605">
        <v>0</v>
      </c>
      <c r="P10605">
        <v>470</v>
      </c>
      <c r="Q10605">
        <v>0</v>
      </c>
      <c r="R10605">
        <v>1</v>
      </c>
      <c r="S10605">
        <v>0</v>
      </c>
      <c r="T10605">
        <v>26</v>
      </c>
      <c r="U10605">
        <v>0</v>
      </c>
      <c r="V10605">
        <v>0</v>
      </c>
      <c r="W10605">
        <v>0</v>
      </c>
      <c r="X10605">
        <v>136.07274444687621</v>
      </c>
      <c r="Y10605">
        <v>0</v>
      </c>
      <c r="Z10605">
        <v>0</v>
      </c>
      <c r="AA10605">
        <v>0</v>
      </c>
      <c r="AB10605">
        <v>29.76741611212822</v>
      </c>
      <c r="AC10605">
        <v>0</v>
      </c>
      <c r="AD10605">
        <v>0</v>
      </c>
      <c r="AE10605">
        <v>165.84016055900443</v>
      </c>
    </row>
    <row r="10606" spans="1:31" x14ac:dyDescent="0.25">
      <c r="A10606">
        <v>1895776</v>
      </c>
      <c r="B10606">
        <v>1</v>
      </c>
      <c r="C10606" t="s">
        <v>80</v>
      </c>
      <c r="D10606" t="s">
        <v>110</v>
      </c>
      <c r="E10606" t="s">
        <v>158</v>
      </c>
      <c r="F10606" t="s">
        <v>29416</v>
      </c>
      <c r="G10606" t="s">
        <v>343</v>
      </c>
      <c r="H10606" t="s">
        <v>134</v>
      </c>
      <c r="I10606" t="s">
        <v>135</v>
      </c>
      <c r="J10606" t="s">
        <v>136</v>
      </c>
      <c r="K10606" t="s">
        <v>137</v>
      </c>
      <c r="L10606" t="s">
        <v>29417</v>
      </c>
      <c r="M10606" t="s">
        <v>29418</v>
      </c>
      <c r="N10606">
        <v>1.353888888</v>
      </c>
      <c r="O10606">
        <v>0</v>
      </c>
      <c r="P10606">
        <v>1006</v>
      </c>
      <c r="Q10606">
        <v>0</v>
      </c>
      <c r="R10606">
        <v>0</v>
      </c>
      <c r="S10606">
        <v>0</v>
      </c>
      <c r="T10606">
        <v>76</v>
      </c>
      <c r="U10606">
        <v>0</v>
      </c>
      <c r="V10606">
        <v>0</v>
      </c>
      <c r="W10606">
        <v>0</v>
      </c>
      <c r="X10606">
        <v>450.85132118875538</v>
      </c>
      <c r="Y10606">
        <v>0</v>
      </c>
      <c r="Z10606">
        <v>0</v>
      </c>
      <c r="AA10606">
        <v>0</v>
      </c>
      <c r="AB10606">
        <v>66.309416367465701</v>
      </c>
      <c r="AC10606">
        <v>0</v>
      </c>
      <c r="AD10606">
        <v>0</v>
      </c>
      <c r="AE10606">
        <v>517.16073755622108</v>
      </c>
    </row>
    <row r="10607" spans="1:31" x14ac:dyDescent="0.25">
      <c r="A10607">
        <v>1896062</v>
      </c>
      <c r="B10607">
        <v>1</v>
      </c>
      <c r="C10607" t="s">
        <v>80</v>
      </c>
      <c r="D10607" t="s">
        <v>92</v>
      </c>
      <c r="E10607" t="s">
        <v>146</v>
      </c>
      <c r="F10607" t="s">
        <v>3800</v>
      </c>
      <c r="G10607" t="s">
        <v>148</v>
      </c>
      <c r="H10607" t="s">
        <v>143</v>
      </c>
      <c r="I10607" t="s">
        <v>135</v>
      </c>
      <c r="J10607" t="s">
        <v>136</v>
      </c>
      <c r="K10607" t="s">
        <v>137</v>
      </c>
      <c r="L10607" t="s">
        <v>29419</v>
      </c>
      <c r="M10607" t="s">
        <v>29420</v>
      </c>
      <c r="N10607">
        <v>2.548333333</v>
      </c>
      <c r="O10607">
        <v>0</v>
      </c>
      <c r="P10607">
        <v>57</v>
      </c>
      <c r="Q10607">
        <v>0</v>
      </c>
      <c r="R10607">
        <v>0</v>
      </c>
      <c r="S10607">
        <v>0</v>
      </c>
      <c r="T10607">
        <v>1</v>
      </c>
      <c r="U10607">
        <v>0</v>
      </c>
      <c r="V10607">
        <v>0</v>
      </c>
      <c r="W10607">
        <v>0</v>
      </c>
      <c r="X10607">
        <v>36.974025285135809</v>
      </c>
      <c r="Y10607">
        <v>0</v>
      </c>
      <c r="Z10607">
        <v>0</v>
      </c>
      <c r="AA10607">
        <v>0</v>
      </c>
      <c r="AB10607">
        <v>0.63931309654925905</v>
      </c>
      <c r="AC10607">
        <v>0</v>
      </c>
      <c r="AD10607">
        <v>0</v>
      </c>
      <c r="AE10607">
        <v>37.613338381685068</v>
      </c>
    </row>
    <row r="10608" spans="1:31" x14ac:dyDescent="0.25">
      <c r="A10608">
        <v>1895919</v>
      </c>
      <c r="B10608">
        <v>1</v>
      </c>
      <c r="C10608" t="s">
        <v>80</v>
      </c>
      <c r="D10608" t="s">
        <v>93</v>
      </c>
      <c r="E10608" t="s">
        <v>169</v>
      </c>
      <c r="F10608" t="s">
        <v>29421</v>
      </c>
      <c r="G10608" t="s">
        <v>183</v>
      </c>
      <c r="H10608" t="s">
        <v>143</v>
      </c>
      <c r="I10608" t="s">
        <v>135</v>
      </c>
      <c r="J10608" t="s">
        <v>136</v>
      </c>
      <c r="K10608" t="s">
        <v>137</v>
      </c>
      <c r="L10608" t="s">
        <v>29422</v>
      </c>
      <c r="M10608" t="s">
        <v>29423</v>
      </c>
      <c r="N10608">
        <v>4.4069444439999996</v>
      </c>
      <c r="O10608">
        <v>0</v>
      </c>
      <c r="P10608">
        <v>184</v>
      </c>
      <c r="Q10608">
        <v>0</v>
      </c>
      <c r="R10608">
        <v>3</v>
      </c>
      <c r="S10608">
        <v>0</v>
      </c>
      <c r="T10608">
        <v>59</v>
      </c>
      <c r="U10608">
        <v>0</v>
      </c>
      <c r="V10608">
        <v>0</v>
      </c>
      <c r="W10608">
        <v>0</v>
      </c>
      <c r="X10608">
        <v>167.10300027884946</v>
      </c>
      <c r="Y10608">
        <v>0</v>
      </c>
      <c r="Z10608">
        <v>32.055966926786482</v>
      </c>
      <c r="AA10608">
        <v>0</v>
      </c>
      <c r="AB10608">
        <v>214.07923671367354</v>
      </c>
      <c r="AC10608">
        <v>0</v>
      </c>
      <c r="AD10608">
        <v>0</v>
      </c>
      <c r="AE10608">
        <v>413.23820391930951</v>
      </c>
    </row>
    <row r="10609" spans="1:31" x14ac:dyDescent="0.25">
      <c r="A10609">
        <v>1895962</v>
      </c>
      <c r="B10609">
        <v>1</v>
      </c>
      <c r="C10609" t="s">
        <v>80</v>
      </c>
      <c r="D10609" t="s">
        <v>83</v>
      </c>
      <c r="E10609" t="s">
        <v>169</v>
      </c>
      <c r="F10609" t="s">
        <v>642</v>
      </c>
      <c r="G10609" t="s">
        <v>183</v>
      </c>
      <c r="H10609" t="s">
        <v>143</v>
      </c>
      <c r="I10609" t="s">
        <v>135</v>
      </c>
      <c r="J10609" t="s">
        <v>136</v>
      </c>
      <c r="K10609" t="s">
        <v>137</v>
      </c>
      <c r="L10609" t="s">
        <v>29424</v>
      </c>
      <c r="M10609" t="s">
        <v>29425</v>
      </c>
      <c r="N10609">
        <v>1.3405555549999999</v>
      </c>
      <c r="O10609">
        <v>0</v>
      </c>
      <c r="P10609">
        <v>928</v>
      </c>
      <c r="Q10609">
        <v>0</v>
      </c>
      <c r="R10609">
        <v>0</v>
      </c>
      <c r="S10609">
        <v>0</v>
      </c>
      <c r="T10609">
        <v>76</v>
      </c>
      <c r="U10609">
        <v>0</v>
      </c>
      <c r="V10609">
        <v>0</v>
      </c>
      <c r="W10609">
        <v>0</v>
      </c>
      <c r="X10609">
        <v>388.09513973645886</v>
      </c>
      <c r="Y10609">
        <v>0</v>
      </c>
      <c r="Z10609">
        <v>0</v>
      </c>
      <c r="AA10609">
        <v>0</v>
      </c>
      <c r="AB10609">
        <v>67.920284327268462</v>
      </c>
      <c r="AC10609">
        <v>0</v>
      </c>
      <c r="AD10609">
        <v>0</v>
      </c>
      <c r="AE10609">
        <v>456.01542406372732</v>
      </c>
    </row>
    <row r="10610" spans="1:31" x14ac:dyDescent="0.25">
      <c r="A10610">
        <v>1895899</v>
      </c>
      <c r="B10610">
        <v>1</v>
      </c>
      <c r="C10610" t="s">
        <v>80</v>
      </c>
      <c r="D10610" t="s">
        <v>92</v>
      </c>
      <c r="E10610" t="s">
        <v>140</v>
      </c>
      <c r="F10610" t="s">
        <v>29426</v>
      </c>
      <c r="G10610" t="s">
        <v>200</v>
      </c>
      <c r="H10610" t="s">
        <v>143</v>
      </c>
      <c r="I10610" t="s">
        <v>135</v>
      </c>
      <c r="J10610" t="s">
        <v>136</v>
      </c>
      <c r="K10610" t="s">
        <v>137</v>
      </c>
      <c r="L10610" t="s">
        <v>29427</v>
      </c>
      <c r="M10610" t="s">
        <v>29428</v>
      </c>
      <c r="N10610">
        <v>4.2113888880000001</v>
      </c>
      <c r="O10610">
        <v>0</v>
      </c>
      <c r="P10610">
        <v>1</v>
      </c>
      <c r="Q10610">
        <v>0</v>
      </c>
      <c r="R10610">
        <v>0</v>
      </c>
      <c r="S10610">
        <v>0</v>
      </c>
      <c r="T10610">
        <v>0</v>
      </c>
      <c r="U10610">
        <v>0</v>
      </c>
      <c r="V10610">
        <v>0</v>
      </c>
      <c r="W10610">
        <v>0</v>
      </c>
      <c r="X10610">
        <v>0</v>
      </c>
      <c r="Y10610">
        <v>0</v>
      </c>
      <c r="Z10610">
        <v>0</v>
      </c>
      <c r="AA10610">
        <v>0</v>
      </c>
      <c r="AB10610">
        <v>0</v>
      </c>
      <c r="AC10610">
        <v>0</v>
      </c>
      <c r="AD10610">
        <v>0</v>
      </c>
      <c r="AE10610">
        <v>0</v>
      </c>
    </row>
    <row r="10611" spans="1:31" x14ac:dyDescent="0.25">
      <c r="A10611">
        <v>1896291</v>
      </c>
      <c r="B10611">
        <v>1</v>
      </c>
      <c r="C10611" t="s">
        <v>80</v>
      </c>
      <c r="D10611" t="s">
        <v>96</v>
      </c>
      <c r="E10611" t="s">
        <v>146</v>
      </c>
      <c r="F10611" t="s">
        <v>10264</v>
      </c>
      <c r="G10611" t="s">
        <v>148</v>
      </c>
      <c r="H10611" t="s">
        <v>143</v>
      </c>
      <c r="I10611" t="s">
        <v>135</v>
      </c>
      <c r="J10611" t="s">
        <v>136</v>
      </c>
      <c r="K10611" t="s">
        <v>137</v>
      </c>
      <c r="L10611" t="s">
        <v>29429</v>
      </c>
      <c r="M10611" t="s">
        <v>29430</v>
      </c>
      <c r="N10611">
        <v>7.5541666660000004</v>
      </c>
      <c r="O10611">
        <v>0</v>
      </c>
      <c r="P10611">
        <v>6</v>
      </c>
      <c r="Q10611">
        <v>0</v>
      </c>
      <c r="R10611">
        <v>0</v>
      </c>
      <c r="S10611">
        <v>0</v>
      </c>
      <c r="T10611">
        <v>0</v>
      </c>
      <c r="U10611">
        <v>0</v>
      </c>
      <c r="V10611">
        <v>0</v>
      </c>
      <c r="W10611">
        <v>0</v>
      </c>
      <c r="X10611">
        <v>33.912813825922981</v>
      </c>
      <c r="Y10611">
        <v>0</v>
      </c>
      <c r="Z10611">
        <v>0</v>
      </c>
      <c r="AA10611">
        <v>0</v>
      </c>
      <c r="AB10611">
        <v>0</v>
      </c>
      <c r="AC10611">
        <v>0</v>
      </c>
      <c r="AD10611">
        <v>0</v>
      </c>
      <c r="AE10611">
        <v>33.912813825922981</v>
      </c>
    </row>
    <row r="10612" spans="1:31" x14ac:dyDescent="0.25">
      <c r="A10612">
        <v>1896254</v>
      </c>
      <c r="B10612">
        <v>1</v>
      </c>
      <c r="C10612" t="s">
        <v>80</v>
      </c>
      <c r="D10612" t="s">
        <v>90</v>
      </c>
      <c r="E10612" t="s">
        <v>229</v>
      </c>
      <c r="F10612" t="s">
        <v>29431</v>
      </c>
      <c r="G10612" t="s">
        <v>133</v>
      </c>
      <c r="H10612" t="s">
        <v>134</v>
      </c>
      <c r="I10612" t="s">
        <v>135</v>
      </c>
      <c r="J10612" t="s">
        <v>136</v>
      </c>
      <c r="K10612" t="s">
        <v>137</v>
      </c>
      <c r="L10612" t="s">
        <v>29432</v>
      </c>
      <c r="M10612" t="s">
        <v>29433</v>
      </c>
      <c r="N10612">
        <v>1.129444444</v>
      </c>
      <c r="O10612">
        <v>0</v>
      </c>
      <c r="P10612">
        <v>4367</v>
      </c>
      <c r="Q10612">
        <v>0</v>
      </c>
      <c r="R10612">
        <v>0</v>
      </c>
      <c r="S10612">
        <v>0</v>
      </c>
      <c r="T10612">
        <v>1048</v>
      </c>
      <c r="U10612">
        <v>0</v>
      </c>
      <c r="V10612">
        <v>15</v>
      </c>
      <c r="W10612">
        <v>0</v>
      </c>
      <c r="X10612">
        <v>1722.7848966327242</v>
      </c>
      <c r="Y10612">
        <v>0</v>
      </c>
      <c r="Z10612">
        <v>0</v>
      </c>
      <c r="AA10612">
        <v>0</v>
      </c>
      <c r="AB10612">
        <v>904.29554392452667</v>
      </c>
      <c r="AC10612">
        <v>0</v>
      </c>
      <c r="AD10612">
        <v>132.30597861241523</v>
      </c>
      <c r="AE10612">
        <v>2759.3864191696662</v>
      </c>
    </row>
    <row r="10613" spans="1:31" x14ac:dyDescent="0.25">
      <c r="A10613">
        <v>1895856</v>
      </c>
      <c r="B10613">
        <v>1</v>
      </c>
      <c r="C10613" t="s">
        <v>81</v>
      </c>
      <c r="D10613" t="s">
        <v>116</v>
      </c>
      <c r="E10613" t="s">
        <v>146</v>
      </c>
      <c r="F10613" t="s">
        <v>28181</v>
      </c>
      <c r="G10613" t="s">
        <v>148</v>
      </c>
      <c r="H10613" t="s">
        <v>143</v>
      </c>
      <c r="I10613" t="s">
        <v>135</v>
      </c>
      <c r="J10613" t="s">
        <v>136</v>
      </c>
      <c r="K10613" t="s">
        <v>137</v>
      </c>
      <c r="L10613" t="s">
        <v>29434</v>
      </c>
      <c r="M10613" t="s">
        <v>29435</v>
      </c>
      <c r="N10613">
        <v>0.447222222</v>
      </c>
      <c r="O10613">
        <v>0</v>
      </c>
      <c r="P10613">
        <v>4</v>
      </c>
      <c r="Q10613">
        <v>0</v>
      </c>
      <c r="R10613">
        <v>6</v>
      </c>
      <c r="S10613">
        <v>0</v>
      </c>
      <c r="T10613">
        <v>0</v>
      </c>
      <c r="U10613">
        <v>0</v>
      </c>
      <c r="V10613">
        <v>0</v>
      </c>
      <c r="W10613">
        <v>0</v>
      </c>
      <c r="X10613">
        <v>0.44214348171591111</v>
      </c>
      <c r="Y10613">
        <v>0</v>
      </c>
      <c r="Z10613">
        <v>2.1197205880373251</v>
      </c>
      <c r="AA10613">
        <v>0</v>
      </c>
      <c r="AB10613">
        <v>0</v>
      </c>
      <c r="AC10613">
        <v>0</v>
      </c>
      <c r="AD10613">
        <v>0</v>
      </c>
      <c r="AE10613">
        <v>2.561864069753236</v>
      </c>
    </row>
    <row r="10614" spans="1:31" x14ac:dyDescent="0.25">
      <c r="A10614">
        <v>1895707</v>
      </c>
      <c r="B10614">
        <v>1</v>
      </c>
      <c r="C10614" t="s">
        <v>80</v>
      </c>
      <c r="D10614" t="s">
        <v>90</v>
      </c>
      <c r="E10614" t="s">
        <v>229</v>
      </c>
      <c r="F10614" t="s">
        <v>29436</v>
      </c>
      <c r="G10614" t="s">
        <v>212</v>
      </c>
      <c r="H10614" t="s">
        <v>134</v>
      </c>
      <c r="I10614" t="s">
        <v>135</v>
      </c>
      <c r="J10614" t="s">
        <v>3</v>
      </c>
      <c r="K10614" t="s">
        <v>137</v>
      </c>
      <c r="L10614" t="s">
        <v>29437</v>
      </c>
      <c r="M10614" t="s">
        <v>29438</v>
      </c>
      <c r="N10614">
        <v>0.66611111099999998</v>
      </c>
      <c r="O10614">
        <v>0</v>
      </c>
      <c r="P10614">
        <v>4977</v>
      </c>
      <c r="Q10614">
        <v>0</v>
      </c>
      <c r="R10614">
        <v>0</v>
      </c>
      <c r="S10614">
        <v>0</v>
      </c>
      <c r="T10614">
        <v>383</v>
      </c>
      <c r="U10614">
        <v>0</v>
      </c>
      <c r="V10614">
        <v>0</v>
      </c>
      <c r="W10614">
        <v>0</v>
      </c>
      <c r="X10614">
        <v>829.28768294614144</v>
      </c>
      <c r="Y10614">
        <v>0</v>
      </c>
      <c r="Z10614">
        <v>0</v>
      </c>
      <c r="AA10614">
        <v>0</v>
      </c>
      <c r="AB10614">
        <v>213.39660603248367</v>
      </c>
      <c r="AC10614">
        <v>0</v>
      </c>
      <c r="AD10614">
        <v>0</v>
      </c>
      <c r="AE10614">
        <v>1042.6842889786251</v>
      </c>
    </row>
    <row r="10615" spans="1:31" x14ac:dyDescent="0.25">
      <c r="A10615">
        <v>1896248</v>
      </c>
      <c r="B10615">
        <v>1</v>
      </c>
      <c r="C10615" t="s">
        <v>80</v>
      </c>
      <c r="D10615" t="s">
        <v>98</v>
      </c>
      <c r="E10615" t="s">
        <v>140</v>
      </c>
      <c r="F10615" t="s">
        <v>29439</v>
      </c>
      <c r="G10615" t="s">
        <v>183</v>
      </c>
      <c r="H10615" t="s">
        <v>143</v>
      </c>
      <c r="I10615" t="s">
        <v>135</v>
      </c>
      <c r="J10615" t="s">
        <v>136</v>
      </c>
      <c r="K10615" t="s">
        <v>137</v>
      </c>
      <c r="L10615" t="s">
        <v>29440</v>
      </c>
      <c r="M10615" t="s">
        <v>29441</v>
      </c>
      <c r="N10615">
        <v>1.0988888880000001</v>
      </c>
      <c r="O10615">
        <v>0</v>
      </c>
      <c r="P10615">
        <v>1</v>
      </c>
      <c r="Q10615">
        <v>0</v>
      </c>
      <c r="R10615">
        <v>0</v>
      </c>
      <c r="S10615">
        <v>0</v>
      </c>
      <c r="T10615">
        <v>0</v>
      </c>
      <c r="U10615">
        <v>0</v>
      </c>
      <c r="V10615">
        <v>0</v>
      </c>
      <c r="W10615">
        <v>0</v>
      </c>
      <c r="X10615">
        <v>0.74572434766316675</v>
      </c>
      <c r="Y10615">
        <v>0</v>
      </c>
      <c r="Z10615">
        <v>0</v>
      </c>
      <c r="AA10615">
        <v>0</v>
      </c>
      <c r="AB10615">
        <v>0</v>
      </c>
      <c r="AC10615">
        <v>0</v>
      </c>
      <c r="AD10615">
        <v>0</v>
      </c>
      <c r="AE10615">
        <v>0.74572434766316675</v>
      </c>
    </row>
    <row r="10616" spans="1:31" x14ac:dyDescent="0.25">
      <c r="A10616">
        <v>1895905</v>
      </c>
      <c r="B10616">
        <v>1</v>
      </c>
      <c r="C10616" t="s">
        <v>80</v>
      </c>
      <c r="D10616" t="s">
        <v>84</v>
      </c>
      <c r="E10616" t="s">
        <v>210</v>
      </c>
      <c r="F10616" t="s">
        <v>29442</v>
      </c>
      <c r="G10616" t="s">
        <v>893</v>
      </c>
      <c r="H10616" t="s">
        <v>134</v>
      </c>
      <c r="I10616" t="s">
        <v>135</v>
      </c>
      <c r="J10616" t="s">
        <v>136</v>
      </c>
      <c r="K10616" t="s">
        <v>137</v>
      </c>
      <c r="L10616" t="s">
        <v>29443</v>
      </c>
      <c r="M10616" t="s">
        <v>29444</v>
      </c>
      <c r="N10616">
        <v>2.0269444440000002</v>
      </c>
      <c r="O10616">
        <v>0</v>
      </c>
      <c r="P10616">
        <v>15811</v>
      </c>
      <c r="Q10616">
        <v>0</v>
      </c>
      <c r="R10616">
        <v>0</v>
      </c>
      <c r="S10616">
        <v>1</v>
      </c>
      <c r="T10616">
        <v>1406</v>
      </c>
      <c r="U10616">
        <v>0</v>
      </c>
      <c r="V10616">
        <v>3</v>
      </c>
      <c r="W10616">
        <v>0</v>
      </c>
      <c r="X10616">
        <v>11591.673542776365</v>
      </c>
      <c r="Y10616">
        <v>0</v>
      </c>
      <c r="Z10616">
        <v>0</v>
      </c>
      <c r="AA10616">
        <v>12.597231502822684</v>
      </c>
      <c r="AB10616">
        <v>2597.1458957906502</v>
      </c>
      <c r="AC10616">
        <v>0</v>
      </c>
      <c r="AD10616">
        <v>91.119843719592552</v>
      </c>
      <c r="AE10616">
        <v>14292.536513789431</v>
      </c>
    </row>
    <row r="10617" spans="1:31" x14ac:dyDescent="0.25">
      <c r="A10617">
        <v>1895550</v>
      </c>
      <c r="B10617">
        <v>1</v>
      </c>
      <c r="C10617" t="s">
        <v>80</v>
      </c>
      <c r="D10617" t="s">
        <v>111</v>
      </c>
      <c r="E10617" t="s">
        <v>140</v>
      </c>
      <c r="F10617" t="s">
        <v>29445</v>
      </c>
      <c r="G10617" t="s">
        <v>207</v>
      </c>
      <c r="H10617" t="s">
        <v>143</v>
      </c>
      <c r="I10617" t="s">
        <v>135</v>
      </c>
      <c r="J10617" t="s">
        <v>136</v>
      </c>
      <c r="K10617" t="s">
        <v>137</v>
      </c>
      <c r="L10617" t="s">
        <v>29446</v>
      </c>
      <c r="M10617" t="s">
        <v>29447</v>
      </c>
      <c r="N10617">
        <v>1.0447222220000001</v>
      </c>
      <c r="O10617">
        <v>0</v>
      </c>
      <c r="P10617">
        <v>4</v>
      </c>
      <c r="Q10617">
        <v>0</v>
      </c>
      <c r="R10617">
        <v>0</v>
      </c>
      <c r="S10617">
        <v>0</v>
      </c>
      <c r="T10617">
        <v>0</v>
      </c>
      <c r="U10617">
        <v>0</v>
      </c>
      <c r="V10617">
        <v>0</v>
      </c>
      <c r="W10617">
        <v>0</v>
      </c>
      <c r="X10617">
        <v>0.44865229052253508</v>
      </c>
      <c r="Y10617">
        <v>0</v>
      </c>
      <c r="Z10617">
        <v>0</v>
      </c>
      <c r="AA10617">
        <v>0</v>
      </c>
      <c r="AB10617">
        <v>0</v>
      </c>
      <c r="AC10617">
        <v>0</v>
      </c>
      <c r="AD10617">
        <v>0</v>
      </c>
      <c r="AE10617">
        <v>0.44865229052253508</v>
      </c>
    </row>
    <row r="10618" spans="1:31" x14ac:dyDescent="0.25">
      <c r="A10618">
        <v>1895527</v>
      </c>
      <c r="B10618">
        <v>1</v>
      </c>
      <c r="C10618" t="s">
        <v>81</v>
      </c>
      <c r="D10618" t="s">
        <v>113</v>
      </c>
      <c r="E10618" t="s">
        <v>146</v>
      </c>
      <c r="F10618" t="s">
        <v>29448</v>
      </c>
      <c r="G10618" t="s">
        <v>148</v>
      </c>
      <c r="H10618" t="s">
        <v>143</v>
      </c>
      <c r="I10618" t="s">
        <v>135</v>
      </c>
      <c r="J10618" t="s">
        <v>136</v>
      </c>
      <c r="K10618" t="s">
        <v>137</v>
      </c>
      <c r="L10618" t="s">
        <v>29449</v>
      </c>
      <c r="M10618" t="s">
        <v>29450</v>
      </c>
      <c r="N10618">
        <v>0.85277777700000001</v>
      </c>
      <c r="O10618">
        <v>0</v>
      </c>
      <c r="P10618">
        <v>10</v>
      </c>
      <c r="Q10618">
        <v>0</v>
      </c>
      <c r="R10618">
        <v>10</v>
      </c>
      <c r="S10618">
        <v>0</v>
      </c>
      <c r="T10618">
        <v>2</v>
      </c>
      <c r="U10618">
        <v>0</v>
      </c>
      <c r="V10618">
        <v>0</v>
      </c>
      <c r="W10618">
        <v>0</v>
      </c>
      <c r="X10618">
        <v>1.4058871211032431</v>
      </c>
      <c r="Y10618">
        <v>0</v>
      </c>
      <c r="Z10618">
        <v>3.4397525353453124</v>
      </c>
      <c r="AA10618">
        <v>0</v>
      </c>
      <c r="AB10618">
        <v>0.15967414620137166</v>
      </c>
      <c r="AC10618">
        <v>0</v>
      </c>
      <c r="AD10618">
        <v>0</v>
      </c>
      <c r="AE10618">
        <v>5.0053138026499271</v>
      </c>
    </row>
    <row r="10619" spans="1:31" x14ac:dyDescent="0.25">
      <c r="A10619">
        <v>1895742</v>
      </c>
      <c r="B10619">
        <v>1</v>
      </c>
      <c r="C10619" t="s">
        <v>81</v>
      </c>
      <c r="D10619" t="s">
        <v>117</v>
      </c>
      <c r="E10619" t="s">
        <v>140</v>
      </c>
      <c r="F10619" t="s">
        <v>29451</v>
      </c>
      <c r="G10619" t="s">
        <v>163</v>
      </c>
      <c r="H10619" t="s">
        <v>143</v>
      </c>
      <c r="I10619" t="s">
        <v>135</v>
      </c>
      <c r="J10619" t="s">
        <v>136</v>
      </c>
      <c r="K10619" t="s">
        <v>137</v>
      </c>
      <c r="L10619" t="s">
        <v>29452</v>
      </c>
      <c r="M10619" t="s">
        <v>29453</v>
      </c>
      <c r="N10619">
        <v>0.79972222199999998</v>
      </c>
      <c r="O10619">
        <v>0</v>
      </c>
      <c r="P10619">
        <v>0</v>
      </c>
      <c r="Q10619">
        <v>0</v>
      </c>
      <c r="R10619">
        <v>1</v>
      </c>
      <c r="S10619">
        <v>0</v>
      </c>
      <c r="T10619">
        <v>0</v>
      </c>
      <c r="U10619">
        <v>0</v>
      </c>
      <c r="V10619">
        <v>0</v>
      </c>
      <c r="W10619">
        <v>0</v>
      </c>
      <c r="X10619">
        <v>0</v>
      </c>
      <c r="Y10619">
        <v>0</v>
      </c>
      <c r="Z10619">
        <v>1.2305251507899</v>
      </c>
      <c r="AA10619">
        <v>0</v>
      </c>
      <c r="AB10619">
        <v>0</v>
      </c>
      <c r="AC10619">
        <v>0</v>
      </c>
      <c r="AD10619">
        <v>0</v>
      </c>
      <c r="AE10619">
        <v>1.2305251507899</v>
      </c>
    </row>
    <row r="10620" spans="1:31" x14ac:dyDescent="0.25">
      <c r="A10620">
        <v>1896091</v>
      </c>
      <c r="B10620">
        <v>1</v>
      </c>
      <c r="C10620" t="s">
        <v>81</v>
      </c>
      <c r="D10620" t="s">
        <v>120</v>
      </c>
      <c r="E10620" t="s">
        <v>140</v>
      </c>
      <c r="F10620" t="s">
        <v>29454</v>
      </c>
      <c r="G10620" t="s">
        <v>163</v>
      </c>
      <c r="H10620" t="s">
        <v>143</v>
      </c>
      <c r="I10620" t="s">
        <v>135</v>
      </c>
      <c r="J10620" t="s">
        <v>136</v>
      </c>
      <c r="K10620" t="s">
        <v>137</v>
      </c>
      <c r="L10620" t="s">
        <v>29455</v>
      </c>
      <c r="M10620" t="s">
        <v>29456</v>
      </c>
      <c r="N10620">
        <v>2.4002777769999999</v>
      </c>
      <c r="O10620">
        <v>0</v>
      </c>
      <c r="P10620">
        <v>1</v>
      </c>
      <c r="Q10620">
        <v>0</v>
      </c>
      <c r="R10620">
        <v>0</v>
      </c>
      <c r="S10620">
        <v>0</v>
      </c>
      <c r="T10620">
        <v>0</v>
      </c>
      <c r="U10620">
        <v>0</v>
      </c>
      <c r="V10620">
        <v>0</v>
      </c>
      <c r="W10620">
        <v>0</v>
      </c>
      <c r="X10620">
        <v>0</v>
      </c>
      <c r="Y10620">
        <v>0</v>
      </c>
      <c r="Z10620">
        <v>0</v>
      </c>
      <c r="AA10620">
        <v>0</v>
      </c>
      <c r="AB10620">
        <v>0</v>
      </c>
      <c r="AC10620">
        <v>0</v>
      </c>
      <c r="AD10620">
        <v>0</v>
      </c>
      <c r="AE10620">
        <v>0</v>
      </c>
    </row>
    <row r="10621" spans="1:31" x14ac:dyDescent="0.25">
      <c r="A10621">
        <v>1896283</v>
      </c>
      <c r="B10621">
        <v>1</v>
      </c>
      <c r="C10621" t="s">
        <v>81</v>
      </c>
      <c r="D10621" t="s">
        <v>116</v>
      </c>
      <c r="E10621" t="s">
        <v>146</v>
      </c>
      <c r="F10621" t="s">
        <v>28181</v>
      </c>
      <c r="G10621" t="s">
        <v>148</v>
      </c>
      <c r="H10621" t="s">
        <v>143</v>
      </c>
      <c r="I10621" t="s">
        <v>135</v>
      </c>
      <c r="J10621" t="s">
        <v>136</v>
      </c>
      <c r="K10621" t="s">
        <v>137</v>
      </c>
      <c r="L10621" t="s">
        <v>29457</v>
      </c>
      <c r="M10621" t="s">
        <v>29458</v>
      </c>
      <c r="N10621">
        <v>0.75694444400000005</v>
      </c>
      <c r="O10621">
        <v>0</v>
      </c>
      <c r="P10621">
        <v>4</v>
      </c>
      <c r="Q10621">
        <v>0</v>
      </c>
      <c r="R10621">
        <v>6</v>
      </c>
      <c r="S10621">
        <v>0</v>
      </c>
      <c r="T10621">
        <v>0</v>
      </c>
      <c r="U10621">
        <v>0</v>
      </c>
      <c r="V10621">
        <v>0</v>
      </c>
      <c r="W10621">
        <v>0</v>
      </c>
      <c r="X10621">
        <v>0.88165112207838892</v>
      </c>
      <c r="Y10621">
        <v>0</v>
      </c>
      <c r="Z10621">
        <v>3.4389936193543127</v>
      </c>
      <c r="AA10621">
        <v>0</v>
      </c>
      <c r="AB10621">
        <v>0</v>
      </c>
      <c r="AC10621">
        <v>0</v>
      </c>
      <c r="AD10621">
        <v>0</v>
      </c>
      <c r="AE10621">
        <v>4.3206447414327016</v>
      </c>
    </row>
    <row r="10622" spans="1:31" x14ac:dyDescent="0.25">
      <c r="A10622">
        <v>1896360</v>
      </c>
      <c r="B10622">
        <v>1</v>
      </c>
      <c r="C10622" t="s">
        <v>80</v>
      </c>
      <c r="D10622" t="s">
        <v>93</v>
      </c>
      <c r="E10622" t="s">
        <v>146</v>
      </c>
      <c r="F10622" t="s">
        <v>29459</v>
      </c>
      <c r="G10622" t="s">
        <v>148</v>
      </c>
      <c r="H10622" t="s">
        <v>143</v>
      </c>
      <c r="I10622" t="s">
        <v>135</v>
      </c>
      <c r="J10622" t="s">
        <v>136</v>
      </c>
      <c r="K10622" t="s">
        <v>137</v>
      </c>
      <c r="L10622" t="s">
        <v>29460</v>
      </c>
      <c r="M10622" t="s">
        <v>29461</v>
      </c>
      <c r="N10622">
        <v>0.65166666600000001</v>
      </c>
      <c r="O10622">
        <v>0</v>
      </c>
      <c r="P10622">
        <v>174</v>
      </c>
      <c r="Q10622">
        <v>0</v>
      </c>
      <c r="R10622">
        <v>0</v>
      </c>
      <c r="S10622">
        <v>0</v>
      </c>
      <c r="T10622">
        <v>13</v>
      </c>
      <c r="U10622">
        <v>0</v>
      </c>
      <c r="V10622">
        <v>0</v>
      </c>
      <c r="W10622">
        <v>0</v>
      </c>
      <c r="X10622">
        <v>21.008855472608829</v>
      </c>
      <c r="Y10622">
        <v>0</v>
      </c>
      <c r="Z10622">
        <v>0</v>
      </c>
      <c r="AA10622">
        <v>0</v>
      </c>
      <c r="AB10622">
        <v>3.6817655733082395</v>
      </c>
      <c r="AC10622">
        <v>0</v>
      </c>
      <c r="AD10622">
        <v>0</v>
      </c>
      <c r="AE10622">
        <v>24.690621045917069</v>
      </c>
    </row>
    <row r="10623" spans="1:31" x14ac:dyDescent="0.25">
      <c r="A10623">
        <v>1895888</v>
      </c>
      <c r="B10623">
        <v>1</v>
      </c>
      <c r="C10623" t="s">
        <v>80</v>
      </c>
      <c r="D10623" t="s">
        <v>90</v>
      </c>
      <c r="E10623" t="s">
        <v>169</v>
      </c>
      <c r="F10623" t="s">
        <v>29462</v>
      </c>
      <c r="G10623" t="s">
        <v>469</v>
      </c>
      <c r="H10623" t="s">
        <v>143</v>
      </c>
      <c r="I10623" t="s">
        <v>135</v>
      </c>
      <c r="J10623" t="s">
        <v>136</v>
      </c>
      <c r="K10623" t="s">
        <v>137</v>
      </c>
      <c r="L10623" t="s">
        <v>29463</v>
      </c>
      <c r="M10623" t="s">
        <v>29464</v>
      </c>
      <c r="N10623">
        <v>5.9502777770000002</v>
      </c>
      <c r="O10623">
        <v>0</v>
      </c>
      <c r="P10623">
        <v>525</v>
      </c>
      <c r="Q10623">
        <v>0</v>
      </c>
      <c r="R10623">
        <v>0</v>
      </c>
      <c r="S10623">
        <v>0</v>
      </c>
      <c r="T10623">
        <v>75</v>
      </c>
      <c r="U10623">
        <v>0</v>
      </c>
      <c r="V10623">
        <v>0</v>
      </c>
      <c r="W10623">
        <v>0</v>
      </c>
      <c r="X10623">
        <v>909.04972981547928</v>
      </c>
      <c r="Y10623">
        <v>0</v>
      </c>
      <c r="Z10623">
        <v>0</v>
      </c>
      <c r="AA10623">
        <v>0</v>
      </c>
      <c r="AB10623">
        <v>246.48645629652952</v>
      </c>
      <c r="AC10623">
        <v>0</v>
      </c>
      <c r="AD10623">
        <v>0</v>
      </c>
      <c r="AE10623">
        <v>1155.5361861120089</v>
      </c>
    </row>
    <row r="10624" spans="1:31" x14ac:dyDescent="0.25">
      <c r="A10624">
        <v>1896220</v>
      </c>
      <c r="B10624">
        <v>1</v>
      </c>
      <c r="C10624" t="s">
        <v>80</v>
      </c>
      <c r="D10624" t="s">
        <v>96</v>
      </c>
      <c r="E10624" t="s">
        <v>146</v>
      </c>
      <c r="F10624" t="s">
        <v>17678</v>
      </c>
      <c r="G10624" t="s">
        <v>148</v>
      </c>
      <c r="H10624" t="s">
        <v>143</v>
      </c>
      <c r="I10624" t="s">
        <v>135</v>
      </c>
      <c r="J10624" t="s">
        <v>136</v>
      </c>
      <c r="K10624" t="s">
        <v>137</v>
      </c>
      <c r="L10624" t="s">
        <v>29465</v>
      </c>
      <c r="M10624" t="s">
        <v>29466</v>
      </c>
      <c r="N10624">
        <v>3.5808333330000002</v>
      </c>
      <c r="O10624">
        <v>0</v>
      </c>
      <c r="P10624">
        <v>29</v>
      </c>
      <c r="Q10624">
        <v>0</v>
      </c>
      <c r="R10624">
        <v>0</v>
      </c>
      <c r="S10624">
        <v>0</v>
      </c>
      <c r="T10624">
        <v>0</v>
      </c>
      <c r="U10624">
        <v>0</v>
      </c>
      <c r="V10624">
        <v>0</v>
      </c>
      <c r="W10624">
        <v>0</v>
      </c>
      <c r="X10624">
        <v>82.986183292538939</v>
      </c>
      <c r="Y10624">
        <v>0</v>
      </c>
      <c r="Z10624">
        <v>0</v>
      </c>
      <c r="AA10624">
        <v>0</v>
      </c>
      <c r="AB10624">
        <v>0</v>
      </c>
      <c r="AC10624">
        <v>0</v>
      </c>
      <c r="AD10624">
        <v>0</v>
      </c>
      <c r="AE10624">
        <v>82.986183292538939</v>
      </c>
    </row>
    <row r="10625" spans="1:31" x14ac:dyDescent="0.25">
      <c r="A10625">
        <v>1895590</v>
      </c>
      <c r="B10625">
        <v>1</v>
      </c>
      <c r="C10625" t="s">
        <v>81</v>
      </c>
      <c r="D10625" t="s">
        <v>119</v>
      </c>
      <c r="E10625" t="s">
        <v>140</v>
      </c>
      <c r="F10625" t="s">
        <v>29467</v>
      </c>
      <c r="G10625" t="s">
        <v>142</v>
      </c>
      <c r="H10625" t="s">
        <v>143</v>
      </c>
      <c r="I10625" t="s">
        <v>135</v>
      </c>
      <c r="J10625" t="s">
        <v>136</v>
      </c>
      <c r="K10625" t="s">
        <v>137</v>
      </c>
      <c r="L10625" t="s">
        <v>29468</v>
      </c>
      <c r="M10625" t="s">
        <v>29469</v>
      </c>
      <c r="N10625">
        <v>0.96</v>
      </c>
      <c r="O10625">
        <v>0</v>
      </c>
      <c r="P10625">
        <v>1</v>
      </c>
      <c r="Q10625">
        <v>0</v>
      </c>
      <c r="R10625">
        <v>0</v>
      </c>
      <c r="S10625">
        <v>0</v>
      </c>
      <c r="T10625">
        <v>0</v>
      </c>
      <c r="U10625">
        <v>0</v>
      </c>
      <c r="V10625">
        <v>0</v>
      </c>
      <c r="W10625">
        <v>0</v>
      </c>
      <c r="X10625">
        <v>0.13431394635570834</v>
      </c>
      <c r="Y10625">
        <v>0</v>
      </c>
      <c r="Z10625">
        <v>0</v>
      </c>
      <c r="AA10625">
        <v>0</v>
      </c>
      <c r="AB10625">
        <v>0</v>
      </c>
      <c r="AC10625">
        <v>0</v>
      </c>
      <c r="AD10625">
        <v>0</v>
      </c>
      <c r="AE10625">
        <v>0.13431394635570834</v>
      </c>
    </row>
    <row r="10626" spans="1:31" x14ac:dyDescent="0.25">
      <c r="A10626">
        <v>1895487</v>
      </c>
      <c r="B10626">
        <v>1</v>
      </c>
      <c r="C10626" t="s">
        <v>80</v>
      </c>
      <c r="D10626" t="s">
        <v>97</v>
      </c>
      <c r="E10626" t="s">
        <v>131</v>
      </c>
      <c r="F10626" t="s">
        <v>23846</v>
      </c>
      <c r="G10626" t="s">
        <v>133</v>
      </c>
      <c r="H10626" t="s">
        <v>134</v>
      </c>
      <c r="I10626" t="s">
        <v>135</v>
      </c>
      <c r="J10626" t="s">
        <v>136</v>
      </c>
      <c r="K10626" t="s">
        <v>137</v>
      </c>
      <c r="L10626" t="s">
        <v>29470</v>
      </c>
      <c r="M10626" t="s">
        <v>29471</v>
      </c>
      <c r="N10626">
        <v>0.646666666</v>
      </c>
      <c r="O10626">
        <v>2</v>
      </c>
      <c r="P10626">
        <v>703</v>
      </c>
      <c r="Q10626">
        <v>3</v>
      </c>
      <c r="R10626">
        <v>13</v>
      </c>
      <c r="S10626">
        <v>9</v>
      </c>
      <c r="T10626">
        <v>59</v>
      </c>
      <c r="U10626">
        <v>0</v>
      </c>
      <c r="V10626">
        <v>1</v>
      </c>
      <c r="W10626">
        <v>59.323204221991709</v>
      </c>
      <c r="X10626">
        <v>91.560171488370386</v>
      </c>
      <c r="Y10626">
        <v>0.97963897981229997</v>
      </c>
      <c r="Z10626">
        <v>0.42094926797887999</v>
      </c>
      <c r="AA10626">
        <v>25.475538800031355</v>
      </c>
      <c r="AB10626">
        <v>17.031149026607451</v>
      </c>
      <c r="AC10626">
        <v>0</v>
      </c>
      <c r="AD10626">
        <v>7.8667351209839989E-2</v>
      </c>
      <c r="AE10626">
        <v>194.86931913600193</v>
      </c>
    </row>
    <row r="10627" spans="1:31" x14ac:dyDescent="0.25">
      <c r="A10627">
        <v>1896074</v>
      </c>
      <c r="B10627">
        <v>1</v>
      </c>
      <c r="C10627" t="s">
        <v>81</v>
      </c>
      <c r="D10627" t="s">
        <v>116</v>
      </c>
      <c r="E10627" t="s">
        <v>169</v>
      </c>
      <c r="F10627" t="s">
        <v>29472</v>
      </c>
      <c r="G10627" t="s">
        <v>183</v>
      </c>
      <c r="H10627" t="s">
        <v>143</v>
      </c>
      <c r="I10627" t="s">
        <v>135</v>
      </c>
      <c r="J10627" t="s">
        <v>136</v>
      </c>
      <c r="K10627" t="s">
        <v>137</v>
      </c>
      <c r="L10627" t="s">
        <v>29473</v>
      </c>
      <c r="M10627" t="s">
        <v>29474</v>
      </c>
      <c r="N10627">
        <v>1.739166666</v>
      </c>
      <c r="O10627">
        <v>0</v>
      </c>
      <c r="P10627">
        <v>922</v>
      </c>
      <c r="Q10627">
        <v>0</v>
      </c>
      <c r="R10627">
        <v>0</v>
      </c>
      <c r="S10627">
        <v>0</v>
      </c>
      <c r="T10627">
        <v>127</v>
      </c>
      <c r="U10627">
        <v>0</v>
      </c>
      <c r="V10627">
        <v>0</v>
      </c>
      <c r="W10627">
        <v>0</v>
      </c>
      <c r="X10627">
        <v>343.47386452723521</v>
      </c>
      <c r="Y10627">
        <v>0</v>
      </c>
      <c r="Z10627">
        <v>0</v>
      </c>
      <c r="AA10627">
        <v>0</v>
      </c>
      <c r="AB10627">
        <v>167.12380288218253</v>
      </c>
      <c r="AC10627">
        <v>0</v>
      </c>
      <c r="AD10627">
        <v>0</v>
      </c>
      <c r="AE10627">
        <v>510.59766740941774</v>
      </c>
    </row>
    <row r="10628" spans="1:31" x14ac:dyDescent="0.25">
      <c r="A10628">
        <v>1895636</v>
      </c>
      <c r="B10628">
        <v>1</v>
      </c>
      <c r="C10628" t="s">
        <v>80</v>
      </c>
      <c r="D10628" t="s">
        <v>103</v>
      </c>
      <c r="E10628" t="s">
        <v>146</v>
      </c>
      <c r="F10628" t="s">
        <v>29475</v>
      </c>
      <c r="G10628" t="s">
        <v>148</v>
      </c>
      <c r="H10628" t="s">
        <v>143</v>
      </c>
      <c r="I10628" t="s">
        <v>135</v>
      </c>
      <c r="J10628" t="s">
        <v>136</v>
      </c>
      <c r="K10628" t="s">
        <v>137</v>
      </c>
      <c r="L10628" t="s">
        <v>29476</v>
      </c>
      <c r="M10628" t="s">
        <v>29477</v>
      </c>
      <c r="N10628">
        <v>2.3036111109999999</v>
      </c>
      <c r="O10628">
        <v>0</v>
      </c>
      <c r="P10628">
        <v>42</v>
      </c>
      <c r="Q10628">
        <v>0</v>
      </c>
      <c r="R10628">
        <v>2</v>
      </c>
      <c r="S10628">
        <v>0</v>
      </c>
      <c r="T10628">
        <v>13</v>
      </c>
      <c r="U10628">
        <v>0</v>
      </c>
      <c r="V10628">
        <v>0</v>
      </c>
      <c r="W10628">
        <v>0</v>
      </c>
      <c r="X10628">
        <v>27.898478190782438</v>
      </c>
      <c r="Y10628">
        <v>0</v>
      </c>
      <c r="Z10628">
        <v>1.178370995941689</v>
      </c>
      <c r="AA10628">
        <v>0</v>
      </c>
      <c r="AB10628">
        <v>9.5663392259296014</v>
      </c>
      <c r="AC10628">
        <v>0</v>
      </c>
      <c r="AD10628">
        <v>0</v>
      </c>
      <c r="AE10628">
        <v>38.643188412653728</v>
      </c>
    </row>
    <row r="10629" spans="1:31" x14ac:dyDescent="0.25">
      <c r="A10629">
        <v>1896028</v>
      </c>
      <c r="B10629">
        <v>1</v>
      </c>
      <c r="C10629" t="s">
        <v>81</v>
      </c>
      <c r="D10629" t="s">
        <v>118</v>
      </c>
      <c r="E10629" t="s">
        <v>169</v>
      </c>
      <c r="F10629" t="s">
        <v>1512</v>
      </c>
      <c r="G10629" t="s">
        <v>183</v>
      </c>
      <c r="H10629" t="s">
        <v>143</v>
      </c>
      <c r="I10629" t="s">
        <v>135</v>
      </c>
      <c r="J10629" t="s">
        <v>136</v>
      </c>
      <c r="K10629" t="s">
        <v>137</v>
      </c>
      <c r="L10629" t="s">
        <v>29478</v>
      </c>
      <c r="M10629" t="s">
        <v>29479</v>
      </c>
      <c r="N10629">
        <v>1.7808333329999999</v>
      </c>
      <c r="O10629">
        <v>0</v>
      </c>
      <c r="P10629">
        <v>816</v>
      </c>
      <c r="Q10629">
        <v>0</v>
      </c>
      <c r="R10629">
        <v>1</v>
      </c>
      <c r="S10629">
        <v>0</v>
      </c>
      <c r="T10629">
        <v>29</v>
      </c>
      <c r="U10629">
        <v>0</v>
      </c>
      <c r="V10629">
        <v>0</v>
      </c>
      <c r="W10629">
        <v>0</v>
      </c>
      <c r="X10629">
        <v>327.66918494033035</v>
      </c>
      <c r="Y10629">
        <v>0</v>
      </c>
      <c r="Z10629">
        <v>7.3710199789957276</v>
      </c>
      <c r="AA10629">
        <v>0</v>
      </c>
      <c r="AB10629">
        <v>28.302892889737315</v>
      </c>
      <c r="AC10629">
        <v>0</v>
      </c>
      <c r="AD10629">
        <v>0</v>
      </c>
      <c r="AE10629">
        <v>363.34309780906341</v>
      </c>
    </row>
    <row r="10630" spans="1:31" x14ac:dyDescent="0.25">
      <c r="A10630">
        <v>1895533</v>
      </c>
      <c r="B10630">
        <v>1</v>
      </c>
      <c r="C10630" t="s">
        <v>80</v>
      </c>
      <c r="D10630" t="s">
        <v>95</v>
      </c>
      <c r="E10630" t="s">
        <v>158</v>
      </c>
      <c r="F10630" t="s">
        <v>29480</v>
      </c>
      <c r="G10630" t="s">
        <v>133</v>
      </c>
      <c r="H10630" t="s">
        <v>134</v>
      </c>
      <c r="I10630" t="s">
        <v>135</v>
      </c>
      <c r="J10630" t="s">
        <v>136</v>
      </c>
      <c r="K10630" t="s">
        <v>137</v>
      </c>
      <c r="L10630" t="s">
        <v>29481</v>
      </c>
      <c r="M10630" t="s">
        <v>29482</v>
      </c>
      <c r="N10630">
        <v>0.59166666599999995</v>
      </c>
      <c r="O10630">
        <v>0</v>
      </c>
      <c r="P10630">
        <v>2090</v>
      </c>
      <c r="Q10630">
        <v>0</v>
      </c>
      <c r="R10630">
        <v>0</v>
      </c>
      <c r="S10630">
        <v>0</v>
      </c>
      <c r="T10630">
        <v>381</v>
      </c>
      <c r="U10630">
        <v>0</v>
      </c>
      <c r="V10630">
        <v>0</v>
      </c>
      <c r="W10630">
        <v>0</v>
      </c>
      <c r="X10630">
        <v>163.19713593041629</v>
      </c>
      <c r="Y10630">
        <v>0</v>
      </c>
      <c r="Z10630">
        <v>0</v>
      </c>
      <c r="AA10630">
        <v>0</v>
      </c>
      <c r="AB10630">
        <v>112.96187340849576</v>
      </c>
      <c r="AC10630">
        <v>0</v>
      </c>
      <c r="AD10630">
        <v>0</v>
      </c>
      <c r="AE10630">
        <v>276.15900933891203</v>
      </c>
    </row>
    <row r="10631" spans="1:31" x14ac:dyDescent="0.25">
      <c r="A10631">
        <v>1896174</v>
      </c>
      <c r="B10631">
        <v>1</v>
      </c>
      <c r="C10631" t="s">
        <v>81</v>
      </c>
      <c r="D10631" t="s">
        <v>122</v>
      </c>
      <c r="E10631" t="s">
        <v>146</v>
      </c>
      <c r="F10631" t="s">
        <v>29483</v>
      </c>
      <c r="G10631" t="s">
        <v>148</v>
      </c>
      <c r="H10631" t="s">
        <v>143</v>
      </c>
      <c r="I10631" t="s">
        <v>135</v>
      </c>
      <c r="J10631" t="s">
        <v>136</v>
      </c>
      <c r="K10631" t="s">
        <v>137</v>
      </c>
      <c r="L10631" t="s">
        <v>29484</v>
      </c>
      <c r="M10631" t="s">
        <v>29485</v>
      </c>
      <c r="N10631">
        <v>1.791666666</v>
      </c>
      <c r="O10631">
        <v>0</v>
      </c>
      <c r="P10631">
        <v>9</v>
      </c>
      <c r="Q10631">
        <v>0</v>
      </c>
      <c r="R10631">
        <v>0</v>
      </c>
      <c r="S10631">
        <v>0</v>
      </c>
      <c r="T10631">
        <v>0</v>
      </c>
      <c r="U10631">
        <v>0</v>
      </c>
      <c r="V10631">
        <v>0</v>
      </c>
      <c r="W10631">
        <v>0</v>
      </c>
      <c r="X10631">
        <v>2.3012885766559998</v>
      </c>
      <c r="Y10631">
        <v>0</v>
      </c>
      <c r="Z10631">
        <v>0</v>
      </c>
      <c r="AA10631">
        <v>0</v>
      </c>
      <c r="AB10631">
        <v>0</v>
      </c>
      <c r="AC10631">
        <v>0</v>
      </c>
      <c r="AD10631">
        <v>0</v>
      </c>
      <c r="AE10631">
        <v>2.3012885766559998</v>
      </c>
    </row>
    <row r="10632" spans="1:31" x14ac:dyDescent="0.25">
      <c r="A10632">
        <v>1896320</v>
      </c>
      <c r="B10632">
        <v>1</v>
      </c>
      <c r="C10632" t="s">
        <v>80</v>
      </c>
      <c r="D10632" t="s">
        <v>98</v>
      </c>
      <c r="E10632" t="s">
        <v>146</v>
      </c>
      <c r="F10632" t="s">
        <v>29486</v>
      </c>
      <c r="G10632" t="s">
        <v>148</v>
      </c>
      <c r="H10632" t="s">
        <v>143</v>
      </c>
      <c r="I10632" t="s">
        <v>135</v>
      </c>
      <c r="J10632" t="s">
        <v>136</v>
      </c>
      <c r="K10632" t="s">
        <v>137</v>
      </c>
      <c r="L10632" t="s">
        <v>29487</v>
      </c>
      <c r="M10632" t="s">
        <v>29488</v>
      </c>
      <c r="N10632">
        <v>5.7363888879999996</v>
      </c>
      <c r="O10632">
        <v>0</v>
      </c>
      <c r="P10632">
        <v>29</v>
      </c>
      <c r="Q10632">
        <v>0</v>
      </c>
      <c r="R10632">
        <v>0</v>
      </c>
      <c r="S10632">
        <v>0</v>
      </c>
      <c r="T10632">
        <v>2</v>
      </c>
      <c r="U10632">
        <v>0</v>
      </c>
      <c r="V10632">
        <v>0</v>
      </c>
      <c r="W10632">
        <v>0</v>
      </c>
      <c r="X10632">
        <v>20.358265749149119</v>
      </c>
      <c r="Y10632">
        <v>0</v>
      </c>
      <c r="Z10632">
        <v>0</v>
      </c>
      <c r="AA10632">
        <v>0</v>
      </c>
      <c r="AB10632">
        <v>6.9500276806066106</v>
      </c>
      <c r="AC10632">
        <v>0</v>
      </c>
      <c r="AD10632">
        <v>0</v>
      </c>
      <c r="AE10632">
        <v>27.308293429755729</v>
      </c>
    </row>
    <row r="10633" spans="1:31" x14ac:dyDescent="0.25">
      <c r="A10633">
        <v>1895490</v>
      </c>
      <c r="B10633">
        <v>1</v>
      </c>
      <c r="C10633" t="s">
        <v>80</v>
      </c>
      <c r="D10633" t="s">
        <v>96</v>
      </c>
      <c r="E10633" t="s">
        <v>140</v>
      </c>
      <c r="F10633" t="s">
        <v>29489</v>
      </c>
      <c r="G10633" t="s">
        <v>207</v>
      </c>
      <c r="H10633" t="s">
        <v>143</v>
      </c>
      <c r="I10633" t="s">
        <v>135</v>
      </c>
      <c r="J10633" t="s">
        <v>136</v>
      </c>
      <c r="K10633" t="s">
        <v>137</v>
      </c>
      <c r="L10633" t="s">
        <v>29490</v>
      </c>
      <c r="M10633" t="s">
        <v>29491</v>
      </c>
      <c r="N10633">
        <v>0.961388888</v>
      </c>
      <c r="O10633">
        <v>0</v>
      </c>
      <c r="P10633">
        <v>4</v>
      </c>
      <c r="Q10633">
        <v>0</v>
      </c>
      <c r="R10633">
        <v>0</v>
      </c>
      <c r="S10633">
        <v>0</v>
      </c>
      <c r="T10633">
        <v>0</v>
      </c>
      <c r="U10633">
        <v>0</v>
      </c>
      <c r="V10633">
        <v>0</v>
      </c>
      <c r="W10633">
        <v>0</v>
      </c>
      <c r="X10633">
        <v>0.79235816871416331</v>
      </c>
      <c r="Y10633">
        <v>0</v>
      </c>
      <c r="Z10633">
        <v>0</v>
      </c>
      <c r="AA10633">
        <v>0</v>
      </c>
      <c r="AB10633">
        <v>0</v>
      </c>
      <c r="AC10633">
        <v>0</v>
      </c>
      <c r="AD10633">
        <v>0</v>
      </c>
      <c r="AE10633">
        <v>0.79235816871416331</v>
      </c>
    </row>
    <row r="10634" spans="1:31" x14ac:dyDescent="0.25">
      <c r="A10634">
        <v>1895679</v>
      </c>
      <c r="B10634">
        <v>1</v>
      </c>
      <c r="C10634" t="s">
        <v>80</v>
      </c>
      <c r="D10634" t="s">
        <v>99</v>
      </c>
      <c r="E10634" t="s">
        <v>140</v>
      </c>
      <c r="F10634" t="s">
        <v>29492</v>
      </c>
      <c r="G10634" t="s">
        <v>200</v>
      </c>
      <c r="H10634" t="s">
        <v>143</v>
      </c>
      <c r="I10634" t="s">
        <v>135</v>
      </c>
      <c r="J10634" t="s">
        <v>136</v>
      </c>
      <c r="K10634" t="s">
        <v>137</v>
      </c>
      <c r="L10634" t="s">
        <v>29493</v>
      </c>
      <c r="M10634" t="s">
        <v>29494</v>
      </c>
      <c r="N10634">
        <v>2.4758333330000002</v>
      </c>
      <c r="O10634">
        <v>0</v>
      </c>
      <c r="P10634">
        <v>0</v>
      </c>
      <c r="Q10634">
        <v>0</v>
      </c>
      <c r="R10634">
        <v>1</v>
      </c>
      <c r="S10634">
        <v>0</v>
      </c>
      <c r="T10634">
        <v>0</v>
      </c>
      <c r="U10634">
        <v>0</v>
      </c>
      <c r="V10634">
        <v>0</v>
      </c>
      <c r="W10634">
        <v>0</v>
      </c>
      <c r="X10634">
        <v>0</v>
      </c>
      <c r="Y10634">
        <v>0</v>
      </c>
      <c r="Z10634">
        <v>0.49470083366598</v>
      </c>
      <c r="AA10634">
        <v>0</v>
      </c>
      <c r="AB10634">
        <v>0</v>
      </c>
      <c r="AC10634">
        <v>0</v>
      </c>
      <c r="AD10634">
        <v>0</v>
      </c>
      <c r="AE10634">
        <v>0.49470083366598</v>
      </c>
    </row>
    <row r="10635" spans="1:31" x14ac:dyDescent="0.25">
      <c r="A10635">
        <v>1896343</v>
      </c>
      <c r="B10635">
        <v>1</v>
      </c>
      <c r="C10635" t="s">
        <v>81</v>
      </c>
      <c r="D10635" t="s">
        <v>127</v>
      </c>
      <c r="E10635" t="s">
        <v>158</v>
      </c>
      <c r="F10635" t="s">
        <v>29495</v>
      </c>
      <c r="G10635" t="s">
        <v>219</v>
      </c>
      <c r="H10635" t="s">
        <v>134</v>
      </c>
      <c r="I10635" t="s">
        <v>135</v>
      </c>
      <c r="J10635" t="s">
        <v>136</v>
      </c>
      <c r="K10635" t="s">
        <v>137</v>
      </c>
      <c r="L10635" t="s">
        <v>29496</v>
      </c>
      <c r="M10635" t="s">
        <v>29497</v>
      </c>
      <c r="N10635">
        <v>1.6333333329999999</v>
      </c>
      <c r="O10635">
        <v>0</v>
      </c>
      <c r="P10635">
        <v>1</v>
      </c>
      <c r="Q10635">
        <v>0</v>
      </c>
      <c r="R10635">
        <v>0</v>
      </c>
      <c r="S10635">
        <v>0</v>
      </c>
      <c r="T10635">
        <v>63</v>
      </c>
      <c r="U10635">
        <v>0</v>
      </c>
      <c r="V10635">
        <v>0</v>
      </c>
      <c r="W10635">
        <v>0</v>
      </c>
      <c r="X10635">
        <v>0.22245536863676918</v>
      </c>
      <c r="Y10635">
        <v>0</v>
      </c>
      <c r="Z10635">
        <v>0</v>
      </c>
      <c r="AA10635">
        <v>0</v>
      </c>
      <c r="AB10635">
        <v>149.5487431843917</v>
      </c>
      <c r="AC10635">
        <v>0</v>
      </c>
      <c r="AD10635">
        <v>0</v>
      </c>
      <c r="AE10635">
        <v>149.77119855302846</v>
      </c>
    </row>
    <row r="10636" spans="1:31" x14ac:dyDescent="0.25">
      <c r="A10636">
        <v>1895845</v>
      </c>
      <c r="B10636">
        <v>1</v>
      </c>
      <c r="C10636" t="s">
        <v>80</v>
      </c>
      <c r="D10636" t="s">
        <v>88</v>
      </c>
      <c r="E10636" t="s">
        <v>222</v>
      </c>
      <c r="F10636" t="s">
        <v>696</v>
      </c>
      <c r="G10636" t="s">
        <v>663</v>
      </c>
      <c r="H10636" t="s">
        <v>143</v>
      </c>
      <c r="I10636" t="s">
        <v>135</v>
      </c>
      <c r="J10636" t="s">
        <v>136</v>
      </c>
      <c r="K10636" t="s">
        <v>137</v>
      </c>
      <c r="L10636" t="s">
        <v>29498</v>
      </c>
      <c r="M10636" t="s">
        <v>29499</v>
      </c>
      <c r="N10636">
        <v>0.57527777700000005</v>
      </c>
      <c r="O10636">
        <v>0</v>
      </c>
      <c r="P10636">
        <v>241</v>
      </c>
      <c r="Q10636">
        <v>0</v>
      </c>
      <c r="R10636">
        <v>0</v>
      </c>
      <c r="S10636">
        <v>0</v>
      </c>
      <c r="T10636">
        <v>32</v>
      </c>
      <c r="U10636">
        <v>0</v>
      </c>
      <c r="V10636">
        <v>0</v>
      </c>
      <c r="W10636">
        <v>0</v>
      </c>
      <c r="X10636">
        <v>42.726706323484812</v>
      </c>
      <c r="Y10636">
        <v>0</v>
      </c>
      <c r="Z10636">
        <v>0</v>
      </c>
      <c r="AA10636">
        <v>0</v>
      </c>
      <c r="AB10636">
        <v>25.7217349268338</v>
      </c>
      <c r="AC10636">
        <v>0</v>
      </c>
      <c r="AD10636">
        <v>0</v>
      </c>
      <c r="AE10636">
        <v>68.448441250318609</v>
      </c>
    </row>
    <row r="10637" spans="1:31" x14ac:dyDescent="0.25">
      <c r="A10637">
        <v>1896131</v>
      </c>
      <c r="B10637">
        <v>1</v>
      </c>
      <c r="C10637" t="s">
        <v>80</v>
      </c>
      <c r="D10637" t="s">
        <v>93</v>
      </c>
      <c r="E10637" t="s">
        <v>140</v>
      </c>
      <c r="F10637" t="s">
        <v>29500</v>
      </c>
      <c r="G10637" t="s">
        <v>163</v>
      </c>
      <c r="H10637" t="s">
        <v>143</v>
      </c>
      <c r="I10637" t="s">
        <v>135</v>
      </c>
      <c r="J10637" t="s">
        <v>136</v>
      </c>
      <c r="K10637" t="s">
        <v>137</v>
      </c>
      <c r="L10637" t="s">
        <v>29501</v>
      </c>
      <c r="M10637" t="s">
        <v>29502</v>
      </c>
      <c r="N10637">
        <v>1.9883333329999999</v>
      </c>
      <c r="O10637">
        <v>0</v>
      </c>
      <c r="P10637">
        <v>0</v>
      </c>
      <c r="Q10637">
        <v>0</v>
      </c>
      <c r="R10637">
        <v>1</v>
      </c>
      <c r="S10637">
        <v>0</v>
      </c>
      <c r="T10637">
        <v>0</v>
      </c>
      <c r="U10637">
        <v>0</v>
      </c>
      <c r="V10637">
        <v>0</v>
      </c>
      <c r="W10637">
        <v>0</v>
      </c>
      <c r="X10637">
        <v>0</v>
      </c>
      <c r="Y10637">
        <v>0</v>
      </c>
      <c r="Z10637">
        <v>34.496576829105628</v>
      </c>
      <c r="AA10637">
        <v>0</v>
      </c>
      <c r="AB10637">
        <v>0</v>
      </c>
      <c r="AC10637">
        <v>0</v>
      </c>
      <c r="AD10637">
        <v>0</v>
      </c>
      <c r="AE10637">
        <v>34.496576829105628</v>
      </c>
    </row>
    <row r="10638" spans="1:31" x14ac:dyDescent="0.25">
      <c r="A10638">
        <v>1895865</v>
      </c>
      <c r="B10638">
        <v>1</v>
      </c>
      <c r="C10638" t="s">
        <v>80</v>
      </c>
      <c r="D10638" t="s">
        <v>108</v>
      </c>
      <c r="E10638" t="s">
        <v>146</v>
      </c>
      <c r="F10638" t="s">
        <v>29503</v>
      </c>
      <c r="G10638" t="s">
        <v>363</v>
      </c>
      <c r="H10638" t="s">
        <v>143</v>
      </c>
      <c r="I10638" t="s">
        <v>135</v>
      </c>
      <c r="J10638" t="s">
        <v>136</v>
      </c>
      <c r="K10638" t="s">
        <v>137</v>
      </c>
      <c r="L10638" t="s">
        <v>29504</v>
      </c>
      <c r="M10638" t="s">
        <v>29505</v>
      </c>
      <c r="N10638">
        <v>11.031666666</v>
      </c>
      <c r="O10638">
        <v>0</v>
      </c>
      <c r="P10638">
        <v>8</v>
      </c>
      <c r="Q10638">
        <v>0</v>
      </c>
      <c r="R10638">
        <v>1</v>
      </c>
      <c r="S10638">
        <v>0</v>
      </c>
      <c r="T10638">
        <v>0</v>
      </c>
      <c r="U10638">
        <v>0</v>
      </c>
      <c r="V10638">
        <v>0</v>
      </c>
      <c r="W10638">
        <v>0</v>
      </c>
      <c r="X10638">
        <v>13.632653936126793</v>
      </c>
      <c r="Y10638">
        <v>0</v>
      </c>
      <c r="Z10638">
        <v>10.455699159468288</v>
      </c>
      <c r="AA10638">
        <v>0</v>
      </c>
      <c r="AB10638">
        <v>0</v>
      </c>
      <c r="AC10638">
        <v>0</v>
      </c>
      <c r="AD10638">
        <v>0</v>
      </c>
      <c r="AE10638">
        <v>24.088353095595082</v>
      </c>
    </row>
    <row r="10639" spans="1:31" x14ac:dyDescent="0.25">
      <c r="A10639">
        <v>1895965</v>
      </c>
      <c r="B10639">
        <v>1</v>
      </c>
      <c r="C10639" t="s">
        <v>80</v>
      </c>
      <c r="D10639" t="s">
        <v>100</v>
      </c>
      <c r="E10639" t="s">
        <v>146</v>
      </c>
      <c r="F10639" t="s">
        <v>29506</v>
      </c>
      <c r="G10639" t="s">
        <v>148</v>
      </c>
      <c r="H10639" t="s">
        <v>143</v>
      </c>
      <c r="I10639" t="s">
        <v>135</v>
      </c>
      <c r="J10639" t="s">
        <v>136</v>
      </c>
      <c r="K10639" t="s">
        <v>137</v>
      </c>
      <c r="L10639" t="s">
        <v>29507</v>
      </c>
      <c r="M10639" t="s">
        <v>29508</v>
      </c>
      <c r="N10639">
        <v>1.624166666</v>
      </c>
      <c r="O10639">
        <v>0</v>
      </c>
      <c r="P10639">
        <v>6</v>
      </c>
      <c r="Q10639">
        <v>0</v>
      </c>
      <c r="R10639">
        <v>0</v>
      </c>
      <c r="S10639">
        <v>0</v>
      </c>
      <c r="T10639">
        <v>0</v>
      </c>
      <c r="U10639">
        <v>0</v>
      </c>
      <c r="V10639">
        <v>0</v>
      </c>
      <c r="W10639">
        <v>0</v>
      </c>
      <c r="X10639">
        <v>1.8241661151970376</v>
      </c>
      <c r="Y10639">
        <v>0</v>
      </c>
      <c r="Z10639">
        <v>0</v>
      </c>
      <c r="AA10639">
        <v>0</v>
      </c>
      <c r="AB10639">
        <v>0</v>
      </c>
      <c r="AC10639">
        <v>0</v>
      </c>
      <c r="AD10639">
        <v>0</v>
      </c>
      <c r="AE10639">
        <v>1.8241661151970376</v>
      </c>
    </row>
    <row r="10640" spans="1:31" x14ac:dyDescent="0.25">
      <c r="A10640">
        <v>1896386</v>
      </c>
      <c r="B10640">
        <v>1</v>
      </c>
      <c r="C10640" t="s">
        <v>80</v>
      </c>
      <c r="D10640" t="s">
        <v>93</v>
      </c>
      <c r="E10640" t="s">
        <v>146</v>
      </c>
      <c r="F10640" t="s">
        <v>29509</v>
      </c>
      <c r="G10640" t="s">
        <v>469</v>
      </c>
      <c r="H10640" t="s">
        <v>143</v>
      </c>
      <c r="I10640" t="s">
        <v>135</v>
      </c>
      <c r="J10640" t="s">
        <v>136</v>
      </c>
      <c r="K10640" t="s">
        <v>137</v>
      </c>
      <c r="L10640" t="s">
        <v>29510</v>
      </c>
      <c r="M10640" t="s">
        <v>29511</v>
      </c>
      <c r="N10640">
        <v>1.946666666</v>
      </c>
      <c r="O10640">
        <v>0</v>
      </c>
      <c r="P10640">
        <v>2</v>
      </c>
      <c r="Q10640">
        <v>0</v>
      </c>
      <c r="R10640">
        <v>6</v>
      </c>
      <c r="S10640">
        <v>0</v>
      </c>
      <c r="T10640">
        <v>4</v>
      </c>
      <c r="U10640">
        <v>0</v>
      </c>
      <c r="V10640">
        <v>0</v>
      </c>
      <c r="W10640">
        <v>0</v>
      </c>
      <c r="X10640">
        <v>0.48156910464460007</v>
      </c>
      <c r="Y10640">
        <v>0</v>
      </c>
      <c r="Z10640">
        <v>28.6638311497044</v>
      </c>
      <c r="AA10640">
        <v>0</v>
      </c>
      <c r="AB10640">
        <v>20.433030395821238</v>
      </c>
      <c r="AC10640">
        <v>0</v>
      </c>
      <c r="AD10640">
        <v>0</v>
      </c>
      <c r="AE10640">
        <v>49.578430650170233</v>
      </c>
    </row>
    <row r="10641" spans="1:31" x14ac:dyDescent="0.25">
      <c r="A10641">
        <v>1895945</v>
      </c>
      <c r="B10641">
        <v>1</v>
      </c>
      <c r="C10641" t="s">
        <v>80</v>
      </c>
      <c r="D10641" t="s">
        <v>108</v>
      </c>
      <c r="E10641" t="s">
        <v>131</v>
      </c>
      <c r="F10641" t="s">
        <v>4243</v>
      </c>
      <c r="G10641" t="s">
        <v>133</v>
      </c>
      <c r="H10641" t="s">
        <v>134</v>
      </c>
      <c r="I10641" t="s">
        <v>135</v>
      </c>
      <c r="J10641" t="s">
        <v>136</v>
      </c>
      <c r="K10641" t="s">
        <v>137</v>
      </c>
      <c r="L10641" t="s">
        <v>29512</v>
      </c>
      <c r="M10641" t="s">
        <v>29513</v>
      </c>
      <c r="N10641">
        <v>1.0649999999999999</v>
      </c>
      <c r="O10641">
        <v>0</v>
      </c>
      <c r="P10641">
        <v>1054</v>
      </c>
      <c r="Q10641">
        <v>2</v>
      </c>
      <c r="R10641">
        <v>415</v>
      </c>
      <c r="S10641">
        <v>8</v>
      </c>
      <c r="T10641">
        <v>205</v>
      </c>
      <c r="U10641">
        <v>0</v>
      </c>
      <c r="V10641">
        <v>0</v>
      </c>
      <c r="W10641">
        <v>0</v>
      </c>
      <c r="X10641">
        <v>277.08054263419001</v>
      </c>
      <c r="Y10641">
        <v>30.112923705924544</v>
      </c>
      <c r="Z10641">
        <v>1463.8210710336082</v>
      </c>
      <c r="AA10641">
        <v>68.700773467537573</v>
      </c>
      <c r="AB10641">
        <v>475.98393060664955</v>
      </c>
      <c r="AC10641">
        <v>0</v>
      </c>
      <c r="AD10641">
        <v>0</v>
      </c>
      <c r="AE10641">
        <v>2315.69924144791</v>
      </c>
    </row>
    <row r="10642" spans="1:31" x14ac:dyDescent="0.25">
      <c r="A10642">
        <v>1896194</v>
      </c>
      <c r="B10642">
        <v>1</v>
      </c>
      <c r="C10642" t="s">
        <v>80</v>
      </c>
      <c r="D10642" t="s">
        <v>83</v>
      </c>
      <c r="E10642" t="s">
        <v>169</v>
      </c>
      <c r="F10642" t="s">
        <v>642</v>
      </c>
      <c r="G10642" t="s">
        <v>183</v>
      </c>
      <c r="H10642" t="s">
        <v>143</v>
      </c>
      <c r="I10642" t="s">
        <v>135</v>
      </c>
      <c r="J10642" t="s">
        <v>136</v>
      </c>
      <c r="K10642" t="s">
        <v>137</v>
      </c>
      <c r="L10642" t="s">
        <v>29514</v>
      </c>
      <c r="M10642" t="s">
        <v>29515</v>
      </c>
      <c r="N10642">
        <v>2.6927777769999999</v>
      </c>
      <c r="O10642">
        <v>0</v>
      </c>
      <c r="P10642">
        <v>928</v>
      </c>
      <c r="Q10642">
        <v>0</v>
      </c>
      <c r="R10642">
        <v>0</v>
      </c>
      <c r="S10642">
        <v>0</v>
      </c>
      <c r="T10642">
        <v>76</v>
      </c>
      <c r="U10642">
        <v>0</v>
      </c>
      <c r="V10642">
        <v>0</v>
      </c>
      <c r="W10642">
        <v>0</v>
      </c>
      <c r="X10642">
        <v>863.17989540507403</v>
      </c>
      <c r="Y10642">
        <v>0</v>
      </c>
      <c r="Z10642">
        <v>0</v>
      </c>
      <c r="AA10642">
        <v>0</v>
      </c>
      <c r="AB10642">
        <v>118.21241182519468</v>
      </c>
      <c r="AC10642">
        <v>0</v>
      </c>
      <c r="AD10642">
        <v>0</v>
      </c>
      <c r="AE10642">
        <v>981.39230723026867</v>
      </c>
    </row>
    <row r="10643" spans="1:31" x14ac:dyDescent="0.25">
      <c r="A10643">
        <v>1895616</v>
      </c>
      <c r="B10643">
        <v>1</v>
      </c>
      <c r="C10643" t="s">
        <v>80</v>
      </c>
      <c r="D10643" t="s">
        <v>94</v>
      </c>
      <c r="E10643" t="s">
        <v>140</v>
      </c>
      <c r="F10643" t="s">
        <v>29516</v>
      </c>
      <c r="G10643" t="s">
        <v>163</v>
      </c>
      <c r="H10643" t="s">
        <v>143</v>
      </c>
      <c r="I10643" t="s">
        <v>135</v>
      </c>
      <c r="J10643" t="s">
        <v>136</v>
      </c>
      <c r="K10643" t="s">
        <v>137</v>
      </c>
      <c r="L10643" t="s">
        <v>29517</v>
      </c>
      <c r="M10643" t="s">
        <v>29518</v>
      </c>
      <c r="N10643">
        <v>2.7147222219999998</v>
      </c>
      <c r="O10643">
        <v>0</v>
      </c>
      <c r="P10643">
        <v>1</v>
      </c>
      <c r="Q10643">
        <v>0</v>
      </c>
      <c r="R10643">
        <v>0</v>
      </c>
      <c r="S10643">
        <v>0</v>
      </c>
      <c r="T10643">
        <v>0</v>
      </c>
      <c r="U10643">
        <v>0</v>
      </c>
      <c r="V10643">
        <v>0</v>
      </c>
      <c r="W10643">
        <v>0</v>
      </c>
      <c r="X10643">
        <v>0</v>
      </c>
      <c r="Y10643">
        <v>0</v>
      </c>
      <c r="Z10643">
        <v>0</v>
      </c>
      <c r="AA10643">
        <v>0</v>
      </c>
      <c r="AB10643">
        <v>0</v>
      </c>
      <c r="AC10643">
        <v>0</v>
      </c>
      <c r="AD10643">
        <v>0</v>
      </c>
      <c r="AE10643">
        <v>0</v>
      </c>
    </row>
    <row r="10644" spans="1:31" x14ac:dyDescent="0.25">
      <c r="A10644">
        <v>1896008</v>
      </c>
      <c r="B10644">
        <v>1</v>
      </c>
      <c r="C10644" t="s">
        <v>80</v>
      </c>
      <c r="D10644" t="s">
        <v>95</v>
      </c>
      <c r="E10644" t="s">
        <v>229</v>
      </c>
      <c r="F10644" t="s">
        <v>26220</v>
      </c>
      <c r="G10644" t="s">
        <v>133</v>
      </c>
      <c r="H10644" t="s">
        <v>134</v>
      </c>
      <c r="I10644" t="s">
        <v>135</v>
      </c>
      <c r="J10644" t="s">
        <v>136</v>
      </c>
      <c r="K10644" t="s">
        <v>137</v>
      </c>
      <c r="L10644" t="s">
        <v>29519</v>
      </c>
      <c r="M10644" t="s">
        <v>29520</v>
      </c>
      <c r="N10644">
        <v>0.18472222199999999</v>
      </c>
      <c r="O10644">
        <v>0</v>
      </c>
      <c r="P10644">
        <v>0</v>
      </c>
      <c r="Q10644">
        <v>0</v>
      </c>
      <c r="R10644">
        <v>0</v>
      </c>
      <c r="S10644">
        <v>2</v>
      </c>
      <c r="T10644">
        <v>0</v>
      </c>
      <c r="U10644">
        <v>1</v>
      </c>
      <c r="V10644">
        <v>0</v>
      </c>
      <c r="W10644">
        <v>0</v>
      </c>
      <c r="X10644">
        <v>0</v>
      </c>
      <c r="Y10644">
        <v>0</v>
      </c>
      <c r="Z10644">
        <v>0</v>
      </c>
      <c r="AA10644">
        <v>0.46722277195358336</v>
      </c>
      <c r="AB10644">
        <v>0</v>
      </c>
      <c r="AC10644">
        <v>367.87527133912408</v>
      </c>
      <c r="AD10644">
        <v>0</v>
      </c>
      <c r="AE10644">
        <v>368.34249411107766</v>
      </c>
    </row>
    <row r="10645" spans="1:31" x14ac:dyDescent="0.25">
      <c r="A10645">
        <v>1895659</v>
      </c>
      <c r="B10645">
        <v>1</v>
      </c>
      <c r="C10645" t="s">
        <v>81</v>
      </c>
      <c r="D10645" t="s">
        <v>116</v>
      </c>
      <c r="E10645" t="s">
        <v>131</v>
      </c>
      <c r="F10645" t="s">
        <v>29521</v>
      </c>
      <c r="G10645" t="s">
        <v>133</v>
      </c>
      <c r="H10645" t="s">
        <v>134</v>
      </c>
      <c r="I10645" t="s">
        <v>135</v>
      </c>
      <c r="J10645" t="s">
        <v>136</v>
      </c>
      <c r="K10645" t="s">
        <v>137</v>
      </c>
      <c r="L10645" t="s">
        <v>29522</v>
      </c>
      <c r="M10645" t="s">
        <v>29523</v>
      </c>
      <c r="N10645">
        <v>0.99805555499999998</v>
      </c>
      <c r="O10645">
        <v>0</v>
      </c>
      <c r="P10645">
        <v>669</v>
      </c>
      <c r="Q10645">
        <v>0</v>
      </c>
      <c r="R10645">
        <v>67</v>
      </c>
      <c r="S10645">
        <v>2</v>
      </c>
      <c r="T10645">
        <v>84</v>
      </c>
      <c r="U10645">
        <v>0</v>
      </c>
      <c r="V10645">
        <v>0</v>
      </c>
      <c r="W10645">
        <v>0</v>
      </c>
      <c r="X10645">
        <v>112.01799505297957</v>
      </c>
      <c r="Y10645">
        <v>0</v>
      </c>
      <c r="Z10645">
        <v>36.88352822136364</v>
      </c>
      <c r="AA10645">
        <v>3.8352897451783101</v>
      </c>
      <c r="AB10645">
        <v>33.005517865034385</v>
      </c>
      <c r="AC10645">
        <v>0</v>
      </c>
      <c r="AD10645">
        <v>0</v>
      </c>
      <c r="AE10645">
        <v>185.74233088455591</v>
      </c>
    </row>
    <row r="10646" spans="1:31" x14ac:dyDescent="0.25">
      <c r="A10646">
        <v>1895653</v>
      </c>
      <c r="B10646">
        <v>1</v>
      </c>
      <c r="C10646" t="s">
        <v>81</v>
      </c>
      <c r="D10646" t="s">
        <v>113</v>
      </c>
      <c r="E10646" t="s">
        <v>140</v>
      </c>
      <c r="F10646" t="s">
        <v>15781</v>
      </c>
      <c r="G10646" t="s">
        <v>163</v>
      </c>
      <c r="H10646" t="s">
        <v>143</v>
      </c>
      <c r="I10646" t="s">
        <v>135</v>
      </c>
      <c r="J10646" t="s">
        <v>136</v>
      </c>
      <c r="K10646" t="s">
        <v>137</v>
      </c>
      <c r="L10646" t="s">
        <v>29524</v>
      </c>
      <c r="M10646" t="s">
        <v>29525</v>
      </c>
      <c r="N10646">
        <v>2.1777777770000002</v>
      </c>
      <c r="O10646">
        <v>0</v>
      </c>
      <c r="P10646">
        <v>1</v>
      </c>
      <c r="Q10646">
        <v>0</v>
      </c>
      <c r="R10646">
        <v>0</v>
      </c>
      <c r="S10646">
        <v>0</v>
      </c>
      <c r="T10646">
        <v>0</v>
      </c>
      <c r="U10646">
        <v>0</v>
      </c>
      <c r="V10646">
        <v>0</v>
      </c>
      <c r="W10646">
        <v>0</v>
      </c>
      <c r="X10646">
        <v>1.0323212249099307</v>
      </c>
      <c r="Y10646">
        <v>0</v>
      </c>
      <c r="Z10646">
        <v>0</v>
      </c>
      <c r="AA10646">
        <v>0</v>
      </c>
      <c r="AB10646">
        <v>0</v>
      </c>
      <c r="AC10646">
        <v>0</v>
      </c>
      <c r="AD10646">
        <v>0</v>
      </c>
      <c r="AE10646">
        <v>1.0323212249099307</v>
      </c>
    </row>
    <row r="10647" spans="1:31" x14ac:dyDescent="0.25">
      <c r="A10647">
        <v>1895902</v>
      </c>
      <c r="B10647">
        <v>1</v>
      </c>
      <c r="C10647" t="s">
        <v>80</v>
      </c>
      <c r="D10647" t="s">
        <v>107</v>
      </c>
      <c r="E10647" t="s">
        <v>146</v>
      </c>
      <c r="F10647" t="s">
        <v>29526</v>
      </c>
      <c r="G10647" t="s">
        <v>148</v>
      </c>
      <c r="H10647" t="s">
        <v>143</v>
      </c>
      <c r="I10647" t="s">
        <v>135</v>
      </c>
      <c r="J10647" t="s">
        <v>136</v>
      </c>
      <c r="K10647" t="s">
        <v>137</v>
      </c>
      <c r="L10647" t="s">
        <v>29527</v>
      </c>
      <c r="M10647" t="s">
        <v>29528</v>
      </c>
      <c r="N10647">
        <v>3.8566666660000002</v>
      </c>
      <c r="O10647">
        <v>0</v>
      </c>
      <c r="P10647">
        <v>198</v>
      </c>
      <c r="Q10647">
        <v>0</v>
      </c>
      <c r="R10647">
        <v>0</v>
      </c>
      <c r="S10647">
        <v>0</v>
      </c>
      <c r="T10647">
        <v>3</v>
      </c>
      <c r="U10647">
        <v>0</v>
      </c>
      <c r="V10647">
        <v>0</v>
      </c>
      <c r="W10647">
        <v>0</v>
      </c>
      <c r="X10647">
        <v>169.98624652766821</v>
      </c>
      <c r="Y10647">
        <v>0</v>
      </c>
      <c r="Z10647">
        <v>0</v>
      </c>
      <c r="AA10647">
        <v>0</v>
      </c>
      <c r="AB10647">
        <v>12.702376969440399</v>
      </c>
      <c r="AC10647">
        <v>0</v>
      </c>
      <c r="AD10647">
        <v>0</v>
      </c>
      <c r="AE10647">
        <v>182.68862349710861</v>
      </c>
    </row>
    <row r="10648" spans="1:31" x14ac:dyDescent="0.25">
      <c r="A10648">
        <v>1895908</v>
      </c>
      <c r="B10648">
        <v>1</v>
      </c>
      <c r="C10648" t="s">
        <v>80</v>
      </c>
      <c r="D10648" t="s">
        <v>96</v>
      </c>
      <c r="E10648" t="s">
        <v>140</v>
      </c>
      <c r="F10648" t="s">
        <v>29529</v>
      </c>
      <c r="G10648" t="s">
        <v>163</v>
      </c>
      <c r="H10648" t="s">
        <v>143</v>
      </c>
      <c r="I10648" t="s">
        <v>135</v>
      </c>
      <c r="J10648" t="s">
        <v>136</v>
      </c>
      <c r="K10648" t="s">
        <v>137</v>
      </c>
      <c r="L10648" t="s">
        <v>29530</v>
      </c>
      <c r="M10648" t="s">
        <v>29531</v>
      </c>
      <c r="N10648">
        <v>1.8049999999999999</v>
      </c>
      <c r="O10648">
        <v>0</v>
      </c>
      <c r="P10648">
        <v>4</v>
      </c>
      <c r="Q10648">
        <v>0</v>
      </c>
      <c r="R10648">
        <v>0</v>
      </c>
      <c r="S10648">
        <v>0</v>
      </c>
      <c r="T10648">
        <v>1</v>
      </c>
      <c r="U10648">
        <v>0</v>
      </c>
      <c r="V10648">
        <v>0</v>
      </c>
      <c r="W10648">
        <v>0</v>
      </c>
      <c r="X10648">
        <v>3.4390772280196549</v>
      </c>
      <c r="Y10648">
        <v>0</v>
      </c>
      <c r="Z10648">
        <v>0</v>
      </c>
      <c r="AA10648">
        <v>0</v>
      </c>
      <c r="AB10648">
        <v>4.756932993989E-2</v>
      </c>
      <c r="AC10648">
        <v>0</v>
      </c>
      <c r="AD10648">
        <v>0</v>
      </c>
      <c r="AE10648">
        <v>3.4866465579595447</v>
      </c>
    </row>
    <row r="10649" spans="1:31" x14ac:dyDescent="0.25">
      <c r="A10649">
        <v>1895802</v>
      </c>
      <c r="B10649">
        <v>1</v>
      </c>
      <c r="C10649" t="s">
        <v>80</v>
      </c>
      <c r="D10649" t="s">
        <v>93</v>
      </c>
      <c r="E10649" t="s">
        <v>146</v>
      </c>
      <c r="F10649" t="s">
        <v>29532</v>
      </c>
      <c r="G10649" t="s">
        <v>148</v>
      </c>
      <c r="H10649" t="s">
        <v>143</v>
      </c>
      <c r="I10649" t="s">
        <v>135</v>
      </c>
      <c r="J10649" t="s">
        <v>136</v>
      </c>
      <c r="K10649" t="s">
        <v>137</v>
      </c>
      <c r="L10649" t="s">
        <v>29533</v>
      </c>
      <c r="M10649" t="s">
        <v>29534</v>
      </c>
      <c r="N10649">
        <v>3.0763888879999999</v>
      </c>
      <c r="O10649">
        <v>0</v>
      </c>
      <c r="P10649">
        <v>9</v>
      </c>
      <c r="Q10649">
        <v>0</v>
      </c>
      <c r="R10649">
        <v>3</v>
      </c>
      <c r="S10649">
        <v>0</v>
      </c>
      <c r="T10649">
        <v>0</v>
      </c>
      <c r="U10649">
        <v>0</v>
      </c>
      <c r="V10649">
        <v>0</v>
      </c>
      <c r="W10649">
        <v>0</v>
      </c>
      <c r="X10649">
        <v>4.1035999218352766</v>
      </c>
      <c r="Y10649">
        <v>0</v>
      </c>
      <c r="Z10649">
        <v>5.1362615109817087</v>
      </c>
      <c r="AA10649">
        <v>0</v>
      </c>
      <c r="AB10649">
        <v>0</v>
      </c>
      <c r="AC10649">
        <v>0</v>
      </c>
      <c r="AD10649">
        <v>0</v>
      </c>
      <c r="AE10649">
        <v>9.2398614328169852</v>
      </c>
    </row>
    <row r="10650" spans="1:31" x14ac:dyDescent="0.25">
      <c r="A10650">
        <v>1895510</v>
      </c>
      <c r="B10650">
        <v>1</v>
      </c>
      <c r="C10650" t="s">
        <v>80</v>
      </c>
      <c r="D10650" t="s">
        <v>84</v>
      </c>
      <c r="E10650" t="s">
        <v>229</v>
      </c>
      <c r="F10650" t="s">
        <v>9840</v>
      </c>
      <c r="G10650" t="s">
        <v>476</v>
      </c>
      <c r="H10650" t="s">
        <v>134</v>
      </c>
      <c r="I10650" t="s">
        <v>135</v>
      </c>
      <c r="J10650" t="s">
        <v>136</v>
      </c>
      <c r="K10650" t="s">
        <v>172</v>
      </c>
      <c r="L10650" t="s">
        <v>29535</v>
      </c>
      <c r="M10650" t="s">
        <v>29536</v>
      </c>
      <c r="N10650">
        <v>0.36666666599999997</v>
      </c>
      <c r="O10650">
        <v>0</v>
      </c>
      <c r="P10650">
        <v>5984</v>
      </c>
      <c r="Q10650">
        <v>0</v>
      </c>
      <c r="R10650">
        <v>0</v>
      </c>
      <c r="S10650">
        <v>3</v>
      </c>
      <c r="T10650">
        <v>426</v>
      </c>
      <c r="U10650">
        <v>0</v>
      </c>
      <c r="V10650">
        <v>1</v>
      </c>
      <c r="W10650">
        <v>0</v>
      </c>
      <c r="X10650">
        <v>378.60635915866123</v>
      </c>
      <c r="Y10650">
        <v>0</v>
      </c>
      <c r="Z10650">
        <v>0</v>
      </c>
      <c r="AA10650">
        <v>204.40116027616412</v>
      </c>
      <c r="AB10650">
        <v>126.32818177371995</v>
      </c>
      <c r="AC10650">
        <v>0</v>
      </c>
      <c r="AD10650">
        <v>1.4937472276389665</v>
      </c>
      <c r="AE10650">
        <v>710.82944843618429</v>
      </c>
    </row>
    <row r="10651" spans="1:31" x14ac:dyDescent="0.25">
      <c r="A10651">
        <v>1896051</v>
      </c>
      <c r="B10651">
        <v>1</v>
      </c>
      <c r="C10651" t="s">
        <v>81</v>
      </c>
      <c r="D10651" t="s">
        <v>113</v>
      </c>
      <c r="E10651" t="s">
        <v>146</v>
      </c>
      <c r="F10651" t="s">
        <v>29537</v>
      </c>
      <c r="G10651" t="s">
        <v>148</v>
      </c>
      <c r="H10651" t="s">
        <v>143</v>
      </c>
      <c r="I10651" t="s">
        <v>135</v>
      </c>
      <c r="J10651" t="s">
        <v>136</v>
      </c>
      <c r="K10651" t="s">
        <v>137</v>
      </c>
      <c r="L10651" t="s">
        <v>29538</v>
      </c>
      <c r="M10651" t="s">
        <v>29539</v>
      </c>
      <c r="N10651">
        <v>1.2311111109999999</v>
      </c>
      <c r="O10651">
        <v>0</v>
      </c>
      <c r="P10651">
        <v>28</v>
      </c>
      <c r="Q10651">
        <v>0</v>
      </c>
      <c r="R10651">
        <v>0</v>
      </c>
      <c r="S10651">
        <v>0</v>
      </c>
      <c r="T10651">
        <v>0</v>
      </c>
      <c r="U10651">
        <v>0</v>
      </c>
      <c r="V10651">
        <v>0</v>
      </c>
      <c r="W10651">
        <v>0</v>
      </c>
      <c r="X10651">
        <v>6.8869909457234595</v>
      </c>
      <c r="Y10651">
        <v>0</v>
      </c>
      <c r="Z10651">
        <v>0</v>
      </c>
      <c r="AA10651">
        <v>0</v>
      </c>
      <c r="AB10651">
        <v>0</v>
      </c>
      <c r="AC10651">
        <v>0</v>
      </c>
      <c r="AD10651">
        <v>0</v>
      </c>
      <c r="AE10651">
        <v>6.8869909457234595</v>
      </c>
    </row>
    <row r="10652" spans="1:31" x14ac:dyDescent="0.25">
      <c r="A10652">
        <v>1896071</v>
      </c>
      <c r="B10652">
        <v>1</v>
      </c>
      <c r="C10652" t="s">
        <v>81</v>
      </c>
      <c r="D10652" t="s">
        <v>122</v>
      </c>
      <c r="E10652" t="s">
        <v>222</v>
      </c>
      <c r="F10652" t="s">
        <v>29540</v>
      </c>
      <c r="G10652" t="s">
        <v>663</v>
      </c>
      <c r="H10652" t="s">
        <v>143</v>
      </c>
      <c r="I10652" t="s">
        <v>135</v>
      </c>
      <c r="J10652" t="s">
        <v>136</v>
      </c>
      <c r="K10652" t="s">
        <v>137</v>
      </c>
      <c r="L10652" t="s">
        <v>29541</v>
      </c>
      <c r="M10652" t="s">
        <v>29542</v>
      </c>
      <c r="N10652">
        <v>2.7991666660000001</v>
      </c>
      <c r="O10652">
        <v>0</v>
      </c>
      <c r="P10652">
        <v>115</v>
      </c>
      <c r="Q10652">
        <v>0</v>
      </c>
      <c r="R10652">
        <v>0</v>
      </c>
      <c r="S10652">
        <v>0</v>
      </c>
      <c r="T10652">
        <v>12</v>
      </c>
      <c r="U10652">
        <v>0</v>
      </c>
      <c r="V10652">
        <v>0</v>
      </c>
      <c r="W10652">
        <v>0</v>
      </c>
      <c r="X10652">
        <v>76.969119862059216</v>
      </c>
      <c r="Y10652">
        <v>0</v>
      </c>
      <c r="Z10652">
        <v>0</v>
      </c>
      <c r="AA10652">
        <v>0</v>
      </c>
      <c r="AB10652">
        <v>16.222666506805837</v>
      </c>
      <c r="AC10652">
        <v>0</v>
      </c>
      <c r="AD10652">
        <v>0</v>
      </c>
      <c r="AE10652">
        <v>93.191786368865053</v>
      </c>
    </row>
    <row r="10653" spans="1:31" x14ac:dyDescent="0.25">
      <c r="A10653">
        <v>1895739</v>
      </c>
      <c r="B10653">
        <v>1</v>
      </c>
      <c r="C10653" t="s">
        <v>81</v>
      </c>
      <c r="D10653" t="s">
        <v>125</v>
      </c>
      <c r="E10653" t="s">
        <v>169</v>
      </c>
      <c r="F10653" t="s">
        <v>27405</v>
      </c>
      <c r="G10653" t="s">
        <v>183</v>
      </c>
      <c r="H10653" t="s">
        <v>143</v>
      </c>
      <c r="I10653" t="s">
        <v>135</v>
      </c>
      <c r="J10653" t="s">
        <v>136</v>
      </c>
      <c r="K10653" t="s">
        <v>137</v>
      </c>
      <c r="L10653" t="s">
        <v>29543</v>
      </c>
      <c r="M10653" t="s">
        <v>29544</v>
      </c>
      <c r="N10653">
        <v>1.35</v>
      </c>
      <c r="O10653">
        <v>0</v>
      </c>
      <c r="P10653">
        <v>16</v>
      </c>
      <c r="Q10653">
        <v>0</v>
      </c>
      <c r="R10653">
        <v>19</v>
      </c>
      <c r="S10653">
        <v>0</v>
      </c>
      <c r="T10653">
        <v>2</v>
      </c>
      <c r="U10653">
        <v>0</v>
      </c>
      <c r="V10653">
        <v>0</v>
      </c>
      <c r="W10653">
        <v>0</v>
      </c>
      <c r="X10653">
        <v>3.2601858737166749</v>
      </c>
      <c r="Y10653">
        <v>0</v>
      </c>
      <c r="Z10653">
        <v>95.768140963333749</v>
      </c>
      <c r="AA10653">
        <v>0</v>
      </c>
      <c r="AB10653">
        <v>2.9115230350938535</v>
      </c>
      <c r="AC10653">
        <v>0</v>
      </c>
      <c r="AD10653">
        <v>0</v>
      </c>
      <c r="AE10653">
        <v>101.93984987214428</v>
      </c>
    </row>
    <row r="10654" spans="1:31" x14ac:dyDescent="0.25">
      <c r="A10654">
        <v>1895716</v>
      </c>
      <c r="B10654">
        <v>1</v>
      </c>
      <c r="C10654" t="s">
        <v>81</v>
      </c>
      <c r="D10654" t="s">
        <v>114</v>
      </c>
      <c r="E10654" t="s">
        <v>158</v>
      </c>
      <c r="F10654" t="s">
        <v>29545</v>
      </c>
      <c r="G10654" t="s">
        <v>219</v>
      </c>
      <c r="H10654" t="s">
        <v>134</v>
      </c>
      <c r="I10654" t="s">
        <v>135</v>
      </c>
      <c r="J10654" t="s">
        <v>136</v>
      </c>
      <c r="K10654" t="s">
        <v>137</v>
      </c>
      <c r="L10654" t="s">
        <v>29546</v>
      </c>
      <c r="M10654" t="s">
        <v>29547</v>
      </c>
      <c r="N10654">
        <v>3.1613888879999998</v>
      </c>
      <c r="O10654">
        <v>0</v>
      </c>
      <c r="P10654">
        <v>15</v>
      </c>
      <c r="Q10654">
        <v>0</v>
      </c>
      <c r="R10654">
        <v>3</v>
      </c>
      <c r="S10654">
        <v>0</v>
      </c>
      <c r="T10654">
        <v>1</v>
      </c>
      <c r="U10654">
        <v>0</v>
      </c>
      <c r="V10654">
        <v>0</v>
      </c>
      <c r="W10654">
        <v>0</v>
      </c>
      <c r="X10654">
        <v>8.1964471090566882</v>
      </c>
      <c r="Y10654">
        <v>0</v>
      </c>
      <c r="Z10654">
        <v>2.639940201446406</v>
      </c>
      <c r="AA10654">
        <v>0</v>
      </c>
      <c r="AB10654">
        <v>0.22623108457335445</v>
      </c>
      <c r="AC10654">
        <v>0</v>
      </c>
      <c r="AD10654">
        <v>0</v>
      </c>
      <c r="AE10654">
        <v>11.062618395076449</v>
      </c>
    </row>
    <row r="10655" spans="1:31" x14ac:dyDescent="0.25">
      <c r="A10655">
        <v>1896048</v>
      </c>
      <c r="B10655">
        <v>1</v>
      </c>
      <c r="C10655" t="s">
        <v>81</v>
      </c>
      <c r="D10655" t="s">
        <v>112</v>
      </c>
      <c r="E10655" t="s">
        <v>222</v>
      </c>
      <c r="F10655" t="s">
        <v>29548</v>
      </c>
      <c r="G10655" t="s">
        <v>148</v>
      </c>
      <c r="H10655" t="s">
        <v>143</v>
      </c>
      <c r="I10655" t="s">
        <v>135</v>
      </c>
      <c r="J10655" t="s">
        <v>136</v>
      </c>
      <c r="K10655" t="s">
        <v>137</v>
      </c>
      <c r="L10655" t="s">
        <v>29549</v>
      </c>
      <c r="M10655" t="s">
        <v>29550</v>
      </c>
      <c r="N10655">
        <v>0.82583333299999995</v>
      </c>
      <c r="O10655">
        <v>0</v>
      </c>
      <c r="P10655">
        <v>0</v>
      </c>
      <c r="Q10655">
        <v>0</v>
      </c>
      <c r="R10655">
        <v>0</v>
      </c>
      <c r="S10655">
        <v>0</v>
      </c>
      <c r="T10655">
        <v>3</v>
      </c>
      <c r="U10655">
        <v>0</v>
      </c>
      <c r="V10655">
        <v>0</v>
      </c>
      <c r="W10655">
        <v>0</v>
      </c>
      <c r="X10655">
        <v>0</v>
      </c>
      <c r="Y10655">
        <v>0</v>
      </c>
      <c r="Z10655">
        <v>0</v>
      </c>
      <c r="AA10655">
        <v>0</v>
      </c>
      <c r="AB10655">
        <v>23.546790523849101</v>
      </c>
      <c r="AC10655">
        <v>0</v>
      </c>
      <c r="AD10655">
        <v>0</v>
      </c>
      <c r="AE10655">
        <v>23.546790523849101</v>
      </c>
    </row>
    <row r="10656" spans="1:31" x14ac:dyDescent="0.25">
      <c r="A10656">
        <v>1896117</v>
      </c>
      <c r="B10656">
        <v>1</v>
      </c>
      <c r="C10656" t="s">
        <v>80</v>
      </c>
      <c r="D10656" t="s">
        <v>98</v>
      </c>
      <c r="E10656" t="s">
        <v>140</v>
      </c>
      <c r="F10656" t="s">
        <v>29551</v>
      </c>
      <c r="G10656" t="s">
        <v>163</v>
      </c>
      <c r="H10656" t="s">
        <v>143</v>
      </c>
      <c r="I10656" t="s">
        <v>135</v>
      </c>
      <c r="J10656" t="s">
        <v>136</v>
      </c>
      <c r="K10656" t="s">
        <v>137</v>
      </c>
      <c r="L10656" t="s">
        <v>29552</v>
      </c>
      <c r="M10656" t="s">
        <v>29553</v>
      </c>
      <c r="N10656">
        <v>5.9544444439999999</v>
      </c>
      <c r="O10656">
        <v>0</v>
      </c>
      <c r="P10656">
        <v>1</v>
      </c>
      <c r="Q10656">
        <v>0</v>
      </c>
      <c r="R10656">
        <v>0</v>
      </c>
      <c r="S10656">
        <v>0</v>
      </c>
      <c r="T10656">
        <v>0</v>
      </c>
      <c r="U10656">
        <v>0</v>
      </c>
      <c r="V10656">
        <v>0</v>
      </c>
      <c r="W10656">
        <v>0</v>
      </c>
      <c r="X10656">
        <v>3.8453911788096278</v>
      </c>
      <c r="Y10656">
        <v>0</v>
      </c>
      <c r="Z10656">
        <v>0</v>
      </c>
      <c r="AA10656">
        <v>0</v>
      </c>
      <c r="AB10656">
        <v>0</v>
      </c>
      <c r="AC10656">
        <v>0</v>
      </c>
      <c r="AD10656">
        <v>0</v>
      </c>
      <c r="AE10656">
        <v>3.8453911788096278</v>
      </c>
    </row>
    <row r="10657" spans="1:31" x14ac:dyDescent="0.25">
      <c r="A10657">
        <v>1895762</v>
      </c>
      <c r="B10657">
        <v>1</v>
      </c>
      <c r="C10657" t="s">
        <v>81</v>
      </c>
      <c r="D10657" t="s">
        <v>122</v>
      </c>
      <c r="E10657" t="s">
        <v>158</v>
      </c>
      <c r="F10657" t="s">
        <v>29554</v>
      </c>
      <c r="G10657" t="s">
        <v>133</v>
      </c>
      <c r="H10657" t="s">
        <v>134</v>
      </c>
      <c r="I10657" t="s">
        <v>135</v>
      </c>
      <c r="J10657" t="s">
        <v>136</v>
      </c>
      <c r="K10657" t="s">
        <v>137</v>
      </c>
      <c r="L10657" t="s">
        <v>29555</v>
      </c>
      <c r="M10657" t="s">
        <v>29556</v>
      </c>
      <c r="N10657">
        <v>1.6125</v>
      </c>
      <c r="O10657">
        <v>0</v>
      </c>
      <c r="P10657">
        <v>40</v>
      </c>
      <c r="Q10657">
        <v>0</v>
      </c>
      <c r="R10657">
        <v>0</v>
      </c>
      <c r="S10657">
        <v>0</v>
      </c>
      <c r="T10657">
        <v>2</v>
      </c>
      <c r="U10657">
        <v>0</v>
      </c>
      <c r="V10657">
        <v>0</v>
      </c>
      <c r="W10657">
        <v>0</v>
      </c>
      <c r="X10657">
        <v>7.066887466427958</v>
      </c>
      <c r="Y10657">
        <v>0</v>
      </c>
      <c r="Z10657">
        <v>0</v>
      </c>
      <c r="AA10657">
        <v>0</v>
      </c>
      <c r="AB10657">
        <v>6.6104343114121666E-2</v>
      </c>
      <c r="AC10657">
        <v>0</v>
      </c>
      <c r="AD10657">
        <v>0</v>
      </c>
      <c r="AE10657">
        <v>7.1329918095420792</v>
      </c>
    </row>
    <row r="10658" spans="1:31" x14ac:dyDescent="0.25">
      <c r="A10658">
        <v>1896094</v>
      </c>
      <c r="B10658">
        <v>1</v>
      </c>
      <c r="C10658" t="s">
        <v>81</v>
      </c>
      <c r="D10658" t="s">
        <v>128</v>
      </c>
      <c r="E10658" t="s">
        <v>140</v>
      </c>
      <c r="F10658" t="s">
        <v>29557</v>
      </c>
      <c r="G10658" t="s">
        <v>163</v>
      </c>
      <c r="H10658" t="s">
        <v>143</v>
      </c>
      <c r="I10658" t="s">
        <v>135</v>
      </c>
      <c r="J10658" t="s">
        <v>136</v>
      </c>
      <c r="K10658" t="s">
        <v>137</v>
      </c>
      <c r="L10658" t="s">
        <v>29558</v>
      </c>
      <c r="M10658" t="s">
        <v>29559</v>
      </c>
      <c r="N10658">
        <v>12.901666666000001</v>
      </c>
      <c r="O10658">
        <v>0</v>
      </c>
      <c r="P10658">
        <v>1</v>
      </c>
      <c r="Q10658">
        <v>0</v>
      </c>
      <c r="R10658">
        <v>0</v>
      </c>
      <c r="S10658">
        <v>0</v>
      </c>
      <c r="T10658">
        <v>0</v>
      </c>
      <c r="U10658">
        <v>0</v>
      </c>
      <c r="V10658">
        <v>0</v>
      </c>
      <c r="W10658">
        <v>0</v>
      </c>
      <c r="X10658">
        <v>3.1498173349683647</v>
      </c>
      <c r="Y10658">
        <v>0</v>
      </c>
      <c r="Z10658">
        <v>0</v>
      </c>
      <c r="AA10658">
        <v>0</v>
      </c>
      <c r="AB10658">
        <v>0</v>
      </c>
      <c r="AC10658">
        <v>0</v>
      </c>
      <c r="AD10658">
        <v>0</v>
      </c>
      <c r="AE10658">
        <v>3.1498173349683647</v>
      </c>
    </row>
    <row r="10659" spans="1:31" x14ac:dyDescent="0.25">
      <c r="A10659">
        <v>1896240</v>
      </c>
      <c r="B10659">
        <v>1</v>
      </c>
      <c r="C10659" t="s">
        <v>81</v>
      </c>
      <c r="D10659" t="s">
        <v>122</v>
      </c>
      <c r="E10659" t="s">
        <v>146</v>
      </c>
      <c r="F10659" t="s">
        <v>10686</v>
      </c>
      <c r="G10659" t="s">
        <v>148</v>
      </c>
      <c r="H10659" t="s">
        <v>143</v>
      </c>
      <c r="I10659" t="s">
        <v>135</v>
      </c>
      <c r="J10659" t="s">
        <v>136</v>
      </c>
      <c r="K10659" t="s">
        <v>137</v>
      </c>
      <c r="L10659" t="s">
        <v>29560</v>
      </c>
      <c r="M10659" t="s">
        <v>29561</v>
      </c>
      <c r="N10659">
        <v>2.3858333329999999</v>
      </c>
      <c r="O10659">
        <v>0</v>
      </c>
      <c r="P10659">
        <v>176</v>
      </c>
      <c r="Q10659">
        <v>0</v>
      </c>
      <c r="R10659">
        <v>0</v>
      </c>
      <c r="S10659">
        <v>0</v>
      </c>
      <c r="T10659">
        <v>15</v>
      </c>
      <c r="U10659">
        <v>0</v>
      </c>
      <c r="V10659">
        <v>1</v>
      </c>
      <c r="W10659">
        <v>0</v>
      </c>
      <c r="X10659">
        <v>92.010609055585775</v>
      </c>
      <c r="Y10659">
        <v>0</v>
      </c>
      <c r="Z10659">
        <v>0</v>
      </c>
      <c r="AA10659">
        <v>0</v>
      </c>
      <c r="AB10659">
        <v>9.4626333611426734</v>
      </c>
      <c r="AC10659">
        <v>0</v>
      </c>
      <c r="AD10659">
        <v>6.3394694106307705</v>
      </c>
      <c r="AE10659">
        <v>107.81271182735922</v>
      </c>
    </row>
    <row r="10660" spans="1:31" x14ac:dyDescent="0.25">
      <c r="A10660">
        <v>1895839</v>
      </c>
      <c r="B10660">
        <v>1</v>
      </c>
      <c r="C10660" t="s">
        <v>81</v>
      </c>
      <c r="D10660" t="s">
        <v>121</v>
      </c>
      <c r="E10660" t="s">
        <v>146</v>
      </c>
      <c r="F10660" t="s">
        <v>13190</v>
      </c>
      <c r="G10660" t="s">
        <v>148</v>
      </c>
      <c r="H10660" t="s">
        <v>143</v>
      </c>
      <c r="I10660" t="s">
        <v>135</v>
      </c>
      <c r="J10660" t="s">
        <v>136</v>
      </c>
      <c r="K10660" t="s">
        <v>137</v>
      </c>
      <c r="L10660" t="s">
        <v>29562</v>
      </c>
      <c r="M10660" t="s">
        <v>29563</v>
      </c>
      <c r="N10660">
        <v>1.0294444439999999</v>
      </c>
      <c r="O10660">
        <v>0</v>
      </c>
      <c r="P10660">
        <v>35</v>
      </c>
      <c r="Q10660">
        <v>0</v>
      </c>
      <c r="R10660">
        <v>3</v>
      </c>
      <c r="S10660">
        <v>0</v>
      </c>
      <c r="T10660">
        <v>2</v>
      </c>
      <c r="U10660">
        <v>0</v>
      </c>
      <c r="V10660">
        <v>0</v>
      </c>
      <c r="W10660">
        <v>0</v>
      </c>
      <c r="X10660">
        <v>7.1947522856327994</v>
      </c>
      <c r="Y10660">
        <v>0</v>
      </c>
      <c r="Z10660">
        <v>0.88771602037537023</v>
      </c>
      <c r="AA10660">
        <v>0</v>
      </c>
      <c r="AB10660">
        <v>9.3354662525598875E-2</v>
      </c>
      <c r="AC10660">
        <v>0</v>
      </c>
      <c r="AD10660">
        <v>0</v>
      </c>
      <c r="AE10660">
        <v>8.1758229685337689</v>
      </c>
    </row>
    <row r="10661" spans="1:31" x14ac:dyDescent="0.25">
      <c r="A10661">
        <v>1896031</v>
      </c>
      <c r="B10661">
        <v>1</v>
      </c>
      <c r="C10661" t="s">
        <v>80</v>
      </c>
      <c r="D10661" t="s">
        <v>92</v>
      </c>
      <c r="E10661" t="s">
        <v>169</v>
      </c>
      <c r="F10661" t="s">
        <v>29564</v>
      </c>
      <c r="G10661" t="s">
        <v>183</v>
      </c>
      <c r="H10661" t="s">
        <v>143</v>
      </c>
      <c r="I10661" t="s">
        <v>135</v>
      </c>
      <c r="J10661" t="s">
        <v>136</v>
      </c>
      <c r="K10661" t="s">
        <v>137</v>
      </c>
      <c r="L10661" t="s">
        <v>29565</v>
      </c>
      <c r="M10661" t="s">
        <v>29566</v>
      </c>
      <c r="N10661">
        <v>1.7280555550000001</v>
      </c>
      <c r="O10661">
        <v>0</v>
      </c>
      <c r="P10661">
        <v>73</v>
      </c>
      <c r="Q10661">
        <v>0</v>
      </c>
      <c r="R10661">
        <v>0</v>
      </c>
      <c r="S10661">
        <v>0</v>
      </c>
      <c r="T10661">
        <v>21</v>
      </c>
      <c r="U10661">
        <v>0</v>
      </c>
      <c r="V10661">
        <v>0</v>
      </c>
      <c r="W10661">
        <v>0</v>
      </c>
      <c r="X10661">
        <v>29.817155671456291</v>
      </c>
      <c r="Y10661">
        <v>0</v>
      </c>
      <c r="Z10661">
        <v>0</v>
      </c>
      <c r="AA10661">
        <v>0</v>
      </c>
      <c r="AB10661">
        <v>10.265823933120974</v>
      </c>
      <c r="AC10661">
        <v>0</v>
      </c>
      <c r="AD10661">
        <v>0</v>
      </c>
      <c r="AE10661">
        <v>40.082979604577261</v>
      </c>
    </row>
    <row r="10662" spans="1:31" x14ac:dyDescent="0.25">
      <c r="A10662">
        <v>1896363</v>
      </c>
      <c r="B10662">
        <v>1</v>
      </c>
      <c r="C10662" t="s">
        <v>80</v>
      </c>
      <c r="D10662" t="s">
        <v>92</v>
      </c>
      <c r="E10662" t="s">
        <v>146</v>
      </c>
      <c r="F10662" t="s">
        <v>17166</v>
      </c>
      <c r="G10662" t="s">
        <v>148</v>
      </c>
      <c r="H10662" t="s">
        <v>143</v>
      </c>
      <c r="I10662" t="s">
        <v>135</v>
      </c>
      <c r="J10662" t="s">
        <v>136</v>
      </c>
      <c r="K10662" t="s">
        <v>137</v>
      </c>
      <c r="L10662" t="s">
        <v>29567</v>
      </c>
      <c r="M10662" t="s">
        <v>29568</v>
      </c>
      <c r="N10662">
        <v>1.596666666</v>
      </c>
      <c r="O10662">
        <v>0</v>
      </c>
      <c r="P10662">
        <v>50</v>
      </c>
      <c r="Q10662">
        <v>0</v>
      </c>
      <c r="R10662">
        <v>0</v>
      </c>
      <c r="S10662">
        <v>0</v>
      </c>
      <c r="T10662">
        <v>4</v>
      </c>
      <c r="U10662">
        <v>0</v>
      </c>
      <c r="V10662">
        <v>0</v>
      </c>
      <c r="W10662">
        <v>0</v>
      </c>
      <c r="X10662">
        <v>20.349974490916821</v>
      </c>
      <c r="Y10662">
        <v>0</v>
      </c>
      <c r="Z10662">
        <v>0</v>
      </c>
      <c r="AA10662">
        <v>0</v>
      </c>
      <c r="AB10662">
        <v>6.1220275874513961</v>
      </c>
      <c r="AC10662">
        <v>0</v>
      </c>
      <c r="AD10662">
        <v>0</v>
      </c>
      <c r="AE10662">
        <v>26.472002078368217</v>
      </c>
    </row>
    <row r="10663" spans="1:31" x14ac:dyDescent="0.25">
      <c r="A10663">
        <v>1895676</v>
      </c>
      <c r="B10663">
        <v>1</v>
      </c>
      <c r="C10663" t="s">
        <v>81</v>
      </c>
      <c r="D10663" t="s">
        <v>117</v>
      </c>
      <c r="E10663" t="s">
        <v>140</v>
      </c>
      <c r="F10663" t="s">
        <v>29569</v>
      </c>
      <c r="G10663" t="s">
        <v>207</v>
      </c>
      <c r="H10663" t="s">
        <v>143</v>
      </c>
      <c r="I10663" t="s">
        <v>135</v>
      </c>
      <c r="J10663" t="s">
        <v>136</v>
      </c>
      <c r="K10663" t="s">
        <v>137</v>
      </c>
      <c r="L10663" t="s">
        <v>29570</v>
      </c>
      <c r="M10663" t="s">
        <v>29571</v>
      </c>
      <c r="N10663">
        <v>4.414722222</v>
      </c>
      <c r="O10663">
        <v>0</v>
      </c>
      <c r="P10663">
        <v>1</v>
      </c>
      <c r="Q10663">
        <v>0</v>
      </c>
      <c r="R10663">
        <v>0</v>
      </c>
      <c r="S10663">
        <v>0</v>
      </c>
      <c r="T10663">
        <v>1</v>
      </c>
      <c r="U10663">
        <v>0</v>
      </c>
      <c r="V10663">
        <v>0</v>
      </c>
      <c r="W10663">
        <v>0</v>
      </c>
      <c r="X10663">
        <v>0.88098202355419453</v>
      </c>
      <c r="Y10663">
        <v>0</v>
      </c>
      <c r="Z10663">
        <v>0</v>
      </c>
      <c r="AA10663">
        <v>0</v>
      </c>
      <c r="AB10663">
        <v>0.51788712669903003</v>
      </c>
      <c r="AC10663">
        <v>0</v>
      </c>
      <c r="AD10663">
        <v>0</v>
      </c>
      <c r="AE10663">
        <v>1.3988691502532244</v>
      </c>
    </row>
    <row r="10664" spans="1:31" x14ac:dyDescent="0.25">
      <c r="A10664">
        <v>1895971</v>
      </c>
      <c r="B10664">
        <v>1</v>
      </c>
      <c r="C10664" t="s">
        <v>81</v>
      </c>
      <c r="D10664" t="s">
        <v>128</v>
      </c>
      <c r="E10664" t="s">
        <v>146</v>
      </c>
      <c r="F10664" t="s">
        <v>29572</v>
      </c>
      <c r="G10664" t="s">
        <v>148</v>
      </c>
      <c r="H10664" t="s">
        <v>143</v>
      </c>
      <c r="I10664" t="s">
        <v>135</v>
      </c>
      <c r="J10664" t="s">
        <v>136</v>
      </c>
      <c r="K10664" t="s">
        <v>137</v>
      </c>
      <c r="L10664" t="s">
        <v>29573</v>
      </c>
      <c r="M10664" t="s">
        <v>29574</v>
      </c>
      <c r="N10664">
        <v>6.0252777770000003</v>
      </c>
      <c r="O10664">
        <v>0</v>
      </c>
      <c r="P10664">
        <v>577</v>
      </c>
      <c r="Q10664">
        <v>0</v>
      </c>
      <c r="R10664">
        <v>0</v>
      </c>
      <c r="S10664">
        <v>0</v>
      </c>
      <c r="T10664">
        <v>16</v>
      </c>
      <c r="U10664">
        <v>0</v>
      </c>
      <c r="V10664">
        <v>0</v>
      </c>
      <c r="W10664">
        <v>0</v>
      </c>
      <c r="X10664">
        <v>797.48106238372884</v>
      </c>
      <c r="Y10664">
        <v>0</v>
      </c>
      <c r="Z10664">
        <v>0</v>
      </c>
      <c r="AA10664">
        <v>0</v>
      </c>
      <c r="AB10664">
        <v>59.609321943953852</v>
      </c>
      <c r="AC10664">
        <v>0</v>
      </c>
      <c r="AD10664">
        <v>0</v>
      </c>
      <c r="AE10664">
        <v>857.09038432768273</v>
      </c>
    </row>
    <row r="10665" spans="1:31" x14ac:dyDescent="0.25">
      <c r="A10665">
        <v>1895925</v>
      </c>
      <c r="B10665">
        <v>1</v>
      </c>
      <c r="C10665" t="s">
        <v>80</v>
      </c>
      <c r="D10665" t="s">
        <v>103</v>
      </c>
      <c r="E10665" t="s">
        <v>158</v>
      </c>
      <c r="F10665" t="s">
        <v>12877</v>
      </c>
      <c r="G10665" t="s">
        <v>133</v>
      </c>
      <c r="H10665" t="s">
        <v>134</v>
      </c>
      <c r="I10665" t="s">
        <v>135</v>
      </c>
      <c r="J10665" t="s">
        <v>136</v>
      </c>
      <c r="K10665" t="s">
        <v>137</v>
      </c>
      <c r="L10665" t="s">
        <v>29575</v>
      </c>
      <c r="M10665" t="s">
        <v>29576</v>
      </c>
      <c r="N10665">
        <v>1.3305555549999999</v>
      </c>
      <c r="O10665">
        <v>0</v>
      </c>
      <c r="P10665">
        <v>680</v>
      </c>
      <c r="Q10665">
        <v>0</v>
      </c>
      <c r="R10665">
        <v>0</v>
      </c>
      <c r="S10665">
        <v>0</v>
      </c>
      <c r="T10665">
        <v>217</v>
      </c>
      <c r="U10665">
        <v>0</v>
      </c>
      <c r="V10665">
        <v>0</v>
      </c>
      <c r="W10665">
        <v>0</v>
      </c>
      <c r="X10665">
        <v>196.86538455889945</v>
      </c>
      <c r="Y10665">
        <v>0</v>
      </c>
      <c r="Z10665">
        <v>0</v>
      </c>
      <c r="AA10665">
        <v>0</v>
      </c>
      <c r="AB10665">
        <v>231.82524164638426</v>
      </c>
      <c r="AC10665">
        <v>0</v>
      </c>
      <c r="AD10665">
        <v>0</v>
      </c>
      <c r="AE10665">
        <v>428.69062620528371</v>
      </c>
    </row>
    <row r="10666" spans="1:31" x14ac:dyDescent="0.25">
      <c r="A10666">
        <v>1896154</v>
      </c>
      <c r="B10666">
        <v>1</v>
      </c>
      <c r="C10666" t="s">
        <v>80</v>
      </c>
      <c r="D10666" t="s">
        <v>83</v>
      </c>
      <c r="E10666" t="s">
        <v>158</v>
      </c>
      <c r="F10666" t="s">
        <v>29577</v>
      </c>
      <c r="G10666" t="s">
        <v>343</v>
      </c>
      <c r="H10666" t="s">
        <v>134</v>
      </c>
      <c r="I10666" t="s">
        <v>135</v>
      </c>
      <c r="J10666" t="s">
        <v>136</v>
      </c>
      <c r="K10666" t="s">
        <v>137</v>
      </c>
      <c r="L10666" t="s">
        <v>29578</v>
      </c>
      <c r="M10666" t="s">
        <v>29579</v>
      </c>
      <c r="N10666">
        <v>2.736111111</v>
      </c>
      <c r="O10666">
        <v>0</v>
      </c>
      <c r="P10666">
        <v>830</v>
      </c>
      <c r="Q10666">
        <v>0</v>
      </c>
      <c r="R10666">
        <v>0</v>
      </c>
      <c r="S10666">
        <v>0</v>
      </c>
      <c r="T10666">
        <v>33</v>
      </c>
      <c r="U10666">
        <v>0</v>
      </c>
      <c r="V10666">
        <v>0</v>
      </c>
      <c r="W10666">
        <v>0</v>
      </c>
      <c r="X10666">
        <v>608.28381903117372</v>
      </c>
      <c r="Y10666">
        <v>0</v>
      </c>
      <c r="Z10666">
        <v>0</v>
      </c>
      <c r="AA10666">
        <v>0</v>
      </c>
      <c r="AB10666">
        <v>30.307351039733465</v>
      </c>
      <c r="AC10666">
        <v>0</v>
      </c>
      <c r="AD10666">
        <v>0</v>
      </c>
      <c r="AE10666">
        <v>638.5911700709072</v>
      </c>
    </row>
    <row r="10667" spans="1:31" x14ac:dyDescent="0.25">
      <c r="A10667">
        <v>1895656</v>
      </c>
      <c r="B10667">
        <v>1</v>
      </c>
      <c r="C10667" t="s">
        <v>80</v>
      </c>
      <c r="D10667" t="s">
        <v>103</v>
      </c>
      <c r="E10667" t="s">
        <v>140</v>
      </c>
      <c r="F10667" t="s">
        <v>29580</v>
      </c>
      <c r="G10667" t="s">
        <v>212</v>
      </c>
      <c r="H10667" t="s">
        <v>143</v>
      </c>
      <c r="I10667" t="s">
        <v>135</v>
      </c>
      <c r="J10667" t="s">
        <v>3</v>
      </c>
      <c r="K10667" t="s">
        <v>137</v>
      </c>
      <c r="L10667" t="s">
        <v>29581</v>
      </c>
      <c r="M10667" t="s">
        <v>29582</v>
      </c>
      <c r="N10667">
        <v>4.0319444439999996</v>
      </c>
      <c r="O10667">
        <v>0</v>
      </c>
      <c r="P10667">
        <v>8</v>
      </c>
      <c r="Q10667">
        <v>0</v>
      </c>
      <c r="R10667">
        <v>0</v>
      </c>
      <c r="S10667">
        <v>0</v>
      </c>
      <c r="T10667">
        <v>0</v>
      </c>
      <c r="U10667">
        <v>0</v>
      </c>
      <c r="V10667">
        <v>0</v>
      </c>
      <c r="W10667">
        <v>0</v>
      </c>
      <c r="X10667">
        <v>9.249299254019471</v>
      </c>
      <c r="Y10667">
        <v>0</v>
      </c>
      <c r="Z10667">
        <v>0</v>
      </c>
      <c r="AA10667">
        <v>0</v>
      </c>
      <c r="AB10667">
        <v>0</v>
      </c>
      <c r="AC10667">
        <v>0</v>
      </c>
      <c r="AD10667">
        <v>0</v>
      </c>
      <c r="AE10667">
        <v>9.249299254019471</v>
      </c>
    </row>
    <row r="10668" spans="1:31" x14ac:dyDescent="0.25">
      <c r="A10668">
        <v>1896011</v>
      </c>
      <c r="B10668">
        <v>1</v>
      </c>
      <c r="C10668" t="s">
        <v>81</v>
      </c>
      <c r="D10668" t="s">
        <v>119</v>
      </c>
      <c r="E10668" t="s">
        <v>146</v>
      </c>
      <c r="F10668" t="s">
        <v>29583</v>
      </c>
      <c r="G10668" t="s">
        <v>363</v>
      </c>
      <c r="H10668" t="s">
        <v>143</v>
      </c>
      <c r="I10668" t="s">
        <v>135</v>
      </c>
      <c r="J10668" t="s">
        <v>136</v>
      </c>
      <c r="K10668" t="s">
        <v>137</v>
      </c>
      <c r="L10668" t="s">
        <v>29584</v>
      </c>
      <c r="M10668" t="s">
        <v>29585</v>
      </c>
      <c r="N10668">
        <v>7.227222222</v>
      </c>
      <c r="O10668">
        <v>0</v>
      </c>
      <c r="P10668">
        <v>12</v>
      </c>
      <c r="Q10668">
        <v>0</v>
      </c>
      <c r="R10668">
        <v>0</v>
      </c>
      <c r="S10668">
        <v>0</v>
      </c>
      <c r="T10668">
        <v>0</v>
      </c>
      <c r="U10668">
        <v>0</v>
      </c>
      <c r="V10668">
        <v>0</v>
      </c>
      <c r="W10668">
        <v>0</v>
      </c>
      <c r="X10668">
        <v>14.697154082640401</v>
      </c>
      <c r="Y10668">
        <v>0</v>
      </c>
      <c r="Z10668">
        <v>0</v>
      </c>
      <c r="AA10668">
        <v>0</v>
      </c>
      <c r="AB10668">
        <v>0</v>
      </c>
      <c r="AC10668">
        <v>0</v>
      </c>
      <c r="AD10668">
        <v>0</v>
      </c>
      <c r="AE10668">
        <v>14.697154082640401</v>
      </c>
    </row>
    <row r="10669" spans="1:31" x14ac:dyDescent="0.25">
      <c r="A10669">
        <v>1896177</v>
      </c>
      <c r="B10669">
        <v>1</v>
      </c>
      <c r="C10669" t="s">
        <v>80</v>
      </c>
      <c r="D10669" t="s">
        <v>82</v>
      </c>
      <c r="E10669" t="s">
        <v>140</v>
      </c>
      <c r="F10669" t="s">
        <v>29586</v>
      </c>
      <c r="G10669" t="s">
        <v>207</v>
      </c>
      <c r="H10669" t="s">
        <v>143</v>
      </c>
      <c r="I10669" t="s">
        <v>135</v>
      </c>
      <c r="J10669" t="s">
        <v>136</v>
      </c>
      <c r="K10669" t="s">
        <v>137</v>
      </c>
      <c r="L10669" t="s">
        <v>29587</v>
      </c>
      <c r="M10669" t="s">
        <v>29588</v>
      </c>
      <c r="N10669">
        <v>2.9866666660000001</v>
      </c>
      <c r="O10669">
        <v>0</v>
      </c>
      <c r="P10669">
        <v>0</v>
      </c>
      <c r="Q10669">
        <v>0</v>
      </c>
      <c r="R10669">
        <v>0</v>
      </c>
      <c r="S10669">
        <v>0</v>
      </c>
      <c r="T10669">
        <v>3</v>
      </c>
      <c r="U10669">
        <v>0</v>
      </c>
      <c r="V10669">
        <v>0</v>
      </c>
      <c r="W10669">
        <v>0</v>
      </c>
      <c r="X10669">
        <v>0</v>
      </c>
      <c r="Y10669">
        <v>0</v>
      </c>
      <c r="Z10669">
        <v>0</v>
      </c>
      <c r="AA10669">
        <v>0</v>
      </c>
      <c r="AB10669">
        <v>10.342111030918334</v>
      </c>
      <c r="AC10669">
        <v>0</v>
      </c>
      <c r="AD10669">
        <v>0</v>
      </c>
      <c r="AE10669">
        <v>10.342111030918334</v>
      </c>
    </row>
    <row r="10670" spans="1:31" x14ac:dyDescent="0.25">
      <c r="A10670">
        <v>1896366</v>
      </c>
      <c r="B10670">
        <v>1</v>
      </c>
      <c r="C10670" t="s">
        <v>80</v>
      </c>
      <c r="D10670" t="s">
        <v>97</v>
      </c>
      <c r="E10670" t="s">
        <v>222</v>
      </c>
      <c r="F10670" t="s">
        <v>29589</v>
      </c>
      <c r="G10670" t="s">
        <v>148</v>
      </c>
      <c r="H10670" t="s">
        <v>143</v>
      </c>
      <c r="I10670" t="s">
        <v>135</v>
      </c>
      <c r="J10670" t="s">
        <v>136</v>
      </c>
      <c r="K10670" t="s">
        <v>137</v>
      </c>
      <c r="L10670" t="s">
        <v>29590</v>
      </c>
      <c r="M10670" t="s">
        <v>29591</v>
      </c>
      <c r="N10670">
        <v>2.6427777770000001</v>
      </c>
      <c r="O10670">
        <v>0</v>
      </c>
      <c r="P10670">
        <v>73</v>
      </c>
      <c r="Q10670">
        <v>0</v>
      </c>
      <c r="R10670">
        <v>0</v>
      </c>
      <c r="S10670">
        <v>0</v>
      </c>
      <c r="T10670">
        <v>72</v>
      </c>
      <c r="U10670">
        <v>0</v>
      </c>
      <c r="V10670">
        <v>0</v>
      </c>
      <c r="W10670">
        <v>0</v>
      </c>
      <c r="X10670">
        <v>53.72443234059638</v>
      </c>
      <c r="Y10670">
        <v>0</v>
      </c>
      <c r="Z10670">
        <v>0</v>
      </c>
      <c r="AA10670">
        <v>0</v>
      </c>
      <c r="AB10670">
        <v>105.58255441882696</v>
      </c>
      <c r="AC10670">
        <v>0</v>
      </c>
      <c r="AD10670">
        <v>0</v>
      </c>
      <c r="AE10670">
        <v>159.30698675942335</v>
      </c>
    </row>
    <row r="10671" spans="1:31" x14ac:dyDescent="0.25">
      <c r="A10671">
        <v>1895799</v>
      </c>
      <c r="B10671">
        <v>1</v>
      </c>
      <c r="C10671" t="s">
        <v>80</v>
      </c>
      <c r="D10671" t="s">
        <v>93</v>
      </c>
      <c r="E10671" t="s">
        <v>146</v>
      </c>
      <c r="F10671" t="s">
        <v>25949</v>
      </c>
      <c r="G10671" t="s">
        <v>148</v>
      </c>
      <c r="H10671" t="s">
        <v>143</v>
      </c>
      <c r="I10671" t="s">
        <v>135</v>
      </c>
      <c r="J10671" t="s">
        <v>136</v>
      </c>
      <c r="K10671" t="s">
        <v>137</v>
      </c>
      <c r="L10671" t="s">
        <v>29592</v>
      </c>
      <c r="M10671" t="s">
        <v>29593</v>
      </c>
      <c r="N10671">
        <v>1.863611111</v>
      </c>
      <c r="O10671">
        <v>0</v>
      </c>
      <c r="P10671">
        <v>16</v>
      </c>
      <c r="Q10671">
        <v>0</v>
      </c>
      <c r="R10671">
        <v>0</v>
      </c>
      <c r="S10671">
        <v>0</v>
      </c>
      <c r="T10671">
        <v>0</v>
      </c>
      <c r="U10671">
        <v>0</v>
      </c>
      <c r="V10671">
        <v>0</v>
      </c>
      <c r="W10671">
        <v>0</v>
      </c>
      <c r="X10671">
        <v>3.0170678451843971</v>
      </c>
      <c r="Y10671">
        <v>0</v>
      </c>
      <c r="Z10671">
        <v>0</v>
      </c>
      <c r="AA10671">
        <v>0</v>
      </c>
      <c r="AB10671">
        <v>0</v>
      </c>
      <c r="AC10671">
        <v>0</v>
      </c>
      <c r="AD10671">
        <v>0</v>
      </c>
      <c r="AE10671">
        <v>3.0170678451843971</v>
      </c>
    </row>
    <row r="10672" spans="1:31" x14ac:dyDescent="0.25">
      <c r="A10672">
        <v>1895991</v>
      </c>
      <c r="B10672">
        <v>1</v>
      </c>
      <c r="C10672" t="s">
        <v>81</v>
      </c>
      <c r="D10672" t="s">
        <v>119</v>
      </c>
      <c r="E10672" t="s">
        <v>169</v>
      </c>
      <c r="F10672" t="s">
        <v>10429</v>
      </c>
      <c r="G10672" t="s">
        <v>183</v>
      </c>
      <c r="H10672" t="s">
        <v>143</v>
      </c>
      <c r="I10672" t="s">
        <v>135</v>
      </c>
      <c r="J10672" t="s">
        <v>136</v>
      </c>
      <c r="K10672" t="s">
        <v>137</v>
      </c>
      <c r="L10672" t="s">
        <v>29594</v>
      </c>
      <c r="M10672" t="s">
        <v>29595</v>
      </c>
      <c r="N10672">
        <v>1</v>
      </c>
      <c r="O10672">
        <v>0</v>
      </c>
      <c r="P10672">
        <v>210</v>
      </c>
      <c r="Q10672">
        <v>0</v>
      </c>
      <c r="R10672">
        <v>8</v>
      </c>
      <c r="S10672">
        <v>0</v>
      </c>
      <c r="T10672">
        <v>9</v>
      </c>
      <c r="U10672">
        <v>0</v>
      </c>
      <c r="V10672">
        <v>0</v>
      </c>
      <c r="W10672">
        <v>0</v>
      </c>
      <c r="X10672">
        <v>60.122131306509722</v>
      </c>
      <c r="Y10672">
        <v>0</v>
      </c>
      <c r="Z10672">
        <v>1.9579131399536001</v>
      </c>
      <c r="AA10672">
        <v>0</v>
      </c>
      <c r="AB10672">
        <v>1.5529930279714004</v>
      </c>
      <c r="AC10672">
        <v>0</v>
      </c>
      <c r="AD10672">
        <v>0</v>
      </c>
      <c r="AE10672">
        <v>63.633037474434722</v>
      </c>
    </row>
    <row r="10673" spans="1:31" x14ac:dyDescent="0.25">
      <c r="A10673">
        <v>1895819</v>
      </c>
      <c r="B10673">
        <v>1</v>
      </c>
      <c r="C10673" t="s">
        <v>80</v>
      </c>
      <c r="D10673" t="s">
        <v>88</v>
      </c>
      <c r="E10673" t="s">
        <v>140</v>
      </c>
      <c r="F10673" t="s">
        <v>29596</v>
      </c>
      <c r="G10673" t="s">
        <v>207</v>
      </c>
      <c r="H10673" t="s">
        <v>143</v>
      </c>
      <c r="I10673" t="s">
        <v>135</v>
      </c>
      <c r="J10673" t="s">
        <v>136</v>
      </c>
      <c r="K10673" t="s">
        <v>137</v>
      </c>
      <c r="L10673" t="s">
        <v>29597</v>
      </c>
      <c r="M10673" t="s">
        <v>29598</v>
      </c>
      <c r="N10673">
        <v>0.32611111100000001</v>
      </c>
      <c r="O10673">
        <v>0</v>
      </c>
      <c r="P10673">
        <v>7</v>
      </c>
      <c r="Q10673">
        <v>0</v>
      </c>
      <c r="R10673">
        <v>0</v>
      </c>
      <c r="S10673">
        <v>0</v>
      </c>
      <c r="T10673">
        <v>1</v>
      </c>
      <c r="U10673">
        <v>0</v>
      </c>
      <c r="V10673">
        <v>0</v>
      </c>
      <c r="W10673">
        <v>0</v>
      </c>
      <c r="X10673">
        <v>0.43380431028077882</v>
      </c>
      <c r="Y10673">
        <v>0</v>
      </c>
      <c r="Z10673">
        <v>0</v>
      </c>
      <c r="AA10673">
        <v>0</v>
      </c>
      <c r="AB10673">
        <v>0.88186629739889333</v>
      </c>
      <c r="AC10673">
        <v>0</v>
      </c>
      <c r="AD10673">
        <v>0</v>
      </c>
      <c r="AE10673">
        <v>1.3156706076796723</v>
      </c>
    </row>
    <row r="10674" spans="1:31" x14ac:dyDescent="0.25">
      <c r="A10674">
        <v>1895985</v>
      </c>
      <c r="B10674">
        <v>1</v>
      </c>
      <c r="C10674" t="s">
        <v>80</v>
      </c>
      <c r="D10674" t="s">
        <v>83</v>
      </c>
      <c r="E10674" t="s">
        <v>146</v>
      </c>
      <c r="F10674" t="s">
        <v>29599</v>
      </c>
      <c r="G10674" t="s">
        <v>148</v>
      </c>
      <c r="H10674" t="s">
        <v>143</v>
      </c>
      <c r="I10674" t="s">
        <v>135</v>
      </c>
      <c r="J10674" t="s">
        <v>136</v>
      </c>
      <c r="K10674" t="s">
        <v>137</v>
      </c>
      <c r="L10674" t="s">
        <v>29600</v>
      </c>
      <c r="M10674" t="s">
        <v>29601</v>
      </c>
      <c r="N10674">
        <v>2.0724999999999998</v>
      </c>
      <c r="O10674">
        <v>0</v>
      </c>
      <c r="P10674">
        <v>213</v>
      </c>
      <c r="Q10674">
        <v>0</v>
      </c>
      <c r="R10674">
        <v>0</v>
      </c>
      <c r="S10674">
        <v>0</v>
      </c>
      <c r="T10674">
        <v>44</v>
      </c>
      <c r="U10674">
        <v>0</v>
      </c>
      <c r="V10674">
        <v>0</v>
      </c>
      <c r="W10674">
        <v>0</v>
      </c>
      <c r="X10674">
        <v>140.48012285723945</v>
      </c>
      <c r="Y10674">
        <v>0</v>
      </c>
      <c r="Z10674">
        <v>0</v>
      </c>
      <c r="AA10674">
        <v>0</v>
      </c>
      <c r="AB10674">
        <v>98.879830209492468</v>
      </c>
      <c r="AC10674">
        <v>0</v>
      </c>
      <c r="AD10674">
        <v>0</v>
      </c>
      <c r="AE10674">
        <v>239.35995306673192</v>
      </c>
    </row>
    <row r="10675" spans="1:31" x14ac:dyDescent="0.25">
      <c r="A10675">
        <v>1895968</v>
      </c>
      <c r="B10675">
        <v>1</v>
      </c>
      <c r="C10675" t="s">
        <v>80</v>
      </c>
      <c r="D10675" t="s">
        <v>93</v>
      </c>
      <c r="E10675" t="s">
        <v>146</v>
      </c>
      <c r="F10675" t="s">
        <v>29602</v>
      </c>
      <c r="G10675" t="s">
        <v>148</v>
      </c>
      <c r="H10675" t="s">
        <v>143</v>
      </c>
      <c r="I10675" t="s">
        <v>135</v>
      </c>
      <c r="J10675" t="s">
        <v>136</v>
      </c>
      <c r="K10675" t="s">
        <v>137</v>
      </c>
      <c r="L10675" t="s">
        <v>29603</v>
      </c>
      <c r="M10675" t="s">
        <v>29604</v>
      </c>
      <c r="N10675">
        <v>5.8150000000000004</v>
      </c>
      <c r="O10675">
        <v>0</v>
      </c>
      <c r="P10675">
        <v>15</v>
      </c>
      <c r="Q10675">
        <v>0</v>
      </c>
      <c r="R10675">
        <v>2</v>
      </c>
      <c r="S10675">
        <v>0</v>
      </c>
      <c r="T10675">
        <v>2</v>
      </c>
      <c r="U10675">
        <v>0</v>
      </c>
      <c r="V10675">
        <v>0</v>
      </c>
      <c r="W10675">
        <v>0</v>
      </c>
      <c r="X10675">
        <v>29.203526551076592</v>
      </c>
      <c r="Y10675">
        <v>0</v>
      </c>
      <c r="Z10675">
        <v>36.435210750642696</v>
      </c>
      <c r="AA10675">
        <v>0</v>
      </c>
      <c r="AB10675">
        <v>6.4148870021207207</v>
      </c>
      <c r="AC10675">
        <v>0</v>
      </c>
      <c r="AD10675">
        <v>0</v>
      </c>
      <c r="AE10675">
        <v>72.05362430384001</v>
      </c>
    </row>
    <row r="10676" spans="1:31" x14ac:dyDescent="0.25">
      <c r="A10676">
        <v>1896111</v>
      </c>
      <c r="B10676">
        <v>1</v>
      </c>
      <c r="C10676" t="s">
        <v>80</v>
      </c>
      <c r="D10676" t="s">
        <v>100</v>
      </c>
      <c r="E10676" t="s">
        <v>146</v>
      </c>
      <c r="F10676" t="s">
        <v>28895</v>
      </c>
      <c r="G10676" t="s">
        <v>363</v>
      </c>
      <c r="H10676" t="s">
        <v>143</v>
      </c>
      <c r="I10676" t="s">
        <v>135</v>
      </c>
      <c r="J10676" t="s">
        <v>136</v>
      </c>
      <c r="K10676" t="s">
        <v>137</v>
      </c>
      <c r="L10676" t="s">
        <v>29605</v>
      </c>
      <c r="M10676" t="s">
        <v>29606</v>
      </c>
      <c r="N10676">
        <v>1.9069444440000001</v>
      </c>
      <c r="O10676">
        <v>0</v>
      </c>
      <c r="P10676">
        <v>30</v>
      </c>
      <c r="Q10676">
        <v>0</v>
      </c>
      <c r="R10676">
        <v>0</v>
      </c>
      <c r="S10676">
        <v>0</v>
      </c>
      <c r="T10676">
        <v>1</v>
      </c>
      <c r="U10676">
        <v>0</v>
      </c>
      <c r="V10676">
        <v>0</v>
      </c>
      <c r="W10676">
        <v>0</v>
      </c>
      <c r="X10676">
        <v>15.169815940926132</v>
      </c>
      <c r="Y10676">
        <v>0</v>
      </c>
      <c r="Z10676">
        <v>0</v>
      </c>
      <c r="AA10676">
        <v>0</v>
      </c>
      <c r="AB10676">
        <v>0.86054477197775103</v>
      </c>
      <c r="AC10676">
        <v>0</v>
      </c>
      <c r="AD10676">
        <v>0</v>
      </c>
      <c r="AE10676">
        <v>16.030360712903882</v>
      </c>
    </row>
    <row r="10677" spans="1:31" x14ac:dyDescent="0.25">
      <c r="A10677">
        <v>1896054</v>
      </c>
      <c r="B10677">
        <v>1</v>
      </c>
      <c r="C10677" t="s">
        <v>80</v>
      </c>
      <c r="D10677" t="s">
        <v>96</v>
      </c>
      <c r="E10677" t="s">
        <v>169</v>
      </c>
      <c r="F10677" t="s">
        <v>1590</v>
      </c>
      <c r="G10677" t="s">
        <v>183</v>
      </c>
      <c r="H10677" t="s">
        <v>143</v>
      </c>
      <c r="I10677" t="s">
        <v>135</v>
      </c>
      <c r="J10677" t="s">
        <v>136</v>
      </c>
      <c r="K10677" t="s">
        <v>137</v>
      </c>
      <c r="L10677" t="s">
        <v>29607</v>
      </c>
      <c r="M10677" t="s">
        <v>29608</v>
      </c>
      <c r="N10677">
        <v>1.0691666660000001</v>
      </c>
      <c r="O10677">
        <v>0</v>
      </c>
      <c r="P10677">
        <v>237</v>
      </c>
      <c r="Q10677">
        <v>0</v>
      </c>
      <c r="R10677">
        <v>1</v>
      </c>
      <c r="S10677">
        <v>0</v>
      </c>
      <c r="T10677">
        <v>6</v>
      </c>
      <c r="U10677">
        <v>0</v>
      </c>
      <c r="V10677">
        <v>0</v>
      </c>
      <c r="W10677">
        <v>0</v>
      </c>
      <c r="X10677">
        <v>223.23703074818778</v>
      </c>
      <c r="Y10677">
        <v>0</v>
      </c>
      <c r="Z10677">
        <v>0.20291185867022168</v>
      </c>
      <c r="AA10677">
        <v>0</v>
      </c>
      <c r="AB10677">
        <v>12.392596500836348</v>
      </c>
      <c r="AC10677">
        <v>0</v>
      </c>
      <c r="AD10677">
        <v>0</v>
      </c>
      <c r="AE10677">
        <v>235.83253910769434</v>
      </c>
    </row>
    <row r="10678" spans="1:31" x14ac:dyDescent="0.25">
      <c r="A10678">
        <v>1895862</v>
      </c>
      <c r="B10678">
        <v>1</v>
      </c>
      <c r="C10678" t="s">
        <v>80</v>
      </c>
      <c r="D10678" t="s">
        <v>96</v>
      </c>
      <c r="E10678" t="s">
        <v>140</v>
      </c>
      <c r="F10678" t="s">
        <v>29609</v>
      </c>
      <c r="G10678" t="s">
        <v>207</v>
      </c>
      <c r="H10678" t="s">
        <v>143</v>
      </c>
      <c r="I10678" t="s">
        <v>135</v>
      </c>
      <c r="J10678" t="s">
        <v>136</v>
      </c>
      <c r="K10678" t="s">
        <v>137</v>
      </c>
      <c r="L10678" t="s">
        <v>29610</v>
      </c>
      <c r="M10678" t="s">
        <v>29611</v>
      </c>
      <c r="N10678">
        <v>3.173611111</v>
      </c>
      <c r="O10678">
        <v>0</v>
      </c>
      <c r="P10678">
        <v>1</v>
      </c>
      <c r="Q10678">
        <v>0</v>
      </c>
      <c r="R10678">
        <v>0</v>
      </c>
      <c r="S10678">
        <v>0</v>
      </c>
      <c r="T10678">
        <v>0</v>
      </c>
      <c r="U10678">
        <v>0</v>
      </c>
      <c r="V10678">
        <v>0</v>
      </c>
      <c r="W10678">
        <v>0</v>
      </c>
      <c r="X10678">
        <v>8.9019406159359455</v>
      </c>
      <c r="Y10678">
        <v>0</v>
      </c>
      <c r="Z10678">
        <v>0</v>
      </c>
      <c r="AA10678">
        <v>0</v>
      </c>
      <c r="AB10678">
        <v>0</v>
      </c>
      <c r="AC10678">
        <v>0</v>
      </c>
      <c r="AD10678">
        <v>0</v>
      </c>
      <c r="AE10678">
        <v>8.9019406159359455</v>
      </c>
    </row>
    <row r="10679" spans="1:31" x14ac:dyDescent="0.25">
      <c r="A10679">
        <v>1895948</v>
      </c>
      <c r="B10679">
        <v>1</v>
      </c>
      <c r="C10679" t="s">
        <v>80</v>
      </c>
      <c r="D10679" t="s">
        <v>110</v>
      </c>
      <c r="E10679" t="s">
        <v>169</v>
      </c>
      <c r="F10679" t="s">
        <v>27344</v>
      </c>
      <c r="G10679" t="s">
        <v>183</v>
      </c>
      <c r="H10679" t="s">
        <v>143</v>
      </c>
      <c r="I10679" t="s">
        <v>135</v>
      </c>
      <c r="J10679" t="s">
        <v>136</v>
      </c>
      <c r="K10679" t="s">
        <v>137</v>
      </c>
      <c r="L10679" t="s">
        <v>29612</v>
      </c>
      <c r="M10679" t="s">
        <v>29613</v>
      </c>
      <c r="N10679">
        <v>2.4583333330000001</v>
      </c>
      <c r="O10679">
        <v>0</v>
      </c>
      <c r="P10679">
        <v>1006</v>
      </c>
      <c r="Q10679">
        <v>0</v>
      </c>
      <c r="R10679">
        <v>0</v>
      </c>
      <c r="S10679">
        <v>0</v>
      </c>
      <c r="T10679">
        <v>76</v>
      </c>
      <c r="U10679">
        <v>0</v>
      </c>
      <c r="V10679">
        <v>0</v>
      </c>
      <c r="W10679">
        <v>0</v>
      </c>
      <c r="X10679">
        <v>853.82886458627854</v>
      </c>
      <c r="Y10679">
        <v>0</v>
      </c>
      <c r="Z10679">
        <v>0</v>
      </c>
      <c r="AA10679">
        <v>0</v>
      </c>
      <c r="AB10679">
        <v>118.72380972657386</v>
      </c>
      <c r="AC10679">
        <v>0</v>
      </c>
      <c r="AD10679">
        <v>0</v>
      </c>
      <c r="AE10679">
        <v>972.55267431285245</v>
      </c>
    </row>
    <row r="10680" spans="1:31" x14ac:dyDescent="0.25">
      <c r="A10680">
        <v>1895699</v>
      </c>
      <c r="B10680">
        <v>1</v>
      </c>
      <c r="C10680" t="s">
        <v>80</v>
      </c>
      <c r="D10680" t="s">
        <v>84</v>
      </c>
      <c r="E10680" t="s">
        <v>140</v>
      </c>
      <c r="F10680" t="s">
        <v>23947</v>
      </c>
      <c r="G10680" t="s">
        <v>163</v>
      </c>
      <c r="H10680" t="s">
        <v>143</v>
      </c>
      <c r="I10680" t="s">
        <v>135</v>
      </c>
      <c r="J10680" t="s">
        <v>136</v>
      </c>
      <c r="K10680" t="s">
        <v>137</v>
      </c>
      <c r="L10680" t="s">
        <v>29614</v>
      </c>
      <c r="M10680" t="s">
        <v>29615</v>
      </c>
      <c r="N10680">
        <v>1.3463888879999999</v>
      </c>
      <c r="O10680">
        <v>0</v>
      </c>
      <c r="P10680">
        <v>2</v>
      </c>
      <c r="Q10680">
        <v>0</v>
      </c>
      <c r="R10680">
        <v>0</v>
      </c>
      <c r="S10680">
        <v>0</v>
      </c>
      <c r="T10680">
        <v>0</v>
      </c>
      <c r="U10680">
        <v>0</v>
      </c>
      <c r="V10680">
        <v>0</v>
      </c>
      <c r="W10680">
        <v>0</v>
      </c>
      <c r="X10680">
        <v>0.95022855780029003</v>
      </c>
      <c r="Y10680">
        <v>0</v>
      </c>
      <c r="Z10680">
        <v>0</v>
      </c>
      <c r="AA10680">
        <v>0</v>
      </c>
      <c r="AB10680">
        <v>0</v>
      </c>
      <c r="AC10680">
        <v>0</v>
      </c>
      <c r="AD10680">
        <v>0</v>
      </c>
      <c r="AE10680">
        <v>0.95022855780029003</v>
      </c>
    </row>
    <row r="10681" spans="1:31" x14ac:dyDescent="0.25">
      <c r="A10681">
        <v>1896303</v>
      </c>
      <c r="B10681">
        <v>1</v>
      </c>
      <c r="C10681" t="s">
        <v>81</v>
      </c>
      <c r="D10681" t="s">
        <v>118</v>
      </c>
      <c r="E10681" t="s">
        <v>146</v>
      </c>
      <c r="F10681" t="s">
        <v>3233</v>
      </c>
      <c r="G10681" t="s">
        <v>469</v>
      </c>
      <c r="H10681" t="s">
        <v>143</v>
      </c>
      <c r="I10681" t="s">
        <v>135</v>
      </c>
      <c r="J10681" t="s">
        <v>136</v>
      </c>
      <c r="K10681" t="s">
        <v>137</v>
      </c>
      <c r="L10681" t="s">
        <v>29616</v>
      </c>
      <c r="M10681" t="s">
        <v>29617</v>
      </c>
      <c r="N10681">
        <v>2.861388888</v>
      </c>
      <c r="O10681">
        <v>0</v>
      </c>
      <c r="P10681">
        <v>15</v>
      </c>
      <c r="Q10681">
        <v>0</v>
      </c>
      <c r="R10681">
        <v>0</v>
      </c>
      <c r="S10681">
        <v>0</v>
      </c>
      <c r="T10681">
        <v>2</v>
      </c>
      <c r="U10681">
        <v>0</v>
      </c>
      <c r="V10681">
        <v>0</v>
      </c>
      <c r="W10681">
        <v>0</v>
      </c>
      <c r="X10681">
        <v>14.227350241461069</v>
      </c>
      <c r="Y10681">
        <v>0</v>
      </c>
      <c r="Z10681">
        <v>0</v>
      </c>
      <c r="AA10681">
        <v>0</v>
      </c>
      <c r="AB10681">
        <v>1.3623209347897116</v>
      </c>
      <c r="AC10681">
        <v>0</v>
      </c>
      <c r="AD10681">
        <v>0</v>
      </c>
      <c r="AE10681">
        <v>15.58967117625078</v>
      </c>
    </row>
    <row r="10682" spans="1:31" x14ac:dyDescent="0.25">
      <c r="A10682">
        <v>1895805</v>
      </c>
      <c r="B10682">
        <v>1</v>
      </c>
      <c r="C10682" t="s">
        <v>81</v>
      </c>
      <c r="D10682" t="s">
        <v>115</v>
      </c>
      <c r="E10682" t="s">
        <v>169</v>
      </c>
      <c r="F10682" t="s">
        <v>29618</v>
      </c>
      <c r="G10682" t="s">
        <v>183</v>
      </c>
      <c r="H10682" t="s">
        <v>143</v>
      </c>
      <c r="I10682" t="s">
        <v>135</v>
      </c>
      <c r="J10682" t="s">
        <v>136</v>
      </c>
      <c r="K10682" t="s">
        <v>137</v>
      </c>
      <c r="L10682" t="s">
        <v>29619</v>
      </c>
      <c r="M10682" t="s">
        <v>29620</v>
      </c>
      <c r="N10682">
        <v>1.963333333</v>
      </c>
      <c r="O10682">
        <v>0</v>
      </c>
      <c r="P10682">
        <v>111</v>
      </c>
      <c r="Q10682">
        <v>0</v>
      </c>
      <c r="R10682">
        <v>14</v>
      </c>
      <c r="S10682">
        <v>0</v>
      </c>
      <c r="T10682">
        <v>8</v>
      </c>
      <c r="U10682">
        <v>0</v>
      </c>
      <c r="V10682">
        <v>0</v>
      </c>
      <c r="W10682">
        <v>0</v>
      </c>
      <c r="X10682">
        <v>19.249847691323001</v>
      </c>
      <c r="Y10682">
        <v>0</v>
      </c>
      <c r="Z10682">
        <v>3.4524766028695941</v>
      </c>
      <c r="AA10682">
        <v>0</v>
      </c>
      <c r="AB10682">
        <v>3.2333042554055469</v>
      </c>
      <c r="AC10682">
        <v>0</v>
      </c>
      <c r="AD10682">
        <v>0</v>
      </c>
      <c r="AE10682">
        <v>25.935628549598142</v>
      </c>
    </row>
    <row r="10683" spans="1:31" x14ac:dyDescent="0.25">
      <c r="A10683">
        <v>1896346</v>
      </c>
      <c r="B10683">
        <v>1</v>
      </c>
      <c r="C10683" t="s">
        <v>80</v>
      </c>
      <c r="D10683" t="s">
        <v>85</v>
      </c>
      <c r="E10683" t="s">
        <v>146</v>
      </c>
      <c r="F10683" t="s">
        <v>29621</v>
      </c>
      <c r="G10683" t="s">
        <v>148</v>
      </c>
      <c r="H10683" t="s">
        <v>143</v>
      </c>
      <c r="I10683" t="s">
        <v>135</v>
      </c>
      <c r="J10683" t="s">
        <v>136</v>
      </c>
      <c r="K10683" t="s">
        <v>137</v>
      </c>
      <c r="L10683" t="s">
        <v>29622</v>
      </c>
      <c r="M10683" t="s">
        <v>29623</v>
      </c>
      <c r="N10683">
        <v>1.409444444</v>
      </c>
      <c r="O10683">
        <v>0</v>
      </c>
      <c r="P10683">
        <v>432</v>
      </c>
      <c r="Q10683">
        <v>0</v>
      </c>
      <c r="R10683">
        <v>0</v>
      </c>
      <c r="S10683">
        <v>0</v>
      </c>
      <c r="T10683">
        <v>22</v>
      </c>
      <c r="U10683">
        <v>0</v>
      </c>
      <c r="V10683">
        <v>2</v>
      </c>
      <c r="W10683">
        <v>0</v>
      </c>
      <c r="X10683">
        <v>212.79172437060762</v>
      </c>
      <c r="Y10683">
        <v>0</v>
      </c>
      <c r="Z10683">
        <v>0</v>
      </c>
      <c r="AA10683">
        <v>0</v>
      </c>
      <c r="AB10683">
        <v>27.515207916218461</v>
      </c>
      <c r="AC10683">
        <v>0</v>
      </c>
      <c r="AD10683">
        <v>9.1318716525265451</v>
      </c>
      <c r="AE10683">
        <v>249.43880393935262</v>
      </c>
    </row>
    <row r="10684" spans="1:31" x14ac:dyDescent="0.25">
      <c r="A10684">
        <v>1889648</v>
      </c>
      <c r="B10684">
        <v>1</v>
      </c>
      <c r="C10684" t="s">
        <v>80</v>
      </c>
      <c r="D10684" t="s">
        <v>91</v>
      </c>
      <c r="E10684" t="s">
        <v>158</v>
      </c>
      <c r="F10684" t="s">
        <v>29624</v>
      </c>
      <c r="G10684" t="s">
        <v>219</v>
      </c>
      <c r="H10684" t="s">
        <v>134</v>
      </c>
      <c r="I10684" t="s">
        <v>135</v>
      </c>
      <c r="J10684" t="s">
        <v>136</v>
      </c>
      <c r="K10684" t="s">
        <v>137</v>
      </c>
      <c r="L10684" t="s">
        <v>29625</v>
      </c>
      <c r="M10684" t="s">
        <v>29626</v>
      </c>
      <c r="N10684">
        <v>1.5213888879999999</v>
      </c>
      <c r="O10684">
        <v>1</v>
      </c>
      <c r="P10684">
        <v>0</v>
      </c>
      <c r="Q10684">
        <v>0</v>
      </c>
      <c r="R10684">
        <v>0</v>
      </c>
      <c r="S10684">
        <v>1</v>
      </c>
      <c r="T10684">
        <v>0</v>
      </c>
      <c r="U10684">
        <v>0</v>
      </c>
      <c r="V10684">
        <v>0</v>
      </c>
      <c r="W10684">
        <v>0</v>
      </c>
      <c r="X10684">
        <v>0</v>
      </c>
      <c r="Y10684">
        <v>0</v>
      </c>
      <c r="Z10684">
        <v>0</v>
      </c>
      <c r="AA10684">
        <v>0</v>
      </c>
      <c r="AB10684">
        <v>0</v>
      </c>
      <c r="AC10684">
        <v>0</v>
      </c>
      <c r="AD10684">
        <v>0</v>
      </c>
      <c r="AE10684">
        <v>0</v>
      </c>
    </row>
    <row r="10685" spans="1:31" x14ac:dyDescent="0.25">
      <c r="A10685">
        <v>1877666</v>
      </c>
      <c r="B10685">
        <v>1</v>
      </c>
      <c r="C10685" t="s">
        <v>81</v>
      </c>
      <c r="D10685" t="s">
        <v>128</v>
      </c>
      <c r="E10685" t="s">
        <v>210</v>
      </c>
      <c r="F10685" t="s">
        <v>29627</v>
      </c>
      <c r="G10685" t="s">
        <v>133</v>
      </c>
      <c r="H10685" t="s">
        <v>134</v>
      </c>
      <c r="I10685" t="s">
        <v>135</v>
      </c>
      <c r="J10685" t="s">
        <v>136</v>
      </c>
      <c r="K10685" t="s">
        <v>137</v>
      </c>
      <c r="L10685" t="s">
        <v>29628</v>
      </c>
      <c r="M10685" t="s">
        <v>29629</v>
      </c>
      <c r="N10685">
        <v>0.69638888799999998</v>
      </c>
      <c r="O10685">
        <v>0</v>
      </c>
      <c r="P10685">
        <v>0</v>
      </c>
      <c r="Q10685">
        <v>0</v>
      </c>
      <c r="R10685">
        <v>0</v>
      </c>
      <c r="S10685">
        <v>0</v>
      </c>
      <c r="T10685">
        <v>0</v>
      </c>
      <c r="U10685">
        <v>0</v>
      </c>
      <c r="V10685">
        <v>0</v>
      </c>
      <c r="W10685">
        <v>0</v>
      </c>
      <c r="X10685">
        <v>0</v>
      </c>
      <c r="Y10685">
        <v>0</v>
      </c>
      <c r="Z10685">
        <v>0</v>
      </c>
      <c r="AA10685">
        <v>0</v>
      </c>
      <c r="AB10685">
        <v>0</v>
      </c>
      <c r="AC10685">
        <v>0</v>
      </c>
      <c r="AD10685">
        <v>0</v>
      </c>
      <c r="AE10685">
        <v>0</v>
      </c>
    </row>
    <row r="10686" spans="1:31" x14ac:dyDescent="0.25">
      <c r="A10686">
        <v>1891254</v>
      </c>
      <c r="B10686">
        <v>1</v>
      </c>
      <c r="C10686" t="s">
        <v>80</v>
      </c>
      <c r="D10686" t="s">
        <v>107</v>
      </c>
      <c r="E10686" t="s">
        <v>140</v>
      </c>
      <c r="F10686" t="s">
        <v>29630</v>
      </c>
      <c r="G10686" t="s">
        <v>163</v>
      </c>
      <c r="H10686" t="s">
        <v>143</v>
      </c>
      <c r="I10686" t="s">
        <v>135</v>
      </c>
      <c r="J10686" t="s">
        <v>136</v>
      </c>
      <c r="K10686" t="s">
        <v>137</v>
      </c>
      <c r="L10686" t="s">
        <v>29631</v>
      </c>
      <c r="M10686" t="s">
        <v>29632</v>
      </c>
      <c r="N10686">
        <v>7.8283333329999998</v>
      </c>
      <c r="O10686">
        <v>0</v>
      </c>
      <c r="P10686">
        <v>0</v>
      </c>
      <c r="Q10686">
        <v>0</v>
      </c>
      <c r="R10686">
        <v>0</v>
      </c>
      <c r="S10686">
        <v>0</v>
      </c>
      <c r="T10686">
        <v>1</v>
      </c>
      <c r="U10686">
        <v>0</v>
      </c>
      <c r="V10686">
        <v>0</v>
      </c>
      <c r="W10686">
        <v>0</v>
      </c>
      <c r="X10686">
        <v>0</v>
      </c>
      <c r="Y10686">
        <v>0</v>
      </c>
      <c r="Z10686">
        <v>0</v>
      </c>
      <c r="AA10686">
        <v>0</v>
      </c>
      <c r="AB10686">
        <v>0</v>
      </c>
      <c r="AC10686">
        <v>0</v>
      </c>
      <c r="AD10686">
        <v>0</v>
      </c>
      <c r="AE10686">
        <v>0</v>
      </c>
    </row>
    <row r="10687" spans="1:31" x14ac:dyDescent="0.25">
      <c r="A10687">
        <v>1879684</v>
      </c>
      <c r="B10687">
        <v>1</v>
      </c>
      <c r="C10687" t="s">
        <v>81</v>
      </c>
      <c r="D10687" t="s">
        <v>124</v>
      </c>
      <c r="E10687" t="s">
        <v>131</v>
      </c>
      <c r="F10687" t="s">
        <v>29633</v>
      </c>
      <c r="G10687" t="s">
        <v>171</v>
      </c>
      <c r="H10687" t="s">
        <v>134</v>
      </c>
      <c r="I10687" t="s">
        <v>135</v>
      </c>
      <c r="J10687" t="s">
        <v>136</v>
      </c>
      <c r="K10687" t="s">
        <v>172</v>
      </c>
      <c r="L10687" t="s">
        <v>29634</v>
      </c>
      <c r="M10687" t="s">
        <v>29635</v>
      </c>
      <c r="N10687">
        <v>1.6735638880000001</v>
      </c>
      <c r="O10687">
        <v>0</v>
      </c>
      <c r="P10687">
        <v>0</v>
      </c>
      <c r="Q10687">
        <v>0</v>
      </c>
      <c r="R10687">
        <v>0</v>
      </c>
      <c r="S10687">
        <v>0</v>
      </c>
      <c r="T10687">
        <v>0</v>
      </c>
      <c r="U10687">
        <v>0</v>
      </c>
      <c r="V10687">
        <v>0</v>
      </c>
      <c r="W10687">
        <v>0</v>
      </c>
      <c r="X10687">
        <v>0</v>
      </c>
      <c r="Y10687">
        <v>0</v>
      </c>
      <c r="Z10687">
        <v>0</v>
      </c>
      <c r="AA10687">
        <v>0</v>
      </c>
      <c r="AB10687">
        <v>0</v>
      </c>
      <c r="AC10687">
        <v>0</v>
      </c>
      <c r="AD10687">
        <v>0</v>
      </c>
      <c r="AE10687">
        <v>0</v>
      </c>
    </row>
    <row r="10688" spans="1:31" x14ac:dyDescent="0.25">
      <c r="A10688">
        <v>1877526</v>
      </c>
      <c r="B10688">
        <v>1</v>
      </c>
      <c r="C10688" t="s">
        <v>80</v>
      </c>
      <c r="D10688" t="s">
        <v>105</v>
      </c>
      <c r="E10688" t="s">
        <v>131</v>
      </c>
      <c r="F10688" t="s">
        <v>29636</v>
      </c>
      <c r="G10688" t="s">
        <v>171</v>
      </c>
      <c r="H10688" t="s">
        <v>134</v>
      </c>
      <c r="I10688" t="s">
        <v>135</v>
      </c>
      <c r="J10688" t="s">
        <v>136</v>
      </c>
      <c r="K10688" t="s">
        <v>172</v>
      </c>
      <c r="L10688" t="s">
        <v>29637</v>
      </c>
      <c r="M10688" t="s">
        <v>29638</v>
      </c>
      <c r="N10688">
        <v>3.5634174999999999</v>
      </c>
      <c r="O10688">
        <v>0</v>
      </c>
      <c r="P10688">
        <v>0</v>
      </c>
      <c r="Q10688">
        <v>0</v>
      </c>
      <c r="R10688">
        <v>0</v>
      </c>
      <c r="S10688">
        <v>0</v>
      </c>
      <c r="T10688">
        <v>0</v>
      </c>
      <c r="U10688">
        <v>0</v>
      </c>
      <c r="V10688">
        <v>0</v>
      </c>
      <c r="W10688">
        <v>0</v>
      </c>
      <c r="X10688">
        <v>0</v>
      </c>
      <c r="Y10688">
        <v>0</v>
      </c>
      <c r="Z10688">
        <v>0</v>
      </c>
      <c r="AA10688">
        <v>0</v>
      </c>
      <c r="AB10688">
        <v>0</v>
      </c>
      <c r="AC10688">
        <v>0</v>
      </c>
      <c r="AD10688">
        <v>0</v>
      </c>
      <c r="AE10688">
        <v>0</v>
      </c>
    </row>
    <row r="10689" spans="1:31" x14ac:dyDescent="0.25">
      <c r="A10689">
        <v>1883437</v>
      </c>
      <c r="B10689">
        <v>1</v>
      </c>
      <c r="C10689" t="s">
        <v>80</v>
      </c>
      <c r="D10689" t="s">
        <v>93</v>
      </c>
      <c r="E10689" t="s">
        <v>140</v>
      </c>
      <c r="F10689" t="s">
        <v>29639</v>
      </c>
      <c r="G10689" t="s">
        <v>163</v>
      </c>
      <c r="H10689" t="s">
        <v>143</v>
      </c>
      <c r="I10689" t="s">
        <v>135</v>
      </c>
      <c r="J10689" t="s">
        <v>136</v>
      </c>
      <c r="K10689" t="s">
        <v>137</v>
      </c>
      <c r="L10689" t="s">
        <v>29640</v>
      </c>
      <c r="M10689" t="s">
        <v>29641</v>
      </c>
      <c r="N10689">
        <v>6.7208333329999999</v>
      </c>
      <c r="O10689">
        <v>0</v>
      </c>
      <c r="P10689">
        <v>1</v>
      </c>
      <c r="Q10689">
        <v>0</v>
      </c>
      <c r="R10689">
        <v>0</v>
      </c>
      <c r="S10689">
        <v>0</v>
      </c>
      <c r="T10689">
        <v>0</v>
      </c>
      <c r="U10689">
        <v>0</v>
      </c>
      <c r="V10689">
        <v>0</v>
      </c>
      <c r="W10689">
        <v>0</v>
      </c>
      <c r="X10689">
        <v>0</v>
      </c>
      <c r="Y10689">
        <v>0</v>
      </c>
      <c r="Z10689">
        <v>0</v>
      </c>
      <c r="AA10689">
        <v>0</v>
      </c>
      <c r="AB10689">
        <v>0</v>
      </c>
      <c r="AC10689">
        <v>0</v>
      </c>
      <c r="AD10689">
        <v>0</v>
      </c>
      <c r="AE10689">
        <v>0</v>
      </c>
    </row>
    <row r="10690" spans="1:31" x14ac:dyDescent="0.25">
      <c r="A10690">
        <v>1883889</v>
      </c>
      <c r="B10690">
        <v>1</v>
      </c>
      <c r="C10690" t="s">
        <v>81</v>
      </c>
      <c r="D10690" t="s">
        <v>118</v>
      </c>
      <c r="E10690" t="s">
        <v>210</v>
      </c>
      <c r="F10690" t="s">
        <v>29642</v>
      </c>
      <c r="G10690" t="s">
        <v>133</v>
      </c>
      <c r="H10690" t="s">
        <v>134</v>
      </c>
      <c r="I10690" t="s">
        <v>135</v>
      </c>
      <c r="J10690" t="s">
        <v>136</v>
      </c>
      <c r="K10690" t="s">
        <v>137</v>
      </c>
      <c r="L10690" t="s">
        <v>29643</v>
      </c>
      <c r="M10690" t="s">
        <v>29644</v>
      </c>
      <c r="N10690">
        <v>0.82083333300000005</v>
      </c>
      <c r="O10690">
        <v>0</v>
      </c>
      <c r="P10690">
        <v>0</v>
      </c>
      <c r="Q10690">
        <v>0</v>
      </c>
      <c r="R10690">
        <v>0</v>
      </c>
      <c r="S10690">
        <v>0</v>
      </c>
      <c r="T10690">
        <v>0</v>
      </c>
      <c r="U10690">
        <v>0</v>
      </c>
      <c r="V10690">
        <v>0</v>
      </c>
      <c r="W10690">
        <v>0</v>
      </c>
      <c r="X10690">
        <v>0</v>
      </c>
      <c r="Y10690">
        <v>0</v>
      </c>
      <c r="Z10690">
        <v>0</v>
      </c>
      <c r="AA10690">
        <v>0</v>
      </c>
      <c r="AB10690">
        <v>0</v>
      </c>
      <c r="AC10690">
        <v>0</v>
      </c>
      <c r="AD10690">
        <v>0</v>
      </c>
      <c r="AE10690">
        <v>0</v>
      </c>
    </row>
    <row r="10691" spans="1:31" x14ac:dyDescent="0.25">
      <c r="A10691">
        <v>1878190</v>
      </c>
      <c r="B10691">
        <v>1</v>
      </c>
      <c r="C10691" t="s">
        <v>81</v>
      </c>
      <c r="D10691" t="s">
        <v>128</v>
      </c>
      <c r="E10691" t="s">
        <v>210</v>
      </c>
      <c r="F10691" t="s">
        <v>29627</v>
      </c>
      <c r="G10691" t="s">
        <v>133</v>
      </c>
      <c r="H10691" t="s">
        <v>134</v>
      </c>
      <c r="I10691" t="s">
        <v>135</v>
      </c>
      <c r="J10691" t="s">
        <v>136</v>
      </c>
      <c r="K10691" t="s">
        <v>137</v>
      </c>
      <c r="L10691" t="s">
        <v>29645</v>
      </c>
      <c r="M10691" t="s">
        <v>29646</v>
      </c>
      <c r="N10691">
        <v>0.74777777700000003</v>
      </c>
      <c r="O10691">
        <v>0</v>
      </c>
      <c r="P10691">
        <v>0</v>
      </c>
      <c r="Q10691">
        <v>0</v>
      </c>
      <c r="R10691">
        <v>0</v>
      </c>
      <c r="S10691">
        <v>0</v>
      </c>
      <c r="T10691">
        <v>0</v>
      </c>
      <c r="U10691">
        <v>0</v>
      </c>
      <c r="V10691">
        <v>0</v>
      </c>
      <c r="W10691">
        <v>0</v>
      </c>
      <c r="X10691">
        <v>0</v>
      </c>
      <c r="Y10691">
        <v>0</v>
      </c>
      <c r="Z10691">
        <v>0</v>
      </c>
      <c r="AA10691">
        <v>0</v>
      </c>
      <c r="AB10691">
        <v>0</v>
      </c>
      <c r="AC10691">
        <v>0</v>
      </c>
      <c r="AD10691">
        <v>0</v>
      </c>
      <c r="AE10691">
        <v>0</v>
      </c>
    </row>
    <row r="10692" spans="1:31" x14ac:dyDescent="0.25">
      <c r="A10692">
        <v>1878273</v>
      </c>
      <c r="B10692">
        <v>1</v>
      </c>
      <c r="C10692" t="s">
        <v>81</v>
      </c>
      <c r="D10692" t="s">
        <v>128</v>
      </c>
      <c r="E10692" t="s">
        <v>210</v>
      </c>
      <c r="F10692" t="s">
        <v>29627</v>
      </c>
      <c r="G10692" t="s">
        <v>133</v>
      </c>
      <c r="H10692" t="s">
        <v>134</v>
      </c>
      <c r="I10692" t="s">
        <v>152</v>
      </c>
      <c r="J10692" t="s">
        <v>136</v>
      </c>
      <c r="K10692" t="s">
        <v>137</v>
      </c>
      <c r="L10692" t="s">
        <v>29647</v>
      </c>
      <c r="M10692" t="s">
        <v>29648</v>
      </c>
      <c r="N10692">
        <v>2.3055554999999998E-2</v>
      </c>
      <c r="O10692">
        <v>0</v>
      </c>
      <c r="P10692">
        <v>0</v>
      </c>
      <c r="Q10692">
        <v>0</v>
      </c>
      <c r="R10692">
        <v>0</v>
      </c>
      <c r="S10692">
        <v>0</v>
      </c>
      <c r="T10692">
        <v>0</v>
      </c>
      <c r="U10692">
        <v>0</v>
      </c>
      <c r="V10692">
        <v>0</v>
      </c>
      <c r="W10692">
        <v>0</v>
      </c>
      <c r="X10692">
        <v>0</v>
      </c>
      <c r="Y10692">
        <v>0</v>
      </c>
      <c r="Z10692">
        <v>0</v>
      </c>
      <c r="AA10692">
        <v>0</v>
      </c>
      <c r="AB10692">
        <v>0</v>
      </c>
      <c r="AC10692">
        <v>0</v>
      </c>
      <c r="AD10692">
        <v>0</v>
      </c>
      <c r="AE10692">
        <v>0</v>
      </c>
    </row>
    <row r="10693" spans="1:31" x14ac:dyDescent="0.25">
      <c r="A10693">
        <v>1875391</v>
      </c>
      <c r="B10693">
        <v>1</v>
      </c>
      <c r="C10693" t="s">
        <v>81</v>
      </c>
      <c r="D10693" t="s">
        <v>113</v>
      </c>
      <c r="E10693" t="s">
        <v>158</v>
      </c>
      <c r="F10693" t="s">
        <v>29649</v>
      </c>
      <c r="G10693" t="s">
        <v>196</v>
      </c>
      <c r="H10693" t="s">
        <v>134</v>
      </c>
      <c r="I10693" t="s">
        <v>135</v>
      </c>
      <c r="J10693" t="s">
        <v>136</v>
      </c>
      <c r="K10693" t="s">
        <v>172</v>
      </c>
      <c r="L10693" t="s">
        <v>29650</v>
      </c>
      <c r="M10693" t="s">
        <v>29651</v>
      </c>
      <c r="N10693">
        <v>1.721265555</v>
      </c>
      <c r="O10693">
        <v>0</v>
      </c>
      <c r="P10693">
        <v>0</v>
      </c>
      <c r="Q10693">
        <v>0</v>
      </c>
      <c r="R10693">
        <v>0</v>
      </c>
      <c r="S10693">
        <v>0</v>
      </c>
      <c r="T10693">
        <v>0</v>
      </c>
      <c r="U10693">
        <v>0</v>
      </c>
      <c r="V10693">
        <v>0</v>
      </c>
      <c r="W10693">
        <v>0</v>
      </c>
      <c r="X10693">
        <v>0</v>
      </c>
      <c r="Y10693">
        <v>0</v>
      </c>
      <c r="Z10693">
        <v>0</v>
      </c>
      <c r="AA10693">
        <v>0</v>
      </c>
      <c r="AB10693">
        <v>0</v>
      </c>
      <c r="AC10693">
        <v>0</v>
      </c>
      <c r="AD10693">
        <v>0</v>
      </c>
      <c r="AE10693">
        <v>0</v>
      </c>
    </row>
    <row r="10694" spans="1:31" x14ac:dyDescent="0.25">
      <c r="A10694">
        <v>1892234</v>
      </c>
      <c r="B10694">
        <v>1</v>
      </c>
      <c r="C10694" t="s">
        <v>80</v>
      </c>
      <c r="D10694" t="s">
        <v>104</v>
      </c>
      <c r="E10694" t="s">
        <v>210</v>
      </c>
      <c r="F10694" t="s">
        <v>29652</v>
      </c>
      <c r="G10694" t="s">
        <v>560</v>
      </c>
      <c r="H10694" t="s">
        <v>134</v>
      </c>
      <c r="I10694" t="s">
        <v>135</v>
      </c>
      <c r="J10694" t="s">
        <v>136</v>
      </c>
      <c r="K10694" t="s">
        <v>137</v>
      </c>
      <c r="L10694" t="s">
        <v>29653</v>
      </c>
      <c r="M10694" t="s">
        <v>29654</v>
      </c>
      <c r="N10694">
        <v>9.7297222219999995</v>
      </c>
      <c r="O10694">
        <v>0</v>
      </c>
      <c r="P10694">
        <v>0</v>
      </c>
      <c r="Q10694">
        <v>0</v>
      </c>
      <c r="R10694">
        <v>0</v>
      </c>
      <c r="S10694">
        <v>0</v>
      </c>
      <c r="T10694">
        <v>0</v>
      </c>
      <c r="U10694">
        <v>0</v>
      </c>
      <c r="V10694">
        <v>0</v>
      </c>
      <c r="W10694">
        <v>0</v>
      </c>
      <c r="X10694">
        <v>0</v>
      </c>
      <c r="Y10694">
        <v>0</v>
      </c>
      <c r="Z10694">
        <v>0</v>
      </c>
      <c r="AA10694">
        <v>0</v>
      </c>
      <c r="AB10694">
        <v>0</v>
      </c>
      <c r="AC10694">
        <v>0</v>
      </c>
      <c r="AD10694">
        <v>0</v>
      </c>
      <c r="AE10694">
        <v>0</v>
      </c>
    </row>
    <row r="10695" spans="1:31" x14ac:dyDescent="0.25">
      <c r="A10695">
        <v>1895211</v>
      </c>
      <c r="B10695">
        <v>1</v>
      </c>
      <c r="C10695" t="s">
        <v>80</v>
      </c>
      <c r="D10695" t="s">
        <v>101</v>
      </c>
      <c r="E10695" t="s">
        <v>131</v>
      </c>
      <c r="F10695" t="s">
        <v>29655</v>
      </c>
      <c r="G10695" t="s">
        <v>133</v>
      </c>
      <c r="H10695" t="s">
        <v>134</v>
      </c>
      <c r="I10695" t="s">
        <v>135</v>
      </c>
      <c r="J10695" t="s">
        <v>136</v>
      </c>
      <c r="K10695" t="s">
        <v>137</v>
      </c>
      <c r="L10695" t="s">
        <v>29656</v>
      </c>
      <c r="M10695" t="s">
        <v>29657</v>
      </c>
      <c r="N10695">
        <v>2.1994444440000001</v>
      </c>
      <c r="O10695">
        <v>0</v>
      </c>
      <c r="P10695">
        <v>0</v>
      </c>
      <c r="Q10695">
        <v>0</v>
      </c>
      <c r="R10695">
        <v>0</v>
      </c>
      <c r="S10695">
        <v>0</v>
      </c>
      <c r="T10695">
        <v>0</v>
      </c>
      <c r="U10695">
        <v>0</v>
      </c>
      <c r="V10695">
        <v>0</v>
      </c>
      <c r="W10695">
        <v>0</v>
      </c>
      <c r="X10695">
        <v>0</v>
      </c>
      <c r="Y10695">
        <v>0</v>
      </c>
      <c r="Z10695">
        <v>0</v>
      </c>
      <c r="AA10695">
        <v>0</v>
      </c>
      <c r="AB10695">
        <v>0</v>
      </c>
      <c r="AC10695">
        <v>0</v>
      </c>
      <c r="AD10695">
        <v>0</v>
      </c>
      <c r="AE10695">
        <v>0</v>
      </c>
    </row>
    <row r="10696" spans="1:31" x14ac:dyDescent="0.25">
      <c r="A10696">
        <v>1884431</v>
      </c>
      <c r="B10696">
        <v>1</v>
      </c>
      <c r="C10696" t="s">
        <v>80</v>
      </c>
      <c r="D10696" t="s">
        <v>93</v>
      </c>
      <c r="E10696" t="s">
        <v>140</v>
      </c>
      <c r="F10696" t="s">
        <v>29658</v>
      </c>
      <c r="G10696" t="s">
        <v>207</v>
      </c>
      <c r="H10696" t="s">
        <v>143</v>
      </c>
      <c r="I10696" t="s">
        <v>135</v>
      </c>
      <c r="J10696" t="s">
        <v>136</v>
      </c>
      <c r="K10696" t="s">
        <v>137</v>
      </c>
      <c r="L10696" t="s">
        <v>29659</v>
      </c>
      <c r="M10696" t="s">
        <v>29660</v>
      </c>
      <c r="N10696">
        <v>2.9797222219999999</v>
      </c>
      <c r="O10696">
        <v>0</v>
      </c>
      <c r="P10696">
        <v>0</v>
      </c>
      <c r="Q10696">
        <v>0</v>
      </c>
      <c r="R10696">
        <v>0</v>
      </c>
      <c r="S10696">
        <v>0</v>
      </c>
      <c r="T10696">
        <v>1</v>
      </c>
      <c r="U10696">
        <v>0</v>
      </c>
      <c r="V10696">
        <v>0</v>
      </c>
      <c r="W10696">
        <v>0</v>
      </c>
      <c r="X10696">
        <v>0</v>
      </c>
      <c r="Y10696">
        <v>0</v>
      </c>
      <c r="Z10696">
        <v>0</v>
      </c>
      <c r="AA10696">
        <v>0</v>
      </c>
      <c r="AB10696">
        <v>0</v>
      </c>
      <c r="AC10696">
        <v>0</v>
      </c>
      <c r="AD10696">
        <v>0</v>
      </c>
      <c r="AE10696">
        <v>0</v>
      </c>
    </row>
    <row r="10697" spans="1:31" x14ac:dyDescent="0.25">
      <c r="A10697">
        <v>1887431</v>
      </c>
      <c r="B10697">
        <v>1</v>
      </c>
      <c r="C10697" t="s">
        <v>80</v>
      </c>
      <c r="D10697" t="s">
        <v>96</v>
      </c>
      <c r="E10697" t="s">
        <v>140</v>
      </c>
      <c r="F10697" t="s">
        <v>29661</v>
      </c>
      <c r="G10697" t="s">
        <v>142</v>
      </c>
      <c r="H10697" t="s">
        <v>143</v>
      </c>
      <c r="I10697" t="s">
        <v>135</v>
      </c>
      <c r="J10697" t="s">
        <v>136</v>
      </c>
      <c r="K10697" t="s">
        <v>137</v>
      </c>
      <c r="L10697" t="s">
        <v>29662</v>
      </c>
      <c r="M10697" t="s">
        <v>29663</v>
      </c>
      <c r="N10697">
        <v>3.295833333</v>
      </c>
      <c r="O10697">
        <v>0</v>
      </c>
      <c r="P10697">
        <v>0</v>
      </c>
      <c r="Q10697">
        <v>0</v>
      </c>
      <c r="R10697">
        <v>0</v>
      </c>
      <c r="S10697">
        <v>0</v>
      </c>
      <c r="T10697">
        <v>1</v>
      </c>
      <c r="U10697">
        <v>0</v>
      </c>
      <c r="V10697">
        <v>0</v>
      </c>
      <c r="W10697">
        <v>0</v>
      </c>
      <c r="X10697">
        <v>0</v>
      </c>
      <c r="Y10697">
        <v>0</v>
      </c>
      <c r="Z10697">
        <v>0</v>
      </c>
      <c r="AA10697">
        <v>0</v>
      </c>
      <c r="AB10697">
        <v>0</v>
      </c>
      <c r="AC10697">
        <v>0</v>
      </c>
      <c r="AD10697">
        <v>0</v>
      </c>
      <c r="AE10697">
        <v>0</v>
      </c>
    </row>
    <row r="10698" spans="1:31" x14ac:dyDescent="0.25">
      <c r="A10698">
        <v>1877215</v>
      </c>
      <c r="B10698">
        <v>1</v>
      </c>
      <c r="C10698" t="s">
        <v>80</v>
      </c>
      <c r="D10698" t="s">
        <v>90</v>
      </c>
      <c r="E10698" t="s">
        <v>140</v>
      </c>
      <c r="F10698" t="s">
        <v>29664</v>
      </c>
      <c r="G10698" t="s">
        <v>163</v>
      </c>
      <c r="H10698" t="s">
        <v>143</v>
      </c>
      <c r="I10698" t="s">
        <v>135</v>
      </c>
      <c r="J10698" t="s">
        <v>136</v>
      </c>
      <c r="K10698" t="s">
        <v>137</v>
      </c>
      <c r="L10698" t="s">
        <v>29665</v>
      </c>
      <c r="M10698" t="s">
        <v>29666</v>
      </c>
      <c r="N10698">
        <v>4.8186111110000001</v>
      </c>
      <c r="O10698">
        <v>0</v>
      </c>
      <c r="P10698">
        <v>0</v>
      </c>
      <c r="Q10698">
        <v>0</v>
      </c>
      <c r="R10698">
        <v>0</v>
      </c>
      <c r="S10698">
        <v>0</v>
      </c>
      <c r="T10698">
        <v>1</v>
      </c>
      <c r="U10698">
        <v>0</v>
      </c>
      <c r="V10698">
        <v>0</v>
      </c>
      <c r="W10698">
        <v>0</v>
      </c>
      <c r="X10698">
        <v>0</v>
      </c>
      <c r="Y10698">
        <v>0</v>
      </c>
      <c r="Z10698">
        <v>0</v>
      </c>
      <c r="AA10698">
        <v>0</v>
      </c>
      <c r="AB10698">
        <v>0</v>
      </c>
      <c r="AC10698">
        <v>0</v>
      </c>
      <c r="AD10698">
        <v>0</v>
      </c>
      <c r="AE10698">
        <v>0</v>
      </c>
    </row>
    <row r="10699" spans="1:31" x14ac:dyDescent="0.25">
      <c r="A10699">
        <v>1880550</v>
      </c>
      <c r="B10699">
        <v>1</v>
      </c>
      <c r="C10699" t="s">
        <v>81</v>
      </c>
      <c r="D10699" t="s">
        <v>128</v>
      </c>
      <c r="E10699" t="s">
        <v>210</v>
      </c>
      <c r="F10699" t="s">
        <v>29627</v>
      </c>
      <c r="G10699" t="s">
        <v>133</v>
      </c>
      <c r="H10699" t="s">
        <v>134</v>
      </c>
      <c r="I10699" t="s">
        <v>135</v>
      </c>
      <c r="J10699" t="s">
        <v>136</v>
      </c>
      <c r="K10699" t="s">
        <v>137</v>
      </c>
      <c r="L10699" t="s">
        <v>29667</v>
      </c>
      <c r="M10699" t="s">
        <v>29668</v>
      </c>
      <c r="N10699">
        <v>0.49916666599999998</v>
      </c>
      <c r="O10699">
        <v>0</v>
      </c>
      <c r="P10699">
        <v>0</v>
      </c>
      <c r="Q10699">
        <v>0</v>
      </c>
      <c r="R10699">
        <v>0</v>
      </c>
      <c r="S10699">
        <v>0</v>
      </c>
      <c r="T10699">
        <v>0</v>
      </c>
      <c r="U10699">
        <v>0</v>
      </c>
      <c r="V10699">
        <v>0</v>
      </c>
      <c r="W10699">
        <v>0</v>
      </c>
      <c r="X10699">
        <v>0</v>
      </c>
      <c r="Y10699">
        <v>0</v>
      </c>
      <c r="Z10699">
        <v>0</v>
      </c>
      <c r="AA10699">
        <v>0</v>
      </c>
      <c r="AB10699">
        <v>0</v>
      </c>
      <c r="AC10699">
        <v>0</v>
      </c>
      <c r="AD10699">
        <v>0</v>
      </c>
      <c r="AE10699">
        <v>0</v>
      </c>
    </row>
    <row r="10700" spans="1:31" x14ac:dyDescent="0.25">
      <c r="A10700">
        <v>1878638</v>
      </c>
      <c r="B10700">
        <v>1</v>
      </c>
      <c r="C10700" t="s">
        <v>80</v>
      </c>
      <c r="D10700" t="s">
        <v>83</v>
      </c>
      <c r="E10700" t="s">
        <v>140</v>
      </c>
      <c r="F10700" t="s">
        <v>29669</v>
      </c>
      <c r="G10700" t="s">
        <v>207</v>
      </c>
      <c r="H10700" t="s">
        <v>143</v>
      </c>
      <c r="I10700" t="s">
        <v>135</v>
      </c>
      <c r="J10700" t="s">
        <v>136</v>
      </c>
      <c r="K10700" t="s">
        <v>137</v>
      </c>
      <c r="L10700" t="s">
        <v>29670</v>
      </c>
      <c r="M10700" t="s">
        <v>29671</v>
      </c>
      <c r="N10700">
        <v>1.409444444</v>
      </c>
      <c r="O10700">
        <v>0</v>
      </c>
      <c r="P10700">
        <v>0</v>
      </c>
      <c r="Q10700">
        <v>0</v>
      </c>
      <c r="R10700">
        <v>0</v>
      </c>
      <c r="S10700">
        <v>0</v>
      </c>
      <c r="T10700">
        <v>1</v>
      </c>
      <c r="U10700">
        <v>0</v>
      </c>
      <c r="V10700">
        <v>0</v>
      </c>
      <c r="W10700">
        <v>0</v>
      </c>
      <c r="X10700">
        <v>0</v>
      </c>
      <c r="Y10700">
        <v>0</v>
      </c>
      <c r="Z10700">
        <v>0</v>
      </c>
      <c r="AA10700">
        <v>0</v>
      </c>
      <c r="AB10700">
        <v>0</v>
      </c>
      <c r="AC10700">
        <v>0</v>
      </c>
      <c r="AD10700">
        <v>0</v>
      </c>
      <c r="AE10700">
        <v>0</v>
      </c>
    </row>
    <row r="10701" spans="1:31" x14ac:dyDescent="0.25">
      <c r="A10701">
        <v>1882236</v>
      </c>
      <c r="B10701">
        <v>1</v>
      </c>
      <c r="C10701" t="s">
        <v>80</v>
      </c>
      <c r="D10701" t="s">
        <v>97</v>
      </c>
      <c r="E10701" t="s">
        <v>229</v>
      </c>
      <c r="F10701" t="s">
        <v>1585</v>
      </c>
      <c r="G10701" t="s">
        <v>2221</v>
      </c>
      <c r="H10701" t="s">
        <v>134</v>
      </c>
      <c r="I10701" t="s">
        <v>135</v>
      </c>
      <c r="J10701" t="s">
        <v>5</v>
      </c>
      <c r="K10701" t="s">
        <v>137</v>
      </c>
      <c r="L10701" t="s">
        <v>29672</v>
      </c>
      <c r="M10701" t="s">
        <v>29673</v>
      </c>
      <c r="N10701">
        <v>0.40097944400000002</v>
      </c>
      <c r="O10701">
        <v>0</v>
      </c>
      <c r="P10701">
        <v>0</v>
      </c>
      <c r="Q10701">
        <v>0</v>
      </c>
      <c r="R10701">
        <v>0</v>
      </c>
      <c r="S10701">
        <v>0</v>
      </c>
      <c r="T10701">
        <v>0</v>
      </c>
      <c r="U10701">
        <v>0</v>
      </c>
      <c r="V10701">
        <v>0</v>
      </c>
      <c r="W10701">
        <v>0</v>
      </c>
      <c r="X10701">
        <v>0</v>
      </c>
      <c r="Y10701">
        <v>0</v>
      </c>
      <c r="Z10701">
        <v>0</v>
      </c>
      <c r="AA10701">
        <v>0</v>
      </c>
      <c r="AB10701">
        <v>0</v>
      </c>
      <c r="AC10701">
        <v>0</v>
      </c>
      <c r="AD10701">
        <v>0</v>
      </c>
      <c r="AE10701">
        <v>0</v>
      </c>
    </row>
    <row r="10702" spans="1:31" x14ac:dyDescent="0.25">
      <c r="A10702">
        <v>1873397</v>
      </c>
      <c r="B10702">
        <v>1</v>
      </c>
      <c r="C10702" t="s">
        <v>80</v>
      </c>
      <c r="D10702" t="s">
        <v>106</v>
      </c>
      <c r="E10702" t="s">
        <v>229</v>
      </c>
      <c r="F10702" t="s">
        <v>29674</v>
      </c>
      <c r="G10702" t="s">
        <v>196</v>
      </c>
      <c r="H10702" t="s">
        <v>134</v>
      </c>
      <c r="I10702" t="s">
        <v>135</v>
      </c>
      <c r="J10702" t="s">
        <v>136</v>
      </c>
      <c r="K10702" t="s">
        <v>172</v>
      </c>
      <c r="L10702" t="s">
        <v>29675</v>
      </c>
      <c r="M10702" t="s">
        <v>29676</v>
      </c>
      <c r="N10702">
        <v>3.943934166</v>
      </c>
      <c r="O10702">
        <v>0</v>
      </c>
      <c r="P10702">
        <v>0</v>
      </c>
      <c r="Q10702">
        <v>0</v>
      </c>
      <c r="R10702">
        <v>0</v>
      </c>
      <c r="S10702">
        <v>0</v>
      </c>
      <c r="T10702">
        <v>0</v>
      </c>
      <c r="U10702">
        <v>0</v>
      </c>
      <c r="V10702">
        <v>0</v>
      </c>
      <c r="W10702">
        <v>0</v>
      </c>
      <c r="X10702">
        <v>0</v>
      </c>
      <c r="Y10702">
        <v>0</v>
      </c>
      <c r="Z10702">
        <v>0</v>
      </c>
      <c r="AA10702">
        <v>0</v>
      </c>
      <c r="AB10702">
        <v>0</v>
      </c>
      <c r="AC10702">
        <v>0</v>
      </c>
      <c r="AD10702">
        <v>0</v>
      </c>
      <c r="AE10702">
        <v>0</v>
      </c>
    </row>
    <row r="10703" spans="1:31" x14ac:dyDescent="0.25">
      <c r="A10703">
        <v>1884449</v>
      </c>
      <c r="B10703">
        <v>1</v>
      </c>
      <c r="C10703" t="s">
        <v>81</v>
      </c>
      <c r="D10703" t="s">
        <v>120</v>
      </c>
      <c r="E10703" t="s">
        <v>131</v>
      </c>
      <c r="F10703" t="s">
        <v>29677</v>
      </c>
      <c r="G10703" t="s">
        <v>560</v>
      </c>
      <c r="H10703" t="s">
        <v>134</v>
      </c>
      <c r="I10703" t="s">
        <v>135</v>
      </c>
      <c r="J10703" t="s">
        <v>136</v>
      </c>
      <c r="K10703" t="s">
        <v>137</v>
      </c>
      <c r="L10703" t="s">
        <v>29678</v>
      </c>
      <c r="M10703" t="s">
        <v>29679</v>
      </c>
      <c r="N10703">
        <v>7.9749999999999996</v>
      </c>
      <c r="O10703">
        <v>0</v>
      </c>
      <c r="P10703">
        <v>0</v>
      </c>
      <c r="Q10703">
        <v>0</v>
      </c>
      <c r="R10703">
        <v>0</v>
      </c>
      <c r="S10703">
        <v>0</v>
      </c>
      <c r="T10703">
        <v>0</v>
      </c>
      <c r="U10703">
        <v>0</v>
      </c>
      <c r="V10703">
        <v>0</v>
      </c>
      <c r="W10703">
        <v>0</v>
      </c>
      <c r="X10703">
        <v>0</v>
      </c>
      <c r="Y10703">
        <v>0</v>
      </c>
      <c r="Z10703">
        <v>0</v>
      </c>
      <c r="AA10703">
        <v>0</v>
      </c>
      <c r="AB10703">
        <v>0</v>
      </c>
      <c r="AC10703">
        <v>0</v>
      </c>
      <c r="AD10703">
        <v>0</v>
      </c>
      <c r="AE10703">
        <v>0</v>
      </c>
    </row>
    <row r="10704" spans="1:31" x14ac:dyDescent="0.25">
      <c r="A10704">
        <v>1891588</v>
      </c>
      <c r="B10704">
        <v>1</v>
      </c>
      <c r="C10704" t="s">
        <v>81</v>
      </c>
      <c r="D10704" t="s">
        <v>128</v>
      </c>
      <c r="E10704" t="s">
        <v>210</v>
      </c>
      <c r="F10704" t="s">
        <v>29627</v>
      </c>
      <c r="G10704" t="s">
        <v>133</v>
      </c>
      <c r="H10704" t="s">
        <v>134</v>
      </c>
      <c r="I10704" t="s">
        <v>135</v>
      </c>
      <c r="J10704" t="s">
        <v>136</v>
      </c>
      <c r="K10704" t="s">
        <v>137</v>
      </c>
      <c r="L10704" t="s">
        <v>29680</v>
      </c>
      <c r="M10704" t="s">
        <v>29681</v>
      </c>
      <c r="N10704">
        <v>0.80972222199999999</v>
      </c>
      <c r="O10704">
        <v>0</v>
      </c>
      <c r="P10704">
        <v>0</v>
      </c>
      <c r="Q10704">
        <v>0</v>
      </c>
      <c r="R10704">
        <v>0</v>
      </c>
      <c r="S10704">
        <v>0</v>
      </c>
      <c r="T10704">
        <v>0</v>
      </c>
      <c r="U10704">
        <v>0</v>
      </c>
      <c r="V10704">
        <v>0</v>
      </c>
      <c r="W10704">
        <v>0</v>
      </c>
      <c r="X10704">
        <v>0</v>
      </c>
      <c r="Y10704">
        <v>0</v>
      </c>
      <c r="Z10704">
        <v>0</v>
      </c>
      <c r="AA10704">
        <v>0</v>
      </c>
      <c r="AB10704">
        <v>0</v>
      </c>
      <c r="AC10704">
        <v>0</v>
      </c>
      <c r="AD10704">
        <v>0</v>
      </c>
      <c r="AE10704">
        <v>0</v>
      </c>
    </row>
    <row r="10705" spans="1:31" x14ac:dyDescent="0.25">
      <c r="A10705">
        <v>1871740</v>
      </c>
      <c r="B10705">
        <v>1</v>
      </c>
      <c r="C10705" t="s">
        <v>80</v>
      </c>
      <c r="D10705" t="s">
        <v>105</v>
      </c>
      <c r="E10705" t="s">
        <v>140</v>
      </c>
      <c r="F10705" t="s">
        <v>29682</v>
      </c>
      <c r="G10705" t="s">
        <v>200</v>
      </c>
      <c r="H10705" t="s">
        <v>143</v>
      </c>
      <c r="I10705" t="s">
        <v>135</v>
      </c>
      <c r="J10705" t="s">
        <v>136</v>
      </c>
      <c r="K10705" t="s">
        <v>137</v>
      </c>
      <c r="L10705" t="s">
        <v>29683</v>
      </c>
      <c r="M10705" t="s">
        <v>29684</v>
      </c>
      <c r="N10705">
        <v>3.8972222219999999</v>
      </c>
      <c r="O10705">
        <v>0</v>
      </c>
      <c r="P10705">
        <v>1</v>
      </c>
      <c r="Q10705">
        <v>0</v>
      </c>
      <c r="R10705">
        <v>0</v>
      </c>
      <c r="S10705">
        <v>0</v>
      </c>
      <c r="T10705">
        <v>0</v>
      </c>
      <c r="U10705">
        <v>0</v>
      </c>
      <c r="V10705">
        <v>0</v>
      </c>
      <c r="W10705">
        <v>0</v>
      </c>
      <c r="X10705">
        <v>0</v>
      </c>
      <c r="Y10705">
        <v>0</v>
      </c>
      <c r="Z10705">
        <v>0</v>
      </c>
      <c r="AA10705">
        <v>0</v>
      </c>
      <c r="AB10705">
        <v>0</v>
      </c>
      <c r="AC10705">
        <v>0</v>
      </c>
      <c r="AD10705">
        <v>0</v>
      </c>
      <c r="AE10705">
        <v>0</v>
      </c>
    </row>
    <row r="10706" spans="1:31" x14ac:dyDescent="0.25">
      <c r="A10706">
        <v>1875401</v>
      </c>
      <c r="B10706">
        <v>1</v>
      </c>
      <c r="C10706" t="s">
        <v>81</v>
      </c>
      <c r="D10706" t="s">
        <v>116</v>
      </c>
      <c r="E10706" t="s">
        <v>131</v>
      </c>
      <c r="F10706" t="s">
        <v>29685</v>
      </c>
      <c r="G10706" t="s">
        <v>133</v>
      </c>
      <c r="H10706" t="s">
        <v>134</v>
      </c>
      <c r="I10706" t="s">
        <v>135</v>
      </c>
      <c r="J10706" t="s">
        <v>136</v>
      </c>
      <c r="K10706" t="s">
        <v>137</v>
      </c>
      <c r="L10706" t="s">
        <v>29686</v>
      </c>
      <c r="M10706" t="s">
        <v>29687</v>
      </c>
      <c r="N10706">
        <v>0.580555555</v>
      </c>
      <c r="O10706">
        <v>0</v>
      </c>
      <c r="P10706">
        <v>0</v>
      </c>
      <c r="Q10706">
        <v>0</v>
      </c>
      <c r="R10706">
        <v>0</v>
      </c>
      <c r="S10706">
        <v>0</v>
      </c>
      <c r="T10706">
        <v>0</v>
      </c>
      <c r="U10706">
        <v>0</v>
      </c>
      <c r="V10706">
        <v>0</v>
      </c>
      <c r="W10706">
        <v>0</v>
      </c>
      <c r="X10706">
        <v>0</v>
      </c>
      <c r="Y10706">
        <v>0</v>
      </c>
      <c r="Z10706">
        <v>0</v>
      </c>
      <c r="AA10706">
        <v>0</v>
      </c>
      <c r="AB10706">
        <v>0</v>
      </c>
      <c r="AC10706">
        <v>0</v>
      </c>
      <c r="AD10706">
        <v>0</v>
      </c>
      <c r="AE10706">
        <v>0</v>
      </c>
    </row>
    <row r="10707" spans="1:31" x14ac:dyDescent="0.25">
      <c r="A10707">
        <v>1887326</v>
      </c>
      <c r="B10707">
        <v>1</v>
      </c>
      <c r="C10707" t="s">
        <v>81</v>
      </c>
      <c r="D10707" t="s">
        <v>120</v>
      </c>
      <c r="E10707" t="s">
        <v>140</v>
      </c>
      <c r="F10707" t="s">
        <v>29688</v>
      </c>
      <c r="G10707" t="s">
        <v>163</v>
      </c>
      <c r="H10707" t="s">
        <v>143</v>
      </c>
      <c r="I10707" t="s">
        <v>135</v>
      </c>
      <c r="J10707" t="s">
        <v>136</v>
      </c>
      <c r="K10707" t="s">
        <v>137</v>
      </c>
      <c r="L10707" t="s">
        <v>29689</v>
      </c>
      <c r="M10707" t="s">
        <v>29690</v>
      </c>
      <c r="N10707">
        <v>0.35333333300000003</v>
      </c>
      <c r="O10707">
        <v>0</v>
      </c>
      <c r="P10707">
        <v>1</v>
      </c>
      <c r="Q10707">
        <v>0</v>
      </c>
      <c r="R10707">
        <v>0</v>
      </c>
      <c r="S10707">
        <v>0</v>
      </c>
      <c r="T10707">
        <v>0</v>
      </c>
      <c r="U10707">
        <v>0</v>
      </c>
      <c r="V10707">
        <v>0</v>
      </c>
      <c r="W10707">
        <v>0</v>
      </c>
      <c r="X10707">
        <v>0</v>
      </c>
      <c r="Y10707">
        <v>0</v>
      </c>
      <c r="Z10707">
        <v>0</v>
      </c>
      <c r="AA10707">
        <v>0</v>
      </c>
      <c r="AB10707">
        <v>0</v>
      </c>
      <c r="AC10707">
        <v>0</v>
      </c>
      <c r="AD10707">
        <v>0</v>
      </c>
      <c r="AE10707">
        <v>0</v>
      </c>
    </row>
    <row r="10708" spans="1:31" x14ac:dyDescent="0.25">
      <c r="A10708">
        <v>1877622</v>
      </c>
      <c r="B10708">
        <v>1</v>
      </c>
      <c r="C10708" t="s">
        <v>81</v>
      </c>
      <c r="D10708" t="s">
        <v>128</v>
      </c>
      <c r="E10708" t="s">
        <v>210</v>
      </c>
      <c r="F10708" t="s">
        <v>29627</v>
      </c>
      <c r="G10708" t="s">
        <v>476</v>
      </c>
      <c r="H10708" t="s">
        <v>134</v>
      </c>
      <c r="I10708" t="s">
        <v>135</v>
      </c>
      <c r="J10708" t="s">
        <v>136</v>
      </c>
      <c r="K10708" t="s">
        <v>137</v>
      </c>
      <c r="L10708" t="s">
        <v>29691</v>
      </c>
      <c r="M10708" t="s">
        <v>29692</v>
      </c>
      <c r="N10708">
        <v>8.3611111000000002E-2</v>
      </c>
      <c r="O10708">
        <v>0</v>
      </c>
      <c r="P10708">
        <v>0</v>
      </c>
      <c r="Q10708">
        <v>0</v>
      </c>
      <c r="R10708">
        <v>0</v>
      </c>
      <c r="S10708">
        <v>0</v>
      </c>
      <c r="T10708">
        <v>0</v>
      </c>
      <c r="U10708">
        <v>0</v>
      </c>
      <c r="V10708">
        <v>0</v>
      </c>
      <c r="W10708">
        <v>0</v>
      </c>
      <c r="X10708">
        <v>0</v>
      </c>
      <c r="Y10708">
        <v>0</v>
      </c>
      <c r="Z10708">
        <v>0</v>
      </c>
      <c r="AA10708">
        <v>0</v>
      </c>
      <c r="AB10708">
        <v>0</v>
      </c>
      <c r="AC10708">
        <v>0</v>
      </c>
      <c r="AD10708">
        <v>0</v>
      </c>
      <c r="AE10708">
        <v>0</v>
      </c>
    </row>
    <row r="10709" spans="1:31" x14ac:dyDescent="0.25">
      <c r="A10709">
        <v>1881040</v>
      </c>
      <c r="B10709">
        <v>1</v>
      </c>
      <c r="C10709" t="s">
        <v>80</v>
      </c>
      <c r="D10709" t="s">
        <v>85</v>
      </c>
      <c r="E10709" t="s">
        <v>140</v>
      </c>
      <c r="F10709" t="s">
        <v>29693</v>
      </c>
      <c r="G10709" t="s">
        <v>200</v>
      </c>
      <c r="H10709" t="s">
        <v>143</v>
      </c>
      <c r="I10709" t="s">
        <v>135</v>
      </c>
      <c r="J10709" t="s">
        <v>136</v>
      </c>
      <c r="K10709" t="s">
        <v>137</v>
      </c>
      <c r="L10709" t="s">
        <v>29694</v>
      </c>
      <c r="M10709" t="s">
        <v>29695</v>
      </c>
      <c r="N10709">
        <v>2.5119444440000001</v>
      </c>
      <c r="O10709">
        <v>0</v>
      </c>
      <c r="P10709">
        <v>0</v>
      </c>
      <c r="Q10709">
        <v>0</v>
      </c>
      <c r="R10709">
        <v>0</v>
      </c>
      <c r="S10709">
        <v>0</v>
      </c>
      <c r="T10709">
        <v>1</v>
      </c>
      <c r="U10709">
        <v>0</v>
      </c>
      <c r="V10709">
        <v>0</v>
      </c>
      <c r="W10709">
        <v>0</v>
      </c>
      <c r="X10709">
        <v>0</v>
      </c>
      <c r="Y10709">
        <v>0</v>
      </c>
      <c r="Z10709">
        <v>0</v>
      </c>
      <c r="AA10709">
        <v>0</v>
      </c>
      <c r="AB10709">
        <v>0</v>
      </c>
      <c r="AC10709">
        <v>0</v>
      </c>
      <c r="AD10709">
        <v>0</v>
      </c>
      <c r="AE10709">
        <v>0</v>
      </c>
    </row>
    <row r="10710" spans="1:31" x14ac:dyDescent="0.25">
      <c r="A10710">
        <v>1860531</v>
      </c>
      <c r="B10710">
        <v>1</v>
      </c>
      <c r="C10710" t="s">
        <v>80</v>
      </c>
      <c r="D10710" t="s">
        <v>105</v>
      </c>
      <c r="E10710" t="s">
        <v>140</v>
      </c>
      <c r="F10710" t="s">
        <v>29682</v>
      </c>
      <c r="G10710" t="s">
        <v>212</v>
      </c>
      <c r="H10710" t="s">
        <v>143</v>
      </c>
      <c r="I10710" t="s">
        <v>135</v>
      </c>
      <c r="J10710" t="s">
        <v>136</v>
      </c>
      <c r="K10710" t="s">
        <v>137</v>
      </c>
      <c r="L10710" t="s">
        <v>29696</v>
      </c>
      <c r="M10710" t="s">
        <v>29697</v>
      </c>
      <c r="N10710">
        <v>1.103611111</v>
      </c>
      <c r="O10710">
        <v>0</v>
      </c>
      <c r="P10710">
        <v>1</v>
      </c>
      <c r="Q10710">
        <v>0</v>
      </c>
      <c r="R10710">
        <v>0</v>
      </c>
      <c r="S10710">
        <v>0</v>
      </c>
      <c r="T10710">
        <v>0</v>
      </c>
      <c r="U10710">
        <v>0</v>
      </c>
      <c r="V10710">
        <v>0</v>
      </c>
      <c r="W10710">
        <v>0</v>
      </c>
      <c r="X10710">
        <v>0</v>
      </c>
      <c r="Y10710">
        <v>0</v>
      </c>
      <c r="Z10710">
        <v>0</v>
      </c>
      <c r="AA10710">
        <v>0</v>
      </c>
      <c r="AB10710">
        <v>0</v>
      </c>
      <c r="AC10710">
        <v>0</v>
      </c>
      <c r="AD10710">
        <v>0</v>
      </c>
      <c r="AE10710">
        <v>0</v>
      </c>
    </row>
    <row r="10711" spans="1:31" x14ac:dyDescent="0.25">
      <c r="A10711">
        <v>1877554</v>
      </c>
      <c r="B10711">
        <v>1</v>
      </c>
      <c r="C10711" t="s">
        <v>81</v>
      </c>
      <c r="D10711" t="s">
        <v>128</v>
      </c>
      <c r="E10711" t="s">
        <v>210</v>
      </c>
      <c r="F10711" t="s">
        <v>29627</v>
      </c>
      <c r="G10711" t="s">
        <v>133</v>
      </c>
      <c r="H10711" t="s">
        <v>134</v>
      </c>
      <c r="I10711" t="s">
        <v>135</v>
      </c>
      <c r="J10711" t="s">
        <v>136</v>
      </c>
      <c r="K10711" t="s">
        <v>137</v>
      </c>
      <c r="L10711" t="s">
        <v>29698</v>
      </c>
      <c r="M10711" t="s">
        <v>29699</v>
      </c>
      <c r="N10711">
        <v>0.15444444399999999</v>
      </c>
      <c r="O10711">
        <v>0</v>
      </c>
      <c r="P10711">
        <v>0</v>
      </c>
      <c r="Q10711">
        <v>0</v>
      </c>
      <c r="R10711">
        <v>0</v>
      </c>
      <c r="S10711">
        <v>0</v>
      </c>
      <c r="T10711">
        <v>0</v>
      </c>
      <c r="U10711">
        <v>0</v>
      </c>
      <c r="V10711">
        <v>0</v>
      </c>
      <c r="W10711">
        <v>0</v>
      </c>
      <c r="X10711">
        <v>0</v>
      </c>
      <c r="Y10711">
        <v>0</v>
      </c>
      <c r="Z10711">
        <v>0</v>
      </c>
      <c r="AA10711">
        <v>0</v>
      </c>
      <c r="AB10711">
        <v>0</v>
      </c>
      <c r="AC10711">
        <v>0</v>
      </c>
      <c r="AD10711">
        <v>0</v>
      </c>
      <c r="AE10711">
        <v>0</v>
      </c>
    </row>
    <row r="10712" spans="1:31" x14ac:dyDescent="0.25">
      <c r="A10712">
        <v>1874534</v>
      </c>
      <c r="B10712">
        <v>1</v>
      </c>
      <c r="C10712" t="s">
        <v>80</v>
      </c>
      <c r="D10712" t="s">
        <v>84</v>
      </c>
      <c r="E10712" t="s">
        <v>140</v>
      </c>
      <c r="F10712" t="s">
        <v>29700</v>
      </c>
      <c r="G10712" t="s">
        <v>200</v>
      </c>
      <c r="H10712" t="s">
        <v>143</v>
      </c>
      <c r="I10712" t="s">
        <v>135</v>
      </c>
      <c r="J10712" t="s">
        <v>136</v>
      </c>
      <c r="K10712" t="s">
        <v>137</v>
      </c>
      <c r="L10712" t="s">
        <v>29701</v>
      </c>
      <c r="M10712" t="s">
        <v>29702</v>
      </c>
      <c r="N10712">
        <v>8.574166666</v>
      </c>
      <c r="O10712">
        <v>0</v>
      </c>
      <c r="P10712">
        <v>1</v>
      </c>
      <c r="Q10712">
        <v>0</v>
      </c>
      <c r="R10712">
        <v>0</v>
      </c>
      <c r="S10712">
        <v>0</v>
      </c>
      <c r="T10712">
        <v>0</v>
      </c>
      <c r="U10712">
        <v>0</v>
      </c>
      <c r="V10712">
        <v>0</v>
      </c>
      <c r="W10712">
        <v>0</v>
      </c>
      <c r="X10712">
        <v>0</v>
      </c>
      <c r="Y10712">
        <v>0</v>
      </c>
      <c r="Z10712">
        <v>0</v>
      </c>
      <c r="AA10712">
        <v>0</v>
      </c>
      <c r="AB10712">
        <v>0</v>
      </c>
      <c r="AC10712">
        <v>0</v>
      </c>
      <c r="AD10712">
        <v>0</v>
      </c>
      <c r="AE10712">
        <v>0</v>
      </c>
    </row>
  </sheetData>
  <autoFilter ref="A1:U1"/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80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87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7" t="s">
        <v>18</v>
      </c>
      <c r="B14" s="27" t="s">
        <v>19</v>
      </c>
      <c r="C14" s="28" t="s">
        <v>20</v>
      </c>
      <c r="D14" s="28" t="s">
        <v>2</v>
      </c>
      <c r="E14" s="28" t="s">
        <v>64</v>
      </c>
      <c r="F14" s="28" t="s">
        <v>20</v>
      </c>
      <c r="G14" s="28" t="s">
        <v>2</v>
      </c>
      <c r="H14" s="28" t="s">
        <v>64</v>
      </c>
      <c r="I14" s="28" t="s">
        <v>20</v>
      </c>
      <c r="J14" s="28" t="s">
        <v>2</v>
      </c>
      <c r="K14" s="28" t="s">
        <v>64</v>
      </c>
      <c r="L14" s="28" t="s">
        <v>20</v>
      </c>
      <c r="M14" s="28" t="s">
        <v>2</v>
      </c>
      <c r="N14" s="28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7" t="s">
        <v>26</v>
      </c>
      <c r="B15" s="27" t="s">
        <v>27</v>
      </c>
      <c r="C15" s="17">
        <f t="shared" ref="C15:C24" si="0">(SUMIFS(MESKENAG2,KAYNAK,A15,SEBEP,B15,SÜRE,"Uzun",BİLDİRİM,"Bildirimsiz",İL,$B$10,İLÇE,$B$11)/VLOOKUP($B$11,ABONE2,3,FALSE))</f>
        <v>5.8842278293105788E-2</v>
      </c>
      <c r="D15" s="17">
        <f t="shared" ref="D15:D24" si="1">(SUMIFS(MESKENOG2,KAYNAK,A15,SEBEP,B15,SÜRE,"Uzun",BİLDİRİM,"Bildirimsiz",İL,$B$10,İLÇE,$B$11)/VLOOKUP($B$11,ABONE2,4,FALSE))</f>
        <v>31.529405871380199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5.940192411660955E-2</v>
      </c>
      <c r="F15" s="17">
        <f t="shared" ref="F15:F24" si="3">(SUMIFS(TARIMSALAG2,KAYNAK,A15,SEBEP,B15,SÜRE,"Uzun",BİLDİRİM,"Bildirimsiz",İL,$B$10,İLÇE,$B$11)/VLOOKUP($B$11,ABONE2,6,FALSE))</f>
        <v>0.72677276532110158</v>
      </c>
      <c r="G15" s="17">
        <f t="shared" ref="G15:G24" si="4">(SUMIFS(TARIMSALOG2,KAYNAK,A15,SEBEP,B15,SÜRE,"Uzun",BİLDİRİM,"Bildirimsiz",İL,$B$10,İLÇE,$B$11)/VLOOKUP($B$11,ABONE2,7,FALSE))</f>
        <v>0.42170784283203339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0.68609744232255909</v>
      </c>
      <c r="I15" s="17">
        <f t="shared" ref="I15:I24" si="6">(SUMIFS(TICARETHANEAG2,KAYNAK,A15,SEBEP,B15,SÜRE,"Uzun",BİLDİRİM,"Bildirimsiz",İL,$B$10,İLÇE,$B$11)/VLOOKUP($B$11,ABONE2,9,FALSE))</f>
        <v>0.25943682798896373</v>
      </c>
      <c r="J15" s="17">
        <f t="shared" ref="J15:J24" si="7">(SUMIFS(TICARETHANEOG2,KAYNAK,A15,SEBEP,B15,SÜRE,"Uzun",BİLDİRİM,"Bildirimsiz",İL,$B$10,İLÇE,$B$11)/VLOOKUP($B$11,ABONE2,10,FALSE))</f>
        <v>3.5484606879772649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0.3478745477164959</v>
      </c>
      <c r="L15" s="17">
        <f t="shared" ref="L15:L24" si="9">(SUMIFS(SANAYIAG2,KAYNAK,A15,SEBEP,B15,SÜRE,"Uzun",BİLDİRİM,"Bildirimsiz",İL,$B$10,İLÇE,$B$11)/VLOOKUP($B$11,ABONE2,12,FALSE))</f>
        <v>6.1127400029033936</v>
      </c>
      <c r="M15" s="17">
        <f t="shared" ref="M15:M24" si="10">(SUMIFS(SANAYIOG2,KAYNAK,A15,SEBEP,B15,SÜRE,"Uzun",BİLDİRİM,"Bildirimsiz",İL,$B$10,İLÇE,$B$11)/VLOOKUP($B$11,ABONE2,13,FALSE))</f>
        <v>9.2431112706263665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7.3648885099925829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0.12052484539777354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7" t="s">
        <v>26</v>
      </c>
      <c r="B16" s="27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7" t="s">
        <v>129</v>
      </c>
      <c r="B17" s="27" t="s">
        <v>27</v>
      </c>
      <c r="C17" s="17">
        <f t="shared" si="0"/>
        <v>0.72826001933884243</v>
      </c>
      <c r="D17" s="17">
        <f t="shared" si="1"/>
        <v>200.41053013749456</v>
      </c>
      <c r="E17" s="17">
        <f t="shared" si="2"/>
        <v>0.7318109995482952</v>
      </c>
      <c r="F17" s="17">
        <f t="shared" si="3"/>
        <v>8.3410244119857264</v>
      </c>
      <c r="G17" s="17">
        <f t="shared" si="4"/>
        <v>5.4347773213195119</v>
      </c>
      <c r="H17" s="17">
        <f t="shared" si="5"/>
        <v>7.9535247998968979</v>
      </c>
      <c r="I17" s="17">
        <f t="shared" si="6"/>
        <v>3.8260350658389561</v>
      </c>
      <c r="J17" s="17">
        <f t="shared" si="7"/>
        <v>138.99880833303874</v>
      </c>
      <c r="K17" s="17">
        <f t="shared" si="8"/>
        <v>7.4606611269099723</v>
      </c>
      <c r="L17" s="17">
        <f t="shared" si="9"/>
        <v>118.78087617670127</v>
      </c>
      <c r="M17" s="17">
        <f t="shared" si="10"/>
        <v>186.85599567813117</v>
      </c>
      <c r="N17" s="17">
        <f t="shared" si="11"/>
        <v>146.01092397727322</v>
      </c>
      <c r="O17" s="23">
        <f t="shared" si="12"/>
        <v>2.0850193519740974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7" t="s">
        <v>129</v>
      </c>
      <c r="B18" s="27" t="s">
        <v>3</v>
      </c>
      <c r="C18" s="17">
        <f t="shared" si="0"/>
        <v>8.2464508378929085E-3</v>
      </c>
      <c r="D18" s="17">
        <f t="shared" si="1"/>
        <v>0.90050761968703874</v>
      </c>
      <c r="E18" s="17">
        <f t="shared" si="2"/>
        <v>8.2623180540977916E-3</v>
      </c>
      <c r="F18" s="17">
        <f t="shared" si="3"/>
        <v>1.900507178221281</v>
      </c>
      <c r="G18" s="17">
        <f t="shared" si="4"/>
        <v>1.3970741454012401</v>
      </c>
      <c r="H18" s="17">
        <f t="shared" si="5"/>
        <v>1.8333827738452755</v>
      </c>
      <c r="I18" s="17">
        <f t="shared" si="6"/>
        <v>1.4606200895102207E-2</v>
      </c>
      <c r="J18" s="17">
        <f t="shared" si="7"/>
        <v>1.542705900076867</v>
      </c>
      <c r="K18" s="17">
        <f t="shared" si="8"/>
        <v>5.5694882116297063E-2</v>
      </c>
      <c r="L18" s="17">
        <f t="shared" si="9"/>
        <v>0.80097269121401471</v>
      </c>
      <c r="M18" s="17">
        <f t="shared" si="10"/>
        <v>6.3133095239190693</v>
      </c>
      <c r="N18" s="17">
        <f t="shared" si="11"/>
        <v>3.0059074242960366</v>
      </c>
      <c r="O18" s="23">
        <f t="shared" si="12"/>
        <v>2.3770885465472374E-2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7" t="s">
        <v>129</v>
      </c>
      <c r="B19" s="27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7" t="s">
        <v>129</v>
      </c>
      <c r="B20" s="27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7" t="s">
        <v>130</v>
      </c>
      <c r="B21" s="27" t="s">
        <v>27</v>
      </c>
      <c r="C21" s="17">
        <f t="shared" si="0"/>
        <v>2.7755182326712164E-2</v>
      </c>
      <c r="D21" s="17">
        <f t="shared" si="1"/>
        <v>0</v>
      </c>
      <c r="E21" s="17">
        <f t="shared" si="2"/>
        <v>2.7754688752079357E-2</v>
      </c>
      <c r="F21" s="17">
        <f t="shared" si="3"/>
        <v>0</v>
      </c>
      <c r="G21" s="17">
        <f t="shared" si="4"/>
        <v>0</v>
      </c>
      <c r="H21" s="17">
        <f t="shared" si="5"/>
        <v>0</v>
      </c>
      <c r="I21" s="17">
        <f t="shared" si="6"/>
        <v>0.44987507495264156</v>
      </c>
      <c r="J21" s="17">
        <f t="shared" si="7"/>
        <v>0</v>
      </c>
      <c r="K21" s="17">
        <f t="shared" si="8"/>
        <v>0.43777849934701313</v>
      </c>
      <c r="L21" s="17">
        <f t="shared" si="9"/>
        <v>2.0439074549420955</v>
      </c>
      <c r="M21" s="17">
        <f t="shared" si="10"/>
        <v>0</v>
      </c>
      <c r="N21" s="17">
        <f t="shared" si="11"/>
        <v>1.2263444729652573</v>
      </c>
      <c r="O21" s="23">
        <f t="shared" si="12"/>
        <v>8.8526744313322567E-2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7" t="s">
        <v>130</v>
      </c>
      <c r="B22" s="27" t="s">
        <v>3</v>
      </c>
      <c r="C22" s="17">
        <f t="shared" si="0"/>
        <v>0</v>
      </c>
      <c r="D22" s="17">
        <f t="shared" si="1"/>
        <v>0</v>
      </c>
      <c r="E22" s="17">
        <f t="shared" si="2"/>
        <v>0</v>
      </c>
      <c r="F22" s="17">
        <f t="shared" si="3"/>
        <v>0</v>
      </c>
      <c r="G22" s="17">
        <f t="shared" si="4"/>
        <v>0</v>
      </c>
      <c r="H22" s="17">
        <f t="shared" si="5"/>
        <v>0</v>
      </c>
      <c r="I22" s="17">
        <f t="shared" si="6"/>
        <v>0</v>
      </c>
      <c r="J22" s="17">
        <f t="shared" si="7"/>
        <v>0</v>
      </c>
      <c r="K22" s="17">
        <f t="shared" si="8"/>
        <v>0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7" t="s">
        <v>130</v>
      </c>
      <c r="B23" s="27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7" t="s">
        <v>130</v>
      </c>
      <c r="B24" s="27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0.8231039307965532</v>
      </c>
      <c r="D25" s="17">
        <f t="shared" ref="D25:O25" si="13">SUM(D15:D24)</f>
        <v>232.84044362856179</v>
      </c>
      <c r="E25" s="17">
        <f t="shared" si="13"/>
        <v>0.82722993047108195</v>
      </c>
      <c r="F25" s="17">
        <f t="shared" si="13"/>
        <v>10.968304355528108</v>
      </c>
      <c r="G25" s="17">
        <f t="shared" si="13"/>
        <v>7.2535593095527853</v>
      </c>
      <c r="H25" s="17">
        <f t="shared" si="13"/>
        <v>10.473005016064732</v>
      </c>
      <c r="I25" s="17">
        <f t="shared" si="13"/>
        <v>4.5499531696756641</v>
      </c>
      <c r="J25" s="17">
        <f t="shared" si="13"/>
        <v>144.08997492109287</v>
      </c>
      <c r="K25" s="17">
        <f t="shared" si="13"/>
        <v>8.3020090560897781</v>
      </c>
      <c r="L25" s="17">
        <f t="shared" si="13"/>
        <v>127.73849632576078</v>
      </c>
      <c r="M25" s="17">
        <f t="shared" si="13"/>
        <v>202.4124164726766</v>
      </c>
      <c r="N25" s="17">
        <f t="shared" si="13"/>
        <v>157.6080643845271</v>
      </c>
      <c r="O25" s="17">
        <f t="shared" si="13"/>
        <v>2.3178418271506658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7" t="s">
        <v>18</v>
      </c>
      <c r="B27" s="27" t="s">
        <v>19</v>
      </c>
      <c r="C27" s="28" t="s">
        <v>1</v>
      </c>
      <c r="D27" s="28" t="s">
        <v>2</v>
      </c>
      <c r="E27" s="28" t="s">
        <v>64</v>
      </c>
      <c r="F27" s="28" t="s">
        <v>1</v>
      </c>
      <c r="G27" s="28" t="s">
        <v>2</v>
      </c>
      <c r="H27" s="28" t="s">
        <v>64</v>
      </c>
      <c r="I27" s="28" t="s">
        <v>1</v>
      </c>
      <c r="J27" s="28" t="s">
        <v>2</v>
      </c>
      <c r="K27" s="28" t="s">
        <v>64</v>
      </c>
      <c r="L27" s="28" t="s">
        <v>1</v>
      </c>
      <c r="M27" s="28" t="s">
        <v>2</v>
      </c>
      <c r="N27" s="28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7" t="s">
        <v>26</v>
      </c>
      <c r="B28" s="27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7" t="s">
        <v>129</v>
      </c>
      <c r="B29" s="27" t="s">
        <v>27</v>
      </c>
      <c r="C29" s="17">
        <f>(SUMIFS(MESKENAG2,KAYNAK,A29,SEBEP,B29,SÜRE,"Uzun",BİLDİRİM,"Bildirimli",İL,$B$10,İLÇE,$B$11)/VLOOKUP($B$11,ABONE2,3,FALSE))</f>
        <v>1.746685364685197E-3</v>
      </c>
      <c r="D29" s="17">
        <f>(SUMIFS(MESKENOG2,KAYNAK,A29,SEBEP,B29,SÜRE,"Uzun",BİLDİRİM,"Bildirimli",İL,$B$10,İLÇE,$B$11)/VLOOKUP($B$11,ABONE2,4,FALSE))</f>
        <v>0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1.7466543031134385E-3</v>
      </c>
      <c r="F29" s="17">
        <f>(SUMIFS(TARIMSALAG2,KAYNAK,A29,SEBEP,B29,SÜRE,"Uzun",BİLDİRİM,"Bildirimli",İL,$B$10,İLÇE,$B$11)/VLOOKUP($B$11,ABONE2,6,FALSE))</f>
        <v>0</v>
      </c>
      <c r="G29" s="17">
        <f>(SUMIFS(TARIMSALOG2,KAYNAK,A29,SEBEP,B29,SÜRE,"Uzun",BİLDİRİM,"Bildirimli",İL,$B$10,İLÇE,$B$11)/VLOOKUP($B$11,ABONE2,7,FALSE))</f>
        <v>0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0</v>
      </c>
      <c r="I29" s="17">
        <f>(SUMIFS(TICARETHANEAG2,KAYNAK,A29,SEBEP,B29,SÜRE,"Uzun",BİLDİRİM,"Bildirimli",İL,$B$10,İLÇE,$B$11)/VLOOKUP($B$11,ABONE2,9,FALSE))</f>
        <v>1.9088753792931941E-3</v>
      </c>
      <c r="J29" s="17">
        <f>(SUMIFS(TICARETHANEOG2,KAYNAK,A29,SEBEP,B29,SÜRE,"Uzun",BİLDİRİM,"Bildirimli",İL,$B$10,İLÇE,$B$11)/VLOOKUP($B$11,ABONE2,10,FALSE))</f>
        <v>0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1.8575481183868781E-3</v>
      </c>
      <c r="L29" s="17">
        <f>(SUMIFS(SANAYIAG2,KAYNAK,A29,SEBEP,B29,SÜRE,"Uzun",BİLDİRİM,"Bildirimli",İL,$B$10,İLÇE,$B$11)/VLOOKUP($B$11,ABONE2,12,FALSE))</f>
        <v>0</v>
      </c>
      <c r="M29" s="17">
        <f>(SUMIFS(SANAYIOG2,KAYNAK,A29,SEBEP,B29,SÜRE,"Uzun",BİLDİRİM,"Bildirimli",İL,$B$10,İLÇE,$B$11)/VLOOKUP($B$11,ABONE2,13,FALSE))</f>
        <v>0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0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1.7568546982197207E-3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7" t="s">
        <v>129</v>
      </c>
      <c r="B30" s="27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7" t="s">
        <v>130</v>
      </c>
      <c r="B31" s="27" t="s">
        <v>27</v>
      </c>
      <c r="C31" s="17">
        <f>(SUMIFS(MESKENAG2,KAYNAK,A31,SEBEP,B31,SÜRE,"Uzun",BİLDİRİM,"Bildirimli",İL,$B$10,İLÇE,$B$11)/VLOOKUP($B$11,ABONE2,3,FALSE))</f>
        <v>1.3191644901382204E-2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1.3191410312352606E-2</v>
      </c>
      <c r="F31" s="17">
        <f>(SUMIFS(TARIMSALAG2,KAYNAK,A31,SEBEP,B31,SÜRE,"Uzun",BİLDİRİM,"Bildirimli",İL,$B$10,İLÇE,$B$11)/VLOOKUP($B$11,ABONE2,6,FALSE))</f>
        <v>0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7">
        <f>(SUMIFS(TICARETHANEAG2,KAYNAK,A31,SEBEP,B31,SÜRE,"Uzun",BİLDİRİM,"Bildirimli",İL,$B$10,İLÇE,$B$11)/VLOOKUP($B$11,ABONE2,9,FALSE))</f>
        <v>1.0365710702244946E-2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1.0086989763484386E-2</v>
      </c>
      <c r="L31" s="17">
        <f>(SUMIFS(SANAYIAG2,KAYNAK,A31,SEBEP,B31,SÜRE,"Uzun",BİLDİRİM,"Bildirimli",İL,$B$10,İLÇE,$B$11)/VLOOKUP($B$11,ABONE2,12,FALSE))</f>
        <v>0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1.2716616590650445E-2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7" t="s">
        <v>130</v>
      </c>
      <c r="B32" s="27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1.49383302660674E-2</v>
      </c>
      <c r="D33" s="17">
        <f t="shared" ref="D33:O33" si="14">SUM(D28:D32)</f>
        <v>0</v>
      </c>
      <c r="E33" s="17">
        <f t="shared" si="14"/>
        <v>1.4938064615466045E-2</v>
      </c>
      <c r="F33" s="17">
        <f t="shared" si="14"/>
        <v>0</v>
      </c>
      <c r="G33" s="17">
        <f t="shared" si="14"/>
        <v>0</v>
      </c>
      <c r="H33" s="17">
        <f t="shared" si="14"/>
        <v>0</v>
      </c>
      <c r="I33" s="17">
        <f t="shared" si="14"/>
        <v>1.2274586081538141E-2</v>
      </c>
      <c r="J33" s="17">
        <f t="shared" si="14"/>
        <v>0</v>
      </c>
      <c r="K33" s="17">
        <f t="shared" si="14"/>
        <v>1.1944537881871265E-2</v>
      </c>
      <c r="L33" s="17">
        <f t="shared" si="14"/>
        <v>0</v>
      </c>
      <c r="M33" s="17">
        <f t="shared" si="14"/>
        <v>0</v>
      </c>
      <c r="N33" s="17">
        <f t="shared" si="14"/>
        <v>0</v>
      </c>
      <c r="O33" s="17">
        <f t="shared" si="14"/>
        <v>1.4473471288870166E-2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56232</v>
      </c>
      <c r="D37" s="22">
        <f>VLOOKUP($B$11,ABONE2,4,FALSE)</f>
        <v>1</v>
      </c>
      <c r="E37" s="22">
        <f>VLOOKUP($B$11,ABONE2,5,FALSE)</f>
        <v>56233</v>
      </c>
      <c r="F37" s="22">
        <f>VLOOKUP($B$11,ABONE2,6,FALSE)</f>
        <v>13</v>
      </c>
      <c r="G37" s="22">
        <f>VLOOKUP($B$11,ABONE2,7,FALSE)</f>
        <v>2</v>
      </c>
      <c r="H37" s="22">
        <f>VLOOKUP($B$11,ABONE2,8,FALSE)</f>
        <v>15</v>
      </c>
      <c r="I37" s="22">
        <f>VLOOKUP($B$11,ABONE2,9,FALSE)</f>
        <v>8939</v>
      </c>
      <c r="J37" s="22">
        <f>VLOOKUP($B$11,ABONE2,10,FALSE)</f>
        <v>247</v>
      </c>
      <c r="K37" s="22">
        <f>VLOOKUP($B$11,ABONE2,11,FALSE)</f>
        <v>9186</v>
      </c>
      <c r="L37" s="36">
        <f>VLOOKUP($B$11,ABONE2,12,FALSE)</f>
        <v>111</v>
      </c>
      <c r="M37" s="36">
        <f>VLOOKUP($B$11,ABONE2,13,FALSE)</f>
        <v>74</v>
      </c>
      <c r="N37" s="36">
        <f>VLOOKUP($B$11,ABONE2,14,FALSE)</f>
        <v>185</v>
      </c>
      <c r="O37" s="36">
        <f>VLOOKUP($B$11,ABONE2,15,FALSE)</f>
        <v>65619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14439.491624999999</v>
      </c>
      <c r="D38" s="22">
        <f>VLOOKUP($B$11,TUKETIM,4,FALSE)</f>
        <v>63.359375</v>
      </c>
      <c r="E38" s="22">
        <f>VLOOKUP($B$11,TUKETIM,5,FALSE)</f>
        <v>14502.850999999999</v>
      </c>
      <c r="F38" s="22">
        <f>VLOOKUP($B$11,TUKETIM,6,FALSE)</f>
        <v>7.4710416666666664</v>
      </c>
      <c r="G38" s="22">
        <f>VLOOKUP($B$11,TUKETIM,7,FALSE)</f>
        <v>31.062100000000001</v>
      </c>
      <c r="H38" s="22">
        <f>VLOOKUP($B$11,TUKETIM,8,FALSE)</f>
        <v>38.533141666666666</v>
      </c>
      <c r="I38" s="22">
        <f>VLOOKUP($B$11,TUKETIM,9,FALSE)</f>
        <v>8431.8559416666667</v>
      </c>
      <c r="J38" s="22">
        <f>VLOOKUP($B$11,TUKETIM,10,FALSE)</f>
        <v>13698.454141666665</v>
      </c>
      <c r="K38" s="22">
        <f>VLOOKUP($B$11,TUKETIM,11,FALSE)</f>
        <v>22130.31008333333</v>
      </c>
      <c r="L38" s="36">
        <f>VLOOKUP($B$11,TUKETIM,12,FALSE)</f>
        <v>1699.6082833333337</v>
      </c>
      <c r="M38" s="36">
        <f>VLOOKUP($B$11,TUKETIM,13,FALSE)</f>
        <v>42592.268633333333</v>
      </c>
      <c r="N38" s="36">
        <f>VLOOKUP($B$11,TUKETIM,14,FALSE)</f>
        <v>44291.876916666668</v>
      </c>
      <c r="O38" s="36">
        <f>VLOOKUP($B$11,TUKETIM,15,FALSE)</f>
        <v>80963.57114166666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291412.26899999997</v>
      </c>
      <c r="D39" s="22">
        <f>VLOOKUP($B$11,ANLASMA,4,FALSE)</f>
        <v>1950</v>
      </c>
      <c r="E39" s="22">
        <f>VLOOKUP($B$11,ANLASMA,5,FALSE)</f>
        <v>293362.26899999997</v>
      </c>
      <c r="F39" s="22">
        <f>VLOOKUP($B$11,ANLASMA,6,FALSE)</f>
        <v>63.29</v>
      </c>
      <c r="G39" s="22">
        <f>VLOOKUP($B$11,ANLASMA,7,FALSE)</f>
        <v>196</v>
      </c>
      <c r="H39" s="22">
        <f>VLOOKUP($B$11,ANLASMA,8,FALSE)</f>
        <v>259.29000000000002</v>
      </c>
      <c r="I39" s="22">
        <f>VLOOKUP($B$11,ANLASMA,9,FALSE)</f>
        <v>76564.316000000006</v>
      </c>
      <c r="J39" s="22">
        <f>VLOOKUP($B$11,ANLASMA,10,FALSE)</f>
        <v>135559.43700000001</v>
      </c>
      <c r="K39" s="22">
        <f>VLOOKUP($B$11,ANLASMA,11,FALSE)</f>
        <v>212123.75300000003</v>
      </c>
      <c r="L39" s="36">
        <f>VLOOKUP($B$11,ANLASMA,12,FALSE)</f>
        <v>6940.1890000000003</v>
      </c>
      <c r="M39" s="36">
        <f>VLOOKUP($B$11,ANLASMA,13,FALSE)</f>
        <v>55057.029000000002</v>
      </c>
      <c r="N39" s="36">
        <f>VLOOKUP($B$11,ANLASMA,14,FALSE)</f>
        <v>61997.218000000001</v>
      </c>
      <c r="O39" s="36">
        <f>VLOOKUP($B$11,ANLASMA,15,FALSE)</f>
        <v>567742.53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80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88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7" t="s">
        <v>18</v>
      </c>
      <c r="B14" s="27" t="s">
        <v>19</v>
      </c>
      <c r="C14" s="28" t="s">
        <v>20</v>
      </c>
      <c r="D14" s="28" t="s">
        <v>2</v>
      </c>
      <c r="E14" s="28" t="s">
        <v>64</v>
      </c>
      <c r="F14" s="28" t="s">
        <v>20</v>
      </c>
      <c r="G14" s="28" t="s">
        <v>2</v>
      </c>
      <c r="H14" s="28" t="s">
        <v>64</v>
      </c>
      <c r="I14" s="28" t="s">
        <v>20</v>
      </c>
      <c r="J14" s="28" t="s">
        <v>2</v>
      </c>
      <c r="K14" s="28" t="s">
        <v>64</v>
      </c>
      <c r="L14" s="28" t="s">
        <v>20</v>
      </c>
      <c r="M14" s="28" t="s">
        <v>2</v>
      </c>
      <c r="N14" s="28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7" t="s">
        <v>26</v>
      </c>
      <c r="B15" s="27" t="s">
        <v>27</v>
      </c>
      <c r="C15" s="17">
        <f t="shared" ref="C15:C24" si="0">(SUMIFS(MESKENAG2,KAYNAK,A15,SEBEP,B15,SÜRE,"Uzun",BİLDİRİM,"Bildirimsiz",İL,$B$10,İLÇE,$B$11)/VLOOKUP($B$11,ABONE2,3,FALSE))</f>
        <v>0</v>
      </c>
      <c r="D15" s="17">
        <f t="shared" ref="D15:D24" si="1">(SUMIFS(MESKENOG2,KAYNAK,A15,SEBEP,B15,SÜRE,"Uzun",BİLDİRİM,"Bildirimsiz",İL,$B$10,İLÇE,$B$11)/VLOOKUP($B$11,ABONE2,4,FALSE))</f>
        <v>0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7">
        <f t="shared" ref="F15:F24" si="3">(SUMIFS(TARIMSALAG2,KAYNAK,A15,SEBEP,B15,SÜRE,"Uzun",BİLDİRİM,"Bildirimsiz",İL,$B$10,İLÇE,$B$11)/VLOOKUP($B$11,ABONE2,6,FALSE))</f>
        <v>0</v>
      </c>
      <c r="G15" s="17">
        <f t="shared" ref="G15:G24" si="4">(SUMIFS(TARIMSALOG2,KAYNAK,A15,SEBEP,B15,SÜRE,"Uzun",BİLDİRİM,"Bildirimsiz",İL,$B$10,İLÇE,$B$11)/VLOOKUP($B$11,ABONE2,7,FALSE))</f>
        <v>0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7">
        <f t="shared" ref="I15:I24" si="6">(SUMIFS(TICARETHANEAG2,KAYNAK,A15,SEBEP,B15,SÜRE,"Uzun",BİLDİRİM,"Bildirimsiz",İL,$B$10,İLÇE,$B$11)/VLOOKUP($B$11,ABONE2,9,FALSE))</f>
        <v>0</v>
      </c>
      <c r="J15" s="17">
        <f t="shared" ref="J15:J24" si="7">(SUMIFS(TICARETHANEOG2,KAYNAK,A15,SEBEP,B15,SÜRE,"Uzun",BİLDİRİM,"Bildirimsiz",İL,$B$10,İLÇE,$B$11)/VLOOKUP($B$11,ABONE2,10,FALSE))</f>
        <v>0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7">
        <f t="shared" ref="L15:L24" si="9">(SUMIFS(SANAYIAG2,KAYNAK,A15,SEBEP,B15,SÜRE,"Uzun",BİLDİRİM,"Bildirimsiz",İL,$B$10,İLÇE,$B$11)/VLOOKUP($B$11,ABONE2,12,FALSE))</f>
        <v>0</v>
      </c>
      <c r="M15" s="17">
        <f t="shared" ref="M15:M24" si="10">(SUMIFS(SANAYIOG2,KAYNAK,A15,SEBEP,B15,SÜRE,"Uzun",BİLDİRİM,"Bildirimsiz",İL,$B$10,İLÇE,$B$11)/VLOOKUP($B$11,ABONE2,13,FALSE))</f>
        <v>0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7" t="s">
        <v>26</v>
      </c>
      <c r="B16" s="27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7" t="s">
        <v>129</v>
      </c>
      <c r="B17" s="27" t="s">
        <v>27</v>
      </c>
      <c r="C17" s="17">
        <f t="shared" si="0"/>
        <v>0.17896500369845683</v>
      </c>
      <c r="D17" s="17">
        <f t="shared" si="1"/>
        <v>7.5772572140137981</v>
      </c>
      <c r="E17" s="17">
        <f t="shared" si="2"/>
        <v>0.18059289821521599</v>
      </c>
      <c r="F17" s="17">
        <f t="shared" si="3"/>
        <v>2.6448418139029734E-3</v>
      </c>
      <c r="G17" s="17">
        <f t="shared" si="4"/>
        <v>0</v>
      </c>
      <c r="H17" s="17">
        <f t="shared" si="5"/>
        <v>2.3868084662051225E-3</v>
      </c>
      <c r="I17" s="17">
        <f t="shared" si="6"/>
        <v>0.36728952443832885</v>
      </c>
      <c r="J17" s="17">
        <f t="shared" si="7"/>
        <v>12.066558833159821</v>
      </c>
      <c r="K17" s="17">
        <f t="shared" si="8"/>
        <v>0.49884608460925478</v>
      </c>
      <c r="L17" s="17">
        <f t="shared" si="9"/>
        <v>37.766913865036997</v>
      </c>
      <c r="M17" s="17">
        <f t="shared" si="10"/>
        <v>241.81424948616504</v>
      </c>
      <c r="N17" s="17">
        <f t="shared" si="11"/>
        <v>108.12806407921909</v>
      </c>
      <c r="O17" s="23">
        <f t="shared" si="12"/>
        <v>0.27972867297711207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7" t="s">
        <v>129</v>
      </c>
      <c r="B18" s="27" t="s">
        <v>3</v>
      </c>
      <c r="C18" s="17">
        <f t="shared" si="0"/>
        <v>0</v>
      </c>
      <c r="D18" s="17">
        <f t="shared" si="1"/>
        <v>0</v>
      </c>
      <c r="E18" s="17">
        <f t="shared" si="2"/>
        <v>0</v>
      </c>
      <c r="F18" s="17">
        <f t="shared" si="3"/>
        <v>0</v>
      </c>
      <c r="G18" s="17">
        <f t="shared" si="4"/>
        <v>0</v>
      </c>
      <c r="H18" s="17">
        <f t="shared" si="5"/>
        <v>0</v>
      </c>
      <c r="I18" s="17">
        <f t="shared" si="6"/>
        <v>0</v>
      </c>
      <c r="J18" s="17">
        <f t="shared" si="7"/>
        <v>0</v>
      </c>
      <c r="K18" s="17">
        <f t="shared" si="8"/>
        <v>0</v>
      </c>
      <c r="L18" s="17">
        <f t="shared" si="9"/>
        <v>0</v>
      </c>
      <c r="M18" s="17">
        <f t="shared" si="10"/>
        <v>0</v>
      </c>
      <c r="N18" s="17">
        <f t="shared" si="11"/>
        <v>0</v>
      </c>
      <c r="O18" s="23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7" t="s">
        <v>129</v>
      </c>
      <c r="B19" s="27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7" t="s">
        <v>129</v>
      </c>
      <c r="B20" s="27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7" t="s">
        <v>130</v>
      </c>
      <c r="B21" s="27" t="s">
        <v>27</v>
      </c>
      <c r="C21" s="17">
        <f t="shared" si="0"/>
        <v>8.3342573053321475E-2</v>
      </c>
      <c r="D21" s="17">
        <f t="shared" si="1"/>
        <v>0</v>
      </c>
      <c r="E21" s="17">
        <f t="shared" si="2"/>
        <v>8.3324234643073633E-2</v>
      </c>
      <c r="F21" s="17">
        <f t="shared" si="3"/>
        <v>0</v>
      </c>
      <c r="G21" s="17">
        <f t="shared" si="4"/>
        <v>0</v>
      </c>
      <c r="H21" s="17">
        <f t="shared" si="5"/>
        <v>0</v>
      </c>
      <c r="I21" s="17">
        <f t="shared" si="6"/>
        <v>0.26249408401392277</v>
      </c>
      <c r="J21" s="17">
        <f t="shared" si="7"/>
        <v>0</v>
      </c>
      <c r="K21" s="17">
        <f t="shared" si="8"/>
        <v>0.25954237670239466</v>
      </c>
      <c r="L21" s="17">
        <f t="shared" si="9"/>
        <v>5.8621295824858421E-2</v>
      </c>
      <c r="M21" s="17">
        <f t="shared" si="10"/>
        <v>0</v>
      </c>
      <c r="N21" s="17">
        <f t="shared" si="11"/>
        <v>3.8407055885252069E-2</v>
      </c>
      <c r="O21" s="23">
        <f t="shared" si="12"/>
        <v>0.10474133357028712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7" t="s">
        <v>130</v>
      </c>
      <c r="B22" s="27" t="s">
        <v>3</v>
      </c>
      <c r="C22" s="17">
        <f t="shared" si="0"/>
        <v>1.2725228674591211E-3</v>
      </c>
      <c r="D22" s="17">
        <f t="shared" si="1"/>
        <v>0</v>
      </c>
      <c r="E22" s="17">
        <f t="shared" si="2"/>
        <v>1.2722428659480292E-3</v>
      </c>
      <c r="F22" s="17">
        <f t="shared" si="3"/>
        <v>0</v>
      </c>
      <c r="G22" s="17">
        <f t="shared" si="4"/>
        <v>0</v>
      </c>
      <c r="H22" s="17">
        <f t="shared" si="5"/>
        <v>0</v>
      </c>
      <c r="I22" s="17">
        <f t="shared" si="6"/>
        <v>4.4047804656895016E-5</v>
      </c>
      <c r="J22" s="17">
        <f t="shared" si="7"/>
        <v>0</v>
      </c>
      <c r="K22" s="17">
        <f t="shared" si="8"/>
        <v>4.35524935814057E-5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1.1212903170826972E-3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7" t="s">
        <v>130</v>
      </c>
      <c r="B23" s="27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7" t="s">
        <v>130</v>
      </c>
      <c r="B24" s="27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0.2635800996192374</v>
      </c>
      <c r="D25" s="17">
        <f t="shared" ref="D25:O25" si="13">SUM(D15:D24)</f>
        <v>7.5772572140137981</v>
      </c>
      <c r="E25" s="17">
        <f t="shared" si="13"/>
        <v>0.26518937572423762</v>
      </c>
      <c r="F25" s="17">
        <f t="shared" si="13"/>
        <v>2.6448418139029734E-3</v>
      </c>
      <c r="G25" s="17">
        <f t="shared" si="13"/>
        <v>0</v>
      </c>
      <c r="H25" s="17">
        <f t="shared" si="13"/>
        <v>2.3868084662051225E-3</v>
      </c>
      <c r="I25" s="17">
        <f t="shared" si="13"/>
        <v>0.62982765625690862</v>
      </c>
      <c r="J25" s="17">
        <f t="shared" si="13"/>
        <v>12.066558833159821</v>
      </c>
      <c r="K25" s="17">
        <f t="shared" si="13"/>
        <v>0.75843201380523084</v>
      </c>
      <c r="L25" s="17">
        <f t="shared" si="13"/>
        <v>37.825535160861854</v>
      </c>
      <c r="M25" s="17">
        <f t="shared" si="13"/>
        <v>241.81424948616504</v>
      </c>
      <c r="N25" s="17">
        <f t="shared" si="13"/>
        <v>108.16647113510435</v>
      </c>
      <c r="O25" s="17">
        <f t="shared" si="13"/>
        <v>0.38559129686448185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7" t="s">
        <v>18</v>
      </c>
      <c r="B27" s="27" t="s">
        <v>19</v>
      </c>
      <c r="C27" s="28" t="s">
        <v>1</v>
      </c>
      <c r="D27" s="28" t="s">
        <v>2</v>
      </c>
      <c r="E27" s="28" t="s">
        <v>64</v>
      </c>
      <c r="F27" s="28" t="s">
        <v>1</v>
      </c>
      <c r="G27" s="28" t="s">
        <v>2</v>
      </c>
      <c r="H27" s="28" t="s">
        <v>64</v>
      </c>
      <c r="I27" s="28" t="s">
        <v>1</v>
      </c>
      <c r="J27" s="28" t="s">
        <v>2</v>
      </c>
      <c r="K27" s="28" t="s">
        <v>64</v>
      </c>
      <c r="L27" s="28" t="s">
        <v>1</v>
      </c>
      <c r="M27" s="28" t="s">
        <v>2</v>
      </c>
      <c r="N27" s="28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7" t="s">
        <v>26</v>
      </c>
      <c r="B28" s="27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7" t="s">
        <v>129</v>
      </c>
      <c r="B29" s="27" t="s">
        <v>27</v>
      </c>
      <c r="C29" s="17">
        <f>(SUMIFS(MESKENAG2,KAYNAK,A29,SEBEP,B29,SÜRE,"Uzun",BİLDİRİM,"Bildirimli",İL,$B$10,İLÇE,$B$11)/VLOOKUP($B$11,ABONE2,3,FALSE))</f>
        <v>0</v>
      </c>
      <c r="D29" s="17">
        <f>(SUMIFS(MESKENOG2,KAYNAK,A29,SEBEP,B29,SÜRE,"Uzun",BİLDİRİM,"Bildirimli",İL,$B$10,İLÇE,$B$11)/VLOOKUP($B$11,ABONE2,4,FALSE))</f>
        <v>0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0</v>
      </c>
      <c r="F29" s="17">
        <f>(SUMIFS(TARIMSALAG2,KAYNAK,A29,SEBEP,B29,SÜRE,"Uzun",BİLDİRİM,"Bildirimli",İL,$B$10,İLÇE,$B$11)/VLOOKUP($B$11,ABONE2,6,FALSE))</f>
        <v>0</v>
      </c>
      <c r="G29" s="17">
        <f>(SUMIFS(TARIMSALOG2,KAYNAK,A29,SEBEP,B29,SÜRE,"Uzun",BİLDİRİM,"Bildirimli",İL,$B$10,İLÇE,$B$11)/VLOOKUP($B$11,ABONE2,7,FALSE))</f>
        <v>0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0</v>
      </c>
      <c r="I29" s="17">
        <f>(SUMIFS(TICARETHANEAG2,KAYNAK,A29,SEBEP,B29,SÜRE,"Uzun",BİLDİRİM,"Bildirimli",İL,$B$10,İLÇE,$B$11)/VLOOKUP($B$11,ABONE2,9,FALSE))</f>
        <v>0</v>
      </c>
      <c r="J29" s="17">
        <f>(SUMIFS(TICARETHANEOG2,KAYNAK,A29,SEBEP,B29,SÜRE,"Uzun",BİLDİRİM,"Bildirimli",İL,$B$10,İLÇE,$B$11)/VLOOKUP($B$11,ABONE2,10,FALSE))</f>
        <v>0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</v>
      </c>
      <c r="L29" s="17">
        <f>(SUMIFS(SANAYIAG2,KAYNAK,A29,SEBEP,B29,SÜRE,"Uzun",BİLDİRİM,"Bildirimli",İL,$B$10,İLÇE,$B$11)/VLOOKUP($B$11,ABONE2,12,FALSE))</f>
        <v>0</v>
      </c>
      <c r="M29" s="17">
        <f>(SUMIFS(SANAYIOG2,KAYNAK,A29,SEBEP,B29,SÜRE,"Uzun",BİLDİRİM,"Bildirimli",İL,$B$10,İLÇE,$B$11)/VLOOKUP($B$11,ABONE2,13,FALSE))</f>
        <v>0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0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7" t="s">
        <v>129</v>
      </c>
      <c r="B30" s="27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23.601083365794395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0.26539070620389643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3.2342419373899152E-2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7" t="s">
        <v>130</v>
      </c>
      <c r="B31" s="27" t="s">
        <v>27</v>
      </c>
      <c r="C31" s="17">
        <f>(SUMIFS(MESKENAG2,KAYNAK,A31,SEBEP,B31,SÜRE,"Uzun",BİLDİRİM,"Bildirimli",İL,$B$10,İLÇE,$B$11)/VLOOKUP($B$11,ABONE2,3,FALSE))</f>
        <v>2.2141628712303045E-3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2.2136756745239805E-3</v>
      </c>
      <c r="F31" s="17">
        <f>(SUMIFS(TARIMSALAG2,KAYNAK,A31,SEBEP,B31,SÜRE,"Uzun",BİLDİRİM,"Bildirimli",İL,$B$10,İLÇE,$B$11)/VLOOKUP($B$11,ABONE2,6,FALSE))</f>
        <v>0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7">
        <f>(SUMIFS(TICARETHANEAG2,KAYNAK,A31,SEBEP,B31,SÜRE,"Uzun",BİLDİRİM,"Bildirimli",İL,$B$10,İLÇE,$B$11)/VLOOKUP($B$11,ABONE2,9,FALSE))</f>
        <v>1.201455987161543E-2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1.1879457915504455E-2</v>
      </c>
      <c r="L31" s="17">
        <f>(SUMIFS(SANAYIAG2,KAYNAK,A31,SEBEP,B31,SÜRE,"Uzun",BİLDİRİM,"Bildirimli",İL,$B$10,İLÇE,$B$11)/VLOOKUP($B$11,ABONE2,12,FALSE))</f>
        <v>0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3.3895024301750895E-3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7" t="s">
        <v>130</v>
      </c>
      <c r="B32" s="27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2.2141628712303045E-3</v>
      </c>
      <c r="D33" s="17">
        <f t="shared" ref="D33:O33" si="14">SUM(D28:D32)</f>
        <v>0</v>
      </c>
      <c r="E33" s="17">
        <f t="shared" si="14"/>
        <v>2.2136756745239805E-3</v>
      </c>
      <c r="F33" s="17">
        <f t="shared" si="14"/>
        <v>0</v>
      </c>
      <c r="G33" s="17">
        <f t="shared" si="14"/>
        <v>0</v>
      </c>
      <c r="H33" s="17">
        <f t="shared" si="14"/>
        <v>0</v>
      </c>
      <c r="I33" s="17">
        <f t="shared" si="14"/>
        <v>1.201455987161543E-2</v>
      </c>
      <c r="J33" s="17">
        <f t="shared" si="14"/>
        <v>23.601083365794395</v>
      </c>
      <c r="K33" s="17">
        <f t="shared" si="14"/>
        <v>0.27727016411940086</v>
      </c>
      <c r="L33" s="17">
        <f t="shared" si="14"/>
        <v>0</v>
      </c>
      <c r="M33" s="17">
        <f t="shared" si="14"/>
        <v>0</v>
      </c>
      <c r="N33" s="17">
        <f t="shared" si="14"/>
        <v>0</v>
      </c>
      <c r="O33" s="17">
        <f t="shared" si="14"/>
        <v>3.5731921804074245E-2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90874</v>
      </c>
      <c r="D37" s="22">
        <f>VLOOKUP($B$11,ABONE2,4,FALSE)</f>
        <v>20</v>
      </c>
      <c r="E37" s="22">
        <f>VLOOKUP($B$11,ABONE2,5,FALSE)</f>
        <v>90894</v>
      </c>
      <c r="F37" s="22">
        <f>VLOOKUP($B$11,ABONE2,6,FALSE)</f>
        <v>37</v>
      </c>
      <c r="G37" s="22">
        <f>VLOOKUP($B$11,ABONE2,7,FALSE)</f>
        <v>4</v>
      </c>
      <c r="H37" s="22">
        <f>VLOOKUP($B$11,ABONE2,8,FALSE)</f>
        <v>41</v>
      </c>
      <c r="I37" s="22">
        <f>VLOOKUP($B$11,ABONE2,9,FALSE)</f>
        <v>12486</v>
      </c>
      <c r="J37" s="22">
        <f>VLOOKUP($B$11,ABONE2,10,FALSE)</f>
        <v>142</v>
      </c>
      <c r="K37" s="22">
        <f>VLOOKUP($B$11,ABONE2,11,FALSE)</f>
        <v>12628</v>
      </c>
      <c r="L37" s="36">
        <f>VLOOKUP($B$11,ABONE2,12,FALSE)</f>
        <v>38</v>
      </c>
      <c r="M37" s="36">
        <f>VLOOKUP($B$11,ABONE2,13,FALSE)</f>
        <v>20</v>
      </c>
      <c r="N37" s="36">
        <f>VLOOKUP($B$11,ABONE2,14,FALSE)</f>
        <v>58</v>
      </c>
      <c r="O37" s="36">
        <f>VLOOKUP($B$11,ABONE2,15,FALSE)</f>
        <v>103621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23441.397816666667</v>
      </c>
      <c r="D38" s="22">
        <f>VLOOKUP($B$11,TUKETIM,4,FALSE)</f>
        <v>107.43760833333332</v>
      </c>
      <c r="E38" s="22">
        <f>VLOOKUP($B$11,TUKETIM,5,FALSE)</f>
        <v>23548.835425000001</v>
      </c>
      <c r="F38" s="22">
        <f>VLOOKUP($B$11,TUKETIM,6,FALSE)</f>
        <v>2.1317666666666666</v>
      </c>
      <c r="G38" s="22">
        <f>VLOOKUP($B$11,TUKETIM,7,FALSE)</f>
        <v>1.6660666666666666</v>
      </c>
      <c r="H38" s="22">
        <f>VLOOKUP($B$11,TUKETIM,8,FALSE)</f>
        <v>3.7978333333333332</v>
      </c>
      <c r="I38" s="22">
        <f>VLOOKUP($B$11,TUKETIM,9,FALSE)</f>
        <v>9242.1486583333335</v>
      </c>
      <c r="J38" s="22">
        <f>VLOOKUP($B$11,TUKETIM,10,FALSE)</f>
        <v>7771.7838666666676</v>
      </c>
      <c r="K38" s="22">
        <f>VLOOKUP($B$11,TUKETIM,11,FALSE)</f>
        <v>17013.932525</v>
      </c>
      <c r="L38" s="36">
        <f>VLOOKUP($B$11,TUKETIM,12,FALSE)</f>
        <v>563.09665000000007</v>
      </c>
      <c r="M38" s="36">
        <f>VLOOKUP($B$11,TUKETIM,13,FALSE)</f>
        <v>12746.286416666671</v>
      </c>
      <c r="N38" s="36">
        <f>VLOOKUP($B$11,TUKETIM,14,FALSE)</f>
        <v>13309.383066666671</v>
      </c>
      <c r="O38" s="36">
        <f>VLOOKUP($B$11,TUKETIM,15,FALSE)</f>
        <v>53875.948850000008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523011.73300000001</v>
      </c>
      <c r="D39" s="22">
        <f>VLOOKUP($B$11,ANLASMA,4,FALSE)</f>
        <v>1022.91</v>
      </c>
      <c r="E39" s="22">
        <f>VLOOKUP($B$11,ANLASMA,5,FALSE)</f>
        <v>524034.64299999998</v>
      </c>
      <c r="F39" s="22">
        <f>VLOOKUP($B$11,ANLASMA,6,FALSE)</f>
        <v>266.94</v>
      </c>
      <c r="G39" s="22">
        <f>VLOOKUP($B$11,ANLASMA,7,FALSE)</f>
        <v>84.6</v>
      </c>
      <c r="H39" s="22">
        <f>VLOOKUP($B$11,ANLASMA,8,FALSE)</f>
        <v>351.53999999999996</v>
      </c>
      <c r="I39" s="22">
        <f>VLOOKUP($B$11,ANLASMA,9,FALSE)</f>
        <v>91297.315000000002</v>
      </c>
      <c r="J39" s="22">
        <f>VLOOKUP($B$11,ANLASMA,10,FALSE)</f>
        <v>113688.55</v>
      </c>
      <c r="K39" s="22">
        <f>VLOOKUP($B$11,ANLASMA,11,FALSE)</f>
        <v>204985.86499999999</v>
      </c>
      <c r="L39" s="36">
        <f>VLOOKUP($B$11,ANLASMA,12,FALSE)</f>
        <v>1958.5709999999999</v>
      </c>
      <c r="M39" s="36">
        <f>VLOOKUP($B$11,ANLASMA,13,FALSE)</f>
        <v>49388</v>
      </c>
      <c r="N39" s="36">
        <f>VLOOKUP($B$11,ANLASMA,14,FALSE)</f>
        <v>51346.570999999996</v>
      </c>
      <c r="O39" s="36">
        <f>VLOOKUP($B$11,ANLASMA,15,FALSE)</f>
        <v>780718.61899999995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80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89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7" t="s">
        <v>18</v>
      </c>
      <c r="B14" s="27" t="s">
        <v>19</v>
      </c>
      <c r="C14" s="28" t="s">
        <v>20</v>
      </c>
      <c r="D14" s="28" t="s">
        <v>2</v>
      </c>
      <c r="E14" s="28" t="s">
        <v>64</v>
      </c>
      <c r="F14" s="28" t="s">
        <v>20</v>
      </c>
      <c r="G14" s="28" t="s">
        <v>2</v>
      </c>
      <c r="H14" s="28" t="s">
        <v>64</v>
      </c>
      <c r="I14" s="28" t="s">
        <v>20</v>
      </c>
      <c r="J14" s="28" t="s">
        <v>2</v>
      </c>
      <c r="K14" s="28" t="s">
        <v>64</v>
      </c>
      <c r="L14" s="28" t="s">
        <v>20</v>
      </c>
      <c r="M14" s="28" t="s">
        <v>2</v>
      </c>
      <c r="N14" s="28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7" t="s">
        <v>26</v>
      </c>
      <c r="B15" s="27" t="s">
        <v>27</v>
      </c>
      <c r="C15" s="17">
        <f t="shared" ref="C15:C24" si="0">(SUMIFS(MESKENAG2,KAYNAK,A15,SEBEP,B15,SÜRE,"Uzun",BİLDİRİM,"Bildirimsiz",İL,$B$10,İLÇE,$B$11)/VLOOKUP($B$11,ABONE2,3,FALSE))</f>
        <v>0</v>
      </c>
      <c r="D15" s="17">
        <f t="shared" ref="D15:D24" si="1">(SUMIFS(MESKENOG2,KAYNAK,A15,SEBEP,B15,SÜRE,"Uzun",BİLDİRİM,"Bildirimsiz",İL,$B$10,İLÇE,$B$11)/VLOOKUP($B$11,ABONE2,4,FALSE))</f>
        <v>0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7">
        <f t="shared" ref="F15:F24" si="3">(SUMIFS(TARIMSALAG2,KAYNAK,A15,SEBEP,B15,SÜRE,"Uzun",BİLDİRİM,"Bildirimsiz",İL,$B$10,İLÇE,$B$11)/VLOOKUP($B$11,ABONE2,6,FALSE))</f>
        <v>0</v>
      </c>
      <c r="G15" s="17">
        <f t="shared" ref="G15:G24" si="4">(SUMIFS(TARIMSALOG2,KAYNAK,A15,SEBEP,B15,SÜRE,"Uzun",BİLDİRİM,"Bildirimsiz",İL,$B$10,İLÇE,$B$11)/VLOOKUP($B$11,ABONE2,7,FALSE))</f>
        <v>0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7">
        <f t="shared" ref="I15:I24" si="6">(SUMIFS(TICARETHANEAG2,KAYNAK,A15,SEBEP,B15,SÜRE,"Uzun",BİLDİRİM,"Bildirimsiz",İL,$B$10,İLÇE,$B$11)/VLOOKUP($B$11,ABONE2,9,FALSE))</f>
        <v>0</v>
      </c>
      <c r="J15" s="17">
        <f t="shared" ref="J15:J24" si="7">(SUMIFS(TICARETHANEOG2,KAYNAK,A15,SEBEP,B15,SÜRE,"Uzun",BİLDİRİM,"Bildirimsiz",İL,$B$10,İLÇE,$B$11)/VLOOKUP($B$11,ABONE2,10,FALSE))</f>
        <v>0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7">
        <f t="shared" ref="L15:L24" si="9">(SUMIFS(SANAYIAG2,KAYNAK,A15,SEBEP,B15,SÜRE,"Uzun",BİLDİRİM,"Bildirimsiz",İL,$B$10,İLÇE,$B$11)/VLOOKUP($B$11,ABONE2,12,FALSE))</f>
        <v>0</v>
      </c>
      <c r="M15" s="17">
        <f t="shared" ref="M15:M24" si="10">(SUMIFS(SANAYIOG2,KAYNAK,A15,SEBEP,B15,SÜRE,"Uzun",BİLDİRİM,"Bildirimsiz",İL,$B$10,İLÇE,$B$11)/VLOOKUP($B$11,ABONE2,13,FALSE))</f>
        <v>0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7" t="s">
        <v>26</v>
      </c>
      <c r="B16" s="27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7" t="s">
        <v>129</v>
      </c>
      <c r="B17" s="27" t="s">
        <v>27</v>
      </c>
      <c r="C17" s="17">
        <f t="shared" si="0"/>
        <v>1.0513140606353093</v>
      </c>
      <c r="D17" s="17">
        <f t="shared" si="1"/>
        <v>100.57671631705503</v>
      </c>
      <c r="E17" s="17">
        <f t="shared" si="2"/>
        <v>1.1476309079166689</v>
      </c>
      <c r="F17" s="17">
        <f t="shared" si="3"/>
        <v>1.1038122277429074</v>
      </c>
      <c r="G17" s="17">
        <f t="shared" si="4"/>
        <v>8.6623245284765797</v>
      </c>
      <c r="H17" s="17">
        <f t="shared" si="5"/>
        <v>1.2146950487805652</v>
      </c>
      <c r="I17" s="17">
        <f t="shared" si="6"/>
        <v>1.6567938791881163</v>
      </c>
      <c r="J17" s="17">
        <f t="shared" si="7"/>
        <v>64.91460001548819</v>
      </c>
      <c r="K17" s="17">
        <f t="shared" si="8"/>
        <v>3.0451414018086127</v>
      </c>
      <c r="L17" s="17">
        <f t="shared" si="9"/>
        <v>82.303922661226878</v>
      </c>
      <c r="M17" s="17">
        <f t="shared" si="10"/>
        <v>589.12695127365657</v>
      </c>
      <c r="N17" s="17">
        <f t="shared" si="11"/>
        <v>420.18594173618004</v>
      </c>
      <c r="O17" s="23">
        <f t="shared" si="12"/>
        <v>1.7642835596489252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7" t="s">
        <v>129</v>
      </c>
      <c r="B18" s="27" t="s">
        <v>3</v>
      </c>
      <c r="C18" s="17">
        <f t="shared" si="0"/>
        <v>0.47226198077427184</v>
      </c>
      <c r="D18" s="17">
        <f t="shared" si="1"/>
        <v>35.694876632739721</v>
      </c>
      <c r="E18" s="17">
        <f t="shared" si="2"/>
        <v>0.50634906929005519</v>
      </c>
      <c r="F18" s="17">
        <f t="shared" si="3"/>
        <v>0.35942392302805115</v>
      </c>
      <c r="G18" s="17">
        <f t="shared" si="4"/>
        <v>2.1689769261864256</v>
      </c>
      <c r="H18" s="17">
        <f t="shared" si="5"/>
        <v>0.3859699328543354</v>
      </c>
      <c r="I18" s="17">
        <f t="shared" si="6"/>
        <v>0.67725796735972132</v>
      </c>
      <c r="J18" s="17">
        <f t="shared" si="7"/>
        <v>21.321185662389947</v>
      </c>
      <c r="K18" s="17">
        <f t="shared" si="8"/>
        <v>1.1303395334639397</v>
      </c>
      <c r="L18" s="17">
        <f t="shared" si="9"/>
        <v>59.00135358451697</v>
      </c>
      <c r="M18" s="17">
        <f t="shared" si="10"/>
        <v>0.5535705950316685</v>
      </c>
      <c r="N18" s="17">
        <f t="shared" si="11"/>
        <v>20.036164924860103</v>
      </c>
      <c r="O18" s="23">
        <f t="shared" si="12"/>
        <v>0.61838954683729452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7" t="s">
        <v>129</v>
      </c>
      <c r="B19" s="27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7" t="s">
        <v>129</v>
      </c>
      <c r="B20" s="27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7" t="s">
        <v>130</v>
      </c>
      <c r="B21" s="27" t="s">
        <v>27</v>
      </c>
      <c r="C21" s="17">
        <f t="shared" si="0"/>
        <v>3.2192900039542748E-2</v>
      </c>
      <c r="D21" s="17">
        <f t="shared" si="1"/>
        <v>0</v>
      </c>
      <c r="E21" s="17">
        <f t="shared" si="2"/>
        <v>3.2161744992023678E-2</v>
      </c>
      <c r="F21" s="17">
        <f t="shared" si="3"/>
        <v>2.9518346855797309E-2</v>
      </c>
      <c r="G21" s="17">
        <f t="shared" si="4"/>
        <v>0</v>
      </c>
      <c r="H21" s="17">
        <f t="shared" si="5"/>
        <v>2.9085314872582677E-2</v>
      </c>
      <c r="I21" s="17">
        <f t="shared" si="6"/>
        <v>0.11949659418193941</v>
      </c>
      <c r="J21" s="17">
        <f t="shared" si="7"/>
        <v>0</v>
      </c>
      <c r="K21" s="17">
        <f t="shared" si="8"/>
        <v>0.116873948683665</v>
      </c>
      <c r="L21" s="17">
        <f t="shared" si="9"/>
        <v>4.8654159635831906</v>
      </c>
      <c r="M21" s="17">
        <f t="shared" si="10"/>
        <v>0</v>
      </c>
      <c r="N21" s="17">
        <f t="shared" si="11"/>
        <v>1.6218053211943968</v>
      </c>
      <c r="O21" s="23">
        <f t="shared" si="12"/>
        <v>4.6852234922027843E-2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7" t="s">
        <v>130</v>
      </c>
      <c r="B22" s="27" t="s">
        <v>3</v>
      </c>
      <c r="C22" s="17">
        <f t="shared" si="0"/>
        <v>3.5286606635685667E-3</v>
      </c>
      <c r="D22" s="17">
        <f t="shared" si="1"/>
        <v>0</v>
      </c>
      <c r="E22" s="17">
        <f t="shared" si="2"/>
        <v>3.5252457618195135E-3</v>
      </c>
      <c r="F22" s="17">
        <f t="shared" si="3"/>
        <v>0</v>
      </c>
      <c r="G22" s="17">
        <f t="shared" si="4"/>
        <v>0</v>
      </c>
      <c r="H22" s="17">
        <f t="shared" si="5"/>
        <v>0</v>
      </c>
      <c r="I22" s="17">
        <f t="shared" si="6"/>
        <v>0</v>
      </c>
      <c r="J22" s="17">
        <f t="shared" si="7"/>
        <v>0</v>
      </c>
      <c r="K22" s="17">
        <f t="shared" si="8"/>
        <v>0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2.8864346364977228E-3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7" t="s">
        <v>130</v>
      </c>
      <c r="B23" s="27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7" t="s">
        <v>130</v>
      </c>
      <c r="B24" s="27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1.5592976021126923</v>
      </c>
      <c r="D25" s="17">
        <f t="shared" ref="D25:O25" si="13">SUM(D15:D24)</f>
        <v>136.27159294979475</v>
      </c>
      <c r="E25" s="17">
        <f t="shared" si="13"/>
        <v>1.6896669679605674</v>
      </c>
      <c r="F25" s="17">
        <f t="shared" si="13"/>
        <v>1.4927544976267559</v>
      </c>
      <c r="G25" s="17">
        <f t="shared" si="13"/>
        <v>10.831301454663006</v>
      </c>
      <c r="H25" s="17">
        <f t="shared" si="13"/>
        <v>1.6297502965074833</v>
      </c>
      <c r="I25" s="17">
        <f t="shared" si="13"/>
        <v>2.4535484407297772</v>
      </c>
      <c r="J25" s="17">
        <f t="shared" si="13"/>
        <v>86.235785677878141</v>
      </c>
      <c r="K25" s="17">
        <f t="shared" si="13"/>
        <v>4.2923548839562171</v>
      </c>
      <c r="L25" s="17">
        <f t="shared" si="13"/>
        <v>146.17069220932703</v>
      </c>
      <c r="M25" s="17">
        <f t="shared" si="13"/>
        <v>589.68052186868829</v>
      </c>
      <c r="N25" s="17">
        <f t="shared" si="13"/>
        <v>441.84391198223454</v>
      </c>
      <c r="O25" s="17">
        <f t="shared" si="13"/>
        <v>2.4324117760447455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7" t="s">
        <v>18</v>
      </c>
      <c r="B27" s="27" t="s">
        <v>19</v>
      </c>
      <c r="C27" s="28" t="s">
        <v>1</v>
      </c>
      <c r="D27" s="28" t="s">
        <v>2</v>
      </c>
      <c r="E27" s="28" t="s">
        <v>64</v>
      </c>
      <c r="F27" s="28" t="s">
        <v>1</v>
      </c>
      <c r="G27" s="28" t="s">
        <v>2</v>
      </c>
      <c r="H27" s="28" t="s">
        <v>64</v>
      </c>
      <c r="I27" s="28" t="s">
        <v>1</v>
      </c>
      <c r="J27" s="28" t="s">
        <v>2</v>
      </c>
      <c r="K27" s="28" t="s">
        <v>64</v>
      </c>
      <c r="L27" s="28" t="s">
        <v>1</v>
      </c>
      <c r="M27" s="28" t="s">
        <v>2</v>
      </c>
      <c r="N27" s="28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7" t="s">
        <v>26</v>
      </c>
      <c r="B28" s="27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7" t="s">
        <v>129</v>
      </c>
      <c r="B29" s="27" t="s">
        <v>27</v>
      </c>
      <c r="C29" s="17">
        <f>(SUMIFS(MESKENAG2,KAYNAK,A29,SEBEP,B29,SÜRE,"Uzun",BİLDİRİM,"Bildirimli",İL,$B$10,İLÇE,$B$11)/VLOOKUP($B$11,ABONE2,3,FALSE))</f>
        <v>2.9867923746432282E-2</v>
      </c>
      <c r="D29" s="17">
        <f>(SUMIFS(MESKENOG2,KAYNAK,A29,SEBEP,B29,SÜRE,"Uzun",BİLDİRİM,"Bildirimli",İL,$B$10,İLÇE,$B$11)/VLOOKUP($B$11,ABONE2,4,FALSE))</f>
        <v>0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2.9839018721334421E-2</v>
      </c>
      <c r="F29" s="17">
        <f>(SUMIFS(TARIMSALAG2,KAYNAK,A29,SEBEP,B29,SÜRE,"Uzun",BİLDİRİM,"Bildirimli",İL,$B$10,İLÇE,$B$11)/VLOOKUP($B$11,ABONE2,6,FALSE))</f>
        <v>1.2964218433355905E-2</v>
      </c>
      <c r="G29" s="17">
        <f>(SUMIFS(TARIMSALOG2,KAYNAK,A29,SEBEP,B29,SÜRE,"Uzun",BİLDİRİM,"Bildirimli",İL,$B$10,İLÇE,$B$11)/VLOOKUP($B$11,ABONE2,7,FALSE))</f>
        <v>0.46946578004906825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1.9661062858036281E-2</v>
      </c>
      <c r="I29" s="17">
        <f>(SUMIFS(TICARETHANEAG2,KAYNAK,A29,SEBEP,B29,SÜRE,"Uzun",BİLDİRİM,"Bildirimli",İL,$B$10,İLÇE,$B$11)/VLOOKUP($B$11,ABONE2,9,FALSE))</f>
        <v>1.9281434715437664E-2</v>
      </c>
      <c r="J29" s="17">
        <f>(SUMIFS(TICARETHANEOG2,KAYNAK,A29,SEBEP,B29,SÜRE,"Uzun",BİLDİRİM,"Bildirimli",İL,$B$10,İLÇE,$B$11)/VLOOKUP($B$11,ABONE2,10,FALSE))</f>
        <v>0.39567128673555091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2.7542232085894559E-2</v>
      </c>
      <c r="L29" s="17">
        <f>(SUMIFS(SANAYIAG2,KAYNAK,A29,SEBEP,B29,SÜRE,"Uzun",BİLDİRİM,"Bildirimli",İL,$B$10,İLÇE,$B$11)/VLOOKUP($B$11,ABONE2,12,FALSE))</f>
        <v>0</v>
      </c>
      <c r="M29" s="17">
        <f>(SUMIFS(SANAYIOG2,KAYNAK,A29,SEBEP,B29,SÜRE,"Uzun",BİLDİRİM,"Bildirimli",İL,$B$10,İLÇE,$B$11)/VLOOKUP($B$11,ABONE2,13,FALSE))</f>
        <v>0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0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2.9242719494187188E-2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7" t="s">
        <v>129</v>
      </c>
      <c r="B30" s="27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7" t="s">
        <v>130</v>
      </c>
      <c r="B31" s="27" t="s">
        <v>27</v>
      </c>
      <c r="C31" s="17">
        <f>(SUMIFS(MESKENAG2,KAYNAK,A31,SEBEP,B31,SÜRE,"Uzun",BİLDİRİM,"Bildirimli",İL,$B$10,İLÇE,$B$11)/VLOOKUP($B$11,ABONE2,3,FALSE))</f>
        <v>0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0</v>
      </c>
      <c r="F31" s="17">
        <f>(SUMIFS(TARIMSALAG2,KAYNAK,A31,SEBEP,B31,SÜRE,"Uzun",BİLDİRİM,"Bildirimli",İL,$B$10,İLÇE,$B$11)/VLOOKUP($B$11,ABONE2,6,FALSE))</f>
        <v>0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7">
        <f>(SUMIFS(TICARETHANEAG2,KAYNAK,A31,SEBEP,B31,SÜRE,"Uzun",BİLDİRİM,"Bildirimli",İL,$B$10,İLÇE,$B$11)/VLOOKUP($B$11,ABONE2,9,FALSE))</f>
        <v>0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</v>
      </c>
      <c r="L31" s="17">
        <f>(SUMIFS(SANAYIAG2,KAYNAK,A31,SEBEP,B31,SÜRE,"Uzun",BİLDİRİM,"Bildirimli",İL,$B$10,İLÇE,$B$11)/VLOOKUP($B$11,ABONE2,12,FALSE))</f>
        <v>0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0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7" t="s">
        <v>130</v>
      </c>
      <c r="B32" s="27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2.9867923746432282E-2</v>
      </c>
      <c r="D33" s="17">
        <f t="shared" ref="D33:O33" si="14">SUM(D28:D32)</f>
        <v>0</v>
      </c>
      <c r="E33" s="17">
        <f t="shared" si="14"/>
        <v>2.9839018721334421E-2</v>
      </c>
      <c r="F33" s="17">
        <f t="shared" si="14"/>
        <v>1.2964218433355905E-2</v>
      </c>
      <c r="G33" s="17">
        <f t="shared" si="14"/>
        <v>0.46946578004906825</v>
      </c>
      <c r="H33" s="17">
        <f t="shared" si="14"/>
        <v>1.9661062858036281E-2</v>
      </c>
      <c r="I33" s="17">
        <f t="shared" si="14"/>
        <v>1.9281434715437664E-2</v>
      </c>
      <c r="J33" s="17">
        <f t="shared" si="14"/>
        <v>0.39567128673555091</v>
      </c>
      <c r="K33" s="17">
        <f t="shared" si="14"/>
        <v>2.7542232085894559E-2</v>
      </c>
      <c r="L33" s="17">
        <f t="shared" si="14"/>
        <v>0</v>
      </c>
      <c r="M33" s="17">
        <f t="shared" si="14"/>
        <v>0</v>
      </c>
      <c r="N33" s="17">
        <f t="shared" si="14"/>
        <v>0</v>
      </c>
      <c r="O33" s="17">
        <f t="shared" si="14"/>
        <v>2.9242719494187188E-2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16517</v>
      </c>
      <c r="D37" s="22">
        <f>VLOOKUP($B$11,ABONE2,4,FALSE)</f>
        <v>16</v>
      </c>
      <c r="E37" s="22">
        <f>VLOOKUP($B$11,ABONE2,5,FALSE)</f>
        <v>16533</v>
      </c>
      <c r="F37" s="22">
        <f>VLOOKUP($B$11,ABONE2,6,FALSE)</f>
        <v>403</v>
      </c>
      <c r="G37" s="22">
        <f>VLOOKUP($B$11,ABONE2,7,FALSE)</f>
        <v>6</v>
      </c>
      <c r="H37" s="22">
        <f>VLOOKUP($B$11,ABONE2,8,FALSE)</f>
        <v>409</v>
      </c>
      <c r="I37" s="22">
        <f>VLOOKUP($B$11,ABONE2,9,FALSE)</f>
        <v>3164</v>
      </c>
      <c r="J37" s="22">
        <f>VLOOKUP($B$11,ABONE2,10,FALSE)</f>
        <v>71</v>
      </c>
      <c r="K37" s="22">
        <f>VLOOKUP($B$11,ABONE2,11,FALSE)</f>
        <v>3235</v>
      </c>
      <c r="L37" s="36">
        <f>VLOOKUP($B$11,ABONE2,12,FALSE)</f>
        <v>5</v>
      </c>
      <c r="M37" s="36">
        <f>VLOOKUP($B$11,ABONE2,13,FALSE)</f>
        <v>10</v>
      </c>
      <c r="N37" s="36">
        <f>VLOOKUP($B$11,ABONE2,14,FALSE)</f>
        <v>15</v>
      </c>
      <c r="O37" s="36">
        <f>VLOOKUP($B$11,ABONE2,15,FALSE)</f>
        <v>20192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7330.2102500000001</v>
      </c>
      <c r="D38" s="22">
        <f>VLOOKUP($B$11,TUKETIM,4,FALSE)</f>
        <v>212.14455833333332</v>
      </c>
      <c r="E38" s="22">
        <f>VLOOKUP($B$11,TUKETIM,5,FALSE)</f>
        <v>7542.3548083333335</v>
      </c>
      <c r="F38" s="22">
        <f>VLOOKUP($B$11,TUKETIM,6,FALSE)</f>
        <v>87.22496666666666</v>
      </c>
      <c r="G38" s="22">
        <f>VLOOKUP($B$11,TUKETIM,7,FALSE)</f>
        <v>13.924024999999999</v>
      </c>
      <c r="H38" s="22">
        <f>VLOOKUP($B$11,TUKETIM,8,FALSE)</f>
        <v>101.14899166666666</v>
      </c>
      <c r="I38" s="22">
        <f>VLOOKUP($B$11,TUKETIM,9,FALSE)</f>
        <v>2513.5609083333329</v>
      </c>
      <c r="J38" s="22">
        <f>VLOOKUP($B$11,TUKETIM,10,FALSE)</f>
        <v>799.67837499999996</v>
      </c>
      <c r="K38" s="22">
        <f>VLOOKUP($B$11,TUKETIM,11,FALSE)</f>
        <v>3313.2392833333329</v>
      </c>
      <c r="L38" s="36">
        <f>VLOOKUP($B$11,TUKETIM,12,FALSE)</f>
        <v>118.44166666666666</v>
      </c>
      <c r="M38" s="36">
        <f>VLOOKUP($B$11,TUKETIM,13,FALSE)</f>
        <v>497.94134166666657</v>
      </c>
      <c r="N38" s="36">
        <f>VLOOKUP($B$11,TUKETIM,14,FALSE)</f>
        <v>616.38300833333324</v>
      </c>
      <c r="O38" s="36">
        <f>VLOOKUP($B$11,TUKETIM,15,FALSE)</f>
        <v>11573.126091666665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121989.13499999999</v>
      </c>
      <c r="D39" s="22">
        <f>VLOOKUP($B$11,ANLASMA,4,FALSE)</f>
        <v>1782</v>
      </c>
      <c r="E39" s="22">
        <f>VLOOKUP($B$11,ANLASMA,5,FALSE)</f>
        <v>123771.13499999999</v>
      </c>
      <c r="F39" s="22">
        <f>VLOOKUP($B$11,ANLASMA,6,FALSE)</f>
        <v>1959.4259999999999</v>
      </c>
      <c r="G39" s="22">
        <f>VLOOKUP($B$11,ANLASMA,7,FALSE)</f>
        <v>454</v>
      </c>
      <c r="H39" s="22">
        <f>VLOOKUP($B$11,ANLASMA,8,FALSE)</f>
        <v>2413.4259999999999</v>
      </c>
      <c r="I39" s="22">
        <f>VLOOKUP($B$11,ANLASMA,9,FALSE)</f>
        <v>23124.137999999999</v>
      </c>
      <c r="J39" s="22">
        <f>VLOOKUP($B$11,ANLASMA,10,FALSE)</f>
        <v>10416.5</v>
      </c>
      <c r="K39" s="22">
        <f>VLOOKUP($B$11,ANLASMA,11,FALSE)</f>
        <v>33540.637999999999</v>
      </c>
      <c r="L39" s="36">
        <f>VLOOKUP($B$11,ANLASMA,12,FALSE)</f>
        <v>493.10700000000003</v>
      </c>
      <c r="M39" s="36">
        <f>VLOOKUP($B$11,ANLASMA,13,FALSE)</f>
        <v>2676</v>
      </c>
      <c r="N39" s="36">
        <f>VLOOKUP($B$11,ANLASMA,14,FALSE)</f>
        <v>3169.107</v>
      </c>
      <c r="O39" s="36">
        <f>VLOOKUP($B$11,ANLASMA,15,FALSE)</f>
        <v>162894.30599999998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80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90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7" t="s">
        <v>18</v>
      </c>
      <c r="B14" s="27" t="s">
        <v>19</v>
      </c>
      <c r="C14" s="28" t="s">
        <v>20</v>
      </c>
      <c r="D14" s="28" t="s">
        <v>2</v>
      </c>
      <c r="E14" s="28" t="s">
        <v>64</v>
      </c>
      <c r="F14" s="28" t="s">
        <v>20</v>
      </c>
      <c r="G14" s="28" t="s">
        <v>2</v>
      </c>
      <c r="H14" s="28" t="s">
        <v>64</v>
      </c>
      <c r="I14" s="28" t="s">
        <v>20</v>
      </c>
      <c r="J14" s="28" t="s">
        <v>2</v>
      </c>
      <c r="K14" s="28" t="s">
        <v>64</v>
      </c>
      <c r="L14" s="28" t="s">
        <v>20</v>
      </c>
      <c r="M14" s="28" t="s">
        <v>2</v>
      </c>
      <c r="N14" s="28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7" t="s">
        <v>26</v>
      </c>
      <c r="B15" s="27" t="s">
        <v>27</v>
      </c>
      <c r="C15" s="17">
        <f t="shared" ref="C15:C24" si="0">(SUMIFS(MESKENAG2,KAYNAK,A15,SEBEP,B15,SÜRE,"Uzun",BİLDİRİM,"Bildirimsiz",İL,$B$10,İLÇE,$B$11)/VLOOKUP($B$11,ABONE2,3,FALSE))</f>
        <v>0</v>
      </c>
      <c r="D15" s="17">
        <f t="shared" ref="D15:D24" si="1">(SUMIFS(MESKENOG2,KAYNAK,A15,SEBEP,B15,SÜRE,"Uzun",BİLDİRİM,"Bildirimsiz",İL,$B$10,İLÇE,$B$11)/VLOOKUP($B$11,ABONE2,4,FALSE))</f>
        <v>0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7">
        <f t="shared" ref="F15:F24" si="3">(SUMIFS(TARIMSALAG2,KAYNAK,A15,SEBEP,B15,SÜRE,"Uzun",BİLDİRİM,"Bildirimsiz",İL,$B$10,İLÇE,$B$11)/VLOOKUP($B$11,ABONE2,6,FALSE))</f>
        <v>0</v>
      </c>
      <c r="G15" s="17">
        <f t="shared" ref="G15:G24" si="4">(SUMIFS(TARIMSALOG2,KAYNAK,A15,SEBEP,B15,SÜRE,"Uzun",BİLDİRİM,"Bildirimsiz",İL,$B$10,İLÇE,$B$11)/VLOOKUP($B$11,ABONE2,7,FALSE))</f>
        <v>0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7">
        <f t="shared" ref="I15:I24" si="6">(SUMIFS(TICARETHANEAG2,KAYNAK,A15,SEBEP,B15,SÜRE,"Uzun",BİLDİRİM,"Bildirimsiz",İL,$B$10,İLÇE,$B$11)/VLOOKUP($B$11,ABONE2,9,FALSE))</f>
        <v>0</v>
      </c>
      <c r="J15" s="17">
        <f t="shared" ref="J15:J24" si="7">(SUMIFS(TICARETHANEOG2,KAYNAK,A15,SEBEP,B15,SÜRE,"Uzun",BİLDİRİM,"Bildirimsiz",İL,$B$10,İLÇE,$B$11)/VLOOKUP($B$11,ABONE2,10,FALSE))</f>
        <v>0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7">
        <f t="shared" ref="L15:L24" si="9">(SUMIFS(SANAYIAG2,KAYNAK,A15,SEBEP,B15,SÜRE,"Uzun",BİLDİRİM,"Bildirimsiz",İL,$B$10,İLÇE,$B$11)/VLOOKUP($B$11,ABONE2,12,FALSE))</f>
        <v>0</v>
      </c>
      <c r="M15" s="17">
        <f t="shared" ref="M15:M24" si="10">(SUMIFS(SANAYIOG2,KAYNAK,A15,SEBEP,B15,SÜRE,"Uzun",BİLDİRİM,"Bildirimsiz",İL,$B$10,İLÇE,$B$11)/VLOOKUP($B$11,ABONE2,13,FALSE))</f>
        <v>0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7" t="s">
        <v>26</v>
      </c>
      <c r="B16" s="27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7" t="s">
        <v>129</v>
      </c>
      <c r="B17" s="27" t="s">
        <v>27</v>
      </c>
      <c r="C17" s="17">
        <f t="shared" si="0"/>
        <v>8.973370968583759E-2</v>
      </c>
      <c r="D17" s="17">
        <f t="shared" si="1"/>
        <v>0.70247943418318493</v>
      </c>
      <c r="E17" s="17">
        <f t="shared" si="2"/>
        <v>8.9779960100235326E-2</v>
      </c>
      <c r="F17" s="17">
        <f t="shared" si="3"/>
        <v>5.3218083042319408</v>
      </c>
      <c r="G17" s="17">
        <f t="shared" si="4"/>
        <v>0</v>
      </c>
      <c r="H17" s="17">
        <f t="shared" si="5"/>
        <v>4.6957132096164189</v>
      </c>
      <c r="I17" s="17">
        <f t="shared" si="6"/>
        <v>0.2327620444691878</v>
      </c>
      <c r="J17" s="17">
        <f t="shared" si="7"/>
        <v>11.19299181965939</v>
      </c>
      <c r="K17" s="17">
        <f t="shared" si="8"/>
        <v>0.25228128280858036</v>
      </c>
      <c r="L17" s="17">
        <f t="shared" si="9"/>
        <v>8.7612143230523962</v>
      </c>
      <c r="M17" s="17">
        <f t="shared" si="10"/>
        <v>344.1360432810153</v>
      </c>
      <c r="N17" s="17">
        <f t="shared" si="11"/>
        <v>11.955260313128232</v>
      </c>
      <c r="O17" s="23">
        <f t="shared" si="12"/>
        <v>0.11588377379482553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7" t="s">
        <v>129</v>
      </c>
      <c r="B18" s="27" t="s">
        <v>3</v>
      </c>
      <c r="C18" s="17">
        <f t="shared" si="0"/>
        <v>1.7636038354388581E-2</v>
      </c>
      <c r="D18" s="17">
        <f t="shared" si="1"/>
        <v>0</v>
      </c>
      <c r="E18" s="17">
        <f t="shared" si="2"/>
        <v>1.7634707175647361E-2</v>
      </c>
      <c r="F18" s="17">
        <f t="shared" si="3"/>
        <v>0</v>
      </c>
      <c r="G18" s="17">
        <f t="shared" si="4"/>
        <v>0</v>
      </c>
      <c r="H18" s="17">
        <f t="shared" si="5"/>
        <v>0</v>
      </c>
      <c r="I18" s="17">
        <f t="shared" si="6"/>
        <v>2.8414935349844087E-2</v>
      </c>
      <c r="J18" s="17">
        <f t="shared" si="7"/>
        <v>0</v>
      </c>
      <c r="K18" s="17">
        <f t="shared" si="8"/>
        <v>2.8364330763364747E-2</v>
      </c>
      <c r="L18" s="17">
        <f t="shared" si="9"/>
        <v>0</v>
      </c>
      <c r="M18" s="17">
        <f t="shared" si="10"/>
        <v>0</v>
      </c>
      <c r="N18" s="17">
        <f t="shared" si="11"/>
        <v>0</v>
      </c>
      <c r="O18" s="23">
        <f t="shared" si="12"/>
        <v>1.8989598652246451E-2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7" t="s">
        <v>129</v>
      </c>
      <c r="B19" s="27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7" t="s">
        <v>129</v>
      </c>
      <c r="B20" s="27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7" t="s">
        <v>130</v>
      </c>
      <c r="B21" s="27" t="s">
        <v>27</v>
      </c>
      <c r="C21" s="17">
        <f t="shared" si="0"/>
        <v>5.7064141279456054E-2</v>
      </c>
      <c r="D21" s="17">
        <f t="shared" si="1"/>
        <v>0</v>
      </c>
      <c r="E21" s="17">
        <f t="shared" si="2"/>
        <v>5.7059834043883595E-2</v>
      </c>
      <c r="F21" s="17">
        <f t="shared" si="3"/>
        <v>4.6465873982320001E-3</v>
      </c>
      <c r="G21" s="17">
        <f t="shared" si="4"/>
        <v>0</v>
      </c>
      <c r="H21" s="17">
        <f t="shared" si="5"/>
        <v>4.0999300572635297E-3</v>
      </c>
      <c r="I21" s="17">
        <f t="shared" si="6"/>
        <v>0.23168358073450085</v>
      </c>
      <c r="J21" s="17">
        <f t="shared" si="7"/>
        <v>0</v>
      </c>
      <c r="K21" s="17">
        <f t="shared" si="8"/>
        <v>0.23127097195490048</v>
      </c>
      <c r="L21" s="17">
        <f t="shared" si="9"/>
        <v>7.9348757533694956</v>
      </c>
      <c r="M21" s="17">
        <f t="shared" si="10"/>
        <v>0</v>
      </c>
      <c r="N21" s="17">
        <f t="shared" si="11"/>
        <v>7.8593055080993093</v>
      </c>
      <c r="O21" s="23">
        <f t="shared" si="12"/>
        <v>8.2570156084849869E-2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7" t="s">
        <v>130</v>
      </c>
      <c r="B22" s="27" t="s">
        <v>3</v>
      </c>
      <c r="C22" s="17">
        <f t="shared" si="0"/>
        <v>1.0162750285003601E-4</v>
      </c>
      <c r="D22" s="17">
        <f t="shared" si="1"/>
        <v>0</v>
      </c>
      <c r="E22" s="17">
        <f t="shared" si="2"/>
        <v>1.0161983194523307E-4</v>
      </c>
      <c r="F22" s="17">
        <f t="shared" si="3"/>
        <v>0</v>
      </c>
      <c r="G22" s="17">
        <f t="shared" si="4"/>
        <v>0</v>
      </c>
      <c r="H22" s="17">
        <f t="shared" si="5"/>
        <v>0</v>
      </c>
      <c r="I22" s="17">
        <f t="shared" si="6"/>
        <v>9.2780406944949039E-7</v>
      </c>
      <c r="J22" s="17">
        <f t="shared" si="7"/>
        <v>0</v>
      </c>
      <c r="K22" s="17">
        <f t="shared" si="8"/>
        <v>9.2615172920340929E-7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8.8770541692500485E-5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7" t="s">
        <v>130</v>
      </c>
      <c r="B23" s="27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7" t="s">
        <v>130</v>
      </c>
      <c r="B24" s="27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0.16453551682253226</v>
      </c>
      <c r="D25" s="17">
        <f t="shared" ref="D25:O25" si="13">SUM(D15:D24)</f>
        <v>0.70247943418318493</v>
      </c>
      <c r="E25" s="17">
        <f t="shared" si="13"/>
        <v>0.1645761211517115</v>
      </c>
      <c r="F25" s="17">
        <f t="shared" si="13"/>
        <v>5.3264548916301733</v>
      </c>
      <c r="G25" s="17">
        <f t="shared" si="13"/>
        <v>0</v>
      </c>
      <c r="H25" s="17">
        <f t="shared" si="13"/>
        <v>4.6998131396736822</v>
      </c>
      <c r="I25" s="17">
        <f t="shared" si="13"/>
        <v>0.49286148835760218</v>
      </c>
      <c r="J25" s="17">
        <f t="shared" si="13"/>
        <v>11.19299181965939</v>
      </c>
      <c r="K25" s="17">
        <f t="shared" si="13"/>
        <v>0.5119175116785748</v>
      </c>
      <c r="L25" s="17">
        <f t="shared" si="13"/>
        <v>16.696090076421893</v>
      </c>
      <c r="M25" s="17">
        <f t="shared" si="13"/>
        <v>344.1360432810153</v>
      </c>
      <c r="N25" s="17">
        <f t="shared" si="13"/>
        <v>19.814565821227539</v>
      </c>
      <c r="O25" s="17">
        <f t="shared" si="13"/>
        <v>0.21753229907361435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7" t="s">
        <v>18</v>
      </c>
      <c r="B27" s="27" t="s">
        <v>19</v>
      </c>
      <c r="C27" s="28" t="s">
        <v>1</v>
      </c>
      <c r="D27" s="28" t="s">
        <v>2</v>
      </c>
      <c r="E27" s="28" t="s">
        <v>64</v>
      </c>
      <c r="F27" s="28" t="s">
        <v>1</v>
      </c>
      <c r="G27" s="28" t="s">
        <v>2</v>
      </c>
      <c r="H27" s="28" t="s">
        <v>64</v>
      </c>
      <c r="I27" s="28" t="s">
        <v>1</v>
      </c>
      <c r="J27" s="28" t="s">
        <v>2</v>
      </c>
      <c r="K27" s="28" t="s">
        <v>64</v>
      </c>
      <c r="L27" s="28" t="s">
        <v>1</v>
      </c>
      <c r="M27" s="28" t="s">
        <v>2</v>
      </c>
      <c r="N27" s="28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7" t="s">
        <v>26</v>
      </c>
      <c r="B28" s="27" t="s">
        <v>27</v>
      </c>
      <c r="C28" s="17">
        <f>(SUMIFS(MESKENAG2,KAYNAK,A28,SEBEP,B28,SÜRE,"Uzun",BİLDİRİM,"Bildirimli",İL,$B$10,İLÇE,$B$11)/VLOOKUP($B$11,ABONE2,3,FALSE))</f>
        <v>2.1260321980044461E-2</v>
      </c>
      <c r="D28" s="17">
        <f>(SUMIFS(MESKENOG2,KAYNAK,A28,SEBEP,B28,SÜRE,"Uzun",BİLDİRİM,"Bildirimli",İL,$B$10,İLÇE,$B$11)/VLOOKUP($B$11,ABONE2,4,FALSE))</f>
        <v>0.13280794805037627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2.1268741661691473E-2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4.1905142268531863E-2</v>
      </c>
      <c r="J28" s="17">
        <f>(SUMIFS(TICARETHANEOG2,KAYNAK,A28,SEBEP,B28,SÜRE,"Uzun",BİLDİRİM,"Bildirimli",İL,$B$10,İLÇE,$B$11)/VLOOKUP($B$11,ABONE2,10,FALSE))</f>
        <v>9.051475229453251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5.7950421379860409E-2</v>
      </c>
      <c r="L28" s="17">
        <f>(SUMIFS(SANAYIAG2,KAYNAK,A28,SEBEP,B28,SÜRE,"Uzun",BİLDİRİM,"Bildirimli",İL,$B$10,İLÇE,$B$11)/VLOOKUP($B$11,ABONE2,12,FALSE))</f>
        <v>3.0731177775026768</v>
      </c>
      <c r="M28" s="17">
        <f>(SUMIFS(SANAYIOG2,KAYNAK,A28,SEBEP,B28,SÜRE,"Uzun",BİLDİRİM,"Bildirimli",İL,$B$10,İLÇE,$B$11)/VLOOKUP($B$11,ABONE2,13,FALSE))</f>
        <v>880.3380882754534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11.428022258435542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3.0858781440229695E-2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7" t="s">
        <v>129</v>
      </c>
      <c r="B29" s="27" t="s">
        <v>27</v>
      </c>
      <c r="C29" s="17">
        <f>(SUMIFS(MESKENAG2,KAYNAK,A29,SEBEP,B29,SÜRE,"Uzun",BİLDİRİM,"Bildirimli",İL,$B$10,İLÇE,$B$11)/VLOOKUP($B$11,ABONE2,3,FALSE))</f>
        <v>2.267976319032387E-3</v>
      </c>
      <c r="D29" s="17">
        <f>(SUMIFS(MESKENOG2,KAYNAK,A29,SEBEP,B29,SÜRE,"Uzun",BİLDİRİM,"Bildirimli",İL,$B$10,İLÇE,$B$11)/VLOOKUP($B$11,ABONE2,4,FALSE))</f>
        <v>0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2.2678051308210202E-3</v>
      </c>
      <c r="F29" s="17">
        <f>(SUMIFS(TARIMSALAG2,KAYNAK,A29,SEBEP,B29,SÜRE,"Uzun",BİLDİRİM,"Bildirimli",İL,$B$10,İLÇE,$B$11)/VLOOKUP($B$11,ABONE2,6,FALSE))</f>
        <v>0</v>
      </c>
      <c r="G29" s="17">
        <f>(SUMIFS(TARIMSALOG2,KAYNAK,A29,SEBEP,B29,SÜRE,"Uzun",BİLDİRİM,"Bildirimli",İL,$B$10,İLÇE,$B$11)/VLOOKUP($B$11,ABONE2,7,FALSE))</f>
        <v>0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0</v>
      </c>
      <c r="I29" s="17">
        <f>(SUMIFS(TICARETHANEAG2,KAYNAK,A29,SEBEP,B29,SÜRE,"Uzun",BİLDİRİM,"Bildirimli",İL,$B$10,İLÇE,$B$11)/VLOOKUP($B$11,ABONE2,9,FALSE))</f>
        <v>7.8672308495990112E-4</v>
      </c>
      <c r="J29" s="17">
        <f>(SUMIFS(TICARETHANEOG2,KAYNAK,A29,SEBEP,B29,SÜRE,"Uzun",BİLDİRİM,"Bildirimli",İL,$B$10,İLÇE,$B$11)/VLOOKUP($B$11,ABONE2,10,FALSE))</f>
        <v>1.7980929794802059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3.9875728761634283E-3</v>
      </c>
      <c r="L29" s="17">
        <f>(SUMIFS(SANAYIAG2,KAYNAK,A29,SEBEP,B29,SÜRE,"Uzun",BİLDİRİM,"Bildirimli",İL,$B$10,İLÇE,$B$11)/VLOOKUP($B$11,ABONE2,12,FALSE))</f>
        <v>0</v>
      </c>
      <c r="M29" s="17">
        <f>(SUMIFS(SANAYIOG2,KAYNAK,A29,SEBEP,B29,SÜRE,"Uzun",BİLDİRİM,"Bildirimli",İL,$B$10,İLÇE,$B$11)/VLOOKUP($B$11,ABONE2,13,FALSE))</f>
        <v>0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0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2.4852506615373319E-3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7" t="s">
        <v>129</v>
      </c>
      <c r="B30" s="27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7" t="s">
        <v>130</v>
      </c>
      <c r="B31" s="27" t="s">
        <v>27</v>
      </c>
      <c r="C31" s="17">
        <f>(SUMIFS(MESKENAG2,KAYNAK,A31,SEBEP,B31,SÜRE,"Uzun",BİLDİRİM,"Bildirimli",İL,$B$10,İLÇE,$B$11)/VLOOKUP($B$11,ABONE2,3,FALSE))</f>
        <v>2.3889895304516798E-3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2.3888092080906124E-3</v>
      </c>
      <c r="F31" s="17">
        <f>(SUMIFS(TARIMSALAG2,KAYNAK,A31,SEBEP,B31,SÜRE,"Uzun",BİLDİRİM,"Bildirimli",İL,$B$10,İLÇE,$B$11)/VLOOKUP($B$11,ABONE2,6,FALSE))</f>
        <v>0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7">
        <f>(SUMIFS(TICARETHANEAG2,KAYNAK,A31,SEBEP,B31,SÜRE,"Uzun",BİLDİRİM,"Bildirimli",İL,$B$10,İLÇE,$B$11)/VLOOKUP($B$11,ABONE2,9,FALSE))</f>
        <v>2.0182209890960718E-3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2.0146267089289805E-3</v>
      </c>
      <c r="L31" s="17">
        <f>(SUMIFS(SANAYIAG2,KAYNAK,A31,SEBEP,B31,SÜRE,"Uzun",BİLDİRİM,"Bildirimli",İL,$B$10,İLÇE,$B$11)/VLOOKUP($B$11,ABONE2,12,FALSE))</f>
        <v>0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2.340050821206936E-3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7" t="s">
        <v>130</v>
      </c>
      <c r="B32" s="27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2.591728782952853E-2</v>
      </c>
      <c r="D33" s="17">
        <f t="shared" ref="D33:O33" si="14">SUM(D28:D32)</f>
        <v>0.13280794805037627</v>
      </c>
      <c r="E33" s="17">
        <f t="shared" si="14"/>
        <v>2.5925356000603104E-2</v>
      </c>
      <c r="F33" s="17">
        <f t="shared" si="14"/>
        <v>0</v>
      </c>
      <c r="G33" s="17">
        <f t="shared" si="14"/>
        <v>0</v>
      </c>
      <c r="H33" s="17">
        <f t="shared" si="14"/>
        <v>0</v>
      </c>
      <c r="I33" s="17">
        <f t="shared" si="14"/>
        <v>4.4710086342587836E-2</v>
      </c>
      <c r="J33" s="17">
        <f t="shared" si="14"/>
        <v>10.849568208933457</v>
      </c>
      <c r="K33" s="17">
        <f t="shared" si="14"/>
        <v>6.3952620964952814E-2</v>
      </c>
      <c r="L33" s="17">
        <f t="shared" si="14"/>
        <v>3.0731177775026768</v>
      </c>
      <c r="M33" s="17">
        <f t="shared" si="14"/>
        <v>880.3380882754534</v>
      </c>
      <c r="N33" s="17">
        <f t="shared" si="14"/>
        <v>11.428022258435542</v>
      </c>
      <c r="O33" s="17">
        <f t="shared" si="14"/>
        <v>3.5684082922973967E-2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211959</v>
      </c>
      <c r="D37" s="22">
        <f>VLOOKUP($B$11,ABONE2,4,FALSE)</f>
        <v>16</v>
      </c>
      <c r="E37" s="22">
        <f>VLOOKUP($B$11,ABONE2,5,FALSE)</f>
        <v>211975</v>
      </c>
      <c r="F37" s="22">
        <f>VLOOKUP($B$11,ABONE2,6,FALSE)</f>
        <v>15</v>
      </c>
      <c r="G37" s="22">
        <f>VLOOKUP($B$11,ABONE2,7,FALSE)</f>
        <v>2</v>
      </c>
      <c r="H37" s="22">
        <f>VLOOKUP($B$11,ABONE2,8,FALSE)</f>
        <v>17</v>
      </c>
      <c r="I37" s="22">
        <f>VLOOKUP($B$11,ABONE2,9,FALSE)</f>
        <v>30828</v>
      </c>
      <c r="J37" s="22">
        <f>VLOOKUP($B$11,ABONE2,10,FALSE)</f>
        <v>55</v>
      </c>
      <c r="K37" s="22">
        <f>VLOOKUP($B$11,ABONE2,11,FALSE)</f>
        <v>30883</v>
      </c>
      <c r="L37" s="36">
        <f>VLOOKUP($B$11,ABONE2,12,FALSE)</f>
        <v>104</v>
      </c>
      <c r="M37" s="36">
        <f>VLOOKUP($B$11,ABONE2,13,FALSE)</f>
        <v>1</v>
      </c>
      <c r="N37" s="36">
        <f>VLOOKUP($B$11,ABONE2,14,FALSE)</f>
        <v>105</v>
      </c>
      <c r="O37" s="36">
        <f>VLOOKUP($B$11,ABONE2,15,FALSE)</f>
        <v>242980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52619.384383333345</v>
      </c>
      <c r="D38" s="22">
        <f>VLOOKUP($B$11,TUKETIM,4,FALSE)</f>
        <v>22.956566666666671</v>
      </c>
      <c r="E38" s="22">
        <f>VLOOKUP($B$11,TUKETIM,5,FALSE)</f>
        <v>52642.340950000013</v>
      </c>
      <c r="F38" s="22">
        <f>VLOOKUP($B$11,TUKETIM,6,FALSE)</f>
        <v>2.8137999999999996</v>
      </c>
      <c r="G38" s="22">
        <f>VLOOKUP($B$11,TUKETIM,7,FALSE)</f>
        <v>13.964616666666666</v>
      </c>
      <c r="H38" s="22">
        <f>VLOOKUP($B$11,TUKETIM,8,FALSE)</f>
        <v>16.778416666666665</v>
      </c>
      <c r="I38" s="22">
        <f>VLOOKUP($B$11,TUKETIM,9,FALSE)</f>
        <v>16369.982216666667</v>
      </c>
      <c r="J38" s="22">
        <f>VLOOKUP($B$11,TUKETIM,10,FALSE)</f>
        <v>4457.1070833333342</v>
      </c>
      <c r="K38" s="22">
        <f>VLOOKUP($B$11,TUKETIM,11,FALSE)</f>
        <v>20827.0893</v>
      </c>
      <c r="L38" s="36">
        <f>VLOOKUP($B$11,TUKETIM,12,FALSE)</f>
        <v>890.86066666666693</v>
      </c>
      <c r="M38" s="36">
        <f>VLOOKUP($B$11,TUKETIM,13,FALSE)</f>
        <v>18.038799999999998</v>
      </c>
      <c r="N38" s="36">
        <f>VLOOKUP($B$11,TUKETIM,14,FALSE)</f>
        <v>908.89946666666697</v>
      </c>
      <c r="O38" s="36">
        <f>VLOOKUP($B$11,TUKETIM,15,FALSE)</f>
        <v>74395.108133333342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955805.2</v>
      </c>
      <c r="D39" s="22">
        <f>VLOOKUP($B$11,ANLASMA,4,FALSE)</f>
        <v>6687.31</v>
      </c>
      <c r="E39" s="22">
        <f>VLOOKUP($B$11,ANLASMA,5,FALSE)</f>
        <v>962492.51</v>
      </c>
      <c r="F39" s="22">
        <f>VLOOKUP($B$11,ANLASMA,6,FALSE)</f>
        <v>70.89</v>
      </c>
      <c r="G39" s="22">
        <f>VLOOKUP($B$11,ANLASMA,7,FALSE)</f>
        <v>72</v>
      </c>
      <c r="H39" s="22">
        <f>VLOOKUP($B$11,ANLASMA,8,FALSE)</f>
        <v>142.88999999999999</v>
      </c>
      <c r="I39" s="22">
        <f>VLOOKUP($B$11,ANLASMA,9,FALSE)</f>
        <v>166076.022</v>
      </c>
      <c r="J39" s="22">
        <f>VLOOKUP($B$11,ANLASMA,10,FALSE)</f>
        <v>23134.31</v>
      </c>
      <c r="K39" s="22">
        <f>VLOOKUP($B$11,ANLASMA,11,FALSE)</f>
        <v>189210.33199999999</v>
      </c>
      <c r="L39" s="36">
        <f>VLOOKUP($B$11,ANLASMA,12,FALSE)</f>
        <v>2513.4499999999998</v>
      </c>
      <c r="M39" s="36">
        <f>VLOOKUP($B$11,ANLASMA,13,FALSE)</f>
        <v>240</v>
      </c>
      <c r="N39" s="36">
        <f>VLOOKUP($B$11,ANLASMA,14,FALSE)</f>
        <v>2753.45</v>
      </c>
      <c r="O39" s="36">
        <f>VLOOKUP($B$11,ANLASMA,15,FALSE)</f>
        <v>1154599.182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80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91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7" t="s">
        <v>18</v>
      </c>
      <c r="B14" s="27" t="s">
        <v>19</v>
      </c>
      <c r="C14" s="28" t="s">
        <v>20</v>
      </c>
      <c r="D14" s="28" t="s">
        <v>2</v>
      </c>
      <c r="E14" s="28" t="s">
        <v>64</v>
      </c>
      <c r="F14" s="28" t="s">
        <v>20</v>
      </c>
      <c r="G14" s="28" t="s">
        <v>2</v>
      </c>
      <c r="H14" s="28" t="s">
        <v>64</v>
      </c>
      <c r="I14" s="28" t="s">
        <v>20</v>
      </c>
      <c r="J14" s="28" t="s">
        <v>2</v>
      </c>
      <c r="K14" s="28" t="s">
        <v>64</v>
      </c>
      <c r="L14" s="28" t="s">
        <v>20</v>
      </c>
      <c r="M14" s="28" t="s">
        <v>2</v>
      </c>
      <c r="N14" s="28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7" t="s">
        <v>26</v>
      </c>
      <c r="B15" s="27" t="s">
        <v>27</v>
      </c>
      <c r="C15" s="17">
        <f t="shared" ref="C15:C24" si="0">(SUMIFS(MESKENAG2,KAYNAK,A15,SEBEP,B15,SÜRE,"Uzun",BİLDİRİM,"Bildirimsiz",İL,$B$10,İLÇE,$B$11)/VLOOKUP($B$11,ABONE2,3,FALSE))</f>
        <v>5.4150070432961619E-2</v>
      </c>
      <c r="D15" s="17">
        <f t="shared" ref="D15:D24" si="1">(SUMIFS(MESKENOG2,KAYNAK,A15,SEBEP,B15,SÜRE,"Uzun",BİLDİRİM,"Bildirimsiz",İL,$B$10,İLÇE,$B$11)/VLOOKUP($B$11,ABONE2,4,FALSE))</f>
        <v>0.41501512581923189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5.574961456595319E-2</v>
      </c>
      <c r="F15" s="17">
        <f t="shared" ref="F15:F24" si="3">(SUMIFS(TARIMSALAG2,KAYNAK,A15,SEBEP,B15,SÜRE,"Uzun",BİLDİRİM,"Bildirimsiz",İL,$B$10,İLÇE,$B$11)/VLOOKUP($B$11,ABONE2,6,FALSE))</f>
        <v>0.77598032525329974</v>
      </c>
      <c r="G15" s="17">
        <f t="shared" ref="G15:G24" si="4">(SUMIFS(TARIMSALOG2,KAYNAK,A15,SEBEP,B15,SÜRE,"Uzun",BİLDİRİM,"Bildirimsiz",İL,$B$10,İLÇE,$B$11)/VLOOKUP($B$11,ABONE2,7,FALSE))</f>
        <v>4.5735615409818031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1.617398909698621</v>
      </c>
      <c r="I15" s="17">
        <f t="shared" ref="I15:I24" si="6">(SUMIFS(TICARETHANEAG2,KAYNAK,A15,SEBEP,B15,SÜRE,"Uzun",BİLDİRİM,"Bildirimsiz",İL,$B$10,İLÇE,$B$11)/VLOOKUP($B$11,ABONE2,9,FALSE))</f>
        <v>0.19708418902324779</v>
      </c>
      <c r="J15" s="17">
        <f t="shared" ref="J15:J24" si="7">(SUMIFS(TICARETHANEOG2,KAYNAK,A15,SEBEP,B15,SÜRE,"Uzun",BİLDİRİM,"Bildirimsiz",İL,$B$10,İLÇE,$B$11)/VLOOKUP($B$11,ABONE2,10,FALSE))</f>
        <v>3.1060227475481477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0.3391609246168083</v>
      </c>
      <c r="L15" s="17">
        <f t="shared" ref="L15:L24" si="9">(SUMIFS(SANAYIAG2,KAYNAK,A15,SEBEP,B15,SÜRE,"Uzun",BİLDİRİM,"Bildirimsiz",İL,$B$10,İLÇE,$B$11)/VLOOKUP($B$11,ABONE2,12,FALSE))</f>
        <v>11.200271370188089</v>
      </c>
      <c r="M15" s="17">
        <f t="shared" ref="M15:M24" si="10">(SUMIFS(SANAYIOG2,KAYNAK,A15,SEBEP,B15,SÜRE,"Uzun",BİLDİRİM,"Bildirimsiz",İL,$B$10,İLÇE,$B$11)/VLOOKUP($B$11,ABONE2,13,FALSE))</f>
        <v>9.7782446757541504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10.302149247387705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0.19375882205234268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7" t="s">
        <v>26</v>
      </c>
      <c r="B16" s="27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7" t="s">
        <v>129</v>
      </c>
      <c r="B17" s="27" t="s">
        <v>27</v>
      </c>
      <c r="C17" s="17">
        <f t="shared" si="0"/>
        <v>6.6099489540890552E-2</v>
      </c>
      <c r="D17" s="17">
        <f t="shared" si="1"/>
        <v>0.95504552988531577</v>
      </c>
      <c r="E17" s="17">
        <f t="shared" si="2"/>
        <v>7.0039766944190229E-2</v>
      </c>
      <c r="F17" s="17">
        <f t="shared" si="3"/>
        <v>2.2452142723555695</v>
      </c>
      <c r="G17" s="17">
        <f t="shared" si="4"/>
        <v>12.623763131605578</v>
      </c>
      <c r="H17" s="17">
        <f t="shared" si="5"/>
        <v>4.5447579538911658</v>
      </c>
      <c r="I17" s="17">
        <f t="shared" si="6"/>
        <v>0.36178176352164054</v>
      </c>
      <c r="J17" s="17">
        <f t="shared" si="7"/>
        <v>10.356922344149233</v>
      </c>
      <c r="K17" s="17">
        <f t="shared" si="8"/>
        <v>0.84995877961317445</v>
      </c>
      <c r="L17" s="17">
        <f t="shared" si="9"/>
        <v>3.869389185358981</v>
      </c>
      <c r="M17" s="17">
        <f t="shared" si="10"/>
        <v>50.309989496705505</v>
      </c>
      <c r="N17" s="17">
        <f t="shared" si="11"/>
        <v>33.200294645156788</v>
      </c>
      <c r="O17" s="23">
        <f t="shared" si="12"/>
        <v>0.46256002589909218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7" t="s">
        <v>129</v>
      </c>
      <c r="B18" s="27" t="s">
        <v>3</v>
      </c>
      <c r="C18" s="17">
        <f t="shared" si="0"/>
        <v>0</v>
      </c>
      <c r="D18" s="17">
        <f t="shared" si="1"/>
        <v>0</v>
      </c>
      <c r="E18" s="17">
        <f t="shared" si="2"/>
        <v>0</v>
      </c>
      <c r="F18" s="17">
        <f t="shared" si="3"/>
        <v>0</v>
      </c>
      <c r="G18" s="17">
        <f t="shared" si="4"/>
        <v>0</v>
      </c>
      <c r="H18" s="17">
        <f t="shared" si="5"/>
        <v>0</v>
      </c>
      <c r="I18" s="17">
        <f t="shared" si="6"/>
        <v>0</v>
      </c>
      <c r="J18" s="17">
        <f t="shared" si="7"/>
        <v>0</v>
      </c>
      <c r="K18" s="17">
        <f t="shared" si="8"/>
        <v>0</v>
      </c>
      <c r="L18" s="17">
        <f t="shared" si="9"/>
        <v>0</v>
      </c>
      <c r="M18" s="17">
        <f t="shared" si="10"/>
        <v>0</v>
      </c>
      <c r="N18" s="17">
        <f t="shared" si="11"/>
        <v>0</v>
      </c>
      <c r="O18" s="23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7" t="s">
        <v>129</v>
      </c>
      <c r="B19" s="27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7" t="s">
        <v>129</v>
      </c>
      <c r="B20" s="27" t="s">
        <v>5</v>
      </c>
      <c r="C20" s="17">
        <f t="shared" si="0"/>
        <v>8.0291103303934172E-2</v>
      </c>
      <c r="D20" s="17">
        <f t="shared" si="1"/>
        <v>8.4710370324386039E-2</v>
      </c>
      <c r="E20" s="17">
        <f t="shared" si="2"/>
        <v>8.0310691824709943E-2</v>
      </c>
      <c r="F20" s="17">
        <f t="shared" si="3"/>
        <v>3.1636933367243172</v>
      </c>
      <c r="G20" s="17">
        <f t="shared" si="4"/>
        <v>27.07189522427381</v>
      </c>
      <c r="H20" s="17">
        <f t="shared" si="5"/>
        <v>8.4609613202335989</v>
      </c>
      <c r="I20" s="17">
        <f t="shared" si="6"/>
        <v>0.27697740828834394</v>
      </c>
      <c r="J20" s="17">
        <f t="shared" si="7"/>
        <v>7.1579669792445264</v>
      </c>
      <c r="K20" s="17">
        <f t="shared" si="8"/>
        <v>0.61305481804654005</v>
      </c>
      <c r="L20" s="17">
        <f t="shared" si="9"/>
        <v>0</v>
      </c>
      <c r="M20" s="17">
        <f t="shared" si="10"/>
        <v>17.013028536666329</v>
      </c>
      <c r="N20" s="17">
        <f t="shared" si="11"/>
        <v>10.745070654736629</v>
      </c>
      <c r="O20" s="23">
        <f t="shared" si="12"/>
        <v>0.60353330211049727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7" t="s">
        <v>130</v>
      </c>
      <c r="B21" s="27" t="s">
        <v>27</v>
      </c>
      <c r="C21" s="17">
        <f t="shared" si="0"/>
        <v>8.8895744876990399E-3</v>
      </c>
      <c r="D21" s="17">
        <f t="shared" si="1"/>
        <v>0</v>
      </c>
      <c r="E21" s="17">
        <f t="shared" si="2"/>
        <v>8.8501712079844929E-3</v>
      </c>
      <c r="F21" s="17">
        <f t="shared" si="3"/>
        <v>4.427184020163618E-2</v>
      </c>
      <c r="G21" s="17">
        <f t="shared" si="4"/>
        <v>0</v>
      </c>
      <c r="H21" s="17">
        <f t="shared" si="5"/>
        <v>3.4462662465300616E-2</v>
      </c>
      <c r="I21" s="17">
        <f t="shared" si="6"/>
        <v>3.6002574422774256E-2</v>
      </c>
      <c r="J21" s="17">
        <f t="shared" si="7"/>
        <v>7.6121021873454417E-2</v>
      </c>
      <c r="K21" s="17">
        <f t="shared" si="8"/>
        <v>3.7962016994763405E-2</v>
      </c>
      <c r="L21" s="17">
        <f t="shared" si="9"/>
        <v>0</v>
      </c>
      <c r="M21" s="17">
        <f t="shared" si="10"/>
        <v>0</v>
      </c>
      <c r="N21" s="17">
        <f t="shared" si="11"/>
        <v>0</v>
      </c>
      <c r="O21" s="23">
        <f t="shared" si="12"/>
        <v>1.548212075253199E-2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7" t="s">
        <v>130</v>
      </c>
      <c r="B22" s="27" t="s">
        <v>3</v>
      </c>
      <c r="C22" s="17">
        <f t="shared" si="0"/>
        <v>3.1927640677747848E-5</v>
      </c>
      <c r="D22" s="17">
        <f t="shared" si="1"/>
        <v>0</v>
      </c>
      <c r="E22" s="17">
        <f t="shared" si="2"/>
        <v>3.1786120545598477E-5</v>
      </c>
      <c r="F22" s="17">
        <f t="shared" si="3"/>
        <v>0</v>
      </c>
      <c r="G22" s="17">
        <f t="shared" si="4"/>
        <v>0</v>
      </c>
      <c r="H22" s="17">
        <f t="shared" si="5"/>
        <v>0</v>
      </c>
      <c r="I22" s="17">
        <f t="shared" si="6"/>
        <v>0</v>
      </c>
      <c r="J22" s="17">
        <f t="shared" si="7"/>
        <v>0</v>
      </c>
      <c r="K22" s="17">
        <f t="shared" si="8"/>
        <v>0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2.4322065440510285E-5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7" t="s">
        <v>130</v>
      </c>
      <c r="B23" s="27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7" t="s">
        <v>130</v>
      </c>
      <c r="B24" s="27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0.20946216540616314</v>
      </c>
      <c r="D25" s="17">
        <f t="shared" ref="D25:O25" si="13">SUM(D15:D24)</f>
        <v>1.4547710260289337</v>
      </c>
      <c r="E25" s="17">
        <f t="shared" si="13"/>
        <v>0.21498203066338345</v>
      </c>
      <c r="F25" s="17">
        <f t="shared" si="13"/>
        <v>6.2291597745348231</v>
      </c>
      <c r="G25" s="17">
        <f t="shared" si="13"/>
        <v>44.269219896861188</v>
      </c>
      <c r="H25" s="17">
        <f t="shared" si="13"/>
        <v>14.657580846288687</v>
      </c>
      <c r="I25" s="17">
        <f t="shared" si="13"/>
        <v>0.87184593525600651</v>
      </c>
      <c r="J25" s="17">
        <f t="shared" si="13"/>
        <v>20.69703309281536</v>
      </c>
      <c r="K25" s="17">
        <f t="shared" si="13"/>
        <v>1.8401365392712863</v>
      </c>
      <c r="L25" s="17">
        <f t="shared" si="13"/>
        <v>15.06966055554707</v>
      </c>
      <c r="M25" s="17">
        <f t="shared" si="13"/>
        <v>77.10126270912599</v>
      </c>
      <c r="N25" s="17">
        <f t="shared" si="13"/>
        <v>54.247514547281121</v>
      </c>
      <c r="O25" s="17">
        <f t="shared" si="13"/>
        <v>1.2753585928799047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7" t="s">
        <v>18</v>
      </c>
      <c r="B27" s="27" t="s">
        <v>19</v>
      </c>
      <c r="C27" s="28" t="s">
        <v>1</v>
      </c>
      <c r="D27" s="28" t="s">
        <v>2</v>
      </c>
      <c r="E27" s="28" t="s">
        <v>64</v>
      </c>
      <c r="F27" s="28" t="s">
        <v>1</v>
      </c>
      <c r="G27" s="28" t="s">
        <v>2</v>
      </c>
      <c r="H27" s="28" t="s">
        <v>64</v>
      </c>
      <c r="I27" s="28" t="s">
        <v>1</v>
      </c>
      <c r="J27" s="28" t="s">
        <v>2</v>
      </c>
      <c r="K27" s="28" t="s">
        <v>64</v>
      </c>
      <c r="L27" s="28" t="s">
        <v>1</v>
      </c>
      <c r="M27" s="28" t="s">
        <v>2</v>
      </c>
      <c r="N27" s="28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7" t="s">
        <v>26</v>
      </c>
      <c r="B28" s="27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7" t="s">
        <v>129</v>
      </c>
      <c r="B29" s="27" t="s">
        <v>27</v>
      </c>
      <c r="C29" s="17">
        <f>(SUMIFS(MESKENAG2,KAYNAK,A29,SEBEP,B29,SÜRE,"Uzun",BİLDİRİM,"Bildirimli",İL,$B$10,İLÇE,$B$11)/VLOOKUP($B$11,ABONE2,3,FALSE))</f>
        <v>2.1275157828431718E-2</v>
      </c>
      <c r="D29" s="17">
        <f>(SUMIFS(MESKENOG2,KAYNAK,A29,SEBEP,B29,SÜRE,"Uzun",BİLDİRİM,"Bildirimli",İL,$B$10,İLÇE,$B$11)/VLOOKUP($B$11,ABONE2,4,FALSE))</f>
        <v>9.162876990137131E-2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2.158700211966014E-2</v>
      </c>
      <c r="F29" s="17">
        <f>(SUMIFS(TARIMSALAG2,KAYNAK,A29,SEBEP,B29,SÜRE,"Uzun",BİLDİRİM,"Bildirimli",İL,$B$10,İLÇE,$B$11)/VLOOKUP($B$11,ABONE2,6,FALSE))</f>
        <v>0.49141718681435009</v>
      </c>
      <c r="G29" s="17">
        <f>(SUMIFS(TARIMSALOG2,KAYNAK,A29,SEBEP,B29,SÜRE,"Uzun",BİLDİRİM,"Bildirimli",İL,$B$10,İLÇE,$B$11)/VLOOKUP($B$11,ABONE2,7,FALSE))</f>
        <v>1.7996870458122991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0.7812865827001636</v>
      </c>
      <c r="I29" s="17">
        <f>(SUMIFS(TICARETHANEAG2,KAYNAK,A29,SEBEP,B29,SÜRE,"Uzun",BİLDİRİM,"Bildirimli",İL,$B$10,İLÇE,$B$11)/VLOOKUP($B$11,ABONE2,9,FALSE))</f>
        <v>6.1082753524950316E-2</v>
      </c>
      <c r="J29" s="17">
        <f>(SUMIFS(TICARETHANEOG2,KAYNAK,A29,SEBEP,B29,SÜRE,"Uzun",BİLDİRİM,"Bildirimli",İL,$B$10,İLÇE,$B$11)/VLOOKUP($B$11,ABONE2,10,FALSE))</f>
        <v>0.35309026324565945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7.5344819538115351E-2</v>
      </c>
      <c r="L29" s="17">
        <f>(SUMIFS(SANAYIAG2,KAYNAK,A29,SEBEP,B29,SÜRE,"Uzun",BİLDİRİM,"Bildirimli",İL,$B$10,İLÇE,$B$11)/VLOOKUP($B$11,ABONE2,12,FALSE))</f>
        <v>43.065473380018041</v>
      </c>
      <c r="M29" s="17">
        <f>(SUMIFS(SANAYIOG2,KAYNAK,A29,SEBEP,B29,SÜRE,"Uzun",BİLDİRİM,"Bildirimli",İL,$B$10,İLÇE,$B$11)/VLOOKUP($B$11,ABONE2,13,FALSE))</f>
        <v>3.9738701743587408E-2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15.891325162160491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8.1880542839276302E-2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7" t="s">
        <v>129</v>
      </c>
      <c r="B30" s="27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7" t="s">
        <v>130</v>
      </c>
      <c r="B31" s="27" t="s">
        <v>27</v>
      </c>
      <c r="C31" s="17">
        <f>(SUMIFS(MESKENAG2,KAYNAK,A31,SEBEP,B31,SÜRE,"Uzun",BİLDİRİM,"Bildirimli",İL,$B$10,İLÇE,$B$11)/VLOOKUP($B$11,ABONE2,3,FALSE))</f>
        <v>0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0</v>
      </c>
      <c r="F31" s="17">
        <f>(SUMIFS(TARIMSALAG2,KAYNAK,A31,SEBEP,B31,SÜRE,"Uzun",BİLDİRİM,"Bildirimli",İL,$B$10,İLÇE,$B$11)/VLOOKUP($B$11,ABONE2,6,FALSE))</f>
        <v>0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7">
        <f>(SUMIFS(TICARETHANEAG2,KAYNAK,A31,SEBEP,B31,SÜRE,"Uzun",BİLDİRİM,"Bildirimli",İL,$B$10,İLÇE,$B$11)/VLOOKUP($B$11,ABONE2,9,FALSE))</f>
        <v>0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</v>
      </c>
      <c r="L31" s="17">
        <f>(SUMIFS(SANAYIAG2,KAYNAK,A31,SEBEP,B31,SÜRE,"Uzun",BİLDİRİM,"Bildirimli",İL,$B$10,İLÇE,$B$11)/VLOOKUP($B$11,ABONE2,12,FALSE))</f>
        <v>0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0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7" t="s">
        <v>130</v>
      </c>
      <c r="B32" s="27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2.1275157828431718E-2</v>
      </c>
      <c r="D33" s="17">
        <f t="shared" ref="D33:O33" si="14">SUM(D28:D32)</f>
        <v>9.162876990137131E-2</v>
      </c>
      <c r="E33" s="17">
        <f t="shared" si="14"/>
        <v>2.158700211966014E-2</v>
      </c>
      <c r="F33" s="17">
        <f t="shared" si="14"/>
        <v>0.49141718681435009</v>
      </c>
      <c r="G33" s="17">
        <f t="shared" si="14"/>
        <v>1.7996870458122991</v>
      </c>
      <c r="H33" s="17">
        <f t="shared" si="14"/>
        <v>0.7812865827001636</v>
      </c>
      <c r="I33" s="17">
        <f t="shared" si="14"/>
        <v>6.1082753524950316E-2</v>
      </c>
      <c r="J33" s="17">
        <f t="shared" si="14"/>
        <v>0.35309026324565945</v>
      </c>
      <c r="K33" s="17">
        <f t="shared" si="14"/>
        <v>7.5344819538115351E-2</v>
      </c>
      <c r="L33" s="17">
        <f t="shared" si="14"/>
        <v>43.065473380018041</v>
      </c>
      <c r="M33" s="17">
        <f t="shared" si="14"/>
        <v>3.9738701743587408E-2</v>
      </c>
      <c r="N33" s="17">
        <f t="shared" si="14"/>
        <v>15.891325162160491</v>
      </c>
      <c r="O33" s="17">
        <f t="shared" si="14"/>
        <v>8.1880542839276302E-2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18193</v>
      </c>
      <c r="D37" s="22">
        <f>VLOOKUP($B$11,ABONE2,4,FALSE)</f>
        <v>81</v>
      </c>
      <c r="E37" s="22">
        <f>VLOOKUP($B$11,ABONE2,5,FALSE)</f>
        <v>18274</v>
      </c>
      <c r="F37" s="22">
        <f>VLOOKUP($B$11,ABONE2,6,FALSE)</f>
        <v>924</v>
      </c>
      <c r="G37" s="22">
        <f>VLOOKUP($B$11,ABONE2,7,FALSE)</f>
        <v>263</v>
      </c>
      <c r="H37" s="22">
        <f>VLOOKUP($B$11,ABONE2,8,FALSE)</f>
        <v>1187</v>
      </c>
      <c r="I37" s="22">
        <f>VLOOKUP($B$11,ABONE2,9,FALSE)</f>
        <v>4187</v>
      </c>
      <c r="J37" s="22">
        <f>VLOOKUP($B$11,ABONE2,10,FALSE)</f>
        <v>215</v>
      </c>
      <c r="K37" s="22">
        <f>VLOOKUP($B$11,ABONE2,11,FALSE)</f>
        <v>4402</v>
      </c>
      <c r="L37" s="36">
        <f>VLOOKUP($B$11,ABONE2,12,FALSE)</f>
        <v>7</v>
      </c>
      <c r="M37" s="36">
        <f>VLOOKUP($B$11,ABONE2,13,FALSE)</f>
        <v>12</v>
      </c>
      <c r="N37" s="36">
        <f>VLOOKUP($B$11,ABONE2,14,FALSE)</f>
        <v>19</v>
      </c>
      <c r="O37" s="36">
        <f>VLOOKUP($B$11,ABONE2,15,FALSE)</f>
        <v>23882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4222.4824499999995</v>
      </c>
      <c r="D38" s="22">
        <f>VLOOKUP($B$11,TUKETIM,4,FALSE)</f>
        <v>76.809108333333327</v>
      </c>
      <c r="E38" s="22">
        <f>VLOOKUP($B$11,TUKETIM,5,FALSE)</f>
        <v>4299.2915583333324</v>
      </c>
      <c r="F38" s="22">
        <f>VLOOKUP($B$11,TUKETIM,6,FALSE)</f>
        <v>483.56630833333327</v>
      </c>
      <c r="G38" s="22">
        <f>VLOOKUP($B$11,TUKETIM,7,FALSE)</f>
        <v>375.26632499999994</v>
      </c>
      <c r="H38" s="22">
        <f>VLOOKUP($B$11,TUKETIM,8,FALSE)</f>
        <v>858.83263333333321</v>
      </c>
      <c r="I38" s="22">
        <f>VLOOKUP($B$11,TUKETIM,9,FALSE)</f>
        <v>2313.3199083333334</v>
      </c>
      <c r="J38" s="22">
        <f>VLOOKUP($B$11,TUKETIM,10,FALSE)</f>
        <v>2478.2458249999995</v>
      </c>
      <c r="K38" s="22">
        <f>VLOOKUP($B$11,TUKETIM,11,FALSE)</f>
        <v>4791.5657333333329</v>
      </c>
      <c r="L38" s="36">
        <f>VLOOKUP($B$11,TUKETIM,12,FALSE)</f>
        <v>64.06571666666666</v>
      </c>
      <c r="M38" s="36">
        <f>VLOOKUP($B$11,TUKETIM,13,FALSE)</f>
        <v>174.05811666666668</v>
      </c>
      <c r="N38" s="36">
        <f>VLOOKUP($B$11,TUKETIM,14,FALSE)</f>
        <v>238.12383333333332</v>
      </c>
      <c r="O38" s="36">
        <f>VLOOKUP($B$11,TUKETIM,15,FALSE)</f>
        <v>10187.813758333332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91875.1</v>
      </c>
      <c r="D39" s="22">
        <f>VLOOKUP($B$11,ANLASMA,4,FALSE)</f>
        <v>1765.8</v>
      </c>
      <c r="E39" s="22">
        <f>VLOOKUP($B$11,ANLASMA,5,FALSE)</f>
        <v>93640.900000000009</v>
      </c>
      <c r="F39" s="22">
        <f>VLOOKUP($B$11,ANLASMA,6,FALSE)</f>
        <v>9762.3520000000008</v>
      </c>
      <c r="G39" s="22">
        <f>VLOOKUP($B$11,ANLASMA,7,FALSE)</f>
        <v>6916</v>
      </c>
      <c r="H39" s="22">
        <f>VLOOKUP($B$11,ANLASMA,8,FALSE)</f>
        <v>16678.351999999999</v>
      </c>
      <c r="I39" s="22">
        <f>VLOOKUP($B$11,ANLASMA,9,FALSE)</f>
        <v>27240.859</v>
      </c>
      <c r="J39" s="22">
        <f>VLOOKUP($B$11,ANLASMA,10,FALSE)</f>
        <v>24179.919999999998</v>
      </c>
      <c r="K39" s="22">
        <f>VLOOKUP($B$11,ANLASMA,11,FALSE)</f>
        <v>51420.778999999995</v>
      </c>
      <c r="L39" s="36">
        <f>VLOOKUP($B$11,ANLASMA,12,FALSE)</f>
        <v>445.21</v>
      </c>
      <c r="M39" s="36">
        <f>VLOOKUP($B$11,ANLASMA,13,FALSE)</f>
        <v>2052</v>
      </c>
      <c r="N39" s="36">
        <f>VLOOKUP($B$11,ANLASMA,14,FALSE)</f>
        <v>2497.21</v>
      </c>
      <c r="O39" s="36">
        <f>VLOOKUP($B$11,ANLASMA,15,FALSE)</f>
        <v>164237.24099999998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80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92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7" t="s">
        <v>18</v>
      </c>
      <c r="B14" s="27" t="s">
        <v>19</v>
      </c>
      <c r="C14" s="28" t="s">
        <v>20</v>
      </c>
      <c r="D14" s="28" t="s">
        <v>2</v>
      </c>
      <c r="E14" s="28" t="s">
        <v>64</v>
      </c>
      <c r="F14" s="28" t="s">
        <v>20</v>
      </c>
      <c r="G14" s="28" t="s">
        <v>2</v>
      </c>
      <c r="H14" s="28" t="s">
        <v>64</v>
      </c>
      <c r="I14" s="28" t="s">
        <v>20</v>
      </c>
      <c r="J14" s="28" t="s">
        <v>2</v>
      </c>
      <c r="K14" s="28" t="s">
        <v>64</v>
      </c>
      <c r="L14" s="28" t="s">
        <v>20</v>
      </c>
      <c r="M14" s="28" t="s">
        <v>2</v>
      </c>
      <c r="N14" s="28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7" t="s">
        <v>26</v>
      </c>
      <c r="B15" s="27" t="s">
        <v>27</v>
      </c>
      <c r="C15" s="17">
        <f t="shared" ref="C15:C24" si="0">(SUMIFS(MESKENAG2,KAYNAK,A15,SEBEP,B15,SÜRE,"Uzun",BİLDİRİM,"Bildirimsiz",İL,$B$10,İLÇE,$B$11)/VLOOKUP($B$11,ABONE2,3,FALSE))</f>
        <v>0</v>
      </c>
      <c r="D15" s="17">
        <f t="shared" ref="D15:D24" si="1">(SUMIFS(MESKENOG2,KAYNAK,A15,SEBEP,B15,SÜRE,"Uzun",BİLDİRİM,"Bildirimsiz",İL,$B$10,İLÇE,$B$11)/VLOOKUP($B$11,ABONE2,4,FALSE))</f>
        <v>0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7">
        <f t="shared" ref="F15:F24" si="3">(SUMIFS(TARIMSALAG2,KAYNAK,A15,SEBEP,B15,SÜRE,"Uzun",BİLDİRİM,"Bildirimsiz",İL,$B$10,İLÇE,$B$11)/VLOOKUP($B$11,ABONE2,6,FALSE))</f>
        <v>0</v>
      </c>
      <c r="G15" s="17">
        <f t="shared" ref="G15:G24" si="4">(SUMIFS(TARIMSALOG2,KAYNAK,A15,SEBEP,B15,SÜRE,"Uzun",BİLDİRİM,"Bildirimsiz",İL,$B$10,İLÇE,$B$11)/VLOOKUP($B$11,ABONE2,7,FALSE))</f>
        <v>0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7">
        <f t="shared" ref="I15:I24" si="6">(SUMIFS(TICARETHANEAG2,KAYNAK,A15,SEBEP,B15,SÜRE,"Uzun",BİLDİRİM,"Bildirimsiz",İL,$B$10,İLÇE,$B$11)/VLOOKUP($B$11,ABONE2,9,FALSE))</f>
        <v>0</v>
      </c>
      <c r="J15" s="17">
        <f t="shared" ref="J15:J24" si="7">(SUMIFS(TICARETHANEOG2,KAYNAK,A15,SEBEP,B15,SÜRE,"Uzun",BİLDİRİM,"Bildirimsiz",İL,$B$10,İLÇE,$B$11)/VLOOKUP($B$11,ABONE2,10,FALSE))</f>
        <v>0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7">
        <f t="shared" ref="L15:L24" si="9">(SUMIFS(SANAYIAG2,KAYNAK,A15,SEBEP,B15,SÜRE,"Uzun",BİLDİRİM,"Bildirimsiz",İL,$B$10,İLÇE,$B$11)/VLOOKUP($B$11,ABONE2,12,FALSE))</f>
        <v>0</v>
      </c>
      <c r="M15" s="17">
        <f t="shared" ref="M15:M24" si="10">(SUMIFS(SANAYIOG2,KAYNAK,A15,SEBEP,B15,SÜRE,"Uzun",BİLDİRİM,"Bildirimsiz",İL,$B$10,İLÇE,$B$11)/VLOOKUP($B$11,ABONE2,13,FALSE))</f>
        <v>0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7" t="s">
        <v>26</v>
      </c>
      <c r="B16" s="27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7" t="s">
        <v>129</v>
      </c>
      <c r="B17" s="27" t="s">
        <v>27</v>
      </c>
      <c r="C17" s="17">
        <f t="shared" si="0"/>
        <v>0.19464000172991738</v>
      </c>
      <c r="D17" s="17">
        <f t="shared" si="1"/>
        <v>9.966524984632203</v>
      </c>
      <c r="E17" s="17">
        <f t="shared" si="2"/>
        <v>0.21703623775698794</v>
      </c>
      <c r="F17" s="17">
        <f t="shared" si="3"/>
        <v>0.47296874339848299</v>
      </c>
      <c r="G17" s="17">
        <f t="shared" si="4"/>
        <v>4.450612799665417</v>
      </c>
      <c r="H17" s="17">
        <f t="shared" si="5"/>
        <v>0.56161778728815304</v>
      </c>
      <c r="I17" s="17">
        <f t="shared" si="6"/>
        <v>0.36785177620417558</v>
      </c>
      <c r="J17" s="17">
        <f t="shared" si="7"/>
        <v>10.523053275463528</v>
      </c>
      <c r="K17" s="17">
        <f t="shared" si="8"/>
        <v>0.7028352043622903</v>
      </c>
      <c r="L17" s="17">
        <f t="shared" si="9"/>
        <v>1.1226708442416995</v>
      </c>
      <c r="M17" s="17">
        <f t="shared" si="10"/>
        <v>46.059258278889587</v>
      </c>
      <c r="N17" s="17">
        <f t="shared" si="11"/>
        <v>17.973891132234659</v>
      </c>
      <c r="O17" s="23">
        <f t="shared" si="12"/>
        <v>0.30629976537687925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7" t="s">
        <v>129</v>
      </c>
      <c r="B18" s="27" t="s">
        <v>3</v>
      </c>
      <c r="C18" s="17">
        <f t="shared" si="0"/>
        <v>4.5141764647034184E-2</v>
      </c>
      <c r="D18" s="17">
        <f t="shared" si="1"/>
        <v>0</v>
      </c>
      <c r="E18" s="17">
        <f t="shared" si="2"/>
        <v>4.5038303992566558E-2</v>
      </c>
      <c r="F18" s="17">
        <f t="shared" si="3"/>
        <v>0.25587254346574856</v>
      </c>
      <c r="G18" s="17">
        <f t="shared" si="4"/>
        <v>0</v>
      </c>
      <c r="H18" s="17">
        <f t="shared" si="5"/>
        <v>0.25016995771021344</v>
      </c>
      <c r="I18" s="17">
        <f t="shared" si="6"/>
        <v>0.2744725176299741</v>
      </c>
      <c r="J18" s="17">
        <f t="shared" si="7"/>
        <v>5.4126322302463077</v>
      </c>
      <c r="K18" s="17">
        <f t="shared" si="8"/>
        <v>0.44396185322628551</v>
      </c>
      <c r="L18" s="17">
        <f t="shared" si="9"/>
        <v>0</v>
      </c>
      <c r="M18" s="17">
        <f t="shared" si="10"/>
        <v>7.4943391908333155</v>
      </c>
      <c r="N18" s="17">
        <f t="shared" si="11"/>
        <v>2.8103771965624933</v>
      </c>
      <c r="O18" s="23">
        <f t="shared" si="12"/>
        <v>0.10883246675358169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7" t="s">
        <v>129</v>
      </c>
      <c r="B19" s="27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7" t="s">
        <v>129</v>
      </c>
      <c r="B20" s="27" t="s">
        <v>5</v>
      </c>
      <c r="C20" s="17">
        <f t="shared" si="0"/>
        <v>2.728538316672988E-2</v>
      </c>
      <c r="D20" s="17">
        <f t="shared" si="1"/>
        <v>0.11566530559032197</v>
      </c>
      <c r="E20" s="17">
        <f t="shared" si="2"/>
        <v>2.748794158878624E-2</v>
      </c>
      <c r="F20" s="17">
        <f t="shared" si="3"/>
        <v>0.10865713456157114</v>
      </c>
      <c r="G20" s="17">
        <f t="shared" si="4"/>
        <v>0.19435714605816579</v>
      </c>
      <c r="H20" s="17">
        <f t="shared" si="5"/>
        <v>0.11056711543794874</v>
      </c>
      <c r="I20" s="17">
        <f t="shared" si="6"/>
        <v>0.11735102932639471</v>
      </c>
      <c r="J20" s="17">
        <f t="shared" si="7"/>
        <v>1.8830420767188067</v>
      </c>
      <c r="K20" s="17">
        <f t="shared" si="8"/>
        <v>0.1755948012660003</v>
      </c>
      <c r="L20" s="17">
        <f t="shared" si="9"/>
        <v>0.92262799461759271</v>
      </c>
      <c r="M20" s="17">
        <f t="shared" si="10"/>
        <v>1.5167861897169597</v>
      </c>
      <c r="N20" s="17">
        <f t="shared" si="11"/>
        <v>1.1454373177798554</v>
      </c>
      <c r="O20" s="23">
        <f t="shared" si="12"/>
        <v>5.1525124891177873E-2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7" t="s">
        <v>130</v>
      </c>
      <c r="B21" s="27" t="s">
        <v>27</v>
      </c>
      <c r="C21" s="17">
        <f t="shared" si="0"/>
        <v>0.14254925927804238</v>
      </c>
      <c r="D21" s="17">
        <f t="shared" si="1"/>
        <v>7.6020394846100556E-2</v>
      </c>
      <c r="E21" s="17">
        <f t="shared" si="2"/>
        <v>0.14239678141394169</v>
      </c>
      <c r="F21" s="17">
        <f t="shared" si="3"/>
        <v>0.1312801044438924</v>
      </c>
      <c r="G21" s="17">
        <f t="shared" si="4"/>
        <v>0</v>
      </c>
      <c r="H21" s="17">
        <f t="shared" si="5"/>
        <v>0.1283542881626816</v>
      </c>
      <c r="I21" s="17">
        <f t="shared" si="6"/>
        <v>0.29990589342539281</v>
      </c>
      <c r="J21" s="17">
        <f t="shared" si="7"/>
        <v>0</v>
      </c>
      <c r="K21" s="17">
        <f t="shared" si="8"/>
        <v>0.29001308092809402</v>
      </c>
      <c r="L21" s="17">
        <f t="shared" si="9"/>
        <v>0</v>
      </c>
      <c r="M21" s="17">
        <f t="shared" si="10"/>
        <v>0</v>
      </c>
      <c r="N21" s="17">
        <f t="shared" si="11"/>
        <v>0</v>
      </c>
      <c r="O21" s="23">
        <f t="shared" si="12"/>
        <v>0.16143126881237405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7" t="s">
        <v>130</v>
      </c>
      <c r="B22" s="27" t="s">
        <v>3</v>
      </c>
      <c r="C22" s="17">
        <f t="shared" si="0"/>
        <v>4.5159211546663886E-5</v>
      </c>
      <c r="D22" s="17">
        <f t="shared" si="1"/>
        <v>0</v>
      </c>
      <c r="E22" s="17">
        <f t="shared" si="2"/>
        <v>4.5055710905552668E-5</v>
      </c>
      <c r="F22" s="17">
        <f t="shared" si="3"/>
        <v>0</v>
      </c>
      <c r="G22" s="17">
        <f t="shared" si="4"/>
        <v>0</v>
      </c>
      <c r="H22" s="17">
        <f t="shared" si="5"/>
        <v>0</v>
      </c>
      <c r="I22" s="17">
        <f t="shared" si="6"/>
        <v>0</v>
      </c>
      <c r="J22" s="17">
        <f t="shared" si="7"/>
        <v>0</v>
      </c>
      <c r="K22" s="17">
        <f t="shared" si="8"/>
        <v>0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3.7021102012232236E-5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7" t="s">
        <v>130</v>
      </c>
      <c r="B23" s="27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7" t="s">
        <v>130</v>
      </c>
      <c r="B24" s="27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0.40966156803327047</v>
      </c>
      <c r="D25" s="17">
        <f t="shared" ref="D25:O25" si="13">SUM(D15:D24)</f>
        <v>10.158210685068626</v>
      </c>
      <c r="E25" s="17">
        <f t="shared" si="13"/>
        <v>0.43200432046318799</v>
      </c>
      <c r="F25" s="17">
        <f t="shared" si="13"/>
        <v>0.96877852586969504</v>
      </c>
      <c r="G25" s="17">
        <f t="shared" si="13"/>
        <v>4.6449699457235827</v>
      </c>
      <c r="H25" s="17">
        <f t="shared" si="13"/>
        <v>1.0507091485989968</v>
      </c>
      <c r="I25" s="17">
        <f t="shared" si="13"/>
        <v>1.0595812165859373</v>
      </c>
      <c r="J25" s="17">
        <f t="shared" si="13"/>
        <v>17.818727582428643</v>
      </c>
      <c r="K25" s="17">
        <f t="shared" si="13"/>
        <v>1.6124049397826701</v>
      </c>
      <c r="L25" s="17">
        <f t="shared" si="13"/>
        <v>2.0452988388592921</v>
      </c>
      <c r="M25" s="17">
        <f t="shared" si="13"/>
        <v>55.070383659439862</v>
      </c>
      <c r="N25" s="17">
        <f t="shared" si="13"/>
        <v>21.929705646577009</v>
      </c>
      <c r="O25" s="17">
        <f t="shared" si="13"/>
        <v>0.62812564693602502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7" t="s">
        <v>18</v>
      </c>
      <c r="B27" s="27" t="s">
        <v>19</v>
      </c>
      <c r="C27" s="28" t="s">
        <v>1</v>
      </c>
      <c r="D27" s="28" t="s">
        <v>2</v>
      </c>
      <c r="E27" s="28" t="s">
        <v>64</v>
      </c>
      <c r="F27" s="28" t="s">
        <v>1</v>
      </c>
      <c r="G27" s="28" t="s">
        <v>2</v>
      </c>
      <c r="H27" s="28" t="s">
        <v>64</v>
      </c>
      <c r="I27" s="28" t="s">
        <v>1</v>
      </c>
      <c r="J27" s="28" t="s">
        <v>2</v>
      </c>
      <c r="K27" s="28" t="s">
        <v>64</v>
      </c>
      <c r="L27" s="28" t="s">
        <v>1</v>
      </c>
      <c r="M27" s="28" t="s">
        <v>2</v>
      </c>
      <c r="N27" s="28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7" t="s">
        <v>26</v>
      </c>
      <c r="B28" s="27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7" t="s">
        <v>129</v>
      </c>
      <c r="B29" s="27" t="s">
        <v>27</v>
      </c>
      <c r="C29" s="17">
        <f>(SUMIFS(MESKENAG2,KAYNAK,A29,SEBEP,B29,SÜRE,"Uzun",BİLDİRİM,"Bildirimli",İL,$B$10,İLÇE,$B$11)/VLOOKUP($B$11,ABONE2,3,FALSE))</f>
        <v>0.30653360544695796</v>
      </c>
      <c r="D29" s="17">
        <f>(SUMIFS(MESKENOG2,KAYNAK,A29,SEBEP,B29,SÜRE,"Uzun",BİLDİRİM,"Bildirimli",İL,$B$10,İLÇE,$B$11)/VLOOKUP($B$11,ABONE2,4,FALSE))</f>
        <v>54.144351483483433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0.4299247913326546</v>
      </c>
      <c r="F29" s="17">
        <f>(SUMIFS(TARIMSALAG2,KAYNAK,A29,SEBEP,B29,SÜRE,"Uzun",BİLDİRİM,"Bildirimli",İL,$B$10,İLÇE,$B$11)/VLOOKUP($B$11,ABONE2,6,FALSE))</f>
        <v>0.88265468808174319</v>
      </c>
      <c r="G29" s="17">
        <f>(SUMIFS(TARIMSALOG2,KAYNAK,A29,SEBEP,B29,SÜRE,"Uzun",BİLDİRİM,"Bildirimli",İL,$B$10,İLÇE,$B$11)/VLOOKUP($B$11,ABONE2,7,FALSE))</f>
        <v>26.68401048295534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1.4576849044403601</v>
      </c>
      <c r="I29" s="17">
        <f>(SUMIFS(TICARETHANEAG2,KAYNAK,A29,SEBEP,B29,SÜRE,"Uzun",BİLDİRİM,"Bildirimli",İL,$B$10,İLÇE,$B$11)/VLOOKUP($B$11,ABONE2,9,FALSE))</f>
        <v>0.90116987723589148</v>
      </c>
      <c r="J29" s="17">
        <f>(SUMIFS(TICARETHANEOG2,KAYNAK,A29,SEBEP,B29,SÜRE,"Uzun",BİLDİRİM,"Bildirimli",İL,$B$10,İLÇE,$B$11)/VLOOKUP($B$11,ABONE2,10,FALSE))</f>
        <v>23.71354664883544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1.6536678139772056</v>
      </c>
      <c r="L29" s="17">
        <f>(SUMIFS(SANAYIAG2,KAYNAK,A29,SEBEP,B29,SÜRE,"Uzun",BİLDİRİM,"Bildirimli",İL,$B$10,İLÇE,$B$11)/VLOOKUP($B$11,ABONE2,12,FALSE))</f>
        <v>3.0896343634343006</v>
      </c>
      <c r="M29" s="17">
        <f>(SUMIFS(SANAYIOG2,KAYNAK,A29,SEBEP,B29,SÜRE,"Uzun",BİLDİRİM,"Bildirimli",İL,$B$10,İLÇE,$B$11)/VLOOKUP($B$11,ABONE2,13,FALSE))</f>
        <v>120.98709786983815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47.301183178335748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0.66293817169939906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7" t="s">
        <v>129</v>
      </c>
      <c r="B30" s="27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7" t="s">
        <v>130</v>
      </c>
      <c r="B31" s="27" t="s">
        <v>27</v>
      </c>
      <c r="C31" s="17">
        <f>(SUMIFS(MESKENAG2,KAYNAK,A31,SEBEP,B31,SÜRE,"Uzun",BİLDİRİM,"Bildirimli",İL,$B$10,İLÇE,$B$11)/VLOOKUP($B$11,ABONE2,3,FALSE))</f>
        <v>1.1723458113236215E-2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1.1696589056199941E-2</v>
      </c>
      <c r="F31" s="17">
        <f>(SUMIFS(TARIMSALAG2,KAYNAK,A31,SEBEP,B31,SÜRE,"Uzun",BİLDİRİM,"Bildirimli",İL,$B$10,İLÇE,$B$11)/VLOOKUP($B$11,ABONE2,6,FALSE))</f>
        <v>0.12746354093162093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0.12462278372093559</v>
      </c>
      <c r="I31" s="17">
        <f>(SUMIFS(TICARETHANEAG2,KAYNAK,A31,SEBEP,B31,SÜRE,"Uzun",BİLDİRİM,"Bildirimli",İL,$B$10,İLÇE,$B$11)/VLOOKUP($B$11,ABONE2,9,FALSE))</f>
        <v>0.11783809903779256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0.11395104565079732</v>
      </c>
      <c r="L31" s="17">
        <f>(SUMIFS(SANAYIAG2,KAYNAK,A31,SEBEP,B31,SÜRE,"Uzun",BİLDİRİM,"Bildirimli",İL,$B$10,İLÇE,$B$11)/VLOOKUP($B$11,ABONE2,12,FALSE))</f>
        <v>0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3.0344067690108781E-2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7" t="s">
        <v>130</v>
      </c>
      <c r="B32" s="27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0.31825706356019418</v>
      </c>
      <c r="D33" s="17">
        <f t="shared" ref="D33:O33" si="14">SUM(D28:D32)</f>
        <v>54.144351483483433</v>
      </c>
      <c r="E33" s="17">
        <f t="shared" si="14"/>
        <v>0.44162138038885457</v>
      </c>
      <c r="F33" s="17">
        <f t="shared" si="14"/>
        <v>1.0101182290133641</v>
      </c>
      <c r="G33" s="17">
        <f t="shared" si="14"/>
        <v>26.68401048295534</v>
      </c>
      <c r="H33" s="17">
        <f t="shared" si="14"/>
        <v>1.5823076881612956</v>
      </c>
      <c r="I33" s="17">
        <f t="shared" si="14"/>
        <v>1.0190079762736841</v>
      </c>
      <c r="J33" s="17">
        <f t="shared" si="14"/>
        <v>23.71354664883544</v>
      </c>
      <c r="K33" s="17">
        <f t="shared" si="14"/>
        <v>1.7676188596280029</v>
      </c>
      <c r="L33" s="17">
        <f t="shared" si="14"/>
        <v>3.0896343634343006</v>
      </c>
      <c r="M33" s="17">
        <f t="shared" si="14"/>
        <v>120.98709786983815</v>
      </c>
      <c r="N33" s="17">
        <f t="shared" si="14"/>
        <v>47.301183178335748</v>
      </c>
      <c r="O33" s="17">
        <f t="shared" si="14"/>
        <v>0.69328223938950784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38308</v>
      </c>
      <c r="D37" s="22">
        <f>VLOOKUP($B$11,ABONE2,4,FALSE)</f>
        <v>88</v>
      </c>
      <c r="E37" s="22">
        <f>VLOOKUP($B$11,ABONE2,5,FALSE)</f>
        <v>38396</v>
      </c>
      <c r="F37" s="22">
        <f>VLOOKUP($B$11,ABONE2,6,FALSE)</f>
        <v>2018</v>
      </c>
      <c r="G37" s="22">
        <f>VLOOKUP($B$11,ABONE2,7,FALSE)</f>
        <v>46</v>
      </c>
      <c r="H37" s="22">
        <f>VLOOKUP($B$11,ABONE2,8,FALSE)</f>
        <v>2064</v>
      </c>
      <c r="I37" s="22">
        <f>VLOOKUP($B$11,ABONE2,9,FALSE)</f>
        <v>6039</v>
      </c>
      <c r="J37" s="22">
        <f>VLOOKUP($B$11,ABONE2,10,FALSE)</f>
        <v>206</v>
      </c>
      <c r="K37" s="22">
        <f>VLOOKUP($B$11,ABONE2,11,FALSE)</f>
        <v>6245</v>
      </c>
      <c r="L37" s="36">
        <f>VLOOKUP($B$11,ABONE2,12,FALSE)</f>
        <v>15</v>
      </c>
      <c r="M37" s="36">
        <f>VLOOKUP($B$11,ABONE2,13,FALSE)</f>
        <v>9</v>
      </c>
      <c r="N37" s="36">
        <f>VLOOKUP($B$11,ABONE2,14,FALSE)</f>
        <v>24</v>
      </c>
      <c r="O37" s="36">
        <f>VLOOKUP($B$11,ABONE2,15,FALSE)</f>
        <v>46729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8091.1572000000024</v>
      </c>
      <c r="D38" s="22">
        <f>VLOOKUP($B$11,TUKETIM,4,FALSE)</f>
        <v>844.86970833333328</v>
      </c>
      <c r="E38" s="22">
        <f>VLOOKUP($B$11,TUKETIM,5,FALSE)</f>
        <v>8936.0269083333351</v>
      </c>
      <c r="F38" s="22">
        <f>VLOOKUP($B$11,TUKETIM,6,FALSE)</f>
        <v>487.77595000000008</v>
      </c>
      <c r="G38" s="22">
        <f>VLOOKUP($B$11,TUKETIM,7,FALSE)</f>
        <v>116.57534999999999</v>
      </c>
      <c r="H38" s="22">
        <f>VLOOKUP($B$11,TUKETIM,8,FALSE)</f>
        <v>604.35130000000004</v>
      </c>
      <c r="I38" s="22">
        <f>VLOOKUP($B$11,TUKETIM,9,FALSE)</f>
        <v>3204.3820416666667</v>
      </c>
      <c r="J38" s="22">
        <f>VLOOKUP($B$11,TUKETIM,10,FALSE)</f>
        <v>2299.2846583333335</v>
      </c>
      <c r="K38" s="22">
        <f>VLOOKUP($B$11,TUKETIM,11,FALSE)</f>
        <v>5503.6666999999998</v>
      </c>
      <c r="L38" s="36">
        <f>VLOOKUP($B$11,TUKETIM,12,FALSE)</f>
        <v>28.864933333333333</v>
      </c>
      <c r="M38" s="36">
        <f>VLOOKUP($B$11,TUKETIM,13,FALSE)</f>
        <v>690.67571666666674</v>
      </c>
      <c r="N38" s="36">
        <f>VLOOKUP($B$11,TUKETIM,14,FALSE)</f>
        <v>719.54065000000003</v>
      </c>
      <c r="O38" s="36">
        <f>VLOOKUP($B$11,TUKETIM,15,FALSE)</f>
        <v>15763.585558333336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221474.24</v>
      </c>
      <c r="D39" s="22">
        <f>VLOOKUP($B$11,ANLASMA,4,FALSE)</f>
        <v>14915.784</v>
      </c>
      <c r="E39" s="22">
        <f>VLOOKUP($B$11,ANLASMA,5,FALSE)</f>
        <v>236390.02399999998</v>
      </c>
      <c r="F39" s="22">
        <f>VLOOKUP($B$11,ANLASMA,6,FALSE)</f>
        <v>10614.12</v>
      </c>
      <c r="G39" s="22">
        <f>VLOOKUP($B$11,ANLASMA,7,FALSE)</f>
        <v>2011.9</v>
      </c>
      <c r="H39" s="22">
        <f>VLOOKUP($B$11,ANLASMA,8,FALSE)</f>
        <v>12626.02</v>
      </c>
      <c r="I39" s="22">
        <f>VLOOKUP($B$11,ANLASMA,9,FALSE)</f>
        <v>34989.194000000003</v>
      </c>
      <c r="J39" s="22">
        <f>VLOOKUP($B$11,ANLASMA,10,FALSE)</f>
        <v>41061.909</v>
      </c>
      <c r="K39" s="22">
        <f>VLOOKUP($B$11,ANLASMA,11,FALSE)</f>
        <v>76051.103000000003</v>
      </c>
      <c r="L39" s="36">
        <f>VLOOKUP($B$11,ANLASMA,12,FALSE)</f>
        <v>227.667</v>
      </c>
      <c r="M39" s="36">
        <f>VLOOKUP($B$11,ANLASMA,13,FALSE)</f>
        <v>9525</v>
      </c>
      <c r="N39" s="36">
        <f>VLOOKUP($B$11,ANLASMA,14,FALSE)</f>
        <v>9752.6669999999995</v>
      </c>
      <c r="O39" s="36">
        <f>VLOOKUP($B$11,ANLASMA,15,FALSE)</f>
        <v>334819.81400000001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80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93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7" t="s">
        <v>18</v>
      </c>
      <c r="B14" s="27" t="s">
        <v>19</v>
      </c>
      <c r="C14" s="28" t="s">
        <v>20</v>
      </c>
      <c r="D14" s="28" t="s">
        <v>2</v>
      </c>
      <c r="E14" s="28" t="s">
        <v>64</v>
      </c>
      <c r="F14" s="28" t="s">
        <v>20</v>
      </c>
      <c r="G14" s="28" t="s">
        <v>2</v>
      </c>
      <c r="H14" s="28" t="s">
        <v>64</v>
      </c>
      <c r="I14" s="28" t="s">
        <v>20</v>
      </c>
      <c r="J14" s="28" t="s">
        <v>2</v>
      </c>
      <c r="K14" s="28" t="s">
        <v>64</v>
      </c>
      <c r="L14" s="28" t="s">
        <v>20</v>
      </c>
      <c r="M14" s="28" t="s">
        <v>2</v>
      </c>
      <c r="N14" s="28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7" t="s">
        <v>26</v>
      </c>
      <c r="B15" s="27" t="s">
        <v>27</v>
      </c>
      <c r="C15" s="17">
        <f t="shared" ref="C15:C24" si="0">(SUMIFS(MESKENAG2,KAYNAK,A15,SEBEP,B15,SÜRE,"Uzun",BİLDİRİM,"Bildirimsiz",İL,$B$10,İLÇE,$B$11)/VLOOKUP($B$11,ABONE2,3,FALSE))</f>
        <v>0</v>
      </c>
      <c r="D15" s="17">
        <f t="shared" ref="D15:D24" si="1">(SUMIFS(MESKENOG2,KAYNAK,A15,SEBEP,B15,SÜRE,"Uzun",BİLDİRİM,"Bildirimsiz",İL,$B$10,İLÇE,$B$11)/VLOOKUP($B$11,ABONE2,4,FALSE))</f>
        <v>0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7">
        <f t="shared" ref="F15:F24" si="3">(SUMIFS(TARIMSALAG2,KAYNAK,A15,SEBEP,B15,SÜRE,"Uzun",BİLDİRİM,"Bildirimsiz",İL,$B$10,İLÇE,$B$11)/VLOOKUP($B$11,ABONE2,6,FALSE))</f>
        <v>0</v>
      </c>
      <c r="G15" s="17">
        <f t="shared" ref="G15:G24" si="4">(SUMIFS(TARIMSALOG2,KAYNAK,A15,SEBEP,B15,SÜRE,"Uzun",BİLDİRİM,"Bildirimsiz",İL,$B$10,İLÇE,$B$11)/VLOOKUP($B$11,ABONE2,7,FALSE))</f>
        <v>0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7">
        <f t="shared" ref="I15:I24" si="6">(SUMIFS(TICARETHANEAG2,KAYNAK,A15,SEBEP,B15,SÜRE,"Uzun",BİLDİRİM,"Bildirimsiz",İL,$B$10,İLÇE,$B$11)/VLOOKUP($B$11,ABONE2,9,FALSE))</f>
        <v>0</v>
      </c>
      <c r="J15" s="17">
        <f t="shared" ref="J15:J24" si="7">(SUMIFS(TICARETHANEOG2,KAYNAK,A15,SEBEP,B15,SÜRE,"Uzun",BİLDİRİM,"Bildirimsiz",İL,$B$10,İLÇE,$B$11)/VLOOKUP($B$11,ABONE2,10,FALSE))</f>
        <v>0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7">
        <f t="shared" ref="L15:L24" si="9">(SUMIFS(SANAYIAG2,KAYNAK,A15,SEBEP,B15,SÜRE,"Uzun",BİLDİRİM,"Bildirimsiz",İL,$B$10,İLÇE,$B$11)/VLOOKUP($B$11,ABONE2,12,FALSE))</f>
        <v>0</v>
      </c>
      <c r="M15" s="17">
        <f t="shared" ref="M15:M24" si="10">(SUMIFS(SANAYIOG2,KAYNAK,A15,SEBEP,B15,SÜRE,"Uzun",BİLDİRİM,"Bildirimsiz",İL,$B$10,İLÇE,$B$11)/VLOOKUP($B$11,ABONE2,13,FALSE))</f>
        <v>0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7" t="s">
        <v>26</v>
      </c>
      <c r="B16" s="27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7" t="s">
        <v>129</v>
      </c>
      <c r="B17" s="27" t="s">
        <v>27</v>
      </c>
      <c r="C17" s="17">
        <f t="shared" si="0"/>
        <v>0.17677739466797174</v>
      </c>
      <c r="D17" s="17">
        <f t="shared" si="1"/>
        <v>6.1980171702825526</v>
      </c>
      <c r="E17" s="17">
        <f t="shared" si="2"/>
        <v>0.17989420886817153</v>
      </c>
      <c r="F17" s="17">
        <f t="shared" si="3"/>
        <v>5.2591087005392385</v>
      </c>
      <c r="G17" s="17">
        <f t="shared" si="4"/>
        <v>31.761836912874301</v>
      </c>
      <c r="H17" s="17">
        <f t="shared" si="5"/>
        <v>8.3205825235895539</v>
      </c>
      <c r="I17" s="17">
        <f t="shared" si="6"/>
        <v>1.4078959609065973</v>
      </c>
      <c r="J17" s="17">
        <f t="shared" si="7"/>
        <v>22.01044642675016</v>
      </c>
      <c r="K17" s="17">
        <f t="shared" si="8"/>
        <v>1.9041305179149337</v>
      </c>
      <c r="L17" s="17">
        <f t="shared" si="9"/>
        <v>11.008072824686113</v>
      </c>
      <c r="M17" s="17">
        <f t="shared" si="10"/>
        <v>111.97412639823582</v>
      </c>
      <c r="N17" s="17">
        <f t="shared" si="11"/>
        <v>66.612566097075813</v>
      </c>
      <c r="O17" s="23">
        <f t="shared" si="12"/>
        <v>1.2839847917123473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7" t="s">
        <v>129</v>
      </c>
      <c r="B18" s="27" t="s">
        <v>3</v>
      </c>
      <c r="C18" s="17">
        <f t="shared" si="0"/>
        <v>3.8921111825375602E-2</v>
      </c>
      <c r="D18" s="17">
        <f t="shared" si="1"/>
        <v>3.2283042587043957</v>
      </c>
      <c r="E18" s="17">
        <f t="shared" si="2"/>
        <v>4.0572053334519513E-2</v>
      </c>
      <c r="F18" s="17">
        <f t="shared" si="3"/>
        <v>0.51585062131155757</v>
      </c>
      <c r="G18" s="17">
        <f t="shared" si="4"/>
        <v>2.8040318319473099</v>
      </c>
      <c r="H18" s="17">
        <f t="shared" si="5"/>
        <v>0.78017083855985314</v>
      </c>
      <c r="I18" s="17">
        <f t="shared" si="6"/>
        <v>0.14125488736693301</v>
      </c>
      <c r="J18" s="17">
        <f t="shared" si="7"/>
        <v>2.4341807086283249</v>
      </c>
      <c r="K18" s="17">
        <f t="shared" si="8"/>
        <v>0.19648246858572432</v>
      </c>
      <c r="L18" s="17">
        <f t="shared" si="9"/>
        <v>0.34216642566554223</v>
      </c>
      <c r="M18" s="17">
        <f t="shared" si="10"/>
        <v>3.4197884275840558</v>
      </c>
      <c r="N18" s="17">
        <f t="shared" si="11"/>
        <v>2.0370886875916798</v>
      </c>
      <c r="O18" s="23">
        <f t="shared" si="12"/>
        <v>0.13773958309134277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7" t="s">
        <v>129</v>
      </c>
      <c r="B19" s="27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7" t="s">
        <v>129</v>
      </c>
      <c r="B20" s="27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7" t="s">
        <v>130</v>
      </c>
      <c r="B21" s="27" t="s">
        <v>27</v>
      </c>
      <c r="C21" s="17">
        <f t="shared" si="0"/>
        <v>8.7286967307330182E-2</v>
      </c>
      <c r="D21" s="17">
        <f t="shared" si="1"/>
        <v>0</v>
      </c>
      <c r="E21" s="17">
        <f t="shared" si="2"/>
        <v>8.7241784376682299E-2</v>
      </c>
      <c r="F21" s="17">
        <f t="shared" si="3"/>
        <v>2.3392453842002303</v>
      </c>
      <c r="G21" s="17">
        <f t="shared" si="4"/>
        <v>0</v>
      </c>
      <c r="H21" s="17">
        <f t="shared" si="5"/>
        <v>2.0690264674138779</v>
      </c>
      <c r="I21" s="17">
        <f t="shared" si="6"/>
        <v>0.47420205382098429</v>
      </c>
      <c r="J21" s="17">
        <f t="shared" si="7"/>
        <v>0</v>
      </c>
      <c r="K21" s="17">
        <f t="shared" si="8"/>
        <v>0.46278038801798466</v>
      </c>
      <c r="L21" s="17">
        <f t="shared" si="9"/>
        <v>3.6891013099062633</v>
      </c>
      <c r="M21" s="17">
        <f t="shared" si="10"/>
        <v>0</v>
      </c>
      <c r="N21" s="17">
        <f t="shared" si="11"/>
        <v>1.6574223276390458</v>
      </c>
      <c r="O21" s="23">
        <f t="shared" si="12"/>
        <v>0.33732637995519876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7" t="s">
        <v>130</v>
      </c>
      <c r="B22" s="27" t="s">
        <v>3</v>
      </c>
      <c r="C22" s="17">
        <f t="shared" si="0"/>
        <v>1.5880407474798166E-5</v>
      </c>
      <c r="D22" s="17">
        <f t="shared" si="1"/>
        <v>0</v>
      </c>
      <c r="E22" s="17">
        <f t="shared" si="2"/>
        <v>1.5872187194363085E-5</v>
      </c>
      <c r="F22" s="17">
        <f t="shared" si="3"/>
        <v>0</v>
      </c>
      <c r="G22" s="17">
        <f t="shared" si="4"/>
        <v>0</v>
      </c>
      <c r="H22" s="17">
        <f t="shared" si="5"/>
        <v>0</v>
      </c>
      <c r="I22" s="17">
        <f t="shared" si="6"/>
        <v>0</v>
      </c>
      <c r="J22" s="17">
        <f t="shared" si="7"/>
        <v>0</v>
      </c>
      <c r="K22" s="17">
        <f t="shared" si="8"/>
        <v>0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1.1593491742882175E-5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7" t="s">
        <v>130</v>
      </c>
      <c r="B23" s="27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7" t="s">
        <v>130</v>
      </c>
      <c r="B24" s="27" t="s">
        <v>5</v>
      </c>
      <c r="C24" s="17">
        <f t="shared" si="0"/>
        <v>3.4537185753589047E-4</v>
      </c>
      <c r="D24" s="17">
        <f t="shared" si="1"/>
        <v>0</v>
      </c>
      <c r="E24" s="17">
        <f t="shared" si="2"/>
        <v>3.4519308041522563E-4</v>
      </c>
      <c r="F24" s="17">
        <f t="shared" si="3"/>
        <v>1.1855476823572013E-2</v>
      </c>
      <c r="G24" s="17">
        <f t="shared" si="4"/>
        <v>0</v>
      </c>
      <c r="H24" s="17">
        <f t="shared" si="5"/>
        <v>1.0485986420004706E-2</v>
      </c>
      <c r="I24" s="17">
        <f t="shared" si="6"/>
        <v>1.4317694835231927E-3</v>
      </c>
      <c r="J24" s="17">
        <f t="shared" si="7"/>
        <v>0</v>
      </c>
      <c r="K24" s="17">
        <f t="shared" si="8"/>
        <v>1.3972837776601204E-3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1.4649721220994054E-3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0.30334672606568824</v>
      </c>
      <c r="D25" s="17">
        <f t="shared" ref="D25:O25" si="13">SUM(D15:D24)</f>
        <v>9.4263214289869488</v>
      </c>
      <c r="E25" s="17">
        <f t="shared" si="13"/>
        <v>0.30806911184698293</v>
      </c>
      <c r="F25" s="17">
        <f t="shared" si="13"/>
        <v>8.126060182874598</v>
      </c>
      <c r="G25" s="17">
        <f t="shared" si="13"/>
        <v>34.565868744821614</v>
      </c>
      <c r="H25" s="17">
        <f t="shared" si="13"/>
        <v>11.180265815983288</v>
      </c>
      <c r="I25" s="17">
        <f t="shared" si="13"/>
        <v>2.024784671578038</v>
      </c>
      <c r="J25" s="17">
        <f t="shared" si="13"/>
        <v>24.444627135378486</v>
      </c>
      <c r="K25" s="17">
        <f t="shared" si="13"/>
        <v>2.5647906582963027</v>
      </c>
      <c r="L25" s="17">
        <f t="shared" si="13"/>
        <v>15.039340560257919</v>
      </c>
      <c r="M25" s="17">
        <f t="shared" si="13"/>
        <v>115.39391482581988</v>
      </c>
      <c r="N25" s="17">
        <f t="shared" si="13"/>
        <v>70.30707711230653</v>
      </c>
      <c r="O25" s="17">
        <f t="shared" si="13"/>
        <v>1.7605273203727312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7" t="s">
        <v>18</v>
      </c>
      <c r="B27" s="27" t="s">
        <v>19</v>
      </c>
      <c r="C27" s="28" t="s">
        <v>1</v>
      </c>
      <c r="D27" s="28" t="s">
        <v>2</v>
      </c>
      <c r="E27" s="28" t="s">
        <v>64</v>
      </c>
      <c r="F27" s="28" t="s">
        <v>1</v>
      </c>
      <c r="G27" s="28" t="s">
        <v>2</v>
      </c>
      <c r="H27" s="28" t="s">
        <v>64</v>
      </c>
      <c r="I27" s="28" t="s">
        <v>1</v>
      </c>
      <c r="J27" s="28" t="s">
        <v>2</v>
      </c>
      <c r="K27" s="28" t="s">
        <v>64</v>
      </c>
      <c r="L27" s="28" t="s">
        <v>1</v>
      </c>
      <c r="M27" s="28" t="s">
        <v>2</v>
      </c>
      <c r="N27" s="28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7" t="s">
        <v>26</v>
      </c>
      <c r="B28" s="27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7" t="s">
        <v>129</v>
      </c>
      <c r="B29" s="27" t="s">
        <v>27</v>
      </c>
      <c r="C29" s="17">
        <f>(SUMIFS(MESKENAG2,KAYNAK,A29,SEBEP,B29,SÜRE,"Uzun",BİLDİRİM,"Bildirimli",İL,$B$10,İLÇE,$B$11)/VLOOKUP($B$11,ABONE2,3,FALSE))</f>
        <v>0.10001276054778556</v>
      </c>
      <c r="D29" s="17">
        <f>(SUMIFS(MESKENOG2,KAYNAK,A29,SEBEP,B29,SÜRE,"Uzun",BİLDİRİM,"Bildirimli",İL,$B$10,İLÇE,$B$11)/VLOOKUP($B$11,ABONE2,4,FALSE))</f>
        <v>0.57520216351250641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0.10025873598376522</v>
      </c>
      <c r="F29" s="17">
        <f>(SUMIFS(TARIMSALAG2,KAYNAK,A29,SEBEP,B29,SÜRE,"Uzun",BİLDİRİM,"Bildirimli",İL,$B$10,İLÇE,$B$11)/VLOOKUP($B$11,ABONE2,6,FALSE))</f>
        <v>2.2714481508836797</v>
      </c>
      <c r="G29" s="17">
        <f>(SUMIFS(TARIMSALOG2,KAYNAK,A29,SEBEP,B29,SÜRE,"Uzun",BİLDİRİM,"Bildirimli",İL,$B$10,İLÇE,$B$11)/VLOOKUP($B$11,ABONE2,7,FALSE))</f>
        <v>13.294628269525617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3.5447954496830589</v>
      </c>
      <c r="I29" s="17">
        <f>(SUMIFS(TICARETHANEAG2,KAYNAK,A29,SEBEP,B29,SÜRE,"Uzun",BİLDİRİM,"Bildirimli",İL,$B$10,İLÇE,$B$11)/VLOOKUP($B$11,ABONE2,9,FALSE))</f>
        <v>1.008619728944451</v>
      </c>
      <c r="J29" s="17">
        <f>(SUMIFS(TICARETHANEOG2,KAYNAK,A29,SEBEP,B29,SÜRE,"Uzun",BİLDİRİM,"Bildirimli",İL,$B$10,İLÇE,$B$11)/VLOOKUP($B$11,ABONE2,10,FALSE))</f>
        <v>8.0766732551185108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1.1788613898634253</v>
      </c>
      <c r="L29" s="17">
        <f>(SUMIFS(SANAYIAG2,KAYNAK,A29,SEBEP,B29,SÜRE,"Uzun",BİLDİRİM,"Bildirimli",İL,$B$10,İLÇE,$B$11)/VLOOKUP($B$11,ABONE2,12,FALSE))</f>
        <v>3.9425387098456035</v>
      </c>
      <c r="M29" s="17">
        <f>(SUMIFS(SANAYIOG2,KAYNAK,A29,SEBEP,B29,SÜRE,"Uzun",BİLDİRİM,"Bildirimli",İL,$B$10,İLÇE,$B$11)/VLOOKUP($B$11,ABONE2,13,FALSE))</f>
        <v>114.07068346477018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64.592821328499724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0.65622599920105129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7" t="s">
        <v>129</v>
      </c>
      <c r="B30" s="27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7" t="s">
        <v>130</v>
      </c>
      <c r="B31" s="27" t="s">
        <v>27</v>
      </c>
      <c r="C31" s="17">
        <f>(SUMIFS(MESKENAG2,KAYNAK,A31,SEBEP,B31,SÜRE,"Uzun",BİLDİRİM,"Bildirimli",İL,$B$10,İLÇE,$B$11)/VLOOKUP($B$11,ABONE2,3,FALSE))</f>
        <v>5.3684685054262209E-2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5.365689589539363E-2</v>
      </c>
      <c r="F31" s="17">
        <f>(SUMIFS(TARIMSALAG2,KAYNAK,A31,SEBEP,B31,SÜRE,"Uzun",BİLDİRİM,"Bildirimli",İL,$B$10,İLÇE,$B$11)/VLOOKUP($B$11,ABONE2,6,FALSE))</f>
        <v>0.37024271880662096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0.32747397504861442</v>
      </c>
      <c r="I31" s="17">
        <f>(SUMIFS(TICARETHANEAG2,KAYNAK,A31,SEBEP,B31,SÜRE,"Uzun",BİLDİRİM,"Bildirimli",İL,$B$10,İLÇE,$B$11)/VLOOKUP($B$11,ABONE2,9,FALSE))</f>
        <v>0.23170055552951274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0.22611979878182792</v>
      </c>
      <c r="L31" s="17">
        <f>(SUMIFS(SANAYIAG2,KAYNAK,A31,SEBEP,B31,SÜRE,"Uzun",BİLDİRİM,"Bildirimli",İL,$B$10,İLÇE,$B$11)/VLOOKUP($B$11,ABONE2,12,FALSE))</f>
        <v>17.85642593343195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8.0224522309621804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0.1152956008341465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7" t="s">
        <v>130</v>
      </c>
      <c r="B32" s="27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0.15369744560204776</v>
      </c>
      <c r="D33" s="17">
        <f t="shared" ref="D33:O33" si="14">SUM(D28:D32)</f>
        <v>0.57520216351250641</v>
      </c>
      <c r="E33" s="17">
        <f t="shared" si="14"/>
        <v>0.15391563187915885</v>
      </c>
      <c r="F33" s="17">
        <f t="shared" si="14"/>
        <v>2.6416908696903008</v>
      </c>
      <c r="G33" s="17">
        <f t="shared" si="14"/>
        <v>13.294628269525617</v>
      </c>
      <c r="H33" s="17">
        <f t="shared" si="14"/>
        <v>3.8722694247316731</v>
      </c>
      <c r="I33" s="17">
        <f t="shared" si="14"/>
        <v>1.2403202844739636</v>
      </c>
      <c r="J33" s="17">
        <f t="shared" si="14"/>
        <v>8.0766732551185108</v>
      </c>
      <c r="K33" s="17">
        <f t="shared" si="14"/>
        <v>1.4049811886452532</v>
      </c>
      <c r="L33" s="17">
        <f t="shared" si="14"/>
        <v>21.798964643277554</v>
      </c>
      <c r="M33" s="17">
        <f t="shared" si="14"/>
        <v>114.07068346477018</v>
      </c>
      <c r="N33" s="17">
        <f t="shared" si="14"/>
        <v>72.615273559461912</v>
      </c>
      <c r="O33" s="17">
        <f t="shared" si="14"/>
        <v>0.77152160003519776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67580</v>
      </c>
      <c r="D37" s="22">
        <f>VLOOKUP($B$11,ABONE2,4,FALSE)</f>
        <v>35</v>
      </c>
      <c r="E37" s="22">
        <f>VLOOKUP($B$11,ABONE2,5,FALSE)</f>
        <v>67615</v>
      </c>
      <c r="F37" s="22">
        <f>VLOOKUP($B$11,ABONE2,6,FALSE)</f>
        <v>7542</v>
      </c>
      <c r="G37" s="22">
        <f>VLOOKUP($B$11,ABONE2,7,FALSE)</f>
        <v>985</v>
      </c>
      <c r="H37" s="22">
        <f>VLOOKUP($B$11,ABONE2,8,FALSE)</f>
        <v>8527</v>
      </c>
      <c r="I37" s="22">
        <f>VLOOKUP($B$11,ABONE2,9,FALSE)</f>
        <v>15964</v>
      </c>
      <c r="J37" s="22">
        <f>VLOOKUP($B$11,ABONE2,10,FALSE)</f>
        <v>394</v>
      </c>
      <c r="K37" s="22">
        <f>VLOOKUP($B$11,ABONE2,11,FALSE)</f>
        <v>16358</v>
      </c>
      <c r="L37" s="36">
        <f>VLOOKUP($B$11,ABONE2,12,FALSE)</f>
        <v>31</v>
      </c>
      <c r="M37" s="36">
        <f>VLOOKUP($B$11,ABONE2,13,FALSE)</f>
        <v>38</v>
      </c>
      <c r="N37" s="36">
        <f>VLOOKUP($B$11,ABONE2,14,FALSE)</f>
        <v>69</v>
      </c>
      <c r="O37" s="36">
        <f>VLOOKUP($B$11,ABONE2,15,FALSE)</f>
        <v>92569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12731.338258333333</v>
      </c>
      <c r="D38" s="22">
        <f>VLOOKUP($B$11,TUKETIM,4,FALSE)</f>
        <v>50.792550000000006</v>
      </c>
      <c r="E38" s="22">
        <f>VLOOKUP($B$11,TUKETIM,5,FALSE)</f>
        <v>12782.130808333333</v>
      </c>
      <c r="F38" s="22">
        <f>VLOOKUP($B$11,TUKETIM,6,FALSE)</f>
        <v>6962.9486416666687</v>
      </c>
      <c r="G38" s="22">
        <f>VLOOKUP($B$11,TUKETIM,7,FALSE)</f>
        <v>4361.6367833333343</v>
      </c>
      <c r="H38" s="22">
        <f>VLOOKUP($B$11,TUKETIM,8,FALSE)</f>
        <v>11324.585425000003</v>
      </c>
      <c r="I38" s="22">
        <f>VLOOKUP($B$11,TUKETIM,9,FALSE)</f>
        <v>8345.5145916666661</v>
      </c>
      <c r="J38" s="22">
        <f>VLOOKUP($B$11,TUKETIM,10,FALSE)</f>
        <v>3579.3810499999995</v>
      </c>
      <c r="K38" s="22">
        <f>VLOOKUP($B$11,TUKETIM,11,FALSE)</f>
        <v>11924.895641666666</v>
      </c>
      <c r="L38" s="36">
        <f>VLOOKUP($B$11,TUKETIM,12,FALSE)</f>
        <v>256.55359166666665</v>
      </c>
      <c r="M38" s="36">
        <f>VLOOKUP($B$11,TUKETIM,13,FALSE)</f>
        <v>3818.2837833333333</v>
      </c>
      <c r="N38" s="36">
        <f>VLOOKUP($B$11,TUKETIM,14,FALSE)</f>
        <v>4074.8373750000001</v>
      </c>
      <c r="O38" s="36">
        <f>VLOOKUP($B$11,TUKETIM,15,FALSE)</f>
        <v>40106.449250000005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311014.33600000001</v>
      </c>
      <c r="D39" s="22">
        <f>VLOOKUP($B$11,ANLASMA,4,FALSE)</f>
        <v>721.2</v>
      </c>
      <c r="E39" s="22">
        <f>VLOOKUP($B$11,ANLASMA,5,FALSE)</f>
        <v>311735.53600000002</v>
      </c>
      <c r="F39" s="22">
        <f>VLOOKUP($B$11,ANLASMA,6,FALSE)</f>
        <v>47032.258000000002</v>
      </c>
      <c r="G39" s="22">
        <f>VLOOKUP($B$11,ANLASMA,7,FALSE)</f>
        <v>31588.451000000001</v>
      </c>
      <c r="H39" s="22">
        <f>VLOOKUP($B$11,ANLASMA,8,FALSE)</f>
        <v>78620.709000000003</v>
      </c>
      <c r="I39" s="22">
        <f>VLOOKUP($B$11,ANLASMA,9,FALSE)</f>
        <v>90225.373999999996</v>
      </c>
      <c r="J39" s="22">
        <f>VLOOKUP($B$11,ANLASMA,10,FALSE)</f>
        <v>55561.101000000002</v>
      </c>
      <c r="K39" s="22">
        <f>VLOOKUP($B$11,ANLASMA,11,FALSE)</f>
        <v>145786.47500000001</v>
      </c>
      <c r="L39" s="36">
        <f>VLOOKUP($B$11,ANLASMA,12,FALSE)</f>
        <v>1412.4280000000001</v>
      </c>
      <c r="M39" s="36">
        <f>VLOOKUP($B$11,ANLASMA,13,FALSE)</f>
        <v>18880</v>
      </c>
      <c r="N39" s="36">
        <f>VLOOKUP($B$11,ANLASMA,14,FALSE)</f>
        <v>20292.428</v>
      </c>
      <c r="O39" s="36">
        <f>VLOOKUP($B$11,ANLASMA,15,FALSE)</f>
        <v>556435.14800000004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80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94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7" t="s">
        <v>18</v>
      </c>
      <c r="B14" s="27" t="s">
        <v>19</v>
      </c>
      <c r="C14" s="28" t="s">
        <v>20</v>
      </c>
      <c r="D14" s="28" t="s">
        <v>2</v>
      </c>
      <c r="E14" s="28" t="s">
        <v>64</v>
      </c>
      <c r="F14" s="28" t="s">
        <v>20</v>
      </c>
      <c r="G14" s="28" t="s">
        <v>2</v>
      </c>
      <c r="H14" s="28" t="s">
        <v>64</v>
      </c>
      <c r="I14" s="28" t="s">
        <v>20</v>
      </c>
      <c r="J14" s="28" t="s">
        <v>2</v>
      </c>
      <c r="K14" s="28" t="s">
        <v>64</v>
      </c>
      <c r="L14" s="28" t="s">
        <v>20</v>
      </c>
      <c r="M14" s="28" t="s">
        <v>2</v>
      </c>
      <c r="N14" s="28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7" t="s">
        <v>26</v>
      </c>
      <c r="B15" s="27" t="s">
        <v>27</v>
      </c>
      <c r="C15" s="17">
        <f t="shared" ref="C15:C24" si="0">(SUMIFS(MESKENAG2,KAYNAK,A15,SEBEP,B15,SÜRE,"Uzun",BİLDİRİM,"Bildirimsiz",İL,$B$10,İLÇE,$B$11)/VLOOKUP($B$11,ABONE2,3,FALSE))</f>
        <v>0</v>
      </c>
      <c r="D15" s="17">
        <f t="shared" ref="D15:D24" si="1">(SUMIFS(MESKENOG2,KAYNAK,A15,SEBEP,B15,SÜRE,"Uzun",BİLDİRİM,"Bildirimsiz",İL,$B$10,İLÇE,$B$11)/VLOOKUP($B$11,ABONE2,4,FALSE))</f>
        <v>0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7">
        <f t="shared" ref="F15:F24" si="3">(SUMIFS(TARIMSALAG2,KAYNAK,A15,SEBEP,B15,SÜRE,"Uzun",BİLDİRİM,"Bildirimsiz",İL,$B$10,İLÇE,$B$11)/VLOOKUP($B$11,ABONE2,6,FALSE))</f>
        <v>0</v>
      </c>
      <c r="G15" s="17">
        <f t="shared" ref="G15:G24" si="4">(SUMIFS(TARIMSALOG2,KAYNAK,A15,SEBEP,B15,SÜRE,"Uzun",BİLDİRİM,"Bildirimsiz",İL,$B$10,İLÇE,$B$11)/VLOOKUP($B$11,ABONE2,7,FALSE))</f>
        <v>0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7">
        <f t="shared" ref="I15:I24" si="6">(SUMIFS(TICARETHANEAG2,KAYNAK,A15,SEBEP,B15,SÜRE,"Uzun",BİLDİRİM,"Bildirimsiz",İL,$B$10,İLÇE,$B$11)/VLOOKUP($B$11,ABONE2,9,FALSE))</f>
        <v>0</v>
      </c>
      <c r="J15" s="17">
        <f t="shared" ref="J15:J24" si="7">(SUMIFS(TICARETHANEOG2,KAYNAK,A15,SEBEP,B15,SÜRE,"Uzun",BİLDİRİM,"Bildirimsiz",İL,$B$10,İLÇE,$B$11)/VLOOKUP($B$11,ABONE2,10,FALSE))</f>
        <v>0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7">
        <f t="shared" ref="L15:L24" si="9">(SUMIFS(SANAYIAG2,KAYNAK,A15,SEBEP,B15,SÜRE,"Uzun",BİLDİRİM,"Bildirimsiz",İL,$B$10,İLÇE,$B$11)/VLOOKUP($B$11,ABONE2,12,FALSE))</f>
        <v>0</v>
      </c>
      <c r="M15" s="17">
        <f t="shared" ref="M15:M24" si="10">(SUMIFS(SANAYIOG2,KAYNAK,A15,SEBEP,B15,SÜRE,"Uzun",BİLDİRİM,"Bildirimsiz",İL,$B$10,İLÇE,$B$11)/VLOOKUP($B$11,ABONE2,13,FALSE))</f>
        <v>0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7" t="s">
        <v>26</v>
      </c>
      <c r="B16" s="27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7" t="s">
        <v>129</v>
      </c>
      <c r="B17" s="27" t="s">
        <v>27</v>
      </c>
      <c r="C17" s="17">
        <f t="shared" si="0"/>
        <v>0.14852691828096731</v>
      </c>
      <c r="D17" s="17">
        <f t="shared" si="1"/>
        <v>2.5496973141729882</v>
      </c>
      <c r="E17" s="17">
        <f t="shared" si="2"/>
        <v>0.14932848106960359</v>
      </c>
      <c r="F17" s="17">
        <f t="shared" si="3"/>
        <v>3.4222543665236844</v>
      </c>
      <c r="G17" s="17">
        <f t="shared" si="4"/>
        <v>10.658159911626392</v>
      </c>
      <c r="H17" s="17">
        <f t="shared" si="5"/>
        <v>4.6071850508213004</v>
      </c>
      <c r="I17" s="17">
        <f t="shared" si="6"/>
        <v>0.44504520082209587</v>
      </c>
      <c r="J17" s="17">
        <f t="shared" si="7"/>
        <v>12.234212442961379</v>
      </c>
      <c r="K17" s="17">
        <f t="shared" si="8"/>
        <v>0.81728978306280964</v>
      </c>
      <c r="L17" s="17">
        <f t="shared" si="9"/>
        <v>5.6865307271802719</v>
      </c>
      <c r="M17" s="17">
        <f t="shared" si="10"/>
        <v>155.68214368684019</v>
      </c>
      <c r="N17" s="17">
        <f t="shared" si="11"/>
        <v>127.66098522184878</v>
      </c>
      <c r="O17" s="23">
        <f t="shared" si="12"/>
        <v>0.6862236917321326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7" t="s">
        <v>129</v>
      </c>
      <c r="B18" s="27" t="s">
        <v>3</v>
      </c>
      <c r="C18" s="17">
        <f t="shared" si="0"/>
        <v>1.8008969822437312E-3</v>
      </c>
      <c r="D18" s="17">
        <f t="shared" si="1"/>
        <v>0</v>
      </c>
      <c r="E18" s="17">
        <f t="shared" si="2"/>
        <v>1.8002958037477762E-3</v>
      </c>
      <c r="F18" s="17">
        <f t="shared" si="3"/>
        <v>2.9236142238479862E-4</v>
      </c>
      <c r="G18" s="17">
        <f t="shared" si="4"/>
        <v>0</v>
      </c>
      <c r="H18" s="17">
        <f t="shared" si="5"/>
        <v>2.4448517273929185E-4</v>
      </c>
      <c r="I18" s="17">
        <f t="shared" si="6"/>
        <v>1.266260222474278E-2</v>
      </c>
      <c r="J18" s="17">
        <f t="shared" si="7"/>
        <v>0.32164011288833272</v>
      </c>
      <c r="K18" s="17">
        <f t="shared" si="8"/>
        <v>2.2418609754064494E-2</v>
      </c>
      <c r="L18" s="17">
        <f t="shared" si="9"/>
        <v>0</v>
      </c>
      <c r="M18" s="17">
        <f t="shared" si="10"/>
        <v>30.660289506303453</v>
      </c>
      <c r="N18" s="17">
        <f t="shared" si="11"/>
        <v>24.932543115015996</v>
      </c>
      <c r="O18" s="23">
        <f t="shared" si="12"/>
        <v>3.7822171907503685E-2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7" t="s">
        <v>129</v>
      </c>
      <c r="B19" s="27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7" t="s">
        <v>129</v>
      </c>
      <c r="B20" s="27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7" t="s">
        <v>130</v>
      </c>
      <c r="B21" s="27" t="s">
        <v>27</v>
      </c>
      <c r="C21" s="17">
        <f t="shared" si="0"/>
        <v>4.0776686193275784E-2</v>
      </c>
      <c r="D21" s="17">
        <f t="shared" si="1"/>
        <v>0</v>
      </c>
      <c r="E21" s="17">
        <f t="shared" si="2"/>
        <v>4.076307405048394E-2</v>
      </c>
      <c r="F21" s="17">
        <f t="shared" si="3"/>
        <v>0.65865555628297157</v>
      </c>
      <c r="G21" s="17">
        <f t="shared" si="4"/>
        <v>0</v>
      </c>
      <c r="H21" s="17">
        <f t="shared" si="5"/>
        <v>0.55079605284445199</v>
      </c>
      <c r="I21" s="17">
        <f t="shared" si="6"/>
        <v>0.12927487433401408</v>
      </c>
      <c r="J21" s="17">
        <f t="shared" si="7"/>
        <v>0</v>
      </c>
      <c r="K21" s="17">
        <f t="shared" si="8"/>
        <v>0.12519300234065744</v>
      </c>
      <c r="L21" s="17">
        <f t="shared" si="9"/>
        <v>32.570368027233847</v>
      </c>
      <c r="M21" s="17">
        <f t="shared" si="10"/>
        <v>0</v>
      </c>
      <c r="N21" s="17">
        <f t="shared" si="11"/>
        <v>6.0845742468458832</v>
      </c>
      <c r="O21" s="23">
        <f t="shared" si="12"/>
        <v>9.22225275433778E-2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7" t="s">
        <v>130</v>
      </c>
      <c r="B22" s="27" t="s">
        <v>3</v>
      </c>
      <c r="C22" s="17">
        <f t="shared" si="0"/>
        <v>9.9975320361200476E-6</v>
      </c>
      <c r="D22" s="17">
        <f t="shared" si="1"/>
        <v>0</v>
      </c>
      <c r="E22" s="17">
        <f t="shared" si="2"/>
        <v>9.994194642958753E-6</v>
      </c>
      <c r="F22" s="17">
        <f t="shared" si="3"/>
        <v>0</v>
      </c>
      <c r="G22" s="17">
        <f t="shared" si="4"/>
        <v>0</v>
      </c>
      <c r="H22" s="17">
        <f t="shared" si="5"/>
        <v>0</v>
      </c>
      <c r="I22" s="17">
        <f t="shared" si="6"/>
        <v>0</v>
      </c>
      <c r="J22" s="17">
        <f t="shared" si="7"/>
        <v>0</v>
      </c>
      <c r="K22" s="17">
        <f t="shared" si="8"/>
        <v>0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7.7951884705053943E-6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7" t="s">
        <v>130</v>
      </c>
      <c r="B23" s="27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7" t="s">
        <v>130</v>
      </c>
      <c r="B24" s="27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0.19111449898852295</v>
      </c>
      <c r="D25" s="17">
        <f t="shared" ref="D25:O25" si="13">SUM(D15:D24)</f>
        <v>2.5496973141729882</v>
      </c>
      <c r="E25" s="17">
        <f t="shared" si="13"/>
        <v>0.19190184511847824</v>
      </c>
      <c r="F25" s="17">
        <f t="shared" si="13"/>
        <v>4.0812022842290405</v>
      </c>
      <c r="G25" s="17">
        <f t="shared" si="13"/>
        <v>10.658159911626392</v>
      </c>
      <c r="H25" s="17">
        <f t="shared" si="13"/>
        <v>5.1582255888384925</v>
      </c>
      <c r="I25" s="17">
        <f t="shared" si="13"/>
        <v>0.58698267738085275</v>
      </c>
      <c r="J25" s="17">
        <f t="shared" si="13"/>
        <v>12.555852555849711</v>
      </c>
      <c r="K25" s="17">
        <f t="shared" si="13"/>
        <v>0.96490139515753159</v>
      </c>
      <c r="L25" s="17">
        <f t="shared" si="13"/>
        <v>38.256898754414117</v>
      </c>
      <c r="M25" s="17">
        <f t="shared" si="13"/>
        <v>186.34243319314365</v>
      </c>
      <c r="N25" s="17">
        <f t="shared" si="13"/>
        <v>158.67810258371065</v>
      </c>
      <c r="O25" s="17">
        <f t="shared" si="13"/>
        <v>0.81627618637148458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7" t="s">
        <v>18</v>
      </c>
      <c r="B27" s="27" t="s">
        <v>19</v>
      </c>
      <c r="C27" s="28" t="s">
        <v>1</v>
      </c>
      <c r="D27" s="28" t="s">
        <v>2</v>
      </c>
      <c r="E27" s="28" t="s">
        <v>64</v>
      </c>
      <c r="F27" s="28" t="s">
        <v>1</v>
      </c>
      <c r="G27" s="28" t="s">
        <v>2</v>
      </c>
      <c r="H27" s="28" t="s">
        <v>64</v>
      </c>
      <c r="I27" s="28" t="s">
        <v>1</v>
      </c>
      <c r="J27" s="28" t="s">
        <v>2</v>
      </c>
      <c r="K27" s="28" t="s">
        <v>64</v>
      </c>
      <c r="L27" s="28" t="s">
        <v>1</v>
      </c>
      <c r="M27" s="28" t="s">
        <v>2</v>
      </c>
      <c r="N27" s="28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7" t="s">
        <v>26</v>
      </c>
      <c r="B28" s="27" t="s">
        <v>27</v>
      </c>
      <c r="C28" s="17">
        <f>(SUMIFS(MESKENAG2,KAYNAK,A28,SEBEP,B28,SÜRE,"Uzun",BİLDİRİM,"Bildirimli",İL,$B$10,İLÇE,$B$11)/VLOOKUP($B$11,ABONE2,3,FALSE))</f>
        <v>4.2539687134132725E-2</v>
      </c>
      <c r="D28" s="17">
        <f>(SUMIFS(MESKENOG2,KAYNAK,A28,SEBEP,B28,SÜRE,"Uzun",BİLDİRİM,"Bildirimli",İL,$B$10,İLÇE,$B$11)/VLOOKUP($B$11,ABONE2,4,FALSE))</f>
        <v>3.5773068831380073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4.3719669136099856E-2</v>
      </c>
      <c r="F28" s="17">
        <f>(SUMIFS(TARIMSALAG2,KAYNAK,A28,SEBEP,B28,SÜRE,"Uzun",BİLDİRİM,"Bildirimli",İL,$B$10,İLÇE,$B$11)/VLOOKUP($B$11,ABONE2,6,FALSE))</f>
        <v>0.65553750776415787</v>
      </c>
      <c r="G28" s="17">
        <f>(SUMIFS(TARIMSALOG2,KAYNAK,A28,SEBEP,B28,SÜRE,"Uzun",BİLDİRİM,"Bildirimli",İL,$B$10,İLÇE,$B$11)/VLOOKUP($B$11,ABONE2,7,FALSE))</f>
        <v>3.6357315794624867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1.1435653542729081</v>
      </c>
      <c r="I28" s="17">
        <f>(SUMIFS(TICARETHANEAG2,KAYNAK,A28,SEBEP,B28,SÜRE,"Uzun",BİLDİRİM,"Bildirimli",İL,$B$10,İLÇE,$B$11)/VLOOKUP($B$11,ABONE2,9,FALSE))</f>
        <v>9.9003831815088927E-2</v>
      </c>
      <c r="J28" s="17">
        <f>(SUMIFS(TICARETHANEOG2,KAYNAK,A28,SEBEP,B28,SÜRE,"Uzun",BİLDİRİM,"Bildirimli",İL,$B$10,İLÇE,$B$11)/VLOOKUP($B$11,ABONE2,10,FALSE))</f>
        <v>2.7513478747851821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0.18275196091999824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30.037910051520452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24.426432349588058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0.16274737231928499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7" t="s">
        <v>129</v>
      </c>
      <c r="B29" s="27" t="s">
        <v>27</v>
      </c>
      <c r="C29" s="17">
        <f>(SUMIFS(MESKENAG2,KAYNAK,A29,SEBEP,B29,SÜRE,"Uzun",BİLDİRİM,"Bildirimli",İL,$B$10,İLÇE,$B$11)/VLOOKUP($B$11,ABONE2,3,FALSE))</f>
        <v>0.15949057728438285</v>
      </c>
      <c r="D29" s="17">
        <f>(SUMIFS(MESKENOG2,KAYNAK,A29,SEBEP,B29,SÜRE,"Uzun",BİLDİRİM,"Bildirimli",İL,$B$10,İLÇE,$B$11)/VLOOKUP($B$11,ABONE2,4,FALSE))</f>
        <v>3.1931399845892567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0.16050327529316397</v>
      </c>
      <c r="F29" s="17">
        <f>(SUMIFS(TARIMSALAG2,KAYNAK,A29,SEBEP,B29,SÜRE,"Uzun",BİLDİRİM,"Bildirimli",İL,$B$10,İLÇE,$B$11)/VLOOKUP($B$11,ABONE2,6,FALSE))</f>
        <v>0.62193363921999856</v>
      </c>
      <c r="G29" s="17">
        <f>(SUMIFS(TARIMSALOG2,KAYNAK,A29,SEBEP,B29,SÜRE,"Uzun",BİLDİRİM,"Bildirimli",İL,$B$10,İLÇE,$B$11)/VLOOKUP($B$11,ABONE2,7,FALSE))</f>
        <v>5.0837215046925177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1.3525829429831404</v>
      </c>
      <c r="I29" s="17">
        <f>(SUMIFS(TICARETHANEAG2,KAYNAK,A29,SEBEP,B29,SÜRE,"Uzun",BİLDİRİM,"Bildirimli",İL,$B$10,İLÇE,$B$11)/VLOOKUP($B$11,ABONE2,9,FALSE))</f>
        <v>0.43466343426643789</v>
      </c>
      <c r="J29" s="17">
        <f>(SUMIFS(TICARETHANEOG2,KAYNAK,A29,SEBEP,B29,SÜRE,"Uzun",BİLDİRİM,"Bildirimli",İL,$B$10,İLÇE,$B$11)/VLOOKUP($B$11,ABONE2,10,FALSE))</f>
        <v>14.357226931740923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0.87427029761743713</v>
      </c>
      <c r="L29" s="17">
        <f>(SUMIFS(SANAYIAG2,KAYNAK,A29,SEBEP,B29,SÜRE,"Uzun",BİLDİRİM,"Bildirimli",İL,$B$10,İLÇE,$B$11)/VLOOKUP($B$11,ABONE2,12,FALSE))</f>
        <v>0</v>
      </c>
      <c r="M29" s="17">
        <f>(SUMIFS(SANAYIOG2,KAYNAK,A29,SEBEP,B29,SÜRE,"Uzun",BİLDİRİM,"Bildirimli",İL,$B$10,İLÇE,$B$11)/VLOOKUP($B$11,ABONE2,13,FALSE))</f>
        <v>185.02048724876593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150.45622040009536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0.54258921472211619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7" t="s">
        <v>129</v>
      </c>
      <c r="B30" s="27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7" t="s">
        <v>130</v>
      </c>
      <c r="B31" s="27" t="s">
        <v>27</v>
      </c>
      <c r="C31" s="17">
        <f>(SUMIFS(MESKENAG2,KAYNAK,A31,SEBEP,B31,SÜRE,"Uzun",BİLDİRİM,"Bildirimli",İL,$B$10,İLÇE,$B$11)/VLOOKUP($B$11,ABONE2,3,FALSE))</f>
        <v>0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0</v>
      </c>
      <c r="F31" s="17">
        <f>(SUMIFS(TARIMSALAG2,KAYNAK,A31,SEBEP,B31,SÜRE,"Uzun",BİLDİRİM,"Bildirimli",İL,$B$10,İLÇE,$B$11)/VLOOKUP($B$11,ABONE2,6,FALSE))</f>
        <v>0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7">
        <f>(SUMIFS(TICARETHANEAG2,KAYNAK,A31,SEBEP,B31,SÜRE,"Uzun",BİLDİRİM,"Bildirimli",İL,$B$10,İLÇE,$B$11)/VLOOKUP($B$11,ABONE2,9,FALSE))</f>
        <v>0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</v>
      </c>
      <c r="L31" s="17">
        <f>(SUMIFS(SANAYIAG2,KAYNAK,A31,SEBEP,B31,SÜRE,"Uzun",BİLDİRİM,"Bildirimli",İL,$B$10,İLÇE,$B$11)/VLOOKUP($B$11,ABONE2,12,FALSE))</f>
        <v>0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0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7" t="s">
        <v>130</v>
      </c>
      <c r="B32" s="27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0.20203026441851557</v>
      </c>
      <c r="D33" s="17">
        <f t="shared" ref="D33:O33" si="14">SUM(D28:D32)</f>
        <v>6.770446867727264</v>
      </c>
      <c r="E33" s="17">
        <f t="shared" si="14"/>
        <v>0.20422294442926381</v>
      </c>
      <c r="F33" s="17">
        <f t="shared" si="14"/>
        <v>1.2774711469841564</v>
      </c>
      <c r="G33" s="17">
        <f t="shared" si="14"/>
        <v>8.7194530841550044</v>
      </c>
      <c r="H33" s="17">
        <f t="shared" si="14"/>
        <v>2.4961482972560485</v>
      </c>
      <c r="I33" s="17">
        <f t="shared" si="14"/>
        <v>0.53366726608152681</v>
      </c>
      <c r="J33" s="17">
        <f t="shared" si="14"/>
        <v>17.108574806526107</v>
      </c>
      <c r="K33" s="17">
        <f t="shared" si="14"/>
        <v>1.0570222585374354</v>
      </c>
      <c r="L33" s="17">
        <f t="shared" si="14"/>
        <v>0</v>
      </c>
      <c r="M33" s="17">
        <f t="shared" si="14"/>
        <v>215.05839730028637</v>
      </c>
      <c r="N33" s="17">
        <f t="shared" si="14"/>
        <v>174.88265274968342</v>
      </c>
      <c r="O33" s="17">
        <f t="shared" si="14"/>
        <v>0.70533658704140123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53903</v>
      </c>
      <c r="D37" s="22">
        <f>VLOOKUP($B$11,ABONE2,4,FALSE)</f>
        <v>18</v>
      </c>
      <c r="E37" s="22">
        <f>VLOOKUP($B$11,ABONE2,5,FALSE)</f>
        <v>53921</v>
      </c>
      <c r="F37" s="22">
        <f>VLOOKUP($B$11,ABONE2,6,FALSE)</f>
        <v>3401</v>
      </c>
      <c r="G37" s="22">
        <f>VLOOKUP($B$11,ABONE2,7,FALSE)</f>
        <v>666</v>
      </c>
      <c r="H37" s="22">
        <f>VLOOKUP($B$11,ABONE2,8,FALSE)</f>
        <v>4067</v>
      </c>
      <c r="I37" s="22">
        <f>VLOOKUP($B$11,ABONE2,9,FALSE)</f>
        <v>10704</v>
      </c>
      <c r="J37" s="22">
        <f>VLOOKUP($B$11,ABONE2,10,FALSE)</f>
        <v>349</v>
      </c>
      <c r="K37" s="22">
        <f>VLOOKUP($B$11,ABONE2,11,FALSE)</f>
        <v>11053</v>
      </c>
      <c r="L37" s="36">
        <f>VLOOKUP($B$11,ABONE2,12,FALSE)</f>
        <v>17</v>
      </c>
      <c r="M37" s="36">
        <f>VLOOKUP($B$11,ABONE2,13,FALSE)</f>
        <v>74</v>
      </c>
      <c r="N37" s="36">
        <f>VLOOKUP($B$11,ABONE2,14,FALSE)</f>
        <v>91</v>
      </c>
      <c r="O37" s="36">
        <f>VLOOKUP($B$11,ABONE2,15,FALSE)</f>
        <v>69132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9961.7344166666662</v>
      </c>
      <c r="D38" s="22">
        <f>VLOOKUP($B$11,TUKETIM,4,FALSE)</f>
        <v>9.6580166666666685</v>
      </c>
      <c r="E38" s="22">
        <f>VLOOKUP($B$11,TUKETIM,5,FALSE)</f>
        <v>9971.3924333333325</v>
      </c>
      <c r="F38" s="22">
        <f>VLOOKUP($B$11,TUKETIM,6,FALSE)</f>
        <v>1843.6287833333333</v>
      </c>
      <c r="G38" s="22">
        <f>VLOOKUP($B$11,TUKETIM,7,FALSE)</f>
        <v>1904.5868</v>
      </c>
      <c r="H38" s="22">
        <f>VLOOKUP($B$11,TUKETIM,8,FALSE)</f>
        <v>3748.2155833333336</v>
      </c>
      <c r="I38" s="22">
        <f>VLOOKUP($B$11,TUKETIM,9,FALSE)</f>
        <v>4905.5901416666675</v>
      </c>
      <c r="J38" s="22">
        <f>VLOOKUP($B$11,TUKETIM,10,FALSE)</f>
        <v>2940.7878999999994</v>
      </c>
      <c r="K38" s="22">
        <f>VLOOKUP($B$11,TUKETIM,11,FALSE)</f>
        <v>7846.3780416666668</v>
      </c>
      <c r="L38" s="36">
        <f>VLOOKUP($B$11,TUKETIM,12,FALSE)</f>
        <v>138.44873333333334</v>
      </c>
      <c r="M38" s="36">
        <f>VLOOKUP($B$11,TUKETIM,13,FALSE)</f>
        <v>12895.322608333332</v>
      </c>
      <c r="N38" s="36">
        <f>VLOOKUP($B$11,TUKETIM,14,FALSE)</f>
        <v>13033.771341666665</v>
      </c>
      <c r="O38" s="36">
        <f>VLOOKUP($B$11,TUKETIM,15,FALSE)</f>
        <v>34599.757399999995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229440.73800000001</v>
      </c>
      <c r="D39" s="22">
        <f>VLOOKUP($B$11,ANLASMA,4,FALSE)</f>
        <v>724.21</v>
      </c>
      <c r="E39" s="22">
        <f>VLOOKUP($B$11,ANLASMA,5,FALSE)</f>
        <v>230164.948</v>
      </c>
      <c r="F39" s="22">
        <f>VLOOKUP($B$11,ANLASMA,6,FALSE)</f>
        <v>31480.215</v>
      </c>
      <c r="G39" s="22">
        <f>VLOOKUP($B$11,ANLASMA,7,FALSE)</f>
        <v>20270.43</v>
      </c>
      <c r="H39" s="22">
        <f>VLOOKUP($B$11,ANLASMA,8,FALSE)</f>
        <v>51750.645000000004</v>
      </c>
      <c r="I39" s="22">
        <f>VLOOKUP($B$11,ANLASMA,9,FALSE)</f>
        <v>57791.241999999998</v>
      </c>
      <c r="J39" s="22">
        <f>VLOOKUP($B$11,ANLASMA,10,FALSE)</f>
        <v>71283.335999999996</v>
      </c>
      <c r="K39" s="22">
        <f>VLOOKUP($B$11,ANLASMA,11,FALSE)</f>
        <v>129074.57799999999</v>
      </c>
      <c r="L39" s="36">
        <f>VLOOKUP($B$11,ANLASMA,12,FALSE)</f>
        <v>721.76700000000005</v>
      </c>
      <c r="M39" s="36">
        <f>VLOOKUP($B$11,ANLASMA,13,FALSE)</f>
        <v>89726.24</v>
      </c>
      <c r="N39" s="36">
        <f>VLOOKUP($B$11,ANLASMA,14,FALSE)</f>
        <v>90448.007000000012</v>
      </c>
      <c r="O39" s="36">
        <f>VLOOKUP($B$11,ANLASMA,15,FALSE)</f>
        <v>501438.17800000007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80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95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7" t="s">
        <v>18</v>
      </c>
      <c r="B14" s="27" t="s">
        <v>19</v>
      </c>
      <c r="C14" s="28" t="s">
        <v>20</v>
      </c>
      <c r="D14" s="28" t="s">
        <v>2</v>
      </c>
      <c r="E14" s="28" t="s">
        <v>64</v>
      </c>
      <c r="F14" s="28" t="s">
        <v>20</v>
      </c>
      <c r="G14" s="28" t="s">
        <v>2</v>
      </c>
      <c r="H14" s="28" t="s">
        <v>64</v>
      </c>
      <c r="I14" s="28" t="s">
        <v>20</v>
      </c>
      <c r="J14" s="28" t="s">
        <v>2</v>
      </c>
      <c r="K14" s="28" t="s">
        <v>64</v>
      </c>
      <c r="L14" s="28" t="s">
        <v>20</v>
      </c>
      <c r="M14" s="28" t="s">
        <v>2</v>
      </c>
      <c r="N14" s="28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7" t="s">
        <v>26</v>
      </c>
      <c r="B15" s="27" t="s">
        <v>27</v>
      </c>
      <c r="C15" s="17">
        <f t="shared" ref="C15:C24" si="0">(SUMIFS(MESKENAG2,KAYNAK,A15,SEBEP,B15,SÜRE,"Uzun",BİLDİRİM,"Bildirimsiz",İL,$B$10,İLÇE,$B$11)/VLOOKUP($B$11,ABONE2,3,FALSE))</f>
        <v>0</v>
      </c>
      <c r="D15" s="17">
        <f t="shared" ref="D15:D24" si="1">(SUMIFS(MESKENOG2,KAYNAK,A15,SEBEP,B15,SÜRE,"Uzun",BİLDİRİM,"Bildirimsiz",İL,$B$10,İLÇE,$B$11)/VLOOKUP($B$11,ABONE2,4,FALSE))</f>
        <v>0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7">
        <f t="shared" ref="F15:F24" si="3">(SUMIFS(TARIMSALAG2,KAYNAK,A15,SEBEP,B15,SÜRE,"Uzun",BİLDİRİM,"Bildirimsiz",İL,$B$10,İLÇE,$B$11)/VLOOKUP($B$11,ABONE2,6,FALSE))</f>
        <v>0</v>
      </c>
      <c r="G15" s="17">
        <f t="shared" ref="G15:G24" si="4">(SUMIFS(TARIMSALOG2,KAYNAK,A15,SEBEP,B15,SÜRE,"Uzun",BİLDİRİM,"Bildirimsiz",İL,$B$10,İLÇE,$B$11)/VLOOKUP($B$11,ABONE2,7,FALSE))</f>
        <v>0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7">
        <f t="shared" ref="I15:I24" si="6">(SUMIFS(TICARETHANEAG2,KAYNAK,A15,SEBEP,B15,SÜRE,"Uzun",BİLDİRİM,"Bildirimsiz",İL,$B$10,İLÇE,$B$11)/VLOOKUP($B$11,ABONE2,9,FALSE))</f>
        <v>0</v>
      </c>
      <c r="J15" s="17">
        <f t="shared" ref="J15:J24" si="7">(SUMIFS(TICARETHANEOG2,KAYNAK,A15,SEBEP,B15,SÜRE,"Uzun",BİLDİRİM,"Bildirimsiz",İL,$B$10,İLÇE,$B$11)/VLOOKUP($B$11,ABONE2,10,FALSE))</f>
        <v>0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7">
        <f t="shared" ref="L15:L24" si="9">(SUMIFS(SANAYIAG2,KAYNAK,A15,SEBEP,B15,SÜRE,"Uzun",BİLDİRİM,"Bildirimsiz",İL,$B$10,İLÇE,$B$11)/VLOOKUP($B$11,ABONE2,12,FALSE))</f>
        <v>0</v>
      </c>
      <c r="M15" s="17">
        <f t="shared" ref="M15:M24" si="10">(SUMIFS(SANAYIOG2,KAYNAK,A15,SEBEP,B15,SÜRE,"Uzun",BİLDİRİM,"Bildirimsiz",İL,$B$10,İLÇE,$B$11)/VLOOKUP($B$11,ABONE2,13,FALSE))</f>
        <v>0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7" t="s">
        <v>26</v>
      </c>
      <c r="B16" s="27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7" t="s">
        <v>129</v>
      </c>
      <c r="B17" s="27" t="s">
        <v>27</v>
      </c>
      <c r="C17" s="17">
        <f t="shared" si="0"/>
        <v>0.57899303881479036</v>
      </c>
      <c r="D17" s="17">
        <f t="shared" si="1"/>
        <v>8.4414045104201278</v>
      </c>
      <c r="E17" s="17">
        <f t="shared" si="2"/>
        <v>0.58801110600285811</v>
      </c>
      <c r="F17" s="17">
        <f t="shared" si="3"/>
        <v>6.3456765714380339</v>
      </c>
      <c r="G17" s="17">
        <f t="shared" si="4"/>
        <v>90.110014643927158</v>
      </c>
      <c r="H17" s="17">
        <f t="shared" si="5"/>
        <v>34.760434362812433</v>
      </c>
      <c r="I17" s="17">
        <f t="shared" si="6"/>
        <v>1.3475115649561138</v>
      </c>
      <c r="J17" s="17">
        <f t="shared" si="7"/>
        <v>54.415650730801637</v>
      </c>
      <c r="K17" s="17">
        <f t="shared" si="8"/>
        <v>4.4536496968205652</v>
      </c>
      <c r="L17" s="17">
        <f t="shared" si="9"/>
        <v>20.488950641724916</v>
      </c>
      <c r="M17" s="17">
        <f t="shared" si="10"/>
        <v>312.32080749850797</v>
      </c>
      <c r="N17" s="17">
        <f t="shared" si="11"/>
        <v>284.33693081361099</v>
      </c>
      <c r="O17" s="23">
        <f t="shared" si="12"/>
        <v>1.8332776240393625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7" t="s">
        <v>129</v>
      </c>
      <c r="B18" s="27" t="s">
        <v>3</v>
      </c>
      <c r="C18" s="17">
        <f t="shared" si="0"/>
        <v>0</v>
      </c>
      <c r="D18" s="17">
        <f t="shared" si="1"/>
        <v>5.745114926276202E-2</v>
      </c>
      <c r="E18" s="17">
        <f t="shared" si="2"/>
        <v>6.5895600345311148E-5</v>
      </c>
      <c r="F18" s="17">
        <f t="shared" si="3"/>
        <v>0</v>
      </c>
      <c r="G18" s="17">
        <f t="shared" si="4"/>
        <v>0.20901834949968071</v>
      </c>
      <c r="H18" s="17">
        <f t="shared" si="5"/>
        <v>7.0903751067029494E-2</v>
      </c>
      <c r="I18" s="17">
        <f t="shared" si="6"/>
        <v>0</v>
      </c>
      <c r="J18" s="17">
        <f t="shared" si="7"/>
        <v>0</v>
      </c>
      <c r="K18" s="17">
        <f t="shared" si="8"/>
        <v>0</v>
      </c>
      <c r="L18" s="17">
        <f t="shared" si="9"/>
        <v>0</v>
      </c>
      <c r="M18" s="17">
        <f t="shared" si="10"/>
        <v>0</v>
      </c>
      <c r="N18" s="17">
        <f t="shared" si="11"/>
        <v>0</v>
      </c>
      <c r="O18" s="23">
        <f t="shared" si="12"/>
        <v>4.6103615972699808E-4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7" t="s">
        <v>129</v>
      </c>
      <c r="B19" s="27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7" t="s">
        <v>129</v>
      </c>
      <c r="B20" s="27" t="s">
        <v>5</v>
      </c>
      <c r="C20" s="17">
        <f t="shared" si="0"/>
        <v>1.3845726519114674E-3</v>
      </c>
      <c r="D20" s="17">
        <f t="shared" si="1"/>
        <v>0</v>
      </c>
      <c r="E20" s="17">
        <f t="shared" si="2"/>
        <v>1.382984567995128E-3</v>
      </c>
      <c r="F20" s="17">
        <f t="shared" si="3"/>
        <v>4.2771780930840169E-4</v>
      </c>
      <c r="G20" s="17">
        <f t="shared" si="4"/>
        <v>0</v>
      </c>
      <c r="H20" s="17">
        <f t="shared" si="5"/>
        <v>2.8262625562074599E-4</v>
      </c>
      <c r="I20" s="17">
        <f t="shared" si="6"/>
        <v>1.897963922936735E-3</v>
      </c>
      <c r="J20" s="17">
        <f t="shared" si="7"/>
        <v>3.5284522258319084</v>
      </c>
      <c r="K20" s="17">
        <f t="shared" si="8"/>
        <v>0.20831116851584411</v>
      </c>
      <c r="L20" s="17">
        <f t="shared" si="9"/>
        <v>0</v>
      </c>
      <c r="M20" s="17">
        <f t="shared" si="10"/>
        <v>147.7230698641803</v>
      </c>
      <c r="N20" s="17">
        <f t="shared" si="11"/>
        <v>133.55784398679316</v>
      </c>
      <c r="O20" s="23">
        <f t="shared" si="12"/>
        <v>0.23253854042033159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7" t="s">
        <v>130</v>
      </c>
      <c r="B21" s="27" t="s">
        <v>27</v>
      </c>
      <c r="C21" s="17">
        <f t="shared" si="0"/>
        <v>4.0313721301901549E-2</v>
      </c>
      <c r="D21" s="17">
        <f t="shared" si="1"/>
        <v>0</v>
      </c>
      <c r="E21" s="17">
        <f t="shared" si="2"/>
        <v>4.0267482072548752E-2</v>
      </c>
      <c r="F21" s="17">
        <f t="shared" si="3"/>
        <v>0.15585021173142477</v>
      </c>
      <c r="G21" s="17">
        <f t="shared" si="4"/>
        <v>0</v>
      </c>
      <c r="H21" s="17">
        <f t="shared" si="5"/>
        <v>0.10298229538436902</v>
      </c>
      <c r="I21" s="17">
        <f t="shared" si="6"/>
        <v>5.1739253517402717E-2</v>
      </c>
      <c r="J21" s="17">
        <f t="shared" si="7"/>
        <v>0</v>
      </c>
      <c r="K21" s="17">
        <f t="shared" si="8"/>
        <v>4.8710896563668817E-2</v>
      </c>
      <c r="L21" s="17">
        <f t="shared" si="9"/>
        <v>0</v>
      </c>
      <c r="M21" s="17">
        <f t="shared" si="10"/>
        <v>0</v>
      </c>
      <c r="N21" s="17">
        <f t="shared" si="11"/>
        <v>0</v>
      </c>
      <c r="O21" s="23">
        <f t="shared" si="12"/>
        <v>4.1943320922001821E-2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7" t="s">
        <v>130</v>
      </c>
      <c r="B22" s="27" t="s">
        <v>3</v>
      </c>
      <c r="C22" s="17">
        <f t="shared" si="0"/>
        <v>6.0599856290438872E-5</v>
      </c>
      <c r="D22" s="17">
        <f t="shared" si="1"/>
        <v>0</v>
      </c>
      <c r="E22" s="17">
        <f t="shared" si="2"/>
        <v>6.0530349170697298E-5</v>
      </c>
      <c r="F22" s="17">
        <f t="shared" si="3"/>
        <v>0</v>
      </c>
      <c r="G22" s="17">
        <f t="shared" si="4"/>
        <v>0</v>
      </c>
      <c r="H22" s="17">
        <f t="shared" si="5"/>
        <v>0</v>
      </c>
      <c r="I22" s="17">
        <f t="shared" si="6"/>
        <v>3.1566479941261419E-3</v>
      </c>
      <c r="J22" s="17">
        <f t="shared" si="7"/>
        <v>0</v>
      </c>
      <c r="K22" s="17">
        <f t="shared" si="8"/>
        <v>2.9718858212376851E-3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5.3453052493858475E-4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7" t="s">
        <v>130</v>
      </c>
      <c r="B23" s="27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7" t="s">
        <v>130</v>
      </c>
      <c r="B24" s="27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0.62075193262489392</v>
      </c>
      <c r="D25" s="17">
        <f t="shared" ref="D25:O25" si="13">SUM(D15:D24)</f>
        <v>8.4988556596828904</v>
      </c>
      <c r="E25" s="17">
        <f t="shared" si="13"/>
        <v>0.62978799859291801</v>
      </c>
      <c r="F25" s="17">
        <f t="shared" si="13"/>
        <v>6.5019545009787665</v>
      </c>
      <c r="G25" s="17">
        <f t="shared" si="13"/>
        <v>90.319032993426845</v>
      </c>
      <c r="H25" s="17">
        <f t="shared" si="13"/>
        <v>34.934603035519451</v>
      </c>
      <c r="I25" s="17">
        <f t="shared" si="13"/>
        <v>1.4043054303905795</v>
      </c>
      <c r="J25" s="17">
        <f t="shared" si="13"/>
        <v>57.944102956633543</v>
      </c>
      <c r="K25" s="17">
        <f t="shared" si="13"/>
        <v>4.7136436477213151</v>
      </c>
      <c r="L25" s="17">
        <f t="shared" si="13"/>
        <v>20.488950641724916</v>
      </c>
      <c r="M25" s="17">
        <f t="shared" si="13"/>
        <v>460.04387736268825</v>
      </c>
      <c r="N25" s="17">
        <f t="shared" si="13"/>
        <v>417.89477480040415</v>
      </c>
      <c r="O25" s="17">
        <f t="shared" si="13"/>
        <v>2.1087550520663614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7" t="s">
        <v>18</v>
      </c>
      <c r="B27" s="27" t="s">
        <v>19</v>
      </c>
      <c r="C27" s="28" t="s">
        <v>1</v>
      </c>
      <c r="D27" s="28" t="s">
        <v>2</v>
      </c>
      <c r="E27" s="28" t="s">
        <v>64</v>
      </c>
      <c r="F27" s="28" t="s">
        <v>1</v>
      </c>
      <c r="G27" s="28" t="s">
        <v>2</v>
      </c>
      <c r="H27" s="28" t="s">
        <v>64</v>
      </c>
      <c r="I27" s="28" t="s">
        <v>1</v>
      </c>
      <c r="J27" s="28" t="s">
        <v>2</v>
      </c>
      <c r="K27" s="28" t="s">
        <v>64</v>
      </c>
      <c r="L27" s="28" t="s">
        <v>1</v>
      </c>
      <c r="M27" s="28" t="s">
        <v>2</v>
      </c>
      <c r="N27" s="28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7" t="s">
        <v>26</v>
      </c>
      <c r="B28" s="27" t="s">
        <v>27</v>
      </c>
      <c r="C28" s="17">
        <f>(SUMIFS(MESKENAG2,KAYNAK,A28,SEBEP,B28,SÜRE,"Uzun",BİLDİRİM,"Bildirimli",İL,$B$10,İLÇE,$B$11)/VLOOKUP($B$11,ABONE2,3,FALSE))</f>
        <v>0.25291246967252307</v>
      </c>
      <c r="D28" s="17">
        <f>(SUMIFS(MESKENOG2,KAYNAK,A28,SEBEP,B28,SÜRE,"Uzun",BİLDİRİM,"Bildirimli",İL,$B$10,İLÇE,$B$11)/VLOOKUP($B$11,ABONE2,4,FALSE))</f>
        <v>3.5805638390385615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0.25672923552556753</v>
      </c>
      <c r="F28" s="17">
        <f>(SUMIFS(TARIMSALAG2,KAYNAK,A28,SEBEP,B28,SÜRE,"Uzun",BİLDİRİM,"Bildirimli",İL,$B$10,İLÇE,$B$11)/VLOOKUP($B$11,ABONE2,6,FALSE))</f>
        <v>5.3438049143446245</v>
      </c>
      <c r="G28" s="17">
        <f>(SUMIFS(TARIMSALOG2,KAYNAK,A28,SEBEP,B28,SÜRE,"Uzun",BİLDİRİM,"Bildirimli",İL,$B$10,İLÇE,$B$11)/VLOOKUP($B$11,ABONE2,7,FALSE))</f>
        <v>59.099599700659461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23.578986184613971</v>
      </c>
      <c r="I28" s="17">
        <f>(SUMIFS(TICARETHANEAG2,KAYNAK,A28,SEBEP,B28,SÜRE,"Uzun",BİLDİRİM,"Bildirimli",İL,$B$10,İLÇE,$B$11)/VLOOKUP($B$11,ABONE2,9,FALSE))</f>
        <v>0.82565437873738023</v>
      </c>
      <c r="J28" s="17">
        <f>(SUMIFS(TICARETHANEOG2,KAYNAK,A28,SEBEP,B28,SÜRE,"Uzun",BİLDİRİM,"Bildirimli",İL,$B$10,İLÇE,$B$11)/VLOOKUP($B$11,ABONE2,10,FALSE))</f>
        <v>56.791944690520381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4.1014245709642712</v>
      </c>
      <c r="L28" s="17">
        <f>(SUMIFS(SANAYIAG2,KAYNAK,A28,SEBEP,B28,SÜRE,"Uzun",BİLDİRİM,"Bildirimli",İL,$B$10,İLÇE,$B$11)/VLOOKUP($B$11,ABONE2,12,FALSE))</f>
        <v>32.026196550972188</v>
      </c>
      <c r="M28" s="17">
        <f>(SUMIFS(SANAYIOG2,KAYNAK,A28,SEBEP,B28,SÜRE,"Uzun",BİLDİRİM,"Bildirimli",İL,$B$10,İLÇE,$B$11)/VLOOKUP($B$11,ABONE2,13,FALSE))</f>
        <v>280.41056844005288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256.59288894383968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1.3958746737510472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7" t="s">
        <v>129</v>
      </c>
      <c r="B29" s="27" t="s">
        <v>27</v>
      </c>
      <c r="C29" s="17">
        <f>(SUMIFS(MESKENAG2,KAYNAK,A29,SEBEP,B29,SÜRE,"Uzun",BİLDİRİM,"Bildirimli",İL,$B$10,İLÇE,$B$11)/VLOOKUP($B$11,ABONE2,3,FALSE))</f>
        <v>1.4603099871458247E-2</v>
      </c>
      <c r="D29" s="17">
        <f>(SUMIFS(MESKENOG2,KAYNAK,A29,SEBEP,B29,SÜRE,"Uzun",BİLDİRİM,"Bildirimli",İL,$B$10,İLÇE,$B$11)/VLOOKUP($B$11,ABONE2,4,FALSE))</f>
        <v>0.77197254070265375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1.5471791179242276E-2</v>
      </c>
      <c r="F29" s="17">
        <f>(SUMIFS(TARIMSALAG2,KAYNAK,A29,SEBEP,B29,SÜRE,"Uzun",BİLDİRİM,"Bildirimli",İL,$B$10,İLÇE,$B$11)/VLOOKUP($B$11,ABONE2,6,FALSE))</f>
        <v>0.3902337831299823</v>
      </c>
      <c r="G29" s="17">
        <f>(SUMIFS(TARIMSALOG2,KAYNAK,A29,SEBEP,B29,SÜRE,"Uzun",BİLDİRİM,"Bildirimli",İL,$B$10,İLÇE,$B$11)/VLOOKUP($B$11,ABONE2,7,FALSE))</f>
        <v>2.0805104090642425E-2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0.2649152206290048</v>
      </c>
      <c r="I29" s="17">
        <f>(SUMIFS(TICARETHANEAG2,KAYNAK,A29,SEBEP,B29,SÜRE,"Uzun",BİLDİRİM,"Bildirimli",İL,$B$10,İLÇE,$B$11)/VLOOKUP($B$11,ABONE2,9,FALSE))</f>
        <v>9.1981003100700155E-3</v>
      </c>
      <c r="J29" s="17">
        <f>(SUMIFS(TICARETHANEOG2,KAYNAK,A29,SEBEP,B29,SÜRE,"Uzun",BİLDİRİM,"Bildirimli",İL,$B$10,İLÇE,$B$11)/VLOOKUP($B$11,ABONE2,10,FALSE))</f>
        <v>2.4265311866240933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0.15068733650416782</v>
      </c>
      <c r="L29" s="17">
        <f>(SUMIFS(SANAYIAG2,KAYNAK,A29,SEBEP,B29,SÜRE,"Uzun",BİLDİRİM,"Bildirimli",İL,$B$10,İLÇE,$B$11)/VLOOKUP($B$11,ABONE2,12,FALSE))</f>
        <v>0</v>
      </c>
      <c r="M29" s="17">
        <f>(SUMIFS(SANAYIOG2,KAYNAK,A29,SEBEP,B29,SÜRE,"Uzun",BİLDİRİM,"Bildirimli",İL,$B$10,İLÇE,$B$11)/VLOOKUP($B$11,ABONE2,13,FALSE))</f>
        <v>7.2955991193488785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6.5960211216030959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4.8664421492828742E-2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7" t="s">
        <v>129</v>
      </c>
      <c r="B30" s="27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7" t="s">
        <v>130</v>
      </c>
      <c r="B31" s="27" t="s">
        <v>27</v>
      </c>
      <c r="C31" s="17">
        <f>(SUMIFS(MESKENAG2,KAYNAK,A31,SEBEP,B31,SÜRE,"Uzun",BİLDİRİM,"Bildirimli",İL,$B$10,İLÇE,$B$11)/VLOOKUP($B$11,ABONE2,3,FALSE))</f>
        <v>3.1607581937338827E-2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3.1571328518321944E-2</v>
      </c>
      <c r="F31" s="17">
        <f>(SUMIFS(TARIMSALAG2,KAYNAK,A31,SEBEP,B31,SÜRE,"Uzun",BİLDİRİM,"Bildirimli",İL,$B$10,İLÇE,$B$11)/VLOOKUP($B$11,ABONE2,6,FALSE))</f>
        <v>0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7">
        <f>(SUMIFS(TICARETHANEAG2,KAYNAK,A31,SEBEP,B31,SÜRE,"Uzun",BİLDİRİM,"Bildirimli",İL,$B$10,İLÇE,$B$11)/VLOOKUP($B$11,ABONE2,9,FALSE))</f>
        <v>2.5465732334183377E-2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2.3975194254228067E-2</v>
      </c>
      <c r="L31" s="17">
        <f>(SUMIFS(SANAYIAG2,KAYNAK,A31,SEBEP,B31,SÜRE,"Uzun",BİLDİRİM,"Bildirimli",İL,$B$10,İLÇE,$B$11)/VLOOKUP($B$11,ABONE2,12,FALSE))</f>
        <v>0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3.0105846837971878E-2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7" t="s">
        <v>130</v>
      </c>
      <c r="B32" s="27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1.4796724004370501E-2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9.7773405965275034E-3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0.42742062285455129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2.5017411875791432E-2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4.1328898491962522E-3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0.29912315148132013</v>
      </c>
      <c r="D33" s="17">
        <f t="shared" ref="D33:O33" si="14">SUM(D28:D32)</f>
        <v>4.3525363797412151</v>
      </c>
      <c r="E33" s="17">
        <f t="shared" si="14"/>
        <v>0.30377235522313178</v>
      </c>
      <c r="F33" s="17">
        <f t="shared" si="14"/>
        <v>5.7488354214789776</v>
      </c>
      <c r="G33" s="17">
        <f t="shared" si="14"/>
        <v>59.120404804750102</v>
      </c>
      <c r="H33" s="17">
        <f t="shared" si="14"/>
        <v>23.853678745839503</v>
      </c>
      <c r="I33" s="17">
        <f t="shared" si="14"/>
        <v>0.86031821138163367</v>
      </c>
      <c r="J33" s="17">
        <f t="shared" si="14"/>
        <v>59.645896499999026</v>
      </c>
      <c r="K33" s="17">
        <f t="shared" si="14"/>
        <v>4.3011045135984585</v>
      </c>
      <c r="L33" s="17">
        <f t="shared" si="14"/>
        <v>32.026196550972188</v>
      </c>
      <c r="M33" s="17">
        <f t="shared" si="14"/>
        <v>287.70616755940176</v>
      </c>
      <c r="N33" s="17">
        <f t="shared" si="14"/>
        <v>263.18891006544277</v>
      </c>
      <c r="O33" s="17">
        <f t="shared" si="14"/>
        <v>1.4787778319310441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40930</v>
      </c>
      <c r="D37" s="22">
        <f>VLOOKUP($B$11,ABONE2,4,FALSE)</f>
        <v>47</v>
      </c>
      <c r="E37" s="22">
        <f>VLOOKUP($B$11,ABONE2,5,FALSE)</f>
        <v>40977</v>
      </c>
      <c r="F37" s="22">
        <f>VLOOKUP($B$11,ABONE2,6,FALSE)</f>
        <v>187</v>
      </c>
      <c r="G37" s="22">
        <f>VLOOKUP($B$11,ABONE2,7,FALSE)</f>
        <v>96</v>
      </c>
      <c r="H37" s="22">
        <f>VLOOKUP($B$11,ABONE2,8,FALSE)</f>
        <v>283</v>
      </c>
      <c r="I37" s="22">
        <f>VLOOKUP($B$11,ABONE2,9,FALSE)</f>
        <v>7576</v>
      </c>
      <c r="J37" s="22">
        <f>VLOOKUP($B$11,ABONE2,10,FALSE)</f>
        <v>471</v>
      </c>
      <c r="K37" s="22">
        <f>VLOOKUP($B$11,ABONE2,11,FALSE)</f>
        <v>8047</v>
      </c>
      <c r="L37" s="36">
        <f>VLOOKUP($B$11,ABONE2,12,FALSE)</f>
        <v>7</v>
      </c>
      <c r="M37" s="36">
        <f>VLOOKUP($B$11,ABONE2,13,FALSE)</f>
        <v>66</v>
      </c>
      <c r="N37" s="36">
        <f>VLOOKUP($B$11,ABONE2,14,FALSE)</f>
        <v>73</v>
      </c>
      <c r="O37" s="36">
        <f>VLOOKUP($B$11,ABONE2,15,FALSE)</f>
        <v>49380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8627.1964249999983</v>
      </c>
      <c r="D38" s="22">
        <f>VLOOKUP($B$11,TUKETIM,4,FALSE)</f>
        <v>52.533150000000006</v>
      </c>
      <c r="E38" s="22">
        <f>VLOOKUP($B$11,TUKETIM,5,FALSE)</f>
        <v>8679.7295749999976</v>
      </c>
      <c r="F38" s="22">
        <f>VLOOKUP($B$11,TUKETIM,6,FALSE)</f>
        <v>40.722058333333315</v>
      </c>
      <c r="G38" s="22">
        <f>VLOOKUP($B$11,TUKETIM,7,FALSE)</f>
        <v>409.95139166666661</v>
      </c>
      <c r="H38" s="22">
        <f>VLOOKUP($B$11,TUKETIM,8,FALSE)</f>
        <v>450.67344999999995</v>
      </c>
      <c r="I38" s="22">
        <f>VLOOKUP($B$11,TUKETIM,9,FALSE)</f>
        <v>4510.3973999999998</v>
      </c>
      <c r="J38" s="22">
        <f>VLOOKUP($B$11,TUKETIM,10,FALSE)</f>
        <v>8076.0565000000015</v>
      </c>
      <c r="K38" s="22">
        <f>VLOOKUP($B$11,TUKETIM,11,FALSE)</f>
        <v>12586.4539</v>
      </c>
      <c r="L38" s="36">
        <f>VLOOKUP($B$11,TUKETIM,12,FALSE)</f>
        <v>51.751400000000004</v>
      </c>
      <c r="M38" s="36">
        <f>VLOOKUP($B$11,TUKETIM,13,FALSE)</f>
        <v>105638.76870000002</v>
      </c>
      <c r="N38" s="36">
        <f>VLOOKUP($B$11,TUKETIM,14,FALSE)</f>
        <v>105690.52010000001</v>
      </c>
      <c r="O38" s="36">
        <f>VLOOKUP($B$11,TUKETIM,15,FALSE)</f>
        <v>127407.37702500002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235895.29</v>
      </c>
      <c r="D39" s="22">
        <f>VLOOKUP($B$11,ANLASMA,4,FALSE)</f>
        <v>1547.51</v>
      </c>
      <c r="E39" s="22">
        <f>VLOOKUP($B$11,ANLASMA,5,FALSE)</f>
        <v>237442.80000000002</v>
      </c>
      <c r="F39" s="22">
        <f>VLOOKUP($B$11,ANLASMA,6,FALSE)</f>
        <v>1024.17</v>
      </c>
      <c r="G39" s="22">
        <f>VLOOKUP($B$11,ANLASMA,7,FALSE)</f>
        <v>3684.2</v>
      </c>
      <c r="H39" s="22">
        <f>VLOOKUP($B$11,ANLASMA,8,FALSE)</f>
        <v>4708.37</v>
      </c>
      <c r="I39" s="22">
        <f>VLOOKUP($B$11,ANLASMA,9,FALSE)</f>
        <v>47188.317000000003</v>
      </c>
      <c r="J39" s="22">
        <f>VLOOKUP($B$11,ANLASMA,10,FALSE)</f>
        <v>388237.81199999998</v>
      </c>
      <c r="K39" s="22">
        <f>VLOOKUP($B$11,ANLASMA,11,FALSE)</f>
        <v>435426.12899999996</v>
      </c>
      <c r="L39" s="36">
        <f>VLOOKUP($B$11,ANLASMA,12,FALSE)</f>
        <v>393.86200000000002</v>
      </c>
      <c r="M39" s="36">
        <f>VLOOKUP($B$11,ANLASMA,13,FALSE)</f>
        <v>193189.7</v>
      </c>
      <c r="N39" s="36">
        <f>VLOOKUP($B$11,ANLASMA,14,FALSE)</f>
        <v>193583.56200000001</v>
      </c>
      <c r="O39" s="36">
        <f>VLOOKUP($B$11,ANLASMA,15,FALSE)</f>
        <v>871160.86100000003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80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96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7" t="s">
        <v>18</v>
      </c>
      <c r="B14" s="27" t="s">
        <v>19</v>
      </c>
      <c r="C14" s="28" t="s">
        <v>20</v>
      </c>
      <c r="D14" s="28" t="s">
        <v>2</v>
      </c>
      <c r="E14" s="28" t="s">
        <v>64</v>
      </c>
      <c r="F14" s="28" t="s">
        <v>20</v>
      </c>
      <c r="G14" s="28" t="s">
        <v>2</v>
      </c>
      <c r="H14" s="28" t="s">
        <v>64</v>
      </c>
      <c r="I14" s="28" t="s">
        <v>20</v>
      </c>
      <c r="J14" s="28" t="s">
        <v>2</v>
      </c>
      <c r="K14" s="28" t="s">
        <v>64</v>
      </c>
      <c r="L14" s="28" t="s">
        <v>20</v>
      </c>
      <c r="M14" s="28" t="s">
        <v>2</v>
      </c>
      <c r="N14" s="28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7" t="s">
        <v>26</v>
      </c>
      <c r="B15" s="27" t="s">
        <v>27</v>
      </c>
      <c r="C15" s="17">
        <f t="shared" ref="C15:C24" si="0">(SUMIFS(MESKENAG2,KAYNAK,A15,SEBEP,B15,SÜRE,"Uzun",BİLDİRİM,"Bildirimsiz",İL,$B$10,İLÇE,$B$11)/VLOOKUP($B$11,ABONE2,3,FALSE))</f>
        <v>0</v>
      </c>
      <c r="D15" s="17">
        <f t="shared" ref="D15:D24" si="1">(SUMIFS(MESKENOG2,KAYNAK,A15,SEBEP,B15,SÜRE,"Uzun",BİLDİRİM,"Bildirimsiz",İL,$B$10,İLÇE,$B$11)/VLOOKUP($B$11,ABONE2,4,FALSE))</f>
        <v>0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7">
        <f t="shared" ref="F15:F24" si="3">(SUMIFS(TARIMSALAG2,KAYNAK,A15,SEBEP,B15,SÜRE,"Uzun",BİLDİRİM,"Bildirimsiz",İL,$B$10,İLÇE,$B$11)/VLOOKUP($B$11,ABONE2,6,FALSE))</f>
        <v>0</v>
      </c>
      <c r="G15" s="17">
        <f t="shared" ref="G15:G24" si="4">(SUMIFS(TARIMSALOG2,KAYNAK,A15,SEBEP,B15,SÜRE,"Uzun",BİLDİRİM,"Bildirimsiz",İL,$B$10,İLÇE,$B$11)/VLOOKUP($B$11,ABONE2,7,FALSE))</f>
        <v>0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7">
        <f t="shared" ref="I15:I24" si="6">(SUMIFS(TICARETHANEAG2,KAYNAK,A15,SEBEP,B15,SÜRE,"Uzun",BİLDİRİM,"Bildirimsiz",İL,$B$10,İLÇE,$B$11)/VLOOKUP($B$11,ABONE2,9,FALSE))</f>
        <v>0</v>
      </c>
      <c r="J15" s="17">
        <f t="shared" ref="J15:J24" si="7">(SUMIFS(TICARETHANEOG2,KAYNAK,A15,SEBEP,B15,SÜRE,"Uzun",BİLDİRİM,"Bildirimsiz",İL,$B$10,İLÇE,$B$11)/VLOOKUP($B$11,ABONE2,10,FALSE))</f>
        <v>0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7">
        <f t="shared" ref="L15:L24" si="9">(SUMIFS(SANAYIAG2,KAYNAK,A15,SEBEP,B15,SÜRE,"Uzun",BİLDİRİM,"Bildirimsiz",İL,$B$10,İLÇE,$B$11)/VLOOKUP($B$11,ABONE2,12,FALSE))</f>
        <v>0</v>
      </c>
      <c r="M15" s="17">
        <f t="shared" ref="M15:M24" si="10">(SUMIFS(SANAYIOG2,KAYNAK,A15,SEBEP,B15,SÜRE,"Uzun",BİLDİRİM,"Bildirimsiz",İL,$B$10,İLÇE,$B$11)/VLOOKUP($B$11,ABONE2,13,FALSE))</f>
        <v>0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7" t="s">
        <v>26</v>
      </c>
      <c r="B16" s="27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7" t="s">
        <v>129</v>
      </c>
      <c r="B17" s="27" t="s">
        <v>27</v>
      </c>
      <c r="C17" s="17">
        <f t="shared" si="0"/>
        <v>0.73275826498529673</v>
      </c>
      <c r="D17" s="17">
        <f t="shared" si="1"/>
        <v>6.7341357586949755</v>
      </c>
      <c r="E17" s="17">
        <f t="shared" si="2"/>
        <v>0.74800938441932252</v>
      </c>
      <c r="F17" s="17">
        <f t="shared" si="3"/>
        <v>1.4131724438562561</v>
      </c>
      <c r="G17" s="17">
        <f t="shared" si="4"/>
        <v>15.871969178831359</v>
      </c>
      <c r="H17" s="17">
        <f t="shared" si="5"/>
        <v>2.6691891299248001</v>
      </c>
      <c r="I17" s="17">
        <f t="shared" si="6"/>
        <v>1.0784195838330126</v>
      </c>
      <c r="J17" s="17">
        <f t="shared" si="7"/>
        <v>36.483369945779771</v>
      </c>
      <c r="K17" s="17">
        <f t="shared" si="8"/>
        <v>2.0358982660245659</v>
      </c>
      <c r="L17" s="17">
        <f t="shared" si="9"/>
        <v>3.3491638943326238</v>
      </c>
      <c r="M17" s="17">
        <f t="shared" si="10"/>
        <v>649.30456158868151</v>
      </c>
      <c r="N17" s="17">
        <f t="shared" si="11"/>
        <v>355.68847172761383</v>
      </c>
      <c r="O17" s="23">
        <f t="shared" si="12"/>
        <v>1.1489571261416809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7" t="s">
        <v>129</v>
      </c>
      <c r="B18" s="27" t="s">
        <v>3</v>
      </c>
      <c r="C18" s="17">
        <f t="shared" si="0"/>
        <v>4.8319792361753322E-2</v>
      </c>
      <c r="D18" s="17">
        <f t="shared" si="1"/>
        <v>3.3944665567018912</v>
      </c>
      <c r="E18" s="17">
        <f t="shared" si="2"/>
        <v>5.6823254108697333E-2</v>
      </c>
      <c r="F18" s="17">
        <f t="shared" si="3"/>
        <v>1.2470571377348822E-2</v>
      </c>
      <c r="G18" s="17">
        <f t="shared" si="4"/>
        <v>0</v>
      </c>
      <c r="H18" s="17">
        <f t="shared" si="5"/>
        <v>1.1387269217296297E-2</v>
      </c>
      <c r="I18" s="17">
        <f t="shared" si="6"/>
        <v>3.0450453671842511E-2</v>
      </c>
      <c r="J18" s="17">
        <f t="shared" si="7"/>
        <v>1.6026530735266036</v>
      </c>
      <c r="K18" s="17">
        <f t="shared" si="8"/>
        <v>7.2968533127041948E-2</v>
      </c>
      <c r="L18" s="17">
        <f t="shared" si="9"/>
        <v>0</v>
      </c>
      <c r="M18" s="17">
        <f t="shared" si="10"/>
        <v>0</v>
      </c>
      <c r="N18" s="17">
        <f t="shared" si="11"/>
        <v>0</v>
      </c>
      <c r="O18" s="23">
        <f t="shared" si="12"/>
        <v>5.9087108029736907E-2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7" t="s">
        <v>129</v>
      </c>
      <c r="B19" s="27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7" t="s">
        <v>129</v>
      </c>
      <c r="B20" s="27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7" t="s">
        <v>130</v>
      </c>
      <c r="B21" s="27" t="s">
        <v>27</v>
      </c>
      <c r="C21" s="17">
        <f t="shared" si="0"/>
        <v>0.45235708764279503</v>
      </c>
      <c r="D21" s="17">
        <f t="shared" si="1"/>
        <v>0</v>
      </c>
      <c r="E21" s="17">
        <f t="shared" si="2"/>
        <v>0.45120752623331872</v>
      </c>
      <c r="F21" s="17">
        <f t="shared" si="3"/>
        <v>0.61650476557743461</v>
      </c>
      <c r="G21" s="17">
        <f t="shared" si="4"/>
        <v>0</v>
      </c>
      <c r="H21" s="17">
        <f t="shared" si="5"/>
        <v>0.56294980614343526</v>
      </c>
      <c r="I21" s="17">
        <f t="shared" si="6"/>
        <v>1.2783971823599805</v>
      </c>
      <c r="J21" s="17">
        <f t="shared" si="7"/>
        <v>0</v>
      </c>
      <c r="K21" s="17">
        <f t="shared" si="8"/>
        <v>1.2438246709747076</v>
      </c>
      <c r="L21" s="17">
        <f t="shared" si="9"/>
        <v>0</v>
      </c>
      <c r="M21" s="17">
        <f t="shared" si="10"/>
        <v>0</v>
      </c>
      <c r="N21" s="17">
        <f t="shared" si="11"/>
        <v>0</v>
      </c>
      <c r="O21" s="23">
        <f t="shared" si="12"/>
        <v>0.60133112336817551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7" t="s">
        <v>130</v>
      </c>
      <c r="B22" s="27" t="s">
        <v>3</v>
      </c>
      <c r="C22" s="17">
        <f t="shared" si="0"/>
        <v>0</v>
      </c>
      <c r="D22" s="17">
        <f t="shared" si="1"/>
        <v>0</v>
      </c>
      <c r="E22" s="17">
        <f t="shared" si="2"/>
        <v>0</v>
      </c>
      <c r="F22" s="17">
        <f t="shared" si="3"/>
        <v>0</v>
      </c>
      <c r="G22" s="17">
        <f t="shared" si="4"/>
        <v>0</v>
      </c>
      <c r="H22" s="17">
        <f t="shared" si="5"/>
        <v>0</v>
      </c>
      <c r="I22" s="17">
        <f t="shared" si="6"/>
        <v>0</v>
      </c>
      <c r="J22" s="17">
        <f t="shared" si="7"/>
        <v>0</v>
      </c>
      <c r="K22" s="17">
        <f t="shared" si="8"/>
        <v>0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7" t="s">
        <v>130</v>
      </c>
      <c r="B23" s="27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7" t="s">
        <v>130</v>
      </c>
      <c r="B24" s="27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1.2334351449898451</v>
      </c>
      <c r="D25" s="17">
        <f t="shared" ref="D25:O25" si="13">SUM(D15:D24)</f>
        <v>10.128602315396867</v>
      </c>
      <c r="E25" s="17">
        <f t="shared" si="13"/>
        <v>1.2560401647613386</v>
      </c>
      <c r="F25" s="17">
        <f t="shared" si="13"/>
        <v>2.0421477808110393</v>
      </c>
      <c r="G25" s="17">
        <f t="shared" si="13"/>
        <v>15.871969178831359</v>
      </c>
      <c r="H25" s="17">
        <f t="shared" si="13"/>
        <v>3.2435262052855318</v>
      </c>
      <c r="I25" s="17">
        <f t="shared" si="13"/>
        <v>2.3872672198648353</v>
      </c>
      <c r="J25" s="17">
        <f t="shared" si="13"/>
        <v>38.086023019306374</v>
      </c>
      <c r="K25" s="17">
        <f t="shared" si="13"/>
        <v>3.3526914701263157</v>
      </c>
      <c r="L25" s="17">
        <f t="shared" si="13"/>
        <v>3.3491638943326238</v>
      </c>
      <c r="M25" s="17">
        <f t="shared" si="13"/>
        <v>649.30456158868151</v>
      </c>
      <c r="N25" s="17">
        <f t="shared" si="13"/>
        <v>355.68847172761383</v>
      </c>
      <c r="O25" s="17">
        <f t="shared" si="13"/>
        <v>1.8093753575395932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7" t="s">
        <v>18</v>
      </c>
      <c r="B27" s="27" t="s">
        <v>19</v>
      </c>
      <c r="C27" s="28" t="s">
        <v>1</v>
      </c>
      <c r="D27" s="28" t="s">
        <v>2</v>
      </c>
      <c r="E27" s="28" t="s">
        <v>64</v>
      </c>
      <c r="F27" s="28" t="s">
        <v>1</v>
      </c>
      <c r="G27" s="28" t="s">
        <v>2</v>
      </c>
      <c r="H27" s="28" t="s">
        <v>64</v>
      </c>
      <c r="I27" s="28" t="s">
        <v>1</v>
      </c>
      <c r="J27" s="28" t="s">
        <v>2</v>
      </c>
      <c r="K27" s="28" t="s">
        <v>64</v>
      </c>
      <c r="L27" s="28" t="s">
        <v>1</v>
      </c>
      <c r="M27" s="28" t="s">
        <v>2</v>
      </c>
      <c r="N27" s="28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7" t="s">
        <v>26</v>
      </c>
      <c r="B28" s="27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7" t="s">
        <v>129</v>
      </c>
      <c r="B29" s="27" t="s">
        <v>27</v>
      </c>
      <c r="C29" s="17">
        <f>(SUMIFS(MESKENAG2,KAYNAK,A29,SEBEP,B29,SÜRE,"Uzun",BİLDİRİM,"Bildirimli",İL,$B$10,İLÇE,$B$11)/VLOOKUP($B$11,ABONE2,3,FALSE))</f>
        <v>0.99350938958747304</v>
      </c>
      <c r="D29" s="17">
        <f>(SUMIFS(MESKENOG2,KAYNAK,A29,SEBEP,B29,SÜRE,"Uzun",BİLDİRİM,"Bildirimli",İL,$B$10,İLÇE,$B$11)/VLOOKUP($B$11,ABONE2,4,FALSE))</f>
        <v>25.890250440068833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1.0567787259484822</v>
      </c>
      <c r="F29" s="17">
        <f>(SUMIFS(TARIMSALAG2,KAYNAK,A29,SEBEP,B29,SÜRE,"Uzun",BİLDİRİM,"Bildirimli",İL,$B$10,İLÇE,$B$11)/VLOOKUP($B$11,ABONE2,6,FALSE))</f>
        <v>0.93539194344801924</v>
      </c>
      <c r="G29" s="17">
        <f>(SUMIFS(TARIMSALOG2,KAYNAK,A29,SEBEP,B29,SÜRE,"Uzun",BİLDİRİM,"Bildirimli",İL,$B$10,İLÇE,$B$11)/VLOOKUP($B$11,ABONE2,7,FALSE))</f>
        <v>71.916415740582963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7.1014202733001452</v>
      </c>
      <c r="I29" s="17">
        <f>(SUMIFS(TICARETHANEAG2,KAYNAK,A29,SEBEP,B29,SÜRE,"Uzun",BİLDİRİM,"Bildirimli",İL,$B$10,İLÇE,$B$11)/VLOOKUP($B$11,ABONE2,9,FALSE))</f>
        <v>0.74542153428385827</v>
      </c>
      <c r="J29" s="17">
        <f>(SUMIFS(TICARETHANEOG2,KAYNAK,A29,SEBEP,B29,SÜRE,"Uzun",BİLDİRİM,"Bildirimli",İL,$B$10,İLÇE,$B$11)/VLOOKUP($B$11,ABONE2,10,FALSE))</f>
        <v>21.966847916426918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1.3193261199103454</v>
      </c>
      <c r="L29" s="17">
        <f>(SUMIFS(SANAYIAG2,KAYNAK,A29,SEBEP,B29,SÜRE,"Uzun",BİLDİRİM,"Bildirimli",İL,$B$10,İLÇE,$B$11)/VLOOKUP($B$11,ABONE2,12,FALSE))</f>
        <v>7.1050418825059083</v>
      </c>
      <c r="M29" s="17">
        <f>(SUMIFS(SANAYIOG2,KAYNAK,A29,SEBEP,B29,SÜRE,"Uzun",BİLDİRİM,"Bildirimli",İL,$B$10,İLÇE,$B$11)/VLOOKUP($B$11,ABONE2,13,FALSE))</f>
        <v>15.153378879564409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11.495043880901454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1.208155148354304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7" t="s">
        <v>129</v>
      </c>
      <c r="B30" s="27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7" t="s">
        <v>130</v>
      </c>
      <c r="B31" s="27" t="s">
        <v>27</v>
      </c>
      <c r="C31" s="17">
        <f>(SUMIFS(MESKENAG2,KAYNAK,A31,SEBEP,B31,SÜRE,"Uzun",BİLDİRİM,"Bildirimli",İL,$B$10,İLÇE,$B$11)/VLOOKUP($B$11,ABONE2,3,FALSE))</f>
        <v>1.0704521671935776E-2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1.0677318594196719E-2</v>
      </c>
      <c r="F31" s="17">
        <f>(SUMIFS(TARIMSALAG2,KAYNAK,A31,SEBEP,B31,SÜRE,"Uzun",BİLDİRİM,"Bildirimli",İL,$B$10,İLÇE,$B$11)/VLOOKUP($B$11,ABONE2,6,FALSE))</f>
        <v>0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7">
        <f>(SUMIFS(TICARETHANEAG2,KAYNAK,A31,SEBEP,B31,SÜRE,"Uzun",BİLDİRİM,"Bildirimli",İL,$B$10,İLÇE,$B$11)/VLOOKUP($B$11,ABONE2,9,FALSE))</f>
        <v>1.1172623322112774E-2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1.0870474934790732E-2</v>
      </c>
      <c r="L31" s="17">
        <f>(SUMIFS(SANAYIAG2,KAYNAK,A31,SEBEP,B31,SÜRE,"Uzun",BİLDİRİM,"Bildirimli",İL,$B$10,İLÇE,$B$11)/VLOOKUP($B$11,ABONE2,12,FALSE))</f>
        <v>0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1.0535783959574472E-2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7" t="s">
        <v>130</v>
      </c>
      <c r="B32" s="27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1.0042139112594088</v>
      </c>
      <c r="D33" s="17">
        <f t="shared" ref="D33:O33" si="14">SUM(D28:D32)</f>
        <v>25.890250440068833</v>
      </c>
      <c r="E33" s="17">
        <f t="shared" si="14"/>
        <v>1.0674560445426788</v>
      </c>
      <c r="F33" s="17">
        <f t="shared" si="14"/>
        <v>0.93539194344801924</v>
      </c>
      <c r="G33" s="17">
        <f t="shared" si="14"/>
        <v>71.916415740582963</v>
      </c>
      <c r="H33" s="17">
        <f t="shared" si="14"/>
        <v>7.1014202733001452</v>
      </c>
      <c r="I33" s="17">
        <f t="shared" si="14"/>
        <v>0.75659415760597104</v>
      </c>
      <c r="J33" s="17">
        <f t="shared" si="14"/>
        <v>21.966847916426918</v>
      </c>
      <c r="K33" s="17">
        <f t="shared" si="14"/>
        <v>1.3301965948451362</v>
      </c>
      <c r="L33" s="17">
        <f t="shared" si="14"/>
        <v>7.1050418825059083</v>
      </c>
      <c r="M33" s="17">
        <f t="shared" si="14"/>
        <v>15.153378879564409</v>
      </c>
      <c r="N33" s="17">
        <f t="shared" si="14"/>
        <v>11.495043880901454</v>
      </c>
      <c r="O33" s="17">
        <f t="shared" si="14"/>
        <v>1.2186909323138786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48278</v>
      </c>
      <c r="D37" s="22">
        <f>VLOOKUP($B$11,ABONE2,4,FALSE)</f>
        <v>123</v>
      </c>
      <c r="E37" s="22">
        <f>VLOOKUP($B$11,ABONE2,5,FALSE)</f>
        <v>48401</v>
      </c>
      <c r="F37" s="22">
        <f>VLOOKUP($B$11,ABONE2,6,FALSE)</f>
        <v>904</v>
      </c>
      <c r="G37" s="22">
        <f>VLOOKUP($B$11,ABONE2,7,FALSE)</f>
        <v>86</v>
      </c>
      <c r="H37" s="22">
        <f>VLOOKUP($B$11,ABONE2,8,FALSE)</f>
        <v>990</v>
      </c>
      <c r="I37" s="22">
        <f>VLOOKUP($B$11,ABONE2,9,FALSE)</f>
        <v>11081</v>
      </c>
      <c r="J37" s="22">
        <f>VLOOKUP($B$11,ABONE2,10,FALSE)</f>
        <v>308</v>
      </c>
      <c r="K37" s="22">
        <f>VLOOKUP($B$11,ABONE2,11,FALSE)</f>
        <v>11389</v>
      </c>
      <c r="L37" s="36">
        <f>VLOOKUP($B$11,ABONE2,12,FALSE)</f>
        <v>10</v>
      </c>
      <c r="M37" s="36">
        <f>VLOOKUP($B$11,ABONE2,13,FALSE)</f>
        <v>12</v>
      </c>
      <c r="N37" s="36">
        <f>VLOOKUP($B$11,ABONE2,14,FALSE)</f>
        <v>22</v>
      </c>
      <c r="O37" s="36">
        <f>VLOOKUP($B$11,ABONE2,15,FALSE)</f>
        <v>60802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12912.948483333334</v>
      </c>
      <c r="D38" s="22">
        <f>VLOOKUP($B$11,TUKETIM,4,FALSE)</f>
        <v>387.10123333333337</v>
      </c>
      <c r="E38" s="22">
        <f>VLOOKUP($B$11,TUKETIM,5,FALSE)</f>
        <v>13300.049716666666</v>
      </c>
      <c r="F38" s="22">
        <f>VLOOKUP($B$11,TUKETIM,6,FALSE)</f>
        <v>543.65721666666673</v>
      </c>
      <c r="G38" s="22">
        <f>VLOOKUP($B$11,TUKETIM,7,FALSE)</f>
        <v>878.38430000000005</v>
      </c>
      <c r="H38" s="22">
        <f>VLOOKUP($B$11,TUKETIM,8,FALSE)</f>
        <v>1422.0415166666667</v>
      </c>
      <c r="I38" s="22">
        <f>VLOOKUP($B$11,TUKETIM,9,FALSE)</f>
        <v>6909.8276166666665</v>
      </c>
      <c r="J38" s="22">
        <f>VLOOKUP($B$11,TUKETIM,10,FALSE)</f>
        <v>6202.8324416666665</v>
      </c>
      <c r="K38" s="22">
        <f>VLOOKUP($B$11,TUKETIM,11,FALSE)</f>
        <v>13112.660058333333</v>
      </c>
      <c r="L38" s="36">
        <f>VLOOKUP($B$11,TUKETIM,12,FALSE)</f>
        <v>72.184183333333337</v>
      </c>
      <c r="M38" s="36">
        <f>VLOOKUP($B$11,TUKETIM,13,FALSE)</f>
        <v>971.65089999999987</v>
      </c>
      <c r="N38" s="36">
        <f>VLOOKUP($B$11,TUKETIM,14,FALSE)</f>
        <v>1043.8350833333332</v>
      </c>
      <c r="O38" s="36">
        <f>VLOOKUP($B$11,TUKETIM,15,FALSE)</f>
        <v>28878.586374999999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296838.3</v>
      </c>
      <c r="D39" s="22">
        <f>VLOOKUP($B$11,ANLASMA,4,FALSE)</f>
        <v>14517.41</v>
      </c>
      <c r="E39" s="22">
        <f>VLOOKUP($B$11,ANLASMA,5,FALSE)</f>
        <v>311355.70999999996</v>
      </c>
      <c r="F39" s="22">
        <f>VLOOKUP($B$11,ANLASMA,6,FALSE)</f>
        <v>3975.056</v>
      </c>
      <c r="G39" s="22">
        <f>VLOOKUP($B$11,ANLASMA,7,FALSE)</f>
        <v>4052.01</v>
      </c>
      <c r="H39" s="22">
        <f>VLOOKUP($B$11,ANLASMA,8,FALSE)</f>
        <v>8027.0660000000007</v>
      </c>
      <c r="I39" s="22">
        <f>VLOOKUP($B$11,ANLASMA,9,FALSE)</f>
        <v>78908.442999999999</v>
      </c>
      <c r="J39" s="22">
        <f>VLOOKUP($B$11,ANLASMA,10,FALSE)</f>
        <v>65791.88</v>
      </c>
      <c r="K39" s="22">
        <f>VLOOKUP($B$11,ANLASMA,11,FALSE)</f>
        <v>144700.323</v>
      </c>
      <c r="L39" s="36">
        <f>VLOOKUP($B$11,ANLASMA,12,FALSE)</f>
        <v>255.84800000000001</v>
      </c>
      <c r="M39" s="36">
        <f>VLOOKUP($B$11,ANLASMA,13,FALSE)</f>
        <v>12864</v>
      </c>
      <c r="N39" s="36">
        <f>VLOOKUP($B$11,ANLASMA,14,FALSE)</f>
        <v>13119.848</v>
      </c>
      <c r="O39" s="36">
        <f>VLOOKUP($B$11,ANLASMA,15,FALSE)</f>
        <v>477202.94699999993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2"/>
  <dimension ref="A1:AC70"/>
  <sheetViews>
    <sheetView tabSelected="1" zoomScale="80" zoomScaleNormal="80" workbookViewId="0">
      <selection activeCell="B11" sqref="B11"/>
    </sheetView>
  </sheetViews>
  <sheetFormatPr defaultRowHeight="15" x14ac:dyDescent="0.25"/>
  <cols>
    <col min="1" max="1" width="36.5703125" bestFit="1" customWidth="1"/>
    <col min="2" max="2" width="27" customWidth="1"/>
    <col min="3" max="12" width="17.42578125" customWidth="1"/>
    <col min="13" max="15" width="17.4257812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21</v>
      </c>
      <c r="C10" s="49"/>
      <c r="D10" s="8"/>
      <c r="F10" s="11"/>
      <c r="G10" s="11"/>
      <c r="H10" s="11"/>
      <c r="I10" s="11"/>
    </row>
    <row r="11" spans="1:29" x14ac:dyDescent="0.25">
      <c r="A11" s="6"/>
      <c r="B11" s="12"/>
      <c r="C11" s="12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0" t="s">
        <v>18</v>
      </c>
      <c r="B14" s="20" t="s">
        <v>19</v>
      </c>
      <c r="C14" s="21" t="s">
        <v>20</v>
      </c>
      <c r="D14" s="21" t="s">
        <v>2</v>
      </c>
      <c r="E14" s="21" t="s">
        <v>64</v>
      </c>
      <c r="F14" s="21" t="s">
        <v>20</v>
      </c>
      <c r="G14" s="21" t="s">
        <v>2</v>
      </c>
      <c r="H14" s="21" t="s">
        <v>64</v>
      </c>
      <c r="I14" s="21" t="s">
        <v>20</v>
      </c>
      <c r="J14" s="21" t="s">
        <v>2</v>
      </c>
      <c r="K14" s="21" t="s">
        <v>64</v>
      </c>
      <c r="L14" s="21" t="s">
        <v>20</v>
      </c>
      <c r="M14" s="21" t="s">
        <v>2</v>
      </c>
      <c r="N14" s="21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0" t="s">
        <v>26</v>
      </c>
      <c r="B15" s="20" t="s">
        <v>27</v>
      </c>
      <c r="C15" s="17">
        <f t="shared" ref="C15:C24" si="0">(SUMIFS(MESKENAG2,KAYNAK,A15,SEBEP,B15,SÜRE,"Uzun",BİLDİRİM,"Bildirimsiz")/VLOOKUP($B$10,ABONE2,3,FALSE))</f>
        <v>1.1523590655641408E-2</v>
      </c>
      <c r="D15" s="17">
        <f t="shared" ref="D15:D24" si="1">(SUMIFS(MESKENOG2,KAYNAK,A15,SEBEP,B15,SÜRE,"Uzun",BİLDİRİM,"Bildirimsiz")/VLOOKUP($B$10,ABONE2,4,FALSE))</f>
        <v>0.55351955759297955</v>
      </c>
      <c r="E15" s="17">
        <f t="shared" ref="E15:E24" si="2">(SUMIFS(MESKENAG2,KAYNAK,A15,SEBEP,B15,SÜRE,"Uzun",BİLDİRİM,"Bildirimsiz")+SUMIFS(MESKENOG2,KAYNAK,A15,SEBEP,B15,SÜRE,"Uzun",BİLDİRİM,"Bildirimsiz"))/VLOOKUP($B$10,ABONE2,5,FALSE)</f>
        <v>1.1951023049048725E-2</v>
      </c>
      <c r="F15" s="17">
        <f t="shared" ref="F15:F24" si="3">(SUMIFS(TARIMSALAG2,KAYNAK,A15,SEBEP,B15,SÜRE,"Uzun",BİLDİRİM,"Bildirimsiz")/VLOOKUP($B$10,ABONE2,6,FALSE))</f>
        <v>0.21242755656989587</v>
      </c>
      <c r="G15" s="17">
        <f t="shared" ref="G15:G24" si="4">(SUMIFS(TARIMSALOG2,KAYNAK,A15,SEBEP,B15,SÜRE,"Uzun",BİLDİRİM,"Bildirimsiz")/VLOOKUP($B$10,ABONE2,7,FALSE))</f>
        <v>0.70585045836613824</v>
      </c>
      <c r="H15" s="17">
        <f t="shared" ref="H15:H24" si="5">(SUMIFS(TARIMSALAG2,KAYNAK,A15,SEBEP,B15,SÜRE,"Uzun",BİLDİRİM,"Bildirimsiz")+SUMIFS(TARIMSALOG2,KAYNAK,A15,SEBEP,B15,SÜRE,"Uzun",BİLDİRİM,"Bildirimsiz"))/VLOOKUP($B$10,ABONE2,8,FALSE)</f>
        <v>0.31628359260107219</v>
      </c>
      <c r="I15" s="17">
        <f t="shared" ref="I15:I24" si="6">(SUMIFS(TICARETHANEAG2,KAYNAK,A15,SEBEP,B15,SÜRE,"Uzun",BİLDİRİM,"Bildirimsiz")/VLOOKUP($B$10,ABONE2,9,FALSE))</f>
        <v>3.6610611416702646E-2</v>
      </c>
      <c r="J15" s="17">
        <f t="shared" ref="J15:J24" si="7">(SUMIFS(TICARETHANEOG2,KAYNAK,A15,SEBEP,B15,SÜRE,"Uzun",BİLDİRİM,"Bildirimsiz")/VLOOKUP($B$10,ABONE2,10,FALSE))</f>
        <v>1.1425982866747988</v>
      </c>
      <c r="K15" s="17">
        <f t="shared" ref="K15:K24" si="8">(SUMIFS(TICARETHANEAG2,KAYNAK,A15,SEBEP,B15,SÜRE,"Uzun",BİLDİRİM,"Bildirimsiz")+SUMIFS(TICARETHANEOG2,KAYNAK,A15,SEBEP,B15,SÜRE,"Uzun",BİLDİRİM,"Bildirimsiz"))/VLOOKUP($B$10,ABONE2,11,FALSE)</f>
        <v>6.5649849906835256E-2</v>
      </c>
      <c r="L15" s="17">
        <f t="shared" ref="L15:L24" si="9">(SUMIFS(SANAYIAG2,KAYNAK,A15,SEBEP,B15,SÜRE,"Uzun",BİLDİRİM,"Bildirimsiz")/VLOOKUP($B$10,ABONE2,12,FALSE))</f>
        <v>1.1571487858293426</v>
      </c>
      <c r="M15" s="17">
        <f t="shared" ref="M15:M24" si="10">(SUMIFS(SANAYIOG2,KAYNAK,A15,SEBEP,B15,SÜRE,"Uzun",BİLDİRİM,"Bildirimsiz")/VLOOKUP($B$10,ABONE2,13,FALSE))</f>
        <v>90.983926001465719</v>
      </c>
      <c r="N15" s="17">
        <f t="shared" ref="N15:N24" si="11">(SUMIFS(SANAYIAG2,KAYNAK,A15,SEBEP,B15,SÜRE,"Uzun",BİLDİRİM,"Bildirimsiz")+SUMIFS(SANAYIOG2,KAYNAK,A15,SEBEP,B15,SÜRE,"Uzun",BİLDİRİM,"Bildirimsiz"))/VLOOKUP($B$10,ABONE2,14,FALSE)</f>
        <v>44.23499660763197</v>
      </c>
      <c r="O15" s="23">
        <f t="shared" ref="O15:O24" si="12">(SUMIFS(MESKENAG2,KAYNAK,A15,SEBEP,B15,SÜRE,"Uzun",BİLDİRİM,"Bildirimsiz")+SUMIFS(MESKENOG2,KAYNAK,A15,SEBEP,B15,SÜRE,"Uzun",BİLDİRİM,"Bildirimsiz")+SUMIFS(TARIMSALAG2,KAYNAK,A15,SEBEP,B15,SÜRE,"Uzun",BİLDİRİM,"Bildirimsiz")+SUMIFS(TARIMSALOG2,KAYNAK,A15,SEBEP,B15,SÜRE,"Uzun",BİLDİRİM,"Bildirimsiz")+SUMIFS(TICARETHANEAG2,KAYNAK,A15,SEBEP,B15,SÜRE,"Uzun",BİLDİRİM,"Bildirimsiz")+SUMIFS(TICARETHANEOG2,KAYNAK,A15,SEBEP,B15,SÜRE,"Uzun",BİLDİRİM,"Bildirimsiz")+SUMIFS(SANAYIAG2,KAYNAK,A15,SEBEP,B15,SÜRE,"Uzun",BİLDİRİM,"Bildirimsiz")+SUMIFS(SANAYIOG2,KAYNAK,A15,SEBEP,B15,SÜRE,"Uzun",BİLDİRİM,"Bildirimsiz"))/VLOOKUP($B$10,ABONE2,15,FALSE)</f>
        <v>8.8985323369580774E-2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0" t="s">
        <v>26</v>
      </c>
      <c r="B16" s="20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0" t="s">
        <v>129</v>
      </c>
      <c r="B17" s="20" t="s">
        <v>27</v>
      </c>
      <c r="C17" s="17">
        <f t="shared" si="0"/>
        <v>0.1823624334246555</v>
      </c>
      <c r="D17" s="17">
        <f t="shared" si="1"/>
        <v>7.1924747128922641</v>
      </c>
      <c r="E17" s="17">
        <f t="shared" si="2"/>
        <v>0.18789079387832891</v>
      </c>
      <c r="F17" s="17">
        <f t="shared" si="3"/>
        <v>3.5341844241347689</v>
      </c>
      <c r="G17" s="17">
        <f t="shared" si="4"/>
        <v>13.342695289890578</v>
      </c>
      <c r="H17" s="17">
        <f t="shared" si="5"/>
        <v>5.5986874177691783</v>
      </c>
      <c r="I17" s="17">
        <f t="shared" si="6"/>
        <v>0.5153537845409808</v>
      </c>
      <c r="J17" s="17">
        <f t="shared" si="7"/>
        <v>18.394972735904783</v>
      </c>
      <c r="K17" s="17">
        <f t="shared" si="8"/>
        <v>0.9848079479611872</v>
      </c>
      <c r="L17" s="17">
        <f t="shared" si="9"/>
        <v>19.976028440124807</v>
      </c>
      <c r="M17" s="17">
        <f t="shared" si="10"/>
        <v>174.74742487146133</v>
      </c>
      <c r="N17" s="17">
        <f t="shared" si="11"/>
        <v>94.199092756813016</v>
      </c>
      <c r="O17" s="23">
        <f t="shared" si="12"/>
        <v>0.60348991000977981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0" t="s">
        <v>129</v>
      </c>
      <c r="B18" s="20" t="s">
        <v>3</v>
      </c>
      <c r="C18" s="17">
        <f t="shared" si="0"/>
        <v>2.0464715777494053E-2</v>
      </c>
      <c r="D18" s="17">
        <f t="shared" si="1"/>
        <v>0.82903419854915406</v>
      </c>
      <c r="E18" s="17">
        <f t="shared" si="2"/>
        <v>2.1102375115090499E-2</v>
      </c>
      <c r="F18" s="17">
        <f t="shared" si="3"/>
        <v>0.11268459287252029</v>
      </c>
      <c r="G18" s="17">
        <f t="shared" si="4"/>
        <v>0.40872178499793443</v>
      </c>
      <c r="H18" s="17">
        <f t="shared" si="5"/>
        <v>0.17499473125487175</v>
      </c>
      <c r="I18" s="17">
        <f t="shared" si="6"/>
        <v>5.4810822646834706E-2</v>
      </c>
      <c r="J18" s="17">
        <f t="shared" si="7"/>
        <v>1.2590675147979213</v>
      </c>
      <c r="K18" s="17">
        <f t="shared" si="8"/>
        <v>8.6430250303252992E-2</v>
      </c>
      <c r="L18" s="17">
        <f t="shared" si="9"/>
        <v>5.1542013579128092</v>
      </c>
      <c r="M18" s="17">
        <f t="shared" si="10"/>
        <v>11.055525686043794</v>
      </c>
      <c r="N18" s="17">
        <f t="shared" si="11"/>
        <v>7.9842745191046154</v>
      </c>
      <c r="O18" s="23">
        <f t="shared" si="12"/>
        <v>4.6913154300349105E-2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0" t="s">
        <v>129</v>
      </c>
      <c r="B19" s="20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0" t="s">
        <v>129</v>
      </c>
      <c r="B20" s="20" t="s">
        <v>5</v>
      </c>
      <c r="C20" s="17">
        <f t="shared" si="0"/>
        <v>9.5969572220423287E-3</v>
      </c>
      <c r="D20" s="17">
        <f t="shared" si="1"/>
        <v>2.5681762890104571</v>
      </c>
      <c r="E20" s="17">
        <f t="shared" si="2"/>
        <v>1.1614720737310799E-2</v>
      </c>
      <c r="F20" s="17">
        <f t="shared" si="3"/>
        <v>8.2276041834519975E-2</v>
      </c>
      <c r="G20" s="17">
        <f t="shared" si="4"/>
        <v>0.49127093628244339</v>
      </c>
      <c r="H20" s="17">
        <f t="shared" si="5"/>
        <v>0.16836160523200347</v>
      </c>
      <c r="I20" s="17">
        <f t="shared" si="6"/>
        <v>2.5593047822715712E-2</v>
      </c>
      <c r="J20" s="17">
        <f t="shared" si="7"/>
        <v>0.79468010404895173</v>
      </c>
      <c r="K20" s="17">
        <f t="shared" si="8"/>
        <v>4.5786493866511672E-2</v>
      </c>
      <c r="L20" s="17">
        <f t="shared" si="9"/>
        <v>0.54380436252981879</v>
      </c>
      <c r="M20" s="17">
        <f t="shared" si="10"/>
        <v>6.1158988072623419</v>
      </c>
      <c r="N20" s="17">
        <f t="shared" si="11"/>
        <v>3.2159901403038451</v>
      </c>
      <c r="O20" s="23">
        <f t="shared" si="12"/>
        <v>2.6091276186352395E-2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0" t="s">
        <v>130</v>
      </c>
      <c r="B21" s="20" t="s">
        <v>27</v>
      </c>
      <c r="C21" s="17">
        <f t="shared" si="0"/>
        <v>7.856964735542106E-2</v>
      </c>
      <c r="D21" s="17">
        <f t="shared" si="1"/>
        <v>2.0999789731670635E-2</v>
      </c>
      <c r="E21" s="17">
        <f t="shared" si="2"/>
        <v>7.8524246238930673E-2</v>
      </c>
      <c r="F21" s="17">
        <f t="shared" si="3"/>
        <v>0.7667772579730765</v>
      </c>
      <c r="G21" s="17">
        <f t="shared" si="4"/>
        <v>1.3935415958034929E-2</v>
      </c>
      <c r="H21" s="17">
        <f t="shared" si="5"/>
        <v>0.60831852169338407</v>
      </c>
      <c r="I21" s="17">
        <f t="shared" si="6"/>
        <v>0.2395381230836735</v>
      </c>
      <c r="J21" s="17">
        <f t="shared" si="7"/>
        <v>6.025249840710728E-2</v>
      </c>
      <c r="K21" s="17">
        <f t="shared" si="8"/>
        <v>0.23483073065127566</v>
      </c>
      <c r="L21" s="17">
        <f t="shared" si="9"/>
        <v>8.9368246242939318</v>
      </c>
      <c r="M21" s="17">
        <f t="shared" si="10"/>
        <v>0.19584633132302504</v>
      </c>
      <c r="N21" s="17">
        <f t="shared" si="11"/>
        <v>4.7449506153404508</v>
      </c>
      <c r="O21" s="23">
        <f t="shared" si="12"/>
        <v>0.12578221235794629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0" t="s">
        <v>130</v>
      </c>
      <c r="B22" s="20" t="s">
        <v>3</v>
      </c>
      <c r="C22" s="17">
        <f t="shared" si="0"/>
        <v>6.6861869205909585E-4</v>
      </c>
      <c r="D22" s="17">
        <f t="shared" si="1"/>
        <v>0</v>
      </c>
      <c r="E22" s="17">
        <f t="shared" si="2"/>
        <v>6.6809140162658832E-4</v>
      </c>
      <c r="F22" s="17">
        <f t="shared" si="3"/>
        <v>2.0912065291423892E-3</v>
      </c>
      <c r="G22" s="17">
        <f t="shared" si="4"/>
        <v>0</v>
      </c>
      <c r="H22" s="17">
        <f t="shared" si="5"/>
        <v>1.6510477528703285E-3</v>
      </c>
      <c r="I22" s="17">
        <f t="shared" si="6"/>
        <v>2.0298718505393164E-3</v>
      </c>
      <c r="J22" s="17">
        <f t="shared" si="7"/>
        <v>0</v>
      </c>
      <c r="K22" s="17">
        <f t="shared" si="8"/>
        <v>1.9765747532109381E-3</v>
      </c>
      <c r="L22" s="17">
        <f t="shared" si="9"/>
        <v>7.6366340172013478E-2</v>
      </c>
      <c r="M22" s="17">
        <f t="shared" si="10"/>
        <v>0</v>
      </c>
      <c r="N22" s="17">
        <f t="shared" si="11"/>
        <v>3.9743657241501265E-2</v>
      </c>
      <c r="O22" s="23">
        <f t="shared" si="12"/>
        <v>9.6119605048931639E-4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0" t="s">
        <v>130</v>
      </c>
      <c r="B23" s="20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0" t="s">
        <v>130</v>
      </c>
      <c r="B24" s="20" t="s">
        <v>5</v>
      </c>
      <c r="C24" s="17">
        <f t="shared" si="0"/>
        <v>3.5437091512025855E-5</v>
      </c>
      <c r="D24" s="17">
        <f t="shared" si="1"/>
        <v>0</v>
      </c>
      <c r="E24" s="17">
        <f t="shared" si="2"/>
        <v>3.5409144881858165E-5</v>
      </c>
      <c r="F24" s="17">
        <f t="shared" si="3"/>
        <v>1.1645517983566477E-3</v>
      </c>
      <c r="G24" s="17">
        <f t="shared" si="4"/>
        <v>0</v>
      </c>
      <c r="H24" s="17">
        <f t="shared" si="5"/>
        <v>9.1943603034099245E-4</v>
      </c>
      <c r="I24" s="17">
        <f t="shared" si="6"/>
        <v>3.0192732002559208E-4</v>
      </c>
      <c r="J24" s="17">
        <f t="shared" si="7"/>
        <v>0</v>
      </c>
      <c r="K24" s="17">
        <f t="shared" si="8"/>
        <v>2.9399979999164262E-4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1.0341352299921924E-4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0.30322140021882549</v>
      </c>
      <c r="D25" s="17">
        <f t="shared" ref="D25:O25" si="13">SUM(D15:D24)</f>
        <v>11.164204547776524</v>
      </c>
      <c r="E25" s="17">
        <f t="shared" si="13"/>
        <v>0.31178665956521806</v>
      </c>
      <c r="F25" s="17">
        <f t="shared" si="13"/>
        <v>4.7116056317122803</v>
      </c>
      <c r="G25" s="17">
        <f t="shared" si="13"/>
        <v>14.962473885495129</v>
      </c>
      <c r="H25" s="17">
        <f t="shared" si="13"/>
        <v>6.8692163523337211</v>
      </c>
      <c r="I25" s="17">
        <f t="shared" si="13"/>
        <v>0.87423818868147218</v>
      </c>
      <c r="J25" s="17">
        <f t="shared" si="13"/>
        <v>21.651571139833557</v>
      </c>
      <c r="K25" s="17">
        <f t="shared" si="13"/>
        <v>1.4197758472422652</v>
      </c>
      <c r="L25" s="17">
        <f t="shared" si="13"/>
        <v>35.844373910862728</v>
      </c>
      <c r="M25" s="17">
        <f t="shared" si="13"/>
        <v>283.09862169755621</v>
      </c>
      <c r="N25" s="17">
        <f t="shared" si="13"/>
        <v>154.41904829643542</v>
      </c>
      <c r="O25" s="17">
        <f t="shared" si="13"/>
        <v>0.89232648579749696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0" t="s">
        <v>18</v>
      </c>
      <c r="B27" s="20" t="s">
        <v>19</v>
      </c>
      <c r="C27" s="21" t="s">
        <v>1</v>
      </c>
      <c r="D27" s="21" t="s">
        <v>2</v>
      </c>
      <c r="E27" s="21" t="s">
        <v>64</v>
      </c>
      <c r="F27" s="21" t="s">
        <v>1</v>
      </c>
      <c r="G27" s="21" t="s">
        <v>2</v>
      </c>
      <c r="H27" s="21" t="s">
        <v>64</v>
      </c>
      <c r="I27" s="21" t="s">
        <v>1</v>
      </c>
      <c r="J27" s="21" t="s">
        <v>2</v>
      </c>
      <c r="K27" s="21" t="s">
        <v>64</v>
      </c>
      <c r="L27" s="21" t="s">
        <v>1</v>
      </c>
      <c r="M27" s="21" t="s">
        <v>2</v>
      </c>
      <c r="N27" s="21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0" t="s">
        <v>26</v>
      </c>
      <c r="B28" s="20" t="s">
        <v>27</v>
      </c>
      <c r="C28" s="17">
        <f>(SUMIFS(MESKENAG2,KAYNAK,A28,SEBEP,B28,SÜRE,"Uzun",BİLDİRİM,"Bildirimli")/VLOOKUP($B$10,ABONE2,3,FALSE))</f>
        <v>1.2008141927547957E-2</v>
      </c>
      <c r="D28" s="17">
        <f>(SUMIFS(MESKENOG2,KAYNAK,A28,SEBEP,B28,SÜRE,"Uzun",BİLDİRİM,"Bildirimli")/VLOOKUP($B$10,ABONE2,4,FALSE))</f>
        <v>0.13564753460209741</v>
      </c>
      <c r="E28" s="17">
        <f>(SUMIFS(MESKENAG2,KAYNAK,A28,SEBEP,B28,SÜRE,"Uzun",BİLDİRİM,"Bildirimli")+SUMIFS(MESKENOG2,KAYNAK,A28,SEBEP,B28,SÜRE,"Uzun",BİLDİRİM,"Bildirimli"))/VLOOKUP($B$10,ABONE2,5,FALSE)</f>
        <v>1.2105647231561444E-2</v>
      </c>
      <c r="F28" s="17">
        <f>(SUMIFS(TARIMSALAG2,KAYNAK,A28,SEBEP,B28,SÜRE,"Uzun",BİLDİRİM,"Bildirimli")/VLOOKUP($B$10,ABONE2,6,FALSE))</f>
        <v>0.21305843928859292</v>
      </c>
      <c r="G28" s="17">
        <f>(SUMIFS(TARIMSALOG2,KAYNAK,A28,SEBEP,B28,SÜRE,"Uzun",BİLDİRİM,"Bildirimli")/VLOOKUP($B$10,ABONE2,7,FALSE))</f>
        <v>1.3152449357686125</v>
      </c>
      <c r="H28" s="17">
        <f>(SUMIFS(TARIMSALAG2,KAYNAK,A28,SEBEP,B28,SÜRE,"Uzun",BİLDİRİM,"Bildirimli")+SUMIFS(TARIMSALOG2,KAYNAK,A28,SEBEP,B28,SÜRE,"Uzun",BİLDİRİM,"Bildirimli"))/VLOOKUP($B$10,ABONE2,8,FALSE)</f>
        <v>0.44504751007309912</v>
      </c>
      <c r="I28" s="17">
        <f>(SUMIFS(TICARETHANEAG2,KAYNAK,A28,SEBEP,B28,SÜRE,"Uzun",BİLDİRİM,"Bildirimli")/VLOOKUP($B$10,ABONE2,9,FALSE))</f>
        <v>3.0014067189639875E-2</v>
      </c>
      <c r="J28" s="17">
        <f>(SUMIFS(TICARETHANEOG2,KAYNAK,A28,SEBEP,B28,SÜRE,"Uzun",BİLDİRİM,"Bildirimli")/VLOOKUP($B$10,ABONE2,10,FALSE))</f>
        <v>2.3458721166232319</v>
      </c>
      <c r="K28" s="17">
        <f>(SUMIFS(TICARETHANEAG2,KAYNAK,A28,SEBEP,B28,SÜRE,"Uzun",BİLDİRİM,"Bildirimli")+SUMIFS(TICARETHANEOG2,KAYNAK,A28,SEBEP,B28,SÜRE,"Uzun",BİLDİRİM,"Bildirimli"))/VLOOKUP($B$10,ABONE2,11,FALSE)</f>
        <v>9.0820128334129197E-2</v>
      </c>
      <c r="L28" s="17">
        <f>(SUMIFS(SANAYIAG2,KAYNAK,A28,SEBEP,B28,SÜRE,"Uzun",BİLDİRİM,"Bildirimli")/VLOOKUP($B$10,ABONE2,12,FALSE))</f>
        <v>0.52502680455483108</v>
      </c>
      <c r="M28" s="17">
        <f>(SUMIFS(SANAYIOG2,KAYNAK,A28,SEBEP,B28,SÜRE,"Uzun",BİLDİRİM,"Bildirimli")/VLOOKUP($B$10,ABONE2,13,FALSE))</f>
        <v>16.981365337005418</v>
      </c>
      <c r="N28" s="17">
        <f>(SUMIFS(SANAYIAG2,KAYNAK,A28,SEBEP,B28,SÜRE,"Uzun",BİLDİRİM,"Bildirimli")+SUMIFS(SANAYIOG2,KAYNAK,A28,SEBEP,B28,SÜRE,"Uzun",BİLDİRİM,"Bildirimli"))/VLOOKUP($B$10,ABONE2,14,FALSE)</f>
        <v>8.4169235081757705</v>
      </c>
      <c r="O28" s="23">
        <f>(SUMIFS(MESKENAG2,KAYNAK,A28,SEBEP,B28,SÜRE,"Uzun",BİLDİRİM,"Bildirimli")+SUMIFS(MESKENOG2,KAYNAK,A28,SEBEP,B28,SÜRE,"Uzun",BİLDİRİM,"Bildirimli")+SUMIFS(TARIMSALAG2,KAYNAK,A28,SEBEP,B28,SÜRE,"Uzun",BİLDİRİM,"Bildirimli")+SUMIFS(TARIMSALOG2,KAYNAK,A28,SEBEP,B28,SÜRE,"Uzun",BİLDİRİM,"Bildirimli")+SUMIFS(TICARETHANEAG2,KAYNAK,A28,SEBEP,B28,SÜRE,"Uzun",BİLDİRİM,"Bildirimli")+SUMIFS(TICARETHANEOG2,KAYNAK,A28,SEBEP,B28,SÜRE,"Uzun",BİLDİRİM,"Bildirimli")+SUMIFS(SANAYIAG2,KAYNAK,A28,SEBEP,B28,SÜRE,"Uzun",BİLDİRİM,"Bildirimli")+SUMIFS(SANAYIOG2,KAYNAK,A28,SEBEP,B28,SÜRE,"Uzun",BİLDİRİM,"Bildirimli"))/VLOOKUP($B$10,ABONE2,15,FALSE)</f>
        <v>4.8959787878414734E-2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0" t="s">
        <v>129</v>
      </c>
      <c r="B29" s="20" t="s">
        <v>27</v>
      </c>
      <c r="C29" s="17">
        <f>(SUMIFS(MESKENAG2,KAYNAK,A29,SEBEP,B29,SÜRE,"Uzun",BİLDİRİM,"Bildirimli")/VLOOKUP($B$10,ABONE2,3,FALSE))</f>
        <v>7.9510639914518039E-2</v>
      </c>
      <c r="D29" s="17">
        <f>(SUMIFS(MESKENOG2,KAYNAK,A29,SEBEP,B29,SÜRE,"Uzun",BİLDİRİM,"Bildirimli")/VLOOKUP($B$10,ABONE2,4,FALSE))</f>
        <v>5.3597762211778228</v>
      </c>
      <c r="E29" s="17">
        <f>(SUMIFS(MESKENAG2,KAYNAK,A29,SEBEP,B29,SÜRE,"Uzun",BİLDİRİM,"Bildirimli")+SUMIFS(MESKENOG2,KAYNAK,A29,SEBEP,B29,SÜRE,"Uzun",BİLDİRİM,"Bildirimli"))/VLOOKUP($B$10,ABONE2,5,FALSE)</f>
        <v>8.367479738598238E-2</v>
      </c>
      <c r="F29" s="17">
        <f>(SUMIFS(TARIMSALAG2,KAYNAK,A29,SEBEP,B29,SÜRE,"Uzun",BİLDİRİM,"Bildirimli")/VLOOKUP($B$10,ABONE2,6,FALSE))</f>
        <v>0.86298604937617418</v>
      </c>
      <c r="G29" s="17">
        <f>(SUMIFS(TARIMSALOG2,KAYNAK,A29,SEBEP,B29,SÜRE,"Uzun",BİLDİRİM,"Bildirimli")/VLOOKUP($B$10,ABONE2,7,FALSE))</f>
        <v>3.1046383167208536</v>
      </c>
      <c r="H29" s="17">
        <f>(SUMIFS(TARIMSALAG2,KAYNAK,A29,SEBEP,B29,SÜRE,"Uzun",BİLDİRİM,"Bildirimli")+SUMIFS(TARIMSALOG2,KAYNAK,A29,SEBEP,B29,SÜRE,"Uzun",BİLDİRİM,"Bildirimli"))/VLOOKUP($B$10,ABONE2,8,FALSE)</f>
        <v>1.3348107616041749</v>
      </c>
      <c r="I29" s="17">
        <f>(SUMIFS(TICARETHANEAG2,KAYNAK,A29,SEBEP,B29,SÜRE,"Uzun",BİLDİRİM,"Bildirimli")/VLOOKUP($B$10,ABONE2,9,FALSE))</f>
        <v>0.20711681660365319</v>
      </c>
      <c r="J29" s="17">
        <f>(SUMIFS(TICARETHANEOG2,KAYNAK,A29,SEBEP,B29,SÜRE,"Uzun",BİLDİRİM,"Bildirimli")/VLOOKUP($B$10,ABONE2,10,FALSE))</f>
        <v>6.2810747415695198</v>
      </c>
      <c r="K29" s="17">
        <f>(SUMIFS(TICARETHANEAG2,KAYNAK,A29,SEBEP,B29,SÜRE,"Uzun",BİLDİRİM,"Bildirimli")+SUMIFS(TICARETHANEOG2,KAYNAK,A29,SEBEP,B29,SÜRE,"Uzun",BİLDİRİM,"Bildirimli"))/VLOOKUP($B$10,ABONE2,11,FALSE)</f>
        <v>0.3665969959112152</v>
      </c>
      <c r="L29" s="17">
        <f>(SUMIFS(SANAYIAG2,KAYNAK,A29,SEBEP,B29,SÜRE,"Uzun",BİLDİRİM,"Bildirimli")/VLOOKUP($B$10,ABONE2,12,FALSE))</f>
        <v>2.3635562514989701</v>
      </c>
      <c r="M29" s="17">
        <f>(SUMIFS(SANAYIOG2,KAYNAK,A29,SEBEP,B29,SÜRE,"Uzun",BİLDİRİM,"Bildirimli")/VLOOKUP($B$10,ABONE2,13,FALSE))</f>
        <v>46.558010558799587</v>
      </c>
      <c r="N29" s="17">
        <f>(SUMIFS(SANAYIAG2,KAYNAK,A29,SEBEP,B29,SÜRE,"Uzun",BİLDİRİM,"Bildirimli")+SUMIFS(SANAYIOG2,KAYNAK,A29,SEBEP,B29,SÜRE,"Uzun",BİLDİRİM,"Bildirimli"))/VLOOKUP($B$10,ABONE2,14,FALSE)</f>
        <v>23.557703879074168</v>
      </c>
      <c r="O29" s="23">
        <f>(SUMIFS(MESKENAG2,KAYNAK,A29,SEBEP,B29,SÜRE,"Uzun",BİLDİRİM,"Bildirimli")+SUMIFS(MESKENOG2,KAYNAK,A29,SEBEP,B29,SÜRE,"Uzun",BİLDİRİM,"Bildirimli")+SUMIFS(TARIMSALAG2,KAYNAK,A29,SEBEP,B29,SÜRE,"Uzun",BİLDİRİM,"Bildirimli")+SUMIFS(TARIMSALOG2,KAYNAK,A29,SEBEP,B29,SÜRE,"Uzun",BİLDİRİM,"Bildirimli")+SUMIFS(TICARETHANEAG2,KAYNAK,A29,SEBEP,B29,SÜRE,"Uzun",BİLDİRİM,"Bildirimli")+SUMIFS(TICARETHANEOG2,KAYNAK,A29,SEBEP,B29,SÜRE,"Uzun",BİLDİRİM,"Bildirimli")+SUMIFS(SANAYIAG2,KAYNAK,A29,SEBEP,B29,SÜRE,"Uzun",BİLDİRİM,"Bildirimli")+SUMIFS(SANAYIOG2,KAYNAK,A29,SEBEP,B29,SÜRE,"Uzun",BİLDİRİM,"Bildirimli"))/VLOOKUP($B$10,ABONE2,15,FALSE)</f>
        <v>0.19804772778570839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0" t="s">
        <v>129</v>
      </c>
      <c r="B30" s="20" t="s">
        <v>5</v>
      </c>
      <c r="C30" s="17">
        <f>(SUMIFS(MESKENAG2,KAYNAK,A30,SEBEP,B30,SÜRE,"Uzun",BİLDİRİM,"Bildirimli")/VLOOKUP($B$10,ABONE2,3,FALSE))</f>
        <v>1.2415082932630753E-6</v>
      </c>
      <c r="D30" s="17">
        <f>(SUMIFS(MESKENOG2,KAYNAK,A30,SEBEP,B30,SÜRE,"Uzun",BİLDİRİM,"Bildirimli")/VLOOKUP($B$10,ABONE2,4,FALSE))</f>
        <v>0</v>
      </c>
      <c r="E30" s="17">
        <f>(SUMIFS(MESKENAG2,KAYNAK,A30,SEBEP,B30,SÜRE,"Uzun",BİLDİRİM,"Bildirimli")+SUMIFS(MESKENOG2,KAYNAK,A30,SEBEP,B30,SÜRE,"Uzun",BİLDİRİM,"Bildirimli"))/VLOOKUP($B$10,ABONE2,5,FALSE)</f>
        <v>1.2405292068978703E-6</v>
      </c>
      <c r="F30" s="17">
        <f>(SUMIFS(TARIMSALAG2,KAYNAK,A30,SEBEP,B30,SÜRE,"Uzun",BİLDİRİM,"Bildirimli")/VLOOKUP($B$10,ABONE2,6,FALSE))</f>
        <v>0</v>
      </c>
      <c r="G30" s="17">
        <f>(SUMIFS(TARIMSALOG2,KAYNAK,A30,SEBEP,B30,SÜRE,"Uzun",BİLDİRİM,"Bildirimli")/VLOOKUP($B$10,ABONE2,7,FALSE))</f>
        <v>0</v>
      </c>
      <c r="H30" s="17">
        <f>(SUMIFS(TARIMSALAG2,KAYNAK,A30,SEBEP,B30,SÜRE,"Uzun",BİLDİRİM,"Bildirimli")+SUMIFS(TARIMSALOG2,KAYNAK,A30,SEBEP,B30,SÜRE,"Uzun",BİLDİRİM,"Bildirimli"))/VLOOKUP($B$10,ABONE2,8,FALSE)</f>
        <v>0</v>
      </c>
      <c r="I30" s="17">
        <f>(SUMIFS(TICARETHANEAG2,KAYNAK,A30,SEBEP,B30,SÜRE,"Uzun",BİLDİRİM,"Bildirimli")/VLOOKUP($B$10,ABONE2,9,FALSE))</f>
        <v>6.6146711317711008E-8</v>
      </c>
      <c r="J30" s="17">
        <f>(SUMIFS(TICARETHANEOG2,KAYNAK,A30,SEBEP,B30,SÜRE,"Uzun",BİLDİRİM,"Bildirimli")/VLOOKUP($B$10,ABONE2,10,FALSE))</f>
        <v>0.23087483198606404</v>
      </c>
      <c r="K30" s="17">
        <f>(SUMIFS(TICARETHANEAG2,KAYNAK,A30,SEBEP,B30,SÜRE,"Uzun",BİLDİRİM,"Bildirimli")+SUMIFS(TICARETHANEOG2,KAYNAK,A30,SEBEP,B30,SÜRE,"Uzun",BİLDİRİM,"Bildirimli"))/VLOOKUP($B$10,ABONE2,11,FALSE)</f>
        <v>6.0620029445132674E-3</v>
      </c>
      <c r="L30" s="17">
        <f>(SUMIFS(SANAYIAG2,KAYNAK,A30,SEBEP,B30,SÜRE,"Uzun",BİLDİRİM,"Bildirimli")/VLOOKUP($B$10,ABONE2,12,FALSE))</f>
        <v>0</v>
      </c>
      <c r="M30" s="17">
        <f>(SUMIFS(SANAYIOG2,KAYNAK,A30,SEBEP,B30,SÜRE,"Uzun",BİLDİRİM,"Bildirimli")/VLOOKUP($B$10,ABONE2,13,FALSE))</f>
        <v>0</v>
      </c>
      <c r="N30" s="17">
        <f>(SUMIFS(SANAYIAG2,KAYNAK,A30,SEBEP,B30,SÜRE,"Uzun",BİLDİRİM,"Bildirimli")+SUMIFS(SANAYIOG2,KAYNAK,A30,SEBEP,B30,SÜRE,"Uzun",BİLDİRİM,"Bildirimli"))/VLOOKUP($B$10,ABONE2,14,FALSE)</f>
        <v>0</v>
      </c>
      <c r="O30" s="23">
        <f>(SUMIFS(MESKENAG2,KAYNAK,A30,SEBEP,B30,SÜRE,"Uzun",BİLDİRİM,"Bildirimli")+SUMIFS(MESKENOG2,KAYNAK,A30,SEBEP,B30,SÜRE,"Uzun",BİLDİRİM,"Bildirimli")+SUMIFS(TARIMSALAG2,KAYNAK,A30,SEBEP,B30,SÜRE,"Uzun",BİLDİRİM,"Bildirimli")+SUMIFS(TARIMSALOG2,KAYNAK,A30,SEBEP,B30,SÜRE,"Uzun",BİLDİRİM,"Bildirimli")+SUMIFS(TICARETHANEAG2,KAYNAK,A30,SEBEP,B30,SÜRE,"Uzun",BİLDİRİM,"Bildirimli")+SUMIFS(TICARETHANEOG2,KAYNAK,A30,SEBEP,B30,SÜRE,"Uzun",BİLDİRİM,"Bildirimli")+SUMIFS(SANAYIAG2,KAYNAK,A30,SEBEP,B30,SÜRE,"Uzun",BİLDİRİM,"Bildirimli")+SUMIFS(SANAYIOG2,KAYNAK,A30,SEBEP,B30,SÜRE,"Uzun",BİLDİRİM,"Bildirimli"))/VLOOKUP($B$10,ABONE2,15,FALSE)</f>
        <v>9.8085194931635017E-4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0" t="s">
        <v>130</v>
      </c>
      <c r="B31" s="20" t="s">
        <v>27</v>
      </c>
      <c r="C31" s="17">
        <f>(SUMIFS(MESKENAG2,KAYNAK,A31,SEBEP,B31,SÜRE,"Uzun",BİLDİRİM,"Bildirimli")/VLOOKUP($B$10,ABONE2,3,FALSE))</f>
        <v>8.4043730918184571E-3</v>
      </c>
      <c r="D31" s="17">
        <f>(SUMIFS(MESKENOG2,KAYNAK,A31,SEBEP,B31,SÜRE,"Uzun",BİLDİRİM,"Bildirimli")/VLOOKUP($B$10,ABONE2,4,FALSE))</f>
        <v>0</v>
      </c>
      <c r="E31" s="17">
        <f>(SUMIFS(MESKENAG2,KAYNAK,A31,SEBEP,B31,SÜRE,"Uzun",BİLDİRİM,"Bildirimli")+SUMIFS(MESKENOG2,KAYNAK,A31,SEBEP,B31,SÜRE,"Uzun",BİLDİRİM,"Bildirimli"))/VLOOKUP($B$10,ABONE2,5,FALSE)</f>
        <v>8.3977451803119874E-3</v>
      </c>
      <c r="F31" s="17">
        <f>(SUMIFS(TARIMSALAG2,KAYNAK,A31,SEBEP,B31,SÜRE,"Uzun",BİLDİRİM,"Bildirimli")/VLOOKUP($B$10,ABONE2,6,FALSE))</f>
        <v>7.6752038487727992E-2</v>
      </c>
      <c r="G31" s="17">
        <f>(SUMIFS(TARIMSALOG2,KAYNAK,A31,SEBEP,B31,SÜRE,"Uzun",BİLDİRİM,"Bildirimli")/VLOOKUP($B$10,ABONE2,7,FALSE))</f>
        <v>0</v>
      </c>
      <c r="H31" s="17">
        <f>(SUMIFS(TARIMSALAG2,KAYNAK,A31,SEBEP,B31,SÜRE,"Uzun",BİLDİRİM,"Bildirimli")+SUMIFS(TARIMSALOG2,KAYNAK,A31,SEBEP,B31,SÜRE,"Uzun",BİLDİRİM,"Bildirimli"))/VLOOKUP($B$10,ABONE2,8,FALSE)</f>
        <v>6.0597209748263894E-2</v>
      </c>
      <c r="I31" s="17">
        <f>(SUMIFS(TICARETHANEAG2,KAYNAK,A31,SEBEP,B31,SÜRE,"Uzun",BİLDİRİM,"Bildirimli")/VLOOKUP($B$10,ABONE2,9,FALSE))</f>
        <v>3.003584726939407E-2</v>
      </c>
      <c r="J31" s="17">
        <f>(SUMIFS(TICARETHANEOG2,KAYNAK,A31,SEBEP,B31,SÜRE,"Uzun",BİLDİRİM,"Bildirimli")/VLOOKUP($B$10,ABONE2,10,FALSE))</f>
        <v>2.4641632227453416E-4</v>
      </c>
      <c r="K31" s="17">
        <f>(SUMIFS(TICARETHANEAG2,KAYNAK,A31,SEBEP,B31,SÜRE,"Uzun",BİLDİRİM,"Bildirimli")+SUMIFS(TICARETHANEOG2,KAYNAK,A31,SEBEP,B31,SÜRE,"Uzun",BİLDİRİM,"Bildirimli"))/VLOOKUP($B$10,ABONE2,11,FALSE)</f>
        <v>2.9253684493884963E-2</v>
      </c>
      <c r="L31" s="17">
        <f>(SUMIFS(SANAYIAG2,KAYNAK,A31,SEBEP,B31,SÜRE,"Uzun",BİLDİRİM,"Bildirimli")/VLOOKUP($B$10,ABONE2,12,FALSE))</f>
        <v>0.33005708720894467</v>
      </c>
      <c r="M31" s="17">
        <f>(SUMIFS(SANAYIOG2,KAYNAK,A31,SEBEP,B31,SÜRE,"Uzun",BİLDİRİM,"Bildirimli")/VLOOKUP($B$10,ABONE2,13,FALSE))</f>
        <v>0</v>
      </c>
      <c r="N31" s="17">
        <f>(SUMIFS(SANAYIAG2,KAYNAK,A31,SEBEP,B31,SÜRE,"Uzun",BİLDİRİM,"Bildirimli")+SUMIFS(SANAYIOG2,KAYNAK,A31,SEBEP,B31,SÜRE,"Uzun",BİLDİRİM,"Bildirimli"))/VLOOKUP($B$10,ABONE2,14,FALSE)</f>
        <v>0.17177300515663468</v>
      </c>
      <c r="O31" s="23">
        <f>(SUMIFS(MESKENAG2,KAYNAK,A31,SEBEP,B31,SÜRE,"Uzun",BİLDİRİM,"Bildirimli")+SUMIFS(MESKENOG2,KAYNAK,A31,SEBEP,B31,SÜRE,"Uzun",BİLDİRİM,"Bildirimli")+SUMIFS(TARIMSALAG2,KAYNAK,A31,SEBEP,B31,SÜRE,"Uzun",BİLDİRİM,"Bildirimli")+SUMIFS(TARIMSALOG2,KAYNAK,A31,SEBEP,B31,SÜRE,"Uzun",BİLDİRİM,"Bildirimli")+SUMIFS(TICARETHANEAG2,KAYNAK,A31,SEBEP,B31,SÜRE,"Uzun",BİLDİRİM,"Bildirimli")+SUMIFS(TICARETHANEOG2,KAYNAK,A31,SEBEP,B31,SÜRE,"Uzun",BİLDİRİM,"Bildirimli")+SUMIFS(SANAYIAG2,KAYNAK,A31,SEBEP,B31,SÜRE,"Uzun",BİLDİRİM,"Bildirimli")+SUMIFS(SANAYIOG2,KAYNAK,A31,SEBEP,B31,SÜRE,"Uzun",BİLDİRİM,"Bildirimli"))/VLOOKUP($B$10,ABONE2,15,FALSE)</f>
        <v>1.3538211172034416E-2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0" t="s">
        <v>130</v>
      </c>
      <c r="B32" s="20" t="s">
        <v>5</v>
      </c>
      <c r="C32" s="17">
        <f>(SUMIFS(MESKENAG2,KAYNAK,A32,SEBEP,B32,SÜRE,"Uzun",BİLDİRİM,"Bildirimli")/VLOOKUP($B$10,ABONE2,3,FALSE))</f>
        <v>0</v>
      </c>
      <c r="D32" s="17">
        <f>(SUMIFS(MESKENOG2,KAYNAK,A32,SEBEP,B32,SÜRE,"Uzun",BİLDİRİM,"Bildirimli")/VLOOKUP($B$10,ABONE2,4,FALSE))</f>
        <v>0</v>
      </c>
      <c r="E32" s="17">
        <f>(SUMIFS(MESKENAG2,KAYNAK,A32,SEBEP,B32,SÜRE,"Uzun",BİLDİRİM,"Bildirimli")+SUMIFS(MESKENOG2,KAYNAK,A32,SEBEP,B32,SÜRE,"Uzun",BİLDİRİM,"Bildirimli"))/VLOOKUP($B$10,ABONE2,5,FALSE)</f>
        <v>0</v>
      </c>
      <c r="F32" s="17">
        <f>(SUMIFS(TARIMSALAG2,KAYNAK,A32,SEBEP,B32,SÜRE,"Uzun",BİLDİRİM,"Bildirimli")/VLOOKUP($B$10,ABONE2,6,FALSE))</f>
        <v>3.3692388296100868E-5</v>
      </c>
      <c r="G32" s="17">
        <f>(SUMIFS(TARIMSALOG2,KAYNAK,A32,SEBEP,B32,SÜRE,"Uzun",BİLDİRİM,"Bildirimli")/VLOOKUP($B$10,ABONE2,7,FALSE))</f>
        <v>0</v>
      </c>
      <c r="H32" s="17">
        <f>(SUMIFS(TARIMSALAG2,KAYNAK,A32,SEBEP,B32,SÜRE,"Uzun",BİLDİRİM,"Bildirimli")+SUMIFS(TARIMSALOG2,KAYNAK,A32,SEBEP,B32,SÜRE,"Uzun",BİLDİRİM,"Bildirimli"))/VLOOKUP($B$10,ABONE2,8,FALSE)</f>
        <v>2.6600788210012436E-5</v>
      </c>
      <c r="I32" s="17">
        <f>(SUMIFS(TICARETHANEAG2,KAYNAK,A32,SEBEP,B32,SÜRE,"Uzun",BİLDİRİM,"Bildirimli")/VLOOKUP($B$10,ABONE2,9,FALSE))</f>
        <v>0</v>
      </c>
      <c r="J32" s="17">
        <f>(SUMIFS(TICARETHANEOG2,KAYNAK,A32,SEBEP,B32,SÜRE,"Uzun",BİLDİRİM,"Bildirimli")/VLOOKUP($B$10,ABONE2,10,FALSE))</f>
        <v>1.3542893600033211E-2</v>
      </c>
      <c r="K32" s="17">
        <f>(SUMIFS(TICARETHANEAG2,KAYNAK,A32,SEBEP,B32,SÜRE,"Uzun",BİLDİRİM,"Bildirimli")+SUMIFS(TICARETHANEOG2,KAYNAK,A32,SEBEP,B32,SÜRE,"Uzun",BİLDİRİM,"Bildirimli"))/VLOOKUP($B$10,ABONE2,11,FALSE)</f>
        <v>3.5558743184554861E-4</v>
      </c>
      <c r="L32" s="17">
        <f>(SUMIFS(SANAYIAG2,KAYNAK,A32,SEBEP,B32,SÜRE,"Uzun",BİLDİRİM,"Bildirimli")/VLOOKUP($B$10,ABONE2,12,FALSE))</f>
        <v>0</v>
      </c>
      <c r="M32" s="17">
        <f>(SUMIFS(SANAYIOG2,KAYNAK,A32,SEBEP,B32,SÜRE,"Uzun",BİLDİRİM,"Bildirimli")/VLOOKUP($B$10,ABONE2,13,FALSE))</f>
        <v>0</v>
      </c>
      <c r="N32" s="17">
        <f>(SUMIFS(SANAYIAG2,KAYNAK,A32,SEBEP,B32,SÜRE,"Uzun",BİLDİRİM,"Bildirimli")+SUMIFS(SANAYIOG2,KAYNAK,A32,SEBEP,B32,SÜRE,"Uzun",BİLDİRİM,"Bildirimli"))/VLOOKUP($B$10,ABONE2,14,FALSE)</f>
        <v>0</v>
      </c>
      <c r="O32" s="23">
        <f>(SUMIFS(MESKENAG2,KAYNAK,A32,SEBEP,B32,SÜRE,"Uzun",BİLDİRİM,"Bildirimli")+SUMIFS(MESKENOG2,KAYNAK,A32,SEBEP,B32,SÜRE,"Uzun",BİLDİRİM,"Bildirimli")+SUMIFS(TARIMSALAG2,KAYNAK,A32,SEBEP,B32,SÜRE,"Uzun",BİLDİRİM,"Bildirimli")+SUMIFS(TARIMSALOG2,KAYNAK,A32,SEBEP,B32,SÜRE,"Uzun",BİLDİRİM,"Bildirimli")+SUMIFS(TICARETHANEAG2,KAYNAK,A32,SEBEP,B32,SÜRE,"Uzun",BİLDİRİM,"Bildirimli")+SUMIFS(TICARETHANEOG2,KAYNAK,A32,SEBEP,B32,SÜRE,"Uzun",BİLDİRİM,"Bildirimli")+SUMIFS(SANAYIAG2,KAYNAK,A32,SEBEP,B32,SÜRE,"Uzun",BİLDİRİM,"Bildirimli")+SUMIFS(SANAYIOG2,KAYNAK,A32,SEBEP,B32,SÜRE,"Uzun",BİLDİRİM,"Bildirimli"))/VLOOKUP($B$10,ABONE2,15,FALSE)</f>
        <v>5.8266454009235217E-5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9.9924396442177724E-2</v>
      </c>
      <c r="D33" s="17">
        <f t="shared" ref="D33:O33" si="14">SUM(D28:D32)</f>
        <v>5.4954237557799201</v>
      </c>
      <c r="E33" s="17">
        <f t="shared" si="14"/>
        <v>0.10417943032706271</v>
      </c>
      <c r="F33" s="17">
        <f t="shared" si="14"/>
        <v>1.1528302195407913</v>
      </c>
      <c r="G33" s="17">
        <f t="shared" si="14"/>
        <v>4.4198832524894662</v>
      </c>
      <c r="H33" s="17">
        <f t="shared" si="14"/>
        <v>1.8404820822137478</v>
      </c>
      <c r="I33" s="17">
        <f t="shared" si="14"/>
        <v>0.26716679720939845</v>
      </c>
      <c r="J33" s="17">
        <f t="shared" si="14"/>
        <v>8.8716110001011241</v>
      </c>
      <c r="K33" s="17">
        <f t="shared" si="14"/>
        <v>0.49308839911558816</v>
      </c>
      <c r="L33" s="17">
        <f t="shared" si="14"/>
        <v>3.2186401432627458</v>
      </c>
      <c r="M33" s="17">
        <f t="shared" si="14"/>
        <v>63.539375895805009</v>
      </c>
      <c r="N33" s="17">
        <f t="shared" si="14"/>
        <v>32.146400392406576</v>
      </c>
      <c r="O33" s="17">
        <f t="shared" si="14"/>
        <v>0.26158484523948317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0" t="s">
        <v>65</v>
      </c>
      <c r="C37" s="22">
        <f>VLOOKUP($B$10,ABONE2,3,FALSE)</f>
        <v>2825471</v>
      </c>
      <c r="D37" s="22">
        <f>VLOOKUP($B$10,ABONE2,4,FALSE)</f>
        <v>2230</v>
      </c>
      <c r="E37" s="22">
        <f>VLOOKUP($B$10,ABONE2,5,FALSE)</f>
        <v>2827701</v>
      </c>
      <c r="F37" s="22">
        <f>VLOOKUP($B$10,ABONE2,6,FALSE)</f>
        <v>82125</v>
      </c>
      <c r="G37" s="22">
        <f>VLOOKUP($B$10,ABONE2,7,FALSE)</f>
        <v>21894</v>
      </c>
      <c r="H37" s="22">
        <f>VLOOKUP($B$10,ABONE2,8,FALSE)</f>
        <v>104019</v>
      </c>
      <c r="I37" s="22">
        <f>VLOOKUP($B$10,ABONE2,9,FALSE)</f>
        <v>551283</v>
      </c>
      <c r="J37" s="22">
        <f>VLOOKUP($B$10,ABONE2,10,FALSE)</f>
        <v>14865</v>
      </c>
      <c r="K37" s="22">
        <f>VLOOKUP($B$10,ABONE2,11,FALSE)</f>
        <v>566148</v>
      </c>
      <c r="L37" s="36">
        <f>VLOOKUP($B$10,ABONE2,12,FALSE)</f>
        <v>2445</v>
      </c>
      <c r="M37" s="36">
        <f>VLOOKUP($B$10,ABONE2,13,FALSE)</f>
        <v>2253</v>
      </c>
      <c r="N37" s="36">
        <f>VLOOKUP($B$10,ABONE2,14,FALSE)</f>
        <v>4698</v>
      </c>
      <c r="O37" s="36">
        <f>VLOOKUP($B$10,ABONE2,15,FALSE)</f>
        <v>3502566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0" t="s">
        <v>66</v>
      </c>
      <c r="C38" s="22">
        <f>VLOOKUP($B$10,TUKETIM,3,FALSE)</f>
        <v>628425.51301666663</v>
      </c>
      <c r="D38" s="22">
        <f>VLOOKUP($B$10,TUKETIM,4,FALSE)</f>
        <v>5985.9650416666664</v>
      </c>
      <c r="E38" s="22">
        <f>VLOOKUP($B$10,TUKETIM,5,FALSE)</f>
        <v>634411.47805833328</v>
      </c>
      <c r="F38" s="22">
        <f>VLOOKUP($B$10,TUKETIM,6,FALSE)</f>
        <v>49252.381608333337</v>
      </c>
      <c r="G38" s="22">
        <f>VLOOKUP($B$10,TUKETIM,7,FALSE)</f>
        <v>52292.587224999996</v>
      </c>
      <c r="H38" s="22">
        <f>VLOOKUP($B$10,TUKETIM,8,FALSE)</f>
        <v>101544.96883333335</v>
      </c>
      <c r="I38" s="22">
        <f>VLOOKUP($B$10,TUKETIM,9,FALSE)</f>
        <v>320075.36015833326</v>
      </c>
      <c r="J38" s="22">
        <f>VLOOKUP($B$10,TUKETIM,10,FALSE)</f>
        <v>239362.48679166668</v>
      </c>
      <c r="K38" s="22">
        <f>VLOOKUP($B$10,TUKETIM,11,FALSE)</f>
        <v>559437.84694999992</v>
      </c>
      <c r="L38" s="36">
        <f>VLOOKUP($B$10,TUKETIM,12,FALSE)</f>
        <v>24476.054941666669</v>
      </c>
      <c r="M38" s="36">
        <f>VLOOKUP($B$10,TUKETIM,13,FALSE)</f>
        <v>483522.1651166667</v>
      </c>
      <c r="N38" s="36">
        <f>VLOOKUP($B$10,TUKETIM,14,FALSE)</f>
        <v>507998.22005833336</v>
      </c>
      <c r="O38" s="36">
        <f>VLOOKUP($B$10,TUKETIM,15,FALSE)</f>
        <v>1803392.5138999999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0" t="s">
        <v>67</v>
      </c>
      <c r="C39" s="22">
        <f>VLOOKUP($B$10,ANLASMA,3,FALSE)</f>
        <v>14037871.772999998</v>
      </c>
      <c r="D39" s="22">
        <f>VLOOKUP($B$10,ANLASMA,4,FALSE)</f>
        <v>117300.88799999999</v>
      </c>
      <c r="E39" s="22">
        <f>VLOOKUP($B$10,ANLASMA,5,FALSE)</f>
        <v>14155172.660999998</v>
      </c>
      <c r="F39" s="22">
        <f>VLOOKUP($B$10,ANLASMA,6,FALSE)</f>
        <v>535711.60100000002</v>
      </c>
      <c r="G39" s="22">
        <f>VLOOKUP($B$10,ANLASMA,7,FALSE)</f>
        <v>525196.76300000004</v>
      </c>
      <c r="H39" s="22">
        <f>VLOOKUP($B$10,ANLASMA,8,FALSE)</f>
        <v>1060908.3640000001</v>
      </c>
      <c r="I39" s="22">
        <f>VLOOKUP($B$10,ANLASMA,9,FALSE)</f>
        <v>3395989.560000001</v>
      </c>
      <c r="J39" s="22">
        <f>VLOOKUP($B$10,ANLASMA,10,FALSE)</f>
        <v>3792890.65</v>
      </c>
      <c r="K39" s="22">
        <f>VLOOKUP($B$10,ANLASMA,11,FALSE)</f>
        <v>7188880.2100000009</v>
      </c>
      <c r="L39" s="36">
        <f>VLOOKUP($B$10,ANLASMA,12,FALSE)</f>
        <v>97405.573000000004</v>
      </c>
      <c r="M39" s="36">
        <f>VLOOKUP($B$10,ANLASMA,13,FALSE)</f>
        <v>2408808.568</v>
      </c>
      <c r="N39" s="36">
        <f>VLOOKUP($B$10,ANLASMA,14,FALSE)</f>
        <v>2506214.1409999998</v>
      </c>
      <c r="O39" s="36">
        <f>VLOOKUP($B$10,ANLASMA,15,FALSE)</f>
        <v>24911175.375999998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3">
    <mergeCell ref="B43:K43"/>
    <mergeCell ref="B44:K44"/>
    <mergeCell ref="B6:C6"/>
    <mergeCell ref="B7:C7"/>
    <mergeCell ref="B8:C8"/>
    <mergeCell ref="B9:C9"/>
    <mergeCell ref="B42:K42"/>
    <mergeCell ref="I13:K13"/>
    <mergeCell ref="A25:B25"/>
    <mergeCell ref="A13:B13"/>
    <mergeCell ref="B10:C10"/>
    <mergeCell ref="A33:B33"/>
    <mergeCell ref="C35:E35"/>
    <mergeCell ref="F35:H35"/>
    <mergeCell ref="A1:C1"/>
    <mergeCell ref="B2:C2"/>
    <mergeCell ref="B3:C3"/>
    <mergeCell ref="B4:C4"/>
    <mergeCell ref="B5:C5"/>
    <mergeCell ref="O26:O27"/>
    <mergeCell ref="O13:O14"/>
    <mergeCell ref="B35:B36"/>
    <mergeCell ref="A26:B26"/>
    <mergeCell ref="C26:E26"/>
    <mergeCell ref="F26:H26"/>
    <mergeCell ref="I26:K26"/>
    <mergeCell ref="L26:N26"/>
    <mergeCell ref="C13:E13"/>
    <mergeCell ref="F13:H13"/>
    <mergeCell ref="L13:N13"/>
    <mergeCell ref="I35:K35"/>
    <mergeCell ref="L35:N35"/>
    <mergeCell ref="O35:O36"/>
  </mergeCells>
  <dataValidations disablePrompts="1"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80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97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7" t="s">
        <v>18</v>
      </c>
      <c r="B14" s="27" t="s">
        <v>19</v>
      </c>
      <c r="C14" s="28" t="s">
        <v>20</v>
      </c>
      <c r="D14" s="28" t="s">
        <v>2</v>
      </c>
      <c r="E14" s="28" t="s">
        <v>64</v>
      </c>
      <c r="F14" s="28" t="s">
        <v>20</v>
      </c>
      <c r="G14" s="28" t="s">
        <v>2</v>
      </c>
      <c r="H14" s="28" t="s">
        <v>64</v>
      </c>
      <c r="I14" s="28" t="s">
        <v>20</v>
      </c>
      <c r="J14" s="28" t="s">
        <v>2</v>
      </c>
      <c r="K14" s="28" t="s">
        <v>64</v>
      </c>
      <c r="L14" s="28" t="s">
        <v>20</v>
      </c>
      <c r="M14" s="28" t="s">
        <v>2</v>
      </c>
      <c r="N14" s="28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7" t="s">
        <v>26</v>
      </c>
      <c r="B15" s="27" t="s">
        <v>27</v>
      </c>
      <c r="C15" s="17">
        <f t="shared" ref="C15:C24" si="0">(SUMIFS(MESKENAG2,KAYNAK,A15,SEBEP,B15,SÜRE,"Uzun",BİLDİRİM,"Bildirimsiz",İL,$B$10,İLÇE,$B$11)/VLOOKUP($B$11,ABONE2,3,FALSE))</f>
        <v>0</v>
      </c>
      <c r="D15" s="17">
        <f t="shared" ref="D15:D24" si="1">(SUMIFS(MESKENOG2,KAYNAK,A15,SEBEP,B15,SÜRE,"Uzun",BİLDİRİM,"Bildirimsiz",İL,$B$10,İLÇE,$B$11)/VLOOKUP($B$11,ABONE2,4,FALSE))</f>
        <v>0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7">
        <f t="shared" ref="F15:F24" si="3">(SUMIFS(TARIMSALAG2,KAYNAK,A15,SEBEP,B15,SÜRE,"Uzun",BİLDİRİM,"Bildirimsiz",İL,$B$10,İLÇE,$B$11)/VLOOKUP($B$11,ABONE2,6,FALSE))</f>
        <v>0</v>
      </c>
      <c r="G15" s="17">
        <f t="shared" ref="G15:G24" si="4">(SUMIFS(TARIMSALOG2,KAYNAK,A15,SEBEP,B15,SÜRE,"Uzun",BİLDİRİM,"Bildirimsiz",İL,$B$10,İLÇE,$B$11)/VLOOKUP($B$11,ABONE2,7,FALSE))</f>
        <v>0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7">
        <f t="shared" ref="I15:I24" si="6">(SUMIFS(TICARETHANEAG2,KAYNAK,A15,SEBEP,B15,SÜRE,"Uzun",BİLDİRİM,"Bildirimsiz",İL,$B$10,İLÇE,$B$11)/VLOOKUP($B$11,ABONE2,9,FALSE))</f>
        <v>0</v>
      </c>
      <c r="J15" s="17">
        <f t="shared" ref="J15:J24" si="7">(SUMIFS(TICARETHANEOG2,KAYNAK,A15,SEBEP,B15,SÜRE,"Uzun",BİLDİRİM,"Bildirimsiz",İL,$B$10,İLÇE,$B$11)/VLOOKUP($B$11,ABONE2,10,FALSE))</f>
        <v>0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7">
        <f t="shared" ref="L15:L24" si="9">(SUMIFS(SANAYIAG2,KAYNAK,A15,SEBEP,B15,SÜRE,"Uzun",BİLDİRİM,"Bildirimsiz",İL,$B$10,İLÇE,$B$11)/VLOOKUP($B$11,ABONE2,12,FALSE))</f>
        <v>0</v>
      </c>
      <c r="M15" s="17">
        <f t="shared" ref="M15:M24" si="10">(SUMIFS(SANAYIOG2,KAYNAK,A15,SEBEP,B15,SÜRE,"Uzun",BİLDİRİM,"Bildirimsiz",İL,$B$10,İLÇE,$B$11)/VLOOKUP($B$11,ABONE2,13,FALSE))</f>
        <v>0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7" t="s">
        <v>26</v>
      </c>
      <c r="B16" s="27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7" t="s">
        <v>129</v>
      </c>
      <c r="B17" s="27" t="s">
        <v>27</v>
      </c>
      <c r="C17" s="17">
        <f t="shared" si="0"/>
        <v>0.49775348472561559</v>
      </c>
      <c r="D17" s="17">
        <f t="shared" si="1"/>
        <v>38.088821275711219</v>
      </c>
      <c r="E17" s="17">
        <f t="shared" si="2"/>
        <v>0.63722212421666535</v>
      </c>
      <c r="F17" s="17">
        <f t="shared" si="3"/>
        <v>0.87175276282928726</v>
      </c>
      <c r="G17" s="17">
        <f t="shared" si="4"/>
        <v>24.061250799271257</v>
      </c>
      <c r="H17" s="17">
        <f t="shared" si="5"/>
        <v>1.5725977715693134</v>
      </c>
      <c r="I17" s="17">
        <f t="shared" si="6"/>
        <v>0.9669986739213019</v>
      </c>
      <c r="J17" s="17">
        <f t="shared" si="7"/>
        <v>27.641350182613706</v>
      </c>
      <c r="K17" s="17">
        <f t="shared" si="8"/>
        <v>1.9934318515307146</v>
      </c>
      <c r="L17" s="17">
        <f t="shared" si="9"/>
        <v>15.793406972939088</v>
      </c>
      <c r="M17" s="17">
        <f t="shared" si="10"/>
        <v>31.778256218389256</v>
      </c>
      <c r="N17" s="17">
        <f t="shared" si="11"/>
        <v>25.015435383775728</v>
      </c>
      <c r="O17" s="23">
        <f t="shared" si="12"/>
        <v>0.9250734813010425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7" t="s">
        <v>129</v>
      </c>
      <c r="B18" s="27" t="s">
        <v>3</v>
      </c>
      <c r="C18" s="17">
        <f t="shared" si="0"/>
        <v>0</v>
      </c>
      <c r="D18" s="17">
        <f t="shared" si="1"/>
        <v>0</v>
      </c>
      <c r="E18" s="17">
        <f t="shared" si="2"/>
        <v>0</v>
      </c>
      <c r="F18" s="17">
        <f t="shared" si="3"/>
        <v>0</v>
      </c>
      <c r="G18" s="17">
        <f t="shared" si="4"/>
        <v>0</v>
      </c>
      <c r="H18" s="17">
        <f t="shared" si="5"/>
        <v>0</v>
      </c>
      <c r="I18" s="17">
        <f t="shared" si="6"/>
        <v>0</v>
      </c>
      <c r="J18" s="17">
        <f t="shared" si="7"/>
        <v>0</v>
      </c>
      <c r="K18" s="17">
        <f t="shared" si="8"/>
        <v>0</v>
      </c>
      <c r="L18" s="17">
        <f t="shared" si="9"/>
        <v>0</v>
      </c>
      <c r="M18" s="17">
        <f t="shared" si="10"/>
        <v>0</v>
      </c>
      <c r="N18" s="17">
        <f t="shared" si="11"/>
        <v>0</v>
      </c>
      <c r="O18" s="23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7" t="s">
        <v>129</v>
      </c>
      <c r="B19" s="27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7" t="s">
        <v>129</v>
      </c>
      <c r="B20" s="27" t="s">
        <v>5</v>
      </c>
      <c r="C20" s="17">
        <f t="shared" si="0"/>
        <v>0.37691375592414211</v>
      </c>
      <c r="D20" s="17">
        <f t="shared" si="1"/>
        <v>34.325200830035314</v>
      </c>
      <c r="E20" s="17">
        <f t="shared" si="2"/>
        <v>0.50286711903699488</v>
      </c>
      <c r="F20" s="17">
        <f t="shared" si="3"/>
        <v>0.34232308935211592</v>
      </c>
      <c r="G20" s="17">
        <f t="shared" si="4"/>
        <v>20.434868896273414</v>
      </c>
      <c r="H20" s="17">
        <f t="shared" si="5"/>
        <v>0.94957040533678494</v>
      </c>
      <c r="I20" s="17">
        <f t="shared" si="6"/>
        <v>0.79427533155922347</v>
      </c>
      <c r="J20" s="17">
        <f t="shared" si="7"/>
        <v>17.700840848933087</v>
      </c>
      <c r="K20" s="17">
        <f t="shared" si="8"/>
        <v>1.4448425913032805</v>
      </c>
      <c r="L20" s="17">
        <f t="shared" si="9"/>
        <v>13.410987329347842</v>
      </c>
      <c r="M20" s="17">
        <f t="shared" si="10"/>
        <v>26.222915580479967</v>
      </c>
      <c r="N20" s="17">
        <f t="shared" si="11"/>
        <v>20.802484397308682</v>
      </c>
      <c r="O20" s="23">
        <f t="shared" si="12"/>
        <v>0.69251597310973978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7" t="s">
        <v>130</v>
      </c>
      <c r="B21" s="27" t="s">
        <v>27</v>
      </c>
      <c r="C21" s="17">
        <f t="shared" si="0"/>
        <v>0.10627564074406408</v>
      </c>
      <c r="D21" s="17">
        <f t="shared" si="1"/>
        <v>0</v>
      </c>
      <c r="E21" s="17">
        <f t="shared" si="2"/>
        <v>0.10588134178166086</v>
      </c>
      <c r="F21" s="17">
        <f t="shared" si="3"/>
        <v>0.19951433266920079</v>
      </c>
      <c r="G21" s="17">
        <f t="shared" si="4"/>
        <v>0</v>
      </c>
      <c r="H21" s="17">
        <f t="shared" si="5"/>
        <v>0.19348450727136046</v>
      </c>
      <c r="I21" s="17">
        <f t="shared" si="6"/>
        <v>0.66843710582437932</v>
      </c>
      <c r="J21" s="17">
        <f t="shared" si="7"/>
        <v>0</v>
      </c>
      <c r="K21" s="17">
        <f t="shared" si="8"/>
        <v>0.64271554245892037</v>
      </c>
      <c r="L21" s="17">
        <f t="shared" si="9"/>
        <v>56.412599102571747</v>
      </c>
      <c r="M21" s="17">
        <f t="shared" si="10"/>
        <v>0</v>
      </c>
      <c r="N21" s="17">
        <f t="shared" si="11"/>
        <v>23.866868851088046</v>
      </c>
      <c r="O21" s="23">
        <f t="shared" si="12"/>
        <v>0.21031472304964574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7" t="s">
        <v>130</v>
      </c>
      <c r="B22" s="27" t="s">
        <v>3</v>
      </c>
      <c r="C22" s="17">
        <f t="shared" si="0"/>
        <v>3.9189506881288E-4</v>
      </c>
      <c r="D22" s="17">
        <f t="shared" si="1"/>
        <v>0</v>
      </c>
      <c r="E22" s="17">
        <f t="shared" si="2"/>
        <v>3.9044107787081662E-4</v>
      </c>
      <c r="F22" s="17">
        <f t="shared" si="3"/>
        <v>1.2133494728088796E-2</v>
      </c>
      <c r="G22" s="17">
        <f t="shared" si="4"/>
        <v>0</v>
      </c>
      <c r="H22" s="17">
        <f t="shared" si="5"/>
        <v>1.1766789972108695E-2</v>
      </c>
      <c r="I22" s="17">
        <f t="shared" si="6"/>
        <v>3.3051531609940223E-3</v>
      </c>
      <c r="J22" s="17">
        <f t="shared" si="7"/>
        <v>0</v>
      </c>
      <c r="K22" s="17">
        <f t="shared" si="8"/>
        <v>3.1779703554281826E-3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1.5153021792073643E-3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7" t="s">
        <v>130</v>
      </c>
      <c r="B23" s="27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7" t="s">
        <v>130</v>
      </c>
      <c r="B24" s="27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0.98133477646263467</v>
      </c>
      <c r="D25" s="17">
        <f t="shared" ref="D25:O25" si="13">SUM(D15:D24)</f>
        <v>72.41402210574654</v>
      </c>
      <c r="E25" s="17">
        <f t="shared" si="13"/>
        <v>1.2463610261131919</v>
      </c>
      <c r="F25" s="17">
        <f t="shared" si="13"/>
        <v>1.4257236795786929</v>
      </c>
      <c r="G25" s="17">
        <f t="shared" si="13"/>
        <v>44.496119695544671</v>
      </c>
      <c r="H25" s="17">
        <f t="shared" si="13"/>
        <v>2.7274194741495679</v>
      </c>
      <c r="I25" s="17">
        <f t="shared" si="13"/>
        <v>2.4330162644658988</v>
      </c>
      <c r="J25" s="17">
        <f t="shared" si="13"/>
        <v>45.34219103154679</v>
      </c>
      <c r="K25" s="17">
        <f t="shared" si="13"/>
        <v>4.0841679556483435</v>
      </c>
      <c r="L25" s="17">
        <f t="shared" si="13"/>
        <v>85.616993404858675</v>
      </c>
      <c r="M25" s="17">
        <f t="shared" si="13"/>
        <v>58.001171798869223</v>
      </c>
      <c r="N25" s="17">
        <f t="shared" si="13"/>
        <v>69.684788632172456</v>
      </c>
      <c r="O25" s="17">
        <f t="shared" si="13"/>
        <v>1.8294194796396355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7" t="s">
        <v>18</v>
      </c>
      <c r="B27" s="27" t="s">
        <v>19</v>
      </c>
      <c r="C27" s="28" t="s">
        <v>1</v>
      </c>
      <c r="D27" s="28" t="s">
        <v>2</v>
      </c>
      <c r="E27" s="28" t="s">
        <v>64</v>
      </c>
      <c r="F27" s="28" t="s">
        <v>1</v>
      </c>
      <c r="G27" s="28" t="s">
        <v>2</v>
      </c>
      <c r="H27" s="28" t="s">
        <v>64</v>
      </c>
      <c r="I27" s="28" t="s">
        <v>1</v>
      </c>
      <c r="J27" s="28" t="s">
        <v>2</v>
      </c>
      <c r="K27" s="28" t="s">
        <v>64</v>
      </c>
      <c r="L27" s="28" t="s">
        <v>1</v>
      </c>
      <c r="M27" s="28" t="s">
        <v>2</v>
      </c>
      <c r="N27" s="28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7" t="s">
        <v>26</v>
      </c>
      <c r="B28" s="27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7" t="s">
        <v>129</v>
      </c>
      <c r="B29" s="27" t="s">
        <v>27</v>
      </c>
      <c r="C29" s="17">
        <f>(SUMIFS(MESKENAG2,KAYNAK,A29,SEBEP,B29,SÜRE,"Uzun",BİLDİRİM,"Bildirimli",İL,$B$10,İLÇE,$B$11)/VLOOKUP($B$11,ABONE2,3,FALSE))</f>
        <v>1.1027146501040792</v>
      </c>
      <c r="D29" s="17">
        <f>(SUMIFS(MESKENOG2,KAYNAK,A29,SEBEP,B29,SÜRE,"Uzun",BİLDİRİM,"Bildirimli",İL,$B$10,İLÇE,$B$11)/VLOOKUP($B$11,ABONE2,4,FALSE))</f>
        <v>18.714630425275754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1.1680575646935705</v>
      </c>
      <c r="F29" s="17">
        <f>(SUMIFS(TARIMSALAG2,KAYNAK,A29,SEBEP,B29,SÜRE,"Uzun",BİLDİRİM,"Bildirimli",İL,$B$10,İLÇE,$B$11)/VLOOKUP($B$11,ABONE2,6,FALSE))</f>
        <v>1.2801013060267372</v>
      </c>
      <c r="G29" s="17">
        <f>(SUMIFS(TARIMSALOG2,KAYNAK,A29,SEBEP,B29,SÜRE,"Uzun",BİLDİRİM,"Bildirimli",İL,$B$10,İLÇE,$B$11)/VLOOKUP($B$11,ABONE2,7,FALSE))</f>
        <v>10.514019029785697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1.5591735454362574</v>
      </c>
      <c r="I29" s="17">
        <f>(SUMIFS(TICARETHANEAG2,KAYNAK,A29,SEBEP,B29,SÜRE,"Uzun",BİLDİRİM,"Bildirimli",İL,$B$10,İLÇE,$B$11)/VLOOKUP($B$11,ABONE2,9,FALSE))</f>
        <v>3.0864546067211447</v>
      </c>
      <c r="J29" s="17">
        <f>(SUMIFS(TICARETHANEOG2,KAYNAK,A29,SEBEP,B29,SÜRE,"Uzun",BİLDİRİM,"Bildirimli",İL,$B$10,İLÇE,$B$11)/VLOOKUP($B$11,ABONE2,10,FALSE))</f>
        <v>74.110728727952321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5.8194796757617446</v>
      </c>
      <c r="L29" s="17">
        <f>(SUMIFS(SANAYIAG2,KAYNAK,A29,SEBEP,B29,SÜRE,"Uzun",BİLDİRİM,"Bildirimli",İL,$B$10,İLÇE,$B$11)/VLOOKUP($B$11,ABONE2,12,FALSE))</f>
        <v>50.480680795898451</v>
      </c>
      <c r="M29" s="17">
        <f>(SUMIFS(SANAYIOG2,KAYNAK,A29,SEBEP,B29,SÜRE,"Uzun",BİLDİRİM,"Bildirimli",İL,$B$10,İLÇE,$B$11)/VLOOKUP($B$11,ABONE2,13,FALSE))</f>
        <v>102.69789334542506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80.605995728317652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1.9866112141208878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7" t="s">
        <v>129</v>
      </c>
      <c r="B30" s="27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7" t="s">
        <v>130</v>
      </c>
      <c r="B31" s="27" t="s">
        <v>27</v>
      </c>
      <c r="C31" s="17">
        <f>(SUMIFS(MESKENAG2,KAYNAK,A31,SEBEP,B31,SÜRE,"Uzun",BİLDİRİM,"Bildirimli",İL,$B$10,İLÇE,$B$11)/VLOOKUP($B$11,ABONE2,3,FALSE))</f>
        <v>5.7220057682352658E-3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5.7007762473263888E-3</v>
      </c>
      <c r="F31" s="17">
        <f>(SUMIFS(TARIMSALAG2,KAYNAK,A31,SEBEP,B31,SÜRE,"Uzun",BİLDİRİM,"Bildirimli",İL,$B$10,İLÇE,$B$11)/VLOOKUP($B$11,ABONE2,6,FALSE))</f>
        <v>1.5303043494220149E-3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1.4840546995391177E-3</v>
      </c>
      <c r="I31" s="17">
        <f>(SUMIFS(TICARETHANEAG2,KAYNAK,A31,SEBEP,B31,SÜRE,"Uzun",BİLDİRİM,"Bildirimli",İL,$B$10,İLÇE,$B$11)/VLOOKUP($B$11,ABONE2,9,FALSE))</f>
        <v>6.6457283933597571E-3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6.3899997354352166E-3</v>
      </c>
      <c r="L31" s="17">
        <f>(SUMIFS(SANAYIAG2,KAYNAK,A31,SEBEP,B31,SÜRE,"Uzun",BİLDİRİM,"Bildirimli",İL,$B$10,İLÇE,$B$11)/VLOOKUP($B$11,ABONE2,12,FALSE))</f>
        <v>0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5.5603845530275281E-3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7" t="s">
        <v>130</v>
      </c>
      <c r="B32" s="27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1.1084366558723144</v>
      </c>
      <c r="D33" s="17">
        <f t="shared" ref="D33:O33" si="14">SUM(D28:D32)</f>
        <v>18.714630425275754</v>
      </c>
      <c r="E33" s="17">
        <f t="shared" si="14"/>
        <v>1.1737583409408969</v>
      </c>
      <c r="F33" s="17">
        <f t="shared" si="14"/>
        <v>1.2816316103761591</v>
      </c>
      <c r="G33" s="17">
        <f t="shared" si="14"/>
        <v>10.514019029785697</v>
      </c>
      <c r="H33" s="17">
        <f t="shared" si="14"/>
        <v>1.5606576001357966</v>
      </c>
      <c r="I33" s="17">
        <f t="shared" si="14"/>
        <v>3.0931003351145043</v>
      </c>
      <c r="J33" s="17">
        <f t="shared" si="14"/>
        <v>74.110728727952321</v>
      </c>
      <c r="K33" s="17">
        <f t="shared" si="14"/>
        <v>5.8258696754971799</v>
      </c>
      <c r="L33" s="17">
        <f t="shared" si="14"/>
        <v>50.480680795898451</v>
      </c>
      <c r="M33" s="17">
        <f t="shared" si="14"/>
        <v>102.69789334542506</v>
      </c>
      <c r="N33" s="17">
        <f t="shared" si="14"/>
        <v>80.605995728317652</v>
      </c>
      <c r="O33" s="17">
        <f t="shared" si="14"/>
        <v>1.9921715986739152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39474</v>
      </c>
      <c r="D37" s="22">
        <f>VLOOKUP($B$11,ABONE2,4,FALSE)</f>
        <v>147</v>
      </c>
      <c r="E37" s="22">
        <f>VLOOKUP($B$11,ABONE2,5,FALSE)</f>
        <v>39621</v>
      </c>
      <c r="F37" s="22">
        <f>VLOOKUP($B$11,ABONE2,6,FALSE)</f>
        <v>2920</v>
      </c>
      <c r="G37" s="22">
        <f>VLOOKUP($B$11,ABONE2,7,FALSE)</f>
        <v>91</v>
      </c>
      <c r="H37" s="22">
        <f>VLOOKUP($B$11,ABONE2,8,FALSE)</f>
        <v>3011</v>
      </c>
      <c r="I37" s="22">
        <f>VLOOKUP($B$11,ABONE2,9,FALSE)</f>
        <v>7946</v>
      </c>
      <c r="J37" s="22">
        <f>VLOOKUP($B$11,ABONE2,10,FALSE)</f>
        <v>318</v>
      </c>
      <c r="K37" s="22">
        <f>VLOOKUP($B$11,ABONE2,11,FALSE)</f>
        <v>8264</v>
      </c>
      <c r="L37" s="36">
        <f>VLOOKUP($B$11,ABONE2,12,FALSE)</f>
        <v>11</v>
      </c>
      <c r="M37" s="36">
        <f>VLOOKUP($B$11,ABONE2,13,FALSE)</f>
        <v>15</v>
      </c>
      <c r="N37" s="36">
        <f>VLOOKUP($B$11,ABONE2,14,FALSE)</f>
        <v>26</v>
      </c>
      <c r="O37" s="36">
        <f>VLOOKUP($B$11,ABONE2,15,FALSE)</f>
        <v>50922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13457.696241666665</v>
      </c>
      <c r="D38" s="22">
        <f>VLOOKUP($B$11,TUKETIM,4,FALSE)</f>
        <v>2146.0920249999995</v>
      </c>
      <c r="E38" s="22">
        <f>VLOOKUP($B$11,TUKETIM,5,FALSE)</f>
        <v>15603.788266666665</v>
      </c>
      <c r="F38" s="22">
        <f>VLOOKUP($B$11,TUKETIM,6,FALSE)</f>
        <v>726.37824999999987</v>
      </c>
      <c r="G38" s="22">
        <f>VLOOKUP($B$11,TUKETIM,7,FALSE)</f>
        <v>156.601775</v>
      </c>
      <c r="H38" s="22">
        <f>VLOOKUP($B$11,TUKETIM,8,FALSE)</f>
        <v>882.98002499999984</v>
      </c>
      <c r="I38" s="22">
        <f>VLOOKUP($B$11,TUKETIM,9,FALSE)</f>
        <v>5147.1464916666673</v>
      </c>
      <c r="J38" s="22">
        <f>VLOOKUP($B$11,TUKETIM,10,FALSE)</f>
        <v>6088.883275000001</v>
      </c>
      <c r="K38" s="22">
        <f>VLOOKUP($B$11,TUKETIM,11,FALSE)</f>
        <v>11236.029766666668</v>
      </c>
      <c r="L38" s="36">
        <f>VLOOKUP($B$11,TUKETIM,12,FALSE)</f>
        <v>46.871333333333332</v>
      </c>
      <c r="M38" s="36">
        <f>VLOOKUP($B$11,TUKETIM,13,FALSE)</f>
        <v>966.25279999999998</v>
      </c>
      <c r="N38" s="36">
        <f>VLOOKUP($B$11,TUKETIM,14,FALSE)</f>
        <v>1013.1241333333334</v>
      </c>
      <c r="O38" s="36">
        <f>VLOOKUP($B$11,TUKETIM,15,FALSE)</f>
        <v>28735.922191666665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226851.42300000001</v>
      </c>
      <c r="D39" s="22">
        <f>VLOOKUP($B$11,ANLASMA,4,FALSE)</f>
        <v>14290.995999999999</v>
      </c>
      <c r="E39" s="22">
        <f>VLOOKUP($B$11,ANLASMA,5,FALSE)</f>
        <v>241142.41899999999</v>
      </c>
      <c r="F39" s="22">
        <f>VLOOKUP($B$11,ANLASMA,6,FALSE)</f>
        <v>11021.76</v>
      </c>
      <c r="G39" s="22">
        <f>VLOOKUP($B$11,ANLASMA,7,FALSE)</f>
        <v>2748.18</v>
      </c>
      <c r="H39" s="22">
        <f>VLOOKUP($B$11,ANLASMA,8,FALSE)</f>
        <v>13769.94</v>
      </c>
      <c r="I39" s="22">
        <f>VLOOKUP($B$11,ANLASMA,9,FALSE)</f>
        <v>46229.302000000003</v>
      </c>
      <c r="J39" s="22">
        <f>VLOOKUP($B$11,ANLASMA,10,FALSE)</f>
        <v>65034.705999999998</v>
      </c>
      <c r="K39" s="22">
        <f>VLOOKUP($B$11,ANLASMA,11,FALSE)</f>
        <v>111264.008</v>
      </c>
      <c r="L39" s="36">
        <f>VLOOKUP($B$11,ANLASMA,12,FALSE)</f>
        <v>165.51400000000001</v>
      </c>
      <c r="M39" s="36">
        <f>VLOOKUP($B$11,ANLASMA,13,FALSE)</f>
        <v>16824</v>
      </c>
      <c r="N39" s="36">
        <f>VLOOKUP($B$11,ANLASMA,14,FALSE)</f>
        <v>16989.513999999999</v>
      </c>
      <c r="O39" s="36">
        <f>VLOOKUP($B$11,ANLASMA,15,FALSE)</f>
        <v>383165.88099999999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80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98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7" t="s">
        <v>18</v>
      </c>
      <c r="B14" s="27" t="s">
        <v>19</v>
      </c>
      <c r="C14" s="28" t="s">
        <v>20</v>
      </c>
      <c r="D14" s="28" t="s">
        <v>2</v>
      </c>
      <c r="E14" s="28" t="s">
        <v>64</v>
      </c>
      <c r="F14" s="28" t="s">
        <v>20</v>
      </c>
      <c r="G14" s="28" t="s">
        <v>2</v>
      </c>
      <c r="H14" s="28" t="s">
        <v>64</v>
      </c>
      <c r="I14" s="28" t="s">
        <v>20</v>
      </c>
      <c r="J14" s="28" t="s">
        <v>2</v>
      </c>
      <c r="K14" s="28" t="s">
        <v>64</v>
      </c>
      <c r="L14" s="28" t="s">
        <v>20</v>
      </c>
      <c r="M14" s="28" t="s">
        <v>2</v>
      </c>
      <c r="N14" s="28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7" t="s">
        <v>26</v>
      </c>
      <c r="B15" s="27" t="s">
        <v>27</v>
      </c>
      <c r="C15" s="17">
        <f t="shared" ref="C15:C24" si="0">(SUMIFS(MESKENAG2,KAYNAK,A15,SEBEP,B15,SÜRE,"Uzun",BİLDİRİM,"Bildirimsiz",İL,$B$10,İLÇE,$B$11)/VLOOKUP($B$11,ABONE2,3,FALSE))</f>
        <v>0</v>
      </c>
      <c r="D15" s="17">
        <f t="shared" ref="D15:D24" si="1">(SUMIFS(MESKENOG2,KAYNAK,A15,SEBEP,B15,SÜRE,"Uzun",BİLDİRİM,"Bildirimsiz",İL,$B$10,İLÇE,$B$11)/VLOOKUP($B$11,ABONE2,4,FALSE))</f>
        <v>0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7">
        <f t="shared" ref="F15:F24" si="3">(SUMIFS(TARIMSALAG2,KAYNAK,A15,SEBEP,B15,SÜRE,"Uzun",BİLDİRİM,"Bildirimsiz",İL,$B$10,İLÇE,$B$11)/VLOOKUP($B$11,ABONE2,6,FALSE))</f>
        <v>0</v>
      </c>
      <c r="G15" s="17">
        <f t="shared" ref="G15:G24" si="4">(SUMIFS(TARIMSALOG2,KAYNAK,A15,SEBEP,B15,SÜRE,"Uzun",BİLDİRİM,"Bildirimsiz",İL,$B$10,İLÇE,$B$11)/VLOOKUP($B$11,ABONE2,7,FALSE))</f>
        <v>0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7">
        <f t="shared" ref="I15:I24" si="6">(SUMIFS(TICARETHANEAG2,KAYNAK,A15,SEBEP,B15,SÜRE,"Uzun",BİLDİRİM,"Bildirimsiz",İL,$B$10,İLÇE,$B$11)/VLOOKUP($B$11,ABONE2,9,FALSE))</f>
        <v>0</v>
      </c>
      <c r="J15" s="17">
        <f t="shared" ref="J15:J24" si="7">(SUMIFS(TICARETHANEOG2,KAYNAK,A15,SEBEP,B15,SÜRE,"Uzun",BİLDİRİM,"Bildirimsiz",İL,$B$10,İLÇE,$B$11)/VLOOKUP($B$11,ABONE2,10,FALSE))</f>
        <v>0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7">
        <f t="shared" ref="L15:L24" si="9">(SUMIFS(SANAYIAG2,KAYNAK,A15,SEBEP,B15,SÜRE,"Uzun",BİLDİRİM,"Bildirimsiz",İL,$B$10,İLÇE,$B$11)/VLOOKUP($B$11,ABONE2,12,FALSE))</f>
        <v>0</v>
      </c>
      <c r="M15" s="17">
        <f t="shared" ref="M15:M24" si="10">(SUMIFS(SANAYIOG2,KAYNAK,A15,SEBEP,B15,SÜRE,"Uzun",BİLDİRİM,"Bildirimsiz",İL,$B$10,İLÇE,$B$11)/VLOOKUP($B$11,ABONE2,13,FALSE))</f>
        <v>0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7" t="s">
        <v>26</v>
      </c>
      <c r="B16" s="27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7" t="s">
        <v>129</v>
      </c>
      <c r="B17" s="27" t="s">
        <v>27</v>
      </c>
      <c r="C17" s="17">
        <f t="shared" si="0"/>
        <v>0.20471331561148454</v>
      </c>
      <c r="D17" s="17">
        <f t="shared" si="1"/>
        <v>0.2086925239868517</v>
      </c>
      <c r="E17" s="17">
        <f t="shared" si="2"/>
        <v>0.20471533931507777</v>
      </c>
      <c r="F17" s="17">
        <f t="shared" si="3"/>
        <v>2.1860913299111053</v>
      </c>
      <c r="G17" s="17">
        <f t="shared" si="4"/>
        <v>3.6018507467414751</v>
      </c>
      <c r="H17" s="17">
        <f t="shared" si="5"/>
        <v>2.2683249355848778</v>
      </c>
      <c r="I17" s="17">
        <f t="shared" si="6"/>
        <v>0.74919152313426529</v>
      </c>
      <c r="J17" s="17">
        <f t="shared" si="7"/>
        <v>7.9044818164309412</v>
      </c>
      <c r="K17" s="17">
        <f t="shared" si="8"/>
        <v>0.96812292542957401</v>
      </c>
      <c r="L17" s="17">
        <f t="shared" si="9"/>
        <v>0</v>
      </c>
      <c r="M17" s="17">
        <f t="shared" si="10"/>
        <v>56.601675940490253</v>
      </c>
      <c r="N17" s="17">
        <f t="shared" si="11"/>
        <v>53.771592143465739</v>
      </c>
      <c r="O17" s="23">
        <f t="shared" si="12"/>
        <v>0.71851214638183536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7" t="s">
        <v>129</v>
      </c>
      <c r="B18" s="27" t="s">
        <v>3</v>
      </c>
      <c r="C18" s="17">
        <f t="shared" si="0"/>
        <v>4.2654506232217559E-2</v>
      </c>
      <c r="D18" s="17">
        <f t="shared" si="1"/>
        <v>0.12686233943832004</v>
      </c>
      <c r="E18" s="17">
        <f t="shared" si="2"/>
        <v>4.2697331758945987E-2</v>
      </c>
      <c r="F18" s="17">
        <f t="shared" si="3"/>
        <v>0.19620264575706509</v>
      </c>
      <c r="G18" s="17">
        <f t="shared" si="4"/>
        <v>0.33837811913372368</v>
      </c>
      <c r="H18" s="17">
        <f t="shared" si="5"/>
        <v>0.20446082979253732</v>
      </c>
      <c r="I18" s="17">
        <f t="shared" si="6"/>
        <v>0.1741958558742909</v>
      </c>
      <c r="J18" s="17">
        <f t="shared" si="7"/>
        <v>2.4578854133244969</v>
      </c>
      <c r="K18" s="17">
        <f t="shared" si="8"/>
        <v>0.24407021969823209</v>
      </c>
      <c r="L18" s="17">
        <f t="shared" si="9"/>
        <v>0</v>
      </c>
      <c r="M18" s="17">
        <f t="shared" si="10"/>
        <v>26.777930913264417</v>
      </c>
      <c r="N18" s="17">
        <f t="shared" si="11"/>
        <v>25.439034367601195</v>
      </c>
      <c r="O18" s="23">
        <f t="shared" si="12"/>
        <v>0.12492074716387955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7" t="s">
        <v>129</v>
      </c>
      <c r="B19" s="27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7" t="s">
        <v>129</v>
      </c>
      <c r="B20" s="27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7" t="s">
        <v>130</v>
      </c>
      <c r="B21" s="27" t="s">
        <v>27</v>
      </c>
      <c r="C21" s="17">
        <f t="shared" si="0"/>
        <v>0.19085562673186324</v>
      </c>
      <c r="D21" s="17">
        <f t="shared" si="1"/>
        <v>0</v>
      </c>
      <c r="E21" s="17">
        <f t="shared" si="2"/>
        <v>0.19075856340137862</v>
      </c>
      <c r="F21" s="17">
        <f t="shared" si="3"/>
        <v>0.75929930217266495</v>
      </c>
      <c r="G21" s="17">
        <f t="shared" si="4"/>
        <v>0.45121076347271671</v>
      </c>
      <c r="H21" s="17">
        <f t="shared" si="5"/>
        <v>0.74140414915240016</v>
      </c>
      <c r="I21" s="17">
        <f t="shared" si="6"/>
        <v>0.51092747869502686</v>
      </c>
      <c r="J21" s="17">
        <f t="shared" si="7"/>
        <v>0.44700924464007774</v>
      </c>
      <c r="K21" s="17">
        <f t="shared" si="8"/>
        <v>0.50897176368693009</v>
      </c>
      <c r="L21" s="17">
        <f t="shared" si="9"/>
        <v>0</v>
      </c>
      <c r="M21" s="17">
        <f t="shared" si="10"/>
        <v>0</v>
      </c>
      <c r="N21" s="17">
        <f t="shared" si="11"/>
        <v>0</v>
      </c>
      <c r="O21" s="23">
        <f t="shared" si="12"/>
        <v>0.34113212031711332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7" t="s">
        <v>130</v>
      </c>
      <c r="B22" s="27" t="s">
        <v>3</v>
      </c>
      <c r="C22" s="17">
        <f t="shared" si="0"/>
        <v>0</v>
      </c>
      <c r="D22" s="17">
        <f t="shared" si="1"/>
        <v>0</v>
      </c>
      <c r="E22" s="17">
        <f t="shared" si="2"/>
        <v>0</v>
      </c>
      <c r="F22" s="17">
        <f t="shared" si="3"/>
        <v>0</v>
      </c>
      <c r="G22" s="17">
        <f t="shared" si="4"/>
        <v>0</v>
      </c>
      <c r="H22" s="17">
        <f t="shared" si="5"/>
        <v>0</v>
      </c>
      <c r="I22" s="17">
        <f t="shared" si="6"/>
        <v>0</v>
      </c>
      <c r="J22" s="17">
        <f t="shared" si="7"/>
        <v>0</v>
      </c>
      <c r="K22" s="17">
        <f t="shared" si="8"/>
        <v>0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7" t="s">
        <v>130</v>
      </c>
      <c r="B23" s="27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7" t="s">
        <v>130</v>
      </c>
      <c r="B24" s="27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0.43822344857556533</v>
      </c>
      <c r="D25" s="17">
        <f t="shared" ref="D25:O25" si="13">SUM(D15:D24)</f>
        <v>0.33555486342517171</v>
      </c>
      <c r="E25" s="17">
        <f t="shared" si="13"/>
        <v>0.4381712344754024</v>
      </c>
      <c r="F25" s="17">
        <f t="shared" si="13"/>
        <v>3.1415932778408355</v>
      </c>
      <c r="G25" s="17">
        <f t="shared" si="13"/>
        <v>4.3914396293479161</v>
      </c>
      <c r="H25" s="17">
        <f t="shared" si="13"/>
        <v>3.2141899145298156</v>
      </c>
      <c r="I25" s="17">
        <f t="shared" si="13"/>
        <v>1.4343148577035829</v>
      </c>
      <c r="J25" s="17">
        <f t="shared" si="13"/>
        <v>10.809376474395517</v>
      </c>
      <c r="K25" s="17">
        <f t="shared" si="13"/>
        <v>1.7211649088147363</v>
      </c>
      <c r="L25" s="17">
        <f t="shared" si="13"/>
        <v>0</v>
      </c>
      <c r="M25" s="17">
        <f t="shared" si="13"/>
        <v>83.379606853754666</v>
      </c>
      <c r="N25" s="17">
        <f t="shared" si="13"/>
        <v>79.210626511066934</v>
      </c>
      <c r="O25" s="17">
        <f t="shared" si="13"/>
        <v>1.1845650138628283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7" t="s">
        <v>18</v>
      </c>
      <c r="B27" s="27" t="s">
        <v>19</v>
      </c>
      <c r="C27" s="28" t="s">
        <v>1</v>
      </c>
      <c r="D27" s="28" t="s">
        <v>2</v>
      </c>
      <c r="E27" s="28" t="s">
        <v>64</v>
      </c>
      <c r="F27" s="28" t="s">
        <v>1</v>
      </c>
      <c r="G27" s="28" t="s">
        <v>2</v>
      </c>
      <c r="H27" s="28" t="s">
        <v>64</v>
      </c>
      <c r="I27" s="28" t="s">
        <v>1</v>
      </c>
      <c r="J27" s="28" t="s">
        <v>2</v>
      </c>
      <c r="K27" s="28" t="s">
        <v>64</v>
      </c>
      <c r="L27" s="28" t="s">
        <v>1</v>
      </c>
      <c r="M27" s="28" t="s">
        <v>2</v>
      </c>
      <c r="N27" s="28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7" t="s">
        <v>26</v>
      </c>
      <c r="B28" s="27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7" t="s">
        <v>129</v>
      </c>
      <c r="B29" s="27" t="s">
        <v>27</v>
      </c>
      <c r="C29" s="17">
        <f>(SUMIFS(MESKENAG2,KAYNAK,A29,SEBEP,B29,SÜRE,"Uzun",BİLDİRİM,"Bildirimli",İL,$B$10,İLÇE,$B$11)/VLOOKUP($B$11,ABONE2,3,FALSE))</f>
        <v>0.13967005696260867</v>
      </c>
      <c r="D29" s="17">
        <f>(SUMIFS(MESKENOG2,KAYNAK,A29,SEBEP,B29,SÜRE,"Uzun",BİLDİRİM,"Bildirimli",İL,$B$10,İLÇE,$B$11)/VLOOKUP($B$11,ABONE2,4,FALSE))</f>
        <v>0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0.1395990250463382</v>
      </c>
      <c r="F29" s="17">
        <f>(SUMIFS(TARIMSALAG2,KAYNAK,A29,SEBEP,B29,SÜRE,"Uzun",BİLDİRİM,"Bildirimli",İL,$B$10,İLÇE,$B$11)/VLOOKUP($B$11,ABONE2,6,FALSE))</f>
        <v>0.81395525976959504</v>
      </c>
      <c r="G29" s="17">
        <f>(SUMIFS(TARIMSALOG2,KAYNAK,A29,SEBEP,B29,SÜRE,"Uzun",BİLDİRİM,"Bildirimli",İL,$B$10,İLÇE,$B$11)/VLOOKUP($B$11,ABONE2,7,FALSE))</f>
        <v>0.86820121207071443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0.81710610602065914</v>
      </c>
      <c r="I29" s="17">
        <f>(SUMIFS(TICARETHANEAG2,KAYNAK,A29,SEBEP,B29,SÜRE,"Uzun",BİLDİRİM,"Bildirimli",İL,$B$10,İLÇE,$B$11)/VLOOKUP($B$11,ABONE2,9,FALSE))</f>
        <v>0.5098201562323551</v>
      </c>
      <c r="J29" s="17">
        <f>(SUMIFS(TICARETHANEOG2,KAYNAK,A29,SEBEP,B29,SÜRE,"Uzun",BİLDİRİM,"Bildirimli",İL,$B$10,İLÇE,$B$11)/VLOOKUP($B$11,ABONE2,10,FALSE))</f>
        <v>6.633726380985757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0.69719415817414365</v>
      </c>
      <c r="L29" s="17">
        <f>(SUMIFS(SANAYIAG2,KAYNAK,A29,SEBEP,B29,SÜRE,"Uzun",BİLDİRİM,"Bildirimli",İL,$B$10,İLÇE,$B$11)/VLOOKUP($B$11,ABONE2,12,FALSE))</f>
        <v>0</v>
      </c>
      <c r="M29" s="17">
        <f>(SUMIFS(SANAYIOG2,KAYNAK,A29,SEBEP,B29,SÜRE,"Uzun",BİLDİRİM,"Bildirimli",İL,$B$10,İLÇE,$B$11)/VLOOKUP($B$11,ABONE2,13,FALSE))</f>
        <v>32.184625716826787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30.575394430985448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0.37762474933457812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7" t="s">
        <v>129</v>
      </c>
      <c r="B30" s="27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7" t="s">
        <v>130</v>
      </c>
      <c r="B31" s="27" t="s">
        <v>27</v>
      </c>
      <c r="C31" s="17">
        <f>(SUMIFS(MESKENAG2,KAYNAK,A31,SEBEP,B31,SÜRE,"Uzun",BİLDİRİM,"Bildirimli",İL,$B$10,İLÇE,$B$11)/VLOOKUP($B$11,ABONE2,3,FALSE))</f>
        <v>3.6389484305566065E-2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3.6370977727574118E-2</v>
      </c>
      <c r="F31" s="17">
        <f>(SUMIFS(TARIMSALAG2,KAYNAK,A31,SEBEP,B31,SÜRE,"Uzun",BİLDİRİM,"Bildirimli",İL,$B$10,İLÇE,$B$11)/VLOOKUP($B$11,ABONE2,6,FALSE))</f>
        <v>4.6947671223778305E-2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4.4220741607896637E-2</v>
      </c>
      <c r="I31" s="17">
        <f>(SUMIFS(TICARETHANEAG2,KAYNAK,A31,SEBEP,B31,SÜRE,"Uzun",BİLDİRİM,"Bildirimli",İL,$B$10,İLÇE,$B$11)/VLOOKUP($B$11,ABONE2,9,FALSE))</f>
        <v>0.1001410579638516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9.7077028225197814E-2</v>
      </c>
      <c r="L31" s="17">
        <f>(SUMIFS(SANAYIAG2,KAYNAK,A31,SEBEP,B31,SÜRE,"Uzun",BİLDİRİM,"Bildirimli",İL,$B$10,İLÇE,$B$11)/VLOOKUP($B$11,ABONE2,12,FALSE))</f>
        <v>0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4.9645147798432425E-2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7" t="s">
        <v>130</v>
      </c>
      <c r="B32" s="27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0.17605954126817475</v>
      </c>
      <c r="D33" s="17">
        <f t="shared" ref="D33:O33" si="14">SUM(D28:D32)</f>
        <v>0</v>
      </c>
      <c r="E33" s="17">
        <f t="shared" si="14"/>
        <v>0.17597000277391231</v>
      </c>
      <c r="F33" s="17">
        <f t="shared" si="14"/>
        <v>0.86090293099337334</v>
      </c>
      <c r="G33" s="17">
        <f t="shared" si="14"/>
        <v>0.86820121207071443</v>
      </c>
      <c r="H33" s="17">
        <f t="shared" si="14"/>
        <v>0.86132684762855583</v>
      </c>
      <c r="I33" s="17">
        <f t="shared" si="14"/>
        <v>0.60996121419620675</v>
      </c>
      <c r="J33" s="17">
        <f t="shared" si="14"/>
        <v>6.633726380985757</v>
      </c>
      <c r="K33" s="17">
        <f t="shared" si="14"/>
        <v>0.79427118639934147</v>
      </c>
      <c r="L33" s="17">
        <f t="shared" si="14"/>
        <v>0</v>
      </c>
      <c r="M33" s="17">
        <f t="shared" si="14"/>
        <v>32.184625716826787</v>
      </c>
      <c r="N33" s="17">
        <f t="shared" si="14"/>
        <v>30.575394430985448</v>
      </c>
      <c r="O33" s="17">
        <f t="shared" si="14"/>
        <v>0.42726989713301056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19653</v>
      </c>
      <c r="D37" s="22">
        <f>VLOOKUP($B$11,ABONE2,4,FALSE)</f>
        <v>10</v>
      </c>
      <c r="E37" s="22">
        <f>VLOOKUP($B$11,ABONE2,5,FALSE)</f>
        <v>19663</v>
      </c>
      <c r="F37" s="22">
        <f>VLOOKUP($B$11,ABONE2,6,FALSE)</f>
        <v>4573</v>
      </c>
      <c r="G37" s="22">
        <f>VLOOKUP($B$11,ABONE2,7,FALSE)</f>
        <v>282</v>
      </c>
      <c r="H37" s="22">
        <f>VLOOKUP($B$11,ABONE2,8,FALSE)</f>
        <v>4855</v>
      </c>
      <c r="I37" s="22">
        <f>VLOOKUP($B$11,ABONE2,9,FALSE)</f>
        <v>5893</v>
      </c>
      <c r="J37" s="22">
        <f>VLOOKUP($B$11,ABONE2,10,FALSE)</f>
        <v>186</v>
      </c>
      <c r="K37" s="22">
        <f>VLOOKUP($B$11,ABONE2,11,FALSE)</f>
        <v>6079</v>
      </c>
      <c r="L37" s="36">
        <f>VLOOKUP($B$11,ABONE2,12,FALSE)</f>
        <v>1</v>
      </c>
      <c r="M37" s="36">
        <f>VLOOKUP($B$11,ABONE2,13,FALSE)</f>
        <v>19</v>
      </c>
      <c r="N37" s="36">
        <f>VLOOKUP($B$11,ABONE2,14,FALSE)</f>
        <v>20</v>
      </c>
      <c r="O37" s="36">
        <f>VLOOKUP($B$11,ABONE2,15,FALSE)</f>
        <v>30617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3706.7254416666665</v>
      </c>
      <c r="D38" s="22">
        <f>VLOOKUP($B$11,TUKETIM,4,FALSE)</f>
        <v>3.3431750000000005</v>
      </c>
      <c r="E38" s="22">
        <f>VLOOKUP($B$11,TUKETIM,5,FALSE)</f>
        <v>3710.0686166666665</v>
      </c>
      <c r="F38" s="22">
        <f>VLOOKUP($B$11,TUKETIM,6,FALSE)</f>
        <v>3267.9936250000001</v>
      </c>
      <c r="G38" s="22">
        <f>VLOOKUP($B$11,TUKETIM,7,FALSE)</f>
        <v>607.3979250000001</v>
      </c>
      <c r="H38" s="22">
        <f>VLOOKUP($B$11,TUKETIM,8,FALSE)</f>
        <v>3875.3915500000003</v>
      </c>
      <c r="I38" s="22">
        <f>VLOOKUP($B$11,TUKETIM,9,FALSE)</f>
        <v>3173.4280916666667</v>
      </c>
      <c r="J38" s="22">
        <f>VLOOKUP($B$11,TUKETIM,10,FALSE)</f>
        <v>1088.0701833333333</v>
      </c>
      <c r="K38" s="22">
        <f>VLOOKUP($B$11,TUKETIM,11,FALSE)</f>
        <v>4261.4982749999999</v>
      </c>
      <c r="L38" s="36">
        <f>VLOOKUP($B$11,TUKETIM,12,FALSE)</f>
        <v>0</v>
      </c>
      <c r="M38" s="36">
        <f>VLOOKUP($B$11,TUKETIM,13,FALSE)</f>
        <v>1505.9001333333331</v>
      </c>
      <c r="N38" s="36">
        <f>VLOOKUP($B$11,TUKETIM,14,FALSE)</f>
        <v>1505.9001333333331</v>
      </c>
      <c r="O38" s="36">
        <f>VLOOKUP($B$11,TUKETIM,15,FALSE)</f>
        <v>13352.858574999998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75986.055999999997</v>
      </c>
      <c r="D39" s="22">
        <f>VLOOKUP($B$11,ANLASMA,4,FALSE)</f>
        <v>150.19999999999999</v>
      </c>
      <c r="E39" s="22">
        <f>VLOOKUP($B$11,ANLASMA,5,FALSE)</f>
        <v>76136.255999999994</v>
      </c>
      <c r="F39" s="22">
        <f>VLOOKUP($B$11,ANLASMA,6,FALSE)</f>
        <v>24520.143</v>
      </c>
      <c r="G39" s="22">
        <f>VLOOKUP($B$11,ANLASMA,7,FALSE)</f>
        <v>8189.15</v>
      </c>
      <c r="H39" s="22">
        <f>VLOOKUP($B$11,ANLASMA,8,FALSE)</f>
        <v>32709.292999999998</v>
      </c>
      <c r="I39" s="22">
        <f>VLOOKUP($B$11,ANLASMA,9,FALSE)</f>
        <v>31107.952000000001</v>
      </c>
      <c r="J39" s="22">
        <f>VLOOKUP($B$11,ANLASMA,10,FALSE)</f>
        <v>13357.91</v>
      </c>
      <c r="K39" s="22">
        <f>VLOOKUP($B$11,ANLASMA,11,FALSE)</f>
        <v>44465.862000000001</v>
      </c>
      <c r="L39" s="36">
        <f>VLOOKUP($B$11,ANLASMA,12,FALSE)</f>
        <v>5</v>
      </c>
      <c r="M39" s="36">
        <f>VLOOKUP($B$11,ANLASMA,13,FALSE)</f>
        <v>6216</v>
      </c>
      <c r="N39" s="36">
        <f>VLOOKUP($B$11,ANLASMA,14,FALSE)</f>
        <v>6221</v>
      </c>
      <c r="O39" s="36">
        <f>VLOOKUP($B$11,ANLASMA,15,FALSE)</f>
        <v>159532.41099999999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80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99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7" t="s">
        <v>18</v>
      </c>
      <c r="B14" s="27" t="s">
        <v>19</v>
      </c>
      <c r="C14" s="28" t="s">
        <v>20</v>
      </c>
      <c r="D14" s="28" t="s">
        <v>2</v>
      </c>
      <c r="E14" s="28" t="s">
        <v>64</v>
      </c>
      <c r="F14" s="28" t="s">
        <v>20</v>
      </c>
      <c r="G14" s="28" t="s">
        <v>2</v>
      </c>
      <c r="H14" s="28" t="s">
        <v>64</v>
      </c>
      <c r="I14" s="28" t="s">
        <v>20</v>
      </c>
      <c r="J14" s="28" t="s">
        <v>2</v>
      </c>
      <c r="K14" s="28" t="s">
        <v>64</v>
      </c>
      <c r="L14" s="28" t="s">
        <v>20</v>
      </c>
      <c r="M14" s="28" t="s">
        <v>2</v>
      </c>
      <c r="N14" s="28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7" t="s">
        <v>26</v>
      </c>
      <c r="B15" s="27" t="s">
        <v>27</v>
      </c>
      <c r="C15" s="17">
        <f t="shared" ref="C15:C24" si="0">(SUMIFS(MESKENAG2,KAYNAK,A15,SEBEP,B15,SÜRE,"Uzun",BİLDİRİM,"Bildirimsiz",İL,$B$10,İLÇE,$B$11)/VLOOKUP($B$11,ABONE2,3,FALSE))</f>
        <v>0</v>
      </c>
      <c r="D15" s="17">
        <f t="shared" ref="D15:D24" si="1">(SUMIFS(MESKENOG2,KAYNAK,A15,SEBEP,B15,SÜRE,"Uzun",BİLDİRİM,"Bildirimsiz",İL,$B$10,İLÇE,$B$11)/VLOOKUP($B$11,ABONE2,4,FALSE))</f>
        <v>0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7">
        <f t="shared" ref="F15:F24" si="3">(SUMIFS(TARIMSALAG2,KAYNAK,A15,SEBEP,B15,SÜRE,"Uzun",BİLDİRİM,"Bildirimsiz",İL,$B$10,İLÇE,$B$11)/VLOOKUP($B$11,ABONE2,6,FALSE))</f>
        <v>0</v>
      </c>
      <c r="G15" s="17">
        <f t="shared" ref="G15:G24" si="4">(SUMIFS(TARIMSALOG2,KAYNAK,A15,SEBEP,B15,SÜRE,"Uzun",BİLDİRİM,"Bildirimsiz",İL,$B$10,İLÇE,$B$11)/VLOOKUP($B$11,ABONE2,7,FALSE))</f>
        <v>0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7">
        <f t="shared" ref="I15:I24" si="6">(SUMIFS(TICARETHANEAG2,KAYNAK,A15,SEBEP,B15,SÜRE,"Uzun",BİLDİRİM,"Bildirimsiz",İL,$B$10,İLÇE,$B$11)/VLOOKUP($B$11,ABONE2,9,FALSE))</f>
        <v>0</v>
      </c>
      <c r="J15" s="17">
        <f t="shared" ref="J15:J24" si="7">(SUMIFS(TICARETHANEOG2,KAYNAK,A15,SEBEP,B15,SÜRE,"Uzun",BİLDİRİM,"Bildirimsiz",İL,$B$10,İLÇE,$B$11)/VLOOKUP($B$11,ABONE2,10,FALSE))</f>
        <v>0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7">
        <f t="shared" ref="L15:L24" si="9">(SUMIFS(SANAYIAG2,KAYNAK,A15,SEBEP,B15,SÜRE,"Uzun",BİLDİRİM,"Bildirimsiz",İL,$B$10,İLÇE,$B$11)/VLOOKUP($B$11,ABONE2,12,FALSE))</f>
        <v>0</v>
      </c>
      <c r="M15" s="17">
        <f t="shared" ref="M15:M24" si="10">(SUMIFS(SANAYIOG2,KAYNAK,A15,SEBEP,B15,SÜRE,"Uzun",BİLDİRİM,"Bildirimsiz",İL,$B$10,İLÇE,$B$11)/VLOOKUP($B$11,ABONE2,13,FALSE))</f>
        <v>0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7" t="s">
        <v>26</v>
      </c>
      <c r="B16" s="27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7" t="s">
        <v>129</v>
      </c>
      <c r="B17" s="27" t="s">
        <v>27</v>
      </c>
      <c r="C17" s="17">
        <f t="shared" si="0"/>
        <v>8.2384479795121826E-2</v>
      </c>
      <c r="D17" s="17">
        <f t="shared" si="1"/>
        <v>3.8728643889527352</v>
      </c>
      <c r="E17" s="17">
        <f t="shared" si="2"/>
        <v>9.5233564232944254E-2</v>
      </c>
      <c r="F17" s="17">
        <f t="shared" si="3"/>
        <v>0.34515656034012604</v>
      </c>
      <c r="G17" s="17">
        <f t="shared" si="4"/>
        <v>4.5758119557750279</v>
      </c>
      <c r="H17" s="17">
        <f t="shared" si="5"/>
        <v>0.53702301818297871</v>
      </c>
      <c r="I17" s="17">
        <f t="shared" si="6"/>
        <v>0.10689331617389974</v>
      </c>
      <c r="J17" s="17">
        <f t="shared" si="7"/>
        <v>5.5160422101180488</v>
      </c>
      <c r="K17" s="17">
        <f t="shared" si="8"/>
        <v>0.3654612530589807</v>
      </c>
      <c r="L17" s="17">
        <f t="shared" si="9"/>
        <v>1.1520417879783462</v>
      </c>
      <c r="M17" s="17">
        <f t="shared" si="10"/>
        <v>0</v>
      </c>
      <c r="N17" s="17">
        <f t="shared" si="11"/>
        <v>0.92906595804705339</v>
      </c>
      <c r="O17" s="23">
        <f t="shared" si="12"/>
        <v>0.14829891092776126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7" t="s">
        <v>129</v>
      </c>
      <c r="B18" s="27" t="s">
        <v>3</v>
      </c>
      <c r="C18" s="17">
        <f t="shared" si="0"/>
        <v>0.10827978645606784</v>
      </c>
      <c r="D18" s="17">
        <f t="shared" si="1"/>
        <v>12.039333475929419</v>
      </c>
      <c r="E18" s="17">
        <f t="shared" si="2"/>
        <v>0.14872403625089275</v>
      </c>
      <c r="F18" s="17">
        <f t="shared" si="3"/>
        <v>6.34880541805973E-3</v>
      </c>
      <c r="G18" s="17">
        <f t="shared" si="4"/>
        <v>0</v>
      </c>
      <c r="H18" s="17">
        <f t="shared" si="5"/>
        <v>6.0608777347010119E-3</v>
      </c>
      <c r="I18" s="17">
        <f t="shared" si="6"/>
        <v>0.15508017552756931</v>
      </c>
      <c r="J18" s="17">
        <f t="shared" si="7"/>
        <v>12.986617271084343</v>
      </c>
      <c r="K18" s="17">
        <f t="shared" si="8"/>
        <v>0.76845284078679199</v>
      </c>
      <c r="L18" s="17">
        <f t="shared" si="9"/>
        <v>1.1691382241351442</v>
      </c>
      <c r="M18" s="17">
        <f t="shared" si="10"/>
        <v>0</v>
      </c>
      <c r="N18" s="17">
        <f t="shared" si="11"/>
        <v>0.94285340656060024</v>
      </c>
      <c r="O18" s="23">
        <f t="shared" si="12"/>
        <v>0.23658781167672074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7" t="s">
        <v>129</v>
      </c>
      <c r="B19" s="27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7" t="s">
        <v>129</v>
      </c>
      <c r="B20" s="27" t="s">
        <v>5</v>
      </c>
      <c r="C20" s="17">
        <f t="shared" si="0"/>
        <v>0.58808977517582917</v>
      </c>
      <c r="D20" s="17">
        <f t="shared" si="1"/>
        <v>14.649498520427075</v>
      </c>
      <c r="E20" s="17">
        <f t="shared" si="2"/>
        <v>0.63575556753261298</v>
      </c>
      <c r="F20" s="17">
        <f t="shared" si="3"/>
        <v>0.81655929053647047</v>
      </c>
      <c r="G20" s="17">
        <f t="shared" si="4"/>
        <v>7.5021076195532945</v>
      </c>
      <c r="H20" s="17">
        <f t="shared" si="5"/>
        <v>1.1197587612401814</v>
      </c>
      <c r="I20" s="17">
        <f t="shared" si="6"/>
        <v>1.8098114210299934</v>
      </c>
      <c r="J20" s="17">
        <f t="shared" si="7"/>
        <v>14.63374535810652</v>
      </c>
      <c r="K20" s="17">
        <f t="shared" si="8"/>
        <v>2.4228206403866182</v>
      </c>
      <c r="L20" s="17">
        <f t="shared" si="9"/>
        <v>8.1784092492465561</v>
      </c>
      <c r="M20" s="17">
        <f t="shared" si="10"/>
        <v>11.572838733000347</v>
      </c>
      <c r="N20" s="17">
        <f t="shared" si="11"/>
        <v>8.8353956009408385</v>
      </c>
      <c r="O20" s="23">
        <f t="shared" si="12"/>
        <v>0.92504877543551078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7" t="s">
        <v>130</v>
      </c>
      <c r="B21" s="27" t="s">
        <v>27</v>
      </c>
      <c r="C21" s="17">
        <f t="shared" si="0"/>
        <v>6.4332197553224571E-2</v>
      </c>
      <c r="D21" s="17">
        <f t="shared" si="1"/>
        <v>0</v>
      </c>
      <c r="E21" s="17">
        <f t="shared" si="2"/>
        <v>6.4114122307281432E-2</v>
      </c>
      <c r="F21" s="17">
        <f t="shared" si="3"/>
        <v>0.10551825570358887</v>
      </c>
      <c r="G21" s="17">
        <f t="shared" si="4"/>
        <v>0</v>
      </c>
      <c r="H21" s="17">
        <f t="shared" si="5"/>
        <v>0.10073284728165741</v>
      </c>
      <c r="I21" s="17">
        <f t="shared" si="6"/>
        <v>0.67032476348905234</v>
      </c>
      <c r="J21" s="17">
        <f t="shared" si="7"/>
        <v>0</v>
      </c>
      <c r="K21" s="17">
        <f t="shared" si="8"/>
        <v>0.638281923749072</v>
      </c>
      <c r="L21" s="17">
        <f t="shared" si="9"/>
        <v>8.5896276286108808</v>
      </c>
      <c r="M21" s="17">
        <f t="shared" si="10"/>
        <v>0</v>
      </c>
      <c r="N21" s="17">
        <f t="shared" si="11"/>
        <v>6.9271190553313557</v>
      </c>
      <c r="O21" s="23">
        <f t="shared" si="12"/>
        <v>0.16194986931881417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7" t="s">
        <v>130</v>
      </c>
      <c r="B22" s="27" t="s">
        <v>3</v>
      </c>
      <c r="C22" s="17">
        <f t="shared" si="0"/>
        <v>0</v>
      </c>
      <c r="D22" s="17">
        <f t="shared" si="1"/>
        <v>0</v>
      </c>
      <c r="E22" s="17">
        <f t="shared" si="2"/>
        <v>0</v>
      </c>
      <c r="F22" s="17">
        <f t="shared" si="3"/>
        <v>0</v>
      </c>
      <c r="G22" s="17">
        <f t="shared" si="4"/>
        <v>0</v>
      </c>
      <c r="H22" s="17">
        <f t="shared" si="5"/>
        <v>0</v>
      </c>
      <c r="I22" s="17">
        <f t="shared" si="6"/>
        <v>0</v>
      </c>
      <c r="J22" s="17">
        <f t="shared" si="7"/>
        <v>0</v>
      </c>
      <c r="K22" s="17">
        <f t="shared" si="8"/>
        <v>0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7" t="s">
        <v>130</v>
      </c>
      <c r="B23" s="27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7" t="s">
        <v>130</v>
      </c>
      <c r="B24" s="27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0.84308623898024349</v>
      </c>
      <c r="D25" s="17">
        <f t="shared" ref="D25:O25" si="13">SUM(D15:D24)</f>
        <v>30.561696385309229</v>
      </c>
      <c r="E25" s="17">
        <f t="shared" si="13"/>
        <v>0.94382729032373147</v>
      </c>
      <c r="F25" s="17">
        <f t="shared" si="13"/>
        <v>1.2735829119982451</v>
      </c>
      <c r="G25" s="17">
        <f t="shared" si="13"/>
        <v>12.077919575328323</v>
      </c>
      <c r="H25" s="17">
        <f t="shared" si="13"/>
        <v>1.7635755044395183</v>
      </c>
      <c r="I25" s="17">
        <f t="shared" si="13"/>
        <v>2.7421096762205148</v>
      </c>
      <c r="J25" s="17">
        <f t="shared" si="13"/>
        <v>33.136404839308909</v>
      </c>
      <c r="K25" s="17">
        <f t="shared" si="13"/>
        <v>4.1950166579814629</v>
      </c>
      <c r="L25" s="17">
        <f t="shared" si="13"/>
        <v>19.089216889970928</v>
      </c>
      <c r="M25" s="17">
        <f t="shared" si="13"/>
        <v>11.572838733000347</v>
      </c>
      <c r="N25" s="17">
        <f t="shared" si="13"/>
        <v>17.634434020879848</v>
      </c>
      <c r="O25" s="17">
        <f t="shared" si="13"/>
        <v>1.4718853673588068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7" t="s">
        <v>18</v>
      </c>
      <c r="B27" s="27" t="s">
        <v>19</v>
      </c>
      <c r="C27" s="28" t="s">
        <v>1</v>
      </c>
      <c r="D27" s="28" t="s">
        <v>2</v>
      </c>
      <c r="E27" s="28" t="s">
        <v>64</v>
      </c>
      <c r="F27" s="28" t="s">
        <v>1</v>
      </c>
      <c r="G27" s="28" t="s">
        <v>2</v>
      </c>
      <c r="H27" s="28" t="s">
        <v>64</v>
      </c>
      <c r="I27" s="28" t="s">
        <v>1</v>
      </c>
      <c r="J27" s="28" t="s">
        <v>2</v>
      </c>
      <c r="K27" s="28" t="s">
        <v>64</v>
      </c>
      <c r="L27" s="28" t="s">
        <v>1</v>
      </c>
      <c r="M27" s="28" t="s">
        <v>2</v>
      </c>
      <c r="N27" s="28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7" t="s">
        <v>26</v>
      </c>
      <c r="B28" s="27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7" t="s">
        <v>129</v>
      </c>
      <c r="B29" s="27" t="s">
        <v>27</v>
      </c>
      <c r="C29" s="17">
        <f>(SUMIFS(MESKENAG2,KAYNAK,A29,SEBEP,B29,SÜRE,"Uzun",BİLDİRİM,"Bildirimli",İL,$B$10,İLÇE,$B$11)/VLOOKUP($B$11,ABONE2,3,FALSE))</f>
        <v>3.2506001315815825E-2</v>
      </c>
      <c r="D29" s="17">
        <f>(SUMIFS(MESKENOG2,KAYNAK,A29,SEBEP,B29,SÜRE,"Uzun",BİLDİRİM,"Bildirimli",İL,$B$10,İLÇE,$B$11)/VLOOKUP($B$11,ABONE2,4,FALSE))</f>
        <v>0.92383703077214807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3.5527462432616952E-2</v>
      </c>
      <c r="F29" s="17">
        <f>(SUMIFS(TARIMSALAG2,KAYNAK,A29,SEBEP,B29,SÜRE,"Uzun",BİLDİRİM,"Bildirimli",İL,$B$10,İLÇE,$B$11)/VLOOKUP($B$11,ABONE2,6,FALSE))</f>
        <v>3.6565438707244656E-4</v>
      </c>
      <c r="G29" s="17">
        <f>(SUMIFS(TARIMSALOG2,KAYNAK,A29,SEBEP,B29,SÜRE,"Uzun",BİLDİRİM,"Bildirimli",İL,$B$10,İLÇE,$B$11)/VLOOKUP($B$11,ABONE2,7,FALSE))</f>
        <v>0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3.4907142167233562E-4</v>
      </c>
      <c r="I29" s="17">
        <f>(SUMIFS(TICARETHANEAG2,KAYNAK,A29,SEBEP,B29,SÜRE,"Uzun",BİLDİRİM,"Bildirimli",İL,$B$10,İLÇE,$B$11)/VLOOKUP($B$11,ABONE2,9,FALSE))</f>
        <v>6.3778698993648186E-2</v>
      </c>
      <c r="J29" s="17">
        <f>(SUMIFS(TICARETHANEOG2,KAYNAK,A29,SEBEP,B29,SÜRE,"Uzun",BİLDİRİM,"Bildirimli",İL,$B$10,İLÇE,$B$11)/VLOOKUP($B$11,ABONE2,10,FALSE))</f>
        <v>39.259735825189736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1.9374224028493723</v>
      </c>
      <c r="L29" s="17">
        <f>(SUMIFS(SANAYIAG2,KAYNAK,A29,SEBEP,B29,SÜRE,"Uzun",BİLDİRİM,"Bildirimli",İL,$B$10,İLÇE,$B$11)/VLOOKUP($B$11,ABONE2,12,FALSE))</f>
        <v>0</v>
      </c>
      <c r="M29" s="17">
        <f>(SUMIFS(SANAYIOG2,KAYNAK,A29,SEBEP,B29,SÜRE,"Uzun",BİLDİRİM,"Bildirimli",İL,$B$10,İLÇE,$B$11)/VLOOKUP($B$11,ABONE2,13,FALSE))</f>
        <v>0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0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0.31144572368962253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7" t="s">
        <v>129</v>
      </c>
      <c r="B30" s="27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7" t="s">
        <v>130</v>
      </c>
      <c r="B31" s="27" t="s">
        <v>27</v>
      </c>
      <c r="C31" s="17">
        <f>(SUMIFS(MESKENAG2,KAYNAK,A31,SEBEP,B31,SÜRE,"Uzun",BİLDİRİM,"Bildirimli",İL,$B$10,İLÇE,$B$11)/VLOOKUP($B$11,ABONE2,3,FALSE))</f>
        <v>2.0495434916725782E-2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2.042595886616061E-2</v>
      </c>
      <c r="F31" s="17">
        <f>(SUMIFS(TARIMSALAG2,KAYNAK,A31,SEBEP,B31,SÜRE,"Uzun",BİLDİRİM,"Bildirimli",İL,$B$10,İLÇE,$B$11)/VLOOKUP($B$11,ABONE2,6,FALSE))</f>
        <v>2.6731531451861936E-2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2.5519217100303571E-2</v>
      </c>
      <c r="I31" s="17">
        <f>(SUMIFS(TICARETHANEAG2,KAYNAK,A31,SEBEP,B31,SÜRE,"Uzun",BİLDİRİM,"Bildirimli",İL,$B$10,İLÇE,$B$11)/VLOOKUP($B$11,ABONE2,9,FALSE))</f>
        <v>0.28543895598321084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0.2717944134863608</v>
      </c>
      <c r="L31" s="17">
        <f>(SUMIFS(SANAYIAG2,KAYNAK,A31,SEBEP,B31,SÜRE,"Uzun",BİLDİRİM,"Bildirimli",İL,$B$10,İLÇE,$B$11)/VLOOKUP($B$11,ABONE2,12,FALSE))</f>
        <v>0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5.7130073927163412E-2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7" t="s">
        <v>130</v>
      </c>
      <c r="B32" s="27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5.300143623254161E-2</v>
      </c>
      <c r="D33" s="17">
        <f t="shared" ref="D33:O33" si="14">SUM(D28:D32)</f>
        <v>0.92383703077214807</v>
      </c>
      <c r="E33" s="17">
        <f t="shared" si="14"/>
        <v>5.5953421298777561E-2</v>
      </c>
      <c r="F33" s="17">
        <f t="shared" si="14"/>
        <v>2.7097185838934383E-2</v>
      </c>
      <c r="G33" s="17">
        <f t="shared" si="14"/>
        <v>0</v>
      </c>
      <c r="H33" s="17">
        <f t="shared" si="14"/>
        <v>2.5868288521975907E-2</v>
      </c>
      <c r="I33" s="17">
        <f t="shared" si="14"/>
        <v>0.34921765497685903</v>
      </c>
      <c r="J33" s="17">
        <f t="shared" si="14"/>
        <v>39.259735825189736</v>
      </c>
      <c r="K33" s="17">
        <f t="shared" si="14"/>
        <v>2.2092168163357329</v>
      </c>
      <c r="L33" s="17">
        <f t="shared" si="14"/>
        <v>0</v>
      </c>
      <c r="M33" s="17">
        <f t="shared" si="14"/>
        <v>0</v>
      </c>
      <c r="N33" s="17">
        <f t="shared" si="14"/>
        <v>0</v>
      </c>
      <c r="O33" s="17">
        <f t="shared" si="14"/>
        <v>0.36857579761678594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13230</v>
      </c>
      <c r="D37" s="22">
        <f>VLOOKUP($B$11,ABONE2,4,FALSE)</f>
        <v>45</v>
      </c>
      <c r="E37" s="22">
        <f>VLOOKUP($B$11,ABONE2,5,FALSE)</f>
        <v>13275</v>
      </c>
      <c r="F37" s="22">
        <f>VLOOKUP($B$11,ABONE2,6,FALSE)</f>
        <v>421</v>
      </c>
      <c r="G37" s="22">
        <f>VLOOKUP($B$11,ABONE2,7,FALSE)</f>
        <v>20</v>
      </c>
      <c r="H37" s="22">
        <f>VLOOKUP($B$11,ABONE2,8,FALSE)</f>
        <v>441</v>
      </c>
      <c r="I37" s="22">
        <f>VLOOKUP($B$11,ABONE2,9,FALSE)</f>
        <v>2231</v>
      </c>
      <c r="J37" s="22">
        <f>VLOOKUP($B$11,ABONE2,10,FALSE)</f>
        <v>112</v>
      </c>
      <c r="K37" s="22">
        <f>VLOOKUP($B$11,ABONE2,11,FALSE)</f>
        <v>2343</v>
      </c>
      <c r="L37" s="36">
        <f>VLOOKUP($B$11,ABONE2,12,FALSE)</f>
        <v>25</v>
      </c>
      <c r="M37" s="36">
        <f>VLOOKUP($B$11,ABONE2,13,FALSE)</f>
        <v>6</v>
      </c>
      <c r="N37" s="36">
        <f>VLOOKUP($B$11,ABONE2,14,FALSE)</f>
        <v>31</v>
      </c>
      <c r="O37" s="36">
        <f>VLOOKUP($B$11,ABONE2,15,FALSE)</f>
        <v>16090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2149.7067833333335</v>
      </c>
      <c r="D38" s="22">
        <f>VLOOKUP($B$11,TUKETIM,4,FALSE)</f>
        <v>269.08030000000002</v>
      </c>
      <c r="E38" s="22">
        <f>VLOOKUP($B$11,TUKETIM,5,FALSE)</f>
        <v>2418.7870833333336</v>
      </c>
      <c r="F38" s="22">
        <f>VLOOKUP($B$11,TUKETIM,6,FALSE)</f>
        <v>61.651274999999998</v>
      </c>
      <c r="G38" s="22">
        <f>VLOOKUP($B$11,TUKETIM,7,FALSE)</f>
        <v>63.744749999999996</v>
      </c>
      <c r="H38" s="22">
        <f>VLOOKUP($B$11,TUKETIM,8,FALSE)</f>
        <v>125.39602499999999</v>
      </c>
      <c r="I38" s="22">
        <f>VLOOKUP($B$11,TUKETIM,9,FALSE)</f>
        <v>1049.26115</v>
      </c>
      <c r="J38" s="22">
        <f>VLOOKUP($B$11,TUKETIM,10,FALSE)</f>
        <v>798.94103333333328</v>
      </c>
      <c r="K38" s="22">
        <f>VLOOKUP($B$11,TUKETIM,11,FALSE)</f>
        <v>1848.2021833333333</v>
      </c>
      <c r="L38" s="36">
        <f>VLOOKUP($B$11,TUKETIM,12,FALSE)</f>
        <v>54.583183333333331</v>
      </c>
      <c r="M38" s="36">
        <f>VLOOKUP($B$11,TUKETIM,13,FALSE)</f>
        <v>86.962225000000004</v>
      </c>
      <c r="N38" s="36">
        <f>VLOOKUP($B$11,TUKETIM,14,FALSE)</f>
        <v>141.54540833333334</v>
      </c>
      <c r="O38" s="36">
        <f>VLOOKUP($B$11,TUKETIM,15,FALSE)</f>
        <v>4533.9307000000008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67044.41</v>
      </c>
      <c r="D39" s="22">
        <f>VLOOKUP($B$11,ANLASMA,4,FALSE)</f>
        <v>5163.7299999999996</v>
      </c>
      <c r="E39" s="22">
        <f>VLOOKUP($B$11,ANLASMA,5,FALSE)</f>
        <v>72208.14</v>
      </c>
      <c r="F39" s="22">
        <f>VLOOKUP($B$11,ANLASMA,6,FALSE)</f>
        <v>2347.9430000000002</v>
      </c>
      <c r="G39" s="22">
        <f>VLOOKUP($B$11,ANLASMA,7,FALSE)</f>
        <v>1121.0999999999999</v>
      </c>
      <c r="H39" s="22">
        <f>VLOOKUP($B$11,ANLASMA,8,FALSE)</f>
        <v>3469.0430000000001</v>
      </c>
      <c r="I39" s="22">
        <f>VLOOKUP($B$11,ANLASMA,9,FALSE)</f>
        <v>11760.072</v>
      </c>
      <c r="J39" s="22">
        <f>VLOOKUP($B$11,ANLASMA,10,FALSE)</f>
        <v>23308.3</v>
      </c>
      <c r="K39" s="22">
        <f>VLOOKUP($B$11,ANLASMA,11,FALSE)</f>
        <v>35068.372000000003</v>
      </c>
      <c r="L39" s="36">
        <f>VLOOKUP($B$11,ANLASMA,12,FALSE)</f>
        <v>173.11</v>
      </c>
      <c r="M39" s="36">
        <f>VLOOKUP($B$11,ANLASMA,13,FALSE)</f>
        <v>36762.32</v>
      </c>
      <c r="N39" s="36">
        <f>VLOOKUP($B$11,ANLASMA,14,FALSE)</f>
        <v>36935.43</v>
      </c>
      <c r="O39" s="36">
        <f>VLOOKUP($B$11,ANLASMA,15,FALSE)</f>
        <v>147680.98499999999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80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100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7" t="s">
        <v>18</v>
      </c>
      <c r="B14" s="27" t="s">
        <v>19</v>
      </c>
      <c r="C14" s="28" t="s">
        <v>20</v>
      </c>
      <c r="D14" s="28" t="s">
        <v>2</v>
      </c>
      <c r="E14" s="28" t="s">
        <v>64</v>
      </c>
      <c r="F14" s="28" t="s">
        <v>20</v>
      </c>
      <c r="G14" s="28" t="s">
        <v>2</v>
      </c>
      <c r="H14" s="28" t="s">
        <v>64</v>
      </c>
      <c r="I14" s="28" t="s">
        <v>20</v>
      </c>
      <c r="J14" s="28" t="s">
        <v>2</v>
      </c>
      <c r="K14" s="28" t="s">
        <v>64</v>
      </c>
      <c r="L14" s="28" t="s">
        <v>20</v>
      </c>
      <c r="M14" s="28" t="s">
        <v>2</v>
      </c>
      <c r="N14" s="28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7" t="s">
        <v>26</v>
      </c>
      <c r="B15" s="27" t="s">
        <v>27</v>
      </c>
      <c r="C15" s="17">
        <f t="shared" ref="C15:C24" si="0">(SUMIFS(MESKENAG2,KAYNAK,A15,SEBEP,B15,SÜRE,"Uzun",BİLDİRİM,"Bildirimsiz",İL,$B$10,İLÇE,$B$11)/VLOOKUP($B$11,ABONE2,3,FALSE))</f>
        <v>0.27728741480507024</v>
      </c>
      <c r="D15" s="17">
        <f t="shared" ref="D15:D24" si="1">(SUMIFS(MESKENOG2,KAYNAK,A15,SEBEP,B15,SÜRE,"Uzun",BİLDİRİM,"Bildirimsiz",İL,$B$10,İLÇE,$B$11)/VLOOKUP($B$11,ABONE2,4,FALSE))</f>
        <v>11.603148602676645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0.29544154739595641</v>
      </c>
      <c r="F15" s="17">
        <f t="shared" ref="F15:F24" si="3">(SUMIFS(TARIMSALAG2,KAYNAK,A15,SEBEP,B15,SÜRE,"Uzun",BİLDİRİM,"Bildirimsiz",İL,$B$10,İLÇE,$B$11)/VLOOKUP($B$11,ABONE2,6,FALSE))</f>
        <v>0.77829339287679167</v>
      </c>
      <c r="G15" s="17">
        <f t="shared" ref="G15:G24" si="4">(SUMIFS(TARIMSALOG2,KAYNAK,A15,SEBEP,B15,SÜRE,"Uzun",BİLDİRİM,"Bildirimsiz",İL,$B$10,İLÇE,$B$11)/VLOOKUP($B$11,ABONE2,7,FALSE))</f>
        <v>4.2881755167829381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1.2009710512456546</v>
      </c>
      <c r="I15" s="17">
        <f t="shared" ref="I15:I24" si="6">(SUMIFS(TICARETHANEAG2,KAYNAK,A15,SEBEP,B15,SÜRE,"Uzun",BİLDİRİM,"Bildirimsiz",İL,$B$10,İLÇE,$B$11)/VLOOKUP($B$11,ABONE2,9,FALSE))</f>
        <v>0.7975627570083057</v>
      </c>
      <c r="J15" s="17">
        <f t="shared" ref="J15:J24" si="7">(SUMIFS(TICARETHANEOG2,KAYNAK,A15,SEBEP,B15,SÜRE,"Uzun",BİLDİRİM,"Bildirimsiz",İL,$B$10,İLÇE,$B$11)/VLOOKUP($B$11,ABONE2,10,FALSE))</f>
        <v>12.800292436314564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1.2839975989148136</v>
      </c>
      <c r="L15" s="17">
        <f t="shared" ref="L15:L24" si="9">(SUMIFS(SANAYIAG2,KAYNAK,A15,SEBEP,B15,SÜRE,"Uzun",BİLDİRİM,"Bildirimsiz",İL,$B$10,İLÇE,$B$11)/VLOOKUP($B$11,ABONE2,12,FALSE))</f>
        <v>2.446032189241631</v>
      </c>
      <c r="M15" s="17">
        <f t="shared" ref="M15:M24" si="10">(SUMIFS(SANAYIOG2,KAYNAK,A15,SEBEP,B15,SÜRE,"Uzun",BİLDİRİM,"Bildirimsiz",İL,$B$10,İLÇE,$B$11)/VLOOKUP($B$11,ABONE2,13,FALSE))</f>
        <v>116.59838150860483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32.731349355603292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0.6310477273231907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7" t="s">
        <v>26</v>
      </c>
      <c r="B16" s="27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7" t="s">
        <v>129</v>
      </c>
      <c r="B17" s="27" t="s">
        <v>27</v>
      </c>
      <c r="C17" s="17">
        <f t="shared" si="0"/>
        <v>0.500628433812776</v>
      </c>
      <c r="D17" s="17">
        <f t="shared" si="1"/>
        <v>6.2619603047608292</v>
      </c>
      <c r="E17" s="17">
        <f t="shared" si="2"/>
        <v>0.50986322673053608</v>
      </c>
      <c r="F17" s="17">
        <f t="shared" si="3"/>
        <v>5.8022358150670499</v>
      </c>
      <c r="G17" s="17">
        <f t="shared" si="4"/>
        <v>43.772026748861052</v>
      </c>
      <c r="H17" s="17">
        <f t="shared" si="5"/>
        <v>10.37474900898321</v>
      </c>
      <c r="I17" s="17">
        <f t="shared" si="6"/>
        <v>1.1595494950444318</v>
      </c>
      <c r="J17" s="17">
        <f t="shared" si="7"/>
        <v>21.548309523482267</v>
      </c>
      <c r="K17" s="17">
        <f t="shared" si="8"/>
        <v>1.9858451399594408</v>
      </c>
      <c r="L17" s="17">
        <f t="shared" si="9"/>
        <v>15.594842848070698</v>
      </c>
      <c r="M17" s="17">
        <f t="shared" si="10"/>
        <v>42.96687899354432</v>
      </c>
      <c r="N17" s="17">
        <f t="shared" si="11"/>
        <v>22.856811621359622</v>
      </c>
      <c r="O17" s="23">
        <f t="shared" si="12"/>
        <v>1.3885670013503997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7" t="s">
        <v>129</v>
      </c>
      <c r="B18" s="27" t="s">
        <v>3</v>
      </c>
      <c r="C18" s="17">
        <f t="shared" si="0"/>
        <v>2.7756039097264464E-2</v>
      </c>
      <c r="D18" s="17">
        <f t="shared" si="1"/>
        <v>0.13303622759808625</v>
      </c>
      <c r="E18" s="17">
        <f t="shared" si="2"/>
        <v>2.7924791871957139E-2</v>
      </c>
      <c r="F18" s="17">
        <f t="shared" si="3"/>
        <v>0.31287960734307652</v>
      </c>
      <c r="G18" s="17">
        <f t="shared" si="4"/>
        <v>2.4621836648984292</v>
      </c>
      <c r="H18" s="17">
        <f t="shared" si="5"/>
        <v>0.57170961191290637</v>
      </c>
      <c r="I18" s="17">
        <f t="shared" si="6"/>
        <v>0.36547683889733329</v>
      </c>
      <c r="J18" s="17">
        <f t="shared" si="7"/>
        <v>2.0854120128082352</v>
      </c>
      <c r="K18" s="17">
        <f t="shared" si="8"/>
        <v>0.43518068266990656</v>
      </c>
      <c r="L18" s="17">
        <f t="shared" si="9"/>
        <v>43.662776178291523</v>
      </c>
      <c r="M18" s="17">
        <f t="shared" si="10"/>
        <v>31.66022039028806</v>
      </c>
      <c r="N18" s="17">
        <f t="shared" si="11"/>
        <v>40.478424642698769</v>
      </c>
      <c r="O18" s="23">
        <f t="shared" si="12"/>
        <v>0.28175554170852352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7" t="s">
        <v>129</v>
      </c>
      <c r="B19" s="27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7" t="s">
        <v>129</v>
      </c>
      <c r="B20" s="27" t="s">
        <v>5</v>
      </c>
      <c r="C20" s="17">
        <f t="shared" si="0"/>
        <v>3.6215398484211736E-3</v>
      </c>
      <c r="D20" s="17">
        <f t="shared" si="1"/>
        <v>3.8819127676673934E-2</v>
      </c>
      <c r="E20" s="17">
        <f t="shared" si="2"/>
        <v>3.6779577813018734E-3</v>
      </c>
      <c r="F20" s="17">
        <f t="shared" si="3"/>
        <v>3.1499176974000356E-2</v>
      </c>
      <c r="G20" s="17">
        <f t="shared" si="4"/>
        <v>0.20732646898560431</v>
      </c>
      <c r="H20" s="17">
        <f t="shared" si="5"/>
        <v>5.2673183804205319E-2</v>
      </c>
      <c r="I20" s="17">
        <f t="shared" si="6"/>
        <v>4.8994896183216737E-2</v>
      </c>
      <c r="J20" s="17">
        <f t="shared" si="7"/>
        <v>0.38808480395825606</v>
      </c>
      <c r="K20" s="17">
        <f t="shared" si="8"/>
        <v>6.2737198983305889E-2</v>
      </c>
      <c r="L20" s="17">
        <f t="shared" si="9"/>
        <v>4.2530855383835879</v>
      </c>
      <c r="M20" s="17">
        <f t="shared" si="10"/>
        <v>8.7800448861237701</v>
      </c>
      <c r="N20" s="17">
        <f t="shared" si="11"/>
        <v>5.4541155694166976</v>
      </c>
      <c r="O20" s="23">
        <f t="shared" si="12"/>
        <v>3.7179745322341383E-2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7" t="s">
        <v>130</v>
      </c>
      <c r="B21" s="27" t="s">
        <v>27</v>
      </c>
      <c r="C21" s="17">
        <f t="shared" si="0"/>
        <v>9.4745650002478449E-2</v>
      </c>
      <c r="D21" s="17">
        <f t="shared" si="1"/>
        <v>0</v>
      </c>
      <c r="E21" s="17">
        <f t="shared" si="2"/>
        <v>9.4593782955547254E-2</v>
      </c>
      <c r="F21" s="17">
        <f t="shared" si="3"/>
        <v>0.44394323411607717</v>
      </c>
      <c r="G21" s="17">
        <f t="shared" si="4"/>
        <v>0</v>
      </c>
      <c r="H21" s="17">
        <f t="shared" si="5"/>
        <v>0.39048135704424736</v>
      </c>
      <c r="I21" s="17">
        <f t="shared" si="6"/>
        <v>0.29588191495558164</v>
      </c>
      <c r="J21" s="17">
        <f t="shared" si="7"/>
        <v>0</v>
      </c>
      <c r="K21" s="17">
        <f t="shared" si="8"/>
        <v>0.28389070325874932</v>
      </c>
      <c r="L21" s="17">
        <f t="shared" si="9"/>
        <v>7.148937894884714</v>
      </c>
      <c r="M21" s="17">
        <f t="shared" si="10"/>
        <v>0</v>
      </c>
      <c r="N21" s="17">
        <f t="shared" si="11"/>
        <v>5.2522809023642791</v>
      </c>
      <c r="O21" s="23">
        <f t="shared" si="12"/>
        <v>0.16163951644384383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7" t="s">
        <v>130</v>
      </c>
      <c r="B22" s="27" t="s">
        <v>3</v>
      </c>
      <c r="C22" s="17">
        <f t="shared" si="0"/>
        <v>3.2029158830611281E-4</v>
      </c>
      <c r="D22" s="17">
        <f t="shared" si="1"/>
        <v>0</v>
      </c>
      <c r="E22" s="17">
        <f t="shared" si="2"/>
        <v>3.1977819547307317E-4</v>
      </c>
      <c r="F22" s="17">
        <f t="shared" si="3"/>
        <v>1.4062606577381842E-2</v>
      </c>
      <c r="G22" s="17">
        <f t="shared" si="4"/>
        <v>0</v>
      </c>
      <c r="H22" s="17">
        <f t="shared" si="5"/>
        <v>1.2369116765229601E-2</v>
      </c>
      <c r="I22" s="17">
        <f t="shared" si="6"/>
        <v>4.1463765313511189E-4</v>
      </c>
      <c r="J22" s="17">
        <f t="shared" si="7"/>
        <v>0</v>
      </c>
      <c r="K22" s="17">
        <f t="shared" si="8"/>
        <v>3.9783362549804848E-4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1.0098729838760442E-3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7" t="s">
        <v>130</v>
      </c>
      <c r="B23" s="27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7" t="s">
        <v>130</v>
      </c>
      <c r="B24" s="27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0.90435936915431647</v>
      </c>
      <c r="D25" s="17">
        <f t="shared" ref="D25:O25" si="13">SUM(D15:D24)</f>
        <v>18.036964262712235</v>
      </c>
      <c r="E25" s="17">
        <f t="shared" si="13"/>
        <v>0.93182108493077176</v>
      </c>
      <c r="F25" s="17">
        <f t="shared" si="13"/>
        <v>7.3829138329543786</v>
      </c>
      <c r="G25" s="17">
        <f t="shared" si="13"/>
        <v>50.729712399528019</v>
      </c>
      <c r="H25" s="17">
        <f t="shared" si="13"/>
        <v>12.602953329755454</v>
      </c>
      <c r="I25" s="17">
        <f t="shared" si="13"/>
        <v>2.6678805397420047</v>
      </c>
      <c r="J25" s="17">
        <f t="shared" si="13"/>
        <v>36.822098776563323</v>
      </c>
      <c r="K25" s="17">
        <f t="shared" si="13"/>
        <v>4.0520491574117141</v>
      </c>
      <c r="L25" s="17">
        <f t="shared" si="13"/>
        <v>73.105674648872153</v>
      </c>
      <c r="M25" s="17">
        <f t="shared" si="13"/>
        <v>200.00552577856098</v>
      </c>
      <c r="N25" s="17">
        <f t="shared" si="13"/>
        <v>106.77298209144266</v>
      </c>
      <c r="O25" s="17">
        <f t="shared" si="13"/>
        <v>2.5011994051321751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7" t="s">
        <v>18</v>
      </c>
      <c r="B27" s="27" t="s">
        <v>19</v>
      </c>
      <c r="C27" s="28" t="s">
        <v>1</v>
      </c>
      <c r="D27" s="28" t="s">
        <v>2</v>
      </c>
      <c r="E27" s="28" t="s">
        <v>64</v>
      </c>
      <c r="F27" s="28" t="s">
        <v>1</v>
      </c>
      <c r="G27" s="28" t="s">
        <v>2</v>
      </c>
      <c r="H27" s="28" t="s">
        <v>64</v>
      </c>
      <c r="I27" s="28" t="s">
        <v>1</v>
      </c>
      <c r="J27" s="28" t="s">
        <v>2</v>
      </c>
      <c r="K27" s="28" t="s">
        <v>64</v>
      </c>
      <c r="L27" s="28" t="s">
        <v>1</v>
      </c>
      <c r="M27" s="28" t="s">
        <v>2</v>
      </c>
      <c r="N27" s="28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7" t="s">
        <v>26</v>
      </c>
      <c r="B28" s="27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7" t="s">
        <v>129</v>
      </c>
      <c r="B29" s="27" t="s">
        <v>27</v>
      </c>
      <c r="C29" s="17">
        <f>(SUMIFS(MESKENAG2,KAYNAK,A29,SEBEP,B29,SÜRE,"Uzun",BİLDİRİM,"Bildirimli",İL,$B$10,İLÇE,$B$11)/VLOOKUP($B$11,ABONE2,3,FALSE))</f>
        <v>0.48205503713527387</v>
      </c>
      <c r="D29" s="17">
        <f>(SUMIFS(MESKENOG2,KAYNAK,A29,SEBEP,B29,SÜRE,"Uzun",BİLDİRİM,"Bildirimli",İL,$B$10,İLÇE,$B$11)/VLOOKUP($B$11,ABONE2,4,FALSE))</f>
        <v>4.686033861516445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0.48879356127230122</v>
      </c>
      <c r="F29" s="17">
        <f>(SUMIFS(TARIMSALAG2,KAYNAK,A29,SEBEP,B29,SÜRE,"Uzun",BİLDİRİM,"Bildirimli",İL,$B$10,İLÇE,$B$11)/VLOOKUP($B$11,ABONE2,6,FALSE))</f>
        <v>2.0553136810798831</v>
      </c>
      <c r="G29" s="17">
        <f>(SUMIFS(TARIMSALOG2,KAYNAK,A29,SEBEP,B29,SÜRE,"Uzun",BİLDİRİM,"Bildirimli",İL,$B$10,İLÇE,$B$11)/VLOOKUP($B$11,ABONE2,7,FALSE))</f>
        <v>8.3302859051465816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2.8109773963748101</v>
      </c>
      <c r="I29" s="17">
        <f>(SUMIFS(TICARETHANEAG2,KAYNAK,A29,SEBEP,B29,SÜRE,"Uzun",BİLDİRİM,"Bildirimli",İL,$B$10,İLÇE,$B$11)/VLOOKUP($B$11,ABONE2,9,FALSE))</f>
        <v>1.3258415923320479</v>
      </c>
      <c r="J29" s="17">
        <f>(SUMIFS(TICARETHANEOG2,KAYNAK,A29,SEBEP,B29,SÜRE,"Uzun",BİLDİRİM,"Bildirimli",İL,$B$10,İLÇE,$B$11)/VLOOKUP($B$11,ABONE2,10,FALSE))</f>
        <v>9.8820865268695854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1.672600684909203</v>
      </c>
      <c r="L29" s="17">
        <f>(SUMIFS(SANAYIAG2,KAYNAK,A29,SEBEP,B29,SÜRE,"Uzun",BİLDİRİM,"Bildirimli",İL,$B$10,İLÇE,$B$11)/VLOOKUP($B$11,ABONE2,12,FALSE))</f>
        <v>9.5102846572503967</v>
      </c>
      <c r="M29" s="17">
        <f>(SUMIFS(SANAYIOG2,KAYNAK,A29,SEBEP,B29,SÜRE,"Uzun",BİLDİRİM,"Bildirimli",İL,$B$10,İLÇE,$B$11)/VLOOKUP($B$11,ABONE2,13,FALSE))</f>
        <v>121.56134783140932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39.238117744272152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0.9600629669546642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7" t="s">
        <v>129</v>
      </c>
      <c r="B30" s="27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7" t="s">
        <v>130</v>
      </c>
      <c r="B31" s="27" t="s">
        <v>27</v>
      </c>
      <c r="C31" s="17">
        <f>(SUMIFS(MESKENAG2,KAYNAK,A31,SEBEP,B31,SÜRE,"Uzun",BİLDİRİM,"Bildirimli",İL,$B$10,İLÇE,$B$11)/VLOOKUP($B$11,ABONE2,3,FALSE))</f>
        <v>5.9785013358393049E-3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5.9689184437178794E-3</v>
      </c>
      <c r="F31" s="17">
        <f>(SUMIFS(TARIMSALAG2,KAYNAK,A31,SEBEP,B31,SÜRE,"Uzun",BİLDİRİM,"Bildirimli",İL,$B$10,İLÇE,$B$11)/VLOOKUP($B$11,ABONE2,6,FALSE))</f>
        <v>8.9352640498614206E-3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7.8592346129241538E-3</v>
      </c>
      <c r="I31" s="17">
        <f>(SUMIFS(TICARETHANEAG2,KAYNAK,A31,SEBEP,B31,SÜRE,"Uzun",BİLDİRİM,"Bildirimli",İL,$B$10,İLÇE,$B$11)/VLOOKUP($B$11,ABONE2,9,FALSE))</f>
        <v>6.6697941716174552E-3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6.3994873030879286E-3</v>
      </c>
      <c r="L31" s="17">
        <f>(SUMIFS(SANAYIAG2,KAYNAK,A31,SEBEP,B31,SÜRE,"Uzun",BİLDİRİM,"Bildirimli",İL,$B$10,İLÇE,$B$11)/VLOOKUP($B$11,ABONE2,12,FALSE))</f>
        <v>0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6.1207711506386696E-3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7" t="s">
        <v>130</v>
      </c>
      <c r="B32" s="27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0.48803353847111319</v>
      </c>
      <c r="D33" s="17">
        <f t="shared" ref="D33:O33" si="14">SUM(D28:D32)</f>
        <v>4.686033861516445</v>
      </c>
      <c r="E33" s="17">
        <f t="shared" si="14"/>
        <v>0.49476247971601911</v>
      </c>
      <c r="F33" s="17">
        <f t="shared" si="14"/>
        <v>2.0642489451297443</v>
      </c>
      <c r="G33" s="17">
        <f t="shared" si="14"/>
        <v>8.3302859051465816</v>
      </c>
      <c r="H33" s="17">
        <f t="shared" si="14"/>
        <v>2.8188366309877342</v>
      </c>
      <c r="I33" s="17">
        <f t="shared" si="14"/>
        <v>1.3325113865036653</v>
      </c>
      <c r="J33" s="17">
        <f t="shared" si="14"/>
        <v>9.8820865268695854</v>
      </c>
      <c r="K33" s="17">
        <f t="shared" si="14"/>
        <v>1.6790001722122909</v>
      </c>
      <c r="L33" s="17">
        <f t="shared" si="14"/>
        <v>9.5102846572503967</v>
      </c>
      <c r="M33" s="17">
        <f t="shared" si="14"/>
        <v>121.56134783140932</v>
      </c>
      <c r="N33" s="17">
        <f t="shared" si="14"/>
        <v>39.238117744272152</v>
      </c>
      <c r="O33" s="17">
        <f t="shared" si="14"/>
        <v>0.96618373810530289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58550</v>
      </c>
      <c r="D37" s="22">
        <f>VLOOKUP($B$11,ABONE2,4,FALSE)</f>
        <v>94</v>
      </c>
      <c r="E37" s="22">
        <f>VLOOKUP($B$11,ABONE2,5,FALSE)</f>
        <v>58644</v>
      </c>
      <c r="F37" s="22">
        <f>VLOOKUP($B$11,ABONE2,6,FALSE)</f>
        <v>3725</v>
      </c>
      <c r="G37" s="22">
        <f>VLOOKUP($B$11,ABONE2,7,FALSE)</f>
        <v>510</v>
      </c>
      <c r="H37" s="22">
        <f>VLOOKUP($B$11,ABONE2,8,FALSE)</f>
        <v>4235</v>
      </c>
      <c r="I37" s="22">
        <f>VLOOKUP($B$11,ABONE2,9,FALSE)</f>
        <v>11506</v>
      </c>
      <c r="J37" s="22">
        <f>VLOOKUP($B$11,ABONE2,10,FALSE)</f>
        <v>486</v>
      </c>
      <c r="K37" s="22">
        <f>VLOOKUP($B$11,ABONE2,11,FALSE)</f>
        <v>11992</v>
      </c>
      <c r="L37" s="36">
        <f>VLOOKUP($B$11,ABONE2,12,FALSE)</f>
        <v>216</v>
      </c>
      <c r="M37" s="36">
        <f>VLOOKUP($B$11,ABONE2,13,FALSE)</f>
        <v>78</v>
      </c>
      <c r="N37" s="36">
        <f>VLOOKUP($B$11,ABONE2,14,FALSE)</f>
        <v>294</v>
      </c>
      <c r="O37" s="36">
        <f>VLOOKUP($B$11,ABONE2,15,FALSE)</f>
        <v>75165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12318.712116666666</v>
      </c>
      <c r="D38" s="22">
        <f>VLOOKUP($B$11,TUKETIM,4,FALSE)</f>
        <v>234.07758333333331</v>
      </c>
      <c r="E38" s="22">
        <f>VLOOKUP($B$11,TUKETIM,5,FALSE)</f>
        <v>12552.789699999999</v>
      </c>
      <c r="F38" s="22">
        <f>VLOOKUP($B$11,TUKETIM,6,FALSE)</f>
        <v>2085.7010249999998</v>
      </c>
      <c r="G38" s="22">
        <f>VLOOKUP($B$11,TUKETIM,7,FALSE)</f>
        <v>1175.2282833333331</v>
      </c>
      <c r="H38" s="22">
        <f>VLOOKUP($B$11,TUKETIM,8,FALSE)</f>
        <v>3260.9293083333332</v>
      </c>
      <c r="I38" s="22">
        <f>VLOOKUP($B$11,TUKETIM,9,FALSE)</f>
        <v>6864.5212416666682</v>
      </c>
      <c r="J38" s="22">
        <f>VLOOKUP($B$11,TUKETIM,10,FALSE)</f>
        <v>3667.0453166666671</v>
      </c>
      <c r="K38" s="22">
        <f>VLOOKUP($B$11,TUKETIM,11,FALSE)</f>
        <v>10531.566558333336</v>
      </c>
      <c r="L38" s="36">
        <f>VLOOKUP($B$11,TUKETIM,12,FALSE)</f>
        <v>2338.6412249999998</v>
      </c>
      <c r="M38" s="36">
        <f>VLOOKUP($B$11,TUKETIM,13,FALSE)</f>
        <v>12972.02025</v>
      </c>
      <c r="N38" s="36">
        <f>VLOOKUP($B$11,TUKETIM,14,FALSE)</f>
        <v>15310.661474999999</v>
      </c>
      <c r="O38" s="36">
        <f>VLOOKUP($B$11,TUKETIM,15,FALSE)</f>
        <v>41655.947041666666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319305.28499999997</v>
      </c>
      <c r="D39" s="22">
        <f>VLOOKUP($B$11,ANLASMA,4,FALSE)</f>
        <v>5395.83</v>
      </c>
      <c r="E39" s="22">
        <f>VLOOKUP($B$11,ANLASMA,5,FALSE)</f>
        <v>324701.11499999999</v>
      </c>
      <c r="F39" s="22">
        <f>VLOOKUP($B$11,ANLASMA,6,FALSE)</f>
        <v>20734.473999999998</v>
      </c>
      <c r="G39" s="22">
        <f>VLOOKUP($B$11,ANLASMA,7,FALSE)</f>
        <v>16409.900000000001</v>
      </c>
      <c r="H39" s="22">
        <f>VLOOKUP($B$11,ANLASMA,8,FALSE)</f>
        <v>37144.373999999996</v>
      </c>
      <c r="I39" s="22">
        <f>VLOOKUP($B$11,ANLASMA,9,FALSE)</f>
        <v>88163.040999999997</v>
      </c>
      <c r="J39" s="22">
        <f>VLOOKUP($B$11,ANLASMA,10,FALSE)</f>
        <v>77160.479999999996</v>
      </c>
      <c r="K39" s="22">
        <f>VLOOKUP($B$11,ANLASMA,11,FALSE)</f>
        <v>165323.52100000001</v>
      </c>
      <c r="L39" s="36">
        <f>VLOOKUP($B$11,ANLASMA,12,FALSE)</f>
        <v>8335.6620000000003</v>
      </c>
      <c r="M39" s="36">
        <f>VLOOKUP($B$11,ANLASMA,13,FALSE)</f>
        <v>39556.53</v>
      </c>
      <c r="N39" s="36">
        <f>VLOOKUP($B$11,ANLASMA,14,FALSE)</f>
        <v>47892.191999999995</v>
      </c>
      <c r="O39" s="36">
        <f>VLOOKUP($B$11,ANLASMA,15,FALSE)</f>
        <v>575061.20200000005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80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101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7" t="s">
        <v>18</v>
      </c>
      <c r="B14" s="27" t="s">
        <v>19</v>
      </c>
      <c r="C14" s="28" t="s">
        <v>20</v>
      </c>
      <c r="D14" s="28" t="s">
        <v>2</v>
      </c>
      <c r="E14" s="28" t="s">
        <v>64</v>
      </c>
      <c r="F14" s="28" t="s">
        <v>20</v>
      </c>
      <c r="G14" s="28" t="s">
        <v>2</v>
      </c>
      <c r="H14" s="28" t="s">
        <v>64</v>
      </c>
      <c r="I14" s="28" t="s">
        <v>20</v>
      </c>
      <c r="J14" s="28" t="s">
        <v>2</v>
      </c>
      <c r="K14" s="28" t="s">
        <v>64</v>
      </c>
      <c r="L14" s="28" t="s">
        <v>20</v>
      </c>
      <c r="M14" s="28" t="s">
        <v>2</v>
      </c>
      <c r="N14" s="28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7" t="s">
        <v>26</v>
      </c>
      <c r="B15" s="27" t="s">
        <v>27</v>
      </c>
      <c r="C15" s="17">
        <f t="shared" ref="C15:C24" si="0">(SUMIFS(MESKENAG2,KAYNAK,A15,SEBEP,B15,SÜRE,"Uzun",BİLDİRİM,"Bildirimsiz",İL,$B$10,İLÇE,$B$11)/VLOOKUP($B$11,ABONE2,3,FALSE))</f>
        <v>0</v>
      </c>
      <c r="D15" s="17">
        <f t="shared" ref="D15:D24" si="1">(SUMIFS(MESKENOG2,KAYNAK,A15,SEBEP,B15,SÜRE,"Uzun",BİLDİRİM,"Bildirimsiz",İL,$B$10,İLÇE,$B$11)/VLOOKUP($B$11,ABONE2,4,FALSE))</f>
        <v>0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7">
        <f t="shared" ref="F15:F24" si="3">(SUMIFS(TARIMSALAG2,KAYNAK,A15,SEBEP,B15,SÜRE,"Uzun",BİLDİRİM,"Bildirimsiz",İL,$B$10,İLÇE,$B$11)/VLOOKUP($B$11,ABONE2,6,FALSE))</f>
        <v>0</v>
      </c>
      <c r="G15" s="17">
        <f t="shared" ref="G15:G24" si="4">(SUMIFS(TARIMSALOG2,KAYNAK,A15,SEBEP,B15,SÜRE,"Uzun",BİLDİRİM,"Bildirimsiz",İL,$B$10,İLÇE,$B$11)/VLOOKUP($B$11,ABONE2,7,FALSE))</f>
        <v>0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7">
        <f t="shared" ref="I15:I24" si="6">(SUMIFS(TICARETHANEAG2,KAYNAK,A15,SEBEP,B15,SÜRE,"Uzun",BİLDİRİM,"Bildirimsiz",İL,$B$10,İLÇE,$B$11)/VLOOKUP($B$11,ABONE2,9,FALSE))</f>
        <v>0</v>
      </c>
      <c r="J15" s="17">
        <f t="shared" ref="J15:J24" si="7">(SUMIFS(TICARETHANEOG2,KAYNAK,A15,SEBEP,B15,SÜRE,"Uzun",BİLDİRİM,"Bildirimsiz",İL,$B$10,İLÇE,$B$11)/VLOOKUP($B$11,ABONE2,10,FALSE))</f>
        <v>0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7">
        <f t="shared" ref="L15:L24" si="9">(SUMIFS(SANAYIAG2,KAYNAK,A15,SEBEP,B15,SÜRE,"Uzun",BİLDİRİM,"Bildirimsiz",İL,$B$10,İLÇE,$B$11)/VLOOKUP($B$11,ABONE2,12,FALSE))</f>
        <v>0</v>
      </c>
      <c r="M15" s="17">
        <f t="shared" ref="M15:M24" si="10">(SUMIFS(SANAYIOG2,KAYNAK,A15,SEBEP,B15,SÜRE,"Uzun",BİLDİRİM,"Bildirimsiz",İL,$B$10,İLÇE,$B$11)/VLOOKUP($B$11,ABONE2,13,FALSE))</f>
        <v>0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7" t="s">
        <v>26</v>
      </c>
      <c r="B16" s="27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7" t="s">
        <v>129</v>
      </c>
      <c r="B17" s="27" t="s">
        <v>27</v>
      </c>
      <c r="C17" s="17">
        <f t="shared" si="0"/>
        <v>0.27070025277418164</v>
      </c>
      <c r="D17" s="17">
        <f t="shared" si="1"/>
        <v>0.28117948285840066</v>
      </c>
      <c r="E17" s="17">
        <f t="shared" si="2"/>
        <v>0.27075152905072308</v>
      </c>
      <c r="F17" s="17">
        <f t="shared" si="3"/>
        <v>0.65235977404896006</v>
      </c>
      <c r="G17" s="17">
        <f t="shared" si="4"/>
        <v>4.6745862216535405</v>
      </c>
      <c r="H17" s="17">
        <f t="shared" si="5"/>
        <v>1.6808742994638299</v>
      </c>
      <c r="I17" s="17">
        <f t="shared" si="6"/>
        <v>0.63329305305017147</v>
      </c>
      <c r="J17" s="17">
        <f t="shared" si="7"/>
        <v>5.6821531416541164</v>
      </c>
      <c r="K17" s="17">
        <f t="shared" si="8"/>
        <v>0.95910439515126888</v>
      </c>
      <c r="L17" s="17">
        <f t="shared" si="9"/>
        <v>0.32419239095730551</v>
      </c>
      <c r="M17" s="17">
        <f t="shared" si="10"/>
        <v>14.291132586992363</v>
      </c>
      <c r="N17" s="17">
        <f t="shared" si="11"/>
        <v>12.615099763468157</v>
      </c>
      <c r="O17" s="23">
        <f t="shared" si="12"/>
        <v>0.39623962440968286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7" t="s">
        <v>129</v>
      </c>
      <c r="B18" s="27" t="s">
        <v>3</v>
      </c>
      <c r="C18" s="17">
        <f t="shared" si="0"/>
        <v>0</v>
      </c>
      <c r="D18" s="17">
        <f t="shared" si="1"/>
        <v>0</v>
      </c>
      <c r="E18" s="17">
        <f t="shared" si="2"/>
        <v>0</v>
      </c>
      <c r="F18" s="17">
        <f t="shared" si="3"/>
        <v>0</v>
      </c>
      <c r="G18" s="17">
        <f t="shared" si="4"/>
        <v>0</v>
      </c>
      <c r="H18" s="17">
        <f t="shared" si="5"/>
        <v>0</v>
      </c>
      <c r="I18" s="17">
        <f t="shared" si="6"/>
        <v>0</v>
      </c>
      <c r="J18" s="17">
        <f t="shared" si="7"/>
        <v>0</v>
      </c>
      <c r="K18" s="17">
        <f t="shared" si="8"/>
        <v>0</v>
      </c>
      <c r="L18" s="17">
        <f t="shared" si="9"/>
        <v>0</v>
      </c>
      <c r="M18" s="17">
        <f t="shared" si="10"/>
        <v>0</v>
      </c>
      <c r="N18" s="17">
        <f t="shared" si="11"/>
        <v>0</v>
      </c>
      <c r="O18" s="23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7" t="s">
        <v>129</v>
      </c>
      <c r="B19" s="27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7" t="s">
        <v>129</v>
      </c>
      <c r="B20" s="27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7" t="s">
        <v>130</v>
      </c>
      <c r="B21" s="27" t="s">
        <v>27</v>
      </c>
      <c r="C21" s="17">
        <f t="shared" si="0"/>
        <v>4.8086164258739107E-2</v>
      </c>
      <c r="D21" s="17">
        <f t="shared" si="1"/>
        <v>0</v>
      </c>
      <c r="E21" s="17">
        <f t="shared" si="2"/>
        <v>4.785087221566612E-2</v>
      </c>
      <c r="F21" s="17">
        <f t="shared" si="3"/>
        <v>5.7048993404871982E-2</v>
      </c>
      <c r="G21" s="17">
        <f t="shared" si="4"/>
        <v>0</v>
      </c>
      <c r="H21" s="17">
        <f t="shared" si="5"/>
        <v>4.2461122945178689E-2</v>
      </c>
      <c r="I21" s="17">
        <f t="shared" si="6"/>
        <v>0.36194710813964392</v>
      </c>
      <c r="J21" s="17">
        <f t="shared" si="7"/>
        <v>0</v>
      </c>
      <c r="K21" s="17">
        <f t="shared" si="8"/>
        <v>0.33859005902299943</v>
      </c>
      <c r="L21" s="17">
        <f t="shared" si="9"/>
        <v>0</v>
      </c>
      <c r="M21" s="17">
        <f t="shared" si="10"/>
        <v>0</v>
      </c>
      <c r="N21" s="17">
        <f t="shared" si="11"/>
        <v>0</v>
      </c>
      <c r="O21" s="23">
        <f t="shared" si="12"/>
        <v>8.7764765884023335E-2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7" t="s">
        <v>130</v>
      </c>
      <c r="B22" s="27" t="s">
        <v>3</v>
      </c>
      <c r="C22" s="17">
        <f t="shared" si="0"/>
        <v>2.820833858475331E-4</v>
      </c>
      <c r="D22" s="17">
        <f t="shared" si="1"/>
        <v>0</v>
      </c>
      <c r="E22" s="17">
        <f t="shared" si="2"/>
        <v>2.8070311405426049E-4</v>
      </c>
      <c r="F22" s="17">
        <f t="shared" si="3"/>
        <v>0</v>
      </c>
      <c r="G22" s="17">
        <f t="shared" si="4"/>
        <v>0</v>
      </c>
      <c r="H22" s="17">
        <f t="shared" si="5"/>
        <v>0</v>
      </c>
      <c r="I22" s="17">
        <f t="shared" si="6"/>
        <v>6.8912469344992286E-4</v>
      </c>
      <c r="J22" s="17">
        <f t="shared" si="7"/>
        <v>0</v>
      </c>
      <c r="K22" s="17">
        <f t="shared" si="8"/>
        <v>6.4465433037634242E-4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3.2650657070761518E-4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7" t="s">
        <v>130</v>
      </c>
      <c r="B23" s="27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7" t="s">
        <v>130</v>
      </c>
      <c r="B24" s="27" t="s">
        <v>5</v>
      </c>
      <c r="C24" s="17">
        <f t="shared" si="0"/>
        <v>2.2960362183569354E-3</v>
      </c>
      <c r="D24" s="17">
        <f t="shared" si="1"/>
        <v>0</v>
      </c>
      <c r="E24" s="17">
        <f t="shared" si="2"/>
        <v>2.28480140557628E-3</v>
      </c>
      <c r="F24" s="17">
        <f t="shared" si="3"/>
        <v>6.5153143626569777E-3</v>
      </c>
      <c r="G24" s="17">
        <f t="shared" si="4"/>
        <v>0</v>
      </c>
      <c r="H24" s="17">
        <f t="shared" si="5"/>
        <v>4.8492979046259703E-3</v>
      </c>
      <c r="I24" s="17">
        <f t="shared" si="6"/>
        <v>3.327815976998072E-2</v>
      </c>
      <c r="J24" s="17">
        <f t="shared" si="7"/>
        <v>0</v>
      </c>
      <c r="K24" s="17">
        <f t="shared" si="8"/>
        <v>3.1130664749909727E-2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6.2919295768003756E-3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0.32136453663712522</v>
      </c>
      <c r="D25" s="17">
        <f t="shared" ref="D25:O25" si="13">SUM(D15:D24)</f>
        <v>0.28117948285840066</v>
      </c>
      <c r="E25" s="17">
        <f t="shared" si="13"/>
        <v>0.32116790578601978</v>
      </c>
      <c r="F25" s="17">
        <f t="shared" si="13"/>
        <v>0.71592408181648903</v>
      </c>
      <c r="G25" s="17">
        <f t="shared" si="13"/>
        <v>4.6745862216535405</v>
      </c>
      <c r="H25" s="17">
        <f t="shared" si="13"/>
        <v>1.7281847203136347</v>
      </c>
      <c r="I25" s="17">
        <f t="shared" si="13"/>
        <v>1.0292074456532461</v>
      </c>
      <c r="J25" s="17">
        <f t="shared" si="13"/>
        <v>5.6821531416541164</v>
      </c>
      <c r="K25" s="17">
        <f t="shared" si="13"/>
        <v>1.3294697732545544</v>
      </c>
      <c r="L25" s="17">
        <f t="shared" si="13"/>
        <v>0.32419239095730551</v>
      </c>
      <c r="M25" s="17">
        <f t="shared" si="13"/>
        <v>14.291132586992363</v>
      </c>
      <c r="N25" s="17">
        <f t="shared" si="13"/>
        <v>12.615099763468157</v>
      </c>
      <c r="O25" s="17">
        <f t="shared" si="13"/>
        <v>0.49062282644121413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7" t="s">
        <v>18</v>
      </c>
      <c r="B27" s="27" t="s">
        <v>19</v>
      </c>
      <c r="C27" s="28" t="s">
        <v>1</v>
      </c>
      <c r="D27" s="28" t="s">
        <v>2</v>
      </c>
      <c r="E27" s="28" t="s">
        <v>64</v>
      </c>
      <c r="F27" s="28" t="s">
        <v>1</v>
      </c>
      <c r="G27" s="28" t="s">
        <v>2</v>
      </c>
      <c r="H27" s="28" t="s">
        <v>64</v>
      </c>
      <c r="I27" s="28" t="s">
        <v>1</v>
      </c>
      <c r="J27" s="28" t="s">
        <v>2</v>
      </c>
      <c r="K27" s="28" t="s">
        <v>64</v>
      </c>
      <c r="L27" s="28" t="s">
        <v>1</v>
      </c>
      <c r="M27" s="28" t="s">
        <v>2</v>
      </c>
      <c r="N27" s="28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7" t="s">
        <v>26</v>
      </c>
      <c r="B28" s="27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7" t="s">
        <v>129</v>
      </c>
      <c r="B29" s="27" t="s">
        <v>27</v>
      </c>
      <c r="C29" s="17">
        <f>(SUMIFS(MESKENAG2,KAYNAK,A29,SEBEP,B29,SÜRE,"Uzun",BİLDİRİM,"Bildirimli",İL,$B$10,İLÇE,$B$11)/VLOOKUP($B$11,ABONE2,3,FALSE))</f>
        <v>1.7444831171993556E-2</v>
      </c>
      <c r="D29" s="17">
        <f>(SUMIFS(MESKENOG2,KAYNAK,A29,SEBEP,B29,SÜRE,"Uzun",BİLDİRİM,"Bildirimli",İL,$B$10,İLÇE,$B$11)/VLOOKUP($B$11,ABONE2,4,FALSE))</f>
        <v>0.11094180993297841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1.7902324413406032E-2</v>
      </c>
      <c r="F29" s="17">
        <f>(SUMIFS(TARIMSALAG2,KAYNAK,A29,SEBEP,B29,SÜRE,"Uzun",BİLDİRİM,"Bildirimli",İL,$B$10,İLÇE,$B$11)/VLOOKUP($B$11,ABONE2,6,FALSE))</f>
        <v>3.4719790254855984E-2</v>
      </c>
      <c r="G29" s="17">
        <f>(SUMIFS(TARIMSALOG2,KAYNAK,A29,SEBEP,B29,SÜRE,"Uzun",BİLDİRİM,"Bildirimli",İL,$B$10,İLÇE,$B$11)/VLOOKUP($B$11,ABONE2,7,FALSE))</f>
        <v>1.2092780032206245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0.3350634428853721</v>
      </c>
      <c r="I29" s="17">
        <f>(SUMIFS(TICARETHANEAG2,KAYNAK,A29,SEBEP,B29,SÜRE,"Uzun",BİLDİRİM,"Bildirimli",İL,$B$10,İLÇE,$B$11)/VLOOKUP($B$11,ABONE2,9,FALSE))</f>
        <v>5.3907540403583795E-2</v>
      </c>
      <c r="J29" s="17">
        <f>(SUMIFS(TICARETHANEOG2,KAYNAK,A29,SEBEP,B29,SÜRE,"Uzun",BİLDİRİM,"Bildirimli",İL,$B$10,İLÇE,$B$11)/VLOOKUP($B$11,ABONE2,10,FALSE))</f>
        <v>0.48212276672721566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8.1540981447343341E-2</v>
      </c>
      <c r="L29" s="17">
        <f>(SUMIFS(SANAYIAG2,KAYNAK,A29,SEBEP,B29,SÜRE,"Uzun",BİLDİRİM,"Bildirimli",İL,$B$10,İLÇE,$B$11)/VLOOKUP($B$11,ABONE2,12,FALSE))</f>
        <v>0</v>
      </c>
      <c r="M29" s="17">
        <f>(SUMIFS(SANAYIOG2,KAYNAK,A29,SEBEP,B29,SÜRE,"Uzun",BİLDİRİM,"Bildirimli",İL,$B$10,İLÇE,$B$11)/VLOOKUP($B$11,ABONE2,13,FALSE))</f>
        <v>15.477234001569222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13.619965921380915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4.2544573020157919E-2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7" t="s">
        <v>129</v>
      </c>
      <c r="B30" s="27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7" t="s">
        <v>130</v>
      </c>
      <c r="B31" s="27" t="s">
        <v>27</v>
      </c>
      <c r="C31" s="17">
        <f>(SUMIFS(MESKENAG2,KAYNAK,A31,SEBEP,B31,SÜRE,"Uzun",BİLDİRİM,"Bildirimli",İL,$B$10,İLÇE,$B$11)/VLOOKUP($B$11,ABONE2,3,FALSE))</f>
        <v>4.0066822288926463E-3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3.9870769960338196E-3</v>
      </c>
      <c r="F31" s="17">
        <f>(SUMIFS(TARIMSALAG2,KAYNAK,A31,SEBEP,B31,SÜRE,"Uzun",BİLDİRİM,"Bildirimli",İL,$B$10,İLÇE,$B$11)/VLOOKUP($B$11,ABONE2,6,FALSE))</f>
        <v>5.4625981485469273E-2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4.0657693982335583E-2</v>
      </c>
      <c r="I31" s="17">
        <f>(SUMIFS(TICARETHANEAG2,KAYNAK,A31,SEBEP,B31,SÜRE,"Uzun",BİLDİRİM,"Bildirimli",İL,$B$10,İLÇE,$B$11)/VLOOKUP($B$11,ABONE2,9,FALSE))</f>
        <v>0.10046944886983071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9.3985988167419279E-2</v>
      </c>
      <c r="L31" s="17">
        <f>(SUMIFS(SANAYIAG2,KAYNAK,A31,SEBEP,B31,SÜRE,"Uzun",BİLDİRİM,"Bildirimli",İL,$B$10,İLÇE,$B$11)/VLOOKUP($B$11,ABONE2,12,FALSE))</f>
        <v>0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1.6908220534587733E-2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7" t="s">
        <v>130</v>
      </c>
      <c r="B32" s="27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2.1451513400886201E-2</v>
      </c>
      <c r="D33" s="17">
        <f t="shared" ref="D33:O33" si="14">SUM(D28:D32)</f>
        <v>0.11094180993297841</v>
      </c>
      <c r="E33" s="17">
        <f t="shared" si="14"/>
        <v>2.1889401409439853E-2</v>
      </c>
      <c r="F33" s="17">
        <f t="shared" si="14"/>
        <v>8.9345771740325264E-2</v>
      </c>
      <c r="G33" s="17">
        <f t="shared" si="14"/>
        <v>1.2092780032206245</v>
      </c>
      <c r="H33" s="17">
        <f t="shared" si="14"/>
        <v>0.37572113686770769</v>
      </c>
      <c r="I33" s="17">
        <f t="shared" si="14"/>
        <v>0.15437698927341451</v>
      </c>
      <c r="J33" s="17">
        <f t="shared" si="14"/>
        <v>0.48212276672721566</v>
      </c>
      <c r="K33" s="17">
        <f t="shared" si="14"/>
        <v>0.17552696961476261</v>
      </c>
      <c r="L33" s="17">
        <f t="shared" si="14"/>
        <v>0</v>
      </c>
      <c r="M33" s="17">
        <f t="shared" si="14"/>
        <v>15.477234001569222</v>
      </c>
      <c r="N33" s="17">
        <f t="shared" si="14"/>
        <v>13.619965921380915</v>
      </c>
      <c r="O33" s="17">
        <f t="shared" si="14"/>
        <v>5.9452793554745656E-2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25421</v>
      </c>
      <c r="D37" s="22">
        <f>VLOOKUP($B$11,ABONE2,4,FALSE)</f>
        <v>125</v>
      </c>
      <c r="E37" s="22">
        <f>VLOOKUP($B$11,ABONE2,5,FALSE)</f>
        <v>25546</v>
      </c>
      <c r="F37" s="22">
        <f>VLOOKUP($B$11,ABONE2,6,FALSE)</f>
        <v>326</v>
      </c>
      <c r="G37" s="22">
        <f>VLOOKUP($B$11,ABONE2,7,FALSE)</f>
        <v>112</v>
      </c>
      <c r="H37" s="22">
        <f>VLOOKUP($B$11,ABONE2,8,FALSE)</f>
        <v>438</v>
      </c>
      <c r="I37" s="22">
        <f>VLOOKUP($B$11,ABONE2,9,FALSE)</f>
        <v>3885</v>
      </c>
      <c r="J37" s="22">
        <f>VLOOKUP($B$11,ABONE2,10,FALSE)</f>
        <v>268</v>
      </c>
      <c r="K37" s="22">
        <f>VLOOKUP($B$11,ABONE2,11,FALSE)</f>
        <v>4153</v>
      </c>
      <c r="L37" s="36">
        <f>VLOOKUP($B$11,ABONE2,12,FALSE)</f>
        <v>3</v>
      </c>
      <c r="M37" s="36">
        <f>VLOOKUP($B$11,ABONE2,13,FALSE)</f>
        <v>22</v>
      </c>
      <c r="N37" s="36">
        <f>VLOOKUP($B$11,ABONE2,14,FALSE)</f>
        <v>25</v>
      </c>
      <c r="O37" s="36">
        <f>VLOOKUP($B$11,ABONE2,15,FALSE)</f>
        <v>30162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5873.401100000001</v>
      </c>
      <c r="D38" s="22">
        <f>VLOOKUP($B$11,TUKETIM,4,FALSE)</f>
        <v>126.25564166666666</v>
      </c>
      <c r="E38" s="22">
        <f>VLOOKUP($B$11,TUKETIM,5,FALSE)</f>
        <v>5999.6567416666676</v>
      </c>
      <c r="F38" s="22">
        <f>VLOOKUP($B$11,TUKETIM,6,FALSE)</f>
        <v>78.636933333333332</v>
      </c>
      <c r="G38" s="22">
        <f>VLOOKUP($B$11,TUKETIM,7,FALSE)</f>
        <v>709.73912499999994</v>
      </c>
      <c r="H38" s="22">
        <f>VLOOKUP($B$11,TUKETIM,8,FALSE)</f>
        <v>788.37605833333328</v>
      </c>
      <c r="I38" s="22">
        <f>VLOOKUP($B$11,TUKETIM,9,FALSE)</f>
        <v>2354.8935583333332</v>
      </c>
      <c r="J38" s="22">
        <f>VLOOKUP($B$11,TUKETIM,10,FALSE)</f>
        <v>5810.5328500000005</v>
      </c>
      <c r="K38" s="22">
        <f>VLOOKUP($B$11,TUKETIM,11,FALSE)</f>
        <v>8165.4264083333337</v>
      </c>
      <c r="L38" s="36">
        <f>VLOOKUP($B$11,TUKETIM,12,FALSE)</f>
        <v>6.0512333333333332</v>
      </c>
      <c r="M38" s="36">
        <f>VLOOKUP($B$11,TUKETIM,13,FALSE)</f>
        <v>4494.5698416666664</v>
      </c>
      <c r="N38" s="36">
        <f>VLOOKUP($B$11,TUKETIM,14,FALSE)</f>
        <v>4500.621075</v>
      </c>
      <c r="O38" s="36">
        <f>VLOOKUP($B$11,TUKETIM,15,FALSE)</f>
        <v>19454.080283333336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141550.12899999999</v>
      </c>
      <c r="D39" s="22">
        <f>VLOOKUP($B$11,ANLASMA,4,FALSE)</f>
        <v>4252.58</v>
      </c>
      <c r="E39" s="22">
        <f>VLOOKUP($B$11,ANLASMA,5,FALSE)</f>
        <v>145802.70899999997</v>
      </c>
      <c r="F39" s="22">
        <f>VLOOKUP($B$11,ANLASMA,6,FALSE)</f>
        <v>1697.9259999999999</v>
      </c>
      <c r="G39" s="22">
        <f>VLOOKUP($B$11,ANLASMA,7,FALSE)</f>
        <v>4964.6000000000004</v>
      </c>
      <c r="H39" s="22">
        <f>VLOOKUP($B$11,ANLASMA,8,FALSE)</f>
        <v>6662.5259999999998</v>
      </c>
      <c r="I39" s="22">
        <f>VLOOKUP($B$11,ANLASMA,9,FALSE)</f>
        <v>21994.378000000001</v>
      </c>
      <c r="J39" s="22">
        <f>VLOOKUP($B$11,ANLASMA,10,FALSE)</f>
        <v>66840.02</v>
      </c>
      <c r="K39" s="22">
        <f>VLOOKUP($B$11,ANLASMA,11,FALSE)</f>
        <v>88834.398000000001</v>
      </c>
      <c r="L39" s="36">
        <f>VLOOKUP($B$11,ANLASMA,12,FALSE)</f>
        <v>70.760000000000005</v>
      </c>
      <c r="M39" s="36">
        <f>VLOOKUP($B$11,ANLASMA,13,FALSE)</f>
        <v>19559.599999999999</v>
      </c>
      <c r="N39" s="36">
        <f>VLOOKUP($B$11,ANLASMA,14,FALSE)</f>
        <v>19630.359999999997</v>
      </c>
      <c r="O39" s="36">
        <f>VLOOKUP($B$11,ANLASMA,15,FALSE)</f>
        <v>260929.99299999996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80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102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7" t="s">
        <v>18</v>
      </c>
      <c r="B14" s="27" t="s">
        <v>19</v>
      </c>
      <c r="C14" s="28" t="s">
        <v>20</v>
      </c>
      <c r="D14" s="28" t="s">
        <v>2</v>
      </c>
      <c r="E14" s="28" t="s">
        <v>64</v>
      </c>
      <c r="F14" s="28" t="s">
        <v>20</v>
      </c>
      <c r="G14" s="28" t="s">
        <v>2</v>
      </c>
      <c r="H14" s="28" t="s">
        <v>64</v>
      </c>
      <c r="I14" s="28" t="s">
        <v>20</v>
      </c>
      <c r="J14" s="28" t="s">
        <v>2</v>
      </c>
      <c r="K14" s="28" t="s">
        <v>64</v>
      </c>
      <c r="L14" s="28" t="s">
        <v>20</v>
      </c>
      <c r="M14" s="28" t="s">
        <v>2</v>
      </c>
      <c r="N14" s="28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7" t="s">
        <v>26</v>
      </c>
      <c r="B15" s="27" t="s">
        <v>27</v>
      </c>
      <c r="C15" s="17">
        <f t="shared" ref="C15:C24" si="0">(SUMIFS(MESKENAG2,KAYNAK,A15,SEBEP,B15,SÜRE,"Uzun",BİLDİRİM,"Bildirimsiz",İL,$B$10,İLÇE,$B$11)/VLOOKUP($B$11,ABONE2,3,FALSE))</f>
        <v>0</v>
      </c>
      <c r="D15" s="17">
        <f t="shared" ref="D15:D24" si="1">(SUMIFS(MESKENOG2,KAYNAK,A15,SEBEP,B15,SÜRE,"Uzun",BİLDİRİM,"Bildirimsiz",İL,$B$10,İLÇE,$B$11)/VLOOKUP($B$11,ABONE2,4,FALSE))</f>
        <v>0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7">
        <f t="shared" ref="F15:F24" si="3">(SUMIFS(TARIMSALAG2,KAYNAK,A15,SEBEP,B15,SÜRE,"Uzun",BİLDİRİM,"Bildirimsiz",İL,$B$10,İLÇE,$B$11)/VLOOKUP($B$11,ABONE2,6,FALSE))</f>
        <v>0</v>
      </c>
      <c r="G15" s="17">
        <f t="shared" ref="G15:G24" si="4">(SUMIFS(TARIMSALOG2,KAYNAK,A15,SEBEP,B15,SÜRE,"Uzun",BİLDİRİM,"Bildirimsiz",İL,$B$10,İLÇE,$B$11)/VLOOKUP($B$11,ABONE2,7,FALSE))</f>
        <v>0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7">
        <f t="shared" ref="I15:I24" si="6">(SUMIFS(TICARETHANEAG2,KAYNAK,A15,SEBEP,B15,SÜRE,"Uzun",BİLDİRİM,"Bildirimsiz",İL,$B$10,İLÇE,$B$11)/VLOOKUP($B$11,ABONE2,9,FALSE))</f>
        <v>0</v>
      </c>
      <c r="J15" s="17">
        <f t="shared" ref="J15:J24" si="7">(SUMIFS(TICARETHANEOG2,KAYNAK,A15,SEBEP,B15,SÜRE,"Uzun",BİLDİRİM,"Bildirimsiz",İL,$B$10,İLÇE,$B$11)/VLOOKUP($B$11,ABONE2,10,FALSE))</f>
        <v>0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7">
        <f t="shared" ref="L15:L24" si="9">(SUMIFS(SANAYIAG2,KAYNAK,A15,SEBEP,B15,SÜRE,"Uzun",BİLDİRİM,"Bildirimsiz",İL,$B$10,İLÇE,$B$11)/VLOOKUP($B$11,ABONE2,12,FALSE))</f>
        <v>0</v>
      </c>
      <c r="M15" s="17">
        <f t="shared" ref="M15:M24" si="10">(SUMIFS(SANAYIOG2,KAYNAK,A15,SEBEP,B15,SÜRE,"Uzun",BİLDİRİM,"Bildirimsiz",İL,$B$10,İLÇE,$B$11)/VLOOKUP($B$11,ABONE2,13,FALSE))</f>
        <v>0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7" t="s">
        <v>26</v>
      </c>
      <c r="B16" s="27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7" t="s">
        <v>129</v>
      </c>
      <c r="B17" s="27" t="s">
        <v>27</v>
      </c>
      <c r="C17" s="17">
        <f t="shared" si="0"/>
        <v>0.10095049289408915</v>
      </c>
      <c r="D17" s="17">
        <f t="shared" si="1"/>
        <v>10.690008469032181</v>
      </c>
      <c r="E17" s="17">
        <f t="shared" si="2"/>
        <v>0.10271416011196691</v>
      </c>
      <c r="F17" s="17">
        <f t="shared" si="3"/>
        <v>3.3419548995234769</v>
      </c>
      <c r="G17" s="17">
        <f t="shared" si="4"/>
        <v>3.2813176877876691</v>
      </c>
      <c r="H17" s="17">
        <f t="shared" si="5"/>
        <v>3.3374252931942481</v>
      </c>
      <c r="I17" s="17">
        <f t="shared" si="6"/>
        <v>0.55972235543661253</v>
      </c>
      <c r="J17" s="17">
        <f t="shared" si="7"/>
        <v>11.734275407155955</v>
      </c>
      <c r="K17" s="17">
        <f t="shared" si="8"/>
        <v>0.99095510743249315</v>
      </c>
      <c r="L17" s="17">
        <f t="shared" si="9"/>
        <v>0</v>
      </c>
      <c r="M17" s="17">
        <f t="shared" si="10"/>
        <v>86.618901080915521</v>
      </c>
      <c r="N17" s="17">
        <f t="shared" si="11"/>
        <v>76.42844213021958</v>
      </c>
      <c r="O17" s="23">
        <f t="shared" si="12"/>
        <v>0.67819676874195323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7" t="s">
        <v>129</v>
      </c>
      <c r="B18" s="27" t="s">
        <v>3</v>
      </c>
      <c r="C18" s="17">
        <f t="shared" si="0"/>
        <v>0</v>
      </c>
      <c r="D18" s="17">
        <f t="shared" si="1"/>
        <v>0</v>
      </c>
      <c r="E18" s="17">
        <f t="shared" si="2"/>
        <v>0</v>
      </c>
      <c r="F18" s="17">
        <f t="shared" si="3"/>
        <v>0</v>
      </c>
      <c r="G18" s="17">
        <f t="shared" si="4"/>
        <v>0</v>
      </c>
      <c r="H18" s="17">
        <f t="shared" si="5"/>
        <v>0</v>
      </c>
      <c r="I18" s="17">
        <f t="shared" si="6"/>
        <v>0</v>
      </c>
      <c r="J18" s="17">
        <f t="shared" si="7"/>
        <v>0</v>
      </c>
      <c r="K18" s="17">
        <f t="shared" si="8"/>
        <v>0</v>
      </c>
      <c r="L18" s="17">
        <f t="shared" si="9"/>
        <v>0</v>
      </c>
      <c r="M18" s="17">
        <f t="shared" si="10"/>
        <v>0</v>
      </c>
      <c r="N18" s="17">
        <f t="shared" si="11"/>
        <v>0</v>
      </c>
      <c r="O18" s="23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7" t="s">
        <v>129</v>
      </c>
      <c r="B19" s="27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7" t="s">
        <v>129</v>
      </c>
      <c r="B20" s="27" t="s">
        <v>5</v>
      </c>
      <c r="C20" s="17">
        <f t="shared" si="0"/>
        <v>2.4558587842450047E-2</v>
      </c>
      <c r="D20" s="17">
        <f t="shared" si="1"/>
        <v>0</v>
      </c>
      <c r="E20" s="17">
        <f t="shared" si="2"/>
        <v>2.4554497471390345E-2</v>
      </c>
      <c r="F20" s="17">
        <f t="shared" si="3"/>
        <v>0.5107199075802642</v>
      </c>
      <c r="G20" s="17">
        <f t="shared" si="4"/>
        <v>0.34810697808271907</v>
      </c>
      <c r="H20" s="17">
        <f t="shared" si="5"/>
        <v>0.49857270401365372</v>
      </c>
      <c r="I20" s="17">
        <f t="shared" si="6"/>
        <v>0.12779353170811905</v>
      </c>
      <c r="J20" s="17">
        <f t="shared" si="7"/>
        <v>0.94692619947996692</v>
      </c>
      <c r="K20" s="17">
        <f t="shared" si="8"/>
        <v>0.15940435613555615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9.7842315448172248E-2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7" t="s">
        <v>130</v>
      </c>
      <c r="B21" s="27" t="s">
        <v>27</v>
      </c>
      <c r="C21" s="17">
        <f t="shared" si="0"/>
        <v>2.5597283355209631E-2</v>
      </c>
      <c r="D21" s="17">
        <f t="shared" si="1"/>
        <v>0</v>
      </c>
      <c r="E21" s="17">
        <f t="shared" si="2"/>
        <v>2.559301998356486E-2</v>
      </c>
      <c r="F21" s="17">
        <f t="shared" si="3"/>
        <v>1.6338409786477248</v>
      </c>
      <c r="G21" s="17">
        <f t="shared" si="4"/>
        <v>0</v>
      </c>
      <c r="H21" s="17">
        <f t="shared" si="5"/>
        <v>1.5117928793703321</v>
      </c>
      <c r="I21" s="17">
        <f t="shared" si="6"/>
        <v>0.12028384121563276</v>
      </c>
      <c r="J21" s="17">
        <f t="shared" si="7"/>
        <v>0</v>
      </c>
      <c r="K21" s="17">
        <f t="shared" si="8"/>
        <v>0.11564201512845231</v>
      </c>
      <c r="L21" s="17">
        <f t="shared" si="9"/>
        <v>0</v>
      </c>
      <c r="M21" s="17">
        <f t="shared" si="10"/>
        <v>0</v>
      </c>
      <c r="N21" s="17">
        <f t="shared" si="11"/>
        <v>0</v>
      </c>
      <c r="O21" s="23">
        <f t="shared" si="12"/>
        <v>0.20658989649658724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7" t="s">
        <v>130</v>
      </c>
      <c r="B22" s="27" t="s">
        <v>3</v>
      </c>
      <c r="C22" s="17">
        <f t="shared" si="0"/>
        <v>0</v>
      </c>
      <c r="D22" s="17">
        <f t="shared" si="1"/>
        <v>0</v>
      </c>
      <c r="E22" s="17">
        <f t="shared" si="2"/>
        <v>0</v>
      </c>
      <c r="F22" s="17">
        <f t="shared" si="3"/>
        <v>0</v>
      </c>
      <c r="G22" s="17">
        <f t="shared" si="4"/>
        <v>0</v>
      </c>
      <c r="H22" s="17">
        <f t="shared" si="5"/>
        <v>0</v>
      </c>
      <c r="I22" s="17">
        <f t="shared" si="6"/>
        <v>0</v>
      </c>
      <c r="J22" s="17">
        <f t="shared" si="7"/>
        <v>0</v>
      </c>
      <c r="K22" s="17">
        <f t="shared" si="8"/>
        <v>0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7" t="s">
        <v>130</v>
      </c>
      <c r="B23" s="27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7" t="s">
        <v>130</v>
      </c>
      <c r="B24" s="27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0.15110636409174885</v>
      </c>
      <c r="D25" s="17">
        <f t="shared" ref="D25:O25" si="13">SUM(D15:D24)</f>
        <v>10.690008469032181</v>
      </c>
      <c r="E25" s="17">
        <f t="shared" si="13"/>
        <v>0.15286167756692212</v>
      </c>
      <c r="F25" s="17">
        <f t="shared" si="13"/>
        <v>5.4865157857514664</v>
      </c>
      <c r="G25" s="17">
        <f t="shared" si="13"/>
        <v>3.6294246658703884</v>
      </c>
      <c r="H25" s="17">
        <f t="shared" si="13"/>
        <v>5.3477908765782338</v>
      </c>
      <c r="I25" s="17">
        <f t="shared" si="13"/>
        <v>0.80779972836036429</v>
      </c>
      <c r="J25" s="17">
        <f t="shared" si="13"/>
        <v>12.681201606635922</v>
      </c>
      <c r="K25" s="17">
        <f t="shared" si="13"/>
        <v>1.2660014786965015</v>
      </c>
      <c r="L25" s="17">
        <f t="shared" si="13"/>
        <v>0</v>
      </c>
      <c r="M25" s="17">
        <f t="shared" si="13"/>
        <v>86.618901080915521</v>
      </c>
      <c r="N25" s="17">
        <f t="shared" si="13"/>
        <v>76.42844213021958</v>
      </c>
      <c r="O25" s="17">
        <f t="shared" si="13"/>
        <v>0.98262898068671267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7" t="s">
        <v>18</v>
      </c>
      <c r="B27" s="27" t="s">
        <v>19</v>
      </c>
      <c r="C27" s="28" t="s">
        <v>1</v>
      </c>
      <c r="D27" s="28" t="s">
        <v>2</v>
      </c>
      <c r="E27" s="28" t="s">
        <v>64</v>
      </c>
      <c r="F27" s="28" t="s">
        <v>1</v>
      </c>
      <c r="G27" s="28" t="s">
        <v>2</v>
      </c>
      <c r="H27" s="28" t="s">
        <v>64</v>
      </c>
      <c r="I27" s="28" t="s">
        <v>1</v>
      </c>
      <c r="J27" s="28" t="s">
        <v>2</v>
      </c>
      <c r="K27" s="28" t="s">
        <v>64</v>
      </c>
      <c r="L27" s="28" t="s">
        <v>1</v>
      </c>
      <c r="M27" s="28" t="s">
        <v>2</v>
      </c>
      <c r="N27" s="28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7" t="s">
        <v>26</v>
      </c>
      <c r="B28" s="27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7" t="s">
        <v>129</v>
      </c>
      <c r="B29" s="27" t="s">
        <v>27</v>
      </c>
      <c r="C29" s="17">
        <f>(SUMIFS(MESKENAG2,KAYNAK,A29,SEBEP,B29,SÜRE,"Uzun",BİLDİRİM,"Bildirimli",İL,$B$10,İLÇE,$B$11)/VLOOKUP($B$11,ABONE2,3,FALSE))</f>
        <v>4.1188844205011172E-3</v>
      </c>
      <c r="D29" s="17">
        <f>(SUMIFS(MESKENOG2,KAYNAK,A29,SEBEP,B29,SÜRE,"Uzun",BİLDİRİM,"Bildirimli",İL,$B$10,İLÇE,$B$11)/VLOOKUP($B$11,ABONE2,4,FALSE))</f>
        <v>0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4.1181983971132919E-3</v>
      </c>
      <c r="F29" s="17">
        <f>(SUMIFS(TARIMSALAG2,KAYNAK,A29,SEBEP,B29,SÜRE,"Uzun",BİLDİRİM,"Bildirimli",İL,$B$10,İLÇE,$B$11)/VLOOKUP($B$11,ABONE2,6,FALSE))</f>
        <v>2.1196119492748126E-2</v>
      </c>
      <c r="G29" s="17">
        <f>(SUMIFS(TARIMSALOG2,KAYNAK,A29,SEBEP,B29,SÜRE,"Uzun",BİLDİRİM,"Bildirimli",İL,$B$10,İLÇE,$B$11)/VLOOKUP($B$11,ABONE2,7,FALSE))</f>
        <v>0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1.9612767055176429E-2</v>
      </c>
      <c r="I29" s="17">
        <f>(SUMIFS(TICARETHANEAG2,KAYNAK,A29,SEBEP,B29,SÜRE,"Uzun",BİLDİRİM,"Bildirimli",İL,$B$10,İLÇE,$B$11)/VLOOKUP($B$11,ABONE2,9,FALSE))</f>
        <v>1.4347156650494079E-3</v>
      </c>
      <c r="J29" s="17">
        <f>(SUMIFS(TICARETHANEOG2,KAYNAK,A29,SEBEP,B29,SÜRE,"Uzun",BİLDİRİM,"Bildirimli",İL,$B$10,İLÇE,$B$11)/VLOOKUP($B$11,ABONE2,10,FALSE))</f>
        <v>5.98586754186001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0.23237759318599588</v>
      </c>
      <c r="L29" s="17">
        <f>(SUMIFS(SANAYIAG2,KAYNAK,A29,SEBEP,B29,SÜRE,"Uzun",BİLDİRİM,"Bildirimli",İL,$B$10,İLÇE,$B$11)/VLOOKUP($B$11,ABONE2,12,FALSE))</f>
        <v>0</v>
      </c>
      <c r="M29" s="17">
        <f>(SUMIFS(SANAYIOG2,KAYNAK,A29,SEBEP,B29,SÜRE,"Uzun",BİLDİRİM,"Bildirimli",İL,$B$10,İLÇE,$B$11)/VLOOKUP($B$11,ABONE2,13,FALSE))</f>
        <v>46.988383560989028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41.460338436166786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8.2757808083603987E-2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7" t="s">
        <v>129</v>
      </c>
      <c r="B30" s="27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7" t="s">
        <v>130</v>
      </c>
      <c r="B31" s="27" t="s">
        <v>27</v>
      </c>
      <c r="C31" s="17">
        <f>(SUMIFS(MESKENAG2,KAYNAK,A31,SEBEP,B31,SÜRE,"Uzun",BİLDİRİM,"Bildirimli",İL,$B$10,İLÇE,$B$11)/VLOOKUP($B$11,ABONE2,3,FALSE))</f>
        <v>0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0</v>
      </c>
      <c r="F31" s="17">
        <f>(SUMIFS(TARIMSALAG2,KAYNAK,A31,SEBEP,B31,SÜRE,"Uzun",BİLDİRİM,"Bildirimli",İL,$B$10,İLÇE,$B$11)/VLOOKUP($B$11,ABONE2,6,FALSE))</f>
        <v>0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7">
        <f>(SUMIFS(TICARETHANEAG2,KAYNAK,A31,SEBEP,B31,SÜRE,"Uzun",BİLDİRİM,"Bildirimli",İL,$B$10,İLÇE,$B$11)/VLOOKUP($B$11,ABONE2,9,FALSE))</f>
        <v>0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</v>
      </c>
      <c r="L31" s="17">
        <f>(SUMIFS(SANAYIAG2,KAYNAK,A31,SEBEP,B31,SÜRE,"Uzun",BİLDİRİM,"Bildirimli",İL,$B$10,İLÇE,$B$11)/VLOOKUP($B$11,ABONE2,12,FALSE))</f>
        <v>0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0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7" t="s">
        <v>130</v>
      </c>
      <c r="B32" s="27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4.1188844205011172E-3</v>
      </c>
      <c r="D33" s="17">
        <f t="shared" ref="D33:O33" si="14">SUM(D28:D32)</f>
        <v>0</v>
      </c>
      <c r="E33" s="17">
        <f t="shared" si="14"/>
        <v>4.1181983971132919E-3</v>
      </c>
      <c r="F33" s="17">
        <f t="shared" si="14"/>
        <v>2.1196119492748126E-2</v>
      </c>
      <c r="G33" s="17">
        <f t="shared" si="14"/>
        <v>0</v>
      </c>
      <c r="H33" s="17">
        <f t="shared" si="14"/>
        <v>1.9612767055176429E-2</v>
      </c>
      <c r="I33" s="17">
        <f t="shared" si="14"/>
        <v>1.4347156650494079E-3</v>
      </c>
      <c r="J33" s="17">
        <f t="shared" si="14"/>
        <v>5.98586754186001</v>
      </c>
      <c r="K33" s="17">
        <f t="shared" si="14"/>
        <v>0.23237759318599588</v>
      </c>
      <c r="L33" s="17">
        <f t="shared" si="14"/>
        <v>0</v>
      </c>
      <c r="M33" s="17">
        <f t="shared" si="14"/>
        <v>46.988383560989028</v>
      </c>
      <c r="N33" s="17">
        <f t="shared" si="14"/>
        <v>41.460338436166786</v>
      </c>
      <c r="O33" s="17">
        <f t="shared" si="14"/>
        <v>8.2757808083603987E-2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12006</v>
      </c>
      <c r="D37" s="22">
        <f>VLOOKUP($B$11,ABONE2,4,FALSE)</f>
        <v>2</v>
      </c>
      <c r="E37" s="22">
        <f>VLOOKUP($B$11,ABONE2,5,FALSE)</f>
        <v>12008</v>
      </c>
      <c r="F37" s="22">
        <f>VLOOKUP($B$11,ABONE2,6,FALSE)</f>
        <v>1697</v>
      </c>
      <c r="G37" s="22">
        <f>VLOOKUP($B$11,ABONE2,7,FALSE)</f>
        <v>137</v>
      </c>
      <c r="H37" s="22">
        <f>VLOOKUP($B$11,ABONE2,8,FALSE)</f>
        <v>1834</v>
      </c>
      <c r="I37" s="22">
        <f>VLOOKUP($B$11,ABONE2,9,FALSE)</f>
        <v>2292</v>
      </c>
      <c r="J37" s="22">
        <f>VLOOKUP($B$11,ABONE2,10,FALSE)</f>
        <v>92</v>
      </c>
      <c r="K37" s="22">
        <f>VLOOKUP($B$11,ABONE2,11,FALSE)</f>
        <v>2384</v>
      </c>
      <c r="L37" s="36">
        <f>VLOOKUP($B$11,ABONE2,12,FALSE)</f>
        <v>2</v>
      </c>
      <c r="M37" s="36">
        <f>VLOOKUP($B$11,ABONE2,13,FALSE)</f>
        <v>15</v>
      </c>
      <c r="N37" s="36">
        <f>VLOOKUP($B$11,ABONE2,14,FALSE)</f>
        <v>17</v>
      </c>
      <c r="O37" s="36">
        <f>VLOOKUP($B$11,ABONE2,15,FALSE)</f>
        <v>16243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1922.7030166666666</v>
      </c>
      <c r="D38" s="22">
        <f>VLOOKUP($B$11,TUKETIM,4,FALSE)</f>
        <v>0.92788333333333339</v>
      </c>
      <c r="E38" s="22">
        <f>VLOOKUP($B$11,TUKETIM,5,FALSE)</f>
        <v>1923.6308999999999</v>
      </c>
      <c r="F38" s="22">
        <f>VLOOKUP($B$11,TUKETIM,6,FALSE)</f>
        <v>1239.9200249999999</v>
      </c>
      <c r="G38" s="22">
        <f>VLOOKUP($B$11,TUKETIM,7,FALSE)</f>
        <v>259.16388333333333</v>
      </c>
      <c r="H38" s="22">
        <f>VLOOKUP($B$11,TUKETIM,8,FALSE)</f>
        <v>1499.0839083333333</v>
      </c>
      <c r="I38" s="22">
        <f>VLOOKUP($B$11,TUKETIM,9,FALSE)</f>
        <v>995.33489999999983</v>
      </c>
      <c r="J38" s="22">
        <f>VLOOKUP($B$11,TUKETIM,10,FALSE)</f>
        <v>933.98105833333318</v>
      </c>
      <c r="K38" s="22">
        <f>VLOOKUP($B$11,TUKETIM,11,FALSE)</f>
        <v>1929.3159583333331</v>
      </c>
      <c r="L38" s="36">
        <f>VLOOKUP($B$11,TUKETIM,12,FALSE)</f>
        <v>21.466008333333335</v>
      </c>
      <c r="M38" s="36">
        <f>VLOOKUP($B$11,TUKETIM,13,FALSE)</f>
        <v>16248.545908333334</v>
      </c>
      <c r="N38" s="36">
        <f>VLOOKUP($B$11,TUKETIM,14,FALSE)</f>
        <v>16270.011916666666</v>
      </c>
      <c r="O38" s="36">
        <f>VLOOKUP($B$11,TUKETIM,15,FALSE)</f>
        <v>21622.042683333333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50148.347000000002</v>
      </c>
      <c r="D39" s="22">
        <f>VLOOKUP($B$11,ANLASMA,4,FALSE)</f>
        <v>36</v>
      </c>
      <c r="E39" s="22">
        <f>VLOOKUP($B$11,ANLASMA,5,FALSE)</f>
        <v>50184.347000000002</v>
      </c>
      <c r="F39" s="22">
        <f>VLOOKUP($B$11,ANLASMA,6,FALSE)</f>
        <v>13244.835999999999</v>
      </c>
      <c r="G39" s="22">
        <f>VLOOKUP($B$11,ANLASMA,7,FALSE)</f>
        <v>6253.42</v>
      </c>
      <c r="H39" s="22">
        <f>VLOOKUP($B$11,ANLASMA,8,FALSE)</f>
        <v>19498.256000000001</v>
      </c>
      <c r="I39" s="22">
        <f>VLOOKUP($B$11,ANLASMA,9,FALSE)</f>
        <v>12287.906999999999</v>
      </c>
      <c r="J39" s="22">
        <f>VLOOKUP($B$11,ANLASMA,10,FALSE)</f>
        <v>39103</v>
      </c>
      <c r="K39" s="22">
        <f>VLOOKUP($B$11,ANLASMA,11,FALSE)</f>
        <v>51390.906999999999</v>
      </c>
      <c r="L39" s="36">
        <f>VLOOKUP($B$11,ANLASMA,12,FALSE)</f>
        <v>152.61600000000001</v>
      </c>
      <c r="M39" s="36">
        <f>VLOOKUP($B$11,ANLASMA,13,FALSE)</f>
        <v>736219.99899999995</v>
      </c>
      <c r="N39" s="36">
        <f>VLOOKUP($B$11,ANLASMA,14,FALSE)</f>
        <v>736372.61499999999</v>
      </c>
      <c r="O39" s="36">
        <f>VLOOKUP($B$11,ANLASMA,15,FALSE)</f>
        <v>857446.125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80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103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7" t="s">
        <v>18</v>
      </c>
      <c r="B14" s="27" t="s">
        <v>19</v>
      </c>
      <c r="C14" s="28" t="s">
        <v>20</v>
      </c>
      <c r="D14" s="28" t="s">
        <v>2</v>
      </c>
      <c r="E14" s="28" t="s">
        <v>64</v>
      </c>
      <c r="F14" s="28" t="s">
        <v>20</v>
      </c>
      <c r="G14" s="28" t="s">
        <v>2</v>
      </c>
      <c r="H14" s="28" t="s">
        <v>64</v>
      </c>
      <c r="I14" s="28" t="s">
        <v>20</v>
      </c>
      <c r="J14" s="28" t="s">
        <v>2</v>
      </c>
      <c r="K14" s="28" t="s">
        <v>64</v>
      </c>
      <c r="L14" s="28" t="s">
        <v>20</v>
      </c>
      <c r="M14" s="28" t="s">
        <v>2</v>
      </c>
      <c r="N14" s="28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7" t="s">
        <v>26</v>
      </c>
      <c r="B15" s="27" t="s">
        <v>27</v>
      </c>
      <c r="C15" s="17">
        <f t="shared" ref="C15:C24" si="0">(SUMIFS(MESKENAG2,KAYNAK,A15,SEBEP,B15,SÜRE,"Uzun",BİLDİRİM,"Bildirimsiz",İL,$B$10,İLÇE,$B$11)/VLOOKUP($B$11,ABONE2,3,FALSE))</f>
        <v>1.3356252288445752E-2</v>
      </c>
      <c r="D15" s="17">
        <f t="shared" ref="D15:D24" si="1">(SUMIFS(MESKENOG2,KAYNAK,A15,SEBEP,B15,SÜRE,"Uzun",BİLDİRİM,"Bildirimsiz",İL,$B$10,İLÇE,$B$11)/VLOOKUP($B$11,ABONE2,4,FALSE))</f>
        <v>0.1605299128988093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1.3475196518464903E-2</v>
      </c>
      <c r="F15" s="17">
        <f t="shared" ref="F15:F24" si="3">(SUMIFS(TARIMSALAG2,KAYNAK,A15,SEBEP,B15,SÜRE,"Uzun",BİLDİRİM,"Bildirimsiz",İL,$B$10,İLÇE,$B$11)/VLOOKUP($B$11,ABONE2,6,FALSE))</f>
        <v>0.90584804704663191</v>
      </c>
      <c r="G15" s="17">
        <f t="shared" ref="G15:G24" si="4">(SUMIFS(TARIMSALOG2,KAYNAK,A15,SEBEP,B15,SÜRE,"Uzun",BİLDİRİM,"Bildirimsiz",İL,$B$10,İLÇE,$B$11)/VLOOKUP($B$11,ABONE2,7,FALSE))</f>
        <v>1.082067615076953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0.95253870182389655</v>
      </c>
      <c r="I15" s="17">
        <f t="shared" ref="I15:I24" si="6">(SUMIFS(TICARETHANEAG2,KAYNAK,A15,SEBEP,B15,SÜRE,"Uzun",BİLDİRİM,"Bildirimsiz",İL,$B$10,İLÇE,$B$11)/VLOOKUP($B$11,ABONE2,9,FALSE))</f>
        <v>0.13837184878459693</v>
      </c>
      <c r="J15" s="17">
        <f t="shared" ref="J15:J24" si="7">(SUMIFS(TICARETHANEOG2,KAYNAK,A15,SEBEP,B15,SÜRE,"Uzun",BİLDİRİM,"Bildirimsiz",İL,$B$10,İLÇE,$B$11)/VLOOKUP($B$11,ABONE2,10,FALSE))</f>
        <v>7.1536048793245293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0.50897097271142544</v>
      </c>
      <c r="L15" s="17">
        <f t="shared" ref="L15:L24" si="9">(SUMIFS(SANAYIAG2,KAYNAK,A15,SEBEP,B15,SÜRE,"Uzun",BİLDİRİM,"Bildirimsiz",İL,$B$10,İLÇE,$B$11)/VLOOKUP($B$11,ABONE2,12,FALSE))</f>
        <v>19.760484981078527</v>
      </c>
      <c r="M15" s="17">
        <f t="shared" ref="M15:M24" si="10">(SUMIFS(SANAYIOG2,KAYNAK,A15,SEBEP,B15,SÜRE,"Uzun",BİLDİRİM,"Bildirimsiz",İL,$B$10,İLÇE,$B$11)/VLOOKUP($B$11,ABONE2,13,FALSE))</f>
        <v>440.54006356640116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381.86562033737209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1.9932975070439964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7" t="s">
        <v>26</v>
      </c>
      <c r="B16" s="27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7" t="s">
        <v>129</v>
      </c>
      <c r="B17" s="27" t="s">
        <v>27</v>
      </c>
      <c r="C17" s="17">
        <f t="shared" si="0"/>
        <v>0.26054505419533552</v>
      </c>
      <c r="D17" s="17">
        <f t="shared" si="1"/>
        <v>2.476419051456157</v>
      </c>
      <c r="E17" s="17">
        <f t="shared" si="2"/>
        <v>0.26233590063708728</v>
      </c>
      <c r="F17" s="17">
        <f t="shared" si="3"/>
        <v>4.1232442861574867</v>
      </c>
      <c r="G17" s="17">
        <f t="shared" si="4"/>
        <v>7.8638891028479705</v>
      </c>
      <c r="H17" s="17">
        <f t="shared" si="5"/>
        <v>5.1143553059643665</v>
      </c>
      <c r="I17" s="17">
        <f t="shared" si="6"/>
        <v>0.76491383320216377</v>
      </c>
      <c r="J17" s="17">
        <f t="shared" si="7"/>
        <v>14.447639704020565</v>
      </c>
      <c r="K17" s="17">
        <f t="shared" si="8"/>
        <v>1.4877417419232477</v>
      </c>
      <c r="L17" s="17">
        <f t="shared" si="9"/>
        <v>40.138990391707573</v>
      </c>
      <c r="M17" s="17">
        <f t="shared" si="10"/>
        <v>154.46522961712486</v>
      </c>
      <c r="N17" s="17">
        <f t="shared" si="11"/>
        <v>138.52332374903878</v>
      </c>
      <c r="O17" s="23">
        <f t="shared" si="12"/>
        <v>1.3030347425420714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7" t="s">
        <v>129</v>
      </c>
      <c r="B18" s="27" t="s">
        <v>3</v>
      </c>
      <c r="C18" s="17">
        <f t="shared" si="0"/>
        <v>8.5859711773154379E-2</v>
      </c>
      <c r="D18" s="17">
        <f t="shared" si="1"/>
        <v>4.2188500804316222E-2</v>
      </c>
      <c r="E18" s="17">
        <f t="shared" si="2"/>
        <v>8.5824417152220528E-2</v>
      </c>
      <c r="F18" s="17">
        <f t="shared" si="3"/>
        <v>0.28163546719337124</v>
      </c>
      <c r="G18" s="17">
        <f t="shared" si="4"/>
        <v>0.54988589791951403</v>
      </c>
      <c r="H18" s="17">
        <f t="shared" si="5"/>
        <v>0.35271036764217834</v>
      </c>
      <c r="I18" s="17">
        <f t="shared" si="6"/>
        <v>0.30186252818003251</v>
      </c>
      <c r="J18" s="17">
        <f t="shared" si="7"/>
        <v>3.2476808993043891</v>
      </c>
      <c r="K18" s="17">
        <f t="shared" si="8"/>
        <v>0.4574835464460813</v>
      </c>
      <c r="L18" s="17">
        <f t="shared" si="9"/>
        <v>9.9547318695279987</v>
      </c>
      <c r="M18" s="17">
        <f t="shared" si="10"/>
        <v>20.051900075677878</v>
      </c>
      <c r="N18" s="17">
        <f t="shared" si="11"/>
        <v>18.643928413465744</v>
      </c>
      <c r="O18" s="23">
        <f t="shared" si="12"/>
        <v>0.24744274737385544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7" t="s">
        <v>129</v>
      </c>
      <c r="B19" s="27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7" t="s">
        <v>129</v>
      </c>
      <c r="B20" s="27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7" t="s">
        <v>130</v>
      </c>
      <c r="B21" s="27" t="s">
        <v>27</v>
      </c>
      <c r="C21" s="17">
        <f t="shared" si="0"/>
        <v>0.10202743825100624</v>
      </c>
      <c r="D21" s="17">
        <f t="shared" si="1"/>
        <v>0</v>
      </c>
      <c r="E21" s="17">
        <f t="shared" si="2"/>
        <v>0.10194498073086804</v>
      </c>
      <c r="F21" s="17">
        <f t="shared" si="3"/>
        <v>0.88028689929271908</v>
      </c>
      <c r="G21" s="17">
        <f t="shared" si="4"/>
        <v>0</v>
      </c>
      <c r="H21" s="17">
        <f t="shared" si="5"/>
        <v>0.64704849007840892</v>
      </c>
      <c r="I21" s="17">
        <f t="shared" si="6"/>
        <v>0.25935856393066464</v>
      </c>
      <c r="J21" s="17">
        <f t="shared" si="7"/>
        <v>0</v>
      </c>
      <c r="K21" s="17">
        <f t="shared" si="8"/>
        <v>0.24565722911296339</v>
      </c>
      <c r="L21" s="17">
        <f t="shared" si="9"/>
        <v>1.6223076928692064E-2</v>
      </c>
      <c r="M21" s="17">
        <f t="shared" si="10"/>
        <v>0</v>
      </c>
      <c r="N21" s="17">
        <f t="shared" si="11"/>
        <v>2.2621820418494911E-3</v>
      </c>
      <c r="O21" s="23">
        <f t="shared" si="12"/>
        <v>0.14348079408989881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7" t="s">
        <v>130</v>
      </c>
      <c r="B22" s="27" t="s">
        <v>3</v>
      </c>
      <c r="C22" s="17">
        <f t="shared" si="0"/>
        <v>5.8251750005256192E-4</v>
      </c>
      <c r="D22" s="17">
        <f t="shared" si="1"/>
        <v>0</v>
      </c>
      <c r="E22" s="17">
        <f t="shared" si="2"/>
        <v>5.8204671543506245E-4</v>
      </c>
      <c r="F22" s="17">
        <f t="shared" si="3"/>
        <v>2.0897777204388871E-3</v>
      </c>
      <c r="G22" s="17">
        <f t="shared" si="4"/>
        <v>0</v>
      </c>
      <c r="H22" s="17">
        <f t="shared" si="5"/>
        <v>1.5360759312627716E-3</v>
      </c>
      <c r="I22" s="17">
        <f t="shared" si="6"/>
        <v>1.6542504208148551E-3</v>
      </c>
      <c r="J22" s="17">
        <f t="shared" si="7"/>
        <v>0</v>
      </c>
      <c r="K22" s="17">
        <f t="shared" si="8"/>
        <v>1.5668600584362034E-3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7.7530555396147782E-4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7" t="s">
        <v>130</v>
      </c>
      <c r="B23" s="27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7" t="s">
        <v>130</v>
      </c>
      <c r="B24" s="27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0.46237097400799448</v>
      </c>
      <c r="D25" s="17">
        <f t="shared" ref="D25:O25" si="13">SUM(D15:D24)</f>
        <v>2.6791374651592825</v>
      </c>
      <c r="E25" s="17">
        <f t="shared" si="13"/>
        <v>0.46416254175407584</v>
      </c>
      <c r="F25" s="17">
        <f t="shared" si="13"/>
        <v>6.1931044774106487</v>
      </c>
      <c r="G25" s="17">
        <f t="shared" si="13"/>
        <v>9.4958426158444382</v>
      </c>
      <c r="H25" s="17">
        <f t="shared" si="13"/>
        <v>7.0681889414401127</v>
      </c>
      <c r="I25" s="17">
        <f t="shared" si="13"/>
        <v>1.4661610245182726</v>
      </c>
      <c r="J25" s="17">
        <f t="shared" si="13"/>
        <v>24.848925482649481</v>
      </c>
      <c r="K25" s="17">
        <f t="shared" si="13"/>
        <v>2.7014203502521537</v>
      </c>
      <c r="L25" s="17">
        <f t="shared" si="13"/>
        <v>69.8704303192428</v>
      </c>
      <c r="M25" s="17">
        <f t="shared" si="13"/>
        <v>615.05719325920381</v>
      </c>
      <c r="N25" s="17">
        <f t="shared" si="13"/>
        <v>539.03513468191852</v>
      </c>
      <c r="O25" s="17">
        <f t="shared" si="13"/>
        <v>3.6880310966037841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7" t="s">
        <v>18</v>
      </c>
      <c r="B27" s="27" t="s">
        <v>19</v>
      </c>
      <c r="C27" s="28" t="s">
        <v>1</v>
      </c>
      <c r="D27" s="28" t="s">
        <v>2</v>
      </c>
      <c r="E27" s="28" t="s">
        <v>64</v>
      </c>
      <c r="F27" s="28" t="s">
        <v>1</v>
      </c>
      <c r="G27" s="28" t="s">
        <v>2</v>
      </c>
      <c r="H27" s="28" t="s">
        <v>64</v>
      </c>
      <c r="I27" s="28" t="s">
        <v>1</v>
      </c>
      <c r="J27" s="28" t="s">
        <v>2</v>
      </c>
      <c r="K27" s="28" t="s">
        <v>64</v>
      </c>
      <c r="L27" s="28" t="s">
        <v>1</v>
      </c>
      <c r="M27" s="28" t="s">
        <v>2</v>
      </c>
      <c r="N27" s="28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7" t="s">
        <v>26</v>
      </c>
      <c r="B28" s="27" t="s">
        <v>27</v>
      </c>
      <c r="C28" s="17">
        <f>(SUMIFS(MESKENAG2,KAYNAK,A28,SEBEP,B28,SÜRE,"Uzun",BİLDİRİM,"Bildirimli",İL,$B$10,İLÇE,$B$11)/VLOOKUP($B$11,ABONE2,3,FALSE))</f>
        <v>0.12157646536519506</v>
      </c>
      <c r="D28" s="17">
        <f>(SUMIFS(MESKENOG2,KAYNAK,A28,SEBEP,B28,SÜRE,"Uzun",BİLDİRİM,"Bildirimli",İL,$B$10,İLÇE,$B$11)/VLOOKUP($B$11,ABONE2,4,FALSE))</f>
        <v>0.93282275604633969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0.12223210622512055</v>
      </c>
      <c r="F28" s="17">
        <f>(SUMIFS(TARIMSALAG2,KAYNAK,A28,SEBEP,B28,SÜRE,"Uzun",BİLDİRİM,"Bildirimli",İL,$B$10,İLÇE,$B$11)/VLOOKUP($B$11,ABONE2,6,FALSE))</f>
        <v>4.3518460486475341</v>
      </c>
      <c r="G28" s="17">
        <f>(SUMIFS(TARIMSALOG2,KAYNAK,A28,SEBEP,B28,SÜRE,"Uzun",BİLDİRİM,"Bildirimli",İL,$B$10,İLÇE,$B$11)/VLOOKUP($B$11,ABONE2,7,FALSE))</f>
        <v>17.139645724066181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7.7400664754678594</v>
      </c>
      <c r="I28" s="17">
        <f>(SUMIFS(TICARETHANEAG2,KAYNAK,A28,SEBEP,B28,SÜRE,"Uzun",BİLDİRİM,"Bildirimli",İL,$B$10,İLÇE,$B$11)/VLOOKUP($B$11,ABONE2,9,FALSE))</f>
        <v>0.30638920761383576</v>
      </c>
      <c r="J28" s="17">
        <f>(SUMIFS(TICARETHANEOG2,KAYNAK,A28,SEBEP,B28,SÜRE,"Uzun",BİLDİRİM,"Bildirimli",İL,$B$10,İLÇE,$B$11)/VLOOKUP($B$11,ABONE2,10,FALSE))</f>
        <v>5.3303512744499297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0.57179392510584692</v>
      </c>
      <c r="L28" s="17">
        <f>(SUMIFS(SANAYIAG2,KAYNAK,A28,SEBEP,B28,SÜRE,"Uzun",BİLDİRİM,"Bildirimli",İL,$B$10,İLÇE,$B$11)/VLOOKUP($B$11,ABONE2,12,FALSE))</f>
        <v>7.9262803813194358</v>
      </c>
      <c r="M28" s="17">
        <f>(SUMIFS(SANAYIOG2,KAYNAK,A28,SEBEP,B28,SÜRE,"Uzun",BİLDİRİM,"Bildirimli",İL,$B$10,İLÇE,$B$11)/VLOOKUP($B$11,ABONE2,13,FALSE))</f>
        <v>36.569969000469435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32.575829153177601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0.60756759996367249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7" t="s">
        <v>129</v>
      </c>
      <c r="B29" s="27" t="s">
        <v>27</v>
      </c>
      <c r="C29" s="17">
        <f>(SUMIFS(MESKENAG2,KAYNAK,A29,SEBEP,B29,SÜRE,"Uzun",BİLDİRİM,"Bildirimli",İL,$B$10,İLÇE,$B$11)/VLOOKUP($B$11,ABONE2,3,FALSE))</f>
        <v>8.2841008045246231E-2</v>
      </c>
      <c r="D29" s="17">
        <f>(SUMIFS(MESKENOG2,KAYNAK,A29,SEBEP,B29,SÜRE,"Uzun",BİLDİRİM,"Bildirimli",İL,$B$10,İLÇE,$B$11)/VLOOKUP($B$11,ABONE2,4,FALSE))</f>
        <v>0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8.2774056799520004E-2</v>
      </c>
      <c r="F29" s="17">
        <f>(SUMIFS(TARIMSALAG2,KAYNAK,A29,SEBEP,B29,SÜRE,"Uzun",BİLDİRİM,"Bildirimli",İL,$B$10,İLÇE,$B$11)/VLOOKUP($B$11,ABONE2,6,FALSE))</f>
        <v>0.1066174582115637</v>
      </c>
      <c r="G29" s="17">
        <f>(SUMIFS(TARIMSALOG2,KAYNAK,A29,SEBEP,B29,SÜRE,"Uzun",BİLDİRİM,"Bildirimli",İL,$B$10,İLÇE,$B$11)/VLOOKUP($B$11,ABONE2,7,FALSE))</f>
        <v>0.27031009286304597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0.14998901098246925</v>
      </c>
      <c r="I29" s="17">
        <f>(SUMIFS(TICARETHANEAG2,KAYNAK,A29,SEBEP,B29,SÜRE,"Uzun",BİLDİRİM,"Bildirimli",İL,$B$10,İLÇE,$B$11)/VLOOKUP($B$11,ABONE2,9,FALSE))</f>
        <v>0.21887903728228136</v>
      </c>
      <c r="J29" s="17">
        <f>(SUMIFS(TICARETHANEOG2,KAYNAK,A29,SEBEP,B29,SÜRE,"Uzun",BİLDİRİM,"Bildirimli",İL,$B$10,İLÇE,$B$11)/VLOOKUP($B$11,ABONE2,10,FALSE))</f>
        <v>2.515688689916411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0.34021437160222751</v>
      </c>
      <c r="L29" s="17">
        <f>(SUMIFS(SANAYIAG2,KAYNAK,A29,SEBEP,B29,SÜRE,"Uzun",BİLDİRİM,"Bildirimli",İL,$B$10,İLÇE,$B$11)/VLOOKUP($B$11,ABONE2,12,FALSE))</f>
        <v>2.5202977060369065</v>
      </c>
      <c r="M29" s="17">
        <f>(SUMIFS(SANAYIOG2,KAYNAK,A29,SEBEP,B29,SÜRE,"Uzun",BİLDİRİM,"Bildirimli",İL,$B$10,İLÇE,$B$11)/VLOOKUP($B$11,ABONE2,13,FALSE))</f>
        <v>19.392125406624555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17.039480109729862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0.21088245512287354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7" t="s">
        <v>129</v>
      </c>
      <c r="B30" s="27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7" t="s">
        <v>130</v>
      </c>
      <c r="B31" s="27" t="s">
        <v>27</v>
      </c>
      <c r="C31" s="17">
        <f>(SUMIFS(MESKENAG2,KAYNAK,A31,SEBEP,B31,SÜRE,"Uzun",BİLDİRİM,"Bildirimli",İL,$B$10,İLÇE,$B$11)/VLOOKUP($B$11,ABONE2,3,FALSE))</f>
        <v>4.7290115999563103E-3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4.7251896617020355E-3</v>
      </c>
      <c r="F31" s="17">
        <f>(SUMIFS(TARIMSALAG2,KAYNAK,A31,SEBEP,B31,SÜRE,"Uzun",BİLDİRİM,"Bildirimli",İL,$B$10,İLÇE,$B$11)/VLOOKUP($B$11,ABONE2,6,FALSE))</f>
        <v>0.15382891230576567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0.11307082442987905</v>
      </c>
      <c r="I31" s="17">
        <f>(SUMIFS(TICARETHANEAG2,KAYNAK,A31,SEBEP,B31,SÜRE,"Uzun",BİLDİRİM,"Bildirimli",İL,$B$10,İLÇE,$B$11)/VLOOKUP($B$11,ABONE2,9,FALSE))</f>
        <v>5.1999652689042053E-3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4.9252626945611392E-3</v>
      </c>
      <c r="L31" s="17">
        <f>(SUMIFS(SANAYIAG2,KAYNAK,A31,SEBEP,B31,SÜRE,"Uzun",BİLDİRİM,"Bildirimli",İL,$B$10,İLÇE,$B$11)/VLOOKUP($B$11,ABONE2,12,FALSE))</f>
        <v>0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8.3140821492361846E-3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7" t="s">
        <v>130</v>
      </c>
      <c r="B32" s="27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0.20914648501039762</v>
      </c>
      <c r="D33" s="17">
        <f t="shared" ref="D33:O33" si="14">SUM(D28:D32)</f>
        <v>0.93282275604633969</v>
      </c>
      <c r="E33" s="17">
        <f t="shared" si="14"/>
        <v>0.2097313526863426</v>
      </c>
      <c r="F33" s="17">
        <f t="shared" si="14"/>
        <v>4.6122924191648638</v>
      </c>
      <c r="G33" s="17">
        <f t="shared" si="14"/>
        <v>17.409955816929227</v>
      </c>
      <c r="H33" s="17">
        <f t="shared" si="14"/>
        <v>8.0031263108802069</v>
      </c>
      <c r="I33" s="17">
        <f t="shared" si="14"/>
        <v>0.53046821016502133</v>
      </c>
      <c r="J33" s="17">
        <f t="shared" si="14"/>
        <v>7.8460399643663408</v>
      </c>
      <c r="K33" s="17">
        <f t="shared" si="14"/>
        <v>0.91693355940263566</v>
      </c>
      <c r="L33" s="17">
        <f t="shared" si="14"/>
        <v>10.446578087356343</v>
      </c>
      <c r="M33" s="17">
        <f t="shared" si="14"/>
        <v>55.962094407093986</v>
      </c>
      <c r="N33" s="17">
        <f t="shared" si="14"/>
        <v>49.615309262907459</v>
      </c>
      <c r="O33" s="17">
        <f t="shared" si="14"/>
        <v>0.82676413723578224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81598</v>
      </c>
      <c r="D37" s="22">
        <f>VLOOKUP($B$11,ABONE2,4,FALSE)</f>
        <v>66</v>
      </c>
      <c r="E37" s="22">
        <f>VLOOKUP($B$11,ABONE2,5,FALSE)</f>
        <v>81664</v>
      </c>
      <c r="F37" s="22">
        <f>VLOOKUP($B$11,ABONE2,6,FALSE)</f>
        <v>2494</v>
      </c>
      <c r="G37" s="22">
        <f>VLOOKUP($B$11,ABONE2,7,FALSE)</f>
        <v>899</v>
      </c>
      <c r="H37" s="22">
        <f>VLOOKUP($B$11,ABONE2,8,FALSE)</f>
        <v>3393</v>
      </c>
      <c r="I37" s="22">
        <f>VLOOKUP($B$11,ABONE2,9,FALSE)</f>
        <v>16262</v>
      </c>
      <c r="J37" s="22">
        <f>VLOOKUP($B$11,ABONE2,10,FALSE)</f>
        <v>907</v>
      </c>
      <c r="K37" s="22">
        <f>VLOOKUP($B$11,ABONE2,11,FALSE)</f>
        <v>17169</v>
      </c>
      <c r="L37" s="36">
        <f>VLOOKUP($B$11,ABONE2,12,FALSE)</f>
        <v>70</v>
      </c>
      <c r="M37" s="36">
        <f>VLOOKUP($B$11,ABONE2,13,FALSE)</f>
        <v>432</v>
      </c>
      <c r="N37" s="36">
        <f>VLOOKUP($B$11,ABONE2,14,FALSE)</f>
        <v>502</v>
      </c>
      <c r="O37" s="36">
        <f>VLOOKUP($B$11,ABONE2,15,FALSE)</f>
        <v>102728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18677.620941666668</v>
      </c>
      <c r="D38" s="22">
        <f>VLOOKUP($B$11,TUKETIM,4,FALSE)</f>
        <v>56.371391666666668</v>
      </c>
      <c r="E38" s="22">
        <f>VLOOKUP($B$11,TUKETIM,5,FALSE)</f>
        <v>18733.992333333335</v>
      </c>
      <c r="F38" s="22">
        <f>VLOOKUP($B$11,TUKETIM,6,FALSE)</f>
        <v>2317.8457666666663</v>
      </c>
      <c r="G38" s="22">
        <f>VLOOKUP($B$11,TUKETIM,7,FALSE)</f>
        <v>3705.8844249999997</v>
      </c>
      <c r="H38" s="22">
        <f>VLOOKUP($B$11,TUKETIM,8,FALSE)</f>
        <v>6023.7301916666656</v>
      </c>
      <c r="I38" s="22">
        <f>VLOOKUP($B$11,TUKETIM,9,FALSE)</f>
        <v>8580.4858916666672</v>
      </c>
      <c r="J38" s="22">
        <f>VLOOKUP($B$11,TUKETIM,10,FALSE)</f>
        <v>8835.3044250000003</v>
      </c>
      <c r="K38" s="22">
        <f>VLOOKUP($B$11,TUKETIM,11,FALSE)</f>
        <v>17415.790316666666</v>
      </c>
      <c r="L38" s="36">
        <f>VLOOKUP($B$11,TUKETIM,12,FALSE)</f>
        <v>1605.5128333333334</v>
      </c>
      <c r="M38" s="36">
        <f>VLOOKUP($B$11,TUKETIM,13,FALSE)</f>
        <v>64961.373733333334</v>
      </c>
      <c r="N38" s="36">
        <f>VLOOKUP($B$11,TUKETIM,14,FALSE)</f>
        <v>66566.886566666668</v>
      </c>
      <c r="O38" s="36">
        <f>VLOOKUP($B$11,TUKETIM,15,FALSE)</f>
        <v>108740.39940833332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492177.11900000001</v>
      </c>
      <c r="D39" s="22">
        <f>VLOOKUP($B$11,ANLASMA,4,FALSE)</f>
        <v>1738.79</v>
      </c>
      <c r="E39" s="22">
        <f>VLOOKUP($B$11,ANLASMA,5,FALSE)</f>
        <v>493915.90899999999</v>
      </c>
      <c r="F39" s="22">
        <f>VLOOKUP($B$11,ANLASMA,6,FALSE)</f>
        <v>18775.752</v>
      </c>
      <c r="G39" s="22">
        <f>VLOOKUP($B$11,ANLASMA,7,FALSE)</f>
        <v>35116.597999999998</v>
      </c>
      <c r="H39" s="22">
        <f>VLOOKUP($B$11,ANLASMA,8,FALSE)</f>
        <v>53892.35</v>
      </c>
      <c r="I39" s="22">
        <f>VLOOKUP($B$11,ANLASMA,9,FALSE)</f>
        <v>104473.859</v>
      </c>
      <c r="J39" s="22">
        <f>VLOOKUP($B$11,ANLASMA,10,FALSE)</f>
        <v>168402.72</v>
      </c>
      <c r="K39" s="22">
        <f>VLOOKUP($B$11,ANLASMA,11,FALSE)</f>
        <v>272876.57900000003</v>
      </c>
      <c r="L39" s="36">
        <f>VLOOKUP($B$11,ANLASMA,12,FALSE)</f>
        <v>8108.85</v>
      </c>
      <c r="M39" s="36">
        <f>VLOOKUP($B$11,ANLASMA,13,FALSE)</f>
        <v>228009.1</v>
      </c>
      <c r="N39" s="36">
        <f>VLOOKUP($B$11,ANLASMA,14,FALSE)</f>
        <v>236117.95</v>
      </c>
      <c r="O39" s="36">
        <f>VLOOKUP($B$11,ANLASMA,15,FALSE)</f>
        <v>1056802.7880000002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80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104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7" t="s">
        <v>18</v>
      </c>
      <c r="B14" s="27" t="s">
        <v>19</v>
      </c>
      <c r="C14" s="28" t="s">
        <v>20</v>
      </c>
      <c r="D14" s="28" t="s">
        <v>2</v>
      </c>
      <c r="E14" s="28" t="s">
        <v>64</v>
      </c>
      <c r="F14" s="28" t="s">
        <v>20</v>
      </c>
      <c r="G14" s="28" t="s">
        <v>2</v>
      </c>
      <c r="H14" s="28" t="s">
        <v>64</v>
      </c>
      <c r="I14" s="28" t="s">
        <v>20</v>
      </c>
      <c r="J14" s="28" t="s">
        <v>2</v>
      </c>
      <c r="K14" s="28" t="s">
        <v>64</v>
      </c>
      <c r="L14" s="28" t="s">
        <v>20</v>
      </c>
      <c r="M14" s="28" t="s">
        <v>2</v>
      </c>
      <c r="N14" s="28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7" t="s">
        <v>26</v>
      </c>
      <c r="B15" s="27" t="s">
        <v>27</v>
      </c>
      <c r="C15" s="17">
        <f t="shared" ref="C15:C24" si="0">(SUMIFS(MESKENAG2,KAYNAK,A15,SEBEP,B15,SÜRE,"Uzun",BİLDİRİM,"Bildirimsiz",İL,$B$10,İLÇE,$B$11)/VLOOKUP($B$11,ABONE2,3,FALSE))</f>
        <v>6.2465494261260178E-4</v>
      </c>
      <c r="D15" s="17">
        <f t="shared" ref="D15:D24" si="1">(SUMIFS(MESKENOG2,KAYNAK,A15,SEBEP,B15,SÜRE,"Uzun",BİLDİRİM,"Bildirimsiz",İL,$B$10,İLÇE,$B$11)/VLOOKUP($B$11,ABONE2,4,FALSE))</f>
        <v>1.8787226762404529E-2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7.4070736794986292E-4</v>
      </c>
      <c r="F15" s="17">
        <f t="shared" ref="F15:F24" si="3">(SUMIFS(TARIMSALAG2,KAYNAK,A15,SEBEP,B15,SÜRE,"Uzun",BİLDİRİM,"Bildirimsiz",İL,$B$10,İLÇE,$B$11)/VLOOKUP($B$11,ABONE2,6,FALSE))</f>
        <v>2.0068414006572497E-3</v>
      </c>
      <c r="G15" s="17">
        <f t="shared" ref="G15:G24" si="4">(SUMIFS(TARIMSALOG2,KAYNAK,A15,SEBEP,B15,SÜRE,"Uzun",BİLDİRİM,"Bildirimsiz",İL,$B$10,İLÇE,$B$11)/VLOOKUP($B$11,ABONE2,7,FALSE))</f>
        <v>2.6698149882674289E-2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7.472856255454915E-3</v>
      </c>
      <c r="I15" s="17">
        <f t="shared" ref="I15:I24" si="6">(SUMIFS(TICARETHANEAG2,KAYNAK,A15,SEBEP,B15,SÜRE,"Uzun",BİLDİRİM,"Bildirimsiz",İL,$B$10,İLÇE,$B$11)/VLOOKUP($B$11,ABONE2,9,FALSE))</f>
        <v>1.916310803167603E-3</v>
      </c>
      <c r="J15" s="17">
        <f t="shared" ref="J15:J24" si="7">(SUMIFS(TICARETHANEOG2,KAYNAK,A15,SEBEP,B15,SÜRE,"Uzun",BİLDİRİM,"Bildirimsiz",İL,$B$10,İLÇE,$B$11)/VLOOKUP($B$11,ABONE2,10,FALSE))</f>
        <v>0.24376656323790033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3.3329098791968194E-2</v>
      </c>
      <c r="L15" s="17">
        <f t="shared" ref="L15:L24" si="9">(SUMIFS(SANAYIAG2,KAYNAK,A15,SEBEP,B15,SÜRE,"Uzun",BİLDİRİM,"Bildirimsiz",İL,$B$10,İLÇE,$B$11)/VLOOKUP($B$11,ABONE2,12,FALSE))</f>
        <v>3.7441128696717856</v>
      </c>
      <c r="M15" s="17">
        <f t="shared" ref="M15:M24" si="10">(SUMIFS(SANAYIOG2,KAYNAK,A15,SEBEP,B15,SÜRE,"Uzun",BİLDİRİM,"Bildirimsiz",İL,$B$10,İLÇE,$B$11)/VLOOKUP($B$11,ABONE2,13,FALSE))</f>
        <v>10.103393588645609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9.4069009384722868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3.6782705391091991E-2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7" t="s">
        <v>26</v>
      </c>
      <c r="B16" s="27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7" t="s">
        <v>129</v>
      </c>
      <c r="B17" s="27" t="s">
        <v>27</v>
      </c>
      <c r="C17" s="17">
        <f t="shared" si="0"/>
        <v>0.13218156661858596</v>
      </c>
      <c r="D17" s="17">
        <f t="shared" si="1"/>
        <v>1.7845063923126709</v>
      </c>
      <c r="E17" s="17">
        <f t="shared" si="2"/>
        <v>0.14273933923852997</v>
      </c>
      <c r="F17" s="17">
        <f t="shared" si="3"/>
        <v>2.1837215531008654</v>
      </c>
      <c r="G17" s="17">
        <f t="shared" si="4"/>
        <v>10.217315299787128</v>
      </c>
      <c r="H17" s="17">
        <f t="shared" si="5"/>
        <v>3.9621507031306482</v>
      </c>
      <c r="I17" s="17">
        <f t="shared" si="6"/>
        <v>0.48001444322586923</v>
      </c>
      <c r="J17" s="17">
        <f t="shared" si="7"/>
        <v>9.2961218443818474</v>
      </c>
      <c r="K17" s="17">
        <f t="shared" si="8"/>
        <v>1.6250970300374954</v>
      </c>
      <c r="L17" s="17">
        <f t="shared" si="9"/>
        <v>9.4895781430803368</v>
      </c>
      <c r="M17" s="17">
        <f t="shared" si="10"/>
        <v>295.79995086078691</v>
      </c>
      <c r="N17" s="17">
        <f t="shared" si="11"/>
        <v>264.44214813456193</v>
      </c>
      <c r="O17" s="23">
        <f t="shared" si="12"/>
        <v>1.5301322029443538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7" t="s">
        <v>129</v>
      </c>
      <c r="B18" s="27" t="s">
        <v>3</v>
      </c>
      <c r="C18" s="17">
        <f t="shared" si="0"/>
        <v>1.6281689522625341E-2</v>
      </c>
      <c r="D18" s="17">
        <f t="shared" si="1"/>
        <v>0.2245895806823574</v>
      </c>
      <c r="E18" s="17">
        <f t="shared" si="2"/>
        <v>1.7612703446525359E-2</v>
      </c>
      <c r="F18" s="17">
        <f t="shared" si="3"/>
        <v>6.4852271712569701E-2</v>
      </c>
      <c r="G18" s="17">
        <f t="shared" si="4"/>
        <v>0.41486722078337618</v>
      </c>
      <c r="H18" s="17">
        <f t="shared" si="5"/>
        <v>0.14233649707938947</v>
      </c>
      <c r="I18" s="17">
        <f t="shared" si="6"/>
        <v>4.3329495720069056E-2</v>
      </c>
      <c r="J18" s="17">
        <f t="shared" si="7"/>
        <v>1.1071595977773501</v>
      </c>
      <c r="K18" s="17">
        <f t="shared" si="8"/>
        <v>0.18150536742418411</v>
      </c>
      <c r="L18" s="17">
        <f t="shared" si="9"/>
        <v>0.95334990899213568</v>
      </c>
      <c r="M18" s="17">
        <f t="shared" si="10"/>
        <v>37.98109406838492</v>
      </c>
      <c r="N18" s="17">
        <f t="shared" si="11"/>
        <v>33.925674469975235</v>
      </c>
      <c r="O18" s="23">
        <f t="shared" si="12"/>
        <v>0.16276651184362848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7" t="s">
        <v>129</v>
      </c>
      <c r="B19" s="27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7" t="s">
        <v>129</v>
      </c>
      <c r="B20" s="27" t="s">
        <v>5</v>
      </c>
      <c r="C20" s="17">
        <f t="shared" si="0"/>
        <v>1.8334427233763116E-3</v>
      </c>
      <c r="D20" s="17">
        <f t="shared" si="1"/>
        <v>0</v>
      </c>
      <c r="E20" s="17">
        <f t="shared" si="2"/>
        <v>1.8217276712969078E-3</v>
      </c>
      <c r="F20" s="17">
        <f t="shared" si="3"/>
        <v>3.7959958223191929E-5</v>
      </c>
      <c r="G20" s="17">
        <f t="shared" si="4"/>
        <v>0.13429329439071566</v>
      </c>
      <c r="H20" s="17">
        <f t="shared" si="5"/>
        <v>2.9758606511981065E-2</v>
      </c>
      <c r="I20" s="17">
        <f t="shared" si="6"/>
        <v>1.8189360475906336E-3</v>
      </c>
      <c r="J20" s="17">
        <f t="shared" si="7"/>
        <v>0.22855334813076739</v>
      </c>
      <c r="K20" s="17">
        <f t="shared" si="8"/>
        <v>3.1268398865316099E-2</v>
      </c>
      <c r="L20" s="17">
        <f t="shared" si="9"/>
        <v>0</v>
      </c>
      <c r="M20" s="17">
        <f t="shared" si="10"/>
        <v>3.8893570692115</v>
      </c>
      <c r="N20" s="17">
        <f t="shared" si="11"/>
        <v>3.4633798663930975</v>
      </c>
      <c r="O20" s="23">
        <f t="shared" si="12"/>
        <v>1.9844248160542449E-2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7" t="s">
        <v>130</v>
      </c>
      <c r="B21" s="27" t="s">
        <v>27</v>
      </c>
      <c r="C21" s="17">
        <f t="shared" si="0"/>
        <v>6.9482476858846065E-2</v>
      </c>
      <c r="D21" s="17">
        <f t="shared" si="1"/>
        <v>0.12702448213660972</v>
      </c>
      <c r="E21" s="17">
        <f t="shared" si="2"/>
        <v>6.985014996910334E-2</v>
      </c>
      <c r="F21" s="17">
        <f t="shared" si="3"/>
        <v>0.12576187383300802</v>
      </c>
      <c r="G21" s="17">
        <f t="shared" si="4"/>
        <v>6.7767585227541741E-2</v>
      </c>
      <c r="H21" s="17">
        <f t="shared" si="5"/>
        <v>0.11292344353103458</v>
      </c>
      <c r="I21" s="17">
        <f t="shared" si="6"/>
        <v>0.17206370509057903</v>
      </c>
      <c r="J21" s="17">
        <f t="shared" si="7"/>
        <v>0</v>
      </c>
      <c r="K21" s="17">
        <f t="shared" si="8"/>
        <v>0.14971516241111049</v>
      </c>
      <c r="L21" s="17">
        <f t="shared" si="9"/>
        <v>0</v>
      </c>
      <c r="M21" s="17">
        <f t="shared" si="10"/>
        <v>0</v>
      </c>
      <c r="N21" s="17">
        <f t="shared" si="11"/>
        <v>0</v>
      </c>
      <c r="O21" s="23">
        <f t="shared" si="12"/>
        <v>8.5633802648059379E-2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7" t="s">
        <v>130</v>
      </c>
      <c r="B22" s="27" t="s">
        <v>3</v>
      </c>
      <c r="C22" s="17">
        <f t="shared" si="0"/>
        <v>1.6219813356813039E-3</v>
      </c>
      <c r="D22" s="17">
        <f t="shared" si="1"/>
        <v>0</v>
      </c>
      <c r="E22" s="17">
        <f t="shared" si="2"/>
        <v>1.6116174472559617E-3</v>
      </c>
      <c r="F22" s="17">
        <f t="shared" si="3"/>
        <v>0</v>
      </c>
      <c r="G22" s="17">
        <f t="shared" si="4"/>
        <v>0</v>
      </c>
      <c r="H22" s="17">
        <f t="shared" si="5"/>
        <v>0</v>
      </c>
      <c r="I22" s="17">
        <f t="shared" si="6"/>
        <v>3.1315690194221417E-2</v>
      </c>
      <c r="J22" s="17">
        <f t="shared" si="7"/>
        <v>0</v>
      </c>
      <c r="K22" s="17">
        <f t="shared" si="8"/>
        <v>2.7248242974750311E-2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5.5330151874012495E-3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7" t="s">
        <v>130</v>
      </c>
      <c r="B23" s="27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7" t="s">
        <v>130</v>
      </c>
      <c r="B24" s="27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0.22202581200172761</v>
      </c>
      <c r="D25" s="17">
        <f t="shared" ref="D25:O25" si="13">SUM(D15:D24)</f>
        <v>2.1549076818940427</v>
      </c>
      <c r="E25" s="17">
        <f t="shared" si="13"/>
        <v>0.23437624514066141</v>
      </c>
      <c r="F25" s="17">
        <f t="shared" si="13"/>
        <v>2.3763805000053235</v>
      </c>
      <c r="G25" s="17">
        <f t="shared" si="13"/>
        <v>10.860941550071436</v>
      </c>
      <c r="H25" s="17">
        <f t="shared" si="13"/>
        <v>4.2546421065085083</v>
      </c>
      <c r="I25" s="17">
        <f t="shared" si="13"/>
        <v>0.73045858108149697</v>
      </c>
      <c r="J25" s="17">
        <f t="shared" si="13"/>
        <v>10.875601353527864</v>
      </c>
      <c r="K25" s="17">
        <f t="shared" si="13"/>
        <v>2.0481633005048243</v>
      </c>
      <c r="L25" s="17">
        <f t="shared" si="13"/>
        <v>14.187040921744257</v>
      </c>
      <c r="M25" s="17">
        <f t="shared" si="13"/>
        <v>347.77379558702893</v>
      </c>
      <c r="N25" s="17">
        <f t="shared" si="13"/>
        <v>311.23810340940258</v>
      </c>
      <c r="O25" s="17">
        <f t="shared" si="13"/>
        <v>1.8406924861750777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7" t="s">
        <v>18</v>
      </c>
      <c r="B27" s="27" t="s">
        <v>19</v>
      </c>
      <c r="C27" s="28" t="s">
        <v>1</v>
      </c>
      <c r="D27" s="28" t="s">
        <v>2</v>
      </c>
      <c r="E27" s="28" t="s">
        <v>64</v>
      </c>
      <c r="F27" s="28" t="s">
        <v>1</v>
      </c>
      <c r="G27" s="28" t="s">
        <v>2</v>
      </c>
      <c r="H27" s="28" t="s">
        <v>64</v>
      </c>
      <c r="I27" s="28" t="s">
        <v>1</v>
      </c>
      <c r="J27" s="28" t="s">
        <v>2</v>
      </c>
      <c r="K27" s="28" t="s">
        <v>64</v>
      </c>
      <c r="L27" s="28" t="s">
        <v>1</v>
      </c>
      <c r="M27" s="28" t="s">
        <v>2</v>
      </c>
      <c r="N27" s="28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7" t="s">
        <v>26</v>
      </c>
      <c r="B28" s="27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7" t="s">
        <v>129</v>
      </c>
      <c r="B29" s="27" t="s">
        <v>27</v>
      </c>
      <c r="C29" s="17">
        <f>(SUMIFS(MESKENAG2,KAYNAK,A29,SEBEP,B29,SÜRE,"Uzun",BİLDİRİM,"Bildirimli",İL,$B$10,İLÇE,$B$11)/VLOOKUP($B$11,ABONE2,3,FALSE))</f>
        <v>7.6263947707505872E-2</v>
      </c>
      <c r="D29" s="17">
        <f>(SUMIFS(MESKENOG2,KAYNAK,A29,SEBEP,B29,SÜRE,"Uzun",BİLDİRİM,"Bildirimli",İL,$B$10,İLÇE,$B$11)/VLOOKUP($B$11,ABONE2,4,FALSE))</f>
        <v>1.5631822913336544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8.5764831270054909E-2</v>
      </c>
      <c r="F29" s="17">
        <f>(SUMIFS(TARIMSALAG2,KAYNAK,A29,SEBEP,B29,SÜRE,"Uzun",BİLDİRİM,"Bildirimli",İL,$B$10,İLÇE,$B$11)/VLOOKUP($B$11,ABONE2,6,FALSE))</f>
        <v>0.40452477076558707</v>
      </c>
      <c r="G29" s="17">
        <f>(SUMIFS(TARIMSALOG2,KAYNAK,A29,SEBEP,B29,SÜRE,"Uzun",BİLDİRİM,"Bildirimli",İL,$B$10,İLÇE,$B$11)/VLOOKUP($B$11,ABONE2,7,FALSE))</f>
        <v>1.5023654808719999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0.64755821040746475</v>
      </c>
      <c r="I29" s="17">
        <f>(SUMIFS(TICARETHANEAG2,KAYNAK,A29,SEBEP,B29,SÜRE,"Uzun",BİLDİRİM,"Bildirimli",İL,$B$10,İLÇE,$B$11)/VLOOKUP($B$11,ABONE2,9,FALSE))</f>
        <v>0.34767315649655695</v>
      </c>
      <c r="J29" s="17">
        <f>(SUMIFS(TICARETHANEOG2,KAYNAK,A29,SEBEP,B29,SÜRE,"Uzun",BİLDİRİM,"Bildirimli",İL,$B$10,İLÇE,$B$11)/VLOOKUP($B$11,ABONE2,10,FALSE))</f>
        <v>3.9036120368424103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0.80953727706257483</v>
      </c>
      <c r="L29" s="17">
        <f>(SUMIFS(SANAYIAG2,KAYNAK,A29,SEBEP,B29,SÜRE,"Uzun",BİLDİRİM,"Bildirimli",İL,$B$10,İLÇE,$B$11)/VLOOKUP($B$11,ABONE2,12,FALSE))</f>
        <v>0.12558494990677402</v>
      </c>
      <c r="M29" s="17">
        <f>(SUMIFS(SANAYIOG2,KAYNAK,A29,SEBEP,B29,SÜRE,"Uzun",BİLDİRİM,"Bildirimli",İL,$B$10,İLÇE,$B$11)/VLOOKUP($B$11,ABONE2,13,FALSE))</f>
        <v>37.325015346354206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33.250792017219489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0.35135938184620413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7" t="s">
        <v>129</v>
      </c>
      <c r="B30" s="27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7" t="s">
        <v>130</v>
      </c>
      <c r="B31" s="27" t="s">
        <v>27</v>
      </c>
      <c r="C31" s="17">
        <f>(SUMIFS(MESKENAG2,KAYNAK,A31,SEBEP,B31,SÜRE,"Uzun",BİLDİRİM,"Bildirimli",İL,$B$10,İLÇE,$B$11)/VLOOKUP($B$11,ABONE2,3,FALSE))</f>
        <v>6.322547381555221E-3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6.2821485346727735E-3</v>
      </c>
      <c r="F31" s="17">
        <f>(SUMIFS(TARIMSALAG2,KAYNAK,A31,SEBEP,B31,SÜRE,"Uzun",BİLDİRİM,"Bildirimli",İL,$B$10,İLÇE,$B$11)/VLOOKUP($B$11,ABONE2,6,FALSE))</f>
        <v>2.1600092350131952E-3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1.6818392516896635E-3</v>
      </c>
      <c r="I31" s="17">
        <f>(SUMIFS(TICARETHANEAG2,KAYNAK,A31,SEBEP,B31,SÜRE,"Uzun",BİLDİRİM,"Bildirimli",İL,$B$10,İLÇE,$B$11)/VLOOKUP($B$11,ABONE2,9,FALSE))</f>
        <v>1.1632401631238338E-2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1.0121523877073997E-2</v>
      </c>
      <c r="L31" s="17">
        <f>(SUMIFS(SANAYIAG2,KAYNAK,A31,SEBEP,B31,SÜRE,"Uzun",BİLDİRİM,"Bildirimli",İL,$B$10,İLÇE,$B$11)/VLOOKUP($B$11,ABONE2,12,FALSE))</f>
        <v>0.12715582352242935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1.3926590195313691E-2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6.552578405467622E-3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7" t="s">
        <v>130</v>
      </c>
      <c r="B32" s="27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8.2586495089061088E-2</v>
      </c>
      <c r="D33" s="17">
        <f t="shared" ref="D33:O33" si="14">SUM(D28:D32)</f>
        <v>1.5631822913336544</v>
      </c>
      <c r="E33" s="17">
        <f t="shared" si="14"/>
        <v>9.2046979804727688E-2</v>
      </c>
      <c r="F33" s="17">
        <f t="shared" si="14"/>
        <v>0.40668478000060027</v>
      </c>
      <c r="G33" s="17">
        <f t="shared" si="14"/>
        <v>1.5023654808719999</v>
      </c>
      <c r="H33" s="17">
        <f t="shared" si="14"/>
        <v>0.64924004965915438</v>
      </c>
      <c r="I33" s="17">
        <f t="shared" si="14"/>
        <v>0.3593055581277953</v>
      </c>
      <c r="J33" s="17">
        <f t="shared" si="14"/>
        <v>3.9036120368424103</v>
      </c>
      <c r="K33" s="17">
        <f t="shared" si="14"/>
        <v>0.81965880093964882</v>
      </c>
      <c r="L33" s="17">
        <f t="shared" si="14"/>
        <v>0.25274077342920337</v>
      </c>
      <c r="M33" s="17">
        <f t="shared" si="14"/>
        <v>37.325015346354206</v>
      </c>
      <c r="N33" s="17">
        <f t="shared" si="14"/>
        <v>33.2647186074148</v>
      </c>
      <c r="O33" s="17">
        <f t="shared" si="14"/>
        <v>0.35791196025167177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49139</v>
      </c>
      <c r="D37" s="22">
        <f>VLOOKUP($B$11,ABONE2,4,FALSE)</f>
        <v>316</v>
      </c>
      <c r="E37" s="22">
        <f>VLOOKUP($B$11,ABONE2,5,FALSE)</f>
        <v>49455</v>
      </c>
      <c r="F37" s="22">
        <f>VLOOKUP($B$11,ABONE2,6,FALSE)</f>
        <v>3978</v>
      </c>
      <c r="G37" s="22">
        <f>VLOOKUP($B$11,ABONE2,7,FALSE)</f>
        <v>1131</v>
      </c>
      <c r="H37" s="22">
        <f>VLOOKUP($B$11,ABONE2,8,FALSE)</f>
        <v>5109</v>
      </c>
      <c r="I37" s="22">
        <f>VLOOKUP($B$11,ABONE2,9,FALSE)</f>
        <v>8950</v>
      </c>
      <c r="J37" s="22">
        <f>VLOOKUP($B$11,ABONE2,10,FALSE)</f>
        <v>1336</v>
      </c>
      <c r="K37" s="22">
        <f>VLOOKUP($B$11,ABONE2,11,FALSE)</f>
        <v>10286</v>
      </c>
      <c r="L37" s="36">
        <f>VLOOKUP($B$11,ABONE2,12,FALSE)</f>
        <v>23</v>
      </c>
      <c r="M37" s="36">
        <f>VLOOKUP($B$11,ABONE2,13,FALSE)</f>
        <v>187</v>
      </c>
      <c r="N37" s="36">
        <f>VLOOKUP($B$11,ABONE2,14,FALSE)</f>
        <v>210</v>
      </c>
      <c r="O37" s="36">
        <f>VLOOKUP($B$11,ABONE2,15,FALSE)</f>
        <v>65060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10314.319108333335</v>
      </c>
      <c r="D38" s="22">
        <f>VLOOKUP($B$11,TUKETIM,4,FALSE)</f>
        <v>251.75729166666667</v>
      </c>
      <c r="E38" s="22">
        <f>VLOOKUP($B$11,TUKETIM,5,FALSE)</f>
        <v>10566.076400000002</v>
      </c>
      <c r="F38" s="22">
        <f>VLOOKUP($B$11,TUKETIM,6,FALSE)</f>
        <v>1284.9983833333333</v>
      </c>
      <c r="G38" s="22">
        <f>VLOOKUP($B$11,TUKETIM,7,FALSE)</f>
        <v>1595.4652249999999</v>
      </c>
      <c r="H38" s="22">
        <f>VLOOKUP($B$11,TUKETIM,8,FALSE)</f>
        <v>2880.4636083333335</v>
      </c>
      <c r="I38" s="22">
        <f>VLOOKUP($B$11,TUKETIM,9,FALSE)</f>
        <v>4335.5538333333325</v>
      </c>
      <c r="J38" s="22">
        <f>VLOOKUP($B$11,TUKETIM,10,FALSE)</f>
        <v>7006.1542416666662</v>
      </c>
      <c r="K38" s="22">
        <f>VLOOKUP($B$11,TUKETIM,11,FALSE)</f>
        <v>11341.708074999999</v>
      </c>
      <c r="L38" s="36">
        <f>VLOOKUP($B$11,TUKETIM,12,FALSE)</f>
        <v>283.2842333333333</v>
      </c>
      <c r="M38" s="36">
        <f>VLOOKUP($B$11,TUKETIM,13,FALSE)</f>
        <v>31990.900824999997</v>
      </c>
      <c r="N38" s="36">
        <f>VLOOKUP($B$11,TUKETIM,14,FALSE)</f>
        <v>32274.185058333329</v>
      </c>
      <c r="O38" s="36">
        <f>VLOOKUP($B$11,TUKETIM,15,FALSE)</f>
        <v>57062.433141666668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245997.71</v>
      </c>
      <c r="D39" s="22">
        <f>VLOOKUP($B$11,ANLASMA,4,FALSE)</f>
        <v>7660.81</v>
      </c>
      <c r="E39" s="22">
        <f>VLOOKUP($B$11,ANLASMA,5,FALSE)</f>
        <v>253658.52</v>
      </c>
      <c r="F39" s="22">
        <f>VLOOKUP($B$11,ANLASMA,6,FALSE)</f>
        <v>32648.317999999999</v>
      </c>
      <c r="G39" s="22">
        <f>VLOOKUP($B$11,ANLASMA,7,FALSE)</f>
        <v>28729.288</v>
      </c>
      <c r="H39" s="22">
        <f>VLOOKUP($B$11,ANLASMA,8,FALSE)</f>
        <v>61377.606</v>
      </c>
      <c r="I39" s="22">
        <f>VLOOKUP($B$11,ANLASMA,9,FALSE)</f>
        <v>50360.197</v>
      </c>
      <c r="J39" s="22">
        <f>VLOOKUP($B$11,ANLASMA,10,FALSE)</f>
        <v>294776.59999999998</v>
      </c>
      <c r="K39" s="22">
        <f>VLOOKUP($B$11,ANLASMA,11,FALSE)</f>
        <v>345136.79699999996</v>
      </c>
      <c r="L39" s="36">
        <f>VLOOKUP($B$11,ANLASMA,12,FALSE)</f>
        <v>814.00900000000001</v>
      </c>
      <c r="M39" s="36">
        <f>VLOOKUP($B$11,ANLASMA,13,FALSE)</f>
        <v>101024.94</v>
      </c>
      <c r="N39" s="36">
        <f>VLOOKUP($B$11,ANLASMA,14,FALSE)</f>
        <v>101838.94900000001</v>
      </c>
      <c r="O39" s="36">
        <f>VLOOKUP($B$11,ANLASMA,15,FALSE)</f>
        <v>762011.87199999997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80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105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7" t="s">
        <v>18</v>
      </c>
      <c r="B14" s="27" t="s">
        <v>19</v>
      </c>
      <c r="C14" s="28" t="s">
        <v>20</v>
      </c>
      <c r="D14" s="28" t="s">
        <v>2</v>
      </c>
      <c r="E14" s="28" t="s">
        <v>64</v>
      </c>
      <c r="F14" s="28" t="s">
        <v>20</v>
      </c>
      <c r="G14" s="28" t="s">
        <v>2</v>
      </c>
      <c r="H14" s="28" t="s">
        <v>64</v>
      </c>
      <c r="I14" s="28" t="s">
        <v>20</v>
      </c>
      <c r="J14" s="28" t="s">
        <v>2</v>
      </c>
      <c r="K14" s="28" t="s">
        <v>64</v>
      </c>
      <c r="L14" s="28" t="s">
        <v>20</v>
      </c>
      <c r="M14" s="28" t="s">
        <v>2</v>
      </c>
      <c r="N14" s="28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7" t="s">
        <v>26</v>
      </c>
      <c r="B15" s="27" t="s">
        <v>27</v>
      </c>
      <c r="C15" s="17">
        <f t="shared" ref="C15:C24" si="0">(SUMIFS(MESKENAG2,KAYNAK,A15,SEBEP,B15,SÜRE,"Uzun",BİLDİRİM,"Bildirimsiz",İL,$B$10,İLÇE,$B$11)/VLOOKUP($B$11,ABONE2,3,FALSE))</f>
        <v>0</v>
      </c>
      <c r="D15" s="17">
        <f t="shared" ref="D15:D24" si="1">(SUMIFS(MESKENOG2,KAYNAK,A15,SEBEP,B15,SÜRE,"Uzun",BİLDİRİM,"Bildirimsiz",İL,$B$10,İLÇE,$B$11)/VLOOKUP($B$11,ABONE2,4,FALSE))</f>
        <v>0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7">
        <f t="shared" ref="F15:F24" si="3">(SUMIFS(TARIMSALAG2,KAYNAK,A15,SEBEP,B15,SÜRE,"Uzun",BİLDİRİM,"Bildirimsiz",İL,$B$10,İLÇE,$B$11)/VLOOKUP($B$11,ABONE2,6,FALSE))</f>
        <v>0</v>
      </c>
      <c r="G15" s="17">
        <f t="shared" ref="G15:G24" si="4">(SUMIFS(TARIMSALOG2,KAYNAK,A15,SEBEP,B15,SÜRE,"Uzun",BİLDİRİM,"Bildirimsiz",İL,$B$10,İLÇE,$B$11)/VLOOKUP($B$11,ABONE2,7,FALSE))</f>
        <v>0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7">
        <f t="shared" ref="I15:I24" si="6">(SUMIFS(TICARETHANEAG2,KAYNAK,A15,SEBEP,B15,SÜRE,"Uzun",BİLDİRİM,"Bildirimsiz",İL,$B$10,İLÇE,$B$11)/VLOOKUP($B$11,ABONE2,9,FALSE))</f>
        <v>0</v>
      </c>
      <c r="J15" s="17">
        <f t="shared" ref="J15:J24" si="7">(SUMIFS(TICARETHANEOG2,KAYNAK,A15,SEBEP,B15,SÜRE,"Uzun",BİLDİRİM,"Bildirimsiz",İL,$B$10,İLÇE,$B$11)/VLOOKUP($B$11,ABONE2,10,FALSE))</f>
        <v>0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7">
        <f t="shared" ref="L15:L24" si="9">(SUMIFS(SANAYIAG2,KAYNAK,A15,SEBEP,B15,SÜRE,"Uzun",BİLDİRİM,"Bildirimsiz",İL,$B$10,İLÇE,$B$11)/VLOOKUP($B$11,ABONE2,12,FALSE))</f>
        <v>0</v>
      </c>
      <c r="M15" s="17">
        <f t="shared" ref="M15:M24" si="10">(SUMIFS(SANAYIOG2,KAYNAK,A15,SEBEP,B15,SÜRE,"Uzun",BİLDİRİM,"Bildirimsiz",İL,$B$10,İLÇE,$B$11)/VLOOKUP($B$11,ABONE2,13,FALSE))</f>
        <v>0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7" t="s">
        <v>26</v>
      </c>
      <c r="B16" s="27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7" t="s">
        <v>129</v>
      </c>
      <c r="B17" s="27" t="s">
        <v>27</v>
      </c>
      <c r="C17" s="17">
        <f t="shared" si="0"/>
        <v>0.16794920339079616</v>
      </c>
      <c r="D17" s="17">
        <f t="shared" si="1"/>
        <v>1.8207823478442962</v>
      </c>
      <c r="E17" s="17">
        <f t="shared" si="2"/>
        <v>0.17044199802700413</v>
      </c>
      <c r="F17" s="17">
        <f t="shared" si="3"/>
        <v>0.23803142016743745</v>
      </c>
      <c r="G17" s="17">
        <f t="shared" si="4"/>
        <v>9.9394260784057877</v>
      </c>
      <c r="H17" s="17">
        <f t="shared" si="5"/>
        <v>0.91704028691513539</v>
      </c>
      <c r="I17" s="17">
        <f t="shared" si="6"/>
        <v>0.4471264035694264</v>
      </c>
      <c r="J17" s="17">
        <f t="shared" si="7"/>
        <v>13.169687426681262</v>
      </c>
      <c r="K17" s="17">
        <f t="shared" si="8"/>
        <v>1.0822533789319775</v>
      </c>
      <c r="L17" s="17">
        <f t="shared" si="9"/>
        <v>6.6391252556142435</v>
      </c>
      <c r="M17" s="17">
        <f t="shared" si="10"/>
        <v>65.506832660685404</v>
      </c>
      <c r="N17" s="17">
        <f t="shared" si="11"/>
        <v>36.571857834463991</v>
      </c>
      <c r="O17" s="23">
        <f t="shared" si="12"/>
        <v>0.40305256492756808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7" t="s">
        <v>129</v>
      </c>
      <c r="B18" s="27" t="s">
        <v>3</v>
      </c>
      <c r="C18" s="17">
        <f t="shared" si="0"/>
        <v>3.2227163608172125E-3</v>
      </c>
      <c r="D18" s="17">
        <f t="shared" si="1"/>
        <v>0</v>
      </c>
      <c r="E18" s="17">
        <f t="shared" si="2"/>
        <v>3.2178558762091785E-3</v>
      </c>
      <c r="F18" s="17">
        <f t="shared" si="3"/>
        <v>0</v>
      </c>
      <c r="G18" s="17">
        <f t="shared" si="4"/>
        <v>0</v>
      </c>
      <c r="H18" s="17">
        <f t="shared" si="5"/>
        <v>0</v>
      </c>
      <c r="I18" s="17">
        <f t="shared" si="6"/>
        <v>4.9609991339234997E-3</v>
      </c>
      <c r="J18" s="17">
        <f t="shared" si="7"/>
        <v>0</v>
      </c>
      <c r="K18" s="17">
        <f t="shared" si="8"/>
        <v>4.7133395338648954E-3</v>
      </c>
      <c r="L18" s="17">
        <f t="shared" si="9"/>
        <v>0</v>
      </c>
      <c r="M18" s="17">
        <f t="shared" si="10"/>
        <v>0</v>
      </c>
      <c r="N18" s="17">
        <f t="shared" si="11"/>
        <v>0</v>
      </c>
      <c r="O18" s="23">
        <f t="shared" si="12"/>
        <v>3.3227362053685704E-3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7" t="s">
        <v>129</v>
      </c>
      <c r="B19" s="27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7" t="s">
        <v>129</v>
      </c>
      <c r="B20" s="27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7" t="s">
        <v>130</v>
      </c>
      <c r="B21" s="27" t="s">
        <v>27</v>
      </c>
      <c r="C21" s="17">
        <f t="shared" si="0"/>
        <v>8.7085208172083012E-2</v>
      </c>
      <c r="D21" s="17">
        <f t="shared" si="1"/>
        <v>0</v>
      </c>
      <c r="E21" s="17">
        <f t="shared" si="2"/>
        <v>8.6953866699077773E-2</v>
      </c>
      <c r="F21" s="17">
        <f t="shared" si="3"/>
        <v>0.18514888185630496</v>
      </c>
      <c r="G21" s="17">
        <f t="shared" si="4"/>
        <v>0</v>
      </c>
      <c r="H21" s="17">
        <f t="shared" si="5"/>
        <v>0.17219015407770721</v>
      </c>
      <c r="I21" s="17">
        <f t="shared" si="6"/>
        <v>0.36327759502774187</v>
      </c>
      <c r="J21" s="17">
        <f t="shared" si="7"/>
        <v>3.4124485378802132E-3</v>
      </c>
      <c r="K21" s="17">
        <f t="shared" si="8"/>
        <v>0.34531265372281872</v>
      </c>
      <c r="L21" s="17">
        <f t="shared" si="9"/>
        <v>4.8541688645031176</v>
      </c>
      <c r="M21" s="17">
        <f t="shared" si="10"/>
        <v>0</v>
      </c>
      <c r="N21" s="17">
        <f t="shared" si="11"/>
        <v>2.3859474079761087</v>
      </c>
      <c r="O21" s="23">
        <f t="shared" si="12"/>
        <v>0.12844779359951716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7" t="s">
        <v>130</v>
      </c>
      <c r="B22" s="27" t="s">
        <v>3</v>
      </c>
      <c r="C22" s="17">
        <f t="shared" si="0"/>
        <v>6.9674564955179714E-4</v>
      </c>
      <c r="D22" s="17">
        <f t="shared" si="1"/>
        <v>0</v>
      </c>
      <c r="E22" s="17">
        <f t="shared" si="2"/>
        <v>6.9569482126714398E-4</v>
      </c>
      <c r="F22" s="17">
        <f t="shared" si="3"/>
        <v>2.3291435633994101E-4</v>
      </c>
      <c r="G22" s="17">
        <f t="shared" si="4"/>
        <v>0</v>
      </c>
      <c r="H22" s="17">
        <f t="shared" si="5"/>
        <v>2.1661248236006406E-4</v>
      </c>
      <c r="I22" s="17">
        <f t="shared" si="6"/>
        <v>2.7842574694615109E-3</v>
      </c>
      <c r="J22" s="17">
        <f t="shared" si="7"/>
        <v>0</v>
      </c>
      <c r="K22" s="17">
        <f t="shared" si="8"/>
        <v>2.6452636755235391E-3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9.3321183541738174E-4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7" t="s">
        <v>130</v>
      </c>
      <c r="B23" s="27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7" t="s">
        <v>130</v>
      </c>
      <c r="B24" s="27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0.25895387357324817</v>
      </c>
      <c r="D25" s="17">
        <f t="shared" ref="D25:O25" si="13">SUM(D15:D24)</f>
        <v>1.8207823478442962</v>
      </c>
      <c r="E25" s="17">
        <f t="shared" si="13"/>
        <v>0.26130941542355823</v>
      </c>
      <c r="F25" s="17">
        <f t="shared" si="13"/>
        <v>0.42341321638008234</v>
      </c>
      <c r="G25" s="17">
        <f t="shared" si="13"/>
        <v>9.9394260784057877</v>
      </c>
      <c r="H25" s="17">
        <f t="shared" si="13"/>
        <v>1.0894470534752028</v>
      </c>
      <c r="I25" s="17">
        <f t="shared" si="13"/>
        <v>0.81814925520055326</v>
      </c>
      <c r="J25" s="17">
        <f t="shared" si="13"/>
        <v>13.173099875219142</v>
      </c>
      <c r="K25" s="17">
        <f t="shared" si="13"/>
        <v>1.4349246358641847</v>
      </c>
      <c r="L25" s="17">
        <f t="shared" si="13"/>
        <v>11.493294120117362</v>
      </c>
      <c r="M25" s="17">
        <f t="shared" si="13"/>
        <v>65.506832660685404</v>
      </c>
      <c r="N25" s="17">
        <f t="shared" si="13"/>
        <v>38.957805242440102</v>
      </c>
      <c r="O25" s="17">
        <f t="shared" si="13"/>
        <v>0.53575630656787121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7" t="s">
        <v>18</v>
      </c>
      <c r="B27" s="27" t="s">
        <v>19</v>
      </c>
      <c r="C27" s="28" t="s">
        <v>1</v>
      </c>
      <c r="D27" s="28" t="s">
        <v>2</v>
      </c>
      <c r="E27" s="28" t="s">
        <v>64</v>
      </c>
      <c r="F27" s="28" t="s">
        <v>1</v>
      </c>
      <c r="G27" s="28" t="s">
        <v>2</v>
      </c>
      <c r="H27" s="28" t="s">
        <v>64</v>
      </c>
      <c r="I27" s="28" t="s">
        <v>1</v>
      </c>
      <c r="J27" s="28" t="s">
        <v>2</v>
      </c>
      <c r="K27" s="28" t="s">
        <v>64</v>
      </c>
      <c r="L27" s="28" t="s">
        <v>1</v>
      </c>
      <c r="M27" s="28" t="s">
        <v>2</v>
      </c>
      <c r="N27" s="28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7" t="s">
        <v>26</v>
      </c>
      <c r="B28" s="27" t="s">
        <v>27</v>
      </c>
      <c r="C28" s="17">
        <f>(SUMIFS(MESKENAG2,KAYNAK,A28,SEBEP,B28,SÜRE,"Uzun",BİLDİRİM,"Bildirimli",İL,$B$10,İLÇE,$B$11)/VLOOKUP($B$11,ABONE2,3,FALSE))</f>
        <v>3.1287103237141594E-5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3.1239916185385184E-5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2.0448095288971203E-6</v>
      </c>
      <c r="J28" s="17">
        <f>(SUMIFS(TICARETHANEOG2,KAYNAK,A28,SEBEP,B28,SÜRE,"Uzun",BİLDİRİM,"Bildirimli",İL,$B$10,İLÇE,$B$11)/VLOOKUP($B$11,ABONE2,10,FALSE))</f>
        <v>8.1684322093564937E-2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4.0797314968155354E-3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5.5195292328403655E-4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7" t="s">
        <v>129</v>
      </c>
      <c r="B29" s="27" t="s">
        <v>27</v>
      </c>
      <c r="C29" s="17">
        <f>(SUMIFS(MESKENAG2,KAYNAK,A29,SEBEP,B29,SÜRE,"Uzun",BİLDİRİM,"Bildirimli",İL,$B$10,İLÇE,$B$11)/VLOOKUP($B$11,ABONE2,3,FALSE))</f>
        <v>2.9203360685449656E-2</v>
      </c>
      <c r="D29" s="17">
        <f>(SUMIFS(MESKENOG2,KAYNAK,A29,SEBEP,B29,SÜRE,"Uzun",BİLDİRİM,"Bildirimli",İL,$B$10,İLÇE,$B$11)/VLOOKUP($B$11,ABONE2,4,FALSE))</f>
        <v>1.2097726389292291E-2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2.9177562053830073E-2</v>
      </c>
      <c r="F29" s="17">
        <f>(SUMIFS(TARIMSALAG2,KAYNAK,A29,SEBEP,B29,SÜRE,"Uzun",BİLDİRİM,"Bildirimli",İL,$B$10,İLÇE,$B$11)/VLOOKUP($B$11,ABONE2,6,FALSE))</f>
        <v>1.8903421866309434E-2</v>
      </c>
      <c r="G29" s="17">
        <f>(SUMIFS(TARIMSALOG2,KAYNAK,A29,SEBEP,B29,SÜRE,"Uzun",BİLDİRİM,"Bildirimli",İL,$B$10,İLÇE,$B$11)/VLOOKUP($B$11,ABONE2,7,FALSE))</f>
        <v>1.8462141251535502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0.14679845279172016</v>
      </c>
      <c r="I29" s="17">
        <f>(SUMIFS(TICARETHANEAG2,KAYNAK,A29,SEBEP,B29,SÜRE,"Uzun",BİLDİRİM,"Bildirimli",İL,$B$10,İLÇE,$B$11)/VLOOKUP($B$11,ABONE2,9,FALSE))</f>
        <v>8.8898136673239453E-2</v>
      </c>
      <c r="J29" s="17">
        <f>(SUMIFS(TICARETHANEOG2,KAYNAK,A29,SEBEP,B29,SÜRE,"Uzun",BİLDİRİM,"Bildirimli",İL,$B$10,İLÇE,$B$11)/VLOOKUP($B$11,ABONE2,10,FALSE))</f>
        <v>1.785267567273553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0.17358312923074767</v>
      </c>
      <c r="L29" s="17">
        <f>(SUMIFS(SANAYIAG2,KAYNAK,A29,SEBEP,B29,SÜRE,"Uzun",BİLDİRİM,"Bildirimli",İL,$B$10,İLÇE,$B$11)/VLOOKUP($B$11,ABONE2,12,FALSE))</f>
        <v>6.9283013466850303</v>
      </c>
      <c r="M29" s="17">
        <f>(SUMIFS(SANAYIOG2,KAYNAK,A29,SEBEP,B29,SÜRE,"Uzun",BİLDİRİM,"Bildirimli",İL,$B$10,İLÇE,$B$11)/VLOOKUP($B$11,ABONE2,13,FALSE))</f>
        <v>36.988629521448523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22.213213977920706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0.10964546999520683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7" t="s">
        <v>129</v>
      </c>
      <c r="B30" s="27" t="s">
        <v>5</v>
      </c>
      <c r="C30" s="17">
        <f>(SUMIFS(MESKENAG2,KAYNAK,A30,SEBEP,B30,SÜRE,"Uzun",BİLDİRİM,"Bildirimli",İL,$B$10,İLÇE,$B$11)/VLOOKUP($B$11,ABONE2,3,FALSE))</f>
        <v>4.6889437099815731E-5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4.6818718686593274E-5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3.3556232129715354E-6</v>
      </c>
      <c r="J30" s="17">
        <f>(SUMIFS(TICARETHANEOG2,KAYNAK,A30,SEBEP,B30,SÜRE,"Uzun",BİLDİRİM,"Bildirimli",İL,$B$10,İLÇE,$B$11)/VLOOKUP($B$11,ABONE2,10,FALSE))</f>
        <v>0.14115681178640554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7.0499217597038751E-3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9.4774791365974994E-4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7" t="s">
        <v>130</v>
      </c>
      <c r="B31" s="27" t="s">
        <v>27</v>
      </c>
      <c r="C31" s="17">
        <f>(SUMIFS(MESKENAG2,KAYNAK,A31,SEBEP,B31,SÜRE,"Uzun",BİLDİRİM,"Bildirimli",İL,$B$10,İLÇE,$B$11)/VLOOKUP($B$11,ABONE2,3,FALSE))</f>
        <v>3.3057436941026823E-3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3.3007579880881396E-3</v>
      </c>
      <c r="F31" s="17">
        <f>(SUMIFS(TARIMSALAG2,KAYNAK,A31,SEBEP,B31,SÜRE,"Uzun",BİLDİRİM,"Bildirimli",İL,$B$10,İLÇE,$B$11)/VLOOKUP($B$11,ABONE2,6,FALSE))</f>
        <v>0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7">
        <f>(SUMIFS(TICARETHANEAG2,KAYNAK,A31,SEBEP,B31,SÜRE,"Uzun",BİLDİRİM,"Bildirimli",İL,$B$10,İLÇE,$B$11)/VLOOKUP($B$11,ABONE2,9,FALSE))</f>
        <v>2.6350752911333125E-2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2.5035288676993974E-2</v>
      </c>
      <c r="L31" s="17">
        <f>(SUMIFS(SANAYIAG2,KAYNAK,A31,SEBEP,B31,SÜRE,"Uzun",BİLDİRİM,"Bildirimli",İL,$B$10,İLÇE,$B$11)/VLOOKUP($B$11,ABONE2,12,FALSE))</f>
        <v>0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6.0107634639909539E-3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7" t="s">
        <v>130</v>
      </c>
      <c r="B32" s="27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3.25872809198893E-2</v>
      </c>
      <c r="D33" s="17">
        <f t="shared" ref="D33:O33" si="14">SUM(D28:D32)</f>
        <v>1.2097726389292291E-2</v>
      </c>
      <c r="E33" s="17">
        <f t="shared" si="14"/>
        <v>3.255637867679019E-2</v>
      </c>
      <c r="F33" s="17">
        <f t="shared" si="14"/>
        <v>1.8903421866309434E-2</v>
      </c>
      <c r="G33" s="17">
        <f t="shared" si="14"/>
        <v>1.8462141251535502</v>
      </c>
      <c r="H33" s="17">
        <f t="shared" si="14"/>
        <v>0.14679845279172016</v>
      </c>
      <c r="I33" s="17">
        <f t="shared" si="14"/>
        <v>0.11525429001731445</v>
      </c>
      <c r="J33" s="17">
        <f t="shared" si="14"/>
        <v>2.0081087011535237</v>
      </c>
      <c r="K33" s="17">
        <f t="shared" si="14"/>
        <v>0.20974807116426106</v>
      </c>
      <c r="L33" s="17">
        <f t="shared" si="14"/>
        <v>6.9283013466850303</v>
      </c>
      <c r="M33" s="17">
        <f t="shared" si="14"/>
        <v>36.988629521448523</v>
      </c>
      <c r="N33" s="17">
        <f t="shared" si="14"/>
        <v>22.213213977920706</v>
      </c>
      <c r="O33" s="17">
        <f t="shared" si="14"/>
        <v>0.11715593429614157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74811</v>
      </c>
      <c r="D37" s="22">
        <f>VLOOKUP($B$11,ABONE2,4,FALSE)</f>
        <v>113</v>
      </c>
      <c r="E37" s="22">
        <f>VLOOKUP($B$11,ABONE2,5,FALSE)</f>
        <v>74924</v>
      </c>
      <c r="F37" s="22">
        <f>VLOOKUP($B$11,ABONE2,6,FALSE)</f>
        <v>2033</v>
      </c>
      <c r="G37" s="22">
        <f>VLOOKUP($B$11,ABONE2,7,FALSE)</f>
        <v>153</v>
      </c>
      <c r="H37" s="22">
        <f>VLOOKUP($B$11,ABONE2,8,FALSE)</f>
        <v>2186</v>
      </c>
      <c r="I37" s="22">
        <f>VLOOKUP($B$11,ABONE2,9,FALSE)</f>
        <v>10867</v>
      </c>
      <c r="J37" s="22">
        <f>VLOOKUP($B$11,ABONE2,10,FALSE)</f>
        <v>571</v>
      </c>
      <c r="K37" s="22">
        <f>VLOOKUP($B$11,ABONE2,11,FALSE)</f>
        <v>11438</v>
      </c>
      <c r="L37" s="36">
        <f>VLOOKUP($B$11,ABONE2,12,FALSE)</f>
        <v>116</v>
      </c>
      <c r="M37" s="36">
        <f>VLOOKUP($B$11,ABONE2,13,FALSE)</f>
        <v>120</v>
      </c>
      <c r="N37" s="36">
        <f>VLOOKUP($B$11,ABONE2,14,FALSE)</f>
        <v>236</v>
      </c>
      <c r="O37" s="36">
        <f>VLOOKUP($B$11,ABONE2,15,FALSE)</f>
        <v>88784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18096.644808333331</v>
      </c>
      <c r="D38" s="22">
        <f>VLOOKUP($B$11,TUKETIM,4,FALSE)</f>
        <v>70.394858333333332</v>
      </c>
      <c r="E38" s="22">
        <f>VLOOKUP($B$11,TUKETIM,5,FALSE)</f>
        <v>18167.039666666664</v>
      </c>
      <c r="F38" s="22">
        <f>VLOOKUP($B$11,TUKETIM,6,FALSE)</f>
        <v>436.08825833333339</v>
      </c>
      <c r="G38" s="22">
        <f>VLOOKUP($B$11,TUKETIM,7,FALSE)</f>
        <v>505.05198333333334</v>
      </c>
      <c r="H38" s="22">
        <f>VLOOKUP($B$11,TUKETIM,8,FALSE)</f>
        <v>941.14024166666672</v>
      </c>
      <c r="I38" s="22">
        <f>VLOOKUP($B$11,TUKETIM,9,FALSE)</f>
        <v>7207.1847749999979</v>
      </c>
      <c r="J38" s="22">
        <f>VLOOKUP($B$11,TUKETIM,10,FALSE)</f>
        <v>8756.4729333333325</v>
      </c>
      <c r="K38" s="22">
        <f>VLOOKUP($B$11,TUKETIM,11,FALSE)</f>
        <v>15963.65770833333</v>
      </c>
      <c r="L38" s="36">
        <f>VLOOKUP($B$11,TUKETIM,12,FALSE)</f>
        <v>1483.7469083333333</v>
      </c>
      <c r="M38" s="36">
        <f>VLOOKUP($B$11,TUKETIM,13,FALSE)</f>
        <v>14880.196083333334</v>
      </c>
      <c r="N38" s="36">
        <f>VLOOKUP($B$11,TUKETIM,14,FALSE)</f>
        <v>16363.942991666667</v>
      </c>
      <c r="O38" s="36">
        <f>VLOOKUP($B$11,TUKETIM,15,FALSE)</f>
        <v>51435.780608333327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436941.48800000001</v>
      </c>
      <c r="D39" s="22">
        <f>VLOOKUP($B$11,ANLASMA,4,FALSE)</f>
        <v>2996</v>
      </c>
      <c r="E39" s="22">
        <f>VLOOKUP($B$11,ANLASMA,5,FALSE)</f>
        <v>439937.48800000001</v>
      </c>
      <c r="F39" s="22">
        <f>VLOOKUP($B$11,ANLASMA,6,FALSE)</f>
        <v>8830.83</v>
      </c>
      <c r="G39" s="22">
        <f>VLOOKUP($B$11,ANLASMA,7,FALSE)</f>
        <v>6064.6</v>
      </c>
      <c r="H39" s="22">
        <f>VLOOKUP($B$11,ANLASMA,8,FALSE)</f>
        <v>14895.43</v>
      </c>
      <c r="I39" s="22">
        <f>VLOOKUP($B$11,ANLASMA,9,FALSE)</f>
        <v>72302.754000000001</v>
      </c>
      <c r="J39" s="22">
        <f>VLOOKUP($B$11,ANLASMA,10,FALSE)</f>
        <v>114779.6</v>
      </c>
      <c r="K39" s="22">
        <f>VLOOKUP($B$11,ANLASMA,11,FALSE)</f>
        <v>187082.35399999999</v>
      </c>
      <c r="L39" s="36">
        <f>VLOOKUP($B$11,ANLASMA,12,FALSE)</f>
        <v>8010.2610000000004</v>
      </c>
      <c r="M39" s="36">
        <f>VLOOKUP($B$11,ANLASMA,13,FALSE)</f>
        <v>90024.03</v>
      </c>
      <c r="N39" s="36">
        <f>VLOOKUP($B$11,ANLASMA,14,FALSE)</f>
        <v>98034.290999999997</v>
      </c>
      <c r="O39" s="36">
        <f>VLOOKUP($B$11,ANLASMA,15,FALSE)</f>
        <v>739949.56300000008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80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106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7" t="s">
        <v>18</v>
      </c>
      <c r="B14" s="27" t="s">
        <v>19</v>
      </c>
      <c r="C14" s="28" t="s">
        <v>20</v>
      </c>
      <c r="D14" s="28" t="s">
        <v>2</v>
      </c>
      <c r="E14" s="28" t="s">
        <v>64</v>
      </c>
      <c r="F14" s="28" t="s">
        <v>20</v>
      </c>
      <c r="G14" s="28" t="s">
        <v>2</v>
      </c>
      <c r="H14" s="28" t="s">
        <v>64</v>
      </c>
      <c r="I14" s="28" t="s">
        <v>20</v>
      </c>
      <c r="J14" s="28" t="s">
        <v>2</v>
      </c>
      <c r="K14" s="28" t="s">
        <v>64</v>
      </c>
      <c r="L14" s="28" t="s">
        <v>20</v>
      </c>
      <c r="M14" s="28" t="s">
        <v>2</v>
      </c>
      <c r="N14" s="28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7" t="s">
        <v>26</v>
      </c>
      <c r="B15" s="27" t="s">
        <v>27</v>
      </c>
      <c r="C15" s="17">
        <f t="shared" ref="C15:C24" si="0">(SUMIFS(MESKENAG2,KAYNAK,A15,SEBEP,B15,SÜRE,"Uzun",BİLDİRİM,"Bildirimsiz",İL,$B$10,İLÇE,$B$11)/VLOOKUP($B$11,ABONE2,3,FALSE))</f>
        <v>2.117931072519029E-2</v>
      </c>
      <c r="D15" s="17">
        <f t="shared" ref="D15:D24" si="1">(SUMIFS(MESKENOG2,KAYNAK,A15,SEBEP,B15,SÜRE,"Uzun",BİLDİRİM,"Bildirimsiz",İL,$B$10,İLÇE,$B$11)/VLOOKUP($B$11,ABONE2,4,FALSE))</f>
        <v>3.3313625509226515E-2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2.1191083904542569E-2</v>
      </c>
      <c r="F15" s="17">
        <f t="shared" ref="F15:F24" si="3">(SUMIFS(TARIMSALAG2,KAYNAK,A15,SEBEP,B15,SÜRE,"Uzun",BİLDİRİM,"Bildirimsiz",İL,$B$10,İLÇE,$B$11)/VLOOKUP($B$11,ABONE2,6,FALSE))</f>
        <v>0.38924871099864017</v>
      </c>
      <c r="G15" s="17">
        <f t="shared" ref="G15:G24" si="4">(SUMIFS(TARIMSALOG2,KAYNAK,A15,SEBEP,B15,SÜRE,"Uzun",BİLDİRİM,"Bildirimsiz",İL,$B$10,İLÇE,$B$11)/VLOOKUP($B$11,ABONE2,7,FALSE))</f>
        <v>2.1836342001793527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0.7668449410926339</v>
      </c>
      <c r="I15" s="17">
        <f t="shared" ref="I15:I24" si="6">(SUMIFS(TICARETHANEAG2,KAYNAK,A15,SEBEP,B15,SÜRE,"Uzun",BİLDİRİM,"Bildirimsiz",İL,$B$10,İLÇE,$B$11)/VLOOKUP($B$11,ABONE2,9,FALSE))</f>
        <v>5.9329449540757091E-2</v>
      </c>
      <c r="J15" s="17">
        <f t="shared" ref="J15:J24" si="7">(SUMIFS(TICARETHANEOG2,KAYNAK,A15,SEBEP,B15,SÜRE,"Uzun",BİLDİRİM,"Bildirimsiz",İL,$B$10,İLÇE,$B$11)/VLOOKUP($B$11,ABONE2,10,FALSE))</f>
        <v>0.83825614383681979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9.1022356145924063E-2</v>
      </c>
      <c r="L15" s="17">
        <f t="shared" ref="L15:L24" si="9">(SUMIFS(SANAYIAG2,KAYNAK,A15,SEBEP,B15,SÜRE,"Uzun",BİLDİRİM,"Bildirimsiz",İL,$B$10,İLÇE,$B$11)/VLOOKUP($B$11,ABONE2,12,FALSE))</f>
        <v>0</v>
      </c>
      <c r="M15" s="17">
        <f t="shared" ref="M15:M24" si="10">(SUMIFS(SANAYIOG2,KAYNAK,A15,SEBEP,B15,SÜRE,"Uzun",BİLDİRİM,"Bildirimsiz",İL,$B$10,İLÇE,$B$11)/VLOOKUP($B$11,ABONE2,13,FALSE))</f>
        <v>0.14731989580621002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0.10278132265549536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8.9729680193745151E-2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7" t="s">
        <v>26</v>
      </c>
      <c r="B16" s="27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7" t="s">
        <v>129</v>
      </c>
      <c r="B17" s="27" t="s">
        <v>27</v>
      </c>
      <c r="C17" s="17">
        <f t="shared" si="0"/>
        <v>0.11465244994515433</v>
      </c>
      <c r="D17" s="17">
        <f t="shared" si="1"/>
        <v>0.34913739710244918</v>
      </c>
      <c r="E17" s="17">
        <f t="shared" si="2"/>
        <v>0.1148799562681256</v>
      </c>
      <c r="F17" s="17">
        <f t="shared" si="3"/>
        <v>5.5071073073044063</v>
      </c>
      <c r="G17" s="17">
        <f t="shared" si="4"/>
        <v>9.5291689573696221</v>
      </c>
      <c r="H17" s="17">
        <f t="shared" si="5"/>
        <v>6.3534780149518877</v>
      </c>
      <c r="I17" s="17">
        <f t="shared" si="6"/>
        <v>0.53751906177932418</v>
      </c>
      <c r="J17" s="17">
        <f t="shared" si="7"/>
        <v>10.647764517032673</v>
      </c>
      <c r="K17" s="17">
        <f t="shared" si="8"/>
        <v>0.94888391461471633</v>
      </c>
      <c r="L17" s="17">
        <f t="shared" si="9"/>
        <v>2.2688809587786207</v>
      </c>
      <c r="M17" s="17">
        <f t="shared" si="10"/>
        <v>35.332989747796745</v>
      </c>
      <c r="N17" s="17">
        <f t="shared" si="11"/>
        <v>25.336863834837775</v>
      </c>
      <c r="O17" s="23">
        <f t="shared" si="12"/>
        <v>0.74720111760988783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7" t="s">
        <v>129</v>
      </c>
      <c r="B18" s="27" t="s">
        <v>3</v>
      </c>
      <c r="C18" s="17">
        <f t="shared" si="0"/>
        <v>6.188800809126086E-3</v>
      </c>
      <c r="D18" s="17">
        <f t="shared" si="1"/>
        <v>0</v>
      </c>
      <c r="E18" s="17">
        <f t="shared" si="2"/>
        <v>6.1827961963236222E-3</v>
      </c>
      <c r="F18" s="17">
        <f t="shared" si="3"/>
        <v>0</v>
      </c>
      <c r="G18" s="17">
        <f t="shared" si="4"/>
        <v>0</v>
      </c>
      <c r="H18" s="17">
        <f t="shared" si="5"/>
        <v>0</v>
      </c>
      <c r="I18" s="17">
        <f t="shared" si="6"/>
        <v>4.7015045641628983E-3</v>
      </c>
      <c r="J18" s="17">
        <f t="shared" si="7"/>
        <v>0</v>
      </c>
      <c r="K18" s="17">
        <f t="shared" si="8"/>
        <v>4.5102101251009016E-3</v>
      </c>
      <c r="L18" s="17">
        <f t="shared" si="9"/>
        <v>0</v>
      </c>
      <c r="M18" s="17">
        <f t="shared" si="10"/>
        <v>0</v>
      </c>
      <c r="N18" s="17">
        <f t="shared" si="11"/>
        <v>0</v>
      </c>
      <c r="O18" s="23">
        <f t="shared" si="12"/>
        <v>5.4317606164281471E-3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7" t="s">
        <v>129</v>
      </c>
      <c r="B19" s="27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7" t="s">
        <v>129</v>
      </c>
      <c r="B20" s="27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7" t="s">
        <v>130</v>
      </c>
      <c r="B21" s="27" t="s">
        <v>27</v>
      </c>
      <c r="C21" s="17">
        <f t="shared" si="0"/>
        <v>7.6342559863559381E-2</v>
      </c>
      <c r="D21" s="17">
        <f t="shared" si="1"/>
        <v>0</v>
      </c>
      <c r="E21" s="17">
        <f t="shared" si="2"/>
        <v>7.6268489372931597E-2</v>
      </c>
      <c r="F21" s="17">
        <f t="shared" si="3"/>
        <v>1.0271631669544334</v>
      </c>
      <c r="G21" s="17">
        <f t="shared" si="4"/>
        <v>1.0666062394672075E-2</v>
      </c>
      <c r="H21" s="17">
        <f t="shared" si="5"/>
        <v>0.81325958999312253</v>
      </c>
      <c r="I21" s="17">
        <f t="shared" si="6"/>
        <v>0.16832081418179143</v>
      </c>
      <c r="J21" s="17">
        <f t="shared" si="7"/>
        <v>3.8592169694473939E-2</v>
      </c>
      <c r="K21" s="17">
        <f t="shared" si="8"/>
        <v>0.16304242554283596</v>
      </c>
      <c r="L21" s="17">
        <f t="shared" si="9"/>
        <v>0</v>
      </c>
      <c r="M21" s="17">
        <f t="shared" si="10"/>
        <v>0</v>
      </c>
      <c r="N21" s="17">
        <f t="shared" si="11"/>
        <v>0</v>
      </c>
      <c r="O21" s="23">
        <f t="shared" si="12"/>
        <v>0.14679596228895261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7" t="s">
        <v>130</v>
      </c>
      <c r="B22" s="27" t="s">
        <v>3</v>
      </c>
      <c r="C22" s="17">
        <f t="shared" si="0"/>
        <v>0</v>
      </c>
      <c r="D22" s="17">
        <f t="shared" si="1"/>
        <v>0</v>
      </c>
      <c r="E22" s="17">
        <f t="shared" si="2"/>
        <v>0</v>
      </c>
      <c r="F22" s="17">
        <f t="shared" si="3"/>
        <v>0</v>
      </c>
      <c r="G22" s="17">
        <f t="shared" si="4"/>
        <v>0</v>
      </c>
      <c r="H22" s="17">
        <f t="shared" si="5"/>
        <v>0</v>
      </c>
      <c r="I22" s="17">
        <f t="shared" si="6"/>
        <v>0</v>
      </c>
      <c r="J22" s="17">
        <f t="shared" si="7"/>
        <v>0</v>
      </c>
      <c r="K22" s="17">
        <f t="shared" si="8"/>
        <v>0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7" t="s">
        <v>130</v>
      </c>
      <c r="B23" s="27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7" t="s">
        <v>130</v>
      </c>
      <c r="B24" s="27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0.2183631213430301</v>
      </c>
      <c r="D25" s="17">
        <f t="shared" ref="D25:O25" si="13">SUM(D15:D24)</f>
        <v>0.38245102261167568</v>
      </c>
      <c r="E25" s="17">
        <f t="shared" si="13"/>
        <v>0.21852232574192337</v>
      </c>
      <c r="F25" s="17">
        <f t="shared" si="13"/>
        <v>6.9235191852574793</v>
      </c>
      <c r="G25" s="17">
        <f t="shared" si="13"/>
        <v>11.723469219943647</v>
      </c>
      <c r="H25" s="17">
        <f t="shared" si="13"/>
        <v>7.9335825460376439</v>
      </c>
      <c r="I25" s="17">
        <f t="shared" si="13"/>
        <v>0.76987083006603563</v>
      </c>
      <c r="J25" s="17">
        <f t="shared" si="13"/>
        <v>11.524612830563965</v>
      </c>
      <c r="K25" s="17">
        <f t="shared" si="13"/>
        <v>1.2074589064285772</v>
      </c>
      <c r="L25" s="17">
        <f t="shared" si="13"/>
        <v>2.2688809587786207</v>
      </c>
      <c r="M25" s="17">
        <f t="shared" si="13"/>
        <v>35.480309643602958</v>
      </c>
      <c r="N25" s="17">
        <f t="shared" si="13"/>
        <v>25.43964515749327</v>
      </c>
      <c r="O25" s="17">
        <f t="shared" si="13"/>
        <v>0.98915852070901378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7" t="s">
        <v>18</v>
      </c>
      <c r="B27" s="27" t="s">
        <v>19</v>
      </c>
      <c r="C27" s="28" t="s">
        <v>1</v>
      </c>
      <c r="D27" s="28" t="s">
        <v>2</v>
      </c>
      <c r="E27" s="28" t="s">
        <v>64</v>
      </c>
      <c r="F27" s="28" t="s">
        <v>1</v>
      </c>
      <c r="G27" s="28" t="s">
        <v>2</v>
      </c>
      <c r="H27" s="28" t="s">
        <v>64</v>
      </c>
      <c r="I27" s="28" t="s">
        <v>1</v>
      </c>
      <c r="J27" s="28" t="s">
        <v>2</v>
      </c>
      <c r="K27" s="28" t="s">
        <v>64</v>
      </c>
      <c r="L27" s="28" t="s">
        <v>1</v>
      </c>
      <c r="M27" s="28" t="s">
        <v>2</v>
      </c>
      <c r="N27" s="28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7" t="s">
        <v>26</v>
      </c>
      <c r="B28" s="27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7" t="s">
        <v>129</v>
      </c>
      <c r="B29" s="27" t="s">
        <v>27</v>
      </c>
      <c r="C29" s="17">
        <f>(SUMIFS(MESKENAG2,KAYNAK,A29,SEBEP,B29,SÜRE,"Uzun",BİLDİRİM,"Bildirimli",İL,$B$10,İLÇE,$B$11)/VLOOKUP($B$11,ABONE2,3,FALSE))</f>
        <v>0.1216882208771002</v>
      </c>
      <c r="D29" s="17">
        <f>(SUMIFS(MESKENOG2,KAYNAK,A29,SEBEP,B29,SÜRE,"Uzun",BİLDİRİM,"Bildirimli",İL,$B$10,İLÇE,$B$11)/VLOOKUP($B$11,ABONE2,4,FALSE))</f>
        <v>0.34832493081439891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0.12190811253817792</v>
      </c>
      <c r="F29" s="17">
        <f>(SUMIFS(TARIMSALAG2,KAYNAK,A29,SEBEP,B29,SÜRE,"Uzun",BİLDİRİM,"Bildirimli",İL,$B$10,İLÇE,$B$11)/VLOOKUP($B$11,ABONE2,6,FALSE))</f>
        <v>2.7827846995567231</v>
      </c>
      <c r="G29" s="17">
        <f>(SUMIFS(TARIMSALOG2,KAYNAK,A29,SEBEP,B29,SÜRE,"Uzun",BİLDİRİM,"Bildirimli",İL,$B$10,İLÇE,$B$11)/VLOOKUP($B$11,ABONE2,7,FALSE))</f>
        <v>5.9629696971207107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3.4519975712178259</v>
      </c>
      <c r="I29" s="17">
        <f>(SUMIFS(TICARETHANEAG2,KAYNAK,A29,SEBEP,B29,SÜRE,"Uzun",BİLDİRİM,"Bildirimli",İL,$B$10,İLÇE,$B$11)/VLOOKUP($B$11,ABONE2,9,FALSE))</f>
        <v>0.47502484998116251</v>
      </c>
      <c r="J29" s="17">
        <f>(SUMIFS(TICARETHANEOG2,KAYNAK,A29,SEBEP,B29,SÜRE,"Uzun",BİLDİRİM,"Bildirimli",İL,$B$10,İLÇE,$B$11)/VLOOKUP($B$11,ABONE2,10,FALSE))</f>
        <v>5.2735034223548052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0.67026495967925115</v>
      </c>
      <c r="L29" s="17">
        <f>(SUMIFS(SANAYIAG2,KAYNAK,A29,SEBEP,B29,SÜRE,"Uzun",BİLDİRİM,"Bildirimli",İL,$B$10,İLÇE,$B$11)/VLOOKUP($B$11,ABONE2,12,FALSE))</f>
        <v>18.146913326669843</v>
      </c>
      <c r="M29" s="17">
        <f>(SUMIFS(SANAYIOG2,KAYNAK,A29,SEBEP,B29,SÜRE,"Uzun",BİLDİRİM,"Bildirimli",İL,$B$10,İLÇE,$B$11)/VLOOKUP($B$11,ABONE2,13,FALSE))</f>
        <v>8.4607307002085204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11.389111494254967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0.4746731301287388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7" t="s">
        <v>129</v>
      </c>
      <c r="B30" s="27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7" t="s">
        <v>130</v>
      </c>
      <c r="B31" s="27" t="s">
        <v>27</v>
      </c>
      <c r="C31" s="17">
        <f>(SUMIFS(MESKENAG2,KAYNAK,A31,SEBEP,B31,SÜRE,"Uzun",BİLDİRİM,"Bildirimli",İL,$B$10,İLÇE,$B$11)/VLOOKUP($B$11,ABONE2,3,FALSE))</f>
        <v>5.3078757676172485E-3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5.3027258622040498E-3</v>
      </c>
      <c r="F31" s="17">
        <f>(SUMIFS(TARIMSALAG2,KAYNAK,A31,SEBEP,B31,SÜRE,"Uzun",BİLDİRİM,"Bildirimli",İL,$B$10,İLÇE,$B$11)/VLOOKUP($B$11,ABONE2,6,FALSE))</f>
        <v>4.4976739698760981E-2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3.5512191832892316E-2</v>
      </c>
      <c r="I31" s="17">
        <f>(SUMIFS(TICARETHANEAG2,KAYNAK,A31,SEBEP,B31,SÜRE,"Uzun",BİLDİRİM,"Bildirimli",İL,$B$10,İLÇE,$B$11)/VLOOKUP($B$11,ABONE2,9,FALSE))</f>
        <v>6.0473599709425048E-3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5.8013054754804984E-3</v>
      </c>
      <c r="L31" s="17">
        <f>(SUMIFS(SANAYIAG2,KAYNAK,A31,SEBEP,B31,SÜRE,"Uzun",BİLDİRİM,"Bildirimli",İL,$B$10,İLÇE,$B$11)/VLOOKUP($B$11,ABONE2,12,FALSE))</f>
        <v>0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7.6923792927051033E-3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7" t="s">
        <v>130</v>
      </c>
      <c r="B32" s="27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0.12699609664471745</v>
      </c>
      <c r="D33" s="17">
        <f t="shared" ref="D33:O33" si="14">SUM(D28:D32)</f>
        <v>0.34832493081439891</v>
      </c>
      <c r="E33" s="17">
        <f t="shared" si="14"/>
        <v>0.12721083840038197</v>
      </c>
      <c r="F33" s="17">
        <f t="shared" si="14"/>
        <v>2.8277614392554842</v>
      </c>
      <c r="G33" s="17">
        <f t="shared" si="14"/>
        <v>5.9629696971207107</v>
      </c>
      <c r="H33" s="17">
        <f t="shared" si="14"/>
        <v>3.4875097630507184</v>
      </c>
      <c r="I33" s="17">
        <f t="shared" si="14"/>
        <v>0.48107220995210503</v>
      </c>
      <c r="J33" s="17">
        <f t="shared" si="14"/>
        <v>5.2735034223548052</v>
      </c>
      <c r="K33" s="17">
        <f t="shared" si="14"/>
        <v>0.67606626515473167</v>
      </c>
      <c r="L33" s="17">
        <f t="shared" si="14"/>
        <v>18.146913326669843</v>
      </c>
      <c r="M33" s="17">
        <f t="shared" si="14"/>
        <v>8.4607307002085204</v>
      </c>
      <c r="N33" s="17">
        <f t="shared" si="14"/>
        <v>11.389111494254967</v>
      </c>
      <c r="O33" s="17">
        <f t="shared" si="14"/>
        <v>0.48236550942144391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44276</v>
      </c>
      <c r="D37" s="22">
        <f>VLOOKUP($B$11,ABONE2,4,FALSE)</f>
        <v>43</v>
      </c>
      <c r="E37" s="22">
        <f>VLOOKUP($B$11,ABONE2,5,FALSE)</f>
        <v>44319</v>
      </c>
      <c r="F37" s="22">
        <f>VLOOKUP($B$11,ABONE2,6,FALSE)</f>
        <v>3527</v>
      </c>
      <c r="G37" s="22">
        <f>VLOOKUP($B$11,ABONE2,7,FALSE)</f>
        <v>940</v>
      </c>
      <c r="H37" s="22">
        <f>VLOOKUP($B$11,ABONE2,8,FALSE)</f>
        <v>4467</v>
      </c>
      <c r="I37" s="22">
        <f>VLOOKUP($B$11,ABONE2,9,FALSE)</f>
        <v>9148</v>
      </c>
      <c r="J37" s="22">
        <f>VLOOKUP($B$11,ABONE2,10,FALSE)</f>
        <v>388</v>
      </c>
      <c r="K37" s="22">
        <f>VLOOKUP($B$11,ABONE2,11,FALSE)</f>
        <v>9536</v>
      </c>
      <c r="L37" s="36">
        <f>VLOOKUP($B$11,ABONE2,12,FALSE)</f>
        <v>13</v>
      </c>
      <c r="M37" s="36">
        <f>VLOOKUP($B$11,ABONE2,13,FALSE)</f>
        <v>30</v>
      </c>
      <c r="N37" s="36">
        <f>VLOOKUP($B$11,ABONE2,14,FALSE)</f>
        <v>43</v>
      </c>
      <c r="O37" s="36">
        <f>VLOOKUP($B$11,ABONE2,15,FALSE)</f>
        <v>58365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8093.3944666666675</v>
      </c>
      <c r="D38" s="22">
        <f>VLOOKUP($B$11,TUKETIM,4,FALSE)</f>
        <v>8.2866666666666671</v>
      </c>
      <c r="E38" s="22">
        <f>VLOOKUP($B$11,TUKETIM,5,FALSE)</f>
        <v>8101.6811333333344</v>
      </c>
      <c r="F38" s="22">
        <f>VLOOKUP($B$11,TUKETIM,6,FALSE)</f>
        <v>4216.8758000000007</v>
      </c>
      <c r="G38" s="22">
        <f>VLOOKUP($B$11,TUKETIM,7,FALSE)</f>
        <v>3737.4216999999999</v>
      </c>
      <c r="H38" s="22">
        <f>VLOOKUP($B$11,TUKETIM,8,FALSE)</f>
        <v>7954.2975000000006</v>
      </c>
      <c r="I38" s="22">
        <f>VLOOKUP($B$11,TUKETIM,9,FALSE)</f>
        <v>4907.5461333333333</v>
      </c>
      <c r="J38" s="22">
        <f>VLOOKUP($B$11,TUKETIM,10,FALSE)</f>
        <v>2772.5626083333327</v>
      </c>
      <c r="K38" s="22">
        <f>VLOOKUP($B$11,TUKETIM,11,FALSE)</f>
        <v>7680.108741666666</v>
      </c>
      <c r="L38" s="36">
        <f>VLOOKUP($B$11,TUKETIM,12,FALSE)</f>
        <v>73.677716666666655</v>
      </c>
      <c r="M38" s="36">
        <f>VLOOKUP($B$11,TUKETIM,13,FALSE)</f>
        <v>7589.2830749999985</v>
      </c>
      <c r="N38" s="36">
        <f>VLOOKUP($B$11,TUKETIM,14,FALSE)</f>
        <v>7662.9607916666655</v>
      </c>
      <c r="O38" s="36">
        <f>VLOOKUP($B$11,TUKETIM,15,FALSE)</f>
        <v>31399.048166666667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227324.53400000001</v>
      </c>
      <c r="D39" s="22">
        <f>VLOOKUP($B$11,ANLASMA,4,FALSE)</f>
        <v>283.10000000000002</v>
      </c>
      <c r="E39" s="22">
        <f>VLOOKUP($B$11,ANLASMA,5,FALSE)</f>
        <v>227607.63400000002</v>
      </c>
      <c r="F39" s="22">
        <f>VLOOKUP($B$11,ANLASMA,6,FALSE)</f>
        <v>28687.436000000002</v>
      </c>
      <c r="G39" s="22">
        <f>VLOOKUP($B$11,ANLASMA,7,FALSE)</f>
        <v>29134.1</v>
      </c>
      <c r="H39" s="22">
        <f>VLOOKUP($B$11,ANLASMA,8,FALSE)</f>
        <v>57821.536</v>
      </c>
      <c r="I39" s="22">
        <f>VLOOKUP($B$11,ANLASMA,9,FALSE)</f>
        <v>56875.264000000003</v>
      </c>
      <c r="J39" s="22">
        <f>VLOOKUP($B$11,ANLASMA,10,FALSE)</f>
        <v>77966.076000000001</v>
      </c>
      <c r="K39" s="22">
        <f>VLOOKUP($B$11,ANLASMA,11,FALSE)</f>
        <v>134841.34</v>
      </c>
      <c r="L39" s="36">
        <f>VLOOKUP($B$11,ANLASMA,12,FALSE)</f>
        <v>928.88</v>
      </c>
      <c r="M39" s="36">
        <f>VLOOKUP($B$11,ANLASMA,13,FALSE)</f>
        <v>24298.799999999999</v>
      </c>
      <c r="N39" s="36">
        <f>VLOOKUP($B$11,ANLASMA,14,FALSE)</f>
        <v>25227.68</v>
      </c>
      <c r="O39" s="36">
        <f>VLOOKUP($B$11,ANLASMA,15,FALSE)</f>
        <v>445498.19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3"/>
  <dimension ref="A1:AC70"/>
  <sheetViews>
    <sheetView zoomScale="80" zoomScaleNormal="80" workbookViewId="0">
      <selection activeCell="A11" sqref="A11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80</v>
      </c>
      <c r="C10" s="49"/>
      <c r="D10" s="8"/>
      <c r="F10" s="11"/>
      <c r="G10" s="11"/>
      <c r="H10" s="11"/>
      <c r="I10" s="11"/>
    </row>
    <row r="11" spans="1:29" x14ac:dyDescent="0.25">
      <c r="A11" s="6"/>
      <c r="B11" s="12"/>
      <c r="C11" s="12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0" t="s">
        <v>18</v>
      </c>
      <c r="B14" s="20" t="s">
        <v>19</v>
      </c>
      <c r="C14" s="21" t="s">
        <v>20</v>
      </c>
      <c r="D14" s="21" t="s">
        <v>2</v>
      </c>
      <c r="E14" s="21" t="s">
        <v>64</v>
      </c>
      <c r="F14" s="21" t="s">
        <v>20</v>
      </c>
      <c r="G14" s="21" t="s">
        <v>2</v>
      </c>
      <c r="H14" s="21" t="s">
        <v>64</v>
      </c>
      <c r="I14" s="21" t="s">
        <v>20</v>
      </c>
      <c r="J14" s="21" t="s">
        <v>2</v>
      </c>
      <c r="K14" s="21" t="s">
        <v>64</v>
      </c>
      <c r="L14" s="21" t="s">
        <v>20</v>
      </c>
      <c r="M14" s="21" t="s">
        <v>2</v>
      </c>
      <c r="N14" s="21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0" t="s">
        <v>26</v>
      </c>
      <c r="B15" s="20" t="s">
        <v>27</v>
      </c>
      <c r="C15" s="17">
        <f t="shared" ref="C15:C24" si="0">(SUMIFS(MESKENAG2,KAYNAK,A15,SEBEP,B15,SÜRE,"Uzun",BİLDİRİM,"Bildirimsiz",İL,$B$10)/VLOOKUP($B$10,ABONE2,3,FALSE))</f>
        <v>1.1256072676430565E-2</v>
      </c>
      <c r="D15" s="17">
        <f t="shared" ref="D15:D24" si="1">(SUMIFS(MESKENOG2,KAYNAK,A15,SEBEP,B15,SÜRE,"Uzun",BİLDİRİM,"Bildirimsiz",İL,$B$10)/VLOOKUP($B$10,ABONE2,4,FALSE))</f>
        <v>0.71139746879968502</v>
      </c>
      <c r="E15" s="17">
        <f t="shared" ref="E15:E24" si="2">(SUMIFS(MESKENAG2,KAYNAK,A15,SEBEP,B15,SÜRE,"Uzun",BİLDİRİM,"Bildirimsiz",İL,$B$10)+SUMIFS(MESKENOG2,KAYNAK,A15,SEBEP,B15,SÜRE,"Uzun",BİLDİRİM,"Bildirimsiz",İL,$B$10))/VLOOKUP($B$10,ABONE2,5,FALSE)</f>
        <v>1.1795749759456953E-2</v>
      </c>
      <c r="F15" s="17">
        <f t="shared" ref="F15:F24" si="3">(SUMIFS(TARIMSALAG2,KAYNAK,A15,SEBEP,B15,SÜRE,"Uzun",BİLDİRİM,"Bildirimsiz",İL,$B$10)/VLOOKUP($B$10,ABONE2,6,FALSE))</f>
        <v>0.14866682769413145</v>
      </c>
      <c r="G15" s="17">
        <f t="shared" ref="G15:G24" si="4">(SUMIFS(TARIMSALOG2,KAYNAK,A15,SEBEP,B15,SÜRE,"Uzun",BİLDİRİM,"Bildirimsiz",İL,$B$10)/VLOOKUP($B$10,ABONE2,7,FALSE))</f>
        <v>0.93654658668651092</v>
      </c>
      <c r="H15" s="17">
        <f t="shared" ref="H15:H24" si="5">(SUMIFS(TARIMSALAG2,KAYNAK,A15,SEBEP,B15,SÜRE,"Uzun",BİLDİRİM,"Bildirimsiz",İL,$B$10)+SUMIFS(TARIMSALOG2,KAYNAK,A15,SEBEP,B15,SÜRE,"Uzun",BİLDİRİM,"Bildirimsiz",İL,$B$10))/VLOOKUP($B$10,ABONE2,8,FALSE)</f>
        <v>0.2459312233742417</v>
      </c>
      <c r="I15" s="17">
        <f t="shared" ref="I15:I24" si="6">(SUMIFS(TICARETHANEAG2,KAYNAK,A15,SEBEP,B15,SÜRE,"Uzun",BİLDİRİM,"Bildirimsiz",İL,$B$10)/VLOOKUP($B$10,ABONE2,9,FALSE))</f>
        <v>3.6916888030152174E-2</v>
      </c>
      <c r="J15" s="17">
        <f t="shared" ref="J15:J24" si="7">(SUMIFS(TICARETHANEOG2,KAYNAK,A15,SEBEP,B15,SÜRE,"Uzun",BİLDİRİM,"Bildirimsiz",İL,$B$10)/VLOOKUP($B$10,ABONE2,10,FALSE))</f>
        <v>1.5817558846544584</v>
      </c>
      <c r="K15" s="17">
        <f t="shared" ref="K15:K24" si="8">(SUMIFS(TICARETHANEAG2,KAYNAK,A15,SEBEP,B15,SÜRE,"Uzun",BİLDİRİM,"Bildirimsiz",İL,$B$10)+SUMIFS(TICARETHANEOG2,KAYNAK,A15,SEBEP,B15,SÜRE,"Uzun",BİLDİRİM,"Bildirimsiz",İL,$B$10))/VLOOKUP($B$10,ABONE2,11,FALSE)</f>
        <v>7.0662728419094767E-2</v>
      </c>
      <c r="L15" s="17">
        <f t="shared" ref="L15:L24" si="9">(SUMIFS(SANAYIAG2,KAYNAK,A15,SEBEP,B15,SÜRE,"Uzun",BİLDİRİM,"Bildirimsiz",İL,$B$10)/VLOOKUP($B$10,ABONE2,12,FALSE))</f>
        <v>1.4414482142688296</v>
      </c>
      <c r="M15" s="17">
        <f t="shared" ref="M15:M24" si="10">(SUMIFS(SANAYIOG2,KAYNAK,A15,SEBEP,B15,SÜRE,"Uzun",BİLDİRİM,"Bildirimsiz",İL,$B$10)/VLOOKUP($B$10,ABONE2,13,FALSE))</f>
        <v>131.15059350190967</v>
      </c>
      <c r="N15" s="17">
        <f t="shared" ref="N15:N24" si="11">(SUMIFS(SANAYIAG2,KAYNAK,A15,SEBEP,B15,SÜRE,"Uzun",BİLDİRİM,"Bildirimsiz",İL,$B$10)+SUMIFS(SANAYIOG2,KAYNAK,A15,SEBEP,B15,SÜRE,"Uzun",BİLDİRİM,"Bildirimsiz",İL,$B$10))/VLOOKUP($B$10,ABONE2,14,FALSE)</f>
        <v>59.344632712604437</v>
      </c>
      <c r="O15" s="23">
        <f t="shared" ref="O15:O24" si="12">(SUMIFS(MESKENAG2,KAYNAK,A15,SEBEP,B15,SÜRE,"Uzun",BİLDİRİM,"Bildirimsiz",İL,$B$10)+SUMIFS(MESKENOG2,KAYNAK,A15,SEBEP,B15,SÜRE,"Uzun",BİLDİRİM,"Bildirimsiz",İL,$B$10)+SUMIFS(TARIMSALAG2,KAYNAK,A15,SEBEP,B15,SÜRE,"Uzun",BİLDİRİM,"Bildirimsiz",İL,$B$10)+SUMIFS(TARIMSALOG2,KAYNAK,A15,SEBEP,B15,SÜRE,"Uzun",BİLDİRİM,"Bildirimsiz",İL,$B$10)+SUMIFS(TICARETHANEAG2,KAYNAK,A15,SEBEP,B15,SÜRE,"Uzun",BİLDİRİM,"Bildirimsiz",İL,$B$10)+SUMIFS(TICARETHANEOG2,KAYNAK,A15,SEBEP,B15,SÜRE,"Uzun",BİLDİRİM,"Bildirimsiz",İL,$B$10)+SUMIFS(SANAYIAG2,KAYNAK,A15,SEBEP,B15,SÜRE,"Uzun",BİLDİRİM,"Bildirimsiz",İL,$B$10)+SUMIFS(SANAYIOG2,KAYNAK,A15,SEBEP,B15,SÜRE,"Uzun",BİLDİRİM,"Bildirimsiz",İL,$B$10))/VLOOKUP($B$10,ABONE2,15,FALSE)</f>
        <v>0.10424452269924753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0" t="s">
        <v>26</v>
      </c>
      <c r="B16" s="20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0" t="s">
        <v>129</v>
      </c>
      <c r="B17" s="20" t="s">
        <v>27</v>
      </c>
      <c r="C17" s="17">
        <f t="shared" si="0"/>
        <v>0.18800229293930024</v>
      </c>
      <c r="D17" s="17">
        <f t="shared" si="1"/>
        <v>8.523667398707353</v>
      </c>
      <c r="E17" s="17">
        <f t="shared" si="2"/>
        <v>0.19442751997811661</v>
      </c>
      <c r="F17" s="17">
        <f t="shared" si="3"/>
        <v>3.2595276419623467</v>
      </c>
      <c r="G17" s="17">
        <f t="shared" si="4"/>
        <v>16.810651766880429</v>
      </c>
      <c r="H17" s="17">
        <f t="shared" si="5"/>
        <v>4.9324249130915936</v>
      </c>
      <c r="I17" s="17">
        <f t="shared" si="6"/>
        <v>0.58214478973083073</v>
      </c>
      <c r="J17" s="17">
        <f t="shared" si="7"/>
        <v>20.44302301747809</v>
      </c>
      <c r="K17" s="17">
        <f t="shared" si="8"/>
        <v>1.0159906650112418</v>
      </c>
      <c r="L17" s="17">
        <f t="shared" si="9"/>
        <v>23.816028159066331</v>
      </c>
      <c r="M17" s="17">
        <f t="shared" si="10"/>
        <v>168.05043713524486</v>
      </c>
      <c r="N17" s="17">
        <f t="shared" si="11"/>
        <v>88.203404819637328</v>
      </c>
      <c r="O17" s="23">
        <f t="shared" si="12"/>
        <v>0.5450645176241149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0" t="s">
        <v>129</v>
      </c>
      <c r="B18" s="20" t="s">
        <v>3</v>
      </c>
      <c r="C18" s="17">
        <f t="shared" si="0"/>
        <v>2.0327139882774427E-2</v>
      </c>
      <c r="D18" s="17">
        <f t="shared" si="1"/>
        <v>1.0551431164438587</v>
      </c>
      <c r="E18" s="17">
        <f t="shared" si="2"/>
        <v>2.1124788001842761E-2</v>
      </c>
      <c r="F18" s="17">
        <f t="shared" si="3"/>
        <v>0.15723486720721488</v>
      </c>
      <c r="G18" s="17">
        <f t="shared" si="4"/>
        <v>0.74358639439991192</v>
      </c>
      <c r="H18" s="17">
        <f t="shared" si="5"/>
        <v>0.22962043911408123</v>
      </c>
      <c r="I18" s="17">
        <f t="shared" si="6"/>
        <v>6.0236370245050824E-2</v>
      </c>
      <c r="J18" s="17">
        <f t="shared" si="7"/>
        <v>1.4497200042686826</v>
      </c>
      <c r="K18" s="17">
        <f t="shared" si="8"/>
        <v>9.0588590145810194E-2</v>
      </c>
      <c r="L18" s="17">
        <f t="shared" si="9"/>
        <v>6.0484691196409548</v>
      </c>
      <c r="M18" s="17">
        <f t="shared" si="10"/>
        <v>14.109998298611192</v>
      </c>
      <c r="N18" s="17">
        <f t="shared" si="11"/>
        <v>9.6471992658730326</v>
      </c>
      <c r="O18" s="23">
        <f t="shared" si="12"/>
        <v>4.9567316117489234E-2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0" t="s">
        <v>129</v>
      </c>
      <c r="B19" s="20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0" t="s">
        <v>129</v>
      </c>
      <c r="B20" s="20" t="s">
        <v>5</v>
      </c>
      <c r="C20" s="17">
        <f t="shared" si="0"/>
        <v>1.2381365668395612E-2</v>
      </c>
      <c r="D20" s="17">
        <f t="shared" si="1"/>
        <v>3.4701339638328728</v>
      </c>
      <c r="E20" s="17">
        <f t="shared" si="2"/>
        <v>1.5046641348903744E-2</v>
      </c>
      <c r="F20" s="17">
        <f t="shared" si="3"/>
        <v>0.13191388181568611</v>
      </c>
      <c r="G20" s="17">
        <f t="shared" si="4"/>
        <v>1.3790623708000027</v>
      </c>
      <c r="H20" s="17">
        <f t="shared" si="5"/>
        <v>0.28587537494955845</v>
      </c>
      <c r="I20" s="17">
        <f t="shared" si="6"/>
        <v>3.2515649788408041E-2</v>
      </c>
      <c r="J20" s="17">
        <f t="shared" si="7"/>
        <v>1.2263441297924313</v>
      </c>
      <c r="K20" s="17">
        <f t="shared" si="8"/>
        <v>5.8593930713489555E-2</v>
      </c>
      <c r="L20" s="17">
        <f t="shared" si="9"/>
        <v>0.67215436319419619</v>
      </c>
      <c r="M20" s="17">
        <f t="shared" si="10"/>
        <v>7.8494186336063683</v>
      </c>
      <c r="N20" s="17">
        <f t="shared" si="11"/>
        <v>3.876141686689317</v>
      </c>
      <c r="O20" s="23">
        <f t="shared" si="12"/>
        <v>3.2994999787537282E-2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0" t="s">
        <v>130</v>
      </c>
      <c r="B21" s="20" t="s">
        <v>27</v>
      </c>
      <c r="C21" s="17">
        <f t="shared" si="0"/>
        <v>7.355063975198925E-2</v>
      </c>
      <c r="D21" s="17">
        <f t="shared" si="1"/>
        <v>2.8381534000985163E-2</v>
      </c>
      <c r="E21" s="17">
        <f t="shared" si="2"/>
        <v>7.3515822883040219E-2</v>
      </c>
      <c r="F21" s="17">
        <f t="shared" si="3"/>
        <v>0.85521600759837058</v>
      </c>
      <c r="G21" s="17">
        <f t="shared" si="4"/>
        <v>3.1078406631214233E-2</v>
      </c>
      <c r="H21" s="17">
        <f t="shared" si="5"/>
        <v>0.75347555190010251</v>
      </c>
      <c r="I21" s="17">
        <f t="shared" si="6"/>
        <v>0.25878109632087271</v>
      </c>
      <c r="J21" s="17">
        <f t="shared" si="7"/>
        <v>6.1026825400411135E-2</v>
      </c>
      <c r="K21" s="17">
        <f t="shared" si="8"/>
        <v>0.25446130372287651</v>
      </c>
      <c r="L21" s="17">
        <f t="shared" si="9"/>
        <v>10.424580733902982</v>
      </c>
      <c r="M21" s="17">
        <f t="shared" si="10"/>
        <v>0</v>
      </c>
      <c r="N21" s="17">
        <f t="shared" si="11"/>
        <v>5.7709657539074728</v>
      </c>
      <c r="O21" s="23">
        <f t="shared" si="12"/>
        <v>0.12508691238862918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0" t="s">
        <v>130</v>
      </c>
      <c r="B22" s="20" t="s">
        <v>3</v>
      </c>
      <c r="C22" s="17">
        <f t="shared" si="0"/>
        <v>6.2905820003158986E-4</v>
      </c>
      <c r="D22" s="17">
        <f t="shared" si="1"/>
        <v>0</v>
      </c>
      <c r="E22" s="17">
        <f t="shared" si="2"/>
        <v>6.2857331469796051E-4</v>
      </c>
      <c r="F22" s="17">
        <f t="shared" si="3"/>
        <v>1.9131288800945392E-3</v>
      </c>
      <c r="G22" s="17">
        <f t="shared" si="4"/>
        <v>0</v>
      </c>
      <c r="H22" s="17">
        <f t="shared" si="5"/>
        <v>1.6769515671774785E-3</v>
      </c>
      <c r="I22" s="17">
        <f t="shared" si="6"/>
        <v>2.4547442805810775E-3</v>
      </c>
      <c r="J22" s="17">
        <f t="shared" si="7"/>
        <v>0</v>
      </c>
      <c r="K22" s="17">
        <f t="shared" si="8"/>
        <v>2.4011222469133811E-3</v>
      </c>
      <c r="L22" s="17">
        <f t="shared" si="9"/>
        <v>8.0957376849110918E-2</v>
      </c>
      <c r="M22" s="17">
        <f t="shared" si="10"/>
        <v>0</v>
      </c>
      <c r="N22" s="17">
        <f t="shared" si="11"/>
        <v>4.4817365920814298E-2</v>
      </c>
      <c r="O22" s="23">
        <f t="shared" si="12"/>
        <v>9.9960909049307141E-4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0" t="s">
        <v>130</v>
      </c>
      <c r="B23" s="20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0" t="s">
        <v>130</v>
      </c>
      <c r="B24" s="20" t="s">
        <v>5</v>
      </c>
      <c r="C24" s="17">
        <f t="shared" si="0"/>
        <v>4.6811018294283138E-5</v>
      </c>
      <c r="D24" s="17">
        <f t="shared" si="1"/>
        <v>0</v>
      </c>
      <c r="E24" s="17">
        <f t="shared" si="2"/>
        <v>4.6774935820162291E-5</v>
      </c>
      <c r="F24" s="17">
        <f t="shared" si="3"/>
        <v>1.9569245465714457E-3</v>
      </c>
      <c r="G24" s="17">
        <f t="shared" si="4"/>
        <v>0</v>
      </c>
      <c r="H24" s="17">
        <f t="shared" si="5"/>
        <v>1.7153406230838435E-3</v>
      </c>
      <c r="I24" s="17">
        <f t="shared" si="6"/>
        <v>3.9405440560815651E-4</v>
      </c>
      <c r="J24" s="17">
        <f t="shared" si="7"/>
        <v>0</v>
      </c>
      <c r="K24" s="17">
        <f t="shared" si="8"/>
        <v>3.8544658491922396E-4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1.3763773345622894E-4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0.30619338013721598</v>
      </c>
      <c r="D25" s="17">
        <f t="shared" ref="D25:O25" si="13">SUM(D15:D24)</f>
        <v>13.788723481784753</v>
      </c>
      <c r="E25" s="17">
        <f t="shared" si="13"/>
        <v>0.3165858702218784</v>
      </c>
      <c r="F25" s="17">
        <f t="shared" si="13"/>
        <v>4.5564292797044157</v>
      </c>
      <c r="G25" s="17">
        <f t="shared" si="13"/>
        <v>19.900925525398069</v>
      </c>
      <c r="H25" s="17">
        <f t="shared" si="13"/>
        <v>6.4507197946198378</v>
      </c>
      <c r="I25" s="17">
        <f t="shared" si="13"/>
        <v>0.97344359280150361</v>
      </c>
      <c r="J25" s="17">
        <f t="shared" si="13"/>
        <v>24.761869861594075</v>
      </c>
      <c r="K25" s="17">
        <f t="shared" si="13"/>
        <v>1.4930837868443452</v>
      </c>
      <c r="L25" s="17">
        <f t="shared" si="13"/>
        <v>42.483637966922402</v>
      </c>
      <c r="M25" s="17">
        <f t="shared" si="13"/>
        <v>321.16044756937208</v>
      </c>
      <c r="N25" s="17">
        <f t="shared" si="13"/>
        <v>166.88716160463241</v>
      </c>
      <c r="O25" s="17">
        <f t="shared" si="13"/>
        <v>0.8580955154409674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0" t="s">
        <v>18</v>
      </c>
      <c r="B27" s="20" t="s">
        <v>19</v>
      </c>
      <c r="C27" s="21" t="s">
        <v>1</v>
      </c>
      <c r="D27" s="21" t="s">
        <v>2</v>
      </c>
      <c r="E27" s="21" t="s">
        <v>64</v>
      </c>
      <c r="F27" s="21" t="s">
        <v>1</v>
      </c>
      <c r="G27" s="21" t="s">
        <v>2</v>
      </c>
      <c r="H27" s="21" t="s">
        <v>64</v>
      </c>
      <c r="I27" s="21" t="s">
        <v>1</v>
      </c>
      <c r="J27" s="21" t="s">
        <v>2</v>
      </c>
      <c r="K27" s="21" t="s">
        <v>64</v>
      </c>
      <c r="L27" s="21" t="s">
        <v>1</v>
      </c>
      <c r="M27" s="21" t="s">
        <v>2</v>
      </c>
      <c r="N27" s="21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0" t="s">
        <v>26</v>
      </c>
      <c r="B28" s="20" t="s">
        <v>27</v>
      </c>
      <c r="C28" s="17">
        <f>(SUMIFS(MESKENAG2,KAYNAK,A28,SEBEP,B28,SÜRE,"Uzun",BİLDİRİM,"Bildirimli",İL,$B$10)/VLOOKUP($B$10,ABONE2,3,FALSE))</f>
        <v>1.2657502563735788E-2</v>
      </c>
      <c r="D28" s="17">
        <f>(SUMIFS(MESKENOG2,KAYNAK,A28,SEBEP,B28,SÜRE,"Uzun",BİLDİRİM,"Bildirimli",İL,$B$10)/VLOOKUP($B$10,ABONE2,4,FALSE))</f>
        <v>0.17961772933282483</v>
      </c>
      <c r="E28" s="17">
        <f>(SUMIFS(MESKENAG2,KAYNAK,A28,SEBEP,B28,SÜRE,"Uzun",BİLDİRİM,"Bildirimli",İL,$B$10)+SUMIFS(MESKENOG2,KAYNAK,A28,SEBEP,B28,SÜRE,"Uzun",BİLDİRİM,"Bildirimli",İL,$B$10))/VLOOKUP($B$10,ABONE2,5,FALSE)</f>
        <v>1.2786197436890101E-2</v>
      </c>
      <c r="F28" s="17">
        <f>(SUMIFS(TARIMSALAG2,KAYNAK,A28,SEBEP,B28,SÜRE,"Uzun",BİLDİRİM,"Bildirimli",İL,$B$10)/VLOOKUP($B$10,ABONE2,6,FALSE))</f>
        <v>0.28814614970157343</v>
      </c>
      <c r="G28" s="17">
        <f>(SUMIFS(TARIMSALOG2,KAYNAK,A28,SEBEP,B28,SÜRE,"Uzun",BİLDİRİM,"Bildirimli",İL,$B$10)/VLOOKUP($B$10,ABONE2,7,FALSE))</f>
        <v>3.4147174646405376</v>
      </c>
      <c r="H28" s="17">
        <f>(SUMIFS(TARIMSALAG2,KAYNAK,A28,SEBEP,B28,SÜRE,"Uzun",BİLDİRİM,"Bildirimli",İL,$B$10)+SUMIFS(TARIMSALOG2,KAYNAK,A28,SEBEP,B28,SÜRE,"Uzun",BİLDİRİM,"Bildirimli",İL,$B$10))/VLOOKUP($B$10,ABONE2,8,FALSE)</f>
        <v>0.67412391601356136</v>
      </c>
      <c r="I28" s="17">
        <f>(SUMIFS(TICARETHANEAG2,KAYNAK,A28,SEBEP,B28,SÜRE,"Uzun",BİLDİRİM,"Bildirimli",İL,$B$10)/VLOOKUP($B$10,ABONE2,9,FALSE))</f>
        <v>3.217179532543734E-2</v>
      </c>
      <c r="J28" s="17">
        <f>(SUMIFS(TICARETHANEOG2,KAYNAK,A28,SEBEP,B28,SÜRE,"Uzun",BİLDİRİM,"Bildirimli",İL,$B$10)/VLOOKUP($B$10,ABONE2,10,FALSE))</f>
        <v>3.5077205394886639</v>
      </c>
      <c r="K28" s="17">
        <f>(SUMIFS(TICARETHANEAG2,KAYNAK,A28,SEBEP,B28,SÜRE,"Uzun",BİLDİRİM,"Bildirimli",İL,$B$10)+SUMIFS(TICARETHANEOG2,KAYNAK,A28,SEBEP,B28,SÜRE,"Uzun",BİLDİRİM,"Bildirimli",İL,$B$10))/VLOOKUP($B$10,ABONE2,11,FALSE)</f>
        <v>0.10809253104016701</v>
      </c>
      <c r="L28" s="17">
        <f>(SUMIFS(SANAYIAG2,KAYNAK,A28,SEBEP,B28,SÜRE,"Uzun",BİLDİRİM,"Bildirimli",İL,$B$10)/VLOOKUP($B$10,ABONE2,12,FALSE))</f>
        <v>0.57489652088406284</v>
      </c>
      <c r="M28" s="17">
        <f>(SUMIFS(SANAYIOG2,KAYNAK,A28,SEBEP,B28,SÜRE,"Uzun",BİLDİRİM,"Bildirimli",İL,$B$10)/VLOOKUP($B$10,ABONE2,13,FALSE))</f>
        <v>24.275449420723067</v>
      </c>
      <c r="N28" s="17">
        <f>(SUMIFS(SANAYIAG2,KAYNAK,A28,SEBEP,B28,SÜRE,"Uzun",BİLDİRİM,"Bildirimli",İL,$B$10)+SUMIFS(SANAYIOG2,KAYNAK,A28,SEBEP,B28,SÜRE,"Uzun",BİLDİRİM,"Bildirimli",İL,$B$10))/VLOOKUP($B$10,ABONE2,14,FALSE)</f>
        <v>11.155010083645333</v>
      </c>
      <c r="O28" s="23">
        <f>(SUMIFS(MESKENAG2,KAYNAK,A28,SEBEP,B28,SÜRE,"Uzun",BİLDİRİM,"Bildirimli",İL,$B$10)+SUMIFS(MESKENOG2,KAYNAK,A28,SEBEP,B28,SÜRE,"Uzun",BİLDİRİM,"Bildirimli",İL,$B$10)+SUMIFS(TARIMSALAG2,KAYNAK,A28,SEBEP,B28,SÜRE,"Uzun",BİLDİRİM,"Bildirimli",İL,$B$10)+SUMIFS(TARIMSALOG2,KAYNAK,A28,SEBEP,B28,SÜRE,"Uzun",BİLDİRİM,"Bildirimli",İL,$B$10)+SUMIFS(TICARETHANEAG2,KAYNAK,A28,SEBEP,B28,SÜRE,"Uzun",BİLDİRİM,"Bildirimli",İL,$B$10)+SUMIFS(TICARETHANEOG2,KAYNAK,A28,SEBEP,B28,SÜRE,"Uzun",BİLDİRİM,"Bildirimli",İL,$B$10)+SUMIFS(SANAYIAG2,KAYNAK,A28,SEBEP,B28,SÜRE,"Uzun",BİLDİRİM,"Bildirimli",İL,$B$10)+SUMIFS(SANAYIOG2,KAYNAK,A28,SEBEP,B28,SÜRE,"Uzun",BİLDİRİM,"Bildirimli",İL,$B$10))/VLOOKUP($B$10,ABONE2,15,FALSE)</f>
        <v>5.7052154758655833E-2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0" t="s">
        <v>129</v>
      </c>
      <c r="B29" s="20" t="s">
        <v>27</v>
      </c>
      <c r="C29" s="17">
        <f>(SUMIFS(MESKENAG2,KAYNAK,A29,SEBEP,B29,SÜRE,"Uzun",BİLDİRİM,"Bildirimli",İL,$B$10)/VLOOKUP($B$10,ABONE2,3,FALSE))</f>
        <v>8.2799977984626377E-2</v>
      </c>
      <c r="D29" s="17">
        <f>(SUMIFS(MESKENOG2,KAYNAK,A29,SEBEP,B29,SÜRE,"Uzun",BİLDİRİM,"Bildirimli",İL,$B$10)/VLOOKUP($B$10,ABONE2,4,FALSE))</f>
        <v>7.1974753316640054</v>
      </c>
      <c r="E29" s="17">
        <f>(SUMIFS(MESKENAG2,KAYNAK,A29,SEBEP,B29,SÜRE,"Uzun",BİLDİRİM,"Bildirimli",İL,$B$10)+SUMIFS(MESKENOG2,KAYNAK,A29,SEBEP,B29,SÜRE,"Uzun",BİLDİRİM,"Bildirimli",İL,$B$10))/VLOOKUP($B$10,ABONE2,5,FALSE)</f>
        <v>8.8284052005693808E-2</v>
      </c>
      <c r="F29" s="17">
        <f>(SUMIFS(TARIMSALAG2,KAYNAK,A29,SEBEP,B29,SÜRE,"Uzun",BİLDİRİM,"Bildirimli",İL,$B$10)/VLOOKUP($B$10,ABONE2,6,FALSE))</f>
        <v>1.0638646878392954</v>
      </c>
      <c r="G29" s="17">
        <f>(SUMIFS(TARIMSALOG2,KAYNAK,A29,SEBEP,B29,SÜRE,"Uzun",BİLDİRİM,"Bildirimli",İL,$B$10)/VLOOKUP($B$10,ABONE2,7,FALSE))</f>
        <v>5.5223117720012844</v>
      </c>
      <c r="H29" s="17">
        <f>(SUMIFS(TARIMSALAG2,KAYNAK,A29,SEBEP,B29,SÜRE,"Uzun",BİLDİRİM,"Bildirimli",İL,$B$10)+SUMIFS(TARIMSALOG2,KAYNAK,A29,SEBEP,B29,SÜRE,"Uzun",BİLDİRİM,"Bildirimli",İL,$B$10))/VLOOKUP($B$10,ABONE2,8,FALSE)</f>
        <v>1.6142635987941327</v>
      </c>
      <c r="I29" s="17">
        <f>(SUMIFS(TICARETHANEAG2,KAYNAK,A29,SEBEP,B29,SÜRE,"Uzun",BİLDİRİM,"Bildirimli",İL,$B$10)/VLOOKUP($B$10,ABONE2,9,FALSE))</f>
        <v>0.22554960457299492</v>
      </c>
      <c r="J29" s="17">
        <f>(SUMIFS(TICARETHANEOG2,KAYNAK,A29,SEBEP,B29,SÜRE,"Uzun",BİLDİRİM,"Bildirimli",İL,$B$10)/VLOOKUP($B$10,ABONE2,10,FALSE))</f>
        <v>7.8374905032103772</v>
      </c>
      <c r="K29" s="17">
        <f>(SUMIFS(TICARETHANEAG2,KAYNAK,A29,SEBEP,B29,SÜRE,"Uzun",BİLDİRİM,"Bildirimli",İL,$B$10)+SUMIFS(TICARETHANEOG2,KAYNAK,A29,SEBEP,B29,SÜRE,"Uzun",BİLDİRİM,"Bildirimli",İL,$B$10))/VLOOKUP($B$10,ABONE2,11,FALSE)</f>
        <v>0.39182670087674043</v>
      </c>
      <c r="L29" s="17">
        <f>(SUMIFS(SANAYIAG2,KAYNAK,A29,SEBEP,B29,SÜRE,"Uzun",BİLDİRİM,"Bildirimli",İL,$B$10)/VLOOKUP($B$10,ABONE2,12,FALSE))</f>
        <v>2.6237266475422665</v>
      </c>
      <c r="M29" s="17">
        <f>(SUMIFS(SANAYIOG2,KAYNAK,A29,SEBEP,B29,SÜRE,"Uzun",BİLDİRİM,"Bildirimli",İL,$B$10)/VLOOKUP($B$10,ABONE2,13,FALSE))</f>
        <v>45.91284478690185</v>
      </c>
      <c r="N29" s="17">
        <f>(SUMIFS(SANAYIAG2,KAYNAK,A29,SEBEP,B29,SÜRE,"Uzun",BİLDİRİM,"Bildirimli",İL,$B$10)+SUMIFS(SANAYIOG2,KAYNAK,A29,SEBEP,B29,SÜRE,"Uzun",BİLDİRİM,"Bildirimli",İL,$B$10))/VLOOKUP($B$10,ABONE2,14,FALSE)</f>
        <v>21.948330081132394</v>
      </c>
      <c r="O29" s="23">
        <f>(SUMIFS(MESKENAG2,KAYNAK,A29,SEBEP,B29,SÜRE,"Uzun",BİLDİRİM,"Bildirimli",İL,$B$10)+SUMIFS(MESKENOG2,KAYNAK,A29,SEBEP,B29,SÜRE,"Uzun",BİLDİRİM,"Bildirimli",İL,$B$10)+SUMIFS(TARIMSALAG2,KAYNAK,A29,SEBEP,B29,SÜRE,"Uzun",BİLDİRİM,"Bildirimli",İL,$B$10)+SUMIFS(TARIMSALOG2,KAYNAK,A29,SEBEP,B29,SÜRE,"Uzun",BİLDİRİM,"Bildirimli",İL,$B$10)+SUMIFS(TICARETHANEAG2,KAYNAK,A29,SEBEP,B29,SÜRE,"Uzun",BİLDİRİM,"Bildirimli",İL,$B$10)+SUMIFS(TICARETHANEOG2,KAYNAK,A29,SEBEP,B29,SÜRE,"Uzun",BİLDİRİM,"Bildirimli",İL,$B$10)+SUMIFS(SANAYIAG2,KAYNAK,A29,SEBEP,B29,SÜRE,"Uzun",BİLDİRİM,"Bildirimli",İL,$B$10)+SUMIFS(SANAYIOG2,KAYNAK,A29,SEBEP,B29,SÜRE,"Uzun",BİLDİRİM,"Bildirimli",İL,$B$10))/VLOOKUP($B$10,ABONE2,15,FALSE)</f>
        <v>0.19909742777611469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0" t="s">
        <v>129</v>
      </c>
      <c r="B30" s="20" t="s">
        <v>5</v>
      </c>
      <c r="C30" s="17">
        <f>(SUMIFS(MESKENAG2,KAYNAK,A30,SEBEP,B30,SÜRE,"Uzun",BİLDİRİM,"Bildirimli",İL,$B$10)/VLOOKUP($B$10,ABONE2,3,FALSE))</f>
        <v>1.6399841225321734E-6</v>
      </c>
      <c r="D30" s="17">
        <f>(SUMIFS(MESKENOG2,KAYNAK,A30,SEBEP,B30,SÜRE,"Uzun",BİLDİRİM,"Bildirimli",İL,$B$10)/VLOOKUP($B$10,ABONE2,4,FALSE))</f>
        <v>0</v>
      </c>
      <c r="E30" s="17">
        <f>(SUMIFS(MESKENAG2,KAYNAK,A30,SEBEP,B30,SÜRE,"Uzun",BİLDİRİM,"Bildirimli",İL,$B$10)+SUMIFS(MESKENOG2,KAYNAK,A30,SEBEP,B30,SÜRE,"Uzun",BİLDİRİM,"Bildirimli",İL,$B$10))/VLOOKUP($B$10,ABONE2,5,FALSE)</f>
        <v>1.6387200038093577E-6</v>
      </c>
      <c r="F30" s="17">
        <f>(SUMIFS(TARIMSALAG2,KAYNAK,A30,SEBEP,B30,SÜRE,"Uzun",BİLDİRİM,"Bildirimli",İL,$B$10)/VLOOKUP($B$10,ABONE2,6,FALSE))</f>
        <v>0</v>
      </c>
      <c r="G30" s="17">
        <f>(SUMIFS(TARIMSALOG2,KAYNAK,A30,SEBEP,B30,SÜRE,"Uzun",BİLDİRİM,"Bildirimli",İL,$B$10)/VLOOKUP($B$10,ABONE2,7,FALSE))</f>
        <v>0</v>
      </c>
      <c r="H30" s="17">
        <f>(SUMIFS(TARIMSALAG2,KAYNAK,A30,SEBEP,B30,SÜRE,"Uzun",BİLDİRİM,"Bildirimli",İL,$B$10)+SUMIFS(TARIMSALOG2,KAYNAK,A30,SEBEP,B30,SÜRE,"Uzun",BİLDİRİM,"Bildirimli",İL,$B$10))/VLOOKUP($B$10,ABONE2,8,FALSE)</f>
        <v>0</v>
      </c>
      <c r="I30" s="17">
        <f>(SUMIFS(TICARETHANEAG2,KAYNAK,A30,SEBEP,B30,SÜRE,"Uzun",BİLDİRİM,"Bildirimli",İL,$B$10)/VLOOKUP($B$10,ABONE2,9,FALSE))</f>
        <v>8.6330057872952871E-8</v>
      </c>
      <c r="J30" s="17">
        <f>(SUMIFS(TICARETHANEOG2,KAYNAK,A30,SEBEP,B30,SÜRE,"Uzun",BİLDİRİM,"Bildirimli",İL,$B$10)/VLOOKUP($B$10,ABONE2,10,FALSE))</f>
        <v>0.36382427408807821</v>
      </c>
      <c r="K30" s="17">
        <f>(SUMIFS(TICARETHANEAG2,KAYNAK,A30,SEBEP,B30,SÜRE,"Uzun",BİLDİRİM,"Bildirimli",İL,$B$10)+SUMIFS(TICARETHANEOG2,KAYNAK,A30,SEBEP,B30,SÜRE,"Uzun",BİLDİRİM,"Bildirimli",İL,$B$10))/VLOOKUP($B$10,ABONE2,11,FALSE)</f>
        <v>7.9475507561547303E-3</v>
      </c>
      <c r="L30" s="17">
        <f>(SUMIFS(SANAYIAG2,KAYNAK,A30,SEBEP,B30,SÜRE,"Uzun",BİLDİRİM,"Bildirimli",İL,$B$10)/VLOOKUP($B$10,ABONE2,12,FALSE))</f>
        <v>0</v>
      </c>
      <c r="M30" s="17">
        <f>(SUMIFS(SANAYIOG2,KAYNAK,A30,SEBEP,B30,SÜRE,"Uzun",BİLDİRİM,"Bildirimli",İL,$B$10)/VLOOKUP($B$10,ABONE2,13,FALSE))</f>
        <v>0</v>
      </c>
      <c r="N30" s="17">
        <f>(SUMIFS(SANAYIAG2,KAYNAK,A30,SEBEP,B30,SÜRE,"Uzun",BİLDİRİM,"Bildirimli",İL,$B$10)+SUMIFS(SANAYIOG2,KAYNAK,A30,SEBEP,B30,SÜRE,"Uzun",BİLDİRİM,"Bildirimli",İL,$B$10))/VLOOKUP($B$10,ABONE2,14,FALSE)</f>
        <v>0</v>
      </c>
      <c r="O30" s="23">
        <f>(SUMIFS(MESKENAG2,KAYNAK,A30,SEBEP,B30,SÜRE,"Uzun",BİLDİRİM,"Bildirimli",İL,$B$10)+SUMIFS(MESKENOG2,KAYNAK,A30,SEBEP,B30,SÜRE,"Uzun",BİLDİRİM,"Bildirimli",İL,$B$10)+SUMIFS(TARIMSALAG2,KAYNAK,A30,SEBEP,B30,SÜRE,"Uzun",BİLDİRİM,"Bildirimli",İL,$B$10)+SUMIFS(TARIMSALOG2,KAYNAK,A30,SEBEP,B30,SÜRE,"Uzun",BİLDİRİM,"Bildirimli",İL,$B$10)+SUMIFS(TICARETHANEAG2,KAYNAK,A30,SEBEP,B30,SÜRE,"Uzun",BİLDİRİM,"Bildirimli",İL,$B$10)+SUMIFS(TICARETHANEOG2,KAYNAK,A30,SEBEP,B30,SÜRE,"Uzun",BİLDİRİM,"Bildirimli",İL,$B$10)+SUMIFS(SANAYIAG2,KAYNAK,A30,SEBEP,B30,SÜRE,"Uzun",BİLDİRİM,"Bildirimli",İL,$B$10)+SUMIFS(SANAYIOG2,KAYNAK,A30,SEBEP,B30,SÜRE,"Uzun",BİLDİRİM,"Bildirimli",İL,$B$10))/VLOOKUP($B$10,ABONE2,15,FALSE)</f>
        <v>1.305460207182436E-3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0" t="s">
        <v>130</v>
      </c>
      <c r="B31" s="20" t="s">
        <v>27</v>
      </c>
      <c r="C31" s="17">
        <f>(SUMIFS(MESKENAG2,KAYNAK,A31,SEBEP,B31,SÜRE,"Uzun",BİLDİRİM,"Bildirimli",İL,$B$10)/VLOOKUP($B$10,ABONE2,3,FALSE))</f>
        <v>9.1752448749584676E-3</v>
      </c>
      <c r="D31" s="17">
        <f>(SUMIFS(MESKENOG2,KAYNAK,A31,SEBEP,B31,SÜRE,"Uzun",BİLDİRİM,"Bildirimli",İL,$B$10)/VLOOKUP($B$10,ABONE2,4,FALSE))</f>
        <v>0</v>
      </c>
      <c r="E31" s="17">
        <f>(SUMIFS(MESKENAG2,KAYNAK,A31,SEBEP,B31,SÜRE,"Uzun",BİLDİRİM,"Bildirimli",İL,$B$10)+SUMIFS(MESKENOG2,KAYNAK,A31,SEBEP,B31,SÜRE,"Uzun",BİLDİRİM,"Bildirimli",İL,$B$10))/VLOOKUP($B$10,ABONE2,5,FALSE)</f>
        <v>9.1681724901265058E-3</v>
      </c>
      <c r="F31" s="17">
        <f>(SUMIFS(TARIMSALAG2,KAYNAK,A31,SEBEP,B31,SÜRE,"Uzun",BİLDİRİM,"Bildirimli",İL,$B$10)/VLOOKUP($B$10,ABONE2,6,FALSE))</f>
        <v>0.10965929257303257</v>
      </c>
      <c r="G31" s="17">
        <f>(SUMIFS(TARIMSALOG2,KAYNAK,A31,SEBEP,B31,SÜRE,"Uzun",BİLDİRİM,"Bildirimli",İL,$B$10)/VLOOKUP($B$10,ABONE2,7,FALSE))</f>
        <v>0</v>
      </c>
      <c r="H31" s="17">
        <f>(SUMIFS(TARIMSALAG2,KAYNAK,A31,SEBEP,B31,SÜRE,"Uzun",BİLDİRİM,"Bildirimli",İL,$B$10)+SUMIFS(TARIMSALOG2,KAYNAK,A31,SEBEP,B31,SÜRE,"Uzun",BİLDİRİM,"Bildirimli",İL,$B$10))/VLOOKUP($B$10,ABONE2,8,FALSE)</f>
        <v>9.6121763906900679E-2</v>
      </c>
      <c r="I31" s="17">
        <f>(SUMIFS(TICARETHANEAG2,KAYNAK,A31,SEBEP,B31,SÜRE,"Uzun",BİLDİRİM,"Bildirimli",İL,$B$10)/VLOOKUP($B$10,ABONE2,9,FALSE))</f>
        <v>3.6494376991612093E-2</v>
      </c>
      <c r="J31" s="17">
        <f>(SUMIFS(TICARETHANEOG2,KAYNAK,A31,SEBEP,B31,SÜRE,"Uzun",BİLDİRİM,"Bildirimli",İL,$B$10)/VLOOKUP($B$10,ABONE2,10,FALSE))</f>
        <v>0</v>
      </c>
      <c r="K31" s="17">
        <f>(SUMIFS(TICARETHANEAG2,KAYNAK,A31,SEBEP,B31,SÜRE,"Uzun",BİLDİRİM,"Bildirimli",İL,$B$10)+SUMIFS(TICARETHANEOG2,KAYNAK,A31,SEBEP,B31,SÜRE,"Uzun",BİLDİRİM,"Bildirimli",İL,$B$10))/VLOOKUP($B$10,ABONE2,11,FALSE)</f>
        <v>3.5697184906389026E-2</v>
      </c>
      <c r="L31" s="17">
        <f>(SUMIFS(SANAYIAG2,KAYNAK,A31,SEBEP,B31,SÜRE,"Uzun",BİLDİRİM,"Bildirimli",İL,$B$10)/VLOOKUP($B$10,ABONE2,12,FALSE))</f>
        <v>0.39523764807642842</v>
      </c>
      <c r="M31" s="17">
        <f>(SUMIFS(SANAYIOG2,KAYNAK,A31,SEBEP,B31,SÜRE,"Uzun",BİLDİRİM,"Bildirimli",İL,$B$10)/VLOOKUP($B$10,ABONE2,13,FALSE))</f>
        <v>0</v>
      </c>
      <c r="N31" s="17">
        <f>(SUMIFS(SANAYIAG2,KAYNAK,A31,SEBEP,B31,SÜRE,"Uzun",BİLDİRİM,"Bildirimli",İL,$B$10)+SUMIFS(SANAYIOG2,KAYNAK,A31,SEBEP,B31,SÜRE,"Uzun",BİLDİRİM,"Bildirimli",İL,$B$10))/VLOOKUP($B$10,ABONE2,14,FALSE)</f>
        <v>0.2188004477039556</v>
      </c>
      <c r="O31" s="23">
        <f>(SUMIFS(MESKENAG2,KAYNAK,A31,SEBEP,B31,SÜRE,"Uzun",BİLDİRİM,"Bildirimli",İL,$B$10)+SUMIFS(MESKENOG2,KAYNAK,A31,SEBEP,B31,SÜRE,"Uzun",BİLDİRİM,"Bildirimli",İL,$B$10)+SUMIFS(TARIMSALAG2,KAYNAK,A31,SEBEP,B31,SÜRE,"Uzun",BİLDİRİM,"Bildirimli",İL,$B$10)+SUMIFS(TARIMSALOG2,KAYNAK,A31,SEBEP,B31,SÜRE,"Uzun",BİLDİRİM,"Bildirimli",İL,$B$10)+SUMIFS(TICARETHANEAG2,KAYNAK,A31,SEBEP,B31,SÜRE,"Uzun",BİLDİRİM,"Bildirimli",İL,$B$10)+SUMIFS(TICARETHANEOG2,KAYNAK,A31,SEBEP,B31,SÜRE,"Uzun",BİLDİRİM,"Bildirimli",İL,$B$10)+SUMIFS(SANAYIAG2,KAYNAK,A31,SEBEP,B31,SÜRE,"Uzun",BİLDİRİM,"Bildirimli",İL,$B$10)+SUMIFS(SANAYIOG2,KAYNAK,A31,SEBEP,B31,SÜRE,"Uzun",BİLDİRİM,"Bildirimli",İL,$B$10))/VLOOKUP($B$10,ABONE2,15,FALSE)</f>
        <v>1.5638580477545377E-2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0" t="s">
        <v>130</v>
      </c>
      <c r="B32" s="20" t="s">
        <v>5</v>
      </c>
      <c r="C32" s="17">
        <f>(SUMIFS(MESKENAG2,KAYNAK,A32,SEBEP,B32,SÜRE,"Uzun",BİLDİRİM,"Bildirimli",İL,$B$10)/VLOOKUP($B$10,ABONE2,3,FALSE))</f>
        <v>0</v>
      </c>
      <c r="D32" s="17">
        <f>(SUMIFS(MESKENOG2,KAYNAK,A32,SEBEP,B32,SÜRE,"Uzun",BİLDİRİM,"Bildirimli",İL,$B$10)/VLOOKUP($B$10,ABONE2,4,FALSE))</f>
        <v>0</v>
      </c>
      <c r="E32" s="17">
        <f>(SUMIFS(MESKENAG2,KAYNAK,A32,SEBEP,B32,SÜRE,"Uzun",BİLDİRİM,"Bildirimli",İL,$B$10)+SUMIFS(MESKENOG2,KAYNAK,A32,SEBEP,B32,SÜRE,"Uzun",BİLDİRİM,"Bildirimli",İL,$B$10))/VLOOKUP($B$10,ABONE2,5,FALSE)</f>
        <v>0</v>
      </c>
      <c r="F32" s="17">
        <f>(SUMIFS(TARIMSALAG2,KAYNAK,A32,SEBEP,B32,SÜRE,"Uzun",BİLDİRİM,"Bildirimli",İL,$B$10)/VLOOKUP($B$10,ABONE2,6,FALSE))</f>
        <v>5.6617027926364451E-5</v>
      </c>
      <c r="G32" s="17">
        <f>(SUMIFS(TARIMSALOG2,KAYNAK,A32,SEBEP,B32,SÜRE,"Uzun",BİLDİRİM,"Bildirimli",İL,$B$10)/VLOOKUP($B$10,ABONE2,7,FALSE))</f>
        <v>0</v>
      </c>
      <c r="H32" s="17">
        <f>(SUMIFS(TARIMSALAG2,KAYNAK,A32,SEBEP,B32,SÜRE,"Uzun",BİLDİRİM,"Bildirimli",İL,$B$10)+SUMIFS(TARIMSALOG2,KAYNAK,A32,SEBEP,B32,SÜRE,"Uzun",BİLDİRİM,"Bildirimli",İL,$B$10))/VLOOKUP($B$10,ABONE2,8,FALSE)</f>
        <v>4.9627609879244618E-5</v>
      </c>
      <c r="I32" s="17">
        <f>(SUMIFS(TICARETHANEAG2,KAYNAK,A32,SEBEP,B32,SÜRE,"Uzun",BİLDİRİM,"Bildirimli",İL,$B$10)/VLOOKUP($B$10,ABONE2,9,FALSE))</f>
        <v>0</v>
      </c>
      <c r="J32" s="17">
        <f>(SUMIFS(TICARETHANEOG2,KAYNAK,A32,SEBEP,B32,SÜRE,"Uzun",BİLDİRİM,"Bildirimli",İL,$B$10)/VLOOKUP($B$10,ABONE2,10,FALSE))</f>
        <v>2.1341578857679813E-2</v>
      </c>
      <c r="K32" s="17">
        <f>(SUMIFS(TICARETHANEAG2,KAYNAK,A32,SEBEP,B32,SÜRE,"Uzun",BİLDİRİM,"Bildirimli",İL,$B$10)+SUMIFS(TICARETHANEOG2,KAYNAK,A32,SEBEP,B32,SÜRE,"Uzun",BİLDİRİM,"Bildirimli",İL,$B$10))/VLOOKUP($B$10,ABONE2,11,FALSE)</f>
        <v>4.6619066152072265E-4</v>
      </c>
      <c r="L32" s="17">
        <f>(SUMIFS(SANAYIAG2,KAYNAK,A32,SEBEP,B32,SÜRE,"Uzun",BİLDİRİM,"Bildirimli",İL,$B$10)/VLOOKUP($B$10,ABONE2,12,FALSE))</f>
        <v>0</v>
      </c>
      <c r="M32" s="17">
        <f>(SUMIFS(SANAYIOG2,KAYNAK,A32,SEBEP,B32,SÜRE,"Uzun",BİLDİRİM,"Bildirimli",İL,$B$10)/VLOOKUP($B$10,ABONE2,13,FALSE))</f>
        <v>0</v>
      </c>
      <c r="N32" s="17">
        <f>(SUMIFS(SANAYIAG2,KAYNAK,A32,SEBEP,B32,SÜRE,"Uzun",BİLDİRİM,"Bildirimli",İL,$B$10)+SUMIFS(SANAYIOG2,KAYNAK,A32,SEBEP,B32,SÜRE,"Uzun",BİLDİRİM,"Bildirimli",İL,$B$10))/VLOOKUP($B$10,ABONE2,14,FALSE)</f>
        <v>0</v>
      </c>
      <c r="O32" s="23">
        <f>(SUMIFS(MESKENAG2,KAYNAK,A32,SEBEP,B32,SÜRE,"Uzun",BİLDİRİM,"Bildirimli",İL,$B$10)+SUMIFS(MESKENOG2,KAYNAK,A32,SEBEP,B32,SÜRE,"Uzun",BİLDİRİM,"Bildirimli",İL,$B$10)+SUMIFS(TARIMSALAG2,KAYNAK,A32,SEBEP,B32,SÜRE,"Uzun",BİLDİRİM,"Bildirimli",İL,$B$10)+SUMIFS(TARIMSALOG2,KAYNAK,A32,SEBEP,B32,SÜRE,"Uzun",BİLDİRİM,"Bildirimli",İL,$B$10)+SUMIFS(TICARETHANEAG2,KAYNAK,A32,SEBEP,B32,SÜRE,"Uzun",BİLDİRİM,"Bildirimli",İL,$B$10)+SUMIFS(TICARETHANEOG2,KAYNAK,A32,SEBEP,B32,SÜRE,"Uzun",BİLDİRİM,"Bildirimli",İL,$B$10)+SUMIFS(SANAYIAG2,KAYNAK,A32,SEBEP,B32,SÜRE,"Uzun",BİLDİRİM,"Bildirimli",İL,$B$10)+SUMIFS(SANAYIOG2,KAYNAK,A32,SEBEP,B32,SÜRE,"Uzun",BİLDİRİM,"Bildirimli",İL,$B$10))/VLOOKUP($B$10,ABONE2,15,FALSE)</f>
        <v>7.7549458076418932E-5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0.10463436540744317</v>
      </c>
      <c r="D33" s="17">
        <f t="shared" ref="D33:O33" si="14">SUM(D28:D32)</f>
        <v>7.3770930609968302</v>
      </c>
      <c r="E33" s="17">
        <f t="shared" si="14"/>
        <v>0.11024006065271423</v>
      </c>
      <c r="F33" s="17">
        <f t="shared" si="14"/>
        <v>1.4617267471418278</v>
      </c>
      <c r="G33" s="17">
        <f t="shared" si="14"/>
        <v>8.9370292366418216</v>
      </c>
      <c r="H33" s="17">
        <f t="shared" si="14"/>
        <v>2.3845589063244739</v>
      </c>
      <c r="I33" s="17">
        <f t="shared" si="14"/>
        <v>0.29421586322010218</v>
      </c>
      <c r="J33" s="17">
        <f t="shared" si="14"/>
        <v>11.730376895644799</v>
      </c>
      <c r="K33" s="17">
        <f t="shared" si="14"/>
        <v>0.54403015824097201</v>
      </c>
      <c r="L33" s="17">
        <f t="shared" si="14"/>
        <v>3.5938608165027577</v>
      </c>
      <c r="M33" s="17">
        <f t="shared" si="14"/>
        <v>70.188294207624921</v>
      </c>
      <c r="N33" s="17">
        <f t="shared" si="14"/>
        <v>33.322140612481682</v>
      </c>
      <c r="O33" s="17">
        <f t="shared" si="14"/>
        <v>0.27317117267757479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VLOOKUP($B$10,ABONE2,3,FALSE)</f>
        <v>2138951</v>
      </c>
      <c r="D37" s="22">
        <f>VLOOKUP($B$10,ABONE2,4,FALSE)</f>
        <v>1650</v>
      </c>
      <c r="E37" s="22">
        <f>VLOOKUP($B$10,ABONE2,5,FALSE)</f>
        <v>2140601</v>
      </c>
      <c r="F37" s="22">
        <f>VLOOKUP($B$10,ABONE2,6,FALSE)</f>
        <v>48872</v>
      </c>
      <c r="G37" s="22">
        <f>VLOOKUP($B$10,ABONE2,7,FALSE)</f>
        <v>6883</v>
      </c>
      <c r="H37" s="22">
        <f>VLOOKUP($B$10,ABONE2,8,FALSE)</f>
        <v>55755</v>
      </c>
      <c r="I37" s="22">
        <f>VLOOKUP($B$10,ABONE2,9,FALSE)</f>
        <v>422397</v>
      </c>
      <c r="J37" s="22">
        <f>VLOOKUP($B$10,ABONE2,10,FALSE)</f>
        <v>9433</v>
      </c>
      <c r="K37" s="22">
        <f>VLOOKUP($B$10,ABONE2,11,FALSE)</f>
        <v>431830</v>
      </c>
      <c r="L37" s="36">
        <f>VLOOKUP($B$10,ABONE2,12,FALSE)</f>
        <v>1911</v>
      </c>
      <c r="M37" s="36">
        <f>VLOOKUP($B$10,ABONE2,13,FALSE)</f>
        <v>1541</v>
      </c>
      <c r="N37" s="36">
        <f>VLOOKUP($B$10,ABONE2,14,FALSE)</f>
        <v>3452</v>
      </c>
      <c r="O37" s="36">
        <f>VLOOKUP($B$10,ABONE2,15,FALSE)</f>
        <v>2631638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VLOOKUP($B$10,TUKETIM,3,FALSE)</f>
        <v>513478.81125833333</v>
      </c>
      <c r="D38" s="22">
        <f>VLOOKUP($B$10,TUKETIM,4,FALSE)</f>
        <v>5722.62435</v>
      </c>
      <c r="E38" s="22">
        <f>VLOOKUP($B$10,TUKETIM,5,FALSE)</f>
        <v>519201.43560833333</v>
      </c>
      <c r="F38" s="22">
        <f>VLOOKUP($B$10,TUKETIM,6,FALSE)</f>
        <v>30210.269366666671</v>
      </c>
      <c r="G38" s="22">
        <f>VLOOKUP($B$10,TUKETIM,7,FALSE)</f>
        <v>22235.922683333334</v>
      </c>
      <c r="H38" s="22">
        <f>VLOOKUP($B$10,TUKETIM,8,FALSE)</f>
        <v>52446.192050000005</v>
      </c>
      <c r="I38" s="22">
        <f>VLOOKUP($B$10,TUKETIM,9,FALSE)</f>
        <v>265707.09844999993</v>
      </c>
      <c r="J38" s="22">
        <f>VLOOKUP($B$10,TUKETIM,10,FALSE)</f>
        <v>187751.14892500002</v>
      </c>
      <c r="K38" s="22">
        <f>VLOOKUP($B$10,TUKETIM,11,FALSE)</f>
        <v>453458.24737499992</v>
      </c>
      <c r="L38" s="36">
        <f>VLOOKUP($B$10,TUKETIM,12,FALSE)</f>
        <v>19961.581583333336</v>
      </c>
      <c r="M38" s="36">
        <f>VLOOKUP($B$10,TUKETIM,13,FALSE)</f>
        <v>397478.80085833336</v>
      </c>
      <c r="N38" s="36">
        <f>VLOOKUP($B$10,TUKETIM,14,FALSE)</f>
        <v>417440.38244166668</v>
      </c>
      <c r="O38" s="36">
        <f>VLOOKUP($B$10,TUKETIM,15,FALSE)</f>
        <v>1442546.2574749999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VLOOKUP($B$10,ANLASMA,3,FALSE)</f>
        <v>10756778.415999999</v>
      </c>
      <c r="D39" s="22">
        <f>VLOOKUP($B$10,ANLASMA,4,FALSE)</f>
        <v>111968.15</v>
      </c>
      <c r="E39" s="22">
        <f>VLOOKUP($B$10,ANLASMA,5,FALSE)</f>
        <v>10868746.566</v>
      </c>
      <c r="F39" s="22">
        <f>VLOOKUP($B$10,ANLASMA,6,FALSE)</f>
        <v>309239.82</v>
      </c>
      <c r="G39" s="22">
        <f>VLOOKUP($B$10,ANLASMA,7,FALSE)</f>
        <v>227859.527</v>
      </c>
      <c r="H39" s="22">
        <f>VLOOKUP($B$10,ANLASMA,8,FALSE)</f>
        <v>537099.34700000007</v>
      </c>
      <c r="I39" s="22">
        <f>VLOOKUP($B$10,ANLASMA,9,FALSE)</f>
        <v>2679847.219000001</v>
      </c>
      <c r="J39" s="22">
        <f>VLOOKUP($B$10,ANLASMA,10,FALSE)</f>
        <v>2951550.017</v>
      </c>
      <c r="K39" s="22">
        <f>VLOOKUP($B$10,ANLASMA,11,FALSE)</f>
        <v>5631397.2360000014</v>
      </c>
      <c r="L39" s="36">
        <f>VLOOKUP($B$10,ANLASMA,12,FALSE)</f>
        <v>79280.250000000015</v>
      </c>
      <c r="M39" s="36">
        <f>VLOOKUP($B$10,ANLASMA,13,FALSE)</f>
        <v>1933072.8779999998</v>
      </c>
      <c r="N39" s="36">
        <f>VLOOKUP($B$10,ANLASMA,14,FALSE)</f>
        <v>2012353.1279999998</v>
      </c>
      <c r="O39" s="36">
        <f>VLOOKUP($B$10,ANLASMA,15,FALSE)</f>
        <v>19049596.277000003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3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A13:B13"/>
    <mergeCell ref="C13:E13"/>
    <mergeCell ref="F13:H13"/>
    <mergeCell ref="I13:K13"/>
    <mergeCell ref="L13:N13"/>
    <mergeCell ref="O13:O14"/>
    <mergeCell ref="A25:B25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80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107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7" t="s">
        <v>18</v>
      </c>
      <c r="B14" s="27" t="s">
        <v>19</v>
      </c>
      <c r="C14" s="28" t="s">
        <v>20</v>
      </c>
      <c r="D14" s="28" t="s">
        <v>2</v>
      </c>
      <c r="E14" s="28" t="s">
        <v>64</v>
      </c>
      <c r="F14" s="28" t="s">
        <v>20</v>
      </c>
      <c r="G14" s="28" t="s">
        <v>2</v>
      </c>
      <c r="H14" s="28" t="s">
        <v>64</v>
      </c>
      <c r="I14" s="28" t="s">
        <v>20</v>
      </c>
      <c r="J14" s="28" t="s">
        <v>2</v>
      </c>
      <c r="K14" s="28" t="s">
        <v>64</v>
      </c>
      <c r="L14" s="28" t="s">
        <v>20</v>
      </c>
      <c r="M14" s="28" t="s">
        <v>2</v>
      </c>
      <c r="N14" s="28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7" t="s">
        <v>26</v>
      </c>
      <c r="B15" s="27" t="s">
        <v>27</v>
      </c>
      <c r="C15" s="17">
        <f t="shared" ref="C15:C24" si="0">(SUMIFS(MESKENAG2,KAYNAK,A15,SEBEP,B15,SÜRE,"Uzun",BİLDİRİM,"Bildirimsiz",İL,$B$10,İLÇE,$B$11)/VLOOKUP($B$11,ABONE2,3,FALSE))</f>
        <v>0</v>
      </c>
      <c r="D15" s="17">
        <f t="shared" ref="D15:D24" si="1">(SUMIFS(MESKENOG2,KAYNAK,A15,SEBEP,B15,SÜRE,"Uzun",BİLDİRİM,"Bildirimsiz",İL,$B$10,İLÇE,$B$11)/VLOOKUP($B$11,ABONE2,4,FALSE))</f>
        <v>0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7">
        <f t="shared" ref="F15:F24" si="3">(SUMIFS(TARIMSALAG2,KAYNAK,A15,SEBEP,B15,SÜRE,"Uzun",BİLDİRİM,"Bildirimsiz",İL,$B$10,İLÇE,$B$11)/VLOOKUP($B$11,ABONE2,6,FALSE))</f>
        <v>0</v>
      </c>
      <c r="G15" s="17">
        <f t="shared" ref="G15:G24" si="4">(SUMIFS(TARIMSALOG2,KAYNAK,A15,SEBEP,B15,SÜRE,"Uzun",BİLDİRİM,"Bildirimsiz",İL,$B$10,İLÇE,$B$11)/VLOOKUP($B$11,ABONE2,7,FALSE))</f>
        <v>0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7">
        <f t="shared" ref="I15:I24" si="6">(SUMIFS(TICARETHANEAG2,KAYNAK,A15,SEBEP,B15,SÜRE,"Uzun",BİLDİRİM,"Bildirimsiz",İL,$B$10,İLÇE,$B$11)/VLOOKUP($B$11,ABONE2,9,FALSE))</f>
        <v>0</v>
      </c>
      <c r="J15" s="17">
        <f t="shared" ref="J15:J24" si="7">(SUMIFS(TICARETHANEOG2,KAYNAK,A15,SEBEP,B15,SÜRE,"Uzun",BİLDİRİM,"Bildirimsiz",İL,$B$10,İLÇE,$B$11)/VLOOKUP($B$11,ABONE2,10,FALSE))</f>
        <v>0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7">
        <f t="shared" ref="L15:L24" si="9">(SUMIFS(SANAYIAG2,KAYNAK,A15,SEBEP,B15,SÜRE,"Uzun",BİLDİRİM,"Bildirimsiz",İL,$B$10,İLÇE,$B$11)/VLOOKUP($B$11,ABONE2,12,FALSE))</f>
        <v>0</v>
      </c>
      <c r="M15" s="17">
        <f t="shared" ref="M15:M24" si="10">(SUMIFS(SANAYIOG2,KAYNAK,A15,SEBEP,B15,SÜRE,"Uzun",BİLDİRİM,"Bildirimsiz",İL,$B$10,İLÇE,$B$11)/VLOOKUP($B$11,ABONE2,13,FALSE))</f>
        <v>0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7" t="s">
        <v>26</v>
      </c>
      <c r="B16" s="27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7" t="s">
        <v>129</v>
      </c>
      <c r="B17" s="27" t="s">
        <v>27</v>
      </c>
      <c r="C17" s="17">
        <f t="shared" si="0"/>
        <v>0.4264082160873835</v>
      </c>
      <c r="D17" s="17">
        <f t="shared" si="1"/>
        <v>14.672996193592942</v>
      </c>
      <c r="E17" s="17">
        <f t="shared" si="2"/>
        <v>0.46672277154784308</v>
      </c>
      <c r="F17" s="17">
        <f t="shared" si="3"/>
        <v>1.9512604762082129</v>
      </c>
      <c r="G17" s="17">
        <f t="shared" si="4"/>
        <v>17.809370423469517</v>
      </c>
      <c r="H17" s="17">
        <f t="shared" si="5"/>
        <v>5.8402731537508652</v>
      </c>
      <c r="I17" s="17">
        <f t="shared" si="6"/>
        <v>1.0487216174009864</v>
      </c>
      <c r="J17" s="17">
        <f t="shared" si="7"/>
        <v>32.743865648076948</v>
      </c>
      <c r="K17" s="17">
        <f t="shared" si="8"/>
        <v>2.1604464808088633</v>
      </c>
      <c r="L17" s="17">
        <f t="shared" si="9"/>
        <v>16.426466768477948</v>
      </c>
      <c r="M17" s="17">
        <f t="shared" si="10"/>
        <v>104.73071441127563</v>
      </c>
      <c r="N17" s="17">
        <f t="shared" si="11"/>
        <v>38.502528679177367</v>
      </c>
      <c r="O17" s="23">
        <f t="shared" si="12"/>
        <v>0.82040436971261677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7" t="s">
        <v>129</v>
      </c>
      <c r="B18" s="27" t="s">
        <v>3</v>
      </c>
      <c r="C18" s="17">
        <f t="shared" si="0"/>
        <v>0</v>
      </c>
      <c r="D18" s="17">
        <f t="shared" si="1"/>
        <v>0</v>
      </c>
      <c r="E18" s="17">
        <f t="shared" si="2"/>
        <v>0</v>
      </c>
      <c r="F18" s="17">
        <f t="shared" si="3"/>
        <v>0</v>
      </c>
      <c r="G18" s="17">
        <f t="shared" si="4"/>
        <v>0</v>
      </c>
      <c r="H18" s="17">
        <f t="shared" si="5"/>
        <v>0</v>
      </c>
      <c r="I18" s="17">
        <f t="shared" si="6"/>
        <v>0</v>
      </c>
      <c r="J18" s="17">
        <f t="shared" si="7"/>
        <v>0</v>
      </c>
      <c r="K18" s="17">
        <f t="shared" si="8"/>
        <v>0</v>
      </c>
      <c r="L18" s="17">
        <f t="shared" si="9"/>
        <v>0</v>
      </c>
      <c r="M18" s="17">
        <f t="shared" si="10"/>
        <v>0</v>
      </c>
      <c r="N18" s="17">
        <f t="shared" si="11"/>
        <v>0</v>
      </c>
      <c r="O18" s="23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7" t="s">
        <v>129</v>
      </c>
      <c r="B19" s="27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7" t="s">
        <v>129</v>
      </c>
      <c r="B20" s="27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7" t="s">
        <v>130</v>
      </c>
      <c r="B21" s="27" t="s">
        <v>27</v>
      </c>
      <c r="C21" s="17">
        <f t="shared" si="0"/>
        <v>7.7188830831395272E-2</v>
      </c>
      <c r="D21" s="17">
        <f t="shared" si="1"/>
        <v>0</v>
      </c>
      <c r="E21" s="17">
        <f t="shared" si="2"/>
        <v>7.6970404257510089E-2</v>
      </c>
      <c r="F21" s="17">
        <f t="shared" si="3"/>
        <v>0.29714547393588625</v>
      </c>
      <c r="G21" s="17">
        <f t="shared" si="4"/>
        <v>0</v>
      </c>
      <c r="H21" s="17">
        <f t="shared" si="5"/>
        <v>0.22427408389922843</v>
      </c>
      <c r="I21" s="17">
        <f t="shared" si="6"/>
        <v>0.21956674607437698</v>
      </c>
      <c r="J21" s="17">
        <f t="shared" si="7"/>
        <v>0</v>
      </c>
      <c r="K21" s="17">
        <f t="shared" si="8"/>
        <v>0.2118653199331296</v>
      </c>
      <c r="L21" s="17">
        <f t="shared" si="9"/>
        <v>1.0910110469606875</v>
      </c>
      <c r="M21" s="17">
        <f t="shared" si="10"/>
        <v>0</v>
      </c>
      <c r="N21" s="17">
        <f t="shared" si="11"/>
        <v>0.81825828522051558</v>
      </c>
      <c r="O21" s="23">
        <f t="shared" si="12"/>
        <v>9.7462086502760378E-2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7" t="s">
        <v>130</v>
      </c>
      <c r="B22" s="27" t="s">
        <v>3</v>
      </c>
      <c r="C22" s="17">
        <f t="shared" si="0"/>
        <v>0</v>
      </c>
      <c r="D22" s="17">
        <f t="shared" si="1"/>
        <v>0</v>
      </c>
      <c r="E22" s="17">
        <f t="shared" si="2"/>
        <v>0</v>
      </c>
      <c r="F22" s="17">
        <f t="shared" si="3"/>
        <v>0</v>
      </c>
      <c r="G22" s="17">
        <f t="shared" si="4"/>
        <v>0</v>
      </c>
      <c r="H22" s="17">
        <f t="shared" si="5"/>
        <v>0</v>
      </c>
      <c r="I22" s="17">
        <f t="shared" si="6"/>
        <v>2.2837055331804433E-4</v>
      </c>
      <c r="J22" s="17">
        <f t="shared" si="7"/>
        <v>0</v>
      </c>
      <c r="K22" s="17">
        <f t="shared" si="8"/>
        <v>2.2036032872502269E-4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2.7410610155613995E-5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7" t="s">
        <v>130</v>
      </c>
      <c r="B23" s="27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7" t="s">
        <v>130</v>
      </c>
      <c r="B24" s="27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0.50359704691877871</v>
      </c>
      <c r="D25" s="17">
        <f t="shared" ref="D25:O25" si="13">SUM(D15:D24)</f>
        <v>14.672996193592942</v>
      </c>
      <c r="E25" s="17">
        <f t="shared" si="13"/>
        <v>0.54369317580535315</v>
      </c>
      <c r="F25" s="17">
        <f t="shared" si="13"/>
        <v>2.2484059501440989</v>
      </c>
      <c r="G25" s="17">
        <f t="shared" si="13"/>
        <v>17.809370423469517</v>
      </c>
      <c r="H25" s="17">
        <f t="shared" si="13"/>
        <v>6.0645472376500935</v>
      </c>
      <c r="I25" s="17">
        <f t="shared" si="13"/>
        <v>1.2685167340286814</v>
      </c>
      <c r="J25" s="17">
        <f t="shared" si="13"/>
        <v>32.743865648076948</v>
      </c>
      <c r="K25" s="17">
        <f t="shared" si="13"/>
        <v>2.3725321610707182</v>
      </c>
      <c r="L25" s="17">
        <f t="shared" si="13"/>
        <v>17.517477815438635</v>
      </c>
      <c r="M25" s="17">
        <f t="shared" si="13"/>
        <v>104.73071441127563</v>
      </c>
      <c r="N25" s="17">
        <f t="shared" si="13"/>
        <v>39.320786964397882</v>
      </c>
      <c r="O25" s="17">
        <f t="shared" si="13"/>
        <v>0.91789386682553276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7" t="s">
        <v>18</v>
      </c>
      <c r="B27" s="27" t="s">
        <v>19</v>
      </c>
      <c r="C27" s="28" t="s">
        <v>1</v>
      </c>
      <c r="D27" s="28" t="s">
        <v>2</v>
      </c>
      <c r="E27" s="28" t="s">
        <v>64</v>
      </c>
      <c r="F27" s="28" t="s">
        <v>1</v>
      </c>
      <c r="G27" s="28" t="s">
        <v>2</v>
      </c>
      <c r="H27" s="28" t="s">
        <v>64</v>
      </c>
      <c r="I27" s="28" t="s">
        <v>1</v>
      </c>
      <c r="J27" s="28" t="s">
        <v>2</v>
      </c>
      <c r="K27" s="28" t="s">
        <v>64</v>
      </c>
      <c r="L27" s="28" t="s">
        <v>1</v>
      </c>
      <c r="M27" s="28" t="s">
        <v>2</v>
      </c>
      <c r="N27" s="28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7" t="s">
        <v>26</v>
      </c>
      <c r="B28" s="27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7" t="s">
        <v>129</v>
      </c>
      <c r="B29" s="27" t="s">
        <v>27</v>
      </c>
      <c r="C29" s="17">
        <f>(SUMIFS(MESKENAG2,KAYNAK,A29,SEBEP,B29,SÜRE,"Uzun",BİLDİRİM,"Bildirimli",İL,$B$10,İLÇE,$B$11)/VLOOKUP($B$11,ABONE2,3,FALSE))</f>
        <v>0</v>
      </c>
      <c r="D29" s="17">
        <f>(SUMIFS(MESKENOG2,KAYNAK,A29,SEBEP,B29,SÜRE,"Uzun",BİLDİRİM,"Bildirimli",İL,$B$10,İLÇE,$B$11)/VLOOKUP($B$11,ABONE2,4,FALSE))</f>
        <v>0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0</v>
      </c>
      <c r="F29" s="17">
        <f>(SUMIFS(TARIMSALAG2,KAYNAK,A29,SEBEP,B29,SÜRE,"Uzun",BİLDİRİM,"Bildirimli",İL,$B$10,İLÇE,$B$11)/VLOOKUP($B$11,ABONE2,6,FALSE))</f>
        <v>0</v>
      </c>
      <c r="G29" s="17">
        <f>(SUMIFS(TARIMSALOG2,KAYNAK,A29,SEBEP,B29,SÜRE,"Uzun",BİLDİRİM,"Bildirimli",İL,$B$10,İLÇE,$B$11)/VLOOKUP($B$11,ABONE2,7,FALSE))</f>
        <v>0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0</v>
      </c>
      <c r="I29" s="17">
        <f>(SUMIFS(TICARETHANEAG2,KAYNAK,A29,SEBEP,B29,SÜRE,"Uzun",BİLDİRİM,"Bildirimli",İL,$B$10,İLÇE,$B$11)/VLOOKUP($B$11,ABONE2,9,FALSE))</f>
        <v>0</v>
      </c>
      <c r="J29" s="17">
        <f>(SUMIFS(TICARETHANEOG2,KAYNAK,A29,SEBEP,B29,SÜRE,"Uzun",BİLDİRİM,"Bildirimli",İL,$B$10,İLÇE,$B$11)/VLOOKUP($B$11,ABONE2,10,FALSE))</f>
        <v>0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</v>
      </c>
      <c r="L29" s="17">
        <f>(SUMIFS(SANAYIAG2,KAYNAK,A29,SEBEP,B29,SÜRE,"Uzun",BİLDİRİM,"Bildirimli",İL,$B$10,İLÇE,$B$11)/VLOOKUP($B$11,ABONE2,12,FALSE))</f>
        <v>0</v>
      </c>
      <c r="M29" s="17">
        <f>(SUMIFS(SANAYIOG2,KAYNAK,A29,SEBEP,B29,SÜRE,"Uzun",BİLDİRİM,"Bildirimli",İL,$B$10,İLÇE,$B$11)/VLOOKUP($B$11,ABONE2,13,FALSE))</f>
        <v>0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0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7" t="s">
        <v>129</v>
      </c>
      <c r="B30" s="27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7" t="s">
        <v>130</v>
      </c>
      <c r="B31" s="27" t="s">
        <v>27</v>
      </c>
      <c r="C31" s="17">
        <f>(SUMIFS(MESKENAG2,KAYNAK,A31,SEBEP,B31,SÜRE,"Uzun",BİLDİRİM,"Bildirimli",İL,$B$10,İLÇE,$B$11)/VLOOKUP($B$11,ABONE2,3,FALSE))</f>
        <v>8.9097421269532275E-3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8.8845296133547025E-3</v>
      </c>
      <c r="F31" s="17">
        <f>(SUMIFS(TARIMSALAG2,KAYNAK,A31,SEBEP,B31,SÜRE,"Uzun",BİLDİRİM,"Bildirimli",İL,$B$10,İLÇE,$B$11)/VLOOKUP($B$11,ABONE2,6,FALSE))</f>
        <v>0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7">
        <f>(SUMIFS(TICARETHANEAG2,KAYNAK,A31,SEBEP,B31,SÜRE,"Uzun",BİLDİRİM,"Bildirimli",İL,$B$10,İLÇE,$B$11)/VLOOKUP($B$11,ABONE2,9,FALSE))</f>
        <v>9.1763571675990553E-4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8.8544913193524773E-4</v>
      </c>
      <c r="L31" s="17">
        <f>(SUMIFS(SANAYIAG2,KAYNAK,A31,SEBEP,B31,SÜRE,"Uzun",BİLDİRİM,"Bildirimli",İL,$B$10,İLÇE,$B$11)/VLOOKUP($B$11,ABONE2,12,FALSE))</f>
        <v>0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7.6903437439384591E-3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7" t="s">
        <v>130</v>
      </c>
      <c r="B32" s="27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8.9097421269532275E-3</v>
      </c>
      <c r="D33" s="17">
        <f t="shared" ref="D33:O33" si="14">SUM(D28:D32)</f>
        <v>0</v>
      </c>
      <c r="E33" s="17">
        <f t="shared" si="14"/>
        <v>8.8845296133547025E-3</v>
      </c>
      <c r="F33" s="17">
        <f t="shared" si="14"/>
        <v>0</v>
      </c>
      <c r="G33" s="17">
        <f t="shared" si="14"/>
        <v>0</v>
      </c>
      <c r="H33" s="17">
        <f t="shared" si="14"/>
        <v>0</v>
      </c>
      <c r="I33" s="17">
        <f t="shared" si="14"/>
        <v>9.1763571675990553E-4</v>
      </c>
      <c r="J33" s="17">
        <f t="shared" si="14"/>
        <v>0</v>
      </c>
      <c r="K33" s="17">
        <f t="shared" si="14"/>
        <v>8.8544913193524773E-4</v>
      </c>
      <c r="L33" s="17">
        <f t="shared" si="14"/>
        <v>0</v>
      </c>
      <c r="M33" s="17">
        <f t="shared" si="14"/>
        <v>0</v>
      </c>
      <c r="N33" s="17">
        <f t="shared" si="14"/>
        <v>0</v>
      </c>
      <c r="O33" s="17">
        <f t="shared" si="14"/>
        <v>7.6903437439384591E-3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49334</v>
      </c>
      <c r="D37" s="22">
        <f>VLOOKUP($B$11,ABONE2,4,FALSE)</f>
        <v>140</v>
      </c>
      <c r="E37" s="22">
        <f>VLOOKUP($B$11,ABONE2,5,FALSE)</f>
        <v>49474</v>
      </c>
      <c r="F37" s="22">
        <f>VLOOKUP($B$11,ABONE2,6,FALSE)</f>
        <v>951</v>
      </c>
      <c r="G37" s="22">
        <f>VLOOKUP($B$11,ABONE2,7,FALSE)</f>
        <v>309</v>
      </c>
      <c r="H37" s="22">
        <f>VLOOKUP($B$11,ABONE2,8,FALSE)</f>
        <v>1260</v>
      </c>
      <c r="I37" s="22">
        <f>VLOOKUP($B$11,ABONE2,9,FALSE)</f>
        <v>6960</v>
      </c>
      <c r="J37" s="22">
        <f>VLOOKUP($B$11,ABONE2,10,FALSE)</f>
        <v>253</v>
      </c>
      <c r="K37" s="22">
        <f>VLOOKUP($B$11,ABONE2,11,FALSE)</f>
        <v>7213</v>
      </c>
      <c r="L37" s="36">
        <f>VLOOKUP($B$11,ABONE2,12,FALSE)</f>
        <v>30</v>
      </c>
      <c r="M37" s="36">
        <f>VLOOKUP($B$11,ABONE2,13,FALSE)</f>
        <v>10</v>
      </c>
      <c r="N37" s="36">
        <f>VLOOKUP($B$11,ABONE2,14,FALSE)</f>
        <v>40</v>
      </c>
      <c r="O37" s="36">
        <f>VLOOKUP($B$11,ABONE2,15,FALSE)</f>
        <v>57987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7590.0582249999998</v>
      </c>
      <c r="D38" s="22">
        <f>VLOOKUP($B$11,TUKETIM,4,FALSE)</f>
        <v>348.73076666666668</v>
      </c>
      <c r="E38" s="22">
        <f>VLOOKUP($B$11,TUKETIM,5,FALSE)</f>
        <v>7938.7889916666663</v>
      </c>
      <c r="F38" s="22">
        <f>VLOOKUP($B$11,TUKETIM,6,FALSE)</f>
        <v>404.89081666666669</v>
      </c>
      <c r="G38" s="22">
        <f>VLOOKUP($B$11,TUKETIM,7,FALSE)</f>
        <v>849.85388333333344</v>
      </c>
      <c r="H38" s="22">
        <f>VLOOKUP($B$11,TUKETIM,8,FALSE)</f>
        <v>1254.7447000000002</v>
      </c>
      <c r="I38" s="22">
        <f>VLOOKUP($B$11,TUKETIM,9,FALSE)</f>
        <v>3537.4406166666668</v>
      </c>
      <c r="J38" s="22">
        <f>VLOOKUP($B$11,TUKETIM,10,FALSE)</f>
        <v>2397.0185916666669</v>
      </c>
      <c r="K38" s="22">
        <f>VLOOKUP($B$11,TUKETIM,11,FALSE)</f>
        <v>5934.4592083333337</v>
      </c>
      <c r="L38" s="36">
        <f>VLOOKUP($B$11,TUKETIM,12,FALSE)</f>
        <v>129.51676666666665</v>
      </c>
      <c r="M38" s="36">
        <f>VLOOKUP($B$11,TUKETIM,13,FALSE)</f>
        <v>650.23917499999982</v>
      </c>
      <c r="N38" s="36">
        <f>VLOOKUP($B$11,TUKETIM,14,FALSE)</f>
        <v>779.75594166666644</v>
      </c>
      <c r="O38" s="36">
        <f>VLOOKUP($B$11,TUKETIM,15,FALSE)</f>
        <v>15907.748841666667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262207.67700000003</v>
      </c>
      <c r="D39" s="22">
        <f>VLOOKUP($B$11,ANLASMA,4,FALSE)</f>
        <v>17391.46</v>
      </c>
      <c r="E39" s="22">
        <f>VLOOKUP($B$11,ANLASMA,5,FALSE)</f>
        <v>279599.13700000005</v>
      </c>
      <c r="F39" s="22">
        <f>VLOOKUP($B$11,ANLASMA,6,FALSE)</f>
        <v>8465.33</v>
      </c>
      <c r="G39" s="22">
        <f>VLOOKUP($B$11,ANLASMA,7,FALSE)</f>
        <v>11690.8</v>
      </c>
      <c r="H39" s="22">
        <f>VLOOKUP($B$11,ANLASMA,8,FALSE)</f>
        <v>20156.129999999997</v>
      </c>
      <c r="I39" s="22">
        <f>VLOOKUP($B$11,ANLASMA,9,FALSE)</f>
        <v>38461.644</v>
      </c>
      <c r="J39" s="22">
        <f>VLOOKUP($B$11,ANLASMA,10,FALSE)</f>
        <v>25760.87</v>
      </c>
      <c r="K39" s="22">
        <f>VLOOKUP($B$11,ANLASMA,11,FALSE)</f>
        <v>64222.513999999996</v>
      </c>
      <c r="L39" s="36">
        <f>VLOOKUP($B$11,ANLASMA,12,FALSE)</f>
        <v>529.71</v>
      </c>
      <c r="M39" s="36">
        <f>VLOOKUP($B$11,ANLASMA,13,FALSE)</f>
        <v>5468.4</v>
      </c>
      <c r="N39" s="36">
        <f>VLOOKUP($B$11,ANLASMA,14,FALSE)</f>
        <v>5998.11</v>
      </c>
      <c r="O39" s="36">
        <f>VLOOKUP($B$11,ANLASMA,15,FALSE)</f>
        <v>369975.89100000006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80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108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7" t="s">
        <v>18</v>
      </c>
      <c r="B14" s="27" t="s">
        <v>19</v>
      </c>
      <c r="C14" s="28" t="s">
        <v>20</v>
      </c>
      <c r="D14" s="28" t="s">
        <v>2</v>
      </c>
      <c r="E14" s="28" t="s">
        <v>64</v>
      </c>
      <c r="F14" s="28" t="s">
        <v>20</v>
      </c>
      <c r="G14" s="28" t="s">
        <v>2</v>
      </c>
      <c r="H14" s="28" t="s">
        <v>64</v>
      </c>
      <c r="I14" s="28" t="s">
        <v>20</v>
      </c>
      <c r="J14" s="28" t="s">
        <v>2</v>
      </c>
      <c r="K14" s="28" t="s">
        <v>64</v>
      </c>
      <c r="L14" s="28" t="s">
        <v>20</v>
      </c>
      <c r="M14" s="28" t="s">
        <v>2</v>
      </c>
      <c r="N14" s="28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7" t="s">
        <v>26</v>
      </c>
      <c r="B15" s="27" t="s">
        <v>27</v>
      </c>
      <c r="C15" s="17">
        <f t="shared" ref="C15:C24" si="0">(SUMIFS(MESKENAG2,KAYNAK,A15,SEBEP,B15,SÜRE,"Uzun",BİLDİRİM,"Bildirimsiz",İL,$B$10,İLÇE,$B$11)/VLOOKUP($B$11,ABONE2,3,FALSE))</f>
        <v>0</v>
      </c>
      <c r="D15" s="17">
        <f t="shared" ref="D15:D24" si="1">(SUMIFS(MESKENOG2,KAYNAK,A15,SEBEP,B15,SÜRE,"Uzun",BİLDİRİM,"Bildirimsiz",İL,$B$10,İLÇE,$B$11)/VLOOKUP($B$11,ABONE2,4,FALSE))</f>
        <v>0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7">
        <f t="shared" ref="F15:F24" si="3">(SUMIFS(TARIMSALAG2,KAYNAK,A15,SEBEP,B15,SÜRE,"Uzun",BİLDİRİM,"Bildirimsiz",İL,$B$10,İLÇE,$B$11)/VLOOKUP($B$11,ABONE2,6,FALSE))</f>
        <v>0</v>
      </c>
      <c r="G15" s="17">
        <f t="shared" ref="G15:G24" si="4">(SUMIFS(TARIMSALOG2,KAYNAK,A15,SEBEP,B15,SÜRE,"Uzun",BİLDİRİM,"Bildirimsiz",İL,$B$10,İLÇE,$B$11)/VLOOKUP($B$11,ABONE2,7,FALSE))</f>
        <v>0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7">
        <f t="shared" ref="I15:I24" si="6">(SUMIFS(TICARETHANEAG2,KAYNAK,A15,SEBEP,B15,SÜRE,"Uzun",BİLDİRİM,"Bildirimsiz",İL,$B$10,İLÇE,$B$11)/VLOOKUP($B$11,ABONE2,9,FALSE))</f>
        <v>0</v>
      </c>
      <c r="J15" s="17">
        <f t="shared" ref="J15:J24" si="7">(SUMIFS(TICARETHANEOG2,KAYNAK,A15,SEBEP,B15,SÜRE,"Uzun",BİLDİRİM,"Bildirimsiz",İL,$B$10,İLÇE,$B$11)/VLOOKUP($B$11,ABONE2,10,FALSE))</f>
        <v>0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7">
        <f t="shared" ref="L15:L24" si="9">(SUMIFS(SANAYIAG2,KAYNAK,A15,SEBEP,B15,SÜRE,"Uzun",BİLDİRİM,"Bildirimsiz",İL,$B$10,İLÇE,$B$11)/VLOOKUP($B$11,ABONE2,12,FALSE))</f>
        <v>0</v>
      </c>
      <c r="M15" s="17">
        <f t="shared" ref="M15:M24" si="10">(SUMIFS(SANAYIOG2,KAYNAK,A15,SEBEP,B15,SÜRE,"Uzun",BİLDİRİM,"Bildirimsiz",İL,$B$10,İLÇE,$B$11)/VLOOKUP($B$11,ABONE2,13,FALSE))</f>
        <v>0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7" t="s">
        <v>26</v>
      </c>
      <c r="B16" s="27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7" t="s">
        <v>129</v>
      </c>
      <c r="B17" s="27" t="s">
        <v>27</v>
      </c>
      <c r="C17" s="17">
        <f t="shared" si="0"/>
        <v>0.3083189953997692</v>
      </c>
      <c r="D17" s="17">
        <f t="shared" si="1"/>
        <v>0</v>
      </c>
      <c r="E17" s="17">
        <f t="shared" si="2"/>
        <v>0.30830230334219788</v>
      </c>
      <c r="F17" s="17">
        <f t="shared" si="3"/>
        <v>4.8980693198569787</v>
      </c>
      <c r="G17" s="17">
        <f t="shared" si="4"/>
        <v>18.377904697871635</v>
      </c>
      <c r="H17" s="17">
        <f t="shared" si="5"/>
        <v>4.9753982320646246</v>
      </c>
      <c r="I17" s="17">
        <f t="shared" si="6"/>
        <v>1.7976618857104247</v>
      </c>
      <c r="J17" s="17">
        <f t="shared" si="7"/>
        <v>14.055804208842279</v>
      </c>
      <c r="K17" s="17">
        <f t="shared" si="8"/>
        <v>2.161474630580781</v>
      </c>
      <c r="L17" s="17">
        <f t="shared" si="9"/>
        <v>3.090504964479738</v>
      </c>
      <c r="M17" s="17">
        <f t="shared" si="10"/>
        <v>51.296261139367985</v>
      </c>
      <c r="N17" s="17">
        <f t="shared" si="11"/>
        <v>38.149236728034822</v>
      </c>
      <c r="O17" s="23">
        <f t="shared" si="12"/>
        <v>1.2917753038526687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7" t="s">
        <v>129</v>
      </c>
      <c r="B18" s="27" t="s">
        <v>3</v>
      </c>
      <c r="C18" s="17">
        <f t="shared" si="0"/>
        <v>6.0646854459176919E-3</v>
      </c>
      <c r="D18" s="17">
        <f t="shared" si="1"/>
        <v>0</v>
      </c>
      <c r="E18" s="17">
        <f t="shared" si="2"/>
        <v>6.0643571103946607E-3</v>
      </c>
      <c r="F18" s="17">
        <f t="shared" si="3"/>
        <v>1.3153395849104663E-2</v>
      </c>
      <c r="G18" s="17">
        <f t="shared" si="4"/>
        <v>0</v>
      </c>
      <c r="H18" s="17">
        <f t="shared" si="5"/>
        <v>1.3077939601730398E-2</v>
      </c>
      <c r="I18" s="17">
        <f t="shared" si="6"/>
        <v>3.4065018630536015E-2</v>
      </c>
      <c r="J18" s="17">
        <f t="shared" si="7"/>
        <v>9.3985133411954191E-2</v>
      </c>
      <c r="K18" s="17">
        <f t="shared" si="8"/>
        <v>3.5843404038122383E-2</v>
      </c>
      <c r="L18" s="17">
        <f t="shared" si="9"/>
        <v>0.50254544189899775</v>
      </c>
      <c r="M18" s="17">
        <f t="shared" si="10"/>
        <v>3.5961099812303883</v>
      </c>
      <c r="N18" s="17">
        <f t="shared" si="11"/>
        <v>2.7524105614127361</v>
      </c>
      <c r="O18" s="23">
        <f t="shared" si="12"/>
        <v>1.2915602823383705E-2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7" t="s">
        <v>129</v>
      </c>
      <c r="B19" s="27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7" t="s">
        <v>129</v>
      </c>
      <c r="B20" s="27" t="s">
        <v>5</v>
      </c>
      <c r="C20" s="17">
        <f t="shared" si="0"/>
        <v>3.1851144487076266E-2</v>
      </c>
      <c r="D20" s="17">
        <f t="shared" si="1"/>
        <v>0</v>
      </c>
      <c r="E20" s="17">
        <f t="shared" si="2"/>
        <v>3.1849420100498002E-2</v>
      </c>
      <c r="F20" s="17">
        <f t="shared" si="3"/>
        <v>0.2392437802915503</v>
      </c>
      <c r="G20" s="17">
        <f t="shared" si="4"/>
        <v>2.1958787466315006</v>
      </c>
      <c r="H20" s="17">
        <f t="shared" si="5"/>
        <v>0.25046828335790722</v>
      </c>
      <c r="I20" s="17">
        <f t="shared" si="6"/>
        <v>0.14045984134455225</v>
      </c>
      <c r="J20" s="17">
        <f t="shared" si="7"/>
        <v>1.0517180756153575</v>
      </c>
      <c r="K20" s="17">
        <f t="shared" si="8"/>
        <v>0.16750532268719942</v>
      </c>
      <c r="L20" s="17">
        <f t="shared" si="9"/>
        <v>0</v>
      </c>
      <c r="M20" s="17">
        <f t="shared" si="10"/>
        <v>1.8353194749608106</v>
      </c>
      <c r="N20" s="17">
        <f t="shared" si="11"/>
        <v>1.3347777999714987</v>
      </c>
      <c r="O20" s="23">
        <f t="shared" si="12"/>
        <v>8.5425789746770259E-2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7" t="s">
        <v>130</v>
      </c>
      <c r="B21" s="27" t="s">
        <v>27</v>
      </c>
      <c r="C21" s="17">
        <f t="shared" si="0"/>
        <v>9.5445989651534294E-2</v>
      </c>
      <c r="D21" s="17">
        <f t="shared" si="1"/>
        <v>0</v>
      </c>
      <c r="E21" s="17">
        <f t="shared" si="2"/>
        <v>9.5440822308691373E-2</v>
      </c>
      <c r="F21" s="17">
        <f t="shared" si="3"/>
        <v>0.99491767242387963</v>
      </c>
      <c r="G21" s="17">
        <f t="shared" si="4"/>
        <v>0</v>
      </c>
      <c r="H21" s="17">
        <f t="shared" si="5"/>
        <v>0.98921019164335156</v>
      </c>
      <c r="I21" s="17">
        <f t="shared" si="6"/>
        <v>0.33087740420929024</v>
      </c>
      <c r="J21" s="17">
        <f t="shared" si="7"/>
        <v>0</v>
      </c>
      <c r="K21" s="17">
        <f t="shared" si="8"/>
        <v>0.32105720360566364</v>
      </c>
      <c r="L21" s="17">
        <f t="shared" si="9"/>
        <v>4.7077292993291939</v>
      </c>
      <c r="M21" s="17">
        <f t="shared" si="10"/>
        <v>0</v>
      </c>
      <c r="N21" s="17">
        <f t="shared" si="11"/>
        <v>1.2839261725443256</v>
      </c>
      <c r="O21" s="23">
        <f t="shared" si="12"/>
        <v>0.26087973951230575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7" t="s">
        <v>130</v>
      </c>
      <c r="B22" s="27" t="s">
        <v>3</v>
      </c>
      <c r="C22" s="17">
        <f t="shared" si="0"/>
        <v>0</v>
      </c>
      <c r="D22" s="17">
        <f t="shared" si="1"/>
        <v>0</v>
      </c>
      <c r="E22" s="17">
        <f t="shared" si="2"/>
        <v>0</v>
      </c>
      <c r="F22" s="17">
        <f t="shared" si="3"/>
        <v>0</v>
      </c>
      <c r="G22" s="17">
        <f t="shared" si="4"/>
        <v>0</v>
      </c>
      <c r="H22" s="17">
        <f t="shared" si="5"/>
        <v>0</v>
      </c>
      <c r="I22" s="17">
        <f t="shared" si="6"/>
        <v>0</v>
      </c>
      <c r="J22" s="17">
        <f t="shared" si="7"/>
        <v>0</v>
      </c>
      <c r="K22" s="17">
        <f t="shared" si="8"/>
        <v>0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7" t="s">
        <v>130</v>
      </c>
      <c r="B23" s="27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7" t="s">
        <v>130</v>
      </c>
      <c r="B24" s="27" t="s">
        <v>5</v>
      </c>
      <c r="C24" s="17">
        <f t="shared" si="0"/>
        <v>9.9722293191381096E-4</v>
      </c>
      <c r="D24" s="17">
        <f t="shared" si="1"/>
        <v>0</v>
      </c>
      <c r="E24" s="17">
        <f t="shared" si="2"/>
        <v>9.9716894334080921E-4</v>
      </c>
      <c r="F24" s="17">
        <f t="shared" si="3"/>
        <v>1.0754832820439025E-3</v>
      </c>
      <c r="G24" s="17">
        <f t="shared" si="4"/>
        <v>0</v>
      </c>
      <c r="H24" s="17">
        <f t="shared" si="5"/>
        <v>1.0693136256671187E-3</v>
      </c>
      <c r="I24" s="17">
        <f t="shared" si="6"/>
        <v>3.5286087874516888E-3</v>
      </c>
      <c r="J24" s="17">
        <f t="shared" si="7"/>
        <v>0</v>
      </c>
      <c r="K24" s="17">
        <f t="shared" si="8"/>
        <v>3.4238822461295231E-3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1.3898662136709052E-3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0.44267803791621124</v>
      </c>
      <c r="D25" s="17">
        <f t="shared" ref="D25:O25" si="13">SUM(D15:D24)</f>
        <v>0</v>
      </c>
      <c r="E25" s="17">
        <f t="shared" si="13"/>
        <v>0.44265407180512273</v>
      </c>
      <c r="F25" s="17">
        <f t="shared" si="13"/>
        <v>6.146459651703557</v>
      </c>
      <c r="G25" s="17">
        <f t="shared" si="13"/>
        <v>20.573783444503135</v>
      </c>
      <c r="H25" s="17">
        <f t="shared" si="13"/>
        <v>6.2292239602932815</v>
      </c>
      <c r="I25" s="17">
        <f t="shared" si="13"/>
        <v>2.306592758682255</v>
      </c>
      <c r="J25" s="17">
        <f t="shared" si="13"/>
        <v>15.201507417869589</v>
      </c>
      <c r="K25" s="17">
        <f t="shared" si="13"/>
        <v>2.6893044431578961</v>
      </c>
      <c r="L25" s="17">
        <f t="shared" si="13"/>
        <v>8.3007797057079298</v>
      </c>
      <c r="M25" s="17">
        <f t="shared" si="13"/>
        <v>56.727690595559189</v>
      </c>
      <c r="N25" s="17">
        <f t="shared" si="13"/>
        <v>43.520351261963384</v>
      </c>
      <c r="O25" s="17">
        <f t="shared" si="13"/>
        <v>1.6523863021487992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7" t="s">
        <v>18</v>
      </c>
      <c r="B27" s="27" t="s">
        <v>19</v>
      </c>
      <c r="C27" s="28" t="s">
        <v>1</v>
      </c>
      <c r="D27" s="28" t="s">
        <v>2</v>
      </c>
      <c r="E27" s="28" t="s">
        <v>64</v>
      </c>
      <c r="F27" s="28" t="s">
        <v>1</v>
      </c>
      <c r="G27" s="28" t="s">
        <v>2</v>
      </c>
      <c r="H27" s="28" t="s">
        <v>64</v>
      </c>
      <c r="I27" s="28" t="s">
        <v>1</v>
      </c>
      <c r="J27" s="28" t="s">
        <v>2</v>
      </c>
      <c r="K27" s="28" t="s">
        <v>64</v>
      </c>
      <c r="L27" s="28" t="s">
        <v>1</v>
      </c>
      <c r="M27" s="28" t="s">
        <v>2</v>
      </c>
      <c r="N27" s="28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7" t="s">
        <v>26</v>
      </c>
      <c r="B28" s="27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7" t="s">
        <v>129</v>
      </c>
      <c r="B29" s="27" t="s">
        <v>27</v>
      </c>
      <c r="C29" s="17">
        <f>(SUMIFS(MESKENAG2,KAYNAK,A29,SEBEP,B29,SÜRE,"Uzun",BİLDİRİM,"Bildirimli",İL,$B$10,İLÇE,$B$11)/VLOOKUP($B$11,ABONE2,3,FALSE))</f>
        <v>3.7027681623203267E-2</v>
      </c>
      <c r="D29" s="17">
        <f>(SUMIFS(MESKENOG2,KAYNAK,A29,SEBEP,B29,SÜRE,"Uzun",BİLDİRİM,"Bildirimli",İL,$B$10,İLÇE,$B$11)/VLOOKUP($B$11,ABONE2,4,FALSE))</f>
        <v>0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3.7025676984492682E-2</v>
      </c>
      <c r="F29" s="17">
        <f>(SUMIFS(TARIMSALAG2,KAYNAK,A29,SEBEP,B29,SÜRE,"Uzun",BİLDİRİM,"Bildirimli",İL,$B$10,İLÇE,$B$11)/VLOOKUP($B$11,ABONE2,6,FALSE))</f>
        <v>0.5488464380495206</v>
      </c>
      <c r="G29" s="17">
        <f>(SUMIFS(TARIMSALOG2,KAYNAK,A29,SEBEP,B29,SÜRE,"Uzun",BİLDİRİM,"Bildirimli",İL,$B$10,İLÇE,$B$11)/VLOOKUP($B$11,ABONE2,7,FALSE))</f>
        <v>0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0.54569790568000565</v>
      </c>
      <c r="I29" s="17">
        <f>(SUMIFS(TICARETHANEAG2,KAYNAK,A29,SEBEP,B29,SÜRE,"Uzun",BİLDİRİM,"Bildirimli",İL,$B$10,İLÇE,$B$11)/VLOOKUP($B$11,ABONE2,9,FALSE))</f>
        <v>0.36247842075778969</v>
      </c>
      <c r="J29" s="17">
        <f>(SUMIFS(TICARETHANEOG2,KAYNAK,A29,SEBEP,B29,SÜRE,"Uzun",BİLDİRİM,"Bildirimli",İL,$B$10,İLÇE,$B$11)/VLOOKUP($B$11,ABONE2,10,FALSE))</f>
        <v>2.162239358502636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0.41589401584643521</v>
      </c>
      <c r="L29" s="17">
        <f>(SUMIFS(SANAYIAG2,KAYNAK,A29,SEBEP,B29,SÜRE,"Uzun",BİLDİRİM,"Bildirimli",İL,$B$10,İLÇE,$B$11)/VLOOKUP($B$11,ABONE2,12,FALSE))</f>
        <v>6.2650012131172979</v>
      </c>
      <c r="M29" s="17">
        <f>(SUMIFS(SANAYIOG2,KAYNAK,A29,SEBEP,B29,SÜRE,"Uzun",BİLDİRİM,"Bildirimli",İL,$B$10,İLÇE,$B$11)/VLOOKUP($B$11,ABONE2,13,FALSE))</f>
        <v>36.621819195099761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28.342687018195452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0.1821486130692562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7" t="s">
        <v>129</v>
      </c>
      <c r="B30" s="27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7" t="s">
        <v>130</v>
      </c>
      <c r="B31" s="27" t="s">
        <v>27</v>
      </c>
      <c r="C31" s="17">
        <f>(SUMIFS(MESKENAG2,KAYNAK,A31,SEBEP,B31,SÜRE,"Uzun",BİLDİRİM,"Bildirimli",İL,$B$10,İLÇE,$B$11)/VLOOKUP($B$11,ABONE2,3,FALSE))</f>
        <v>6.7762536068792043E-3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6.7758867478240978E-3</v>
      </c>
      <c r="F31" s="17">
        <f>(SUMIFS(TARIMSALAG2,KAYNAK,A31,SEBEP,B31,SÜRE,"Uzun",BİLDİRİM,"Bildirimli",İL,$B$10,İLÇE,$B$11)/VLOOKUP($B$11,ABONE2,6,FALSE))</f>
        <v>0.28514955902905859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0.28351375973345516</v>
      </c>
      <c r="I31" s="17">
        <f>(SUMIFS(TICARETHANEAG2,KAYNAK,A31,SEBEP,B31,SÜRE,"Uzun",BİLDİRİM,"Bildirimli",İL,$B$10,İLÇE,$B$11)/VLOOKUP($B$11,ABONE2,9,FALSE))</f>
        <v>6.283322094967092E-2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6.0968376670647653E-2</v>
      </c>
      <c r="L31" s="17">
        <f>(SUMIFS(SANAYIAG2,KAYNAK,A31,SEBEP,B31,SÜRE,"Uzun",BİLDİRİM,"Bildirimli",İL,$B$10,İLÇE,$B$11)/VLOOKUP($B$11,ABONE2,12,FALSE))</f>
        <v>0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5.5374921699446134E-2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7" t="s">
        <v>130</v>
      </c>
      <c r="B32" s="27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4.3803935230082469E-2</v>
      </c>
      <c r="D33" s="17">
        <f t="shared" ref="D33:O33" si="14">SUM(D28:D32)</f>
        <v>0</v>
      </c>
      <c r="E33" s="17">
        <f t="shared" si="14"/>
        <v>4.3801563732316778E-2</v>
      </c>
      <c r="F33" s="17">
        <f t="shared" si="14"/>
        <v>0.83399599707857919</v>
      </c>
      <c r="G33" s="17">
        <f t="shared" si="14"/>
        <v>0</v>
      </c>
      <c r="H33" s="17">
        <f t="shared" si="14"/>
        <v>0.82921166541346081</v>
      </c>
      <c r="I33" s="17">
        <f t="shared" si="14"/>
        <v>0.42531164170746061</v>
      </c>
      <c r="J33" s="17">
        <f t="shared" si="14"/>
        <v>2.162239358502636</v>
      </c>
      <c r="K33" s="17">
        <f t="shared" si="14"/>
        <v>0.47686239251708284</v>
      </c>
      <c r="L33" s="17">
        <f t="shared" si="14"/>
        <v>6.2650012131172979</v>
      </c>
      <c r="M33" s="17">
        <f t="shared" si="14"/>
        <v>36.621819195099761</v>
      </c>
      <c r="N33" s="17">
        <f t="shared" si="14"/>
        <v>28.342687018195452</v>
      </c>
      <c r="O33" s="17">
        <f t="shared" si="14"/>
        <v>0.23752353476870233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18470</v>
      </c>
      <c r="D37" s="22">
        <f>VLOOKUP($B$11,ABONE2,4,FALSE)</f>
        <v>1</v>
      </c>
      <c r="E37" s="22">
        <f>VLOOKUP($B$11,ABONE2,5,FALSE)</f>
        <v>18471</v>
      </c>
      <c r="F37" s="22">
        <f>VLOOKUP($B$11,ABONE2,6,FALSE)</f>
        <v>3813</v>
      </c>
      <c r="G37" s="22">
        <f>VLOOKUP($B$11,ABONE2,7,FALSE)</f>
        <v>22</v>
      </c>
      <c r="H37" s="22">
        <f>VLOOKUP($B$11,ABONE2,8,FALSE)</f>
        <v>3835</v>
      </c>
      <c r="I37" s="22">
        <f>VLOOKUP($B$11,ABONE2,9,FALSE)</f>
        <v>4054</v>
      </c>
      <c r="J37" s="22">
        <f>VLOOKUP($B$11,ABONE2,10,FALSE)</f>
        <v>124</v>
      </c>
      <c r="K37" s="22">
        <f>VLOOKUP($B$11,ABONE2,11,FALSE)</f>
        <v>4178</v>
      </c>
      <c r="L37" s="36">
        <f>VLOOKUP($B$11,ABONE2,12,FALSE)</f>
        <v>3</v>
      </c>
      <c r="M37" s="36">
        <f>VLOOKUP($B$11,ABONE2,13,FALSE)</f>
        <v>8</v>
      </c>
      <c r="N37" s="36">
        <f>VLOOKUP($B$11,ABONE2,14,FALSE)</f>
        <v>11</v>
      </c>
      <c r="O37" s="36">
        <f>VLOOKUP($B$11,ABONE2,15,FALSE)</f>
        <v>26495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2957.7229499999999</v>
      </c>
      <c r="D38" s="22">
        <f>VLOOKUP($B$11,TUKETIM,4,FALSE)</f>
        <v>0</v>
      </c>
      <c r="E38" s="22">
        <f>VLOOKUP($B$11,TUKETIM,5,FALSE)</f>
        <v>2957.7229499999999</v>
      </c>
      <c r="F38" s="22">
        <f>VLOOKUP($B$11,TUKETIM,6,FALSE)</f>
        <v>2461.2690499999999</v>
      </c>
      <c r="G38" s="22">
        <f>VLOOKUP($B$11,TUKETIM,7,FALSE)</f>
        <v>51.162224999999992</v>
      </c>
      <c r="H38" s="22">
        <f>VLOOKUP($B$11,TUKETIM,8,FALSE)</f>
        <v>2512.4312749999999</v>
      </c>
      <c r="I38" s="22">
        <f>VLOOKUP($B$11,TUKETIM,9,FALSE)</f>
        <v>2300.9869916666667</v>
      </c>
      <c r="J38" s="22">
        <f>VLOOKUP($B$11,TUKETIM,10,FALSE)</f>
        <v>803.77888333333328</v>
      </c>
      <c r="K38" s="22">
        <f>VLOOKUP($B$11,TUKETIM,11,FALSE)</f>
        <v>3104.7658750000001</v>
      </c>
      <c r="L38" s="36">
        <f>VLOOKUP($B$11,TUKETIM,12,FALSE)</f>
        <v>12.637625000000002</v>
      </c>
      <c r="M38" s="36">
        <f>VLOOKUP($B$11,TUKETIM,13,FALSE)</f>
        <v>345.12846666666667</v>
      </c>
      <c r="N38" s="36">
        <f>VLOOKUP($B$11,TUKETIM,14,FALSE)</f>
        <v>357.76609166666668</v>
      </c>
      <c r="O38" s="36">
        <f>VLOOKUP($B$11,TUKETIM,15,FALSE)</f>
        <v>8932.6861916666658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72014.384000000005</v>
      </c>
      <c r="D39" s="22">
        <f>VLOOKUP($B$11,ANLASMA,4,FALSE)</f>
        <v>750</v>
      </c>
      <c r="E39" s="22">
        <f>VLOOKUP($B$11,ANLASMA,5,FALSE)</f>
        <v>72764.384000000005</v>
      </c>
      <c r="F39" s="22">
        <f>VLOOKUP($B$11,ANLASMA,6,FALSE)</f>
        <v>18127.518</v>
      </c>
      <c r="G39" s="22">
        <f>VLOOKUP($B$11,ANLASMA,7,FALSE)</f>
        <v>632.6</v>
      </c>
      <c r="H39" s="22">
        <f>VLOOKUP($B$11,ANLASMA,8,FALSE)</f>
        <v>18760.117999999999</v>
      </c>
      <c r="I39" s="22">
        <f>VLOOKUP($B$11,ANLASMA,9,FALSE)</f>
        <v>21819.232</v>
      </c>
      <c r="J39" s="22">
        <f>VLOOKUP($B$11,ANLASMA,10,FALSE)</f>
        <v>24539.4</v>
      </c>
      <c r="K39" s="22">
        <f>VLOOKUP($B$11,ANLASMA,11,FALSE)</f>
        <v>46358.631999999998</v>
      </c>
      <c r="L39" s="36">
        <f>VLOOKUP($B$11,ANLASMA,12,FALSE)</f>
        <v>35</v>
      </c>
      <c r="M39" s="36">
        <f>VLOOKUP($B$11,ANLASMA,13,FALSE)</f>
        <v>1668</v>
      </c>
      <c r="N39" s="36">
        <f>VLOOKUP($B$11,ANLASMA,14,FALSE)</f>
        <v>1703</v>
      </c>
      <c r="O39" s="36">
        <f>VLOOKUP($B$11,ANLASMA,15,FALSE)</f>
        <v>139586.13400000002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80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109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7" t="s">
        <v>18</v>
      </c>
      <c r="B14" s="27" t="s">
        <v>19</v>
      </c>
      <c r="C14" s="28" t="s">
        <v>20</v>
      </c>
      <c r="D14" s="28" t="s">
        <v>2</v>
      </c>
      <c r="E14" s="28" t="s">
        <v>64</v>
      </c>
      <c r="F14" s="28" t="s">
        <v>20</v>
      </c>
      <c r="G14" s="28" t="s">
        <v>2</v>
      </c>
      <c r="H14" s="28" t="s">
        <v>64</v>
      </c>
      <c r="I14" s="28" t="s">
        <v>20</v>
      </c>
      <c r="J14" s="28" t="s">
        <v>2</v>
      </c>
      <c r="K14" s="28" t="s">
        <v>64</v>
      </c>
      <c r="L14" s="28" t="s">
        <v>20</v>
      </c>
      <c r="M14" s="28" t="s">
        <v>2</v>
      </c>
      <c r="N14" s="28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7" t="s">
        <v>26</v>
      </c>
      <c r="B15" s="27" t="s">
        <v>27</v>
      </c>
      <c r="C15" s="17">
        <f t="shared" ref="C15:C24" si="0">(SUMIFS(MESKENAG2,KAYNAK,A15,SEBEP,B15,SÜRE,"Uzun",BİLDİRİM,"Bildirimsiz",İL,$B$10,İLÇE,$B$11)/VLOOKUP($B$11,ABONE2,3,FALSE))</f>
        <v>0</v>
      </c>
      <c r="D15" s="17">
        <f t="shared" ref="D15:D24" si="1">(SUMIFS(MESKENOG2,KAYNAK,A15,SEBEP,B15,SÜRE,"Uzun",BİLDİRİM,"Bildirimsiz",İL,$B$10,İLÇE,$B$11)/VLOOKUP($B$11,ABONE2,4,FALSE))</f>
        <v>0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7">
        <f t="shared" ref="F15:F24" si="3">(SUMIFS(TARIMSALAG2,KAYNAK,A15,SEBEP,B15,SÜRE,"Uzun",BİLDİRİM,"Bildirimsiz",İL,$B$10,İLÇE,$B$11)/VLOOKUP($B$11,ABONE2,6,FALSE))</f>
        <v>0</v>
      </c>
      <c r="G15" s="17">
        <f t="shared" ref="G15:G24" si="4">(SUMIFS(TARIMSALOG2,KAYNAK,A15,SEBEP,B15,SÜRE,"Uzun",BİLDİRİM,"Bildirimsiz",İL,$B$10,İLÇE,$B$11)/VLOOKUP($B$11,ABONE2,7,FALSE))</f>
        <v>0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7">
        <f t="shared" ref="I15:I24" si="6">(SUMIFS(TICARETHANEAG2,KAYNAK,A15,SEBEP,B15,SÜRE,"Uzun",BİLDİRİM,"Bildirimsiz",İL,$B$10,İLÇE,$B$11)/VLOOKUP($B$11,ABONE2,9,FALSE))</f>
        <v>0</v>
      </c>
      <c r="J15" s="17">
        <f t="shared" ref="J15:J24" si="7">(SUMIFS(TICARETHANEOG2,KAYNAK,A15,SEBEP,B15,SÜRE,"Uzun",BİLDİRİM,"Bildirimsiz",İL,$B$10,İLÇE,$B$11)/VLOOKUP($B$11,ABONE2,10,FALSE))</f>
        <v>0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7">
        <f t="shared" ref="L15:L24" si="9">(SUMIFS(SANAYIAG2,KAYNAK,A15,SEBEP,B15,SÜRE,"Uzun",BİLDİRİM,"Bildirimsiz",İL,$B$10,İLÇE,$B$11)/VLOOKUP($B$11,ABONE2,12,FALSE))</f>
        <v>0</v>
      </c>
      <c r="M15" s="17">
        <f t="shared" ref="M15:M24" si="10">(SUMIFS(SANAYIOG2,KAYNAK,A15,SEBEP,B15,SÜRE,"Uzun",BİLDİRİM,"Bildirimsiz",İL,$B$10,İLÇE,$B$11)/VLOOKUP($B$11,ABONE2,13,FALSE))</f>
        <v>0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7" t="s">
        <v>26</v>
      </c>
      <c r="B16" s="27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7" t="s">
        <v>129</v>
      </c>
      <c r="B17" s="27" t="s">
        <v>27</v>
      </c>
      <c r="C17" s="17">
        <f t="shared" si="0"/>
        <v>3.6907352303242928E-2</v>
      </c>
      <c r="D17" s="17">
        <f t="shared" si="1"/>
        <v>0</v>
      </c>
      <c r="E17" s="17">
        <f t="shared" si="2"/>
        <v>3.6896932384467312E-2</v>
      </c>
      <c r="F17" s="17">
        <f t="shared" si="3"/>
        <v>0.66958232741604329</v>
      </c>
      <c r="G17" s="17">
        <f t="shared" si="4"/>
        <v>12.33532277391051</v>
      </c>
      <c r="H17" s="17">
        <f t="shared" si="5"/>
        <v>0.75745984490376062</v>
      </c>
      <c r="I17" s="17">
        <f t="shared" si="6"/>
        <v>0.19509802659105829</v>
      </c>
      <c r="J17" s="17">
        <f t="shared" si="7"/>
        <v>2.2165818121029548</v>
      </c>
      <c r="K17" s="17">
        <f t="shared" si="8"/>
        <v>0.23352116084577229</v>
      </c>
      <c r="L17" s="17">
        <f t="shared" si="9"/>
        <v>0</v>
      </c>
      <c r="M17" s="17">
        <f t="shared" si="10"/>
        <v>68.626048118054399</v>
      </c>
      <c r="N17" s="17">
        <f t="shared" si="11"/>
        <v>49.909853176766838</v>
      </c>
      <c r="O17" s="23">
        <f t="shared" si="12"/>
        <v>0.20466597232968742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7" t="s">
        <v>129</v>
      </c>
      <c r="B18" s="27" t="s">
        <v>3</v>
      </c>
      <c r="C18" s="17">
        <f t="shared" si="0"/>
        <v>7.7879724450789583E-4</v>
      </c>
      <c r="D18" s="17">
        <f t="shared" si="1"/>
        <v>0</v>
      </c>
      <c r="E18" s="17">
        <f t="shared" si="2"/>
        <v>7.7857736950944639E-4</v>
      </c>
      <c r="F18" s="17">
        <f t="shared" si="3"/>
        <v>1.8733325976274827E-2</v>
      </c>
      <c r="G18" s="17">
        <f t="shared" si="4"/>
        <v>0.69518489463164079</v>
      </c>
      <c r="H18" s="17">
        <f t="shared" si="5"/>
        <v>2.3829006342793592E-2</v>
      </c>
      <c r="I18" s="17">
        <f t="shared" si="6"/>
        <v>5.572351043862514E-3</v>
      </c>
      <c r="J18" s="17">
        <f t="shared" si="7"/>
        <v>0</v>
      </c>
      <c r="K18" s="17">
        <f t="shared" si="8"/>
        <v>5.4664351845282741E-3</v>
      </c>
      <c r="L18" s="17">
        <f t="shared" si="9"/>
        <v>0</v>
      </c>
      <c r="M18" s="17">
        <f t="shared" si="10"/>
        <v>4.0740187352769368</v>
      </c>
      <c r="N18" s="17">
        <f t="shared" si="11"/>
        <v>2.9629227165650449</v>
      </c>
      <c r="O18" s="23">
        <f t="shared" si="12"/>
        <v>7.3393120031204602E-3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7" t="s">
        <v>129</v>
      </c>
      <c r="B19" s="27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7" t="s">
        <v>129</v>
      </c>
      <c r="B20" s="27" t="s">
        <v>5</v>
      </c>
      <c r="C20" s="17">
        <f t="shared" si="0"/>
        <v>1.0799540670793171E-2</v>
      </c>
      <c r="D20" s="17">
        <f t="shared" si="1"/>
        <v>0</v>
      </c>
      <c r="E20" s="17">
        <f t="shared" si="2"/>
        <v>1.0796491675685662E-2</v>
      </c>
      <c r="F20" s="17">
        <f t="shared" si="3"/>
        <v>6.1218187481941369E-2</v>
      </c>
      <c r="G20" s="17">
        <f t="shared" si="4"/>
        <v>0</v>
      </c>
      <c r="H20" s="17">
        <f t="shared" si="5"/>
        <v>6.0757033527275142E-2</v>
      </c>
      <c r="I20" s="17">
        <f t="shared" si="6"/>
        <v>3.251016410402114E-2</v>
      </c>
      <c r="J20" s="17">
        <f t="shared" si="7"/>
        <v>0</v>
      </c>
      <c r="K20" s="17">
        <f t="shared" si="8"/>
        <v>3.1892230678601523E-2</v>
      </c>
      <c r="L20" s="17">
        <f t="shared" si="9"/>
        <v>0</v>
      </c>
      <c r="M20" s="17">
        <f t="shared" si="10"/>
        <v>29.850936279871412</v>
      </c>
      <c r="N20" s="17">
        <f t="shared" si="11"/>
        <v>21.70977183990648</v>
      </c>
      <c r="O20" s="23">
        <f t="shared" si="12"/>
        <v>4.3798397351583529E-2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7" t="s">
        <v>130</v>
      </c>
      <c r="B21" s="27" t="s">
        <v>27</v>
      </c>
      <c r="C21" s="17">
        <f t="shared" si="0"/>
        <v>3.0689859943069029E-2</v>
      </c>
      <c r="D21" s="17">
        <f t="shared" si="1"/>
        <v>0</v>
      </c>
      <c r="E21" s="17">
        <f t="shared" si="2"/>
        <v>3.0681195386337502E-2</v>
      </c>
      <c r="F21" s="17">
        <f t="shared" si="3"/>
        <v>0.30901360731028138</v>
      </c>
      <c r="G21" s="17">
        <f t="shared" si="4"/>
        <v>0</v>
      </c>
      <c r="H21" s="17">
        <f t="shared" si="5"/>
        <v>0.30668582119118321</v>
      </c>
      <c r="I21" s="17">
        <f t="shared" si="6"/>
        <v>9.6580097975132576E-2</v>
      </c>
      <c r="J21" s="17">
        <f t="shared" si="7"/>
        <v>0</v>
      </c>
      <c r="K21" s="17">
        <f t="shared" si="8"/>
        <v>9.4744362216365535E-2</v>
      </c>
      <c r="L21" s="17">
        <f t="shared" si="9"/>
        <v>0</v>
      </c>
      <c r="M21" s="17">
        <f t="shared" si="10"/>
        <v>0</v>
      </c>
      <c r="N21" s="17">
        <f t="shared" si="11"/>
        <v>0</v>
      </c>
      <c r="O21" s="23">
        <f t="shared" si="12"/>
        <v>7.1882574098064644E-2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7" t="s">
        <v>130</v>
      </c>
      <c r="B22" s="27" t="s">
        <v>3</v>
      </c>
      <c r="C22" s="17">
        <f t="shared" si="0"/>
        <v>0</v>
      </c>
      <c r="D22" s="17">
        <f t="shared" si="1"/>
        <v>0</v>
      </c>
      <c r="E22" s="17">
        <f t="shared" si="2"/>
        <v>0</v>
      </c>
      <c r="F22" s="17">
        <f t="shared" si="3"/>
        <v>0</v>
      </c>
      <c r="G22" s="17">
        <f t="shared" si="4"/>
        <v>0</v>
      </c>
      <c r="H22" s="17">
        <f t="shared" si="5"/>
        <v>0</v>
      </c>
      <c r="I22" s="17">
        <f t="shared" si="6"/>
        <v>0</v>
      </c>
      <c r="J22" s="17">
        <f t="shared" si="7"/>
        <v>0</v>
      </c>
      <c r="K22" s="17">
        <f t="shared" si="8"/>
        <v>0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7" t="s">
        <v>130</v>
      </c>
      <c r="B23" s="27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7" t="s">
        <v>130</v>
      </c>
      <c r="B24" s="27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7.9175550161613026E-2</v>
      </c>
      <c r="D25" s="17">
        <f t="shared" ref="D25:O25" si="13">SUM(D15:D24)</f>
        <v>0</v>
      </c>
      <c r="E25" s="17">
        <f t="shared" si="13"/>
        <v>7.9153196815999916E-2</v>
      </c>
      <c r="F25" s="17">
        <f t="shared" si="13"/>
        <v>1.0585474481845409</v>
      </c>
      <c r="G25" s="17">
        <f t="shared" si="13"/>
        <v>13.030507668542151</v>
      </c>
      <c r="H25" s="17">
        <f t="shared" si="13"/>
        <v>1.1487317059650126</v>
      </c>
      <c r="I25" s="17">
        <f t="shared" si="13"/>
        <v>0.32976063971407449</v>
      </c>
      <c r="J25" s="17">
        <f t="shared" si="13"/>
        <v>2.2165818121029548</v>
      </c>
      <c r="K25" s="17">
        <f t="shared" si="13"/>
        <v>0.3656241889252676</v>
      </c>
      <c r="L25" s="17">
        <f t="shared" si="13"/>
        <v>0</v>
      </c>
      <c r="M25" s="17">
        <f t="shared" si="13"/>
        <v>102.55100313320276</v>
      </c>
      <c r="N25" s="17">
        <f t="shared" si="13"/>
        <v>74.582547733238357</v>
      </c>
      <c r="O25" s="17">
        <f t="shared" si="13"/>
        <v>0.32768625578245603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7" t="s">
        <v>18</v>
      </c>
      <c r="B27" s="27" t="s">
        <v>19</v>
      </c>
      <c r="C27" s="28" t="s">
        <v>1</v>
      </c>
      <c r="D27" s="28" t="s">
        <v>2</v>
      </c>
      <c r="E27" s="28" t="s">
        <v>64</v>
      </c>
      <c r="F27" s="28" t="s">
        <v>1</v>
      </c>
      <c r="G27" s="28" t="s">
        <v>2</v>
      </c>
      <c r="H27" s="28" t="s">
        <v>64</v>
      </c>
      <c r="I27" s="28" t="s">
        <v>1</v>
      </c>
      <c r="J27" s="28" t="s">
        <v>2</v>
      </c>
      <c r="K27" s="28" t="s">
        <v>64</v>
      </c>
      <c r="L27" s="28" t="s">
        <v>1</v>
      </c>
      <c r="M27" s="28" t="s">
        <v>2</v>
      </c>
      <c r="N27" s="28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7" t="s">
        <v>26</v>
      </c>
      <c r="B28" s="27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7" t="s">
        <v>129</v>
      </c>
      <c r="B29" s="27" t="s">
        <v>27</v>
      </c>
      <c r="C29" s="17">
        <f>(SUMIFS(MESKENAG2,KAYNAK,A29,SEBEP,B29,SÜRE,"Uzun",BİLDİRİM,"Bildirimli",İL,$B$10,İLÇE,$B$11)/VLOOKUP($B$11,ABONE2,3,FALSE))</f>
        <v>0</v>
      </c>
      <c r="D29" s="17">
        <f>(SUMIFS(MESKENOG2,KAYNAK,A29,SEBEP,B29,SÜRE,"Uzun",BİLDİRİM,"Bildirimli",İL,$B$10,İLÇE,$B$11)/VLOOKUP($B$11,ABONE2,4,FALSE))</f>
        <v>0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0</v>
      </c>
      <c r="F29" s="17">
        <f>(SUMIFS(TARIMSALAG2,KAYNAK,A29,SEBEP,B29,SÜRE,"Uzun",BİLDİRİM,"Bildirimli",İL,$B$10,İLÇE,$B$11)/VLOOKUP($B$11,ABONE2,6,FALSE))</f>
        <v>0</v>
      </c>
      <c r="G29" s="17">
        <f>(SUMIFS(TARIMSALOG2,KAYNAK,A29,SEBEP,B29,SÜRE,"Uzun",BİLDİRİM,"Bildirimli",İL,$B$10,İLÇE,$B$11)/VLOOKUP($B$11,ABONE2,7,FALSE))</f>
        <v>0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0</v>
      </c>
      <c r="I29" s="17">
        <f>(SUMIFS(TICARETHANEAG2,KAYNAK,A29,SEBEP,B29,SÜRE,"Uzun",BİLDİRİM,"Bildirimli",İL,$B$10,İLÇE,$B$11)/VLOOKUP($B$11,ABONE2,9,FALSE))</f>
        <v>0</v>
      </c>
      <c r="J29" s="17">
        <f>(SUMIFS(TICARETHANEOG2,KAYNAK,A29,SEBEP,B29,SÜRE,"Uzun",BİLDİRİM,"Bildirimli",İL,$B$10,İLÇE,$B$11)/VLOOKUP($B$11,ABONE2,10,FALSE))</f>
        <v>0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</v>
      </c>
      <c r="L29" s="17">
        <f>(SUMIFS(SANAYIAG2,KAYNAK,A29,SEBEP,B29,SÜRE,"Uzun",BİLDİRİM,"Bildirimli",İL,$B$10,İLÇE,$B$11)/VLOOKUP($B$11,ABONE2,12,FALSE))</f>
        <v>0</v>
      </c>
      <c r="M29" s="17">
        <f>(SUMIFS(SANAYIOG2,KAYNAK,A29,SEBEP,B29,SÜRE,"Uzun",BİLDİRİM,"Bildirimli",İL,$B$10,İLÇE,$B$11)/VLOOKUP($B$11,ABONE2,13,FALSE))</f>
        <v>0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0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7" t="s">
        <v>129</v>
      </c>
      <c r="B30" s="27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7" t="s">
        <v>130</v>
      </c>
      <c r="B31" s="27" t="s">
        <v>27</v>
      </c>
      <c r="C31" s="17">
        <f>(SUMIFS(MESKENAG2,KAYNAK,A31,SEBEP,B31,SÜRE,"Uzun",BİLDİRİM,"Bildirimli",İL,$B$10,İLÇE,$B$11)/VLOOKUP($B$11,ABONE2,3,FALSE))</f>
        <v>3.2567430417987653E-3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3.255823577360087E-3</v>
      </c>
      <c r="F31" s="17">
        <f>(SUMIFS(TARIMSALAG2,KAYNAK,A31,SEBEP,B31,SÜRE,"Uzun",BİLDİRİM,"Bildirimli",İL,$B$10,İLÇE,$B$11)/VLOOKUP($B$11,ABONE2,6,FALSE))</f>
        <v>5.6005723183417996E-2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5.5583834496537254E-2</v>
      </c>
      <c r="I31" s="17">
        <f>(SUMIFS(TICARETHANEAG2,KAYNAK,A31,SEBEP,B31,SÜRE,"Uzun",BİLDİRİM,"Bildirimli",İL,$B$10,İLÇE,$B$11)/VLOOKUP($B$11,ABONE2,9,FALSE))</f>
        <v>0.14645662435047929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0.14367286591509532</v>
      </c>
      <c r="L31" s="17">
        <f>(SUMIFS(SANAYIAG2,KAYNAK,A31,SEBEP,B31,SÜRE,"Uzun",BİLDİRİM,"Bildirimli",İL,$B$10,İLÇE,$B$11)/VLOOKUP($B$11,ABONE2,12,FALSE))</f>
        <v>0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3.5241338623075505E-2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7" t="s">
        <v>130</v>
      </c>
      <c r="B32" s="27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3.2567430417987653E-3</v>
      </c>
      <c r="D33" s="17">
        <f t="shared" ref="D33:O33" si="14">SUM(D28:D32)</f>
        <v>0</v>
      </c>
      <c r="E33" s="17">
        <f t="shared" si="14"/>
        <v>3.255823577360087E-3</v>
      </c>
      <c r="F33" s="17">
        <f t="shared" si="14"/>
        <v>5.6005723183417996E-2</v>
      </c>
      <c r="G33" s="17">
        <f t="shared" si="14"/>
        <v>0</v>
      </c>
      <c r="H33" s="17">
        <f t="shared" si="14"/>
        <v>5.5583834496537254E-2</v>
      </c>
      <c r="I33" s="17">
        <f t="shared" si="14"/>
        <v>0.14645662435047929</v>
      </c>
      <c r="J33" s="17">
        <f t="shared" si="14"/>
        <v>0</v>
      </c>
      <c r="K33" s="17">
        <f t="shared" si="14"/>
        <v>0.14367286591509532</v>
      </c>
      <c r="L33" s="17">
        <f t="shared" si="14"/>
        <v>0</v>
      </c>
      <c r="M33" s="17">
        <f t="shared" si="14"/>
        <v>0</v>
      </c>
      <c r="N33" s="17">
        <f t="shared" si="14"/>
        <v>0</v>
      </c>
      <c r="O33" s="17">
        <f t="shared" si="14"/>
        <v>3.5241338623075505E-2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7082</v>
      </c>
      <c r="D37" s="22">
        <f>VLOOKUP($B$11,ABONE2,4,FALSE)</f>
        <v>2</v>
      </c>
      <c r="E37" s="22">
        <f>VLOOKUP($B$11,ABONE2,5,FALSE)</f>
        <v>7084</v>
      </c>
      <c r="F37" s="22">
        <f>VLOOKUP($B$11,ABONE2,6,FALSE)</f>
        <v>1054</v>
      </c>
      <c r="G37" s="22">
        <f>VLOOKUP($B$11,ABONE2,7,FALSE)</f>
        <v>8</v>
      </c>
      <c r="H37" s="22">
        <f>VLOOKUP($B$11,ABONE2,8,FALSE)</f>
        <v>1062</v>
      </c>
      <c r="I37" s="22">
        <f>VLOOKUP($B$11,ABONE2,9,FALSE)</f>
        <v>1858</v>
      </c>
      <c r="J37" s="22">
        <f>VLOOKUP($B$11,ABONE2,10,FALSE)</f>
        <v>36</v>
      </c>
      <c r="K37" s="22">
        <f>VLOOKUP($B$11,ABONE2,11,FALSE)</f>
        <v>1894</v>
      </c>
      <c r="L37" s="36">
        <f>VLOOKUP($B$11,ABONE2,12,FALSE)</f>
        <v>3</v>
      </c>
      <c r="M37" s="36">
        <f>VLOOKUP($B$11,ABONE2,13,FALSE)</f>
        <v>8</v>
      </c>
      <c r="N37" s="36">
        <f>VLOOKUP($B$11,ABONE2,14,FALSE)</f>
        <v>11</v>
      </c>
      <c r="O37" s="36">
        <f>VLOOKUP($B$11,ABONE2,15,FALSE)</f>
        <v>10051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928.70372500000019</v>
      </c>
      <c r="D38" s="22">
        <f>VLOOKUP($B$11,TUKETIM,4,FALSE)</f>
        <v>0</v>
      </c>
      <c r="E38" s="22">
        <f>VLOOKUP($B$11,TUKETIM,5,FALSE)</f>
        <v>928.70372500000019</v>
      </c>
      <c r="F38" s="22">
        <f>VLOOKUP($B$11,TUKETIM,6,FALSE)</f>
        <v>419.42394999999999</v>
      </c>
      <c r="G38" s="22">
        <f>VLOOKUP($B$11,TUKETIM,7,FALSE)</f>
        <v>9.7093249999999998</v>
      </c>
      <c r="H38" s="22">
        <f>VLOOKUP($B$11,TUKETIM,8,FALSE)</f>
        <v>429.13327499999997</v>
      </c>
      <c r="I38" s="22">
        <f>VLOOKUP($B$11,TUKETIM,9,FALSE)</f>
        <v>650.9789750000001</v>
      </c>
      <c r="J38" s="22">
        <f>VLOOKUP($B$11,TUKETIM,10,FALSE)</f>
        <v>376.43609166666664</v>
      </c>
      <c r="K38" s="22">
        <f>VLOOKUP($B$11,TUKETIM,11,FALSE)</f>
        <v>1027.4150666666667</v>
      </c>
      <c r="L38" s="36">
        <f>VLOOKUP($B$11,TUKETIM,12,FALSE)</f>
        <v>107.05205833333332</v>
      </c>
      <c r="M38" s="36">
        <f>VLOOKUP($B$11,TUKETIM,13,FALSE)</f>
        <v>638.94931666666662</v>
      </c>
      <c r="N38" s="36">
        <f>VLOOKUP($B$11,TUKETIM,14,FALSE)</f>
        <v>746.00137499999994</v>
      </c>
      <c r="O38" s="36">
        <f>VLOOKUP($B$11,TUKETIM,15,FALSE)</f>
        <v>3131.2534416666672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28370.463</v>
      </c>
      <c r="D39" s="22">
        <f>VLOOKUP($B$11,ANLASMA,4,FALSE)</f>
        <v>155</v>
      </c>
      <c r="E39" s="22">
        <f>VLOOKUP($B$11,ANLASMA,5,FALSE)</f>
        <v>28525.463</v>
      </c>
      <c r="F39" s="22">
        <f>VLOOKUP($B$11,ANLASMA,6,FALSE)</f>
        <v>4389.7910000000002</v>
      </c>
      <c r="G39" s="22">
        <f>VLOOKUP($B$11,ANLASMA,7,FALSE)</f>
        <v>265.3</v>
      </c>
      <c r="H39" s="22">
        <f>VLOOKUP($B$11,ANLASMA,8,FALSE)</f>
        <v>4655.0910000000003</v>
      </c>
      <c r="I39" s="22">
        <f>VLOOKUP($B$11,ANLASMA,9,FALSE)</f>
        <v>9552.4709999999995</v>
      </c>
      <c r="J39" s="22">
        <f>VLOOKUP($B$11,ANLASMA,10,FALSE)</f>
        <v>4627.8999999999996</v>
      </c>
      <c r="K39" s="22">
        <f>VLOOKUP($B$11,ANLASMA,11,FALSE)</f>
        <v>14180.370999999999</v>
      </c>
      <c r="L39" s="36">
        <f>VLOOKUP($B$11,ANLASMA,12,FALSE)</f>
        <v>172.04900000000001</v>
      </c>
      <c r="M39" s="36">
        <f>VLOOKUP($B$11,ANLASMA,13,FALSE)</f>
        <v>2350</v>
      </c>
      <c r="N39" s="36">
        <f>VLOOKUP($B$11,ANLASMA,14,FALSE)</f>
        <v>2522.049</v>
      </c>
      <c r="O39" s="36">
        <f>VLOOKUP($B$11,ANLASMA,15,FALSE)</f>
        <v>49882.974000000002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80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110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7" t="s">
        <v>18</v>
      </c>
      <c r="B14" s="27" t="s">
        <v>19</v>
      </c>
      <c r="C14" s="28" t="s">
        <v>20</v>
      </c>
      <c r="D14" s="28" t="s">
        <v>2</v>
      </c>
      <c r="E14" s="28" t="s">
        <v>64</v>
      </c>
      <c r="F14" s="28" t="s">
        <v>20</v>
      </c>
      <c r="G14" s="28" t="s">
        <v>2</v>
      </c>
      <c r="H14" s="28" t="s">
        <v>64</v>
      </c>
      <c r="I14" s="28" t="s">
        <v>20</v>
      </c>
      <c r="J14" s="28" t="s">
        <v>2</v>
      </c>
      <c r="K14" s="28" t="s">
        <v>64</v>
      </c>
      <c r="L14" s="28" t="s">
        <v>20</v>
      </c>
      <c r="M14" s="28" t="s">
        <v>2</v>
      </c>
      <c r="N14" s="28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7" t="s">
        <v>26</v>
      </c>
      <c r="B15" s="27" t="s">
        <v>27</v>
      </c>
      <c r="C15" s="17">
        <f t="shared" ref="C15:C24" si="0">(SUMIFS(MESKENAG2,KAYNAK,A15,SEBEP,B15,SÜRE,"Uzun",BİLDİRİM,"Bildirimsiz",İL,$B$10,İLÇE,$B$11)/VLOOKUP($B$11,ABONE2,3,FALSE))</f>
        <v>0</v>
      </c>
      <c r="D15" s="17">
        <f t="shared" ref="D15:D24" si="1">(SUMIFS(MESKENOG2,KAYNAK,A15,SEBEP,B15,SÜRE,"Uzun",BİLDİRİM,"Bildirimsiz",İL,$B$10,İLÇE,$B$11)/VLOOKUP($B$11,ABONE2,4,FALSE))</f>
        <v>0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7">
        <f t="shared" ref="F15:F24" si="3">(SUMIFS(TARIMSALAG2,KAYNAK,A15,SEBEP,B15,SÜRE,"Uzun",BİLDİRİM,"Bildirimsiz",İL,$B$10,İLÇE,$B$11)/VLOOKUP($B$11,ABONE2,6,FALSE))</f>
        <v>0</v>
      </c>
      <c r="G15" s="17">
        <f t="shared" ref="G15:G24" si="4">(SUMIFS(TARIMSALOG2,KAYNAK,A15,SEBEP,B15,SÜRE,"Uzun",BİLDİRİM,"Bildirimsiz",İL,$B$10,İLÇE,$B$11)/VLOOKUP($B$11,ABONE2,7,FALSE))</f>
        <v>0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7">
        <f t="shared" ref="I15:I24" si="6">(SUMIFS(TICARETHANEAG2,KAYNAK,A15,SEBEP,B15,SÜRE,"Uzun",BİLDİRİM,"Bildirimsiz",İL,$B$10,İLÇE,$B$11)/VLOOKUP($B$11,ABONE2,9,FALSE))</f>
        <v>0</v>
      </c>
      <c r="J15" s="17">
        <f t="shared" ref="J15:J24" si="7">(SUMIFS(TICARETHANEOG2,KAYNAK,A15,SEBEP,B15,SÜRE,"Uzun",BİLDİRİM,"Bildirimsiz",İL,$B$10,İLÇE,$B$11)/VLOOKUP($B$11,ABONE2,10,FALSE))</f>
        <v>0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7">
        <f t="shared" ref="L15:L24" si="9">(SUMIFS(SANAYIAG2,KAYNAK,A15,SEBEP,B15,SÜRE,"Uzun",BİLDİRİM,"Bildirimsiz",İL,$B$10,İLÇE,$B$11)/VLOOKUP($B$11,ABONE2,12,FALSE))</f>
        <v>0</v>
      </c>
      <c r="M15" s="17">
        <f t="shared" ref="M15:M24" si="10">(SUMIFS(SANAYIOG2,KAYNAK,A15,SEBEP,B15,SÜRE,"Uzun",BİLDİRİM,"Bildirimsiz",İL,$B$10,İLÇE,$B$11)/VLOOKUP($B$11,ABONE2,13,FALSE))</f>
        <v>0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7" t="s">
        <v>26</v>
      </c>
      <c r="B16" s="27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7" t="s">
        <v>129</v>
      </c>
      <c r="B17" s="27" t="s">
        <v>27</v>
      </c>
      <c r="C17" s="17">
        <f t="shared" si="0"/>
        <v>0.13313445208862221</v>
      </c>
      <c r="D17" s="17">
        <f t="shared" si="1"/>
        <v>0</v>
      </c>
      <c r="E17" s="17">
        <f t="shared" si="2"/>
        <v>0.13313141925197741</v>
      </c>
      <c r="F17" s="17">
        <f t="shared" si="3"/>
        <v>0</v>
      </c>
      <c r="G17" s="17">
        <f t="shared" si="4"/>
        <v>0</v>
      </c>
      <c r="H17" s="17">
        <f t="shared" si="5"/>
        <v>0</v>
      </c>
      <c r="I17" s="17">
        <f t="shared" si="6"/>
        <v>0.32674545106621389</v>
      </c>
      <c r="J17" s="17">
        <f t="shared" si="7"/>
        <v>42.146358487269666</v>
      </c>
      <c r="K17" s="17">
        <f t="shared" si="8"/>
        <v>0.49240868666394982</v>
      </c>
      <c r="L17" s="17">
        <f t="shared" si="9"/>
        <v>1.0093893927679074</v>
      </c>
      <c r="M17" s="17">
        <f t="shared" si="10"/>
        <v>195.32790873175736</v>
      </c>
      <c r="N17" s="17">
        <f t="shared" si="11"/>
        <v>26.918525304633171</v>
      </c>
      <c r="O17" s="23">
        <f t="shared" si="12"/>
        <v>0.18612328616370952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7" t="s">
        <v>129</v>
      </c>
      <c r="B18" s="27" t="s">
        <v>3</v>
      </c>
      <c r="C18" s="17">
        <f t="shared" si="0"/>
        <v>6.8758751269059875E-3</v>
      </c>
      <c r="D18" s="17">
        <f t="shared" si="1"/>
        <v>0</v>
      </c>
      <c r="E18" s="17">
        <f t="shared" si="2"/>
        <v>6.8757184927236035E-3</v>
      </c>
      <c r="F18" s="17">
        <f t="shared" si="3"/>
        <v>0</v>
      </c>
      <c r="G18" s="17">
        <f t="shared" si="4"/>
        <v>0</v>
      </c>
      <c r="H18" s="17">
        <f t="shared" si="5"/>
        <v>0</v>
      </c>
      <c r="I18" s="17">
        <f t="shared" si="6"/>
        <v>3.748205476596618E-2</v>
      </c>
      <c r="J18" s="17">
        <f t="shared" si="7"/>
        <v>3.2473846862653439</v>
      </c>
      <c r="K18" s="17">
        <f t="shared" si="8"/>
        <v>5.0197687869207093E-2</v>
      </c>
      <c r="L18" s="17">
        <f t="shared" si="9"/>
        <v>1.1826774816484877</v>
      </c>
      <c r="M18" s="17">
        <f t="shared" si="10"/>
        <v>0</v>
      </c>
      <c r="N18" s="17">
        <f t="shared" si="11"/>
        <v>1.0249871507620225</v>
      </c>
      <c r="O18" s="23">
        <f t="shared" si="12"/>
        <v>1.2831743602169888E-2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7" t="s">
        <v>129</v>
      </c>
      <c r="B19" s="27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7" t="s">
        <v>129</v>
      </c>
      <c r="B20" s="27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7" t="s">
        <v>130</v>
      </c>
      <c r="B21" s="27" t="s">
        <v>27</v>
      </c>
      <c r="C21" s="17">
        <f t="shared" si="0"/>
        <v>7.6136000573603174E-2</v>
      </c>
      <c r="D21" s="17">
        <f t="shared" si="1"/>
        <v>0</v>
      </c>
      <c r="E21" s="17">
        <f t="shared" si="2"/>
        <v>7.6134266176165782E-2</v>
      </c>
      <c r="F21" s="17">
        <f t="shared" si="3"/>
        <v>3.4267063639810188E-3</v>
      </c>
      <c r="G21" s="17">
        <f t="shared" si="4"/>
        <v>0</v>
      </c>
      <c r="H21" s="17">
        <f t="shared" si="5"/>
        <v>3.0621631337702723E-3</v>
      </c>
      <c r="I21" s="17">
        <f t="shared" si="6"/>
        <v>0.16138783827331565</v>
      </c>
      <c r="J21" s="17">
        <f t="shared" si="7"/>
        <v>0</v>
      </c>
      <c r="K21" s="17">
        <f t="shared" si="8"/>
        <v>0.16074852027074743</v>
      </c>
      <c r="L21" s="17">
        <f t="shared" si="9"/>
        <v>0.2637819568122135</v>
      </c>
      <c r="M21" s="17">
        <f t="shared" si="10"/>
        <v>0</v>
      </c>
      <c r="N21" s="17">
        <f t="shared" si="11"/>
        <v>0.22861102923725168</v>
      </c>
      <c r="O21" s="23">
        <f t="shared" si="12"/>
        <v>8.7386362221234831E-2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7" t="s">
        <v>130</v>
      </c>
      <c r="B22" s="27" t="s">
        <v>3</v>
      </c>
      <c r="C22" s="17">
        <f t="shared" si="0"/>
        <v>0</v>
      </c>
      <c r="D22" s="17">
        <f t="shared" si="1"/>
        <v>0</v>
      </c>
      <c r="E22" s="17">
        <f t="shared" si="2"/>
        <v>0</v>
      </c>
      <c r="F22" s="17">
        <f t="shared" si="3"/>
        <v>0</v>
      </c>
      <c r="G22" s="17">
        <f t="shared" si="4"/>
        <v>0</v>
      </c>
      <c r="H22" s="17">
        <f t="shared" si="5"/>
        <v>0</v>
      </c>
      <c r="I22" s="17">
        <f t="shared" si="6"/>
        <v>0</v>
      </c>
      <c r="J22" s="17">
        <f t="shared" si="7"/>
        <v>0</v>
      </c>
      <c r="K22" s="17">
        <f t="shared" si="8"/>
        <v>0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7" t="s">
        <v>130</v>
      </c>
      <c r="B23" s="27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7" t="s">
        <v>130</v>
      </c>
      <c r="B24" s="27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0.21614632778913137</v>
      </c>
      <c r="D25" s="17">
        <f t="shared" ref="D25:O25" si="13">SUM(D15:D24)</f>
        <v>0</v>
      </c>
      <c r="E25" s="17">
        <f t="shared" si="13"/>
        <v>0.21614140392086681</v>
      </c>
      <c r="F25" s="17">
        <f t="shared" si="13"/>
        <v>3.4267063639810188E-3</v>
      </c>
      <c r="G25" s="17">
        <f t="shared" si="13"/>
        <v>0</v>
      </c>
      <c r="H25" s="17">
        <f t="shared" si="13"/>
        <v>3.0621631337702723E-3</v>
      </c>
      <c r="I25" s="17">
        <f t="shared" si="13"/>
        <v>0.52561534410549571</v>
      </c>
      <c r="J25" s="17">
        <f t="shared" si="13"/>
        <v>45.393743173535007</v>
      </c>
      <c r="K25" s="17">
        <f t="shared" si="13"/>
        <v>0.70335489480390434</v>
      </c>
      <c r="L25" s="17">
        <f t="shared" si="13"/>
        <v>2.4558488312286082</v>
      </c>
      <c r="M25" s="17">
        <f t="shared" si="13"/>
        <v>195.32790873175736</v>
      </c>
      <c r="N25" s="17">
        <f t="shared" si="13"/>
        <v>28.172123484632447</v>
      </c>
      <c r="O25" s="17">
        <f t="shared" si="13"/>
        <v>0.28634139198711422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7" t="s">
        <v>18</v>
      </c>
      <c r="B27" s="27" t="s">
        <v>19</v>
      </c>
      <c r="C27" s="28" t="s">
        <v>1</v>
      </c>
      <c r="D27" s="28" t="s">
        <v>2</v>
      </c>
      <c r="E27" s="28" t="s">
        <v>64</v>
      </c>
      <c r="F27" s="28" t="s">
        <v>1</v>
      </c>
      <c r="G27" s="28" t="s">
        <v>2</v>
      </c>
      <c r="H27" s="28" t="s">
        <v>64</v>
      </c>
      <c r="I27" s="28" t="s">
        <v>1</v>
      </c>
      <c r="J27" s="28" t="s">
        <v>2</v>
      </c>
      <c r="K27" s="28" t="s">
        <v>64</v>
      </c>
      <c r="L27" s="28" t="s">
        <v>1</v>
      </c>
      <c r="M27" s="28" t="s">
        <v>2</v>
      </c>
      <c r="N27" s="28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7" t="s">
        <v>26</v>
      </c>
      <c r="B28" s="27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7" t="s">
        <v>129</v>
      </c>
      <c r="B29" s="27" t="s">
        <v>27</v>
      </c>
      <c r="C29" s="17">
        <f>(SUMIFS(MESKENAG2,KAYNAK,A29,SEBEP,B29,SÜRE,"Uzun",BİLDİRİM,"Bildirimli",İL,$B$10,İLÇE,$B$11)/VLOOKUP($B$11,ABONE2,3,FALSE))</f>
        <v>1.7267215481356516E-2</v>
      </c>
      <c r="D29" s="17">
        <f>(SUMIFS(MESKENOG2,KAYNAK,A29,SEBEP,B29,SÜRE,"Uzun",BİLDİRİM,"Bildirimli",İL,$B$10,İLÇE,$B$11)/VLOOKUP($B$11,ABONE2,4,FALSE))</f>
        <v>0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1.7266822129800671E-2</v>
      </c>
      <c r="F29" s="17">
        <f>(SUMIFS(TARIMSALAG2,KAYNAK,A29,SEBEP,B29,SÜRE,"Uzun",BİLDİRİM,"Bildirimli",İL,$B$10,İLÇE,$B$11)/VLOOKUP($B$11,ABONE2,6,FALSE))</f>
        <v>0</v>
      </c>
      <c r="G29" s="17">
        <f>(SUMIFS(TARIMSALOG2,KAYNAK,A29,SEBEP,B29,SÜRE,"Uzun",BİLDİRİM,"Bildirimli",İL,$B$10,İLÇE,$B$11)/VLOOKUP($B$11,ABONE2,7,FALSE))</f>
        <v>0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0</v>
      </c>
      <c r="I29" s="17">
        <f>(SUMIFS(TICARETHANEAG2,KAYNAK,A29,SEBEP,B29,SÜRE,"Uzun",BİLDİRİM,"Bildirimli",İL,$B$10,İLÇE,$B$11)/VLOOKUP($B$11,ABONE2,9,FALSE))</f>
        <v>4.8644799159295295E-2</v>
      </c>
      <c r="J29" s="17">
        <f>(SUMIFS(TICARETHANEOG2,KAYNAK,A29,SEBEP,B29,SÜRE,"Uzun",BİLDİRİM,"Bildirimli",İL,$B$10,İLÇE,$B$11)/VLOOKUP($B$11,ABONE2,10,FALSE))</f>
        <v>0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4.8452098791246588E-2</v>
      </c>
      <c r="L29" s="17">
        <f>(SUMIFS(SANAYIAG2,KAYNAK,A29,SEBEP,B29,SÜRE,"Uzun",BİLDİRİM,"Bildirimli",İL,$B$10,İLÇE,$B$11)/VLOOKUP($B$11,ABONE2,12,FALSE))</f>
        <v>1.7074132297041026E-2</v>
      </c>
      <c r="M29" s="17">
        <f>(SUMIFS(SANAYIOG2,KAYNAK,A29,SEBEP,B29,SÜRE,"Uzun",BİLDİRİM,"Bildirimli",İL,$B$10,İLÇE,$B$11)/VLOOKUP($B$11,ABONE2,13,FALSE))</f>
        <v>0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1.4797581324102223E-2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2.1405281935108662E-2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7" t="s">
        <v>129</v>
      </c>
      <c r="B30" s="27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7" t="s">
        <v>130</v>
      </c>
      <c r="B31" s="27" t="s">
        <v>27</v>
      </c>
      <c r="C31" s="17">
        <f>(SUMIFS(MESKENAG2,KAYNAK,A31,SEBEP,B31,SÜRE,"Uzun",BİLDİRİM,"Bildirimli",İL,$B$10,İLÇE,$B$11)/VLOOKUP($B$11,ABONE2,3,FALSE))</f>
        <v>1.7428331211499622E-2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1.7427934189686505E-2</v>
      </c>
      <c r="F31" s="17">
        <f>(SUMIFS(TARIMSALAG2,KAYNAK,A31,SEBEP,B31,SÜRE,"Uzun",BİLDİRİM,"Bildirimli",İL,$B$10,İLÇE,$B$11)/VLOOKUP($B$11,ABONE2,6,FALSE))</f>
        <v>0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7">
        <f>(SUMIFS(TICARETHANEAG2,KAYNAK,A31,SEBEP,B31,SÜRE,"Uzun",BİLDİRİM,"Bildirimli",İL,$B$10,İLÇE,$B$11)/VLOOKUP($B$11,ABONE2,9,FALSE))</f>
        <v>3.7393663112815202E-2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3.7245532731580974E-2</v>
      </c>
      <c r="L31" s="17">
        <f>(SUMIFS(SANAYIAG2,KAYNAK,A31,SEBEP,B31,SÜRE,"Uzun",BİLDİRİM,"Bildirimli",İL,$B$10,İLÇE,$B$11)/VLOOKUP($B$11,ABONE2,12,FALSE))</f>
        <v>0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2.0052712603274851E-2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7" t="s">
        <v>130</v>
      </c>
      <c r="B32" s="27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3.4695546692856141E-2</v>
      </c>
      <c r="D33" s="17">
        <f t="shared" ref="D33:O33" si="14">SUM(D28:D32)</f>
        <v>0</v>
      </c>
      <c r="E33" s="17">
        <f t="shared" si="14"/>
        <v>3.469475631948718E-2</v>
      </c>
      <c r="F33" s="17">
        <f t="shared" si="14"/>
        <v>0</v>
      </c>
      <c r="G33" s="17">
        <f t="shared" si="14"/>
        <v>0</v>
      </c>
      <c r="H33" s="17">
        <f t="shared" si="14"/>
        <v>0</v>
      </c>
      <c r="I33" s="17">
        <f t="shared" si="14"/>
        <v>8.6038462272110497E-2</v>
      </c>
      <c r="J33" s="17">
        <f t="shared" si="14"/>
        <v>0</v>
      </c>
      <c r="K33" s="17">
        <f t="shared" si="14"/>
        <v>8.5697631522827555E-2</v>
      </c>
      <c r="L33" s="17">
        <f t="shared" si="14"/>
        <v>1.7074132297041026E-2</v>
      </c>
      <c r="M33" s="17">
        <f t="shared" si="14"/>
        <v>0</v>
      </c>
      <c r="N33" s="17">
        <f t="shared" si="14"/>
        <v>1.4797581324102223E-2</v>
      </c>
      <c r="O33" s="17">
        <f t="shared" si="14"/>
        <v>4.1457994538383516E-2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131690</v>
      </c>
      <c r="D37" s="22">
        <f>VLOOKUP($B$11,ABONE2,4,FALSE)</f>
        <v>3</v>
      </c>
      <c r="E37" s="22">
        <f>VLOOKUP($B$11,ABONE2,5,FALSE)</f>
        <v>131693</v>
      </c>
      <c r="F37" s="22">
        <f>VLOOKUP($B$11,ABONE2,6,FALSE)</f>
        <v>42</v>
      </c>
      <c r="G37" s="22">
        <f>VLOOKUP($B$11,ABONE2,7,FALSE)</f>
        <v>5</v>
      </c>
      <c r="H37" s="22">
        <f>VLOOKUP($B$11,ABONE2,8,FALSE)</f>
        <v>47</v>
      </c>
      <c r="I37" s="22">
        <f>VLOOKUP($B$11,ABONE2,9,FALSE)</f>
        <v>20115</v>
      </c>
      <c r="J37" s="22">
        <f>VLOOKUP($B$11,ABONE2,10,FALSE)</f>
        <v>80</v>
      </c>
      <c r="K37" s="22">
        <f>VLOOKUP($B$11,ABONE2,11,FALSE)</f>
        <v>20195</v>
      </c>
      <c r="L37" s="36">
        <f>VLOOKUP($B$11,ABONE2,12,FALSE)</f>
        <v>26</v>
      </c>
      <c r="M37" s="36">
        <f>VLOOKUP($B$11,ABONE2,13,FALSE)</f>
        <v>4</v>
      </c>
      <c r="N37" s="36">
        <f>VLOOKUP($B$11,ABONE2,14,FALSE)</f>
        <v>30</v>
      </c>
      <c r="O37" s="36">
        <f>VLOOKUP($B$11,ABONE2,15,FALSE)</f>
        <v>151965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37496.059024999995</v>
      </c>
      <c r="D38" s="22">
        <f>VLOOKUP($B$11,TUKETIM,4,FALSE)</f>
        <v>16.776258333333335</v>
      </c>
      <c r="E38" s="22">
        <f>VLOOKUP($B$11,TUKETIM,5,FALSE)</f>
        <v>37512.835283333327</v>
      </c>
      <c r="F38" s="22">
        <f>VLOOKUP($B$11,TUKETIM,6,FALSE)</f>
        <v>6.4583000000000004</v>
      </c>
      <c r="G38" s="22">
        <f>VLOOKUP($B$11,TUKETIM,7,FALSE)</f>
        <v>281.92976666666669</v>
      </c>
      <c r="H38" s="22">
        <f>VLOOKUP($B$11,TUKETIM,8,FALSE)</f>
        <v>288.3880666666667</v>
      </c>
      <c r="I38" s="22">
        <f>VLOOKUP($B$11,TUKETIM,9,FALSE)</f>
        <v>14911.431600000002</v>
      </c>
      <c r="J38" s="22">
        <f>VLOOKUP($B$11,TUKETIM,10,FALSE)</f>
        <v>6267.8252083333336</v>
      </c>
      <c r="K38" s="22">
        <f>VLOOKUP($B$11,TUKETIM,11,FALSE)</f>
        <v>21179.256808333335</v>
      </c>
      <c r="L38" s="36">
        <f>VLOOKUP($B$11,TUKETIM,12,FALSE)</f>
        <v>241.87723333333332</v>
      </c>
      <c r="M38" s="36">
        <f>VLOOKUP($B$11,TUKETIM,13,FALSE)</f>
        <v>1264.1523750000001</v>
      </c>
      <c r="N38" s="36">
        <f>VLOOKUP($B$11,TUKETIM,14,FALSE)</f>
        <v>1506.0296083333335</v>
      </c>
      <c r="O38" s="36">
        <f>VLOOKUP($B$11,TUKETIM,15,FALSE)</f>
        <v>60486.509766666662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630194.84900000005</v>
      </c>
      <c r="D39" s="22">
        <f>VLOOKUP($B$11,ANLASMA,4,FALSE)</f>
        <v>1590</v>
      </c>
      <c r="E39" s="22">
        <f>VLOOKUP($B$11,ANLASMA,5,FALSE)</f>
        <v>631784.84900000005</v>
      </c>
      <c r="F39" s="22">
        <f>VLOOKUP($B$11,ANLASMA,6,FALSE)</f>
        <v>139.53</v>
      </c>
      <c r="G39" s="22">
        <f>VLOOKUP($B$11,ANLASMA,7,FALSE)</f>
        <v>1352</v>
      </c>
      <c r="H39" s="22">
        <f>VLOOKUP($B$11,ANLASMA,8,FALSE)</f>
        <v>1491.53</v>
      </c>
      <c r="I39" s="22">
        <f>VLOOKUP($B$11,ANLASMA,9,FALSE)</f>
        <v>130998.43799999999</v>
      </c>
      <c r="J39" s="22">
        <f>VLOOKUP($B$11,ANLASMA,10,FALSE)</f>
        <v>50197.07</v>
      </c>
      <c r="K39" s="22">
        <f>VLOOKUP($B$11,ANLASMA,11,FALSE)</f>
        <v>181195.508</v>
      </c>
      <c r="L39" s="36">
        <f>VLOOKUP($B$11,ANLASMA,12,FALSE)</f>
        <v>624.05700000000002</v>
      </c>
      <c r="M39" s="36">
        <f>VLOOKUP($B$11,ANLASMA,13,FALSE)</f>
        <v>1471</v>
      </c>
      <c r="N39" s="36">
        <f>VLOOKUP($B$11,ANLASMA,14,FALSE)</f>
        <v>2095.0569999999998</v>
      </c>
      <c r="O39" s="36">
        <f>VLOOKUP($B$11,ANLASMA,15,FALSE)</f>
        <v>816566.94400000002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80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111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7" t="s">
        <v>18</v>
      </c>
      <c r="B14" s="27" t="s">
        <v>19</v>
      </c>
      <c r="C14" s="28" t="s">
        <v>20</v>
      </c>
      <c r="D14" s="28" t="s">
        <v>2</v>
      </c>
      <c r="E14" s="28" t="s">
        <v>64</v>
      </c>
      <c r="F14" s="28" t="s">
        <v>20</v>
      </c>
      <c r="G14" s="28" t="s">
        <v>2</v>
      </c>
      <c r="H14" s="28" t="s">
        <v>64</v>
      </c>
      <c r="I14" s="28" t="s">
        <v>20</v>
      </c>
      <c r="J14" s="28" t="s">
        <v>2</v>
      </c>
      <c r="K14" s="28" t="s">
        <v>64</v>
      </c>
      <c r="L14" s="28" t="s">
        <v>20</v>
      </c>
      <c r="M14" s="28" t="s">
        <v>2</v>
      </c>
      <c r="N14" s="28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7" t="s">
        <v>26</v>
      </c>
      <c r="B15" s="27" t="s">
        <v>27</v>
      </c>
      <c r="C15" s="17">
        <f t="shared" ref="C15:C24" si="0">(SUMIFS(MESKENAG2,KAYNAK,A15,SEBEP,B15,SÜRE,"Uzun",BİLDİRİM,"Bildirimsiz",İL,$B$10,İLÇE,$B$11)/VLOOKUP($B$11,ABONE2,3,FALSE))</f>
        <v>0</v>
      </c>
      <c r="D15" s="17">
        <f t="shared" ref="D15:D24" si="1">(SUMIFS(MESKENOG2,KAYNAK,A15,SEBEP,B15,SÜRE,"Uzun",BİLDİRİM,"Bildirimsiz",İL,$B$10,İLÇE,$B$11)/VLOOKUP($B$11,ABONE2,4,FALSE))</f>
        <v>0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7">
        <f t="shared" ref="F15:F24" si="3">(SUMIFS(TARIMSALAG2,KAYNAK,A15,SEBEP,B15,SÜRE,"Uzun",BİLDİRİM,"Bildirimsiz",İL,$B$10,İLÇE,$B$11)/VLOOKUP($B$11,ABONE2,6,FALSE))</f>
        <v>0</v>
      </c>
      <c r="G15" s="17">
        <f t="shared" ref="G15:G24" si="4">(SUMIFS(TARIMSALOG2,KAYNAK,A15,SEBEP,B15,SÜRE,"Uzun",BİLDİRİM,"Bildirimsiz",İL,$B$10,İLÇE,$B$11)/VLOOKUP($B$11,ABONE2,7,FALSE))</f>
        <v>0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7">
        <f t="shared" ref="I15:I24" si="6">(SUMIFS(TICARETHANEAG2,KAYNAK,A15,SEBEP,B15,SÜRE,"Uzun",BİLDİRİM,"Bildirimsiz",İL,$B$10,İLÇE,$B$11)/VLOOKUP($B$11,ABONE2,9,FALSE))</f>
        <v>0</v>
      </c>
      <c r="J15" s="17">
        <f t="shared" ref="J15:J24" si="7">(SUMIFS(TICARETHANEOG2,KAYNAK,A15,SEBEP,B15,SÜRE,"Uzun",BİLDİRİM,"Bildirimsiz",İL,$B$10,İLÇE,$B$11)/VLOOKUP($B$11,ABONE2,10,FALSE))</f>
        <v>0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7">
        <f t="shared" ref="L15:L24" si="9">(SUMIFS(SANAYIAG2,KAYNAK,A15,SEBEP,B15,SÜRE,"Uzun",BİLDİRİM,"Bildirimsiz",İL,$B$10,İLÇE,$B$11)/VLOOKUP($B$11,ABONE2,12,FALSE))</f>
        <v>0</v>
      </c>
      <c r="M15" s="17">
        <f t="shared" ref="M15:M24" si="10">(SUMIFS(SANAYIOG2,KAYNAK,A15,SEBEP,B15,SÜRE,"Uzun",BİLDİRİM,"Bildirimsiz",İL,$B$10,İLÇE,$B$11)/VLOOKUP($B$11,ABONE2,13,FALSE))</f>
        <v>0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7" t="s">
        <v>26</v>
      </c>
      <c r="B16" s="27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7" t="s">
        <v>129</v>
      </c>
      <c r="B17" s="27" t="s">
        <v>27</v>
      </c>
      <c r="C17" s="17">
        <f t="shared" si="0"/>
        <v>2.2369860358842721E-2</v>
      </c>
      <c r="D17" s="17">
        <f t="shared" si="1"/>
        <v>0</v>
      </c>
      <c r="E17" s="17">
        <f t="shared" si="2"/>
        <v>2.2369293214853703E-2</v>
      </c>
      <c r="F17" s="17">
        <f t="shared" si="3"/>
        <v>6.7008479943602248E-2</v>
      </c>
      <c r="G17" s="17">
        <f t="shared" si="4"/>
        <v>0</v>
      </c>
      <c r="H17" s="17">
        <f t="shared" si="5"/>
        <v>6.6583029277293662E-2</v>
      </c>
      <c r="I17" s="17">
        <f t="shared" si="6"/>
        <v>7.1947904345793859E-2</v>
      </c>
      <c r="J17" s="17">
        <f t="shared" si="7"/>
        <v>8.9920356892455561E-2</v>
      </c>
      <c r="K17" s="17">
        <f t="shared" si="8"/>
        <v>7.2129817097109639E-2</v>
      </c>
      <c r="L17" s="17">
        <f t="shared" si="9"/>
        <v>2.4397303865843742</v>
      </c>
      <c r="M17" s="17">
        <f t="shared" si="10"/>
        <v>0</v>
      </c>
      <c r="N17" s="17">
        <f t="shared" si="11"/>
        <v>1.6972037471891299</v>
      </c>
      <c r="O17" s="23">
        <f t="shared" si="12"/>
        <v>3.0774503966525785E-2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7" t="s">
        <v>129</v>
      </c>
      <c r="B18" s="27" t="s">
        <v>3</v>
      </c>
      <c r="C18" s="17">
        <f t="shared" si="0"/>
        <v>0</v>
      </c>
      <c r="D18" s="17">
        <f t="shared" si="1"/>
        <v>0</v>
      </c>
      <c r="E18" s="17">
        <f t="shared" si="2"/>
        <v>0</v>
      </c>
      <c r="F18" s="17">
        <f t="shared" si="3"/>
        <v>0</v>
      </c>
      <c r="G18" s="17">
        <f t="shared" si="4"/>
        <v>0</v>
      </c>
      <c r="H18" s="17">
        <f t="shared" si="5"/>
        <v>0</v>
      </c>
      <c r="I18" s="17">
        <f t="shared" si="6"/>
        <v>0</v>
      </c>
      <c r="J18" s="17">
        <f t="shared" si="7"/>
        <v>0</v>
      </c>
      <c r="K18" s="17">
        <f t="shared" si="8"/>
        <v>0</v>
      </c>
      <c r="L18" s="17">
        <f t="shared" si="9"/>
        <v>0</v>
      </c>
      <c r="M18" s="17">
        <f t="shared" si="10"/>
        <v>0</v>
      </c>
      <c r="N18" s="17">
        <f t="shared" si="11"/>
        <v>0</v>
      </c>
      <c r="O18" s="23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7" t="s">
        <v>129</v>
      </c>
      <c r="B19" s="27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7" t="s">
        <v>129</v>
      </c>
      <c r="B20" s="27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7" t="s">
        <v>130</v>
      </c>
      <c r="B21" s="27" t="s">
        <v>27</v>
      </c>
      <c r="C21" s="17">
        <f t="shared" si="0"/>
        <v>0.1265135097151851</v>
      </c>
      <c r="D21" s="17">
        <f t="shared" si="1"/>
        <v>0</v>
      </c>
      <c r="E21" s="17">
        <f t="shared" si="2"/>
        <v>0.12651030221297394</v>
      </c>
      <c r="F21" s="17">
        <f t="shared" si="3"/>
        <v>1.5482314109697763</v>
      </c>
      <c r="G21" s="17">
        <f t="shared" si="4"/>
        <v>0</v>
      </c>
      <c r="H21" s="17">
        <f t="shared" si="5"/>
        <v>1.5384013702652062</v>
      </c>
      <c r="I21" s="17">
        <f t="shared" si="6"/>
        <v>0.52444592625708719</v>
      </c>
      <c r="J21" s="17">
        <f t="shared" si="7"/>
        <v>0</v>
      </c>
      <c r="K21" s="17">
        <f t="shared" si="8"/>
        <v>0.51913761337579933</v>
      </c>
      <c r="L21" s="17">
        <f t="shared" si="9"/>
        <v>1.4582535128783163</v>
      </c>
      <c r="M21" s="17">
        <f t="shared" si="10"/>
        <v>0</v>
      </c>
      <c r="N21" s="17">
        <f t="shared" si="11"/>
        <v>1.0144372263501331</v>
      </c>
      <c r="O21" s="23">
        <f t="shared" si="12"/>
        <v>0.19393183073112041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7" t="s">
        <v>130</v>
      </c>
      <c r="B22" s="27" t="s">
        <v>3</v>
      </c>
      <c r="C22" s="17">
        <f t="shared" si="0"/>
        <v>0</v>
      </c>
      <c r="D22" s="17">
        <f t="shared" si="1"/>
        <v>0</v>
      </c>
      <c r="E22" s="17">
        <f t="shared" si="2"/>
        <v>0</v>
      </c>
      <c r="F22" s="17">
        <f t="shared" si="3"/>
        <v>0</v>
      </c>
      <c r="G22" s="17">
        <f t="shared" si="4"/>
        <v>0</v>
      </c>
      <c r="H22" s="17">
        <f t="shared" si="5"/>
        <v>0</v>
      </c>
      <c r="I22" s="17">
        <f t="shared" si="6"/>
        <v>0</v>
      </c>
      <c r="J22" s="17">
        <f t="shared" si="7"/>
        <v>0</v>
      </c>
      <c r="K22" s="17">
        <f t="shared" si="8"/>
        <v>0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7" t="s">
        <v>130</v>
      </c>
      <c r="B23" s="27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7" t="s">
        <v>130</v>
      </c>
      <c r="B24" s="27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0.14888337007402783</v>
      </c>
      <c r="D25" s="17">
        <f t="shared" ref="D25:O25" si="13">SUM(D15:D24)</f>
        <v>0</v>
      </c>
      <c r="E25" s="17">
        <f t="shared" si="13"/>
        <v>0.14887959542782764</v>
      </c>
      <c r="F25" s="17">
        <f t="shared" si="13"/>
        <v>1.6152398909133785</v>
      </c>
      <c r="G25" s="17">
        <f t="shared" si="13"/>
        <v>0</v>
      </c>
      <c r="H25" s="17">
        <f t="shared" si="13"/>
        <v>1.6049843995424999</v>
      </c>
      <c r="I25" s="17">
        <f t="shared" si="13"/>
        <v>0.59639383060288109</v>
      </c>
      <c r="J25" s="17">
        <f t="shared" si="13"/>
        <v>8.9920356892455561E-2</v>
      </c>
      <c r="K25" s="17">
        <f t="shared" si="13"/>
        <v>0.59126743047290897</v>
      </c>
      <c r="L25" s="17">
        <f t="shared" si="13"/>
        <v>3.8979838994626905</v>
      </c>
      <c r="M25" s="17">
        <f t="shared" si="13"/>
        <v>0</v>
      </c>
      <c r="N25" s="17">
        <f t="shared" si="13"/>
        <v>2.711640973539263</v>
      </c>
      <c r="O25" s="17">
        <f t="shared" si="13"/>
        <v>0.2247063346976462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7" t="s">
        <v>18</v>
      </c>
      <c r="B27" s="27" t="s">
        <v>19</v>
      </c>
      <c r="C27" s="28" t="s">
        <v>1</v>
      </c>
      <c r="D27" s="28" t="s">
        <v>2</v>
      </c>
      <c r="E27" s="28" t="s">
        <v>64</v>
      </c>
      <c r="F27" s="28" t="s">
        <v>1</v>
      </c>
      <c r="G27" s="28" t="s">
        <v>2</v>
      </c>
      <c r="H27" s="28" t="s">
        <v>64</v>
      </c>
      <c r="I27" s="28" t="s">
        <v>1</v>
      </c>
      <c r="J27" s="28" t="s">
        <v>2</v>
      </c>
      <c r="K27" s="28" t="s">
        <v>64</v>
      </c>
      <c r="L27" s="28" t="s">
        <v>1</v>
      </c>
      <c r="M27" s="28" t="s">
        <v>2</v>
      </c>
      <c r="N27" s="28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7" t="s">
        <v>26</v>
      </c>
      <c r="B28" s="27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7" t="s">
        <v>129</v>
      </c>
      <c r="B29" s="27" t="s">
        <v>27</v>
      </c>
      <c r="C29" s="17">
        <f>(SUMIFS(MESKENAG2,KAYNAK,A29,SEBEP,B29,SÜRE,"Uzun",BİLDİRİM,"Bildirimli",İL,$B$10,İLÇE,$B$11)/VLOOKUP($B$11,ABONE2,3,FALSE))</f>
        <v>1.1229483335205462E-4</v>
      </c>
      <c r="D29" s="17">
        <f>(SUMIFS(MESKENOG2,KAYNAK,A29,SEBEP,B29,SÜRE,"Uzun",BİLDİRİM,"Bildirimli",İL,$B$10,İLÇE,$B$11)/VLOOKUP($B$11,ABONE2,4,FALSE))</f>
        <v>0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1.1229198633652964E-4</v>
      </c>
      <c r="F29" s="17">
        <f>(SUMIFS(TARIMSALAG2,KAYNAK,A29,SEBEP,B29,SÜRE,"Uzun",BİLDİRİM,"Bildirimli",İL,$B$10,İLÇE,$B$11)/VLOOKUP($B$11,ABONE2,6,FALSE))</f>
        <v>0</v>
      </c>
      <c r="G29" s="17">
        <f>(SUMIFS(TARIMSALOG2,KAYNAK,A29,SEBEP,B29,SÜRE,"Uzun",BİLDİRİM,"Bildirimli",İL,$B$10,İLÇE,$B$11)/VLOOKUP($B$11,ABONE2,7,FALSE))</f>
        <v>0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0</v>
      </c>
      <c r="I29" s="17">
        <f>(SUMIFS(TICARETHANEAG2,KAYNAK,A29,SEBEP,B29,SÜRE,"Uzun",BİLDİRİM,"Bildirimli",İL,$B$10,İLÇE,$B$11)/VLOOKUP($B$11,ABONE2,9,FALSE))</f>
        <v>4.3936955207060074E-3</v>
      </c>
      <c r="J29" s="17">
        <f>(SUMIFS(TICARETHANEOG2,KAYNAK,A29,SEBEP,B29,SÜRE,"Uzun",BİLDİRİM,"Bildirimli",İL,$B$10,İLÇE,$B$11)/VLOOKUP($B$11,ABONE2,10,FALSE))</f>
        <v>0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4.3492236135725592E-3</v>
      </c>
      <c r="L29" s="17">
        <f>(SUMIFS(SANAYIAG2,KAYNAK,A29,SEBEP,B29,SÜRE,"Uzun",BİLDİRİM,"Bildirimli",İL,$B$10,İLÇE,$B$11)/VLOOKUP($B$11,ABONE2,12,FALSE))</f>
        <v>0</v>
      </c>
      <c r="M29" s="17">
        <f>(SUMIFS(SANAYIOG2,KAYNAK,A29,SEBEP,B29,SÜRE,"Uzun",BİLDİRİM,"Bildirimli",İL,$B$10,İLÇE,$B$11)/VLOOKUP($B$11,ABONE2,13,FALSE))</f>
        <v>50.233995522030604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15.288607332791923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8.2775174652347759E-3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7" t="s">
        <v>129</v>
      </c>
      <c r="B30" s="27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7" t="s">
        <v>130</v>
      </c>
      <c r="B31" s="27" t="s">
        <v>27</v>
      </c>
      <c r="C31" s="17">
        <f>(SUMIFS(MESKENAG2,KAYNAK,A31,SEBEP,B31,SÜRE,"Uzun",BİLDİRİM,"Bildirimli",İL,$B$10,İLÇE,$B$11)/VLOOKUP($B$11,ABONE2,3,FALSE))</f>
        <v>2.2710622954699366E-3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2.2710047171342253E-3</v>
      </c>
      <c r="F31" s="17">
        <f>(SUMIFS(TARIMSALAG2,KAYNAK,A31,SEBEP,B31,SÜRE,"Uzun",BİLDİRİM,"Bildirimli",İL,$B$10,İLÇE,$B$11)/VLOOKUP($B$11,ABONE2,6,FALSE))</f>
        <v>0.2089815975716881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0.20765473028551865</v>
      </c>
      <c r="I31" s="17">
        <f>(SUMIFS(TICARETHANEAG2,KAYNAK,A31,SEBEP,B31,SÜRE,"Uzun",BİLDİRİM,"Bildirimli",İL,$B$10,İLÇE,$B$11)/VLOOKUP($B$11,ABONE2,9,FALSE))</f>
        <v>2.336033444917027E-2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2.3123886880299399E-2</v>
      </c>
      <c r="L31" s="17">
        <f>(SUMIFS(SANAYIAG2,KAYNAK,A31,SEBEP,B31,SÜRE,"Uzun",BİLDİRİM,"Bildirimli",İL,$B$10,İLÇE,$B$11)/VLOOKUP($B$11,ABONE2,12,FALSE))</f>
        <v>0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6.7089148882111807E-3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7" t="s">
        <v>130</v>
      </c>
      <c r="B32" s="27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2.3833571288219913E-3</v>
      </c>
      <c r="D33" s="17">
        <f t="shared" ref="D33:O33" si="14">SUM(D28:D32)</f>
        <v>0</v>
      </c>
      <c r="E33" s="17">
        <f t="shared" si="14"/>
        <v>2.3832967034707548E-3</v>
      </c>
      <c r="F33" s="17">
        <f t="shared" si="14"/>
        <v>0.2089815975716881</v>
      </c>
      <c r="G33" s="17">
        <f t="shared" si="14"/>
        <v>0</v>
      </c>
      <c r="H33" s="17">
        <f t="shared" si="14"/>
        <v>0.20765473028551865</v>
      </c>
      <c r="I33" s="17">
        <f t="shared" si="14"/>
        <v>2.7754029969876276E-2</v>
      </c>
      <c r="J33" s="17">
        <f t="shared" si="14"/>
        <v>0</v>
      </c>
      <c r="K33" s="17">
        <f t="shared" si="14"/>
        <v>2.7473110493871959E-2</v>
      </c>
      <c r="L33" s="17">
        <f t="shared" si="14"/>
        <v>0</v>
      </c>
      <c r="M33" s="17">
        <f t="shared" si="14"/>
        <v>50.233995522030604</v>
      </c>
      <c r="N33" s="17">
        <f t="shared" si="14"/>
        <v>15.288607332791923</v>
      </c>
      <c r="O33" s="17">
        <f t="shared" si="14"/>
        <v>1.4986432353445957E-2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39442</v>
      </c>
      <c r="D37" s="22">
        <f>VLOOKUP($B$11,ABONE2,4,FALSE)</f>
        <v>1</v>
      </c>
      <c r="E37" s="22">
        <f>VLOOKUP($B$11,ABONE2,5,FALSE)</f>
        <v>39443</v>
      </c>
      <c r="F37" s="22">
        <f>VLOOKUP($B$11,ABONE2,6,FALSE)</f>
        <v>313</v>
      </c>
      <c r="G37" s="22">
        <f>VLOOKUP($B$11,ABONE2,7,FALSE)</f>
        <v>2</v>
      </c>
      <c r="H37" s="22">
        <f>VLOOKUP($B$11,ABONE2,8,FALSE)</f>
        <v>315</v>
      </c>
      <c r="I37" s="22">
        <f>VLOOKUP($B$11,ABONE2,9,FALSE)</f>
        <v>6748</v>
      </c>
      <c r="J37" s="22">
        <f>VLOOKUP($B$11,ABONE2,10,FALSE)</f>
        <v>69</v>
      </c>
      <c r="K37" s="22">
        <f>VLOOKUP($B$11,ABONE2,11,FALSE)</f>
        <v>6817</v>
      </c>
      <c r="L37" s="36">
        <f>VLOOKUP($B$11,ABONE2,12,FALSE)</f>
        <v>16</v>
      </c>
      <c r="M37" s="36">
        <f>VLOOKUP($B$11,ABONE2,13,FALSE)</f>
        <v>7</v>
      </c>
      <c r="N37" s="36">
        <f>VLOOKUP($B$11,ABONE2,14,FALSE)</f>
        <v>23</v>
      </c>
      <c r="O37" s="36">
        <f>VLOOKUP($B$11,ABONE2,15,FALSE)</f>
        <v>46598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9995.4019666666645</v>
      </c>
      <c r="D38" s="22">
        <f>VLOOKUP($B$11,TUKETIM,4,FALSE)</f>
        <v>13.830641666666665</v>
      </c>
      <c r="E38" s="22">
        <f>VLOOKUP($B$11,TUKETIM,5,FALSE)</f>
        <v>10009.232608333332</v>
      </c>
      <c r="F38" s="22">
        <f>VLOOKUP($B$11,TUKETIM,6,FALSE)</f>
        <v>152.89599166666665</v>
      </c>
      <c r="G38" s="22">
        <f>VLOOKUP($B$11,TUKETIM,7,FALSE)</f>
        <v>0</v>
      </c>
      <c r="H38" s="22">
        <f>VLOOKUP($B$11,TUKETIM,8,FALSE)</f>
        <v>152.89599166666665</v>
      </c>
      <c r="I38" s="22">
        <f>VLOOKUP($B$11,TUKETIM,9,FALSE)</f>
        <v>3929.3089833333338</v>
      </c>
      <c r="J38" s="22">
        <f>VLOOKUP($B$11,TUKETIM,10,FALSE)</f>
        <v>10178.8406</v>
      </c>
      <c r="K38" s="22">
        <f>VLOOKUP($B$11,TUKETIM,11,FALSE)</f>
        <v>14108.149583333334</v>
      </c>
      <c r="L38" s="36">
        <f>VLOOKUP($B$11,TUKETIM,12,FALSE)</f>
        <v>152.72215833333334</v>
      </c>
      <c r="M38" s="36">
        <f>VLOOKUP($B$11,TUKETIM,13,FALSE)</f>
        <v>581.20026666666672</v>
      </c>
      <c r="N38" s="36">
        <f>VLOOKUP($B$11,TUKETIM,14,FALSE)</f>
        <v>733.92242500000009</v>
      </c>
      <c r="O38" s="36">
        <f>VLOOKUP($B$11,TUKETIM,15,FALSE)</f>
        <v>25004.200608333333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178445.71</v>
      </c>
      <c r="D39" s="22">
        <f>VLOOKUP($B$11,ANLASMA,4,FALSE)</f>
        <v>60</v>
      </c>
      <c r="E39" s="22">
        <f>VLOOKUP($B$11,ANLASMA,5,FALSE)</f>
        <v>178505.71</v>
      </c>
      <c r="F39" s="22">
        <f>VLOOKUP($B$11,ANLASMA,6,FALSE)</f>
        <v>1737.58</v>
      </c>
      <c r="G39" s="22">
        <f>VLOOKUP($B$11,ANLASMA,7,FALSE)</f>
        <v>92.4</v>
      </c>
      <c r="H39" s="22">
        <f>VLOOKUP($B$11,ANLASMA,8,FALSE)</f>
        <v>1829.98</v>
      </c>
      <c r="I39" s="22">
        <f>VLOOKUP($B$11,ANLASMA,9,FALSE)</f>
        <v>39856.466999999997</v>
      </c>
      <c r="J39" s="22">
        <f>VLOOKUP($B$11,ANLASMA,10,FALSE)</f>
        <v>78942.16</v>
      </c>
      <c r="K39" s="22">
        <f>VLOOKUP($B$11,ANLASMA,11,FALSE)</f>
        <v>118798.62700000001</v>
      </c>
      <c r="L39" s="36">
        <f>VLOOKUP($B$11,ANLASMA,12,FALSE)</f>
        <v>1028.2</v>
      </c>
      <c r="M39" s="36">
        <f>VLOOKUP($B$11,ANLASMA,13,FALSE)</f>
        <v>3168</v>
      </c>
      <c r="N39" s="36">
        <f>VLOOKUP($B$11,ANLASMA,14,FALSE)</f>
        <v>4196.2</v>
      </c>
      <c r="O39" s="36">
        <f>VLOOKUP($B$11,ANLASMA,15,FALSE)</f>
        <v>303330.51699999999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81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112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7" t="s">
        <v>18</v>
      </c>
      <c r="B14" s="27" t="s">
        <v>19</v>
      </c>
      <c r="C14" s="28" t="s">
        <v>20</v>
      </c>
      <c r="D14" s="28" t="s">
        <v>2</v>
      </c>
      <c r="E14" s="28" t="s">
        <v>64</v>
      </c>
      <c r="F14" s="28" t="s">
        <v>20</v>
      </c>
      <c r="G14" s="28" t="s">
        <v>2</v>
      </c>
      <c r="H14" s="28" t="s">
        <v>64</v>
      </c>
      <c r="I14" s="28" t="s">
        <v>20</v>
      </c>
      <c r="J14" s="28" t="s">
        <v>2</v>
      </c>
      <c r="K14" s="28" t="s">
        <v>64</v>
      </c>
      <c r="L14" s="28" t="s">
        <v>20</v>
      </c>
      <c r="M14" s="28" t="s">
        <v>2</v>
      </c>
      <c r="N14" s="28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7" t="s">
        <v>26</v>
      </c>
      <c r="B15" s="27" t="s">
        <v>27</v>
      </c>
      <c r="C15" s="17">
        <f t="shared" ref="C15:C24" si="0">(SUMIFS(MESKENAG2,KAYNAK,A15,SEBEP,B15,SÜRE,"Uzun",BİLDİRİM,"Bildirimsiz",İL,$B$10,İLÇE,$B$11)/VLOOKUP($B$11,ABONE2,3,FALSE))</f>
        <v>2.5956353962062989E-3</v>
      </c>
      <c r="D15" s="17">
        <f t="shared" ref="D15:D24" si="1">(SUMIFS(MESKENOG2,KAYNAK,A15,SEBEP,B15,SÜRE,"Uzun",BİLDİRİM,"Bildirimsiz",İL,$B$10,İLÇE,$B$11)/VLOOKUP($B$11,ABONE2,4,FALSE))</f>
        <v>0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2.5946711296532185E-3</v>
      </c>
      <c r="F15" s="17">
        <f t="shared" ref="F15:F24" si="3">(SUMIFS(TARIMSALAG2,KAYNAK,A15,SEBEP,B15,SÜRE,"Uzun",BİLDİRİM,"Bildirimsiz",İL,$B$10,İLÇE,$B$11)/VLOOKUP($B$11,ABONE2,6,FALSE))</f>
        <v>1.1023484181996893E-2</v>
      </c>
      <c r="G15" s="17">
        <f t="shared" ref="G15:G24" si="4">(SUMIFS(TARIMSALOG2,KAYNAK,A15,SEBEP,B15,SÜRE,"Uzun",BİLDİRİM,"Bildirimsiz",İL,$B$10,İLÇE,$B$11)/VLOOKUP($B$11,ABONE2,7,FALSE))</f>
        <v>1.4127156800604449E-2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1.1747368221347539E-2</v>
      </c>
      <c r="I15" s="17">
        <f t="shared" ref="I15:I24" si="6">(SUMIFS(TICARETHANEAG2,KAYNAK,A15,SEBEP,B15,SÜRE,"Uzun",BİLDİRİM,"Bildirimsiz",İL,$B$10,İLÇE,$B$11)/VLOOKUP($B$11,ABONE2,9,FALSE))</f>
        <v>4.8533961990256764E-3</v>
      </c>
      <c r="J15" s="17">
        <f t="shared" ref="J15:J24" si="7">(SUMIFS(TICARETHANEOG2,KAYNAK,A15,SEBEP,B15,SÜRE,"Uzun",BİLDİRİM,"Bildirimsiz",İL,$B$10,İLÇE,$B$11)/VLOOKUP($B$11,ABONE2,10,FALSE))</f>
        <v>3.8673892365674888E-2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5.9361908832826745E-3</v>
      </c>
      <c r="L15" s="17">
        <f t="shared" ref="L15:L24" si="9">(SUMIFS(SANAYIAG2,KAYNAK,A15,SEBEP,B15,SÜRE,"Uzun",BİLDİRİM,"Bildirimsiz",İL,$B$10,İLÇE,$B$11)/VLOOKUP($B$11,ABONE2,12,FALSE))</f>
        <v>1.6798334901750697E-2</v>
      </c>
      <c r="M15" s="17">
        <f t="shared" ref="M15:M24" si="10">(SUMIFS(SANAYIOG2,KAYNAK,A15,SEBEP,B15,SÜRE,"Uzun",BİLDİRİM,"Bildirimsiz",İL,$B$10,İLÇE,$B$11)/VLOOKUP($B$11,ABONE2,13,FALSE))</f>
        <v>0.17315788653154218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0.1093796483667588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4.010065890732468E-3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7" t="s">
        <v>26</v>
      </c>
      <c r="B16" s="27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7" t="s">
        <v>129</v>
      </c>
      <c r="B17" s="27" t="s">
        <v>27</v>
      </c>
      <c r="C17" s="17">
        <f t="shared" si="0"/>
        <v>0.13934643767406324</v>
      </c>
      <c r="D17" s="17">
        <f t="shared" si="1"/>
        <v>1.1583391003784906</v>
      </c>
      <c r="E17" s="17">
        <f t="shared" si="2"/>
        <v>0.13972498873863734</v>
      </c>
      <c r="F17" s="17">
        <f t="shared" si="3"/>
        <v>1.3151156798482597</v>
      </c>
      <c r="G17" s="17">
        <f t="shared" si="4"/>
        <v>5.0593096685393517</v>
      </c>
      <c r="H17" s="17">
        <f t="shared" si="5"/>
        <v>2.1883915055254204</v>
      </c>
      <c r="I17" s="17">
        <f t="shared" si="6"/>
        <v>0.21112451331688717</v>
      </c>
      <c r="J17" s="17">
        <f t="shared" si="7"/>
        <v>4.3387065264547715</v>
      </c>
      <c r="K17" s="17">
        <f t="shared" si="8"/>
        <v>0.34327289578407738</v>
      </c>
      <c r="L17" s="17">
        <f t="shared" si="9"/>
        <v>6.6054432949235133</v>
      </c>
      <c r="M17" s="17">
        <f t="shared" si="10"/>
        <v>19.1006639106234</v>
      </c>
      <c r="N17" s="17">
        <f t="shared" si="11"/>
        <v>14.003929185798448</v>
      </c>
      <c r="O17" s="23">
        <f t="shared" si="12"/>
        <v>0.35586167961874227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7" t="s">
        <v>129</v>
      </c>
      <c r="B18" s="27" t="s">
        <v>3</v>
      </c>
      <c r="C18" s="17">
        <f t="shared" si="0"/>
        <v>1.5534333506628684E-2</v>
      </c>
      <c r="D18" s="17">
        <f t="shared" si="1"/>
        <v>0</v>
      </c>
      <c r="E18" s="17">
        <f t="shared" si="2"/>
        <v>1.5528562573528169E-2</v>
      </c>
      <c r="F18" s="17">
        <f t="shared" si="3"/>
        <v>7.7987043689333587E-3</v>
      </c>
      <c r="G18" s="17">
        <f t="shared" si="4"/>
        <v>1.1048950951641625E-4</v>
      </c>
      <c r="H18" s="17">
        <f t="shared" si="5"/>
        <v>6.0055461619549257E-3</v>
      </c>
      <c r="I18" s="17">
        <f t="shared" si="6"/>
        <v>5.9331914921389936E-2</v>
      </c>
      <c r="J18" s="17">
        <f t="shared" si="7"/>
        <v>1.1862282510991378</v>
      </c>
      <c r="K18" s="17">
        <f t="shared" si="8"/>
        <v>9.5410550684433645E-2</v>
      </c>
      <c r="L18" s="17">
        <f t="shared" si="9"/>
        <v>4.1732275121180242</v>
      </c>
      <c r="M18" s="17">
        <f t="shared" si="10"/>
        <v>3.0605954137370635</v>
      </c>
      <c r="N18" s="17">
        <f t="shared" si="11"/>
        <v>3.514432190708245</v>
      </c>
      <c r="O18" s="23">
        <f t="shared" si="12"/>
        <v>3.2074308018625576E-2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7" t="s">
        <v>129</v>
      </c>
      <c r="B19" s="27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7" t="s">
        <v>129</v>
      </c>
      <c r="B20" s="27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7" t="s">
        <v>130</v>
      </c>
      <c r="B21" s="27" t="s">
        <v>27</v>
      </c>
      <c r="C21" s="17">
        <f t="shared" si="0"/>
        <v>9.0242564296382208E-2</v>
      </c>
      <c r="D21" s="17">
        <f t="shared" si="1"/>
        <v>0</v>
      </c>
      <c r="E21" s="17">
        <f t="shared" si="2"/>
        <v>9.0209039600832763E-2</v>
      </c>
      <c r="F21" s="17">
        <f t="shared" si="3"/>
        <v>0.25128729730403204</v>
      </c>
      <c r="G21" s="17">
        <f t="shared" si="4"/>
        <v>0</v>
      </c>
      <c r="H21" s="17">
        <f t="shared" si="5"/>
        <v>0.19267838903214135</v>
      </c>
      <c r="I21" s="17">
        <f t="shared" si="6"/>
        <v>0.16866922630386846</v>
      </c>
      <c r="J21" s="17">
        <f t="shared" si="7"/>
        <v>0</v>
      </c>
      <c r="K21" s="17">
        <f t="shared" si="8"/>
        <v>0.16326912392986287</v>
      </c>
      <c r="L21" s="17">
        <f t="shared" si="9"/>
        <v>5.4210901026585869</v>
      </c>
      <c r="M21" s="17">
        <f t="shared" si="10"/>
        <v>0</v>
      </c>
      <c r="N21" s="17">
        <f t="shared" si="11"/>
        <v>2.2112341208212656</v>
      </c>
      <c r="O21" s="23">
        <f t="shared" si="12"/>
        <v>0.11298461037629649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7" t="s">
        <v>130</v>
      </c>
      <c r="B22" s="27" t="s">
        <v>3</v>
      </c>
      <c r="C22" s="17">
        <f t="shared" si="0"/>
        <v>1.0581287045280251E-4</v>
      </c>
      <c r="D22" s="17">
        <f t="shared" si="1"/>
        <v>0</v>
      </c>
      <c r="E22" s="17">
        <f t="shared" si="2"/>
        <v>1.0577356146047941E-4</v>
      </c>
      <c r="F22" s="17">
        <f t="shared" si="3"/>
        <v>4.0479482611779465E-3</v>
      </c>
      <c r="G22" s="17">
        <f t="shared" si="4"/>
        <v>0</v>
      </c>
      <c r="H22" s="17">
        <f t="shared" si="5"/>
        <v>3.1038264099182132E-3</v>
      </c>
      <c r="I22" s="17">
        <f t="shared" si="6"/>
        <v>3.2703690867048413E-4</v>
      </c>
      <c r="J22" s="17">
        <f t="shared" si="7"/>
        <v>0</v>
      </c>
      <c r="K22" s="17">
        <f t="shared" si="8"/>
        <v>3.1656651744619934E-4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3.8237523363447273E-4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7" t="s">
        <v>130</v>
      </c>
      <c r="B23" s="27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7" t="s">
        <v>130</v>
      </c>
      <c r="B24" s="27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0.24782478374373323</v>
      </c>
      <c r="D25" s="17">
        <f t="shared" ref="D25:O25" si="13">SUM(D15:D24)</f>
        <v>1.1583391003784906</v>
      </c>
      <c r="E25" s="17">
        <f t="shared" si="13"/>
        <v>0.24816303560411199</v>
      </c>
      <c r="F25" s="17">
        <f t="shared" si="13"/>
        <v>1.5892731139644001</v>
      </c>
      <c r="G25" s="17">
        <f t="shared" si="13"/>
        <v>5.0735473148494732</v>
      </c>
      <c r="H25" s="17">
        <f t="shared" si="13"/>
        <v>2.4019266353507822</v>
      </c>
      <c r="I25" s="17">
        <f t="shared" si="13"/>
        <v>0.44430608764984175</v>
      </c>
      <c r="J25" s="17">
        <f t="shared" si="13"/>
        <v>5.5636086699195841</v>
      </c>
      <c r="K25" s="17">
        <f t="shared" si="13"/>
        <v>0.60820532779910275</v>
      </c>
      <c r="L25" s="17">
        <f t="shared" si="13"/>
        <v>16.216559244601875</v>
      </c>
      <c r="M25" s="17">
        <f t="shared" si="13"/>
        <v>22.334417210892006</v>
      </c>
      <c r="N25" s="17">
        <f t="shared" si="13"/>
        <v>19.838975145694718</v>
      </c>
      <c r="O25" s="17">
        <f t="shared" si="13"/>
        <v>0.50531303913803138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7" t="s">
        <v>18</v>
      </c>
      <c r="B27" s="27" t="s">
        <v>19</v>
      </c>
      <c r="C27" s="28" t="s">
        <v>1</v>
      </c>
      <c r="D27" s="28" t="s">
        <v>2</v>
      </c>
      <c r="E27" s="28" t="s">
        <v>64</v>
      </c>
      <c r="F27" s="28" t="s">
        <v>1</v>
      </c>
      <c r="G27" s="28" t="s">
        <v>2</v>
      </c>
      <c r="H27" s="28" t="s">
        <v>64</v>
      </c>
      <c r="I27" s="28" t="s">
        <v>1</v>
      </c>
      <c r="J27" s="28" t="s">
        <v>2</v>
      </c>
      <c r="K27" s="28" t="s">
        <v>64</v>
      </c>
      <c r="L27" s="28" t="s">
        <v>1</v>
      </c>
      <c r="M27" s="28" t="s">
        <v>2</v>
      </c>
      <c r="N27" s="28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7" t="s">
        <v>26</v>
      </c>
      <c r="B28" s="27" t="s">
        <v>27</v>
      </c>
      <c r="C28" s="17">
        <f>(SUMIFS(MESKENAG2,KAYNAK,A28,SEBEP,B28,SÜRE,"Uzun",BİLDİRİM,"Bildirimli",İL,$B$10,İLÇE,$B$11)/VLOOKUP($B$11,ABONE2,3,FALSE))</f>
        <v>7.4926536966220897E-2</v>
      </c>
      <c r="D28" s="17">
        <f>(SUMIFS(MESKENOG2,KAYNAK,A28,SEBEP,B28,SÜRE,"Uzun",BİLDİRİM,"Bildirimli",İL,$B$10,İLÇE,$B$11)/VLOOKUP($B$11,ABONE2,4,FALSE))</f>
        <v>0.18013966951518445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7.4965623158684616E-2</v>
      </c>
      <c r="F28" s="17">
        <f>(SUMIFS(TARIMSALAG2,KAYNAK,A28,SEBEP,B28,SÜRE,"Uzun",BİLDİRİM,"Bildirimli",İL,$B$10,İLÇE,$B$11)/VLOOKUP($B$11,ABONE2,6,FALSE))</f>
        <v>0.45462535920665559</v>
      </c>
      <c r="G28" s="17">
        <f>(SUMIFS(TARIMSALOG2,KAYNAK,A28,SEBEP,B28,SÜRE,"Uzun",BİLDİRİM,"Bildirimli",İL,$B$10,İLÇE,$B$11)/VLOOKUP($B$11,ABONE2,7,FALSE))</f>
        <v>2.3161804440250235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0.88880453332219811</v>
      </c>
      <c r="I28" s="17">
        <f>(SUMIFS(TICARETHANEAG2,KAYNAK,A28,SEBEP,B28,SÜRE,"Uzun",BİLDİRİM,"Bildirimli",İL,$B$10,İLÇE,$B$11)/VLOOKUP($B$11,ABONE2,9,FALSE))</f>
        <v>0.15598328704053832</v>
      </c>
      <c r="J28" s="17">
        <f>(SUMIFS(TICARETHANEOG2,KAYNAK,A28,SEBEP,B28,SÜRE,"Uzun",BİLDİRİM,"Bildirimli",İL,$B$10,İLÇE,$B$11)/VLOOKUP($B$11,ABONE2,10,FALSE))</f>
        <v>2.8437977106981962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0.24203616917050927</v>
      </c>
      <c r="L28" s="17">
        <f>(SUMIFS(SANAYIAG2,KAYNAK,A28,SEBEP,B28,SÜRE,"Uzun",BİLDİRİM,"Bildirimli",İL,$B$10,İLÇE,$B$11)/VLOOKUP($B$11,ABONE2,12,FALSE))</f>
        <v>2.9848917052760942</v>
      </c>
      <c r="M28" s="17">
        <f>(SUMIFS(SANAYIOG2,KAYNAK,A28,SEBEP,B28,SÜRE,"Uzun",BİLDİRİM,"Bildirimli",İL,$B$10,İLÇE,$B$11)/VLOOKUP($B$11,ABONE2,13,FALSE))</f>
        <v>9.4505394104329117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6.8132357412242097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0.17631878026837425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7" t="s">
        <v>129</v>
      </c>
      <c r="B29" s="27" t="s">
        <v>27</v>
      </c>
      <c r="C29" s="17">
        <f>(SUMIFS(MESKENAG2,KAYNAK,A29,SEBEP,B29,SÜRE,"Uzun",BİLDİRİM,"Bildirimli",İL,$B$10,İLÇE,$B$11)/VLOOKUP($B$11,ABONE2,3,FALSE))</f>
        <v>6.2167843772088803E-2</v>
      </c>
      <c r="D29" s="17">
        <f>(SUMIFS(MESKENOG2,KAYNAK,A29,SEBEP,B29,SÜRE,"Uzun",BİLDİRİM,"Bildirimli",İL,$B$10,İLÇE,$B$11)/VLOOKUP($B$11,ABONE2,4,FALSE))</f>
        <v>0.22207973359888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6.2227250300072354E-2</v>
      </c>
      <c r="F29" s="17">
        <f>(SUMIFS(TARIMSALAG2,KAYNAK,A29,SEBEP,B29,SÜRE,"Uzun",BİLDİRİM,"Bildirimli",İL,$B$10,İLÇE,$B$11)/VLOOKUP($B$11,ABONE2,6,FALSE))</f>
        <v>0.27318028389107241</v>
      </c>
      <c r="G29" s="17">
        <f>(SUMIFS(TARIMSALOG2,KAYNAK,A29,SEBEP,B29,SÜRE,"Uzun",BİLDİRİM,"Bildirimli",İL,$B$10,İLÇE,$B$11)/VLOOKUP($B$11,ABONE2,7,FALSE))</f>
        <v>0.86221752440637411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0.41056418657326738</v>
      </c>
      <c r="I29" s="17">
        <f>(SUMIFS(TICARETHANEAG2,KAYNAK,A29,SEBEP,B29,SÜRE,"Uzun",BİLDİRİM,"Bildirimli",İL,$B$10,İLÇE,$B$11)/VLOOKUP($B$11,ABONE2,9,FALSE))</f>
        <v>9.7727449526986213E-2</v>
      </c>
      <c r="J29" s="17">
        <f>(SUMIFS(TICARETHANEOG2,KAYNAK,A29,SEBEP,B29,SÜRE,"Uzun",BİLDİRİM,"Bildirimli",İL,$B$10,İLÇE,$B$11)/VLOOKUP($B$11,ABONE2,10,FALSE))</f>
        <v>1.8731831006839801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0.15457031580943287</v>
      </c>
      <c r="L29" s="17">
        <f>(SUMIFS(SANAYIAG2,KAYNAK,A29,SEBEP,B29,SÜRE,"Uzun",BİLDİRİM,"Bildirimli",İL,$B$10,İLÇE,$B$11)/VLOOKUP($B$11,ABONE2,12,FALSE))</f>
        <v>0.39109842674753081</v>
      </c>
      <c r="M29" s="17">
        <f>(SUMIFS(SANAYIOG2,KAYNAK,A29,SEBEP,B29,SÜRE,"Uzun",BİLDİRİM,"Bildirimli",İL,$B$10,İLÇE,$B$11)/VLOOKUP($B$11,ABONE2,13,FALSE))</f>
        <v>14.117241869504722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8.5184202020642896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0.11597509126716969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7" t="s">
        <v>129</v>
      </c>
      <c r="B30" s="27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7" t="s">
        <v>130</v>
      </c>
      <c r="B31" s="27" t="s">
        <v>27</v>
      </c>
      <c r="C31" s="17">
        <f>(SUMIFS(MESKENAG2,KAYNAK,A31,SEBEP,B31,SÜRE,"Uzun",BİLDİRİM,"Bildirimli",İL,$B$10,İLÇE,$B$11)/VLOOKUP($B$11,ABONE2,3,FALSE))</f>
        <v>6.9634102133145878E-6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6.9608233386041065E-6</v>
      </c>
      <c r="F31" s="17">
        <f>(SUMIFS(TARIMSALAG2,KAYNAK,A31,SEBEP,B31,SÜRE,"Uzun",BİLDİRİM,"Bildirimli",İL,$B$10,İLÇE,$B$11)/VLOOKUP($B$11,ABONE2,6,FALSE))</f>
        <v>0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7">
        <f>(SUMIFS(TICARETHANEAG2,KAYNAK,A31,SEBEP,B31,SÜRE,"Uzun",BİLDİRİM,"Bildirimli",İL,$B$10,İLÇE,$B$11)/VLOOKUP($B$11,ABONE2,9,FALSE))</f>
        <v>2.0899896393917271E-2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2.0230766745276234E-2</v>
      </c>
      <c r="L31" s="17">
        <f>(SUMIFS(SANAYIAG2,KAYNAK,A31,SEBEP,B31,SÜRE,"Uzun",BİLDİRİM,"Bildirimli",İL,$B$10,İLÇE,$B$11)/VLOOKUP($B$11,ABONE2,12,FALSE))</f>
        <v>0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3.2781496378760521E-3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7" t="s">
        <v>130</v>
      </c>
      <c r="B32" s="27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0.13710134414852301</v>
      </c>
      <c r="D33" s="17">
        <f t="shared" ref="D33:O33" si="14">SUM(D28:D32)</f>
        <v>0.40221940311406446</v>
      </c>
      <c r="E33" s="17">
        <f t="shared" si="14"/>
        <v>0.13719983428209556</v>
      </c>
      <c r="F33" s="17">
        <f t="shared" si="14"/>
        <v>0.72780564309772799</v>
      </c>
      <c r="G33" s="17">
        <f t="shared" si="14"/>
        <v>3.1783979684313977</v>
      </c>
      <c r="H33" s="17">
        <f t="shared" si="14"/>
        <v>1.2993687198954655</v>
      </c>
      <c r="I33" s="17">
        <f t="shared" si="14"/>
        <v>0.27461063296144178</v>
      </c>
      <c r="J33" s="17">
        <f t="shared" si="14"/>
        <v>4.7169808113821761</v>
      </c>
      <c r="K33" s="17">
        <f t="shared" si="14"/>
        <v>0.41683725172521835</v>
      </c>
      <c r="L33" s="17">
        <f t="shared" si="14"/>
        <v>3.3759901320236247</v>
      </c>
      <c r="M33" s="17">
        <f t="shared" si="14"/>
        <v>23.567781279937634</v>
      </c>
      <c r="N33" s="17">
        <f t="shared" si="14"/>
        <v>15.331655943288499</v>
      </c>
      <c r="O33" s="17">
        <f t="shared" si="14"/>
        <v>0.29557202117341996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91488</v>
      </c>
      <c r="D37" s="22">
        <f>VLOOKUP($B$11,ABONE2,4,FALSE)</f>
        <v>34</v>
      </c>
      <c r="E37" s="22">
        <f>VLOOKUP($B$11,ABONE2,5,FALSE)</f>
        <v>91522</v>
      </c>
      <c r="F37" s="22">
        <f>VLOOKUP($B$11,ABONE2,6,FALSE)</f>
        <v>7512</v>
      </c>
      <c r="G37" s="22">
        <f>VLOOKUP($B$11,ABONE2,7,FALSE)</f>
        <v>2285</v>
      </c>
      <c r="H37" s="22">
        <f>VLOOKUP($B$11,ABONE2,8,FALSE)</f>
        <v>9797</v>
      </c>
      <c r="I37" s="22">
        <f>VLOOKUP($B$11,ABONE2,9,FALSE)</f>
        <v>18957</v>
      </c>
      <c r="J37" s="22">
        <f>VLOOKUP($B$11,ABONE2,10,FALSE)</f>
        <v>627</v>
      </c>
      <c r="K37" s="22">
        <f>VLOOKUP($B$11,ABONE2,11,FALSE)</f>
        <v>19584</v>
      </c>
      <c r="L37" s="36">
        <f>VLOOKUP($B$11,ABONE2,12,FALSE)</f>
        <v>62</v>
      </c>
      <c r="M37" s="36">
        <f>VLOOKUP($B$11,ABONE2,13,FALSE)</f>
        <v>90</v>
      </c>
      <c r="N37" s="36">
        <f>VLOOKUP($B$11,ABONE2,14,FALSE)</f>
        <v>152</v>
      </c>
      <c r="O37" s="36">
        <f>VLOOKUP($B$11,ABONE2,15,FALSE)</f>
        <v>121055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13273.801616666668</v>
      </c>
      <c r="D38" s="22">
        <f>VLOOKUP($B$11,TUKETIM,4,FALSE)</f>
        <v>18.023533333333333</v>
      </c>
      <c r="E38" s="22">
        <f>VLOOKUP($B$11,TUKETIM,5,FALSE)</f>
        <v>13291.825150000001</v>
      </c>
      <c r="F38" s="22">
        <f>VLOOKUP($B$11,TUKETIM,6,FALSE)</f>
        <v>2826.0192333333321</v>
      </c>
      <c r="G38" s="22">
        <f>VLOOKUP($B$11,TUKETIM,7,FALSE)</f>
        <v>4314.1776916666659</v>
      </c>
      <c r="H38" s="22">
        <f>VLOOKUP($B$11,TUKETIM,8,FALSE)</f>
        <v>7140.1969249999984</v>
      </c>
      <c r="I38" s="22">
        <f>VLOOKUP($B$11,TUKETIM,9,FALSE)</f>
        <v>6617.6763499999997</v>
      </c>
      <c r="J38" s="22">
        <f>VLOOKUP($B$11,TUKETIM,10,FALSE)</f>
        <v>5607.6946416666669</v>
      </c>
      <c r="K38" s="22">
        <f>VLOOKUP($B$11,TUKETIM,11,FALSE)</f>
        <v>12225.370991666667</v>
      </c>
      <c r="L38" s="36">
        <f>VLOOKUP($B$11,TUKETIM,12,FALSE)</f>
        <v>454.76512500000001</v>
      </c>
      <c r="M38" s="36">
        <f>VLOOKUP($B$11,TUKETIM,13,FALSE)</f>
        <v>8167.4253916666676</v>
      </c>
      <c r="N38" s="36">
        <f>VLOOKUP($B$11,TUKETIM,14,FALSE)</f>
        <v>8622.1905166666675</v>
      </c>
      <c r="O38" s="36">
        <f>VLOOKUP($B$11,TUKETIM,15,FALSE)</f>
        <v>41279.583583333326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425280.25</v>
      </c>
      <c r="D39" s="22">
        <f>VLOOKUP($B$11,ANLASMA,4,FALSE)</f>
        <v>214.32599999999999</v>
      </c>
      <c r="E39" s="22">
        <f>VLOOKUP($B$11,ANLASMA,5,FALSE)</f>
        <v>425494.576</v>
      </c>
      <c r="F39" s="22">
        <f>VLOOKUP($B$11,ANLASMA,6,FALSE)</f>
        <v>37235.199999999997</v>
      </c>
      <c r="G39" s="22">
        <f>VLOOKUP($B$11,ANLASMA,7,FALSE)</f>
        <v>37883.978999999999</v>
      </c>
      <c r="H39" s="22">
        <f>VLOOKUP($B$11,ANLASMA,8,FALSE)</f>
        <v>75119.179000000004</v>
      </c>
      <c r="I39" s="22">
        <f>VLOOKUP($B$11,ANLASMA,9,FALSE)</f>
        <v>96231.914000000004</v>
      </c>
      <c r="J39" s="22">
        <f>VLOOKUP($B$11,ANLASMA,10,FALSE)</f>
        <v>95862.79</v>
      </c>
      <c r="K39" s="22">
        <f>VLOOKUP($B$11,ANLASMA,11,FALSE)</f>
        <v>192094.704</v>
      </c>
      <c r="L39" s="36">
        <f>VLOOKUP($B$11,ANLASMA,12,FALSE)</f>
        <v>1476.7080000000001</v>
      </c>
      <c r="M39" s="36">
        <f>VLOOKUP($B$11,ANLASMA,13,FALSE)</f>
        <v>31551.4</v>
      </c>
      <c r="N39" s="36">
        <f>VLOOKUP($B$11,ANLASMA,14,FALSE)</f>
        <v>33028.108</v>
      </c>
      <c r="O39" s="36">
        <f>VLOOKUP($B$11,ANLASMA,15,FALSE)</f>
        <v>725736.56700000004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81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113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7" t="s">
        <v>18</v>
      </c>
      <c r="B14" s="27" t="s">
        <v>19</v>
      </c>
      <c r="C14" s="28" t="s">
        <v>20</v>
      </c>
      <c r="D14" s="28" t="s">
        <v>2</v>
      </c>
      <c r="E14" s="28" t="s">
        <v>64</v>
      </c>
      <c r="F14" s="28" t="s">
        <v>20</v>
      </c>
      <c r="G14" s="28" t="s">
        <v>2</v>
      </c>
      <c r="H14" s="28" t="s">
        <v>64</v>
      </c>
      <c r="I14" s="28" t="s">
        <v>20</v>
      </c>
      <c r="J14" s="28" t="s">
        <v>2</v>
      </c>
      <c r="K14" s="28" t="s">
        <v>64</v>
      </c>
      <c r="L14" s="28" t="s">
        <v>20</v>
      </c>
      <c r="M14" s="28" t="s">
        <v>2</v>
      </c>
      <c r="N14" s="28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7" t="s">
        <v>26</v>
      </c>
      <c r="B15" s="27" t="s">
        <v>27</v>
      </c>
      <c r="C15" s="17">
        <f t="shared" ref="C15:C24" si="0">(SUMIFS(MESKENAG2,KAYNAK,A15,SEBEP,B15,SÜRE,"Uzun",BİLDİRİM,"Bildirimsiz",İL,$B$10,İLÇE,$B$11)/VLOOKUP($B$11,ABONE2,3,FALSE))</f>
        <v>2.579498467219829E-2</v>
      </c>
      <c r="D15" s="17">
        <f t="shared" ref="D15:D24" si="1">(SUMIFS(MESKENOG2,KAYNAK,A15,SEBEP,B15,SÜRE,"Uzun",BİLDİRİM,"Bildirimsiz",İL,$B$10,İLÇE,$B$11)/VLOOKUP($B$11,ABONE2,4,FALSE))</f>
        <v>0.43352316079296604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2.6052153690152575E-2</v>
      </c>
      <c r="F15" s="17">
        <f t="shared" ref="F15:F24" si="3">(SUMIFS(TARIMSALAG2,KAYNAK,A15,SEBEP,B15,SÜRE,"Uzun",BİLDİRİM,"Bildirimsiz",İL,$B$10,İLÇE,$B$11)/VLOOKUP($B$11,ABONE2,6,FALSE))</f>
        <v>0.88045963854115783</v>
      </c>
      <c r="G15" s="17">
        <f t="shared" ref="G15:G24" si="4">(SUMIFS(TARIMSALOG2,KAYNAK,A15,SEBEP,B15,SÜRE,"Uzun",BİLDİRİM,"Bildirimsiz",İL,$B$10,İLÇE,$B$11)/VLOOKUP($B$11,ABONE2,7,FALSE))</f>
        <v>1.7336121900842554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1.0386023294631765</v>
      </c>
      <c r="I15" s="17">
        <f t="shared" ref="I15:I24" si="6">(SUMIFS(TICARETHANEAG2,KAYNAK,A15,SEBEP,B15,SÜRE,"Uzun",BİLDİRİM,"Bildirimsiz",İL,$B$10,İLÇE,$B$11)/VLOOKUP($B$11,ABONE2,9,FALSE))</f>
        <v>2.5616554609614376E-2</v>
      </c>
      <c r="J15" s="17">
        <f t="shared" ref="J15:J24" si="7">(SUMIFS(TICARETHANEOG2,KAYNAK,A15,SEBEP,B15,SÜRE,"Uzun",BİLDİRİM,"Bildirimsiz",İL,$B$10,İLÇE,$B$11)/VLOOKUP($B$11,ABONE2,10,FALSE))</f>
        <v>0.59492678888710815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5.131034832630145E-2</v>
      </c>
      <c r="L15" s="17">
        <f t="shared" ref="L15:L24" si="9">(SUMIFS(SANAYIAG2,KAYNAK,A15,SEBEP,B15,SÜRE,"Uzun",BİLDİRİM,"Bildirimsiz",İL,$B$10,İLÇE,$B$11)/VLOOKUP($B$11,ABONE2,12,FALSE))</f>
        <v>0</v>
      </c>
      <c r="M15" s="17">
        <f t="shared" ref="M15:M24" si="10">(SUMIFS(SANAYIOG2,KAYNAK,A15,SEBEP,B15,SÜRE,"Uzun",BİLDİRİM,"Bildirimsiz",İL,$B$10,İLÇE,$B$11)/VLOOKUP($B$11,ABONE2,13,FALSE))</f>
        <v>3.6130851700925537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2.0268526563933835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0.13596320483788532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7" t="s">
        <v>26</v>
      </c>
      <c r="B16" s="27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7" t="s">
        <v>129</v>
      </c>
      <c r="B17" s="27" t="s">
        <v>27</v>
      </c>
      <c r="C17" s="17">
        <f t="shared" si="0"/>
        <v>0.15867279600148801</v>
      </c>
      <c r="D17" s="17">
        <f t="shared" si="1"/>
        <v>2.2777107666433398</v>
      </c>
      <c r="E17" s="17">
        <f t="shared" si="2"/>
        <v>0.16000935046554937</v>
      </c>
      <c r="F17" s="17">
        <f t="shared" si="3"/>
        <v>4.2851037954134616</v>
      </c>
      <c r="G17" s="17">
        <f t="shared" si="4"/>
        <v>8.4661138688833475</v>
      </c>
      <c r="H17" s="17">
        <f t="shared" si="5"/>
        <v>5.0601072606140152</v>
      </c>
      <c r="I17" s="17">
        <f t="shared" si="6"/>
        <v>0.25176748079868161</v>
      </c>
      <c r="J17" s="17">
        <f t="shared" si="7"/>
        <v>27.709788767154819</v>
      </c>
      <c r="K17" s="17">
        <f t="shared" si="8"/>
        <v>1.4909876674784126</v>
      </c>
      <c r="L17" s="17">
        <f t="shared" si="9"/>
        <v>1.4698265755973459</v>
      </c>
      <c r="M17" s="17">
        <f t="shared" si="10"/>
        <v>158.23879411914021</v>
      </c>
      <c r="N17" s="17">
        <f t="shared" si="11"/>
        <v>89.413393734170185</v>
      </c>
      <c r="O17" s="23">
        <f t="shared" si="12"/>
        <v>0.97366148208905812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7" t="s">
        <v>129</v>
      </c>
      <c r="B18" s="27" t="s">
        <v>3</v>
      </c>
      <c r="C18" s="17">
        <f t="shared" si="0"/>
        <v>0</v>
      </c>
      <c r="D18" s="17">
        <f t="shared" si="1"/>
        <v>0</v>
      </c>
      <c r="E18" s="17">
        <f t="shared" si="2"/>
        <v>0</v>
      </c>
      <c r="F18" s="17">
        <f t="shared" si="3"/>
        <v>0</v>
      </c>
      <c r="G18" s="17">
        <f t="shared" si="4"/>
        <v>0</v>
      </c>
      <c r="H18" s="17">
        <f t="shared" si="5"/>
        <v>0</v>
      </c>
      <c r="I18" s="17">
        <f t="shared" si="6"/>
        <v>0</v>
      </c>
      <c r="J18" s="17">
        <f t="shared" si="7"/>
        <v>0</v>
      </c>
      <c r="K18" s="17">
        <f t="shared" si="8"/>
        <v>0</v>
      </c>
      <c r="L18" s="17">
        <f t="shared" si="9"/>
        <v>0</v>
      </c>
      <c r="M18" s="17">
        <f t="shared" si="10"/>
        <v>0</v>
      </c>
      <c r="N18" s="17">
        <f t="shared" si="11"/>
        <v>0</v>
      </c>
      <c r="O18" s="23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7" t="s">
        <v>129</v>
      </c>
      <c r="B19" s="27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7" t="s">
        <v>129</v>
      </c>
      <c r="B20" s="27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7" t="s">
        <v>130</v>
      </c>
      <c r="B21" s="27" t="s">
        <v>27</v>
      </c>
      <c r="C21" s="17">
        <f t="shared" si="0"/>
        <v>9.942805139815479E-2</v>
      </c>
      <c r="D21" s="17">
        <f t="shared" si="1"/>
        <v>0</v>
      </c>
      <c r="E21" s="17">
        <f t="shared" si="2"/>
        <v>9.9365338503062645E-2</v>
      </c>
      <c r="F21" s="17">
        <f t="shared" si="3"/>
        <v>0.52720085456666865</v>
      </c>
      <c r="G21" s="17">
        <f t="shared" si="4"/>
        <v>0</v>
      </c>
      <c r="H21" s="17">
        <f t="shared" si="5"/>
        <v>0.4294774619017061</v>
      </c>
      <c r="I21" s="17">
        <f t="shared" si="6"/>
        <v>0.2497106541746334</v>
      </c>
      <c r="J21" s="17">
        <f t="shared" si="7"/>
        <v>0</v>
      </c>
      <c r="K21" s="17">
        <f t="shared" si="8"/>
        <v>0.23844085143629951</v>
      </c>
      <c r="L21" s="17">
        <f t="shared" si="9"/>
        <v>0.62722156381235905</v>
      </c>
      <c r="M21" s="17">
        <f t="shared" si="10"/>
        <v>0</v>
      </c>
      <c r="N21" s="17">
        <f t="shared" si="11"/>
        <v>0.2753655646005479</v>
      </c>
      <c r="O21" s="23">
        <f t="shared" si="12"/>
        <v>0.15351450177100504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7" t="s">
        <v>130</v>
      </c>
      <c r="B22" s="27" t="s">
        <v>3</v>
      </c>
      <c r="C22" s="17">
        <f t="shared" si="0"/>
        <v>0</v>
      </c>
      <c r="D22" s="17">
        <f t="shared" si="1"/>
        <v>0</v>
      </c>
      <c r="E22" s="17">
        <f t="shared" si="2"/>
        <v>0</v>
      </c>
      <c r="F22" s="17">
        <f t="shared" si="3"/>
        <v>0</v>
      </c>
      <c r="G22" s="17">
        <f t="shared" si="4"/>
        <v>0</v>
      </c>
      <c r="H22" s="17">
        <f t="shared" si="5"/>
        <v>0</v>
      </c>
      <c r="I22" s="17">
        <f t="shared" si="6"/>
        <v>0</v>
      </c>
      <c r="J22" s="17">
        <f t="shared" si="7"/>
        <v>0</v>
      </c>
      <c r="K22" s="17">
        <f t="shared" si="8"/>
        <v>0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7" t="s">
        <v>130</v>
      </c>
      <c r="B23" s="27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7" t="s">
        <v>130</v>
      </c>
      <c r="B24" s="27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0.2838958320718411</v>
      </c>
      <c r="D25" s="17">
        <f t="shared" ref="D25:O25" si="13">SUM(D15:D24)</f>
        <v>2.711233927436306</v>
      </c>
      <c r="E25" s="17">
        <f t="shared" si="13"/>
        <v>0.28542684265876461</v>
      </c>
      <c r="F25" s="17">
        <f t="shared" si="13"/>
        <v>5.6927642885212881</v>
      </c>
      <c r="G25" s="17">
        <f t="shared" si="13"/>
        <v>10.199726058967602</v>
      </c>
      <c r="H25" s="17">
        <f t="shared" si="13"/>
        <v>6.5281870519788985</v>
      </c>
      <c r="I25" s="17">
        <f t="shared" si="13"/>
        <v>0.52709468958292938</v>
      </c>
      <c r="J25" s="17">
        <f t="shared" si="13"/>
        <v>28.304715556041927</v>
      </c>
      <c r="K25" s="17">
        <f t="shared" si="13"/>
        <v>1.7807388672410136</v>
      </c>
      <c r="L25" s="17">
        <f t="shared" si="13"/>
        <v>2.0970481394097051</v>
      </c>
      <c r="M25" s="17">
        <f t="shared" si="13"/>
        <v>161.85187928923276</v>
      </c>
      <c r="N25" s="17">
        <f t="shared" si="13"/>
        <v>91.715611955164121</v>
      </c>
      <c r="O25" s="17">
        <f t="shared" si="13"/>
        <v>1.2631391886979486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7" t="s">
        <v>18</v>
      </c>
      <c r="B27" s="27" t="s">
        <v>19</v>
      </c>
      <c r="C27" s="28" t="s">
        <v>1</v>
      </c>
      <c r="D27" s="28" t="s">
        <v>2</v>
      </c>
      <c r="E27" s="28" t="s">
        <v>64</v>
      </c>
      <c r="F27" s="28" t="s">
        <v>1</v>
      </c>
      <c r="G27" s="28" t="s">
        <v>2</v>
      </c>
      <c r="H27" s="28" t="s">
        <v>64</v>
      </c>
      <c r="I27" s="28" t="s">
        <v>1</v>
      </c>
      <c r="J27" s="28" t="s">
        <v>2</v>
      </c>
      <c r="K27" s="28" t="s">
        <v>64</v>
      </c>
      <c r="L27" s="28" t="s">
        <v>1</v>
      </c>
      <c r="M27" s="28" t="s">
        <v>2</v>
      </c>
      <c r="N27" s="28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7" t="s">
        <v>26</v>
      </c>
      <c r="B28" s="27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7" t="s">
        <v>129</v>
      </c>
      <c r="B29" s="27" t="s">
        <v>27</v>
      </c>
      <c r="C29" s="17">
        <f>(SUMIFS(MESKENAG2,KAYNAK,A29,SEBEP,B29,SÜRE,"Uzun",BİLDİRİM,"Bildirimli",İL,$B$10,İLÇE,$B$11)/VLOOKUP($B$11,ABONE2,3,FALSE))</f>
        <v>7.2390978446610618E-2</v>
      </c>
      <c r="D29" s="17">
        <f>(SUMIFS(MESKENOG2,KAYNAK,A29,SEBEP,B29,SÜRE,"Uzun",BİLDİRİM,"Bildirimli",İL,$B$10,İLÇE,$B$11)/VLOOKUP($B$11,ABONE2,4,FALSE))</f>
        <v>0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7.2345318818637414E-2</v>
      </c>
      <c r="F29" s="17">
        <f>(SUMIFS(TARIMSALAG2,KAYNAK,A29,SEBEP,B29,SÜRE,"Uzun",BİLDİRİM,"Bildirimli",İL,$B$10,İLÇE,$B$11)/VLOOKUP($B$11,ABONE2,6,FALSE))</f>
        <v>1.0014269431697644</v>
      </c>
      <c r="G29" s="17">
        <f>(SUMIFS(TARIMSALOG2,KAYNAK,A29,SEBEP,B29,SÜRE,"Uzun",BİLDİRİM,"Bildirimli",İL,$B$10,İLÇE,$B$11)/VLOOKUP($B$11,ABONE2,7,FALSE))</f>
        <v>2.1180159963832392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1.2084009447241957</v>
      </c>
      <c r="I29" s="17">
        <f>(SUMIFS(TICARETHANEAG2,KAYNAK,A29,SEBEP,B29,SÜRE,"Uzun",BİLDİRİM,"Bildirimli",İL,$B$10,İLÇE,$B$11)/VLOOKUP($B$11,ABONE2,9,FALSE))</f>
        <v>0.16018881888431469</v>
      </c>
      <c r="J29" s="17">
        <f>(SUMIFS(TICARETHANEOG2,KAYNAK,A29,SEBEP,B29,SÜRE,"Uzun",BİLDİRİM,"Bildirimli",İL,$B$10,İLÇE,$B$11)/VLOOKUP($B$11,ABONE2,10,FALSE))</f>
        <v>9.2184851042867368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0.56900282251299228</v>
      </c>
      <c r="L29" s="17">
        <f>(SUMIFS(SANAYIAG2,KAYNAK,A29,SEBEP,B29,SÜRE,"Uzun",BİLDİRİM,"Bildirimli",İL,$B$10,İLÇE,$B$11)/VLOOKUP($B$11,ABONE2,12,FALSE))</f>
        <v>0.99041251772229366</v>
      </c>
      <c r="M29" s="17">
        <f>(SUMIFS(SANAYIOG2,KAYNAK,A29,SEBEP,B29,SÜRE,"Uzun",BİLDİRİM,"Bildirimli",İL,$B$10,İLÇE,$B$11)/VLOOKUP($B$11,ABONE2,13,FALSE))</f>
        <v>3.7258568317015919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2.5249300597106807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0.26378422159749354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7" t="s">
        <v>129</v>
      </c>
      <c r="B30" s="27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7" t="s">
        <v>130</v>
      </c>
      <c r="B31" s="27" t="s">
        <v>27</v>
      </c>
      <c r="C31" s="17">
        <f>(SUMIFS(MESKENAG2,KAYNAK,A31,SEBEP,B31,SÜRE,"Uzun",BİLDİRİM,"Bildirimli",İL,$B$10,İLÇE,$B$11)/VLOOKUP($B$11,ABONE2,3,FALSE))</f>
        <v>4.1300009991842171E-3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4.1273960570602369E-3</v>
      </c>
      <c r="F31" s="17">
        <f>(SUMIFS(TARIMSALAG2,KAYNAK,A31,SEBEP,B31,SÜRE,"Uzun",BİLDİRİM,"Bildirimli",İL,$B$10,İLÇE,$B$11)/VLOOKUP($B$11,ABONE2,6,FALSE))</f>
        <v>0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7">
        <f>(SUMIFS(TICARETHANEAG2,KAYNAK,A31,SEBEP,B31,SÜRE,"Uzun",BİLDİRİM,"Bildirimli",İL,$B$10,İLÇE,$B$11)/VLOOKUP($B$11,ABONE2,9,FALSE))</f>
        <v>9.3473248461310218E-3</v>
      </c>
      <c r="J31" s="17">
        <f>(SUMIFS(TICARETHANEOG2,KAYNAK,A31,SEBEP,B31,SÜRE,"Uzun",BİLDİRİM,"Bildirimli",İL,$B$10,İLÇE,$B$11)/VLOOKUP($B$11,ABONE2,10,FALSE))</f>
        <v>9.1574465765273758E-3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9.3387553653861873E-3</v>
      </c>
      <c r="L31" s="17">
        <f>(SUMIFS(SANAYIAG2,KAYNAK,A31,SEBEP,B31,SÜRE,"Uzun",BİLDİRİM,"Bildirimli",İL,$B$10,İLÇE,$B$11)/VLOOKUP($B$11,ABONE2,12,FALSE))</f>
        <v>0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4.4546314168603541E-3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7" t="s">
        <v>130</v>
      </c>
      <c r="B32" s="27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7.6520979445794834E-2</v>
      </c>
      <c r="D33" s="17">
        <f t="shared" ref="D33:O33" si="14">SUM(D28:D32)</f>
        <v>0</v>
      </c>
      <c r="E33" s="17">
        <f t="shared" si="14"/>
        <v>7.647271487569765E-2</v>
      </c>
      <c r="F33" s="17">
        <f t="shared" si="14"/>
        <v>1.0014269431697644</v>
      </c>
      <c r="G33" s="17">
        <f t="shared" si="14"/>
        <v>2.1180159963832392</v>
      </c>
      <c r="H33" s="17">
        <f t="shared" si="14"/>
        <v>1.2084009447241957</v>
      </c>
      <c r="I33" s="17">
        <f t="shared" si="14"/>
        <v>0.1695361437304457</v>
      </c>
      <c r="J33" s="17">
        <f t="shared" si="14"/>
        <v>9.2276425508632638</v>
      </c>
      <c r="K33" s="17">
        <f t="shared" si="14"/>
        <v>0.57834157787837848</v>
      </c>
      <c r="L33" s="17">
        <f t="shared" si="14"/>
        <v>0.99041251772229366</v>
      </c>
      <c r="M33" s="17">
        <f t="shared" si="14"/>
        <v>3.7258568317015919</v>
      </c>
      <c r="N33" s="17">
        <f t="shared" si="14"/>
        <v>2.5249300597106807</v>
      </c>
      <c r="O33" s="17">
        <f t="shared" si="14"/>
        <v>0.26823885301435391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45949</v>
      </c>
      <c r="D37" s="22">
        <f>VLOOKUP($B$11,ABONE2,4,FALSE)</f>
        <v>29</v>
      </c>
      <c r="E37" s="22">
        <f>VLOOKUP($B$11,ABONE2,5,FALSE)</f>
        <v>45978</v>
      </c>
      <c r="F37" s="22">
        <f>VLOOKUP($B$11,ABONE2,6,FALSE)</f>
        <v>5098</v>
      </c>
      <c r="G37" s="22">
        <f>VLOOKUP($B$11,ABONE2,7,FALSE)</f>
        <v>1160</v>
      </c>
      <c r="H37" s="22">
        <f>VLOOKUP($B$11,ABONE2,8,FALSE)</f>
        <v>6258</v>
      </c>
      <c r="I37" s="22">
        <f>VLOOKUP($B$11,ABONE2,9,FALSE)</f>
        <v>8463</v>
      </c>
      <c r="J37" s="22">
        <f>VLOOKUP($B$11,ABONE2,10,FALSE)</f>
        <v>400</v>
      </c>
      <c r="K37" s="22">
        <f>VLOOKUP($B$11,ABONE2,11,FALSE)</f>
        <v>8863</v>
      </c>
      <c r="L37" s="36">
        <f>VLOOKUP($B$11,ABONE2,12,FALSE)</f>
        <v>36</v>
      </c>
      <c r="M37" s="36">
        <f>VLOOKUP($B$11,ABONE2,13,FALSE)</f>
        <v>46</v>
      </c>
      <c r="N37" s="36">
        <f>VLOOKUP($B$11,ABONE2,14,FALSE)</f>
        <v>82</v>
      </c>
      <c r="O37" s="36">
        <f>VLOOKUP($B$11,ABONE2,15,FALSE)</f>
        <v>61181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8151.9392666666663</v>
      </c>
      <c r="D38" s="22">
        <f>VLOOKUP($B$11,TUKETIM,4,FALSE)</f>
        <v>12.418783333333332</v>
      </c>
      <c r="E38" s="22">
        <f>VLOOKUP($B$11,TUKETIM,5,FALSE)</f>
        <v>8164.3580499999998</v>
      </c>
      <c r="F38" s="22">
        <f>VLOOKUP($B$11,TUKETIM,6,FALSE)</f>
        <v>3339.3573916666669</v>
      </c>
      <c r="G38" s="22">
        <f>VLOOKUP($B$11,TUKETIM,7,FALSE)</f>
        <v>1407.31205</v>
      </c>
      <c r="H38" s="22">
        <f>VLOOKUP($B$11,TUKETIM,8,FALSE)</f>
        <v>4746.6694416666669</v>
      </c>
      <c r="I38" s="22">
        <f>VLOOKUP($B$11,TUKETIM,9,FALSE)</f>
        <v>4241.8505833333338</v>
      </c>
      <c r="J38" s="22">
        <f>VLOOKUP($B$11,TUKETIM,10,FALSE)</f>
        <v>4708.005841666667</v>
      </c>
      <c r="K38" s="22">
        <f>VLOOKUP($B$11,TUKETIM,11,FALSE)</f>
        <v>8949.8564250000018</v>
      </c>
      <c r="L38" s="36">
        <f>VLOOKUP($B$11,TUKETIM,12,FALSE)</f>
        <v>171.04684999999998</v>
      </c>
      <c r="M38" s="36">
        <f>VLOOKUP($B$11,TUKETIM,13,FALSE)</f>
        <v>5148.7813749999996</v>
      </c>
      <c r="N38" s="36">
        <f>VLOOKUP($B$11,TUKETIM,14,FALSE)</f>
        <v>5319.8282249999993</v>
      </c>
      <c r="O38" s="36">
        <f>VLOOKUP($B$11,TUKETIM,15,FALSE)</f>
        <v>27180.712141666667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218179.17600000001</v>
      </c>
      <c r="D39" s="22">
        <f>VLOOKUP($B$11,ANLASMA,4,FALSE)</f>
        <v>251.02</v>
      </c>
      <c r="E39" s="22">
        <f>VLOOKUP($B$11,ANLASMA,5,FALSE)</f>
        <v>218430.196</v>
      </c>
      <c r="F39" s="22">
        <f>VLOOKUP($B$11,ANLASMA,6,FALSE)</f>
        <v>43507.000999999997</v>
      </c>
      <c r="G39" s="22">
        <f>VLOOKUP($B$11,ANLASMA,7,FALSE)</f>
        <v>26125.687000000002</v>
      </c>
      <c r="H39" s="22">
        <f>VLOOKUP($B$11,ANLASMA,8,FALSE)</f>
        <v>69632.687999999995</v>
      </c>
      <c r="I39" s="22">
        <f>VLOOKUP($B$11,ANLASMA,9,FALSE)</f>
        <v>47730.964999999997</v>
      </c>
      <c r="J39" s="22">
        <f>VLOOKUP($B$11,ANLASMA,10,FALSE)</f>
        <v>64440.81</v>
      </c>
      <c r="K39" s="22">
        <f>VLOOKUP($B$11,ANLASMA,11,FALSE)</f>
        <v>112171.77499999999</v>
      </c>
      <c r="L39" s="36">
        <f>VLOOKUP($B$11,ANLASMA,12,FALSE)</f>
        <v>558.83199999999999</v>
      </c>
      <c r="M39" s="36">
        <f>VLOOKUP($B$11,ANLASMA,13,FALSE)</f>
        <v>59181.2</v>
      </c>
      <c r="N39" s="36">
        <f>VLOOKUP($B$11,ANLASMA,14,FALSE)</f>
        <v>59740.031999999999</v>
      </c>
      <c r="O39" s="36">
        <f>VLOOKUP($B$11,ANLASMA,15,FALSE)</f>
        <v>459974.69099999999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81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114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7" t="s">
        <v>18</v>
      </c>
      <c r="B14" s="27" t="s">
        <v>19</v>
      </c>
      <c r="C14" s="28" t="s">
        <v>20</v>
      </c>
      <c r="D14" s="28" t="s">
        <v>2</v>
      </c>
      <c r="E14" s="28" t="s">
        <v>64</v>
      </c>
      <c r="F14" s="28" t="s">
        <v>20</v>
      </c>
      <c r="G14" s="28" t="s">
        <v>2</v>
      </c>
      <c r="H14" s="28" t="s">
        <v>64</v>
      </c>
      <c r="I14" s="28" t="s">
        <v>20</v>
      </c>
      <c r="J14" s="28" t="s">
        <v>2</v>
      </c>
      <c r="K14" s="28" t="s">
        <v>64</v>
      </c>
      <c r="L14" s="28" t="s">
        <v>20</v>
      </c>
      <c r="M14" s="28" t="s">
        <v>2</v>
      </c>
      <c r="N14" s="28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7" t="s">
        <v>26</v>
      </c>
      <c r="B15" s="27" t="s">
        <v>27</v>
      </c>
      <c r="C15" s="17">
        <f t="shared" ref="C15:C24" si="0">(SUMIFS(MESKENAG2,KAYNAK,A15,SEBEP,B15,SÜRE,"Uzun",BİLDİRİM,"Bildirimsiz",İL,$B$10,İLÇE,$B$11)/VLOOKUP($B$11,ABONE2,3,FALSE))</f>
        <v>5.9797338964629368E-2</v>
      </c>
      <c r="D15" s="17">
        <f t="shared" ref="D15:D24" si="1">(SUMIFS(MESKENOG2,KAYNAK,A15,SEBEP,B15,SÜRE,"Uzun",BİLDİRİM,"Bildirimsiz",İL,$B$10,İLÇE,$B$11)/VLOOKUP($B$11,ABONE2,4,FALSE))</f>
        <v>0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5.9785548687315893E-2</v>
      </c>
      <c r="F15" s="17">
        <f t="shared" ref="F15:F24" si="3">(SUMIFS(TARIMSALAG2,KAYNAK,A15,SEBEP,B15,SÜRE,"Uzun",BİLDİRİM,"Bildirimsiz",İL,$B$10,İLÇE,$B$11)/VLOOKUP($B$11,ABONE2,6,FALSE))</f>
        <v>0.70027678707294583</v>
      </c>
      <c r="G15" s="17">
        <f t="shared" ref="G15:G24" si="4">(SUMIFS(TARIMSALOG2,KAYNAK,A15,SEBEP,B15,SÜRE,"Uzun",BİLDİRİM,"Bildirimsiz",İL,$B$10,İLÇE,$B$11)/VLOOKUP($B$11,ABONE2,7,FALSE))</f>
        <v>19.915364831003405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0.96394866417662284</v>
      </c>
      <c r="I15" s="17">
        <f t="shared" ref="I15:I24" si="6">(SUMIFS(TICARETHANEAG2,KAYNAK,A15,SEBEP,B15,SÜRE,"Uzun",BİLDİRİM,"Bildirimsiz",İL,$B$10,İLÇE,$B$11)/VLOOKUP($B$11,ABONE2,9,FALSE))</f>
        <v>0.11458025074386217</v>
      </c>
      <c r="J15" s="17">
        <f t="shared" ref="J15:J24" si="7">(SUMIFS(TICARETHANEOG2,KAYNAK,A15,SEBEP,B15,SÜRE,"Uzun",BİLDİRİM,"Bildirimsiz",İL,$B$10,İLÇE,$B$11)/VLOOKUP($B$11,ABONE2,10,FALSE))</f>
        <v>0.92316933941603785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0.14055335643079211</v>
      </c>
      <c r="L15" s="17">
        <f t="shared" ref="L15:L24" si="9">(SUMIFS(SANAYIAG2,KAYNAK,A15,SEBEP,B15,SÜRE,"Uzun",BİLDİRİM,"Bildirimsiz",İL,$B$10,İLÇE,$B$11)/VLOOKUP($B$11,ABONE2,12,FALSE))</f>
        <v>0.14093428980482359</v>
      </c>
      <c r="M15" s="17">
        <f t="shared" ref="M15:M24" si="10">(SUMIFS(SANAYIOG2,KAYNAK,A15,SEBEP,B15,SÜRE,"Uzun",BİLDİRİM,"Bildirimsiz",İL,$B$10,İLÇE,$B$11)/VLOOKUP($B$11,ABONE2,13,FALSE))</f>
        <v>37.845142770422413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2.2356125387280228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9.7094768808876436E-2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7" t="s">
        <v>26</v>
      </c>
      <c r="B16" s="27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7" t="s">
        <v>129</v>
      </c>
      <c r="B17" s="27" t="s">
        <v>27</v>
      </c>
      <c r="C17" s="17">
        <f t="shared" si="0"/>
        <v>7.3215442473309661E-2</v>
      </c>
      <c r="D17" s="17">
        <f t="shared" si="1"/>
        <v>0</v>
      </c>
      <c r="E17" s="17">
        <f t="shared" si="2"/>
        <v>7.3201006540451502E-2</v>
      </c>
      <c r="F17" s="17">
        <f t="shared" si="3"/>
        <v>0.28630660857210272</v>
      </c>
      <c r="G17" s="17">
        <f t="shared" si="4"/>
        <v>0.64767483395875636</v>
      </c>
      <c r="H17" s="17">
        <f t="shared" si="5"/>
        <v>0.29126534922920949</v>
      </c>
      <c r="I17" s="17">
        <f t="shared" si="6"/>
        <v>8.0134697505090779E-2</v>
      </c>
      <c r="J17" s="17">
        <f t="shared" si="7"/>
        <v>0.31348214875547425</v>
      </c>
      <c r="K17" s="17">
        <f t="shared" si="8"/>
        <v>8.7630170914278896E-2</v>
      </c>
      <c r="L17" s="17">
        <f t="shared" si="9"/>
        <v>0.17080171007623832</v>
      </c>
      <c r="M17" s="17">
        <f t="shared" si="10"/>
        <v>0</v>
      </c>
      <c r="N17" s="17">
        <f t="shared" si="11"/>
        <v>0.16131272618311396</v>
      </c>
      <c r="O17" s="23">
        <f t="shared" si="12"/>
        <v>8.075461611512337E-2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7" t="s">
        <v>129</v>
      </c>
      <c r="B18" s="27" t="s">
        <v>3</v>
      </c>
      <c r="C18" s="17">
        <f t="shared" si="0"/>
        <v>1.4077670002832872E-4</v>
      </c>
      <c r="D18" s="17">
        <f t="shared" si="1"/>
        <v>0</v>
      </c>
      <c r="E18" s="17">
        <f t="shared" si="2"/>
        <v>1.4074894300165579E-4</v>
      </c>
      <c r="F18" s="17">
        <f t="shared" si="3"/>
        <v>6.5105971129908327E-4</v>
      </c>
      <c r="G18" s="17">
        <f t="shared" si="4"/>
        <v>0</v>
      </c>
      <c r="H18" s="17">
        <f t="shared" si="5"/>
        <v>6.4212578730184027E-4</v>
      </c>
      <c r="I18" s="17">
        <f t="shared" si="6"/>
        <v>7.7482826462847341E-4</v>
      </c>
      <c r="J18" s="17">
        <f t="shared" si="7"/>
        <v>0</v>
      </c>
      <c r="K18" s="17">
        <f t="shared" si="8"/>
        <v>7.4993960772183176E-4</v>
      </c>
      <c r="L18" s="17">
        <f t="shared" si="9"/>
        <v>1.7553813678090309</v>
      </c>
      <c r="M18" s="17">
        <f t="shared" si="10"/>
        <v>0</v>
      </c>
      <c r="N18" s="17">
        <f t="shared" si="11"/>
        <v>1.6578601807085291</v>
      </c>
      <c r="O18" s="23">
        <f t="shared" si="12"/>
        <v>2.645231406419609E-3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7" t="s">
        <v>129</v>
      </c>
      <c r="B19" s="27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7" t="s">
        <v>129</v>
      </c>
      <c r="B20" s="27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7" t="s">
        <v>130</v>
      </c>
      <c r="B21" s="27" t="s">
        <v>27</v>
      </c>
      <c r="C21" s="17">
        <f t="shared" si="0"/>
        <v>9.491612222836926E-3</v>
      </c>
      <c r="D21" s="17">
        <f t="shared" si="1"/>
        <v>0</v>
      </c>
      <c r="E21" s="17">
        <f t="shared" si="2"/>
        <v>9.4897407559422966E-3</v>
      </c>
      <c r="F21" s="17">
        <f t="shared" si="3"/>
        <v>7.2751885823488849E-2</v>
      </c>
      <c r="G21" s="17">
        <f t="shared" si="4"/>
        <v>0</v>
      </c>
      <c r="H21" s="17">
        <f t="shared" si="5"/>
        <v>7.1753575211845777E-2</v>
      </c>
      <c r="I21" s="17">
        <f t="shared" si="6"/>
        <v>8.9655513649123404E-3</v>
      </c>
      <c r="J21" s="17">
        <f t="shared" si="7"/>
        <v>0</v>
      </c>
      <c r="K21" s="17">
        <f t="shared" si="8"/>
        <v>8.6775642817266598E-3</v>
      </c>
      <c r="L21" s="17">
        <f t="shared" si="9"/>
        <v>0</v>
      </c>
      <c r="M21" s="17">
        <f t="shared" si="10"/>
        <v>0</v>
      </c>
      <c r="N21" s="17">
        <f t="shared" si="11"/>
        <v>0</v>
      </c>
      <c r="O21" s="23">
        <f t="shared" si="12"/>
        <v>1.0801693412235042E-2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7" t="s">
        <v>130</v>
      </c>
      <c r="B22" s="27" t="s">
        <v>3</v>
      </c>
      <c r="C22" s="17">
        <f t="shared" si="0"/>
        <v>0</v>
      </c>
      <c r="D22" s="17">
        <f t="shared" si="1"/>
        <v>0</v>
      </c>
      <c r="E22" s="17">
        <f t="shared" si="2"/>
        <v>0</v>
      </c>
      <c r="F22" s="17">
        <f t="shared" si="3"/>
        <v>0</v>
      </c>
      <c r="G22" s="17">
        <f t="shared" si="4"/>
        <v>0</v>
      </c>
      <c r="H22" s="17">
        <f t="shared" si="5"/>
        <v>0</v>
      </c>
      <c r="I22" s="17">
        <f t="shared" si="6"/>
        <v>0</v>
      </c>
      <c r="J22" s="17">
        <f t="shared" si="7"/>
        <v>0</v>
      </c>
      <c r="K22" s="17">
        <f t="shared" si="8"/>
        <v>0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7" t="s">
        <v>130</v>
      </c>
      <c r="B23" s="27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7" t="s">
        <v>130</v>
      </c>
      <c r="B24" s="27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0.14264517036080429</v>
      </c>
      <c r="D25" s="17">
        <f t="shared" ref="D25:O25" si="13">SUM(D15:D24)</f>
        <v>0</v>
      </c>
      <c r="E25" s="17">
        <f t="shared" si="13"/>
        <v>0.14261704492671134</v>
      </c>
      <c r="F25" s="17">
        <f t="shared" si="13"/>
        <v>1.0599863411798365</v>
      </c>
      <c r="G25" s="17">
        <f t="shared" si="13"/>
        <v>20.563039664962162</v>
      </c>
      <c r="H25" s="17">
        <f t="shared" si="13"/>
        <v>1.3276097144049799</v>
      </c>
      <c r="I25" s="17">
        <f t="shared" si="13"/>
        <v>0.20445532787849377</v>
      </c>
      <c r="J25" s="17">
        <f t="shared" si="13"/>
        <v>1.236651488171512</v>
      </c>
      <c r="K25" s="17">
        <f t="shared" si="13"/>
        <v>0.23761103123451952</v>
      </c>
      <c r="L25" s="17">
        <f t="shared" si="13"/>
        <v>2.0671173676900927</v>
      </c>
      <c r="M25" s="17">
        <f t="shared" si="13"/>
        <v>37.845142770422413</v>
      </c>
      <c r="N25" s="17">
        <f t="shared" si="13"/>
        <v>4.0547854456196655</v>
      </c>
      <c r="O25" s="17">
        <f t="shared" si="13"/>
        <v>0.19129630974265449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7" t="s">
        <v>18</v>
      </c>
      <c r="B27" s="27" t="s">
        <v>19</v>
      </c>
      <c r="C27" s="28" t="s">
        <v>1</v>
      </c>
      <c r="D27" s="28" t="s">
        <v>2</v>
      </c>
      <c r="E27" s="28" t="s">
        <v>64</v>
      </c>
      <c r="F27" s="28" t="s">
        <v>1</v>
      </c>
      <c r="G27" s="28" t="s">
        <v>2</v>
      </c>
      <c r="H27" s="28" t="s">
        <v>64</v>
      </c>
      <c r="I27" s="28" t="s">
        <v>1</v>
      </c>
      <c r="J27" s="28" t="s">
        <v>2</v>
      </c>
      <c r="K27" s="28" t="s">
        <v>64</v>
      </c>
      <c r="L27" s="28" t="s">
        <v>1</v>
      </c>
      <c r="M27" s="28" t="s">
        <v>2</v>
      </c>
      <c r="N27" s="28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7" t="s">
        <v>26</v>
      </c>
      <c r="B28" s="27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7" t="s">
        <v>129</v>
      </c>
      <c r="B29" s="27" t="s">
        <v>27</v>
      </c>
      <c r="C29" s="17">
        <f>(SUMIFS(MESKENAG2,KAYNAK,A29,SEBEP,B29,SÜRE,"Uzun",BİLDİRİM,"Bildirimli",İL,$B$10,İLÇE,$B$11)/VLOOKUP($B$11,ABONE2,3,FALSE))</f>
        <v>3.6865255998144708E-4</v>
      </c>
      <c r="D29" s="17">
        <f>(SUMIFS(MESKENOG2,KAYNAK,A29,SEBEP,B29,SÜRE,"Uzun",BİLDİRİM,"Bildirimli",İL,$B$10,İLÇE,$B$11)/VLOOKUP($B$11,ABONE2,4,FALSE))</f>
        <v>0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3.6857987253431711E-4</v>
      </c>
      <c r="F29" s="17">
        <f>(SUMIFS(TARIMSALAG2,KAYNAK,A29,SEBEP,B29,SÜRE,"Uzun",BİLDİRİM,"Bildirimli",İL,$B$10,İLÇE,$B$11)/VLOOKUP($B$11,ABONE2,6,FALSE))</f>
        <v>1.2193680003858997E-2</v>
      </c>
      <c r="G29" s="17">
        <f>(SUMIFS(TARIMSALOG2,KAYNAK,A29,SEBEP,B29,SÜRE,"Uzun",BİLDİRİM,"Bildirimli",İL,$B$10,İLÇE,$B$11)/VLOOKUP($B$11,ABONE2,7,FALSE))</f>
        <v>0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1.2026356779106216E-2</v>
      </c>
      <c r="I29" s="17">
        <f>(SUMIFS(TICARETHANEAG2,KAYNAK,A29,SEBEP,B29,SÜRE,"Uzun",BİLDİRİM,"Bildirimli",İL,$B$10,İLÇE,$B$11)/VLOOKUP($B$11,ABONE2,9,FALSE))</f>
        <v>0</v>
      </c>
      <c r="J29" s="17">
        <f>(SUMIFS(TICARETHANEOG2,KAYNAK,A29,SEBEP,B29,SÜRE,"Uzun",BİLDİRİM,"Bildirimli",İL,$B$10,İLÇE,$B$11)/VLOOKUP($B$11,ABONE2,10,FALSE))</f>
        <v>0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</v>
      </c>
      <c r="L29" s="17">
        <f>(SUMIFS(SANAYIAG2,KAYNAK,A29,SEBEP,B29,SÜRE,"Uzun",BİLDİRİM,"Bildirimli",İL,$B$10,İLÇE,$B$11)/VLOOKUP($B$11,ABONE2,12,FALSE))</f>
        <v>0</v>
      </c>
      <c r="M29" s="17">
        <f>(SUMIFS(SANAYIOG2,KAYNAK,A29,SEBEP,B29,SÜRE,"Uzun",BİLDİRİM,"Bildirimli",İL,$B$10,İLÇE,$B$11)/VLOOKUP($B$11,ABONE2,13,FALSE))</f>
        <v>0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0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5.8136368976497127E-4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7" t="s">
        <v>129</v>
      </c>
      <c r="B30" s="27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7" t="s">
        <v>130</v>
      </c>
      <c r="B31" s="27" t="s">
        <v>27</v>
      </c>
      <c r="C31" s="17">
        <f>(SUMIFS(MESKENAG2,KAYNAK,A31,SEBEP,B31,SÜRE,"Uzun",BİLDİRİM,"Bildirimli",İL,$B$10,İLÇE,$B$11)/VLOOKUP($B$11,ABONE2,3,FALSE))</f>
        <v>4.0388778491867081E-5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4.0380815012103314E-5</v>
      </c>
      <c r="F31" s="17">
        <f>(SUMIFS(TARIMSALAG2,KAYNAK,A31,SEBEP,B31,SÜRE,"Uzun",BİLDİRİM,"Bildirimli",İL,$B$10,İLÇE,$B$11)/VLOOKUP($B$11,ABONE2,6,FALSE))</f>
        <v>1.4443182666904641E-4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1.4244991481080906E-4</v>
      </c>
      <c r="I31" s="17">
        <f>(SUMIFS(TICARETHANEAG2,KAYNAK,A31,SEBEP,B31,SÜRE,"Uzun",BİLDİRİM,"Bildirimli",İL,$B$10,İLÇE,$B$11)/VLOOKUP($B$11,ABONE2,9,FALSE))</f>
        <v>0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</v>
      </c>
      <c r="L31" s="17">
        <f>(SUMIFS(SANAYIAG2,KAYNAK,A31,SEBEP,B31,SÜRE,"Uzun",BİLDİRİM,"Bildirimli",İL,$B$10,İLÇE,$B$11)/VLOOKUP($B$11,ABONE2,12,FALSE))</f>
        <v>5.3386157368042114E-2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5.0420259736484216E-2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1.0903552062429475E-4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7" t="s">
        <v>130</v>
      </c>
      <c r="B32" s="27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4.0904133847331417E-4</v>
      </c>
      <c r="D33" s="17">
        <f t="shared" ref="D33:O33" si="14">SUM(D28:D32)</f>
        <v>0</v>
      </c>
      <c r="E33" s="17">
        <f t="shared" si="14"/>
        <v>4.0896068754642039E-4</v>
      </c>
      <c r="F33" s="17">
        <f t="shared" si="14"/>
        <v>1.2338111830528043E-2</v>
      </c>
      <c r="G33" s="17">
        <f t="shared" si="14"/>
        <v>0</v>
      </c>
      <c r="H33" s="17">
        <f t="shared" si="14"/>
        <v>1.2168806693917025E-2</v>
      </c>
      <c r="I33" s="17">
        <f t="shared" si="14"/>
        <v>0</v>
      </c>
      <c r="J33" s="17">
        <f t="shared" si="14"/>
        <v>0</v>
      </c>
      <c r="K33" s="17">
        <f t="shared" si="14"/>
        <v>0</v>
      </c>
      <c r="L33" s="17">
        <f t="shared" si="14"/>
        <v>5.3386157368042114E-2</v>
      </c>
      <c r="M33" s="17">
        <f t="shared" si="14"/>
        <v>0</v>
      </c>
      <c r="N33" s="17">
        <f t="shared" si="14"/>
        <v>5.0420259736484216E-2</v>
      </c>
      <c r="O33" s="17">
        <f t="shared" si="14"/>
        <v>6.9039921038926597E-4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20283</v>
      </c>
      <c r="D37" s="22">
        <f>VLOOKUP($B$11,ABONE2,4,FALSE)</f>
        <v>4</v>
      </c>
      <c r="E37" s="22">
        <f>VLOOKUP($B$11,ABONE2,5,FALSE)</f>
        <v>20287</v>
      </c>
      <c r="F37" s="22">
        <f>VLOOKUP($B$11,ABONE2,6,FALSE)</f>
        <v>575</v>
      </c>
      <c r="G37" s="22">
        <f>VLOOKUP($B$11,ABONE2,7,FALSE)</f>
        <v>8</v>
      </c>
      <c r="H37" s="22">
        <f>VLOOKUP($B$11,ABONE2,8,FALSE)</f>
        <v>583</v>
      </c>
      <c r="I37" s="22">
        <f>VLOOKUP($B$11,ABONE2,9,FALSE)</f>
        <v>3887</v>
      </c>
      <c r="J37" s="22">
        <f>VLOOKUP($B$11,ABONE2,10,FALSE)</f>
        <v>129</v>
      </c>
      <c r="K37" s="22">
        <f>VLOOKUP($B$11,ABONE2,11,FALSE)</f>
        <v>4016</v>
      </c>
      <c r="L37" s="36">
        <f>VLOOKUP($B$11,ABONE2,12,FALSE)</f>
        <v>34</v>
      </c>
      <c r="M37" s="36">
        <f>VLOOKUP($B$11,ABONE2,13,FALSE)</f>
        <v>2</v>
      </c>
      <c r="N37" s="36">
        <f>VLOOKUP($B$11,ABONE2,14,FALSE)</f>
        <v>36</v>
      </c>
      <c r="O37" s="36">
        <f>VLOOKUP($B$11,ABONE2,15,FALSE)</f>
        <v>24922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1962.1928583333338</v>
      </c>
      <c r="D38" s="22">
        <f>VLOOKUP($B$11,TUKETIM,4,FALSE)</f>
        <v>0.71262499999999984</v>
      </c>
      <c r="E38" s="22">
        <f>VLOOKUP($B$11,TUKETIM,5,FALSE)</f>
        <v>1962.9054833333337</v>
      </c>
      <c r="F38" s="22">
        <f>VLOOKUP($B$11,TUKETIM,6,FALSE)</f>
        <v>108.03382500000001</v>
      </c>
      <c r="G38" s="22">
        <f>VLOOKUP($B$11,TUKETIM,7,FALSE)</f>
        <v>13.601766666666665</v>
      </c>
      <c r="H38" s="22">
        <f>VLOOKUP($B$11,TUKETIM,8,FALSE)</f>
        <v>121.63559166666667</v>
      </c>
      <c r="I38" s="22">
        <f>VLOOKUP($B$11,TUKETIM,9,FALSE)</f>
        <v>1088.4464833333336</v>
      </c>
      <c r="J38" s="22">
        <f>VLOOKUP($B$11,TUKETIM,10,FALSE)</f>
        <v>475.04292499999997</v>
      </c>
      <c r="K38" s="22">
        <f>VLOOKUP($B$11,TUKETIM,11,FALSE)</f>
        <v>1563.4894083333336</v>
      </c>
      <c r="L38" s="36">
        <f>VLOOKUP($B$11,TUKETIM,12,FALSE)</f>
        <v>440.96926666666661</v>
      </c>
      <c r="M38" s="36">
        <f>VLOOKUP($B$11,TUKETIM,13,FALSE)</f>
        <v>6.7514416666666666</v>
      </c>
      <c r="N38" s="36">
        <f>VLOOKUP($B$11,TUKETIM,14,FALSE)</f>
        <v>447.72070833333328</v>
      </c>
      <c r="O38" s="36">
        <f>VLOOKUP($B$11,TUKETIM,15,FALSE)</f>
        <v>4095.7511916666672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83912.751999999993</v>
      </c>
      <c r="D39" s="22">
        <f>VLOOKUP($B$11,ANLASMA,4,FALSE)</f>
        <v>37.200000000000003</v>
      </c>
      <c r="E39" s="22">
        <f>VLOOKUP($B$11,ANLASMA,5,FALSE)</f>
        <v>83949.95199999999</v>
      </c>
      <c r="F39" s="22">
        <f>VLOOKUP($B$11,ANLASMA,6,FALSE)</f>
        <v>2394.5500000000002</v>
      </c>
      <c r="G39" s="22">
        <f>VLOOKUP($B$11,ANLASMA,7,FALSE)</f>
        <v>327.60000000000002</v>
      </c>
      <c r="H39" s="22">
        <f>VLOOKUP($B$11,ANLASMA,8,FALSE)</f>
        <v>2722.15</v>
      </c>
      <c r="I39" s="22">
        <f>VLOOKUP($B$11,ANLASMA,9,FALSE)</f>
        <v>21473.103999999999</v>
      </c>
      <c r="J39" s="22">
        <f>VLOOKUP($B$11,ANLASMA,10,FALSE)</f>
        <v>7621.52</v>
      </c>
      <c r="K39" s="22">
        <f>VLOOKUP($B$11,ANLASMA,11,FALSE)</f>
        <v>29094.624</v>
      </c>
      <c r="L39" s="36">
        <f>VLOOKUP($B$11,ANLASMA,12,FALSE)</f>
        <v>2016.3720000000001</v>
      </c>
      <c r="M39" s="36">
        <f>VLOOKUP($B$11,ANLASMA,13,FALSE)</f>
        <v>60</v>
      </c>
      <c r="N39" s="36">
        <f>VLOOKUP($B$11,ANLASMA,14,FALSE)</f>
        <v>2076.3720000000003</v>
      </c>
      <c r="O39" s="36">
        <f>VLOOKUP($B$11,ANLASMA,15,FALSE)</f>
        <v>117843.098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81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115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30" t="s">
        <v>18</v>
      </c>
      <c r="B14" s="30" t="s">
        <v>19</v>
      </c>
      <c r="C14" s="29" t="s">
        <v>20</v>
      </c>
      <c r="D14" s="29" t="s">
        <v>2</v>
      </c>
      <c r="E14" s="29" t="s">
        <v>64</v>
      </c>
      <c r="F14" s="29" t="s">
        <v>20</v>
      </c>
      <c r="G14" s="29" t="s">
        <v>2</v>
      </c>
      <c r="H14" s="29" t="s">
        <v>64</v>
      </c>
      <c r="I14" s="29" t="s">
        <v>20</v>
      </c>
      <c r="J14" s="29" t="s">
        <v>2</v>
      </c>
      <c r="K14" s="29" t="s">
        <v>64</v>
      </c>
      <c r="L14" s="29" t="s">
        <v>20</v>
      </c>
      <c r="M14" s="29" t="s">
        <v>2</v>
      </c>
      <c r="N14" s="29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30" t="s">
        <v>26</v>
      </c>
      <c r="B15" s="30" t="s">
        <v>27</v>
      </c>
      <c r="C15" s="17">
        <f t="shared" ref="C15:C24" si="0">(SUMIFS(MESKENAG2,KAYNAK,A15,SEBEP,B15,SÜRE,"Uzun",BİLDİRİM,"Bildirimsiz",İL,$B$10,İLÇE,$B$11)/VLOOKUP($B$11,ABONE2,3,FALSE))</f>
        <v>0</v>
      </c>
      <c r="D15" s="17">
        <v>0</v>
      </c>
      <c r="E15" s="17">
        <f t="shared" ref="E15:E24" si="1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7">
        <f t="shared" ref="F15:F24" si="2">(SUMIFS(TARIMSALAG2,KAYNAK,A15,SEBEP,B15,SÜRE,"Uzun",BİLDİRİM,"Bildirimsiz",İL,$B$10,İLÇE,$B$11)/VLOOKUP($B$11,ABONE2,6,FALSE))</f>
        <v>0</v>
      </c>
      <c r="G15" s="17">
        <f t="shared" ref="G15:G24" si="3">(SUMIFS(TARIMSALOG2,KAYNAK,A15,SEBEP,B15,SÜRE,"Uzun",BİLDİRİM,"Bildirimsiz",İL,$B$10,İLÇE,$B$11)/VLOOKUP($B$11,ABONE2,7,FALSE))</f>
        <v>0</v>
      </c>
      <c r="H15" s="17">
        <f t="shared" ref="H15:H24" si="4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7">
        <f t="shared" ref="I15:I24" si="5">(SUMIFS(TICARETHANEAG2,KAYNAK,A15,SEBEP,B15,SÜRE,"Uzun",BİLDİRİM,"Bildirimsiz",İL,$B$10,İLÇE,$B$11)/VLOOKUP($B$11,ABONE2,9,FALSE))</f>
        <v>0</v>
      </c>
      <c r="J15" s="17">
        <f t="shared" ref="J15:J24" si="6">(SUMIFS(TICARETHANEOG2,KAYNAK,A15,SEBEP,B15,SÜRE,"Uzun",BİLDİRİM,"Bildirimsiz",İL,$B$10,İLÇE,$B$11)/VLOOKUP($B$11,ABONE2,10,FALSE))</f>
        <v>0</v>
      </c>
      <c r="K15" s="17">
        <f t="shared" ref="K15:K24" si="7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7">
        <f t="shared" ref="L15:L24" si="8">(SUMIFS(SANAYIAG2,KAYNAK,A15,SEBEP,B15,SÜRE,"Uzun",BİLDİRİM,"Bildirimsiz",İL,$B$10,İLÇE,$B$11)/VLOOKUP($B$11,ABONE2,12,FALSE))</f>
        <v>0</v>
      </c>
      <c r="M15" s="17">
        <f t="shared" ref="M15:M24" si="9">(SUMIFS(SANAYIOG2,KAYNAK,A15,SEBEP,B15,SÜRE,"Uzun",BİLDİRİM,"Bildirimsiz",İL,$B$10,İLÇE,$B$11)/VLOOKUP($B$11,ABONE2,13,FALSE))</f>
        <v>0</v>
      </c>
      <c r="N15" s="17">
        <f t="shared" ref="N15:N24" si="10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23">
        <f t="shared" ref="O15:O24" si="11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30" t="s">
        <v>26</v>
      </c>
      <c r="B16" s="30" t="s">
        <v>4</v>
      </c>
      <c r="C16" s="17">
        <f t="shared" si="0"/>
        <v>0</v>
      </c>
      <c r="D16" s="17">
        <v>0</v>
      </c>
      <c r="E16" s="17">
        <f t="shared" si="1"/>
        <v>0</v>
      </c>
      <c r="F16" s="17">
        <f t="shared" si="2"/>
        <v>0</v>
      </c>
      <c r="G16" s="17">
        <f t="shared" si="3"/>
        <v>0</v>
      </c>
      <c r="H16" s="17">
        <f t="shared" si="4"/>
        <v>0</v>
      </c>
      <c r="I16" s="17">
        <f t="shared" si="5"/>
        <v>0</v>
      </c>
      <c r="J16" s="17">
        <f t="shared" si="6"/>
        <v>0</v>
      </c>
      <c r="K16" s="17">
        <f t="shared" si="7"/>
        <v>0</v>
      </c>
      <c r="L16" s="17">
        <f t="shared" si="8"/>
        <v>0</v>
      </c>
      <c r="M16" s="17">
        <f t="shared" si="9"/>
        <v>0</v>
      </c>
      <c r="N16" s="17">
        <f t="shared" si="10"/>
        <v>0</v>
      </c>
      <c r="O16" s="23">
        <f t="shared" si="11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30" t="s">
        <v>129</v>
      </c>
      <c r="B17" s="30" t="s">
        <v>27</v>
      </c>
      <c r="C17" s="17">
        <f t="shared" si="0"/>
        <v>0.11619246220623675</v>
      </c>
      <c r="D17" s="17">
        <v>0</v>
      </c>
      <c r="E17" s="17">
        <f t="shared" si="1"/>
        <v>0.11619246220623675</v>
      </c>
      <c r="F17" s="17">
        <f t="shared" si="2"/>
        <v>1.5494348741873194</v>
      </c>
      <c r="G17" s="17">
        <f t="shared" si="3"/>
        <v>3.556446482468528</v>
      </c>
      <c r="H17" s="17">
        <f t="shared" si="4"/>
        <v>1.6294410316928347</v>
      </c>
      <c r="I17" s="17">
        <f t="shared" si="5"/>
        <v>0.20569162360645526</v>
      </c>
      <c r="J17" s="17">
        <f t="shared" si="6"/>
        <v>4.9565852676590216</v>
      </c>
      <c r="K17" s="17">
        <f t="shared" si="7"/>
        <v>0.39982751948961021</v>
      </c>
      <c r="L17" s="17">
        <f t="shared" si="8"/>
        <v>0</v>
      </c>
      <c r="M17" s="17">
        <f t="shared" si="9"/>
        <v>7.4762626105377681</v>
      </c>
      <c r="N17" s="17">
        <f t="shared" si="10"/>
        <v>5.2333838273764375</v>
      </c>
      <c r="O17" s="23">
        <f t="shared" si="11"/>
        <v>0.21628023158455584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30" t="s">
        <v>129</v>
      </c>
      <c r="B18" s="30" t="s">
        <v>3</v>
      </c>
      <c r="C18" s="17">
        <f t="shared" si="0"/>
        <v>0</v>
      </c>
      <c r="D18" s="17">
        <v>0</v>
      </c>
      <c r="E18" s="17">
        <f t="shared" si="1"/>
        <v>0</v>
      </c>
      <c r="F18" s="17">
        <f t="shared" si="2"/>
        <v>0</v>
      </c>
      <c r="G18" s="17">
        <f t="shared" si="3"/>
        <v>0</v>
      </c>
      <c r="H18" s="17">
        <f t="shared" si="4"/>
        <v>0</v>
      </c>
      <c r="I18" s="17">
        <f t="shared" si="5"/>
        <v>0</v>
      </c>
      <c r="J18" s="17">
        <f t="shared" si="6"/>
        <v>0</v>
      </c>
      <c r="K18" s="17">
        <f t="shared" si="7"/>
        <v>0</v>
      </c>
      <c r="L18" s="17">
        <f t="shared" si="8"/>
        <v>0</v>
      </c>
      <c r="M18" s="17">
        <f t="shared" si="9"/>
        <v>0</v>
      </c>
      <c r="N18" s="17">
        <f t="shared" si="10"/>
        <v>0</v>
      </c>
      <c r="O18" s="23">
        <f t="shared" si="11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30" t="s">
        <v>129</v>
      </c>
      <c r="B19" s="30" t="s">
        <v>4</v>
      </c>
      <c r="C19" s="17">
        <f t="shared" si="0"/>
        <v>0</v>
      </c>
      <c r="D19" s="17">
        <v>0</v>
      </c>
      <c r="E19" s="17">
        <f t="shared" si="1"/>
        <v>0</v>
      </c>
      <c r="F19" s="17">
        <f t="shared" si="2"/>
        <v>0</v>
      </c>
      <c r="G19" s="17">
        <f t="shared" si="3"/>
        <v>0</v>
      </c>
      <c r="H19" s="17">
        <f t="shared" si="4"/>
        <v>0</v>
      </c>
      <c r="I19" s="17">
        <f t="shared" si="5"/>
        <v>0</v>
      </c>
      <c r="J19" s="17">
        <f t="shared" si="6"/>
        <v>0</v>
      </c>
      <c r="K19" s="17">
        <f t="shared" si="7"/>
        <v>0</v>
      </c>
      <c r="L19" s="17">
        <f t="shared" si="8"/>
        <v>0</v>
      </c>
      <c r="M19" s="17">
        <f t="shared" si="9"/>
        <v>0</v>
      </c>
      <c r="N19" s="17">
        <f t="shared" si="10"/>
        <v>0</v>
      </c>
      <c r="O19" s="23">
        <f t="shared" si="11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30" t="s">
        <v>129</v>
      </c>
      <c r="B20" s="30" t="s">
        <v>5</v>
      </c>
      <c r="C20" s="17">
        <f t="shared" si="0"/>
        <v>0</v>
      </c>
      <c r="D20" s="17">
        <v>0</v>
      </c>
      <c r="E20" s="17">
        <f t="shared" si="1"/>
        <v>0</v>
      </c>
      <c r="F20" s="17">
        <f t="shared" si="2"/>
        <v>0</v>
      </c>
      <c r="G20" s="17">
        <f t="shared" si="3"/>
        <v>0</v>
      </c>
      <c r="H20" s="17">
        <f t="shared" si="4"/>
        <v>0</v>
      </c>
      <c r="I20" s="17">
        <f t="shared" si="5"/>
        <v>0</v>
      </c>
      <c r="J20" s="17">
        <f t="shared" si="6"/>
        <v>0</v>
      </c>
      <c r="K20" s="17">
        <f t="shared" si="7"/>
        <v>0</v>
      </c>
      <c r="L20" s="17">
        <f t="shared" si="8"/>
        <v>0</v>
      </c>
      <c r="M20" s="17">
        <f t="shared" si="9"/>
        <v>0</v>
      </c>
      <c r="N20" s="17">
        <f t="shared" si="10"/>
        <v>0</v>
      </c>
      <c r="O20" s="23">
        <f t="shared" si="11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30" t="s">
        <v>130</v>
      </c>
      <c r="B21" s="30" t="s">
        <v>27</v>
      </c>
      <c r="C21" s="17">
        <f t="shared" si="0"/>
        <v>6.2095730469910335E-2</v>
      </c>
      <c r="D21" s="17">
        <v>0</v>
      </c>
      <c r="E21" s="17">
        <f t="shared" si="1"/>
        <v>6.2095730469910335E-2</v>
      </c>
      <c r="F21" s="17">
        <f t="shared" si="2"/>
        <v>1.1507998510397823</v>
      </c>
      <c r="G21" s="17">
        <f t="shared" si="3"/>
        <v>0</v>
      </c>
      <c r="H21" s="17">
        <f t="shared" si="4"/>
        <v>1.104925141715873</v>
      </c>
      <c r="I21" s="17">
        <f t="shared" si="5"/>
        <v>7.1753158271779638E-2</v>
      </c>
      <c r="J21" s="17">
        <f t="shared" si="6"/>
        <v>0</v>
      </c>
      <c r="K21" s="17">
        <f t="shared" si="7"/>
        <v>6.8821107018437869E-2</v>
      </c>
      <c r="L21" s="17">
        <f t="shared" si="8"/>
        <v>0</v>
      </c>
      <c r="M21" s="17">
        <f t="shared" si="9"/>
        <v>0</v>
      </c>
      <c r="N21" s="17">
        <f t="shared" si="10"/>
        <v>0</v>
      </c>
      <c r="O21" s="23">
        <f t="shared" si="11"/>
        <v>0.10280526784370216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30" t="s">
        <v>130</v>
      </c>
      <c r="B22" s="30" t="s">
        <v>3</v>
      </c>
      <c r="C22" s="17">
        <f t="shared" si="0"/>
        <v>7.4175787599062878E-4</v>
      </c>
      <c r="D22" s="17">
        <v>0</v>
      </c>
      <c r="E22" s="17">
        <f t="shared" si="1"/>
        <v>7.4175787599062878E-4</v>
      </c>
      <c r="F22" s="17">
        <f t="shared" si="2"/>
        <v>3.9913853191055212E-2</v>
      </c>
      <c r="G22" s="17">
        <f t="shared" si="3"/>
        <v>0</v>
      </c>
      <c r="H22" s="17">
        <f t="shared" si="4"/>
        <v>3.832275425974891E-2</v>
      </c>
      <c r="I22" s="17">
        <f t="shared" si="5"/>
        <v>0</v>
      </c>
      <c r="J22" s="17">
        <f t="shared" si="6"/>
        <v>0</v>
      </c>
      <c r="K22" s="17">
        <f t="shared" si="7"/>
        <v>0</v>
      </c>
      <c r="L22" s="17">
        <f t="shared" si="8"/>
        <v>0</v>
      </c>
      <c r="M22" s="17">
        <f t="shared" si="9"/>
        <v>0</v>
      </c>
      <c r="N22" s="17">
        <f t="shared" si="10"/>
        <v>0</v>
      </c>
      <c r="O22" s="23">
        <f t="shared" si="11"/>
        <v>2.0790496257408956E-3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30" t="s">
        <v>130</v>
      </c>
      <c r="B23" s="30" t="s">
        <v>4</v>
      </c>
      <c r="C23" s="17">
        <f t="shared" si="0"/>
        <v>0</v>
      </c>
      <c r="D23" s="17">
        <v>0</v>
      </c>
      <c r="E23" s="17">
        <f t="shared" si="1"/>
        <v>0</v>
      </c>
      <c r="F23" s="17">
        <f t="shared" si="2"/>
        <v>0</v>
      </c>
      <c r="G23" s="17">
        <f t="shared" si="3"/>
        <v>0</v>
      </c>
      <c r="H23" s="17">
        <f t="shared" si="4"/>
        <v>0</v>
      </c>
      <c r="I23" s="17">
        <f t="shared" si="5"/>
        <v>0</v>
      </c>
      <c r="J23" s="17">
        <f t="shared" si="6"/>
        <v>0</v>
      </c>
      <c r="K23" s="17">
        <f t="shared" si="7"/>
        <v>0</v>
      </c>
      <c r="L23" s="17">
        <f t="shared" si="8"/>
        <v>0</v>
      </c>
      <c r="M23" s="17">
        <f t="shared" si="9"/>
        <v>0</v>
      </c>
      <c r="N23" s="17">
        <f t="shared" si="10"/>
        <v>0</v>
      </c>
      <c r="O23" s="23">
        <f t="shared" si="11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30" t="s">
        <v>130</v>
      </c>
      <c r="B24" s="30" t="s">
        <v>5</v>
      </c>
      <c r="C24" s="17">
        <f t="shared" si="0"/>
        <v>0</v>
      </c>
      <c r="D24" s="17">
        <v>0</v>
      </c>
      <c r="E24" s="17">
        <f t="shared" si="1"/>
        <v>0</v>
      </c>
      <c r="F24" s="17">
        <f t="shared" si="2"/>
        <v>0</v>
      </c>
      <c r="G24" s="17">
        <f t="shared" si="3"/>
        <v>0</v>
      </c>
      <c r="H24" s="17">
        <f t="shared" si="4"/>
        <v>0</v>
      </c>
      <c r="I24" s="17">
        <f t="shared" si="5"/>
        <v>0</v>
      </c>
      <c r="J24" s="17">
        <f t="shared" si="6"/>
        <v>0</v>
      </c>
      <c r="K24" s="17">
        <f t="shared" si="7"/>
        <v>0</v>
      </c>
      <c r="L24" s="17">
        <f t="shared" si="8"/>
        <v>0</v>
      </c>
      <c r="M24" s="17">
        <f t="shared" si="9"/>
        <v>0</v>
      </c>
      <c r="N24" s="17">
        <f t="shared" si="10"/>
        <v>0</v>
      </c>
      <c r="O24" s="23">
        <f t="shared" si="11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0.17902995055213772</v>
      </c>
      <c r="D25" s="17">
        <f t="shared" ref="D25:O25" si="12">SUM(D15:D24)</f>
        <v>0</v>
      </c>
      <c r="E25" s="17">
        <f t="shared" si="12"/>
        <v>0.17902995055213772</v>
      </c>
      <c r="F25" s="17">
        <f t="shared" si="12"/>
        <v>2.7401485784181565</v>
      </c>
      <c r="G25" s="17">
        <f t="shared" si="12"/>
        <v>3.556446482468528</v>
      </c>
      <c r="H25" s="17">
        <f t="shared" si="12"/>
        <v>2.7726889276684563</v>
      </c>
      <c r="I25" s="17">
        <f t="shared" si="12"/>
        <v>0.2774447818782349</v>
      </c>
      <c r="J25" s="17">
        <f t="shared" si="12"/>
        <v>4.9565852676590216</v>
      </c>
      <c r="K25" s="17">
        <f t="shared" si="12"/>
        <v>0.46864862650804806</v>
      </c>
      <c r="L25" s="17">
        <f t="shared" si="12"/>
        <v>0</v>
      </c>
      <c r="M25" s="17">
        <f t="shared" si="12"/>
        <v>7.4762626105377681</v>
      </c>
      <c r="N25" s="17">
        <f t="shared" si="12"/>
        <v>5.2333838273764375</v>
      </c>
      <c r="O25" s="17">
        <f t="shared" si="12"/>
        <v>0.32116454905399888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30" t="s">
        <v>18</v>
      </c>
      <c r="B27" s="30" t="s">
        <v>19</v>
      </c>
      <c r="C27" s="29" t="s">
        <v>1</v>
      </c>
      <c r="D27" s="29" t="s">
        <v>2</v>
      </c>
      <c r="E27" s="29" t="s">
        <v>64</v>
      </c>
      <c r="F27" s="29" t="s">
        <v>1</v>
      </c>
      <c r="G27" s="29" t="s">
        <v>2</v>
      </c>
      <c r="H27" s="29" t="s">
        <v>64</v>
      </c>
      <c r="I27" s="29" t="s">
        <v>1</v>
      </c>
      <c r="J27" s="29" t="s">
        <v>2</v>
      </c>
      <c r="K27" s="29" t="s">
        <v>64</v>
      </c>
      <c r="L27" s="29" t="s">
        <v>1</v>
      </c>
      <c r="M27" s="29" t="s">
        <v>2</v>
      </c>
      <c r="N27" s="29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30" t="s">
        <v>26</v>
      </c>
      <c r="B28" s="30" t="s">
        <v>27</v>
      </c>
      <c r="C28" s="17">
        <f>(SUMIFS(MESKENAG2,KAYNAK,A28,SEBEP,B28,SÜRE,"Uzun",BİLDİRİM,"Bildirimli",İL,$B$10,İLÇE,$B$11)/VLOOKUP($B$11,ABONE2,3,FALSE))</f>
        <v>0</v>
      </c>
      <c r="D28" s="17"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30" t="s">
        <v>129</v>
      </c>
      <c r="B29" s="30" t="s">
        <v>27</v>
      </c>
      <c r="C29" s="17">
        <f>(SUMIFS(MESKENAG2,KAYNAK,A29,SEBEP,B29,SÜRE,"Uzun",BİLDİRİM,"Bildirimli",İL,$B$10,İLÇE,$B$11)/VLOOKUP($B$11,ABONE2,3,FALSE))</f>
        <v>2.0614012719067175E-2</v>
      </c>
      <c r="D29" s="17">
        <v>0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2.0614012719067175E-2</v>
      </c>
      <c r="F29" s="17">
        <f>(SUMIFS(TARIMSALAG2,KAYNAK,A29,SEBEP,B29,SÜRE,"Uzun",BİLDİRİM,"Bildirimli",İL,$B$10,İLÇE,$B$11)/VLOOKUP($B$11,ABONE2,6,FALSE))</f>
        <v>1.3269820234906271</v>
      </c>
      <c r="G29" s="17">
        <f>(SUMIFS(TARIMSALOG2,KAYNAK,A29,SEBEP,B29,SÜRE,"Uzun",BİLDİRİM,"Bildirimli",İL,$B$10,İLÇE,$B$11)/VLOOKUP($B$11,ABONE2,7,FALSE))</f>
        <v>3.3877436638480942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1.4091308360333508</v>
      </c>
      <c r="I29" s="17">
        <f>(SUMIFS(TICARETHANEAG2,KAYNAK,A29,SEBEP,B29,SÜRE,"Uzun",BİLDİRİM,"Bildirimli",İL,$B$10,İLÇE,$B$11)/VLOOKUP($B$11,ABONE2,9,FALSE))</f>
        <v>5.0074607315713525E-2</v>
      </c>
      <c r="J29" s="17">
        <f>(SUMIFS(TICARETHANEOG2,KAYNAK,A29,SEBEP,B29,SÜRE,"Uzun",BİLDİRİM,"Bildirimli",İL,$B$10,İLÇE,$B$11)/VLOOKUP($B$11,ABONE2,10,FALSE))</f>
        <v>0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4.8028407278294702E-2</v>
      </c>
      <c r="L29" s="17">
        <f>(SUMIFS(SANAYIAG2,KAYNAK,A29,SEBEP,B29,SÜRE,"Uzun",BİLDİRİM,"Bildirimli",İL,$B$10,İLÇE,$B$11)/VLOOKUP($B$11,ABONE2,12,FALSE))</f>
        <v>0</v>
      </c>
      <c r="M29" s="17">
        <f>(SUMIFS(SANAYIOG2,KAYNAK,A29,SEBEP,B29,SÜRE,"Uzun",BİLDİRİM,"Bildirimli",İL,$B$10,İLÇE,$B$11)/VLOOKUP($B$11,ABONE2,13,FALSE))</f>
        <v>8.9513543476822512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6.265948043377576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8.2787882110332014E-2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30" t="s">
        <v>129</v>
      </c>
      <c r="B30" s="30" t="s">
        <v>5</v>
      </c>
      <c r="C30" s="17">
        <f>(SUMIFS(MESKENAG2,KAYNAK,A30,SEBEP,B30,SÜRE,"Uzun",BİLDİRİM,"Bildirimli",İL,$B$10,İLÇE,$B$11)/VLOOKUP($B$11,ABONE2,3,FALSE))</f>
        <v>0</v>
      </c>
      <c r="D30" s="17"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30" t="s">
        <v>130</v>
      </c>
      <c r="B31" s="30" t="s">
        <v>27</v>
      </c>
      <c r="C31" s="17">
        <f>(SUMIFS(MESKENAG2,KAYNAK,A31,SEBEP,B31,SÜRE,"Uzun",BİLDİRİM,"Bildirimli",İL,$B$10,İLÇE,$B$11)/VLOOKUP($B$11,ABONE2,3,FALSE))</f>
        <v>1.4459687030284302E-2</v>
      </c>
      <c r="D31" s="17"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1.4459687030284302E-2</v>
      </c>
      <c r="F31" s="17">
        <f>(SUMIFS(TARIMSALAG2,KAYNAK,A31,SEBEP,B31,SÜRE,"Uzun",BİLDİRİM,"Bildirimli",İL,$B$10,İLÇE,$B$11)/VLOOKUP($B$11,ABONE2,6,FALSE))</f>
        <v>0.20563590525744249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0.19743857418225969</v>
      </c>
      <c r="I31" s="17">
        <f>(SUMIFS(TICARETHANEAG2,KAYNAK,A31,SEBEP,B31,SÜRE,"Uzun",BİLDİRİM,"Bildirimli",İL,$B$10,İLÇE,$B$11)/VLOOKUP($B$11,ABONE2,9,FALSE))</f>
        <v>6.2665713914653693E-4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6.0105003146647255E-4</v>
      </c>
      <c r="L31" s="17">
        <f>(SUMIFS(SANAYIAG2,KAYNAK,A31,SEBEP,B31,SÜRE,"Uzun",BİLDİRİM,"Bildirimli",İL,$B$10,İLÇE,$B$11)/VLOOKUP($B$11,ABONE2,12,FALSE))</f>
        <v>0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1.959652838704843E-2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30" t="s">
        <v>130</v>
      </c>
      <c r="B32" s="30" t="s">
        <v>5</v>
      </c>
      <c r="C32" s="17">
        <f>(SUMIFS(MESKENAG2,KAYNAK,A32,SEBEP,B32,SÜRE,"Uzun",BİLDİRİM,"Bildirimli",İL,$B$10,İLÇE,$B$11)/VLOOKUP($B$11,ABONE2,3,FALSE))</f>
        <v>0</v>
      </c>
      <c r="D32" s="17"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3.5073699749351477E-2</v>
      </c>
      <c r="D33" s="17">
        <f t="shared" ref="D33:O33" si="13">SUM(D28:D32)</f>
        <v>0</v>
      </c>
      <c r="E33" s="17">
        <f t="shared" si="13"/>
        <v>3.5073699749351477E-2</v>
      </c>
      <c r="F33" s="17">
        <f t="shared" si="13"/>
        <v>1.5326179287480697</v>
      </c>
      <c r="G33" s="17">
        <f t="shared" si="13"/>
        <v>3.3877436638480942</v>
      </c>
      <c r="H33" s="17">
        <f t="shared" si="13"/>
        <v>1.6065694102156105</v>
      </c>
      <c r="I33" s="17">
        <f t="shared" si="13"/>
        <v>5.0701264454860062E-2</v>
      </c>
      <c r="J33" s="17">
        <f t="shared" si="13"/>
        <v>0</v>
      </c>
      <c r="K33" s="17">
        <f t="shared" si="13"/>
        <v>4.8629457309761176E-2</v>
      </c>
      <c r="L33" s="17">
        <f t="shared" si="13"/>
        <v>0</v>
      </c>
      <c r="M33" s="17">
        <f t="shared" si="13"/>
        <v>8.9513543476822512</v>
      </c>
      <c r="N33" s="17">
        <f t="shared" si="13"/>
        <v>6.265948043377576</v>
      </c>
      <c r="O33" s="17">
        <f t="shared" si="13"/>
        <v>0.10238441049738045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19009</v>
      </c>
      <c r="D37" s="22">
        <f>VLOOKUP($B$11,ABONE2,4,FALSE)</f>
        <v>0</v>
      </c>
      <c r="E37" s="22">
        <f>VLOOKUP($B$11,ABONE2,5,FALSE)</f>
        <v>19009</v>
      </c>
      <c r="F37" s="22">
        <f>VLOOKUP($B$11,ABONE2,6,FALSE)</f>
        <v>843</v>
      </c>
      <c r="G37" s="22">
        <f>VLOOKUP($B$11,ABONE2,7,FALSE)</f>
        <v>35</v>
      </c>
      <c r="H37" s="22">
        <f>VLOOKUP($B$11,ABONE2,8,FALSE)</f>
        <v>878</v>
      </c>
      <c r="I37" s="22">
        <f>VLOOKUP($B$11,ABONE2,9,FALSE)</f>
        <v>2934</v>
      </c>
      <c r="J37" s="22">
        <f>VLOOKUP($B$11,ABONE2,10,FALSE)</f>
        <v>125</v>
      </c>
      <c r="K37" s="22">
        <f>VLOOKUP($B$11,ABONE2,11,FALSE)</f>
        <v>3059</v>
      </c>
      <c r="L37" s="36">
        <f>VLOOKUP($B$11,ABONE2,12,FALSE)</f>
        <v>6</v>
      </c>
      <c r="M37" s="36">
        <f>VLOOKUP($B$11,ABONE2,13,FALSE)</f>
        <v>14</v>
      </c>
      <c r="N37" s="36">
        <f>VLOOKUP($B$11,ABONE2,14,FALSE)</f>
        <v>20</v>
      </c>
      <c r="O37" s="36">
        <f>VLOOKUP($B$11,ABONE2,15,FALSE)</f>
        <v>22966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1624.9964916666668</v>
      </c>
      <c r="D38" s="22">
        <f>VLOOKUP($B$11,TUKETIM,4,FALSE)</f>
        <v>0</v>
      </c>
      <c r="E38" s="22">
        <f>VLOOKUP($B$11,TUKETIM,5,FALSE)</f>
        <v>1624.9964916666668</v>
      </c>
      <c r="F38" s="22">
        <f>VLOOKUP($B$11,TUKETIM,6,FALSE)</f>
        <v>334.20084166666663</v>
      </c>
      <c r="G38" s="22">
        <f>VLOOKUP($B$11,TUKETIM,7,FALSE)</f>
        <v>134.24863333333332</v>
      </c>
      <c r="H38" s="22">
        <f>VLOOKUP($B$11,TUKETIM,8,FALSE)</f>
        <v>468.44947499999995</v>
      </c>
      <c r="I38" s="22">
        <f>VLOOKUP($B$11,TUKETIM,9,FALSE)</f>
        <v>867.82107500000006</v>
      </c>
      <c r="J38" s="22">
        <f>VLOOKUP($B$11,TUKETIM,10,FALSE)</f>
        <v>419.37628333333328</v>
      </c>
      <c r="K38" s="22">
        <f>VLOOKUP($B$11,TUKETIM,11,FALSE)</f>
        <v>1287.1973583333333</v>
      </c>
      <c r="L38" s="36">
        <f>VLOOKUP($B$11,TUKETIM,12,FALSE)</f>
        <v>9.5243833333333345</v>
      </c>
      <c r="M38" s="36">
        <f>VLOOKUP($B$11,TUKETIM,13,FALSE)</f>
        <v>706.70295833333353</v>
      </c>
      <c r="N38" s="36">
        <f>VLOOKUP($B$11,TUKETIM,14,FALSE)</f>
        <v>716.22734166666692</v>
      </c>
      <c r="O38" s="36">
        <f>VLOOKUP($B$11,TUKETIM,15,FALSE)</f>
        <v>4096.8706666666676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72552.433000000005</v>
      </c>
      <c r="D39" s="22">
        <f>VLOOKUP($B$11,ANLASMA,4,FALSE)</f>
        <v>0</v>
      </c>
      <c r="E39" s="22">
        <f>VLOOKUP($B$11,ANLASMA,5,FALSE)</f>
        <v>72552.433000000005</v>
      </c>
      <c r="F39" s="22">
        <f>VLOOKUP($B$11,ANLASMA,6,FALSE)</f>
        <v>3666.41</v>
      </c>
      <c r="G39" s="22">
        <f>VLOOKUP($B$11,ANLASMA,7,FALSE)</f>
        <v>1694.18</v>
      </c>
      <c r="H39" s="22">
        <f>VLOOKUP($B$11,ANLASMA,8,FALSE)</f>
        <v>5360.59</v>
      </c>
      <c r="I39" s="22">
        <f>VLOOKUP($B$11,ANLASMA,9,FALSE)</f>
        <v>13698.749</v>
      </c>
      <c r="J39" s="22">
        <f>VLOOKUP($B$11,ANLASMA,10,FALSE)</f>
        <v>8092.58</v>
      </c>
      <c r="K39" s="22">
        <f>VLOOKUP($B$11,ANLASMA,11,FALSE)</f>
        <v>21791.328999999998</v>
      </c>
      <c r="L39" s="36">
        <f>VLOOKUP($B$11,ANLASMA,12,FALSE)</f>
        <v>35.445999999999998</v>
      </c>
      <c r="M39" s="36">
        <f>VLOOKUP($B$11,ANLASMA,13,FALSE)</f>
        <v>5112</v>
      </c>
      <c r="N39" s="36">
        <f>VLOOKUP($B$11,ANLASMA,14,FALSE)</f>
        <v>5147.4459999999999</v>
      </c>
      <c r="O39" s="36">
        <f>VLOOKUP($B$11,ANLASMA,15,FALSE)</f>
        <v>104851.79800000001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81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116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30" t="s">
        <v>18</v>
      </c>
      <c r="B14" s="30" t="s">
        <v>19</v>
      </c>
      <c r="C14" s="29" t="s">
        <v>20</v>
      </c>
      <c r="D14" s="29" t="s">
        <v>2</v>
      </c>
      <c r="E14" s="29" t="s">
        <v>64</v>
      </c>
      <c r="F14" s="29" t="s">
        <v>20</v>
      </c>
      <c r="G14" s="29" t="s">
        <v>2</v>
      </c>
      <c r="H14" s="29" t="s">
        <v>64</v>
      </c>
      <c r="I14" s="29" t="s">
        <v>20</v>
      </c>
      <c r="J14" s="29" t="s">
        <v>2</v>
      </c>
      <c r="K14" s="29" t="s">
        <v>64</v>
      </c>
      <c r="L14" s="29" t="s">
        <v>20</v>
      </c>
      <c r="M14" s="29" t="s">
        <v>2</v>
      </c>
      <c r="N14" s="29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30" t="s">
        <v>26</v>
      </c>
      <c r="B15" s="30" t="s">
        <v>27</v>
      </c>
      <c r="C15" s="17">
        <f t="shared" ref="C15:C24" si="0">(SUMIFS(MESKENAG2,KAYNAK,A15,SEBEP,B15,SÜRE,"Uzun",BİLDİRİM,"Bildirimsiz",İL,$B$10,İLÇE,$B$11)/VLOOKUP($B$11,ABONE2,3,FALSE))</f>
        <v>0</v>
      </c>
      <c r="D15" s="17">
        <f t="shared" ref="D15:D24" si="1">(SUMIFS(MESKENOG2,KAYNAK,A15,SEBEP,B15,SÜRE,"Uzun",BİLDİRİM,"Bildirimsiz",İL,$B$10,İLÇE,$B$11)/VLOOKUP($B$11,ABONE2,4,FALSE))</f>
        <v>0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7">
        <f t="shared" ref="F15:F24" si="3">(SUMIFS(TARIMSALAG2,KAYNAK,A15,SEBEP,B15,SÜRE,"Uzun",BİLDİRİM,"Bildirimsiz",İL,$B$10,İLÇE,$B$11)/VLOOKUP($B$11,ABONE2,6,FALSE))</f>
        <v>0</v>
      </c>
      <c r="G15" s="17">
        <f t="shared" ref="G15:G24" si="4">(SUMIFS(TARIMSALOG2,KAYNAK,A15,SEBEP,B15,SÜRE,"Uzun",BİLDİRİM,"Bildirimsiz",İL,$B$10,İLÇE,$B$11)/VLOOKUP($B$11,ABONE2,7,FALSE))</f>
        <v>0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7">
        <f t="shared" ref="I15:I24" si="6">(SUMIFS(TICARETHANEAG2,KAYNAK,A15,SEBEP,B15,SÜRE,"Uzun",BİLDİRİM,"Bildirimsiz",İL,$B$10,İLÇE,$B$11)/VLOOKUP($B$11,ABONE2,9,FALSE))</f>
        <v>0</v>
      </c>
      <c r="J15" s="17">
        <f t="shared" ref="J15:J24" si="7">(SUMIFS(TICARETHANEOG2,KAYNAK,A15,SEBEP,B15,SÜRE,"Uzun",BİLDİRİM,"Bildirimsiz",İL,$B$10,İLÇE,$B$11)/VLOOKUP($B$11,ABONE2,10,FALSE))</f>
        <v>0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7">
        <f t="shared" ref="L15:L24" si="9">(SUMIFS(SANAYIAG2,KAYNAK,A15,SEBEP,B15,SÜRE,"Uzun",BİLDİRİM,"Bildirimsiz",İL,$B$10,İLÇE,$B$11)/VLOOKUP($B$11,ABONE2,12,FALSE))</f>
        <v>0</v>
      </c>
      <c r="M15" s="17">
        <f t="shared" ref="M15:M24" si="10">(SUMIFS(SANAYIOG2,KAYNAK,A15,SEBEP,B15,SÜRE,"Uzun",BİLDİRİM,"Bildirimsiz",İL,$B$10,İLÇE,$B$11)/VLOOKUP($B$11,ABONE2,13,FALSE))</f>
        <v>0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30" t="s">
        <v>26</v>
      </c>
      <c r="B16" s="30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30" t="s">
        <v>129</v>
      </c>
      <c r="B17" s="30" t="s">
        <v>27</v>
      </c>
      <c r="C17" s="17">
        <f t="shared" si="0"/>
        <v>0.1489739755016069</v>
      </c>
      <c r="D17" s="17">
        <f t="shared" si="1"/>
        <v>5.5656555608426014E-2</v>
      </c>
      <c r="E17" s="17">
        <f t="shared" si="2"/>
        <v>0.14883224905009093</v>
      </c>
      <c r="F17" s="17">
        <f t="shared" si="3"/>
        <v>1.0341651860879784</v>
      </c>
      <c r="G17" s="17">
        <f t="shared" si="4"/>
        <v>2.8682059666532549</v>
      </c>
      <c r="H17" s="17">
        <f t="shared" si="5"/>
        <v>2.0215077781987758</v>
      </c>
      <c r="I17" s="17">
        <f t="shared" si="6"/>
        <v>0.2036239280172642</v>
      </c>
      <c r="J17" s="17">
        <f t="shared" si="7"/>
        <v>4.8579917734882923</v>
      </c>
      <c r="K17" s="17">
        <f t="shared" si="8"/>
        <v>0.42066136543722354</v>
      </c>
      <c r="L17" s="17">
        <f t="shared" si="9"/>
        <v>2.2836047501064882E-2</v>
      </c>
      <c r="M17" s="17">
        <f t="shared" si="10"/>
        <v>2.6297175895612575</v>
      </c>
      <c r="N17" s="17">
        <f t="shared" si="11"/>
        <v>1.7607570755411934</v>
      </c>
      <c r="O17" s="23">
        <f t="shared" si="12"/>
        <v>0.33487908649824216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30" t="s">
        <v>129</v>
      </c>
      <c r="B18" s="30" t="s">
        <v>3</v>
      </c>
      <c r="C18" s="17">
        <f t="shared" si="0"/>
        <v>0</v>
      </c>
      <c r="D18" s="17">
        <f t="shared" si="1"/>
        <v>0</v>
      </c>
      <c r="E18" s="17">
        <f t="shared" si="2"/>
        <v>0</v>
      </c>
      <c r="F18" s="17">
        <f t="shared" si="3"/>
        <v>0</v>
      </c>
      <c r="G18" s="17">
        <f t="shared" si="4"/>
        <v>0</v>
      </c>
      <c r="H18" s="17">
        <f t="shared" si="5"/>
        <v>0</v>
      </c>
      <c r="I18" s="17">
        <f t="shared" si="6"/>
        <v>0</v>
      </c>
      <c r="J18" s="17">
        <f t="shared" si="7"/>
        <v>0</v>
      </c>
      <c r="K18" s="17">
        <f t="shared" si="8"/>
        <v>0</v>
      </c>
      <c r="L18" s="17">
        <f t="shared" si="9"/>
        <v>0</v>
      </c>
      <c r="M18" s="17">
        <f t="shared" si="10"/>
        <v>0</v>
      </c>
      <c r="N18" s="17">
        <f t="shared" si="11"/>
        <v>0</v>
      </c>
      <c r="O18" s="23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30" t="s">
        <v>129</v>
      </c>
      <c r="B19" s="30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30" t="s">
        <v>129</v>
      </c>
      <c r="B20" s="30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30" t="s">
        <v>130</v>
      </c>
      <c r="B21" s="30" t="s">
        <v>27</v>
      </c>
      <c r="C21" s="17">
        <f t="shared" si="0"/>
        <v>9.065007108438311E-2</v>
      </c>
      <c r="D21" s="17">
        <f t="shared" si="1"/>
        <v>0</v>
      </c>
      <c r="E21" s="17">
        <f t="shared" si="2"/>
        <v>9.0512395686593833E-2</v>
      </c>
      <c r="F21" s="17">
        <f t="shared" si="3"/>
        <v>0.71311733867913285</v>
      </c>
      <c r="G21" s="17">
        <f t="shared" si="4"/>
        <v>0</v>
      </c>
      <c r="H21" s="17">
        <f t="shared" si="5"/>
        <v>0.32921577601398977</v>
      </c>
      <c r="I21" s="17">
        <f t="shared" si="6"/>
        <v>8.5579977736229496E-2</v>
      </c>
      <c r="J21" s="17">
        <f t="shared" si="7"/>
        <v>0</v>
      </c>
      <c r="K21" s="17">
        <f t="shared" si="8"/>
        <v>8.1589304957669015E-2</v>
      </c>
      <c r="L21" s="17">
        <f t="shared" si="9"/>
        <v>0</v>
      </c>
      <c r="M21" s="17">
        <f t="shared" si="10"/>
        <v>0</v>
      </c>
      <c r="N21" s="17">
        <f t="shared" si="11"/>
        <v>0</v>
      </c>
      <c r="O21" s="23">
        <f t="shared" si="12"/>
        <v>0.10680205082503701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30" t="s">
        <v>130</v>
      </c>
      <c r="B22" s="30" t="s">
        <v>3</v>
      </c>
      <c r="C22" s="17">
        <f t="shared" si="0"/>
        <v>0</v>
      </c>
      <c r="D22" s="17">
        <f t="shared" si="1"/>
        <v>0</v>
      </c>
      <c r="E22" s="17">
        <f t="shared" si="2"/>
        <v>0</v>
      </c>
      <c r="F22" s="17">
        <f t="shared" si="3"/>
        <v>0</v>
      </c>
      <c r="G22" s="17">
        <f t="shared" si="4"/>
        <v>0</v>
      </c>
      <c r="H22" s="17">
        <f t="shared" si="5"/>
        <v>0</v>
      </c>
      <c r="I22" s="17">
        <f t="shared" si="6"/>
        <v>0</v>
      </c>
      <c r="J22" s="17">
        <f t="shared" si="7"/>
        <v>0</v>
      </c>
      <c r="K22" s="17">
        <f t="shared" si="8"/>
        <v>0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30" t="s">
        <v>130</v>
      </c>
      <c r="B23" s="30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30" t="s">
        <v>130</v>
      </c>
      <c r="B24" s="30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0.23962404658599001</v>
      </c>
      <c r="D25" s="17">
        <f t="shared" ref="D25:O25" si="13">SUM(D15:D24)</f>
        <v>5.5656555608426014E-2</v>
      </c>
      <c r="E25" s="17">
        <f t="shared" si="13"/>
        <v>0.23934464473668476</v>
      </c>
      <c r="F25" s="17">
        <f t="shared" si="13"/>
        <v>1.7472825247671113</v>
      </c>
      <c r="G25" s="17">
        <f t="shared" si="13"/>
        <v>2.8682059666532549</v>
      </c>
      <c r="H25" s="17">
        <f t="shared" si="13"/>
        <v>2.3507235542127658</v>
      </c>
      <c r="I25" s="17">
        <f t="shared" si="13"/>
        <v>0.2892039057534937</v>
      </c>
      <c r="J25" s="17">
        <f t="shared" si="13"/>
        <v>4.8579917734882923</v>
      </c>
      <c r="K25" s="17">
        <f t="shared" si="13"/>
        <v>0.50225067039489257</v>
      </c>
      <c r="L25" s="17">
        <f t="shared" si="13"/>
        <v>2.2836047501064882E-2</v>
      </c>
      <c r="M25" s="17">
        <f t="shared" si="13"/>
        <v>2.6297175895612575</v>
      </c>
      <c r="N25" s="17">
        <f t="shared" si="13"/>
        <v>1.7607570755411934</v>
      </c>
      <c r="O25" s="17">
        <f t="shared" si="13"/>
        <v>0.44168113732327918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30" t="s">
        <v>18</v>
      </c>
      <c r="B27" s="30" t="s">
        <v>19</v>
      </c>
      <c r="C27" s="29" t="s">
        <v>1</v>
      </c>
      <c r="D27" s="29" t="s">
        <v>2</v>
      </c>
      <c r="E27" s="29" t="s">
        <v>64</v>
      </c>
      <c r="F27" s="29" t="s">
        <v>1</v>
      </c>
      <c r="G27" s="29" t="s">
        <v>2</v>
      </c>
      <c r="H27" s="29" t="s">
        <v>64</v>
      </c>
      <c r="I27" s="29" t="s">
        <v>1</v>
      </c>
      <c r="J27" s="29" t="s">
        <v>2</v>
      </c>
      <c r="K27" s="29" t="s">
        <v>64</v>
      </c>
      <c r="L27" s="29" t="s">
        <v>1</v>
      </c>
      <c r="M27" s="29" t="s">
        <v>2</v>
      </c>
      <c r="N27" s="29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30" t="s">
        <v>26</v>
      </c>
      <c r="B28" s="30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30" t="s">
        <v>129</v>
      </c>
      <c r="B29" s="30" t="s">
        <v>27</v>
      </c>
      <c r="C29" s="17">
        <f>(SUMIFS(MESKENAG2,KAYNAK,A29,SEBEP,B29,SÜRE,"Uzun",BİLDİRİM,"Bildirimli",İL,$B$10,İLÇE,$B$11)/VLOOKUP($B$11,ABONE2,3,FALSE))</f>
        <v>4.2102033122292944E-2</v>
      </c>
      <c r="D29" s="17">
        <f>(SUMIFS(MESKENOG2,KAYNAK,A29,SEBEP,B29,SÜRE,"Uzun",BİLDİRİM,"Bildirimli",İL,$B$10,İLÇE,$B$11)/VLOOKUP($B$11,ABONE2,4,FALSE))</f>
        <v>0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4.2038090379738963E-2</v>
      </c>
      <c r="F29" s="17">
        <f>(SUMIFS(TARIMSALAG2,KAYNAK,A29,SEBEP,B29,SÜRE,"Uzun",BİLDİRİM,"Bildirimli",İL,$B$10,İLÇE,$B$11)/VLOOKUP($B$11,ABONE2,6,FALSE))</f>
        <v>0.42032355502238861</v>
      </c>
      <c r="G29" s="17">
        <f>(SUMIFS(TARIMSALOG2,KAYNAK,A29,SEBEP,B29,SÜRE,"Uzun",BİLDİRİM,"Bildirimli",İL,$B$10,İLÇE,$B$11)/VLOOKUP($B$11,ABONE2,7,FALSE))</f>
        <v>0.25559542214136399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0.33164335584917615</v>
      </c>
      <c r="I29" s="17">
        <f>(SUMIFS(TICARETHANEAG2,KAYNAK,A29,SEBEP,B29,SÜRE,"Uzun",BİLDİRİM,"Bildirimli",İL,$B$10,İLÇE,$B$11)/VLOOKUP($B$11,ABONE2,9,FALSE))</f>
        <v>3.6063235223931352E-2</v>
      </c>
      <c r="J29" s="17">
        <f>(SUMIFS(TICARETHANEOG2,KAYNAK,A29,SEBEP,B29,SÜRE,"Uzun",BİLDİRİM,"Bildirimli",İL,$B$10,İLÇE,$B$11)/VLOOKUP($B$11,ABONE2,10,FALSE))</f>
        <v>1.2138953215184032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9.0986624652444836E-2</v>
      </c>
      <c r="L29" s="17">
        <f>(SUMIFS(SANAYIAG2,KAYNAK,A29,SEBEP,B29,SÜRE,"Uzun",BİLDİRİM,"Bildirimli",İL,$B$10,İLÇE,$B$11)/VLOOKUP($B$11,ABONE2,12,FALSE))</f>
        <v>0</v>
      </c>
      <c r="M29" s="17">
        <f>(SUMIFS(SANAYIOG2,KAYNAK,A29,SEBEP,B29,SÜRE,"Uzun",BİLDİRİM,"Bildirimli",İL,$B$10,İLÇE,$B$11)/VLOOKUP($B$11,ABONE2,13,FALSE))</f>
        <v>0.14617259933585741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9.7448399557238274E-2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7.1793028117010327E-2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30" t="s">
        <v>129</v>
      </c>
      <c r="B30" s="30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30" t="s">
        <v>130</v>
      </c>
      <c r="B31" s="30" t="s">
        <v>27</v>
      </c>
      <c r="C31" s="17">
        <f>(SUMIFS(MESKENAG2,KAYNAK,A31,SEBEP,B31,SÜRE,"Uzun",BİLDİRİM,"Bildirimli",İL,$B$10,İLÇE,$B$11)/VLOOKUP($B$11,ABONE2,3,FALSE))</f>
        <v>9.4138337685738087E-3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9.3995364459870008E-3</v>
      </c>
      <c r="F31" s="17">
        <f>(SUMIFS(TARIMSALAG2,KAYNAK,A31,SEBEP,B31,SÜRE,"Uzun",BİLDİRİM,"Bildirimli",İL,$B$10,İLÇE,$B$11)/VLOOKUP($B$11,ABONE2,6,FALSE))</f>
        <v>0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7">
        <f>(SUMIFS(TICARETHANEAG2,KAYNAK,A31,SEBEP,B31,SÜRE,"Uzun",BİLDİRİM,"Bildirimli",İL,$B$10,İLÇE,$B$11)/VLOOKUP($B$11,ABONE2,9,FALSE))</f>
        <v>6.4648824878626738E-4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6.1634190936979427E-4</v>
      </c>
      <c r="L31" s="17">
        <f>(SUMIFS(SANAYIAG2,KAYNAK,A31,SEBEP,B31,SÜRE,"Uzun",BİLDİRİM,"Bildirimli",İL,$B$10,İLÇE,$B$11)/VLOOKUP($B$11,ABONE2,12,FALSE))</f>
        <v>0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7.2411187367095392E-3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30" t="s">
        <v>130</v>
      </c>
      <c r="B32" s="30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5.1515866890866749E-2</v>
      </c>
      <c r="D33" s="17">
        <f t="shared" ref="D33:O33" si="14">SUM(D28:D32)</f>
        <v>0</v>
      </c>
      <c r="E33" s="17">
        <f t="shared" si="14"/>
        <v>5.143762682572596E-2</v>
      </c>
      <c r="F33" s="17">
        <f t="shared" si="14"/>
        <v>0.42032355502238861</v>
      </c>
      <c r="G33" s="17">
        <f t="shared" si="14"/>
        <v>0.25559542214136399</v>
      </c>
      <c r="H33" s="17">
        <f t="shared" si="14"/>
        <v>0.33164335584917615</v>
      </c>
      <c r="I33" s="17">
        <f t="shared" si="14"/>
        <v>3.6709723472717622E-2</v>
      </c>
      <c r="J33" s="17">
        <f t="shared" si="14"/>
        <v>1.2138953215184032</v>
      </c>
      <c r="K33" s="17">
        <f t="shared" si="14"/>
        <v>9.160296656181463E-2</v>
      </c>
      <c r="L33" s="17">
        <f t="shared" si="14"/>
        <v>0</v>
      </c>
      <c r="M33" s="17">
        <f t="shared" si="14"/>
        <v>0.14617259933585741</v>
      </c>
      <c r="N33" s="17">
        <f t="shared" si="14"/>
        <v>9.7448399557238274E-2</v>
      </c>
      <c r="O33" s="17">
        <f t="shared" si="14"/>
        <v>7.9034146853719872E-2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19723</v>
      </c>
      <c r="D37" s="22">
        <f>VLOOKUP($B$11,ABONE2,4,FALSE)</f>
        <v>30</v>
      </c>
      <c r="E37" s="22">
        <f>VLOOKUP($B$11,ABONE2,5,FALSE)</f>
        <v>19753</v>
      </c>
      <c r="F37" s="22">
        <f>VLOOKUP($B$11,ABONE2,6,FALSE)</f>
        <v>897</v>
      </c>
      <c r="G37" s="22">
        <f>VLOOKUP($B$11,ABONE2,7,FALSE)</f>
        <v>1046</v>
      </c>
      <c r="H37" s="22">
        <f>VLOOKUP($B$11,ABONE2,8,FALSE)</f>
        <v>1943</v>
      </c>
      <c r="I37" s="22">
        <f>VLOOKUP($B$11,ABONE2,9,FALSE)</f>
        <v>4089</v>
      </c>
      <c r="J37" s="22">
        <f>VLOOKUP($B$11,ABONE2,10,FALSE)</f>
        <v>200</v>
      </c>
      <c r="K37" s="22">
        <f>VLOOKUP($B$11,ABONE2,11,FALSE)</f>
        <v>4289</v>
      </c>
      <c r="L37" s="36">
        <f>VLOOKUP($B$11,ABONE2,12,FALSE)</f>
        <v>7</v>
      </c>
      <c r="M37" s="36">
        <f>VLOOKUP($B$11,ABONE2,13,FALSE)</f>
        <v>14</v>
      </c>
      <c r="N37" s="36">
        <f>VLOOKUP($B$11,ABONE2,14,FALSE)</f>
        <v>21</v>
      </c>
      <c r="O37" s="36">
        <f>VLOOKUP($B$11,ABONE2,15,FALSE)</f>
        <v>26006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2655.6637166666669</v>
      </c>
      <c r="D38" s="22">
        <f>VLOOKUP($B$11,TUKETIM,4,FALSE)</f>
        <v>2.236933333333333</v>
      </c>
      <c r="E38" s="22">
        <f>VLOOKUP($B$11,TUKETIM,5,FALSE)</f>
        <v>2657.90065</v>
      </c>
      <c r="F38" s="22">
        <f>VLOOKUP($B$11,TUKETIM,6,FALSE)</f>
        <v>267.52501666666666</v>
      </c>
      <c r="G38" s="22">
        <f>VLOOKUP($B$11,TUKETIM,7,FALSE)</f>
        <v>7513.8110000000006</v>
      </c>
      <c r="H38" s="22">
        <f>VLOOKUP($B$11,TUKETIM,8,FALSE)</f>
        <v>7781.3360166666671</v>
      </c>
      <c r="I38" s="22">
        <f>VLOOKUP($B$11,TUKETIM,9,FALSE)</f>
        <v>1125.2921249999997</v>
      </c>
      <c r="J38" s="22">
        <f>VLOOKUP($B$11,TUKETIM,10,FALSE)</f>
        <v>1275.4798916666668</v>
      </c>
      <c r="K38" s="22">
        <f>VLOOKUP($B$11,TUKETIM,11,FALSE)</f>
        <v>2400.7720166666668</v>
      </c>
      <c r="L38" s="36">
        <f>VLOOKUP($B$11,TUKETIM,12,FALSE)</f>
        <v>45.613083333333343</v>
      </c>
      <c r="M38" s="36">
        <f>VLOOKUP($B$11,TUKETIM,13,FALSE)</f>
        <v>248.31821666666667</v>
      </c>
      <c r="N38" s="36">
        <f>VLOOKUP($B$11,TUKETIM,14,FALSE)</f>
        <v>293.93130000000002</v>
      </c>
      <c r="O38" s="36">
        <f>VLOOKUP($B$11,TUKETIM,15,FALSE)</f>
        <v>13133.939983333334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83915.13</v>
      </c>
      <c r="D39" s="22">
        <f>VLOOKUP($B$11,ANLASMA,4,FALSE)</f>
        <v>186.476</v>
      </c>
      <c r="E39" s="22">
        <f>VLOOKUP($B$11,ANLASMA,5,FALSE)</f>
        <v>84101.606</v>
      </c>
      <c r="F39" s="22">
        <f>VLOOKUP($B$11,ANLASMA,6,FALSE)</f>
        <v>4093.4839999999999</v>
      </c>
      <c r="G39" s="22">
        <f>VLOOKUP($B$11,ANLASMA,7,FALSE)</f>
        <v>11944.316000000001</v>
      </c>
      <c r="H39" s="22">
        <f>VLOOKUP($B$11,ANLASMA,8,FALSE)</f>
        <v>16037.800000000001</v>
      </c>
      <c r="I39" s="22">
        <f>VLOOKUP($B$11,ANLASMA,9,FALSE)</f>
        <v>21196.841</v>
      </c>
      <c r="J39" s="22">
        <f>VLOOKUP($B$11,ANLASMA,10,FALSE)</f>
        <v>16805.68</v>
      </c>
      <c r="K39" s="22">
        <f>VLOOKUP($B$11,ANLASMA,11,FALSE)</f>
        <v>38002.521000000001</v>
      </c>
      <c r="L39" s="36">
        <f>VLOOKUP($B$11,ANLASMA,12,FALSE)</f>
        <v>117.25</v>
      </c>
      <c r="M39" s="36">
        <f>VLOOKUP($B$11,ANLASMA,13,FALSE)</f>
        <v>1886</v>
      </c>
      <c r="N39" s="36">
        <f>VLOOKUP($B$11,ANLASMA,14,FALSE)</f>
        <v>2003.25</v>
      </c>
      <c r="O39" s="36">
        <f>VLOOKUP($B$11,ANLASMA,15,FALSE)</f>
        <v>140145.177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topLeftCell="A2" zoomScale="80" zoomScaleNormal="80" workbookViewId="0">
      <selection activeCell="B11" sqref="B11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81</v>
      </c>
      <c r="C10" s="49"/>
      <c r="D10" s="8"/>
      <c r="F10" s="11"/>
      <c r="G10" s="11"/>
      <c r="H10" s="11"/>
      <c r="I10" s="11"/>
    </row>
    <row r="11" spans="1:29" x14ac:dyDescent="0.25">
      <c r="A11" s="6"/>
      <c r="B11" s="12"/>
      <c r="C11" s="12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30" t="s">
        <v>18</v>
      </c>
      <c r="B14" s="30" t="s">
        <v>19</v>
      </c>
      <c r="C14" s="29" t="s">
        <v>20</v>
      </c>
      <c r="D14" s="29" t="s">
        <v>2</v>
      </c>
      <c r="E14" s="29" t="s">
        <v>64</v>
      </c>
      <c r="F14" s="29" t="s">
        <v>20</v>
      </c>
      <c r="G14" s="29" t="s">
        <v>2</v>
      </c>
      <c r="H14" s="29" t="s">
        <v>64</v>
      </c>
      <c r="I14" s="29" t="s">
        <v>20</v>
      </c>
      <c r="J14" s="29" t="s">
        <v>2</v>
      </c>
      <c r="K14" s="29" t="s">
        <v>64</v>
      </c>
      <c r="L14" s="29" t="s">
        <v>20</v>
      </c>
      <c r="M14" s="29" t="s">
        <v>2</v>
      </c>
      <c r="N14" s="29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30" t="s">
        <v>26</v>
      </c>
      <c r="B15" s="30" t="s">
        <v>27</v>
      </c>
      <c r="C15" s="17">
        <f t="shared" ref="C15:C24" si="0">(SUMIFS(MESKENAG2,KAYNAK,A15,SEBEP,B15,SÜRE,"Uzun",BİLDİRİM,"Bildirimsiz",İL,$B$10)/VLOOKUP($B$10,ABONE2,3,FALSE))</f>
        <v>1.2357081084399495E-2</v>
      </c>
      <c r="D15" s="17">
        <f t="shared" ref="D15:D24" si="1">(SUMIFS(MESKENOG2,KAYNAK,A15,SEBEP,B15,SÜRE,"Uzun",BİLDİRİM,"Bildirimsiz",İL,$B$10)/VLOOKUP($B$10,ABONE2,4,FALSE))</f>
        <v>0.10438412053942098</v>
      </c>
      <c r="E15" s="17">
        <f t="shared" ref="E15:E24" si="2">(SUMIFS(MESKENAG2,KAYNAK,A15,SEBEP,B15,SÜRE,"Uzun",BİLDİRİM,"Bildirimsiz",İL,$B$10)+SUMIFS(MESKENOG2,KAYNAK,A15,SEBEP,B15,SÜRE,"Uzun",BİLDİRİM,"Bildirimsiz",İL,$B$10))/VLOOKUP($B$10,ABONE2,5,FALSE)</f>
        <v>1.2434763638443903E-2</v>
      </c>
      <c r="F15" s="17">
        <f t="shared" ref="F15:F24" si="3">(SUMIFS(TARIMSALAG2,KAYNAK,A15,SEBEP,B15,SÜRE,"Uzun",BİLDİRİM,"Bildirimsiz",İL,$B$10)/VLOOKUP($B$10,ABONE2,6,FALSE))</f>
        <v>0.30613682615809412</v>
      </c>
      <c r="G15" s="17">
        <f t="shared" ref="G15:G24" si="4">(SUMIFS(TARIMSALOG2,KAYNAK,A15,SEBEP,B15,SÜRE,"Uzun",BİLDİRİM,"Bildirimsiz",İL,$B$10)/VLOOKUP($B$10,ABONE2,7,FALSE))</f>
        <v>0.60006926782392733</v>
      </c>
      <c r="H15" s="17">
        <f t="shared" ref="H15:H24" si="5">(SUMIFS(TARIMSALAG2,KAYNAK,A15,SEBEP,B15,SÜRE,"Uzun",BİLDİRİM,"Bildirimsiz",İL,$B$10)+SUMIFS(TARIMSALOG2,KAYNAK,A15,SEBEP,B15,SÜRE,"Uzun",BİLDİRİM,"Bildirimsiz",İL,$B$10))/VLOOKUP($B$10,ABONE2,8,FALSE)</f>
        <v>0.39755527224308135</v>
      </c>
      <c r="I15" s="17">
        <f t="shared" ref="I15:I24" si="6">(SUMIFS(TICARETHANEAG2,KAYNAK,A15,SEBEP,B15,SÜRE,"Uzun",BİLDİRİM,"Bildirimsiz",İL,$B$10)/VLOOKUP($B$10,ABONE2,9,FALSE))</f>
        <v>3.560685365642427E-2</v>
      </c>
      <c r="J15" s="17">
        <f t="shared" ref="J15:J24" si="7">(SUMIFS(TICARETHANEOG2,KAYNAK,A15,SEBEP,B15,SÜRE,"Uzun",BİLDİRİM,"Bildirimsiz",İL,$B$10)/VLOOKUP($B$10,ABONE2,10,FALSE))</f>
        <v>0.37997427678118123</v>
      </c>
      <c r="K15" s="17">
        <f t="shared" ref="K15:K24" si="8">(SUMIFS(TICARETHANEAG2,KAYNAK,A15,SEBEP,B15,SÜRE,"Uzun",BİLDİRİM,"Bildirimsiz",İL,$B$10)+SUMIFS(TICARETHANEOG2,KAYNAK,A15,SEBEP,B15,SÜRE,"Uzun",BİLDİRİM,"Bildirimsiz",İL,$B$10))/VLOOKUP($B$10,ABONE2,11,FALSE)</f>
        <v>4.9533533940628025E-2</v>
      </c>
      <c r="L15" s="17">
        <f t="shared" ref="L15:L24" si="9">(SUMIFS(SANAYIAG2,KAYNAK,A15,SEBEP,B15,SÜRE,"Uzun",BİLDİRİM,"Bildirimsiz",İL,$B$10)/VLOOKUP($B$10,ABONE2,12,FALSE))</f>
        <v>0.13974015708803283</v>
      </c>
      <c r="M15" s="17">
        <f t="shared" ref="M15:M24" si="10">(SUMIFS(SANAYIOG2,KAYNAK,A15,SEBEP,B15,SÜRE,"Uzun",BİLDİRİM,"Bildirimsiz",İL,$B$10)/VLOOKUP($B$10,ABONE2,13,FALSE))</f>
        <v>4.0501695152520245</v>
      </c>
      <c r="N15" s="17">
        <f t="shared" ref="N15:N24" si="11">(SUMIFS(SANAYIAG2,KAYNAK,A15,SEBEP,B15,SÜRE,"Uzun",BİLDİRİM,"Bildirimsiz",İL,$B$10)+SUMIFS(SANAYIOG2,KAYNAK,A15,SEBEP,B15,SÜRE,"Uzun",BİLDİRİM,"Bildirimsiz",İL,$B$10))/VLOOKUP($B$10,ABONE2,14,FALSE)</f>
        <v>2.3742712188960278</v>
      </c>
      <c r="O15" s="23">
        <f t="shared" ref="O15:O24" si="12">(SUMIFS(MESKENAG2,KAYNAK,A15,SEBEP,B15,SÜRE,"Uzun",BİLDİRİM,"Bildirimsiz",İL,$B$10)+SUMIFS(MESKENOG2,KAYNAK,A15,SEBEP,B15,SÜRE,"Uzun",BİLDİRİM,"Bildirimsiz",İL,$B$10)+SUMIFS(TARIMSALAG2,KAYNAK,A15,SEBEP,B15,SÜRE,"Uzun",BİLDİRİM,"Bildirimsiz",İL,$B$10)+SUMIFS(TARIMSALOG2,KAYNAK,A15,SEBEP,B15,SÜRE,"Uzun",BİLDİRİM,"Bildirimsiz",İL,$B$10)+SUMIFS(TICARETHANEAG2,KAYNAK,A15,SEBEP,B15,SÜRE,"Uzun",BİLDİRİM,"Bildirimsiz",İL,$B$10)+SUMIFS(TICARETHANEOG2,KAYNAK,A15,SEBEP,B15,SÜRE,"Uzun",BİLDİRİM,"Bildirimsiz",İL,$B$10)+SUMIFS(SANAYIAG2,KAYNAK,A15,SEBEP,B15,SÜRE,"Uzun",BİLDİRİM,"Bildirimsiz",İL,$B$10)+SUMIFS(SANAYIOG2,KAYNAK,A15,SEBEP,B15,SÜRE,"Uzun",BİLDİRİM,"Bildirimsiz",İL,$B$10))/VLOOKUP($B$10,ABONE2,15,FALSE)</f>
        <v>4.2877391593905141E-2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30" t="s">
        <v>26</v>
      </c>
      <c r="B16" s="30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30" t="s">
        <v>129</v>
      </c>
      <c r="B17" s="30" t="s">
        <v>27</v>
      </c>
      <c r="C17" s="17">
        <f t="shared" si="0"/>
        <v>0.1647906465157398</v>
      </c>
      <c r="D17" s="17">
        <f t="shared" si="1"/>
        <v>3.4054610377286298</v>
      </c>
      <c r="E17" s="17">
        <f t="shared" si="2"/>
        <v>0.167526185486637</v>
      </c>
      <c r="F17" s="17">
        <f t="shared" si="3"/>
        <v>3.9378480412018129</v>
      </c>
      <c r="G17" s="17">
        <f t="shared" si="4"/>
        <v>11.752531781055646</v>
      </c>
      <c r="H17" s="17">
        <f t="shared" si="5"/>
        <v>6.3683597604738562</v>
      </c>
      <c r="I17" s="17">
        <f t="shared" si="6"/>
        <v>0.29646018694949083</v>
      </c>
      <c r="J17" s="17">
        <f t="shared" si="7"/>
        <v>14.838408246567322</v>
      </c>
      <c r="K17" s="17">
        <f t="shared" si="8"/>
        <v>0.88455606285476096</v>
      </c>
      <c r="L17" s="17">
        <f t="shared" si="9"/>
        <v>6.2340069740251058</v>
      </c>
      <c r="M17" s="17">
        <f t="shared" si="10"/>
        <v>189.24188849717626</v>
      </c>
      <c r="N17" s="17">
        <f t="shared" si="11"/>
        <v>110.80993927296862</v>
      </c>
      <c r="O17" s="23">
        <f t="shared" si="12"/>
        <v>0.78003089016775584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30" t="s">
        <v>129</v>
      </c>
      <c r="B18" s="30" t="s">
        <v>3</v>
      </c>
      <c r="C18" s="17">
        <f t="shared" si="0"/>
        <v>2.0893353104281989E-2</v>
      </c>
      <c r="D18" s="17">
        <f t="shared" si="1"/>
        <v>0.18579331143490746</v>
      </c>
      <c r="E18" s="17">
        <f t="shared" si="2"/>
        <v>2.1032549692597758E-2</v>
      </c>
      <c r="F18" s="17">
        <f t="shared" si="3"/>
        <v>4.7208966394151571E-2</v>
      </c>
      <c r="G18" s="17">
        <f t="shared" si="4"/>
        <v>0.25517617800880549</v>
      </c>
      <c r="H18" s="17">
        <f t="shared" si="5"/>
        <v>0.11189063002641517</v>
      </c>
      <c r="I18" s="17">
        <f t="shared" si="6"/>
        <v>3.7029721294913664E-2</v>
      </c>
      <c r="J18" s="17">
        <f t="shared" si="7"/>
        <v>0.92798781428656529</v>
      </c>
      <c r="K18" s="17">
        <f t="shared" si="8"/>
        <v>7.3061261082065426E-2</v>
      </c>
      <c r="L18" s="17">
        <f t="shared" si="9"/>
        <v>1.9539285252115266</v>
      </c>
      <c r="M18" s="17">
        <f t="shared" si="10"/>
        <v>4.4446516748550824</v>
      </c>
      <c r="N18" s="17">
        <f t="shared" si="11"/>
        <v>3.3771988964364152</v>
      </c>
      <c r="O18" s="23">
        <f t="shared" si="12"/>
        <v>3.8893211094785635E-2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30" t="s">
        <v>129</v>
      </c>
      <c r="B19" s="30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30" t="s">
        <v>129</v>
      </c>
      <c r="B20" s="30" t="s">
        <v>5</v>
      </c>
      <c r="C20" s="17">
        <f t="shared" si="0"/>
        <v>9.2173547943351581E-4</v>
      </c>
      <c r="D20" s="17">
        <f t="shared" si="1"/>
        <v>2.2622140846202286E-3</v>
      </c>
      <c r="E20" s="17">
        <f t="shared" si="2"/>
        <v>9.228670142770733E-4</v>
      </c>
      <c r="F20" s="17">
        <f t="shared" si="3"/>
        <v>9.3232100431161324E-3</v>
      </c>
      <c r="G20" s="17">
        <f t="shared" si="4"/>
        <v>8.4191564902498114E-2</v>
      </c>
      <c r="H20" s="17">
        <f t="shared" si="5"/>
        <v>3.2608658302567956E-2</v>
      </c>
      <c r="I20" s="17">
        <f t="shared" si="6"/>
        <v>2.9056628274288436E-3</v>
      </c>
      <c r="J20" s="17">
        <f t="shared" si="7"/>
        <v>4.5069140345298617E-2</v>
      </c>
      <c r="K20" s="17">
        <f t="shared" si="8"/>
        <v>4.610810386781042E-3</v>
      </c>
      <c r="L20" s="17">
        <f t="shared" si="9"/>
        <v>8.4484416332018711E-2</v>
      </c>
      <c r="M20" s="17">
        <f t="shared" si="10"/>
        <v>2.3639970482789954</v>
      </c>
      <c r="N20" s="17">
        <f t="shared" si="11"/>
        <v>1.3870630631588625</v>
      </c>
      <c r="O20" s="23">
        <f t="shared" si="12"/>
        <v>5.2306523800503789E-3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30" t="s">
        <v>130</v>
      </c>
      <c r="B21" s="30" t="s">
        <v>27</v>
      </c>
      <c r="C21" s="17">
        <f t="shared" si="0"/>
        <v>9.4207081563263434E-2</v>
      </c>
      <c r="D21" s="17">
        <f t="shared" si="1"/>
        <v>0</v>
      </c>
      <c r="E21" s="17">
        <f t="shared" si="2"/>
        <v>9.4127558775740958E-2</v>
      </c>
      <c r="F21" s="17">
        <f t="shared" si="3"/>
        <v>0.63679865238298172</v>
      </c>
      <c r="G21" s="17">
        <f t="shared" si="4"/>
        <v>6.0748333983458233E-3</v>
      </c>
      <c r="H21" s="17">
        <f t="shared" si="5"/>
        <v>0.44063183556758367</v>
      </c>
      <c r="I21" s="17">
        <f t="shared" si="6"/>
        <v>0.17647328930441727</v>
      </c>
      <c r="J21" s="17">
        <f t="shared" si="7"/>
        <v>5.8907832256916683E-2</v>
      </c>
      <c r="K21" s="17">
        <f t="shared" si="8"/>
        <v>0.17171878460153292</v>
      </c>
      <c r="L21" s="17">
        <f t="shared" si="9"/>
        <v>3.6126637151873786</v>
      </c>
      <c r="M21" s="17">
        <f t="shared" si="10"/>
        <v>0.61972160740277449</v>
      </c>
      <c r="N21" s="17">
        <f t="shared" si="11"/>
        <v>1.9024110821676046</v>
      </c>
      <c r="O21" s="23">
        <f t="shared" si="12"/>
        <v>0.12788316423990848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30" t="s">
        <v>130</v>
      </c>
      <c r="B22" s="30" t="s">
        <v>3</v>
      </c>
      <c r="C22" s="17">
        <f t="shared" si="0"/>
        <v>7.9187504873148157E-4</v>
      </c>
      <c r="D22" s="17">
        <f t="shared" si="1"/>
        <v>0</v>
      </c>
      <c r="E22" s="17">
        <f t="shared" si="2"/>
        <v>7.91206605232334E-4</v>
      </c>
      <c r="F22" s="17">
        <f t="shared" si="3"/>
        <v>2.3529276028580381E-3</v>
      </c>
      <c r="G22" s="17">
        <f t="shared" si="4"/>
        <v>0</v>
      </c>
      <c r="H22" s="17">
        <f t="shared" si="5"/>
        <v>1.6211234372998165E-3</v>
      </c>
      <c r="I22" s="17">
        <f t="shared" si="6"/>
        <v>6.3744102149388283E-4</v>
      </c>
      <c r="J22" s="17">
        <f t="shared" si="7"/>
        <v>0</v>
      </c>
      <c r="K22" s="17">
        <f t="shared" si="8"/>
        <v>6.1166205196816947E-4</v>
      </c>
      <c r="L22" s="17">
        <f t="shared" si="9"/>
        <v>5.9936619029816403E-2</v>
      </c>
      <c r="M22" s="17">
        <f t="shared" si="10"/>
        <v>0</v>
      </c>
      <c r="N22" s="17">
        <f t="shared" si="11"/>
        <v>2.5687122441349887E-2</v>
      </c>
      <c r="O22" s="23">
        <f t="shared" si="12"/>
        <v>8.4512535834323579E-4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30" t="s">
        <v>130</v>
      </c>
      <c r="B23" s="30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30" t="s">
        <v>130</v>
      </c>
      <c r="B24" s="30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0.29396177279584967</v>
      </c>
      <c r="D25" s="17">
        <f t="shared" ref="D25:O25" si="13">SUM(D15:D24)</f>
        <v>3.6979006837875787</v>
      </c>
      <c r="E25" s="17">
        <f t="shared" si="13"/>
        <v>0.29683513121292904</v>
      </c>
      <c r="F25" s="17">
        <f t="shared" si="13"/>
        <v>4.9396686237830147</v>
      </c>
      <c r="G25" s="17">
        <f t="shared" si="13"/>
        <v>12.698043625189223</v>
      </c>
      <c r="H25" s="17">
        <f t="shared" si="13"/>
        <v>7.3526672800508033</v>
      </c>
      <c r="I25" s="17">
        <f t="shared" si="13"/>
        <v>0.54911315505416869</v>
      </c>
      <c r="J25" s="17">
        <f t="shared" si="13"/>
        <v>16.250347310237284</v>
      </c>
      <c r="K25" s="17">
        <f t="shared" si="13"/>
        <v>1.1840921149177366</v>
      </c>
      <c r="L25" s="17">
        <f t="shared" si="13"/>
        <v>12.08476040687388</v>
      </c>
      <c r="M25" s="17">
        <f t="shared" si="13"/>
        <v>200.72042834296516</v>
      </c>
      <c r="N25" s="17">
        <f t="shared" si="13"/>
        <v>119.87657065606888</v>
      </c>
      <c r="O25" s="17">
        <f t="shared" si="13"/>
        <v>0.99576043483474863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30" t="s">
        <v>18</v>
      </c>
      <c r="B27" s="30" t="s">
        <v>19</v>
      </c>
      <c r="C27" s="29" t="s">
        <v>1</v>
      </c>
      <c r="D27" s="29" t="s">
        <v>2</v>
      </c>
      <c r="E27" s="29" t="s">
        <v>64</v>
      </c>
      <c r="F27" s="29" t="s">
        <v>1</v>
      </c>
      <c r="G27" s="29" t="s">
        <v>2</v>
      </c>
      <c r="H27" s="29" t="s">
        <v>64</v>
      </c>
      <c r="I27" s="29" t="s">
        <v>1</v>
      </c>
      <c r="J27" s="29" t="s">
        <v>2</v>
      </c>
      <c r="K27" s="29" t="s">
        <v>64</v>
      </c>
      <c r="L27" s="29" t="s">
        <v>1</v>
      </c>
      <c r="M27" s="29" t="s">
        <v>2</v>
      </c>
      <c r="N27" s="29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30" t="s">
        <v>26</v>
      </c>
      <c r="B28" s="30" t="s">
        <v>27</v>
      </c>
      <c r="C28" s="17">
        <f>(SUMIFS(MESKENAG2,KAYNAK,A28,SEBEP,B28,SÜRE,"Uzun",BİLDİRİM,"Bildirimli",İL,$B$10)/VLOOKUP($B$10,ABONE2,3,FALSE))</f>
        <v>9.9849662267167995E-3</v>
      </c>
      <c r="D28" s="17">
        <f>(SUMIFS(MESKENOG2,KAYNAK,A28,SEBEP,B28,SÜRE,"Uzun",BİLDİRİM,"Bildirimli",İL,$B$10)/VLOOKUP($B$10,ABONE2,4,FALSE))</f>
        <v>1.055991166123495E-2</v>
      </c>
      <c r="E28" s="17">
        <f>(SUMIFS(MESKENAG2,KAYNAK,A28,SEBEP,B28,SÜRE,"Uzun",BİLDİRİM,"Bildirimli",İL,$B$10)+SUMIFS(MESKENOG2,KAYNAK,A28,SEBEP,B28,SÜRE,"Uzun",BİLDİRİM,"Bildirimli",İL,$B$10))/VLOOKUP($B$10,ABONE2,5,FALSE)</f>
        <v>9.9854515539646842E-3</v>
      </c>
      <c r="F28" s="17">
        <f>(SUMIFS(TARIMSALAG2,KAYNAK,A28,SEBEP,B28,SÜRE,"Uzun",BİLDİRİM,"Bildirimli",İL,$B$10)/VLOOKUP($B$10,ABONE2,6,FALSE))</f>
        <v>0.10270188248760703</v>
      </c>
      <c r="G28" s="17">
        <f>(SUMIFS(TARIMSALOG2,KAYNAK,A28,SEBEP,B28,SÜRE,"Uzun",BİLDİRİM,"Bildirimli",İL,$B$10)/VLOOKUP($B$10,ABONE2,7,FALSE))</f>
        <v>0.35257293415476504</v>
      </c>
      <c r="H28" s="17">
        <f>(SUMIFS(TARIMSALAG2,KAYNAK,A28,SEBEP,B28,SÜRE,"Uzun",BİLDİRİM,"Bildirimli",İL,$B$10)+SUMIFS(TARIMSALOG2,KAYNAK,A28,SEBEP,B28,SÜRE,"Uzun",BİLDİRİM,"Bildirimli",İL,$B$10))/VLOOKUP($B$10,ABONE2,8,FALSE)</f>
        <v>0.18041641830261843</v>
      </c>
      <c r="I28" s="17">
        <f>(SUMIFS(TICARETHANEAG2,KAYNAK,A28,SEBEP,B28,SÜRE,"Uzun",BİLDİRİM,"Bildirimli",İL,$B$10)/VLOOKUP($B$10,ABONE2,9,FALSE))</f>
        <v>2.2942562981452481E-2</v>
      </c>
      <c r="J28" s="17">
        <f>(SUMIFS(TICARETHANEOG2,KAYNAK,A28,SEBEP,B28,SÜRE,"Uzun",BİLDİRİM,"Bildirimli",İL,$B$10)/VLOOKUP($B$10,ABONE2,10,FALSE))</f>
        <v>0.32825131896313864</v>
      </c>
      <c r="K28" s="17">
        <f>(SUMIFS(TICARETHANEAG2,KAYNAK,A28,SEBEP,B28,SÜRE,"Uzun",BİLDİRİM,"Bildirimli",İL,$B$10)+SUMIFS(TICARETHANEOG2,KAYNAK,A28,SEBEP,B28,SÜRE,"Uzun",BİLDİRİM,"Bildirimli",İL,$B$10))/VLOOKUP($B$10,ABONE2,11,FALSE)</f>
        <v>3.5289658400476875E-2</v>
      </c>
      <c r="L28" s="17">
        <f>(SUMIFS(SANAYIAG2,KAYNAK,A28,SEBEP,B28,SÜRE,"Uzun",BİLDİRİM,"Bildirimli",İL,$B$10)/VLOOKUP($B$10,ABONE2,12,FALSE))</f>
        <v>0.34656046016314201</v>
      </c>
      <c r="M28" s="17">
        <f>(SUMIFS(SANAYIOG2,KAYNAK,A28,SEBEP,B28,SÜRE,"Uzun",BİLDİRİM,"Bildirimli",İL,$B$10)/VLOOKUP($B$10,ABONE2,13,FALSE))</f>
        <v>1.1945906558131489</v>
      </c>
      <c r="N28" s="17">
        <f>(SUMIFS(SANAYIAG2,KAYNAK,A28,SEBEP,B28,SÜRE,"Uzun",BİLDİRİM,"Bildirimli",İL,$B$10)+SUMIFS(SANAYIOG2,KAYNAK,A28,SEBEP,B28,SÜRE,"Uzun",BİLDİRİM,"Bildirimli",İL,$B$10))/VLOOKUP($B$10,ABONE2,14,FALSE)</f>
        <v>0.83114914339171742</v>
      </c>
      <c r="O28" s="23">
        <f>(SUMIFS(MESKENAG2,KAYNAK,A28,SEBEP,B28,SÜRE,"Uzun",BİLDİRİM,"Bildirimli",İL,$B$10)+SUMIFS(MESKENOG2,KAYNAK,A28,SEBEP,B28,SÜRE,"Uzun",BİLDİRİM,"Bildirimli",İL,$B$10)+SUMIFS(TARIMSALAG2,KAYNAK,A28,SEBEP,B28,SÜRE,"Uzun",BİLDİRİM,"Bildirimli",İL,$B$10)+SUMIFS(TARIMSALOG2,KAYNAK,A28,SEBEP,B28,SÜRE,"Uzun",BİLDİRİM,"Bildirimli",İL,$B$10)+SUMIFS(TICARETHANEAG2,KAYNAK,A28,SEBEP,B28,SÜRE,"Uzun",BİLDİRİM,"Bildirimli",İL,$B$10)+SUMIFS(TICARETHANEOG2,KAYNAK,A28,SEBEP,B28,SÜRE,"Uzun",BİLDİRİM,"Bildirimli",İL,$B$10)+SUMIFS(SANAYIAG2,KAYNAK,A28,SEBEP,B28,SÜRE,"Uzun",BİLDİRİM,"Bildirimli",İL,$B$10)+SUMIFS(SANAYIOG2,KAYNAK,A28,SEBEP,B28,SÜRE,"Uzun",BİLDİRİM,"Bildirimli",İL,$B$10))/VLOOKUP($B$10,ABONE2,15,FALSE)</f>
        <v>2.4507502279623627E-2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30" t="s">
        <v>129</v>
      </c>
      <c r="B29" s="30" t="s">
        <v>27</v>
      </c>
      <c r="C29" s="17">
        <f>(SUMIFS(MESKENAG2,KAYNAK,A29,SEBEP,B29,SÜRE,"Uzun",BİLDİRİM,"Bildirimli",İL,$B$10)/VLOOKUP($B$10,ABONE2,3,FALSE))</f>
        <v>6.9262237895063083E-2</v>
      </c>
      <c r="D29" s="17">
        <f>(SUMIFS(MESKENOG2,KAYNAK,A29,SEBEP,B29,SÜRE,"Uzun",BİLDİRİM,"Bildirimli",İL,$B$10)/VLOOKUP($B$10,ABONE2,4,FALSE))</f>
        <v>0.13183909651885689</v>
      </c>
      <c r="E29" s="17">
        <f>(SUMIFS(MESKENAG2,KAYNAK,A29,SEBEP,B29,SÜRE,"Uzun",BİLDİRİM,"Bildirimli",İL,$B$10)+SUMIFS(MESKENOG2,KAYNAK,A29,SEBEP,B29,SÜRE,"Uzun",BİLDİRİM,"Bildirimli",İL,$B$10))/VLOOKUP($B$10,ABONE2,5,FALSE)</f>
        <v>6.9315060741812914E-2</v>
      </c>
      <c r="F29" s="17">
        <f>(SUMIFS(TARIMSALAG2,KAYNAK,A29,SEBEP,B29,SÜRE,"Uzun",BİLDİRİM,"Bildirimli",İL,$B$10)/VLOOKUP($B$10,ABONE2,6,FALSE))</f>
        <v>0.56775431633044537</v>
      </c>
      <c r="G29" s="17">
        <f>(SUMIFS(TARIMSALOG2,KAYNAK,A29,SEBEP,B29,SÜRE,"Uzun",BİLDİRİM,"Bildirimli",İL,$B$10)/VLOOKUP($B$10,ABONE2,7,FALSE))</f>
        <v>1.9960615135301816</v>
      </c>
      <c r="H29" s="17">
        <f>(SUMIFS(TARIMSALAG2,KAYNAK,A29,SEBEP,B29,SÜRE,"Uzun",BİLDİRİM,"Bildirimli",İL,$B$10)+SUMIFS(TARIMSALOG2,KAYNAK,A29,SEBEP,B29,SÜRE,"Uzun",BİLDİRİM,"Bildirimli",İL,$B$10))/VLOOKUP($B$10,ABONE2,8,FALSE)</f>
        <v>1.0119843705564782</v>
      </c>
      <c r="I29" s="17">
        <f>(SUMIFS(TICARETHANEAG2,KAYNAK,A29,SEBEP,B29,SÜRE,"Uzun",BİLDİRİM,"Bildirimli",İL,$B$10)/VLOOKUP($B$10,ABONE2,9,FALSE))</f>
        <v>0.14670719616476943</v>
      </c>
      <c r="J29" s="17">
        <f>(SUMIFS(TICARETHANEOG2,KAYNAK,A29,SEBEP,B29,SÜRE,"Uzun",BİLDİRİM,"Bildirimli",İL,$B$10)/VLOOKUP($B$10,ABONE2,10,FALSE))</f>
        <v>3.5782636444490827</v>
      </c>
      <c r="K29" s="17">
        <f>(SUMIFS(TICARETHANEAG2,KAYNAK,A29,SEBEP,B29,SÜRE,"Uzun",BİLDİRİM,"Bildirimli",İL,$B$10)+SUMIFS(TICARETHANEOG2,KAYNAK,A29,SEBEP,B29,SÜRE,"Uzun",BİLDİRİM,"Bildirimli",İL,$B$10))/VLOOKUP($B$10,ABONE2,11,FALSE)</f>
        <v>0.28548393961747409</v>
      </c>
      <c r="L29" s="17">
        <f>(SUMIFS(SANAYIAG2,KAYNAK,A29,SEBEP,B29,SÜRE,"Uzun",BİLDİRİM,"Bildirimli",İL,$B$10)/VLOOKUP($B$10,ABONE2,12,FALSE))</f>
        <v>1.4324970252091971</v>
      </c>
      <c r="M29" s="17">
        <f>(SUMIFS(SANAYIOG2,KAYNAK,A29,SEBEP,B29,SÜRE,"Uzun",BİLDİRİM,"Bildirimli",İL,$B$10)/VLOOKUP($B$10,ABONE2,13,FALSE))</f>
        <v>47.954359511741153</v>
      </c>
      <c r="N29" s="17">
        <f>(SUMIFS(SANAYIAG2,KAYNAK,A29,SEBEP,B29,SÜRE,"Uzun",BİLDİRİM,"Bildirimli",İL,$B$10)+SUMIFS(SANAYIOG2,KAYNAK,A29,SEBEP,B29,SÜRE,"Uzun",BİLDİRİM,"Bildirimli",İL,$B$10))/VLOOKUP($B$10,ABONE2,14,FALSE)</f>
        <v>28.0164184460846</v>
      </c>
      <c r="O29" s="23">
        <f>(SUMIFS(MESKENAG2,KAYNAK,A29,SEBEP,B29,SÜRE,"Uzun",BİLDİRİM,"Bildirimli",İL,$B$10)+SUMIFS(MESKENOG2,KAYNAK,A29,SEBEP,B29,SÜRE,"Uzun",BİLDİRİM,"Bildirimli",İL,$B$10)+SUMIFS(TARIMSALAG2,KAYNAK,A29,SEBEP,B29,SÜRE,"Uzun",BİLDİRİM,"Bildirimli",İL,$B$10)+SUMIFS(TARIMSALOG2,KAYNAK,A29,SEBEP,B29,SÜRE,"Uzun",BİLDİRİM,"Bildirimli",İL,$B$10)+SUMIFS(TICARETHANEAG2,KAYNAK,A29,SEBEP,B29,SÜRE,"Uzun",BİLDİRİM,"Bildirimli",İL,$B$10)+SUMIFS(TICARETHANEOG2,KAYNAK,A29,SEBEP,B29,SÜRE,"Uzun",BİLDİRİM,"Bildirimli",İL,$B$10)+SUMIFS(SANAYIAG2,KAYNAK,A29,SEBEP,B29,SÜRE,"Uzun",BİLDİRİM,"Bildirimli",İL,$B$10)+SUMIFS(SANAYIOG2,KAYNAK,A29,SEBEP,B29,SÜRE,"Uzun",BİLDİRİM,"Bildirimli",İL,$B$10))/VLOOKUP($B$10,ABONE2,15,FALSE)</f>
        <v>0.19487590372751687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30" t="s">
        <v>129</v>
      </c>
      <c r="B30" s="30" t="s">
        <v>5</v>
      </c>
      <c r="C30" s="17">
        <f>(SUMIFS(MESKENAG2,KAYNAK,A30,SEBEP,B30,SÜRE,"Uzun",BİLDİRİM,"Bildirimli",İL,$B$10)/VLOOKUP($B$10,ABONE2,3,FALSE))</f>
        <v>0</v>
      </c>
      <c r="D30" s="17">
        <f>(SUMIFS(MESKENOG2,KAYNAK,A30,SEBEP,B30,SÜRE,"Uzun",BİLDİRİM,"Bildirimli",İL,$B$10)/VLOOKUP($B$10,ABONE2,4,FALSE))</f>
        <v>0</v>
      </c>
      <c r="E30" s="17">
        <f>(SUMIFS(MESKENAG2,KAYNAK,A30,SEBEP,B30,SÜRE,"Uzun",BİLDİRİM,"Bildirimli",İL,$B$10)+SUMIFS(MESKENOG2,KAYNAK,A30,SEBEP,B30,SÜRE,"Uzun",BİLDİRİM,"Bildirimli",İL,$B$10))/VLOOKUP($B$10,ABONE2,5,FALSE)</f>
        <v>0</v>
      </c>
      <c r="F30" s="17">
        <f>(SUMIFS(TARIMSALAG2,KAYNAK,A30,SEBEP,B30,SÜRE,"Uzun",BİLDİRİM,"Bildirimli",İL,$B$10)/VLOOKUP($B$10,ABONE2,6,FALSE))</f>
        <v>0</v>
      </c>
      <c r="G30" s="17">
        <f>(SUMIFS(TARIMSALOG2,KAYNAK,A30,SEBEP,B30,SÜRE,"Uzun",BİLDİRİM,"Bildirimli",İL,$B$10)/VLOOKUP($B$10,ABONE2,7,FALSE))</f>
        <v>0</v>
      </c>
      <c r="H30" s="17">
        <f>(SUMIFS(TARIMSALAG2,KAYNAK,A30,SEBEP,B30,SÜRE,"Uzun",BİLDİRİM,"Bildirimli",İL,$B$10)+SUMIFS(TARIMSALOG2,KAYNAK,A30,SEBEP,B30,SÜRE,"Uzun",BİLDİRİM,"Bildirimli",İL,$B$10))/VLOOKUP($B$10,ABONE2,8,FALSE)</f>
        <v>0</v>
      </c>
      <c r="I30" s="17">
        <f>(SUMIFS(TICARETHANEAG2,KAYNAK,A30,SEBEP,B30,SÜRE,"Uzun",BİLDİRİM,"Bildirimli",İL,$B$10)/VLOOKUP($B$10,ABONE2,9,FALSE))</f>
        <v>0</v>
      </c>
      <c r="J30" s="17">
        <f>(SUMIFS(TICARETHANEOG2,KAYNAK,A30,SEBEP,B30,SÜRE,"Uzun",BİLDİRİM,"Bildirimli",İL,$B$10)/VLOOKUP($B$10,ABONE2,10,FALSE))</f>
        <v>0</v>
      </c>
      <c r="K30" s="17">
        <f>(SUMIFS(TICARETHANEAG2,KAYNAK,A30,SEBEP,B30,SÜRE,"Uzun",BİLDİRİM,"Bildirimli",İL,$B$10)+SUMIFS(TICARETHANEOG2,KAYNAK,A30,SEBEP,B30,SÜRE,"Uzun",BİLDİRİM,"Bildirimli",İL,$B$10))/VLOOKUP($B$10,ABONE2,11,FALSE)</f>
        <v>0</v>
      </c>
      <c r="L30" s="17">
        <f>(SUMIFS(SANAYIAG2,KAYNAK,A30,SEBEP,B30,SÜRE,"Uzun",BİLDİRİM,"Bildirimli",İL,$B$10)/VLOOKUP($B$10,ABONE2,12,FALSE))</f>
        <v>0</v>
      </c>
      <c r="M30" s="17">
        <f>(SUMIFS(SANAYIOG2,KAYNAK,A30,SEBEP,B30,SÜRE,"Uzun",BİLDİRİM,"Bildirimli",İL,$B$10)/VLOOKUP($B$10,ABONE2,13,FALSE))</f>
        <v>0</v>
      </c>
      <c r="N30" s="17">
        <f>(SUMIFS(SANAYIAG2,KAYNAK,A30,SEBEP,B30,SÜRE,"Uzun",BİLDİRİM,"Bildirimli",İL,$B$10)+SUMIFS(SANAYIOG2,KAYNAK,A30,SEBEP,B30,SÜRE,"Uzun",BİLDİRİM,"Bildirimli",İL,$B$10))/VLOOKUP($B$10,ABONE2,14,FALSE)</f>
        <v>0</v>
      </c>
      <c r="O30" s="23">
        <f>(SUMIFS(MESKENAG2,KAYNAK,A30,SEBEP,B30,SÜRE,"Uzun",BİLDİRİM,"Bildirimli",İL,$B$10)+SUMIFS(MESKENOG2,KAYNAK,A30,SEBEP,B30,SÜRE,"Uzun",BİLDİRİM,"Bildirimli",İL,$B$10)+SUMIFS(TARIMSALAG2,KAYNAK,A30,SEBEP,B30,SÜRE,"Uzun",BİLDİRİM,"Bildirimli",İL,$B$10)+SUMIFS(TARIMSALOG2,KAYNAK,A30,SEBEP,B30,SÜRE,"Uzun",BİLDİRİM,"Bildirimli",İL,$B$10)+SUMIFS(TICARETHANEAG2,KAYNAK,A30,SEBEP,B30,SÜRE,"Uzun",BİLDİRİM,"Bildirimli",İL,$B$10)+SUMIFS(TICARETHANEOG2,KAYNAK,A30,SEBEP,B30,SÜRE,"Uzun",BİLDİRİM,"Bildirimli",İL,$B$10)+SUMIFS(SANAYIAG2,KAYNAK,A30,SEBEP,B30,SÜRE,"Uzun",BİLDİRİM,"Bildirimli",İL,$B$10)+SUMIFS(SANAYIOG2,KAYNAK,A30,SEBEP,B30,SÜRE,"Uzun",BİLDİRİM,"Bildirimli",İL,$B$10))/VLOOKUP($B$10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30" t="s">
        <v>130</v>
      </c>
      <c r="B31" s="30" t="s">
        <v>27</v>
      </c>
      <c r="C31" s="17">
        <f>(SUMIFS(MESKENAG2,KAYNAK,A31,SEBEP,B31,SÜRE,"Uzun",BİLDİRİM,"Bildirimli",İL,$B$10)/VLOOKUP($B$10,ABONE2,3,FALSE))</f>
        <v>6.0026120776905147E-3</v>
      </c>
      <c r="D31" s="17">
        <f>(SUMIFS(MESKENOG2,KAYNAK,A31,SEBEP,B31,SÜRE,"Uzun",BİLDİRİM,"Bildirimli",İL,$B$10)/VLOOKUP($B$10,ABONE2,4,FALSE))</f>
        <v>0</v>
      </c>
      <c r="E31" s="17">
        <f>(SUMIFS(MESKENAG2,KAYNAK,A31,SEBEP,B31,SÜRE,"Uzun",BİLDİRİM,"Bildirimli",İL,$B$10)+SUMIFS(MESKENOG2,KAYNAK,A31,SEBEP,B31,SÜRE,"Uzun",BİLDİRİM,"Bildirimli",İL,$B$10))/VLOOKUP($B$10,ABONE2,5,FALSE)</f>
        <v>5.9975451078097689E-3</v>
      </c>
      <c r="F31" s="17">
        <f>(SUMIFS(TARIMSALAG2,KAYNAK,A31,SEBEP,B31,SÜRE,"Uzun",BİLDİRİM,"Bildirimli",İL,$B$10)/VLOOKUP($B$10,ABONE2,6,FALSE))</f>
        <v>2.8388181943746843E-2</v>
      </c>
      <c r="G31" s="17">
        <f>(SUMIFS(TARIMSALOG2,KAYNAK,A31,SEBEP,B31,SÜRE,"Uzun",BİLDİRİM,"Bildirimli",İL,$B$10)/VLOOKUP($B$10,ABONE2,7,FALSE))</f>
        <v>0</v>
      </c>
      <c r="H31" s="17">
        <f>(SUMIFS(TARIMSALAG2,KAYNAK,A31,SEBEP,B31,SÜRE,"Uzun",BİLDİRİM,"Bildirimli",İL,$B$10)+SUMIFS(TARIMSALOG2,KAYNAK,A31,SEBEP,B31,SÜRE,"Uzun",BİLDİRİM,"Bildirimli",İL,$B$10))/VLOOKUP($B$10,ABONE2,8,FALSE)</f>
        <v>1.9558930345089792E-2</v>
      </c>
      <c r="I31" s="17">
        <f>(SUMIFS(TICARETHANEAG2,KAYNAK,A31,SEBEP,B31,SÜRE,"Uzun",BİLDİRİM,"Bildirimli",İL,$B$10)/VLOOKUP($B$10,ABONE2,9,FALSE))</f>
        <v>8.8693623208680496E-3</v>
      </c>
      <c r="J31" s="17">
        <f>(SUMIFS(TICARETHANEOG2,KAYNAK,A31,SEBEP,B31,SÜRE,"Uzun",BİLDİRİM,"Bildirimli",İL,$B$10)/VLOOKUP($B$10,ABONE2,10,FALSE))</f>
        <v>6.7433332669568303E-4</v>
      </c>
      <c r="K31" s="17">
        <f>(SUMIFS(TICARETHANEAG2,KAYNAK,A31,SEBEP,B31,SÜRE,"Uzun",BİLDİRİM,"Bildirimli",İL,$B$10)+SUMIFS(TICARETHANEOG2,KAYNAK,A31,SEBEP,B31,SÜRE,"Uzun",BİLDİRİM,"Bildirimli",İL,$B$10))/VLOOKUP($B$10,ABONE2,11,FALSE)</f>
        <v>8.5379443612770469E-3</v>
      </c>
      <c r="L31" s="17">
        <f>(SUMIFS(SANAYIAG2,KAYNAK,A31,SEBEP,B31,SÜRE,"Uzun",BİLDİRİM,"Bildirimli",İL,$B$10)/VLOOKUP($B$10,ABONE2,12,FALSE))</f>
        <v>9.6798563205646088E-2</v>
      </c>
      <c r="M31" s="17">
        <f>(SUMIFS(SANAYIOG2,KAYNAK,A31,SEBEP,B31,SÜRE,"Uzun",BİLDİRİM,"Bildirimli",İL,$B$10)/VLOOKUP($B$10,ABONE2,13,FALSE))</f>
        <v>0</v>
      </c>
      <c r="N31" s="17">
        <f>(SUMIFS(SANAYIAG2,KAYNAK,A31,SEBEP,B31,SÜRE,"Uzun",BİLDİRİM,"Bildirimli",İL,$B$10)+SUMIFS(SANAYIOG2,KAYNAK,A31,SEBEP,B31,SÜRE,"Uzun",BİLDİRİM,"Bildirimli",İL,$B$10))/VLOOKUP($B$10,ABONE2,14,FALSE)</f>
        <v>4.1485098516705468E-2</v>
      </c>
      <c r="O31" s="23">
        <f>(SUMIFS(MESKENAG2,KAYNAK,A31,SEBEP,B31,SÜRE,"Uzun",BİLDİRİM,"Bildirimli",İL,$B$10)+SUMIFS(MESKENOG2,KAYNAK,A31,SEBEP,B31,SÜRE,"Uzun",BİLDİRİM,"Bildirimli",İL,$B$10)+SUMIFS(TARIMSALAG2,KAYNAK,A31,SEBEP,B31,SÜRE,"Uzun",BİLDİRİM,"Bildirimli",İL,$B$10)+SUMIFS(TARIMSALOG2,KAYNAK,A31,SEBEP,B31,SÜRE,"Uzun",BİLDİRİM,"Bildirimli",İL,$B$10)+SUMIFS(TICARETHANEAG2,KAYNAK,A31,SEBEP,B31,SÜRE,"Uzun",BİLDİRİM,"Bildirimli",İL,$B$10)+SUMIFS(TICARETHANEOG2,KAYNAK,A31,SEBEP,B31,SÜRE,"Uzun",BİLDİRİM,"Bildirimli",İL,$B$10)+SUMIFS(SANAYIAG2,KAYNAK,A31,SEBEP,B31,SÜRE,"Uzun",BİLDİRİM,"Bildirimli",İL,$B$10)+SUMIFS(SANAYIOG2,KAYNAK,A31,SEBEP,B31,SÜRE,"Uzun",BİLDİRİM,"Bildirimli",İL,$B$10))/VLOOKUP($B$10,ABONE2,15,FALSE)</f>
        <v>7.1916340974470128E-3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30" t="s">
        <v>130</v>
      </c>
      <c r="B32" s="30" t="s">
        <v>5</v>
      </c>
      <c r="C32" s="17">
        <f>(SUMIFS(MESKENAG2,KAYNAK,A32,SEBEP,B32,SÜRE,"Uzun",BİLDİRİM,"Bildirimli",İL,$B$10)/VLOOKUP($B$10,ABONE2,3,FALSE))</f>
        <v>0</v>
      </c>
      <c r="D32" s="17">
        <f>(SUMIFS(MESKENOG2,KAYNAK,A32,SEBEP,B32,SÜRE,"Uzun",BİLDİRİM,"Bildirimli",İL,$B$10)/VLOOKUP($B$10,ABONE2,4,FALSE))</f>
        <v>0</v>
      </c>
      <c r="E32" s="17">
        <f>(SUMIFS(MESKENAG2,KAYNAK,A32,SEBEP,B32,SÜRE,"Uzun",BİLDİRİM,"Bildirimli",İL,$B$10)+SUMIFS(MESKENOG2,KAYNAK,A32,SEBEP,B32,SÜRE,"Uzun",BİLDİRİM,"Bildirimli",İL,$B$10))/VLOOKUP($B$10,ABONE2,5,FALSE)</f>
        <v>0</v>
      </c>
      <c r="F32" s="17">
        <f>(SUMIFS(TARIMSALAG2,KAYNAK,A32,SEBEP,B32,SÜRE,"Uzun",BİLDİRİM,"Bildirimli",İL,$B$10)/VLOOKUP($B$10,ABONE2,6,FALSE))</f>
        <v>0</v>
      </c>
      <c r="G32" s="17">
        <f>(SUMIFS(TARIMSALOG2,KAYNAK,A32,SEBEP,B32,SÜRE,"Uzun",BİLDİRİM,"Bildirimli",İL,$B$10)/VLOOKUP($B$10,ABONE2,7,FALSE))</f>
        <v>0</v>
      </c>
      <c r="H32" s="17">
        <f>(SUMIFS(TARIMSALAG2,KAYNAK,A32,SEBEP,B32,SÜRE,"Uzun",BİLDİRİM,"Bildirimli",İL,$B$10)+SUMIFS(TARIMSALOG2,KAYNAK,A32,SEBEP,B32,SÜRE,"Uzun",BİLDİRİM,"Bildirimli",İL,$B$10))/VLOOKUP($B$10,ABONE2,8,FALSE)</f>
        <v>0</v>
      </c>
      <c r="I32" s="17">
        <f>(SUMIFS(TICARETHANEAG2,KAYNAK,A32,SEBEP,B32,SÜRE,"Uzun",BİLDİRİM,"Bildirimli",İL,$B$10)/VLOOKUP($B$10,ABONE2,9,FALSE))</f>
        <v>0</v>
      </c>
      <c r="J32" s="17">
        <f>(SUMIFS(TICARETHANEOG2,KAYNAK,A32,SEBEP,B32,SÜRE,"Uzun",BİLDİRİM,"Bildirimli",İL,$B$10)/VLOOKUP($B$10,ABONE2,10,FALSE))</f>
        <v>0</v>
      </c>
      <c r="K32" s="17">
        <f>(SUMIFS(TICARETHANEAG2,KAYNAK,A32,SEBEP,B32,SÜRE,"Uzun",BİLDİRİM,"Bildirimli",İL,$B$10)+SUMIFS(TICARETHANEOG2,KAYNAK,A32,SEBEP,B32,SÜRE,"Uzun",BİLDİRİM,"Bildirimli",İL,$B$10))/VLOOKUP($B$10,ABONE2,11,FALSE)</f>
        <v>0</v>
      </c>
      <c r="L32" s="17">
        <f>(SUMIFS(SANAYIAG2,KAYNAK,A32,SEBEP,B32,SÜRE,"Uzun",BİLDİRİM,"Bildirimli",İL,$B$10)/VLOOKUP($B$10,ABONE2,12,FALSE))</f>
        <v>0</v>
      </c>
      <c r="M32" s="17">
        <f>(SUMIFS(SANAYIOG2,KAYNAK,A32,SEBEP,B32,SÜRE,"Uzun",BİLDİRİM,"Bildirimli",İL,$B$10)/VLOOKUP($B$10,ABONE2,13,FALSE))</f>
        <v>0</v>
      </c>
      <c r="N32" s="17">
        <f>(SUMIFS(SANAYIAG2,KAYNAK,A32,SEBEP,B32,SÜRE,"Uzun",BİLDİRİM,"Bildirimli",İL,$B$10)+SUMIFS(SANAYIOG2,KAYNAK,A32,SEBEP,B32,SÜRE,"Uzun",BİLDİRİM,"Bildirimli",İL,$B$10))/VLOOKUP($B$10,ABONE2,14,FALSE)</f>
        <v>0</v>
      </c>
      <c r="O32" s="23">
        <f>(SUMIFS(MESKENAG2,KAYNAK,A32,SEBEP,B32,SÜRE,"Uzun",BİLDİRİM,"Bildirimli",İL,$B$10)+SUMIFS(MESKENOG2,KAYNAK,A32,SEBEP,B32,SÜRE,"Uzun",BİLDİRİM,"Bildirimli",İL,$B$10)+SUMIFS(TARIMSALAG2,KAYNAK,A32,SEBEP,B32,SÜRE,"Uzun",BİLDİRİM,"Bildirimli",İL,$B$10)+SUMIFS(TARIMSALOG2,KAYNAK,A32,SEBEP,B32,SÜRE,"Uzun",BİLDİRİM,"Bildirimli",İL,$B$10)+SUMIFS(TICARETHANEAG2,KAYNAK,A32,SEBEP,B32,SÜRE,"Uzun",BİLDİRİM,"Bildirimli",İL,$B$10)+SUMIFS(TICARETHANEOG2,KAYNAK,A32,SEBEP,B32,SÜRE,"Uzun",BİLDİRİM,"Bildirimli",İL,$B$10)+SUMIFS(SANAYIAG2,KAYNAK,A32,SEBEP,B32,SÜRE,"Uzun",BİLDİRİM,"Bildirimli",İL,$B$10)+SUMIFS(SANAYIOG2,KAYNAK,A32,SEBEP,B32,SÜRE,"Uzun",BİLDİRİM,"Bildirimli",İL,$B$10))/VLOOKUP($B$10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8.5249816199470391E-2</v>
      </c>
      <c r="D33" s="17">
        <f t="shared" ref="D33:O33" si="14">SUM(D28:D32)</f>
        <v>0.14239900818009185</v>
      </c>
      <c r="E33" s="17">
        <f t="shared" si="14"/>
        <v>8.5298057403587368E-2</v>
      </c>
      <c r="F33" s="17">
        <f t="shared" si="14"/>
        <v>0.69884438076179922</v>
      </c>
      <c r="G33" s="17">
        <f t="shared" si="14"/>
        <v>2.3486344476849466</v>
      </c>
      <c r="H33" s="17">
        <f t="shared" si="14"/>
        <v>1.2119597192041864</v>
      </c>
      <c r="I33" s="17">
        <f t="shared" si="14"/>
        <v>0.17851912146708995</v>
      </c>
      <c r="J33" s="17">
        <f t="shared" si="14"/>
        <v>3.9071892967389172</v>
      </c>
      <c r="K33" s="17">
        <f t="shared" si="14"/>
        <v>0.32931154237922799</v>
      </c>
      <c r="L33" s="17">
        <f t="shared" si="14"/>
        <v>1.8758560485779852</v>
      </c>
      <c r="M33" s="17">
        <f t="shared" si="14"/>
        <v>49.148950167554304</v>
      </c>
      <c r="N33" s="17">
        <f t="shared" si="14"/>
        <v>28.889052687993022</v>
      </c>
      <c r="O33" s="17">
        <f t="shared" si="14"/>
        <v>0.22657504010458751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VLOOKUP($B$10,ABONE2,3,FALSE)</f>
        <v>686520</v>
      </c>
      <c r="D37" s="22">
        <f>VLOOKUP($B$10,ABONE2,4,FALSE)</f>
        <v>580</v>
      </c>
      <c r="E37" s="22">
        <f>VLOOKUP($B$10,ABONE2,5,FALSE)</f>
        <v>687100</v>
      </c>
      <c r="F37" s="22">
        <f>VLOOKUP($B$10,ABONE2,6,FALSE)</f>
        <v>33253</v>
      </c>
      <c r="G37" s="22">
        <f>VLOOKUP($B$10,ABONE2,7,FALSE)</f>
        <v>15011</v>
      </c>
      <c r="H37" s="22">
        <f>VLOOKUP($B$10,ABONE2,8,FALSE)</f>
        <v>48264</v>
      </c>
      <c r="I37" s="22">
        <f>VLOOKUP($B$10,ABONE2,9,FALSE)</f>
        <v>128886</v>
      </c>
      <c r="J37" s="22">
        <f>VLOOKUP($B$10,ABONE2,10,FALSE)</f>
        <v>5432</v>
      </c>
      <c r="K37" s="22">
        <f>VLOOKUP($B$10,ABONE2,11,FALSE)</f>
        <v>134318</v>
      </c>
      <c r="L37" s="36">
        <f>VLOOKUP($B$10,ABONE2,12,FALSE)</f>
        <v>534</v>
      </c>
      <c r="M37" s="36">
        <f>VLOOKUP($B$10,ABONE2,13,FALSE)</f>
        <v>712</v>
      </c>
      <c r="N37" s="36">
        <f>VLOOKUP($B$10,ABONE2,14,FALSE)</f>
        <v>1246</v>
      </c>
      <c r="O37" s="36">
        <f>VLOOKUP($B$10,ABONE2,15,FALSE)</f>
        <v>870928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VLOOKUP($B$10,TUKETIM,3,FALSE)</f>
        <v>114946.70175833334</v>
      </c>
      <c r="D38" s="22">
        <f>VLOOKUP($B$10,TUKETIM,4,FALSE)</f>
        <v>263.34069166666666</v>
      </c>
      <c r="E38" s="22">
        <f>VLOOKUP($B$10,TUKETIM,5,FALSE)</f>
        <v>115210.04245000001</v>
      </c>
      <c r="F38" s="22">
        <f>VLOOKUP($B$10,TUKETIM,6,FALSE)</f>
        <v>19042.112241666669</v>
      </c>
      <c r="G38" s="22">
        <f>VLOOKUP($B$10,TUKETIM,7,FALSE)</f>
        <v>30056.664541666662</v>
      </c>
      <c r="H38" s="22">
        <f>VLOOKUP($B$10,TUKETIM,8,FALSE)</f>
        <v>49098.776783333335</v>
      </c>
      <c r="I38" s="22">
        <f>VLOOKUP($B$10,TUKETIM,9,FALSE)</f>
        <v>54368.261708333332</v>
      </c>
      <c r="J38" s="22">
        <f>VLOOKUP($B$10,TUKETIM,10,FALSE)</f>
        <v>51611.337866666661</v>
      </c>
      <c r="K38" s="22">
        <f>VLOOKUP($B$10,TUKETIM,11,FALSE)</f>
        <v>105979.599575</v>
      </c>
      <c r="L38" s="36">
        <f>VLOOKUP($B$10,TUKETIM,12,FALSE)</f>
        <v>4514.4733583333327</v>
      </c>
      <c r="M38" s="36">
        <f>VLOOKUP($B$10,TUKETIM,13,FALSE)</f>
        <v>86043.364258333328</v>
      </c>
      <c r="N38" s="36">
        <f>VLOOKUP($B$10,TUKETIM,14,FALSE)</f>
        <v>90557.837616666657</v>
      </c>
      <c r="O38" s="36">
        <f>VLOOKUP($B$10,TUKETIM,15,FALSE)</f>
        <v>360846.25642500003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VLOOKUP($B$10,ANLASMA,3,FALSE)</f>
        <v>3281093.3569999998</v>
      </c>
      <c r="D39" s="22">
        <f>VLOOKUP($B$10,ANLASMA,4,FALSE)</f>
        <v>5332.7380000000003</v>
      </c>
      <c r="E39" s="22">
        <f>VLOOKUP($B$10,ANLASMA,5,FALSE)</f>
        <v>3286426.0949999997</v>
      </c>
      <c r="F39" s="22">
        <f>VLOOKUP($B$10,ANLASMA,6,FALSE)</f>
        <v>226471.78099999996</v>
      </c>
      <c r="G39" s="22">
        <f>VLOOKUP($B$10,ANLASMA,7,FALSE)</f>
        <v>297337.23600000003</v>
      </c>
      <c r="H39" s="22">
        <f>VLOOKUP($B$10,ANLASMA,8,FALSE)</f>
        <v>523809.01699999999</v>
      </c>
      <c r="I39" s="22">
        <f>VLOOKUP($B$10,ANLASMA,9,FALSE)</f>
        <v>716142.34100000001</v>
      </c>
      <c r="J39" s="22">
        <f>VLOOKUP($B$10,ANLASMA,10,FALSE)</f>
        <v>841340.63300000003</v>
      </c>
      <c r="K39" s="22">
        <f>VLOOKUP($B$10,ANLASMA,11,FALSE)</f>
        <v>1557482.9739999999</v>
      </c>
      <c r="L39" s="36">
        <f>VLOOKUP($B$10,ANLASMA,12,FALSE)</f>
        <v>18125.322999999997</v>
      </c>
      <c r="M39" s="36">
        <f>VLOOKUP($B$10,ANLASMA,13,FALSE)</f>
        <v>475735.69</v>
      </c>
      <c r="N39" s="36">
        <f>VLOOKUP($B$10,ANLASMA,14,FALSE)</f>
        <v>493861.01299999998</v>
      </c>
      <c r="O39" s="36">
        <f>VLOOKUP($B$10,ANLASMA,15,FALSE)</f>
        <v>5861579.0989999995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3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B7:C7"/>
    <mergeCell ref="B8:C8"/>
    <mergeCell ref="B9:C9"/>
    <mergeCell ref="B10:C10"/>
    <mergeCell ref="A13:B13"/>
    <mergeCell ref="C13:E13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81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117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30" t="s">
        <v>18</v>
      </c>
      <c r="B14" s="30" t="s">
        <v>19</v>
      </c>
      <c r="C14" s="29" t="s">
        <v>20</v>
      </c>
      <c r="D14" s="29" t="s">
        <v>2</v>
      </c>
      <c r="E14" s="29" t="s">
        <v>64</v>
      </c>
      <c r="F14" s="29" t="s">
        <v>20</v>
      </c>
      <c r="G14" s="29" t="s">
        <v>2</v>
      </c>
      <c r="H14" s="29" t="s">
        <v>64</v>
      </c>
      <c r="I14" s="29" t="s">
        <v>20</v>
      </c>
      <c r="J14" s="29" t="s">
        <v>2</v>
      </c>
      <c r="K14" s="29" t="s">
        <v>64</v>
      </c>
      <c r="L14" s="29" t="s">
        <v>20</v>
      </c>
      <c r="M14" s="29" t="s">
        <v>2</v>
      </c>
      <c r="N14" s="29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30" t="s">
        <v>26</v>
      </c>
      <c r="B15" s="30" t="s">
        <v>27</v>
      </c>
      <c r="C15" s="17">
        <f t="shared" ref="C15:C24" si="0">(SUMIFS(MESKENAG2,KAYNAK,A15,SEBEP,B15,SÜRE,"Uzun",BİLDİRİM,"Bildirimsiz",İL,$B$10,İLÇE,$B$11)/VLOOKUP($B$11,ABONE2,3,FALSE))</f>
        <v>0</v>
      </c>
      <c r="D15" s="17">
        <f t="shared" ref="D15:D24" si="1">(SUMIFS(MESKENOG2,KAYNAK,A15,SEBEP,B15,SÜRE,"Uzun",BİLDİRİM,"Bildirimsiz",İL,$B$10,İLÇE,$B$11)/VLOOKUP($B$11,ABONE2,4,FALSE))</f>
        <v>0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7">
        <f t="shared" ref="F15:F24" si="3">(SUMIFS(TARIMSALAG2,KAYNAK,A15,SEBEP,B15,SÜRE,"Uzun",BİLDİRİM,"Bildirimsiz",İL,$B$10,İLÇE,$B$11)/VLOOKUP($B$11,ABONE2,6,FALSE))</f>
        <v>0</v>
      </c>
      <c r="G15" s="17">
        <f t="shared" ref="G15:G24" si="4">(SUMIFS(TARIMSALOG2,KAYNAK,A15,SEBEP,B15,SÜRE,"Uzun",BİLDİRİM,"Bildirimsiz",İL,$B$10,İLÇE,$B$11)/VLOOKUP($B$11,ABONE2,7,FALSE))</f>
        <v>0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7">
        <f t="shared" ref="I15:I24" si="6">(SUMIFS(TICARETHANEAG2,KAYNAK,A15,SEBEP,B15,SÜRE,"Uzun",BİLDİRİM,"Bildirimsiz",İL,$B$10,İLÇE,$B$11)/VLOOKUP($B$11,ABONE2,9,FALSE))</f>
        <v>0</v>
      </c>
      <c r="J15" s="17">
        <f t="shared" ref="J15:J24" si="7">(SUMIFS(TICARETHANEOG2,KAYNAK,A15,SEBEP,B15,SÜRE,"Uzun",BİLDİRİM,"Bildirimsiz",İL,$B$10,İLÇE,$B$11)/VLOOKUP($B$11,ABONE2,10,FALSE))</f>
        <v>0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7">
        <f t="shared" ref="L15:L24" si="9">(SUMIFS(SANAYIAG2,KAYNAK,A15,SEBEP,B15,SÜRE,"Uzun",BİLDİRİM,"Bildirimsiz",İL,$B$10,İLÇE,$B$11)/VLOOKUP($B$11,ABONE2,12,FALSE))</f>
        <v>0</v>
      </c>
      <c r="M15" s="17">
        <f t="shared" ref="M15:M24" si="10">(SUMIFS(SANAYIOG2,KAYNAK,A15,SEBEP,B15,SÜRE,"Uzun",BİLDİRİM,"Bildirimsiz",İL,$B$10,İLÇE,$B$11)/VLOOKUP($B$11,ABONE2,13,FALSE))</f>
        <v>0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30" t="s">
        <v>26</v>
      </c>
      <c r="B16" s="30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30" t="s">
        <v>129</v>
      </c>
      <c r="B17" s="30" t="s">
        <v>27</v>
      </c>
      <c r="C17" s="17">
        <f t="shared" si="0"/>
        <v>0.10557668709253631</v>
      </c>
      <c r="D17" s="17">
        <f t="shared" si="1"/>
        <v>4.3381205583327025E-2</v>
      </c>
      <c r="E17" s="17">
        <f t="shared" si="2"/>
        <v>0.10540913772293417</v>
      </c>
      <c r="F17" s="17">
        <f t="shared" si="3"/>
        <v>1.0237264834682624</v>
      </c>
      <c r="G17" s="17">
        <f t="shared" si="4"/>
        <v>4.8271655561168778</v>
      </c>
      <c r="H17" s="17">
        <f t="shared" si="5"/>
        <v>2.163031984806274</v>
      </c>
      <c r="I17" s="17">
        <f t="shared" si="6"/>
        <v>0.11680285146217514</v>
      </c>
      <c r="J17" s="17">
        <f t="shared" si="7"/>
        <v>1.3333459635925027</v>
      </c>
      <c r="K17" s="17">
        <f t="shared" si="8"/>
        <v>0.16703022190906611</v>
      </c>
      <c r="L17" s="17">
        <f t="shared" si="9"/>
        <v>0.67902965354590827</v>
      </c>
      <c r="M17" s="17">
        <f t="shared" si="10"/>
        <v>41.274831751612638</v>
      </c>
      <c r="N17" s="17">
        <f t="shared" si="11"/>
        <v>20.300334000944826</v>
      </c>
      <c r="O17" s="23">
        <f t="shared" si="12"/>
        <v>0.25611115848387733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30" t="s">
        <v>129</v>
      </c>
      <c r="B18" s="30" t="s">
        <v>3</v>
      </c>
      <c r="C18" s="17">
        <f t="shared" si="0"/>
        <v>6.5064826780594026E-2</v>
      </c>
      <c r="D18" s="17">
        <f t="shared" si="1"/>
        <v>5.4374991519189557E-2</v>
      </c>
      <c r="E18" s="17">
        <f t="shared" si="2"/>
        <v>6.5036029268045872E-2</v>
      </c>
      <c r="F18" s="17">
        <f t="shared" si="3"/>
        <v>0.78432052360034199</v>
      </c>
      <c r="G18" s="17">
        <f t="shared" si="4"/>
        <v>3.5675659760148917</v>
      </c>
      <c r="H18" s="17">
        <f t="shared" si="5"/>
        <v>1.6180309616912361</v>
      </c>
      <c r="I18" s="17">
        <f t="shared" si="6"/>
        <v>0.10932892272336828</v>
      </c>
      <c r="J18" s="17">
        <f t="shared" si="7"/>
        <v>0.6147200996858726</v>
      </c>
      <c r="K18" s="17">
        <f t="shared" si="8"/>
        <v>0.13019498954235209</v>
      </c>
      <c r="L18" s="17">
        <f t="shared" si="9"/>
        <v>2.634650393157818</v>
      </c>
      <c r="M18" s="17">
        <f t="shared" si="10"/>
        <v>0.9621870321924707</v>
      </c>
      <c r="N18" s="17">
        <f t="shared" si="11"/>
        <v>1.826293102024567</v>
      </c>
      <c r="O18" s="23">
        <f t="shared" si="12"/>
        <v>0.15373108580676387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30" t="s">
        <v>129</v>
      </c>
      <c r="B19" s="30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30" t="s">
        <v>129</v>
      </c>
      <c r="B20" s="30" t="s">
        <v>5</v>
      </c>
      <c r="C20" s="17">
        <f t="shared" si="0"/>
        <v>4.0340324871510251E-3</v>
      </c>
      <c r="D20" s="17">
        <f t="shared" si="1"/>
        <v>0</v>
      </c>
      <c r="E20" s="17">
        <f t="shared" si="2"/>
        <v>4.0231651446403539E-3</v>
      </c>
      <c r="F20" s="17">
        <f t="shared" si="3"/>
        <v>1.8145771669585999E-2</v>
      </c>
      <c r="G20" s="17">
        <f t="shared" si="4"/>
        <v>0.29637493678221455</v>
      </c>
      <c r="H20" s="17">
        <f t="shared" si="5"/>
        <v>0.10148824472904207</v>
      </c>
      <c r="I20" s="17">
        <f t="shared" si="6"/>
        <v>7.8758575208655538E-3</v>
      </c>
      <c r="J20" s="17">
        <f t="shared" si="7"/>
        <v>0.14343002768416352</v>
      </c>
      <c r="K20" s="17">
        <f t="shared" si="8"/>
        <v>1.347247752760763E-2</v>
      </c>
      <c r="L20" s="17">
        <f t="shared" si="9"/>
        <v>5.4346623689771119E-2</v>
      </c>
      <c r="M20" s="17">
        <f t="shared" si="10"/>
        <v>9.109168260414922</v>
      </c>
      <c r="N20" s="17">
        <f t="shared" si="11"/>
        <v>4.4308437481069269</v>
      </c>
      <c r="O20" s="23">
        <f t="shared" si="12"/>
        <v>1.9763100203197791E-2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30" t="s">
        <v>130</v>
      </c>
      <c r="B21" s="30" t="s">
        <v>27</v>
      </c>
      <c r="C21" s="17">
        <f t="shared" si="0"/>
        <v>2.296222897679679E-2</v>
      </c>
      <c r="D21" s="17">
        <f t="shared" si="1"/>
        <v>0</v>
      </c>
      <c r="E21" s="17">
        <f t="shared" si="2"/>
        <v>2.2900370673004215E-2</v>
      </c>
      <c r="F21" s="17">
        <f t="shared" si="3"/>
        <v>8.0875958628709457E-2</v>
      </c>
      <c r="G21" s="17">
        <f t="shared" si="4"/>
        <v>0</v>
      </c>
      <c r="H21" s="17">
        <f t="shared" si="5"/>
        <v>5.6649877224043091E-2</v>
      </c>
      <c r="I21" s="17">
        <f t="shared" si="6"/>
        <v>3.9412984285931915E-2</v>
      </c>
      <c r="J21" s="17">
        <f t="shared" si="7"/>
        <v>0</v>
      </c>
      <c r="K21" s="17">
        <f t="shared" si="8"/>
        <v>3.7785741862372893E-2</v>
      </c>
      <c r="L21" s="17">
        <f t="shared" si="9"/>
        <v>0.52774002240043005</v>
      </c>
      <c r="M21" s="17">
        <f t="shared" si="10"/>
        <v>0</v>
      </c>
      <c r="N21" s="17">
        <f t="shared" si="11"/>
        <v>0.2726656782402222</v>
      </c>
      <c r="O21" s="23">
        <f t="shared" si="12"/>
        <v>2.7836614690104216E-2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30" t="s">
        <v>130</v>
      </c>
      <c r="B22" s="30" t="s">
        <v>3</v>
      </c>
      <c r="C22" s="17">
        <f t="shared" si="0"/>
        <v>0</v>
      </c>
      <c r="D22" s="17">
        <f t="shared" si="1"/>
        <v>0</v>
      </c>
      <c r="E22" s="17">
        <f t="shared" si="2"/>
        <v>0</v>
      </c>
      <c r="F22" s="17">
        <f t="shared" si="3"/>
        <v>0</v>
      </c>
      <c r="G22" s="17">
        <f t="shared" si="4"/>
        <v>0</v>
      </c>
      <c r="H22" s="17">
        <f t="shared" si="5"/>
        <v>0</v>
      </c>
      <c r="I22" s="17">
        <f t="shared" si="6"/>
        <v>0</v>
      </c>
      <c r="J22" s="17">
        <f t="shared" si="7"/>
        <v>0</v>
      </c>
      <c r="K22" s="17">
        <f t="shared" si="8"/>
        <v>0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30" t="s">
        <v>130</v>
      </c>
      <c r="B23" s="30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30" t="s">
        <v>130</v>
      </c>
      <c r="B24" s="30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0.19763777533707816</v>
      </c>
      <c r="D25" s="17">
        <f t="shared" ref="D25:O25" si="13">SUM(D15:D24)</f>
        <v>9.7756197102516582E-2</v>
      </c>
      <c r="E25" s="17">
        <f t="shared" si="13"/>
        <v>0.19736870280862462</v>
      </c>
      <c r="F25" s="17">
        <f t="shared" si="13"/>
        <v>1.9070687373669002</v>
      </c>
      <c r="G25" s="17">
        <f t="shared" si="13"/>
        <v>8.6911064689139845</v>
      </c>
      <c r="H25" s="17">
        <f t="shared" si="13"/>
        <v>3.9392010684505951</v>
      </c>
      <c r="I25" s="17">
        <f t="shared" si="13"/>
        <v>0.27342061599234091</v>
      </c>
      <c r="J25" s="17">
        <f t="shared" si="13"/>
        <v>2.0914960909625386</v>
      </c>
      <c r="K25" s="17">
        <f t="shared" si="13"/>
        <v>0.34848343084139871</v>
      </c>
      <c r="L25" s="17">
        <f t="shared" si="13"/>
        <v>3.8957666927939276</v>
      </c>
      <c r="M25" s="17">
        <f t="shared" si="13"/>
        <v>51.346187044220031</v>
      </c>
      <c r="N25" s="17">
        <f t="shared" si="13"/>
        <v>26.830136529316544</v>
      </c>
      <c r="O25" s="17">
        <f t="shared" si="13"/>
        <v>0.4574419591839432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30" t="s">
        <v>18</v>
      </c>
      <c r="B27" s="30" t="s">
        <v>19</v>
      </c>
      <c r="C27" s="29" t="s">
        <v>1</v>
      </c>
      <c r="D27" s="29" t="s">
        <v>2</v>
      </c>
      <c r="E27" s="29" t="s">
        <v>64</v>
      </c>
      <c r="F27" s="29" t="s">
        <v>1</v>
      </c>
      <c r="G27" s="29" t="s">
        <v>2</v>
      </c>
      <c r="H27" s="29" t="s">
        <v>64</v>
      </c>
      <c r="I27" s="29" t="s">
        <v>1</v>
      </c>
      <c r="J27" s="29" t="s">
        <v>2</v>
      </c>
      <c r="K27" s="29" t="s">
        <v>64</v>
      </c>
      <c r="L27" s="29" t="s">
        <v>1</v>
      </c>
      <c r="M27" s="29" t="s">
        <v>2</v>
      </c>
      <c r="N27" s="29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30" t="s">
        <v>26</v>
      </c>
      <c r="B28" s="30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30" t="s">
        <v>129</v>
      </c>
      <c r="B29" s="30" t="s">
        <v>27</v>
      </c>
      <c r="C29" s="17">
        <f>(SUMIFS(MESKENAG2,KAYNAK,A29,SEBEP,B29,SÜRE,"Uzun",BİLDİRİM,"Bildirimli",İL,$B$10,İLÇE,$B$11)/VLOOKUP($B$11,ABONE2,3,FALSE))</f>
        <v>0.24952019261414154</v>
      </c>
      <c r="D29" s="17">
        <f>(SUMIFS(MESKENOG2,KAYNAK,A29,SEBEP,B29,SÜRE,"Uzun",BİLDİRİM,"Bildirimli",İL,$B$10,İLÇE,$B$11)/VLOOKUP($B$11,ABONE2,4,FALSE))</f>
        <v>0.40486711241922418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0.24993868408412273</v>
      </c>
      <c r="F29" s="17">
        <f>(SUMIFS(TARIMSALAG2,KAYNAK,A29,SEBEP,B29,SÜRE,"Uzun",BİLDİRİM,"Bildirimli",İL,$B$10,İLÇE,$B$11)/VLOOKUP($B$11,ABONE2,6,FALSE))</f>
        <v>3.9350087295165008</v>
      </c>
      <c r="G29" s="17">
        <f>(SUMIFS(TARIMSALOG2,KAYNAK,A29,SEBEP,B29,SÜRE,"Uzun",BİLDİRİM,"Bildirimli",İL,$B$10,İLÇE,$B$11)/VLOOKUP($B$11,ABONE2,7,FALSE))</f>
        <v>14.045420268710423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6.9635435022251189</v>
      </c>
      <c r="I29" s="17">
        <f>(SUMIFS(TICARETHANEAG2,KAYNAK,A29,SEBEP,B29,SÜRE,"Uzun",BİLDİRİM,"Bildirimli",İL,$B$10,İLÇE,$B$11)/VLOOKUP($B$11,ABONE2,9,FALSE))</f>
        <v>0.57538410478488933</v>
      </c>
      <c r="J29" s="17">
        <f>(SUMIFS(TICARETHANEOG2,KAYNAK,A29,SEBEP,B29,SÜRE,"Uzun",BİLDİRİM,"Bildirimli",İL,$B$10,İLÇE,$B$11)/VLOOKUP($B$11,ABONE2,10,FALSE))</f>
        <v>6.4353867884895433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0.81732581871132282</v>
      </c>
      <c r="L29" s="17">
        <f>(SUMIFS(SANAYIAG2,KAYNAK,A29,SEBEP,B29,SÜRE,"Uzun",BİLDİRİM,"Bildirimli",İL,$B$10,İLÇE,$B$11)/VLOOKUP($B$11,ABONE2,12,FALSE))</f>
        <v>9.9714315980471273</v>
      </c>
      <c r="M29" s="17">
        <f>(SUMIFS(SANAYIOG2,KAYNAK,A29,SEBEP,B29,SÜRE,"Uzun",BİLDİRİM,"Bildirimli",İL,$B$10,İLÇE,$B$11)/VLOOKUP($B$11,ABONE2,13,FALSE))</f>
        <v>217.93891142138585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110.48904684599418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0.90533734371109642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30" t="s">
        <v>129</v>
      </c>
      <c r="B30" s="30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30" t="s">
        <v>130</v>
      </c>
      <c r="B31" s="30" t="s">
        <v>27</v>
      </c>
      <c r="C31" s="17">
        <f>(SUMIFS(MESKENAG2,KAYNAK,A31,SEBEP,B31,SÜRE,"Uzun",BİLDİRİM,"Bildirimli",İL,$B$10,İLÇE,$B$11)/VLOOKUP($B$11,ABONE2,3,FALSE))</f>
        <v>4.1383249203144068E-3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4.1271766228049671E-3</v>
      </c>
      <c r="F31" s="17">
        <f>(SUMIFS(TARIMSALAG2,KAYNAK,A31,SEBEP,B31,SÜRE,"Uzun",BİLDİRİM,"Bildirimli",İL,$B$10,İLÇE,$B$11)/VLOOKUP($B$11,ABONE2,6,FALSE))</f>
        <v>6.7730365974180834E-2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4.7441996136226516E-2</v>
      </c>
      <c r="I31" s="17">
        <f>(SUMIFS(TICARETHANEAG2,KAYNAK,A31,SEBEP,B31,SÜRE,"Uzun",BİLDİRİM,"Bildirimli",İL,$B$10,İLÇE,$B$11)/VLOOKUP($B$11,ABONE2,9,FALSE))</f>
        <v>9.2144090535390966E-3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8.83397408796616E-3</v>
      </c>
      <c r="L31" s="17">
        <f>(SUMIFS(SANAYIAG2,KAYNAK,A31,SEBEP,B31,SÜRE,"Uzun",BİLDİRİM,"Bildirimli",İL,$B$10,İLÇE,$B$11)/VLOOKUP($B$11,ABONE2,12,FALSE))</f>
        <v>0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7.0372480558548002E-3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30" t="s">
        <v>130</v>
      </c>
      <c r="B32" s="30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0.25365851753445595</v>
      </c>
      <c r="D33" s="17">
        <f t="shared" ref="D33:O33" si="14">SUM(D28:D32)</f>
        <v>0.40486711241922418</v>
      </c>
      <c r="E33" s="17">
        <f t="shared" si="14"/>
        <v>0.25406586070692772</v>
      </c>
      <c r="F33" s="17">
        <f t="shared" si="14"/>
        <v>4.0027390954906821</v>
      </c>
      <c r="G33" s="17">
        <f t="shared" si="14"/>
        <v>14.045420268710423</v>
      </c>
      <c r="H33" s="17">
        <f t="shared" si="14"/>
        <v>7.0109854983613458</v>
      </c>
      <c r="I33" s="17">
        <f t="shared" si="14"/>
        <v>0.58459851383842842</v>
      </c>
      <c r="J33" s="17">
        <f t="shared" si="14"/>
        <v>6.4353867884895433</v>
      </c>
      <c r="K33" s="17">
        <f t="shared" si="14"/>
        <v>0.82615979279928897</v>
      </c>
      <c r="L33" s="17">
        <f t="shared" si="14"/>
        <v>9.9714315980471273</v>
      </c>
      <c r="M33" s="17">
        <f t="shared" si="14"/>
        <v>217.93891142138585</v>
      </c>
      <c r="N33" s="17">
        <f t="shared" si="14"/>
        <v>110.48904684599418</v>
      </c>
      <c r="O33" s="17">
        <f t="shared" si="14"/>
        <v>0.91237459176695124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21472</v>
      </c>
      <c r="D37" s="22">
        <f>VLOOKUP($B$11,ABONE2,4,FALSE)</f>
        <v>58</v>
      </c>
      <c r="E37" s="22">
        <f>VLOOKUP($B$11,ABONE2,5,FALSE)</f>
        <v>21530</v>
      </c>
      <c r="F37" s="22">
        <f>VLOOKUP($B$11,ABONE2,6,FALSE)</f>
        <v>926</v>
      </c>
      <c r="G37" s="22">
        <f>VLOOKUP($B$11,ABONE2,7,FALSE)</f>
        <v>396</v>
      </c>
      <c r="H37" s="22">
        <f>VLOOKUP($B$11,ABONE2,8,FALSE)</f>
        <v>1322</v>
      </c>
      <c r="I37" s="22">
        <f>VLOOKUP($B$11,ABONE2,9,FALSE)</f>
        <v>5155</v>
      </c>
      <c r="J37" s="22">
        <f>VLOOKUP($B$11,ABONE2,10,FALSE)</f>
        <v>222</v>
      </c>
      <c r="K37" s="22">
        <f>VLOOKUP($B$11,ABONE2,11,FALSE)</f>
        <v>5377</v>
      </c>
      <c r="L37" s="36">
        <f>VLOOKUP($B$11,ABONE2,12,FALSE)</f>
        <v>31</v>
      </c>
      <c r="M37" s="36">
        <f>VLOOKUP($B$11,ABONE2,13,FALSE)</f>
        <v>29</v>
      </c>
      <c r="N37" s="36">
        <f>VLOOKUP($B$11,ABONE2,14,FALSE)</f>
        <v>60</v>
      </c>
      <c r="O37" s="36">
        <f>VLOOKUP($B$11,ABONE2,15,FALSE)</f>
        <v>28289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2797.5127499999994</v>
      </c>
      <c r="D38" s="22">
        <f>VLOOKUP($B$11,TUKETIM,4,FALSE)</f>
        <v>5.0874500000000005</v>
      </c>
      <c r="E38" s="22">
        <f>VLOOKUP($B$11,TUKETIM,5,FALSE)</f>
        <v>2802.6001999999994</v>
      </c>
      <c r="F38" s="22">
        <f>VLOOKUP($B$11,TUKETIM,6,FALSE)</f>
        <v>341.05615</v>
      </c>
      <c r="G38" s="22">
        <f>VLOOKUP($B$11,TUKETIM,7,FALSE)</f>
        <v>836.29799166666658</v>
      </c>
      <c r="H38" s="22">
        <f>VLOOKUP($B$11,TUKETIM,8,FALSE)</f>
        <v>1177.3541416666667</v>
      </c>
      <c r="I38" s="22">
        <f>VLOOKUP($B$11,TUKETIM,9,FALSE)</f>
        <v>1944.7064833333334</v>
      </c>
      <c r="J38" s="22">
        <f>VLOOKUP($B$11,TUKETIM,10,FALSE)</f>
        <v>1115.6329000000001</v>
      </c>
      <c r="K38" s="22">
        <f>VLOOKUP($B$11,TUKETIM,11,FALSE)</f>
        <v>3060.3393833333334</v>
      </c>
      <c r="L38" s="36">
        <f>VLOOKUP($B$11,TUKETIM,12,FALSE)</f>
        <v>261.20479166666661</v>
      </c>
      <c r="M38" s="36">
        <f>VLOOKUP($B$11,TUKETIM,13,FALSE)</f>
        <v>1694.3141666666668</v>
      </c>
      <c r="N38" s="36">
        <f>VLOOKUP($B$11,TUKETIM,14,FALSE)</f>
        <v>1955.5189583333333</v>
      </c>
      <c r="O38" s="36">
        <f>VLOOKUP($B$11,TUKETIM,15,FALSE)</f>
        <v>8995.8126833333336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90423.251000000004</v>
      </c>
      <c r="D39" s="22">
        <f>VLOOKUP($B$11,ANLASMA,4,FALSE)</f>
        <v>375.26</v>
      </c>
      <c r="E39" s="22">
        <f>VLOOKUP($B$11,ANLASMA,5,FALSE)</f>
        <v>90798.510999999999</v>
      </c>
      <c r="F39" s="22">
        <f>VLOOKUP($B$11,ANLASMA,6,FALSE)</f>
        <v>4118.1499999999996</v>
      </c>
      <c r="G39" s="22">
        <f>VLOOKUP($B$11,ANLASMA,7,FALSE)</f>
        <v>10962.002</v>
      </c>
      <c r="H39" s="22">
        <f>VLOOKUP($B$11,ANLASMA,8,FALSE)</f>
        <v>15080.152</v>
      </c>
      <c r="I39" s="22">
        <f>VLOOKUP($B$11,ANLASMA,9,FALSE)</f>
        <v>29815.214</v>
      </c>
      <c r="J39" s="22">
        <f>VLOOKUP($B$11,ANLASMA,10,FALSE)</f>
        <v>51083.1</v>
      </c>
      <c r="K39" s="22">
        <f>VLOOKUP($B$11,ANLASMA,11,FALSE)</f>
        <v>80898.313999999998</v>
      </c>
      <c r="L39" s="36">
        <f>VLOOKUP($B$11,ANLASMA,12,FALSE)</f>
        <v>1257.6379999999999</v>
      </c>
      <c r="M39" s="36">
        <f>VLOOKUP($B$11,ANLASMA,13,FALSE)</f>
        <v>7614.6</v>
      </c>
      <c r="N39" s="36">
        <f>VLOOKUP($B$11,ANLASMA,14,FALSE)</f>
        <v>8872.2380000000012</v>
      </c>
      <c r="O39" s="36">
        <f>VLOOKUP($B$11,ANLASMA,15,FALSE)</f>
        <v>195649.215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81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118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30" t="s">
        <v>18</v>
      </c>
      <c r="B14" s="30" t="s">
        <v>19</v>
      </c>
      <c r="C14" s="29" t="s">
        <v>20</v>
      </c>
      <c r="D14" s="29" t="s">
        <v>2</v>
      </c>
      <c r="E14" s="29" t="s">
        <v>64</v>
      </c>
      <c r="F14" s="29" t="s">
        <v>20</v>
      </c>
      <c r="G14" s="29" t="s">
        <v>2</v>
      </c>
      <c r="H14" s="29" t="s">
        <v>64</v>
      </c>
      <c r="I14" s="29" t="s">
        <v>20</v>
      </c>
      <c r="J14" s="29" t="s">
        <v>2</v>
      </c>
      <c r="K14" s="29" t="s">
        <v>64</v>
      </c>
      <c r="L14" s="29" t="s">
        <v>20</v>
      </c>
      <c r="M14" s="29" t="s">
        <v>2</v>
      </c>
      <c r="N14" s="29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30" t="s">
        <v>26</v>
      </c>
      <c r="B15" s="30" t="s">
        <v>27</v>
      </c>
      <c r="C15" s="17">
        <f t="shared" ref="C15:C24" si="0">(SUMIFS(MESKENAG2,KAYNAK,A15,SEBEP,B15,SÜRE,"Uzun",BİLDİRİM,"Bildirimsiz",İL,$B$10,İLÇE,$B$11)/VLOOKUP($B$11,ABONE2,3,FALSE))</f>
        <v>6.8845081644947001E-2</v>
      </c>
      <c r="D15" s="17">
        <f t="shared" ref="D15:D24" si="1">(SUMIFS(MESKENOG2,KAYNAK,A15,SEBEP,B15,SÜRE,"Uzun",BİLDİRİM,"Bildirimsiz",İL,$B$10,İLÇE,$B$11)/VLOOKUP($B$11,ABONE2,4,FALSE))</f>
        <v>0.31436375632779762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6.926717859281277E-2</v>
      </c>
      <c r="F15" s="17">
        <f t="shared" ref="F15:F24" si="3">(SUMIFS(TARIMSALAG2,KAYNAK,A15,SEBEP,B15,SÜRE,"Uzun",BİLDİRİM,"Bildirimsiz",İL,$B$10,İLÇE,$B$11)/VLOOKUP($B$11,ABONE2,6,FALSE))</f>
        <v>1.4660926241840131</v>
      </c>
      <c r="G15" s="17">
        <f t="shared" ref="G15:G24" si="4">(SUMIFS(TARIMSALOG2,KAYNAK,A15,SEBEP,B15,SÜRE,"Uzun",BİLDİRİM,"Bildirimsiz",İL,$B$10,İLÇE,$B$11)/VLOOKUP($B$11,ABONE2,7,FALSE))</f>
        <v>3.4167082839056739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2.1665528486526489</v>
      </c>
      <c r="I15" s="17">
        <f t="shared" ref="I15:I24" si="6">(SUMIFS(TICARETHANEAG2,KAYNAK,A15,SEBEP,B15,SÜRE,"Uzun",BİLDİRİM,"Bildirimsiz",İL,$B$10,İLÇE,$B$11)/VLOOKUP($B$11,ABONE2,9,FALSE))</f>
        <v>0.2209301280725168</v>
      </c>
      <c r="J15" s="17">
        <f t="shared" ref="J15:J24" si="7">(SUMIFS(TICARETHANEOG2,KAYNAK,A15,SEBEP,B15,SÜRE,"Uzun",BİLDİRİM,"Bildirimsiz",İL,$B$10,İLÇE,$B$11)/VLOOKUP($B$11,ABONE2,10,FALSE))</f>
        <v>2.0837085162168041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0.29930429637471351</v>
      </c>
      <c r="L15" s="17">
        <f t="shared" ref="L15:L24" si="9">(SUMIFS(SANAYIAG2,KAYNAK,A15,SEBEP,B15,SÜRE,"Uzun",BİLDİRİM,"Bildirimsiz",İL,$B$10,İLÇE,$B$11)/VLOOKUP($B$11,ABONE2,12,FALSE))</f>
        <v>1.2732500410470635</v>
      </c>
      <c r="M15" s="17">
        <f t="shared" ref="M15:M24" si="10">(SUMIFS(SANAYIOG2,KAYNAK,A15,SEBEP,B15,SÜRE,"Uzun",BİLDİRİM,"Bildirimsiz",İL,$B$10,İLÇE,$B$11)/VLOOKUP($B$11,ABONE2,13,FALSE))</f>
        <v>20.104190752350437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11.903619797428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0.23245946494433856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30" t="s">
        <v>26</v>
      </c>
      <c r="B16" s="30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30" t="s">
        <v>129</v>
      </c>
      <c r="B17" s="30" t="s">
        <v>27</v>
      </c>
      <c r="C17" s="17">
        <f t="shared" si="0"/>
        <v>0.14469634921005162</v>
      </c>
      <c r="D17" s="17">
        <f t="shared" si="1"/>
        <v>1.9019159287968037</v>
      </c>
      <c r="E17" s="17">
        <f t="shared" si="2"/>
        <v>0.14771737000299809</v>
      </c>
      <c r="F17" s="17">
        <f t="shared" si="3"/>
        <v>4.6175047880797937</v>
      </c>
      <c r="G17" s="17">
        <f t="shared" si="4"/>
        <v>9.9539053565504005</v>
      </c>
      <c r="H17" s="17">
        <f t="shared" si="5"/>
        <v>6.5337902036182145</v>
      </c>
      <c r="I17" s="17">
        <f t="shared" si="6"/>
        <v>0.2493242913892823</v>
      </c>
      <c r="J17" s="17">
        <f t="shared" si="7"/>
        <v>8.2607386766657669</v>
      </c>
      <c r="K17" s="17">
        <f t="shared" si="8"/>
        <v>0.58639495066174963</v>
      </c>
      <c r="L17" s="17">
        <f t="shared" si="9"/>
        <v>3.7638738347096639</v>
      </c>
      <c r="M17" s="17">
        <f t="shared" si="10"/>
        <v>274.85430665535154</v>
      </c>
      <c r="N17" s="17">
        <f t="shared" si="11"/>
        <v>156.79879558829782</v>
      </c>
      <c r="O17" s="23">
        <f t="shared" si="12"/>
        <v>0.74793237167816851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30" t="s">
        <v>129</v>
      </c>
      <c r="B18" s="30" t="s">
        <v>3</v>
      </c>
      <c r="C18" s="17">
        <f t="shared" si="0"/>
        <v>4.5596717437770627E-2</v>
      </c>
      <c r="D18" s="17">
        <f t="shared" si="1"/>
        <v>0</v>
      </c>
      <c r="E18" s="17">
        <f t="shared" si="2"/>
        <v>4.5518327330427294E-2</v>
      </c>
      <c r="F18" s="17">
        <f t="shared" si="3"/>
        <v>1.375002787999881E-2</v>
      </c>
      <c r="G18" s="17">
        <f t="shared" si="4"/>
        <v>0</v>
      </c>
      <c r="H18" s="17">
        <f t="shared" si="5"/>
        <v>8.8124341683558476E-3</v>
      </c>
      <c r="I18" s="17">
        <f t="shared" si="6"/>
        <v>7.0374591433680453E-2</v>
      </c>
      <c r="J18" s="17">
        <f t="shared" si="7"/>
        <v>1.3605799835837726</v>
      </c>
      <c r="K18" s="17">
        <f t="shared" si="8"/>
        <v>0.12465843710869295</v>
      </c>
      <c r="L18" s="17">
        <f t="shared" si="9"/>
        <v>0.24682639508329654</v>
      </c>
      <c r="M18" s="17">
        <f t="shared" si="10"/>
        <v>0.53650900851746575</v>
      </c>
      <c r="N18" s="17">
        <f t="shared" si="11"/>
        <v>0.41035690266710173</v>
      </c>
      <c r="O18" s="23">
        <f t="shared" si="12"/>
        <v>5.7736357657621765E-2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30" t="s">
        <v>129</v>
      </c>
      <c r="B19" s="30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30" t="s">
        <v>129</v>
      </c>
      <c r="B20" s="30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30" t="s">
        <v>130</v>
      </c>
      <c r="B21" s="30" t="s">
        <v>27</v>
      </c>
      <c r="C21" s="17">
        <f t="shared" si="0"/>
        <v>5.4395282365572131E-2</v>
      </c>
      <c r="D21" s="17">
        <f t="shared" si="1"/>
        <v>0</v>
      </c>
      <c r="E21" s="17">
        <f t="shared" si="2"/>
        <v>5.4301765720883237E-2</v>
      </c>
      <c r="F21" s="17">
        <f t="shared" si="3"/>
        <v>0.48312312762243187</v>
      </c>
      <c r="G21" s="17">
        <f t="shared" si="4"/>
        <v>0</v>
      </c>
      <c r="H21" s="17">
        <f t="shared" si="5"/>
        <v>0.3096350636187386</v>
      </c>
      <c r="I21" s="17">
        <f t="shared" si="6"/>
        <v>6.4399248398658571E-2</v>
      </c>
      <c r="J21" s="17">
        <f t="shared" si="7"/>
        <v>0</v>
      </c>
      <c r="K21" s="17">
        <f t="shared" si="8"/>
        <v>6.1689727199220813E-2</v>
      </c>
      <c r="L21" s="17">
        <f t="shared" si="9"/>
        <v>3.8749883279783917</v>
      </c>
      <c r="M21" s="17">
        <f t="shared" si="10"/>
        <v>0</v>
      </c>
      <c r="N21" s="17">
        <f t="shared" si="11"/>
        <v>1.6874949170228479</v>
      </c>
      <c r="O21" s="23">
        <f t="shared" si="12"/>
        <v>7.084408142296135E-2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30" t="s">
        <v>130</v>
      </c>
      <c r="B22" s="30" t="s">
        <v>3</v>
      </c>
      <c r="C22" s="17">
        <f t="shared" si="0"/>
        <v>3.3038170788915714E-3</v>
      </c>
      <c r="D22" s="17">
        <f t="shared" si="1"/>
        <v>0</v>
      </c>
      <c r="E22" s="17">
        <f t="shared" si="2"/>
        <v>3.2981371398518697E-3</v>
      </c>
      <c r="F22" s="17">
        <f t="shared" si="3"/>
        <v>4.0442818218376555E-3</v>
      </c>
      <c r="G22" s="17">
        <f t="shared" si="4"/>
        <v>0</v>
      </c>
      <c r="H22" s="17">
        <f t="shared" si="5"/>
        <v>2.5919923671620711E-3</v>
      </c>
      <c r="I22" s="17">
        <f t="shared" si="6"/>
        <v>1.7489804686894224E-3</v>
      </c>
      <c r="J22" s="17">
        <f t="shared" si="7"/>
        <v>0</v>
      </c>
      <c r="K22" s="17">
        <f t="shared" si="8"/>
        <v>1.6753942114713135E-3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2.9770344782684651E-3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30" t="s">
        <v>130</v>
      </c>
      <c r="B23" s="30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30" t="s">
        <v>130</v>
      </c>
      <c r="B24" s="30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0.31683724773723287</v>
      </c>
      <c r="D25" s="17">
        <f t="shared" ref="D25:O25" si="13">SUM(D15:D24)</f>
        <v>2.2162796851246012</v>
      </c>
      <c r="E25" s="17">
        <f t="shared" si="13"/>
        <v>0.32010277878697324</v>
      </c>
      <c r="F25" s="17">
        <f t="shared" si="13"/>
        <v>6.5845148495880741</v>
      </c>
      <c r="G25" s="17">
        <f t="shared" si="13"/>
        <v>13.370613640456074</v>
      </c>
      <c r="H25" s="17">
        <f t="shared" si="13"/>
        <v>9.0213825424251191</v>
      </c>
      <c r="I25" s="17">
        <f t="shared" si="13"/>
        <v>0.60677723976282749</v>
      </c>
      <c r="J25" s="17">
        <f t="shared" si="13"/>
        <v>11.705027176466343</v>
      </c>
      <c r="K25" s="17">
        <f t="shared" si="13"/>
        <v>1.0737228055558481</v>
      </c>
      <c r="L25" s="17">
        <f t="shared" si="13"/>
        <v>9.1589385988184144</v>
      </c>
      <c r="M25" s="17">
        <f t="shared" si="13"/>
        <v>295.49500641621944</v>
      </c>
      <c r="N25" s="17">
        <f t="shared" si="13"/>
        <v>170.80026720541579</v>
      </c>
      <c r="O25" s="17">
        <f t="shared" si="13"/>
        <v>1.1119493101813587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30" t="s">
        <v>18</v>
      </c>
      <c r="B27" s="30" t="s">
        <v>19</v>
      </c>
      <c r="C27" s="29" t="s">
        <v>1</v>
      </c>
      <c r="D27" s="29" t="s">
        <v>2</v>
      </c>
      <c r="E27" s="29" t="s">
        <v>64</v>
      </c>
      <c r="F27" s="29" t="s">
        <v>1</v>
      </c>
      <c r="G27" s="29" t="s">
        <v>2</v>
      </c>
      <c r="H27" s="29" t="s">
        <v>64</v>
      </c>
      <c r="I27" s="29" t="s">
        <v>1</v>
      </c>
      <c r="J27" s="29" t="s">
        <v>2</v>
      </c>
      <c r="K27" s="29" t="s">
        <v>64</v>
      </c>
      <c r="L27" s="29" t="s">
        <v>1</v>
      </c>
      <c r="M27" s="29" t="s">
        <v>2</v>
      </c>
      <c r="N27" s="29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30" t="s">
        <v>26</v>
      </c>
      <c r="B28" s="30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30" t="s">
        <v>129</v>
      </c>
      <c r="B29" s="30" t="s">
        <v>27</v>
      </c>
      <c r="C29" s="17">
        <f>(SUMIFS(MESKENAG2,KAYNAK,A29,SEBEP,B29,SÜRE,"Uzun",BİLDİRİM,"Bildirimli",İL,$B$10,İLÇE,$B$11)/VLOOKUP($B$11,ABONE2,3,FALSE))</f>
        <v>0.15297992864629342</v>
      </c>
      <c r="D29" s="17">
        <f>(SUMIFS(MESKENOG2,KAYNAK,A29,SEBEP,B29,SÜRE,"Uzun",BİLDİRİM,"Bildirimli",İL,$B$10,İLÇE,$B$11)/VLOOKUP($B$11,ABONE2,4,FALSE))</f>
        <v>4.8283223689102948E-2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0.15279993354135438</v>
      </c>
      <c r="F29" s="17">
        <f>(SUMIFS(TARIMSALAG2,KAYNAK,A29,SEBEP,B29,SÜRE,"Uzun",BİLDİRİM,"Bildirimli",İL,$B$10,İLÇE,$B$11)/VLOOKUP($B$11,ABONE2,6,FALSE))</f>
        <v>0.49069119525534011</v>
      </c>
      <c r="G29" s="17">
        <f>(SUMIFS(TARIMSALOG2,KAYNAK,A29,SEBEP,B29,SÜRE,"Uzun",BİLDİRİM,"Bildirimli",İL,$B$10,İLÇE,$B$11)/VLOOKUP($B$11,ABONE2,7,FALSE))</f>
        <v>1.2978908067679915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0.78055415121655058</v>
      </c>
      <c r="I29" s="17">
        <f>(SUMIFS(TICARETHANEAG2,KAYNAK,A29,SEBEP,B29,SÜRE,"Uzun",BİLDİRİM,"Bildirimli",İL,$B$10,İLÇE,$B$11)/VLOOKUP($B$11,ABONE2,9,FALSE))</f>
        <v>0.36666990982642089</v>
      </c>
      <c r="J29" s="17">
        <f>(SUMIFS(TICARETHANEOG2,KAYNAK,A29,SEBEP,B29,SÜRE,"Uzun",BİLDİRİM,"Bildirimli",İL,$B$10,İLÇE,$B$11)/VLOOKUP($B$11,ABONE2,10,FALSE))</f>
        <v>11.732202053825889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0.84486105417678348</v>
      </c>
      <c r="L29" s="17">
        <f>(SUMIFS(SANAYIAG2,KAYNAK,A29,SEBEP,B29,SÜRE,"Uzun",BİLDİRİM,"Bildirimli",İL,$B$10,İLÇE,$B$11)/VLOOKUP($B$11,ABONE2,12,FALSE))</f>
        <v>0.87270606328202838</v>
      </c>
      <c r="M29" s="17">
        <f>(SUMIFS(SANAYIOG2,KAYNAK,A29,SEBEP,B29,SÜRE,"Uzun",BİLDİRİM,"Bildirimli",İL,$B$10,İLÇE,$B$11)/VLOOKUP($B$11,ABONE2,13,FALSE))</f>
        <v>224.72573247611231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127.2413500060088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0.46147123693774544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30" t="s">
        <v>129</v>
      </c>
      <c r="B30" s="30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30" t="s">
        <v>130</v>
      </c>
      <c r="B31" s="30" t="s">
        <v>27</v>
      </c>
      <c r="C31" s="17">
        <f>(SUMIFS(MESKENAG2,KAYNAK,A31,SEBEP,B31,SÜRE,"Uzun",BİLDİRİM,"Bildirimli",İL,$B$10,İLÇE,$B$11)/VLOOKUP($B$11,ABONE2,3,FALSE))</f>
        <v>3.8200546239342279E-3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3.813487166694871E-3</v>
      </c>
      <c r="F31" s="17">
        <f>(SUMIFS(TARIMSALAG2,KAYNAK,A31,SEBEP,B31,SÜRE,"Uzun",BİLDİRİM,"Bildirimli",İL,$B$10,İLÇE,$B$11)/VLOOKUP($B$11,ABONE2,6,FALSE))</f>
        <v>0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7">
        <f>(SUMIFS(TICARETHANEAG2,KAYNAK,A31,SEBEP,B31,SÜRE,"Uzun",BİLDİRİM,"Bildirimli",İL,$B$10,İLÇE,$B$11)/VLOOKUP($B$11,ABONE2,9,FALSE))</f>
        <v>7.6272436496703415E-3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7.3063365137030645E-3</v>
      </c>
      <c r="L31" s="17">
        <f>(SUMIFS(SANAYIAG2,KAYNAK,A31,SEBEP,B31,SÜRE,"Uzun",BİLDİRİM,"Bildirimli",İL,$B$10,İLÇE,$B$11)/VLOOKUP($B$11,ABONE2,12,FALSE))</f>
        <v>0.89520992020284018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0.38984948137865622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4.6944306259688717E-3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30" t="s">
        <v>130</v>
      </c>
      <c r="B32" s="30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0.15679998327022765</v>
      </c>
      <c r="D33" s="17">
        <f t="shared" ref="D33:O33" si="14">SUM(D28:D32)</f>
        <v>4.8283223689102948E-2</v>
      </c>
      <c r="E33" s="17">
        <f t="shared" si="14"/>
        <v>0.15661342070804926</v>
      </c>
      <c r="F33" s="17">
        <f t="shared" si="14"/>
        <v>0.49069119525534011</v>
      </c>
      <c r="G33" s="17">
        <f t="shared" si="14"/>
        <v>1.2978908067679915</v>
      </c>
      <c r="H33" s="17">
        <f t="shared" si="14"/>
        <v>0.78055415121655058</v>
      </c>
      <c r="I33" s="17">
        <f t="shared" si="14"/>
        <v>0.37429715347609122</v>
      </c>
      <c r="J33" s="17">
        <f t="shared" si="14"/>
        <v>11.732202053825889</v>
      </c>
      <c r="K33" s="17">
        <f t="shared" si="14"/>
        <v>0.85216739069048653</v>
      </c>
      <c r="L33" s="17">
        <f t="shared" si="14"/>
        <v>1.7679159834848686</v>
      </c>
      <c r="M33" s="17">
        <f t="shared" si="14"/>
        <v>224.72573247611231</v>
      </c>
      <c r="N33" s="17">
        <f t="shared" si="14"/>
        <v>127.63119948738746</v>
      </c>
      <c r="O33" s="17">
        <f t="shared" si="14"/>
        <v>0.4661656675637143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77809</v>
      </c>
      <c r="D37" s="22">
        <f>VLOOKUP($B$11,ABONE2,4,FALSE)</f>
        <v>134</v>
      </c>
      <c r="E37" s="22">
        <f>VLOOKUP($B$11,ABONE2,5,FALSE)</f>
        <v>77943</v>
      </c>
      <c r="F37" s="22">
        <f>VLOOKUP($B$11,ABONE2,6,FALSE)</f>
        <v>3350</v>
      </c>
      <c r="G37" s="22">
        <f>VLOOKUP($B$11,ABONE2,7,FALSE)</f>
        <v>1877</v>
      </c>
      <c r="H37" s="22">
        <f>VLOOKUP($B$11,ABONE2,8,FALSE)</f>
        <v>5227</v>
      </c>
      <c r="I37" s="22">
        <f>VLOOKUP($B$11,ABONE2,9,FALSE)</f>
        <v>16666</v>
      </c>
      <c r="J37" s="22">
        <f>VLOOKUP($B$11,ABONE2,10,FALSE)</f>
        <v>732</v>
      </c>
      <c r="K37" s="22">
        <f>VLOOKUP($B$11,ABONE2,11,FALSE)</f>
        <v>17398</v>
      </c>
      <c r="L37" s="36">
        <f>VLOOKUP($B$11,ABONE2,12,FALSE)</f>
        <v>54</v>
      </c>
      <c r="M37" s="36">
        <f>VLOOKUP($B$11,ABONE2,13,FALSE)</f>
        <v>70</v>
      </c>
      <c r="N37" s="36">
        <f>VLOOKUP($B$11,ABONE2,14,FALSE)</f>
        <v>124</v>
      </c>
      <c r="O37" s="36">
        <f>VLOOKUP($B$11,ABONE2,15,FALSE)</f>
        <v>100692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14646.136483333337</v>
      </c>
      <c r="D38" s="22">
        <f>VLOOKUP($B$11,TUKETIM,4,FALSE)</f>
        <v>72.874599999999987</v>
      </c>
      <c r="E38" s="22">
        <f>VLOOKUP($B$11,TUKETIM,5,FALSE)</f>
        <v>14719.011083333337</v>
      </c>
      <c r="F38" s="22">
        <f>VLOOKUP($B$11,TUKETIM,6,FALSE)</f>
        <v>2620.381041666667</v>
      </c>
      <c r="G38" s="22">
        <f>VLOOKUP($B$11,TUKETIM,7,FALSE)</f>
        <v>4232.8615416666662</v>
      </c>
      <c r="H38" s="22">
        <f>VLOOKUP($B$11,TUKETIM,8,FALSE)</f>
        <v>6853.2425833333327</v>
      </c>
      <c r="I38" s="22">
        <f>VLOOKUP($B$11,TUKETIM,9,FALSE)</f>
        <v>6796.0276250000015</v>
      </c>
      <c r="J38" s="22">
        <f>VLOOKUP($B$11,TUKETIM,10,FALSE)</f>
        <v>6345.3674083333317</v>
      </c>
      <c r="K38" s="22">
        <f>VLOOKUP($B$11,TUKETIM,11,FALSE)</f>
        <v>13141.395033333334</v>
      </c>
      <c r="L38" s="36">
        <f>VLOOKUP($B$11,TUKETIM,12,FALSE)</f>
        <v>310.5147</v>
      </c>
      <c r="M38" s="36">
        <f>VLOOKUP($B$11,TUKETIM,13,FALSE)</f>
        <v>5717.2042416666663</v>
      </c>
      <c r="N38" s="36">
        <f>VLOOKUP($B$11,TUKETIM,14,FALSE)</f>
        <v>6027.7189416666661</v>
      </c>
      <c r="O38" s="36">
        <f>VLOOKUP($B$11,TUKETIM,15,FALSE)</f>
        <v>40741.367641666671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379689.80200000003</v>
      </c>
      <c r="D39" s="22">
        <f>VLOOKUP($B$11,ANLASMA,4,FALSE)</f>
        <v>1219.3499999999999</v>
      </c>
      <c r="E39" s="22">
        <f>VLOOKUP($B$11,ANLASMA,5,FALSE)</f>
        <v>380909.152</v>
      </c>
      <c r="F39" s="22">
        <f>VLOOKUP($B$11,ANLASMA,6,FALSE)</f>
        <v>31273.642</v>
      </c>
      <c r="G39" s="22">
        <f>VLOOKUP($B$11,ANLASMA,7,FALSE)</f>
        <v>52123.908000000003</v>
      </c>
      <c r="H39" s="22">
        <f>VLOOKUP($B$11,ANLASMA,8,FALSE)</f>
        <v>83397.55</v>
      </c>
      <c r="I39" s="22">
        <f>VLOOKUP($B$11,ANLASMA,9,FALSE)</f>
        <v>90549.282000000007</v>
      </c>
      <c r="J39" s="22">
        <f>VLOOKUP($B$11,ANLASMA,10,FALSE)</f>
        <v>96545.248999999996</v>
      </c>
      <c r="K39" s="22">
        <f>VLOOKUP($B$11,ANLASMA,11,FALSE)</f>
        <v>187094.53100000002</v>
      </c>
      <c r="L39" s="36">
        <f>VLOOKUP($B$11,ANLASMA,12,FALSE)</f>
        <v>1413.5139999999999</v>
      </c>
      <c r="M39" s="36">
        <f>VLOOKUP($B$11,ANLASMA,13,FALSE)</f>
        <v>55208</v>
      </c>
      <c r="N39" s="36">
        <f>VLOOKUP($B$11,ANLASMA,14,FALSE)</f>
        <v>56621.514000000003</v>
      </c>
      <c r="O39" s="36">
        <f>VLOOKUP($B$11,ANLASMA,15,FALSE)</f>
        <v>708022.74699999997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81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119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30" t="s">
        <v>18</v>
      </c>
      <c r="B14" s="30" t="s">
        <v>19</v>
      </c>
      <c r="C14" s="29" t="s">
        <v>20</v>
      </c>
      <c r="D14" s="29" t="s">
        <v>2</v>
      </c>
      <c r="E14" s="29" t="s">
        <v>64</v>
      </c>
      <c r="F14" s="29" t="s">
        <v>20</v>
      </c>
      <c r="G14" s="29" t="s">
        <v>2</v>
      </c>
      <c r="H14" s="29" t="s">
        <v>64</v>
      </c>
      <c r="I14" s="29" t="s">
        <v>20</v>
      </c>
      <c r="J14" s="29" t="s">
        <v>2</v>
      </c>
      <c r="K14" s="29" t="s">
        <v>64</v>
      </c>
      <c r="L14" s="29" t="s">
        <v>20</v>
      </c>
      <c r="M14" s="29" t="s">
        <v>2</v>
      </c>
      <c r="N14" s="29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30" t="s">
        <v>26</v>
      </c>
      <c r="B15" s="30" t="s">
        <v>27</v>
      </c>
      <c r="C15" s="17">
        <f t="shared" ref="C15:C24" si="0">(SUMIFS(MESKENAG2,KAYNAK,A15,SEBEP,B15,SÜRE,"Uzun",BİLDİRİM,"Bildirimsiz",İL,$B$10,İLÇE,$B$11)/VLOOKUP($B$11,ABONE2,3,FALSE))</f>
        <v>0</v>
      </c>
      <c r="D15" s="17">
        <f t="shared" ref="D15:D24" si="1">(SUMIFS(MESKENOG2,KAYNAK,A15,SEBEP,B15,SÜRE,"Uzun",BİLDİRİM,"Bildirimsiz",İL,$B$10,İLÇE,$B$11)/VLOOKUP($B$11,ABONE2,4,FALSE))</f>
        <v>0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7">
        <f t="shared" ref="F15:F24" si="3">(SUMIFS(TARIMSALAG2,KAYNAK,A15,SEBEP,B15,SÜRE,"Uzun",BİLDİRİM,"Bildirimsiz",İL,$B$10,İLÇE,$B$11)/VLOOKUP($B$11,ABONE2,6,FALSE))</f>
        <v>0</v>
      </c>
      <c r="G15" s="17">
        <f t="shared" ref="G15:G24" si="4">(SUMIFS(TARIMSALOG2,KAYNAK,A15,SEBEP,B15,SÜRE,"Uzun",BİLDİRİM,"Bildirimsiz",İL,$B$10,İLÇE,$B$11)/VLOOKUP($B$11,ABONE2,7,FALSE))</f>
        <v>0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7">
        <f t="shared" ref="I15:I24" si="6">(SUMIFS(TICARETHANEAG2,KAYNAK,A15,SEBEP,B15,SÜRE,"Uzun",BİLDİRİM,"Bildirimsiz",İL,$B$10,İLÇE,$B$11)/VLOOKUP($B$11,ABONE2,9,FALSE))</f>
        <v>0</v>
      </c>
      <c r="J15" s="17">
        <f t="shared" ref="J15:J24" si="7">(SUMIFS(TICARETHANEOG2,KAYNAK,A15,SEBEP,B15,SÜRE,"Uzun",BİLDİRİM,"Bildirimsiz",İL,$B$10,İLÇE,$B$11)/VLOOKUP($B$11,ABONE2,10,FALSE))</f>
        <v>0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7">
        <f t="shared" ref="L15:L24" si="9">(SUMIFS(SANAYIAG2,KAYNAK,A15,SEBEP,B15,SÜRE,"Uzun",BİLDİRİM,"Bildirimsiz",İL,$B$10,İLÇE,$B$11)/VLOOKUP($B$11,ABONE2,12,FALSE))</f>
        <v>0</v>
      </c>
      <c r="M15" s="17">
        <f t="shared" ref="M15:M24" si="10">(SUMIFS(SANAYIOG2,KAYNAK,A15,SEBEP,B15,SÜRE,"Uzun",BİLDİRİM,"Bildirimsiz",İL,$B$10,İLÇE,$B$11)/VLOOKUP($B$11,ABONE2,13,FALSE))</f>
        <v>0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30" t="s">
        <v>26</v>
      </c>
      <c r="B16" s="30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30" t="s">
        <v>129</v>
      </c>
      <c r="B17" s="30" t="s">
        <v>27</v>
      </c>
      <c r="C17" s="17">
        <f t="shared" si="0"/>
        <v>0.19295412576011467</v>
      </c>
      <c r="D17" s="17">
        <f t="shared" si="1"/>
        <v>9.424465003233834E-2</v>
      </c>
      <c r="E17" s="17">
        <f t="shared" si="2"/>
        <v>0.19290743529681295</v>
      </c>
      <c r="F17" s="17">
        <f t="shared" si="3"/>
        <v>2.712661509074755</v>
      </c>
      <c r="G17" s="17">
        <f t="shared" si="4"/>
        <v>5.9165929330973501</v>
      </c>
      <c r="H17" s="17">
        <f t="shared" si="5"/>
        <v>3.5277042855881993</v>
      </c>
      <c r="I17" s="17">
        <f t="shared" si="6"/>
        <v>0.22177722526531332</v>
      </c>
      <c r="J17" s="17">
        <f t="shared" si="7"/>
        <v>1.8157429504658535</v>
      </c>
      <c r="K17" s="17">
        <f t="shared" si="8"/>
        <v>0.27130401744118726</v>
      </c>
      <c r="L17" s="17">
        <f t="shared" si="9"/>
        <v>1.3913152500823867</v>
      </c>
      <c r="M17" s="17">
        <f t="shared" si="10"/>
        <v>0</v>
      </c>
      <c r="N17" s="17">
        <f t="shared" si="11"/>
        <v>1.1925559286420457</v>
      </c>
      <c r="O17" s="23">
        <f t="shared" si="12"/>
        <v>0.72992229852942447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30" t="s">
        <v>129</v>
      </c>
      <c r="B18" s="30" t="s">
        <v>3</v>
      </c>
      <c r="C18" s="17">
        <f t="shared" si="0"/>
        <v>0</v>
      </c>
      <c r="D18" s="17">
        <f t="shared" si="1"/>
        <v>0</v>
      </c>
      <c r="E18" s="17">
        <f t="shared" si="2"/>
        <v>0</v>
      </c>
      <c r="F18" s="17">
        <f t="shared" si="3"/>
        <v>0</v>
      </c>
      <c r="G18" s="17">
        <f t="shared" si="4"/>
        <v>0</v>
      </c>
      <c r="H18" s="17">
        <f t="shared" si="5"/>
        <v>0</v>
      </c>
      <c r="I18" s="17">
        <f t="shared" si="6"/>
        <v>0</v>
      </c>
      <c r="J18" s="17">
        <f t="shared" si="7"/>
        <v>0</v>
      </c>
      <c r="K18" s="17">
        <f t="shared" si="8"/>
        <v>0</v>
      </c>
      <c r="L18" s="17">
        <f t="shared" si="9"/>
        <v>0</v>
      </c>
      <c r="M18" s="17">
        <f t="shared" si="10"/>
        <v>0</v>
      </c>
      <c r="N18" s="17">
        <f t="shared" si="11"/>
        <v>0</v>
      </c>
      <c r="O18" s="23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30" t="s">
        <v>129</v>
      </c>
      <c r="B19" s="30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30" t="s">
        <v>129</v>
      </c>
      <c r="B20" s="30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30" t="s">
        <v>130</v>
      </c>
      <c r="B21" s="30" t="s">
        <v>27</v>
      </c>
      <c r="C21" s="17">
        <f t="shared" si="0"/>
        <v>0.12905089963377783</v>
      </c>
      <c r="D21" s="17">
        <f t="shared" si="1"/>
        <v>0</v>
      </c>
      <c r="E21" s="17">
        <f t="shared" si="2"/>
        <v>0.12898985740607902</v>
      </c>
      <c r="F21" s="17">
        <f t="shared" si="3"/>
        <v>0.88023652941542241</v>
      </c>
      <c r="G21" s="17">
        <f t="shared" si="4"/>
        <v>0</v>
      </c>
      <c r="H21" s="17">
        <f t="shared" si="5"/>
        <v>0.65631462536213381</v>
      </c>
      <c r="I21" s="17">
        <f t="shared" si="6"/>
        <v>0.12207879687495472</v>
      </c>
      <c r="J21" s="17">
        <f t="shared" si="7"/>
        <v>0</v>
      </c>
      <c r="K21" s="17">
        <f t="shared" si="8"/>
        <v>0.11828563425776864</v>
      </c>
      <c r="L21" s="17">
        <f t="shared" si="9"/>
        <v>1.5838564653287677</v>
      </c>
      <c r="M21" s="17">
        <f t="shared" si="10"/>
        <v>0</v>
      </c>
      <c r="N21" s="17">
        <f t="shared" si="11"/>
        <v>1.3575912559960865</v>
      </c>
      <c r="O21" s="23">
        <f t="shared" si="12"/>
        <v>0.21178593980071245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30" t="s">
        <v>130</v>
      </c>
      <c r="B22" s="30" t="s">
        <v>3</v>
      </c>
      <c r="C22" s="17">
        <f t="shared" si="0"/>
        <v>0</v>
      </c>
      <c r="D22" s="17">
        <f t="shared" si="1"/>
        <v>0</v>
      </c>
      <c r="E22" s="17">
        <f t="shared" si="2"/>
        <v>0</v>
      </c>
      <c r="F22" s="17">
        <f t="shared" si="3"/>
        <v>0</v>
      </c>
      <c r="G22" s="17">
        <f t="shared" si="4"/>
        <v>0</v>
      </c>
      <c r="H22" s="17">
        <f t="shared" si="5"/>
        <v>0</v>
      </c>
      <c r="I22" s="17">
        <f t="shared" si="6"/>
        <v>0</v>
      </c>
      <c r="J22" s="17">
        <f t="shared" si="7"/>
        <v>0</v>
      </c>
      <c r="K22" s="17">
        <f t="shared" si="8"/>
        <v>0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30" t="s">
        <v>130</v>
      </c>
      <c r="B23" s="30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30" t="s">
        <v>130</v>
      </c>
      <c r="B24" s="30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0.32200502539389253</v>
      </c>
      <c r="D25" s="17">
        <f t="shared" ref="D25:O25" si="13">SUM(D15:D24)</f>
        <v>9.424465003233834E-2</v>
      </c>
      <c r="E25" s="17">
        <f t="shared" si="13"/>
        <v>0.32189729270289197</v>
      </c>
      <c r="F25" s="17">
        <f t="shared" si="13"/>
        <v>3.5928980384901772</v>
      </c>
      <c r="G25" s="17">
        <f t="shared" si="13"/>
        <v>5.9165929330973501</v>
      </c>
      <c r="H25" s="17">
        <f t="shared" si="13"/>
        <v>4.184018910950333</v>
      </c>
      <c r="I25" s="17">
        <f t="shared" si="13"/>
        <v>0.34385602214026806</v>
      </c>
      <c r="J25" s="17">
        <f t="shared" si="13"/>
        <v>1.8157429504658535</v>
      </c>
      <c r="K25" s="17">
        <f t="shared" si="13"/>
        <v>0.38958965169895587</v>
      </c>
      <c r="L25" s="17">
        <f t="shared" si="13"/>
        <v>2.9751717154111543</v>
      </c>
      <c r="M25" s="17">
        <f t="shared" si="13"/>
        <v>0</v>
      </c>
      <c r="N25" s="17">
        <f t="shared" si="13"/>
        <v>2.5501471846381323</v>
      </c>
      <c r="O25" s="17">
        <f t="shared" si="13"/>
        <v>0.94170823833013695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30" t="s">
        <v>18</v>
      </c>
      <c r="B27" s="30" t="s">
        <v>19</v>
      </c>
      <c r="C27" s="29" t="s">
        <v>1</v>
      </c>
      <c r="D27" s="29" t="s">
        <v>2</v>
      </c>
      <c r="E27" s="29" t="s">
        <v>64</v>
      </c>
      <c r="F27" s="29" t="s">
        <v>1</v>
      </c>
      <c r="G27" s="29" t="s">
        <v>2</v>
      </c>
      <c r="H27" s="29" t="s">
        <v>64</v>
      </c>
      <c r="I27" s="29" t="s">
        <v>1</v>
      </c>
      <c r="J27" s="29" t="s">
        <v>2</v>
      </c>
      <c r="K27" s="29" t="s">
        <v>64</v>
      </c>
      <c r="L27" s="29" t="s">
        <v>1</v>
      </c>
      <c r="M27" s="29" t="s">
        <v>2</v>
      </c>
      <c r="N27" s="29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30" t="s">
        <v>26</v>
      </c>
      <c r="B28" s="30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30" t="s">
        <v>129</v>
      </c>
      <c r="B29" s="30" t="s">
        <v>27</v>
      </c>
      <c r="C29" s="17">
        <f>(SUMIFS(MESKENAG2,KAYNAK,A29,SEBEP,B29,SÜRE,"Uzun",BİLDİRİM,"Bildirimli",İL,$B$10,İLÇE,$B$11)/VLOOKUP($B$11,ABONE2,3,FALSE))</f>
        <v>0</v>
      </c>
      <c r="D29" s="17">
        <f>(SUMIFS(MESKENOG2,KAYNAK,A29,SEBEP,B29,SÜRE,"Uzun",BİLDİRİM,"Bildirimli",İL,$B$10,İLÇE,$B$11)/VLOOKUP($B$11,ABONE2,4,FALSE))</f>
        <v>0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0</v>
      </c>
      <c r="F29" s="17">
        <f>(SUMIFS(TARIMSALAG2,KAYNAK,A29,SEBEP,B29,SÜRE,"Uzun",BİLDİRİM,"Bildirimli",İL,$B$10,İLÇE,$B$11)/VLOOKUP($B$11,ABONE2,6,FALSE))</f>
        <v>0</v>
      </c>
      <c r="G29" s="17">
        <f>(SUMIFS(TARIMSALOG2,KAYNAK,A29,SEBEP,B29,SÜRE,"Uzun",BİLDİRİM,"Bildirimli",İL,$B$10,İLÇE,$B$11)/VLOOKUP($B$11,ABONE2,7,FALSE))</f>
        <v>0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0</v>
      </c>
      <c r="I29" s="17">
        <f>(SUMIFS(TICARETHANEAG2,KAYNAK,A29,SEBEP,B29,SÜRE,"Uzun",BİLDİRİM,"Bildirimli",İL,$B$10,İLÇE,$B$11)/VLOOKUP($B$11,ABONE2,9,FALSE))</f>
        <v>0</v>
      </c>
      <c r="J29" s="17">
        <f>(SUMIFS(TICARETHANEOG2,KAYNAK,A29,SEBEP,B29,SÜRE,"Uzun",BİLDİRİM,"Bildirimli",İL,$B$10,İLÇE,$B$11)/VLOOKUP($B$11,ABONE2,10,FALSE))</f>
        <v>0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</v>
      </c>
      <c r="L29" s="17">
        <f>(SUMIFS(SANAYIAG2,KAYNAK,A29,SEBEP,B29,SÜRE,"Uzun",BİLDİRİM,"Bildirimli",İL,$B$10,İLÇE,$B$11)/VLOOKUP($B$11,ABONE2,12,FALSE))</f>
        <v>0</v>
      </c>
      <c r="M29" s="17">
        <f>(SUMIFS(SANAYIOG2,KAYNAK,A29,SEBEP,B29,SÜRE,"Uzun",BİLDİRİM,"Bildirimli",İL,$B$10,İLÇE,$B$11)/VLOOKUP($B$11,ABONE2,13,FALSE))</f>
        <v>0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0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30" t="s">
        <v>129</v>
      </c>
      <c r="B30" s="30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30" t="s">
        <v>130</v>
      </c>
      <c r="B31" s="30" t="s">
        <v>27</v>
      </c>
      <c r="C31" s="17">
        <f>(SUMIFS(MESKENAG2,KAYNAK,A31,SEBEP,B31,SÜRE,"Uzun",BİLDİRİM,"Bildirimli",İL,$B$10,İLÇE,$B$11)/VLOOKUP($B$11,ABONE2,3,FALSE))</f>
        <v>3.1378034172101429E-2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3.136319208179357E-2</v>
      </c>
      <c r="F31" s="17">
        <f>(SUMIFS(TARIMSALAG2,KAYNAK,A31,SEBEP,B31,SÜRE,"Uzun",BİLDİRİM,"Bildirimli",İL,$B$10,İLÇE,$B$11)/VLOOKUP($B$11,ABONE2,6,FALSE))</f>
        <v>5.6469080323655121E-3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4.2104005069838451E-3</v>
      </c>
      <c r="I31" s="17">
        <f>(SUMIFS(TICARETHANEAG2,KAYNAK,A31,SEBEP,B31,SÜRE,"Uzun",BİLDİRİM,"Bildirimli",İL,$B$10,İLÇE,$B$11)/VLOOKUP($B$11,ABONE2,9,FALSE))</f>
        <v>8.3697219140381075E-3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8.1096626974233518E-3</v>
      </c>
      <c r="L31" s="17">
        <f>(SUMIFS(SANAYIAG2,KAYNAK,A31,SEBEP,B31,SÜRE,"Uzun",BİLDİRİM,"Bildirimli",İL,$B$10,İLÇE,$B$11)/VLOOKUP($B$11,ABONE2,12,FALSE))</f>
        <v>0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2.4274171417393142E-2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30" t="s">
        <v>130</v>
      </c>
      <c r="B32" s="30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3.1378034172101429E-2</v>
      </c>
      <c r="D33" s="17">
        <f t="shared" ref="D33:O33" si="14">SUM(D28:D32)</f>
        <v>0</v>
      </c>
      <c r="E33" s="17">
        <f t="shared" si="14"/>
        <v>3.136319208179357E-2</v>
      </c>
      <c r="F33" s="17">
        <f t="shared" si="14"/>
        <v>5.6469080323655121E-3</v>
      </c>
      <c r="G33" s="17">
        <f t="shared" si="14"/>
        <v>0</v>
      </c>
      <c r="H33" s="17">
        <f t="shared" si="14"/>
        <v>4.2104005069838451E-3</v>
      </c>
      <c r="I33" s="17">
        <f t="shared" si="14"/>
        <v>8.3697219140381075E-3</v>
      </c>
      <c r="J33" s="17">
        <f t="shared" si="14"/>
        <v>0</v>
      </c>
      <c r="K33" s="17">
        <f t="shared" si="14"/>
        <v>8.1096626974233518E-3</v>
      </c>
      <c r="L33" s="17">
        <f t="shared" si="14"/>
        <v>0</v>
      </c>
      <c r="M33" s="17">
        <f t="shared" si="14"/>
        <v>0</v>
      </c>
      <c r="N33" s="17">
        <f t="shared" si="14"/>
        <v>0</v>
      </c>
      <c r="O33" s="17">
        <f t="shared" si="14"/>
        <v>2.4274171417393142E-2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16905</v>
      </c>
      <c r="D37" s="22">
        <f>VLOOKUP($B$11,ABONE2,4,FALSE)</f>
        <v>8</v>
      </c>
      <c r="E37" s="22">
        <f>VLOOKUP($B$11,ABONE2,5,FALSE)</f>
        <v>16913</v>
      </c>
      <c r="F37" s="22">
        <f>VLOOKUP($B$11,ABONE2,6,FALSE)</f>
        <v>2761</v>
      </c>
      <c r="G37" s="22">
        <f>VLOOKUP($B$11,ABONE2,7,FALSE)</f>
        <v>942</v>
      </c>
      <c r="H37" s="22">
        <f>VLOOKUP($B$11,ABONE2,8,FALSE)</f>
        <v>3703</v>
      </c>
      <c r="I37" s="22">
        <f>VLOOKUP($B$11,ABONE2,9,FALSE)</f>
        <v>2713</v>
      </c>
      <c r="J37" s="22">
        <f>VLOOKUP($B$11,ABONE2,10,FALSE)</f>
        <v>87</v>
      </c>
      <c r="K37" s="22">
        <f>VLOOKUP($B$11,ABONE2,11,FALSE)</f>
        <v>2800</v>
      </c>
      <c r="L37" s="36">
        <f>VLOOKUP($B$11,ABONE2,12,FALSE)</f>
        <v>12</v>
      </c>
      <c r="M37" s="36">
        <f>VLOOKUP($B$11,ABONE2,13,FALSE)</f>
        <v>2</v>
      </c>
      <c r="N37" s="36">
        <f>VLOOKUP($B$11,ABONE2,14,FALSE)</f>
        <v>14</v>
      </c>
      <c r="O37" s="36">
        <f>VLOOKUP($B$11,ABONE2,15,FALSE)</f>
        <v>23430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2240.3150333333333</v>
      </c>
      <c r="D38" s="22">
        <f>VLOOKUP($B$11,TUKETIM,4,FALSE)</f>
        <v>0.61240000000000006</v>
      </c>
      <c r="E38" s="22">
        <f>VLOOKUP($B$11,TUKETIM,5,FALSE)</f>
        <v>2240.9274333333333</v>
      </c>
      <c r="F38" s="22">
        <f>VLOOKUP($B$11,TUKETIM,6,FALSE)</f>
        <v>2810.1830666666665</v>
      </c>
      <c r="G38" s="22">
        <f>VLOOKUP($B$11,TUKETIM,7,FALSE)</f>
        <v>1621.3070833333336</v>
      </c>
      <c r="H38" s="22">
        <f>VLOOKUP($B$11,TUKETIM,8,FALSE)</f>
        <v>4431.4901499999996</v>
      </c>
      <c r="I38" s="22">
        <f>VLOOKUP($B$11,TUKETIM,9,FALSE)</f>
        <v>1391.8338833333332</v>
      </c>
      <c r="J38" s="22">
        <f>VLOOKUP($B$11,TUKETIM,10,FALSE)</f>
        <v>502.3056416666667</v>
      </c>
      <c r="K38" s="22">
        <f>VLOOKUP($B$11,TUKETIM,11,FALSE)</f>
        <v>1894.139525</v>
      </c>
      <c r="L38" s="36">
        <f>VLOOKUP($B$11,TUKETIM,12,FALSE)</f>
        <v>79.594316666666685</v>
      </c>
      <c r="M38" s="36">
        <f>VLOOKUP($B$11,TUKETIM,13,FALSE)</f>
        <v>13.361125000000001</v>
      </c>
      <c r="N38" s="36">
        <f>VLOOKUP($B$11,TUKETIM,14,FALSE)</f>
        <v>92.955441666666687</v>
      </c>
      <c r="O38" s="36">
        <f>VLOOKUP($B$11,TUKETIM,15,FALSE)</f>
        <v>8659.5125499999995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69689.303</v>
      </c>
      <c r="D39" s="22">
        <f>VLOOKUP($B$11,ANLASMA,4,FALSE)</f>
        <v>54.4</v>
      </c>
      <c r="E39" s="22">
        <f>VLOOKUP($B$11,ANLASMA,5,FALSE)</f>
        <v>69743.702999999994</v>
      </c>
      <c r="F39" s="22">
        <f>VLOOKUP($B$11,ANLASMA,6,FALSE)</f>
        <v>24926.307000000001</v>
      </c>
      <c r="G39" s="22">
        <f>VLOOKUP($B$11,ANLASMA,7,FALSE)</f>
        <v>19559.68</v>
      </c>
      <c r="H39" s="22">
        <f>VLOOKUP($B$11,ANLASMA,8,FALSE)</f>
        <v>44485.987000000001</v>
      </c>
      <c r="I39" s="22">
        <f>VLOOKUP($B$11,ANLASMA,9,FALSE)</f>
        <v>17438.742999999999</v>
      </c>
      <c r="J39" s="22">
        <f>VLOOKUP($B$11,ANLASMA,10,FALSE)</f>
        <v>6405.09</v>
      </c>
      <c r="K39" s="22">
        <f>VLOOKUP($B$11,ANLASMA,11,FALSE)</f>
        <v>23843.832999999999</v>
      </c>
      <c r="L39" s="36">
        <f>VLOOKUP($B$11,ANLASMA,12,FALSE)</f>
        <v>220.96799999999999</v>
      </c>
      <c r="M39" s="36">
        <f>VLOOKUP($B$11,ANLASMA,13,FALSE)</f>
        <v>168</v>
      </c>
      <c r="N39" s="36">
        <f>VLOOKUP($B$11,ANLASMA,14,FALSE)</f>
        <v>388.96799999999996</v>
      </c>
      <c r="O39" s="36">
        <f>VLOOKUP($B$11,ANLASMA,15,FALSE)</f>
        <v>138462.49099999998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81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120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30" t="s">
        <v>18</v>
      </c>
      <c r="B14" s="30" t="s">
        <v>19</v>
      </c>
      <c r="C14" s="29" t="s">
        <v>20</v>
      </c>
      <c r="D14" s="29" t="s">
        <v>2</v>
      </c>
      <c r="E14" s="29" t="s">
        <v>64</v>
      </c>
      <c r="F14" s="29" t="s">
        <v>20</v>
      </c>
      <c r="G14" s="29" t="s">
        <v>2</v>
      </c>
      <c r="H14" s="29" t="s">
        <v>64</v>
      </c>
      <c r="I14" s="29" t="s">
        <v>20</v>
      </c>
      <c r="J14" s="29" t="s">
        <v>2</v>
      </c>
      <c r="K14" s="29" t="s">
        <v>64</v>
      </c>
      <c r="L14" s="29" t="s">
        <v>20</v>
      </c>
      <c r="M14" s="29" t="s">
        <v>2</v>
      </c>
      <c r="N14" s="29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30" t="s">
        <v>26</v>
      </c>
      <c r="B15" s="30" t="s">
        <v>27</v>
      </c>
      <c r="C15" s="17">
        <f t="shared" ref="C15:C24" si="0">(SUMIFS(MESKENAG2,KAYNAK,A15,SEBEP,B15,SÜRE,"Uzun",BİLDİRİM,"Bildirimsiz",İL,$B$10,İLÇE,$B$11)/VLOOKUP($B$11,ABONE2,3,FALSE))</f>
        <v>0</v>
      </c>
      <c r="D15" s="17">
        <f t="shared" ref="D15:D24" si="1">(SUMIFS(MESKENOG2,KAYNAK,A15,SEBEP,B15,SÜRE,"Uzun",BİLDİRİM,"Bildirimsiz",İL,$B$10,İLÇE,$B$11)/VLOOKUP($B$11,ABONE2,4,FALSE))</f>
        <v>0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7">
        <f t="shared" ref="F15:F24" si="3">(SUMIFS(TARIMSALAG2,KAYNAK,A15,SEBEP,B15,SÜRE,"Uzun",BİLDİRİM,"Bildirimsiz",İL,$B$10,İLÇE,$B$11)/VLOOKUP($B$11,ABONE2,6,FALSE))</f>
        <v>0</v>
      </c>
      <c r="G15" s="17">
        <f t="shared" ref="G15:G24" si="4">(SUMIFS(TARIMSALOG2,KAYNAK,A15,SEBEP,B15,SÜRE,"Uzun",BİLDİRİM,"Bildirimsiz",İL,$B$10,İLÇE,$B$11)/VLOOKUP($B$11,ABONE2,7,FALSE))</f>
        <v>0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7">
        <f t="shared" ref="I15:I24" si="6">(SUMIFS(TICARETHANEAG2,KAYNAK,A15,SEBEP,B15,SÜRE,"Uzun",BİLDİRİM,"Bildirimsiz",İL,$B$10,İLÇE,$B$11)/VLOOKUP($B$11,ABONE2,9,FALSE))</f>
        <v>0</v>
      </c>
      <c r="J15" s="17">
        <f t="shared" ref="J15:J24" si="7">(SUMIFS(TICARETHANEOG2,KAYNAK,A15,SEBEP,B15,SÜRE,"Uzun",BİLDİRİM,"Bildirimsiz",İL,$B$10,İLÇE,$B$11)/VLOOKUP($B$11,ABONE2,10,FALSE))</f>
        <v>0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7">
        <f t="shared" ref="L15:L24" si="9">(SUMIFS(SANAYIAG2,KAYNAK,A15,SEBEP,B15,SÜRE,"Uzun",BİLDİRİM,"Bildirimsiz",İL,$B$10,İLÇE,$B$11)/VLOOKUP($B$11,ABONE2,12,FALSE))</f>
        <v>0</v>
      </c>
      <c r="M15" s="17">
        <f t="shared" ref="M15:M24" si="10">(SUMIFS(SANAYIOG2,KAYNAK,A15,SEBEP,B15,SÜRE,"Uzun",BİLDİRİM,"Bildirimsiz",İL,$B$10,İLÇE,$B$11)/VLOOKUP($B$11,ABONE2,13,FALSE))</f>
        <v>0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30" t="s">
        <v>26</v>
      </c>
      <c r="B16" s="30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30" t="s">
        <v>129</v>
      </c>
      <c r="B17" s="30" t="s">
        <v>27</v>
      </c>
      <c r="C17" s="17">
        <f t="shared" si="0"/>
        <v>0.20778603689314923</v>
      </c>
      <c r="D17" s="17">
        <f t="shared" si="1"/>
        <v>5.3989091870134835</v>
      </c>
      <c r="E17" s="17">
        <f t="shared" si="2"/>
        <v>0.21187690300708151</v>
      </c>
      <c r="F17" s="17">
        <f t="shared" si="3"/>
        <v>4.7881354151475293</v>
      </c>
      <c r="G17" s="17">
        <f t="shared" si="4"/>
        <v>9.4407344574076184</v>
      </c>
      <c r="H17" s="17">
        <f t="shared" si="5"/>
        <v>7.2612329743141126</v>
      </c>
      <c r="I17" s="17">
        <f t="shared" si="6"/>
        <v>0.35586136544121094</v>
      </c>
      <c r="J17" s="17">
        <f t="shared" si="7"/>
        <v>7.4383200238235077</v>
      </c>
      <c r="K17" s="17">
        <f t="shared" si="8"/>
        <v>0.71776523148016325</v>
      </c>
      <c r="L17" s="17">
        <f t="shared" si="9"/>
        <v>10.210914966410252</v>
      </c>
      <c r="M17" s="17">
        <f t="shared" si="10"/>
        <v>62.906707173600552</v>
      </c>
      <c r="N17" s="17">
        <f t="shared" si="11"/>
        <v>48.26898711604769</v>
      </c>
      <c r="O17" s="23">
        <f t="shared" si="12"/>
        <v>0.95509586710390115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30" t="s">
        <v>129</v>
      </c>
      <c r="B18" s="30" t="s">
        <v>3</v>
      </c>
      <c r="C18" s="17">
        <f t="shared" si="0"/>
        <v>0</v>
      </c>
      <c r="D18" s="17">
        <f t="shared" si="1"/>
        <v>0</v>
      </c>
      <c r="E18" s="17">
        <f t="shared" si="2"/>
        <v>0</v>
      </c>
      <c r="F18" s="17">
        <f t="shared" si="3"/>
        <v>0</v>
      </c>
      <c r="G18" s="17">
        <f t="shared" si="4"/>
        <v>0</v>
      </c>
      <c r="H18" s="17">
        <f t="shared" si="5"/>
        <v>0</v>
      </c>
      <c r="I18" s="17">
        <f t="shared" si="6"/>
        <v>0</v>
      </c>
      <c r="J18" s="17">
        <f t="shared" si="7"/>
        <v>0</v>
      </c>
      <c r="K18" s="17">
        <f t="shared" si="8"/>
        <v>0</v>
      </c>
      <c r="L18" s="17">
        <f t="shared" si="9"/>
        <v>0</v>
      </c>
      <c r="M18" s="17">
        <f t="shared" si="10"/>
        <v>0</v>
      </c>
      <c r="N18" s="17">
        <f t="shared" si="11"/>
        <v>0</v>
      </c>
      <c r="O18" s="23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30" t="s">
        <v>129</v>
      </c>
      <c r="B19" s="30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30" t="s">
        <v>129</v>
      </c>
      <c r="B20" s="30" t="s">
        <v>5</v>
      </c>
      <c r="C20" s="17">
        <f t="shared" si="0"/>
        <v>1.6318989879558349E-2</v>
      </c>
      <c r="D20" s="17">
        <f t="shared" si="1"/>
        <v>5.9640189503624201E-2</v>
      </c>
      <c r="E20" s="17">
        <f t="shared" si="2"/>
        <v>1.6353129163569149E-2</v>
      </c>
      <c r="F20" s="17">
        <f t="shared" si="3"/>
        <v>0.20152695463759732</v>
      </c>
      <c r="G20" s="17">
        <f t="shared" si="4"/>
        <v>0.69438831361940778</v>
      </c>
      <c r="H20" s="17">
        <f t="shared" si="5"/>
        <v>0.46350831448272578</v>
      </c>
      <c r="I20" s="17">
        <f t="shared" si="6"/>
        <v>5.7430756932830854E-2</v>
      </c>
      <c r="J20" s="17">
        <f t="shared" si="7"/>
        <v>0.6194030113655612</v>
      </c>
      <c r="K20" s="17">
        <f t="shared" si="8"/>
        <v>8.6146763802157897E-2</v>
      </c>
      <c r="L20" s="17">
        <f t="shared" si="9"/>
        <v>2.8953288657943395</v>
      </c>
      <c r="M20" s="17">
        <f t="shared" si="10"/>
        <v>15.210309905741537</v>
      </c>
      <c r="N20" s="17">
        <f t="shared" si="11"/>
        <v>11.789481839089538</v>
      </c>
      <c r="O20" s="23">
        <f t="shared" si="12"/>
        <v>8.2239547505575689E-2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30" t="s">
        <v>130</v>
      </c>
      <c r="B21" s="30" t="s">
        <v>27</v>
      </c>
      <c r="C21" s="17">
        <f t="shared" si="0"/>
        <v>0.10705467312797243</v>
      </c>
      <c r="D21" s="17">
        <f t="shared" si="1"/>
        <v>0</v>
      </c>
      <c r="E21" s="17">
        <f t="shared" si="2"/>
        <v>0.10697030866156072</v>
      </c>
      <c r="F21" s="17">
        <f t="shared" si="3"/>
        <v>2.0402557058010289</v>
      </c>
      <c r="G21" s="17">
        <f t="shared" si="4"/>
        <v>2.2696563297999087E-2</v>
      </c>
      <c r="H21" s="17">
        <f t="shared" si="5"/>
        <v>0.96781844106422854</v>
      </c>
      <c r="I21" s="17">
        <f t="shared" si="6"/>
        <v>0.19966571897914315</v>
      </c>
      <c r="J21" s="17">
        <f t="shared" si="7"/>
        <v>0</v>
      </c>
      <c r="K21" s="17">
        <f t="shared" si="8"/>
        <v>0.18946307621066369</v>
      </c>
      <c r="L21" s="17">
        <f t="shared" si="9"/>
        <v>0.1210997524002501</v>
      </c>
      <c r="M21" s="17">
        <f t="shared" si="10"/>
        <v>0</v>
      </c>
      <c r="N21" s="17">
        <f t="shared" si="11"/>
        <v>3.3638820111180585E-2</v>
      </c>
      <c r="O21" s="23">
        <f t="shared" si="12"/>
        <v>0.19233756635187546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30" t="s">
        <v>130</v>
      </c>
      <c r="B22" s="30" t="s">
        <v>3</v>
      </c>
      <c r="C22" s="17">
        <f t="shared" si="0"/>
        <v>3.9267978131885998E-4</v>
      </c>
      <c r="D22" s="17">
        <f t="shared" si="1"/>
        <v>0</v>
      </c>
      <c r="E22" s="17">
        <f t="shared" si="2"/>
        <v>3.9237032990255396E-4</v>
      </c>
      <c r="F22" s="17">
        <f t="shared" si="3"/>
        <v>0</v>
      </c>
      <c r="G22" s="17">
        <f t="shared" si="4"/>
        <v>0</v>
      </c>
      <c r="H22" s="17">
        <f t="shared" si="5"/>
        <v>0</v>
      </c>
      <c r="I22" s="17">
        <f t="shared" si="6"/>
        <v>4.0220766384092223E-7</v>
      </c>
      <c r="J22" s="17">
        <f t="shared" si="7"/>
        <v>0</v>
      </c>
      <c r="K22" s="17">
        <f t="shared" si="8"/>
        <v>3.8165540712958234E-7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2.9652601490702768E-4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30" t="s">
        <v>130</v>
      </c>
      <c r="B23" s="30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30" t="s">
        <v>130</v>
      </c>
      <c r="B24" s="30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0.33155237968199885</v>
      </c>
      <c r="D25" s="17">
        <f t="shared" ref="D25:O25" si="13">SUM(D15:D24)</f>
        <v>5.4585493765171078</v>
      </c>
      <c r="E25" s="17">
        <f t="shared" si="13"/>
        <v>0.33559271116211398</v>
      </c>
      <c r="F25" s="17">
        <f t="shared" si="13"/>
        <v>7.0299180755861563</v>
      </c>
      <c r="G25" s="17">
        <f t="shared" si="13"/>
        <v>10.157819334325024</v>
      </c>
      <c r="H25" s="17">
        <f t="shared" si="13"/>
        <v>8.6925597298610668</v>
      </c>
      <c r="I25" s="17">
        <f t="shared" si="13"/>
        <v>0.61295824356084871</v>
      </c>
      <c r="J25" s="17">
        <f t="shared" si="13"/>
        <v>8.0577230351890687</v>
      </c>
      <c r="K25" s="17">
        <f t="shared" si="13"/>
        <v>0.99337545314839204</v>
      </c>
      <c r="L25" s="17">
        <f t="shared" si="13"/>
        <v>13.22734358460484</v>
      </c>
      <c r="M25" s="17">
        <f t="shared" si="13"/>
        <v>78.117017079342091</v>
      </c>
      <c r="N25" s="17">
        <f t="shared" si="13"/>
        <v>60.092107775248408</v>
      </c>
      <c r="O25" s="17">
        <f t="shared" si="13"/>
        <v>1.2299695069762593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30" t="s">
        <v>18</v>
      </c>
      <c r="B27" s="30" t="s">
        <v>19</v>
      </c>
      <c r="C27" s="29" t="s">
        <v>1</v>
      </c>
      <c r="D27" s="29" t="s">
        <v>2</v>
      </c>
      <c r="E27" s="29" t="s">
        <v>64</v>
      </c>
      <c r="F27" s="29" t="s">
        <v>1</v>
      </c>
      <c r="G27" s="29" t="s">
        <v>2</v>
      </c>
      <c r="H27" s="29" t="s">
        <v>64</v>
      </c>
      <c r="I27" s="29" t="s">
        <v>1</v>
      </c>
      <c r="J27" s="29" t="s">
        <v>2</v>
      </c>
      <c r="K27" s="29" t="s">
        <v>64</v>
      </c>
      <c r="L27" s="29" t="s">
        <v>1</v>
      </c>
      <c r="M27" s="29" t="s">
        <v>2</v>
      </c>
      <c r="N27" s="29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30" t="s">
        <v>26</v>
      </c>
      <c r="B28" s="30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30" t="s">
        <v>129</v>
      </c>
      <c r="B29" s="30" t="s">
        <v>27</v>
      </c>
      <c r="C29" s="17">
        <f>(SUMIFS(MESKENAG2,KAYNAK,A29,SEBEP,B29,SÜRE,"Uzun",BİLDİRİM,"Bildirimli",İL,$B$10,İLÇE,$B$11)/VLOOKUP($B$11,ABONE2,3,FALSE))</f>
        <v>4.4671393087023677E-3</v>
      </c>
      <c r="D29" s="17">
        <f>(SUMIFS(MESKENOG2,KAYNAK,A29,SEBEP,B29,SÜRE,"Uzun",BİLDİRİM,"Bildirimli",İL,$B$10,İLÇE,$B$11)/VLOOKUP($B$11,ABONE2,4,FALSE))</f>
        <v>1.2063050212E-2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4.4731252685072378E-3</v>
      </c>
      <c r="F29" s="17">
        <f>(SUMIFS(TARIMSALAG2,KAYNAK,A29,SEBEP,B29,SÜRE,"Uzun",BİLDİRİM,"Bildirimli",İL,$B$10,İLÇE,$B$11)/VLOOKUP($B$11,ABONE2,6,FALSE))</f>
        <v>6.9315971638368265E-2</v>
      </c>
      <c r="G29" s="17">
        <f>(SUMIFS(TARIMSALOG2,KAYNAK,A29,SEBEP,B29,SÜRE,"Uzun",BİLDİRİM,"Bildirimli",İL,$B$10,İLÇE,$B$11)/VLOOKUP($B$11,ABONE2,7,FALSE))</f>
        <v>0.34059870397831632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0.21351680586027885</v>
      </c>
      <c r="I29" s="17">
        <f>(SUMIFS(TICARETHANEAG2,KAYNAK,A29,SEBEP,B29,SÜRE,"Uzun",BİLDİRİM,"Bildirimli",İL,$B$10,İLÇE,$B$11)/VLOOKUP($B$11,ABONE2,9,FALSE))</f>
        <v>1.8500872919026078E-3</v>
      </c>
      <c r="J29" s="17">
        <f>(SUMIFS(TICARETHANEOG2,KAYNAK,A29,SEBEP,B29,SÜRE,"Uzun",BİLDİRİM,"Bildirimli",İL,$B$10,İLÇE,$B$11)/VLOOKUP($B$11,ABONE2,10,FALSE))</f>
        <v>0.2505653381535638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1.4559093467766746E-2</v>
      </c>
      <c r="L29" s="17">
        <f>(SUMIFS(SANAYIAG2,KAYNAK,A29,SEBEP,B29,SÜRE,"Uzun",BİLDİRİM,"Bildirimli",İL,$B$10,İLÇE,$B$11)/VLOOKUP($B$11,ABONE2,12,FALSE))</f>
        <v>0</v>
      </c>
      <c r="M29" s="17">
        <f>(SUMIFS(SANAYIOG2,KAYNAK,A29,SEBEP,B29,SÜRE,"Uzun",BİLDİRİM,"Bildirimli",İL,$B$10,İLÇE,$B$11)/VLOOKUP($B$11,ABONE2,13,FALSE))</f>
        <v>0.17022891053103592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0.12294310205019261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2.3821987722824282E-2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30" t="s">
        <v>129</v>
      </c>
      <c r="B30" s="30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30" t="s">
        <v>130</v>
      </c>
      <c r="B31" s="30" t="s">
        <v>27</v>
      </c>
      <c r="C31" s="17">
        <f>(SUMIFS(MESKENAG2,KAYNAK,A31,SEBEP,B31,SÜRE,"Uzun",BİLDİRİM,"Bildirimli",İL,$B$10,İLÇE,$B$11)/VLOOKUP($B$11,ABONE2,3,FALSE))</f>
        <v>3.5770614834691665E-3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3.5742425791228426E-3</v>
      </c>
      <c r="F31" s="17">
        <f>(SUMIFS(TARIMSALAG2,KAYNAK,A31,SEBEP,B31,SÜRE,"Uzun",BİLDİRİM,"Bildirimli",İL,$B$10,İLÇE,$B$11)/VLOOKUP($B$11,ABONE2,6,FALSE))</f>
        <v>2.0912294231733183E-2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9.7963258554963871E-3</v>
      </c>
      <c r="I31" s="17">
        <f>(SUMIFS(TICARETHANEAG2,KAYNAK,A31,SEBEP,B31,SÜRE,"Uzun",BİLDİRİM,"Bildirimli",İL,$B$10,İLÇE,$B$11)/VLOOKUP($B$11,ABONE2,9,FALSE))</f>
        <v>4.2809173574245791E-3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4.0621683866823933E-3</v>
      </c>
      <c r="L31" s="17">
        <f>(SUMIFS(SANAYIAG2,KAYNAK,A31,SEBEP,B31,SÜRE,"Uzun",BİLDİRİM,"Bildirimli",İL,$B$10,İLÇE,$B$11)/VLOOKUP($B$11,ABONE2,12,FALSE))</f>
        <v>0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4.1696034639698088E-3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30" t="s">
        <v>130</v>
      </c>
      <c r="B32" s="30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8.0442007921715346E-3</v>
      </c>
      <c r="D33" s="17">
        <f t="shared" ref="D33:O33" si="14">SUM(D28:D32)</f>
        <v>1.2063050212E-2</v>
      </c>
      <c r="E33" s="17">
        <f t="shared" si="14"/>
        <v>8.0473678476300804E-3</v>
      </c>
      <c r="F33" s="17">
        <f t="shared" si="14"/>
        <v>9.0228265870101451E-2</v>
      </c>
      <c r="G33" s="17">
        <f t="shared" si="14"/>
        <v>0.34059870397831632</v>
      </c>
      <c r="H33" s="17">
        <f t="shared" si="14"/>
        <v>0.22331313171577524</v>
      </c>
      <c r="I33" s="17">
        <f t="shared" si="14"/>
        <v>6.1310046493271864E-3</v>
      </c>
      <c r="J33" s="17">
        <f t="shared" si="14"/>
        <v>0.2505653381535638</v>
      </c>
      <c r="K33" s="17">
        <f t="shared" si="14"/>
        <v>1.862126185444914E-2</v>
      </c>
      <c r="L33" s="17">
        <f t="shared" si="14"/>
        <v>0</v>
      </c>
      <c r="M33" s="17">
        <f t="shared" si="14"/>
        <v>0.17022891053103592</v>
      </c>
      <c r="N33" s="17">
        <f t="shared" si="14"/>
        <v>0.12294310205019261</v>
      </c>
      <c r="O33" s="17">
        <f t="shared" si="14"/>
        <v>2.799159118679409E-2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27895</v>
      </c>
      <c r="D37" s="22">
        <f>VLOOKUP($B$11,ABONE2,4,FALSE)</f>
        <v>22</v>
      </c>
      <c r="E37" s="22">
        <f>VLOOKUP($B$11,ABONE2,5,FALSE)</f>
        <v>27917</v>
      </c>
      <c r="F37" s="22">
        <f>VLOOKUP($B$11,ABONE2,6,FALSE)</f>
        <v>1455</v>
      </c>
      <c r="G37" s="22">
        <f>VLOOKUP($B$11,ABONE2,7,FALSE)</f>
        <v>1651</v>
      </c>
      <c r="H37" s="22">
        <f>VLOOKUP($B$11,ABONE2,8,FALSE)</f>
        <v>3106</v>
      </c>
      <c r="I37" s="22">
        <f>VLOOKUP($B$11,ABONE2,9,FALSE)</f>
        <v>5571</v>
      </c>
      <c r="J37" s="22">
        <f>VLOOKUP($B$11,ABONE2,10,FALSE)</f>
        <v>300</v>
      </c>
      <c r="K37" s="22">
        <f>VLOOKUP($B$11,ABONE2,11,FALSE)</f>
        <v>5871</v>
      </c>
      <c r="L37" s="36">
        <f>VLOOKUP($B$11,ABONE2,12,FALSE)</f>
        <v>15</v>
      </c>
      <c r="M37" s="36">
        <f>VLOOKUP($B$11,ABONE2,13,FALSE)</f>
        <v>39</v>
      </c>
      <c r="N37" s="36">
        <f>VLOOKUP($B$11,ABONE2,14,FALSE)</f>
        <v>54</v>
      </c>
      <c r="O37" s="36">
        <f>VLOOKUP($B$11,ABONE2,15,FALSE)</f>
        <v>36948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4968.975833333333</v>
      </c>
      <c r="D38" s="22">
        <f>VLOOKUP($B$11,TUKETIM,4,FALSE)</f>
        <v>24.420716666666667</v>
      </c>
      <c r="E38" s="22">
        <f>VLOOKUP($B$11,TUKETIM,5,FALSE)</f>
        <v>4993.3965499999995</v>
      </c>
      <c r="F38" s="22">
        <f>VLOOKUP($B$11,TUKETIM,6,FALSE)</f>
        <v>1580.3662166666668</v>
      </c>
      <c r="G38" s="22">
        <f>VLOOKUP($B$11,TUKETIM,7,FALSE)</f>
        <v>3726.4201750000002</v>
      </c>
      <c r="H38" s="22">
        <f>VLOOKUP($B$11,TUKETIM,8,FALSE)</f>
        <v>5306.7863916666665</v>
      </c>
      <c r="I38" s="22">
        <f>VLOOKUP($B$11,TUKETIM,9,FALSE)</f>
        <v>2082.0006583333338</v>
      </c>
      <c r="J38" s="22">
        <f>VLOOKUP($B$11,TUKETIM,10,FALSE)</f>
        <v>1662.0562250000003</v>
      </c>
      <c r="K38" s="22">
        <f>VLOOKUP($B$11,TUKETIM,11,FALSE)</f>
        <v>3744.0568833333341</v>
      </c>
      <c r="L38" s="36">
        <f>VLOOKUP($B$11,TUKETIM,12,FALSE)</f>
        <v>129.00184999999999</v>
      </c>
      <c r="M38" s="36">
        <f>VLOOKUP($B$11,TUKETIM,13,FALSE)</f>
        <v>5037.6990333333342</v>
      </c>
      <c r="N38" s="36">
        <f>VLOOKUP($B$11,TUKETIM,14,FALSE)</f>
        <v>5166.7008833333339</v>
      </c>
      <c r="O38" s="36">
        <f>VLOOKUP($B$11,TUKETIM,15,FALSE)</f>
        <v>19210.940708333335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123259.276</v>
      </c>
      <c r="D39" s="22">
        <f>VLOOKUP($B$11,ANLASMA,4,FALSE)</f>
        <v>371.93</v>
      </c>
      <c r="E39" s="22">
        <f>VLOOKUP($B$11,ANLASMA,5,FALSE)</f>
        <v>123631.20599999999</v>
      </c>
      <c r="F39" s="22">
        <f>VLOOKUP($B$11,ANLASMA,6,FALSE)</f>
        <v>15980.32</v>
      </c>
      <c r="G39" s="22">
        <f>VLOOKUP($B$11,ANLASMA,7,FALSE)</f>
        <v>42898.792000000001</v>
      </c>
      <c r="H39" s="22">
        <f>VLOOKUP($B$11,ANLASMA,8,FALSE)</f>
        <v>58879.112000000001</v>
      </c>
      <c r="I39" s="22">
        <f>VLOOKUP($B$11,ANLASMA,9,FALSE)</f>
        <v>28115.271000000001</v>
      </c>
      <c r="J39" s="22">
        <f>VLOOKUP($B$11,ANLASMA,10,FALSE)</f>
        <v>40169.06</v>
      </c>
      <c r="K39" s="22">
        <f>VLOOKUP($B$11,ANLASMA,11,FALSE)</f>
        <v>68284.331000000006</v>
      </c>
      <c r="L39" s="36">
        <f>VLOOKUP($B$11,ANLASMA,12,FALSE)</f>
        <v>333.15</v>
      </c>
      <c r="M39" s="36">
        <f>VLOOKUP($B$11,ANLASMA,13,FALSE)</f>
        <v>12431.4</v>
      </c>
      <c r="N39" s="36">
        <f>VLOOKUP($B$11,ANLASMA,14,FALSE)</f>
        <v>12764.55</v>
      </c>
      <c r="O39" s="36">
        <f>VLOOKUP($B$11,ANLASMA,15,FALSE)</f>
        <v>263559.19900000002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81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121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30" t="s">
        <v>18</v>
      </c>
      <c r="B14" s="30" t="s">
        <v>19</v>
      </c>
      <c r="C14" s="29" t="s">
        <v>20</v>
      </c>
      <c r="D14" s="29" t="s">
        <v>2</v>
      </c>
      <c r="E14" s="29" t="s">
        <v>64</v>
      </c>
      <c r="F14" s="29" t="s">
        <v>20</v>
      </c>
      <c r="G14" s="29" t="s">
        <v>2</v>
      </c>
      <c r="H14" s="29" t="s">
        <v>64</v>
      </c>
      <c r="I14" s="29" t="s">
        <v>20</v>
      </c>
      <c r="J14" s="29" t="s">
        <v>2</v>
      </c>
      <c r="K14" s="29" t="s">
        <v>64</v>
      </c>
      <c r="L14" s="29" t="s">
        <v>20</v>
      </c>
      <c r="M14" s="29" t="s">
        <v>2</v>
      </c>
      <c r="N14" s="29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30" t="s">
        <v>26</v>
      </c>
      <c r="B15" s="30" t="s">
        <v>27</v>
      </c>
      <c r="C15" s="17">
        <f t="shared" ref="C15:C24" si="0">(SUMIFS(MESKENAG2,KAYNAK,A15,SEBEP,B15,SÜRE,"Uzun",BİLDİRİM,"Bildirimsiz",İL,$B$10,İLÇE,$B$11)/VLOOKUP($B$11,ABONE2,3,FALSE))</f>
        <v>0</v>
      </c>
      <c r="D15" s="17">
        <f t="shared" ref="D15:D24" si="1">(SUMIFS(MESKENOG2,KAYNAK,A15,SEBEP,B15,SÜRE,"Uzun",BİLDİRİM,"Bildirimsiz",İL,$B$10,İLÇE,$B$11)/VLOOKUP($B$11,ABONE2,4,FALSE))</f>
        <v>0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7">
        <f t="shared" ref="F15:F24" si="3">(SUMIFS(TARIMSALAG2,KAYNAK,A15,SEBEP,B15,SÜRE,"Uzun",BİLDİRİM,"Bildirimsiz",İL,$B$10,İLÇE,$B$11)/VLOOKUP($B$11,ABONE2,6,FALSE))</f>
        <v>0</v>
      </c>
      <c r="G15" s="17">
        <f t="shared" ref="G15:G24" si="4">(SUMIFS(TARIMSALOG2,KAYNAK,A15,SEBEP,B15,SÜRE,"Uzun",BİLDİRİM,"Bildirimsiz",İL,$B$10,İLÇE,$B$11)/VLOOKUP($B$11,ABONE2,7,FALSE))</f>
        <v>0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7">
        <f t="shared" ref="I15:I24" si="6">(SUMIFS(TICARETHANEAG2,KAYNAK,A15,SEBEP,B15,SÜRE,"Uzun",BİLDİRİM,"Bildirimsiz",İL,$B$10,İLÇE,$B$11)/VLOOKUP($B$11,ABONE2,9,FALSE))</f>
        <v>0</v>
      </c>
      <c r="J15" s="17">
        <f t="shared" ref="J15:J24" si="7">(SUMIFS(TICARETHANEOG2,KAYNAK,A15,SEBEP,B15,SÜRE,"Uzun",BİLDİRİM,"Bildirimsiz",İL,$B$10,İLÇE,$B$11)/VLOOKUP($B$11,ABONE2,10,FALSE))</f>
        <v>0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7">
        <f t="shared" ref="L15:L24" si="9">(SUMIFS(SANAYIAG2,KAYNAK,A15,SEBEP,B15,SÜRE,"Uzun",BİLDİRİM,"Bildirimsiz",İL,$B$10,İLÇE,$B$11)/VLOOKUP($B$11,ABONE2,12,FALSE))</f>
        <v>0</v>
      </c>
      <c r="M15" s="17">
        <f t="shared" ref="M15:M24" si="10">(SUMIFS(SANAYIOG2,KAYNAK,A15,SEBEP,B15,SÜRE,"Uzun",BİLDİRİM,"Bildirimsiz",İL,$B$10,İLÇE,$B$11)/VLOOKUP($B$11,ABONE2,13,FALSE))</f>
        <v>0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30" t="s">
        <v>26</v>
      </c>
      <c r="B16" s="30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30" t="s">
        <v>129</v>
      </c>
      <c r="B17" s="30" t="s">
        <v>27</v>
      </c>
      <c r="C17" s="17">
        <f t="shared" si="0"/>
        <v>0.31767486471862177</v>
      </c>
      <c r="D17" s="17">
        <f t="shared" si="1"/>
        <v>0</v>
      </c>
      <c r="E17" s="17">
        <f t="shared" si="2"/>
        <v>0.31730791905949074</v>
      </c>
      <c r="F17" s="17">
        <f t="shared" si="3"/>
        <v>0.6274837177365058</v>
      </c>
      <c r="G17" s="17">
        <f t="shared" si="4"/>
        <v>1.1731056560316688</v>
      </c>
      <c r="H17" s="17">
        <f t="shared" si="5"/>
        <v>0.63863402982700634</v>
      </c>
      <c r="I17" s="17">
        <f t="shared" si="6"/>
        <v>0.62285657721186227</v>
      </c>
      <c r="J17" s="17">
        <f t="shared" si="7"/>
        <v>2.4675204981583763</v>
      </c>
      <c r="K17" s="17">
        <f t="shared" si="8"/>
        <v>0.74172513536354701</v>
      </c>
      <c r="L17" s="17">
        <f t="shared" si="9"/>
        <v>0</v>
      </c>
      <c r="M17" s="17">
        <f t="shared" si="10"/>
        <v>0</v>
      </c>
      <c r="N17" s="17">
        <f t="shared" si="11"/>
        <v>0</v>
      </c>
      <c r="O17" s="23">
        <f t="shared" si="12"/>
        <v>0.39631714818870206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30" t="s">
        <v>129</v>
      </c>
      <c r="B18" s="30" t="s">
        <v>3</v>
      </c>
      <c r="C18" s="17">
        <f t="shared" si="0"/>
        <v>0</v>
      </c>
      <c r="D18" s="17">
        <f t="shared" si="1"/>
        <v>0</v>
      </c>
      <c r="E18" s="17">
        <f t="shared" si="2"/>
        <v>0</v>
      </c>
      <c r="F18" s="17">
        <f t="shared" si="3"/>
        <v>0</v>
      </c>
      <c r="G18" s="17">
        <f t="shared" si="4"/>
        <v>0</v>
      </c>
      <c r="H18" s="17">
        <f t="shared" si="5"/>
        <v>0</v>
      </c>
      <c r="I18" s="17">
        <f t="shared" si="6"/>
        <v>0</v>
      </c>
      <c r="J18" s="17">
        <f t="shared" si="7"/>
        <v>0</v>
      </c>
      <c r="K18" s="17">
        <f t="shared" si="8"/>
        <v>0</v>
      </c>
      <c r="L18" s="17">
        <f t="shared" si="9"/>
        <v>0</v>
      </c>
      <c r="M18" s="17">
        <f t="shared" si="10"/>
        <v>0</v>
      </c>
      <c r="N18" s="17">
        <f t="shared" si="11"/>
        <v>0</v>
      </c>
      <c r="O18" s="23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30" t="s">
        <v>129</v>
      </c>
      <c r="B19" s="30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30" t="s">
        <v>129</v>
      </c>
      <c r="B20" s="30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30" t="s">
        <v>130</v>
      </c>
      <c r="B21" s="30" t="s">
        <v>27</v>
      </c>
      <c r="C21" s="17">
        <f t="shared" si="0"/>
        <v>8.5744514443993183E-2</v>
      </c>
      <c r="D21" s="17">
        <f t="shared" si="1"/>
        <v>0</v>
      </c>
      <c r="E21" s="17">
        <f t="shared" si="2"/>
        <v>8.5645471111127067E-2</v>
      </c>
      <c r="F21" s="17">
        <f t="shared" si="3"/>
        <v>0.48957803564649555</v>
      </c>
      <c r="G21" s="17">
        <f t="shared" si="4"/>
        <v>0</v>
      </c>
      <c r="H21" s="17">
        <f t="shared" si="5"/>
        <v>0.47957303491802489</v>
      </c>
      <c r="I21" s="17">
        <f t="shared" si="6"/>
        <v>6.8456721629424802E-2</v>
      </c>
      <c r="J21" s="17">
        <f t="shared" si="7"/>
        <v>0</v>
      </c>
      <c r="K21" s="17">
        <f t="shared" si="8"/>
        <v>6.4045429304855656E-2</v>
      </c>
      <c r="L21" s="17">
        <f t="shared" si="9"/>
        <v>0</v>
      </c>
      <c r="M21" s="17">
        <f t="shared" si="10"/>
        <v>0</v>
      </c>
      <c r="N21" s="17">
        <f t="shared" si="11"/>
        <v>0</v>
      </c>
      <c r="O21" s="23">
        <f t="shared" si="12"/>
        <v>0.10674385202076619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30" t="s">
        <v>130</v>
      </c>
      <c r="B22" s="30" t="s">
        <v>3</v>
      </c>
      <c r="C22" s="17">
        <f t="shared" si="0"/>
        <v>0</v>
      </c>
      <c r="D22" s="17">
        <f t="shared" si="1"/>
        <v>0</v>
      </c>
      <c r="E22" s="17">
        <f t="shared" si="2"/>
        <v>0</v>
      </c>
      <c r="F22" s="17">
        <f t="shared" si="3"/>
        <v>0</v>
      </c>
      <c r="G22" s="17">
        <f t="shared" si="4"/>
        <v>0</v>
      </c>
      <c r="H22" s="17">
        <f t="shared" si="5"/>
        <v>0</v>
      </c>
      <c r="I22" s="17">
        <f t="shared" si="6"/>
        <v>0</v>
      </c>
      <c r="J22" s="17">
        <f t="shared" si="7"/>
        <v>0</v>
      </c>
      <c r="K22" s="17">
        <f t="shared" si="8"/>
        <v>0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30" t="s">
        <v>130</v>
      </c>
      <c r="B23" s="30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30" t="s">
        <v>130</v>
      </c>
      <c r="B24" s="30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0.40341937916261494</v>
      </c>
      <c r="D25" s="17">
        <f t="shared" ref="D25:O25" si="13">SUM(D15:D24)</f>
        <v>0</v>
      </c>
      <c r="E25" s="17">
        <f t="shared" si="13"/>
        <v>0.40295339017061782</v>
      </c>
      <c r="F25" s="17">
        <f t="shared" si="13"/>
        <v>1.1170617533830014</v>
      </c>
      <c r="G25" s="17">
        <f t="shared" si="13"/>
        <v>1.1731056560316688</v>
      </c>
      <c r="H25" s="17">
        <f t="shared" si="13"/>
        <v>1.1182070647450313</v>
      </c>
      <c r="I25" s="17">
        <f t="shared" si="13"/>
        <v>0.69131329884128712</v>
      </c>
      <c r="J25" s="17">
        <f t="shared" si="13"/>
        <v>2.4675204981583763</v>
      </c>
      <c r="K25" s="17">
        <f t="shared" si="13"/>
        <v>0.80577056466840269</v>
      </c>
      <c r="L25" s="17">
        <f t="shared" si="13"/>
        <v>0</v>
      </c>
      <c r="M25" s="17">
        <f t="shared" si="13"/>
        <v>0</v>
      </c>
      <c r="N25" s="17">
        <f t="shared" si="13"/>
        <v>0</v>
      </c>
      <c r="O25" s="17">
        <f t="shared" si="13"/>
        <v>0.5030610002094682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30" t="s">
        <v>18</v>
      </c>
      <c r="B27" s="30" t="s">
        <v>19</v>
      </c>
      <c r="C27" s="29" t="s">
        <v>1</v>
      </c>
      <c r="D27" s="29" t="s">
        <v>2</v>
      </c>
      <c r="E27" s="29" t="s">
        <v>64</v>
      </c>
      <c r="F27" s="29" t="s">
        <v>1</v>
      </c>
      <c r="G27" s="29" t="s">
        <v>2</v>
      </c>
      <c r="H27" s="29" t="s">
        <v>64</v>
      </c>
      <c r="I27" s="29" t="s">
        <v>1</v>
      </c>
      <c r="J27" s="29" t="s">
        <v>2</v>
      </c>
      <c r="K27" s="29" t="s">
        <v>64</v>
      </c>
      <c r="L27" s="29" t="s">
        <v>1</v>
      </c>
      <c r="M27" s="29" t="s">
        <v>2</v>
      </c>
      <c r="N27" s="29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30" t="s">
        <v>26</v>
      </c>
      <c r="B28" s="30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30" t="s">
        <v>129</v>
      </c>
      <c r="B29" s="30" t="s">
        <v>27</v>
      </c>
      <c r="C29" s="17">
        <f>(SUMIFS(MESKENAG2,KAYNAK,A29,SEBEP,B29,SÜRE,"Uzun",BİLDİRİM,"Bildirimli",İL,$B$10,İLÇE,$B$11)/VLOOKUP($B$11,ABONE2,3,FALSE))</f>
        <v>0.10255321025818886</v>
      </c>
      <c r="D29" s="17">
        <f>(SUMIFS(MESKENOG2,KAYNAK,A29,SEBEP,B29,SÜRE,"Uzun",BİLDİRİM,"Bildirimli",İL,$B$10,İLÇE,$B$11)/VLOOKUP($B$11,ABONE2,4,FALSE))</f>
        <v>0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0.10243475123132337</v>
      </c>
      <c r="F29" s="17">
        <f>(SUMIFS(TARIMSALAG2,KAYNAK,A29,SEBEP,B29,SÜRE,"Uzun",BİLDİRİM,"Bildirimli",İL,$B$10,İLÇE,$B$11)/VLOOKUP($B$11,ABONE2,6,FALSE))</f>
        <v>0.12326305539698704</v>
      </c>
      <c r="G29" s="17">
        <f>(SUMIFS(TARIMSALOG2,KAYNAK,A29,SEBEP,B29,SÜRE,"Uzun",BİLDİRİM,"Bildirimli",İL,$B$10,İLÇE,$B$11)/VLOOKUP($B$11,ABONE2,7,FALSE))</f>
        <v>0.24912041580714514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0.12583507229910199</v>
      </c>
      <c r="I29" s="17">
        <f>(SUMIFS(TICARETHANEAG2,KAYNAK,A29,SEBEP,B29,SÜRE,"Uzun",BİLDİRİM,"Bildirimli",İL,$B$10,İLÇE,$B$11)/VLOOKUP($B$11,ABONE2,9,FALSE))</f>
        <v>0.16324717316294485</v>
      </c>
      <c r="J29" s="17">
        <f>(SUMIFS(TICARETHANEOG2,KAYNAK,A29,SEBEP,B29,SÜRE,"Uzun",BİLDİRİM,"Bildirimli",İL,$B$10,İLÇE,$B$11)/VLOOKUP($B$11,ABONE2,10,FALSE))</f>
        <v>3.5727287191930972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0.38295123460164199</v>
      </c>
      <c r="L29" s="17">
        <f>(SUMIFS(SANAYIAG2,KAYNAK,A29,SEBEP,B29,SÜRE,"Uzun",BİLDİRİM,"Bildirimli",İL,$B$10,İLÇE,$B$11)/VLOOKUP($B$11,ABONE2,12,FALSE))</f>
        <v>0</v>
      </c>
      <c r="M29" s="17">
        <f>(SUMIFS(SANAYIOG2,KAYNAK,A29,SEBEP,B29,SÜRE,"Uzun",BİLDİRİM,"Bildirimli",İL,$B$10,İLÇE,$B$11)/VLOOKUP($B$11,ABONE2,13,FALSE))</f>
        <v>0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0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0.14314093672436248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30" t="s">
        <v>129</v>
      </c>
      <c r="B30" s="30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30" t="s">
        <v>130</v>
      </c>
      <c r="B31" s="30" t="s">
        <v>27</v>
      </c>
      <c r="C31" s="17">
        <f>(SUMIFS(MESKENAG2,KAYNAK,A31,SEBEP,B31,SÜRE,"Uzun",BİLDİRİM,"Bildirimli",İL,$B$10,İLÇE,$B$11)/VLOOKUP($B$11,ABONE2,3,FALSE))</f>
        <v>4.2313635159257956E-2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4.2264758756154749E-2</v>
      </c>
      <c r="F31" s="17">
        <f>(SUMIFS(TARIMSALAG2,KAYNAK,A31,SEBEP,B31,SÜRE,"Uzun",BİLDİRİM,"Bildirimli",İL,$B$10,İLÇE,$B$11)/VLOOKUP($B$11,ABONE2,6,FALSE))</f>
        <v>0.35160678643335458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0.34442136164248222</v>
      </c>
      <c r="I31" s="17">
        <f>(SUMIFS(TICARETHANEAG2,KAYNAK,A31,SEBEP,B31,SÜRE,"Uzun",BİLDİRİM,"Bildirimli",İL,$B$10,İLÇE,$B$11)/VLOOKUP($B$11,ABONE2,9,FALSE))</f>
        <v>5.6405498480868515E-3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5.2770776621719473E-3</v>
      </c>
      <c r="L31" s="17">
        <f>(SUMIFS(SANAYIAG2,KAYNAK,A31,SEBEP,B31,SÜRE,"Uzun",BİLDİRİM,"Bildirimli",İL,$B$10,İLÇE,$B$11)/VLOOKUP($B$11,ABONE2,12,FALSE))</f>
        <v>0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5.5604233024300391E-2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30" t="s">
        <v>130</v>
      </c>
      <c r="B32" s="30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0.14486684541744682</v>
      </c>
      <c r="D33" s="17">
        <f t="shared" ref="D33:O33" si="14">SUM(D28:D32)</f>
        <v>0</v>
      </c>
      <c r="E33" s="17">
        <f t="shared" si="14"/>
        <v>0.1446995099874781</v>
      </c>
      <c r="F33" s="17">
        <f t="shared" si="14"/>
        <v>0.47486984183034164</v>
      </c>
      <c r="G33" s="17">
        <f t="shared" si="14"/>
        <v>0.24912041580714514</v>
      </c>
      <c r="H33" s="17">
        <f t="shared" si="14"/>
        <v>0.47025643394158423</v>
      </c>
      <c r="I33" s="17">
        <f t="shared" si="14"/>
        <v>0.16888772301103169</v>
      </c>
      <c r="J33" s="17">
        <f t="shared" si="14"/>
        <v>3.5727287191930972</v>
      </c>
      <c r="K33" s="17">
        <f t="shared" si="14"/>
        <v>0.38822831226381393</v>
      </c>
      <c r="L33" s="17">
        <f t="shared" si="14"/>
        <v>0</v>
      </c>
      <c r="M33" s="17">
        <f t="shared" si="14"/>
        <v>0</v>
      </c>
      <c r="N33" s="17">
        <f t="shared" si="14"/>
        <v>0</v>
      </c>
      <c r="O33" s="17">
        <f t="shared" si="14"/>
        <v>0.19874516974866288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9512</v>
      </c>
      <c r="D37" s="22">
        <f>VLOOKUP($B$11,ABONE2,4,FALSE)</f>
        <v>11</v>
      </c>
      <c r="E37" s="22">
        <f>VLOOKUP($B$11,ABONE2,5,FALSE)</f>
        <v>9523</v>
      </c>
      <c r="F37" s="22">
        <f>VLOOKUP($B$11,ABONE2,6,FALSE)</f>
        <v>719</v>
      </c>
      <c r="G37" s="22">
        <f>VLOOKUP($B$11,ABONE2,7,FALSE)</f>
        <v>15</v>
      </c>
      <c r="H37" s="22">
        <f>VLOOKUP($B$11,ABONE2,8,FALSE)</f>
        <v>734</v>
      </c>
      <c r="I37" s="22">
        <f>VLOOKUP($B$11,ABONE2,9,FALSE)</f>
        <v>1568</v>
      </c>
      <c r="J37" s="22">
        <f>VLOOKUP($B$11,ABONE2,10,FALSE)</f>
        <v>108</v>
      </c>
      <c r="K37" s="22">
        <f>VLOOKUP($B$11,ABONE2,11,FALSE)</f>
        <v>1676</v>
      </c>
      <c r="L37" s="36">
        <f>VLOOKUP($B$11,ABONE2,12,FALSE)</f>
        <v>8</v>
      </c>
      <c r="M37" s="36">
        <f>VLOOKUP($B$11,ABONE2,13,FALSE)</f>
        <v>3</v>
      </c>
      <c r="N37" s="36">
        <f>VLOOKUP($B$11,ABONE2,14,FALSE)</f>
        <v>11</v>
      </c>
      <c r="O37" s="36">
        <f>VLOOKUP($B$11,ABONE2,15,FALSE)</f>
        <v>11944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833.21329166666646</v>
      </c>
      <c r="D38" s="22">
        <f>VLOOKUP($B$11,TUKETIM,4,FALSE)</f>
        <v>0</v>
      </c>
      <c r="E38" s="22">
        <f>VLOOKUP($B$11,TUKETIM,5,FALSE)</f>
        <v>833.21329166666646</v>
      </c>
      <c r="F38" s="22">
        <f>VLOOKUP($B$11,TUKETIM,6,FALSE)</f>
        <v>275.93290833333333</v>
      </c>
      <c r="G38" s="22">
        <f>VLOOKUP($B$11,TUKETIM,7,FALSE)</f>
        <v>16.497216666666667</v>
      </c>
      <c r="H38" s="22">
        <f>VLOOKUP($B$11,TUKETIM,8,FALSE)</f>
        <v>292.43012499999998</v>
      </c>
      <c r="I38" s="22">
        <f>VLOOKUP($B$11,TUKETIM,9,FALSE)</f>
        <v>542.47410000000002</v>
      </c>
      <c r="J38" s="22">
        <f>VLOOKUP($B$11,TUKETIM,10,FALSE)</f>
        <v>460.97567499999997</v>
      </c>
      <c r="K38" s="22">
        <f>VLOOKUP($B$11,TUKETIM,11,FALSE)</f>
        <v>1003.449775</v>
      </c>
      <c r="L38" s="36">
        <f>VLOOKUP($B$11,TUKETIM,12,FALSE)</f>
        <v>76.622558333333345</v>
      </c>
      <c r="M38" s="36">
        <f>VLOOKUP($B$11,TUKETIM,13,FALSE)</f>
        <v>45.335450000000009</v>
      </c>
      <c r="N38" s="36">
        <f>VLOOKUP($B$11,TUKETIM,14,FALSE)</f>
        <v>121.95800833333335</v>
      </c>
      <c r="O38" s="36">
        <f>VLOOKUP($B$11,TUKETIM,15,FALSE)</f>
        <v>2251.0511999999999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39448.523000000001</v>
      </c>
      <c r="D39" s="22">
        <f>VLOOKUP($B$11,ANLASMA,4,FALSE)</f>
        <v>33</v>
      </c>
      <c r="E39" s="22">
        <f>VLOOKUP($B$11,ANLASMA,5,FALSE)</f>
        <v>39481.523000000001</v>
      </c>
      <c r="F39" s="22">
        <f>VLOOKUP($B$11,ANLASMA,6,FALSE)</f>
        <v>3059.31</v>
      </c>
      <c r="G39" s="22">
        <f>VLOOKUP($B$11,ANLASMA,7,FALSE)</f>
        <v>595.20000000000005</v>
      </c>
      <c r="H39" s="22">
        <f>VLOOKUP($B$11,ANLASMA,8,FALSE)</f>
        <v>3654.51</v>
      </c>
      <c r="I39" s="22">
        <f>VLOOKUP($B$11,ANLASMA,9,FALSE)</f>
        <v>8155.0940000000001</v>
      </c>
      <c r="J39" s="22">
        <f>VLOOKUP($B$11,ANLASMA,10,FALSE)</f>
        <v>3435.76</v>
      </c>
      <c r="K39" s="22">
        <f>VLOOKUP($B$11,ANLASMA,11,FALSE)</f>
        <v>11590.853999999999</v>
      </c>
      <c r="L39" s="36">
        <f>VLOOKUP($B$11,ANLASMA,12,FALSE)</f>
        <v>249.72</v>
      </c>
      <c r="M39" s="36">
        <f>VLOOKUP($B$11,ANLASMA,13,FALSE)</f>
        <v>90</v>
      </c>
      <c r="N39" s="36">
        <f>VLOOKUP($B$11,ANLASMA,14,FALSE)</f>
        <v>339.72</v>
      </c>
      <c r="O39" s="36">
        <f>VLOOKUP($B$11,ANLASMA,15,FALSE)</f>
        <v>55066.607000000004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81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122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30" t="s">
        <v>18</v>
      </c>
      <c r="B14" s="30" t="s">
        <v>19</v>
      </c>
      <c r="C14" s="29" t="s">
        <v>20</v>
      </c>
      <c r="D14" s="29" t="s">
        <v>2</v>
      </c>
      <c r="E14" s="29" t="s">
        <v>64</v>
      </c>
      <c r="F14" s="29" t="s">
        <v>20</v>
      </c>
      <c r="G14" s="29" t="s">
        <v>2</v>
      </c>
      <c r="H14" s="29" t="s">
        <v>64</v>
      </c>
      <c r="I14" s="29" t="s">
        <v>20</v>
      </c>
      <c r="J14" s="29" t="s">
        <v>2</v>
      </c>
      <c r="K14" s="29" t="s">
        <v>64</v>
      </c>
      <c r="L14" s="29" t="s">
        <v>20</v>
      </c>
      <c r="M14" s="29" t="s">
        <v>2</v>
      </c>
      <c r="N14" s="29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30" t="s">
        <v>26</v>
      </c>
      <c r="B15" s="30" t="s">
        <v>27</v>
      </c>
      <c r="C15" s="17">
        <f t="shared" ref="C15:C24" si="0">(SUMIFS(MESKENAG2,KAYNAK,A15,SEBEP,B15,SÜRE,"Uzun",BİLDİRİM,"Bildirimsiz",İL,$B$10,İLÇE,$B$11)/VLOOKUP($B$11,ABONE2,3,FALSE))</f>
        <v>0</v>
      </c>
      <c r="D15" s="17">
        <f t="shared" ref="D15:D24" si="1">(SUMIFS(MESKENOG2,KAYNAK,A15,SEBEP,B15,SÜRE,"Uzun",BİLDİRİM,"Bildirimsiz",İL,$B$10,İLÇE,$B$11)/VLOOKUP($B$11,ABONE2,4,FALSE))</f>
        <v>0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7">
        <f t="shared" ref="F15:F24" si="3">(SUMIFS(TARIMSALAG2,KAYNAK,A15,SEBEP,B15,SÜRE,"Uzun",BİLDİRİM,"Bildirimsiz",İL,$B$10,İLÇE,$B$11)/VLOOKUP($B$11,ABONE2,6,FALSE))</f>
        <v>0</v>
      </c>
      <c r="G15" s="17">
        <f t="shared" ref="G15:G24" si="4">(SUMIFS(TARIMSALOG2,KAYNAK,A15,SEBEP,B15,SÜRE,"Uzun",BİLDİRİM,"Bildirimsiz",İL,$B$10,İLÇE,$B$11)/VLOOKUP($B$11,ABONE2,7,FALSE))</f>
        <v>0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7">
        <f t="shared" ref="I15:I24" si="6">(SUMIFS(TICARETHANEAG2,KAYNAK,A15,SEBEP,B15,SÜRE,"Uzun",BİLDİRİM,"Bildirimsiz",İL,$B$10,İLÇE,$B$11)/VLOOKUP($B$11,ABONE2,9,FALSE))</f>
        <v>0</v>
      </c>
      <c r="J15" s="17">
        <f t="shared" ref="J15:J24" si="7">(SUMIFS(TICARETHANEOG2,KAYNAK,A15,SEBEP,B15,SÜRE,"Uzun",BİLDİRİM,"Bildirimsiz",İL,$B$10,İLÇE,$B$11)/VLOOKUP($B$11,ABONE2,10,FALSE))</f>
        <v>0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7">
        <f t="shared" ref="L15:L24" si="9">(SUMIFS(SANAYIAG2,KAYNAK,A15,SEBEP,B15,SÜRE,"Uzun",BİLDİRİM,"Bildirimsiz",İL,$B$10,İLÇE,$B$11)/VLOOKUP($B$11,ABONE2,12,FALSE))</f>
        <v>0</v>
      </c>
      <c r="M15" s="17">
        <f t="shared" ref="M15:M24" si="10">(SUMIFS(SANAYIOG2,KAYNAK,A15,SEBEP,B15,SÜRE,"Uzun",BİLDİRİM,"Bildirimsiz",İL,$B$10,İLÇE,$B$11)/VLOOKUP($B$11,ABONE2,13,FALSE))</f>
        <v>0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30" t="s">
        <v>26</v>
      </c>
      <c r="B16" s="30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30" t="s">
        <v>129</v>
      </c>
      <c r="B17" s="30" t="s">
        <v>27</v>
      </c>
      <c r="C17" s="17">
        <f t="shared" si="0"/>
        <v>0.23387394129313388</v>
      </c>
      <c r="D17" s="17">
        <f t="shared" si="1"/>
        <v>0.69943418588246786</v>
      </c>
      <c r="E17" s="17">
        <f t="shared" si="2"/>
        <v>0.23435455504708813</v>
      </c>
      <c r="F17" s="17">
        <f t="shared" si="3"/>
        <v>2.022766563195288</v>
      </c>
      <c r="G17" s="17">
        <f t="shared" si="4"/>
        <v>15.122774271107128</v>
      </c>
      <c r="H17" s="17">
        <f t="shared" si="5"/>
        <v>7.0630177557783895</v>
      </c>
      <c r="I17" s="17">
        <f t="shared" si="6"/>
        <v>0.46107290178229032</v>
      </c>
      <c r="J17" s="17">
        <f t="shared" si="7"/>
        <v>8.5623830722914427</v>
      </c>
      <c r="K17" s="17">
        <f t="shared" si="8"/>
        <v>0.76922637574322283</v>
      </c>
      <c r="L17" s="17">
        <f t="shared" si="9"/>
        <v>4.6561598210460664</v>
      </c>
      <c r="M17" s="17">
        <f t="shared" si="10"/>
        <v>291.03357844402575</v>
      </c>
      <c r="N17" s="17">
        <f t="shared" si="11"/>
        <v>228.03054634697023</v>
      </c>
      <c r="O17" s="23">
        <f t="shared" si="12"/>
        <v>0.54864304321418578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30" t="s">
        <v>129</v>
      </c>
      <c r="B18" s="30" t="s">
        <v>3</v>
      </c>
      <c r="C18" s="17">
        <f t="shared" si="0"/>
        <v>1.3297943665486056E-2</v>
      </c>
      <c r="D18" s="17">
        <f t="shared" si="1"/>
        <v>0.85417072313561149</v>
      </c>
      <c r="E18" s="17">
        <f t="shared" si="2"/>
        <v>1.4166005377876408E-2</v>
      </c>
      <c r="F18" s="17">
        <f t="shared" si="3"/>
        <v>0.15623746757929993</v>
      </c>
      <c r="G18" s="17">
        <f t="shared" si="4"/>
        <v>2.1500994638338957</v>
      </c>
      <c r="H18" s="17">
        <f t="shared" si="5"/>
        <v>0.92337940585456113</v>
      </c>
      <c r="I18" s="17">
        <f t="shared" si="6"/>
        <v>1.0431177400390587E-2</v>
      </c>
      <c r="J18" s="17">
        <f t="shared" si="7"/>
        <v>1.0770787966793844</v>
      </c>
      <c r="K18" s="17">
        <f t="shared" si="8"/>
        <v>5.1003771518500052E-2</v>
      </c>
      <c r="L18" s="17">
        <f t="shared" si="9"/>
        <v>1.4011115215572507</v>
      </c>
      <c r="M18" s="17">
        <f t="shared" si="10"/>
        <v>0</v>
      </c>
      <c r="N18" s="17">
        <f t="shared" si="11"/>
        <v>0.30824453474259511</v>
      </c>
      <c r="O18" s="23">
        <f t="shared" si="12"/>
        <v>2.7643540544973894E-2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30" t="s">
        <v>129</v>
      </c>
      <c r="B19" s="30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30" t="s">
        <v>129</v>
      </c>
      <c r="B20" s="30" t="s">
        <v>5</v>
      </c>
      <c r="C20" s="17">
        <f t="shared" si="0"/>
        <v>1.6784069585958725E-3</v>
      </c>
      <c r="D20" s="17">
        <f t="shared" si="1"/>
        <v>0</v>
      </c>
      <c r="E20" s="17">
        <f t="shared" si="2"/>
        <v>1.6766742817223451E-3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1.5991365940551652E-3</v>
      </c>
      <c r="J20" s="17">
        <f t="shared" si="7"/>
        <v>7.8704929855389558E-2</v>
      </c>
      <c r="K20" s="17">
        <f t="shared" si="8"/>
        <v>4.5320471425844234E-3</v>
      </c>
      <c r="L20" s="17">
        <f t="shared" si="9"/>
        <v>0</v>
      </c>
      <c r="M20" s="17">
        <f t="shared" si="10"/>
        <v>21.174305961504928</v>
      </c>
      <c r="N20" s="17">
        <f t="shared" si="11"/>
        <v>16.515958649973843</v>
      </c>
      <c r="O20" s="23">
        <f t="shared" si="12"/>
        <v>1.4982894934588506E-2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30" t="s">
        <v>130</v>
      </c>
      <c r="B21" s="30" t="s">
        <v>27</v>
      </c>
      <c r="C21" s="17">
        <f t="shared" si="0"/>
        <v>4.5823737031890521E-2</v>
      </c>
      <c r="D21" s="17">
        <f t="shared" si="1"/>
        <v>0</v>
      </c>
      <c r="E21" s="17">
        <f t="shared" si="2"/>
        <v>4.5776431621836582E-2</v>
      </c>
      <c r="F21" s="17">
        <f t="shared" si="3"/>
        <v>6.2853953430238724E-2</v>
      </c>
      <c r="G21" s="17">
        <f t="shared" si="4"/>
        <v>0</v>
      </c>
      <c r="H21" s="17">
        <f t="shared" si="5"/>
        <v>3.8670783404774534E-2</v>
      </c>
      <c r="I21" s="17">
        <f t="shared" si="6"/>
        <v>8.4137578525822182E-2</v>
      </c>
      <c r="J21" s="17">
        <f t="shared" si="7"/>
        <v>0</v>
      </c>
      <c r="K21" s="17">
        <f t="shared" si="8"/>
        <v>8.0937196542204909E-2</v>
      </c>
      <c r="L21" s="17">
        <f t="shared" si="9"/>
        <v>0.90182631062523555</v>
      </c>
      <c r="M21" s="17">
        <f t="shared" si="10"/>
        <v>0</v>
      </c>
      <c r="N21" s="17">
        <f t="shared" si="11"/>
        <v>0.19840178833755182</v>
      </c>
      <c r="O21" s="23">
        <f t="shared" si="12"/>
        <v>5.0821509364197034E-2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30" t="s">
        <v>130</v>
      </c>
      <c r="B22" s="30" t="s">
        <v>3</v>
      </c>
      <c r="C22" s="17">
        <f t="shared" si="0"/>
        <v>0</v>
      </c>
      <c r="D22" s="17">
        <f t="shared" si="1"/>
        <v>0</v>
      </c>
      <c r="E22" s="17">
        <f t="shared" si="2"/>
        <v>0</v>
      </c>
      <c r="F22" s="17">
        <f t="shared" si="3"/>
        <v>0</v>
      </c>
      <c r="G22" s="17">
        <f t="shared" si="4"/>
        <v>0</v>
      </c>
      <c r="H22" s="17">
        <f t="shared" si="5"/>
        <v>0</v>
      </c>
      <c r="I22" s="17">
        <f t="shared" si="6"/>
        <v>0</v>
      </c>
      <c r="J22" s="17">
        <f t="shared" si="7"/>
        <v>0</v>
      </c>
      <c r="K22" s="17">
        <f t="shared" si="8"/>
        <v>0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30" t="s">
        <v>130</v>
      </c>
      <c r="B23" s="30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30" t="s">
        <v>130</v>
      </c>
      <c r="B24" s="30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0.29467402894910633</v>
      </c>
      <c r="D25" s="17">
        <f t="shared" ref="D25:O25" si="13">SUM(D15:D24)</f>
        <v>1.5536049090180795</v>
      </c>
      <c r="E25" s="17">
        <f t="shared" si="13"/>
        <v>0.29597366632852345</v>
      </c>
      <c r="F25" s="17">
        <f t="shared" si="13"/>
        <v>2.241857984204827</v>
      </c>
      <c r="G25" s="17">
        <f t="shared" si="13"/>
        <v>17.272873734941022</v>
      </c>
      <c r="H25" s="17">
        <f t="shared" si="13"/>
        <v>8.0250679450377245</v>
      </c>
      <c r="I25" s="17">
        <f t="shared" si="13"/>
        <v>0.55724079430255824</v>
      </c>
      <c r="J25" s="17">
        <f t="shared" si="13"/>
        <v>9.7181667988262159</v>
      </c>
      <c r="K25" s="17">
        <f t="shared" si="13"/>
        <v>0.90569939094651208</v>
      </c>
      <c r="L25" s="17">
        <f t="shared" si="13"/>
        <v>6.9590976532285529</v>
      </c>
      <c r="M25" s="17">
        <f t="shared" si="13"/>
        <v>312.20788440553065</v>
      </c>
      <c r="N25" s="17">
        <f t="shared" si="13"/>
        <v>245.0531513200242</v>
      </c>
      <c r="O25" s="17">
        <f t="shared" si="13"/>
        <v>0.64209098805794518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30" t="s">
        <v>18</v>
      </c>
      <c r="B27" s="30" t="s">
        <v>19</v>
      </c>
      <c r="C27" s="29" t="s">
        <v>1</v>
      </c>
      <c r="D27" s="29" t="s">
        <v>2</v>
      </c>
      <c r="E27" s="29" t="s">
        <v>64</v>
      </c>
      <c r="F27" s="29" t="s">
        <v>1</v>
      </c>
      <c r="G27" s="29" t="s">
        <v>2</v>
      </c>
      <c r="H27" s="29" t="s">
        <v>64</v>
      </c>
      <c r="I27" s="29" t="s">
        <v>1</v>
      </c>
      <c r="J27" s="29" t="s">
        <v>2</v>
      </c>
      <c r="K27" s="29" t="s">
        <v>64</v>
      </c>
      <c r="L27" s="29" t="s">
        <v>1</v>
      </c>
      <c r="M27" s="29" t="s">
        <v>2</v>
      </c>
      <c r="N27" s="29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30" t="s">
        <v>26</v>
      </c>
      <c r="B28" s="30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30" t="s">
        <v>129</v>
      </c>
      <c r="B29" s="30" t="s">
        <v>27</v>
      </c>
      <c r="C29" s="17">
        <f>(SUMIFS(MESKENAG2,KAYNAK,A29,SEBEP,B29,SÜRE,"Uzun",BİLDİRİM,"Bildirimli",İL,$B$10,İLÇE,$B$11)/VLOOKUP($B$11,ABONE2,3,FALSE))</f>
        <v>1.4414485978950554E-2</v>
      </c>
      <c r="D29" s="17">
        <f>(SUMIFS(MESKENOG2,KAYNAK,A29,SEBEP,B29,SÜRE,"Uzun",BİLDİRİM,"Bildirimli",İL,$B$10,İLÇE,$B$11)/VLOOKUP($B$11,ABONE2,4,FALSE))</f>
        <v>3.5705784521681549E-3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1.440329144255156E-2</v>
      </c>
      <c r="F29" s="17">
        <f>(SUMIFS(TARIMSALAG2,KAYNAK,A29,SEBEP,B29,SÜRE,"Uzun",BİLDİRİM,"Bildirimli",İL,$B$10,İLÇE,$B$11)/VLOOKUP($B$11,ABONE2,6,FALSE))</f>
        <v>2.9984238064619674E-2</v>
      </c>
      <c r="G29" s="17">
        <f>(SUMIFS(TARIMSALOG2,KAYNAK,A29,SEBEP,B29,SÜRE,"Uzun",BİLDİRİM,"Bildirimli",İL,$B$10,İLÇE,$B$11)/VLOOKUP($B$11,ABONE2,7,FALSE))</f>
        <v>0.43006809136979041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0.18391720999231836</v>
      </c>
      <c r="I29" s="17">
        <f>(SUMIFS(TICARETHANEAG2,KAYNAK,A29,SEBEP,B29,SÜRE,"Uzun",BİLDİRİM,"Bildirimli",İL,$B$10,İLÇE,$B$11)/VLOOKUP($B$11,ABONE2,9,FALSE))</f>
        <v>2.41905767006983E-2</v>
      </c>
      <c r="J29" s="17">
        <f>(SUMIFS(TICARETHANEOG2,KAYNAK,A29,SEBEP,B29,SÜRE,"Uzun",BİLDİRİM,"Bildirimli",İL,$B$10,İLÇE,$B$11)/VLOOKUP($B$11,ABONE2,10,FALSE))</f>
        <v>0.67291169838182807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4.8866297426165745E-2</v>
      </c>
      <c r="L29" s="17">
        <f>(SUMIFS(SANAYIAG2,KAYNAK,A29,SEBEP,B29,SÜRE,"Uzun",BİLDİRİM,"Bildirimli",İL,$B$10,İLÇE,$B$11)/VLOOKUP($B$11,ABONE2,12,FALSE))</f>
        <v>0</v>
      </c>
      <c r="M29" s="17">
        <f>(SUMIFS(SANAYIOG2,KAYNAK,A29,SEBEP,B29,SÜRE,"Uzun",BİLDİRİM,"Bildirimli",İL,$B$10,İLÇE,$B$11)/VLOOKUP($B$11,ABONE2,13,FALSE))</f>
        <v>102.80762999653341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80.189951397296056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8.3493901791779221E-2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30" t="s">
        <v>129</v>
      </c>
      <c r="B30" s="30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30" t="s">
        <v>130</v>
      </c>
      <c r="B31" s="30" t="s">
        <v>27</v>
      </c>
      <c r="C31" s="17">
        <f>(SUMIFS(MESKENAG2,KAYNAK,A31,SEBEP,B31,SÜRE,"Uzun",BİLDİRİM,"Bildirimli",İL,$B$10,İLÇE,$B$11)/VLOOKUP($B$11,ABONE2,3,FALSE))</f>
        <v>9.389054205178533E-3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9.3793615635922416E-3</v>
      </c>
      <c r="F31" s="17">
        <f>(SUMIFS(TARIMSALAG2,KAYNAK,A31,SEBEP,B31,SÜRE,"Uzun",BİLDİRİM,"Bildirimli",İL,$B$10,İLÇE,$B$11)/VLOOKUP($B$11,ABONE2,6,FALSE))</f>
        <v>6.1817229414496466E-2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3.8032940792252258E-2</v>
      </c>
      <c r="I31" s="17">
        <f>(SUMIFS(TICARETHANEAG2,KAYNAK,A31,SEBEP,B31,SÜRE,"Uzun",BİLDİRİM,"Bildirimli",İL,$B$10,İLÇE,$B$11)/VLOOKUP($B$11,ABONE2,9,FALSE))</f>
        <v>1.2111954893841115E-2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1.1651246576489936E-2</v>
      </c>
      <c r="L31" s="17">
        <f>(SUMIFS(SANAYIAG2,KAYNAK,A31,SEBEP,B31,SÜRE,"Uzun",BİLDİRİM,"Bildirimli",İL,$B$10,İLÇE,$B$11)/VLOOKUP($B$11,ABONE2,12,FALSE))</f>
        <v>0.13945161003165493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3.0679354206964087E-2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9.9711277982882356E-3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30" t="s">
        <v>130</v>
      </c>
      <c r="B32" s="30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2.3803540184129085E-2</v>
      </c>
      <c r="D33" s="17">
        <f t="shared" ref="D33:O33" si="14">SUM(D28:D32)</f>
        <v>3.5705784521681549E-3</v>
      </c>
      <c r="E33" s="17">
        <f t="shared" si="14"/>
        <v>2.3782653006143802E-2</v>
      </c>
      <c r="F33" s="17">
        <f t="shared" si="14"/>
        <v>9.1801467479116133E-2</v>
      </c>
      <c r="G33" s="17">
        <f t="shared" si="14"/>
        <v>0.43006809136979041</v>
      </c>
      <c r="H33" s="17">
        <f t="shared" si="14"/>
        <v>0.22195015078457062</v>
      </c>
      <c r="I33" s="17">
        <f t="shared" si="14"/>
        <v>3.6302531594539417E-2</v>
      </c>
      <c r="J33" s="17">
        <f t="shared" si="14"/>
        <v>0.67291169838182807</v>
      </c>
      <c r="K33" s="17">
        <f t="shared" si="14"/>
        <v>6.0517544002655681E-2</v>
      </c>
      <c r="L33" s="17">
        <f t="shared" si="14"/>
        <v>0.13945161003165493</v>
      </c>
      <c r="M33" s="17">
        <f t="shared" si="14"/>
        <v>102.80762999653341</v>
      </c>
      <c r="N33" s="17">
        <f t="shared" si="14"/>
        <v>80.220630751503023</v>
      </c>
      <c r="O33" s="17">
        <f t="shared" si="14"/>
        <v>9.3465029590067458E-2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54190</v>
      </c>
      <c r="D37" s="22">
        <f>VLOOKUP($B$11,ABONE2,4,FALSE)</f>
        <v>56</v>
      </c>
      <c r="E37" s="22">
        <f>VLOOKUP($B$11,ABONE2,5,FALSE)</f>
        <v>54246</v>
      </c>
      <c r="F37" s="22">
        <f>VLOOKUP($B$11,ABONE2,6,FALSE)</f>
        <v>347</v>
      </c>
      <c r="G37" s="22">
        <f>VLOOKUP($B$11,ABONE2,7,FALSE)</f>
        <v>217</v>
      </c>
      <c r="H37" s="22">
        <f>VLOOKUP($B$11,ABONE2,8,FALSE)</f>
        <v>564</v>
      </c>
      <c r="I37" s="22">
        <f>VLOOKUP($B$11,ABONE2,9,FALSE)</f>
        <v>8725</v>
      </c>
      <c r="J37" s="22">
        <f>VLOOKUP($B$11,ABONE2,10,FALSE)</f>
        <v>345</v>
      </c>
      <c r="K37" s="22">
        <f>VLOOKUP($B$11,ABONE2,11,FALSE)</f>
        <v>9070</v>
      </c>
      <c r="L37" s="36">
        <f>VLOOKUP($B$11,ABONE2,12,FALSE)</f>
        <v>11</v>
      </c>
      <c r="M37" s="36">
        <f>VLOOKUP($B$11,ABONE2,13,FALSE)</f>
        <v>39</v>
      </c>
      <c r="N37" s="36">
        <f>VLOOKUP($B$11,ABONE2,14,FALSE)</f>
        <v>50</v>
      </c>
      <c r="O37" s="36">
        <f>VLOOKUP($B$11,ABONE2,15,FALSE)</f>
        <v>63930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9454.9890500000001</v>
      </c>
      <c r="D38" s="22">
        <f>VLOOKUP($B$11,TUKETIM,4,FALSE)</f>
        <v>9.5633916666666678</v>
      </c>
      <c r="E38" s="22">
        <f>VLOOKUP($B$11,TUKETIM,5,FALSE)</f>
        <v>9464.5524416666667</v>
      </c>
      <c r="F38" s="22">
        <f>VLOOKUP($B$11,TUKETIM,6,FALSE)</f>
        <v>107.25758333333333</v>
      </c>
      <c r="G38" s="22">
        <f>VLOOKUP($B$11,TUKETIM,7,FALSE)</f>
        <v>291.44880000000001</v>
      </c>
      <c r="H38" s="22">
        <f>VLOOKUP($B$11,TUKETIM,8,FALSE)</f>
        <v>398.70638333333335</v>
      </c>
      <c r="I38" s="22">
        <f>VLOOKUP($B$11,TUKETIM,9,FALSE)</f>
        <v>3535.6651750000001</v>
      </c>
      <c r="J38" s="22">
        <f>VLOOKUP($B$11,TUKETIM,10,FALSE)</f>
        <v>2586.4156833333332</v>
      </c>
      <c r="K38" s="22">
        <f>VLOOKUP($B$11,TUKETIM,11,FALSE)</f>
        <v>6122.0808583333328</v>
      </c>
      <c r="L38" s="36">
        <f>VLOOKUP($B$11,TUKETIM,12,FALSE)</f>
        <v>131.17686666666665</v>
      </c>
      <c r="M38" s="36">
        <f>VLOOKUP($B$11,TUKETIM,13,FALSE)</f>
        <v>15260.135708333331</v>
      </c>
      <c r="N38" s="36">
        <f>VLOOKUP($B$11,TUKETIM,14,FALSE)</f>
        <v>15391.312574999998</v>
      </c>
      <c r="O38" s="36">
        <f>VLOOKUP($B$11,TUKETIM,15,FALSE)</f>
        <v>31376.652258333332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252675.52600000001</v>
      </c>
      <c r="D39" s="22">
        <f>VLOOKUP($B$11,ANLASMA,4,FALSE)</f>
        <v>329.16800000000001</v>
      </c>
      <c r="E39" s="22">
        <f>VLOOKUP($B$11,ANLASMA,5,FALSE)</f>
        <v>253004.69400000002</v>
      </c>
      <c r="F39" s="22">
        <f>VLOOKUP($B$11,ANLASMA,6,FALSE)</f>
        <v>1607.3989999999999</v>
      </c>
      <c r="G39" s="22">
        <f>VLOOKUP($B$11,ANLASMA,7,FALSE)</f>
        <v>3289.942</v>
      </c>
      <c r="H39" s="22">
        <f>VLOOKUP($B$11,ANLASMA,8,FALSE)</f>
        <v>4897.3410000000003</v>
      </c>
      <c r="I39" s="22">
        <f>VLOOKUP($B$11,ANLASMA,9,FALSE)</f>
        <v>45237.652000000002</v>
      </c>
      <c r="J39" s="22">
        <f>VLOOKUP($B$11,ANLASMA,10,FALSE)</f>
        <v>92449.301999999996</v>
      </c>
      <c r="K39" s="22">
        <f>VLOOKUP($B$11,ANLASMA,11,FALSE)</f>
        <v>137686.954</v>
      </c>
      <c r="L39" s="36">
        <f>VLOOKUP($B$11,ANLASMA,12,FALSE)</f>
        <v>421.09</v>
      </c>
      <c r="M39" s="36">
        <f>VLOOKUP($B$11,ANLASMA,13,FALSE)</f>
        <v>71005</v>
      </c>
      <c r="N39" s="36">
        <f>VLOOKUP($B$11,ANLASMA,14,FALSE)</f>
        <v>71426.09</v>
      </c>
      <c r="O39" s="36">
        <f>VLOOKUP($B$11,ANLASMA,15,FALSE)</f>
        <v>467015.07900000003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81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123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30" t="s">
        <v>18</v>
      </c>
      <c r="B14" s="30" t="s">
        <v>19</v>
      </c>
      <c r="C14" s="29" t="s">
        <v>20</v>
      </c>
      <c r="D14" s="29" t="s">
        <v>2</v>
      </c>
      <c r="E14" s="29" t="s">
        <v>64</v>
      </c>
      <c r="F14" s="29" t="s">
        <v>20</v>
      </c>
      <c r="G14" s="29" t="s">
        <v>2</v>
      </c>
      <c r="H14" s="29" t="s">
        <v>64</v>
      </c>
      <c r="I14" s="29" t="s">
        <v>20</v>
      </c>
      <c r="J14" s="29" t="s">
        <v>2</v>
      </c>
      <c r="K14" s="29" t="s">
        <v>64</v>
      </c>
      <c r="L14" s="29" t="s">
        <v>20</v>
      </c>
      <c r="M14" s="29" t="s">
        <v>2</v>
      </c>
      <c r="N14" s="29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30" t="s">
        <v>26</v>
      </c>
      <c r="B15" s="30" t="s">
        <v>27</v>
      </c>
      <c r="C15" s="17">
        <f t="shared" ref="C15:C24" si="0">(SUMIFS(MESKENAG2,KAYNAK,A15,SEBEP,B15,SÜRE,"Uzun",BİLDİRİM,"Bildirimsiz",İL,$B$10,İLÇE,$B$11)/VLOOKUP($B$11,ABONE2,3,FALSE))</f>
        <v>6.2713763193486529E-3</v>
      </c>
      <c r="D15" s="17">
        <f t="shared" ref="D15:D24" si="1">(SUMIFS(MESKENOG2,KAYNAK,A15,SEBEP,B15,SÜRE,"Uzun",BİLDİRİM,"Bildirimsiz",İL,$B$10,İLÇE,$B$11)/VLOOKUP($B$11,ABONE2,4,FALSE))</f>
        <v>0.11462499807731885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6.3419091375759807E-3</v>
      </c>
      <c r="F15" s="17">
        <f t="shared" ref="F15:F24" si="3">(SUMIFS(TARIMSALAG2,KAYNAK,A15,SEBEP,B15,SÜRE,"Uzun",BİLDİRİM,"Bildirimsiz",İL,$B$10,İLÇE,$B$11)/VLOOKUP($B$11,ABONE2,6,FALSE))</f>
        <v>0.10134438616439599</v>
      </c>
      <c r="G15" s="17">
        <f t="shared" ref="G15:G24" si="4">(SUMIFS(TARIMSALOG2,KAYNAK,A15,SEBEP,B15,SÜRE,"Uzun",BİLDİRİM,"Bildirimsiz",İL,$B$10,İLÇE,$B$11)/VLOOKUP($B$11,ABONE2,7,FALSE))</f>
        <v>0.22930644703269737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0.14873055345018732</v>
      </c>
      <c r="I15" s="17">
        <f t="shared" ref="I15:I24" si="6">(SUMIFS(TICARETHANEAG2,KAYNAK,A15,SEBEP,B15,SÜRE,"Uzun",BİLDİRİM,"Bildirimsiz",İL,$B$10,İLÇE,$B$11)/VLOOKUP($B$11,ABONE2,9,FALSE))</f>
        <v>1.0356043706966566E-2</v>
      </c>
      <c r="J15" s="17">
        <f t="shared" ref="J15:J24" si="7">(SUMIFS(TICARETHANEOG2,KAYNAK,A15,SEBEP,B15,SÜRE,"Uzun",BİLDİRİM,"Bildirimsiz",İL,$B$10,İLÇE,$B$11)/VLOOKUP($B$11,ABONE2,10,FALSE))</f>
        <v>0.2867714877083532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2.025765396122477E-2</v>
      </c>
      <c r="L15" s="17">
        <f t="shared" ref="L15:L24" si="9">(SUMIFS(SANAYIAG2,KAYNAK,A15,SEBEP,B15,SÜRE,"Uzun",BİLDİRİM,"Bildirimsiz",İL,$B$10,İLÇE,$B$11)/VLOOKUP($B$11,ABONE2,12,FALSE))</f>
        <v>4.0598813994444452E-4</v>
      </c>
      <c r="M15" s="17">
        <f t="shared" ref="M15:M24" si="10">(SUMIFS(SANAYIOG2,KAYNAK,A15,SEBEP,B15,SÜRE,"Uzun",BİLDİRİM,"Bildirimsiz",İL,$B$10,İLÇE,$B$11)/VLOOKUP($B$11,ABONE2,13,FALSE))</f>
        <v>11.60905646706637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6.5890995032062953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2.7547787434902715E-2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30" t="s">
        <v>26</v>
      </c>
      <c r="B16" s="30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30" t="s">
        <v>129</v>
      </c>
      <c r="B17" s="30" t="s">
        <v>27</v>
      </c>
      <c r="C17" s="17">
        <f t="shared" si="0"/>
        <v>0.25215733087734227</v>
      </c>
      <c r="D17" s="17">
        <f t="shared" si="1"/>
        <v>15.207603434278402</v>
      </c>
      <c r="E17" s="17">
        <f t="shared" si="2"/>
        <v>0.26189258240290741</v>
      </c>
      <c r="F17" s="17">
        <f t="shared" si="3"/>
        <v>11.210553526667418</v>
      </c>
      <c r="G17" s="17">
        <f t="shared" si="4"/>
        <v>23.832952643305021</v>
      </c>
      <c r="H17" s="17">
        <f t="shared" si="5"/>
        <v>15.884807067368103</v>
      </c>
      <c r="I17" s="17">
        <f t="shared" si="6"/>
        <v>0.61574773241671754</v>
      </c>
      <c r="J17" s="17">
        <f t="shared" si="7"/>
        <v>15.316412038831764</v>
      </c>
      <c r="K17" s="17">
        <f t="shared" si="8"/>
        <v>1.1423472824768675</v>
      </c>
      <c r="L17" s="17">
        <f t="shared" si="9"/>
        <v>26.575563222705433</v>
      </c>
      <c r="M17" s="17">
        <f t="shared" si="10"/>
        <v>364.27584269689146</v>
      </c>
      <c r="N17" s="17">
        <f t="shared" si="11"/>
        <v>218.24328941075694</v>
      </c>
      <c r="O17" s="23">
        <f t="shared" si="12"/>
        <v>1.5406203300565116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30" t="s">
        <v>129</v>
      </c>
      <c r="B18" s="30" t="s">
        <v>3</v>
      </c>
      <c r="C18" s="17">
        <f t="shared" si="0"/>
        <v>0</v>
      </c>
      <c r="D18" s="17">
        <f t="shared" si="1"/>
        <v>0</v>
      </c>
      <c r="E18" s="17">
        <f t="shared" si="2"/>
        <v>0</v>
      </c>
      <c r="F18" s="17">
        <f t="shared" si="3"/>
        <v>0</v>
      </c>
      <c r="G18" s="17">
        <f t="shared" si="4"/>
        <v>0</v>
      </c>
      <c r="H18" s="17">
        <f t="shared" si="5"/>
        <v>0</v>
      </c>
      <c r="I18" s="17">
        <f t="shared" si="6"/>
        <v>0</v>
      </c>
      <c r="J18" s="17">
        <f t="shared" si="7"/>
        <v>0</v>
      </c>
      <c r="K18" s="17">
        <f t="shared" si="8"/>
        <v>0</v>
      </c>
      <c r="L18" s="17">
        <f t="shared" si="9"/>
        <v>0</v>
      </c>
      <c r="M18" s="17">
        <f t="shared" si="10"/>
        <v>0</v>
      </c>
      <c r="N18" s="17">
        <f t="shared" si="11"/>
        <v>0</v>
      </c>
      <c r="O18" s="23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30" t="s">
        <v>129</v>
      </c>
      <c r="B19" s="30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30" t="s">
        <v>129</v>
      </c>
      <c r="B20" s="30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30" t="s">
        <v>130</v>
      </c>
      <c r="B21" s="30" t="s">
        <v>27</v>
      </c>
      <c r="C21" s="17">
        <f t="shared" si="0"/>
        <v>0.19608026217314065</v>
      </c>
      <c r="D21" s="17">
        <f t="shared" si="1"/>
        <v>0</v>
      </c>
      <c r="E21" s="17">
        <f t="shared" si="2"/>
        <v>0.19595262367554878</v>
      </c>
      <c r="F21" s="17">
        <f t="shared" si="3"/>
        <v>1.0817628486071276</v>
      </c>
      <c r="G21" s="17">
        <f t="shared" si="4"/>
        <v>0</v>
      </c>
      <c r="H21" s="17">
        <f t="shared" si="5"/>
        <v>0.68117071247070704</v>
      </c>
      <c r="I21" s="17">
        <f t="shared" si="6"/>
        <v>0.29214703814679271</v>
      </c>
      <c r="J21" s="17">
        <f t="shared" si="7"/>
        <v>0</v>
      </c>
      <c r="K21" s="17">
        <f t="shared" si="8"/>
        <v>0.28168189891003231</v>
      </c>
      <c r="L21" s="17">
        <f t="shared" si="9"/>
        <v>9.3263660508107993</v>
      </c>
      <c r="M21" s="17">
        <f t="shared" si="10"/>
        <v>0</v>
      </c>
      <c r="N21" s="17">
        <f t="shared" si="11"/>
        <v>4.0330231571073725</v>
      </c>
      <c r="O21" s="23">
        <f t="shared" si="12"/>
        <v>0.23924394617733338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30" t="s">
        <v>130</v>
      </c>
      <c r="B22" s="30" t="s">
        <v>3</v>
      </c>
      <c r="C22" s="17">
        <f t="shared" si="0"/>
        <v>0</v>
      </c>
      <c r="D22" s="17">
        <f t="shared" si="1"/>
        <v>0</v>
      </c>
      <c r="E22" s="17">
        <f t="shared" si="2"/>
        <v>0</v>
      </c>
      <c r="F22" s="17">
        <f t="shared" si="3"/>
        <v>0</v>
      </c>
      <c r="G22" s="17">
        <f t="shared" si="4"/>
        <v>0</v>
      </c>
      <c r="H22" s="17">
        <f t="shared" si="5"/>
        <v>0</v>
      </c>
      <c r="I22" s="17">
        <f t="shared" si="6"/>
        <v>0</v>
      </c>
      <c r="J22" s="17">
        <f t="shared" si="7"/>
        <v>0</v>
      </c>
      <c r="K22" s="17">
        <f t="shared" si="8"/>
        <v>0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30" t="s">
        <v>130</v>
      </c>
      <c r="B23" s="30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30" t="s">
        <v>130</v>
      </c>
      <c r="B24" s="30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0.45450896936983154</v>
      </c>
      <c r="D25" s="17">
        <f t="shared" ref="D25:O25" si="13">SUM(D15:D24)</f>
        <v>15.322228432355722</v>
      </c>
      <c r="E25" s="17">
        <f t="shared" si="13"/>
        <v>0.46418711521603218</v>
      </c>
      <c r="F25" s="17">
        <f t="shared" si="13"/>
        <v>12.393660761438941</v>
      </c>
      <c r="G25" s="17">
        <f t="shared" si="13"/>
        <v>24.062259090337719</v>
      </c>
      <c r="H25" s="17">
        <f t="shared" si="13"/>
        <v>16.714708333288996</v>
      </c>
      <c r="I25" s="17">
        <f t="shared" si="13"/>
        <v>0.91825081427047683</v>
      </c>
      <c r="J25" s="17">
        <f t="shared" si="13"/>
        <v>15.603183526540118</v>
      </c>
      <c r="K25" s="17">
        <f t="shared" si="13"/>
        <v>1.4442868353481244</v>
      </c>
      <c r="L25" s="17">
        <f t="shared" si="13"/>
        <v>35.902335261656177</v>
      </c>
      <c r="M25" s="17">
        <f t="shared" si="13"/>
        <v>375.88489916395781</v>
      </c>
      <c r="N25" s="17">
        <f t="shared" si="13"/>
        <v>228.86541207107061</v>
      </c>
      <c r="O25" s="17">
        <f t="shared" si="13"/>
        <v>1.8074120636687478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30" t="s">
        <v>18</v>
      </c>
      <c r="B27" s="30" t="s">
        <v>19</v>
      </c>
      <c r="C27" s="29" t="s">
        <v>1</v>
      </c>
      <c r="D27" s="29" t="s">
        <v>2</v>
      </c>
      <c r="E27" s="29" t="s">
        <v>64</v>
      </c>
      <c r="F27" s="29" t="s">
        <v>1</v>
      </c>
      <c r="G27" s="29" t="s">
        <v>2</v>
      </c>
      <c r="H27" s="29" t="s">
        <v>64</v>
      </c>
      <c r="I27" s="29" t="s">
        <v>1</v>
      </c>
      <c r="J27" s="29" t="s">
        <v>2</v>
      </c>
      <c r="K27" s="29" t="s">
        <v>64</v>
      </c>
      <c r="L27" s="29" t="s">
        <v>1</v>
      </c>
      <c r="M27" s="29" t="s">
        <v>2</v>
      </c>
      <c r="N27" s="29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30" t="s">
        <v>26</v>
      </c>
      <c r="B28" s="30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30" t="s">
        <v>129</v>
      </c>
      <c r="B29" s="30" t="s">
        <v>27</v>
      </c>
      <c r="C29" s="17">
        <f>(SUMIFS(MESKENAG2,KAYNAK,A29,SEBEP,B29,SÜRE,"Uzun",BİLDİRİM,"Bildirimli",İL,$B$10,İLÇE,$B$11)/VLOOKUP($B$11,ABONE2,3,FALSE))</f>
        <v>0.15575307840848618</v>
      </c>
      <c r="D29" s="17">
        <f>(SUMIFS(MESKENOG2,KAYNAK,A29,SEBEP,B29,SÜRE,"Uzun",BİLDİRİM,"Bildirimli",İL,$B$10,İLÇE,$B$11)/VLOOKUP($B$11,ABONE2,4,FALSE))</f>
        <v>0.24695082926011919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0.15581244360809093</v>
      </c>
      <c r="F29" s="17">
        <f>(SUMIFS(TARIMSALAG2,KAYNAK,A29,SEBEP,B29,SÜRE,"Uzun",BİLDİRİM,"Bildirimli",İL,$B$10,İLÇE,$B$11)/VLOOKUP($B$11,ABONE2,6,FALSE))</f>
        <v>0.2385175189387776</v>
      </c>
      <c r="G29" s="17">
        <f>(SUMIFS(TARIMSALOG2,KAYNAK,A29,SEBEP,B29,SÜRE,"Uzun",BİLDİRİM,"Bildirimli",İL,$B$10,İLÇE,$B$11)/VLOOKUP($B$11,ABONE2,7,FALSE))</f>
        <v>0.54843646945236679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0.35328490494695175</v>
      </c>
      <c r="I29" s="17">
        <f>(SUMIFS(TICARETHANEAG2,KAYNAK,A29,SEBEP,B29,SÜRE,"Uzun",BİLDİRİM,"Bildirimli",İL,$B$10,İLÇE,$B$11)/VLOOKUP($B$11,ABONE2,9,FALSE))</f>
        <v>0.23051287920468819</v>
      </c>
      <c r="J29" s="17">
        <f>(SUMIFS(TICARETHANEOG2,KAYNAK,A29,SEBEP,B29,SÜRE,"Uzun",BİLDİRİM,"Bildirimli",İL,$B$10,İLÇE,$B$11)/VLOOKUP($B$11,ABONE2,10,FALSE))</f>
        <v>1.6674932688748589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0.28198764326112319</v>
      </c>
      <c r="L29" s="17">
        <f>(SUMIFS(SANAYIAG2,KAYNAK,A29,SEBEP,B29,SÜRE,"Uzun",BİLDİRİM,"Bildirimli",İL,$B$10,İLÇE,$B$11)/VLOOKUP($B$11,ABONE2,12,FALSE))</f>
        <v>4.0609353389615066</v>
      </c>
      <c r="M29" s="17">
        <f>(SUMIFS(SANAYIOG2,KAYNAK,A29,SEBEP,B29,SÜRE,"Uzun",BİLDİRİM,"Bildirimli",İL,$B$10,İLÇE,$B$11)/VLOOKUP($B$11,ABONE2,13,FALSE))</f>
        <v>31.665343663224544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19.728302225705395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0.22147518495494967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30" t="s">
        <v>129</v>
      </c>
      <c r="B30" s="30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30" t="s">
        <v>130</v>
      </c>
      <c r="B31" s="30" t="s">
        <v>27</v>
      </c>
      <c r="C31" s="17">
        <f>(SUMIFS(MESKENAG2,KAYNAK,A31,SEBEP,B31,SÜRE,"Uzun",BİLDİRİM,"Bildirimli",İL,$B$10,İLÇE,$B$11)/VLOOKUP($B$11,ABONE2,3,FALSE))</f>
        <v>9.9223776267379406E-3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9.9159186524445577E-3</v>
      </c>
      <c r="F31" s="17">
        <f>(SUMIFS(TARIMSALAG2,KAYNAK,A31,SEBEP,B31,SÜRE,"Uzun",BİLDİRİM,"Bildirimli",İL,$B$10,İLÇE,$B$11)/VLOOKUP($B$11,ABONE2,6,FALSE))</f>
        <v>0.12785319392459787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8.0507341613192077E-2</v>
      </c>
      <c r="I31" s="17">
        <f>(SUMIFS(TICARETHANEAG2,KAYNAK,A31,SEBEP,B31,SÜRE,"Uzun",BİLDİRİM,"Bildirimli",İL,$B$10,İLÇE,$B$11)/VLOOKUP($B$11,ABONE2,9,FALSE))</f>
        <v>1.0185692958848684E-2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9.8208263638853589E-3</v>
      </c>
      <c r="L31" s="17">
        <f>(SUMIFS(SANAYIAG2,KAYNAK,A31,SEBEP,B31,SÜRE,"Uzun",BİLDİRİM,"Bildirimli",İL,$B$10,İLÇE,$B$11)/VLOOKUP($B$11,ABONE2,12,FALSE))</f>
        <v>0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1.3190801997104408E-2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30" t="s">
        <v>130</v>
      </c>
      <c r="B32" s="30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0.16567545603522413</v>
      </c>
      <c r="D33" s="17">
        <f t="shared" ref="D33:O33" si="14">SUM(D28:D32)</f>
        <v>0.24695082926011919</v>
      </c>
      <c r="E33" s="17">
        <f t="shared" si="14"/>
        <v>0.1657283622605355</v>
      </c>
      <c r="F33" s="17">
        <f t="shared" si="14"/>
        <v>0.36637071286337547</v>
      </c>
      <c r="G33" s="17">
        <f t="shared" si="14"/>
        <v>0.54843646945236679</v>
      </c>
      <c r="H33" s="17">
        <f t="shared" si="14"/>
        <v>0.43379224656014381</v>
      </c>
      <c r="I33" s="17">
        <f t="shared" si="14"/>
        <v>0.24069857216353688</v>
      </c>
      <c r="J33" s="17">
        <f t="shared" si="14"/>
        <v>1.6674932688748589</v>
      </c>
      <c r="K33" s="17">
        <f t="shared" si="14"/>
        <v>0.29180846962500856</v>
      </c>
      <c r="L33" s="17">
        <f t="shared" si="14"/>
        <v>4.0609353389615066</v>
      </c>
      <c r="M33" s="17">
        <f t="shared" si="14"/>
        <v>31.665343663224544</v>
      </c>
      <c r="N33" s="17">
        <f t="shared" si="14"/>
        <v>19.728302225705395</v>
      </c>
      <c r="O33" s="17">
        <f t="shared" si="14"/>
        <v>0.23466598695205407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78296</v>
      </c>
      <c r="D37" s="22">
        <f>VLOOKUP($B$11,ABONE2,4,FALSE)</f>
        <v>51</v>
      </c>
      <c r="E37" s="22">
        <f>VLOOKUP($B$11,ABONE2,5,FALSE)</f>
        <v>78347</v>
      </c>
      <c r="F37" s="22">
        <f>VLOOKUP($B$11,ABONE2,6,FALSE)</f>
        <v>2906</v>
      </c>
      <c r="G37" s="22">
        <f>VLOOKUP($B$11,ABONE2,7,FALSE)</f>
        <v>1709</v>
      </c>
      <c r="H37" s="22">
        <f>VLOOKUP($B$11,ABONE2,8,FALSE)</f>
        <v>4615</v>
      </c>
      <c r="I37" s="22">
        <f>VLOOKUP($B$11,ABONE2,9,FALSE)</f>
        <v>14777</v>
      </c>
      <c r="J37" s="22">
        <f>VLOOKUP($B$11,ABONE2,10,FALSE)</f>
        <v>549</v>
      </c>
      <c r="K37" s="22">
        <f>VLOOKUP($B$11,ABONE2,11,FALSE)</f>
        <v>15326</v>
      </c>
      <c r="L37" s="36">
        <f>VLOOKUP($B$11,ABONE2,12,FALSE)</f>
        <v>80</v>
      </c>
      <c r="M37" s="36">
        <f>VLOOKUP($B$11,ABONE2,13,FALSE)</f>
        <v>105</v>
      </c>
      <c r="N37" s="36">
        <f>VLOOKUP($B$11,ABONE2,14,FALSE)</f>
        <v>185</v>
      </c>
      <c r="O37" s="36">
        <f>VLOOKUP($B$11,ABONE2,15,FALSE)</f>
        <v>98473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13951.199224999998</v>
      </c>
      <c r="D38" s="22">
        <f>VLOOKUP($B$11,TUKETIM,4,FALSE)</f>
        <v>31.124508333333335</v>
      </c>
      <c r="E38" s="22">
        <f>VLOOKUP($B$11,TUKETIM,5,FALSE)</f>
        <v>13982.323733333333</v>
      </c>
      <c r="F38" s="22">
        <f>VLOOKUP($B$11,TUKETIM,6,FALSE)</f>
        <v>1395.7587833333332</v>
      </c>
      <c r="G38" s="22">
        <f>VLOOKUP($B$11,TUKETIM,7,FALSE)</f>
        <v>1248.270383333333</v>
      </c>
      <c r="H38" s="22">
        <f>VLOOKUP($B$11,TUKETIM,8,FALSE)</f>
        <v>2644.0291666666662</v>
      </c>
      <c r="I38" s="22">
        <f>VLOOKUP($B$11,TUKETIM,9,FALSE)</f>
        <v>6534.1624750000001</v>
      </c>
      <c r="J38" s="22">
        <f>VLOOKUP($B$11,TUKETIM,10,FALSE)</f>
        <v>3945.2031000000006</v>
      </c>
      <c r="K38" s="22">
        <f>VLOOKUP($B$11,TUKETIM,11,FALSE)</f>
        <v>10479.365575</v>
      </c>
      <c r="L38" s="36">
        <f>VLOOKUP($B$11,TUKETIM,12,FALSE)</f>
        <v>465.55862500000001</v>
      </c>
      <c r="M38" s="36">
        <f>VLOOKUP($B$11,TUKETIM,13,FALSE)</f>
        <v>16551.589375</v>
      </c>
      <c r="N38" s="36">
        <f>VLOOKUP($B$11,TUKETIM,14,FALSE)</f>
        <v>17017.148000000001</v>
      </c>
      <c r="O38" s="36">
        <f>VLOOKUP($B$11,TUKETIM,15,FALSE)</f>
        <v>44122.866475000003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395072.88299999997</v>
      </c>
      <c r="D39" s="22">
        <f>VLOOKUP($B$11,ANLASMA,4,FALSE)</f>
        <v>365.84</v>
      </c>
      <c r="E39" s="22">
        <f>VLOOKUP($B$11,ANLASMA,5,FALSE)</f>
        <v>395438.723</v>
      </c>
      <c r="F39" s="22">
        <f>VLOOKUP($B$11,ANLASMA,6,FALSE)</f>
        <v>17124.857</v>
      </c>
      <c r="G39" s="22">
        <f>VLOOKUP($B$11,ANLASMA,7,FALSE)</f>
        <v>21785.987000000001</v>
      </c>
      <c r="H39" s="22">
        <f>VLOOKUP($B$11,ANLASMA,8,FALSE)</f>
        <v>38910.843999999997</v>
      </c>
      <c r="I39" s="22">
        <f>VLOOKUP($B$11,ANLASMA,9,FALSE)</f>
        <v>75731.831999999995</v>
      </c>
      <c r="J39" s="22">
        <f>VLOOKUP($B$11,ANLASMA,10,FALSE)</f>
        <v>75757.966</v>
      </c>
      <c r="K39" s="22">
        <f>VLOOKUP($B$11,ANLASMA,11,FALSE)</f>
        <v>151489.79800000001</v>
      </c>
      <c r="L39" s="36">
        <f>VLOOKUP($B$11,ANLASMA,12,FALSE)</f>
        <v>1426.8</v>
      </c>
      <c r="M39" s="36">
        <f>VLOOKUP($B$11,ANLASMA,13,FALSE)</f>
        <v>51261</v>
      </c>
      <c r="N39" s="36">
        <f>VLOOKUP($B$11,ANLASMA,14,FALSE)</f>
        <v>52687.8</v>
      </c>
      <c r="O39" s="36">
        <f>VLOOKUP($B$11,ANLASMA,15,FALSE)</f>
        <v>638527.16500000004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81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124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30" t="s">
        <v>18</v>
      </c>
      <c r="B14" s="30" t="s">
        <v>19</v>
      </c>
      <c r="C14" s="29" t="s">
        <v>20</v>
      </c>
      <c r="D14" s="29" t="s">
        <v>2</v>
      </c>
      <c r="E14" s="29" t="s">
        <v>64</v>
      </c>
      <c r="F14" s="29" t="s">
        <v>20</v>
      </c>
      <c r="G14" s="29" t="s">
        <v>2</v>
      </c>
      <c r="H14" s="29" t="s">
        <v>64</v>
      </c>
      <c r="I14" s="29" t="s">
        <v>20</v>
      </c>
      <c r="J14" s="29" t="s">
        <v>2</v>
      </c>
      <c r="K14" s="29" t="s">
        <v>64</v>
      </c>
      <c r="L14" s="29" t="s">
        <v>20</v>
      </c>
      <c r="M14" s="29" t="s">
        <v>2</v>
      </c>
      <c r="N14" s="29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30" t="s">
        <v>26</v>
      </c>
      <c r="B15" s="30" t="s">
        <v>27</v>
      </c>
      <c r="C15" s="17">
        <f t="shared" ref="C15:C24" si="0">(SUMIFS(MESKENAG2,KAYNAK,A15,SEBEP,B15,SÜRE,"Uzun",BİLDİRİM,"Bildirimsiz",İL,$B$10,İLÇE,$B$11)/VLOOKUP($B$11,ABONE2,3,FALSE))</f>
        <v>0</v>
      </c>
      <c r="D15" s="17">
        <f t="shared" ref="D15:D24" si="1">(SUMIFS(MESKENOG2,KAYNAK,A15,SEBEP,B15,SÜRE,"Uzun",BİLDİRİM,"Bildirimsiz",İL,$B$10,İLÇE,$B$11)/VLOOKUP($B$11,ABONE2,4,FALSE))</f>
        <v>0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7">
        <f t="shared" ref="F15:F24" si="3">(SUMIFS(TARIMSALAG2,KAYNAK,A15,SEBEP,B15,SÜRE,"Uzun",BİLDİRİM,"Bildirimsiz",İL,$B$10,İLÇE,$B$11)/VLOOKUP($B$11,ABONE2,6,FALSE))</f>
        <v>0</v>
      </c>
      <c r="G15" s="17">
        <f t="shared" ref="G15:G24" si="4">(SUMIFS(TARIMSALOG2,KAYNAK,A15,SEBEP,B15,SÜRE,"Uzun",BİLDİRİM,"Bildirimsiz",İL,$B$10,İLÇE,$B$11)/VLOOKUP($B$11,ABONE2,7,FALSE))</f>
        <v>0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7">
        <f t="shared" ref="I15:I24" si="6">(SUMIFS(TICARETHANEAG2,KAYNAK,A15,SEBEP,B15,SÜRE,"Uzun",BİLDİRİM,"Bildirimsiz",İL,$B$10,İLÇE,$B$11)/VLOOKUP($B$11,ABONE2,9,FALSE))</f>
        <v>0</v>
      </c>
      <c r="J15" s="17">
        <f t="shared" ref="J15:J24" si="7">(SUMIFS(TICARETHANEOG2,KAYNAK,A15,SEBEP,B15,SÜRE,"Uzun",BİLDİRİM,"Bildirimsiz",İL,$B$10,İLÇE,$B$11)/VLOOKUP($B$11,ABONE2,10,FALSE))</f>
        <v>0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7">
        <f t="shared" ref="L15:L24" si="9">(SUMIFS(SANAYIAG2,KAYNAK,A15,SEBEP,B15,SÜRE,"Uzun",BİLDİRİM,"Bildirimsiz",İL,$B$10,İLÇE,$B$11)/VLOOKUP($B$11,ABONE2,12,FALSE))</f>
        <v>0</v>
      </c>
      <c r="M15" s="17">
        <f t="shared" ref="M15:M24" si="10">(SUMIFS(SANAYIOG2,KAYNAK,A15,SEBEP,B15,SÜRE,"Uzun",BİLDİRİM,"Bildirimsiz",İL,$B$10,İLÇE,$B$11)/VLOOKUP($B$11,ABONE2,13,FALSE))</f>
        <v>0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30" t="s">
        <v>26</v>
      </c>
      <c r="B16" s="30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30" t="s">
        <v>129</v>
      </c>
      <c r="B17" s="30" t="s">
        <v>27</v>
      </c>
      <c r="C17" s="17">
        <f t="shared" si="0"/>
        <v>8.1539900703574888E-3</v>
      </c>
      <c r="D17" s="17">
        <f t="shared" si="1"/>
        <v>0</v>
      </c>
      <c r="E17" s="17">
        <f t="shared" si="2"/>
        <v>8.1442713694393036E-3</v>
      </c>
      <c r="F17" s="17">
        <f t="shared" si="3"/>
        <v>0.11327106666319271</v>
      </c>
      <c r="G17" s="17">
        <f t="shared" si="4"/>
        <v>0.52975264859182103</v>
      </c>
      <c r="H17" s="17">
        <f t="shared" si="5"/>
        <v>0.29902030106152877</v>
      </c>
      <c r="I17" s="17">
        <f t="shared" si="6"/>
        <v>1.679934680397552E-3</v>
      </c>
      <c r="J17" s="17">
        <f t="shared" si="7"/>
        <v>0.53043379109913913</v>
      </c>
      <c r="K17" s="17">
        <f t="shared" si="8"/>
        <v>2.7337325412072355E-2</v>
      </c>
      <c r="L17" s="17">
        <f t="shared" si="9"/>
        <v>0</v>
      </c>
      <c r="M17" s="17">
        <f t="shared" si="10"/>
        <v>9.5902351633832748</v>
      </c>
      <c r="N17" s="17">
        <f t="shared" si="11"/>
        <v>8.5246534785629109</v>
      </c>
      <c r="O17" s="23">
        <f t="shared" si="12"/>
        <v>4.5401624384194254E-2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30" t="s">
        <v>129</v>
      </c>
      <c r="B18" s="30" t="s">
        <v>3</v>
      </c>
      <c r="C18" s="17">
        <f t="shared" si="0"/>
        <v>0</v>
      </c>
      <c r="D18" s="17">
        <f t="shared" si="1"/>
        <v>0</v>
      </c>
      <c r="E18" s="17">
        <f t="shared" si="2"/>
        <v>0</v>
      </c>
      <c r="F18" s="17">
        <f t="shared" si="3"/>
        <v>0</v>
      </c>
      <c r="G18" s="17">
        <f t="shared" si="4"/>
        <v>0</v>
      </c>
      <c r="H18" s="17">
        <f t="shared" si="5"/>
        <v>0</v>
      </c>
      <c r="I18" s="17">
        <f t="shared" si="6"/>
        <v>0</v>
      </c>
      <c r="J18" s="17">
        <f t="shared" si="7"/>
        <v>0</v>
      </c>
      <c r="K18" s="17">
        <f t="shared" si="8"/>
        <v>0</v>
      </c>
      <c r="L18" s="17">
        <f t="shared" si="9"/>
        <v>0</v>
      </c>
      <c r="M18" s="17">
        <f t="shared" si="10"/>
        <v>0</v>
      </c>
      <c r="N18" s="17">
        <f t="shared" si="11"/>
        <v>0</v>
      </c>
      <c r="O18" s="23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30" t="s">
        <v>129</v>
      </c>
      <c r="B19" s="30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30" t="s">
        <v>129</v>
      </c>
      <c r="B20" s="30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30" t="s">
        <v>130</v>
      </c>
      <c r="B21" s="30" t="s">
        <v>27</v>
      </c>
      <c r="C21" s="17">
        <f t="shared" si="0"/>
        <v>2.0807481636145451E-2</v>
      </c>
      <c r="D21" s="17">
        <f t="shared" si="1"/>
        <v>0</v>
      </c>
      <c r="E21" s="17">
        <f t="shared" si="2"/>
        <v>2.0782681300464706E-2</v>
      </c>
      <c r="F21" s="17">
        <f t="shared" si="3"/>
        <v>0.10405839256767889</v>
      </c>
      <c r="G21" s="17">
        <f t="shared" si="4"/>
        <v>0</v>
      </c>
      <c r="H21" s="17">
        <f t="shared" si="5"/>
        <v>5.7648737037028809E-2</v>
      </c>
      <c r="I21" s="17">
        <f t="shared" si="6"/>
        <v>2.8313634540977017E-2</v>
      </c>
      <c r="J21" s="17">
        <f t="shared" si="7"/>
        <v>0</v>
      </c>
      <c r="K21" s="17">
        <f t="shared" si="8"/>
        <v>2.6939736316627456E-2</v>
      </c>
      <c r="L21" s="17">
        <f t="shared" si="9"/>
        <v>0</v>
      </c>
      <c r="M21" s="17">
        <f t="shared" si="10"/>
        <v>0</v>
      </c>
      <c r="N21" s="17">
        <f t="shared" si="11"/>
        <v>0</v>
      </c>
      <c r="O21" s="23">
        <f t="shared" si="12"/>
        <v>2.5290618251883376E-2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30" t="s">
        <v>130</v>
      </c>
      <c r="B22" s="30" t="s">
        <v>3</v>
      </c>
      <c r="C22" s="17">
        <f t="shared" si="0"/>
        <v>0</v>
      </c>
      <c r="D22" s="17">
        <f t="shared" si="1"/>
        <v>0</v>
      </c>
      <c r="E22" s="17">
        <f t="shared" si="2"/>
        <v>0</v>
      </c>
      <c r="F22" s="17">
        <f t="shared" si="3"/>
        <v>0</v>
      </c>
      <c r="G22" s="17">
        <f t="shared" si="4"/>
        <v>0</v>
      </c>
      <c r="H22" s="17">
        <f t="shared" si="5"/>
        <v>0</v>
      </c>
      <c r="I22" s="17">
        <f t="shared" si="6"/>
        <v>0</v>
      </c>
      <c r="J22" s="17">
        <f t="shared" si="7"/>
        <v>0</v>
      </c>
      <c r="K22" s="17">
        <f t="shared" si="8"/>
        <v>0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30" t="s">
        <v>130</v>
      </c>
      <c r="B23" s="30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30" t="s">
        <v>130</v>
      </c>
      <c r="B24" s="30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2.8961471706502942E-2</v>
      </c>
      <c r="D25" s="17">
        <f t="shared" ref="D25:O25" si="13">SUM(D15:D24)</f>
        <v>0</v>
      </c>
      <c r="E25" s="17">
        <f t="shared" si="13"/>
        <v>2.892695266990401E-2</v>
      </c>
      <c r="F25" s="17">
        <f t="shared" si="13"/>
        <v>0.2173294592308716</v>
      </c>
      <c r="G25" s="17">
        <f t="shared" si="13"/>
        <v>0.52975264859182103</v>
      </c>
      <c r="H25" s="17">
        <f t="shared" si="13"/>
        <v>0.3566690380985576</v>
      </c>
      <c r="I25" s="17">
        <f t="shared" si="13"/>
        <v>2.9993569221374569E-2</v>
      </c>
      <c r="J25" s="17">
        <f t="shared" si="13"/>
        <v>0.53043379109913913</v>
      </c>
      <c r="K25" s="17">
        <f t="shared" si="13"/>
        <v>5.427706172869981E-2</v>
      </c>
      <c r="L25" s="17">
        <f t="shared" si="13"/>
        <v>0</v>
      </c>
      <c r="M25" s="17">
        <f t="shared" si="13"/>
        <v>9.5902351633832748</v>
      </c>
      <c r="N25" s="17">
        <f t="shared" si="13"/>
        <v>8.5246534785629109</v>
      </c>
      <c r="O25" s="17">
        <f t="shared" si="13"/>
        <v>7.0692242636077623E-2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30" t="s">
        <v>18</v>
      </c>
      <c r="B27" s="30" t="s">
        <v>19</v>
      </c>
      <c r="C27" s="29" t="s">
        <v>1</v>
      </c>
      <c r="D27" s="29" t="s">
        <v>2</v>
      </c>
      <c r="E27" s="29" t="s">
        <v>64</v>
      </c>
      <c r="F27" s="29" t="s">
        <v>1</v>
      </c>
      <c r="G27" s="29" t="s">
        <v>2</v>
      </c>
      <c r="H27" s="29" t="s">
        <v>64</v>
      </c>
      <c r="I27" s="29" t="s">
        <v>1</v>
      </c>
      <c r="J27" s="29" t="s">
        <v>2</v>
      </c>
      <c r="K27" s="29" t="s">
        <v>64</v>
      </c>
      <c r="L27" s="29" t="s">
        <v>1</v>
      </c>
      <c r="M27" s="29" t="s">
        <v>2</v>
      </c>
      <c r="N27" s="29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30" t="s">
        <v>26</v>
      </c>
      <c r="B28" s="30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30" t="s">
        <v>129</v>
      </c>
      <c r="B29" s="30" t="s">
        <v>27</v>
      </c>
      <c r="C29" s="17">
        <f>(SUMIFS(MESKENAG2,KAYNAK,A29,SEBEP,B29,SÜRE,"Uzun",BİLDİRİM,"Bildirimli",İL,$B$10,İLÇE,$B$11)/VLOOKUP($B$11,ABONE2,3,FALSE))</f>
        <v>0</v>
      </c>
      <c r="D29" s="17">
        <f>(SUMIFS(MESKENOG2,KAYNAK,A29,SEBEP,B29,SÜRE,"Uzun",BİLDİRİM,"Bildirimli",İL,$B$10,İLÇE,$B$11)/VLOOKUP($B$11,ABONE2,4,FALSE))</f>
        <v>0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0</v>
      </c>
      <c r="F29" s="17">
        <f>(SUMIFS(TARIMSALAG2,KAYNAK,A29,SEBEP,B29,SÜRE,"Uzun",BİLDİRİM,"Bildirimli",İL,$B$10,İLÇE,$B$11)/VLOOKUP($B$11,ABONE2,6,FALSE))</f>
        <v>0</v>
      </c>
      <c r="G29" s="17">
        <f>(SUMIFS(TARIMSALOG2,KAYNAK,A29,SEBEP,B29,SÜRE,"Uzun",BİLDİRİM,"Bildirimli",İL,$B$10,İLÇE,$B$11)/VLOOKUP($B$11,ABONE2,7,FALSE))</f>
        <v>0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0</v>
      </c>
      <c r="I29" s="17">
        <f>(SUMIFS(TICARETHANEAG2,KAYNAK,A29,SEBEP,B29,SÜRE,"Uzun",BİLDİRİM,"Bildirimli",İL,$B$10,İLÇE,$B$11)/VLOOKUP($B$11,ABONE2,9,FALSE))</f>
        <v>0</v>
      </c>
      <c r="J29" s="17">
        <f>(SUMIFS(TICARETHANEOG2,KAYNAK,A29,SEBEP,B29,SÜRE,"Uzun",BİLDİRİM,"Bildirimli",İL,$B$10,İLÇE,$B$11)/VLOOKUP($B$11,ABONE2,10,FALSE))</f>
        <v>0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</v>
      </c>
      <c r="L29" s="17">
        <f>(SUMIFS(SANAYIAG2,KAYNAK,A29,SEBEP,B29,SÜRE,"Uzun",BİLDİRİM,"Bildirimli",İL,$B$10,İLÇE,$B$11)/VLOOKUP($B$11,ABONE2,12,FALSE))</f>
        <v>0</v>
      </c>
      <c r="M29" s="17">
        <f>(SUMIFS(SANAYIOG2,KAYNAK,A29,SEBEP,B29,SÜRE,"Uzun",BİLDİRİM,"Bildirimli",İL,$B$10,İLÇE,$B$11)/VLOOKUP($B$11,ABONE2,13,FALSE))</f>
        <v>0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0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30" t="s">
        <v>129</v>
      </c>
      <c r="B30" s="30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30" t="s">
        <v>130</v>
      </c>
      <c r="B31" s="30" t="s">
        <v>27</v>
      </c>
      <c r="C31" s="17">
        <f>(SUMIFS(MESKENAG2,KAYNAK,A31,SEBEP,B31,SÜRE,"Uzun",BİLDİRİM,"Bildirimli",İL,$B$10,İLÇE,$B$11)/VLOOKUP($B$11,ABONE2,3,FALSE))</f>
        <v>0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0</v>
      </c>
      <c r="F31" s="17">
        <f>(SUMIFS(TARIMSALAG2,KAYNAK,A31,SEBEP,B31,SÜRE,"Uzun",BİLDİRİM,"Bildirimli",İL,$B$10,İLÇE,$B$11)/VLOOKUP($B$11,ABONE2,6,FALSE))</f>
        <v>0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7">
        <f>(SUMIFS(TICARETHANEAG2,KAYNAK,A31,SEBEP,B31,SÜRE,"Uzun",BİLDİRİM,"Bildirimli",İL,$B$10,İLÇE,$B$11)/VLOOKUP($B$11,ABONE2,9,FALSE))</f>
        <v>0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</v>
      </c>
      <c r="L31" s="17">
        <f>(SUMIFS(SANAYIAG2,KAYNAK,A31,SEBEP,B31,SÜRE,"Uzun",BİLDİRİM,"Bildirimli",İL,$B$10,İLÇE,$B$11)/VLOOKUP($B$11,ABONE2,12,FALSE))</f>
        <v>0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0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30" t="s">
        <v>130</v>
      </c>
      <c r="B32" s="30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0</v>
      </c>
      <c r="D33" s="17">
        <f t="shared" ref="D33:O33" si="14">SUM(D28:D32)</f>
        <v>0</v>
      </c>
      <c r="E33" s="17">
        <f t="shared" si="14"/>
        <v>0</v>
      </c>
      <c r="F33" s="17">
        <f t="shared" si="14"/>
        <v>0</v>
      </c>
      <c r="G33" s="17">
        <f t="shared" si="14"/>
        <v>0</v>
      </c>
      <c r="H33" s="17">
        <f t="shared" si="14"/>
        <v>0</v>
      </c>
      <c r="I33" s="17">
        <f t="shared" si="14"/>
        <v>0</v>
      </c>
      <c r="J33" s="17">
        <f t="shared" si="14"/>
        <v>0</v>
      </c>
      <c r="K33" s="17">
        <f t="shared" si="14"/>
        <v>0</v>
      </c>
      <c r="L33" s="17">
        <f t="shared" si="14"/>
        <v>0</v>
      </c>
      <c r="M33" s="17">
        <f t="shared" si="14"/>
        <v>0</v>
      </c>
      <c r="N33" s="17">
        <f t="shared" si="14"/>
        <v>0</v>
      </c>
      <c r="O33" s="17">
        <f t="shared" si="14"/>
        <v>0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8380</v>
      </c>
      <c r="D37" s="22">
        <f>VLOOKUP($B$11,ABONE2,4,FALSE)</f>
        <v>10</v>
      </c>
      <c r="E37" s="22">
        <f>VLOOKUP($B$11,ABONE2,5,FALSE)</f>
        <v>8390</v>
      </c>
      <c r="F37" s="22">
        <f>VLOOKUP($B$11,ABONE2,6,FALSE)</f>
        <v>595</v>
      </c>
      <c r="G37" s="22">
        <f>VLOOKUP($B$11,ABONE2,7,FALSE)</f>
        <v>479</v>
      </c>
      <c r="H37" s="22">
        <f>VLOOKUP($B$11,ABONE2,8,FALSE)</f>
        <v>1074</v>
      </c>
      <c r="I37" s="22">
        <f>VLOOKUP($B$11,ABONE2,9,FALSE)</f>
        <v>1902</v>
      </c>
      <c r="J37" s="22">
        <f>VLOOKUP($B$11,ABONE2,10,FALSE)</f>
        <v>97</v>
      </c>
      <c r="K37" s="22">
        <f>VLOOKUP($B$11,ABONE2,11,FALSE)</f>
        <v>1999</v>
      </c>
      <c r="L37" s="36">
        <f>VLOOKUP($B$11,ABONE2,12,FALSE)</f>
        <v>1</v>
      </c>
      <c r="M37" s="36">
        <f>VLOOKUP($B$11,ABONE2,13,FALSE)</f>
        <v>8</v>
      </c>
      <c r="N37" s="36">
        <f>VLOOKUP($B$11,ABONE2,14,FALSE)</f>
        <v>9</v>
      </c>
      <c r="O37" s="36">
        <f>VLOOKUP($B$11,ABONE2,15,FALSE)</f>
        <v>11472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1368.5614583333333</v>
      </c>
      <c r="D38" s="22">
        <f>VLOOKUP($B$11,TUKETIM,4,FALSE)</f>
        <v>7.2318500000000006</v>
      </c>
      <c r="E38" s="22">
        <f>VLOOKUP($B$11,TUKETIM,5,FALSE)</f>
        <v>1375.7933083333332</v>
      </c>
      <c r="F38" s="22">
        <f>VLOOKUP($B$11,TUKETIM,6,FALSE)</f>
        <v>325.85365000000007</v>
      </c>
      <c r="G38" s="22">
        <f>VLOOKUP($B$11,TUKETIM,7,FALSE)</f>
        <v>578.38152500000012</v>
      </c>
      <c r="H38" s="22">
        <f>VLOOKUP($B$11,TUKETIM,8,FALSE)</f>
        <v>904.23517500000025</v>
      </c>
      <c r="I38" s="22">
        <f>VLOOKUP($B$11,TUKETIM,9,FALSE)</f>
        <v>655.44730833333324</v>
      </c>
      <c r="J38" s="22">
        <f>VLOOKUP($B$11,TUKETIM,10,FALSE)</f>
        <v>493.35059166666662</v>
      </c>
      <c r="K38" s="22">
        <f>VLOOKUP($B$11,TUKETIM,11,FALSE)</f>
        <v>1148.7978999999998</v>
      </c>
      <c r="L38" s="36">
        <f>VLOOKUP($B$11,TUKETIM,12,FALSE)</f>
        <v>10.284000000000001</v>
      </c>
      <c r="M38" s="36">
        <f>VLOOKUP($B$11,TUKETIM,13,FALSE)</f>
        <v>1426.5965999999999</v>
      </c>
      <c r="N38" s="36">
        <f>VLOOKUP($B$11,TUKETIM,14,FALSE)</f>
        <v>1436.8806</v>
      </c>
      <c r="O38" s="36">
        <f>VLOOKUP($B$11,TUKETIM,15,FALSE)</f>
        <v>4865.7069833333335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39202.466999999997</v>
      </c>
      <c r="D39" s="22">
        <f>VLOOKUP($B$11,ANLASMA,4,FALSE)</f>
        <v>103.72</v>
      </c>
      <c r="E39" s="22">
        <f>VLOOKUP($B$11,ANLASMA,5,FALSE)</f>
        <v>39306.186999999998</v>
      </c>
      <c r="F39" s="22">
        <f>VLOOKUP($B$11,ANLASMA,6,FALSE)</f>
        <v>4101.1400000000003</v>
      </c>
      <c r="G39" s="22">
        <f>VLOOKUP($B$11,ANLASMA,7,FALSE)</f>
        <v>7925.4669999999996</v>
      </c>
      <c r="H39" s="22">
        <f>VLOOKUP($B$11,ANLASMA,8,FALSE)</f>
        <v>12026.607</v>
      </c>
      <c r="I39" s="22">
        <f>VLOOKUP($B$11,ANLASMA,9,FALSE)</f>
        <v>10044.659</v>
      </c>
      <c r="J39" s="22">
        <f>VLOOKUP($B$11,ANLASMA,10,FALSE)</f>
        <v>18890.259999999998</v>
      </c>
      <c r="K39" s="22">
        <f>VLOOKUP($B$11,ANLASMA,11,FALSE)</f>
        <v>28934.918999999998</v>
      </c>
      <c r="L39" s="36">
        <f>VLOOKUP($B$11,ANLASMA,12,FALSE)</f>
        <v>13.2</v>
      </c>
      <c r="M39" s="36">
        <f>VLOOKUP($B$11,ANLASMA,13,FALSE)</f>
        <v>5568</v>
      </c>
      <c r="N39" s="36">
        <f>VLOOKUP($B$11,ANLASMA,14,FALSE)</f>
        <v>5581.2</v>
      </c>
      <c r="O39" s="36">
        <f>VLOOKUP($B$11,ANLASMA,15,FALSE)</f>
        <v>85848.913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81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125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30" t="s">
        <v>18</v>
      </c>
      <c r="B14" s="30" t="s">
        <v>19</v>
      </c>
      <c r="C14" s="29" t="s">
        <v>20</v>
      </c>
      <c r="D14" s="29" t="s">
        <v>2</v>
      </c>
      <c r="E14" s="29" t="s">
        <v>64</v>
      </c>
      <c r="F14" s="29" t="s">
        <v>20</v>
      </c>
      <c r="G14" s="29" t="s">
        <v>2</v>
      </c>
      <c r="H14" s="29" t="s">
        <v>64</v>
      </c>
      <c r="I14" s="29" t="s">
        <v>20</v>
      </c>
      <c r="J14" s="29" t="s">
        <v>2</v>
      </c>
      <c r="K14" s="29" t="s">
        <v>64</v>
      </c>
      <c r="L14" s="29" t="s">
        <v>20</v>
      </c>
      <c r="M14" s="29" t="s">
        <v>2</v>
      </c>
      <c r="N14" s="29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30" t="s">
        <v>26</v>
      </c>
      <c r="B15" s="30" t="s">
        <v>27</v>
      </c>
      <c r="C15" s="17">
        <f t="shared" ref="C15:C24" si="0">(SUMIFS(MESKENAG2,KAYNAK,A15,SEBEP,B15,SÜRE,"Uzun",BİLDİRİM,"Bildirimsiz",İL,$B$10,İLÇE,$B$11)/VLOOKUP($B$11,ABONE2,3,FALSE))</f>
        <v>0</v>
      </c>
      <c r="D15" s="17">
        <f t="shared" ref="D15:D24" si="1">(SUMIFS(MESKENOG2,KAYNAK,A15,SEBEP,B15,SÜRE,"Uzun",BİLDİRİM,"Bildirimsiz",İL,$B$10,İLÇE,$B$11)/VLOOKUP($B$11,ABONE2,4,FALSE))</f>
        <v>0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7">
        <f t="shared" ref="F15:F24" si="3">(SUMIFS(TARIMSALAG2,KAYNAK,A15,SEBEP,B15,SÜRE,"Uzun",BİLDİRİM,"Bildirimsiz",İL,$B$10,İLÇE,$B$11)/VLOOKUP($B$11,ABONE2,6,FALSE))</f>
        <v>0</v>
      </c>
      <c r="G15" s="17">
        <f t="shared" ref="G15:G24" si="4">(SUMIFS(TARIMSALOG2,KAYNAK,A15,SEBEP,B15,SÜRE,"Uzun",BİLDİRİM,"Bildirimsiz",İL,$B$10,İLÇE,$B$11)/VLOOKUP($B$11,ABONE2,7,FALSE))</f>
        <v>0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7">
        <f t="shared" ref="I15:I24" si="6">(SUMIFS(TICARETHANEAG2,KAYNAK,A15,SEBEP,B15,SÜRE,"Uzun",BİLDİRİM,"Bildirimsiz",İL,$B$10,İLÇE,$B$11)/VLOOKUP($B$11,ABONE2,9,FALSE))</f>
        <v>0</v>
      </c>
      <c r="J15" s="17">
        <f t="shared" ref="J15:J24" si="7">(SUMIFS(TICARETHANEOG2,KAYNAK,A15,SEBEP,B15,SÜRE,"Uzun",BİLDİRİM,"Bildirimsiz",İL,$B$10,İLÇE,$B$11)/VLOOKUP($B$11,ABONE2,10,FALSE))</f>
        <v>0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7">
        <f t="shared" ref="L15:L24" si="9">(SUMIFS(SANAYIAG2,KAYNAK,A15,SEBEP,B15,SÜRE,"Uzun",BİLDİRİM,"Bildirimsiz",İL,$B$10,İLÇE,$B$11)/VLOOKUP($B$11,ABONE2,12,FALSE))</f>
        <v>0</v>
      </c>
      <c r="M15" s="17">
        <f t="shared" ref="M15:M24" si="10">(SUMIFS(SANAYIOG2,KAYNAK,A15,SEBEP,B15,SÜRE,"Uzun",BİLDİRİM,"Bildirimsiz",İL,$B$10,İLÇE,$B$11)/VLOOKUP($B$11,ABONE2,13,FALSE))</f>
        <v>0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30" t="s">
        <v>26</v>
      </c>
      <c r="B16" s="30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30" t="s">
        <v>129</v>
      </c>
      <c r="B17" s="30" t="s">
        <v>27</v>
      </c>
      <c r="C17" s="17">
        <f t="shared" si="0"/>
        <v>5.6425923079265167E-2</v>
      </c>
      <c r="D17" s="17">
        <f t="shared" si="1"/>
        <v>0.31490595802108245</v>
      </c>
      <c r="E17" s="17">
        <f t="shared" si="2"/>
        <v>5.666977216883292E-2</v>
      </c>
      <c r="F17" s="17">
        <f t="shared" si="3"/>
        <v>1.4549613358178377</v>
      </c>
      <c r="G17" s="17">
        <f t="shared" si="4"/>
        <v>4.0302135170950839</v>
      </c>
      <c r="H17" s="17">
        <f t="shared" si="5"/>
        <v>2.2258871489666463</v>
      </c>
      <c r="I17" s="17">
        <f t="shared" si="6"/>
        <v>9.4296453298988461E-2</v>
      </c>
      <c r="J17" s="17">
        <f t="shared" si="7"/>
        <v>1.0065007626127054</v>
      </c>
      <c r="K17" s="17">
        <f t="shared" si="8"/>
        <v>0.13650642133921187</v>
      </c>
      <c r="L17" s="17">
        <f t="shared" si="9"/>
        <v>0</v>
      </c>
      <c r="M17" s="17">
        <f t="shared" si="10"/>
        <v>2.507671156082155</v>
      </c>
      <c r="N17" s="17">
        <f t="shared" si="11"/>
        <v>1.3374246165771493</v>
      </c>
      <c r="O17" s="23">
        <f t="shared" si="12"/>
        <v>0.45758015615899467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30" t="s">
        <v>129</v>
      </c>
      <c r="B18" s="30" t="s">
        <v>3</v>
      </c>
      <c r="C18" s="17">
        <f t="shared" si="0"/>
        <v>0</v>
      </c>
      <c r="D18" s="17">
        <f t="shared" si="1"/>
        <v>0</v>
      </c>
      <c r="E18" s="17">
        <f t="shared" si="2"/>
        <v>0</v>
      </c>
      <c r="F18" s="17">
        <f t="shared" si="3"/>
        <v>0</v>
      </c>
      <c r="G18" s="17">
        <f t="shared" si="4"/>
        <v>0</v>
      </c>
      <c r="H18" s="17">
        <f t="shared" si="5"/>
        <v>0</v>
      </c>
      <c r="I18" s="17">
        <f t="shared" si="6"/>
        <v>0</v>
      </c>
      <c r="J18" s="17">
        <f t="shared" si="7"/>
        <v>0</v>
      </c>
      <c r="K18" s="17">
        <f t="shared" si="8"/>
        <v>0</v>
      </c>
      <c r="L18" s="17">
        <f t="shared" si="9"/>
        <v>0</v>
      </c>
      <c r="M18" s="17">
        <f t="shared" si="10"/>
        <v>0</v>
      </c>
      <c r="N18" s="17">
        <f t="shared" si="11"/>
        <v>0</v>
      </c>
      <c r="O18" s="23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30" t="s">
        <v>129</v>
      </c>
      <c r="B19" s="30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30" t="s">
        <v>129</v>
      </c>
      <c r="B20" s="30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30" t="s">
        <v>130</v>
      </c>
      <c r="B21" s="30" t="s">
        <v>27</v>
      </c>
      <c r="C21" s="17">
        <f t="shared" si="0"/>
        <v>6.3973308928799303E-3</v>
      </c>
      <c r="D21" s="17">
        <f t="shared" si="1"/>
        <v>0</v>
      </c>
      <c r="E21" s="17">
        <f t="shared" si="2"/>
        <v>6.3912956750564586E-3</v>
      </c>
      <c r="F21" s="17">
        <f t="shared" si="3"/>
        <v>0.2562504782293813</v>
      </c>
      <c r="G21" s="17">
        <f t="shared" si="4"/>
        <v>0</v>
      </c>
      <c r="H21" s="17">
        <f t="shared" si="5"/>
        <v>0.17953950221895498</v>
      </c>
      <c r="I21" s="17">
        <f t="shared" si="6"/>
        <v>6.9603600411644656E-3</v>
      </c>
      <c r="J21" s="17">
        <f t="shared" si="7"/>
        <v>0</v>
      </c>
      <c r="K21" s="17">
        <f t="shared" si="8"/>
        <v>6.6382868258920737E-3</v>
      </c>
      <c r="L21" s="17">
        <f t="shared" si="9"/>
        <v>0</v>
      </c>
      <c r="M21" s="17">
        <f t="shared" si="10"/>
        <v>0</v>
      </c>
      <c r="N21" s="17">
        <f t="shared" si="11"/>
        <v>0</v>
      </c>
      <c r="O21" s="23">
        <f t="shared" si="12"/>
        <v>3.72354000937389E-2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30" t="s">
        <v>130</v>
      </c>
      <c r="B22" s="30" t="s">
        <v>3</v>
      </c>
      <c r="C22" s="17">
        <f t="shared" si="0"/>
        <v>0</v>
      </c>
      <c r="D22" s="17">
        <f t="shared" si="1"/>
        <v>0</v>
      </c>
      <c r="E22" s="17">
        <f t="shared" si="2"/>
        <v>0</v>
      </c>
      <c r="F22" s="17">
        <f t="shared" si="3"/>
        <v>0</v>
      </c>
      <c r="G22" s="17">
        <f t="shared" si="4"/>
        <v>0</v>
      </c>
      <c r="H22" s="17">
        <f t="shared" si="5"/>
        <v>0</v>
      </c>
      <c r="I22" s="17">
        <f t="shared" si="6"/>
        <v>0</v>
      </c>
      <c r="J22" s="17">
        <f t="shared" si="7"/>
        <v>0</v>
      </c>
      <c r="K22" s="17">
        <f t="shared" si="8"/>
        <v>0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30" t="s">
        <v>130</v>
      </c>
      <c r="B23" s="30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30" t="s">
        <v>130</v>
      </c>
      <c r="B24" s="30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6.2823253972145096E-2</v>
      </c>
      <c r="D25" s="17">
        <f t="shared" ref="D25:O25" si="13">SUM(D15:D24)</f>
        <v>0.31490595802108245</v>
      </c>
      <c r="E25" s="17">
        <f t="shared" si="13"/>
        <v>6.3061067843889373E-2</v>
      </c>
      <c r="F25" s="17">
        <f t="shared" si="13"/>
        <v>1.711211814047219</v>
      </c>
      <c r="G25" s="17">
        <f t="shared" si="13"/>
        <v>4.0302135170950839</v>
      </c>
      <c r="H25" s="17">
        <f t="shared" si="13"/>
        <v>2.4054266511856013</v>
      </c>
      <c r="I25" s="17">
        <f t="shared" si="13"/>
        <v>0.10125681334015292</v>
      </c>
      <c r="J25" s="17">
        <f t="shared" si="13"/>
        <v>1.0065007626127054</v>
      </c>
      <c r="K25" s="17">
        <f t="shared" si="13"/>
        <v>0.14314470816510394</v>
      </c>
      <c r="L25" s="17">
        <f t="shared" si="13"/>
        <v>0</v>
      </c>
      <c r="M25" s="17">
        <f t="shared" si="13"/>
        <v>2.507671156082155</v>
      </c>
      <c r="N25" s="17">
        <f t="shared" si="13"/>
        <v>1.3374246165771493</v>
      </c>
      <c r="O25" s="17">
        <f t="shared" si="13"/>
        <v>0.49481555625273355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30" t="s">
        <v>18</v>
      </c>
      <c r="B27" s="30" t="s">
        <v>19</v>
      </c>
      <c r="C27" s="29" t="s">
        <v>1</v>
      </c>
      <c r="D27" s="29" t="s">
        <v>2</v>
      </c>
      <c r="E27" s="29" t="s">
        <v>64</v>
      </c>
      <c r="F27" s="29" t="s">
        <v>1</v>
      </c>
      <c r="G27" s="29" t="s">
        <v>2</v>
      </c>
      <c r="H27" s="29" t="s">
        <v>64</v>
      </c>
      <c r="I27" s="29" t="s">
        <v>1</v>
      </c>
      <c r="J27" s="29" t="s">
        <v>2</v>
      </c>
      <c r="K27" s="29" t="s">
        <v>64</v>
      </c>
      <c r="L27" s="29" t="s">
        <v>1</v>
      </c>
      <c r="M27" s="29" t="s">
        <v>2</v>
      </c>
      <c r="N27" s="29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30" t="s">
        <v>26</v>
      </c>
      <c r="B28" s="30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30" t="s">
        <v>129</v>
      </c>
      <c r="B29" s="30" t="s">
        <v>27</v>
      </c>
      <c r="C29" s="17">
        <f>(SUMIFS(MESKENAG2,KAYNAK,A29,SEBEP,B29,SÜRE,"Uzun",BİLDİRİM,"Bildirimli",İL,$B$10,İLÇE,$B$11)/VLOOKUP($B$11,ABONE2,3,FALSE))</f>
        <v>0.13072662680439234</v>
      </c>
      <c r="D29" s="17">
        <f>(SUMIFS(MESKENOG2,KAYNAK,A29,SEBEP,B29,SÜRE,"Uzun",BİLDİRİM,"Bildirimli",İL,$B$10,İLÇE,$B$11)/VLOOKUP($B$11,ABONE2,4,FALSE))</f>
        <v>0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0.13060329979797311</v>
      </c>
      <c r="F29" s="17">
        <f>(SUMIFS(TARIMSALAG2,KAYNAK,A29,SEBEP,B29,SÜRE,"Uzun",BİLDİRİM,"Bildirimli",İL,$B$10,İLÇE,$B$11)/VLOOKUP($B$11,ABONE2,6,FALSE))</f>
        <v>1.0142448067793113E-2</v>
      </c>
      <c r="G29" s="17">
        <f>(SUMIFS(TARIMSALOG2,KAYNAK,A29,SEBEP,B29,SÜRE,"Uzun",BİLDİRİM,"Bildirimli",İL,$B$10,İLÇE,$B$11)/VLOOKUP($B$11,ABONE2,7,FALSE))</f>
        <v>0.1224735295310071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4.3769807340997537E-2</v>
      </c>
      <c r="I29" s="17">
        <f>(SUMIFS(TICARETHANEAG2,KAYNAK,A29,SEBEP,B29,SÜRE,"Uzun",BİLDİRİM,"Bildirimli",İL,$B$10,İLÇE,$B$11)/VLOOKUP($B$11,ABONE2,9,FALSE))</f>
        <v>9.4426896720746112E-2</v>
      </c>
      <c r="J29" s="17">
        <f>(SUMIFS(TICARETHANEOG2,KAYNAK,A29,SEBEP,B29,SÜRE,"Uzun",BİLDİRİM,"Bildirimli",İL,$B$10,İLÇE,$B$11)/VLOOKUP($B$11,ABONE2,10,FALSE))</f>
        <v>0.25663067252714405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0.10193246989430695</v>
      </c>
      <c r="L29" s="17">
        <f>(SUMIFS(SANAYIAG2,KAYNAK,A29,SEBEP,B29,SÜRE,"Uzun",BİLDİRİM,"Bildirimli",İL,$B$10,İLÇE,$B$11)/VLOOKUP($B$11,ABONE2,12,FALSE))</f>
        <v>0</v>
      </c>
      <c r="M29" s="17">
        <f>(SUMIFS(SANAYIOG2,KAYNAK,A29,SEBEP,B29,SÜRE,"Uzun",BİLDİRİM,"Bildirimli",İL,$B$10,İLÇE,$B$11)/VLOOKUP($B$11,ABONE2,13,FALSE))</f>
        <v>0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0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0.11032303783946344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30" t="s">
        <v>129</v>
      </c>
      <c r="B30" s="30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30" t="s">
        <v>130</v>
      </c>
      <c r="B31" s="30" t="s">
        <v>27</v>
      </c>
      <c r="C31" s="17">
        <f>(SUMIFS(MESKENAG2,KAYNAK,A31,SEBEP,B31,SÜRE,"Uzun",BİLDİRİM,"Bildirimli",İL,$B$10,İLÇE,$B$11)/VLOOKUP($B$11,ABONE2,3,FALSE))</f>
        <v>5.0594082014997259E-2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5.0546351748945381E-2</v>
      </c>
      <c r="F31" s="17">
        <f>(SUMIFS(TARIMSALAG2,KAYNAK,A31,SEBEP,B31,SÜRE,"Uzun",BİLDİRİM,"Bildirimli",İL,$B$10,İLÇE,$B$11)/VLOOKUP($B$11,ABONE2,6,FALSE))</f>
        <v>0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7">
        <f>(SUMIFS(TICARETHANEAG2,KAYNAK,A31,SEBEP,B31,SÜRE,"Uzun",BİLDİRİM,"Bildirimli",İL,$B$10,İLÇE,$B$11)/VLOOKUP($B$11,ABONE2,9,FALSE))</f>
        <v>1.5345623557894763E-2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1.4635543290434337E-2</v>
      </c>
      <c r="L31" s="17">
        <f>(SUMIFS(SANAYIAG2,KAYNAK,A31,SEBEP,B31,SÜRE,"Uzun",BİLDİRİM,"Bildirimli",İL,$B$10,İLÇE,$B$11)/VLOOKUP($B$11,ABONE2,12,FALSE))</f>
        <v>0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3.5680732015257927E-2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30" t="s">
        <v>130</v>
      </c>
      <c r="B32" s="30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0.18132070881938961</v>
      </c>
      <c r="D33" s="17">
        <f t="shared" ref="D33:O33" si="14">SUM(D28:D32)</f>
        <v>0</v>
      </c>
      <c r="E33" s="17">
        <f t="shared" si="14"/>
        <v>0.18114965154691848</v>
      </c>
      <c r="F33" s="17">
        <f t="shared" si="14"/>
        <v>1.0142448067793113E-2</v>
      </c>
      <c r="G33" s="17">
        <f t="shared" si="14"/>
        <v>0.1224735295310071</v>
      </c>
      <c r="H33" s="17">
        <f t="shared" si="14"/>
        <v>4.3769807340997537E-2</v>
      </c>
      <c r="I33" s="17">
        <f t="shared" si="14"/>
        <v>0.10977252027864087</v>
      </c>
      <c r="J33" s="17">
        <f t="shared" si="14"/>
        <v>0.25663067252714405</v>
      </c>
      <c r="K33" s="17">
        <f t="shared" si="14"/>
        <v>0.11656801318474128</v>
      </c>
      <c r="L33" s="17">
        <f t="shared" si="14"/>
        <v>0</v>
      </c>
      <c r="M33" s="17">
        <f t="shared" si="14"/>
        <v>0</v>
      </c>
      <c r="N33" s="17">
        <f t="shared" si="14"/>
        <v>0</v>
      </c>
      <c r="O33" s="17">
        <f t="shared" si="14"/>
        <v>0.14600376985472135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6354</v>
      </c>
      <c r="D37" s="22">
        <f>VLOOKUP($B$11,ABONE2,4,FALSE)</f>
        <v>6</v>
      </c>
      <c r="E37" s="22">
        <f>VLOOKUP($B$11,ABONE2,5,FALSE)</f>
        <v>6360</v>
      </c>
      <c r="F37" s="22">
        <f>VLOOKUP($B$11,ABONE2,6,FALSE)</f>
        <v>1203</v>
      </c>
      <c r="G37" s="22">
        <f>VLOOKUP($B$11,ABONE2,7,FALSE)</f>
        <v>514</v>
      </c>
      <c r="H37" s="22">
        <f>VLOOKUP($B$11,ABONE2,8,FALSE)</f>
        <v>1717</v>
      </c>
      <c r="I37" s="22">
        <f>VLOOKUP($B$11,ABONE2,9,FALSE)</f>
        <v>1484</v>
      </c>
      <c r="J37" s="22">
        <f>VLOOKUP($B$11,ABONE2,10,FALSE)</f>
        <v>72</v>
      </c>
      <c r="K37" s="22">
        <f>VLOOKUP($B$11,ABONE2,11,FALSE)</f>
        <v>1556</v>
      </c>
      <c r="L37" s="36">
        <f>VLOOKUP($B$11,ABONE2,12,FALSE)</f>
        <v>7</v>
      </c>
      <c r="M37" s="36">
        <f>VLOOKUP($B$11,ABONE2,13,FALSE)</f>
        <v>8</v>
      </c>
      <c r="N37" s="36">
        <f>VLOOKUP($B$11,ABONE2,14,FALSE)</f>
        <v>15</v>
      </c>
      <c r="O37" s="36">
        <f>VLOOKUP($B$11,ABONE2,15,FALSE)</f>
        <v>9648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958.13170833333334</v>
      </c>
      <c r="D38" s="22">
        <f>VLOOKUP($B$11,TUKETIM,4,FALSE)</f>
        <v>3.70425</v>
      </c>
      <c r="E38" s="22">
        <f>VLOOKUP($B$11,TUKETIM,5,FALSE)</f>
        <v>961.83595833333334</v>
      </c>
      <c r="F38" s="22">
        <f>VLOOKUP($B$11,TUKETIM,6,FALSE)</f>
        <v>1051.9425333333334</v>
      </c>
      <c r="G38" s="22">
        <f>VLOOKUP($B$11,TUKETIM,7,FALSE)</f>
        <v>815.28729999999996</v>
      </c>
      <c r="H38" s="22">
        <f>VLOOKUP($B$11,TUKETIM,8,FALSE)</f>
        <v>1867.2298333333333</v>
      </c>
      <c r="I38" s="22">
        <f>VLOOKUP($B$11,TUKETIM,9,FALSE)</f>
        <v>494.58700833333336</v>
      </c>
      <c r="J38" s="22">
        <f>VLOOKUP($B$11,TUKETIM,10,FALSE)</f>
        <v>389.72984166666674</v>
      </c>
      <c r="K38" s="22">
        <f>VLOOKUP($B$11,TUKETIM,11,FALSE)</f>
        <v>884.31685000000016</v>
      </c>
      <c r="L38" s="36">
        <f>VLOOKUP($B$11,TUKETIM,12,FALSE)</f>
        <v>55.566341666666659</v>
      </c>
      <c r="M38" s="36">
        <f>VLOOKUP($B$11,TUKETIM,13,FALSE)</f>
        <v>534.646075</v>
      </c>
      <c r="N38" s="36">
        <f>VLOOKUP($B$11,TUKETIM,14,FALSE)</f>
        <v>590.21241666666663</v>
      </c>
      <c r="O38" s="36">
        <f>VLOOKUP($B$11,TUKETIM,15,FALSE)</f>
        <v>4303.5950583333333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26583.562000000002</v>
      </c>
      <c r="D39" s="22">
        <f>VLOOKUP($B$11,ANLASMA,4,FALSE)</f>
        <v>25.5</v>
      </c>
      <c r="E39" s="22">
        <f>VLOOKUP($B$11,ANLASMA,5,FALSE)</f>
        <v>26609.062000000002</v>
      </c>
      <c r="F39" s="22">
        <f>VLOOKUP($B$11,ANLASMA,6,FALSE)</f>
        <v>8091.8</v>
      </c>
      <c r="G39" s="22">
        <f>VLOOKUP($B$11,ANLASMA,7,FALSE)</f>
        <v>8207.5239999999994</v>
      </c>
      <c r="H39" s="22">
        <f>VLOOKUP($B$11,ANLASMA,8,FALSE)</f>
        <v>16299.324000000001</v>
      </c>
      <c r="I39" s="22">
        <f>VLOOKUP($B$11,ANLASMA,9,FALSE)</f>
        <v>7122.0479999999998</v>
      </c>
      <c r="J39" s="22">
        <f>VLOOKUP($B$11,ANLASMA,10,FALSE)</f>
        <v>21134.3</v>
      </c>
      <c r="K39" s="22">
        <f>VLOOKUP($B$11,ANLASMA,11,FALSE)</f>
        <v>28256.347999999998</v>
      </c>
      <c r="L39" s="36">
        <f>VLOOKUP($B$11,ANLASMA,12,FALSE)</f>
        <v>218.88</v>
      </c>
      <c r="M39" s="36">
        <f>VLOOKUP($B$11,ANLASMA,13,FALSE)</f>
        <v>4006</v>
      </c>
      <c r="N39" s="36">
        <f>VLOOKUP($B$11,ANLASMA,14,FALSE)</f>
        <v>4224.88</v>
      </c>
      <c r="O39" s="36">
        <f>VLOOKUP($B$11,ANLASMA,15,FALSE)</f>
        <v>75389.614000000001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81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126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30" t="s">
        <v>18</v>
      </c>
      <c r="B14" s="30" t="s">
        <v>19</v>
      </c>
      <c r="C14" s="29" t="s">
        <v>20</v>
      </c>
      <c r="D14" s="29" t="s">
        <v>2</v>
      </c>
      <c r="E14" s="29" t="s">
        <v>64</v>
      </c>
      <c r="F14" s="29" t="s">
        <v>20</v>
      </c>
      <c r="G14" s="29" t="s">
        <v>2</v>
      </c>
      <c r="H14" s="29" t="s">
        <v>64</v>
      </c>
      <c r="I14" s="29" t="s">
        <v>20</v>
      </c>
      <c r="J14" s="29" t="s">
        <v>2</v>
      </c>
      <c r="K14" s="29" t="s">
        <v>64</v>
      </c>
      <c r="L14" s="29" t="s">
        <v>20</v>
      </c>
      <c r="M14" s="29" t="s">
        <v>2</v>
      </c>
      <c r="N14" s="29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30" t="s">
        <v>26</v>
      </c>
      <c r="B15" s="30" t="s">
        <v>27</v>
      </c>
      <c r="C15" s="17">
        <f t="shared" ref="C15:C24" si="0">(SUMIFS(MESKENAG2,KAYNAK,A15,SEBEP,B15,SÜRE,"Uzun",BİLDİRİM,"Bildirimsiz",İL,$B$10,İLÇE,$B$11)/VLOOKUP($B$11,ABONE2,3,FALSE))</f>
        <v>0</v>
      </c>
      <c r="D15" s="17">
        <f t="shared" ref="D15:D24" si="1">(SUMIFS(MESKENOG2,KAYNAK,A15,SEBEP,B15,SÜRE,"Uzun",BİLDİRİM,"Bildirimsiz",İL,$B$10,İLÇE,$B$11)/VLOOKUP($B$11,ABONE2,4,FALSE))</f>
        <v>0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7">
        <f t="shared" ref="F15:F24" si="3">(SUMIFS(TARIMSALAG2,KAYNAK,A15,SEBEP,B15,SÜRE,"Uzun",BİLDİRİM,"Bildirimsiz",İL,$B$10,İLÇE,$B$11)/VLOOKUP($B$11,ABONE2,6,FALSE))</f>
        <v>0</v>
      </c>
      <c r="G15" s="17">
        <f t="shared" ref="G15:G24" si="4">(SUMIFS(TARIMSALOG2,KAYNAK,A15,SEBEP,B15,SÜRE,"Uzun",BİLDİRİM,"Bildirimsiz",İL,$B$10,İLÇE,$B$11)/VLOOKUP($B$11,ABONE2,7,FALSE))</f>
        <v>0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7">
        <f t="shared" ref="I15:I24" si="6">(SUMIFS(TICARETHANEAG2,KAYNAK,A15,SEBEP,B15,SÜRE,"Uzun",BİLDİRİM,"Bildirimsiz",İL,$B$10,İLÇE,$B$11)/VLOOKUP($B$11,ABONE2,9,FALSE))</f>
        <v>0</v>
      </c>
      <c r="J15" s="17">
        <f t="shared" ref="J15:J24" si="7">(SUMIFS(TICARETHANEOG2,KAYNAK,A15,SEBEP,B15,SÜRE,"Uzun",BİLDİRİM,"Bildirimsiz",İL,$B$10,İLÇE,$B$11)/VLOOKUP($B$11,ABONE2,10,FALSE))</f>
        <v>0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7">
        <f t="shared" ref="L15:L24" si="9">(SUMIFS(SANAYIAG2,KAYNAK,A15,SEBEP,B15,SÜRE,"Uzun",BİLDİRİM,"Bildirimsiz",İL,$B$10,İLÇE,$B$11)/VLOOKUP($B$11,ABONE2,12,FALSE))</f>
        <v>0</v>
      </c>
      <c r="M15" s="17">
        <f t="shared" ref="M15:M24" si="10">(SUMIFS(SANAYIOG2,KAYNAK,A15,SEBEP,B15,SÜRE,"Uzun",BİLDİRİM,"Bildirimsiz",İL,$B$10,İLÇE,$B$11)/VLOOKUP($B$11,ABONE2,13,FALSE))</f>
        <v>0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30" t="s">
        <v>26</v>
      </c>
      <c r="B16" s="30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30" t="s">
        <v>129</v>
      </c>
      <c r="B17" s="30" t="s">
        <v>27</v>
      </c>
      <c r="C17" s="17">
        <f t="shared" si="0"/>
        <v>0.16999175705862002</v>
      </c>
      <c r="D17" s="17">
        <f t="shared" si="1"/>
        <v>1.6614012385556347</v>
      </c>
      <c r="E17" s="17">
        <f t="shared" si="2"/>
        <v>0.17058602302282391</v>
      </c>
      <c r="F17" s="17">
        <f t="shared" si="3"/>
        <v>0.98816486582126528</v>
      </c>
      <c r="G17" s="17">
        <f t="shared" si="4"/>
        <v>26.549827709748197</v>
      </c>
      <c r="H17" s="17">
        <f t="shared" si="5"/>
        <v>3.5720778670051958</v>
      </c>
      <c r="I17" s="17">
        <f t="shared" si="6"/>
        <v>0.3458659899035641</v>
      </c>
      <c r="J17" s="17">
        <f t="shared" si="7"/>
        <v>3.9996992274985987</v>
      </c>
      <c r="K17" s="17">
        <f t="shared" si="8"/>
        <v>0.56400528767043179</v>
      </c>
      <c r="L17" s="17">
        <f t="shared" si="9"/>
        <v>0.11210973043281251</v>
      </c>
      <c r="M17" s="17">
        <f t="shared" si="10"/>
        <v>46.609867826604344</v>
      </c>
      <c r="N17" s="17">
        <f t="shared" si="11"/>
        <v>17.995862844344941</v>
      </c>
      <c r="O17" s="23">
        <f t="shared" si="12"/>
        <v>0.72488996008156859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30" t="s">
        <v>129</v>
      </c>
      <c r="B18" s="30" t="s">
        <v>3</v>
      </c>
      <c r="C18" s="17">
        <f t="shared" si="0"/>
        <v>0</v>
      </c>
      <c r="D18" s="17">
        <f t="shared" si="1"/>
        <v>0</v>
      </c>
      <c r="E18" s="17">
        <f t="shared" si="2"/>
        <v>0</v>
      </c>
      <c r="F18" s="17">
        <f t="shared" si="3"/>
        <v>0</v>
      </c>
      <c r="G18" s="17">
        <f t="shared" si="4"/>
        <v>0</v>
      </c>
      <c r="H18" s="17">
        <f t="shared" si="5"/>
        <v>0</v>
      </c>
      <c r="I18" s="17">
        <f t="shared" si="6"/>
        <v>0</v>
      </c>
      <c r="J18" s="17">
        <f t="shared" si="7"/>
        <v>0</v>
      </c>
      <c r="K18" s="17">
        <f t="shared" si="8"/>
        <v>0</v>
      </c>
      <c r="L18" s="17">
        <f t="shared" si="9"/>
        <v>0</v>
      </c>
      <c r="M18" s="17">
        <f t="shared" si="10"/>
        <v>0</v>
      </c>
      <c r="N18" s="17">
        <f t="shared" si="11"/>
        <v>0</v>
      </c>
      <c r="O18" s="23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30" t="s">
        <v>129</v>
      </c>
      <c r="B19" s="30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30" t="s">
        <v>129</v>
      </c>
      <c r="B20" s="30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30" t="s">
        <v>130</v>
      </c>
      <c r="B21" s="30" t="s">
        <v>27</v>
      </c>
      <c r="C21" s="17">
        <f t="shared" si="0"/>
        <v>7.4925662279884528E-3</v>
      </c>
      <c r="D21" s="17">
        <f t="shared" si="1"/>
        <v>0</v>
      </c>
      <c r="E21" s="17">
        <f t="shared" si="2"/>
        <v>7.4895807453634082E-3</v>
      </c>
      <c r="F21" s="17">
        <f t="shared" si="3"/>
        <v>7.7268130102190174E-3</v>
      </c>
      <c r="G21" s="17">
        <f t="shared" si="4"/>
        <v>0</v>
      </c>
      <c r="H21" s="17">
        <f t="shared" si="5"/>
        <v>6.9457443952104462E-3</v>
      </c>
      <c r="I21" s="17">
        <f t="shared" si="6"/>
        <v>3.8119971741578204E-2</v>
      </c>
      <c r="J21" s="17">
        <f t="shared" si="7"/>
        <v>0</v>
      </c>
      <c r="K21" s="17">
        <f t="shared" si="8"/>
        <v>3.5844152533125777E-2</v>
      </c>
      <c r="L21" s="17">
        <f t="shared" si="9"/>
        <v>0</v>
      </c>
      <c r="M21" s="17">
        <f t="shared" si="10"/>
        <v>0</v>
      </c>
      <c r="N21" s="17">
        <f t="shared" si="11"/>
        <v>0</v>
      </c>
      <c r="O21" s="23">
        <f t="shared" si="12"/>
        <v>1.1543328570988739E-2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30" t="s">
        <v>130</v>
      </c>
      <c r="B22" s="30" t="s">
        <v>3</v>
      </c>
      <c r="C22" s="17">
        <f t="shared" si="0"/>
        <v>0</v>
      </c>
      <c r="D22" s="17">
        <f t="shared" si="1"/>
        <v>0</v>
      </c>
      <c r="E22" s="17">
        <f t="shared" si="2"/>
        <v>0</v>
      </c>
      <c r="F22" s="17">
        <f t="shared" si="3"/>
        <v>0</v>
      </c>
      <c r="G22" s="17">
        <f t="shared" si="4"/>
        <v>0</v>
      </c>
      <c r="H22" s="17">
        <f t="shared" si="5"/>
        <v>0</v>
      </c>
      <c r="I22" s="17">
        <f t="shared" si="6"/>
        <v>0</v>
      </c>
      <c r="J22" s="17">
        <f t="shared" si="7"/>
        <v>0</v>
      </c>
      <c r="K22" s="17">
        <f t="shared" si="8"/>
        <v>0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30" t="s">
        <v>130</v>
      </c>
      <c r="B23" s="30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30" t="s">
        <v>130</v>
      </c>
      <c r="B24" s="30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0.17748432328660846</v>
      </c>
      <c r="D25" s="17">
        <f t="shared" ref="D25:O25" si="13">SUM(D15:D24)</f>
        <v>1.6614012385556347</v>
      </c>
      <c r="E25" s="17">
        <f t="shared" si="13"/>
        <v>0.17807560376818732</v>
      </c>
      <c r="F25" s="17">
        <f t="shared" si="13"/>
        <v>0.99589167883148433</v>
      </c>
      <c r="G25" s="17">
        <f t="shared" si="13"/>
        <v>26.549827709748197</v>
      </c>
      <c r="H25" s="17">
        <f t="shared" si="13"/>
        <v>3.5790236114004061</v>
      </c>
      <c r="I25" s="17">
        <f t="shared" si="13"/>
        <v>0.38398596164514232</v>
      </c>
      <c r="J25" s="17">
        <f t="shared" si="13"/>
        <v>3.9996992274985987</v>
      </c>
      <c r="K25" s="17">
        <f t="shared" si="13"/>
        <v>0.59984944020355757</v>
      </c>
      <c r="L25" s="17">
        <f t="shared" si="13"/>
        <v>0.11210973043281251</v>
      </c>
      <c r="M25" s="17">
        <f t="shared" si="13"/>
        <v>46.609867826604344</v>
      </c>
      <c r="N25" s="17">
        <f t="shared" si="13"/>
        <v>17.995862844344941</v>
      </c>
      <c r="O25" s="17">
        <f t="shared" si="13"/>
        <v>0.73643328865255731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30" t="s">
        <v>18</v>
      </c>
      <c r="B27" s="30" t="s">
        <v>19</v>
      </c>
      <c r="C27" s="29" t="s">
        <v>1</v>
      </c>
      <c r="D27" s="29" t="s">
        <v>2</v>
      </c>
      <c r="E27" s="29" t="s">
        <v>64</v>
      </c>
      <c r="F27" s="29" t="s">
        <v>1</v>
      </c>
      <c r="G27" s="29" t="s">
        <v>2</v>
      </c>
      <c r="H27" s="29" t="s">
        <v>64</v>
      </c>
      <c r="I27" s="29" t="s">
        <v>1</v>
      </c>
      <c r="J27" s="29" t="s">
        <v>2</v>
      </c>
      <c r="K27" s="29" t="s">
        <v>64</v>
      </c>
      <c r="L27" s="29" t="s">
        <v>1</v>
      </c>
      <c r="M27" s="29" t="s">
        <v>2</v>
      </c>
      <c r="N27" s="29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30" t="s">
        <v>26</v>
      </c>
      <c r="B28" s="30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30" t="s">
        <v>129</v>
      </c>
      <c r="B29" s="30" t="s">
        <v>27</v>
      </c>
      <c r="C29" s="17">
        <f>(SUMIFS(MESKENAG2,KAYNAK,A29,SEBEP,B29,SÜRE,"Uzun",BİLDİRİM,"Bildirimli",İL,$B$10,İLÇE,$B$11)/VLOOKUP($B$11,ABONE2,3,FALSE))</f>
        <v>7.338010202811017E-2</v>
      </c>
      <c r="D29" s="17">
        <f>(SUMIFS(MESKENOG2,KAYNAK,A29,SEBEP,B29,SÜRE,"Uzun",BİLDİRİM,"Bildirimli",İL,$B$10,İLÇE,$B$11)/VLOOKUP($B$11,ABONE2,4,FALSE))</f>
        <v>0.72741394857713626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7.3640707890727658E-2</v>
      </c>
      <c r="F29" s="17">
        <f>(SUMIFS(TARIMSALAG2,KAYNAK,A29,SEBEP,B29,SÜRE,"Uzun",BİLDİRİM,"Bildirimli",İL,$B$10,İLÇE,$B$11)/VLOOKUP($B$11,ABONE2,6,FALSE))</f>
        <v>0.39739288694567459</v>
      </c>
      <c r="G29" s="17">
        <f>(SUMIFS(TARIMSALOG2,KAYNAK,A29,SEBEP,B29,SÜRE,"Uzun",BİLDİRİM,"Bildirimli",İL,$B$10,İLÇE,$B$11)/VLOOKUP($B$11,ABONE2,7,FALSE))</f>
        <v>15.986008708666352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1.9731756260476971</v>
      </c>
      <c r="I29" s="17">
        <f>(SUMIFS(TICARETHANEAG2,KAYNAK,A29,SEBEP,B29,SÜRE,"Uzun",BİLDİRİM,"Bildirimli",İL,$B$10,İLÇE,$B$11)/VLOOKUP($B$11,ABONE2,9,FALSE))</f>
        <v>0.39844870209234617</v>
      </c>
      <c r="J29" s="17">
        <f>(SUMIFS(TICARETHANEOG2,KAYNAK,A29,SEBEP,B29,SÜRE,"Uzun",BİLDİRİM,"Bildirimli",İL,$B$10,İLÇE,$B$11)/VLOOKUP($B$11,ABONE2,10,FALSE))</f>
        <v>3.4052754016506621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0.57796074385702179</v>
      </c>
      <c r="L29" s="17">
        <f>(SUMIFS(SANAYIAG2,KAYNAK,A29,SEBEP,B29,SÜRE,"Uzun",BİLDİRİM,"Bildirimli",İL,$B$10,İLÇE,$B$11)/VLOOKUP($B$11,ABONE2,12,FALSE))</f>
        <v>0</v>
      </c>
      <c r="M29" s="17">
        <f>(SUMIFS(SANAYIOG2,KAYNAK,A29,SEBEP,B29,SÜRE,"Uzun",BİLDİRİM,"Bildirimli",İL,$B$10,İLÇE,$B$11)/VLOOKUP($B$11,ABONE2,13,FALSE))</f>
        <v>0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0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0.41238413079352698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30" t="s">
        <v>129</v>
      </c>
      <c r="B30" s="30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30" t="s">
        <v>130</v>
      </c>
      <c r="B31" s="30" t="s">
        <v>27</v>
      </c>
      <c r="C31" s="17">
        <f>(SUMIFS(MESKENAG2,KAYNAK,A31,SEBEP,B31,SÜRE,"Uzun",BİLDİRİM,"Bildirimli",İL,$B$10,İLÇE,$B$11)/VLOOKUP($B$11,ABONE2,3,FALSE))</f>
        <v>0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0</v>
      </c>
      <c r="F31" s="17">
        <f>(SUMIFS(TARIMSALAG2,KAYNAK,A31,SEBEP,B31,SÜRE,"Uzun",BİLDİRİM,"Bildirimli",İL,$B$10,İLÇE,$B$11)/VLOOKUP($B$11,ABONE2,6,FALSE))</f>
        <v>0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7">
        <f>(SUMIFS(TICARETHANEAG2,KAYNAK,A31,SEBEP,B31,SÜRE,"Uzun",BİLDİRİM,"Bildirimli",İL,$B$10,İLÇE,$B$11)/VLOOKUP($B$11,ABONE2,9,FALSE))</f>
        <v>0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</v>
      </c>
      <c r="L31" s="17">
        <f>(SUMIFS(SANAYIAG2,KAYNAK,A31,SEBEP,B31,SÜRE,"Uzun",BİLDİRİM,"Bildirimli",İL,$B$10,İLÇE,$B$11)/VLOOKUP($B$11,ABONE2,12,FALSE))</f>
        <v>0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0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30" t="s">
        <v>130</v>
      </c>
      <c r="B32" s="30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7.338010202811017E-2</v>
      </c>
      <c r="D33" s="17">
        <f t="shared" ref="D33:O33" si="14">SUM(D28:D32)</f>
        <v>0.72741394857713626</v>
      </c>
      <c r="E33" s="17">
        <f t="shared" si="14"/>
        <v>7.3640707890727658E-2</v>
      </c>
      <c r="F33" s="17">
        <f t="shared" si="14"/>
        <v>0.39739288694567459</v>
      </c>
      <c r="G33" s="17">
        <f t="shared" si="14"/>
        <v>15.986008708666352</v>
      </c>
      <c r="H33" s="17">
        <f t="shared" si="14"/>
        <v>1.9731756260476971</v>
      </c>
      <c r="I33" s="17">
        <f t="shared" si="14"/>
        <v>0.39844870209234617</v>
      </c>
      <c r="J33" s="17">
        <f t="shared" si="14"/>
        <v>3.4052754016506621</v>
      </c>
      <c r="K33" s="17">
        <f t="shared" si="14"/>
        <v>0.57796074385702179</v>
      </c>
      <c r="L33" s="17">
        <f t="shared" si="14"/>
        <v>0</v>
      </c>
      <c r="M33" s="17">
        <f t="shared" si="14"/>
        <v>0</v>
      </c>
      <c r="N33" s="17">
        <f t="shared" si="14"/>
        <v>0</v>
      </c>
      <c r="O33" s="17">
        <f t="shared" si="14"/>
        <v>0.41238413079352698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7526</v>
      </c>
      <c r="D37" s="22">
        <f>VLOOKUP($B$11,ABONE2,4,FALSE)</f>
        <v>3</v>
      </c>
      <c r="E37" s="22">
        <f>VLOOKUP($B$11,ABONE2,5,FALSE)</f>
        <v>7529</v>
      </c>
      <c r="F37" s="22">
        <f>VLOOKUP($B$11,ABONE2,6,FALSE)</f>
        <v>1325</v>
      </c>
      <c r="G37" s="22">
        <f>VLOOKUP($B$11,ABONE2,7,FALSE)</f>
        <v>149</v>
      </c>
      <c r="H37" s="22">
        <f>VLOOKUP($B$11,ABONE2,8,FALSE)</f>
        <v>1474</v>
      </c>
      <c r="I37" s="22">
        <f>VLOOKUP($B$11,ABONE2,9,FALSE)</f>
        <v>1449</v>
      </c>
      <c r="J37" s="22">
        <f>VLOOKUP($B$11,ABONE2,10,FALSE)</f>
        <v>92</v>
      </c>
      <c r="K37" s="22">
        <f>VLOOKUP($B$11,ABONE2,11,FALSE)</f>
        <v>1541</v>
      </c>
      <c r="L37" s="36">
        <f>VLOOKUP($B$11,ABONE2,12,FALSE)</f>
        <v>8</v>
      </c>
      <c r="M37" s="36">
        <f>VLOOKUP($B$11,ABONE2,13,FALSE)</f>
        <v>5</v>
      </c>
      <c r="N37" s="36">
        <f>VLOOKUP($B$11,ABONE2,14,FALSE)</f>
        <v>13</v>
      </c>
      <c r="O37" s="36">
        <f>VLOOKUP($B$11,ABONE2,15,FALSE)</f>
        <v>10557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790.55856666666671</v>
      </c>
      <c r="D38" s="22">
        <f>VLOOKUP($B$11,TUKETIM,4,FALSE)</f>
        <v>1.4231666666666665</v>
      </c>
      <c r="E38" s="22">
        <f>VLOOKUP($B$11,TUKETIM,5,FALSE)</f>
        <v>791.98173333333341</v>
      </c>
      <c r="F38" s="22">
        <f>VLOOKUP($B$11,TUKETIM,6,FALSE)</f>
        <v>384.34363333333329</v>
      </c>
      <c r="G38" s="22">
        <f>VLOOKUP($B$11,TUKETIM,7,FALSE)</f>
        <v>791.35190833333343</v>
      </c>
      <c r="H38" s="22">
        <f>VLOOKUP($B$11,TUKETIM,8,FALSE)</f>
        <v>1175.6955416666667</v>
      </c>
      <c r="I38" s="22">
        <f>VLOOKUP($B$11,TUKETIM,9,FALSE)</f>
        <v>663.93842500000005</v>
      </c>
      <c r="J38" s="22">
        <f>VLOOKUP($B$11,TUKETIM,10,FALSE)</f>
        <v>319.48955833333332</v>
      </c>
      <c r="K38" s="22">
        <f>VLOOKUP($B$11,TUKETIM,11,FALSE)</f>
        <v>983.42798333333337</v>
      </c>
      <c r="L38" s="36">
        <f>VLOOKUP($B$11,TUKETIM,12,FALSE)</f>
        <v>18.753083333333336</v>
      </c>
      <c r="M38" s="36">
        <f>VLOOKUP($B$11,TUKETIM,13,FALSE)</f>
        <v>14.275266666666669</v>
      </c>
      <c r="N38" s="36">
        <f>VLOOKUP($B$11,TUKETIM,14,FALSE)</f>
        <v>33.028350000000003</v>
      </c>
      <c r="O38" s="36">
        <f>VLOOKUP($B$11,TUKETIM,15,FALSE)</f>
        <v>2984.1336083333335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29528.358</v>
      </c>
      <c r="D39" s="22">
        <f>VLOOKUP($B$11,ANLASMA,4,FALSE)</f>
        <v>15</v>
      </c>
      <c r="E39" s="22">
        <f>VLOOKUP($B$11,ANLASMA,5,FALSE)</f>
        <v>29543.358</v>
      </c>
      <c r="F39" s="22">
        <f>VLOOKUP($B$11,ANLASMA,6,FALSE)</f>
        <v>5536.0110000000004</v>
      </c>
      <c r="G39" s="22">
        <f>VLOOKUP($B$11,ANLASMA,7,FALSE)</f>
        <v>8044.4</v>
      </c>
      <c r="H39" s="22">
        <f>VLOOKUP($B$11,ANLASMA,8,FALSE)</f>
        <v>13580.411</v>
      </c>
      <c r="I39" s="22">
        <f>VLOOKUP($B$11,ANLASMA,9,FALSE)</f>
        <v>7862.3770000000004</v>
      </c>
      <c r="J39" s="22">
        <f>VLOOKUP($B$11,ANLASMA,10,FALSE)</f>
        <v>8613.98</v>
      </c>
      <c r="K39" s="22">
        <f>VLOOKUP($B$11,ANLASMA,11,FALSE)</f>
        <v>16476.357</v>
      </c>
      <c r="L39" s="36">
        <f>VLOOKUP($B$11,ANLASMA,12,FALSE)</f>
        <v>61.13</v>
      </c>
      <c r="M39" s="36">
        <f>VLOOKUP($B$11,ANLASMA,13,FALSE)</f>
        <v>255</v>
      </c>
      <c r="N39" s="36">
        <f>VLOOKUP($B$11,ANLASMA,14,FALSE)</f>
        <v>316.13</v>
      </c>
      <c r="O39" s="36">
        <f>VLOOKUP($B$11,ANLASMA,15,FALSE)</f>
        <v>59916.256000000001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2"/>
  <dimension ref="A1:AC70"/>
  <sheetViews>
    <sheetView topLeftCell="A3"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80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82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0" t="s">
        <v>18</v>
      </c>
      <c r="B14" s="20" t="s">
        <v>19</v>
      </c>
      <c r="C14" s="21" t="s">
        <v>20</v>
      </c>
      <c r="D14" s="21" t="s">
        <v>2</v>
      </c>
      <c r="E14" s="21" t="s">
        <v>64</v>
      </c>
      <c r="F14" s="21" t="s">
        <v>20</v>
      </c>
      <c r="G14" s="21" t="s">
        <v>2</v>
      </c>
      <c r="H14" s="21" t="s">
        <v>64</v>
      </c>
      <c r="I14" s="21" t="s">
        <v>20</v>
      </c>
      <c r="J14" s="21" t="s">
        <v>2</v>
      </c>
      <c r="K14" s="21" t="s">
        <v>64</v>
      </c>
      <c r="L14" s="21" t="s">
        <v>20</v>
      </c>
      <c r="M14" s="21" t="s">
        <v>2</v>
      </c>
      <c r="N14" s="21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0" t="s">
        <v>26</v>
      </c>
      <c r="B15" s="20" t="s">
        <v>27</v>
      </c>
      <c r="C15" s="17">
        <f t="shared" ref="C15:C24" si="0">(SUMIFS(MESKENAG2,KAYNAK,A15,SEBEP,B15,SÜRE,"Uzun",BİLDİRİM,"Bildirimsiz",İL,$B$10,İLÇE,$B$11)/VLOOKUP($B$11,ABONE2,3,FALSE))</f>
        <v>0</v>
      </c>
      <c r="D15" s="17">
        <f t="shared" ref="D15:D24" si="1">(SUMIFS(MESKENOG2,KAYNAK,A15,SEBEP,B15,SÜRE,"Uzun",BİLDİRİM,"Bildirimsiz",İL,$B$10,İLÇE,$B$11)/VLOOKUP($B$11,ABONE2,4,FALSE))</f>
        <v>0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7">
        <f t="shared" ref="F15:F24" si="3">(SUMIFS(TARIMSALAG2,KAYNAK,A15,SEBEP,B15,SÜRE,"Uzun",BİLDİRİM,"Bildirimsiz",İL,$B$10,İLÇE,$B$11)/VLOOKUP($B$11,ABONE2,6,FALSE))</f>
        <v>0</v>
      </c>
      <c r="G15" s="17">
        <f t="shared" ref="G15:G24" si="4">(SUMIFS(TARIMSALOG2,KAYNAK,A15,SEBEP,B15,SÜRE,"Uzun",BİLDİRİM,"Bildirimsiz",İL,$B$10,İLÇE,$B$11)/VLOOKUP($B$11,ABONE2,7,FALSE))</f>
        <v>0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7">
        <f t="shared" ref="I15:I24" si="6">(SUMIFS(TICARETHANEAG2,KAYNAK,A15,SEBEP,B15,SÜRE,"Uzun",BİLDİRİM,"Bildirimsiz",İL,$B$10,İLÇE,$B$11)/VLOOKUP($B$11,ABONE2,9,FALSE))</f>
        <v>0</v>
      </c>
      <c r="J15" s="17">
        <f t="shared" ref="J15:J24" si="7">(SUMIFS(TICARETHANEOG2,KAYNAK,A15,SEBEP,B15,SÜRE,"Uzun",BİLDİRİM,"Bildirimsiz",İL,$B$10,İLÇE,$B$11)/VLOOKUP($B$11,ABONE2,10,FALSE))</f>
        <v>0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7">
        <f t="shared" ref="L15:L24" si="9">(SUMIFS(SANAYIAG2,KAYNAK,A15,SEBEP,B15,SÜRE,"Uzun",BİLDİRİM,"Bildirimsiz",İL,$B$10,İLÇE,$B$11)/VLOOKUP($B$11,ABONE2,12,FALSE))</f>
        <v>0</v>
      </c>
      <c r="M15" s="17">
        <f t="shared" ref="M15:M24" si="10">(SUMIFS(SANAYIOG2,KAYNAK,A15,SEBEP,B15,SÜRE,"Uzun",BİLDİRİM,"Bildirimsiz",İL,$B$10,İLÇE,$B$11)/VLOOKUP($B$11,ABONE2,13,FALSE))</f>
        <v>0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0" t="s">
        <v>26</v>
      </c>
      <c r="B16" s="20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0" t="s">
        <v>129</v>
      </c>
      <c r="B17" s="20" t="s">
        <v>27</v>
      </c>
      <c r="C17" s="17">
        <f t="shared" si="0"/>
        <v>4.7403556048548005E-2</v>
      </c>
      <c r="D17" s="17">
        <f t="shared" si="1"/>
        <v>0</v>
      </c>
      <c r="E17" s="17">
        <f t="shared" si="2"/>
        <v>4.7401446422720442E-2</v>
      </c>
      <c r="F17" s="17">
        <f t="shared" si="3"/>
        <v>0</v>
      </c>
      <c r="G17" s="17">
        <f t="shared" si="4"/>
        <v>0</v>
      </c>
      <c r="H17" s="17">
        <f t="shared" si="5"/>
        <v>0</v>
      </c>
      <c r="I17" s="17">
        <f t="shared" si="6"/>
        <v>0.23166354629137573</v>
      </c>
      <c r="J17" s="17">
        <f t="shared" si="7"/>
        <v>13.662276536449323</v>
      </c>
      <c r="K17" s="17">
        <f t="shared" si="8"/>
        <v>0.31625617945622264</v>
      </c>
      <c r="L17" s="17">
        <f t="shared" si="9"/>
        <v>6.859090827054513</v>
      </c>
      <c r="M17" s="17">
        <f t="shared" si="10"/>
        <v>5.676146225333345</v>
      </c>
      <c r="N17" s="17">
        <f t="shared" si="11"/>
        <v>6.7257196219584996</v>
      </c>
      <c r="O17" s="23">
        <f t="shared" si="12"/>
        <v>0.13303572936626376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0" t="s">
        <v>129</v>
      </c>
      <c r="B18" s="20" t="s">
        <v>3</v>
      </c>
      <c r="C18" s="17">
        <f t="shared" si="0"/>
        <v>3.3670235622412864E-2</v>
      </c>
      <c r="D18" s="17">
        <f t="shared" si="1"/>
        <v>0.80732313629637675</v>
      </c>
      <c r="E18" s="17">
        <f t="shared" si="2"/>
        <v>3.3704665911548956E-2</v>
      </c>
      <c r="F18" s="17">
        <f t="shared" si="3"/>
        <v>0</v>
      </c>
      <c r="G18" s="17">
        <f t="shared" si="4"/>
        <v>0</v>
      </c>
      <c r="H18" s="17">
        <f t="shared" si="5"/>
        <v>0</v>
      </c>
      <c r="I18" s="17">
        <f t="shared" si="6"/>
        <v>5.370371578746299E-2</v>
      </c>
      <c r="J18" s="17">
        <f t="shared" si="7"/>
        <v>2.6315140454177977</v>
      </c>
      <c r="K18" s="17">
        <f t="shared" si="8"/>
        <v>6.994003826528071E-2</v>
      </c>
      <c r="L18" s="17">
        <f t="shared" si="9"/>
        <v>5.2115732611676346</v>
      </c>
      <c r="M18" s="17">
        <f t="shared" si="10"/>
        <v>0</v>
      </c>
      <c r="N18" s="17">
        <f t="shared" si="11"/>
        <v>4.6239939228987348</v>
      </c>
      <c r="O18" s="23">
        <f t="shared" si="12"/>
        <v>4.817806773748385E-2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0" t="s">
        <v>129</v>
      </c>
      <c r="B19" s="20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0" t="s">
        <v>129</v>
      </c>
      <c r="B20" s="20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0" t="s">
        <v>130</v>
      </c>
      <c r="B21" s="20" t="s">
        <v>27</v>
      </c>
      <c r="C21" s="17">
        <f t="shared" si="0"/>
        <v>3.8963679501954077E-2</v>
      </c>
      <c r="D21" s="17">
        <f t="shared" si="1"/>
        <v>0</v>
      </c>
      <c r="E21" s="17">
        <f t="shared" si="2"/>
        <v>3.8961945480469905E-2</v>
      </c>
      <c r="F21" s="17">
        <f t="shared" si="3"/>
        <v>0</v>
      </c>
      <c r="G21" s="17">
        <f t="shared" si="4"/>
        <v>0</v>
      </c>
      <c r="H21" s="17">
        <f t="shared" si="5"/>
        <v>0</v>
      </c>
      <c r="I21" s="17">
        <f t="shared" si="6"/>
        <v>0.17691850656898669</v>
      </c>
      <c r="J21" s="17">
        <f t="shared" si="7"/>
        <v>0.95079510318767202</v>
      </c>
      <c r="K21" s="17">
        <f t="shared" si="8"/>
        <v>0.18179276354449458</v>
      </c>
      <c r="L21" s="17">
        <f t="shared" si="9"/>
        <v>64.264546545315753</v>
      </c>
      <c r="M21" s="17">
        <f t="shared" si="10"/>
        <v>0</v>
      </c>
      <c r="N21" s="17">
        <f t="shared" si="11"/>
        <v>57.019033944618386</v>
      </c>
      <c r="O21" s="23">
        <f t="shared" si="12"/>
        <v>0.12692422798409758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0" t="s">
        <v>130</v>
      </c>
      <c r="B22" s="20" t="s">
        <v>3</v>
      </c>
      <c r="C22" s="17">
        <f t="shared" si="0"/>
        <v>4.6860186969895822E-4</v>
      </c>
      <c r="D22" s="17">
        <f t="shared" si="1"/>
        <v>0</v>
      </c>
      <c r="E22" s="17">
        <f t="shared" si="2"/>
        <v>4.6858101525913204E-4</v>
      </c>
      <c r="F22" s="17">
        <f t="shared" si="3"/>
        <v>0</v>
      </c>
      <c r="G22" s="17">
        <f t="shared" si="4"/>
        <v>0</v>
      </c>
      <c r="H22" s="17">
        <f t="shared" si="5"/>
        <v>0</v>
      </c>
      <c r="I22" s="17">
        <f t="shared" si="6"/>
        <v>5.9636784494199299E-4</v>
      </c>
      <c r="J22" s="17">
        <f t="shared" si="7"/>
        <v>0</v>
      </c>
      <c r="K22" s="17">
        <f t="shared" si="8"/>
        <v>5.9261162574518814E-4</v>
      </c>
      <c r="L22" s="17">
        <f t="shared" si="9"/>
        <v>1.0140792313459556E-2</v>
      </c>
      <c r="M22" s="17">
        <f t="shared" si="10"/>
        <v>0</v>
      </c>
      <c r="N22" s="17">
        <f t="shared" si="11"/>
        <v>8.9974676898832325E-3</v>
      </c>
      <c r="O22" s="23">
        <f t="shared" si="12"/>
        <v>5.1239766779137747E-4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0" t="s">
        <v>130</v>
      </c>
      <c r="B23" s="20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0" t="s">
        <v>130</v>
      </c>
      <c r="B24" s="20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0.12050607304261392</v>
      </c>
      <c r="D25" s="17">
        <f t="shared" ref="D25:O25" si="13">SUM(D15:D24)</f>
        <v>0.80732313629637675</v>
      </c>
      <c r="E25" s="17">
        <f t="shared" si="13"/>
        <v>0.12053663882999845</v>
      </c>
      <c r="F25" s="17">
        <f t="shared" si="13"/>
        <v>0</v>
      </c>
      <c r="G25" s="17">
        <f t="shared" si="13"/>
        <v>0</v>
      </c>
      <c r="H25" s="17">
        <f t="shared" si="13"/>
        <v>0</v>
      </c>
      <c r="I25" s="17">
        <f t="shared" si="13"/>
        <v>0.46288213649276744</v>
      </c>
      <c r="J25" s="17">
        <f t="shared" si="13"/>
        <v>17.244585685054794</v>
      </c>
      <c r="K25" s="17">
        <f t="shared" si="13"/>
        <v>0.56858159289174315</v>
      </c>
      <c r="L25" s="17">
        <f t="shared" si="13"/>
        <v>76.345351425851362</v>
      </c>
      <c r="M25" s="17">
        <f t="shared" si="13"/>
        <v>5.676146225333345</v>
      </c>
      <c r="N25" s="17">
        <f t="shared" si="13"/>
        <v>68.377744957165504</v>
      </c>
      <c r="O25" s="17">
        <f t="shared" si="13"/>
        <v>0.30865042275563653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0" t="s">
        <v>18</v>
      </c>
      <c r="B27" s="20" t="s">
        <v>19</v>
      </c>
      <c r="C27" s="21" t="s">
        <v>1</v>
      </c>
      <c r="D27" s="21" t="s">
        <v>2</v>
      </c>
      <c r="E27" s="21" t="s">
        <v>64</v>
      </c>
      <c r="F27" s="21" t="s">
        <v>1</v>
      </c>
      <c r="G27" s="21" t="s">
        <v>2</v>
      </c>
      <c r="H27" s="21" t="s">
        <v>64</v>
      </c>
      <c r="I27" s="21" t="s">
        <v>1</v>
      </c>
      <c r="J27" s="21" t="s">
        <v>2</v>
      </c>
      <c r="K27" s="21" t="s">
        <v>64</v>
      </c>
      <c r="L27" s="21" t="s">
        <v>1</v>
      </c>
      <c r="M27" s="21" t="s">
        <v>2</v>
      </c>
      <c r="N27" s="21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0" t="s">
        <v>26</v>
      </c>
      <c r="B28" s="20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0" t="s">
        <v>129</v>
      </c>
      <c r="B29" s="20" t="s">
        <v>27</v>
      </c>
      <c r="C29" s="17">
        <f>(SUMIFS(MESKENAG2,KAYNAK,A29,SEBEP,B29,SÜRE,"Uzun",BİLDİRİM,"Bildirimli",İL,$B$10,İLÇE,$B$11)/VLOOKUP($B$11,ABONE2,3,FALSE))</f>
        <v>1.6840871884204569E-3</v>
      </c>
      <c r="D29" s="17">
        <f>(SUMIFS(MESKENOG2,KAYNAK,A29,SEBEP,B29,SÜRE,"Uzun",BİLDİRİM,"Bildirimli",İL,$B$10,İLÇE,$B$11)/VLOOKUP($B$11,ABONE2,4,FALSE))</f>
        <v>0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1.6840122405869036E-3</v>
      </c>
      <c r="F29" s="17">
        <f>(SUMIFS(TARIMSALAG2,KAYNAK,A29,SEBEP,B29,SÜRE,"Uzun",BİLDİRİM,"Bildirimli",İL,$B$10,İLÇE,$B$11)/VLOOKUP($B$11,ABONE2,6,FALSE))</f>
        <v>0</v>
      </c>
      <c r="G29" s="17">
        <f>(SUMIFS(TARIMSALOG2,KAYNAK,A29,SEBEP,B29,SÜRE,"Uzun",BİLDİRİM,"Bildirimli",İL,$B$10,İLÇE,$B$11)/VLOOKUP($B$11,ABONE2,7,FALSE))</f>
        <v>0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0</v>
      </c>
      <c r="I29" s="17">
        <f>(SUMIFS(TICARETHANEAG2,KAYNAK,A29,SEBEP,B29,SÜRE,"Uzun",BİLDİRİM,"Bildirimli",İL,$B$10,İLÇE,$B$11)/VLOOKUP($B$11,ABONE2,9,FALSE))</f>
        <v>2.4700914835364489E-3</v>
      </c>
      <c r="J29" s="17">
        <f>(SUMIFS(TICARETHANEOG2,KAYNAK,A29,SEBEP,B29,SÜRE,"Uzun",BİLDİRİM,"Bildirimli",İL,$B$10,İLÇE,$B$11)/VLOOKUP($B$11,ABONE2,10,FALSE))</f>
        <v>0.36645006244966949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4.7626170879785466E-3</v>
      </c>
      <c r="L29" s="17">
        <f>(SUMIFS(SANAYIAG2,KAYNAK,A29,SEBEP,B29,SÜRE,"Uzun",BİLDİRİM,"Bildirimli",İL,$B$10,İLÇE,$B$11)/VLOOKUP($B$11,ABONE2,12,FALSE))</f>
        <v>0.11742011222428908</v>
      </c>
      <c r="M29" s="17">
        <f>(SUMIFS(SANAYIOG2,KAYNAK,A29,SEBEP,B29,SÜRE,"Uzun",BİLDİRİM,"Bildirimli",İL,$B$10,İLÇE,$B$11)/VLOOKUP($B$11,ABONE2,13,FALSE))</f>
        <v>0.2905161832315229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0.13693584572020268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2.7112647745419004E-3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0" t="s">
        <v>129</v>
      </c>
      <c r="B30" s="20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0" t="s">
        <v>130</v>
      </c>
      <c r="B31" s="20" t="s">
        <v>27</v>
      </c>
      <c r="C31" s="17">
        <f>(SUMIFS(MESKENAG2,KAYNAK,A31,SEBEP,B31,SÜRE,"Uzun",BİLDİRİM,"Bildirimli",İL,$B$10,İLÇE,$B$11)/VLOOKUP($B$11,ABONE2,3,FALSE))</f>
        <v>8.8159955054404344E-3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8.8156031624736977E-3</v>
      </c>
      <c r="F31" s="17">
        <f>(SUMIFS(TARIMSALAG2,KAYNAK,A31,SEBEP,B31,SÜRE,"Uzun",BİLDİRİM,"Bildirimli",İL,$B$10,İLÇE,$B$11)/VLOOKUP($B$11,ABONE2,6,FALSE))</f>
        <v>0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7">
        <f>(SUMIFS(TICARETHANEAG2,KAYNAK,A31,SEBEP,B31,SÜRE,"Uzun",BİLDİRİM,"Bildirimli",İL,$B$10,İLÇE,$B$11)/VLOOKUP($B$11,ABONE2,9,FALSE))</f>
        <v>2.7741549630816594E-2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2.7566819651398396E-2</v>
      </c>
      <c r="L31" s="17">
        <f>(SUMIFS(SANAYIAG2,KAYNAK,A31,SEBEP,B31,SÜRE,"Uzun",BİLDİRİM,"Bildirimli",İL,$B$10,İLÇE,$B$11)/VLOOKUP($B$11,ABONE2,12,FALSE))</f>
        <v>0.24288269494951406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0.21549886169540217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1.4581977678115423E-2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0" t="s">
        <v>130</v>
      </c>
      <c r="B32" s="20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1.0500082693860891E-2</v>
      </c>
      <c r="D33" s="17">
        <f t="shared" ref="D33:O33" si="14">SUM(D28:D32)</f>
        <v>0</v>
      </c>
      <c r="E33" s="17">
        <f t="shared" si="14"/>
        <v>1.0499615403060601E-2</v>
      </c>
      <c r="F33" s="17">
        <f t="shared" si="14"/>
        <v>0</v>
      </c>
      <c r="G33" s="17">
        <f t="shared" si="14"/>
        <v>0</v>
      </c>
      <c r="H33" s="17">
        <f t="shared" si="14"/>
        <v>0</v>
      </c>
      <c r="I33" s="17">
        <f t="shared" si="14"/>
        <v>3.0211641114353042E-2</v>
      </c>
      <c r="J33" s="17">
        <f t="shared" si="14"/>
        <v>0.36645006244966949</v>
      </c>
      <c r="K33" s="17">
        <f t="shared" si="14"/>
        <v>3.2329436739376945E-2</v>
      </c>
      <c r="L33" s="17">
        <f t="shared" si="14"/>
        <v>0.36030280717380314</v>
      </c>
      <c r="M33" s="17">
        <f t="shared" si="14"/>
        <v>0.2905161832315229</v>
      </c>
      <c r="N33" s="17">
        <f t="shared" si="14"/>
        <v>0.35243470741560484</v>
      </c>
      <c r="O33" s="17">
        <f t="shared" si="14"/>
        <v>1.7293242452657322E-2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179753</v>
      </c>
      <c r="D37" s="22">
        <f>VLOOKUP($B$11,ABONE2,4,FALSE)</f>
        <v>8</v>
      </c>
      <c r="E37" s="22">
        <f>VLOOKUP($B$11,ABONE2,5,FALSE)</f>
        <v>179761</v>
      </c>
      <c r="F37" s="22">
        <f>VLOOKUP($B$11,ABONE2,6,FALSE)</f>
        <v>6</v>
      </c>
      <c r="G37" s="22">
        <f>VLOOKUP($B$11,ABONE2,7,FALSE)</f>
        <v>5</v>
      </c>
      <c r="H37" s="22">
        <f>VLOOKUP($B$11,ABONE2,8,FALSE)</f>
        <v>11</v>
      </c>
      <c r="I37" s="22">
        <f>VLOOKUP($B$11,ABONE2,9,FALSE)</f>
        <v>76202</v>
      </c>
      <c r="J37" s="22">
        <f>VLOOKUP($B$11,ABONE2,10,FALSE)</f>
        <v>483</v>
      </c>
      <c r="K37" s="22">
        <f>VLOOKUP($B$11,ABONE2,11,FALSE)</f>
        <v>76685</v>
      </c>
      <c r="L37" s="36">
        <f>VLOOKUP($B$11,ABONE2,12,FALSE)</f>
        <v>181</v>
      </c>
      <c r="M37" s="36">
        <f>VLOOKUP($B$11,ABONE2,13,FALSE)</f>
        <v>23</v>
      </c>
      <c r="N37" s="36">
        <f>VLOOKUP($B$11,ABONE2,14,FALSE)</f>
        <v>204</v>
      </c>
      <c r="O37" s="36">
        <f>VLOOKUP($B$11,ABONE2,15,FALSE)</f>
        <v>256661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44018.560258333338</v>
      </c>
      <c r="D38" s="22">
        <f>VLOOKUP($B$11,TUKETIM,4,FALSE)</f>
        <v>179.2846583333334</v>
      </c>
      <c r="E38" s="22">
        <f>VLOOKUP($B$11,TUKETIM,5,FALSE)</f>
        <v>44197.844916666669</v>
      </c>
      <c r="F38" s="22">
        <f>VLOOKUP($B$11,TUKETIM,6,FALSE)</f>
        <v>0.12929166666666667</v>
      </c>
      <c r="G38" s="22">
        <f>VLOOKUP($B$11,TUKETIM,7,FALSE)</f>
        <v>14.907083333333338</v>
      </c>
      <c r="H38" s="22">
        <f>VLOOKUP($B$11,TUKETIM,8,FALSE)</f>
        <v>15.036375000000005</v>
      </c>
      <c r="I38" s="22">
        <f>VLOOKUP($B$11,TUKETIM,9,FALSE)</f>
        <v>38260.403991666637</v>
      </c>
      <c r="J38" s="22">
        <f>VLOOKUP($B$11,TUKETIM,10,FALSE)</f>
        <v>28065.613975</v>
      </c>
      <c r="K38" s="22">
        <f>VLOOKUP($B$11,TUKETIM,11,FALSE)</f>
        <v>66326.017966666637</v>
      </c>
      <c r="L38" s="36">
        <f>VLOOKUP($B$11,TUKETIM,12,FALSE)</f>
        <v>1115.6763416666665</v>
      </c>
      <c r="M38" s="36">
        <f>VLOOKUP($B$11,TUKETIM,13,FALSE)</f>
        <v>1830.3480666666667</v>
      </c>
      <c r="N38" s="36">
        <f>VLOOKUP($B$11,TUKETIM,14,FALSE)</f>
        <v>2946.0244083333332</v>
      </c>
      <c r="O38" s="36">
        <f>VLOOKUP($B$11,TUKETIM,15,FALSE)</f>
        <v>113484.92366666664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699933.62300000002</v>
      </c>
      <c r="D39" s="22">
        <f>VLOOKUP($B$11,ANLASMA,4,FALSE)</f>
        <v>1389.01</v>
      </c>
      <c r="E39" s="22">
        <f>VLOOKUP($B$11,ANLASMA,5,FALSE)</f>
        <v>701322.63300000003</v>
      </c>
      <c r="F39" s="22">
        <f>VLOOKUP($B$11,ANLASMA,6,FALSE)</f>
        <v>20</v>
      </c>
      <c r="G39" s="22">
        <f>VLOOKUP($B$11,ANLASMA,7,FALSE)</f>
        <v>192</v>
      </c>
      <c r="H39" s="22">
        <f>VLOOKUP($B$11,ANLASMA,8,FALSE)</f>
        <v>212</v>
      </c>
      <c r="I39" s="22">
        <f>VLOOKUP($B$11,ANLASMA,9,FALSE)</f>
        <v>494311.73300000001</v>
      </c>
      <c r="J39" s="22">
        <f>VLOOKUP($B$11,ANLASMA,10,FALSE)</f>
        <v>381660.5</v>
      </c>
      <c r="K39" s="22">
        <f>VLOOKUP($B$11,ANLASMA,11,FALSE)</f>
        <v>875972.23300000001</v>
      </c>
      <c r="L39" s="36">
        <f>VLOOKUP($B$11,ANLASMA,12,FALSE)</f>
        <v>4235.723</v>
      </c>
      <c r="M39" s="36">
        <f>VLOOKUP($B$11,ANLASMA,13,FALSE)</f>
        <v>20387.400000000001</v>
      </c>
      <c r="N39" s="36">
        <f>VLOOKUP($B$11,ANLASMA,14,FALSE)</f>
        <v>24623.123</v>
      </c>
      <c r="O39" s="36">
        <f>VLOOKUP($B$11,ANLASMA,15,FALSE)</f>
        <v>1602129.9890000001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C35:E35"/>
    <mergeCell ref="F35:H35"/>
    <mergeCell ref="I35:K35"/>
    <mergeCell ref="L35:N35"/>
    <mergeCell ref="O35:O36"/>
    <mergeCell ref="I26:K26"/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A13:B13"/>
    <mergeCell ref="C13:E13"/>
    <mergeCell ref="B42:K42"/>
    <mergeCell ref="B43:K43"/>
    <mergeCell ref="B44:K44"/>
    <mergeCell ref="B11:C11"/>
    <mergeCell ref="O26:O27"/>
    <mergeCell ref="A33:B33"/>
    <mergeCell ref="B35:B36"/>
    <mergeCell ref="F13:H13"/>
    <mergeCell ref="I13:K13"/>
    <mergeCell ref="L13:N13"/>
    <mergeCell ref="O13:O14"/>
    <mergeCell ref="L26:N26"/>
    <mergeCell ref="A25:B25"/>
    <mergeCell ref="A26:B26"/>
    <mergeCell ref="C26:E26"/>
    <mergeCell ref="F26:H2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81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127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30" t="s">
        <v>18</v>
      </c>
      <c r="B14" s="30" t="s">
        <v>19</v>
      </c>
      <c r="C14" s="29" t="s">
        <v>20</v>
      </c>
      <c r="D14" s="29" t="s">
        <v>2</v>
      </c>
      <c r="E14" s="29" t="s">
        <v>64</v>
      </c>
      <c r="F14" s="29" t="s">
        <v>20</v>
      </c>
      <c r="G14" s="29" t="s">
        <v>2</v>
      </c>
      <c r="H14" s="29" t="s">
        <v>64</v>
      </c>
      <c r="I14" s="29" t="s">
        <v>20</v>
      </c>
      <c r="J14" s="29" t="s">
        <v>2</v>
      </c>
      <c r="K14" s="29" t="s">
        <v>64</v>
      </c>
      <c r="L14" s="29" t="s">
        <v>20</v>
      </c>
      <c r="M14" s="29" t="s">
        <v>2</v>
      </c>
      <c r="N14" s="29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30" t="s">
        <v>26</v>
      </c>
      <c r="B15" s="30" t="s">
        <v>27</v>
      </c>
      <c r="C15" s="17">
        <f t="shared" ref="C15:C24" si="0">(SUMIFS(MESKENAG2,KAYNAK,A15,SEBEP,B15,SÜRE,"Uzun",BİLDİRİM,"Bildirimsiz",İL,$B$10,İLÇE,$B$11)/VLOOKUP($B$11,ABONE2,3,FALSE))</f>
        <v>0</v>
      </c>
      <c r="D15" s="17">
        <f t="shared" ref="D15:D24" si="1">(SUMIFS(MESKENOG2,KAYNAK,A15,SEBEP,B15,SÜRE,"Uzun",BİLDİRİM,"Bildirimsiz",İL,$B$10,İLÇE,$B$11)/VLOOKUP($B$11,ABONE2,4,FALSE))</f>
        <v>0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7">
        <f t="shared" ref="F15:F24" si="3">(SUMIFS(TARIMSALAG2,KAYNAK,A15,SEBEP,B15,SÜRE,"Uzun",BİLDİRİM,"Bildirimsiz",İL,$B$10,İLÇE,$B$11)/VLOOKUP($B$11,ABONE2,6,FALSE))</f>
        <v>0</v>
      </c>
      <c r="G15" s="17">
        <f t="shared" ref="G15:G24" si="4">(SUMIFS(TARIMSALOG2,KAYNAK,A15,SEBEP,B15,SÜRE,"Uzun",BİLDİRİM,"Bildirimsiz",İL,$B$10,İLÇE,$B$11)/VLOOKUP($B$11,ABONE2,7,FALSE))</f>
        <v>0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7">
        <f t="shared" ref="I15:I24" si="6">(SUMIFS(TICARETHANEAG2,KAYNAK,A15,SEBEP,B15,SÜRE,"Uzun",BİLDİRİM,"Bildirimsiz",İL,$B$10,İLÇE,$B$11)/VLOOKUP($B$11,ABONE2,9,FALSE))</f>
        <v>0</v>
      </c>
      <c r="J15" s="17">
        <f t="shared" ref="J15:J24" si="7">(SUMIFS(TICARETHANEOG2,KAYNAK,A15,SEBEP,B15,SÜRE,"Uzun",BİLDİRİM,"Bildirimsiz",İL,$B$10,İLÇE,$B$11)/VLOOKUP($B$11,ABONE2,10,FALSE))</f>
        <v>0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7">
        <f t="shared" ref="L15:L24" si="9">(SUMIFS(SANAYIAG2,KAYNAK,A15,SEBEP,B15,SÜRE,"Uzun",BİLDİRİM,"Bildirimsiz",İL,$B$10,İLÇE,$B$11)/VLOOKUP($B$11,ABONE2,12,FALSE))</f>
        <v>0</v>
      </c>
      <c r="M15" s="17">
        <f t="shared" ref="M15:M24" si="10">(SUMIFS(SANAYIOG2,KAYNAK,A15,SEBEP,B15,SÜRE,"Uzun",BİLDİRİM,"Bildirimsiz",İL,$B$10,İLÇE,$B$11)/VLOOKUP($B$11,ABONE2,13,FALSE))</f>
        <v>0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30" t="s">
        <v>26</v>
      </c>
      <c r="B16" s="30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30" t="s">
        <v>129</v>
      </c>
      <c r="B17" s="30" t="s">
        <v>27</v>
      </c>
      <c r="C17" s="17">
        <f t="shared" si="0"/>
        <v>0.19722459913739085</v>
      </c>
      <c r="D17" s="17">
        <f t="shared" si="1"/>
        <v>4.2265875634906305</v>
      </c>
      <c r="E17" s="17">
        <f t="shared" si="2"/>
        <v>0.19981405549135292</v>
      </c>
      <c r="F17" s="17">
        <f t="shared" si="3"/>
        <v>14.552129671201648</v>
      </c>
      <c r="G17" s="17">
        <f t="shared" si="4"/>
        <v>32.693066634312643</v>
      </c>
      <c r="H17" s="17">
        <f t="shared" si="5"/>
        <v>23.13416864049972</v>
      </c>
      <c r="I17" s="17">
        <f t="shared" si="6"/>
        <v>0.29518852464907108</v>
      </c>
      <c r="J17" s="17">
        <f t="shared" si="7"/>
        <v>26.749066294212369</v>
      </c>
      <c r="K17" s="17">
        <f t="shared" si="8"/>
        <v>1.2470195889516835</v>
      </c>
      <c r="L17" s="17">
        <f t="shared" si="9"/>
        <v>2.9576979492979572</v>
      </c>
      <c r="M17" s="17">
        <f t="shared" si="10"/>
        <v>390.79135756103926</v>
      </c>
      <c r="N17" s="17">
        <f t="shared" si="11"/>
        <v>240.82900917783263</v>
      </c>
      <c r="O17" s="23">
        <f t="shared" si="12"/>
        <v>1.4738442005591104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30" t="s">
        <v>129</v>
      </c>
      <c r="B18" s="30" t="s">
        <v>3</v>
      </c>
      <c r="C18" s="17">
        <f t="shared" si="0"/>
        <v>0</v>
      </c>
      <c r="D18" s="17">
        <f t="shared" si="1"/>
        <v>0</v>
      </c>
      <c r="E18" s="17">
        <f t="shared" si="2"/>
        <v>0</v>
      </c>
      <c r="F18" s="17">
        <f t="shared" si="3"/>
        <v>0</v>
      </c>
      <c r="G18" s="17">
        <f t="shared" si="4"/>
        <v>0</v>
      </c>
      <c r="H18" s="17">
        <f t="shared" si="5"/>
        <v>0</v>
      </c>
      <c r="I18" s="17">
        <f t="shared" si="6"/>
        <v>0</v>
      </c>
      <c r="J18" s="17">
        <f t="shared" si="7"/>
        <v>0</v>
      </c>
      <c r="K18" s="17">
        <f t="shared" si="8"/>
        <v>0</v>
      </c>
      <c r="L18" s="17">
        <f t="shared" si="9"/>
        <v>0</v>
      </c>
      <c r="M18" s="17">
        <f t="shared" si="10"/>
        <v>0</v>
      </c>
      <c r="N18" s="17">
        <f t="shared" si="11"/>
        <v>0</v>
      </c>
      <c r="O18" s="23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30" t="s">
        <v>129</v>
      </c>
      <c r="B19" s="30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30" t="s">
        <v>129</v>
      </c>
      <c r="B20" s="30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30" t="s">
        <v>130</v>
      </c>
      <c r="B21" s="30" t="s">
        <v>27</v>
      </c>
      <c r="C21" s="17">
        <f t="shared" si="0"/>
        <v>0.10972872115809484</v>
      </c>
      <c r="D21" s="17">
        <f t="shared" si="1"/>
        <v>0</v>
      </c>
      <c r="E21" s="17">
        <f t="shared" si="2"/>
        <v>0.1096582043700247</v>
      </c>
      <c r="F21" s="17">
        <f t="shared" si="3"/>
        <v>1.9623536204758953</v>
      </c>
      <c r="G21" s="17">
        <f t="shared" si="4"/>
        <v>8.79622341826484E-3</v>
      </c>
      <c r="H21" s="17">
        <f t="shared" si="5"/>
        <v>1.0381728163420629</v>
      </c>
      <c r="I21" s="17">
        <f t="shared" si="6"/>
        <v>0.32289087925457394</v>
      </c>
      <c r="J21" s="17">
        <f t="shared" si="7"/>
        <v>0.56152417900364393</v>
      </c>
      <c r="K21" s="17">
        <f t="shared" si="8"/>
        <v>0.33147709068477638</v>
      </c>
      <c r="L21" s="17">
        <f t="shared" si="9"/>
        <v>1.390083042978173</v>
      </c>
      <c r="M21" s="17">
        <f t="shared" si="10"/>
        <v>0</v>
      </c>
      <c r="N21" s="17">
        <f t="shared" si="11"/>
        <v>0.53749877661822687</v>
      </c>
      <c r="O21" s="23">
        <f t="shared" si="12"/>
        <v>0.1847378422293327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30" t="s">
        <v>130</v>
      </c>
      <c r="B22" s="30" t="s">
        <v>3</v>
      </c>
      <c r="C22" s="17">
        <f t="shared" si="0"/>
        <v>1.7093229020759822E-5</v>
      </c>
      <c r="D22" s="17">
        <f t="shared" si="1"/>
        <v>0</v>
      </c>
      <c r="E22" s="17">
        <f t="shared" si="2"/>
        <v>1.7082244115480973E-5</v>
      </c>
      <c r="F22" s="17">
        <f t="shared" si="3"/>
        <v>0</v>
      </c>
      <c r="G22" s="17">
        <f t="shared" si="4"/>
        <v>0</v>
      </c>
      <c r="H22" s="17">
        <f t="shared" si="5"/>
        <v>0</v>
      </c>
      <c r="I22" s="17">
        <f t="shared" si="6"/>
        <v>0</v>
      </c>
      <c r="J22" s="17">
        <f t="shared" si="7"/>
        <v>0</v>
      </c>
      <c r="K22" s="17">
        <f t="shared" si="8"/>
        <v>0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1.3434378416107373E-5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30" t="s">
        <v>130</v>
      </c>
      <c r="B23" s="30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30" t="s">
        <v>130</v>
      </c>
      <c r="B24" s="30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0.30697041352450649</v>
      </c>
      <c r="D25" s="17">
        <f t="shared" ref="D25:O25" si="13">SUM(D15:D24)</f>
        <v>4.2265875634906305</v>
      </c>
      <c r="E25" s="17">
        <f t="shared" si="13"/>
        <v>0.30948934210549311</v>
      </c>
      <c r="F25" s="17">
        <f t="shared" si="13"/>
        <v>16.514483291677543</v>
      </c>
      <c r="G25" s="17">
        <f t="shared" si="13"/>
        <v>32.701862857730909</v>
      </c>
      <c r="H25" s="17">
        <f t="shared" si="13"/>
        <v>24.172341456841782</v>
      </c>
      <c r="I25" s="17">
        <f t="shared" si="13"/>
        <v>0.61807940390364502</v>
      </c>
      <c r="J25" s="17">
        <f t="shared" si="13"/>
        <v>27.310590473216013</v>
      </c>
      <c r="K25" s="17">
        <f t="shared" si="13"/>
        <v>1.5784966796364599</v>
      </c>
      <c r="L25" s="17">
        <f t="shared" si="13"/>
        <v>4.3477809922761299</v>
      </c>
      <c r="M25" s="17">
        <f t="shared" si="13"/>
        <v>390.79135756103926</v>
      </c>
      <c r="N25" s="17">
        <f t="shared" si="13"/>
        <v>241.36650795445087</v>
      </c>
      <c r="O25" s="17">
        <f t="shared" si="13"/>
        <v>1.6585954771668592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30" t="s">
        <v>18</v>
      </c>
      <c r="B27" s="30" t="s">
        <v>19</v>
      </c>
      <c r="C27" s="29" t="s">
        <v>1</v>
      </c>
      <c r="D27" s="29" t="s">
        <v>2</v>
      </c>
      <c r="E27" s="29" t="s">
        <v>64</v>
      </c>
      <c r="F27" s="29" t="s">
        <v>1</v>
      </c>
      <c r="G27" s="29" t="s">
        <v>2</v>
      </c>
      <c r="H27" s="29" t="s">
        <v>64</v>
      </c>
      <c r="I27" s="29" t="s">
        <v>1</v>
      </c>
      <c r="J27" s="29" t="s">
        <v>2</v>
      </c>
      <c r="K27" s="29" t="s">
        <v>64</v>
      </c>
      <c r="L27" s="29" t="s">
        <v>1</v>
      </c>
      <c r="M27" s="29" t="s">
        <v>2</v>
      </c>
      <c r="N27" s="29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30" t="s">
        <v>26</v>
      </c>
      <c r="B28" s="30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30" t="s">
        <v>129</v>
      </c>
      <c r="B29" s="30" t="s">
        <v>27</v>
      </c>
      <c r="C29" s="17">
        <f>(SUMIFS(MESKENAG2,KAYNAK,A29,SEBEP,B29,SÜRE,"Uzun",BİLDİRİM,"Bildirimli",İL,$B$10,İLÇE,$B$11)/VLOOKUP($B$11,ABONE2,3,FALSE))</f>
        <v>4.4380573780489534E-2</v>
      </c>
      <c r="D29" s="17">
        <f>(SUMIFS(MESKENOG2,KAYNAK,A29,SEBEP,B29,SÜRE,"Uzun",BİLDİRİM,"Bildirimli",İL,$B$10,İLÇE,$B$11)/VLOOKUP($B$11,ABONE2,4,FALSE))</f>
        <v>0.47766015726886613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4.4659019425727184E-2</v>
      </c>
      <c r="F29" s="17">
        <f>(SUMIFS(TARIMSALAG2,KAYNAK,A29,SEBEP,B29,SÜRE,"Uzun",BİLDİRİM,"Bildirimli",İL,$B$10,İLÇE,$B$11)/VLOOKUP($B$11,ABONE2,6,FALSE))</f>
        <v>1.7680439801234111</v>
      </c>
      <c r="G29" s="17">
        <f>(SUMIFS(TARIMSALOG2,KAYNAK,A29,SEBEP,B29,SÜRE,"Uzun",BİLDİRİM,"Bildirimli",İL,$B$10,İLÇE,$B$11)/VLOOKUP($B$11,ABONE2,7,FALSE))</f>
        <v>7.7263676018956353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4.586782924959552</v>
      </c>
      <c r="I29" s="17">
        <f>(SUMIFS(TICARETHANEAG2,KAYNAK,A29,SEBEP,B29,SÜRE,"Uzun",BİLDİRİM,"Bildirimli",İL,$B$10,İLÇE,$B$11)/VLOOKUP($B$11,ABONE2,9,FALSE))</f>
        <v>8.226993691337349E-2</v>
      </c>
      <c r="J29" s="17">
        <f>(SUMIFS(TICARETHANEOG2,KAYNAK,A29,SEBEP,B29,SÜRE,"Uzun",BİLDİRİM,"Bildirimli",İL,$B$10,İLÇE,$B$11)/VLOOKUP($B$11,ABONE2,10,FALSE))</f>
        <v>3.7307153306962131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0.21354383529850285</v>
      </c>
      <c r="L29" s="17">
        <f>(SUMIFS(SANAYIAG2,KAYNAK,A29,SEBEP,B29,SÜRE,"Uzun",BİLDİRİM,"Bildirimli",İL,$B$10,İLÇE,$B$11)/VLOOKUP($B$11,ABONE2,12,FALSE))</f>
        <v>0.20214750008966667</v>
      </c>
      <c r="M29" s="17">
        <f>(SUMIFS(SANAYIOG2,KAYNAK,A29,SEBEP,B29,SÜRE,"Uzun",BİLDİRİM,"Bildirimli",İL,$B$10,İLÇE,$B$11)/VLOOKUP($B$11,ABONE2,13,FALSE))</f>
        <v>47.997386416404026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29.516560702095806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0.27530287590367924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30" t="s">
        <v>129</v>
      </c>
      <c r="B30" s="30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30" t="s">
        <v>130</v>
      </c>
      <c r="B31" s="30" t="s">
        <v>27</v>
      </c>
      <c r="C31" s="17">
        <f>(SUMIFS(MESKENAG2,KAYNAK,A31,SEBEP,B31,SÜRE,"Uzun",BİLDİRİM,"Bildirimli",İL,$B$10,İLÇE,$B$11)/VLOOKUP($B$11,ABONE2,3,FALSE))</f>
        <v>0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0</v>
      </c>
      <c r="F31" s="17">
        <f>(SUMIFS(TARIMSALAG2,KAYNAK,A31,SEBEP,B31,SÜRE,"Uzun",BİLDİRİM,"Bildirimli",İL,$B$10,İLÇE,$B$11)/VLOOKUP($B$11,ABONE2,6,FALSE))</f>
        <v>0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7">
        <f>(SUMIFS(TICARETHANEAG2,KAYNAK,A31,SEBEP,B31,SÜRE,"Uzun",BİLDİRİM,"Bildirimli",İL,$B$10,İLÇE,$B$11)/VLOOKUP($B$11,ABONE2,9,FALSE))</f>
        <v>0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</v>
      </c>
      <c r="L31" s="17">
        <f>(SUMIFS(SANAYIAG2,KAYNAK,A31,SEBEP,B31,SÜRE,"Uzun",BİLDİRİM,"Bildirimli",İL,$B$10,İLÇE,$B$11)/VLOOKUP($B$11,ABONE2,12,FALSE))</f>
        <v>0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0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30" t="s">
        <v>130</v>
      </c>
      <c r="B32" s="30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4.4380573780489534E-2</v>
      </c>
      <c r="D33" s="17">
        <f t="shared" ref="D33:O33" si="14">SUM(D28:D32)</f>
        <v>0.47766015726886613</v>
      </c>
      <c r="E33" s="17">
        <f t="shared" si="14"/>
        <v>4.4659019425727184E-2</v>
      </c>
      <c r="F33" s="17">
        <f t="shared" si="14"/>
        <v>1.7680439801234111</v>
      </c>
      <c r="G33" s="17">
        <f t="shared" si="14"/>
        <v>7.7263676018956353</v>
      </c>
      <c r="H33" s="17">
        <f t="shared" si="14"/>
        <v>4.586782924959552</v>
      </c>
      <c r="I33" s="17">
        <f t="shared" si="14"/>
        <v>8.226993691337349E-2</v>
      </c>
      <c r="J33" s="17">
        <f t="shared" si="14"/>
        <v>3.7307153306962131</v>
      </c>
      <c r="K33" s="17">
        <f t="shared" si="14"/>
        <v>0.21354383529850285</v>
      </c>
      <c r="L33" s="17">
        <f t="shared" si="14"/>
        <v>0.20214750008966667</v>
      </c>
      <c r="M33" s="17">
        <f t="shared" si="14"/>
        <v>47.997386416404026</v>
      </c>
      <c r="N33" s="17">
        <f t="shared" si="14"/>
        <v>29.516560702095806</v>
      </c>
      <c r="O33" s="17">
        <f t="shared" si="14"/>
        <v>0.27530287590367924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71533</v>
      </c>
      <c r="D37" s="22">
        <f>VLOOKUP($B$11,ABONE2,4,FALSE)</f>
        <v>46</v>
      </c>
      <c r="E37" s="22">
        <f>VLOOKUP($B$11,ABONE2,5,FALSE)</f>
        <v>71579</v>
      </c>
      <c r="F37" s="22">
        <f>VLOOKUP($B$11,ABONE2,6,FALSE)</f>
        <v>1869</v>
      </c>
      <c r="G37" s="22">
        <f>VLOOKUP($B$11,ABONE2,7,FALSE)</f>
        <v>1678</v>
      </c>
      <c r="H37" s="22">
        <f>VLOOKUP($B$11,ABONE2,8,FALSE)</f>
        <v>3547</v>
      </c>
      <c r="I37" s="22">
        <f>VLOOKUP($B$11,ABONE2,9,FALSE)</f>
        <v>15245</v>
      </c>
      <c r="J37" s="22">
        <f>VLOOKUP($B$11,ABONE2,10,FALSE)</f>
        <v>569</v>
      </c>
      <c r="K37" s="22">
        <f>VLOOKUP($B$11,ABONE2,11,FALSE)</f>
        <v>15814</v>
      </c>
      <c r="L37" s="36">
        <f>VLOOKUP($B$11,ABONE2,12,FALSE)</f>
        <v>29</v>
      </c>
      <c r="M37" s="36">
        <f>VLOOKUP($B$11,ABONE2,13,FALSE)</f>
        <v>46</v>
      </c>
      <c r="N37" s="36">
        <f>VLOOKUP($B$11,ABONE2,14,FALSE)</f>
        <v>75</v>
      </c>
      <c r="O37" s="36">
        <f>VLOOKUP($B$11,ABONE2,15,FALSE)</f>
        <v>91015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14059.798491666663</v>
      </c>
      <c r="D38" s="22">
        <f>VLOOKUP($B$11,TUKETIM,4,FALSE)</f>
        <v>58.961766666666662</v>
      </c>
      <c r="E38" s="22">
        <f>VLOOKUP($B$11,TUKETIM,5,FALSE)</f>
        <v>14118.76025833333</v>
      </c>
      <c r="F38" s="22">
        <f>VLOOKUP($B$11,TUKETIM,6,FALSE)</f>
        <v>988.57007500000009</v>
      </c>
      <c r="G38" s="22">
        <f>VLOOKUP($B$11,TUKETIM,7,FALSE)</f>
        <v>1876.0652833333334</v>
      </c>
      <c r="H38" s="22">
        <f>VLOOKUP($B$11,TUKETIM,8,FALSE)</f>
        <v>2864.6353583333334</v>
      </c>
      <c r="I38" s="22">
        <f>VLOOKUP($B$11,TUKETIM,9,FALSE)</f>
        <v>7596.8781833333351</v>
      </c>
      <c r="J38" s="22">
        <f>VLOOKUP($B$11,TUKETIM,10,FALSE)</f>
        <v>7658.9706833333312</v>
      </c>
      <c r="K38" s="22">
        <f>VLOOKUP($B$11,TUKETIM,11,FALSE)</f>
        <v>15255.848866666667</v>
      </c>
      <c r="L38" s="36">
        <f>VLOOKUP($B$11,TUKETIM,12,FALSE)</f>
        <v>198.24495833333333</v>
      </c>
      <c r="M38" s="36">
        <f>VLOOKUP($B$11,TUKETIM,13,FALSE)</f>
        <v>4737.7839916666671</v>
      </c>
      <c r="N38" s="36">
        <f>VLOOKUP($B$11,TUKETIM,14,FALSE)</f>
        <v>4936.0289500000008</v>
      </c>
      <c r="O38" s="36">
        <f>VLOOKUP($B$11,TUKETIM,15,FALSE)</f>
        <v>37175.273433333328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334146.58799999999</v>
      </c>
      <c r="D39" s="22">
        <f>VLOOKUP($B$11,ANLASMA,4,FALSE)</f>
        <v>548.86</v>
      </c>
      <c r="E39" s="22">
        <f>VLOOKUP($B$11,ANLASMA,5,FALSE)</f>
        <v>334695.44799999997</v>
      </c>
      <c r="F39" s="22">
        <f>VLOOKUP($B$11,ANLASMA,6,FALSE)</f>
        <v>15023.15</v>
      </c>
      <c r="G39" s="22">
        <f>VLOOKUP($B$11,ANLASMA,7,FALSE)</f>
        <v>30241.487000000001</v>
      </c>
      <c r="H39" s="22">
        <f>VLOOKUP($B$11,ANLASMA,8,FALSE)</f>
        <v>45264.637000000002</v>
      </c>
      <c r="I39" s="22">
        <f>VLOOKUP($B$11,ANLASMA,9,FALSE)</f>
        <v>86905.282000000007</v>
      </c>
      <c r="J39" s="22">
        <f>VLOOKUP($B$11,ANLASMA,10,FALSE)</f>
        <v>79828.792000000001</v>
      </c>
      <c r="K39" s="22">
        <f>VLOOKUP($B$11,ANLASMA,11,FALSE)</f>
        <v>166734.07400000002</v>
      </c>
      <c r="L39" s="36">
        <f>VLOOKUP($B$11,ANLASMA,12,FALSE)</f>
        <v>821.98199999999997</v>
      </c>
      <c r="M39" s="36">
        <f>VLOOKUP($B$11,ANLASMA,13,FALSE)</f>
        <v>15229.654</v>
      </c>
      <c r="N39" s="36">
        <f>VLOOKUP($B$11,ANLASMA,14,FALSE)</f>
        <v>16051.636</v>
      </c>
      <c r="O39" s="36">
        <f>VLOOKUP($B$11,ANLASMA,15,FALSE)</f>
        <v>562745.79499999993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81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128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30" t="s">
        <v>18</v>
      </c>
      <c r="B14" s="30" t="s">
        <v>19</v>
      </c>
      <c r="C14" s="29" t="s">
        <v>20</v>
      </c>
      <c r="D14" s="29" t="s">
        <v>2</v>
      </c>
      <c r="E14" s="29" t="s">
        <v>64</v>
      </c>
      <c r="F14" s="29" t="s">
        <v>20</v>
      </c>
      <c r="G14" s="29" t="s">
        <v>2</v>
      </c>
      <c r="H14" s="29" t="s">
        <v>64</v>
      </c>
      <c r="I14" s="29" t="s">
        <v>20</v>
      </c>
      <c r="J14" s="29" t="s">
        <v>2</v>
      </c>
      <c r="K14" s="29" t="s">
        <v>64</v>
      </c>
      <c r="L14" s="29" t="s">
        <v>20</v>
      </c>
      <c r="M14" s="29" t="s">
        <v>2</v>
      </c>
      <c r="N14" s="29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30" t="s">
        <v>26</v>
      </c>
      <c r="B15" s="30" t="s">
        <v>27</v>
      </c>
      <c r="C15" s="17">
        <f t="shared" ref="C15:C24" si="0">(SUMIFS(MESKENAG2,KAYNAK,A15,SEBEP,B15,SÜRE,"Uzun",BİLDİRİM,"Bildirimsiz",İL,$B$10,İLÇE,$B$11)/VLOOKUP($B$11,ABONE2,3,FALSE))</f>
        <v>0</v>
      </c>
      <c r="D15" s="17">
        <f t="shared" ref="D15:D24" si="1">(SUMIFS(MESKENOG2,KAYNAK,A15,SEBEP,B15,SÜRE,"Uzun",BİLDİRİM,"Bildirimsiz",İL,$B$10,İLÇE,$B$11)/VLOOKUP($B$11,ABONE2,4,FALSE))</f>
        <v>0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7">
        <f t="shared" ref="F15:F24" si="3">(SUMIFS(TARIMSALAG2,KAYNAK,A15,SEBEP,B15,SÜRE,"Uzun",BİLDİRİM,"Bildirimsiz",İL,$B$10,İLÇE,$B$11)/VLOOKUP($B$11,ABONE2,6,FALSE))</f>
        <v>0</v>
      </c>
      <c r="G15" s="17">
        <f t="shared" ref="G15:G24" si="4">(SUMIFS(TARIMSALOG2,KAYNAK,A15,SEBEP,B15,SÜRE,"Uzun",BİLDİRİM,"Bildirimsiz",İL,$B$10,İLÇE,$B$11)/VLOOKUP($B$11,ABONE2,7,FALSE))</f>
        <v>0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7">
        <f t="shared" ref="I15:I24" si="6">(SUMIFS(TICARETHANEAG2,KAYNAK,A15,SEBEP,B15,SÜRE,"Uzun",BİLDİRİM,"Bildirimsiz",İL,$B$10,İLÇE,$B$11)/VLOOKUP($B$11,ABONE2,9,FALSE))</f>
        <v>0</v>
      </c>
      <c r="J15" s="17">
        <f t="shared" ref="J15:J24" si="7">(SUMIFS(TICARETHANEOG2,KAYNAK,A15,SEBEP,B15,SÜRE,"Uzun",BİLDİRİM,"Bildirimsiz",İL,$B$10,İLÇE,$B$11)/VLOOKUP($B$11,ABONE2,10,FALSE))</f>
        <v>0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7">
        <f t="shared" ref="L15:L24" si="9">(SUMIFS(SANAYIAG2,KAYNAK,A15,SEBEP,B15,SÜRE,"Uzun",BİLDİRİM,"Bildirimsiz",İL,$B$10,İLÇE,$B$11)/VLOOKUP($B$11,ABONE2,12,FALSE))</f>
        <v>0</v>
      </c>
      <c r="M15" s="17">
        <f t="shared" ref="M15:M24" si="10">(SUMIFS(SANAYIOG2,KAYNAK,A15,SEBEP,B15,SÜRE,"Uzun",BİLDİRİM,"Bildirimsiz",İL,$B$10,İLÇE,$B$11)/VLOOKUP($B$11,ABONE2,13,FALSE))</f>
        <v>0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30" t="s">
        <v>26</v>
      </c>
      <c r="B16" s="30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30" t="s">
        <v>129</v>
      </c>
      <c r="B17" s="30" t="s">
        <v>27</v>
      </c>
      <c r="C17" s="17">
        <f t="shared" si="0"/>
        <v>0.11456401328502662</v>
      </c>
      <c r="D17" s="17">
        <f t="shared" si="1"/>
        <v>6.0910897811498268</v>
      </c>
      <c r="E17" s="17">
        <f t="shared" si="2"/>
        <v>0.11879138338036599</v>
      </c>
      <c r="F17" s="17">
        <f t="shared" si="3"/>
        <v>2.1712231359895529</v>
      </c>
      <c r="G17" s="17">
        <f t="shared" si="4"/>
        <v>5.8602262293367664</v>
      </c>
      <c r="H17" s="17">
        <f t="shared" si="5"/>
        <v>3.9921596222526952</v>
      </c>
      <c r="I17" s="17">
        <f t="shared" si="6"/>
        <v>0.24472805306552714</v>
      </c>
      <c r="J17" s="17">
        <f t="shared" si="7"/>
        <v>37.394181826406133</v>
      </c>
      <c r="K17" s="17">
        <f t="shared" si="8"/>
        <v>2.0422450028546302</v>
      </c>
      <c r="L17" s="17">
        <f t="shared" si="9"/>
        <v>1.5221791322940792</v>
      </c>
      <c r="M17" s="17">
        <f t="shared" si="10"/>
        <v>181.27632999647179</v>
      </c>
      <c r="N17" s="17">
        <f t="shared" si="11"/>
        <v>107.71540056590061</v>
      </c>
      <c r="O17" s="23">
        <f t="shared" si="12"/>
        <v>0.68394752698771744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30" t="s">
        <v>129</v>
      </c>
      <c r="B18" s="30" t="s">
        <v>3</v>
      </c>
      <c r="C18" s="17">
        <f t="shared" si="0"/>
        <v>6.5829265858193153E-2</v>
      </c>
      <c r="D18" s="17">
        <f t="shared" si="1"/>
        <v>0.72785654651973208</v>
      </c>
      <c r="E18" s="17">
        <f t="shared" si="2"/>
        <v>6.6297536963726644E-2</v>
      </c>
      <c r="F18" s="17">
        <f t="shared" si="3"/>
        <v>0.78477492368046797</v>
      </c>
      <c r="G18" s="17">
        <f t="shared" si="4"/>
        <v>2.2951405051848033</v>
      </c>
      <c r="H18" s="17">
        <f t="shared" si="5"/>
        <v>1.530309618383537</v>
      </c>
      <c r="I18" s="17">
        <f t="shared" si="6"/>
        <v>0.11877525847302478</v>
      </c>
      <c r="J18" s="17">
        <f t="shared" si="7"/>
        <v>3.5900515408708107</v>
      </c>
      <c r="K18" s="17">
        <f t="shared" si="8"/>
        <v>0.2867367578016819</v>
      </c>
      <c r="L18" s="17">
        <f t="shared" si="9"/>
        <v>4.6207499695233869</v>
      </c>
      <c r="M18" s="17">
        <f t="shared" si="10"/>
        <v>14.706663285055619</v>
      </c>
      <c r="N18" s="17">
        <f t="shared" si="11"/>
        <v>10.579197220545504</v>
      </c>
      <c r="O18" s="23">
        <f t="shared" si="12"/>
        <v>0.14014616183306053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30" t="s">
        <v>129</v>
      </c>
      <c r="B19" s="30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30" t="s">
        <v>129</v>
      </c>
      <c r="B20" s="30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30" t="s">
        <v>130</v>
      </c>
      <c r="B21" s="30" t="s">
        <v>27</v>
      </c>
      <c r="C21" s="17">
        <f t="shared" si="0"/>
        <v>0.10911852068380534</v>
      </c>
      <c r="D21" s="17">
        <f t="shared" si="1"/>
        <v>0</v>
      </c>
      <c r="E21" s="17">
        <f t="shared" si="2"/>
        <v>0.10904133798785401</v>
      </c>
      <c r="F21" s="17">
        <f t="shared" si="3"/>
        <v>0.33344390710131833</v>
      </c>
      <c r="G21" s="17">
        <f t="shared" si="4"/>
        <v>4.5832041460852076E-2</v>
      </c>
      <c r="H21" s="17">
        <f t="shared" si="5"/>
        <v>0.19147521616380597</v>
      </c>
      <c r="I21" s="17">
        <f t="shared" si="6"/>
        <v>0.25609356140007289</v>
      </c>
      <c r="J21" s="17">
        <f t="shared" si="7"/>
        <v>6.1707836310806246E-4</v>
      </c>
      <c r="K21" s="17">
        <f t="shared" si="8"/>
        <v>0.2437320523632697</v>
      </c>
      <c r="L21" s="17">
        <f t="shared" si="9"/>
        <v>3.9676766559750325</v>
      </c>
      <c r="M21" s="17">
        <f t="shared" si="10"/>
        <v>2.298134294118622</v>
      </c>
      <c r="N21" s="17">
        <f t="shared" si="11"/>
        <v>2.9813623991244764</v>
      </c>
      <c r="O21" s="23">
        <f t="shared" si="12"/>
        <v>0.13428391960413669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30" t="s">
        <v>130</v>
      </c>
      <c r="B22" s="30" t="s">
        <v>3</v>
      </c>
      <c r="C22" s="17">
        <f t="shared" si="0"/>
        <v>2.2742580452606168E-3</v>
      </c>
      <c r="D22" s="17">
        <f t="shared" si="1"/>
        <v>0</v>
      </c>
      <c r="E22" s="17">
        <f t="shared" si="2"/>
        <v>2.2726493965534843E-3</v>
      </c>
      <c r="F22" s="17">
        <f t="shared" si="3"/>
        <v>7.3164208331872715E-4</v>
      </c>
      <c r="G22" s="17">
        <f t="shared" si="4"/>
        <v>0</v>
      </c>
      <c r="H22" s="17">
        <f t="shared" si="5"/>
        <v>3.7049471350402444E-4</v>
      </c>
      <c r="I22" s="17">
        <f t="shared" si="6"/>
        <v>3.0590703632782852E-3</v>
      </c>
      <c r="J22" s="17">
        <f t="shared" si="7"/>
        <v>0</v>
      </c>
      <c r="K22" s="17">
        <f t="shared" si="8"/>
        <v>2.9110538981603983E-3</v>
      </c>
      <c r="L22" s="17">
        <f t="shared" si="9"/>
        <v>0.24064777866106737</v>
      </c>
      <c r="M22" s="17">
        <f t="shared" si="10"/>
        <v>0</v>
      </c>
      <c r="N22" s="17">
        <f t="shared" si="11"/>
        <v>9.8480475575144499E-2</v>
      </c>
      <c r="O22" s="23">
        <f t="shared" si="12"/>
        <v>2.5706006358460743E-3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30" t="s">
        <v>130</v>
      </c>
      <c r="B23" s="30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30" t="s">
        <v>130</v>
      </c>
      <c r="B24" s="30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0.29178605787228573</v>
      </c>
      <c r="D25" s="17">
        <f t="shared" ref="D25:O25" si="13">SUM(D15:D24)</f>
        <v>6.8189463276695585</v>
      </c>
      <c r="E25" s="17">
        <f t="shared" si="13"/>
        <v>0.29640290772850009</v>
      </c>
      <c r="F25" s="17">
        <f t="shared" si="13"/>
        <v>3.290173608854658</v>
      </c>
      <c r="G25" s="17">
        <f t="shared" si="13"/>
        <v>8.2011987759824212</v>
      </c>
      <c r="H25" s="17">
        <f t="shared" si="13"/>
        <v>5.7143149515135416</v>
      </c>
      <c r="I25" s="17">
        <f t="shared" si="13"/>
        <v>0.62265594330190299</v>
      </c>
      <c r="J25" s="17">
        <f t="shared" si="13"/>
        <v>40.984850445640049</v>
      </c>
      <c r="K25" s="17">
        <f t="shared" si="13"/>
        <v>2.575624866917742</v>
      </c>
      <c r="L25" s="17">
        <f t="shared" si="13"/>
        <v>10.351253536453566</v>
      </c>
      <c r="M25" s="17">
        <f t="shared" si="13"/>
        <v>198.28112757564602</v>
      </c>
      <c r="N25" s="17">
        <f t="shared" si="13"/>
        <v>121.37444066114574</v>
      </c>
      <c r="O25" s="17">
        <f t="shared" si="13"/>
        <v>0.96094820906076062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30" t="s">
        <v>18</v>
      </c>
      <c r="B27" s="30" t="s">
        <v>19</v>
      </c>
      <c r="C27" s="29" t="s">
        <v>1</v>
      </c>
      <c r="D27" s="29" t="s">
        <v>2</v>
      </c>
      <c r="E27" s="29" t="s">
        <v>64</v>
      </c>
      <c r="F27" s="29" t="s">
        <v>1</v>
      </c>
      <c r="G27" s="29" t="s">
        <v>2</v>
      </c>
      <c r="H27" s="29" t="s">
        <v>64</v>
      </c>
      <c r="I27" s="29" t="s">
        <v>1</v>
      </c>
      <c r="J27" s="29" t="s">
        <v>2</v>
      </c>
      <c r="K27" s="29" t="s">
        <v>64</v>
      </c>
      <c r="L27" s="29" t="s">
        <v>1</v>
      </c>
      <c r="M27" s="29" t="s">
        <v>2</v>
      </c>
      <c r="N27" s="29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30" t="s">
        <v>26</v>
      </c>
      <c r="B28" s="30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30" t="s">
        <v>129</v>
      </c>
      <c r="B29" s="30" t="s">
        <v>27</v>
      </c>
      <c r="C29" s="17">
        <f>(SUMIFS(MESKENAG2,KAYNAK,A29,SEBEP,B29,SÜRE,"Uzun",BİLDİRİM,"Bildirimli",İL,$B$10,İLÇE,$B$11)/VLOOKUP($B$11,ABONE2,3,FALSE))</f>
        <v>1.2811301510051972E-2</v>
      </c>
      <c r="D29" s="17">
        <f>(SUMIFS(MESKENOG2,KAYNAK,A29,SEBEP,B29,SÜRE,"Uzun",BİLDİRİM,"Bildirimli",İL,$B$10,İLÇE,$B$11)/VLOOKUP($B$11,ABONE2,4,FALSE))</f>
        <v>2.2426662481660697E-2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1.2818102733874319E-2</v>
      </c>
      <c r="F29" s="17">
        <f>(SUMIFS(TARIMSALAG2,KAYNAK,A29,SEBEP,B29,SÜRE,"Uzun",BİLDİRİM,"Bildirimli",İL,$B$10,İLÇE,$B$11)/VLOOKUP($B$11,ABONE2,6,FALSE))</f>
        <v>0.22427746385496636</v>
      </c>
      <c r="G29" s="17">
        <f>(SUMIFS(TARIMSALOG2,KAYNAK,A29,SEBEP,B29,SÜRE,"Uzun",BİLDİRİM,"Bildirimli",İL,$B$10,İLÇE,$B$11)/VLOOKUP($B$11,ABONE2,7,FALSE))</f>
        <v>0.17103879252150136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0.19799821261603184</v>
      </c>
      <c r="I29" s="17">
        <f>(SUMIFS(TICARETHANEAG2,KAYNAK,A29,SEBEP,B29,SÜRE,"Uzun",BİLDİRİM,"Bildirimli",İL,$B$10,İLÇE,$B$11)/VLOOKUP($B$11,ABONE2,9,FALSE))</f>
        <v>3.0944535135580317E-2</v>
      </c>
      <c r="J29" s="17">
        <f>(SUMIFS(TICARETHANEOG2,KAYNAK,A29,SEBEP,B29,SÜRE,"Uzun",BİLDİRİM,"Bildirimli",İL,$B$10,İLÇE,$B$11)/VLOOKUP($B$11,ABONE2,10,FALSE))</f>
        <v>0.32476738283039502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4.5161474964336201E-2</v>
      </c>
      <c r="L29" s="17">
        <f>(SUMIFS(SANAYIAG2,KAYNAK,A29,SEBEP,B29,SÜRE,"Uzun",BİLDİRİM,"Bildirimli",İL,$B$10,İLÇE,$B$11)/VLOOKUP($B$11,ABONE2,12,FALSE))</f>
        <v>0.13588606608383835</v>
      </c>
      <c r="M29" s="17">
        <f>(SUMIFS(SANAYIOG2,KAYNAK,A29,SEBEP,B29,SÜRE,"Uzun",BİLDİRİM,"Bildirimli",İL,$B$10,İLÇE,$B$11)/VLOOKUP($B$11,ABONE2,13,FALSE))</f>
        <v>5.0744289107865415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3.053425223569743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2.7048060253985918E-2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30" t="s">
        <v>129</v>
      </c>
      <c r="B30" s="30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30" t="s">
        <v>130</v>
      </c>
      <c r="B31" s="30" t="s">
        <v>27</v>
      </c>
      <c r="C31" s="17">
        <f>(SUMIFS(MESKENAG2,KAYNAK,A31,SEBEP,B31,SÜRE,"Uzun",BİLDİRİM,"Bildirimli",İL,$B$10,İLÇE,$B$11)/VLOOKUP($B$11,ABONE2,3,FALSE))</f>
        <v>4.0218915199942487E-3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4.0190467194196836E-3</v>
      </c>
      <c r="F31" s="17">
        <f>(SUMIFS(TARIMSALAG2,KAYNAK,A31,SEBEP,B31,SÜRE,"Uzun",BİLDİRİM,"Bildirimli",İL,$B$10,İLÇE,$B$11)/VLOOKUP($B$11,ABONE2,6,FALSE))</f>
        <v>1.8376190446257962E-2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9.3054808763861456E-3</v>
      </c>
      <c r="I31" s="17">
        <f>(SUMIFS(TICARETHANEAG2,KAYNAK,A31,SEBEP,B31,SÜRE,"Uzun",BİLDİRİM,"Bildirimli",İL,$B$10,İLÇE,$B$11)/VLOOKUP($B$11,ABONE2,9,FALSE))</f>
        <v>1.0088800546943033E-2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9.6006428987359498E-3</v>
      </c>
      <c r="L31" s="17">
        <f>(SUMIFS(SANAYIAG2,KAYNAK,A31,SEBEP,B31,SÜRE,"Uzun",BİLDİRİM,"Bildirimli",İL,$B$10,İLÇE,$B$11)/VLOOKUP($B$11,ABONE2,12,FALSE))</f>
        <v>0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4.7787315667850352E-3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30" t="s">
        <v>130</v>
      </c>
      <c r="B32" s="30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1.6833193030046219E-2</v>
      </c>
      <c r="D33" s="17">
        <f t="shared" ref="D33:O33" si="14">SUM(D28:D32)</f>
        <v>2.2426662481660697E-2</v>
      </c>
      <c r="E33" s="17">
        <f t="shared" si="14"/>
        <v>1.6837149453294002E-2</v>
      </c>
      <c r="F33" s="17">
        <f t="shared" si="14"/>
        <v>0.24265365430122432</v>
      </c>
      <c r="G33" s="17">
        <f t="shared" si="14"/>
        <v>0.17103879252150136</v>
      </c>
      <c r="H33" s="17">
        <f t="shared" si="14"/>
        <v>0.20730369349241798</v>
      </c>
      <c r="I33" s="17">
        <f t="shared" si="14"/>
        <v>4.1033335682523348E-2</v>
      </c>
      <c r="J33" s="17">
        <f t="shared" si="14"/>
        <v>0.32476738283039502</v>
      </c>
      <c r="K33" s="17">
        <f t="shared" si="14"/>
        <v>5.4762117863072154E-2</v>
      </c>
      <c r="L33" s="17">
        <f t="shared" si="14"/>
        <v>0.13588606608383835</v>
      </c>
      <c r="M33" s="17">
        <f t="shared" si="14"/>
        <v>5.0744289107865415</v>
      </c>
      <c r="N33" s="17">
        <f t="shared" si="14"/>
        <v>3.053425223569743</v>
      </c>
      <c r="O33" s="17">
        <f t="shared" si="14"/>
        <v>3.1826791820770951E-2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110196</v>
      </c>
      <c r="D37" s="22">
        <f>VLOOKUP($B$11,ABONE2,4,FALSE)</f>
        <v>78</v>
      </c>
      <c r="E37" s="22">
        <f>VLOOKUP($B$11,ABONE2,5,FALSE)</f>
        <v>110274</v>
      </c>
      <c r="F37" s="22">
        <f>VLOOKUP($B$11,ABONE2,6,FALSE)</f>
        <v>872</v>
      </c>
      <c r="G37" s="22">
        <f>VLOOKUP($B$11,ABONE2,7,FALSE)</f>
        <v>850</v>
      </c>
      <c r="H37" s="22">
        <f>VLOOKUP($B$11,ABONE2,8,FALSE)</f>
        <v>1722</v>
      </c>
      <c r="I37" s="22">
        <f>VLOOKUP($B$11,ABONE2,9,FALSE)</f>
        <v>15301</v>
      </c>
      <c r="J37" s="22">
        <f>VLOOKUP($B$11,ABONE2,10,FALSE)</f>
        <v>778</v>
      </c>
      <c r="K37" s="22">
        <f>VLOOKUP($B$11,ABONE2,11,FALSE)</f>
        <v>16079</v>
      </c>
      <c r="L37" s="36">
        <f>VLOOKUP($B$11,ABONE2,12,FALSE)</f>
        <v>133</v>
      </c>
      <c r="M37" s="36">
        <f>VLOOKUP($B$11,ABONE2,13,FALSE)</f>
        <v>192</v>
      </c>
      <c r="N37" s="36">
        <f>VLOOKUP($B$11,ABONE2,14,FALSE)</f>
        <v>325</v>
      </c>
      <c r="O37" s="36">
        <f>VLOOKUP($B$11,ABONE2,15,FALSE)</f>
        <v>128400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21208.715916666672</v>
      </c>
      <c r="D38" s="22">
        <f>VLOOKUP($B$11,TUKETIM,4,FALSE)</f>
        <v>14.944716666666666</v>
      </c>
      <c r="E38" s="22">
        <f>VLOOKUP($B$11,TUKETIM,5,FALSE)</f>
        <v>21223.660633333337</v>
      </c>
      <c r="F38" s="22">
        <f>VLOOKUP($B$11,TUKETIM,6,FALSE)</f>
        <v>285.33029166666654</v>
      </c>
      <c r="G38" s="22">
        <f>VLOOKUP($B$11,TUKETIM,7,FALSE)</f>
        <v>639.32419166666659</v>
      </c>
      <c r="H38" s="22">
        <f>VLOOKUP($B$11,TUKETIM,8,FALSE)</f>
        <v>924.65448333333313</v>
      </c>
      <c r="I38" s="22">
        <f>VLOOKUP($B$11,TUKETIM,9,FALSE)</f>
        <v>8189.4537666666693</v>
      </c>
      <c r="J38" s="22">
        <f>VLOOKUP($B$11,TUKETIM,10,FALSE)</f>
        <v>13646.240974999999</v>
      </c>
      <c r="K38" s="22">
        <f>VLOOKUP($B$11,TUKETIM,11,FALSE)</f>
        <v>21835.694741666666</v>
      </c>
      <c r="L38" s="36">
        <f>VLOOKUP($B$11,TUKETIM,12,FALSE)</f>
        <v>1656.0325583333333</v>
      </c>
      <c r="M38" s="36">
        <f>VLOOKUP($B$11,TUKETIM,13,FALSE)</f>
        <v>20732.443841666667</v>
      </c>
      <c r="N38" s="36">
        <f>VLOOKUP($B$11,TUKETIM,14,FALSE)</f>
        <v>22388.4764</v>
      </c>
      <c r="O38" s="36">
        <f>VLOOKUP($B$11,TUKETIM,15,FALSE)</f>
        <v>66372.486258333331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617534.07700000005</v>
      </c>
      <c r="D39" s="22">
        <f>VLOOKUP($B$11,ANLASMA,4,FALSE)</f>
        <v>1201.6880000000001</v>
      </c>
      <c r="E39" s="22">
        <f>VLOOKUP($B$11,ANLASMA,5,FALSE)</f>
        <v>618735.76500000001</v>
      </c>
      <c r="F39" s="22">
        <f>VLOOKUP($B$11,ANLASMA,6,FALSE)</f>
        <v>4733.05</v>
      </c>
      <c r="G39" s="22">
        <f>VLOOKUP($B$11,ANLASMA,7,FALSE)</f>
        <v>13727.084999999999</v>
      </c>
      <c r="H39" s="22">
        <f>VLOOKUP($B$11,ANLASMA,8,FALSE)</f>
        <v>18460.134999999998</v>
      </c>
      <c r="I39" s="22">
        <f>VLOOKUP($B$11,ANLASMA,9,FALSE)</f>
        <v>108833.314</v>
      </c>
      <c r="J39" s="22">
        <f>VLOOKUP($B$11,ANLASMA,10,FALSE)</f>
        <v>154204.394</v>
      </c>
      <c r="K39" s="22">
        <f>VLOOKUP($B$11,ANLASMA,11,FALSE)</f>
        <v>263037.70799999998</v>
      </c>
      <c r="L39" s="36">
        <f>VLOOKUP($B$11,ANLASMA,12,FALSE)</f>
        <v>7482.643</v>
      </c>
      <c r="M39" s="36">
        <f>VLOOKUP($B$11,ANLASMA,13,FALSE)</f>
        <v>155108.43599999999</v>
      </c>
      <c r="N39" s="36">
        <f>VLOOKUP($B$11,ANLASMA,14,FALSE)</f>
        <v>162591.079</v>
      </c>
      <c r="O39" s="36">
        <f>VLOOKUP($B$11,ANLASMA,15,FALSE)</f>
        <v>1062824.6869999999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65"/>
  <dimension ref="A1:O55"/>
  <sheetViews>
    <sheetView topLeftCell="A18" zoomScale="85" zoomScaleNormal="85" workbookViewId="0">
      <selection activeCell="O1" sqref="A1:O1048576"/>
    </sheetView>
  </sheetViews>
  <sheetFormatPr defaultRowHeight="15" x14ac:dyDescent="0.25"/>
  <cols>
    <col min="1" max="1" width="27.7109375" bestFit="1" customWidth="1"/>
    <col min="2" max="2" width="16.140625" customWidth="1"/>
    <col min="3" max="15" width="14.42578125" customWidth="1"/>
  </cols>
  <sheetData>
    <row r="1" spans="1:15" ht="28.5" x14ac:dyDescent="0.25">
      <c r="C1" s="37" t="s">
        <v>68</v>
      </c>
      <c r="D1" s="37"/>
      <c r="E1" s="37"/>
      <c r="F1" s="37" t="s">
        <v>69</v>
      </c>
      <c r="G1" s="37"/>
      <c r="H1" s="37"/>
      <c r="I1" s="37" t="s">
        <v>70</v>
      </c>
      <c r="J1" s="37"/>
      <c r="K1" s="37"/>
      <c r="L1" s="37" t="s">
        <v>71</v>
      </c>
      <c r="M1" s="37"/>
      <c r="N1" s="37"/>
      <c r="O1" s="16" t="s">
        <v>17</v>
      </c>
    </row>
    <row r="2" spans="1:15" ht="15" customHeight="1" x14ac:dyDescent="0.25">
      <c r="B2" s="2"/>
      <c r="C2" s="16" t="s">
        <v>1</v>
      </c>
      <c r="D2" s="16" t="s">
        <v>2</v>
      </c>
      <c r="E2" s="16" t="s">
        <v>25</v>
      </c>
      <c r="F2" s="31" t="s">
        <v>1</v>
      </c>
      <c r="G2" s="31" t="s">
        <v>2</v>
      </c>
      <c r="H2" s="16" t="s">
        <v>25</v>
      </c>
      <c r="I2" s="31" t="s">
        <v>1</v>
      </c>
      <c r="J2" s="31" t="s">
        <v>2</v>
      </c>
      <c r="K2" s="16" t="s">
        <v>25</v>
      </c>
      <c r="L2" s="31" t="s">
        <v>1</v>
      </c>
      <c r="M2" s="31" t="s">
        <v>2</v>
      </c>
      <c r="N2" s="19" t="s">
        <v>25</v>
      </c>
      <c r="O2" s="16"/>
    </row>
    <row r="3" spans="1:15" x14ac:dyDescent="0.25">
      <c r="A3" s="14" t="s">
        <v>21</v>
      </c>
      <c r="B3" s="14" t="s">
        <v>21</v>
      </c>
      <c r="C3" s="35">
        <v>2825471</v>
      </c>
      <c r="D3" s="35">
        <v>2230</v>
      </c>
      <c r="E3" s="35">
        <v>2827701</v>
      </c>
      <c r="F3" s="35">
        <v>82125</v>
      </c>
      <c r="G3" s="35">
        <v>21894</v>
      </c>
      <c r="H3" s="35">
        <v>104019</v>
      </c>
      <c r="I3" s="35">
        <v>551283</v>
      </c>
      <c r="J3" s="35">
        <v>14865</v>
      </c>
      <c r="K3" s="35">
        <v>566148</v>
      </c>
      <c r="L3" s="35">
        <v>2445</v>
      </c>
      <c r="M3" s="35">
        <v>2253</v>
      </c>
      <c r="N3" s="35">
        <v>4698</v>
      </c>
      <c r="O3" s="35">
        <v>3502566</v>
      </c>
    </row>
    <row r="4" spans="1:15" x14ac:dyDescent="0.25">
      <c r="A4" s="14" t="s">
        <v>80</v>
      </c>
      <c r="B4" s="14" t="s">
        <v>22</v>
      </c>
      <c r="C4" s="35">
        <v>2138951</v>
      </c>
      <c r="D4" s="35">
        <v>1650</v>
      </c>
      <c r="E4" s="35">
        <v>2140601</v>
      </c>
      <c r="F4" s="35">
        <v>48872</v>
      </c>
      <c r="G4" s="35">
        <v>6883</v>
      </c>
      <c r="H4" s="35">
        <v>55755</v>
      </c>
      <c r="I4" s="35">
        <v>422397</v>
      </c>
      <c r="J4" s="35">
        <v>9433</v>
      </c>
      <c r="K4" s="35">
        <v>431830</v>
      </c>
      <c r="L4" s="35">
        <v>1911</v>
      </c>
      <c r="M4" s="35">
        <v>1541</v>
      </c>
      <c r="N4" s="35">
        <v>3452</v>
      </c>
      <c r="O4" s="35">
        <v>2631638</v>
      </c>
    </row>
    <row r="5" spans="1:15" x14ac:dyDescent="0.25">
      <c r="A5" s="14" t="s">
        <v>81</v>
      </c>
      <c r="B5" s="14" t="s">
        <v>23</v>
      </c>
      <c r="C5" s="35">
        <v>686520</v>
      </c>
      <c r="D5" s="35">
        <v>580</v>
      </c>
      <c r="E5" s="35">
        <v>687100</v>
      </c>
      <c r="F5" s="35">
        <v>33253</v>
      </c>
      <c r="G5" s="35">
        <v>15011</v>
      </c>
      <c r="H5" s="35">
        <v>48264</v>
      </c>
      <c r="I5" s="35">
        <v>128886</v>
      </c>
      <c r="J5" s="35">
        <v>5432</v>
      </c>
      <c r="K5" s="35">
        <v>134318</v>
      </c>
      <c r="L5" s="35">
        <v>534</v>
      </c>
      <c r="M5" s="35">
        <v>712</v>
      </c>
      <c r="N5" s="35">
        <v>1246</v>
      </c>
      <c r="O5" s="35">
        <v>870928</v>
      </c>
    </row>
    <row r="6" spans="1:15" x14ac:dyDescent="0.25">
      <c r="A6" s="14" t="s">
        <v>95</v>
      </c>
      <c r="B6" s="14" t="s">
        <v>80</v>
      </c>
      <c r="C6" s="35">
        <v>40930</v>
      </c>
      <c r="D6" s="35">
        <v>47</v>
      </c>
      <c r="E6" s="35">
        <v>40977</v>
      </c>
      <c r="F6" s="35">
        <v>187</v>
      </c>
      <c r="G6" s="35">
        <v>96</v>
      </c>
      <c r="H6" s="35">
        <v>283</v>
      </c>
      <c r="I6" s="35">
        <v>7576</v>
      </c>
      <c r="J6" s="35">
        <v>471</v>
      </c>
      <c r="K6" s="35">
        <v>8047</v>
      </c>
      <c r="L6" s="35">
        <v>7</v>
      </c>
      <c r="M6" s="35">
        <v>66</v>
      </c>
      <c r="N6" s="35">
        <v>73</v>
      </c>
      <c r="O6" s="35">
        <v>49380</v>
      </c>
    </row>
    <row r="7" spans="1:15" x14ac:dyDescent="0.25">
      <c r="A7" s="14" t="s">
        <v>111</v>
      </c>
      <c r="B7" s="14" t="s">
        <v>80</v>
      </c>
      <c r="C7" s="35">
        <v>39442</v>
      </c>
      <c r="D7" s="35">
        <v>1</v>
      </c>
      <c r="E7" s="35">
        <v>39443</v>
      </c>
      <c r="F7" s="35">
        <v>313</v>
      </c>
      <c r="G7" s="35">
        <v>2</v>
      </c>
      <c r="H7" s="35">
        <v>315</v>
      </c>
      <c r="I7" s="35">
        <v>6748</v>
      </c>
      <c r="J7" s="35">
        <v>69</v>
      </c>
      <c r="K7" s="35">
        <v>6817</v>
      </c>
      <c r="L7" s="35">
        <v>16</v>
      </c>
      <c r="M7" s="35">
        <v>7</v>
      </c>
      <c r="N7" s="35">
        <v>23</v>
      </c>
      <c r="O7" s="35">
        <v>46598</v>
      </c>
    </row>
    <row r="8" spans="1:15" x14ac:dyDescent="0.25">
      <c r="A8" s="14" t="s">
        <v>98</v>
      </c>
      <c r="B8" s="14" t="s">
        <v>80</v>
      </c>
      <c r="C8" s="35">
        <v>19653</v>
      </c>
      <c r="D8" s="35">
        <v>10</v>
      </c>
      <c r="E8" s="35">
        <v>19663</v>
      </c>
      <c r="F8" s="35">
        <v>4573</v>
      </c>
      <c r="G8" s="35">
        <v>282</v>
      </c>
      <c r="H8" s="35">
        <v>4855</v>
      </c>
      <c r="I8" s="35">
        <v>5893</v>
      </c>
      <c r="J8" s="35">
        <v>186</v>
      </c>
      <c r="K8" s="35">
        <v>6079</v>
      </c>
      <c r="L8" s="35">
        <v>1</v>
      </c>
      <c r="M8" s="35">
        <v>19</v>
      </c>
      <c r="N8" s="35">
        <v>20</v>
      </c>
      <c r="O8" s="35">
        <v>30617</v>
      </c>
    </row>
    <row r="9" spans="1:15" x14ac:dyDescent="0.25">
      <c r="A9" s="14" t="s">
        <v>110</v>
      </c>
      <c r="B9" s="14" t="s">
        <v>80</v>
      </c>
      <c r="C9" s="35">
        <v>131690</v>
      </c>
      <c r="D9" s="35">
        <v>3</v>
      </c>
      <c r="E9" s="35">
        <v>131693</v>
      </c>
      <c r="F9" s="35">
        <v>42</v>
      </c>
      <c r="G9" s="35">
        <v>5</v>
      </c>
      <c r="H9" s="35">
        <v>47</v>
      </c>
      <c r="I9" s="35">
        <v>20115</v>
      </c>
      <c r="J9" s="35">
        <v>80</v>
      </c>
      <c r="K9" s="35">
        <v>20195</v>
      </c>
      <c r="L9" s="35">
        <v>26</v>
      </c>
      <c r="M9" s="35">
        <v>4</v>
      </c>
      <c r="N9" s="35">
        <v>30</v>
      </c>
      <c r="O9" s="35">
        <v>151965</v>
      </c>
    </row>
    <row r="10" spans="1:15" x14ac:dyDescent="0.25">
      <c r="A10" s="14" t="s">
        <v>94</v>
      </c>
      <c r="B10" s="14" t="s">
        <v>80</v>
      </c>
      <c r="C10" s="35">
        <v>53903</v>
      </c>
      <c r="D10" s="35">
        <v>18</v>
      </c>
      <c r="E10" s="35">
        <v>53921</v>
      </c>
      <c r="F10" s="35">
        <v>3401</v>
      </c>
      <c r="G10" s="35">
        <v>666</v>
      </c>
      <c r="H10" s="35">
        <v>4067</v>
      </c>
      <c r="I10" s="35">
        <v>10704</v>
      </c>
      <c r="J10" s="35">
        <v>349</v>
      </c>
      <c r="K10" s="35">
        <v>11053</v>
      </c>
      <c r="L10" s="35">
        <v>17</v>
      </c>
      <c r="M10" s="35">
        <v>74</v>
      </c>
      <c r="N10" s="35">
        <v>91</v>
      </c>
      <c r="O10" s="35">
        <v>69132</v>
      </c>
    </row>
    <row r="11" spans="1:15" x14ac:dyDescent="0.25">
      <c r="A11" s="14" t="s">
        <v>109</v>
      </c>
      <c r="B11" s="14" t="s">
        <v>80</v>
      </c>
      <c r="C11" s="35">
        <v>7082</v>
      </c>
      <c r="D11" s="35">
        <v>2</v>
      </c>
      <c r="E11" s="35">
        <v>7084</v>
      </c>
      <c r="F11" s="35">
        <v>1054</v>
      </c>
      <c r="G11" s="35">
        <v>8</v>
      </c>
      <c r="H11" s="35">
        <v>1062</v>
      </c>
      <c r="I11" s="35">
        <v>1858</v>
      </c>
      <c r="J11" s="35">
        <v>36</v>
      </c>
      <c r="K11" s="35">
        <v>1894</v>
      </c>
      <c r="L11" s="35">
        <v>3</v>
      </c>
      <c r="M11" s="35">
        <v>8</v>
      </c>
      <c r="N11" s="35">
        <v>11</v>
      </c>
      <c r="O11" s="35">
        <v>10051</v>
      </c>
    </row>
    <row r="12" spans="1:15" x14ac:dyDescent="0.25">
      <c r="A12" s="14" t="s">
        <v>83</v>
      </c>
      <c r="B12" s="14" t="s">
        <v>80</v>
      </c>
      <c r="C12" s="35">
        <v>195840</v>
      </c>
      <c r="D12" s="35">
        <v>37</v>
      </c>
      <c r="E12" s="35">
        <v>195877</v>
      </c>
      <c r="F12" s="35">
        <v>357</v>
      </c>
      <c r="G12" s="35">
        <v>50</v>
      </c>
      <c r="H12" s="35">
        <v>407</v>
      </c>
      <c r="I12" s="35">
        <v>46361</v>
      </c>
      <c r="J12" s="35">
        <v>921</v>
      </c>
      <c r="K12" s="35">
        <v>47282</v>
      </c>
      <c r="L12" s="35">
        <v>669</v>
      </c>
      <c r="M12" s="35">
        <v>225</v>
      </c>
      <c r="N12" s="35">
        <v>894</v>
      </c>
      <c r="O12" s="35">
        <v>244460</v>
      </c>
    </row>
    <row r="13" spans="1:15" x14ac:dyDescent="0.25">
      <c r="A13" s="14" t="s">
        <v>84</v>
      </c>
      <c r="B13" s="14" t="s">
        <v>80</v>
      </c>
      <c r="C13" s="35">
        <v>237119</v>
      </c>
      <c r="D13" s="35">
        <v>44</v>
      </c>
      <c r="E13" s="35">
        <v>237163</v>
      </c>
      <c r="F13" s="35">
        <v>818</v>
      </c>
      <c r="G13" s="35">
        <v>44</v>
      </c>
      <c r="H13" s="35">
        <v>862</v>
      </c>
      <c r="I13" s="35">
        <v>35388</v>
      </c>
      <c r="J13" s="35">
        <v>197</v>
      </c>
      <c r="K13" s="35">
        <v>35585</v>
      </c>
      <c r="L13" s="35">
        <v>116</v>
      </c>
      <c r="M13" s="35">
        <v>10</v>
      </c>
      <c r="N13" s="35">
        <v>126</v>
      </c>
      <c r="O13" s="35">
        <v>273736</v>
      </c>
    </row>
    <row r="14" spans="1:15" x14ac:dyDescent="0.25">
      <c r="A14" s="14" t="s">
        <v>96</v>
      </c>
      <c r="B14" s="14" t="s">
        <v>80</v>
      </c>
      <c r="C14" s="35">
        <v>48278</v>
      </c>
      <c r="D14" s="35">
        <v>123</v>
      </c>
      <c r="E14" s="35">
        <v>48401</v>
      </c>
      <c r="F14" s="35">
        <v>904</v>
      </c>
      <c r="G14" s="35">
        <v>86</v>
      </c>
      <c r="H14" s="35">
        <v>990</v>
      </c>
      <c r="I14" s="35">
        <v>11081</v>
      </c>
      <c r="J14" s="35">
        <v>308</v>
      </c>
      <c r="K14" s="35">
        <v>11389</v>
      </c>
      <c r="L14" s="35">
        <v>10</v>
      </c>
      <c r="M14" s="35">
        <v>12</v>
      </c>
      <c r="N14" s="35">
        <v>22</v>
      </c>
      <c r="O14" s="35">
        <v>60802</v>
      </c>
    </row>
    <row r="15" spans="1:15" x14ac:dyDescent="0.25">
      <c r="A15" s="14" t="s">
        <v>88</v>
      </c>
      <c r="B15" s="14" t="s">
        <v>80</v>
      </c>
      <c r="C15" s="35">
        <v>90874</v>
      </c>
      <c r="D15" s="35">
        <v>20</v>
      </c>
      <c r="E15" s="35">
        <v>90894</v>
      </c>
      <c r="F15" s="35">
        <v>37</v>
      </c>
      <c r="G15" s="35">
        <v>4</v>
      </c>
      <c r="H15" s="35">
        <v>41</v>
      </c>
      <c r="I15" s="35">
        <v>12486</v>
      </c>
      <c r="J15" s="35">
        <v>142</v>
      </c>
      <c r="K15" s="35">
        <v>12628</v>
      </c>
      <c r="L15" s="35">
        <v>38</v>
      </c>
      <c r="M15" s="35">
        <v>20</v>
      </c>
      <c r="N15" s="35">
        <v>58</v>
      </c>
      <c r="O15" s="35">
        <v>103621</v>
      </c>
    </row>
    <row r="16" spans="1:15" x14ac:dyDescent="0.25">
      <c r="A16" s="14" t="s">
        <v>107</v>
      </c>
      <c r="B16" s="14" t="s">
        <v>80</v>
      </c>
      <c r="C16" s="35">
        <v>49334</v>
      </c>
      <c r="D16" s="35">
        <v>140</v>
      </c>
      <c r="E16" s="35">
        <v>49474</v>
      </c>
      <c r="F16" s="35">
        <v>951</v>
      </c>
      <c r="G16" s="35">
        <v>309</v>
      </c>
      <c r="H16" s="35">
        <v>1260</v>
      </c>
      <c r="I16" s="35">
        <v>6960</v>
      </c>
      <c r="J16" s="35">
        <v>253</v>
      </c>
      <c r="K16" s="35">
        <v>7213</v>
      </c>
      <c r="L16" s="35">
        <v>30</v>
      </c>
      <c r="M16" s="35">
        <v>10</v>
      </c>
      <c r="N16" s="35">
        <v>40</v>
      </c>
      <c r="O16" s="35">
        <v>57987</v>
      </c>
    </row>
    <row r="17" spans="1:15" x14ac:dyDescent="0.25">
      <c r="A17" s="14" t="s">
        <v>101</v>
      </c>
      <c r="B17" s="14" t="s">
        <v>80</v>
      </c>
      <c r="C17" s="35">
        <v>25421</v>
      </c>
      <c r="D17" s="35">
        <v>125</v>
      </c>
      <c r="E17" s="35">
        <v>25546</v>
      </c>
      <c r="F17" s="35">
        <v>326</v>
      </c>
      <c r="G17" s="35">
        <v>112</v>
      </c>
      <c r="H17" s="35">
        <v>438</v>
      </c>
      <c r="I17" s="35">
        <v>3885</v>
      </c>
      <c r="J17" s="35">
        <v>268</v>
      </c>
      <c r="K17" s="35">
        <v>4153</v>
      </c>
      <c r="L17" s="35">
        <v>3</v>
      </c>
      <c r="M17" s="35">
        <v>22</v>
      </c>
      <c r="N17" s="35">
        <v>25</v>
      </c>
      <c r="O17" s="35">
        <v>30162</v>
      </c>
    </row>
    <row r="18" spans="1:15" x14ac:dyDescent="0.25">
      <c r="A18" s="14" t="s">
        <v>87</v>
      </c>
      <c r="B18" s="14" t="s">
        <v>80</v>
      </c>
      <c r="C18" s="35">
        <v>56232</v>
      </c>
      <c r="D18" s="35">
        <v>1</v>
      </c>
      <c r="E18" s="35">
        <v>56233</v>
      </c>
      <c r="F18" s="35">
        <v>13</v>
      </c>
      <c r="G18" s="35">
        <v>2</v>
      </c>
      <c r="H18" s="35">
        <v>15</v>
      </c>
      <c r="I18" s="35">
        <v>8939</v>
      </c>
      <c r="J18" s="35">
        <v>247</v>
      </c>
      <c r="K18" s="35">
        <v>9186</v>
      </c>
      <c r="L18" s="35">
        <v>111</v>
      </c>
      <c r="M18" s="35">
        <v>74</v>
      </c>
      <c r="N18" s="35">
        <v>185</v>
      </c>
      <c r="O18" s="35">
        <v>65619</v>
      </c>
    </row>
    <row r="19" spans="1:15" x14ac:dyDescent="0.25">
      <c r="A19" s="14" t="s">
        <v>89</v>
      </c>
      <c r="B19" s="14" t="s">
        <v>80</v>
      </c>
      <c r="C19" s="35">
        <v>16517</v>
      </c>
      <c r="D19" s="35">
        <v>16</v>
      </c>
      <c r="E19" s="35">
        <v>16533</v>
      </c>
      <c r="F19" s="35">
        <v>403</v>
      </c>
      <c r="G19" s="35">
        <v>6</v>
      </c>
      <c r="H19" s="35">
        <v>409</v>
      </c>
      <c r="I19" s="35">
        <v>3164</v>
      </c>
      <c r="J19" s="35">
        <v>71</v>
      </c>
      <c r="K19" s="35">
        <v>3235</v>
      </c>
      <c r="L19" s="35">
        <v>5</v>
      </c>
      <c r="M19" s="35">
        <v>10</v>
      </c>
      <c r="N19" s="35">
        <v>15</v>
      </c>
      <c r="O19" s="35">
        <v>20192</v>
      </c>
    </row>
    <row r="20" spans="1:15" x14ac:dyDescent="0.25">
      <c r="A20" s="14" t="s">
        <v>90</v>
      </c>
      <c r="B20" s="14" t="s">
        <v>80</v>
      </c>
      <c r="C20" s="35">
        <v>211959</v>
      </c>
      <c r="D20" s="35">
        <v>16</v>
      </c>
      <c r="E20" s="35">
        <v>211975</v>
      </c>
      <c r="F20" s="35">
        <v>15</v>
      </c>
      <c r="G20" s="35">
        <v>2</v>
      </c>
      <c r="H20" s="35">
        <v>17</v>
      </c>
      <c r="I20" s="35">
        <v>30828</v>
      </c>
      <c r="J20" s="35">
        <v>55</v>
      </c>
      <c r="K20" s="35">
        <v>30883</v>
      </c>
      <c r="L20" s="35">
        <v>104</v>
      </c>
      <c r="M20" s="35">
        <v>1</v>
      </c>
      <c r="N20" s="35">
        <v>105</v>
      </c>
      <c r="O20" s="35">
        <v>242980</v>
      </c>
    </row>
    <row r="21" spans="1:15" x14ac:dyDescent="0.25">
      <c r="A21" s="14" t="s">
        <v>99</v>
      </c>
      <c r="B21" s="14" t="s">
        <v>80</v>
      </c>
      <c r="C21" s="35">
        <v>13230</v>
      </c>
      <c r="D21" s="35">
        <v>45</v>
      </c>
      <c r="E21" s="35">
        <v>13275</v>
      </c>
      <c r="F21" s="35">
        <v>421</v>
      </c>
      <c r="G21" s="35">
        <v>20</v>
      </c>
      <c r="H21" s="35">
        <v>441</v>
      </c>
      <c r="I21" s="35">
        <v>2231</v>
      </c>
      <c r="J21" s="35">
        <v>112</v>
      </c>
      <c r="K21" s="35">
        <v>2343</v>
      </c>
      <c r="L21" s="35">
        <v>25</v>
      </c>
      <c r="M21" s="35">
        <v>6</v>
      </c>
      <c r="N21" s="35">
        <v>31</v>
      </c>
      <c r="O21" s="35">
        <v>16090</v>
      </c>
    </row>
    <row r="22" spans="1:15" x14ac:dyDescent="0.25">
      <c r="A22" s="14" t="s">
        <v>85</v>
      </c>
      <c r="B22" s="14" t="s">
        <v>80</v>
      </c>
      <c r="C22" s="35">
        <v>189557</v>
      </c>
      <c r="D22" s="35">
        <v>4</v>
      </c>
      <c r="E22" s="35">
        <v>189561</v>
      </c>
      <c r="F22" s="35">
        <v>43</v>
      </c>
      <c r="G22" s="35">
        <v>7</v>
      </c>
      <c r="H22" s="35">
        <v>50</v>
      </c>
      <c r="I22" s="35">
        <v>30121</v>
      </c>
      <c r="J22" s="35">
        <v>110</v>
      </c>
      <c r="K22" s="35">
        <v>30231</v>
      </c>
      <c r="L22" s="35">
        <v>34</v>
      </c>
      <c r="M22" s="35">
        <v>5</v>
      </c>
      <c r="N22" s="35">
        <v>39</v>
      </c>
      <c r="O22" s="35">
        <v>219881</v>
      </c>
    </row>
    <row r="23" spans="1:15" x14ac:dyDescent="0.25">
      <c r="A23" s="14" t="s">
        <v>104</v>
      </c>
      <c r="B23" s="14" t="s">
        <v>80</v>
      </c>
      <c r="C23" s="35">
        <v>49139</v>
      </c>
      <c r="D23" s="35">
        <v>316</v>
      </c>
      <c r="E23" s="35">
        <v>49455</v>
      </c>
      <c r="F23" s="35">
        <v>3978</v>
      </c>
      <c r="G23" s="35">
        <v>1131</v>
      </c>
      <c r="H23" s="35">
        <v>5109</v>
      </c>
      <c r="I23" s="35">
        <v>8950</v>
      </c>
      <c r="J23" s="35">
        <v>1336</v>
      </c>
      <c r="K23" s="35">
        <v>10286</v>
      </c>
      <c r="L23" s="35">
        <v>23</v>
      </c>
      <c r="M23" s="35">
        <v>187</v>
      </c>
      <c r="N23" s="35">
        <v>210</v>
      </c>
      <c r="O23" s="35">
        <v>65060</v>
      </c>
    </row>
    <row r="24" spans="1:15" x14ac:dyDescent="0.25">
      <c r="A24" s="14" t="s">
        <v>102</v>
      </c>
      <c r="B24" s="14" t="s">
        <v>80</v>
      </c>
      <c r="C24" s="35">
        <v>12006</v>
      </c>
      <c r="D24" s="35">
        <v>2</v>
      </c>
      <c r="E24" s="35">
        <v>12008</v>
      </c>
      <c r="F24" s="35">
        <v>1697</v>
      </c>
      <c r="G24" s="35">
        <v>137</v>
      </c>
      <c r="H24" s="35">
        <v>1834</v>
      </c>
      <c r="I24" s="35">
        <v>2292</v>
      </c>
      <c r="J24" s="35">
        <v>92</v>
      </c>
      <c r="K24" s="35">
        <v>2384</v>
      </c>
      <c r="L24" s="35">
        <v>2</v>
      </c>
      <c r="M24" s="35">
        <v>15</v>
      </c>
      <c r="N24" s="35">
        <v>17</v>
      </c>
      <c r="O24" s="35">
        <v>16243</v>
      </c>
    </row>
    <row r="25" spans="1:15" x14ac:dyDescent="0.25">
      <c r="A25" s="14" t="s">
        <v>108</v>
      </c>
      <c r="B25" s="14" t="s">
        <v>80</v>
      </c>
      <c r="C25" s="35">
        <v>18470</v>
      </c>
      <c r="D25" s="35">
        <v>1</v>
      </c>
      <c r="E25" s="35">
        <v>18471</v>
      </c>
      <c r="F25" s="35">
        <v>3813</v>
      </c>
      <c r="G25" s="35">
        <v>22</v>
      </c>
      <c r="H25" s="35">
        <v>3835</v>
      </c>
      <c r="I25" s="35">
        <v>4054</v>
      </c>
      <c r="J25" s="35">
        <v>124</v>
      </c>
      <c r="K25" s="35">
        <v>4178</v>
      </c>
      <c r="L25" s="35">
        <v>3</v>
      </c>
      <c r="M25" s="35">
        <v>8</v>
      </c>
      <c r="N25" s="35">
        <v>11</v>
      </c>
      <c r="O25" s="35">
        <v>26495</v>
      </c>
    </row>
    <row r="26" spans="1:15" x14ac:dyDescent="0.25">
      <c r="A26" s="14" t="s">
        <v>82</v>
      </c>
      <c r="B26" s="14" t="s">
        <v>80</v>
      </c>
      <c r="C26" s="35">
        <v>179753</v>
      </c>
      <c r="D26" s="35">
        <v>8</v>
      </c>
      <c r="E26" s="35">
        <v>179761</v>
      </c>
      <c r="F26" s="35">
        <v>6</v>
      </c>
      <c r="G26" s="35">
        <v>5</v>
      </c>
      <c r="H26" s="35">
        <v>11</v>
      </c>
      <c r="I26" s="35">
        <v>76202</v>
      </c>
      <c r="J26" s="35">
        <v>483</v>
      </c>
      <c r="K26" s="35">
        <v>76685</v>
      </c>
      <c r="L26" s="35">
        <v>181</v>
      </c>
      <c r="M26" s="35">
        <v>23</v>
      </c>
      <c r="N26" s="35">
        <v>204</v>
      </c>
      <c r="O26" s="35">
        <v>256661</v>
      </c>
    </row>
    <row r="27" spans="1:15" x14ac:dyDescent="0.25">
      <c r="A27" s="14" t="s">
        <v>100</v>
      </c>
      <c r="B27" s="14" t="s">
        <v>80</v>
      </c>
      <c r="C27" s="35">
        <v>58550</v>
      </c>
      <c r="D27" s="35">
        <v>94</v>
      </c>
      <c r="E27" s="35">
        <v>58644</v>
      </c>
      <c r="F27" s="35">
        <v>3725</v>
      </c>
      <c r="G27" s="35">
        <v>510</v>
      </c>
      <c r="H27" s="35">
        <v>4235</v>
      </c>
      <c r="I27" s="35">
        <v>11506</v>
      </c>
      <c r="J27" s="35">
        <v>486</v>
      </c>
      <c r="K27" s="35">
        <v>11992</v>
      </c>
      <c r="L27" s="35">
        <v>216</v>
      </c>
      <c r="M27" s="35">
        <v>78</v>
      </c>
      <c r="N27" s="35">
        <v>294</v>
      </c>
      <c r="O27" s="35">
        <v>75165</v>
      </c>
    </row>
    <row r="28" spans="1:15" x14ac:dyDescent="0.25">
      <c r="A28" s="14" t="s">
        <v>105</v>
      </c>
      <c r="B28" s="14" t="s">
        <v>80</v>
      </c>
      <c r="C28" s="35">
        <v>74811</v>
      </c>
      <c r="D28" s="35">
        <v>113</v>
      </c>
      <c r="E28" s="35">
        <v>74924</v>
      </c>
      <c r="F28" s="35">
        <v>2033</v>
      </c>
      <c r="G28" s="35">
        <v>153</v>
      </c>
      <c r="H28" s="35">
        <v>2186</v>
      </c>
      <c r="I28" s="35">
        <v>10867</v>
      </c>
      <c r="J28" s="35">
        <v>571</v>
      </c>
      <c r="K28" s="35">
        <v>11438</v>
      </c>
      <c r="L28" s="35">
        <v>116</v>
      </c>
      <c r="M28" s="35">
        <v>120</v>
      </c>
      <c r="N28" s="35">
        <v>236</v>
      </c>
      <c r="O28" s="35">
        <v>88784</v>
      </c>
    </row>
    <row r="29" spans="1:15" x14ac:dyDescent="0.25">
      <c r="A29" s="14" t="s">
        <v>86</v>
      </c>
      <c r="B29" s="14" t="s">
        <v>80</v>
      </c>
      <c r="C29" s="35">
        <v>29732</v>
      </c>
      <c r="D29" s="35">
        <v>4</v>
      </c>
      <c r="E29" s="35">
        <v>29736</v>
      </c>
      <c r="F29" s="35">
        <v>337</v>
      </c>
      <c r="G29" s="35"/>
      <c r="H29" s="35">
        <v>337</v>
      </c>
      <c r="I29" s="35">
        <v>4642</v>
      </c>
      <c r="J29" s="35">
        <v>38</v>
      </c>
      <c r="K29" s="35">
        <v>4680</v>
      </c>
      <c r="L29" s="35">
        <v>8</v>
      </c>
      <c r="M29" s="35">
        <v>1</v>
      </c>
      <c r="N29" s="35">
        <v>9</v>
      </c>
      <c r="O29" s="35">
        <v>34762</v>
      </c>
    </row>
    <row r="30" spans="1:15" x14ac:dyDescent="0.25">
      <c r="A30" s="14" t="s">
        <v>93</v>
      </c>
      <c r="B30" s="14" t="s">
        <v>80</v>
      </c>
      <c r="C30" s="35">
        <v>67580</v>
      </c>
      <c r="D30" s="35">
        <v>35</v>
      </c>
      <c r="E30" s="35">
        <v>67615</v>
      </c>
      <c r="F30" s="35">
        <v>7542</v>
      </c>
      <c r="G30" s="35">
        <v>985</v>
      </c>
      <c r="H30" s="35">
        <v>8527</v>
      </c>
      <c r="I30" s="35">
        <v>15964</v>
      </c>
      <c r="J30" s="35">
        <v>394</v>
      </c>
      <c r="K30" s="35">
        <v>16358</v>
      </c>
      <c r="L30" s="35">
        <v>31</v>
      </c>
      <c r="M30" s="35">
        <v>38</v>
      </c>
      <c r="N30" s="35">
        <v>69</v>
      </c>
      <c r="O30" s="35">
        <v>92569</v>
      </c>
    </row>
    <row r="31" spans="1:15" x14ac:dyDescent="0.25">
      <c r="A31" s="14" t="s">
        <v>92</v>
      </c>
      <c r="B31" s="14" t="s">
        <v>80</v>
      </c>
      <c r="C31" s="35">
        <v>38308</v>
      </c>
      <c r="D31" s="35">
        <v>88</v>
      </c>
      <c r="E31" s="35">
        <v>38396</v>
      </c>
      <c r="F31" s="35">
        <v>2018</v>
      </c>
      <c r="G31" s="35">
        <v>46</v>
      </c>
      <c r="H31" s="35">
        <v>2064</v>
      </c>
      <c r="I31" s="35">
        <v>6039</v>
      </c>
      <c r="J31" s="35">
        <v>206</v>
      </c>
      <c r="K31" s="35">
        <v>6245</v>
      </c>
      <c r="L31" s="35">
        <v>15</v>
      </c>
      <c r="M31" s="35">
        <v>9</v>
      </c>
      <c r="N31" s="35">
        <v>24</v>
      </c>
      <c r="O31" s="35">
        <v>46729</v>
      </c>
    </row>
    <row r="32" spans="1:15" x14ac:dyDescent="0.25">
      <c r="A32" s="14" t="s">
        <v>91</v>
      </c>
      <c r="B32" s="14" t="s">
        <v>80</v>
      </c>
      <c r="C32" s="35">
        <v>18193</v>
      </c>
      <c r="D32" s="35">
        <v>81</v>
      </c>
      <c r="E32" s="35">
        <v>18274</v>
      </c>
      <c r="F32" s="35">
        <v>924</v>
      </c>
      <c r="G32" s="35">
        <v>263</v>
      </c>
      <c r="H32" s="35">
        <v>1187</v>
      </c>
      <c r="I32" s="35">
        <v>4187</v>
      </c>
      <c r="J32" s="35">
        <v>215</v>
      </c>
      <c r="K32" s="35">
        <v>4402</v>
      </c>
      <c r="L32" s="35">
        <v>7</v>
      </c>
      <c r="M32" s="35">
        <v>12</v>
      </c>
      <c r="N32" s="35">
        <v>19</v>
      </c>
      <c r="O32" s="35">
        <v>23882</v>
      </c>
    </row>
    <row r="33" spans="1:15" x14ac:dyDescent="0.25">
      <c r="A33" s="14" t="s">
        <v>106</v>
      </c>
      <c r="B33" s="14" t="s">
        <v>80</v>
      </c>
      <c r="C33" s="35">
        <v>44276</v>
      </c>
      <c r="D33" s="35">
        <v>43</v>
      </c>
      <c r="E33" s="35">
        <v>44319</v>
      </c>
      <c r="F33" s="35">
        <v>3527</v>
      </c>
      <c r="G33" s="35">
        <v>940</v>
      </c>
      <c r="H33" s="35">
        <v>4467</v>
      </c>
      <c r="I33" s="35">
        <v>9148</v>
      </c>
      <c r="J33" s="35">
        <v>388</v>
      </c>
      <c r="K33" s="35">
        <v>9536</v>
      </c>
      <c r="L33" s="35">
        <v>13</v>
      </c>
      <c r="M33" s="35">
        <v>30</v>
      </c>
      <c r="N33" s="35">
        <v>43</v>
      </c>
      <c r="O33" s="35">
        <v>58365</v>
      </c>
    </row>
    <row r="34" spans="1:15" x14ac:dyDescent="0.25">
      <c r="A34" s="14" t="s">
        <v>103</v>
      </c>
      <c r="B34" s="14" t="s">
        <v>80</v>
      </c>
      <c r="C34" s="35">
        <v>81598</v>
      </c>
      <c r="D34" s="35">
        <v>66</v>
      </c>
      <c r="E34" s="35">
        <v>81664</v>
      </c>
      <c r="F34" s="35">
        <v>2494</v>
      </c>
      <c r="G34" s="35">
        <v>899</v>
      </c>
      <c r="H34" s="35">
        <v>3393</v>
      </c>
      <c r="I34" s="35">
        <v>16262</v>
      </c>
      <c r="J34" s="35">
        <v>907</v>
      </c>
      <c r="K34" s="35">
        <v>17169</v>
      </c>
      <c r="L34" s="35">
        <v>70</v>
      </c>
      <c r="M34" s="35">
        <v>432</v>
      </c>
      <c r="N34" s="35">
        <v>502</v>
      </c>
      <c r="O34" s="35">
        <v>102728</v>
      </c>
    </row>
    <row r="35" spans="1:15" x14ac:dyDescent="0.25">
      <c r="A35" s="14" t="s">
        <v>97</v>
      </c>
      <c r="B35" s="14" t="s">
        <v>80</v>
      </c>
      <c r="C35" s="35">
        <v>39474</v>
      </c>
      <c r="D35" s="35">
        <v>147</v>
      </c>
      <c r="E35" s="35">
        <v>39621</v>
      </c>
      <c r="F35" s="35">
        <v>2920</v>
      </c>
      <c r="G35" s="35">
        <v>91</v>
      </c>
      <c r="H35" s="35">
        <v>3011</v>
      </c>
      <c r="I35" s="35">
        <v>7946</v>
      </c>
      <c r="J35" s="35">
        <v>318</v>
      </c>
      <c r="K35" s="35">
        <v>8264</v>
      </c>
      <c r="L35" s="35">
        <v>11</v>
      </c>
      <c r="M35" s="35">
        <v>15</v>
      </c>
      <c r="N35" s="35">
        <v>26</v>
      </c>
      <c r="O35" s="35">
        <v>50922</v>
      </c>
    </row>
    <row r="36" spans="1:15" x14ac:dyDescent="0.25">
      <c r="A36" s="14" t="s">
        <v>124</v>
      </c>
      <c r="B36" s="14" t="s">
        <v>81</v>
      </c>
      <c r="C36" s="35">
        <v>8380</v>
      </c>
      <c r="D36" s="35">
        <v>10</v>
      </c>
      <c r="E36" s="35">
        <v>8390</v>
      </c>
      <c r="F36" s="35">
        <v>595</v>
      </c>
      <c r="G36" s="35">
        <v>479</v>
      </c>
      <c r="H36" s="35">
        <v>1074</v>
      </c>
      <c r="I36" s="35">
        <v>1902</v>
      </c>
      <c r="J36" s="35">
        <v>97</v>
      </c>
      <c r="K36" s="35">
        <v>1999</v>
      </c>
      <c r="L36" s="35">
        <v>1</v>
      </c>
      <c r="M36" s="35">
        <v>8</v>
      </c>
      <c r="N36" s="35">
        <v>9</v>
      </c>
      <c r="O36" s="35">
        <v>11472</v>
      </c>
    </row>
    <row r="37" spans="1:15" x14ac:dyDescent="0.25">
      <c r="A37" s="14" t="s">
        <v>112</v>
      </c>
      <c r="B37" s="14" t="s">
        <v>81</v>
      </c>
      <c r="C37" s="35">
        <v>91488</v>
      </c>
      <c r="D37" s="35">
        <v>34</v>
      </c>
      <c r="E37" s="35">
        <v>91522</v>
      </c>
      <c r="F37" s="35">
        <v>7512</v>
      </c>
      <c r="G37" s="35">
        <v>2285</v>
      </c>
      <c r="H37" s="35">
        <v>9797</v>
      </c>
      <c r="I37" s="35">
        <v>18957</v>
      </c>
      <c r="J37" s="35">
        <v>627</v>
      </c>
      <c r="K37" s="35">
        <v>19584</v>
      </c>
      <c r="L37" s="35">
        <v>62</v>
      </c>
      <c r="M37" s="35">
        <v>90</v>
      </c>
      <c r="N37" s="35">
        <v>152</v>
      </c>
      <c r="O37" s="35">
        <v>121055</v>
      </c>
    </row>
    <row r="38" spans="1:15" x14ac:dyDescent="0.25">
      <c r="A38" s="14" t="s">
        <v>113</v>
      </c>
      <c r="B38" s="14" t="s">
        <v>81</v>
      </c>
      <c r="C38" s="35">
        <v>45949</v>
      </c>
      <c r="D38" s="35">
        <v>29</v>
      </c>
      <c r="E38" s="35">
        <v>45978</v>
      </c>
      <c r="F38" s="35">
        <v>5098</v>
      </c>
      <c r="G38" s="35">
        <v>1160</v>
      </c>
      <c r="H38" s="35">
        <v>6258</v>
      </c>
      <c r="I38" s="35">
        <v>8463</v>
      </c>
      <c r="J38" s="35">
        <v>400</v>
      </c>
      <c r="K38" s="35">
        <v>8863</v>
      </c>
      <c r="L38" s="35">
        <v>36</v>
      </c>
      <c r="M38" s="35">
        <v>46</v>
      </c>
      <c r="N38" s="35">
        <v>82</v>
      </c>
      <c r="O38" s="35">
        <v>61181</v>
      </c>
    </row>
    <row r="39" spans="1:15" x14ac:dyDescent="0.25">
      <c r="A39" s="14" t="s">
        <v>114</v>
      </c>
      <c r="B39" s="14" t="s">
        <v>81</v>
      </c>
      <c r="C39" s="35">
        <v>20283</v>
      </c>
      <c r="D39" s="35">
        <v>4</v>
      </c>
      <c r="E39" s="35">
        <v>20287</v>
      </c>
      <c r="F39" s="35">
        <v>575</v>
      </c>
      <c r="G39" s="35">
        <v>8</v>
      </c>
      <c r="H39" s="35">
        <v>583</v>
      </c>
      <c r="I39" s="35">
        <v>3887</v>
      </c>
      <c r="J39" s="35">
        <v>129</v>
      </c>
      <c r="K39" s="35">
        <v>4016</v>
      </c>
      <c r="L39" s="35">
        <v>34</v>
      </c>
      <c r="M39" s="35">
        <v>2</v>
      </c>
      <c r="N39" s="35">
        <v>36</v>
      </c>
      <c r="O39" s="35">
        <v>24922</v>
      </c>
    </row>
    <row r="40" spans="1:15" x14ac:dyDescent="0.25">
      <c r="A40" s="14" t="s">
        <v>125</v>
      </c>
      <c r="B40" s="14" t="s">
        <v>81</v>
      </c>
      <c r="C40" s="35">
        <v>6354</v>
      </c>
      <c r="D40" s="35">
        <v>6</v>
      </c>
      <c r="E40" s="35">
        <v>6360</v>
      </c>
      <c r="F40" s="35">
        <v>1203</v>
      </c>
      <c r="G40" s="35">
        <v>514</v>
      </c>
      <c r="H40" s="35">
        <v>1717</v>
      </c>
      <c r="I40" s="35">
        <v>1484</v>
      </c>
      <c r="J40" s="35">
        <v>72</v>
      </c>
      <c r="K40" s="35">
        <v>1556</v>
      </c>
      <c r="L40" s="35">
        <v>7</v>
      </c>
      <c r="M40" s="35">
        <v>8</v>
      </c>
      <c r="N40" s="35">
        <v>15</v>
      </c>
      <c r="O40" s="35">
        <v>9648</v>
      </c>
    </row>
    <row r="41" spans="1:15" x14ac:dyDescent="0.25">
      <c r="A41" s="14" t="s">
        <v>115</v>
      </c>
      <c r="B41" s="14" t="s">
        <v>81</v>
      </c>
      <c r="C41" s="35">
        <v>19009</v>
      </c>
      <c r="D41" s="35"/>
      <c r="E41" s="35">
        <v>19009</v>
      </c>
      <c r="F41" s="35">
        <v>843</v>
      </c>
      <c r="G41" s="35">
        <v>35</v>
      </c>
      <c r="H41" s="35">
        <v>878</v>
      </c>
      <c r="I41" s="35">
        <v>2934</v>
      </c>
      <c r="J41" s="35">
        <v>125</v>
      </c>
      <c r="K41" s="35">
        <v>3059</v>
      </c>
      <c r="L41" s="35">
        <v>6</v>
      </c>
      <c r="M41" s="35">
        <v>14</v>
      </c>
      <c r="N41" s="35">
        <v>20</v>
      </c>
      <c r="O41" s="35">
        <v>22966</v>
      </c>
    </row>
    <row r="42" spans="1:15" x14ac:dyDescent="0.25">
      <c r="A42" s="14" t="s">
        <v>116</v>
      </c>
      <c r="B42" s="14" t="s">
        <v>81</v>
      </c>
      <c r="C42" s="35">
        <v>19723</v>
      </c>
      <c r="D42" s="35">
        <v>30</v>
      </c>
      <c r="E42" s="35">
        <v>19753</v>
      </c>
      <c r="F42" s="35">
        <v>897</v>
      </c>
      <c r="G42" s="35">
        <v>1046</v>
      </c>
      <c r="H42" s="35">
        <v>1943</v>
      </c>
      <c r="I42" s="35">
        <v>4089</v>
      </c>
      <c r="J42" s="35">
        <v>200</v>
      </c>
      <c r="K42" s="35">
        <v>4289</v>
      </c>
      <c r="L42" s="35">
        <v>7</v>
      </c>
      <c r="M42" s="35">
        <v>14</v>
      </c>
      <c r="N42" s="35">
        <v>21</v>
      </c>
      <c r="O42" s="35">
        <v>26006</v>
      </c>
    </row>
    <row r="43" spans="1:15" x14ac:dyDescent="0.25">
      <c r="A43" s="14" t="s">
        <v>126</v>
      </c>
      <c r="B43" s="14" t="s">
        <v>81</v>
      </c>
      <c r="C43" s="35">
        <v>7526</v>
      </c>
      <c r="D43" s="35">
        <v>3</v>
      </c>
      <c r="E43" s="35">
        <v>7529</v>
      </c>
      <c r="F43" s="35">
        <v>1325</v>
      </c>
      <c r="G43" s="35">
        <v>149</v>
      </c>
      <c r="H43" s="35">
        <v>1474</v>
      </c>
      <c r="I43" s="35">
        <v>1449</v>
      </c>
      <c r="J43" s="35">
        <v>92</v>
      </c>
      <c r="K43" s="35">
        <v>1541</v>
      </c>
      <c r="L43" s="35">
        <v>8</v>
      </c>
      <c r="M43" s="35">
        <v>5</v>
      </c>
      <c r="N43" s="35">
        <v>13</v>
      </c>
      <c r="O43" s="35">
        <v>10557</v>
      </c>
    </row>
    <row r="44" spans="1:15" x14ac:dyDescent="0.25">
      <c r="A44" s="14" t="s">
        <v>117</v>
      </c>
      <c r="B44" s="14" t="s">
        <v>81</v>
      </c>
      <c r="C44" s="35">
        <v>21472</v>
      </c>
      <c r="D44" s="35">
        <v>58</v>
      </c>
      <c r="E44" s="35">
        <v>21530</v>
      </c>
      <c r="F44" s="35">
        <v>926</v>
      </c>
      <c r="G44" s="35">
        <v>396</v>
      </c>
      <c r="H44" s="35">
        <v>1322</v>
      </c>
      <c r="I44" s="35">
        <v>5155</v>
      </c>
      <c r="J44" s="35">
        <v>222</v>
      </c>
      <c r="K44" s="35">
        <v>5377</v>
      </c>
      <c r="L44" s="35">
        <v>31</v>
      </c>
      <c r="M44" s="35">
        <v>29</v>
      </c>
      <c r="N44" s="35">
        <v>60</v>
      </c>
      <c r="O44" s="35">
        <v>28289</v>
      </c>
    </row>
    <row r="45" spans="1:15" x14ac:dyDescent="0.25">
      <c r="A45" s="14" t="s">
        <v>118</v>
      </c>
      <c r="B45" s="14" t="s">
        <v>81</v>
      </c>
      <c r="C45" s="35">
        <v>77809</v>
      </c>
      <c r="D45" s="35">
        <v>134</v>
      </c>
      <c r="E45" s="35">
        <v>77943</v>
      </c>
      <c r="F45" s="35">
        <v>3350</v>
      </c>
      <c r="G45" s="35">
        <v>1877</v>
      </c>
      <c r="H45" s="35">
        <v>5227</v>
      </c>
      <c r="I45" s="35">
        <v>16666</v>
      </c>
      <c r="J45" s="35">
        <v>732</v>
      </c>
      <c r="K45" s="35">
        <v>17398</v>
      </c>
      <c r="L45" s="35">
        <v>54</v>
      </c>
      <c r="M45" s="35">
        <v>70</v>
      </c>
      <c r="N45" s="35">
        <v>124</v>
      </c>
      <c r="O45" s="35">
        <v>100692</v>
      </c>
    </row>
    <row r="46" spans="1:15" x14ac:dyDescent="0.25">
      <c r="A46" s="14" t="s">
        <v>119</v>
      </c>
      <c r="B46" s="14" t="s">
        <v>81</v>
      </c>
      <c r="C46" s="35">
        <v>16905</v>
      </c>
      <c r="D46" s="35">
        <v>8</v>
      </c>
      <c r="E46" s="35">
        <v>16913</v>
      </c>
      <c r="F46" s="35">
        <v>2761</v>
      </c>
      <c r="G46" s="35">
        <v>942</v>
      </c>
      <c r="H46" s="35">
        <v>3703</v>
      </c>
      <c r="I46" s="35">
        <v>2713</v>
      </c>
      <c r="J46" s="35">
        <v>87</v>
      </c>
      <c r="K46" s="35">
        <v>2800</v>
      </c>
      <c r="L46" s="35">
        <v>12</v>
      </c>
      <c r="M46" s="35">
        <v>2</v>
      </c>
      <c r="N46" s="35">
        <v>14</v>
      </c>
      <c r="O46" s="35">
        <v>23430</v>
      </c>
    </row>
    <row r="47" spans="1:15" x14ac:dyDescent="0.25">
      <c r="A47" s="14" t="s">
        <v>120</v>
      </c>
      <c r="B47" s="14" t="s">
        <v>81</v>
      </c>
      <c r="C47" s="35">
        <v>27895</v>
      </c>
      <c r="D47" s="35">
        <v>22</v>
      </c>
      <c r="E47" s="35">
        <v>27917</v>
      </c>
      <c r="F47" s="35">
        <v>1455</v>
      </c>
      <c r="G47" s="35">
        <v>1651</v>
      </c>
      <c r="H47" s="35">
        <v>3106</v>
      </c>
      <c r="I47" s="35">
        <v>5571</v>
      </c>
      <c r="J47" s="35">
        <v>300</v>
      </c>
      <c r="K47" s="35">
        <v>5871</v>
      </c>
      <c r="L47" s="35">
        <v>15</v>
      </c>
      <c r="M47" s="35">
        <v>39</v>
      </c>
      <c r="N47" s="35">
        <v>54</v>
      </c>
      <c r="O47" s="35">
        <v>36948</v>
      </c>
    </row>
    <row r="48" spans="1:15" x14ac:dyDescent="0.25">
      <c r="A48" s="14" t="s">
        <v>121</v>
      </c>
      <c r="B48" s="14" t="s">
        <v>81</v>
      </c>
      <c r="C48" s="35">
        <v>9512</v>
      </c>
      <c r="D48" s="35">
        <v>11</v>
      </c>
      <c r="E48" s="35">
        <v>9523</v>
      </c>
      <c r="F48" s="35">
        <v>719</v>
      </c>
      <c r="G48" s="35">
        <v>15</v>
      </c>
      <c r="H48" s="35">
        <v>734</v>
      </c>
      <c r="I48" s="35">
        <v>1568</v>
      </c>
      <c r="J48" s="35">
        <v>108</v>
      </c>
      <c r="K48" s="35">
        <v>1676</v>
      </c>
      <c r="L48" s="35">
        <v>8</v>
      </c>
      <c r="M48" s="35">
        <v>3</v>
      </c>
      <c r="N48" s="35">
        <v>11</v>
      </c>
      <c r="O48" s="35">
        <v>11944</v>
      </c>
    </row>
    <row r="49" spans="1:15" x14ac:dyDescent="0.25">
      <c r="A49" s="14" t="s">
        <v>122</v>
      </c>
      <c r="B49" s="14" t="s">
        <v>81</v>
      </c>
      <c r="C49" s="35">
        <v>54190</v>
      </c>
      <c r="D49" s="35">
        <v>56</v>
      </c>
      <c r="E49" s="35">
        <v>54246</v>
      </c>
      <c r="F49" s="35">
        <v>347</v>
      </c>
      <c r="G49" s="35">
        <v>217</v>
      </c>
      <c r="H49" s="35">
        <v>564</v>
      </c>
      <c r="I49" s="35">
        <v>8725</v>
      </c>
      <c r="J49" s="35">
        <v>345</v>
      </c>
      <c r="K49" s="35">
        <v>9070</v>
      </c>
      <c r="L49" s="35">
        <v>11</v>
      </c>
      <c r="M49" s="35">
        <v>39</v>
      </c>
      <c r="N49" s="35">
        <v>50</v>
      </c>
      <c r="O49" s="35">
        <v>63930</v>
      </c>
    </row>
    <row r="50" spans="1:15" x14ac:dyDescent="0.25">
      <c r="A50" s="14" t="s">
        <v>127</v>
      </c>
      <c r="B50" s="14" t="s">
        <v>81</v>
      </c>
      <c r="C50" s="35">
        <v>71533</v>
      </c>
      <c r="D50" s="35">
        <v>46</v>
      </c>
      <c r="E50" s="35">
        <v>71579</v>
      </c>
      <c r="F50" s="35">
        <v>1869</v>
      </c>
      <c r="G50" s="35">
        <v>1678</v>
      </c>
      <c r="H50" s="35">
        <v>3547</v>
      </c>
      <c r="I50" s="35">
        <v>15245</v>
      </c>
      <c r="J50" s="35">
        <v>569</v>
      </c>
      <c r="K50" s="35">
        <v>15814</v>
      </c>
      <c r="L50" s="35">
        <v>29</v>
      </c>
      <c r="M50" s="35">
        <v>46</v>
      </c>
      <c r="N50" s="35">
        <v>75</v>
      </c>
      <c r="O50" s="35">
        <v>91015</v>
      </c>
    </row>
    <row r="51" spans="1:15" x14ac:dyDescent="0.25">
      <c r="A51" s="14" t="s">
        <v>123</v>
      </c>
      <c r="B51" s="14" t="s">
        <v>81</v>
      </c>
      <c r="C51" s="35">
        <v>78296</v>
      </c>
      <c r="D51" s="35">
        <v>51</v>
      </c>
      <c r="E51" s="35">
        <v>78347</v>
      </c>
      <c r="F51" s="35">
        <v>2906</v>
      </c>
      <c r="G51" s="35">
        <v>1709</v>
      </c>
      <c r="H51" s="35">
        <v>4615</v>
      </c>
      <c r="I51" s="35">
        <v>14777</v>
      </c>
      <c r="J51" s="35">
        <v>549</v>
      </c>
      <c r="K51" s="35">
        <v>15326</v>
      </c>
      <c r="L51" s="35">
        <v>80</v>
      </c>
      <c r="M51" s="35">
        <v>105</v>
      </c>
      <c r="N51" s="35">
        <v>185</v>
      </c>
      <c r="O51" s="35">
        <v>98473</v>
      </c>
    </row>
    <row r="52" spans="1:15" x14ac:dyDescent="0.25">
      <c r="A52" s="14" t="s">
        <v>128</v>
      </c>
      <c r="B52" s="14" t="s">
        <v>81</v>
      </c>
      <c r="C52" s="35">
        <v>110196</v>
      </c>
      <c r="D52" s="35">
        <v>78</v>
      </c>
      <c r="E52" s="35">
        <v>110274</v>
      </c>
      <c r="F52" s="35">
        <v>872</v>
      </c>
      <c r="G52" s="35">
        <v>850</v>
      </c>
      <c r="H52" s="35">
        <v>1722</v>
      </c>
      <c r="I52" s="35">
        <v>15301</v>
      </c>
      <c r="J52" s="35">
        <v>778</v>
      </c>
      <c r="K52" s="35">
        <v>16079</v>
      </c>
      <c r="L52" s="35">
        <v>133</v>
      </c>
      <c r="M52" s="35">
        <v>192</v>
      </c>
      <c r="N52" s="35">
        <v>325</v>
      </c>
      <c r="O52" s="35">
        <v>128400</v>
      </c>
    </row>
    <row r="55" spans="1:15" x14ac:dyDescent="0.25">
      <c r="J55" s="13"/>
    </row>
  </sheetData>
  <mergeCells count="4">
    <mergeCell ref="C1:E1"/>
    <mergeCell ref="F1:H1"/>
    <mergeCell ref="I1:K1"/>
    <mergeCell ref="L1:N1"/>
  </mergeCells>
  <pageMargins left="0.7" right="0.7" top="0.75" bottom="0.75" header="0.3" footer="0.3"/>
  <pageSetup paperSize="9" orientation="portrait" verticalDpi="0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8"/>
  <dimension ref="A1:O52"/>
  <sheetViews>
    <sheetView zoomScale="80" zoomScaleNormal="80" workbookViewId="0">
      <selection sqref="A1:O1048576"/>
    </sheetView>
  </sheetViews>
  <sheetFormatPr defaultRowHeight="15" x14ac:dyDescent="0.25"/>
  <cols>
    <col min="1" max="1" width="17.7109375" bestFit="1" customWidth="1"/>
    <col min="2" max="2" width="19" customWidth="1"/>
    <col min="3" max="15" width="18.42578125" customWidth="1"/>
  </cols>
  <sheetData>
    <row r="1" spans="1:15" ht="28.5" x14ac:dyDescent="0.25">
      <c r="C1" s="37" t="s">
        <v>68</v>
      </c>
      <c r="D1" s="37"/>
      <c r="E1" s="37"/>
      <c r="F1" s="37" t="s">
        <v>69</v>
      </c>
      <c r="G1" s="37"/>
      <c r="H1" s="37"/>
      <c r="I1" s="37" t="s">
        <v>70</v>
      </c>
      <c r="J1" s="37"/>
      <c r="K1" s="37"/>
      <c r="L1" s="37" t="s">
        <v>71</v>
      </c>
      <c r="M1" s="37"/>
      <c r="N1" s="37"/>
      <c r="O1" s="19" t="s">
        <v>17</v>
      </c>
    </row>
    <row r="2" spans="1:15" x14ac:dyDescent="0.25">
      <c r="B2" s="2"/>
      <c r="C2" s="31" t="s">
        <v>1</v>
      </c>
      <c r="D2" s="31" t="s">
        <v>2</v>
      </c>
      <c r="E2" s="19" t="s">
        <v>25</v>
      </c>
      <c r="F2" s="31" t="s">
        <v>1</v>
      </c>
      <c r="G2" s="31" t="s">
        <v>2</v>
      </c>
      <c r="H2" s="19" t="s">
        <v>25</v>
      </c>
      <c r="I2" s="31" t="s">
        <v>1</v>
      </c>
      <c r="J2" s="31" t="s">
        <v>2</v>
      </c>
      <c r="K2" s="19" t="s">
        <v>25</v>
      </c>
      <c r="L2" s="31" t="s">
        <v>1</v>
      </c>
      <c r="M2" s="31" t="s">
        <v>2</v>
      </c>
      <c r="N2" s="19" t="s">
        <v>25</v>
      </c>
      <c r="O2" s="19"/>
    </row>
    <row r="3" spans="1:15" x14ac:dyDescent="0.25">
      <c r="A3" s="14" t="s">
        <v>21</v>
      </c>
      <c r="B3" s="14" t="s">
        <v>21</v>
      </c>
      <c r="C3" s="32">
        <v>628425.51301666663</v>
      </c>
      <c r="D3" s="32">
        <v>5985.9650416666664</v>
      </c>
      <c r="E3" s="32">
        <v>634411.47805833328</v>
      </c>
      <c r="F3" s="32">
        <v>49252.381608333337</v>
      </c>
      <c r="G3" s="32">
        <v>52292.587224999996</v>
      </c>
      <c r="H3" s="32">
        <v>101544.96883333335</v>
      </c>
      <c r="I3" s="32">
        <v>320075.36015833326</v>
      </c>
      <c r="J3" s="32">
        <v>239362.48679166668</v>
      </c>
      <c r="K3" s="32">
        <v>559437.84694999992</v>
      </c>
      <c r="L3" s="32">
        <v>24476.054941666669</v>
      </c>
      <c r="M3" s="32">
        <v>483522.1651166667</v>
      </c>
      <c r="N3" s="32">
        <v>507998.22005833336</v>
      </c>
      <c r="O3" s="32">
        <v>1803392.5138999999</v>
      </c>
    </row>
    <row r="4" spans="1:15" x14ac:dyDescent="0.25">
      <c r="A4" s="14" t="s">
        <v>80</v>
      </c>
      <c r="B4" s="14" t="s">
        <v>22</v>
      </c>
      <c r="C4" s="32">
        <v>513478.81125833333</v>
      </c>
      <c r="D4" s="32">
        <v>5722.62435</v>
      </c>
      <c r="E4" s="32">
        <v>519201.43560833333</v>
      </c>
      <c r="F4" s="32">
        <v>30210.269366666671</v>
      </c>
      <c r="G4" s="32">
        <v>22235.922683333334</v>
      </c>
      <c r="H4" s="32">
        <v>52446.192050000005</v>
      </c>
      <c r="I4" s="32">
        <v>265707.09844999993</v>
      </c>
      <c r="J4" s="32">
        <v>187751.14892500002</v>
      </c>
      <c r="K4" s="32">
        <v>453458.24737499992</v>
      </c>
      <c r="L4" s="32">
        <v>19961.581583333336</v>
      </c>
      <c r="M4" s="32">
        <v>397478.80085833336</v>
      </c>
      <c r="N4" s="32">
        <v>417440.38244166668</v>
      </c>
      <c r="O4" s="32">
        <v>1442546.2574749999</v>
      </c>
    </row>
    <row r="5" spans="1:15" x14ac:dyDescent="0.25">
      <c r="A5" s="14" t="s">
        <v>81</v>
      </c>
      <c r="B5" s="14" t="s">
        <v>23</v>
      </c>
      <c r="C5" s="32">
        <v>114946.70175833334</v>
      </c>
      <c r="D5" s="32">
        <v>263.34069166666666</v>
      </c>
      <c r="E5" s="32">
        <v>115210.04245000001</v>
      </c>
      <c r="F5" s="32">
        <v>19042.112241666669</v>
      </c>
      <c r="G5" s="32">
        <v>30056.664541666662</v>
      </c>
      <c r="H5" s="32">
        <v>49098.776783333335</v>
      </c>
      <c r="I5" s="32">
        <v>54368.261708333332</v>
      </c>
      <c r="J5" s="32">
        <v>51611.337866666661</v>
      </c>
      <c r="K5" s="32">
        <v>105979.599575</v>
      </c>
      <c r="L5" s="32">
        <v>4514.4733583333327</v>
      </c>
      <c r="M5" s="32">
        <v>86043.364258333328</v>
      </c>
      <c r="N5" s="32">
        <v>90557.837616666657</v>
      </c>
      <c r="O5" s="32">
        <v>360846.25642500003</v>
      </c>
    </row>
    <row r="6" spans="1:15" x14ac:dyDescent="0.25">
      <c r="A6" s="14" t="s">
        <v>95</v>
      </c>
      <c r="B6" s="14" t="s">
        <v>80</v>
      </c>
      <c r="C6" s="32">
        <v>8627.1964249999983</v>
      </c>
      <c r="D6" s="32">
        <v>52.533150000000006</v>
      </c>
      <c r="E6" s="32">
        <v>8679.7295749999976</v>
      </c>
      <c r="F6" s="32">
        <v>40.722058333333315</v>
      </c>
      <c r="G6" s="32">
        <v>409.95139166666661</v>
      </c>
      <c r="H6" s="32">
        <v>450.67344999999995</v>
      </c>
      <c r="I6" s="32">
        <v>4510.3973999999998</v>
      </c>
      <c r="J6" s="32">
        <v>8076.0565000000015</v>
      </c>
      <c r="K6" s="32">
        <v>12586.4539</v>
      </c>
      <c r="L6" s="32">
        <v>51.751400000000004</v>
      </c>
      <c r="M6" s="32">
        <v>105638.76870000002</v>
      </c>
      <c r="N6" s="32">
        <v>105690.52010000001</v>
      </c>
      <c r="O6" s="32">
        <v>127407.37702500002</v>
      </c>
    </row>
    <row r="7" spans="1:15" x14ac:dyDescent="0.25">
      <c r="A7" s="14" t="s">
        <v>111</v>
      </c>
      <c r="B7" s="14" t="s">
        <v>80</v>
      </c>
      <c r="C7" s="32">
        <v>9995.4019666666645</v>
      </c>
      <c r="D7" s="32">
        <v>13.830641666666665</v>
      </c>
      <c r="E7" s="32">
        <v>10009.232608333332</v>
      </c>
      <c r="F7" s="32">
        <v>152.89599166666665</v>
      </c>
      <c r="G7" s="32"/>
      <c r="H7" s="32">
        <v>152.89599166666665</v>
      </c>
      <c r="I7" s="32">
        <v>3929.3089833333338</v>
      </c>
      <c r="J7" s="32">
        <v>10178.8406</v>
      </c>
      <c r="K7" s="32">
        <v>14108.149583333334</v>
      </c>
      <c r="L7" s="32">
        <v>152.72215833333334</v>
      </c>
      <c r="M7" s="32">
        <v>581.20026666666672</v>
      </c>
      <c r="N7" s="32">
        <v>733.92242500000009</v>
      </c>
      <c r="O7" s="32">
        <v>25004.200608333333</v>
      </c>
    </row>
    <row r="8" spans="1:15" x14ac:dyDescent="0.25">
      <c r="A8" s="14" t="s">
        <v>98</v>
      </c>
      <c r="B8" s="14" t="s">
        <v>80</v>
      </c>
      <c r="C8" s="32">
        <v>3706.7254416666665</v>
      </c>
      <c r="D8" s="32">
        <v>3.3431750000000005</v>
      </c>
      <c r="E8" s="32">
        <v>3710.0686166666665</v>
      </c>
      <c r="F8" s="32">
        <v>3267.9936250000001</v>
      </c>
      <c r="G8" s="32">
        <v>607.3979250000001</v>
      </c>
      <c r="H8" s="32">
        <v>3875.3915500000003</v>
      </c>
      <c r="I8" s="32">
        <v>3173.4280916666667</v>
      </c>
      <c r="J8" s="32">
        <v>1088.0701833333333</v>
      </c>
      <c r="K8" s="32">
        <v>4261.4982749999999</v>
      </c>
      <c r="L8" s="32"/>
      <c r="M8" s="32">
        <v>1505.9001333333331</v>
      </c>
      <c r="N8" s="32">
        <v>1505.9001333333331</v>
      </c>
      <c r="O8" s="32">
        <v>13352.858574999998</v>
      </c>
    </row>
    <row r="9" spans="1:15" x14ac:dyDescent="0.25">
      <c r="A9" s="14" t="s">
        <v>110</v>
      </c>
      <c r="B9" s="14" t="s">
        <v>80</v>
      </c>
      <c r="C9" s="32">
        <v>37496.059024999995</v>
      </c>
      <c r="D9" s="32">
        <v>16.776258333333335</v>
      </c>
      <c r="E9" s="32">
        <v>37512.835283333327</v>
      </c>
      <c r="F9" s="32">
        <v>6.4583000000000004</v>
      </c>
      <c r="G9" s="32">
        <v>281.92976666666669</v>
      </c>
      <c r="H9" s="32">
        <v>288.3880666666667</v>
      </c>
      <c r="I9" s="32">
        <v>14911.431600000002</v>
      </c>
      <c r="J9" s="32">
        <v>6267.8252083333336</v>
      </c>
      <c r="K9" s="32">
        <v>21179.256808333335</v>
      </c>
      <c r="L9" s="32">
        <v>241.87723333333332</v>
      </c>
      <c r="M9" s="32">
        <v>1264.1523750000001</v>
      </c>
      <c r="N9" s="32">
        <v>1506.0296083333335</v>
      </c>
      <c r="O9" s="32">
        <v>60486.509766666662</v>
      </c>
    </row>
    <row r="10" spans="1:15" x14ac:dyDescent="0.25">
      <c r="A10" s="14" t="s">
        <v>94</v>
      </c>
      <c r="B10" s="14" t="s">
        <v>80</v>
      </c>
      <c r="C10" s="32">
        <v>9961.7344166666662</v>
      </c>
      <c r="D10" s="32">
        <v>9.6580166666666685</v>
      </c>
      <c r="E10" s="32">
        <v>9971.3924333333325</v>
      </c>
      <c r="F10" s="32">
        <v>1843.6287833333333</v>
      </c>
      <c r="G10" s="32">
        <v>1904.5868</v>
      </c>
      <c r="H10" s="32">
        <v>3748.2155833333336</v>
      </c>
      <c r="I10" s="32">
        <v>4905.5901416666675</v>
      </c>
      <c r="J10" s="32">
        <v>2940.7878999999994</v>
      </c>
      <c r="K10" s="32">
        <v>7846.3780416666668</v>
      </c>
      <c r="L10" s="32">
        <v>138.44873333333334</v>
      </c>
      <c r="M10" s="32">
        <v>12895.322608333332</v>
      </c>
      <c r="N10" s="32">
        <v>13033.771341666665</v>
      </c>
      <c r="O10" s="32">
        <v>34599.757399999995</v>
      </c>
    </row>
    <row r="11" spans="1:15" x14ac:dyDescent="0.25">
      <c r="A11" s="14" t="s">
        <v>109</v>
      </c>
      <c r="B11" s="14" t="s">
        <v>80</v>
      </c>
      <c r="C11" s="32">
        <v>928.70372500000019</v>
      </c>
      <c r="D11" s="32"/>
      <c r="E11" s="32">
        <v>928.70372500000019</v>
      </c>
      <c r="F11" s="32">
        <v>419.42394999999999</v>
      </c>
      <c r="G11" s="32">
        <v>9.7093249999999998</v>
      </c>
      <c r="H11" s="32">
        <v>429.13327499999997</v>
      </c>
      <c r="I11" s="32">
        <v>650.9789750000001</v>
      </c>
      <c r="J11" s="32">
        <v>376.43609166666664</v>
      </c>
      <c r="K11" s="32">
        <v>1027.4150666666667</v>
      </c>
      <c r="L11" s="32">
        <v>107.05205833333332</v>
      </c>
      <c r="M11" s="32">
        <v>638.94931666666662</v>
      </c>
      <c r="N11" s="32">
        <v>746.00137499999994</v>
      </c>
      <c r="O11" s="32">
        <v>3131.2534416666672</v>
      </c>
    </row>
    <row r="12" spans="1:15" x14ac:dyDescent="0.25">
      <c r="A12" s="14" t="s">
        <v>83</v>
      </c>
      <c r="B12" s="14" t="s">
        <v>80</v>
      </c>
      <c r="C12" s="32">
        <v>52528.827399999987</v>
      </c>
      <c r="D12" s="32">
        <v>122.64638333333335</v>
      </c>
      <c r="E12" s="32">
        <v>52651.47378333332</v>
      </c>
      <c r="F12" s="32">
        <v>158.89616666666666</v>
      </c>
      <c r="G12" s="32">
        <v>285.4244333333333</v>
      </c>
      <c r="H12" s="32">
        <v>444.32059999999996</v>
      </c>
      <c r="I12" s="32">
        <v>35726.768508333327</v>
      </c>
      <c r="J12" s="32">
        <v>23706.159233333332</v>
      </c>
      <c r="K12" s="32">
        <v>59432.927741666659</v>
      </c>
      <c r="L12" s="32">
        <v>6829.0343666666677</v>
      </c>
      <c r="M12" s="32">
        <v>52779.523091666662</v>
      </c>
      <c r="N12" s="32">
        <v>59608.557458333329</v>
      </c>
      <c r="O12" s="32">
        <v>172137.27958333332</v>
      </c>
    </row>
    <row r="13" spans="1:15" x14ac:dyDescent="0.25">
      <c r="A13" s="14" t="s">
        <v>84</v>
      </c>
      <c r="B13" s="14" t="s">
        <v>80</v>
      </c>
      <c r="C13" s="32">
        <v>52854.887183333347</v>
      </c>
      <c r="D13" s="32">
        <v>35.636533333333333</v>
      </c>
      <c r="E13" s="32">
        <v>52890.523716666678</v>
      </c>
      <c r="F13" s="32">
        <v>322.14059166666658</v>
      </c>
      <c r="G13" s="32">
        <v>117.537525</v>
      </c>
      <c r="H13" s="32">
        <v>439.6781166666666</v>
      </c>
      <c r="I13" s="32">
        <v>33806.863258333338</v>
      </c>
      <c r="J13" s="32">
        <v>5846.7567499999996</v>
      </c>
      <c r="K13" s="32">
        <v>39653.620008333339</v>
      </c>
      <c r="L13" s="32">
        <v>1074.9471333333333</v>
      </c>
      <c r="M13" s="32">
        <v>654.34604999999999</v>
      </c>
      <c r="N13" s="32">
        <v>1729.2931833333332</v>
      </c>
      <c r="O13" s="32">
        <v>94713.115025000021</v>
      </c>
    </row>
    <row r="14" spans="1:15" x14ac:dyDescent="0.25">
      <c r="A14" s="14" t="s">
        <v>96</v>
      </c>
      <c r="B14" s="14" t="s">
        <v>80</v>
      </c>
      <c r="C14" s="32">
        <v>12912.948483333334</v>
      </c>
      <c r="D14" s="32">
        <v>387.10123333333337</v>
      </c>
      <c r="E14" s="32">
        <v>13300.049716666666</v>
      </c>
      <c r="F14" s="32">
        <v>543.65721666666673</v>
      </c>
      <c r="G14" s="32">
        <v>878.38430000000005</v>
      </c>
      <c r="H14" s="32">
        <v>1422.0415166666667</v>
      </c>
      <c r="I14" s="32">
        <v>6909.8276166666665</v>
      </c>
      <c r="J14" s="32">
        <v>6202.8324416666665</v>
      </c>
      <c r="K14" s="32">
        <v>13112.660058333333</v>
      </c>
      <c r="L14" s="32">
        <v>72.184183333333337</v>
      </c>
      <c r="M14" s="32">
        <v>971.65089999999987</v>
      </c>
      <c r="N14" s="32">
        <v>1043.8350833333332</v>
      </c>
      <c r="O14" s="32">
        <v>28878.586374999999</v>
      </c>
    </row>
    <row r="15" spans="1:15" x14ac:dyDescent="0.25">
      <c r="A15" s="14" t="s">
        <v>88</v>
      </c>
      <c r="B15" s="14" t="s">
        <v>80</v>
      </c>
      <c r="C15" s="32">
        <v>23441.397816666667</v>
      </c>
      <c r="D15" s="32">
        <v>107.43760833333332</v>
      </c>
      <c r="E15" s="32">
        <v>23548.835425000001</v>
      </c>
      <c r="F15" s="32">
        <v>2.1317666666666666</v>
      </c>
      <c r="G15" s="32">
        <v>1.6660666666666666</v>
      </c>
      <c r="H15" s="32">
        <v>3.7978333333333332</v>
      </c>
      <c r="I15" s="32">
        <v>9242.1486583333335</v>
      </c>
      <c r="J15" s="32">
        <v>7771.7838666666676</v>
      </c>
      <c r="K15" s="32">
        <v>17013.932525</v>
      </c>
      <c r="L15" s="32">
        <v>563.09665000000007</v>
      </c>
      <c r="M15" s="32">
        <v>12746.286416666671</v>
      </c>
      <c r="N15" s="32">
        <v>13309.383066666671</v>
      </c>
      <c r="O15" s="32">
        <v>53875.948850000008</v>
      </c>
    </row>
    <row r="16" spans="1:15" x14ac:dyDescent="0.25">
      <c r="A16" s="14" t="s">
        <v>107</v>
      </c>
      <c r="B16" s="14" t="s">
        <v>80</v>
      </c>
      <c r="C16" s="32">
        <v>7590.0582249999998</v>
      </c>
      <c r="D16" s="32">
        <v>348.73076666666668</v>
      </c>
      <c r="E16" s="32">
        <v>7938.7889916666663</v>
      </c>
      <c r="F16" s="32">
        <v>404.89081666666669</v>
      </c>
      <c r="G16" s="32">
        <v>849.85388333333344</v>
      </c>
      <c r="H16" s="32">
        <v>1254.7447000000002</v>
      </c>
      <c r="I16" s="32">
        <v>3537.4406166666668</v>
      </c>
      <c r="J16" s="32">
        <v>2397.0185916666669</v>
      </c>
      <c r="K16" s="32">
        <v>5934.4592083333337</v>
      </c>
      <c r="L16" s="32">
        <v>129.51676666666665</v>
      </c>
      <c r="M16" s="32">
        <v>650.23917499999982</v>
      </c>
      <c r="N16" s="32">
        <v>779.75594166666644</v>
      </c>
      <c r="O16" s="32">
        <v>15907.748841666667</v>
      </c>
    </row>
    <row r="17" spans="1:15" x14ac:dyDescent="0.25">
      <c r="A17" s="14" t="s">
        <v>101</v>
      </c>
      <c r="B17" s="14" t="s">
        <v>80</v>
      </c>
      <c r="C17" s="32">
        <v>5873.401100000001</v>
      </c>
      <c r="D17" s="32">
        <v>126.25564166666666</v>
      </c>
      <c r="E17" s="32">
        <v>5999.6567416666676</v>
      </c>
      <c r="F17" s="32">
        <v>78.636933333333332</v>
      </c>
      <c r="G17" s="32">
        <v>709.73912499999994</v>
      </c>
      <c r="H17" s="32">
        <v>788.37605833333328</v>
      </c>
      <c r="I17" s="32">
        <v>2354.8935583333332</v>
      </c>
      <c r="J17" s="32">
        <v>5810.5328500000005</v>
      </c>
      <c r="K17" s="32">
        <v>8165.4264083333337</v>
      </c>
      <c r="L17" s="32">
        <v>6.0512333333333332</v>
      </c>
      <c r="M17" s="32">
        <v>4494.5698416666664</v>
      </c>
      <c r="N17" s="32">
        <v>4500.621075</v>
      </c>
      <c r="O17" s="32">
        <v>19454.080283333336</v>
      </c>
    </row>
    <row r="18" spans="1:15" x14ac:dyDescent="0.25">
      <c r="A18" s="14" t="s">
        <v>87</v>
      </c>
      <c r="B18" s="14" t="s">
        <v>80</v>
      </c>
      <c r="C18" s="32">
        <v>14439.491624999999</v>
      </c>
      <c r="D18" s="32">
        <v>63.359375</v>
      </c>
      <c r="E18" s="32">
        <v>14502.850999999999</v>
      </c>
      <c r="F18" s="32">
        <v>7.4710416666666664</v>
      </c>
      <c r="G18" s="32">
        <v>31.062100000000001</v>
      </c>
      <c r="H18" s="32">
        <v>38.533141666666666</v>
      </c>
      <c r="I18" s="32">
        <v>8431.8559416666667</v>
      </c>
      <c r="J18" s="32">
        <v>13698.454141666665</v>
      </c>
      <c r="K18" s="32">
        <v>22130.31008333333</v>
      </c>
      <c r="L18" s="32">
        <v>1699.6082833333337</v>
      </c>
      <c r="M18" s="32">
        <v>42592.268633333333</v>
      </c>
      <c r="N18" s="32">
        <v>44291.876916666668</v>
      </c>
      <c r="O18" s="32">
        <v>80963.57114166666</v>
      </c>
    </row>
    <row r="19" spans="1:15" x14ac:dyDescent="0.25">
      <c r="A19" s="14" t="s">
        <v>89</v>
      </c>
      <c r="B19" s="14" t="s">
        <v>80</v>
      </c>
      <c r="C19" s="32">
        <v>7330.2102500000001</v>
      </c>
      <c r="D19" s="32">
        <v>212.14455833333332</v>
      </c>
      <c r="E19" s="32">
        <v>7542.3548083333335</v>
      </c>
      <c r="F19" s="32">
        <v>87.22496666666666</v>
      </c>
      <c r="G19" s="32">
        <v>13.924024999999999</v>
      </c>
      <c r="H19" s="32">
        <v>101.14899166666666</v>
      </c>
      <c r="I19" s="32">
        <v>2513.5609083333329</v>
      </c>
      <c r="J19" s="32">
        <v>799.67837499999996</v>
      </c>
      <c r="K19" s="32">
        <v>3313.2392833333329</v>
      </c>
      <c r="L19" s="32">
        <v>118.44166666666666</v>
      </c>
      <c r="M19" s="32">
        <v>497.94134166666657</v>
      </c>
      <c r="N19" s="32">
        <v>616.38300833333324</v>
      </c>
      <c r="O19" s="32">
        <v>11573.126091666665</v>
      </c>
    </row>
    <row r="20" spans="1:15" x14ac:dyDescent="0.25">
      <c r="A20" s="14" t="s">
        <v>90</v>
      </c>
      <c r="B20" s="14" t="s">
        <v>80</v>
      </c>
      <c r="C20" s="32">
        <v>52619.384383333345</v>
      </c>
      <c r="D20" s="32">
        <v>22.956566666666671</v>
      </c>
      <c r="E20" s="32">
        <v>52642.340950000013</v>
      </c>
      <c r="F20" s="32">
        <v>2.8137999999999996</v>
      </c>
      <c r="G20" s="32">
        <v>13.964616666666666</v>
      </c>
      <c r="H20" s="32">
        <v>16.778416666666665</v>
      </c>
      <c r="I20" s="32">
        <v>16369.982216666667</v>
      </c>
      <c r="J20" s="32">
        <v>4457.1070833333342</v>
      </c>
      <c r="K20" s="32">
        <v>20827.0893</v>
      </c>
      <c r="L20" s="32">
        <v>890.86066666666693</v>
      </c>
      <c r="M20" s="32">
        <v>18.038799999999998</v>
      </c>
      <c r="N20" s="32">
        <v>908.89946666666697</v>
      </c>
      <c r="O20" s="32">
        <v>74395.108133333342</v>
      </c>
    </row>
    <row r="21" spans="1:15" x14ac:dyDescent="0.25">
      <c r="A21" s="14" t="s">
        <v>99</v>
      </c>
      <c r="B21" s="14" t="s">
        <v>80</v>
      </c>
      <c r="C21" s="32">
        <v>2149.7067833333335</v>
      </c>
      <c r="D21" s="32">
        <v>269.08030000000002</v>
      </c>
      <c r="E21" s="32">
        <v>2418.7870833333336</v>
      </c>
      <c r="F21" s="32">
        <v>61.651274999999998</v>
      </c>
      <c r="G21" s="32">
        <v>63.744749999999996</v>
      </c>
      <c r="H21" s="32">
        <v>125.39602499999999</v>
      </c>
      <c r="I21" s="32">
        <v>1049.26115</v>
      </c>
      <c r="J21" s="32">
        <v>798.94103333333328</v>
      </c>
      <c r="K21" s="32">
        <v>1848.2021833333333</v>
      </c>
      <c r="L21" s="32">
        <v>54.583183333333331</v>
      </c>
      <c r="M21" s="32">
        <v>86.962225000000004</v>
      </c>
      <c r="N21" s="32">
        <v>141.54540833333334</v>
      </c>
      <c r="O21" s="32">
        <v>4533.9307000000008</v>
      </c>
    </row>
    <row r="22" spans="1:15" x14ac:dyDescent="0.25">
      <c r="A22" s="14" t="s">
        <v>85</v>
      </c>
      <c r="B22" s="14" t="s">
        <v>80</v>
      </c>
      <c r="C22" s="32">
        <v>46828.433183333334</v>
      </c>
      <c r="D22" s="32">
        <v>0.71317500000000011</v>
      </c>
      <c r="E22" s="32">
        <v>46829.146358333332</v>
      </c>
      <c r="F22" s="32">
        <v>1.5541916666666666</v>
      </c>
      <c r="G22" s="32">
        <v>2.6816083333333331</v>
      </c>
      <c r="H22" s="32">
        <v>4.2357999999999993</v>
      </c>
      <c r="I22" s="32">
        <v>17782.541066666665</v>
      </c>
      <c r="J22" s="32">
        <v>8406.5223083333367</v>
      </c>
      <c r="K22" s="32">
        <v>26189.063375000002</v>
      </c>
      <c r="L22" s="32">
        <v>331.98517499999997</v>
      </c>
      <c r="M22" s="32">
        <v>2786.310183333333</v>
      </c>
      <c r="N22" s="32">
        <v>3118.2953583333328</v>
      </c>
      <c r="O22" s="32">
        <v>76140.740891666661</v>
      </c>
    </row>
    <row r="23" spans="1:15" x14ac:dyDescent="0.25">
      <c r="A23" s="14" t="s">
        <v>104</v>
      </c>
      <c r="B23" s="14" t="s">
        <v>80</v>
      </c>
      <c r="C23" s="32">
        <v>10314.319108333335</v>
      </c>
      <c r="D23" s="32">
        <v>251.75729166666667</v>
      </c>
      <c r="E23" s="32">
        <v>10566.076400000002</v>
      </c>
      <c r="F23" s="32">
        <v>1284.9983833333333</v>
      </c>
      <c r="G23" s="32">
        <v>1595.4652249999999</v>
      </c>
      <c r="H23" s="32">
        <v>2880.4636083333335</v>
      </c>
      <c r="I23" s="32">
        <v>4335.5538333333325</v>
      </c>
      <c r="J23" s="32">
        <v>7006.1542416666662</v>
      </c>
      <c r="K23" s="32">
        <v>11341.708074999999</v>
      </c>
      <c r="L23" s="32">
        <v>283.2842333333333</v>
      </c>
      <c r="M23" s="32">
        <v>31990.900824999997</v>
      </c>
      <c r="N23" s="32">
        <v>32274.185058333329</v>
      </c>
      <c r="O23" s="32">
        <v>57062.433141666668</v>
      </c>
    </row>
    <row r="24" spans="1:15" x14ac:dyDescent="0.25">
      <c r="A24" s="14" t="s">
        <v>102</v>
      </c>
      <c r="B24" s="14" t="s">
        <v>80</v>
      </c>
      <c r="C24" s="32">
        <v>1922.7030166666666</v>
      </c>
      <c r="D24" s="32">
        <v>0.92788333333333339</v>
      </c>
      <c r="E24" s="32">
        <v>1923.6308999999999</v>
      </c>
      <c r="F24" s="32">
        <v>1239.9200249999999</v>
      </c>
      <c r="G24" s="32">
        <v>259.16388333333333</v>
      </c>
      <c r="H24" s="32">
        <v>1499.0839083333333</v>
      </c>
      <c r="I24" s="32">
        <v>995.33489999999983</v>
      </c>
      <c r="J24" s="32">
        <v>933.98105833333318</v>
      </c>
      <c r="K24" s="32">
        <v>1929.3159583333331</v>
      </c>
      <c r="L24" s="32">
        <v>21.466008333333335</v>
      </c>
      <c r="M24" s="32">
        <v>16248.545908333334</v>
      </c>
      <c r="N24" s="32">
        <v>16270.011916666666</v>
      </c>
      <c r="O24" s="32">
        <v>21622.042683333333</v>
      </c>
    </row>
    <row r="25" spans="1:15" x14ac:dyDescent="0.25">
      <c r="A25" s="14" t="s">
        <v>108</v>
      </c>
      <c r="B25" s="14" t="s">
        <v>80</v>
      </c>
      <c r="C25" s="32">
        <v>2957.7229499999999</v>
      </c>
      <c r="D25" s="32"/>
      <c r="E25" s="32">
        <v>2957.7229499999999</v>
      </c>
      <c r="F25" s="32">
        <v>2461.2690499999999</v>
      </c>
      <c r="G25" s="32">
        <v>51.162224999999992</v>
      </c>
      <c r="H25" s="32">
        <v>2512.4312749999999</v>
      </c>
      <c r="I25" s="32">
        <v>2300.9869916666667</v>
      </c>
      <c r="J25" s="32">
        <v>803.77888333333328</v>
      </c>
      <c r="K25" s="32">
        <v>3104.7658750000001</v>
      </c>
      <c r="L25" s="32">
        <v>12.637625000000002</v>
      </c>
      <c r="M25" s="32">
        <v>345.12846666666667</v>
      </c>
      <c r="N25" s="32">
        <v>357.76609166666668</v>
      </c>
      <c r="O25" s="32">
        <v>8932.6861916666658</v>
      </c>
    </row>
    <row r="26" spans="1:15" x14ac:dyDescent="0.25">
      <c r="A26" s="14" t="s">
        <v>82</v>
      </c>
      <c r="B26" s="14" t="s">
        <v>80</v>
      </c>
      <c r="C26" s="32">
        <v>44018.560258333338</v>
      </c>
      <c r="D26" s="32">
        <v>179.2846583333334</v>
      </c>
      <c r="E26" s="32">
        <v>44197.844916666669</v>
      </c>
      <c r="F26" s="32">
        <v>0.12929166666666667</v>
      </c>
      <c r="G26" s="32">
        <v>14.907083333333338</v>
      </c>
      <c r="H26" s="32">
        <v>15.036375000000005</v>
      </c>
      <c r="I26" s="32">
        <v>38260.403991666637</v>
      </c>
      <c r="J26" s="32">
        <v>28065.613975</v>
      </c>
      <c r="K26" s="32">
        <v>66326.017966666637</v>
      </c>
      <c r="L26" s="32">
        <v>1115.6763416666665</v>
      </c>
      <c r="M26" s="32">
        <v>1830.3480666666667</v>
      </c>
      <c r="N26" s="32">
        <v>2946.0244083333332</v>
      </c>
      <c r="O26" s="32">
        <v>113484.92366666664</v>
      </c>
    </row>
    <row r="27" spans="1:15" x14ac:dyDescent="0.25">
      <c r="A27" s="14" t="s">
        <v>100</v>
      </c>
      <c r="B27" s="14" t="s">
        <v>80</v>
      </c>
      <c r="C27" s="32">
        <v>12318.712116666666</v>
      </c>
      <c r="D27" s="32">
        <v>234.07758333333331</v>
      </c>
      <c r="E27" s="32">
        <v>12552.789699999999</v>
      </c>
      <c r="F27" s="32">
        <v>2085.7010249999998</v>
      </c>
      <c r="G27" s="32">
        <v>1175.2282833333331</v>
      </c>
      <c r="H27" s="32">
        <v>3260.9293083333332</v>
      </c>
      <c r="I27" s="32">
        <v>6864.5212416666682</v>
      </c>
      <c r="J27" s="32">
        <v>3667.0453166666671</v>
      </c>
      <c r="K27" s="32">
        <v>10531.566558333336</v>
      </c>
      <c r="L27" s="32">
        <v>2338.6412249999998</v>
      </c>
      <c r="M27" s="32">
        <v>12972.02025</v>
      </c>
      <c r="N27" s="32">
        <v>15310.661474999999</v>
      </c>
      <c r="O27" s="32">
        <v>41655.947041666666</v>
      </c>
    </row>
    <row r="28" spans="1:15" x14ac:dyDescent="0.25">
      <c r="A28" s="14" t="s">
        <v>105</v>
      </c>
      <c r="B28" s="14" t="s">
        <v>80</v>
      </c>
      <c r="C28" s="32">
        <v>18096.644808333331</v>
      </c>
      <c r="D28" s="32">
        <v>70.394858333333332</v>
      </c>
      <c r="E28" s="32">
        <v>18167.039666666664</v>
      </c>
      <c r="F28" s="32">
        <v>436.08825833333339</v>
      </c>
      <c r="G28" s="32">
        <v>505.05198333333334</v>
      </c>
      <c r="H28" s="32">
        <v>941.14024166666672</v>
      </c>
      <c r="I28" s="32">
        <v>7207.1847749999979</v>
      </c>
      <c r="J28" s="32">
        <v>8756.4729333333325</v>
      </c>
      <c r="K28" s="32">
        <v>15963.65770833333</v>
      </c>
      <c r="L28" s="32">
        <v>1483.7469083333333</v>
      </c>
      <c r="M28" s="32">
        <v>14880.196083333334</v>
      </c>
      <c r="N28" s="32">
        <v>16363.942991666667</v>
      </c>
      <c r="O28" s="32">
        <v>51435.780608333327</v>
      </c>
    </row>
    <row r="29" spans="1:15" x14ac:dyDescent="0.25">
      <c r="A29" s="14" t="s">
        <v>86</v>
      </c>
      <c r="B29" s="14" t="s">
        <v>80</v>
      </c>
      <c r="C29" s="32">
        <v>9291.8920083333323</v>
      </c>
      <c r="D29" s="32">
        <v>10.757241666666669</v>
      </c>
      <c r="E29" s="32">
        <v>9302.6492499999986</v>
      </c>
      <c r="F29" s="32">
        <v>104.58114166666667</v>
      </c>
      <c r="G29" s="32"/>
      <c r="H29" s="32">
        <v>104.58114166666667</v>
      </c>
      <c r="I29" s="32">
        <v>3438.4389666666666</v>
      </c>
      <c r="J29" s="32">
        <v>3640.6375166666671</v>
      </c>
      <c r="K29" s="32">
        <v>7079.0764833333342</v>
      </c>
      <c r="L29" s="32">
        <v>168.422225</v>
      </c>
      <c r="M29" s="32">
        <v>209.30397500000004</v>
      </c>
      <c r="N29" s="32">
        <v>377.72620000000006</v>
      </c>
      <c r="O29" s="32">
        <v>16864.033074999999</v>
      </c>
    </row>
    <row r="30" spans="1:15" x14ac:dyDescent="0.25">
      <c r="A30" s="14" t="s">
        <v>93</v>
      </c>
      <c r="B30" s="14" t="s">
        <v>80</v>
      </c>
      <c r="C30" s="32">
        <v>12731.338258333333</v>
      </c>
      <c r="D30" s="32">
        <v>50.792550000000006</v>
      </c>
      <c r="E30" s="32">
        <v>12782.130808333333</v>
      </c>
      <c r="F30" s="32">
        <v>6962.9486416666687</v>
      </c>
      <c r="G30" s="32">
        <v>4361.6367833333343</v>
      </c>
      <c r="H30" s="32">
        <v>11324.585425000003</v>
      </c>
      <c r="I30" s="32">
        <v>8345.5145916666661</v>
      </c>
      <c r="J30" s="32">
        <v>3579.3810499999995</v>
      </c>
      <c r="K30" s="32">
        <v>11924.895641666666</v>
      </c>
      <c r="L30" s="32">
        <v>256.55359166666665</v>
      </c>
      <c r="M30" s="32">
        <v>3818.2837833333333</v>
      </c>
      <c r="N30" s="32">
        <v>4074.8373750000001</v>
      </c>
      <c r="O30" s="32">
        <v>40106.449250000005</v>
      </c>
    </row>
    <row r="31" spans="1:15" x14ac:dyDescent="0.25">
      <c r="A31" s="14" t="s">
        <v>92</v>
      </c>
      <c r="B31" s="14" t="s">
        <v>80</v>
      </c>
      <c r="C31" s="32">
        <v>8091.1572000000024</v>
      </c>
      <c r="D31" s="32">
        <v>844.86970833333328</v>
      </c>
      <c r="E31" s="32">
        <v>8936.0269083333351</v>
      </c>
      <c r="F31" s="32">
        <v>487.77595000000008</v>
      </c>
      <c r="G31" s="32">
        <v>116.57534999999999</v>
      </c>
      <c r="H31" s="32">
        <v>604.35130000000004</v>
      </c>
      <c r="I31" s="32">
        <v>3204.3820416666667</v>
      </c>
      <c r="J31" s="32">
        <v>2299.2846583333335</v>
      </c>
      <c r="K31" s="32">
        <v>5503.6666999999998</v>
      </c>
      <c r="L31" s="32">
        <v>28.864933333333333</v>
      </c>
      <c r="M31" s="32">
        <v>690.67571666666674</v>
      </c>
      <c r="N31" s="32">
        <v>719.54065000000003</v>
      </c>
      <c r="O31" s="32">
        <v>15763.585558333336</v>
      </c>
    </row>
    <row r="32" spans="1:15" x14ac:dyDescent="0.25">
      <c r="A32" s="14" t="s">
        <v>91</v>
      </c>
      <c r="B32" s="14" t="s">
        <v>80</v>
      </c>
      <c r="C32" s="32">
        <v>4222.4824499999995</v>
      </c>
      <c r="D32" s="32">
        <v>76.809108333333327</v>
      </c>
      <c r="E32" s="32">
        <v>4299.2915583333324</v>
      </c>
      <c r="F32" s="32">
        <v>483.56630833333327</v>
      </c>
      <c r="G32" s="32">
        <v>375.26632499999994</v>
      </c>
      <c r="H32" s="32">
        <v>858.83263333333321</v>
      </c>
      <c r="I32" s="32">
        <v>2313.3199083333334</v>
      </c>
      <c r="J32" s="32">
        <v>2478.2458249999995</v>
      </c>
      <c r="K32" s="32">
        <v>4791.5657333333329</v>
      </c>
      <c r="L32" s="32">
        <v>64.06571666666666</v>
      </c>
      <c r="M32" s="32">
        <v>174.05811666666668</v>
      </c>
      <c r="N32" s="32">
        <v>238.12383333333332</v>
      </c>
      <c r="O32" s="32">
        <v>10187.813758333332</v>
      </c>
    </row>
    <row r="33" spans="1:15" x14ac:dyDescent="0.25">
      <c r="A33" s="14" t="s">
        <v>106</v>
      </c>
      <c r="B33" s="14" t="s">
        <v>80</v>
      </c>
      <c r="C33" s="32">
        <v>8093.3944666666675</v>
      </c>
      <c r="D33" s="32">
        <v>8.2866666666666671</v>
      </c>
      <c r="E33" s="32">
        <v>8101.6811333333344</v>
      </c>
      <c r="F33" s="32">
        <v>4216.8758000000007</v>
      </c>
      <c r="G33" s="32">
        <v>3737.4216999999999</v>
      </c>
      <c r="H33" s="32">
        <v>7954.2975000000006</v>
      </c>
      <c r="I33" s="32">
        <v>4907.5461333333333</v>
      </c>
      <c r="J33" s="32">
        <v>2772.5626083333327</v>
      </c>
      <c r="K33" s="32">
        <v>7680.108741666666</v>
      </c>
      <c r="L33" s="32">
        <v>73.677716666666655</v>
      </c>
      <c r="M33" s="32">
        <v>7589.2830749999985</v>
      </c>
      <c r="N33" s="32">
        <v>7662.9607916666655</v>
      </c>
      <c r="O33" s="32">
        <v>31399.048166666667</v>
      </c>
    </row>
    <row r="34" spans="1:15" x14ac:dyDescent="0.25">
      <c r="A34" s="14" t="s">
        <v>103</v>
      </c>
      <c r="B34" s="14" t="s">
        <v>80</v>
      </c>
      <c r="C34" s="32">
        <v>18677.620941666668</v>
      </c>
      <c r="D34" s="32">
        <v>56.371391666666668</v>
      </c>
      <c r="E34" s="32">
        <v>18733.992333333335</v>
      </c>
      <c r="F34" s="32">
        <v>2317.8457666666663</v>
      </c>
      <c r="G34" s="32">
        <v>3705.8844249999997</v>
      </c>
      <c r="H34" s="32">
        <v>6023.7301916666656</v>
      </c>
      <c r="I34" s="32">
        <v>8580.4858916666672</v>
      </c>
      <c r="J34" s="32">
        <v>8835.3044250000003</v>
      </c>
      <c r="K34" s="32">
        <v>17415.790316666666</v>
      </c>
      <c r="L34" s="32">
        <v>1605.5128333333334</v>
      </c>
      <c r="M34" s="32">
        <v>64961.373733333334</v>
      </c>
      <c r="N34" s="32">
        <v>66566.886566666668</v>
      </c>
      <c r="O34" s="32">
        <v>108740.39940833332</v>
      </c>
    </row>
    <row r="35" spans="1:15" x14ac:dyDescent="0.25">
      <c r="A35" s="14" t="s">
        <v>97</v>
      </c>
      <c r="B35" s="14" t="s">
        <v>80</v>
      </c>
      <c r="C35" s="32">
        <v>13457.696241666665</v>
      </c>
      <c r="D35" s="32">
        <v>2146.0920249999995</v>
      </c>
      <c r="E35" s="32">
        <v>15603.788266666665</v>
      </c>
      <c r="F35" s="32">
        <v>726.37824999999987</v>
      </c>
      <c r="G35" s="32">
        <v>156.601775</v>
      </c>
      <c r="H35" s="32">
        <v>882.98002499999984</v>
      </c>
      <c r="I35" s="32">
        <v>5147.1464916666673</v>
      </c>
      <c r="J35" s="32">
        <v>6088.883275000001</v>
      </c>
      <c r="K35" s="32">
        <v>11236.029766666668</v>
      </c>
      <c r="L35" s="32">
        <v>46.871333333333332</v>
      </c>
      <c r="M35" s="32">
        <v>966.25279999999998</v>
      </c>
      <c r="N35" s="32">
        <v>1013.1241333333334</v>
      </c>
      <c r="O35" s="32">
        <v>28735.922191666665</v>
      </c>
    </row>
    <row r="36" spans="1:15" x14ac:dyDescent="0.25">
      <c r="A36" s="14" t="s">
        <v>124</v>
      </c>
      <c r="B36" s="14" t="s">
        <v>81</v>
      </c>
      <c r="C36" s="32">
        <v>1368.5614583333333</v>
      </c>
      <c r="D36" s="32">
        <v>7.2318500000000006</v>
      </c>
      <c r="E36" s="32">
        <v>1375.7933083333332</v>
      </c>
      <c r="F36" s="32">
        <v>325.85365000000007</v>
      </c>
      <c r="G36" s="32">
        <v>578.38152500000012</v>
      </c>
      <c r="H36" s="32">
        <v>904.23517500000025</v>
      </c>
      <c r="I36" s="32">
        <v>655.44730833333324</v>
      </c>
      <c r="J36" s="32">
        <v>493.35059166666662</v>
      </c>
      <c r="K36" s="32">
        <v>1148.7978999999998</v>
      </c>
      <c r="L36" s="32">
        <v>10.284000000000001</v>
      </c>
      <c r="M36" s="32">
        <v>1426.5965999999999</v>
      </c>
      <c r="N36" s="32">
        <v>1436.8806</v>
      </c>
      <c r="O36" s="32">
        <v>4865.7069833333335</v>
      </c>
    </row>
    <row r="37" spans="1:15" x14ac:dyDescent="0.25">
      <c r="A37" s="14" t="s">
        <v>112</v>
      </c>
      <c r="B37" s="14" t="s">
        <v>81</v>
      </c>
      <c r="C37" s="32">
        <v>13273.801616666668</v>
      </c>
      <c r="D37" s="32">
        <v>18.023533333333333</v>
      </c>
      <c r="E37" s="32">
        <v>13291.825150000001</v>
      </c>
      <c r="F37" s="32">
        <v>2826.0192333333321</v>
      </c>
      <c r="G37" s="32">
        <v>4314.1776916666659</v>
      </c>
      <c r="H37" s="32">
        <v>7140.1969249999984</v>
      </c>
      <c r="I37" s="32">
        <v>6617.6763499999997</v>
      </c>
      <c r="J37" s="32">
        <v>5607.6946416666669</v>
      </c>
      <c r="K37" s="32">
        <v>12225.370991666667</v>
      </c>
      <c r="L37" s="32">
        <v>454.76512500000001</v>
      </c>
      <c r="M37" s="32">
        <v>8167.4253916666676</v>
      </c>
      <c r="N37" s="32">
        <v>8622.1905166666675</v>
      </c>
      <c r="O37" s="32">
        <v>41279.583583333326</v>
      </c>
    </row>
    <row r="38" spans="1:15" x14ac:dyDescent="0.25">
      <c r="A38" s="14" t="s">
        <v>113</v>
      </c>
      <c r="B38" s="14" t="s">
        <v>81</v>
      </c>
      <c r="C38" s="32">
        <v>8151.9392666666663</v>
      </c>
      <c r="D38" s="32">
        <v>12.418783333333332</v>
      </c>
      <c r="E38" s="32">
        <v>8164.3580499999998</v>
      </c>
      <c r="F38" s="32">
        <v>3339.3573916666669</v>
      </c>
      <c r="G38" s="32">
        <v>1407.31205</v>
      </c>
      <c r="H38" s="32">
        <v>4746.6694416666669</v>
      </c>
      <c r="I38" s="32">
        <v>4241.8505833333338</v>
      </c>
      <c r="J38" s="32">
        <v>4708.005841666667</v>
      </c>
      <c r="K38" s="32">
        <v>8949.8564250000018</v>
      </c>
      <c r="L38" s="32">
        <v>171.04684999999998</v>
      </c>
      <c r="M38" s="32">
        <v>5148.7813749999996</v>
      </c>
      <c r="N38" s="32">
        <v>5319.8282249999993</v>
      </c>
      <c r="O38" s="32">
        <v>27180.712141666667</v>
      </c>
    </row>
    <row r="39" spans="1:15" x14ac:dyDescent="0.25">
      <c r="A39" s="14" t="s">
        <v>114</v>
      </c>
      <c r="B39" s="14" t="s">
        <v>81</v>
      </c>
      <c r="C39" s="32">
        <v>1962.1928583333338</v>
      </c>
      <c r="D39" s="32">
        <v>0.71262499999999984</v>
      </c>
      <c r="E39" s="32">
        <v>1962.9054833333337</v>
      </c>
      <c r="F39" s="32">
        <v>108.03382500000001</v>
      </c>
      <c r="G39" s="32">
        <v>13.601766666666665</v>
      </c>
      <c r="H39" s="32">
        <v>121.63559166666667</v>
      </c>
      <c r="I39" s="32">
        <v>1088.4464833333336</v>
      </c>
      <c r="J39" s="32">
        <v>475.04292499999997</v>
      </c>
      <c r="K39" s="32">
        <v>1563.4894083333336</v>
      </c>
      <c r="L39" s="32">
        <v>440.96926666666661</v>
      </c>
      <c r="M39" s="32">
        <v>6.7514416666666666</v>
      </c>
      <c r="N39" s="32">
        <v>447.72070833333328</v>
      </c>
      <c r="O39" s="32">
        <v>4095.7511916666672</v>
      </c>
    </row>
    <row r="40" spans="1:15" x14ac:dyDescent="0.25">
      <c r="A40" s="14" t="s">
        <v>125</v>
      </c>
      <c r="B40" s="14" t="s">
        <v>81</v>
      </c>
      <c r="C40" s="32">
        <v>958.13170833333334</v>
      </c>
      <c r="D40" s="32">
        <v>3.70425</v>
      </c>
      <c r="E40" s="32">
        <v>961.83595833333334</v>
      </c>
      <c r="F40" s="32">
        <v>1051.9425333333334</v>
      </c>
      <c r="G40" s="32">
        <v>815.28729999999996</v>
      </c>
      <c r="H40" s="32">
        <v>1867.2298333333333</v>
      </c>
      <c r="I40" s="32">
        <v>494.58700833333336</v>
      </c>
      <c r="J40" s="32">
        <v>389.72984166666674</v>
      </c>
      <c r="K40" s="32">
        <v>884.31685000000016</v>
      </c>
      <c r="L40" s="32">
        <v>55.566341666666659</v>
      </c>
      <c r="M40" s="32">
        <v>534.646075</v>
      </c>
      <c r="N40" s="32">
        <v>590.21241666666663</v>
      </c>
      <c r="O40" s="32">
        <v>4303.5950583333333</v>
      </c>
    </row>
    <row r="41" spans="1:15" x14ac:dyDescent="0.25">
      <c r="A41" s="14" t="s">
        <v>115</v>
      </c>
      <c r="B41" s="14" t="s">
        <v>81</v>
      </c>
      <c r="C41" s="32">
        <v>1624.9964916666668</v>
      </c>
      <c r="D41" s="32"/>
      <c r="E41" s="32">
        <v>1624.9964916666668</v>
      </c>
      <c r="F41" s="32">
        <v>334.20084166666663</v>
      </c>
      <c r="G41" s="32">
        <v>134.24863333333332</v>
      </c>
      <c r="H41" s="32">
        <v>468.44947499999995</v>
      </c>
      <c r="I41" s="32">
        <v>867.82107500000006</v>
      </c>
      <c r="J41" s="32">
        <v>419.37628333333328</v>
      </c>
      <c r="K41" s="32">
        <v>1287.1973583333333</v>
      </c>
      <c r="L41" s="32">
        <v>9.5243833333333345</v>
      </c>
      <c r="M41" s="32">
        <v>706.70295833333353</v>
      </c>
      <c r="N41" s="32">
        <v>716.22734166666692</v>
      </c>
      <c r="O41" s="32">
        <v>4096.8706666666676</v>
      </c>
    </row>
    <row r="42" spans="1:15" x14ac:dyDescent="0.25">
      <c r="A42" s="14" t="s">
        <v>116</v>
      </c>
      <c r="B42" s="14" t="s">
        <v>81</v>
      </c>
      <c r="C42" s="32">
        <v>2655.6637166666669</v>
      </c>
      <c r="D42" s="32">
        <v>2.236933333333333</v>
      </c>
      <c r="E42" s="32">
        <v>2657.90065</v>
      </c>
      <c r="F42" s="32">
        <v>267.52501666666666</v>
      </c>
      <c r="G42" s="32">
        <v>7513.8110000000006</v>
      </c>
      <c r="H42" s="32">
        <v>7781.3360166666671</v>
      </c>
      <c r="I42" s="32">
        <v>1125.2921249999997</v>
      </c>
      <c r="J42" s="32">
        <v>1275.4798916666668</v>
      </c>
      <c r="K42" s="32">
        <v>2400.7720166666668</v>
      </c>
      <c r="L42" s="32">
        <v>45.613083333333343</v>
      </c>
      <c r="M42" s="32">
        <v>248.31821666666667</v>
      </c>
      <c r="N42" s="32">
        <v>293.93130000000002</v>
      </c>
      <c r="O42" s="32">
        <v>13133.939983333334</v>
      </c>
    </row>
    <row r="43" spans="1:15" x14ac:dyDescent="0.25">
      <c r="A43" s="14" t="s">
        <v>126</v>
      </c>
      <c r="B43" s="14" t="s">
        <v>81</v>
      </c>
      <c r="C43" s="32">
        <v>790.55856666666671</v>
      </c>
      <c r="D43" s="32">
        <v>1.4231666666666665</v>
      </c>
      <c r="E43" s="32">
        <v>791.98173333333341</v>
      </c>
      <c r="F43" s="32">
        <v>384.34363333333329</v>
      </c>
      <c r="G43" s="32">
        <v>791.35190833333343</v>
      </c>
      <c r="H43" s="32">
        <v>1175.6955416666667</v>
      </c>
      <c r="I43" s="32">
        <v>663.93842500000005</v>
      </c>
      <c r="J43" s="32">
        <v>319.48955833333332</v>
      </c>
      <c r="K43" s="32">
        <v>983.42798333333337</v>
      </c>
      <c r="L43" s="32">
        <v>18.753083333333336</v>
      </c>
      <c r="M43" s="32">
        <v>14.275266666666669</v>
      </c>
      <c r="N43" s="32">
        <v>33.028350000000003</v>
      </c>
      <c r="O43" s="32">
        <v>2984.1336083333335</v>
      </c>
    </row>
    <row r="44" spans="1:15" x14ac:dyDescent="0.25">
      <c r="A44" s="14" t="s">
        <v>117</v>
      </c>
      <c r="B44" s="14" t="s">
        <v>81</v>
      </c>
      <c r="C44" s="32">
        <v>2797.5127499999994</v>
      </c>
      <c r="D44" s="32">
        <v>5.0874500000000005</v>
      </c>
      <c r="E44" s="32">
        <v>2802.6001999999994</v>
      </c>
      <c r="F44" s="32">
        <v>341.05615</v>
      </c>
      <c r="G44" s="32">
        <v>836.29799166666658</v>
      </c>
      <c r="H44" s="32">
        <v>1177.3541416666667</v>
      </c>
      <c r="I44" s="32">
        <v>1944.7064833333334</v>
      </c>
      <c r="J44" s="32">
        <v>1115.6329000000001</v>
      </c>
      <c r="K44" s="32">
        <v>3060.3393833333334</v>
      </c>
      <c r="L44" s="32">
        <v>261.20479166666661</v>
      </c>
      <c r="M44" s="32">
        <v>1694.3141666666668</v>
      </c>
      <c r="N44" s="32">
        <v>1955.5189583333333</v>
      </c>
      <c r="O44" s="32">
        <v>8995.8126833333336</v>
      </c>
    </row>
    <row r="45" spans="1:15" x14ac:dyDescent="0.25">
      <c r="A45" s="14" t="s">
        <v>118</v>
      </c>
      <c r="B45" s="14" t="s">
        <v>81</v>
      </c>
      <c r="C45" s="32">
        <v>14646.136483333337</v>
      </c>
      <c r="D45" s="32">
        <v>72.874599999999987</v>
      </c>
      <c r="E45" s="32">
        <v>14719.011083333337</v>
      </c>
      <c r="F45" s="32">
        <v>2620.381041666667</v>
      </c>
      <c r="G45" s="32">
        <v>4232.8615416666662</v>
      </c>
      <c r="H45" s="32">
        <v>6853.2425833333327</v>
      </c>
      <c r="I45" s="32">
        <v>6796.0276250000015</v>
      </c>
      <c r="J45" s="32">
        <v>6345.3674083333317</v>
      </c>
      <c r="K45" s="32">
        <v>13141.395033333334</v>
      </c>
      <c r="L45" s="32">
        <v>310.5147</v>
      </c>
      <c r="M45" s="32">
        <v>5717.2042416666663</v>
      </c>
      <c r="N45" s="32">
        <v>6027.7189416666661</v>
      </c>
      <c r="O45" s="32">
        <v>40741.367641666671</v>
      </c>
    </row>
    <row r="46" spans="1:15" x14ac:dyDescent="0.25">
      <c r="A46" s="14" t="s">
        <v>119</v>
      </c>
      <c r="B46" s="14" t="s">
        <v>81</v>
      </c>
      <c r="C46" s="32">
        <v>2240.3150333333333</v>
      </c>
      <c r="D46" s="32">
        <v>0.61240000000000006</v>
      </c>
      <c r="E46" s="32">
        <v>2240.9274333333333</v>
      </c>
      <c r="F46" s="32">
        <v>2810.1830666666665</v>
      </c>
      <c r="G46" s="32">
        <v>1621.3070833333336</v>
      </c>
      <c r="H46" s="32">
        <v>4431.4901499999996</v>
      </c>
      <c r="I46" s="32">
        <v>1391.8338833333332</v>
      </c>
      <c r="J46" s="32">
        <v>502.3056416666667</v>
      </c>
      <c r="K46" s="32">
        <v>1894.139525</v>
      </c>
      <c r="L46" s="32">
        <v>79.594316666666685</v>
      </c>
      <c r="M46" s="32">
        <v>13.361125000000001</v>
      </c>
      <c r="N46" s="32">
        <v>92.955441666666687</v>
      </c>
      <c r="O46" s="32">
        <v>8659.5125499999995</v>
      </c>
    </row>
    <row r="47" spans="1:15" x14ac:dyDescent="0.25">
      <c r="A47" s="14" t="s">
        <v>120</v>
      </c>
      <c r="B47" s="14" t="s">
        <v>81</v>
      </c>
      <c r="C47" s="32">
        <v>4968.975833333333</v>
      </c>
      <c r="D47" s="32">
        <v>24.420716666666667</v>
      </c>
      <c r="E47" s="32">
        <v>4993.3965499999995</v>
      </c>
      <c r="F47" s="32">
        <v>1580.3662166666668</v>
      </c>
      <c r="G47" s="32">
        <v>3726.4201750000002</v>
      </c>
      <c r="H47" s="32">
        <v>5306.7863916666665</v>
      </c>
      <c r="I47" s="32">
        <v>2082.0006583333338</v>
      </c>
      <c r="J47" s="32">
        <v>1662.0562250000003</v>
      </c>
      <c r="K47" s="32">
        <v>3744.0568833333341</v>
      </c>
      <c r="L47" s="32">
        <v>129.00184999999999</v>
      </c>
      <c r="M47" s="32">
        <v>5037.6990333333342</v>
      </c>
      <c r="N47" s="32">
        <v>5166.7008833333339</v>
      </c>
      <c r="O47" s="32">
        <v>19210.940708333335</v>
      </c>
    </row>
    <row r="48" spans="1:15" x14ac:dyDescent="0.25">
      <c r="A48" s="14" t="s">
        <v>121</v>
      </c>
      <c r="B48" s="14" t="s">
        <v>81</v>
      </c>
      <c r="C48" s="32">
        <v>833.21329166666646</v>
      </c>
      <c r="D48" s="32"/>
      <c r="E48" s="32">
        <v>833.21329166666646</v>
      </c>
      <c r="F48" s="32">
        <v>275.93290833333333</v>
      </c>
      <c r="G48" s="32">
        <v>16.497216666666667</v>
      </c>
      <c r="H48" s="32">
        <v>292.43012499999998</v>
      </c>
      <c r="I48" s="32">
        <v>542.47410000000002</v>
      </c>
      <c r="J48" s="32">
        <v>460.97567499999997</v>
      </c>
      <c r="K48" s="32">
        <v>1003.449775</v>
      </c>
      <c r="L48" s="32">
        <v>76.622558333333345</v>
      </c>
      <c r="M48" s="32">
        <v>45.335450000000009</v>
      </c>
      <c r="N48" s="32">
        <v>121.95800833333335</v>
      </c>
      <c r="O48" s="32">
        <v>2251.0511999999999</v>
      </c>
    </row>
    <row r="49" spans="1:15" x14ac:dyDescent="0.25">
      <c r="A49" s="14" t="s">
        <v>122</v>
      </c>
      <c r="B49" s="14" t="s">
        <v>81</v>
      </c>
      <c r="C49" s="32">
        <v>9454.9890500000001</v>
      </c>
      <c r="D49" s="32">
        <v>9.5633916666666678</v>
      </c>
      <c r="E49" s="32">
        <v>9464.5524416666667</v>
      </c>
      <c r="F49" s="32">
        <v>107.25758333333333</v>
      </c>
      <c r="G49" s="32">
        <v>291.44880000000001</v>
      </c>
      <c r="H49" s="32">
        <v>398.70638333333335</v>
      </c>
      <c r="I49" s="32">
        <v>3535.6651750000001</v>
      </c>
      <c r="J49" s="32">
        <v>2586.4156833333332</v>
      </c>
      <c r="K49" s="32">
        <v>6122.0808583333328</v>
      </c>
      <c r="L49" s="32">
        <v>131.17686666666665</v>
      </c>
      <c r="M49" s="32">
        <v>15260.135708333331</v>
      </c>
      <c r="N49" s="32">
        <v>15391.312574999998</v>
      </c>
      <c r="O49" s="32">
        <v>31376.652258333332</v>
      </c>
    </row>
    <row r="50" spans="1:15" x14ac:dyDescent="0.25">
      <c r="A50" s="14" t="s">
        <v>127</v>
      </c>
      <c r="B50" s="14" t="s">
        <v>81</v>
      </c>
      <c r="C50" s="32">
        <v>14059.798491666663</v>
      </c>
      <c r="D50" s="32">
        <v>58.961766666666662</v>
      </c>
      <c r="E50" s="32">
        <v>14118.76025833333</v>
      </c>
      <c r="F50" s="32">
        <v>988.57007500000009</v>
      </c>
      <c r="G50" s="32">
        <v>1876.0652833333334</v>
      </c>
      <c r="H50" s="32">
        <v>2864.6353583333334</v>
      </c>
      <c r="I50" s="32">
        <v>7596.8781833333351</v>
      </c>
      <c r="J50" s="32">
        <v>7658.9706833333312</v>
      </c>
      <c r="K50" s="32">
        <v>15255.848866666667</v>
      </c>
      <c r="L50" s="32">
        <v>198.24495833333333</v>
      </c>
      <c r="M50" s="32">
        <v>4737.7839916666671</v>
      </c>
      <c r="N50" s="32">
        <v>4936.0289500000008</v>
      </c>
      <c r="O50" s="32">
        <v>37175.273433333328</v>
      </c>
    </row>
    <row r="51" spans="1:15" x14ac:dyDescent="0.25">
      <c r="A51" s="14" t="s">
        <v>123</v>
      </c>
      <c r="B51" s="14" t="s">
        <v>81</v>
      </c>
      <c r="C51" s="32">
        <v>13951.199224999998</v>
      </c>
      <c r="D51" s="32">
        <v>31.124508333333335</v>
      </c>
      <c r="E51" s="32">
        <v>13982.323733333333</v>
      </c>
      <c r="F51" s="32">
        <v>1395.7587833333332</v>
      </c>
      <c r="G51" s="32">
        <v>1248.270383333333</v>
      </c>
      <c r="H51" s="32">
        <v>2644.0291666666662</v>
      </c>
      <c r="I51" s="32">
        <v>6534.1624750000001</v>
      </c>
      <c r="J51" s="32">
        <v>3945.2031000000006</v>
      </c>
      <c r="K51" s="32">
        <v>10479.365575</v>
      </c>
      <c r="L51" s="32">
        <v>465.55862500000001</v>
      </c>
      <c r="M51" s="32">
        <v>16551.589375</v>
      </c>
      <c r="N51" s="32">
        <v>17017.148000000001</v>
      </c>
      <c r="O51" s="32">
        <v>44122.866475000003</v>
      </c>
    </row>
    <row r="52" spans="1:15" x14ac:dyDescent="0.25">
      <c r="A52" s="14" t="s">
        <v>128</v>
      </c>
      <c r="B52" s="14" t="s">
        <v>81</v>
      </c>
      <c r="C52" s="32">
        <v>21208.715916666672</v>
      </c>
      <c r="D52" s="32">
        <v>14.944716666666666</v>
      </c>
      <c r="E52" s="32">
        <v>21223.660633333337</v>
      </c>
      <c r="F52" s="32">
        <v>285.33029166666654</v>
      </c>
      <c r="G52" s="32">
        <v>639.32419166666659</v>
      </c>
      <c r="H52" s="32">
        <v>924.65448333333313</v>
      </c>
      <c r="I52" s="32">
        <v>8189.4537666666693</v>
      </c>
      <c r="J52" s="32">
        <v>13646.240974999999</v>
      </c>
      <c r="K52" s="32">
        <v>21835.694741666666</v>
      </c>
      <c r="L52" s="32">
        <v>1656.0325583333333</v>
      </c>
      <c r="M52" s="32">
        <v>20732.443841666667</v>
      </c>
      <c r="N52" s="32">
        <v>22388.4764</v>
      </c>
      <c r="O52" s="32">
        <v>66372.486258333331</v>
      </c>
    </row>
  </sheetData>
  <mergeCells count="4">
    <mergeCell ref="C1:E1"/>
    <mergeCell ref="F1:H1"/>
    <mergeCell ref="I1:K1"/>
    <mergeCell ref="L1:N1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9"/>
  <dimension ref="A1:O52"/>
  <sheetViews>
    <sheetView zoomScale="80" zoomScaleNormal="80" workbookViewId="0">
      <selection activeCell="C16" sqref="C16"/>
    </sheetView>
  </sheetViews>
  <sheetFormatPr defaultRowHeight="15" x14ac:dyDescent="0.25"/>
  <cols>
    <col min="1" max="1" width="18.7109375" bestFit="1" customWidth="1"/>
    <col min="2" max="2" width="12.140625" bestFit="1" customWidth="1"/>
    <col min="3" max="15" width="20.28515625" customWidth="1"/>
  </cols>
  <sheetData>
    <row r="1" spans="1:15" x14ac:dyDescent="0.25">
      <c r="C1" s="37" t="s">
        <v>68</v>
      </c>
      <c r="D1" s="37"/>
      <c r="E1" s="37"/>
      <c r="F1" s="37" t="s">
        <v>69</v>
      </c>
      <c r="G1" s="37"/>
      <c r="H1" s="37"/>
      <c r="I1" s="37" t="s">
        <v>70</v>
      </c>
      <c r="J1" s="37"/>
      <c r="K1" s="37"/>
      <c r="L1" s="37" t="s">
        <v>71</v>
      </c>
      <c r="M1" s="37"/>
      <c r="N1" s="37"/>
      <c r="O1" s="19" t="s">
        <v>17</v>
      </c>
    </row>
    <row r="2" spans="1:15" x14ac:dyDescent="0.25">
      <c r="B2" s="2"/>
      <c r="C2" s="31" t="s">
        <v>1</v>
      </c>
      <c r="D2" s="31" t="s">
        <v>2</v>
      </c>
      <c r="E2" s="19" t="s">
        <v>25</v>
      </c>
      <c r="F2" s="31" t="s">
        <v>1</v>
      </c>
      <c r="G2" s="31" t="s">
        <v>2</v>
      </c>
      <c r="H2" s="19" t="s">
        <v>25</v>
      </c>
      <c r="I2" s="31" t="s">
        <v>1</v>
      </c>
      <c r="J2" s="31" t="s">
        <v>2</v>
      </c>
      <c r="K2" s="19" t="s">
        <v>25</v>
      </c>
      <c r="L2" s="31" t="s">
        <v>1</v>
      </c>
      <c r="M2" s="31" t="s">
        <v>2</v>
      </c>
      <c r="N2" s="19" t="s">
        <v>25</v>
      </c>
      <c r="O2" s="19"/>
    </row>
    <row r="3" spans="1:15" x14ac:dyDescent="0.25">
      <c r="A3" s="14" t="s">
        <v>21</v>
      </c>
      <c r="B3" s="14" t="s">
        <v>21</v>
      </c>
      <c r="C3" s="32">
        <v>14037871.772999998</v>
      </c>
      <c r="D3" s="32">
        <v>117300.88799999999</v>
      </c>
      <c r="E3" s="32">
        <v>14155172.660999998</v>
      </c>
      <c r="F3" s="32">
        <v>535711.60100000002</v>
      </c>
      <c r="G3" s="32">
        <v>525196.76300000004</v>
      </c>
      <c r="H3" s="32">
        <v>1060908.3640000001</v>
      </c>
      <c r="I3" s="32">
        <v>3395989.560000001</v>
      </c>
      <c r="J3" s="32">
        <v>3792890.65</v>
      </c>
      <c r="K3" s="32">
        <v>7188880.2100000009</v>
      </c>
      <c r="L3" s="32">
        <v>97405.573000000004</v>
      </c>
      <c r="M3" s="32">
        <v>2408808.568</v>
      </c>
      <c r="N3" s="32">
        <v>2506214.1409999998</v>
      </c>
      <c r="O3" s="32">
        <v>24911175.375999998</v>
      </c>
    </row>
    <row r="4" spans="1:15" x14ac:dyDescent="0.25">
      <c r="A4" s="14" t="s">
        <v>80</v>
      </c>
      <c r="B4" s="14" t="s">
        <v>22</v>
      </c>
      <c r="C4" s="32">
        <v>10756778.415999999</v>
      </c>
      <c r="D4" s="32">
        <v>111968.15</v>
      </c>
      <c r="E4" s="32">
        <v>10868746.566</v>
      </c>
      <c r="F4" s="32">
        <v>309239.82</v>
      </c>
      <c r="G4" s="32">
        <v>227859.527</v>
      </c>
      <c r="H4" s="32">
        <v>537099.34700000007</v>
      </c>
      <c r="I4" s="32">
        <v>2679847.219000001</v>
      </c>
      <c r="J4" s="32">
        <v>2951550.017</v>
      </c>
      <c r="K4" s="32">
        <v>5631397.2360000014</v>
      </c>
      <c r="L4" s="32">
        <v>79280.250000000015</v>
      </c>
      <c r="M4" s="32">
        <v>1933072.8779999998</v>
      </c>
      <c r="N4" s="32">
        <v>2012353.1279999998</v>
      </c>
      <c r="O4" s="32">
        <v>19049596.277000003</v>
      </c>
    </row>
    <row r="5" spans="1:15" x14ac:dyDescent="0.25">
      <c r="A5" s="14" t="s">
        <v>81</v>
      </c>
      <c r="B5" s="14" t="s">
        <v>23</v>
      </c>
      <c r="C5" s="32">
        <v>3281093.3569999998</v>
      </c>
      <c r="D5" s="32">
        <v>5332.7380000000003</v>
      </c>
      <c r="E5" s="32">
        <v>3286426.0949999997</v>
      </c>
      <c r="F5" s="32">
        <v>226471.78099999996</v>
      </c>
      <c r="G5" s="32">
        <v>297337.23600000003</v>
      </c>
      <c r="H5" s="32">
        <v>523809.01699999999</v>
      </c>
      <c r="I5" s="32">
        <v>716142.34100000001</v>
      </c>
      <c r="J5" s="32">
        <v>841340.63300000003</v>
      </c>
      <c r="K5" s="32">
        <v>1557482.9739999999</v>
      </c>
      <c r="L5" s="32">
        <v>18125.322999999997</v>
      </c>
      <c r="M5" s="32">
        <v>475735.69</v>
      </c>
      <c r="N5" s="32">
        <v>493861.01299999998</v>
      </c>
      <c r="O5" s="32">
        <v>5861579.0989999995</v>
      </c>
    </row>
    <row r="6" spans="1:15" x14ac:dyDescent="0.25">
      <c r="A6" s="14" t="s">
        <v>95</v>
      </c>
      <c r="B6" s="14" t="s">
        <v>80</v>
      </c>
      <c r="C6" s="32">
        <v>235895.29</v>
      </c>
      <c r="D6" s="32">
        <v>1547.51</v>
      </c>
      <c r="E6" s="32">
        <v>237442.80000000002</v>
      </c>
      <c r="F6" s="32">
        <v>1024.17</v>
      </c>
      <c r="G6" s="32">
        <v>3684.2</v>
      </c>
      <c r="H6" s="32">
        <v>4708.37</v>
      </c>
      <c r="I6" s="32">
        <v>47188.317000000003</v>
      </c>
      <c r="J6" s="32">
        <v>388237.81199999998</v>
      </c>
      <c r="K6" s="32">
        <v>435426.12899999996</v>
      </c>
      <c r="L6" s="32">
        <v>393.86200000000002</v>
      </c>
      <c r="M6" s="32">
        <v>193189.7</v>
      </c>
      <c r="N6" s="32">
        <v>193583.56200000001</v>
      </c>
      <c r="O6" s="32">
        <v>871160.86100000003</v>
      </c>
    </row>
    <row r="7" spans="1:15" x14ac:dyDescent="0.25">
      <c r="A7" s="14" t="s">
        <v>111</v>
      </c>
      <c r="B7" s="14" t="s">
        <v>80</v>
      </c>
      <c r="C7" s="32">
        <v>178445.71</v>
      </c>
      <c r="D7" s="32">
        <v>60</v>
      </c>
      <c r="E7" s="32">
        <v>178505.71</v>
      </c>
      <c r="F7" s="32">
        <v>1737.58</v>
      </c>
      <c r="G7" s="32">
        <v>92.4</v>
      </c>
      <c r="H7" s="32">
        <v>1829.98</v>
      </c>
      <c r="I7" s="32">
        <v>39856.466999999997</v>
      </c>
      <c r="J7" s="32">
        <v>78942.16</v>
      </c>
      <c r="K7" s="32">
        <v>118798.62700000001</v>
      </c>
      <c r="L7" s="32">
        <v>1028.2</v>
      </c>
      <c r="M7" s="32">
        <v>3168</v>
      </c>
      <c r="N7" s="32">
        <v>4196.2</v>
      </c>
      <c r="O7" s="32">
        <v>303330.51699999999</v>
      </c>
    </row>
    <row r="8" spans="1:15" x14ac:dyDescent="0.25">
      <c r="A8" s="14" t="s">
        <v>98</v>
      </c>
      <c r="B8" s="14" t="s">
        <v>80</v>
      </c>
      <c r="C8" s="32">
        <v>75986.055999999997</v>
      </c>
      <c r="D8" s="32">
        <v>150.19999999999999</v>
      </c>
      <c r="E8" s="32">
        <v>76136.255999999994</v>
      </c>
      <c r="F8" s="32">
        <v>24520.143</v>
      </c>
      <c r="G8" s="32">
        <v>8189.15</v>
      </c>
      <c r="H8" s="32">
        <v>32709.292999999998</v>
      </c>
      <c r="I8" s="32">
        <v>31107.952000000001</v>
      </c>
      <c r="J8" s="32">
        <v>13357.91</v>
      </c>
      <c r="K8" s="32">
        <v>44465.862000000001</v>
      </c>
      <c r="L8" s="32">
        <v>5</v>
      </c>
      <c r="M8" s="32">
        <v>6216</v>
      </c>
      <c r="N8" s="32">
        <v>6221</v>
      </c>
      <c r="O8" s="32">
        <v>159532.41099999999</v>
      </c>
    </row>
    <row r="9" spans="1:15" x14ac:dyDescent="0.25">
      <c r="A9" s="14" t="s">
        <v>110</v>
      </c>
      <c r="B9" s="14" t="s">
        <v>80</v>
      </c>
      <c r="C9" s="32">
        <v>630194.84900000005</v>
      </c>
      <c r="D9" s="32">
        <v>1590</v>
      </c>
      <c r="E9" s="32">
        <v>631784.84900000005</v>
      </c>
      <c r="F9" s="32">
        <v>139.53</v>
      </c>
      <c r="G9" s="32">
        <v>1352</v>
      </c>
      <c r="H9" s="32">
        <v>1491.53</v>
      </c>
      <c r="I9" s="32">
        <v>130998.43799999999</v>
      </c>
      <c r="J9" s="32">
        <v>50197.07</v>
      </c>
      <c r="K9" s="32">
        <v>181195.508</v>
      </c>
      <c r="L9" s="32">
        <v>624.05700000000002</v>
      </c>
      <c r="M9" s="32">
        <v>1471</v>
      </c>
      <c r="N9" s="32">
        <v>2095.0569999999998</v>
      </c>
      <c r="O9" s="32">
        <v>816566.94400000002</v>
      </c>
    </row>
    <row r="10" spans="1:15" x14ac:dyDescent="0.25">
      <c r="A10" s="14" t="s">
        <v>94</v>
      </c>
      <c r="B10" s="14" t="s">
        <v>80</v>
      </c>
      <c r="C10" s="32">
        <v>229440.73800000001</v>
      </c>
      <c r="D10" s="32">
        <v>724.21</v>
      </c>
      <c r="E10" s="32">
        <v>230164.948</v>
      </c>
      <c r="F10" s="32">
        <v>31480.215</v>
      </c>
      <c r="G10" s="32">
        <v>20270.43</v>
      </c>
      <c r="H10" s="32">
        <v>51750.645000000004</v>
      </c>
      <c r="I10" s="32">
        <v>57791.241999999998</v>
      </c>
      <c r="J10" s="32">
        <v>71283.335999999996</v>
      </c>
      <c r="K10" s="32">
        <v>129074.57799999999</v>
      </c>
      <c r="L10" s="32">
        <v>721.76700000000005</v>
      </c>
      <c r="M10" s="32">
        <v>89726.24</v>
      </c>
      <c r="N10" s="32">
        <v>90448.007000000012</v>
      </c>
      <c r="O10" s="32">
        <v>501438.17800000007</v>
      </c>
    </row>
    <row r="11" spans="1:15" x14ac:dyDescent="0.25">
      <c r="A11" s="14" t="s">
        <v>109</v>
      </c>
      <c r="B11" s="14" t="s">
        <v>80</v>
      </c>
      <c r="C11" s="32">
        <v>28370.463</v>
      </c>
      <c r="D11" s="32">
        <v>155</v>
      </c>
      <c r="E11" s="32">
        <v>28525.463</v>
      </c>
      <c r="F11" s="32">
        <v>4389.7910000000002</v>
      </c>
      <c r="G11" s="32">
        <v>265.3</v>
      </c>
      <c r="H11" s="32">
        <v>4655.0910000000003</v>
      </c>
      <c r="I11" s="32">
        <v>9552.4709999999995</v>
      </c>
      <c r="J11" s="32">
        <v>4627.8999999999996</v>
      </c>
      <c r="K11" s="32">
        <v>14180.370999999999</v>
      </c>
      <c r="L11" s="32">
        <v>172.04900000000001</v>
      </c>
      <c r="M11" s="32">
        <v>2350</v>
      </c>
      <c r="N11" s="32">
        <v>2522.049</v>
      </c>
      <c r="O11" s="32">
        <v>49882.974000000002</v>
      </c>
    </row>
    <row r="12" spans="1:15" x14ac:dyDescent="0.25">
      <c r="A12" s="14" t="s">
        <v>83</v>
      </c>
      <c r="B12" s="14" t="s">
        <v>80</v>
      </c>
      <c r="C12" s="32">
        <v>917832.19700000004</v>
      </c>
      <c r="D12" s="32">
        <v>1287.2</v>
      </c>
      <c r="E12" s="32">
        <v>919119.397</v>
      </c>
      <c r="F12" s="32">
        <v>1567.9849999999999</v>
      </c>
      <c r="G12" s="32">
        <v>2788.9</v>
      </c>
      <c r="H12" s="32">
        <v>4356.8850000000002</v>
      </c>
      <c r="I12" s="32">
        <v>344413.18300000002</v>
      </c>
      <c r="J12" s="32">
        <v>372376.43</v>
      </c>
      <c r="K12" s="32">
        <v>716789.61300000001</v>
      </c>
      <c r="L12" s="32">
        <v>25677.394</v>
      </c>
      <c r="M12" s="32">
        <v>158462.24</v>
      </c>
      <c r="N12" s="32">
        <v>184139.63399999999</v>
      </c>
      <c r="O12" s="32">
        <v>1824405.5290000001</v>
      </c>
    </row>
    <row r="13" spans="1:15" x14ac:dyDescent="0.25">
      <c r="A13" s="14" t="s">
        <v>84</v>
      </c>
      <c r="B13" s="14" t="s">
        <v>80</v>
      </c>
      <c r="C13" s="32">
        <v>1189023.798</v>
      </c>
      <c r="D13" s="32">
        <v>830.79</v>
      </c>
      <c r="E13" s="32">
        <v>1189854.588</v>
      </c>
      <c r="F13" s="32">
        <v>3959.491</v>
      </c>
      <c r="G13" s="32">
        <v>1973.6</v>
      </c>
      <c r="H13" s="32">
        <v>5933.0910000000003</v>
      </c>
      <c r="I13" s="32">
        <v>201078.17199999999</v>
      </c>
      <c r="J13" s="32">
        <v>55670.71</v>
      </c>
      <c r="K13" s="32">
        <v>256748.88199999998</v>
      </c>
      <c r="L13" s="32">
        <v>3279.3629999999998</v>
      </c>
      <c r="M13" s="32">
        <v>3086.35</v>
      </c>
      <c r="N13" s="32">
        <v>6365.7129999999997</v>
      </c>
      <c r="O13" s="32">
        <v>1458902.274</v>
      </c>
    </row>
    <row r="14" spans="1:15" x14ac:dyDescent="0.25">
      <c r="A14" s="14" t="s">
        <v>96</v>
      </c>
      <c r="B14" s="14" t="s">
        <v>80</v>
      </c>
      <c r="C14" s="32">
        <v>296838.3</v>
      </c>
      <c r="D14" s="32">
        <v>14517.41</v>
      </c>
      <c r="E14" s="32">
        <v>311355.70999999996</v>
      </c>
      <c r="F14" s="32">
        <v>3975.056</v>
      </c>
      <c r="G14" s="32">
        <v>4052.01</v>
      </c>
      <c r="H14" s="32">
        <v>8027.0660000000007</v>
      </c>
      <c r="I14" s="32">
        <v>78908.442999999999</v>
      </c>
      <c r="J14" s="32">
        <v>65791.88</v>
      </c>
      <c r="K14" s="32">
        <v>144700.323</v>
      </c>
      <c r="L14" s="32">
        <v>255.84800000000001</v>
      </c>
      <c r="M14" s="32">
        <v>12864</v>
      </c>
      <c r="N14" s="32">
        <v>13119.848</v>
      </c>
      <c r="O14" s="32">
        <v>477202.94699999993</v>
      </c>
    </row>
    <row r="15" spans="1:15" x14ac:dyDescent="0.25">
      <c r="A15" s="14" t="s">
        <v>88</v>
      </c>
      <c r="B15" s="14" t="s">
        <v>80</v>
      </c>
      <c r="C15" s="32">
        <v>523011.73300000001</v>
      </c>
      <c r="D15" s="32">
        <v>1022.91</v>
      </c>
      <c r="E15" s="32">
        <v>524034.64299999998</v>
      </c>
      <c r="F15" s="32">
        <v>266.94</v>
      </c>
      <c r="G15" s="32">
        <v>84.6</v>
      </c>
      <c r="H15" s="32">
        <v>351.53999999999996</v>
      </c>
      <c r="I15" s="32">
        <v>91297.315000000002</v>
      </c>
      <c r="J15" s="32">
        <v>113688.55</v>
      </c>
      <c r="K15" s="32">
        <v>204985.86499999999</v>
      </c>
      <c r="L15" s="32">
        <v>1958.5709999999999</v>
      </c>
      <c r="M15" s="32">
        <v>49388</v>
      </c>
      <c r="N15" s="32">
        <v>51346.570999999996</v>
      </c>
      <c r="O15" s="32">
        <v>780718.61899999995</v>
      </c>
    </row>
    <row r="16" spans="1:15" x14ac:dyDescent="0.25">
      <c r="A16" s="14" t="s">
        <v>107</v>
      </c>
      <c r="B16" s="14" t="s">
        <v>80</v>
      </c>
      <c r="C16" s="32">
        <v>262207.67700000003</v>
      </c>
      <c r="D16" s="32">
        <v>17391.46</v>
      </c>
      <c r="E16" s="32">
        <v>279599.13700000005</v>
      </c>
      <c r="F16" s="32">
        <v>8465.33</v>
      </c>
      <c r="G16" s="32">
        <v>11690.8</v>
      </c>
      <c r="H16" s="32">
        <v>20156.129999999997</v>
      </c>
      <c r="I16" s="32">
        <v>38461.644</v>
      </c>
      <c r="J16" s="32">
        <v>25760.87</v>
      </c>
      <c r="K16" s="32">
        <v>64222.513999999996</v>
      </c>
      <c r="L16" s="32">
        <v>529.71</v>
      </c>
      <c r="M16" s="32">
        <v>5468.4</v>
      </c>
      <c r="N16" s="32">
        <v>5998.11</v>
      </c>
      <c r="O16" s="32">
        <v>369975.89100000006</v>
      </c>
    </row>
    <row r="17" spans="1:15" x14ac:dyDescent="0.25">
      <c r="A17" s="14" t="s">
        <v>101</v>
      </c>
      <c r="B17" s="14" t="s">
        <v>80</v>
      </c>
      <c r="C17" s="32">
        <v>141550.12899999999</v>
      </c>
      <c r="D17" s="32">
        <v>4252.58</v>
      </c>
      <c r="E17" s="32">
        <v>145802.70899999997</v>
      </c>
      <c r="F17" s="32">
        <v>1697.9259999999999</v>
      </c>
      <c r="G17" s="32">
        <v>4964.6000000000004</v>
      </c>
      <c r="H17" s="32">
        <v>6662.5259999999998</v>
      </c>
      <c r="I17" s="32">
        <v>21994.378000000001</v>
      </c>
      <c r="J17" s="32">
        <v>66840.02</v>
      </c>
      <c r="K17" s="32">
        <v>88834.398000000001</v>
      </c>
      <c r="L17" s="32">
        <v>70.760000000000005</v>
      </c>
      <c r="M17" s="32">
        <v>19559.599999999999</v>
      </c>
      <c r="N17" s="32">
        <v>19630.359999999997</v>
      </c>
      <c r="O17" s="32">
        <v>260929.99299999996</v>
      </c>
    </row>
    <row r="18" spans="1:15" x14ac:dyDescent="0.25">
      <c r="A18" s="14" t="s">
        <v>87</v>
      </c>
      <c r="B18" s="14" t="s">
        <v>80</v>
      </c>
      <c r="C18" s="32">
        <v>291412.26899999997</v>
      </c>
      <c r="D18" s="32">
        <v>1950</v>
      </c>
      <c r="E18" s="32">
        <v>293362.26899999997</v>
      </c>
      <c r="F18" s="32">
        <v>63.29</v>
      </c>
      <c r="G18" s="32">
        <v>196</v>
      </c>
      <c r="H18" s="32">
        <v>259.29000000000002</v>
      </c>
      <c r="I18" s="32">
        <v>76564.316000000006</v>
      </c>
      <c r="J18" s="32">
        <v>135559.43700000001</v>
      </c>
      <c r="K18" s="32">
        <v>212123.75300000003</v>
      </c>
      <c r="L18" s="32">
        <v>6940.1890000000003</v>
      </c>
      <c r="M18" s="32">
        <v>55057.029000000002</v>
      </c>
      <c r="N18" s="32">
        <v>61997.218000000001</v>
      </c>
      <c r="O18" s="32">
        <v>567742.53</v>
      </c>
    </row>
    <row r="19" spans="1:15" x14ac:dyDescent="0.25">
      <c r="A19" s="14" t="s">
        <v>89</v>
      </c>
      <c r="B19" s="14" t="s">
        <v>80</v>
      </c>
      <c r="C19" s="32">
        <v>121989.13499999999</v>
      </c>
      <c r="D19" s="32">
        <v>1782</v>
      </c>
      <c r="E19" s="32">
        <v>123771.13499999999</v>
      </c>
      <c r="F19" s="32">
        <v>1959.4259999999999</v>
      </c>
      <c r="G19" s="32">
        <v>454</v>
      </c>
      <c r="H19" s="32">
        <v>2413.4259999999999</v>
      </c>
      <c r="I19" s="32">
        <v>23124.137999999999</v>
      </c>
      <c r="J19" s="32">
        <v>10416.5</v>
      </c>
      <c r="K19" s="32">
        <v>33540.637999999999</v>
      </c>
      <c r="L19" s="32">
        <v>493.10700000000003</v>
      </c>
      <c r="M19" s="32">
        <v>2676</v>
      </c>
      <c r="N19" s="32">
        <v>3169.107</v>
      </c>
      <c r="O19" s="32">
        <v>162894.30599999998</v>
      </c>
    </row>
    <row r="20" spans="1:15" x14ac:dyDescent="0.25">
      <c r="A20" s="14" t="s">
        <v>90</v>
      </c>
      <c r="B20" s="14" t="s">
        <v>80</v>
      </c>
      <c r="C20" s="32">
        <v>955805.2</v>
      </c>
      <c r="D20" s="32">
        <v>6687.31</v>
      </c>
      <c r="E20" s="32">
        <v>962492.51</v>
      </c>
      <c r="F20" s="32">
        <v>70.89</v>
      </c>
      <c r="G20" s="32">
        <v>72</v>
      </c>
      <c r="H20" s="32">
        <v>142.88999999999999</v>
      </c>
      <c r="I20" s="32">
        <v>166076.022</v>
      </c>
      <c r="J20" s="32">
        <v>23134.31</v>
      </c>
      <c r="K20" s="32">
        <v>189210.33199999999</v>
      </c>
      <c r="L20" s="32">
        <v>2513.4499999999998</v>
      </c>
      <c r="M20" s="32">
        <v>240</v>
      </c>
      <c r="N20" s="32">
        <v>2753.45</v>
      </c>
      <c r="O20" s="32">
        <v>1154599.182</v>
      </c>
    </row>
    <row r="21" spans="1:15" x14ac:dyDescent="0.25">
      <c r="A21" s="14" t="s">
        <v>99</v>
      </c>
      <c r="B21" s="14" t="s">
        <v>80</v>
      </c>
      <c r="C21" s="32">
        <v>67044.41</v>
      </c>
      <c r="D21" s="32">
        <v>5163.7299999999996</v>
      </c>
      <c r="E21" s="32">
        <v>72208.14</v>
      </c>
      <c r="F21" s="32">
        <v>2347.9430000000002</v>
      </c>
      <c r="G21" s="32">
        <v>1121.0999999999999</v>
      </c>
      <c r="H21" s="32">
        <v>3469.0430000000001</v>
      </c>
      <c r="I21" s="32">
        <v>11760.072</v>
      </c>
      <c r="J21" s="32">
        <v>23308.3</v>
      </c>
      <c r="K21" s="32">
        <v>35068.372000000003</v>
      </c>
      <c r="L21" s="32">
        <v>173.11</v>
      </c>
      <c r="M21" s="32">
        <v>36762.32</v>
      </c>
      <c r="N21" s="32">
        <v>36935.43</v>
      </c>
      <c r="O21" s="32">
        <v>147680.98499999999</v>
      </c>
    </row>
    <row r="22" spans="1:15" x14ac:dyDescent="0.25">
      <c r="A22" s="14" t="s">
        <v>85</v>
      </c>
      <c r="B22" s="14" t="s">
        <v>80</v>
      </c>
      <c r="C22" s="32">
        <v>1034221.335</v>
      </c>
      <c r="D22" s="32">
        <v>166</v>
      </c>
      <c r="E22" s="32">
        <v>1034387.335</v>
      </c>
      <c r="F22" s="32">
        <v>187.99</v>
      </c>
      <c r="G22" s="32">
        <v>811.4</v>
      </c>
      <c r="H22" s="32">
        <v>999.39</v>
      </c>
      <c r="I22" s="32">
        <v>181015.139</v>
      </c>
      <c r="J22" s="32">
        <v>60748.69</v>
      </c>
      <c r="K22" s="32">
        <v>241763.829</v>
      </c>
      <c r="L22" s="32">
        <v>938.45299999999997</v>
      </c>
      <c r="M22" s="32">
        <v>4438.2</v>
      </c>
      <c r="N22" s="32">
        <v>5376.6530000000002</v>
      </c>
      <c r="O22" s="32">
        <v>1282527.2069999999</v>
      </c>
    </row>
    <row r="23" spans="1:15" x14ac:dyDescent="0.25">
      <c r="A23" s="14" t="s">
        <v>104</v>
      </c>
      <c r="B23" s="14" t="s">
        <v>80</v>
      </c>
      <c r="C23" s="32">
        <v>245997.71</v>
      </c>
      <c r="D23" s="32">
        <v>7660.81</v>
      </c>
      <c r="E23" s="32">
        <v>253658.52</v>
      </c>
      <c r="F23" s="32">
        <v>32648.317999999999</v>
      </c>
      <c r="G23" s="32">
        <v>28729.288</v>
      </c>
      <c r="H23" s="32">
        <v>61377.606</v>
      </c>
      <c r="I23" s="32">
        <v>50360.197</v>
      </c>
      <c r="J23" s="32">
        <v>294776.59999999998</v>
      </c>
      <c r="K23" s="32">
        <v>345136.79699999996</v>
      </c>
      <c r="L23" s="32">
        <v>814.00900000000001</v>
      </c>
      <c r="M23" s="32">
        <v>101024.94</v>
      </c>
      <c r="N23" s="32">
        <v>101838.94900000001</v>
      </c>
      <c r="O23" s="32">
        <v>762011.87199999997</v>
      </c>
    </row>
    <row r="24" spans="1:15" x14ac:dyDescent="0.25">
      <c r="A24" s="14" t="s">
        <v>102</v>
      </c>
      <c r="B24" s="14" t="s">
        <v>80</v>
      </c>
      <c r="C24" s="32">
        <v>50148.347000000002</v>
      </c>
      <c r="D24" s="32">
        <v>36</v>
      </c>
      <c r="E24" s="32">
        <v>50184.347000000002</v>
      </c>
      <c r="F24" s="32">
        <v>13244.835999999999</v>
      </c>
      <c r="G24" s="32">
        <v>6253.42</v>
      </c>
      <c r="H24" s="32">
        <v>19498.256000000001</v>
      </c>
      <c r="I24" s="32">
        <v>12287.906999999999</v>
      </c>
      <c r="J24" s="32">
        <v>39103</v>
      </c>
      <c r="K24" s="32">
        <v>51390.906999999999</v>
      </c>
      <c r="L24" s="32">
        <v>152.61600000000001</v>
      </c>
      <c r="M24" s="32">
        <v>736219.99899999995</v>
      </c>
      <c r="N24" s="32">
        <v>736372.61499999999</v>
      </c>
      <c r="O24" s="32">
        <v>857446.125</v>
      </c>
    </row>
    <row r="25" spans="1:15" x14ac:dyDescent="0.25">
      <c r="A25" s="14" t="s">
        <v>108</v>
      </c>
      <c r="B25" s="14" t="s">
        <v>80</v>
      </c>
      <c r="C25" s="32">
        <v>72014.384000000005</v>
      </c>
      <c r="D25" s="32">
        <v>750</v>
      </c>
      <c r="E25" s="32">
        <v>72764.384000000005</v>
      </c>
      <c r="F25" s="32">
        <v>18127.518</v>
      </c>
      <c r="G25" s="32">
        <v>632.6</v>
      </c>
      <c r="H25" s="32">
        <v>18760.117999999999</v>
      </c>
      <c r="I25" s="32">
        <v>21819.232</v>
      </c>
      <c r="J25" s="32">
        <v>24539.4</v>
      </c>
      <c r="K25" s="32">
        <v>46358.631999999998</v>
      </c>
      <c r="L25" s="32">
        <v>35</v>
      </c>
      <c r="M25" s="32">
        <v>1668</v>
      </c>
      <c r="N25" s="32">
        <v>1703</v>
      </c>
      <c r="O25" s="32">
        <v>139586.13400000002</v>
      </c>
    </row>
    <row r="26" spans="1:15" x14ac:dyDescent="0.25">
      <c r="A26" s="14" t="s">
        <v>82</v>
      </c>
      <c r="B26" s="14" t="s">
        <v>80</v>
      </c>
      <c r="C26" s="32">
        <v>699933.62300000002</v>
      </c>
      <c r="D26" s="32">
        <v>1389.01</v>
      </c>
      <c r="E26" s="32">
        <v>701322.63300000003</v>
      </c>
      <c r="F26" s="32">
        <v>20</v>
      </c>
      <c r="G26" s="32">
        <v>192</v>
      </c>
      <c r="H26" s="32">
        <v>212</v>
      </c>
      <c r="I26" s="32">
        <v>494311.73300000001</v>
      </c>
      <c r="J26" s="32">
        <v>381660.5</v>
      </c>
      <c r="K26" s="32">
        <v>875972.23300000001</v>
      </c>
      <c r="L26" s="32">
        <v>4235.723</v>
      </c>
      <c r="M26" s="32">
        <v>20387.400000000001</v>
      </c>
      <c r="N26" s="32">
        <v>24623.123</v>
      </c>
      <c r="O26" s="32">
        <v>1602129.9890000001</v>
      </c>
    </row>
    <row r="27" spans="1:15" x14ac:dyDescent="0.25">
      <c r="A27" s="14" t="s">
        <v>100</v>
      </c>
      <c r="B27" s="14" t="s">
        <v>80</v>
      </c>
      <c r="C27" s="32">
        <v>319305.28499999997</v>
      </c>
      <c r="D27" s="32">
        <v>5395.83</v>
      </c>
      <c r="E27" s="32">
        <v>324701.11499999999</v>
      </c>
      <c r="F27" s="32">
        <v>20734.473999999998</v>
      </c>
      <c r="G27" s="32">
        <v>16409.900000000001</v>
      </c>
      <c r="H27" s="32">
        <v>37144.373999999996</v>
      </c>
      <c r="I27" s="32">
        <v>88163.040999999997</v>
      </c>
      <c r="J27" s="32">
        <v>77160.479999999996</v>
      </c>
      <c r="K27" s="32">
        <v>165323.52100000001</v>
      </c>
      <c r="L27" s="32">
        <v>8335.6620000000003</v>
      </c>
      <c r="M27" s="32">
        <v>39556.53</v>
      </c>
      <c r="N27" s="32">
        <v>47892.191999999995</v>
      </c>
      <c r="O27" s="32">
        <v>575061.20200000005</v>
      </c>
    </row>
    <row r="28" spans="1:15" x14ac:dyDescent="0.25">
      <c r="A28" s="14" t="s">
        <v>105</v>
      </c>
      <c r="B28" s="14" t="s">
        <v>80</v>
      </c>
      <c r="C28" s="32">
        <v>436941.48800000001</v>
      </c>
      <c r="D28" s="32">
        <v>2996</v>
      </c>
      <c r="E28" s="32">
        <v>439937.48800000001</v>
      </c>
      <c r="F28" s="32">
        <v>8830.83</v>
      </c>
      <c r="G28" s="32">
        <v>6064.6</v>
      </c>
      <c r="H28" s="32">
        <v>14895.43</v>
      </c>
      <c r="I28" s="32">
        <v>72302.754000000001</v>
      </c>
      <c r="J28" s="32">
        <v>114779.6</v>
      </c>
      <c r="K28" s="32">
        <v>187082.35399999999</v>
      </c>
      <c r="L28" s="32">
        <v>8010.2610000000004</v>
      </c>
      <c r="M28" s="32">
        <v>90024.03</v>
      </c>
      <c r="N28" s="32">
        <v>98034.290999999997</v>
      </c>
      <c r="O28" s="32">
        <v>739949.56300000008</v>
      </c>
    </row>
    <row r="29" spans="1:15" x14ac:dyDescent="0.25">
      <c r="A29" s="14" t="s">
        <v>86</v>
      </c>
      <c r="B29" s="14" t="s">
        <v>80</v>
      </c>
      <c r="C29" s="32">
        <v>182451.538</v>
      </c>
      <c r="D29" s="32">
        <v>746.52</v>
      </c>
      <c r="E29" s="32">
        <v>183198.05799999999</v>
      </c>
      <c r="F29" s="32">
        <v>1886.47</v>
      </c>
      <c r="G29" s="32">
        <v>0</v>
      </c>
      <c r="H29" s="32">
        <v>1886.47</v>
      </c>
      <c r="I29" s="32">
        <v>29380.794000000002</v>
      </c>
      <c r="J29" s="32">
        <v>27382.12</v>
      </c>
      <c r="K29" s="32">
        <v>56762.914000000004</v>
      </c>
      <c r="L29" s="32">
        <v>633.54</v>
      </c>
      <c r="M29" s="32">
        <v>480</v>
      </c>
      <c r="N29" s="32">
        <v>1113.54</v>
      </c>
      <c r="O29" s="32">
        <v>242960.98199999999</v>
      </c>
    </row>
    <row r="30" spans="1:15" x14ac:dyDescent="0.25">
      <c r="A30" s="14" t="s">
        <v>93</v>
      </c>
      <c r="B30" s="14" t="s">
        <v>80</v>
      </c>
      <c r="C30" s="32">
        <v>311014.33600000001</v>
      </c>
      <c r="D30" s="32">
        <v>721.2</v>
      </c>
      <c r="E30" s="32">
        <v>311735.53600000002</v>
      </c>
      <c r="F30" s="32">
        <v>47032.258000000002</v>
      </c>
      <c r="G30" s="32">
        <v>31588.451000000001</v>
      </c>
      <c r="H30" s="32">
        <v>78620.709000000003</v>
      </c>
      <c r="I30" s="32">
        <v>90225.373999999996</v>
      </c>
      <c r="J30" s="32">
        <v>55561.101000000002</v>
      </c>
      <c r="K30" s="32">
        <v>145786.47500000001</v>
      </c>
      <c r="L30" s="32">
        <v>1412.4280000000001</v>
      </c>
      <c r="M30" s="32">
        <v>18880</v>
      </c>
      <c r="N30" s="32">
        <v>20292.428</v>
      </c>
      <c r="O30" s="32">
        <v>556435.14800000004</v>
      </c>
    </row>
    <row r="31" spans="1:15" x14ac:dyDescent="0.25">
      <c r="A31" s="14" t="s">
        <v>92</v>
      </c>
      <c r="B31" s="14" t="s">
        <v>80</v>
      </c>
      <c r="C31" s="32">
        <v>221474.24</v>
      </c>
      <c r="D31" s="32">
        <v>14915.784</v>
      </c>
      <c r="E31" s="32">
        <v>236390.02399999998</v>
      </c>
      <c r="F31" s="32">
        <v>10614.12</v>
      </c>
      <c r="G31" s="32">
        <v>2011.9</v>
      </c>
      <c r="H31" s="32">
        <v>12626.02</v>
      </c>
      <c r="I31" s="32">
        <v>34989.194000000003</v>
      </c>
      <c r="J31" s="32">
        <v>41061.909</v>
      </c>
      <c r="K31" s="32">
        <v>76051.103000000003</v>
      </c>
      <c r="L31" s="32">
        <v>227.667</v>
      </c>
      <c r="M31" s="32">
        <v>9525</v>
      </c>
      <c r="N31" s="32">
        <v>9752.6669999999995</v>
      </c>
      <c r="O31" s="32">
        <v>334819.81400000001</v>
      </c>
    </row>
    <row r="32" spans="1:15" x14ac:dyDescent="0.25">
      <c r="A32" s="14" t="s">
        <v>91</v>
      </c>
      <c r="B32" s="14" t="s">
        <v>80</v>
      </c>
      <c r="C32" s="32">
        <v>91875.1</v>
      </c>
      <c r="D32" s="32">
        <v>1765.8</v>
      </c>
      <c r="E32" s="32">
        <v>93640.900000000009</v>
      </c>
      <c r="F32" s="32">
        <v>9762.3520000000008</v>
      </c>
      <c r="G32" s="32">
        <v>6916</v>
      </c>
      <c r="H32" s="32">
        <v>16678.351999999999</v>
      </c>
      <c r="I32" s="32">
        <v>27240.859</v>
      </c>
      <c r="J32" s="32">
        <v>24179.919999999998</v>
      </c>
      <c r="K32" s="32">
        <v>51420.778999999995</v>
      </c>
      <c r="L32" s="32">
        <v>445.21</v>
      </c>
      <c r="M32" s="32">
        <v>2052</v>
      </c>
      <c r="N32" s="32">
        <v>2497.21</v>
      </c>
      <c r="O32" s="32">
        <v>164237.24099999998</v>
      </c>
    </row>
    <row r="33" spans="1:15" x14ac:dyDescent="0.25">
      <c r="A33" s="14" t="s">
        <v>106</v>
      </c>
      <c r="B33" s="14" t="s">
        <v>80</v>
      </c>
      <c r="C33" s="32">
        <v>227324.53400000001</v>
      </c>
      <c r="D33" s="32">
        <v>283.10000000000002</v>
      </c>
      <c r="E33" s="32">
        <v>227607.63400000002</v>
      </c>
      <c r="F33" s="32">
        <v>28687.436000000002</v>
      </c>
      <c r="G33" s="32">
        <v>29134.1</v>
      </c>
      <c r="H33" s="32">
        <v>57821.536</v>
      </c>
      <c r="I33" s="32">
        <v>56875.264000000003</v>
      </c>
      <c r="J33" s="32">
        <v>77966.076000000001</v>
      </c>
      <c r="K33" s="32">
        <v>134841.34</v>
      </c>
      <c r="L33" s="32">
        <v>928.88</v>
      </c>
      <c r="M33" s="32">
        <v>24298.799999999999</v>
      </c>
      <c r="N33" s="32">
        <v>25227.68</v>
      </c>
      <c r="O33" s="32">
        <v>445498.19</v>
      </c>
    </row>
    <row r="34" spans="1:15" x14ac:dyDescent="0.25">
      <c r="A34" s="14" t="s">
        <v>103</v>
      </c>
      <c r="B34" s="14" t="s">
        <v>80</v>
      </c>
      <c r="C34" s="32">
        <v>492177.11900000001</v>
      </c>
      <c r="D34" s="32">
        <v>1738.79</v>
      </c>
      <c r="E34" s="32">
        <v>493915.90899999999</v>
      </c>
      <c r="F34" s="32">
        <v>18775.752</v>
      </c>
      <c r="G34" s="32">
        <v>35116.597999999998</v>
      </c>
      <c r="H34" s="32">
        <v>53892.35</v>
      </c>
      <c r="I34" s="32">
        <v>104473.859</v>
      </c>
      <c r="J34" s="32">
        <v>168402.72</v>
      </c>
      <c r="K34" s="32">
        <v>272876.57900000003</v>
      </c>
      <c r="L34" s="32">
        <v>8108.85</v>
      </c>
      <c r="M34" s="32">
        <v>228009.1</v>
      </c>
      <c r="N34" s="32">
        <v>236117.95</v>
      </c>
      <c r="O34" s="32">
        <v>1056802.7880000002</v>
      </c>
    </row>
    <row r="35" spans="1:15" x14ac:dyDescent="0.25">
      <c r="A35" s="14" t="s">
        <v>97</v>
      </c>
      <c r="B35" s="14" t="s">
        <v>80</v>
      </c>
      <c r="C35" s="32">
        <v>226851.42300000001</v>
      </c>
      <c r="D35" s="32">
        <v>14290.995999999999</v>
      </c>
      <c r="E35" s="32">
        <v>241142.41899999999</v>
      </c>
      <c r="F35" s="32">
        <v>11021.76</v>
      </c>
      <c r="G35" s="32">
        <v>2748.18</v>
      </c>
      <c r="H35" s="32">
        <v>13769.94</v>
      </c>
      <c r="I35" s="32">
        <v>46229.302000000003</v>
      </c>
      <c r="J35" s="32">
        <v>65034.705999999998</v>
      </c>
      <c r="K35" s="32">
        <v>111264.008</v>
      </c>
      <c r="L35" s="32">
        <v>165.51400000000001</v>
      </c>
      <c r="M35" s="32">
        <v>16824</v>
      </c>
      <c r="N35" s="32">
        <v>16989.513999999999</v>
      </c>
      <c r="O35" s="32">
        <v>383165.88099999999</v>
      </c>
    </row>
    <row r="36" spans="1:15" x14ac:dyDescent="0.25">
      <c r="A36" s="14" t="s">
        <v>124</v>
      </c>
      <c r="B36" s="14" t="s">
        <v>81</v>
      </c>
      <c r="C36" s="32">
        <v>39202.466999999997</v>
      </c>
      <c r="D36" s="32">
        <v>103.72</v>
      </c>
      <c r="E36" s="32">
        <v>39306.186999999998</v>
      </c>
      <c r="F36" s="32">
        <v>4101.1400000000003</v>
      </c>
      <c r="G36" s="32">
        <v>7925.4669999999996</v>
      </c>
      <c r="H36" s="32">
        <v>12026.607</v>
      </c>
      <c r="I36" s="32">
        <v>10044.659</v>
      </c>
      <c r="J36" s="32">
        <v>18890.259999999998</v>
      </c>
      <c r="K36" s="32">
        <v>28934.918999999998</v>
      </c>
      <c r="L36" s="32">
        <v>13.2</v>
      </c>
      <c r="M36" s="32">
        <v>5568</v>
      </c>
      <c r="N36" s="32">
        <v>5581.2</v>
      </c>
      <c r="O36" s="32">
        <v>85848.913</v>
      </c>
    </row>
    <row r="37" spans="1:15" x14ac:dyDescent="0.25">
      <c r="A37" s="14" t="s">
        <v>112</v>
      </c>
      <c r="B37" s="14" t="s">
        <v>81</v>
      </c>
      <c r="C37" s="32">
        <v>425280.25</v>
      </c>
      <c r="D37" s="32">
        <v>214.32599999999999</v>
      </c>
      <c r="E37" s="32">
        <v>425494.576</v>
      </c>
      <c r="F37" s="32">
        <v>37235.199999999997</v>
      </c>
      <c r="G37" s="32">
        <v>37883.978999999999</v>
      </c>
      <c r="H37" s="32">
        <v>75119.179000000004</v>
      </c>
      <c r="I37" s="32">
        <v>96231.914000000004</v>
      </c>
      <c r="J37" s="32">
        <v>95862.79</v>
      </c>
      <c r="K37" s="32">
        <v>192094.704</v>
      </c>
      <c r="L37" s="32">
        <v>1476.7080000000001</v>
      </c>
      <c r="M37" s="32">
        <v>31551.4</v>
      </c>
      <c r="N37" s="32">
        <v>33028.108</v>
      </c>
      <c r="O37" s="32">
        <v>725736.56700000004</v>
      </c>
    </row>
    <row r="38" spans="1:15" x14ac:dyDescent="0.25">
      <c r="A38" s="14" t="s">
        <v>113</v>
      </c>
      <c r="B38" s="14" t="s">
        <v>81</v>
      </c>
      <c r="C38" s="32">
        <v>218179.17600000001</v>
      </c>
      <c r="D38" s="32">
        <v>251.02</v>
      </c>
      <c r="E38" s="32">
        <v>218430.196</v>
      </c>
      <c r="F38" s="32">
        <v>43507.000999999997</v>
      </c>
      <c r="G38" s="32">
        <v>26125.687000000002</v>
      </c>
      <c r="H38" s="32">
        <v>69632.687999999995</v>
      </c>
      <c r="I38" s="32">
        <v>47730.964999999997</v>
      </c>
      <c r="J38" s="32">
        <v>64440.81</v>
      </c>
      <c r="K38" s="32">
        <v>112171.77499999999</v>
      </c>
      <c r="L38" s="32">
        <v>558.83199999999999</v>
      </c>
      <c r="M38" s="32">
        <v>59181.2</v>
      </c>
      <c r="N38" s="32">
        <v>59740.031999999999</v>
      </c>
      <c r="O38" s="32">
        <v>459974.69099999999</v>
      </c>
    </row>
    <row r="39" spans="1:15" x14ac:dyDescent="0.25">
      <c r="A39" s="14" t="s">
        <v>114</v>
      </c>
      <c r="B39" s="14" t="s">
        <v>81</v>
      </c>
      <c r="C39" s="32">
        <v>83912.751999999993</v>
      </c>
      <c r="D39" s="32">
        <v>37.200000000000003</v>
      </c>
      <c r="E39" s="32">
        <v>83949.95199999999</v>
      </c>
      <c r="F39" s="32">
        <v>2394.5500000000002</v>
      </c>
      <c r="G39" s="32">
        <v>327.60000000000002</v>
      </c>
      <c r="H39" s="32">
        <v>2722.15</v>
      </c>
      <c r="I39" s="32">
        <v>21473.103999999999</v>
      </c>
      <c r="J39" s="32">
        <v>7621.52</v>
      </c>
      <c r="K39" s="32">
        <v>29094.624</v>
      </c>
      <c r="L39" s="32">
        <v>2016.3720000000001</v>
      </c>
      <c r="M39" s="32">
        <v>60</v>
      </c>
      <c r="N39" s="32">
        <v>2076.3720000000003</v>
      </c>
      <c r="O39" s="32">
        <v>117843.098</v>
      </c>
    </row>
    <row r="40" spans="1:15" x14ac:dyDescent="0.25">
      <c r="A40" s="14" t="s">
        <v>125</v>
      </c>
      <c r="B40" s="14" t="s">
        <v>81</v>
      </c>
      <c r="C40" s="32">
        <v>26583.562000000002</v>
      </c>
      <c r="D40" s="32">
        <v>25.5</v>
      </c>
      <c r="E40" s="32">
        <v>26609.062000000002</v>
      </c>
      <c r="F40" s="32">
        <v>8091.8</v>
      </c>
      <c r="G40" s="32">
        <v>8207.5239999999994</v>
      </c>
      <c r="H40" s="32">
        <v>16299.324000000001</v>
      </c>
      <c r="I40" s="32">
        <v>7122.0479999999998</v>
      </c>
      <c r="J40" s="32">
        <v>21134.3</v>
      </c>
      <c r="K40" s="32">
        <v>28256.347999999998</v>
      </c>
      <c r="L40" s="32">
        <v>218.88</v>
      </c>
      <c r="M40" s="32">
        <v>4006</v>
      </c>
      <c r="N40" s="32">
        <v>4224.88</v>
      </c>
      <c r="O40" s="32">
        <v>75389.614000000001</v>
      </c>
    </row>
    <row r="41" spans="1:15" x14ac:dyDescent="0.25">
      <c r="A41" s="14" t="s">
        <v>115</v>
      </c>
      <c r="B41" s="14" t="s">
        <v>81</v>
      </c>
      <c r="C41" s="32">
        <v>72552.433000000005</v>
      </c>
      <c r="D41" s="32">
        <v>0</v>
      </c>
      <c r="E41" s="32">
        <v>72552.433000000005</v>
      </c>
      <c r="F41" s="32">
        <v>3666.41</v>
      </c>
      <c r="G41" s="32">
        <v>1694.18</v>
      </c>
      <c r="H41" s="32">
        <v>5360.59</v>
      </c>
      <c r="I41" s="32">
        <v>13698.749</v>
      </c>
      <c r="J41" s="32">
        <v>8092.58</v>
      </c>
      <c r="K41" s="32">
        <v>21791.328999999998</v>
      </c>
      <c r="L41" s="32">
        <v>35.445999999999998</v>
      </c>
      <c r="M41" s="32">
        <v>5112</v>
      </c>
      <c r="N41" s="32">
        <v>5147.4459999999999</v>
      </c>
      <c r="O41" s="32">
        <v>104851.79800000001</v>
      </c>
    </row>
    <row r="42" spans="1:15" x14ac:dyDescent="0.25">
      <c r="A42" s="14" t="s">
        <v>116</v>
      </c>
      <c r="B42" s="14" t="s">
        <v>81</v>
      </c>
      <c r="C42" s="32">
        <v>83915.13</v>
      </c>
      <c r="D42" s="32">
        <v>186.476</v>
      </c>
      <c r="E42" s="32">
        <v>84101.606</v>
      </c>
      <c r="F42" s="32">
        <v>4093.4839999999999</v>
      </c>
      <c r="G42" s="32">
        <v>11944.316000000001</v>
      </c>
      <c r="H42" s="32">
        <v>16037.800000000001</v>
      </c>
      <c r="I42" s="32">
        <v>21196.841</v>
      </c>
      <c r="J42" s="32">
        <v>16805.68</v>
      </c>
      <c r="K42" s="32">
        <v>38002.521000000001</v>
      </c>
      <c r="L42" s="32">
        <v>117.25</v>
      </c>
      <c r="M42" s="32">
        <v>1886</v>
      </c>
      <c r="N42" s="32">
        <v>2003.25</v>
      </c>
      <c r="O42" s="32">
        <v>140145.177</v>
      </c>
    </row>
    <row r="43" spans="1:15" x14ac:dyDescent="0.25">
      <c r="A43" s="14" t="s">
        <v>126</v>
      </c>
      <c r="B43" s="14" t="s">
        <v>81</v>
      </c>
      <c r="C43" s="32">
        <v>29528.358</v>
      </c>
      <c r="D43" s="32">
        <v>15</v>
      </c>
      <c r="E43" s="32">
        <v>29543.358</v>
      </c>
      <c r="F43" s="32">
        <v>5536.0110000000004</v>
      </c>
      <c r="G43" s="32">
        <v>8044.4</v>
      </c>
      <c r="H43" s="32">
        <v>13580.411</v>
      </c>
      <c r="I43" s="32">
        <v>7862.3770000000004</v>
      </c>
      <c r="J43" s="32">
        <v>8613.98</v>
      </c>
      <c r="K43" s="32">
        <v>16476.357</v>
      </c>
      <c r="L43" s="32">
        <v>61.13</v>
      </c>
      <c r="M43" s="32">
        <v>255</v>
      </c>
      <c r="N43" s="32">
        <v>316.13</v>
      </c>
      <c r="O43" s="32">
        <v>59916.256000000001</v>
      </c>
    </row>
    <row r="44" spans="1:15" x14ac:dyDescent="0.25">
      <c r="A44" s="14" t="s">
        <v>117</v>
      </c>
      <c r="B44" s="14" t="s">
        <v>81</v>
      </c>
      <c r="C44" s="32">
        <v>90423.251000000004</v>
      </c>
      <c r="D44" s="32">
        <v>375.26</v>
      </c>
      <c r="E44" s="32">
        <v>90798.510999999999</v>
      </c>
      <c r="F44" s="32">
        <v>4118.1499999999996</v>
      </c>
      <c r="G44" s="32">
        <v>10962.002</v>
      </c>
      <c r="H44" s="32">
        <v>15080.152</v>
      </c>
      <c r="I44" s="32">
        <v>29815.214</v>
      </c>
      <c r="J44" s="32">
        <v>51083.1</v>
      </c>
      <c r="K44" s="32">
        <v>80898.313999999998</v>
      </c>
      <c r="L44" s="32">
        <v>1257.6379999999999</v>
      </c>
      <c r="M44" s="32">
        <v>7614.6</v>
      </c>
      <c r="N44" s="32">
        <v>8872.2380000000012</v>
      </c>
      <c r="O44" s="32">
        <v>195649.215</v>
      </c>
    </row>
    <row r="45" spans="1:15" x14ac:dyDescent="0.25">
      <c r="A45" s="14" t="s">
        <v>118</v>
      </c>
      <c r="B45" s="14" t="s">
        <v>81</v>
      </c>
      <c r="C45" s="32">
        <v>379689.80200000003</v>
      </c>
      <c r="D45" s="32">
        <v>1219.3499999999999</v>
      </c>
      <c r="E45" s="32">
        <v>380909.152</v>
      </c>
      <c r="F45" s="32">
        <v>31273.642</v>
      </c>
      <c r="G45" s="32">
        <v>52123.908000000003</v>
      </c>
      <c r="H45" s="32">
        <v>83397.55</v>
      </c>
      <c r="I45" s="32">
        <v>90549.282000000007</v>
      </c>
      <c r="J45" s="32">
        <v>96545.248999999996</v>
      </c>
      <c r="K45" s="32">
        <v>187094.53100000002</v>
      </c>
      <c r="L45" s="32">
        <v>1413.5139999999999</v>
      </c>
      <c r="M45" s="32">
        <v>55208</v>
      </c>
      <c r="N45" s="32">
        <v>56621.514000000003</v>
      </c>
      <c r="O45" s="32">
        <v>708022.74699999997</v>
      </c>
    </row>
    <row r="46" spans="1:15" x14ac:dyDescent="0.25">
      <c r="A46" s="14" t="s">
        <v>119</v>
      </c>
      <c r="B46" s="14" t="s">
        <v>81</v>
      </c>
      <c r="C46" s="32">
        <v>69689.303</v>
      </c>
      <c r="D46" s="32">
        <v>54.4</v>
      </c>
      <c r="E46" s="32">
        <v>69743.702999999994</v>
      </c>
      <c r="F46" s="32">
        <v>24926.307000000001</v>
      </c>
      <c r="G46" s="32">
        <v>19559.68</v>
      </c>
      <c r="H46" s="32">
        <v>44485.987000000001</v>
      </c>
      <c r="I46" s="32">
        <v>17438.742999999999</v>
      </c>
      <c r="J46" s="32">
        <v>6405.09</v>
      </c>
      <c r="K46" s="32">
        <v>23843.832999999999</v>
      </c>
      <c r="L46" s="32">
        <v>220.96799999999999</v>
      </c>
      <c r="M46" s="32">
        <v>168</v>
      </c>
      <c r="N46" s="32">
        <v>388.96799999999996</v>
      </c>
      <c r="O46" s="32">
        <v>138462.49099999998</v>
      </c>
    </row>
    <row r="47" spans="1:15" x14ac:dyDescent="0.25">
      <c r="A47" s="14" t="s">
        <v>120</v>
      </c>
      <c r="B47" s="14" t="s">
        <v>81</v>
      </c>
      <c r="C47" s="32">
        <v>123259.276</v>
      </c>
      <c r="D47" s="32">
        <v>371.93</v>
      </c>
      <c r="E47" s="32">
        <v>123631.20599999999</v>
      </c>
      <c r="F47" s="32">
        <v>15980.32</v>
      </c>
      <c r="G47" s="32">
        <v>42898.792000000001</v>
      </c>
      <c r="H47" s="32">
        <v>58879.112000000001</v>
      </c>
      <c r="I47" s="32">
        <v>28115.271000000001</v>
      </c>
      <c r="J47" s="32">
        <v>40169.06</v>
      </c>
      <c r="K47" s="32">
        <v>68284.331000000006</v>
      </c>
      <c r="L47" s="32">
        <v>333.15</v>
      </c>
      <c r="M47" s="32">
        <v>12431.4</v>
      </c>
      <c r="N47" s="32">
        <v>12764.55</v>
      </c>
      <c r="O47" s="32">
        <v>263559.19900000002</v>
      </c>
    </row>
    <row r="48" spans="1:15" x14ac:dyDescent="0.25">
      <c r="A48" s="14" t="s">
        <v>121</v>
      </c>
      <c r="B48" s="14" t="s">
        <v>81</v>
      </c>
      <c r="C48" s="32">
        <v>39448.523000000001</v>
      </c>
      <c r="D48" s="32">
        <v>33</v>
      </c>
      <c r="E48" s="32">
        <v>39481.523000000001</v>
      </c>
      <c r="F48" s="32">
        <v>3059.31</v>
      </c>
      <c r="G48" s="32">
        <v>595.20000000000005</v>
      </c>
      <c r="H48" s="32">
        <v>3654.51</v>
      </c>
      <c r="I48" s="32">
        <v>8155.0940000000001</v>
      </c>
      <c r="J48" s="32">
        <v>3435.76</v>
      </c>
      <c r="K48" s="32">
        <v>11590.853999999999</v>
      </c>
      <c r="L48" s="32">
        <v>249.72</v>
      </c>
      <c r="M48" s="32">
        <v>90</v>
      </c>
      <c r="N48" s="32">
        <v>339.72</v>
      </c>
      <c r="O48" s="32">
        <v>55066.607000000004</v>
      </c>
    </row>
    <row r="49" spans="1:15" x14ac:dyDescent="0.25">
      <c r="A49" s="14" t="s">
        <v>122</v>
      </c>
      <c r="B49" s="14" t="s">
        <v>81</v>
      </c>
      <c r="C49" s="32">
        <v>252675.52600000001</v>
      </c>
      <c r="D49" s="32">
        <v>329.16800000000001</v>
      </c>
      <c r="E49" s="32">
        <v>253004.69400000002</v>
      </c>
      <c r="F49" s="32">
        <v>1607.3989999999999</v>
      </c>
      <c r="G49" s="32">
        <v>3289.942</v>
      </c>
      <c r="H49" s="32">
        <v>4897.3410000000003</v>
      </c>
      <c r="I49" s="32">
        <v>45237.652000000002</v>
      </c>
      <c r="J49" s="32">
        <v>92449.301999999996</v>
      </c>
      <c r="K49" s="32">
        <v>137686.954</v>
      </c>
      <c r="L49" s="32">
        <v>421.09</v>
      </c>
      <c r="M49" s="32">
        <v>71005</v>
      </c>
      <c r="N49" s="32">
        <v>71426.09</v>
      </c>
      <c r="O49" s="32">
        <v>467015.07900000003</v>
      </c>
    </row>
    <row r="50" spans="1:15" x14ac:dyDescent="0.25">
      <c r="A50" s="14" t="s">
        <v>127</v>
      </c>
      <c r="B50" s="14" t="s">
        <v>81</v>
      </c>
      <c r="C50" s="32">
        <v>334146.58799999999</v>
      </c>
      <c r="D50" s="32">
        <v>548.86</v>
      </c>
      <c r="E50" s="32">
        <v>334695.44799999997</v>
      </c>
      <c r="F50" s="32">
        <v>15023.15</v>
      </c>
      <c r="G50" s="32">
        <v>30241.487000000001</v>
      </c>
      <c r="H50" s="32">
        <v>45264.637000000002</v>
      </c>
      <c r="I50" s="32">
        <v>86905.282000000007</v>
      </c>
      <c r="J50" s="32">
        <v>79828.792000000001</v>
      </c>
      <c r="K50" s="32">
        <v>166734.07400000002</v>
      </c>
      <c r="L50" s="32">
        <v>821.98199999999997</v>
      </c>
      <c r="M50" s="32">
        <v>15229.654</v>
      </c>
      <c r="N50" s="32">
        <v>16051.636</v>
      </c>
      <c r="O50" s="32">
        <v>562745.79499999993</v>
      </c>
    </row>
    <row r="51" spans="1:15" x14ac:dyDescent="0.25">
      <c r="A51" s="14" t="s">
        <v>123</v>
      </c>
      <c r="B51" s="14" t="s">
        <v>81</v>
      </c>
      <c r="C51" s="32">
        <v>395072.88299999997</v>
      </c>
      <c r="D51" s="32">
        <v>365.84</v>
      </c>
      <c r="E51" s="32">
        <v>395438.723</v>
      </c>
      <c r="F51" s="32">
        <v>17124.857</v>
      </c>
      <c r="G51" s="32">
        <v>21785.987000000001</v>
      </c>
      <c r="H51" s="32">
        <v>38910.843999999997</v>
      </c>
      <c r="I51" s="32">
        <v>75731.831999999995</v>
      </c>
      <c r="J51" s="32">
        <v>75757.966</v>
      </c>
      <c r="K51" s="32">
        <v>151489.79800000001</v>
      </c>
      <c r="L51" s="32">
        <v>1426.8</v>
      </c>
      <c r="M51" s="32">
        <v>51261</v>
      </c>
      <c r="N51" s="32">
        <v>52687.8</v>
      </c>
      <c r="O51" s="32">
        <v>638527.16500000004</v>
      </c>
    </row>
    <row r="52" spans="1:15" x14ac:dyDescent="0.25">
      <c r="A52" s="14" t="s">
        <v>128</v>
      </c>
      <c r="B52" s="14" t="s">
        <v>81</v>
      </c>
      <c r="C52" s="32">
        <v>617534.07700000005</v>
      </c>
      <c r="D52" s="32">
        <v>1201.6880000000001</v>
      </c>
      <c r="E52" s="32">
        <v>618735.76500000001</v>
      </c>
      <c r="F52" s="32">
        <v>4733.05</v>
      </c>
      <c r="G52" s="32">
        <v>13727.084999999999</v>
      </c>
      <c r="H52" s="32">
        <v>18460.134999999998</v>
      </c>
      <c r="I52" s="32">
        <v>108833.314</v>
      </c>
      <c r="J52" s="32">
        <v>154204.394</v>
      </c>
      <c r="K52" s="32">
        <v>263037.70799999998</v>
      </c>
      <c r="L52" s="32">
        <v>7482.643</v>
      </c>
      <c r="M52" s="32">
        <v>155108.43599999999</v>
      </c>
      <c r="N52" s="32">
        <v>162591.079</v>
      </c>
      <c r="O52" s="32">
        <v>1062824.6869999999</v>
      </c>
    </row>
  </sheetData>
  <mergeCells count="4">
    <mergeCell ref="C1:E1"/>
    <mergeCell ref="F1:H1"/>
    <mergeCell ref="I1:K1"/>
    <mergeCell ref="L1:N1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3"/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80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83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0" t="s">
        <v>18</v>
      </c>
      <c r="B14" s="20" t="s">
        <v>19</v>
      </c>
      <c r="C14" s="21" t="s">
        <v>20</v>
      </c>
      <c r="D14" s="21" t="s">
        <v>2</v>
      </c>
      <c r="E14" s="21" t="s">
        <v>64</v>
      </c>
      <c r="F14" s="21" t="s">
        <v>20</v>
      </c>
      <c r="G14" s="21" t="s">
        <v>2</v>
      </c>
      <c r="H14" s="21" t="s">
        <v>64</v>
      </c>
      <c r="I14" s="21" t="s">
        <v>20</v>
      </c>
      <c r="J14" s="21" t="s">
        <v>2</v>
      </c>
      <c r="K14" s="21" t="s">
        <v>64</v>
      </c>
      <c r="L14" s="21" t="s">
        <v>20</v>
      </c>
      <c r="M14" s="21" t="s">
        <v>2</v>
      </c>
      <c r="N14" s="21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0" t="s">
        <v>26</v>
      </c>
      <c r="B15" s="20" t="s">
        <v>27</v>
      </c>
      <c r="C15" s="17">
        <f t="shared" ref="C15:C24" si="0">(SUMIFS(MESKENAG2,KAYNAK,A15,SEBEP,B15,SÜRE,"Uzun",BİLDİRİM,"Bildirimsiz",İL,$B$10,İLÇE,$B$11)/VLOOKUP($B$11,ABONE2,3,FALSE))</f>
        <v>7.6019454197100347E-3</v>
      </c>
      <c r="D15" s="17">
        <f t="shared" ref="D15:D24" si="1">(SUMIFS(MESKENOG2,KAYNAK,A15,SEBEP,B15,SÜRE,"Uzun",BİLDİRİM,"Bildirimsiz",İL,$B$10,İLÇE,$B$11)/VLOOKUP($B$11,ABONE2,4,FALSE))</f>
        <v>0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7.6005094574453013E-3</v>
      </c>
      <c r="F15" s="17">
        <f t="shared" ref="F15:F24" si="3">(SUMIFS(TARIMSALAG2,KAYNAK,A15,SEBEP,B15,SÜRE,"Uzun",BİLDİRİM,"Bildirimsiz",İL,$B$10,İLÇE,$B$11)/VLOOKUP($B$11,ABONE2,6,FALSE))</f>
        <v>0</v>
      </c>
      <c r="G15" s="17">
        <f t="shared" ref="G15:G24" si="4">(SUMIFS(TARIMSALOG2,KAYNAK,A15,SEBEP,B15,SÜRE,"Uzun",BİLDİRİM,"Bildirimsiz",İL,$B$10,İLÇE,$B$11)/VLOOKUP($B$11,ABONE2,7,FALSE))</f>
        <v>0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7">
        <f t="shared" ref="I15:I24" si="6">(SUMIFS(TICARETHANEAG2,KAYNAK,A15,SEBEP,B15,SÜRE,"Uzun",BİLDİRİM,"Bildirimsiz",İL,$B$10,İLÇE,$B$11)/VLOOKUP($B$11,ABONE2,9,FALSE))</f>
        <v>9.9745168412810181E-3</v>
      </c>
      <c r="J15" s="17">
        <f t="shared" ref="J15:J24" si="7">(SUMIFS(TICARETHANEOG2,KAYNAK,A15,SEBEP,B15,SÜRE,"Uzun",BİLDİRİM,"Bildirimsiz",İL,$B$10,İLÇE,$B$11)/VLOOKUP($B$11,ABONE2,10,FALSE))</f>
        <v>1.7656153530427623E-2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1.0124146454890934E-2</v>
      </c>
      <c r="L15" s="17">
        <f t="shared" ref="L15:L24" si="9">(SUMIFS(SANAYIAG2,KAYNAK,A15,SEBEP,B15,SÜRE,"Uzun",BİLDİRİM,"Bildirimsiz",İL,$B$10,İLÇE,$B$11)/VLOOKUP($B$11,ABONE2,12,FALSE))</f>
        <v>0</v>
      </c>
      <c r="M15" s="17">
        <f t="shared" ref="M15:M24" si="10">(SUMIFS(SANAYIOG2,KAYNAK,A15,SEBEP,B15,SÜRE,"Uzun",BİLDİRİM,"Bildirimsiz",İL,$B$10,İLÇE,$B$11)/VLOOKUP($B$11,ABONE2,13,FALSE))</f>
        <v>0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8.0481669135080026E-3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0" t="s">
        <v>26</v>
      </c>
      <c r="B16" s="20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0" t="s">
        <v>129</v>
      </c>
      <c r="B17" s="20" t="s">
        <v>27</v>
      </c>
      <c r="C17" s="17">
        <f t="shared" si="0"/>
        <v>0.12725617167295025</v>
      </c>
      <c r="D17" s="17">
        <f t="shared" si="1"/>
        <v>5.92557954873417</v>
      </c>
      <c r="E17" s="17">
        <f t="shared" si="2"/>
        <v>0.12835144046383057</v>
      </c>
      <c r="F17" s="17">
        <f t="shared" si="3"/>
        <v>3.196770370329709</v>
      </c>
      <c r="G17" s="17">
        <f t="shared" si="4"/>
        <v>39.674649682263663</v>
      </c>
      <c r="H17" s="17">
        <f t="shared" si="5"/>
        <v>7.6780823251127508</v>
      </c>
      <c r="I17" s="17">
        <f t="shared" si="6"/>
        <v>0.74637862274554578</v>
      </c>
      <c r="J17" s="17">
        <f t="shared" si="7"/>
        <v>15.470891210727329</v>
      </c>
      <c r="K17" s="17">
        <f t="shared" si="8"/>
        <v>1.0331955106422344</v>
      </c>
      <c r="L17" s="17">
        <f t="shared" si="9"/>
        <v>28.660191277588428</v>
      </c>
      <c r="M17" s="17">
        <f t="shared" si="10"/>
        <v>214.97739237915724</v>
      </c>
      <c r="N17" s="17">
        <f t="shared" si="11"/>
        <v>75.552104306506763</v>
      </c>
      <c r="O17" s="23">
        <f t="shared" si="12"/>
        <v>0.59175818536471325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0" t="s">
        <v>129</v>
      </c>
      <c r="B18" s="20" t="s">
        <v>3</v>
      </c>
      <c r="C18" s="17">
        <f t="shared" si="0"/>
        <v>0</v>
      </c>
      <c r="D18" s="17">
        <f t="shared" si="1"/>
        <v>0</v>
      </c>
      <c r="E18" s="17">
        <f t="shared" si="2"/>
        <v>0</v>
      </c>
      <c r="F18" s="17">
        <f t="shared" si="3"/>
        <v>0</v>
      </c>
      <c r="G18" s="17">
        <f t="shared" si="4"/>
        <v>0</v>
      </c>
      <c r="H18" s="17">
        <f t="shared" si="5"/>
        <v>0</v>
      </c>
      <c r="I18" s="17">
        <f t="shared" si="6"/>
        <v>0</v>
      </c>
      <c r="J18" s="17">
        <f t="shared" si="7"/>
        <v>0</v>
      </c>
      <c r="K18" s="17">
        <f t="shared" si="8"/>
        <v>0</v>
      </c>
      <c r="L18" s="17">
        <f t="shared" si="9"/>
        <v>0</v>
      </c>
      <c r="M18" s="17">
        <f t="shared" si="10"/>
        <v>0</v>
      </c>
      <c r="N18" s="17">
        <f t="shared" si="11"/>
        <v>0</v>
      </c>
      <c r="O18" s="23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0" t="s">
        <v>129</v>
      </c>
      <c r="B19" s="20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0" t="s">
        <v>129</v>
      </c>
      <c r="B20" s="20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0" t="s">
        <v>130</v>
      </c>
      <c r="B21" s="20" t="s">
        <v>27</v>
      </c>
      <c r="C21" s="17">
        <f t="shared" si="0"/>
        <v>4.8102398709510837E-2</v>
      </c>
      <c r="D21" s="17">
        <f t="shared" si="1"/>
        <v>0</v>
      </c>
      <c r="E21" s="17">
        <f t="shared" si="2"/>
        <v>4.8093312452562584E-2</v>
      </c>
      <c r="F21" s="17">
        <f t="shared" si="3"/>
        <v>1.2150867120785398E-2</v>
      </c>
      <c r="G21" s="17">
        <f t="shared" si="4"/>
        <v>0</v>
      </c>
      <c r="H21" s="17">
        <f t="shared" si="5"/>
        <v>1.0658131602261395E-2</v>
      </c>
      <c r="I21" s="17">
        <f t="shared" si="6"/>
        <v>0.14676835510294761</v>
      </c>
      <c r="J21" s="17">
        <f t="shared" si="7"/>
        <v>0</v>
      </c>
      <c r="K21" s="17">
        <f t="shared" si="8"/>
        <v>0.14390947318065553</v>
      </c>
      <c r="L21" s="17">
        <f t="shared" si="9"/>
        <v>5.1579325767595154</v>
      </c>
      <c r="M21" s="17">
        <f t="shared" si="10"/>
        <v>0</v>
      </c>
      <c r="N21" s="17">
        <f t="shared" si="11"/>
        <v>3.8597951832797719</v>
      </c>
      <c r="O21" s="23">
        <f t="shared" si="12"/>
        <v>8.0502725303168585E-2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0" t="s">
        <v>130</v>
      </c>
      <c r="B22" s="20" t="s">
        <v>3</v>
      </c>
      <c r="C22" s="17">
        <f t="shared" si="0"/>
        <v>1.5943814086730084E-4</v>
      </c>
      <c r="D22" s="17">
        <f t="shared" si="1"/>
        <v>0</v>
      </c>
      <c r="E22" s="17">
        <f t="shared" si="2"/>
        <v>1.5940802395101109E-4</v>
      </c>
      <c r="F22" s="17">
        <f t="shared" si="3"/>
        <v>0</v>
      </c>
      <c r="G22" s="17">
        <f t="shared" si="4"/>
        <v>0</v>
      </c>
      <c r="H22" s="17">
        <f t="shared" si="5"/>
        <v>0</v>
      </c>
      <c r="I22" s="17">
        <f t="shared" si="6"/>
        <v>8.0465255629558943E-3</v>
      </c>
      <c r="J22" s="17">
        <f t="shared" si="7"/>
        <v>0</v>
      </c>
      <c r="K22" s="17">
        <f t="shared" si="8"/>
        <v>7.889788325878732E-3</v>
      </c>
      <c r="L22" s="17">
        <f t="shared" si="9"/>
        <v>0.14107561670975766</v>
      </c>
      <c r="M22" s="17">
        <f t="shared" si="10"/>
        <v>0</v>
      </c>
      <c r="N22" s="17">
        <f t="shared" si="11"/>
        <v>0.10557000847743611</v>
      </c>
      <c r="O22" s="23">
        <f t="shared" si="12"/>
        <v>2.039797613967431E-3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0" t="s">
        <v>130</v>
      </c>
      <c r="B23" s="20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0" t="s">
        <v>130</v>
      </c>
      <c r="B24" s="20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0.18311995394303843</v>
      </c>
      <c r="D25" s="17">
        <f t="shared" ref="D25:O25" si="13">SUM(D15:D24)</f>
        <v>5.92557954873417</v>
      </c>
      <c r="E25" s="17">
        <f t="shared" si="13"/>
        <v>0.18420467039778946</v>
      </c>
      <c r="F25" s="17">
        <f t="shared" si="13"/>
        <v>3.2089212374504945</v>
      </c>
      <c r="G25" s="17">
        <f t="shared" si="13"/>
        <v>39.674649682263663</v>
      </c>
      <c r="H25" s="17">
        <f t="shared" si="13"/>
        <v>7.6887404567150126</v>
      </c>
      <c r="I25" s="17">
        <f t="shared" si="13"/>
        <v>0.91116802025273036</v>
      </c>
      <c r="J25" s="17">
        <f t="shared" si="13"/>
        <v>15.488547364257757</v>
      </c>
      <c r="K25" s="17">
        <f t="shared" si="13"/>
        <v>1.1951189186036597</v>
      </c>
      <c r="L25" s="17">
        <f t="shared" si="13"/>
        <v>33.959199471057701</v>
      </c>
      <c r="M25" s="17">
        <f t="shared" si="13"/>
        <v>214.97739237915724</v>
      </c>
      <c r="N25" s="17">
        <f t="shared" si="13"/>
        <v>79.517469498263978</v>
      </c>
      <c r="O25" s="17">
        <f t="shared" si="13"/>
        <v>0.68234887519535725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0" t="s">
        <v>18</v>
      </c>
      <c r="B27" s="20" t="s">
        <v>19</v>
      </c>
      <c r="C27" s="21" t="s">
        <v>1</v>
      </c>
      <c r="D27" s="21" t="s">
        <v>2</v>
      </c>
      <c r="E27" s="21" t="s">
        <v>64</v>
      </c>
      <c r="F27" s="21" t="s">
        <v>1</v>
      </c>
      <c r="G27" s="21" t="s">
        <v>2</v>
      </c>
      <c r="H27" s="21" t="s">
        <v>64</v>
      </c>
      <c r="I27" s="21" t="s">
        <v>1</v>
      </c>
      <c r="J27" s="21" t="s">
        <v>2</v>
      </c>
      <c r="K27" s="21" t="s">
        <v>64</v>
      </c>
      <c r="L27" s="21" t="s">
        <v>1</v>
      </c>
      <c r="M27" s="21" t="s">
        <v>2</v>
      </c>
      <c r="N27" s="21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0" t="s">
        <v>26</v>
      </c>
      <c r="B28" s="20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0" t="s">
        <v>129</v>
      </c>
      <c r="B29" s="20" t="s">
        <v>27</v>
      </c>
      <c r="C29" s="17">
        <f>(SUMIFS(MESKENAG2,KAYNAK,A29,SEBEP,B29,SÜRE,"Uzun",BİLDİRİM,"Bildirimli",İL,$B$10,İLÇE,$B$11)/VLOOKUP($B$11,ABONE2,3,FALSE))</f>
        <v>2.4067582169543422E-3</v>
      </c>
      <c r="D29" s="17">
        <f>(SUMIFS(MESKENOG2,KAYNAK,A29,SEBEP,B29,SÜRE,"Uzun",BİLDİRİM,"Bildirimli",İL,$B$10,İLÇE,$B$11)/VLOOKUP($B$11,ABONE2,4,FALSE))</f>
        <v>0.49385240595931901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2.4995893761331511E-3</v>
      </c>
      <c r="F29" s="17">
        <f>(SUMIFS(TARIMSALAG2,KAYNAK,A29,SEBEP,B29,SÜRE,"Uzun",BİLDİRİM,"Bildirimli",İL,$B$10,İLÇE,$B$11)/VLOOKUP($B$11,ABONE2,6,FALSE))</f>
        <v>7.2723579958775805E-2</v>
      </c>
      <c r="G29" s="17">
        <f>(SUMIFS(TARIMSALOG2,KAYNAK,A29,SEBEP,B29,SÜRE,"Uzun",BİLDİRİM,"Bildirimli",İL,$B$10,İLÇE,$B$11)/VLOOKUP($B$11,ABONE2,7,FALSE))</f>
        <v>1.5386185572502404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0.25280895800441028</v>
      </c>
      <c r="I29" s="17">
        <f>(SUMIFS(TICARETHANEAG2,KAYNAK,A29,SEBEP,B29,SÜRE,"Uzun",BİLDİRİM,"Bildirimli",İL,$B$10,İLÇE,$B$11)/VLOOKUP($B$11,ABONE2,9,FALSE))</f>
        <v>2.6857480254160369E-3</v>
      </c>
      <c r="J29" s="17">
        <f>(SUMIFS(TICARETHANEOG2,KAYNAK,A29,SEBEP,B29,SÜRE,"Uzun",BİLDİRİM,"Bildirimli",İL,$B$10,İLÇE,$B$11)/VLOOKUP($B$11,ABONE2,10,FALSE))</f>
        <v>5.3789189749418735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0.10740870394923605</v>
      </c>
      <c r="L29" s="17">
        <f>(SUMIFS(SANAYIAG2,KAYNAK,A29,SEBEP,B29,SÜRE,"Uzun",BİLDİRİM,"Bildirimli",İL,$B$10,İLÇE,$B$11)/VLOOKUP($B$11,ABONE2,12,FALSE))</f>
        <v>0.86270346545522159</v>
      </c>
      <c r="M29" s="17">
        <f>(SUMIFS(SANAYIOG2,KAYNAK,A29,SEBEP,B29,SÜRE,"Uzun",BİLDİRİM,"Bildirimli",İL,$B$10,İLÇE,$B$11)/VLOOKUP($B$11,ABONE2,13,FALSE))</f>
        <v>67.572364102596026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17.652047585540995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8.7752328379849684E-2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0" t="s">
        <v>129</v>
      </c>
      <c r="B30" s="20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0" t="s">
        <v>130</v>
      </c>
      <c r="B31" s="20" t="s">
        <v>27</v>
      </c>
      <c r="C31" s="17">
        <f>(SUMIFS(MESKENAG2,KAYNAK,A31,SEBEP,B31,SÜRE,"Uzun",BİLDİRİM,"Bildirimli",İL,$B$10,İLÇE,$B$11)/VLOOKUP($B$11,ABONE2,3,FALSE))</f>
        <v>1.7585268054701631E-3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1.7581946302183346E-3</v>
      </c>
      <c r="F31" s="17">
        <f>(SUMIFS(TARIMSALAG2,KAYNAK,A31,SEBEP,B31,SÜRE,"Uzun",BİLDİRİM,"Bildirimli",İL,$B$10,İLÇE,$B$11)/VLOOKUP($B$11,ABONE2,6,FALSE))</f>
        <v>1.0696858141395869E-2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9.3827478046150485E-3</v>
      </c>
      <c r="I31" s="17">
        <f>(SUMIFS(TICARETHANEAG2,KAYNAK,A31,SEBEP,B31,SÜRE,"Uzun",BİLDİRİM,"Bildirimli",İL,$B$10,İLÇE,$B$11)/VLOOKUP($B$11,ABONE2,9,FALSE))</f>
        <v>7.1024379556558395E-2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6.9640904797208317E-2</v>
      </c>
      <c r="L31" s="17">
        <f>(SUMIFS(SANAYIAG2,KAYNAK,A31,SEBEP,B31,SÜRE,"Uzun",BİLDİRİM,"Bildirimli",İL,$B$10,İLÇE,$B$11)/VLOOKUP($B$11,ABONE2,12,FALSE))</f>
        <v>0.18036537284155288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0.13497140316666539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1.5387525006104711E-2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0" t="s">
        <v>130</v>
      </c>
      <c r="B32" s="20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4.1652850224245053E-3</v>
      </c>
      <c r="D33" s="17">
        <f t="shared" ref="D33:O33" si="14">SUM(D28:D32)</f>
        <v>0.49385240595931901</v>
      </c>
      <c r="E33" s="17">
        <f t="shared" si="14"/>
        <v>4.2577840063514859E-3</v>
      </c>
      <c r="F33" s="17">
        <f t="shared" si="14"/>
        <v>8.3420438100171676E-2</v>
      </c>
      <c r="G33" s="17">
        <f t="shared" si="14"/>
        <v>1.5386185572502404</v>
      </c>
      <c r="H33" s="17">
        <f t="shared" si="14"/>
        <v>0.26219170580902534</v>
      </c>
      <c r="I33" s="17">
        <f t="shared" si="14"/>
        <v>7.3710127581974427E-2</v>
      </c>
      <c r="J33" s="17">
        <f t="shared" si="14"/>
        <v>5.3789189749418735</v>
      </c>
      <c r="K33" s="17">
        <f t="shared" si="14"/>
        <v>0.17704960874644438</v>
      </c>
      <c r="L33" s="17">
        <f t="shared" si="14"/>
        <v>1.0430688382967745</v>
      </c>
      <c r="M33" s="17">
        <f t="shared" si="14"/>
        <v>67.572364102596026</v>
      </c>
      <c r="N33" s="17">
        <f t="shared" si="14"/>
        <v>17.787018988707661</v>
      </c>
      <c r="O33" s="17">
        <f t="shared" si="14"/>
        <v>0.1031398533859544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195840</v>
      </c>
      <c r="D37" s="22">
        <f>VLOOKUP($B$11,ABONE2,4,FALSE)</f>
        <v>37</v>
      </c>
      <c r="E37" s="22">
        <f>VLOOKUP($B$11,ABONE2,5,FALSE)</f>
        <v>195877</v>
      </c>
      <c r="F37" s="22">
        <f>VLOOKUP($B$11,ABONE2,6,FALSE)</f>
        <v>357</v>
      </c>
      <c r="G37" s="22">
        <f>VLOOKUP($B$11,ABONE2,7,FALSE)</f>
        <v>50</v>
      </c>
      <c r="H37" s="22">
        <f>VLOOKUP($B$11,ABONE2,8,FALSE)</f>
        <v>407</v>
      </c>
      <c r="I37" s="22">
        <f>VLOOKUP($B$11,ABONE2,9,FALSE)</f>
        <v>46361</v>
      </c>
      <c r="J37" s="22">
        <f>VLOOKUP($B$11,ABONE2,10,FALSE)</f>
        <v>921</v>
      </c>
      <c r="K37" s="22">
        <f>VLOOKUP($B$11,ABONE2,11,FALSE)</f>
        <v>47282</v>
      </c>
      <c r="L37" s="36">
        <f>VLOOKUP($B$11,ABONE2,12,FALSE)</f>
        <v>669</v>
      </c>
      <c r="M37" s="36">
        <f>VLOOKUP($B$11,ABONE2,13,FALSE)</f>
        <v>225</v>
      </c>
      <c r="N37" s="36">
        <f>VLOOKUP($B$11,ABONE2,14,FALSE)</f>
        <v>894</v>
      </c>
      <c r="O37" s="36">
        <f>VLOOKUP($B$11,ABONE2,15,FALSE)</f>
        <v>244460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52528.827399999987</v>
      </c>
      <c r="D38" s="22">
        <f>VLOOKUP($B$11,TUKETIM,4,FALSE)</f>
        <v>122.64638333333335</v>
      </c>
      <c r="E38" s="22">
        <f>VLOOKUP($B$11,TUKETIM,5,FALSE)</f>
        <v>52651.47378333332</v>
      </c>
      <c r="F38" s="22">
        <f>VLOOKUP($B$11,TUKETIM,6,FALSE)</f>
        <v>158.89616666666666</v>
      </c>
      <c r="G38" s="22">
        <f>VLOOKUP($B$11,TUKETIM,7,FALSE)</f>
        <v>285.4244333333333</v>
      </c>
      <c r="H38" s="22">
        <f>VLOOKUP($B$11,TUKETIM,8,FALSE)</f>
        <v>444.32059999999996</v>
      </c>
      <c r="I38" s="22">
        <f>VLOOKUP($B$11,TUKETIM,9,FALSE)</f>
        <v>35726.768508333327</v>
      </c>
      <c r="J38" s="22">
        <f>VLOOKUP($B$11,TUKETIM,10,FALSE)</f>
        <v>23706.159233333332</v>
      </c>
      <c r="K38" s="22">
        <f>VLOOKUP($B$11,TUKETIM,11,FALSE)</f>
        <v>59432.927741666659</v>
      </c>
      <c r="L38" s="36">
        <f>VLOOKUP($B$11,TUKETIM,12,FALSE)</f>
        <v>6829.0343666666677</v>
      </c>
      <c r="M38" s="36">
        <f>VLOOKUP($B$11,TUKETIM,13,FALSE)</f>
        <v>52779.523091666662</v>
      </c>
      <c r="N38" s="36">
        <f>VLOOKUP($B$11,TUKETIM,14,FALSE)</f>
        <v>59608.557458333329</v>
      </c>
      <c r="O38" s="36">
        <f>VLOOKUP($B$11,TUKETIM,15,FALSE)</f>
        <v>172137.27958333332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917832.19700000004</v>
      </c>
      <c r="D39" s="22">
        <f>VLOOKUP($B$11,ANLASMA,4,FALSE)</f>
        <v>1287.2</v>
      </c>
      <c r="E39" s="22">
        <f>VLOOKUP($B$11,ANLASMA,5,FALSE)</f>
        <v>919119.397</v>
      </c>
      <c r="F39" s="22">
        <f>VLOOKUP($B$11,ANLASMA,6,FALSE)</f>
        <v>1567.9849999999999</v>
      </c>
      <c r="G39" s="22">
        <f>VLOOKUP($B$11,ANLASMA,7,FALSE)</f>
        <v>2788.9</v>
      </c>
      <c r="H39" s="22">
        <f>VLOOKUP($B$11,ANLASMA,8,FALSE)</f>
        <v>4356.8850000000002</v>
      </c>
      <c r="I39" s="22">
        <f>VLOOKUP($B$11,ANLASMA,9,FALSE)</f>
        <v>344413.18300000002</v>
      </c>
      <c r="J39" s="22">
        <f>VLOOKUP($B$11,ANLASMA,10,FALSE)</f>
        <v>372376.43</v>
      </c>
      <c r="K39" s="22">
        <f>VLOOKUP($B$11,ANLASMA,11,FALSE)</f>
        <v>716789.61300000001</v>
      </c>
      <c r="L39" s="36">
        <f>VLOOKUP($B$11,ANLASMA,12,FALSE)</f>
        <v>25677.394</v>
      </c>
      <c r="M39" s="36">
        <f>VLOOKUP($B$11,ANLASMA,13,FALSE)</f>
        <v>158462.24</v>
      </c>
      <c r="N39" s="36">
        <f>VLOOKUP($B$11,ANLASMA,14,FALSE)</f>
        <v>184139.63399999999</v>
      </c>
      <c r="O39" s="36">
        <f>VLOOKUP($B$11,ANLASMA,15,FALSE)</f>
        <v>1824405.5290000001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4"/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80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84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0" t="s">
        <v>18</v>
      </c>
      <c r="B14" s="20" t="s">
        <v>19</v>
      </c>
      <c r="C14" s="21" t="s">
        <v>20</v>
      </c>
      <c r="D14" s="21" t="s">
        <v>2</v>
      </c>
      <c r="E14" s="21" t="s">
        <v>64</v>
      </c>
      <c r="F14" s="21" t="s">
        <v>20</v>
      </c>
      <c r="G14" s="21" t="s">
        <v>2</v>
      </c>
      <c r="H14" s="21" t="s">
        <v>64</v>
      </c>
      <c r="I14" s="21" t="s">
        <v>20</v>
      </c>
      <c r="J14" s="21" t="s">
        <v>2</v>
      </c>
      <c r="K14" s="21" t="s">
        <v>64</v>
      </c>
      <c r="L14" s="21" t="s">
        <v>20</v>
      </c>
      <c r="M14" s="21" t="s">
        <v>2</v>
      </c>
      <c r="N14" s="21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0" t="s">
        <v>26</v>
      </c>
      <c r="B15" s="20" t="s">
        <v>27</v>
      </c>
      <c r="C15" s="17">
        <f t="shared" ref="C15:C24" si="0">(SUMIFS(MESKENAG2,KAYNAK,A15,SEBEP,B15,SÜRE,"Uzun",BİLDİRİM,"Bildirimsiz",İL,$B$10,İLÇE,$B$11)/VLOOKUP($B$11,ABONE2,3,FALSE))</f>
        <v>0</v>
      </c>
      <c r="D15" s="17">
        <f t="shared" ref="D15:D24" si="1">(SUMIFS(MESKENOG2,KAYNAK,A15,SEBEP,B15,SÜRE,"Uzun",BİLDİRİM,"Bildirimsiz",İL,$B$10,İLÇE,$B$11)/VLOOKUP($B$11,ABONE2,4,FALSE))</f>
        <v>0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7">
        <f t="shared" ref="F15:F24" si="3">(SUMIFS(TARIMSALAG2,KAYNAK,A15,SEBEP,B15,SÜRE,"Uzun",BİLDİRİM,"Bildirimsiz",İL,$B$10,İLÇE,$B$11)/VLOOKUP($B$11,ABONE2,6,FALSE))</f>
        <v>0</v>
      </c>
      <c r="G15" s="17">
        <f t="shared" ref="G15:G24" si="4">(SUMIFS(TARIMSALOG2,KAYNAK,A15,SEBEP,B15,SÜRE,"Uzun",BİLDİRİM,"Bildirimsiz",İL,$B$10,İLÇE,$B$11)/VLOOKUP($B$11,ABONE2,7,FALSE))</f>
        <v>0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7">
        <f t="shared" ref="I15:I24" si="6">(SUMIFS(TICARETHANEAG2,KAYNAK,A15,SEBEP,B15,SÜRE,"Uzun",BİLDİRİM,"Bildirimsiz",İL,$B$10,İLÇE,$B$11)/VLOOKUP($B$11,ABONE2,9,FALSE))</f>
        <v>0</v>
      </c>
      <c r="J15" s="17">
        <f t="shared" ref="J15:J24" si="7">(SUMIFS(TICARETHANEOG2,KAYNAK,A15,SEBEP,B15,SÜRE,"Uzun",BİLDİRİM,"Bildirimsiz",İL,$B$10,İLÇE,$B$11)/VLOOKUP($B$11,ABONE2,10,FALSE))</f>
        <v>0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7">
        <f t="shared" ref="L15:L24" si="9">(SUMIFS(SANAYIAG2,KAYNAK,A15,SEBEP,B15,SÜRE,"Uzun",BİLDİRİM,"Bildirimsiz",İL,$B$10,İLÇE,$B$11)/VLOOKUP($B$11,ABONE2,12,FALSE))</f>
        <v>0</v>
      </c>
      <c r="M15" s="17">
        <f t="shared" ref="M15:M24" si="10">(SUMIFS(SANAYIOG2,KAYNAK,A15,SEBEP,B15,SÜRE,"Uzun",BİLDİRİM,"Bildirimsiz",İL,$B$10,İLÇE,$B$11)/VLOOKUP($B$11,ABONE2,13,FALSE))</f>
        <v>0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0" t="s">
        <v>26</v>
      </c>
      <c r="B16" s="20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0" t="s">
        <v>129</v>
      </c>
      <c r="B17" s="20" t="s">
        <v>27</v>
      </c>
      <c r="C17" s="17">
        <f t="shared" si="0"/>
        <v>9.2623137194825955E-2</v>
      </c>
      <c r="D17" s="17">
        <f t="shared" si="1"/>
        <v>0.14466973107436171</v>
      </c>
      <c r="E17" s="17">
        <f t="shared" si="2"/>
        <v>9.263279321254668E-2</v>
      </c>
      <c r="F17" s="17">
        <f t="shared" si="3"/>
        <v>0.4772676452730546</v>
      </c>
      <c r="G17" s="17">
        <f t="shared" si="4"/>
        <v>0.76738543982444751</v>
      </c>
      <c r="H17" s="17">
        <f t="shared" si="5"/>
        <v>0.49207644221071273</v>
      </c>
      <c r="I17" s="17">
        <f t="shared" si="6"/>
        <v>0.17468055726022957</v>
      </c>
      <c r="J17" s="17">
        <f t="shared" si="7"/>
        <v>8.0728758521480088</v>
      </c>
      <c r="K17" s="17">
        <f t="shared" si="8"/>
        <v>0.2184052860249589</v>
      </c>
      <c r="L17" s="17">
        <f t="shared" si="9"/>
        <v>3.0436497286423556</v>
      </c>
      <c r="M17" s="17">
        <f t="shared" si="10"/>
        <v>9.8060531452023394</v>
      </c>
      <c r="N17" s="17">
        <f t="shared" si="11"/>
        <v>3.5803484124963227</v>
      </c>
      <c r="O17" s="23">
        <f t="shared" si="12"/>
        <v>0.11184614750352725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0" t="s">
        <v>129</v>
      </c>
      <c r="B18" s="20" t="s">
        <v>3</v>
      </c>
      <c r="C18" s="17">
        <f t="shared" si="0"/>
        <v>9.7210535936990122E-3</v>
      </c>
      <c r="D18" s="17">
        <f t="shared" si="1"/>
        <v>0</v>
      </c>
      <c r="E18" s="17">
        <f t="shared" si="2"/>
        <v>9.7192500815233233E-3</v>
      </c>
      <c r="F18" s="17">
        <f t="shared" si="3"/>
        <v>0</v>
      </c>
      <c r="G18" s="17">
        <f t="shared" si="4"/>
        <v>0</v>
      </c>
      <c r="H18" s="17">
        <f t="shared" si="5"/>
        <v>0</v>
      </c>
      <c r="I18" s="17">
        <f t="shared" si="6"/>
        <v>1.8944817499216341E-2</v>
      </c>
      <c r="J18" s="17">
        <f t="shared" si="7"/>
        <v>0</v>
      </c>
      <c r="K18" s="17">
        <f t="shared" si="8"/>
        <v>1.8839938222910437E-2</v>
      </c>
      <c r="L18" s="17">
        <f t="shared" si="9"/>
        <v>8.1070618817812523E-2</v>
      </c>
      <c r="M18" s="17">
        <f t="shared" si="10"/>
        <v>0</v>
      </c>
      <c r="N18" s="17">
        <f t="shared" si="11"/>
        <v>7.463644272116074E-2</v>
      </c>
      <c r="O18" s="23">
        <f t="shared" si="12"/>
        <v>1.0904191997141224E-2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0" t="s">
        <v>129</v>
      </c>
      <c r="B19" s="20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0" t="s">
        <v>129</v>
      </c>
      <c r="B20" s="20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0" t="s">
        <v>130</v>
      </c>
      <c r="B21" s="20" t="s">
        <v>27</v>
      </c>
      <c r="C21" s="17">
        <f t="shared" si="0"/>
        <v>4.2480481307137032E-2</v>
      </c>
      <c r="D21" s="17">
        <f t="shared" si="1"/>
        <v>0</v>
      </c>
      <c r="E21" s="17">
        <f t="shared" si="2"/>
        <v>4.2472600055940536E-2</v>
      </c>
      <c r="F21" s="17">
        <f t="shared" si="3"/>
        <v>1.0631120146534967</v>
      </c>
      <c r="G21" s="17">
        <f t="shared" si="4"/>
        <v>0</v>
      </c>
      <c r="H21" s="17">
        <f t="shared" si="5"/>
        <v>1.0088464361793044</v>
      </c>
      <c r="I21" s="17">
        <f t="shared" si="6"/>
        <v>0.16314698337396324</v>
      </c>
      <c r="J21" s="17">
        <f t="shared" si="7"/>
        <v>0</v>
      </c>
      <c r="K21" s="17">
        <f t="shared" si="8"/>
        <v>0.16224379507201944</v>
      </c>
      <c r="L21" s="17">
        <f t="shared" si="9"/>
        <v>0.53685538023671919</v>
      </c>
      <c r="M21" s="17">
        <f t="shared" si="10"/>
        <v>0</v>
      </c>
      <c r="N21" s="17">
        <f t="shared" si="11"/>
        <v>0.4942478103766621</v>
      </c>
      <c r="O21" s="23">
        <f t="shared" si="12"/>
        <v>6.1293638932397851E-2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0" t="s">
        <v>130</v>
      </c>
      <c r="B22" s="20" t="s">
        <v>3</v>
      </c>
      <c r="C22" s="17">
        <f t="shared" si="0"/>
        <v>3.4052472599733681E-3</v>
      </c>
      <c r="D22" s="17">
        <f t="shared" si="1"/>
        <v>0</v>
      </c>
      <c r="E22" s="17">
        <f t="shared" si="2"/>
        <v>3.4046154966737015E-3</v>
      </c>
      <c r="F22" s="17">
        <f t="shared" si="3"/>
        <v>0</v>
      </c>
      <c r="G22" s="17">
        <f t="shared" si="4"/>
        <v>0</v>
      </c>
      <c r="H22" s="17">
        <f t="shared" si="5"/>
        <v>0</v>
      </c>
      <c r="I22" s="17">
        <f t="shared" si="6"/>
        <v>6.2495825551670088E-3</v>
      </c>
      <c r="J22" s="17">
        <f t="shared" si="7"/>
        <v>0</v>
      </c>
      <c r="K22" s="17">
        <f t="shared" si="8"/>
        <v>6.2149846132429423E-3</v>
      </c>
      <c r="L22" s="17">
        <f t="shared" si="9"/>
        <v>0.50426272561281837</v>
      </c>
      <c r="M22" s="17">
        <f t="shared" si="10"/>
        <v>0</v>
      </c>
      <c r="N22" s="17">
        <f t="shared" si="11"/>
        <v>0.46424187437370579</v>
      </c>
      <c r="O22" s="23">
        <f t="shared" si="12"/>
        <v>3.9713575440240307E-3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0" t="s">
        <v>130</v>
      </c>
      <c r="B23" s="20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0" t="s">
        <v>130</v>
      </c>
      <c r="B24" s="20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0.14822991935563537</v>
      </c>
      <c r="D25" s="17">
        <f t="shared" ref="D25:O25" si="13">SUM(D15:D24)</f>
        <v>0.14466973107436171</v>
      </c>
      <c r="E25" s="17">
        <f t="shared" si="13"/>
        <v>0.14822925884668425</v>
      </c>
      <c r="F25" s="17">
        <f t="shared" si="13"/>
        <v>1.5403796599265513</v>
      </c>
      <c r="G25" s="17">
        <f t="shared" si="13"/>
        <v>0.76738543982444751</v>
      </c>
      <c r="H25" s="17">
        <f t="shared" si="13"/>
        <v>1.500922878390017</v>
      </c>
      <c r="I25" s="17">
        <f t="shared" si="13"/>
        <v>0.36302194068857613</v>
      </c>
      <c r="J25" s="17">
        <f t="shared" si="13"/>
        <v>8.0728758521480088</v>
      </c>
      <c r="K25" s="17">
        <f t="shared" si="13"/>
        <v>0.40570400393313172</v>
      </c>
      <c r="L25" s="17">
        <f t="shared" si="13"/>
        <v>4.1658384533097053</v>
      </c>
      <c r="M25" s="17">
        <f t="shared" si="13"/>
        <v>9.8060531452023394</v>
      </c>
      <c r="N25" s="17">
        <f t="shared" si="13"/>
        <v>4.6134745399678518</v>
      </c>
      <c r="O25" s="17">
        <f t="shared" si="13"/>
        <v>0.18801533597709036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0" t="s">
        <v>18</v>
      </c>
      <c r="B27" s="20" t="s">
        <v>19</v>
      </c>
      <c r="C27" s="21" t="s">
        <v>1</v>
      </c>
      <c r="D27" s="21" t="s">
        <v>2</v>
      </c>
      <c r="E27" s="21" t="s">
        <v>64</v>
      </c>
      <c r="F27" s="21" t="s">
        <v>1</v>
      </c>
      <c r="G27" s="21" t="s">
        <v>2</v>
      </c>
      <c r="H27" s="21" t="s">
        <v>64</v>
      </c>
      <c r="I27" s="21" t="s">
        <v>1</v>
      </c>
      <c r="J27" s="21" t="s">
        <v>2</v>
      </c>
      <c r="K27" s="21" t="s">
        <v>64</v>
      </c>
      <c r="L27" s="21" t="s">
        <v>1</v>
      </c>
      <c r="M27" s="21" t="s">
        <v>2</v>
      </c>
      <c r="N27" s="21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0" t="s">
        <v>26</v>
      </c>
      <c r="B28" s="20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0" t="s">
        <v>129</v>
      </c>
      <c r="B29" s="20" t="s">
        <v>27</v>
      </c>
      <c r="C29" s="17">
        <f>(SUMIFS(MESKENAG2,KAYNAK,A29,SEBEP,B29,SÜRE,"Uzun",BİLDİRİM,"Bildirimli",İL,$B$10,İLÇE,$B$11)/VLOOKUP($B$11,ABONE2,3,FALSE))</f>
        <v>1.0589349736655367E-2</v>
      </c>
      <c r="D29" s="17">
        <f>(SUMIFS(MESKENOG2,KAYNAK,A29,SEBEP,B29,SÜRE,"Uzun",BİLDİRİM,"Bildirimli",İL,$B$10,İLÇE,$B$11)/VLOOKUP($B$11,ABONE2,4,FALSE))</f>
        <v>0.67627093265070815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1.0712851251007176E-2</v>
      </c>
      <c r="F29" s="17">
        <f>(SUMIFS(TARIMSALAG2,KAYNAK,A29,SEBEP,B29,SÜRE,"Uzun",BİLDİRİM,"Bildirimli",İL,$B$10,İLÇE,$B$11)/VLOOKUP($B$11,ABONE2,6,FALSE))</f>
        <v>0.70531646083554789</v>
      </c>
      <c r="G29" s="17">
        <f>(SUMIFS(TARIMSALOG2,KAYNAK,A29,SEBEP,B29,SÜRE,"Uzun",BİLDİRİM,"Bildirimli",İL,$B$10,İLÇE,$B$11)/VLOOKUP($B$11,ABONE2,7,FALSE))</f>
        <v>3.3278588021519311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0.8391817311579618</v>
      </c>
      <c r="I29" s="17">
        <f>(SUMIFS(TICARETHANEAG2,KAYNAK,A29,SEBEP,B29,SÜRE,"Uzun",BİLDİRİM,"Bildirimli",İL,$B$10,İLÇE,$B$11)/VLOOKUP($B$11,ABONE2,9,FALSE))</f>
        <v>6.1683028971303656E-2</v>
      </c>
      <c r="J29" s="17">
        <f>(SUMIFS(TICARETHANEOG2,KAYNAK,A29,SEBEP,B29,SÜRE,"Uzun",BİLDİRİM,"Bildirimli",İL,$B$10,İLÇE,$B$11)/VLOOKUP($B$11,ABONE2,10,FALSE))</f>
        <v>10.430020184342121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0.11908256303363474</v>
      </c>
      <c r="L29" s="17">
        <f>(SUMIFS(SANAYIAG2,KAYNAK,A29,SEBEP,B29,SÜRE,"Uzun",BİLDİRİM,"Bildirimli",İL,$B$10,İLÇE,$B$11)/VLOOKUP($B$11,ABONE2,12,FALSE))</f>
        <v>0.23118955410830497</v>
      </c>
      <c r="M29" s="17">
        <f>(SUMIFS(SANAYIOG2,KAYNAK,A29,SEBEP,B29,SÜRE,"Uzun",BİLDİRİM,"Bildirimli",İL,$B$10,İLÇE,$B$11)/VLOOKUP($B$11,ABONE2,13,FALSE))</f>
        <v>238.89848072406102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19.173038059660108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3.6229879864430853E-2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0" t="s">
        <v>129</v>
      </c>
      <c r="B30" s="20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0" t="s">
        <v>130</v>
      </c>
      <c r="B31" s="20" t="s">
        <v>27</v>
      </c>
      <c r="C31" s="17">
        <f>(SUMIFS(MESKENAG2,KAYNAK,A31,SEBEP,B31,SÜRE,"Uzun",BİLDİRİM,"Bildirimli",İL,$B$10,İLÇE,$B$11)/VLOOKUP($B$11,ABONE2,3,FALSE))</f>
        <v>1.7389589897603433E-2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1.738636366941651E-2</v>
      </c>
      <c r="F31" s="17">
        <f>(SUMIFS(TARIMSALAG2,KAYNAK,A31,SEBEP,B31,SÜRE,"Uzun",BİLDİRİM,"Bildirimli",İL,$B$10,İLÇE,$B$11)/VLOOKUP($B$11,ABONE2,6,FALSE))</f>
        <v>0.3200009035908154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0.30366675073931204</v>
      </c>
      <c r="I31" s="17">
        <f>(SUMIFS(TICARETHANEAG2,KAYNAK,A31,SEBEP,B31,SÜRE,"Uzun",BİLDİRİM,"Bildirimli",İL,$B$10,İLÇE,$B$11)/VLOOKUP($B$11,ABONE2,9,FALSE))</f>
        <v>2.938462255092673E-2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2.9221948091392305E-2</v>
      </c>
      <c r="L31" s="17">
        <f>(SUMIFS(SANAYIAG2,KAYNAK,A31,SEBEP,B31,SÜRE,"Uzun",BİLDİRİM,"Bildirimli",İL,$B$10,İLÇE,$B$11)/VLOOKUP($B$11,ABONE2,12,FALSE))</f>
        <v>0.29482030499816747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0.27142186809355101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1.9943394673258532E-2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0" t="s">
        <v>130</v>
      </c>
      <c r="B32" s="20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2.79789396342588E-2</v>
      </c>
      <c r="D33" s="17">
        <f t="shared" ref="D33:O33" si="14">SUM(D28:D32)</f>
        <v>0.67627093265070815</v>
      </c>
      <c r="E33" s="17">
        <f t="shared" si="14"/>
        <v>2.8099214920423686E-2</v>
      </c>
      <c r="F33" s="17">
        <f t="shared" si="14"/>
        <v>1.0253173644263633</v>
      </c>
      <c r="G33" s="17">
        <f t="shared" si="14"/>
        <v>3.3278588021519311</v>
      </c>
      <c r="H33" s="17">
        <f t="shared" si="14"/>
        <v>1.1428484818972739</v>
      </c>
      <c r="I33" s="17">
        <f t="shared" si="14"/>
        <v>9.1067651522230383E-2</v>
      </c>
      <c r="J33" s="17">
        <f t="shared" si="14"/>
        <v>10.430020184342121</v>
      </c>
      <c r="K33" s="17">
        <f t="shared" si="14"/>
        <v>0.14830451112502704</v>
      </c>
      <c r="L33" s="17">
        <f t="shared" si="14"/>
        <v>0.52600985910647247</v>
      </c>
      <c r="M33" s="17">
        <f t="shared" si="14"/>
        <v>238.89848072406102</v>
      </c>
      <c r="N33" s="17">
        <f t="shared" si="14"/>
        <v>19.444459927753659</v>
      </c>
      <c r="O33" s="17">
        <f t="shared" si="14"/>
        <v>5.6173274537689388E-2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237119</v>
      </c>
      <c r="D37" s="22">
        <f>VLOOKUP($B$11,ABONE2,4,FALSE)</f>
        <v>44</v>
      </c>
      <c r="E37" s="22">
        <f>VLOOKUP($B$11,ABONE2,5,FALSE)</f>
        <v>237163</v>
      </c>
      <c r="F37" s="22">
        <f>VLOOKUP($B$11,ABONE2,6,FALSE)</f>
        <v>818</v>
      </c>
      <c r="G37" s="22">
        <f>VLOOKUP($B$11,ABONE2,7,FALSE)</f>
        <v>44</v>
      </c>
      <c r="H37" s="22">
        <f>VLOOKUP($B$11,ABONE2,8,FALSE)</f>
        <v>862</v>
      </c>
      <c r="I37" s="22">
        <f>VLOOKUP($B$11,ABONE2,9,FALSE)</f>
        <v>35388</v>
      </c>
      <c r="J37" s="22">
        <f>VLOOKUP($B$11,ABONE2,10,FALSE)</f>
        <v>197</v>
      </c>
      <c r="K37" s="22">
        <f>VLOOKUP($B$11,ABONE2,11,FALSE)</f>
        <v>35585</v>
      </c>
      <c r="L37" s="36">
        <f>VLOOKUP($B$11,ABONE2,12,FALSE)</f>
        <v>116</v>
      </c>
      <c r="M37" s="36">
        <f>VLOOKUP($B$11,ABONE2,13,FALSE)</f>
        <v>10</v>
      </c>
      <c r="N37" s="36">
        <f>VLOOKUP($B$11,ABONE2,14,FALSE)</f>
        <v>126</v>
      </c>
      <c r="O37" s="36">
        <f>VLOOKUP($B$11,ABONE2,15,FALSE)</f>
        <v>273736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52854.887183333347</v>
      </c>
      <c r="D38" s="22">
        <f>VLOOKUP($B$11,TUKETIM,4,FALSE)</f>
        <v>35.636533333333333</v>
      </c>
      <c r="E38" s="22">
        <f>VLOOKUP($B$11,TUKETIM,5,FALSE)</f>
        <v>52890.523716666678</v>
      </c>
      <c r="F38" s="22">
        <f>VLOOKUP($B$11,TUKETIM,6,FALSE)</f>
        <v>322.14059166666658</v>
      </c>
      <c r="G38" s="22">
        <f>VLOOKUP($B$11,TUKETIM,7,FALSE)</f>
        <v>117.537525</v>
      </c>
      <c r="H38" s="22">
        <f>VLOOKUP($B$11,TUKETIM,8,FALSE)</f>
        <v>439.6781166666666</v>
      </c>
      <c r="I38" s="22">
        <f>VLOOKUP($B$11,TUKETIM,9,FALSE)</f>
        <v>33806.863258333338</v>
      </c>
      <c r="J38" s="22">
        <f>VLOOKUP($B$11,TUKETIM,10,FALSE)</f>
        <v>5846.7567499999996</v>
      </c>
      <c r="K38" s="22">
        <f>VLOOKUP($B$11,TUKETIM,11,FALSE)</f>
        <v>39653.620008333339</v>
      </c>
      <c r="L38" s="36">
        <f>VLOOKUP($B$11,TUKETIM,12,FALSE)</f>
        <v>1074.9471333333333</v>
      </c>
      <c r="M38" s="36">
        <f>VLOOKUP($B$11,TUKETIM,13,FALSE)</f>
        <v>654.34604999999999</v>
      </c>
      <c r="N38" s="36">
        <f>VLOOKUP($B$11,TUKETIM,14,FALSE)</f>
        <v>1729.2931833333332</v>
      </c>
      <c r="O38" s="36">
        <f>VLOOKUP($B$11,TUKETIM,15,FALSE)</f>
        <v>94713.115025000021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1189023.798</v>
      </c>
      <c r="D39" s="22">
        <f>VLOOKUP($B$11,ANLASMA,4,FALSE)</f>
        <v>830.79</v>
      </c>
      <c r="E39" s="22">
        <f>VLOOKUP($B$11,ANLASMA,5,FALSE)</f>
        <v>1189854.588</v>
      </c>
      <c r="F39" s="22">
        <f>VLOOKUP($B$11,ANLASMA,6,FALSE)</f>
        <v>3959.491</v>
      </c>
      <c r="G39" s="22">
        <f>VLOOKUP($B$11,ANLASMA,7,FALSE)</f>
        <v>1973.6</v>
      </c>
      <c r="H39" s="22">
        <f>VLOOKUP($B$11,ANLASMA,8,FALSE)</f>
        <v>5933.0910000000003</v>
      </c>
      <c r="I39" s="22">
        <f>VLOOKUP($B$11,ANLASMA,9,FALSE)</f>
        <v>201078.17199999999</v>
      </c>
      <c r="J39" s="22">
        <f>VLOOKUP($B$11,ANLASMA,10,FALSE)</f>
        <v>55670.71</v>
      </c>
      <c r="K39" s="22">
        <f>VLOOKUP($B$11,ANLASMA,11,FALSE)</f>
        <v>256748.88199999998</v>
      </c>
      <c r="L39" s="36">
        <f>VLOOKUP($B$11,ANLASMA,12,FALSE)</f>
        <v>3279.3629999999998</v>
      </c>
      <c r="M39" s="36">
        <f>VLOOKUP($B$11,ANLASMA,13,FALSE)</f>
        <v>3086.35</v>
      </c>
      <c r="N39" s="36">
        <f>VLOOKUP($B$11,ANLASMA,14,FALSE)</f>
        <v>6365.7129999999997</v>
      </c>
      <c r="O39" s="36">
        <f>VLOOKUP($B$11,ANLASMA,15,FALSE)</f>
        <v>1458902.274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5"/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80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85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0" t="s">
        <v>18</v>
      </c>
      <c r="B14" s="20" t="s">
        <v>19</v>
      </c>
      <c r="C14" s="21" t="s">
        <v>20</v>
      </c>
      <c r="D14" s="21" t="s">
        <v>2</v>
      </c>
      <c r="E14" s="21" t="s">
        <v>64</v>
      </c>
      <c r="F14" s="21" t="s">
        <v>20</v>
      </c>
      <c r="G14" s="21" t="s">
        <v>2</v>
      </c>
      <c r="H14" s="21" t="s">
        <v>64</v>
      </c>
      <c r="I14" s="21" t="s">
        <v>20</v>
      </c>
      <c r="J14" s="21" t="s">
        <v>2</v>
      </c>
      <c r="K14" s="21" t="s">
        <v>64</v>
      </c>
      <c r="L14" s="21" t="s">
        <v>20</v>
      </c>
      <c r="M14" s="21" t="s">
        <v>2</v>
      </c>
      <c r="N14" s="21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0" t="s">
        <v>26</v>
      </c>
      <c r="B15" s="20" t="s">
        <v>27</v>
      </c>
      <c r="C15" s="17">
        <f t="shared" ref="C15:C24" si="0">(SUMIFS(MESKENAG2,KAYNAK,A15,SEBEP,B15,SÜRE,"Uzun",BİLDİRİM,"Bildirimsiz",İL,$B$10,İLÇE,$B$11)/VLOOKUP($B$11,ABONE2,3,FALSE))</f>
        <v>0</v>
      </c>
      <c r="D15" s="17">
        <f t="shared" ref="D15:D24" si="1">(SUMIFS(MESKENOG2,KAYNAK,A15,SEBEP,B15,SÜRE,"Uzun",BİLDİRİM,"Bildirimsiz",İL,$B$10,İLÇE,$B$11)/VLOOKUP($B$11,ABONE2,4,FALSE))</f>
        <v>0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7">
        <f t="shared" ref="F15:F24" si="3">(SUMIFS(TARIMSALAG2,KAYNAK,A15,SEBEP,B15,SÜRE,"Uzun",BİLDİRİM,"Bildirimsiz",İL,$B$10,İLÇE,$B$11)/VLOOKUP($B$11,ABONE2,6,FALSE))</f>
        <v>0</v>
      </c>
      <c r="G15" s="17">
        <f t="shared" ref="G15:G24" si="4">(SUMIFS(TARIMSALOG2,KAYNAK,A15,SEBEP,B15,SÜRE,"Uzun",BİLDİRİM,"Bildirimsiz",İL,$B$10,İLÇE,$B$11)/VLOOKUP($B$11,ABONE2,7,FALSE))</f>
        <v>0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7">
        <f t="shared" ref="I15:I24" si="6">(SUMIFS(TICARETHANEAG2,KAYNAK,A15,SEBEP,B15,SÜRE,"Uzun",BİLDİRİM,"Bildirimsiz",İL,$B$10,İLÇE,$B$11)/VLOOKUP($B$11,ABONE2,9,FALSE))</f>
        <v>0</v>
      </c>
      <c r="J15" s="17">
        <f t="shared" ref="J15:J24" si="7">(SUMIFS(TICARETHANEOG2,KAYNAK,A15,SEBEP,B15,SÜRE,"Uzun",BİLDİRİM,"Bildirimsiz",İL,$B$10,İLÇE,$B$11)/VLOOKUP($B$11,ABONE2,10,FALSE))</f>
        <v>0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7">
        <f t="shared" ref="L15:L24" si="9">(SUMIFS(SANAYIAG2,KAYNAK,A15,SEBEP,B15,SÜRE,"Uzun",BİLDİRİM,"Bildirimsiz",İL,$B$10,İLÇE,$B$11)/VLOOKUP($B$11,ABONE2,12,FALSE))</f>
        <v>0</v>
      </c>
      <c r="M15" s="17">
        <f t="shared" ref="M15:M24" si="10">(SUMIFS(SANAYIOG2,KAYNAK,A15,SEBEP,B15,SÜRE,"Uzun",BİLDİRİM,"Bildirimsiz",İL,$B$10,İLÇE,$B$11)/VLOOKUP($B$11,ABONE2,13,FALSE))</f>
        <v>0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0" t="s">
        <v>26</v>
      </c>
      <c r="B16" s="20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0" t="s">
        <v>129</v>
      </c>
      <c r="B17" s="20" t="s">
        <v>27</v>
      </c>
      <c r="C17" s="17">
        <f t="shared" si="0"/>
        <v>6.5059707488580309E-2</v>
      </c>
      <c r="D17" s="17">
        <f t="shared" si="1"/>
        <v>0</v>
      </c>
      <c r="E17" s="17">
        <f t="shared" si="2"/>
        <v>6.5058334638521731E-2</v>
      </c>
      <c r="F17" s="17">
        <f t="shared" si="3"/>
        <v>2.4952152282055233E-3</v>
      </c>
      <c r="G17" s="17">
        <f t="shared" si="4"/>
        <v>0</v>
      </c>
      <c r="H17" s="17">
        <f t="shared" si="5"/>
        <v>2.1458850962567501E-3</v>
      </c>
      <c r="I17" s="17">
        <f t="shared" si="6"/>
        <v>0.17071445609579292</v>
      </c>
      <c r="J17" s="17">
        <f t="shared" si="7"/>
        <v>2.6487608688960811</v>
      </c>
      <c r="K17" s="17">
        <f t="shared" si="8"/>
        <v>0.17973119736826262</v>
      </c>
      <c r="L17" s="17">
        <f t="shared" si="9"/>
        <v>5.1758736590647807</v>
      </c>
      <c r="M17" s="17">
        <f t="shared" si="10"/>
        <v>0</v>
      </c>
      <c r="N17" s="17">
        <f t="shared" si="11"/>
        <v>4.5123001130308342</v>
      </c>
      <c r="O17" s="23">
        <f t="shared" si="12"/>
        <v>8.1598973075053247E-2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0" t="s">
        <v>129</v>
      </c>
      <c r="B18" s="20" t="s">
        <v>3</v>
      </c>
      <c r="C18" s="17">
        <f t="shared" si="0"/>
        <v>1.6299305846468024E-2</v>
      </c>
      <c r="D18" s="17">
        <f t="shared" si="1"/>
        <v>0</v>
      </c>
      <c r="E18" s="17">
        <f t="shared" si="2"/>
        <v>1.6298961908509341E-2</v>
      </c>
      <c r="F18" s="17">
        <f t="shared" si="3"/>
        <v>0</v>
      </c>
      <c r="G18" s="17">
        <f t="shared" si="4"/>
        <v>0</v>
      </c>
      <c r="H18" s="17">
        <f t="shared" si="5"/>
        <v>0</v>
      </c>
      <c r="I18" s="17">
        <f t="shared" si="6"/>
        <v>4.2240432663478641E-2</v>
      </c>
      <c r="J18" s="17">
        <f t="shared" si="7"/>
        <v>1.8905563917996042</v>
      </c>
      <c r="K18" s="17">
        <f t="shared" si="8"/>
        <v>4.8965805807105182E-2</v>
      </c>
      <c r="L18" s="17">
        <f t="shared" si="9"/>
        <v>0</v>
      </c>
      <c r="M18" s="17">
        <f t="shared" si="10"/>
        <v>0</v>
      </c>
      <c r="N18" s="17">
        <f t="shared" si="11"/>
        <v>0</v>
      </c>
      <c r="O18" s="23">
        <f t="shared" si="12"/>
        <v>2.0783663862241557E-2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0" t="s">
        <v>129</v>
      </c>
      <c r="B19" s="20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0" t="s">
        <v>129</v>
      </c>
      <c r="B20" s="20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0" t="s">
        <v>130</v>
      </c>
      <c r="B21" s="20" t="s">
        <v>27</v>
      </c>
      <c r="C21" s="17">
        <f t="shared" si="0"/>
        <v>6.7636114301768677E-2</v>
      </c>
      <c r="D21" s="17">
        <f t="shared" si="1"/>
        <v>0</v>
      </c>
      <c r="E21" s="17">
        <f t="shared" si="2"/>
        <v>6.763468708595316E-2</v>
      </c>
      <c r="F21" s="17">
        <f t="shared" si="3"/>
        <v>0</v>
      </c>
      <c r="G21" s="17">
        <f t="shared" si="4"/>
        <v>0</v>
      </c>
      <c r="H21" s="17">
        <f t="shared" si="5"/>
        <v>0</v>
      </c>
      <c r="I21" s="17">
        <f t="shared" si="6"/>
        <v>0.2170392573682674</v>
      </c>
      <c r="J21" s="17">
        <f t="shared" si="7"/>
        <v>0</v>
      </c>
      <c r="K21" s="17">
        <f t="shared" si="8"/>
        <v>0.21624952767654335</v>
      </c>
      <c r="L21" s="17">
        <f t="shared" si="9"/>
        <v>0.26858446036842781</v>
      </c>
      <c r="M21" s="17">
        <f t="shared" si="10"/>
        <v>0</v>
      </c>
      <c r="N21" s="17">
        <f t="shared" si="11"/>
        <v>0.23415055519298833</v>
      </c>
      <c r="O21" s="23">
        <f t="shared" si="12"/>
        <v>8.8081599872396776E-2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0" t="s">
        <v>130</v>
      </c>
      <c r="B22" s="20" t="s">
        <v>3</v>
      </c>
      <c r="C22" s="17">
        <f t="shared" si="0"/>
        <v>0</v>
      </c>
      <c r="D22" s="17">
        <f t="shared" si="1"/>
        <v>0</v>
      </c>
      <c r="E22" s="17">
        <f t="shared" si="2"/>
        <v>0</v>
      </c>
      <c r="F22" s="17">
        <f t="shared" si="3"/>
        <v>0</v>
      </c>
      <c r="G22" s="17">
        <f t="shared" si="4"/>
        <v>0</v>
      </c>
      <c r="H22" s="17">
        <f t="shared" si="5"/>
        <v>0</v>
      </c>
      <c r="I22" s="17">
        <f t="shared" si="6"/>
        <v>0</v>
      </c>
      <c r="J22" s="17">
        <f t="shared" si="7"/>
        <v>0</v>
      </c>
      <c r="K22" s="17">
        <f t="shared" si="8"/>
        <v>0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0" t="s">
        <v>130</v>
      </c>
      <c r="B23" s="20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0" t="s">
        <v>130</v>
      </c>
      <c r="B24" s="20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0.14899512763681699</v>
      </c>
      <c r="D25" s="17">
        <f t="shared" ref="D25:O25" si="13">SUM(D15:D24)</f>
        <v>0</v>
      </c>
      <c r="E25" s="17">
        <f t="shared" si="13"/>
        <v>0.14899198363298422</v>
      </c>
      <c r="F25" s="17">
        <f t="shared" si="13"/>
        <v>2.4952152282055233E-3</v>
      </c>
      <c r="G25" s="17">
        <f t="shared" si="13"/>
        <v>0</v>
      </c>
      <c r="H25" s="17">
        <f t="shared" si="13"/>
        <v>2.1458850962567501E-3</v>
      </c>
      <c r="I25" s="17">
        <f t="shared" si="13"/>
        <v>0.42999414612753895</v>
      </c>
      <c r="J25" s="17">
        <f t="shared" si="13"/>
        <v>4.5393172606956851</v>
      </c>
      <c r="K25" s="17">
        <f t="shared" si="13"/>
        <v>0.44494653085191116</v>
      </c>
      <c r="L25" s="17">
        <f t="shared" si="13"/>
        <v>5.4444581194332082</v>
      </c>
      <c r="M25" s="17">
        <f t="shared" si="13"/>
        <v>0</v>
      </c>
      <c r="N25" s="17">
        <f t="shared" si="13"/>
        <v>4.7464506682238223</v>
      </c>
      <c r="O25" s="17">
        <f t="shared" si="13"/>
        <v>0.19046423680969157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0" t="s">
        <v>18</v>
      </c>
      <c r="B27" s="20" t="s">
        <v>19</v>
      </c>
      <c r="C27" s="21" t="s">
        <v>1</v>
      </c>
      <c r="D27" s="21" t="s">
        <v>2</v>
      </c>
      <c r="E27" s="21" t="s">
        <v>64</v>
      </c>
      <c r="F27" s="21" t="s">
        <v>1</v>
      </c>
      <c r="G27" s="21" t="s">
        <v>2</v>
      </c>
      <c r="H27" s="21" t="s">
        <v>64</v>
      </c>
      <c r="I27" s="21" t="s">
        <v>1</v>
      </c>
      <c r="J27" s="21" t="s">
        <v>2</v>
      </c>
      <c r="K27" s="21" t="s">
        <v>64</v>
      </c>
      <c r="L27" s="21" t="s">
        <v>1</v>
      </c>
      <c r="M27" s="21" t="s">
        <v>2</v>
      </c>
      <c r="N27" s="21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0" t="s">
        <v>26</v>
      </c>
      <c r="B28" s="20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0" t="s">
        <v>129</v>
      </c>
      <c r="B29" s="20" t="s">
        <v>27</v>
      </c>
      <c r="C29" s="17">
        <f>(SUMIFS(MESKENAG2,KAYNAK,A29,SEBEP,B29,SÜRE,"Uzun",BİLDİRİM,"Bildirimli",İL,$B$10,İLÇE,$B$11)/VLOOKUP($B$11,ABONE2,3,FALSE))</f>
        <v>0</v>
      </c>
      <c r="D29" s="17">
        <f>(SUMIFS(MESKENOG2,KAYNAK,A29,SEBEP,B29,SÜRE,"Uzun",BİLDİRİM,"Bildirimli",İL,$B$10,İLÇE,$B$11)/VLOOKUP($B$11,ABONE2,4,FALSE))</f>
        <v>0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0</v>
      </c>
      <c r="F29" s="17">
        <f>(SUMIFS(TARIMSALAG2,KAYNAK,A29,SEBEP,B29,SÜRE,"Uzun",BİLDİRİM,"Bildirimli",İL,$B$10,İLÇE,$B$11)/VLOOKUP($B$11,ABONE2,6,FALSE))</f>
        <v>0</v>
      </c>
      <c r="G29" s="17">
        <f>(SUMIFS(TARIMSALOG2,KAYNAK,A29,SEBEP,B29,SÜRE,"Uzun",BİLDİRİM,"Bildirimli",İL,$B$10,İLÇE,$B$11)/VLOOKUP($B$11,ABONE2,7,FALSE))</f>
        <v>0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0</v>
      </c>
      <c r="I29" s="17">
        <f>(SUMIFS(TICARETHANEAG2,KAYNAK,A29,SEBEP,B29,SÜRE,"Uzun",BİLDİRİM,"Bildirimli",İL,$B$10,İLÇE,$B$11)/VLOOKUP($B$11,ABONE2,9,FALSE))</f>
        <v>0</v>
      </c>
      <c r="J29" s="17">
        <f>(SUMIFS(TICARETHANEOG2,KAYNAK,A29,SEBEP,B29,SÜRE,"Uzun",BİLDİRİM,"Bildirimli",İL,$B$10,İLÇE,$B$11)/VLOOKUP($B$11,ABONE2,10,FALSE))</f>
        <v>0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</v>
      </c>
      <c r="L29" s="17">
        <f>(SUMIFS(SANAYIAG2,KAYNAK,A29,SEBEP,B29,SÜRE,"Uzun",BİLDİRİM,"Bildirimli",İL,$B$10,İLÇE,$B$11)/VLOOKUP($B$11,ABONE2,12,FALSE))</f>
        <v>0</v>
      </c>
      <c r="M29" s="17">
        <f>(SUMIFS(SANAYIOG2,KAYNAK,A29,SEBEP,B29,SÜRE,"Uzun",BİLDİRİM,"Bildirimli",İL,$B$10,İLÇE,$B$11)/VLOOKUP($B$11,ABONE2,13,FALSE))</f>
        <v>0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0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0" t="s">
        <v>129</v>
      </c>
      <c r="B30" s="20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0" t="s">
        <v>130</v>
      </c>
      <c r="B31" s="20" t="s">
        <v>27</v>
      </c>
      <c r="C31" s="17">
        <f>(SUMIFS(MESKENAG2,KAYNAK,A31,SEBEP,B31,SÜRE,"Uzun",BİLDİRİM,"Bildirimli",İL,$B$10,İLÇE,$B$11)/VLOOKUP($B$11,ABONE2,3,FALSE))</f>
        <v>2.2182349950868535E-3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2.2181881872520124E-3</v>
      </c>
      <c r="F31" s="17">
        <f>(SUMIFS(TARIMSALAG2,KAYNAK,A31,SEBEP,B31,SÜRE,"Uzun",BİLDİRİM,"Bildirimli",İL,$B$10,İLÇE,$B$11)/VLOOKUP($B$11,ABONE2,6,FALSE))</f>
        <v>0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7">
        <f>(SUMIFS(TICARETHANEAG2,KAYNAK,A31,SEBEP,B31,SÜRE,"Uzun",BİLDİRİM,"Bildirimli",İL,$B$10,İLÇE,$B$11)/VLOOKUP($B$11,ABONE2,9,FALSE))</f>
        <v>7.1780797296135809E-3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7.1519612164893873E-3</v>
      </c>
      <c r="L31" s="17">
        <f>(SUMIFS(SANAYIAG2,KAYNAK,A31,SEBEP,B31,SÜRE,"Uzun",BİLDİRİM,"Bildirimli",İL,$B$10,İLÇE,$B$11)/VLOOKUP($B$11,ABONE2,12,FALSE))</f>
        <v>0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2.8956249539494974E-3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0" t="s">
        <v>130</v>
      </c>
      <c r="B32" s="20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2.2182349950868535E-3</v>
      </c>
      <c r="D33" s="17">
        <f t="shared" ref="D33:O33" si="14">SUM(D28:D32)</f>
        <v>0</v>
      </c>
      <c r="E33" s="17">
        <f t="shared" si="14"/>
        <v>2.2181881872520124E-3</v>
      </c>
      <c r="F33" s="17">
        <f t="shared" si="14"/>
        <v>0</v>
      </c>
      <c r="G33" s="17">
        <f t="shared" si="14"/>
        <v>0</v>
      </c>
      <c r="H33" s="17">
        <f t="shared" si="14"/>
        <v>0</v>
      </c>
      <c r="I33" s="17">
        <f t="shared" si="14"/>
        <v>7.1780797296135809E-3</v>
      </c>
      <c r="J33" s="17">
        <f t="shared" si="14"/>
        <v>0</v>
      </c>
      <c r="K33" s="17">
        <f t="shared" si="14"/>
        <v>7.1519612164893873E-3</v>
      </c>
      <c r="L33" s="17">
        <f t="shared" si="14"/>
        <v>0</v>
      </c>
      <c r="M33" s="17">
        <f t="shared" si="14"/>
        <v>0</v>
      </c>
      <c r="N33" s="17">
        <f t="shared" si="14"/>
        <v>0</v>
      </c>
      <c r="O33" s="17">
        <f t="shared" si="14"/>
        <v>2.8956249539494974E-3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189557</v>
      </c>
      <c r="D37" s="22">
        <f>VLOOKUP($B$11,ABONE2,4,FALSE)</f>
        <v>4</v>
      </c>
      <c r="E37" s="22">
        <f>VLOOKUP($B$11,ABONE2,5,FALSE)</f>
        <v>189561</v>
      </c>
      <c r="F37" s="22">
        <f>VLOOKUP($B$11,ABONE2,6,FALSE)</f>
        <v>43</v>
      </c>
      <c r="G37" s="22">
        <f>VLOOKUP($B$11,ABONE2,7,FALSE)</f>
        <v>7</v>
      </c>
      <c r="H37" s="22">
        <f>VLOOKUP($B$11,ABONE2,8,FALSE)</f>
        <v>50</v>
      </c>
      <c r="I37" s="22">
        <f>VLOOKUP($B$11,ABONE2,9,FALSE)</f>
        <v>30121</v>
      </c>
      <c r="J37" s="22">
        <f>VLOOKUP($B$11,ABONE2,10,FALSE)</f>
        <v>110</v>
      </c>
      <c r="K37" s="22">
        <f>VLOOKUP($B$11,ABONE2,11,FALSE)</f>
        <v>30231</v>
      </c>
      <c r="L37" s="36">
        <f>VLOOKUP($B$11,ABONE2,12,FALSE)</f>
        <v>34</v>
      </c>
      <c r="M37" s="36">
        <f>VLOOKUP($B$11,ABONE2,13,FALSE)</f>
        <v>5</v>
      </c>
      <c r="N37" s="36">
        <f>VLOOKUP($B$11,ABONE2,14,FALSE)</f>
        <v>39</v>
      </c>
      <c r="O37" s="36">
        <f>VLOOKUP($B$11,ABONE2,15,FALSE)</f>
        <v>219881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46828.433183333334</v>
      </c>
      <c r="D38" s="22">
        <f>VLOOKUP($B$11,TUKETIM,4,FALSE)</f>
        <v>0.71317500000000011</v>
      </c>
      <c r="E38" s="22">
        <f>VLOOKUP($B$11,TUKETIM,5,FALSE)</f>
        <v>46829.146358333332</v>
      </c>
      <c r="F38" s="22">
        <f>VLOOKUP($B$11,TUKETIM,6,FALSE)</f>
        <v>1.5541916666666666</v>
      </c>
      <c r="G38" s="22">
        <f>VLOOKUP($B$11,TUKETIM,7,FALSE)</f>
        <v>2.6816083333333331</v>
      </c>
      <c r="H38" s="22">
        <f>VLOOKUP($B$11,TUKETIM,8,FALSE)</f>
        <v>4.2357999999999993</v>
      </c>
      <c r="I38" s="22">
        <f>VLOOKUP($B$11,TUKETIM,9,FALSE)</f>
        <v>17782.541066666665</v>
      </c>
      <c r="J38" s="22">
        <f>VLOOKUP($B$11,TUKETIM,10,FALSE)</f>
        <v>8406.5223083333367</v>
      </c>
      <c r="K38" s="22">
        <f>VLOOKUP($B$11,TUKETIM,11,FALSE)</f>
        <v>26189.063375000002</v>
      </c>
      <c r="L38" s="36">
        <f>VLOOKUP($B$11,TUKETIM,12,FALSE)</f>
        <v>331.98517499999997</v>
      </c>
      <c r="M38" s="36">
        <f>VLOOKUP($B$11,TUKETIM,13,FALSE)</f>
        <v>2786.310183333333</v>
      </c>
      <c r="N38" s="36">
        <f>VLOOKUP($B$11,TUKETIM,14,FALSE)</f>
        <v>3118.2953583333328</v>
      </c>
      <c r="O38" s="36">
        <f>VLOOKUP($B$11,TUKETIM,15,FALSE)</f>
        <v>76140.740891666661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1034221.335</v>
      </c>
      <c r="D39" s="22">
        <f>VLOOKUP($B$11,ANLASMA,4,FALSE)</f>
        <v>166</v>
      </c>
      <c r="E39" s="22">
        <f>VLOOKUP($B$11,ANLASMA,5,FALSE)</f>
        <v>1034387.335</v>
      </c>
      <c r="F39" s="22">
        <f>VLOOKUP($B$11,ANLASMA,6,FALSE)</f>
        <v>187.99</v>
      </c>
      <c r="G39" s="22">
        <f>VLOOKUP($B$11,ANLASMA,7,FALSE)</f>
        <v>811.4</v>
      </c>
      <c r="H39" s="22">
        <f>VLOOKUP($B$11,ANLASMA,8,FALSE)</f>
        <v>999.39</v>
      </c>
      <c r="I39" s="22">
        <f>VLOOKUP($B$11,ANLASMA,9,FALSE)</f>
        <v>181015.139</v>
      </c>
      <c r="J39" s="22">
        <f>VLOOKUP($B$11,ANLASMA,10,FALSE)</f>
        <v>60748.69</v>
      </c>
      <c r="K39" s="22">
        <f>VLOOKUP($B$11,ANLASMA,11,FALSE)</f>
        <v>241763.829</v>
      </c>
      <c r="L39" s="36">
        <f>VLOOKUP($B$11,ANLASMA,12,FALSE)</f>
        <v>938.45299999999997</v>
      </c>
      <c r="M39" s="36">
        <f>VLOOKUP($B$11,ANLASMA,13,FALSE)</f>
        <v>4438.2</v>
      </c>
      <c r="N39" s="36">
        <f>VLOOKUP($B$11,ANLASMA,14,FALSE)</f>
        <v>5376.6530000000002</v>
      </c>
      <c r="O39" s="36">
        <f>VLOOKUP($B$11,ANLASMA,15,FALSE)</f>
        <v>1282527.2069999999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80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86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7" t="s">
        <v>18</v>
      </c>
      <c r="B14" s="27" t="s">
        <v>19</v>
      </c>
      <c r="C14" s="28" t="s">
        <v>20</v>
      </c>
      <c r="D14" s="28" t="s">
        <v>2</v>
      </c>
      <c r="E14" s="28" t="s">
        <v>64</v>
      </c>
      <c r="F14" s="28" t="s">
        <v>20</v>
      </c>
      <c r="G14" s="28" t="s">
        <v>2</v>
      </c>
      <c r="H14" s="28" t="s">
        <v>64</v>
      </c>
      <c r="I14" s="28" t="s">
        <v>20</v>
      </c>
      <c r="J14" s="28" t="s">
        <v>2</v>
      </c>
      <c r="K14" s="28" t="s">
        <v>64</v>
      </c>
      <c r="L14" s="28" t="s">
        <v>20</v>
      </c>
      <c r="M14" s="28" t="s">
        <v>2</v>
      </c>
      <c r="N14" s="28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7" t="s">
        <v>26</v>
      </c>
      <c r="B15" s="27" t="s">
        <v>27</v>
      </c>
      <c r="C15" s="17">
        <f t="shared" ref="C15:C24" si="0">(SUMIFS(MESKENAG2,KAYNAK,A15,SEBEP,B15,SÜRE,"Uzun",BİLDİRİM,"Bildirimsiz",İL,$B$10,İLÇE,$B$11)/VLOOKUP($B$11,ABONE2,3,FALSE))</f>
        <v>0</v>
      </c>
      <c r="D15" s="17">
        <f t="shared" ref="D15:D24" si="1">(SUMIFS(MESKENOG2,KAYNAK,A15,SEBEP,B15,SÜRE,"Uzun",BİLDİRİM,"Bildirimsiz",İL,$B$10,İLÇE,$B$11)/VLOOKUP($B$11,ABONE2,4,FALSE))</f>
        <v>0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7">
        <f t="shared" ref="F15:F24" si="3">(SUMIFS(TARIMSALAG2,KAYNAK,A15,SEBEP,B15,SÜRE,"Uzun",BİLDİRİM,"Bildirimsiz",İL,$B$10,İLÇE,$B$11)/VLOOKUP($B$11,ABONE2,6,FALSE))</f>
        <v>0</v>
      </c>
      <c r="G15" s="17">
        <v>0</v>
      </c>
      <c r="H15" s="17">
        <f t="shared" ref="H15:H24" si="4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7">
        <f t="shared" ref="I15:I24" si="5">(SUMIFS(TICARETHANEAG2,KAYNAK,A15,SEBEP,B15,SÜRE,"Uzun",BİLDİRİM,"Bildirimsiz",İL,$B$10,İLÇE,$B$11)/VLOOKUP($B$11,ABONE2,9,FALSE))</f>
        <v>0</v>
      </c>
      <c r="J15" s="17">
        <f t="shared" ref="J15:J24" si="6">(SUMIFS(TICARETHANEOG2,KAYNAK,A15,SEBEP,B15,SÜRE,"Uzun",BİLDİRİM,"Bildirimsiz",İL,$B$10,İLÇE,$B$11)/VLOOKUP($B$11,ABONE2,10,FALSE))</f>
        <v>0</v>
      </c>
      <c r="K15" s="17">
        <f t="shared" ref="K15:K24" si="7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7">
        <f t="shared" ref="L15:L24" si="8">(SUMIFS(SANAYIAG2,KAYNAK,A15,SEBEP,B15,SÜRE,"Uzun",BİLDİRİM,"Bildirimsiz",İL,$B$10,İLÇE,$B$11)/VLOOKUP($B$11,ABONE2,12,FALSE))</f>
        <v>0</v>
      </c>
      <c r="M15" s="17">
        <f t="shared" ref="M15:M24" si="9">(SUMIFS(SANAYIOG2,KAYNAK,A15,SEBEP,B15,SÜRE,"Uzun",BİLDİRİM,"Bildirimsiz",İL,$B$10,İLÇE,$B$11)/VLOOKUP($B$11,ABONE2,13,FALSE))</f>
        <v>0</v>
      </c>
      <c r="N15" s="17">
        <f t="shared" ref="N15:N24" si="10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23">
        <f t="shared" ref="O15:O24" si="11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7" t="s">
        <v>26</v>
      </c>
      <c r="B16" s="27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v>0</v>
      </c>
      <c r="H16" s="17">
        <f t="shared" si="4"/>
        <v>0</v>
      </c>
      <c r="I16" s="17">
        <f t="shared" si="5"/>
        <v>0</v>
      </c>
      <c r="J16" s="17">
        <f t="shared" si="6"/>
        <v>0</v>
      </c>
      <c r="K16" s="17">
        <f t="shared" si="7"/>
        <v>0</v>
      </c>
      <c r="L16" s="17">
        <f t="shared" si="8"/>
        <v>0</v>
      </c>
      <c r="M16" s="17">
        <f t="shared" si="9"/>
        <v>0</v>
      </c>
      <c r="N16" s="17">
        <f t="shared" si="10"/>
        <v>0</v>
      </c>
      <c r="O16" s="23">
        <f t="shared" si="11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7" t="s">
        <v>129</v>
      </c>
      <c r="B17" s="27" t="s">
        <v>27</v>
      </c>
      <c r="C17" s="17">
        <f t="shared" si="0"/>
        <v>4.5294130862646121E-3</v>
      </c>
      <c r="D17" s="17">
        <f t="shared" si="1"/>
        <v>0.20775284990855999</v>
      </c>
      <c r="E17" s="17">
        <f t="shared" si="2"/>
        <v>4.556750110319265E-3</v>
      </c>
      <c r="F17" s="17">
        <f t="shared" si="3"/>
        <v>4.9544840061979054E-2</v>
      </c>
      <c r="G17" s="17">
        <v>0</v>
      </c>
      <c r="H17" s="17">
        <f t="shared" si="4"/>
        <v>4.9544840061979054E-2</v>
      </c>
      <c r="I17" s="17">
        <f t="shared" si="5"/>
        <v>7.8924246436010877E-3</v>
      </c>
      <c r="J17" s="17">
        <f t="shared" si="6"/>
        <v>0.61937049010303946</v>
      </c>
      <c r="K17" s="17">
        <f t="shared" si="7"/>
        <v>1.2857417482801656E-2</v>
      </c>
      <c r="L17" s="17">
        <f t="shared" si="8"/>
        <v>0</v>
      </c>
      <c r="M17" s="17">
        <f t="shared" si="9"/>
        <v>0</v>
      </c>
      <c r="N17" s="17">
        <f t="shared" si="10"/>
        <v>0</v>
      </c>
      <c r="O17" s="23">
        <f t="shared" si="11"/>
        <v>6.1092240435202914E-3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7" t="s">
        <v>129</v>
      </c>
      <c r="B18" s="27" t="s">
        <v>3</v>
      </c>
      <c r="C18" s="17">
        <f t="shared" si="0"/>
        <v>0</v>
      </c>
      <c r="D18" s="17">
        <f t="shared" si="1"/>
        <v>0</v>
      </c>
      <c r="E18" s="17">
        <f t="shared" si="2"/>
        <v>0</v>
      </c>
      <c r="F18" s="17">
        <f t="shared" si="3"/>
        <v>0</v>
      </c>
      <c r="G18" s="17">
        <v>0</v>
      </c>
      <c r="H18" s="17">
        <f t="shared" si="4"/>
        <v>0</v>
      </c>
      <c r="I18" s="17">
        <f t="shared" si="5"/>
        <v>0</v>
      </c>
      <c r="J18" s="17">
        <f t="shared" si="6"/>
        <v>0</v>
      </c>
      <c r="K18" s="17">
        <f t="shared" si="7"/>
        <v>0</v>
      </c>
      <c r="L18" s="17">
        <f t="shared" si="8"/>
        <v>0</v>
      </c>
      <c r="M18" s="17">
        <f t="shared" si="9"/>
        <v>0</v>
      </c>
      <c r="N18" s="17">
        <f t="shared" si="10"/>
        <v>0</v>
      </c>
      <c r="O18" s="23">
        <f t="shared" si="11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7" t="s">
        <v>129</v>
      </c>
      <c r="B19" s="27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v>0</v>
      </c>
      <c r="H19" s="17">
        <f t="shared" si="4"/>
        <v>0</v>
      </c>
      <c r="I19" s="17">
        <f t="shared" si="5"/>
        <v>0</v>
      </c>
      <c r="J19" s="17">
        <f t="shared" si="6"/>
        <v>0</v>
      </c>
      <c r="K19" s="17">
        <f t="shared" si="7"/>
        <v>0</v>
      </c>
      <c r="L19" s="17">
        <f t="shared" si="8"/>
        <v>0</v>
      </c>
      <c r="M19" s="17">
        <f t="shared" si="9"/>
        <v>0</v>
      </c>
      <c r="N19" s="17">
        <f t="shared" si="10"/>
        <v>0</v>
      </c>
      <c r="O19" s="23">
        <f t="shared" si="11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7" t="s">
        <v>129</v>
      </c>
      <c r="B20" s="27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v>0</v>
      </c>
      <c r="H20" s="17">
        <f t="shared" si="4"/>
        <v>0</v>
      </c>
      <c r="I20" s="17">
        <f t="shared" si="5"/>
        <v>0</v>
      </c>
      <c r="J20" s="17">
        <f t="shared" si="6"/>
        <v>0</v>
      </c>
      <c r="K20" s="17">
        <f t="shared" si="7"/>
        <v>0</v>
      </c>
      <c r="L20" s="17">
        <f t="shared" si="8"/>
        <v>0</v>
      </c>
      <c r="M20" s="17">
        <f t="shared" si="9"/>
        <v>0</v>
      </c>
      <c r="N20" s="17">
        <f t="shared" si="10"/>
        <v>0</v>
      </c>
      <c r="O20" s="23">
        <f t="shared" si="11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7" t="s">
        <v>130</v>
      </c>
      <c r="B21" s="27" t="s">
        <v>27</v>
      </c>
      <c r="C21" s="17">
        <f t="shared" si="0"/>
        <v>2.4220680402315058E-2</v>
      </c>
      <c r="D21" s="17">
        <f t="shared" si="1"/>
        <v>0</v>
      </c>
      <c r="E21" s="17">
        <f t="shared" si="2"/>
        <v>2.4217422307022844E-2</v>
      </c>
      <c r="F21" s="17">
        <f t="shared" si="3"/>
        <v>2.8028844519512496E-2</v>
      </c>
      <c r="G21" s="17">
        <v>0</v>
      </c>
      <c r="H21" s="17">
        <f t="shared" si="4"/>
        <v>2.8028844519512496E-2</v>
      </c>
      <c r="I21" s="17">
        <f t="shared" si="5"/>
        <v>9.3710620103564027E-2</v>
      </c>
      <c r="J21" s="17">
        <f t="shared" si="6"/>
        <v>0</v>
      </c>
      <c r="K21" s="17">
        <f t="shared" si="7"/>
        <v>9.2949721906141924E-2</v>
      </c>
      <c r="L21" s="17">
        <f t="shared" si="8"/>
        <v>0</v>
      </c>
      <c r="M21" s="17">
        <f t="shared" si="9"/>
        <v>0</v>
      </c>
      <c r="N21" s="17">
        <f t="shared" si="10"/>
        <v>0</v>
      </c>
      <c r="O21" s="23">
        <f t="shared" si="11"/>
        <v>3.3501515702360374E-2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7" t="s">
        <v>130</v>
      </c>
      <c r="B22" s="27" t="s">
        <v>3</v>
      </c>
      <c r="C22" s="17">
        <f t="shared" si="0"/>
        <v>0</v>
      </c>
      <c r="D22" s="17">
        <f t="shared" si="1"/>
        <v>0</v>
      </c>
      <c r="E22" s="17">
        <f t="shared" si="2"/>
        <v>0</v>
      </c>
      <c r="F22" s="17">
        <f t="shared" si="3"/>
        <v>0</v>
      </c>
      <c r="G22" s="17">
        <v>0</v>
      </c>
      <c r="H22" s="17">
        <f t="shared" si="4"/>
        <v>0</v>
      </c>
      <c r="I22" s="17">
        <f t="shared" si="5"/>
        <v>0</v>
      </c>
      <c r="J22" s="17">
        <f t="shared" si="6"/>
        <v>0</v>
      </c>
      <c r="K22" s="17">
        <f t="shared" si="7"/>
        <v>0</v>
      </c>
      <c r="L22" s="17">
        <f t="shared" si="8"/>
        <v>0</v>
      </c>
      <c r="M22" s="17">
        <f t="shared" si="9"/>
        <v>0</v>
      </c>
      <c r="N22" s="17">
        <f t="shared" si="10"/>
        <v>0</v>
      </c>
      <c r="O22" s="23">
        <f t="shared" si="11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7" t="s">
        <v>130</v>
      </c>
      <c r="B23" s="27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v>0</v>
      </c>
      <c r="H23" s="17">
        <f t="shared" si="4"/>
        <v>0</v>
      </c>
      <c r="I23" s="17">
        <f t="shared" si="5"/>
        <v>0</v>
      </c>
      <c r="J23" s="17">
        <f t="shared" si="6"/>
        <v>0</v>
      </c>
      <c r="K23" s="17">
        <f t="shared" si="7"/>
        <v>0</v>
      </c>
      <c r="L23" s="17">
        <f t="shared" si="8"/>
        <v>0</v>
      </c>
      <c r="M23" s="17">
        <f t="shared" si="9"/>
        <v>0</v>
      </c>
      <c r="N23" s="17">
        <f t="shared" si="10"/>
        <v>0</v>
      </c>
      <c r="O23" s="23">
        <f t="shared" si="11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7" t="s">
        <v>130</v>
      </c>
      <c r="B24" s="27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v>0</v>
      </c>
      <c r="H24" s="17">
        <f t="shared" si="4"/>
        <v>0</v>
      </c>
      <c r="I24" s="17">
        <f t="shared" si="5"/>
        <v>0</v>
      </c>
      <c r="J24" s="17">
        <f t="shared" si="6"/>
        <v>0</v>
      </c>
      <c r="K24" s="17">
        <f t="shared" si="7"/>
        <v>0</v>
      </c>
      <c r="L24" s="17">
        <f t="shared" si="8"/>
        <v>0</v>
      </c>
      <c r="M24" s="17">
        <f t="shared" si="9"/>
        <v>0</v>
      </c>
      <c r="N24" s="17">
        <f t="shared" si="10"/>
        <v>0</v>
      </c>
      <c r="O24" s="23">
        <f t="shared" si="11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2.8750093488579671E-2</v>
      </c>
      <c r="D25" s="17">
        <f t="shared" ref="D25:O25" si="12">SUM(D15:D24)</f>
        <v>0.20775284990855999</v>
      </c>
      <c r="E25" s="17">
        <f t="shared" si="12"/>
        <v>2.8774172417342109E-2</v>
      </c>
      <c r="F25" s="17">
        <f t="shared" si="12"/>
        <v>7.7573684581491553E-2</v>
      </c>
      <c r="G25" s="17">
        <f t="shared" si="12"/>
        <v>0</v>
      </c>
      <c r="H25" s="17">
        <f t="shared" si="12"/>
        <v>7.7573684581491553E-2</v>
      </c>
      <c r="I25" s="17">
        <f t="shared" si="12"/>
        <v>0.10160304474716511</v>
      </c>
      <c r="J25" s="17">
        <f t="shared" si="12"/>
        <v>0.61937049010303946</v>
      </c>
      <c r="K25" s="17">
        <f t="shared" si="12"/>
        <v>0.10580713938894358</v>
      </c>
      <c r="L25" s="17">
        <f t="shared" si="12"/>
        <v>0</v>
      </c>
      <c r="M25" s="17">
        <f t="shared" si="12"/>
        <v>0</v>
      </c>
      <c r="N25" s="17">
        <f t="shared" si="12"/>
        <v>0</v>
      </c>
      <c r="O25" s="17">
        <f t="shared" si="12"/>
        <v>3.9610739745880669E-2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7" t="s">
        <v>18</v>
      </c>
      <c r="B27" s="27" t="s">
        <v>19</v>
      </c>
      <c r="C27" s="28" t="s">
        <v>1</v>
      </c>
      <c r="D27" s="28" t="s">
        <v>2</v>
      </c>
      <c r="E27" s="28" t="s">
        <v>64</v>
      </c>
      <c r="F27" s="28" t="s">
        <v>1</v>
      </c>
      <c r="G27" s="28" t="s">
        <v>2</v>
      </c>
      <c r="H27" s="28" t="s">
        <v>64</v>
      </c>
      <c r="I27" s="28" t="s">
        <v>1</v>
      </c>
      <c r="J27" s="28" t="s">
        <v>2</v>
      </c>
      <c r="K27" s="28" t="s">
        <v>64</v>
      </c>
      <c r="L27" s="28" t="s">
        <v>1</v>
      </c>
      <c r="M27" s="28" t="s">
        <v>2</v>
      </c>
      <c r="N27" s="28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7" t="s">
        <v>26</v>
      </c>
      <c r="B28" s="27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7" t="s">
        <v>129</v>
      </c>
      <c r="B29" s="27" t="s">
        <v>27</v>
      </c>
      <c r="C29" s="17">
        <f>(SUMIFS(MESKENAG2,KAYNAK,A29,SEBEP,B29,SÜRE,"Uzun",BİLDİRİM,"Bildirimli",İL,$B$10,İLÇE,$B$11)/VLOOKUP($B$11,ABONE2,3,FALSE))</f>
        <v>7.9718809980963024E-3</v>
      </c>
      <c r="D29" s="17">
        <f>(SUMIFS(MESKENOG2,KAYNAK,A29,SEBEP,B29,SÜRE,"Uzun",BİLDİRİM,"Bildirimli",İL,$B$10,İLÇE,$B$11)/VLOOKUP($B$11,ABONE2,4,FALSE))</f>
        <v>0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7.9708086439130767E-3</v>
      </c>
      <c r="F29" s="17">
        <f>(SUMIFS(TARIMSALAG2,KAYNAK,A29,SEBEP,B29,SÜRE,"Uzun",BİLDİRİM,"Bildirimli",İL,$B$10,İLÇE,$B$11)/VLOOKUP($B$11,ABONE2,6,FALSE))</f>
        <v>0</v>
      </c>
      <c r="G29" s="17">
        <v>0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0</v>
      </c>
      <c r="I29" s="17">
        <f>(SUMIFS(TICARETHANEAG2,KAYNAK,A29,SEBEP,B29,SÜRE,"Uzun",BİLDİRİM,"Bildirimli",İL,$B$10,İLÇE,$B$11)/VLOOKUP($B$11,ABONE2,9,FALSE))</f>
        <v>6.2890097135954171E-2</v>
      </c>
      <c r="J29" s="17">
        <f>(SUMIFS(TICARETHANEOG2,KAYNAK,A29,SEBEP,B29,SÜRE,"Uzun",BİLDİRİM,"Bildirimli",İL,$B$10,İLÇE,$B$11)/VLOOKUP($B$11,ABONE2,10,FALSE))</f>
        <v>1.1720118331378402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7.1895786445371188E-2</v>
      </c>
      <c r="L29" s="17">
        <f>(SUMIFS(SANAYIAG2,KAYNAK,A29,SEBEP,B29,SÜRE,"Uzun",BİLDİRİM,"Bildirimli",İL,$B$10,İLÇE,$B$11)/VLOOKUP($B$11,ABONE2,12,FALSE))</f>
        <v>0</v>
      </c>
      <c r="M29" s="17">
        <f>(SUMIFS(SANAYIOG2,KAYNAK,A29,SEBEP,B29,SÜRE,"Uzun",BİLDİRİM,"Bildirimli",İL,$B$10,İLÇE,$B$11)/VLOOKUP($B$11,ABONE2,13,FALSE))</f>
        <v>0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0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1.6497676957589795E-2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7" t="s">
        <v>129</v>
      </c>
      <c r="B30" s="27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7" t="s">
        <v>130</v>
      </c>
      <c r="B31" s="27" t="s">
        <v>27</v>
      </c>
      <c r="C31" s="17">
        <f>(SUMIFS(MESKENAG2,KAYNAK,A31,SEBEP,B31,SÜRE,"Uzun",BİLDİRİM,"Bildirimli",İL,$B$10,İLÇE,$B$11)/VLOOKUP($B$11,ABONE2,3,FALSE))</f>
        <v>0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0</v>
      </c>
      <c r="F31" s="17">
        <f>(SUMIFS(TARIMSALAG2,KAYNAK,A31,SEBEP,B31,SÜRE,"Uzun",BİLDİRİM,"Bildirimli",İL,$B$10,İLÇE,$B$11)/VLOOKUP($B$11,ABONE2,6,FALSE))</f>
        <v>0</v>
      </c>
      <c r="G31" s="17"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7">
        <f>(SUMIFS(TICARETHANEAG2,KAYNAK,A31,SEBEP,B31,SÜRE,"Uzun",BİLDİRİM,"Bildirimli",İL,$B$10,İLÇE,$B$11)/VLOOKUP($B$11,ABONE2,9,FALSE))</f>
        <v>0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</v>
      </c>
      <c r="L31" s="17">
        <f>(SUMIFS(SANAYIAG2,KAYNAK,A31,SEBEP,B31,SÜRE,"Uzun",BİLDİRİM,"Bildirimli",İL,$B$10,İLÇE,$B$11)/VLOOKUP($B$11,ABONE2,12,FALSE))</f>
        <v>0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0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7" t="s">
        <v>130</v>
      </c>
      <c r="B32" s="27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7.9718809980963024E-3</v>
      </c>
      <c r="D33" s="17">
        <f t="shared" ref="D33:O33" si="13">SUM(D28:D32)</f>
        <v>0</v>
      </c>
      <c r="E33" s="17">
        <f t="shared" si="13"/>
        <v>7.9708086439130767E-3</v>
      </c>
      <c r="F33" s="17">
        <f t="shared" si="13"/>
        <v>0</v>
      </c>
      <c r="G33" s="17">
        <f t="shared" si="13"/>
        <v>0</v>
      </c>
      <c r="H33" s="17">
        <f t="shared" si="13"/>
        <v>0</v>
      </c>
      <c r="I33" s="17">
        <f t="shared" si="13"/>
        <v>6.2890097135954171E-2</v>
      </c>
      <c r="J33" s="17">
        <f t="shared" si="13"/>
        <v>1.1720118331378402</v>
      </c>
      <c r="K33" s="17">
        <f t="shared" si="13"/>
        <v>7.1895786445371188E-2</v>
      </c>
      <c r="L33" s="17">
        <f t="shared" si="13"/>
        <v>0</v>
      </c>
      <c r="M33" s="17">
        <f t="shared" si="13"/>
        <v>0</v>
      </c>
      <c r="N33" s="17">
        <f t="shared" si="13"/>
        <v>0</v>
      </c>
      <c r="O33" s="17">
        <f t="shared" si="13"/>
        <v>1.6497676957589795E-2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29732</v>
      </c>
      <c r="D37" s="22">
        <f>VLOOKUP($B$11,ABONE2,4,FALSE)</f>
        <v>4</v>
      </c>
      <c r="E37" s="22">
        <f>VLOOKUP($B$11,ABONE2,5,FALSE)</f>
        <v>29736</v>
      </c>
      <c r="F37" s="22">
        <f>VLOOKUP($B$11,ABONE2,6,FALSE)</f>
        <v>337</v>
      </c>
      <c r="G37" s="22">
        <f>VLOOKUP($B$11,ABONE2,7,FALSE)</f>
        <v>0</v>
      </c>
      <c r="H37" s="22">
        <f>VLOOKUP($B$11,ABONE2,8,FALSE)</f>
        <v>337</v>
      </c>
      <c r="I37" s="22">
        <f>VLOOKUP($B$11,ABONE2,9,FALSE)</f>
        <v>4642</v>
      </c>
      <c r="J37" s="22">
        <f>VLOOKUP($B$11,ABONE2,10,FALSE)</f>
        <v>38</v>
      </c>
      <c r="K37" s="22">
        <f>VLOOKUP($B$11,ABONE2,11,FALSE)</f>
        <v>4680</v>
      </c>
      <c r="L37" s="36">
        <f>VLOOKUP($B$11,ABONE2,12,FALSE)</f>
        <v>8</v>
      </c>
      <c r="M37" s="36">
        <f>VLOOKUP($B$11,ABONE2,13,FALSE)</f>
        <v>1</v>
      </c>
      <c r="N37" s="36">
        <f>VLOOKUP($B$11,ABONE2,14,FALSE)</f>
        <v>9</v>
      </c>
      <c r="O37" s="36">
        <f>VLOOKUP($B$11,ABONE2,15,FALSE)</f>
        <v>34762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9291.8920083333323</v>
      </c>
      <c r="D38" s="22">
        <f>VLOOKUP($B$11,TUKETIM,4,FALSE)</f>
        <v>10.757241666666669</v>
      </c>
      <c r="E38" s="22">
        <f>VLOOKUP($B$11,TUKETIM,5,FALSE)</f>
        <v>9302.6492499999986</v>
      </c>
      <c r="F38" s="22">
        <f>VLOOKUP($B$11,TUKETIM,6,FALSE)</f>
        <v>104.58114166666667</v>
      </c>
      <c r="G38" s="22">
        <f>VLOOKUP($B$11,TUKETIM,7,FALSE)</f>
        <v>0</v>
      </c>
      <c r="H38" s="22">
        <f>VLOOKUP($B$11,TUKETIM,8,FALSE)</f>
        <v>104.58114166666667</v>
      </c>
      <c r="I38" s="22">
        <f>VLOOKUP($B$11,TUKETIM,9,FALSE)</f>
        <v>3438.4389666666666</v>
      </c>
      <c r="J38" s="22">
        <f>VLOOKUP($B$11,TUKETIM,10,FALSE)</f>
        <v>3640.6375166666671</v>
      </c>
      <c r="K38" s="22">
        <f>VLOOKUP($B$11,TUKETIM,11,FALSE)</f>
        <v>7079.0764833333342</v>
      </c>
      <c r="L38" s="36">
        <f>VLOOKUP($B$11,TUKETIM,12,FALSE)</f>
        <v>168.422225</v>
      </c>
      <c r="M38" s="36">
        <f>VLOOKUP($B$11,TUKETIM,13,FALSE)</f>
        <v>209.30397500000004</v>
      </c>
      <c r="N38" s="36">
        <f>VLOOKUP($B$11,TUKETIM,14,FALSE)</f>
        <v>377.72620000000006</v>
      </c>
      <c r="O38" s="36">
        <f>VLOOKUP($B$11,TUKETIM,15,FALSE)</f>
        <v>16864.033074999999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182451.538</v>
      </c>
      <c r="D39" s="22">
        <f>VLOOKUP($B$11,ANLASMA,4,FALSE)</f>
        <v>746.52</v>
      </c>
      <c r="E39" s="22">
        <f>VLOOKUP($B$11,ANLASMA,5,FALSE)</f>
        <v>183198.05799999999</v>
      </c>
      <c r="F39" s="22">
        <f>VLOOKUP($B$11,ANLASMA,6,FALSE)</f>
        <v>1886.47</v>
      </c>
      <c r="G39" s="22">
        <f>VLOOKUP($B$11,ANLASMA,7,FALSE)</f>
        <v>0</v>
      </c>
      <c r="H39" s="22">
        <f>VLOOKUP($B$11,ANLASMA,8,FALSE)</f>
        <v>1886.47</v>
      </c>
      <c r="I39" s="22">
        <f>VLOOKUP($B$11,ANLASMA,9,FALSE)</f>
        <v>29380.794000000002</v>
      </c>
      <c r="J39" s="22">
        <f>VLOOKUP($B$11,ANLASMA,10,FALSE)</f>
        <v>27382.12</v>
      </c>
      <c r="K39" s="22">
        <f>VLOOKUP($B$11,ANLASMA,11,FALSE)</f>
        <v>56762.914000000004</v>
      </c>
      <c r="L39" s="36">
        <f>VLOOKUP($B$11,ANLASMA,12,FALSE)</f>
        <v>633.54</v>
      </c>
      <c r="M39" s="36">
        <f>VLOOKUP($B$11,ANLASMA,13,FALSE)</f>
        <v>480</v>
      </c>
      <c r="N39" s="36">
        <f>VLOOKUP($B$11,ANLASMA,14,FALSE)</f>
        <v>1113.54</v>
      </c>
      <c r="O39" s="36">
        <f>VLOOKUP($B$11,ANLASMA,15,FALSE)</f>
        <v>242960.98199999999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Çalışma Sayfaları</vt:lpstr>
      </vt:variant>
      <vt:variant>
        <vt:i4>54</vt:i4>
      </vt:variant>
      <vt:variant>
        <vt:lpstr>Adlandırılmış Aralıklar</vt:lpstr>
      </vt:variant>
      <vt:variant>
        <vt:i4>30</vt:i4>
      </vt:variant>
    </vt:vector>
  </HeadingPairs>
  <TitlesOfParts>
    <vt:vector size="84" baseType="lpstr">
      <vt:lpstr>TABLO-3</vt:lpstr>
      <vt:lpstr>TÜM BÖLGE</vt:lpstr>
      <vt:lpstr>İZMİR</vt:lpstr>
      <vt:lpstr>MANİSA</vt:lpstr>
      <vt:lpstr>İZMİR - KONAK</vt:lpstr>
      <vt:lpstr>İZMİR - BORNOVA</vt:lpstr>
      <vt:lpstr>İZMİR - BUCA</vt:lpstr>
      <vt:lpstr>İZMİR - KARŞIYAKA</vt:lpstr>
      <vt:lpstr>İZMİR - NARLIDERE</vt:lpstr>
      <vt:lpstr>İZMİR - GAZİEMİR</vt:lpstr>
      <vt:lpstr>İZMİR - ÇİĞLİ</vt:lpstr>
      <vt:lpstr>İZMİR - GÜZELBAHÇE</vt:lpstr>
      <vt:lpstr>İZMİR - KARABAĞLAR</vt:lpstr>
      <vt:lpstr>İZMİR - SELÇUK</vt:lpstr>
      <vt:lpstr>İZMİR - SEFERİHİSAR</vt:lpstr>
      <vt:lpstr>İZMİR - ÖDEMİŞ</vt:lpstr>
      <vt:lpstr>İZMİR - BERGAMA</vt:lpstr>
      <vt:lpstr>İZMİR - ALİAĞA</vt:lpstr>
      <vt:lpstr>İZMİR - ÇEŞME</vt:lpstr>
      <vt:lpstr>İZMİR - URLA</vt:lpstr>
      <vt:lpstr>İZMİR - BAYINDIR</vt:lpstr>
      <vt:lpstr>İZMİR - KARABURUN</vt:lpstr>
      <vt:lpstr>İZMİR - MENDERES</vt:lpstr>
      <vt:lpstr>İZMİR - FOÇA</vt:lpstr>
      <vt:lpstr>İZMİR - KINIK</vt:lpstr>
      <vt:lpstr>İZMİR - TORBALI</vt:lpstr>
      <vt:lpstr>İZMİR - KEMALPAŞA</vt:lpstr>
      <vt:lpstr>İZMİR - MENEMEN</vt:lpstr>
      <vt:lpstr>İZMİR - TİRE</vt:lpstr>
      <vt:lpstr>İZMİR - DİKİLİ</vt:lpstr>
      <vt:lpstr>İZMİR - KİRAZ</vt:lpstr>
      <vt:lpstr>İZMİR - BEYDAĞ</vt:lpstr>
      <vt:lpstr>İZMİR - BAYRAKLI</vt:lpstr>
      <vt:lpstr>İZMİR - BALÇOVA</vt:lpstr>
      <vt:lpstr>MANİSA - AKHİSAR</vt:lpstr>
      <vt:lpstr>MANİSA - ALAŞEHİR</vt:lpstr>
      <vt:lpstr>MANİSA - DEMİRCİ</vt:lpstr>
      <vt:lpstr>MANİSA - GÖRDES</vt:lpstr>
      <vt:lpstr>MANİSA - KIRKAĞAÇ</vt:lpstr>
      <vt:lpstr>MANİSA - KULA</vt:lpstr>
      <vt:lpstr>MANİSA - SALİHLİ</vt:lpstr>
      <vt:lpstr>MANİSA - SARIGÖL</vt:lpstr>
      <vt:lpstr>MANİSA - SARUHANLI</vt:lpstr>
      <vt:lpstr>MANİSA - SELENDİ</vt:lpstr>
      <vt:lpstr>MANİSA - SOMA</vt:lpstr>
      <vt:lpstr>MANİSA - TURGUTLU</vt:lpstr>
      <vt:lpstr>MANİSA - AHMETLİ</vt:lpstr>
      <vt:lpstr>MANİSA - GÖLMARMARA</vt:lpstr>
      <vt:lpstr>MANİSA - KÖPRÜBAŞI</vt:lpstr>
      <vt:lpstr>MANİSA - ŞEHZADELER</vt:lpstr>
      <vt:lpstr>MANİSA - YUNUSEMRE</vt:lpstr>
      <vt:lpstr>ABONE SAYILARI</vt:lpstr>
      <vt:lpstr>ORTALAMA TÜKETİM</vt:lpstr>
      <vt:lpstr>ANLAŞMA GÜÇLERİ</vt:lpstr>
      <vt:lpstr>ABONE</vt:lpstr>
      <vt:lpstr>ABONE1</vt:lpstr>
      <vt:lpstr>ABONE2</vt:lpstr>
      <vt:lpstr>ANLASMA</vt:lpstr>
      <vt:lpstr>BİLDİRİM</vt:lpstr>
      <vt:lpstr>İL</vt:lpstr>
      <vt:lpstr>İLÇE</vt:lpstr>
      <vt:lpstr>KAYNAK</vt:lpstr>
      <vt:lpstr>MESKENAG1</vt:lpstr>
      <vt:lpstr>MESKENAG2</vt:lpstr>
      <vt:lpstr>MESKENOG1</vt:lpstr>
      <vt:lpstr>MESKENOG2</vt:lpstr>
      <vt:lpstr>SANAYIAG1</vt:lpstr>
      <vt:lpstr>SANAYIAG2</vt:lpstr>
      <vt:lpstr>SANAYIOG1</vt:lpstr>
      <vt:lpstr>SANAYIOG2</vt:lpstr>
      <vt:lpstr>SEBEP</vt:lpstr>
      <vt:lpstr>SÜRE</vt:lpstr>
      <vt:lpstr>TARIMSALAG1</vt:lpstr>
      <vt:lpstr>TARIMSALAG2</vt:lpstr>
      <vt:lpstr>TARIMSALOG1</vt:lpstr>
      <vt:lpstr>TARIMSALOG2</vt:lpstr>
      <vt:lpstr>TICARETHANEAG1</vt:lpstr>
      <vt:lpstr>TICARETHANEAG2</vt:lpstr>
      <vt:lpstr>TICARETHANEOG1</vt:lpstr>
      <vt:lpstr>TICARETHANEOG2</vt:lpstr>
      <vt:lpstr>TOPLAM</vt:lpstr>
      <vt:lpstr>TOPLAM1</vt:lpstr>
      <vt:lpstr>TOPLAM2</vt:lpstr>
      <vt:lpstr>TUKETIM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Kemal ÖZKAN</dc:creator>
  <cp:lastModifiedBy>Crm Takım Lideri</cp:lastModifiedBy>
  <dcterms:created xsi:type="dcterms:W3CDTF">2018-03-07T06:32:47Z</dcterms:created>
  <dcterms:modified xsi:type="dcterms:W3CDTF">2023-08-01T12:35:45Z</dcterms:modified>
</cp:coreProperties>
</file>